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nilniraula/Dropbox/Asana Dropbox/Pension_Reform/Implementation by Jurisdiction/North_Dakota/Benefit Model/"/>
    </mc:Choice>
  </mc:AlternateContent>
  <xr:revisionPtr revIDLastSave="0" documentId="8_{C09823CD-435C-A045-B3D6-DA8857F07873}" xr6:coauthVersionLast="47" xr6:coauthVersionMax="47" xr10:uidLastSave="{00000000-0000-0000-0000-000000000000}"/>
  <bookViews>
    <workbookView xWindow="0" yWindow="500" windowWidth="30720" windowHeight="16900" tabRatio="500" xr2:uid="{00000000-000D-0000-FFFF-FFFF00000000}"/>
  </bookViews>
  <sheets>
    <sheet name="Main" sheetId="1" r:id="rId1"/>
    <sheet name="OptimumBenefits" sheetId="5" r:id="rId2"/>
    <sheet name="OptimumBenefitsFixed" sheetId="11" r:id="rId3"/>
    <sheet name="Salary" sheetId="2" r:id="rId4"/>
    <sheet name="Survival Probability" sheetId="3" r:id="rId5"/>
    <sheet name="Mortality" sheetId="4" r:id="rId6"/>
    <sheet name="ReplacementRates" sheetId="6" r:id="rId7"/>
    <sheet name="MP-2019_Male" sheetId="7" r:id="rId8"/>
    <sheet name="MP-2019_Female" sheetId="8" r:id="rId9"/>
    <sheet name="Retention" sheetId="9" r:id="rId10"/>
    <sheet name="Ret Rates" sheetId="10" r:id="rId11"/>
  </sheets>
  <externalReferences>
    <externalReference r:id="rId12"/>
    <externalReference r:id="rId13"/>
  </externalReferences>
  <definedNames>
    <definedName name="Inflation">[1]Parameters!$B$4</definedName>
    <definedName name="PctMale">[2]Parameters!$B$13</definedName>
  </definedNames>
  <calcPr calcId="191029" calcMode="autoNoTable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26" i="1" l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28" i="1" l="1"/>
  <c r="S60" i="9" l="1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J5" i="9"/>
  <c r="J6" i="9" s="1"/>
  <c r="L6" i="9" s="1"/>
  <c r="BJ2" i="4"/>
  <c r="BL2" i="4"/>
  <c r="BK2" i="4"/>
  <c r="BJ3" i="4"/>
  <c r="BL3" i="4"/>
  <c r="BK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F13" i="4"/>
  <c r="E13" i="4"/>
  <c r="AY6" i="4"/>
  <c r="AZ6" i="4" s="1"/>
  <c r="L5" i="9" l="1"/>
  <c r="M6" i="9" s="1"/>
  <c r="M7" i="9" s="1"/>
  <c r="J7" i="9"/>
  <c r="BC10" i="4"/>
  <c r="BC11" i="4"/>
  <c r="BC12" i="4"/>
  <c r="BC13" i="4"/>
  <c r="BJ105" i="4"/>
  <c r="BJ7" i="4"/>
  <c r="AZ7" i="4"/>
  <c r="L7" i="9" l="1"/>
  <c r="M8" i="9" s="1"/>
  <c r="J8" i="9"/>
  <c r="BC3" i="4"/>
  <c r="BB3" i="4"/>
  <c r="BA3" i="4"/>
  <c r="AY3" i="4" a="1"/>
  <c r="AY3" i="4" s="1"/>
  <c r="AY105" i="4"/>
  <c r="AY107" i="4"/>
  <c r="BA200" i="4"/>
  <c r="BB200" i="4" s="1"/>
  <c r="BC200" i="4" s="1"/>
  <c r="BD200" i="4" s="1"/>
  <c r="BE200" i="4" s="1"/>
  <c r="BF200" i="4" s="1"/>
  <c r="BG200" i="4" s="1"/>
  <c r="BH200" i="4" s="1"/>
  <c r="BI200" i="4" s="1"/>
  <c r="BJ200" i="4" s="1"/>
  <c r="BK200" i="4" s="1"/>
  <c r="BL200" i="4" s="1"/>
  <c r="BM200" i="4" s="1"/>
  <c r="BN200" i="4" s="1"/>
  <c r="BO200" i="4" s="1"/>
  <c r="BP200" i="4" s="1"/>
  <c r="BQ200" i="4" s="1"/>
  <c r="BR200" i="4" s="1"/>
  <c r="BS200" i="4" s="1"/>
  <c r="BT200" i="4" s="1"/>
  <c r="BU200" i="4" s="1"/>
  <c r="BV200" i="4" s="1"/>
  <c r="BW200" i="4" s="1"/>
  <c r="BX200" i="4" s="1"/>
  <c r="BY200" i="4" s="1"/>
  <c r="BZ200" i="4" s="1"/>
  <c r="CA200" i="4" s="1"/>
  <c r="CB200" i="4" s="1"/>
  <c r="CC200" i="4" s="1"/>
  <c r="CD200" i="4" s="1"/>
  <c r="CE200" i="4" s="1"/>
  <c r="CF200" i="4" s="1"/>
  <c r="CG200" i="4" s="1"/>
  <c r="CH200" i="4" s="1"/>
  <c r="CI200" i="4" s="1"/>
  <c r="CJ200" i="4" s="1"/>
  <c r="CK200" i="4" s="1"/>
  <c r="CL200" i="4" s="1"/>
  <c r="CM200" i="4" s="1"/>
  <c r="CN200" i="4" s="1"/>
  <c r="CO200" i="4" s="1"/>
  <c r="CP200" i="4" s="1"/>
  <c r="CQ200" i="4" s="1"/>
  <c r="CR200" i="4" s="1"/>
  <c r="CS200" i="4" s="1"/>
  <c r="CT200" i="4" s="1"/>
  <c r="CU200" i="4" s="1"/>
  <c r="CV200" i="4" s="1"/>
  <c r="CW200" i="4" s="1"/>
  <c r="CX200" i="4" s="1"/>
  <c r="CY200" i="4" s="1"/>
  <c r="CZ200" i="4" s="1"/>
  <c r="DA200" i="4" s="1"/>
  <c r="DB200" i="4" s="1"/>
  <c r="DC200" i="4" s="1"/>
  <c r="DD200" i="4" s="1"/>
  <c r="DE200" i="4" s="1"/>
  <c r="DF200" i="4" s="1"/>
  <c r="DG200" i="4" s="1"/>
  <c r="DH200" i="4" s="1"/>
  <c r="DI200" i="4" s="1"/>
  <c r="DJ200" i="4" s="1"/>
  <c r="DK200" i="4" s="1"/>
  <c r="DL200" i="4" s="1"/>
  <c r="DM200" i="4" s="1"/>
  <c r="DN200" i="4" s="1"/>
  <c r="DO200" i="4" s="1"/>
  <c r="DP200" i="4" s="1"/>
  <c r="DQ200" i="4" s="1"/>
  <c r="DR200" i="4" s="1"/>
  <c r="DS200" i="4" s="1"/>
  <c r="DT200" i="4" s="1"/>
  <c r="DU200" i="4" s="1"/>
  <c r="DV200" i="4" s="1"/>
  <c r="DW200" i="4" s="1"/>
  <c r="DX200" i="4" s="1"/>
  <c r="DY200" i="4" s="1"/>
  <c r="DZ200" i="4" s="1"/>
  <c r="EA200" i="4" s="1"/>
  <c r="EB200" i="4" s="1"/>
  <c r="EC200" i="4" s="1"/>
  <c r="ED200" i="4" s="1"/>
  <c r="EE200" i="4" s="1"/>
  <c r="EF200" i="4" s="1"/>
  <c r="EG200" i="4" s="1"/>
  <c r="EH200" i="4" s="1"/>
  <c r="EI200" i="4" s="1"/>
  <c r="EJ200" i="4" s="1"/>
  <c r="EK200" i="4" s="1"/>
  <c r="EL200" i="4" s="1"/>
  <c r="EM200" i="4" s="1"/>
  <c r="EN200" i="4" s="1"/>
  <c r="EO200" i="4" s="1"/>
  <c r="EP200" i="4" s="1"/>
  <c r="EQ200" i="4" s="1"/>
  <c r="ER200" i="4" s="1"/>
  <c r="ES200" i="4" s="1"/>
  <c r="ET200" i="4" s="1"/>
  <c r="EU200" i="4" s="1"/>
  <c r="EV200" i="4" s="1"/>
  <c r="EW200" i="4" s="1"/>
  <c r="EX200" i="4" s="1"/>
  <c r="EY200" i="4" s="1"/>
  <c r="EZ200" i="4" s="1"/>
  <c r="FA200" i="4" s="1"/>
  <c r="FB200" i="4" s="1"/>
  <c r="FC200" i="4" s="1"/>
  <c r="FD200" i="4" s="1"/>
  <c r="FE200" i="4" s="1"/>
  <c r="FF200" i="4" s="1"/>
  <c r="FG200" i="4" s="1"/>
  <c r="FH200" i="4" s="1"/>
  <c r="FI200" i="4" s="1"/>
  <c r="FJ200" i="4" s="1"/>
  <c r="FK200" i="4" s="1"/>
  <c r="FL200" i="4" s="1"/>
  <c r="FM200" i="4" s="1"/>
  <c r="FN200" i="4" s="1"/>
  <c r="BA199" i="4"/>
  <c r="BB199" i="4" s="1"/>
  <c r="BC199" i="4" s="1"/>
  <c r="BD199" i="4" s="1"/>
  <c r="BE199" i="4" s="1"/>
  <c r="BF199" i="4" s="1"/>
  <c r="BG199" i="4" s="1"/>
  <c r="BH199" i="4" s="1"/>
  <c r="BI199" i="4" s="1"/>
  <c r="BJ199" i="4" s="1"/>
  <c r="BK199" i="4" s="1"/>
  <c r="BL199" i="4" s="1"/>
  <c r="BM199" i="4" s="1"/>
  <c r="BN199" i="4" s="1"/>
  <c r="BO199" i="4" s="1"/>
  <c r="BP199" i="4" s="1"/>
  <c r="BQ199" i="4" s="1"/>
  <c r="BR199" i="4" s="1"/>
  <c r="BS199" i="4" s="1"/>
  <c r="BT199" i="4" s="1"/>
  <c r="BU199" i="4" s="1"/>
  <c r="BV199" i="4" s="1"/>
  <c r="BW199" i="4" s="1"/>
  <c r="BX199" i="4" s="1"/>
  <c r="BY199" i="4" s="1"/>
  <c r="BZ199" i="4" s="1"/>
  <c r="CA199" i="4" s="1"/>
  <c r="CB199" i="4" s="1"/>
  <c r="CC199" i="4" s="1"/>
  <c r="CD199" i="4" s="1"/>
  <c r="CE199" i="4" s="1"/>
  <c r="CF199" i="4" s="1"/>
  <c r="CG199" i="4" s="1"/>
  <c r="CH199" i="4" s="1"/>
  <c r="CI199" i="4" s="1"/>
  <c r="CJ199" i="4" s="1"/>
  <c r="CK199" i="4" s="1"/>
  <c r="CL199" i="4" s="1"/>
  <c r="CM199" i="4" s="1"/>
  <c r="CN199" i="4" s="1"/>
  <c r="CO199" i="4" s="1"/>
  <c r="CP199" i="4" s="1"/>
  <c r="CQ199" i="4" s="1"/>
  <c r="CR199" i="4" s="1"/>
  <c r="CS199" i="4" s="1"/>
  <c r="CT199" i="4" s="1"/>
  <c r="CU199" i="4" s="1"/>
  <c r="CV199" i="4" s="1"/>
  <c r="CW199" i="4" s="1"/>
  <c r="CX199" i="4" s="1"/>
  <c r="CY199" i="4" s="1"/>
  <c r="CZ199" i="4" s="1"/>
  <c r="DA199" i="4" s="1"/>
  <c r="DB199" i="4" s="1"/>
  <c r="DC199" i="4" s="1"/>
  <c r="DD199" i="4" s="1"/>
  <c r="DE199" i="4" s="1"/>
  <c r="DF199" i="4" s="1"/>
  <c r="DG199" i="4" s="1"/>
  <c r="DH199" i="4" s="1"/>
  <c r="DI199" i="4" s="1"/>
  <c r="DJ199" i="4" s="1"/>
  <c r="DK199" i="4" s="1"/>
  <c r="DL199" i="4" s="1"/>
  <c r="DM199" i="4" s="1"/>
  <c r="DN199" i="4" s="1"/>
  <c r="DO199" i="4" s="1"/>
  <c r="DP199" i="4" s="1"/>
  <c r="DQ199" i="4" s="1"/>
  <c r="DR199" i="4" s="1"/>
  <c r="DS199" i="4" s="1"/>
  <c r="DT199" i="4" s="1"/>
  <c r="DU199" i="4" s="1"/>
  <c r="DV199" i="4" s="1"/>
  <c r="DW199" i="4" s="1"/>
  <c r="DX199" i="4" s="1"/>
  <c r="DY199" i="4" s="1"/>
  <c r="DZ199" i="4" s="1"/>
  <c r="EA199" i="4" s="1"/>
  <c r="EB199" i="4" s="1"/>
  <c r="EC199" i="4" s="1"/>
  <c r="ED199" i="4" s="1"/>
  <c r="EE199" i="4" s="1"/>
  <c r="EF199" i="4" s="1"/>
  <c r="EG199" i="4" s="1"/>
  <c r="EH199" i="4" s="1"/>
  <c r="EI199" i="4" s="1"/>
  <c r="EJ199" i="4" s="1"/>
  <c r="EK199" i="4" s="1"/>
  <c r="EL199" i="4" s="1"/>
  <c r="EM199" i="4" s="1"/>
  <c r="EN199" i="4" s="1"/>
  <c r="EO199" i="4" s="1"/>
  <c r="EP199" i="4" s="1"/>
  <c r="EQ199" i="4" s="1"/>
  <c r="ER199" i="4" s="1"/>
  <c r="ES199" i="4" s="1"/>
  <c r="ET199" i="4" s="1"/>
  <c r="EU199" i="4" s="1"/>
  <c r="EV199" i="4" s="1"/>
  <c r="EW199" i="4" s="1"/>
  <c r="EX199" i="4" s="1"/>
  <c r="EY199" i="4" s="1"/>
  <c r="EZ199" i="4" s="1"/>
  <c r="FA199" i="4" s="1"/>
  <c r="FB199" i="4" s="1"/>
  <c r="FC199" i="4" s="1"/>
  <c r="FD199" i="4" s="1"/>
  <c r="FE199" i="4" s="1"/>
  <c r="FF199" i="4" s="1"/>
  <c r="FG199" i="4" s="1"/>
  <c r="FH199" i="4" s="1"/>
  <c r="FI199" i="4" s="1"/>
  <c r="FJ199" i="4" s="1"/>
  <c r="FK199" i="4" s="1"/>
  <c r="FL199" i="4" s="1"/>
  <c r="FM199" i="4" s="1"/>
  <c r="FN199" i="4" s="1"/>
  <c r="BA198" i="4"/>
  <c r="BB198" i="4" s="1"/>
  <c r="BC198" i="4" s="1"/>
  <c r="BD198" i="4" s="1"/>
  <c r="BE198" i="4" s="1"/>
  <c r="BF198" i="4" s="1"/>
  <c r="BG198" i="4" s="1"/>
  <c r="BH198" i="4" s="1"/>
  <c r="BI198" i="4" s="1"/>
  <c r="BJ198" i="4" s="1"/>
  <c r="BK198" i="4" s="1"/>
  <c r="BL198" i="4" s="1"/>
  <c r="BM198" i="4" s="1"/>
  <c r="BN198" i="4" s="1"/>
  <c r="BO198" i="4" s="1"/>
  <c r="BP198" i="4" s="1"/>
  <c r="BQ198" i="4" s="1"/>
  <c r="BR198" i="4" s="1"/>
  <c r="BS198" i="4" s="1"/>
  <c r="BT198" i="4" s="1"/>
  <c r="BU198" i="4" s="1"/>
  <c r="BV198" i="4" s="1"/>
  <c r="BW198" i="4" s="1"/>
  <c r="BX198" i="4" s="1"/>
  <c r="BY198" i="4" s="1"/>
  <c r="BZ198" i="4" s="1"/>
  <c r="CA198" i="4" s="1"/>
  <c r="CB198" i="4" s="1"/>
  <c r="CC198" i="4" s="1"/>
  <c r="CD198" i="4" s="1"/>
  <c r="CE198" i="4" s="1"/>
  <c r="CF198" i="4" s="1"/>
  <c r="CG198" i="4" s="1"/>
  <c r="CH198" i="4" s="1"/>
  <c r="CI198" i="4" s="1"/>
  <c r="CJ198" i="4" s="1"/>
  <c r="CK198" i="4" s="1"/>
  <c r="CL198" i="4" s="1"/>
  <c r="CM198" i="4" s="1"/>
  <c r="CN198" i="4" s="1"/>
  <c r="CO198" i="4" s="1"/>
  <c r="CP198" i="4" s="1"/>
  <c r="CQ198" i="4" s="1"/>
  <c r="CR198" i="4" s="1"/>
  <c r="CS198" i="4" s="1"/>
  <c r="CT198" i="4" s="1"/>
  <c r="CU198" i="4" s="1"/>
  <c r="CV198" i="4" s="1"/>
  <c r="CW198" i="4" s="1"/>
  <c r="CX198" i="4" s="1"/>
  <c r="CY198" i="4" s="1"/>
  <c r="CZ198" i="4" s="1"/>
  <c r="DA198" i="4" s="1"/>
  <c r="DB198" i="4" s="1"/>
  <c r="DC198" i="4" s="1"/>
  <c r="DD198" i="4" s="1"/>
  <c r="DE198" i="4" s="1"/>
  <c r="DF198" i="4" s="1"/>
  <c r="DG198" i="4" s="1"/>
  <c r="DH198" i="4" s="1"/>
  <c r="DI198" i="4" s="1"/>
  <c r="DJ198" i="4" s="1"/>
  <c r="DK198" i="4" s="1"/>
  <c r="DL198" i="4" s="1"/>
  <c r="DM198" i="4" s="1"/>
  <c r="DN198" i="4" s="1"/>
  <c r="DO198" i="4" s="1"/>
  <c r="DP198" i="4" s="1"/>
  <c r="DQ198" i="4" s="1"/>
  <c r="DR198" i="4" s="1"/>
  <c r="DS198" i="4" s="1"/>
  <c r="DT198" i="4" s="1"/>
  <c r="DU198" i="4" s="1"/>
  <c r="DV198" i="4" s="1"/>
  <c r="DW198" i="4" s="1"/>
  <c r="DX198" i="4" s="1"/>
  <c r="DY198" i="4" s="1"/>
  <c r="DZ198" i="4" s="1"/>
  <c r="EA198" i="4" s="1"/>
  <c r="EB198" i="4" s="1"/>
  <c r="EC198" i="4" s="1"/>
  <c r="ED198" i="4" s="1"/>
  <c r="EE198" i="4" s="1"/>
  <c r="EF198" i="4" s="1"/>
  <c r="EG198" i="4" s="1"/>
  <c r="EH198" i="4" s="1"/>
  <c r="EI198" i="4" s="1"/>
  <c r="EJ198" i="4" s="1"/>
  <c r="EK198" i="4" s="1"/>
  <c r="EL198" i="4" s="1"/>
  <c r="EM198" i="4" s="1"/>
  <c r="EN198" i="4" s="1"/>
  <c r="EO198" i="4" s="1"/>
  <c r="EP198" i="4" s="1"/>
  <c r="EQ198" i="4" s="1"/>
  <c r="ER198" i="4" s="1"/>
  <c r="ES198" i="4" s="1"/>
  <c r="ET198" i="4" s="1"/>
  <c r="EU198" i="4" s="1"/>
  <c r="EV198" i="4" s="1"/>
  <c r="EW198" i="4" s="1"/>
  <c r="EX198" i="4" s="1"/>
  <c r="EY198" i="4" s="1"/>
  <c r="EZ198" i="4" s="1"/>
  <c r="FA198" i="4" s="1"/>
  <c r="FB198" i="4" s="1"/>
  <c r="FC198" i="4" s="1"/>
  <c r="FD198" i="4" s="1"/>
  <c r="FE198" i="4" s="1"/>
  <c r="FF198" i="4" s="1"/>
  <c r="FG198" i="4" s="1"/>
  <c r="FH198" i="4" s="1"/>
  <c r="FI198" i="4" s="1"/>
  <c r="FJ198" i="4" s="1"/>
  <c r="FK198" i="4" s="1"/>
  <c r="FL198" i="4" s="1"/>
  <c r="FM198" i="4" s="1"/>
  <c r="FN198" i="4" s="1"/>
  <c r="BA197" i="4"/>
  <c r="BB197" i="4" s="1"/>
  <c r="BC197" i="4" s="1"/>
  <c r="BD197" i="4" s="1"/>
  <c r="BE197" i="4" s="1"/>
  <c r="BF197" i="4" s="1"/>
  <c r="BG197" i="4" s="1"/>
  <c r="BH197" i="4" s="1"/>
  <c r="BI197" i="4" s="1"/>
  <c r="BJ197" i="4" s="1"/>
  <c r="BK197" i="4" s="1"/>
  <c r="BL197" i="4" s="1"/>
  <c r="BM197" i="4" s="1"/>
  <c r="BN197" i="4" s="1"/>
  <c r="BO197" i="4" s="1"/>
  <c r="BP197" i="4" s="1"/>
  <c r="BQ197" i="4" s="1"/>
  <c r="BR197" i="4" s="1"/>
  <c r="BS197" i="4" s="1"/>
  <c r="BT197" i="4" s="1"/>
  <c r="BU197" i="4" s="1"/>
  <c r="BV197" i="4" s="1"/>
  <c r="BW197" i="4" s="1"/>
  <c r="BX197" i="4" s="1"/>
  <c r="BY197" i="4" s="1"/>
  <c r="BZ197" i="4" s="1"/>
  <c r="CA197" i="4" s="1"/>
  <c r="CB197" i="4" s="1"/>
  <c r="CC197" i="4" s="1"/>
  <c r="CD197" i="4" s="1"/>
  <c r="CE197" i="4" s="1"/>
  <c r="CF197" i="4" s="1"/>
  <c r="CG197" i="4" s="1"/>
  <c r="CH197" i="4" s="1"/>
  <c r="CI197" i="4" s="1"/>
  <c r="CJ197" i="4" s="1"/>
  <c r="CK197" i="4" s="1"/>
  <c r="CL197" i="4" s="1"/>
  <c r="CM197" i="4" s="1"/>
  <c r="CN197" i="4" s="1"/>
  <c r="CO197" i="4" s="1"/>
  <c r="CP197" i="4" s="1"/>
  <c r="CQ197" i="4" s="1"/>
  <c r="CR197" i="4" s="1"/>
  <c r="CS197" i="4" s="1"/>
  <c r="CT197" i="4" s="1"/>
  <c r="CU197" i="4" s="1"/>
  <c r="CV197" i="4" s="1"/>
  <c r="CW197" i="4" s="1"/>
  <c r="CX197" i="4" s="1"/>
  <c r="CY197" i="4" s="1"/>
  <c r="CZ197" i="4" s="1"/>
  <c r="DA197" i="4" s="1"/>
  <c r="DB197" i="4" s="1"/>
  <c r="DC197" i="4" s="1"/>
  <c r="DD197" i="4" s="1"/>
  <c r="DE197" i="4" s="1"/>
  <c r="DF197" i="4" s="1"/>
  <c r="DG197" i="4" s="1"/>
  <c r="DH197" i="4" s="1"/>
  <c r="DI197" i="4" s="1"/>
  <c r="DJ197" i="4" s="1"/>
  <c r="DK197" i="4" s="1"/>
  <c r="DL197" i="4" s="1"/>
  <c r="DM197" i="4" s="1"/>
  <c r="DN197" i="4" s="1"/>
  <c r="DO197" i="4" s="1"/>
  <c r="DP197" i="4" s="1"/>
  <c r="DQ197" i="4" s="1"/>
  <c r="DR197" i="4" s="1"/>
  <c r="DS197" i="4" s="1"/>
  <c r="DT197" i="4" s="1"/>
  <c r="DU197" i="4" s="1"/>
  <c r="DV197" i="4" s="1"/>
  <c r="DW197" i="4" s="1"/>
  <c r="DX197" i="4" s="1"/>
  <c r="DY197" i="4" s="1"/>
  <c r="DZ197" i="4" s="1"/>
  <c r="EA197" i="4" s="1"/>
  <c r="EB197" i="4" s="1"/>
  <c r="EC197" i="4" s="1"/>
  <c r="ED197" i="4" s="1"/>
  <c r="EE197" i="4" s="1"/>
  <c r="EF197" i="4" s="1"/>
  <c r="EG197" i="4" s="1"/>
  <c r="EH197" i="4" s="1"/>
  <c r="EI197" i="4" s="1"/>
  <c r="EJ197" i="4" s="1"/>
  <c r="EK197" i="4" s="1"/>
  <c r="EL197" i="4" s="1"/>
  <c r="EM197" i="4" s="1"/>
  <c r="EN197" i="4" s="1"/>
  <c r="EO197" i="4" s="1"/>
  <c r="EP197" i="4" s="1"/>
  <c r="EQ197" i="4" s="1"/>
  <c r="ER197" i="4" s="1"/>
  <c r="ES197" i="4" s="1"/>
  <c r="ET197" i="4" s="1"/>
  <c r="EU197" i="4" s="1"/>
  <c r="EV197" i="4" s="1"/>
  <c r="EW197" i="4" s="1"/>
  <c r="EX197" i="4" s="1"/>
  <c r="EY197" i="4" s="1"/>
  <c r="EZ197" i="4" s="1"/>
  <c r="FA197" i="4" s="1"/>
  <c r="FB197" i="4" s="1"/>
  <c r="FC197" i="4" s="1"/>
  <c r="FD197" i="4" s="1"/>
  <c r="FE197" i="4" s="1"/>
  <c r="FF197" i="4" s="1"/>
  <c r="FG197" i="4" s="1"/>
  <c r="FH197" i="4" s="1"/>
  <c r="FI197" i="4" s="1"/>
  <c r="FJ197" i="4" s="1"/>
  <c r="FK197" i="4" s="1"/>
  <c r="FL197" i="4" s="1"/>
  <c r="FM197" i="4" s="1"/>
  <c r="FN197" i="4" s="1"/>
  <c r="BA196" i="4"/>
  <c r="BB196" i="4" s="1"/>
  <c r="BC196" i="4" s="1"/>
  <c r="BD196" i="4" s="1"/>
  <c r="BE196" i="4" s="1"/>
  <c r="BF196" i="4" s="1"/>
  <c r="BG196" i="4" s="1"/>
  <c r="BH196" i="4" s="1"/>
  <c r="BI196" i="4" s="1"/>
  <c r="BJ196" i="4" s="1"/>
  <c r="BK196" i="4" s="1"/>
  <c r="BL196" i="4" s="1"/>
  <c r="BM196" i="4" s="1"/>
  <c r="BN196" i="4" s="1"/>
  <c r="BO196" i="4" s="1"/>
  <c r="BP196" i="4" s="1"/>
  <c r="BQ196" i="4" s="1"/>
  <c r="BR196" i="4" s="1"/>
  <c r="BS196" i="4" s="1"/>
  <c r="BT196" i="4" s="1"/>
  <c r="BU196" i="4" s="1"/>
  <c r="BV196" i="4" s="1"/>
  <c r="BW196" i="4" s="1"/>
  <c r="BX196" i="4" s="1"/>
  <c r="BY196" i="4" s="1"/>
  <c r="BZ196" i="4" s="1"/>
  <c r="CA196" i="4" s="1"/>
  <c r="CB196" i="4" s="1"/>
  <c r="CC196" i="4" s="1"/>
  <c r="CD196" i="4" s="1"/>
  <c r="CE196" i="4" s="1"/>
  <c r="CF196" i="4" s="1"/>
  <c r="CG196" i="4" s="1"/>
  <c r="CH196" i="4" s="1"/>
  <c r="CI196" i="4" s="1"/>
  <c r="CJ196" i="4" s="1"/>
  <c r="CK196" i="4" s="1"/>
  <c r="CL196" i="4" s="1"/>
  <c r="CM196" i="4" s="1"/>
  <c r="CN196" i="4" s="1"/>
  <c r="CO196" i="4" s="1"/>
  <c r="CP196" i="4" s="1"/>
  <c r="CQ196" i="4" s="1"/>
  <c r="CR196" i="4" s="1"/>
  <c r="CS196" i="4" s="1"/>
  <c r="CT196" i="4" s="1"/>
  <c r="CU196" i="4" s="1"/>
  <c r="CV196" i="4" s="1"/>
  <c r="CW196" i="4" s="1"/>
  <c r="CX196" i="4" s="1"/>
  <c r="CY196" i="4" s="1"/>
  <c r="CZ196" i="4" s="1"/>
  <c r="DA196" i="4" s="1"/>
  <c r="DB196" i="4" s="1"/>
  <c r="DC196" i="4" s="1"/>
  <c r="DD196" i="4" s="1"/>
  <c r="DE196" i="4" s="1"/>
  <c r="DF196" i="4" s="1"/>
  <c r="DG196" i="4" s="1"/>
  <c r="DH196" i="4" s="1"/>
  <c r="DI196" i="4" s="1"/>
  <c r="DJ196" i="4" s="1"/>
  <c r="DK196" i="4" s="1"/>
  <c r="DL196" i="4" s="1"/>
  <c r="DM196" i="4" s="1"/>
  <c r="DN196" i="4" s="1"/>
  <c r="DO196" i="4" s="1"/>
  <c r="DP196" i="4" s="1"/>
  <c r="DQ196" i="4" s="1"/>
  <c r="DR196" i="4" s="1"/>
  <c r="DS196" i="4" s="1"/>
  <c r="DT196" i="4" s="1"/>
  <c r="DU196" i="4" s="1"/>
  <c r="DV196" i="4" s="1"/>
  <c r="DW196" i="4" s="1"/>
  <c r="DX196" i="4" s="1"/>
  <c r="DY196" i="4" s="1"/>
  <c r="DZ196" i="4" s="1"/>
  <c r="EA196" i="4" s="1"/>
  <c r="EB196" i="4" s="1"/>
  <c r="EC196" i="4" s="1"/>
  <c r="ED196" i="4" s="1"/>
  <c r="EE196" i="4" s="1"/>
  <c r="EF196" i="4" s="1"/>
  <c r="EG196" i="4" s="1"/>
  <c r="EH196" i="4" s="1"/>
  <c r="EI196" i="4" s="1"/>
  <c r="EJ196" i="4" s="1"/>
  <c r="EK196" i="4" s="1"/>
  <c r="EL196" i="4" s="1"/>
  <c r="EM196" i="4" s="1"/>
  <c r="EN196" i="4" s="1"/>
  <c r="EO196" i="4" s="1"/>
  <c r="EP196" i="4" s="1"/>
  <c r="EQ196" i="4" s="1"/>
  <c r="ER196" i="4" s="1"/>
  <c r="ES196" i="4" s="1"/>
  <c r="ET196" i="4" s="1"/>
  <c r="EU196" i="4" s="1"/>
  <c r="EV196" i="4" s="1"/>
  <c r="EW196" i="4" s="1"/>
  <c r="EX196" i="4" s="1"/>
  <c r="EY196" i="4" s="1"/>
  <c r="EZ196" i="4" s="1"/>
  <c r="FA196" i="4" s="1"/>
  <c r="FB196" i="4" s="1"/>
  <c r="FC196" i="4" s="1"/>
  <c r="FD196" i="4" s="1"/>
  <c r="FE196" i="4" s="1"/>
  <c r="FF196" i="4" s="1"/>
  <c r="FG196" i="4" s="1"/>
  <c r="FH196" i="4" s="1"/>
  <c r="FI196" i="4" s="1"/>
  <c r="FJ196" i="4" s="1"/>
  <c r="FK196" i="4" s="1"/>
  <c r="FL196" i="4" s="1"/>
  <c r="FM196" i="4" s="1"/>
  <c r="FN196" i="4" s="1"/>
  <c r="BA195" i="4"/>
  <c r="BB195" i="4" s="1"/>
  <c r="BC195" i="4" s="1"/>
  <c r="BD195" i="4" s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BA194" i="4"/>
  <c r="BB194" i="4" s="1"/>
  <c r="BC194" i="4" s="1"/>
  <c r="BD194" i="4" s="1"/>
  <c r="BE194" i="4" s="1"/>
  <c r="BF194" i="4" s="1"/>
  <c r="BG194" i="4" s="1"/>
  <c r="BH194" i="4" s="1"/>
  <c r="BI194" i="4" s="1"/>
  <c r="BJ194" i="4" s="1"/>
  <c r="BK194" i="4" s="1"/>
  <c r="BL194" i="4" s="1"/>
  <c r="BM194" i="4" s="1"/>
  <c r="BN194" i="4" s="1"/>
  <c r="BO194" i="4" s="1"/>
  <c r="BP194" i="4" s="1"/>
  <c r="BQ194" i="4" s="1"/>
  <c r="BR194" i="4" s="1"/>
  <c r="BS194" i="4" s="1"/>
  <c r="BT194" i="4" s="1"/>
  <c r="BU194" i="4" s="1"/>
  <c r="BV194" i="4" s="1"/>
  <c r="BW194" i="4" s="1"/>
  <c r="BX194" i="4" s="1"/>
  <c r="BY194" i="4" s="1"/>
  <c r="BZ194" i="4" s="1"/>
  <c r="CA194" i="4" s="1"/>
  <c r="CB194" i="4" s="1"/>
  <c r="CC194" i="4" s="1"/>
  <c r="CD194" i="4" s="1"/>
  <c r="CE194" i="4" s="1"/>
  <c r="CF194" i="4" s="1"/>
  <c r="CG194" i="4" s="1"/>
  <c r="CH194" i="4" s="1"/>
  <c r="CI194" i="4" s="1"/>
  <c r="CJ194" i="4" s="1"/>
  <c r="CK194" i="4" s="1"/>
  <c r="CL194" i="4" s="1"/>
  <c r="CM194" i="4" s="1"/>
  <c r="CN194" i="4" s="1"/>
  <c r="CO194" i="4" s="1"/>
  <c r="CP194" i="4" s="1"/>
  <c r="CQ194" i="4" s="1"/>
  <c r="CR194" i="4" s="1"/>
  <c r="CS194" i="4" s="1"/>
  <c r="CT194" i="4" s="1"/>
  <c r="CU194" i="4" s="1"/>
  <c r="CV194" i="4" s="1"/>
  <c r="CW194" i="4" s="1"/>
  <c r="CX194" i="4" s="1"/>
  <c r="CY194" i="4" s="1"/>
  <c r="CZ194" i="4" s="1"/>
  <c r="DA194" i="4" s="1"/>
  <c r="DB194" i="4" s="1"/>
  <c r="DC194" i="4" s="1"/>
  <c r="DD194" i="4" s="1"/>
  <c r="DE194" i="4" s="1"/>
  <c r="DF194" i="4" s="1"/>
  <c r="DG194" i="4" s="1"/>
  <c r="DH194" i="4" s="1"/>
  <c r="DI194" i="4" s="1"/>
  <c r="DJ194" i="4" s="1"/>
  <c r="DK194" i="4" s="1"/>
  <c r="DL194" i="4" s="1"/>
  <c r="DM194" i="4" s="1"/>
  <c r="DN194" i="4" s="1"/>
  <c r="DO194" i="4" s="1"/>
  <c r="DP194" i="4" s="1"/>
  <c r="DQ194" i="4" s="1"/>
  <c r="DR194" i="4" s="1"/>
  <c r="DS194" i="4" s="1"/>
  <c r="DT194" i="4" s="1"/>
  <c r="DU194" i="4" s="1"/>
  <c r="DV194" i="4" s="1"/>
  <c r="DW194" i="4" s="1"/>
  <c r="DX194" i="4" s="1"/>
  <c r="DY194" i="4" s="1"/>
  <c r="DZ194" i="4" s="1"/>
  <c r="EA194" i="4" s="1"/>
  <c r="EB194" i="4" s="1"/>
  <c r="EC194" i="4" s="1"/>
  <c r="ED194" i="4" s="1"/>
  <c r="EE194" i="4" s="1"/>
  <c r="EF194" i="4" s="1"/>
  <c r="EG194" i="4" s="1"/>
  <c r="EH194" i="4" s="1"/>
  <c r="EI194" i="4" s="1"/>
  <c r="EJ194" i="4" s="1"/>
  <c r="EK194" i="4" s="1"/>
  <c r="EL194" i="4" s="1"/>
  <c r="EM194" i="4" s="1"/>
  <c r="EN194" i="4" s="1"/>
  <c r="EO194" i="4" s="1"/>
  <c r="EP194" i="4" s="1"/>
  <c r="EQ194" i="4" s="1"/>
  <c r="ER194" i="4" s="1"/>
  <c r="ES194" i="4" s="1"/>
  <c r="ET194" i="4" s="1"/>
  <c r="EU194" i="4" s="1"/>
  <c r="EV194" i="4" s="1"/>
  <c r="EW194" i="4" s="1"/>
  <c r="EX194" i="4" s="1"/>
  <c r="EY194" i="4" s="1"/>
  <c r="EZ194" i="4" s="1"/>
  <c r="FA194" i="4" s="1"/>
  <c r="FB194" i="4" s="1"/>
  <c r="FC194" i="4" s="1"/>
  <c r="FD194" i="4" s="1"/>
  <c r="FE194" i="4" s="1"/>
  <c r="FF194" i="4" s="1"/>
  <c r="FG194" i="4" s="1"/>
  <c r="FH194" i="4" s="1"/>
  <c r="FI194" i="4" s="1"/>
  <c r="FJ194" i="4" s="1"/>
  <c r="FK194" i="4" s="1"/>
  <c r="FL194" i="4" s="1"/>
  <c r="FM194" i="4" s="1"/>
  <c r="FN194" i="4" s="1"/>
  <c r="BM193" i="4"/>
  <c r="BN193" i="4" s="1"/>
  <c r="BO193" i="4" s="1"/>
  <c r="BP193" i="4" s="1"/>
  <c r="BQ193" i="4" s="1"/>
  <c r="BR193" i="4" s="1"/>
  <c r="BS193" i="4" s="1"/>
  <c r="BT193" i="4" s="1"/>
  <c r="BU193" i="4" s="1"/>
  <c r="BV193" i="4" s="1"/>
  <c r="BW193" i="4" s="1"/>
  <c r="BX193" i="4" s="1"/>
  <c r="BY193" i="4" s="1"/>
  <c r="BZ193" i="4" s="1"/>
  <c r="CA193" i="4" s="1"/>
  <c r="CB193" i="4" s="1"/>
  <c r="CC193" i="4" s="1"/>
  <c r="CD193" i="4" s="1"/>
  <c r="CE193" i="4" s="1"/>
  <c r="CF193" i="4" s="1"/>
  <c r="CG193" i="4" s="1"/>
  <c r="CH193" i="4" s="1"/>
  <c r="CI193" i="4" s="1"/>
  <c r="CJ193" i="4" s="1"/>
  <c r="CK193" i="4" s="1"/>
  <c r="CL193" i="4" s="1"/>
  <c r="CM193" i="4" s="1"/>
  <c r="CN193" i="4" s="1"/>
  <c r="CO193" i="4" s="1"/>
  <c r="CP193" i="4" s="1"/>
  <c r="CQ193" i="4" s="1"/>
  <c r="CR193" i="4" s="1"/>
  <c r="CS193" i="4" s="1"/>
  <c r="CT193" i="4" s="1"/>
  <c r="CU193" i="4" s="1"/>
  <c r="CV193" i="4" s="1"/>
  <c r="CW193" i="4" s="1"/>
  <c r="CX193" i="4" s="1"/>
  <c r="CY193" i="4" s="1"/>
  <c r="CZ193" i="4" s="1"/>
  <c r="DA193" i="4" s="1"/>
  <c r="DB193" i="4" s="1"/>
  <c r="DC193" i="4" s="1"/>
  <c r="DD193" i="4" s="1"/>
  <c r="DE193" i="4" s="1"/>
  <c r="DF193" i="4" s="1"/>
  <c r="DG193" i="4" s="1"/>
  <c r="DH193" i="4" s="1"/>
  <c r="DI193" i="4" s="1"/>
  <c r="DJ193" i="4" s="1"/>
  <c r="DK193" i="4" s="1"/>
  <c r="DL193" i="4" s="1"/>
  <c r="DM193" i="4" s="1"/>
  <c r="DN193" i="4" s="1"/>
  <c r="DO193" i="4" s="1"/>
  <c r="DP193" i="4" s="1"/>
  <c r="DQ193" i="4" s="1"/>
  <c r="DR193" i="4" s="1"/>
  <c r="DS193" i="4" s="1"/>
  <c r="DT193" i="4" s="1"/>
  <c r="DU193" i="4" s="1"/>
  <c r="DV193" i="4" s="1"/>
  <c r="DW193" i="4" s="1"/>
  <c r="DX193" i="4" s="1"/>
  <c r="DY193" i="4" s="1"/>
  <c r="DZ193" i="4" s="1"/>
  <c r="EA193" i="4" s="1"/>
  <c r="EB193" i="4" s="1"/>
  <c r="EC193" i="4" s="1"/>
  <c r="ED193" i="4" s="1"/>
  <c r="EE193" i="4" s="1"/>
  <c r="EF193" i="4" s="1"/>
  <c r="EG193" i="4" s="1"/>
  <c r="EH193" i="4" s="1"/>
  <c r="EI193" i="4" s="1"/>
  <c r="EJ193" i="4" s="1"/>
  <c r="EK193" i="4" s="1"/>
  <c r="EL193" i="4" s="1"/>
  <c r="EM193" i="4" s="1"/>
  <c r="EN193" i="4" s="1"/>
  <c r="EO193" i="4" s="1"/>
  <c r="EP193" i="4" s="1"/>
  <c r="EQ193" i="4" s="1"/>
  <c r="ER193" i="4" s="1"/>
  <c r="ES193" i="4" s="1"/>
  <c r="ET193" i="4" s="1"/>
  <c r="EU193" i="4" s="1"/>
  <c r="EV193" i="4" s="1"/>
  <c r="EW193" i="4" s="1"/>
  <c r="EX193" i="4" s="1"/>
  <c r="EY193" i="4" s="1"/>
  <c r="EZ193" i="4" s="1"/>
  <c r="FA193" i="4" s="1"/>
  <c r="FB193" i="4" s="1"/>
  <c r="FC193" i="4" s="1"/>
  <c r="FD193" i="4" s="1"/>
  <c r="FE193" i="4" s="1"/>
  <c r="FF193" i="4" s="1"/>
  <c r="FG193" i="4" s="1"/>
  <c r="FH193" i="4" s="1"/>
  <c r="FI193" i="4" s="1"/>
  <c r="FJ193" i="4" s="1"/>
  <c r="FK193" i="4" s="1"/>
  <c r="FL193" i="4" s="1"/>
  <c r="FM193" i="4" s="1"/>
  <c r="FN193" i="4" s="1"/>
  <c r="BJ193" i="4"/>
  <c r="BK193" i="4" s="1"/>
  <c r="BL193" i="4" s="1"/>
  <c r="BB193" i="4"/>
  <c r="BC193" i="4" s="1"/>
  <c r="BD193" i="4" s="1"/>
  <c r="BE193" i="4" s="1"/>
  <c r="BF193" i="4" s="1"/>
  <c r="BG193" i="4" s="1"/>
  <c r="BH193" i="4" s="1"/>
  <c r="BI193" i="4" s="1"/>
  <c r="BA193" i="4"/>
  <c r="BR192" i="4"/>
  <c r="BS192" i="4" s="1"/>
  <c r="BT192" i="4" s="1"/>
  <c r="BU192" i="4" s="1"/>
  <c r="BV192" i="4" s="1"/>
  <c r="BW192" i="4" s="1"/>
  <c r="BX192" i="4" s="1"/>
  <c r="BY192" i="4" s="1"/>
  <c r="BZ192" i="4" s="1"/>
  <c r="CA192" i="4" s="1"/>
  <c r="CB192" i="4" s="1"/>
  <c r="CC192" i="4" s="1"/>
  <c r="CD192" i="4" s="1"/>
  <c r="CE192" i="4" s="1"/>
  <c r="CF192" i="4" s="1"/>
  <c r="CG192" i="4" s="1"/>
  <c r="CH192" i="4" s="1"/>
  <c r="CI192" i="4" s="1"/>
  <c r="CJ192" i="4" s="1"/>
  <c r="CK192" i="4" s="1"/>
  <c r="CL192" i="4" s="1"/>
  <c r="CM192" i="4" s="1"/>
  <c r="CN192" i="4" s="1"/>
  <c r="CO192" i="4" s="1"/>
  <c r="CP192" i="4" s="1"/>
  <c r="CQ192" i="4" s="1"/>
  <c r="CR192" i="4" s="1"/>
  <c r="CS192" i="4" s="1"/>
  <c r="CT192" i="4" s="1"/>
  <c r="CU192" i="4" s="1"/>
  <c r="CV192" i="4" s="1"/>
  <c r="CW192" i="4" s="1"/>
  <c r="CX192" i="4" s="1"/>
  <c r="CY192" i="4" s="1"/>
  <c r="CZ192" i="4" s="1"/>
  <c r="DA192" i="4" s="1"/>
  <c r="DB192" i="4" s="1"/>
  <c r="DC192" i="4" s="1"/>
  <c r="DD192" i="4" s="1"/>
  <c r="DE192" i="4" s="1"/>
  <c r="DF192" i="4" s="1"/>
  <c r="DG192" i="4" s="1"/>
  <c r="DH192" i="4" s="1"/>
  <c r="DI192" i="4" s="1"/>
  <c r="DJ192" i="4" s="1"/>
  <c r="DK192" i="4" s="1"/>
  <c r="DL192" i="4" s="1"/>
  <c r="DM192" i="4" s="1"/>
  <c r="DN192" i="4" s="1"/>
  <c r="DO192" i="4" s="1"/>
  <c r="DP192" i="4" s="1"/>
  <c r="DQ192" i="4" s="1"/>
  <c r="DR192" i="4" s="1"/>
  <c r="DS192" i="4" s="1"/>
  <c r="DT192" i="4" s="1"/>
  <c r="DU192" i="4" s="1"/>
  <c r="DV192" i="4" s="1"/>
  <c r="DW192" i="4" s="1"/>
  <c r="DX192" i="4" s="1"/>
  <c r="DY192" i="4" s="1"/>
  <c r="DZ192" i="4" s="1"/>
  <c r="EA192" i="4" s="1"/>
  <c r="EB192" i="4" s="1"/>
  <c r="EC192" i="4" s="1"/>
  <c r="ED192" i="4" s="1"/>
  <c r="EE192" i="4" s="1"/>
  <c r="EF192" i="4" s="1"/>
  <c r="EG192" i="4" s="1"/>
  <c r="EH192" i="4" s="1"/>
  <c r="EI192" i="4" s="1"/>
  <c r="EJ192" i="4" s="1"/>
  <c r="EK192" i="4" s="1"/>
  <c r="EL192" i="4" s="1"/>
  <c r="EM192" i="4" s="1"/>
  <c r="EN192" i="4" s="1"/>
  <c r="EO192" i="4" s="1"/>
  <c r="EP192" i="4" s="1"/>
  <c r="EQ192" i="4" s="1"/>
  <c r="ER192" i="4" s="1"/>
  <c r="ES192" i="4" s="1"/>
  <c r="ET192" i="4" s="1"/>
  <c r="EU192" i="4" s="1"/>
  <c r="EV192" i="4" s="1"/>
  <c r="EW192" i="4" s="1"/>
  <c r="EX192" i="4" s="1"/>
  <c r="EY192" i="4" s="1"/>
  <c r="EZ192" i="4" s="1"/>
  <c r="FA192" i="4" s="1"/>
  <c r="FB192" i="4" s="1"/>
  <c r="FC192" i="4" s="1"/>
  <c r="FD192" i="4" s="1"/>
  <c r="FE192" i="4" s="1"/>
  <c r="FF192" i="4" s="1"/>
  <c r="FG192" i="4" s="1"/>
  <c r="FH192" i="4" s="1"/>
  <c r="FI192" i="4" s="1"/>
  <c r="FJ192" i="4" s="1"/>
  <c r="FK192" i="4" s="1"/>
  <c r="FL192" i="4" s="1"/>
  <c r="FM192" i="4" s="1"/>
  <c r="FN192" i="4" s="1"/>
  <c r="BA192" i="4"/>
  <c r="BB192" i="4" s="1"/>
  <c r="BC192" i="4" s="1"/>
  <c r="BD192" i="4" s="1"/>
  <c r="BE192" i="4" s="1"/>
  <c r="BF192" i="4" s="1"/>
  <c r="BG192" i="4" s="1"/>
  <c r="BH192" i="4" s="1"/>
  <c r="BI192" i="4" s="1"/>
  <c r="BJ192" i="4" s="1"/>
  <c r="BK192" i="4" s="1"/>
  <c r="BL192" i="4" s="1"/>
  <c r="BM192" i="4" s="1"/>
  <c r="BN192" i="4" s="1"/>
  <c r="BO192" i="4" s="1"/>
  <c r="BP192" i="4" s="1"/>
  <c r="BQ192" i="4" s="1"/>
  <c r="BB191" i="4"/>
  <c r="BC191" i="4" s="1"/>
  <c r="BD191" i="4" s="1"/>
  <c r="BE191" i="4" s="1"/>
  <c r="BF191" i="4" s="1"/>
  <c r="BG191" i="4" s="1"/>
  <c r="BH191" i="4" s="1"/>
  <c r="BI191" i="4" s="1"/>
  <c r="BJ191" i="4" s="1"/>
  <c r="BK191" i="4" s="1"/>
  <c r="BL191" i="4" s="1"/>
  <c r="BM191" i="4" s="1"/>
  <c r="BN191" i="4" s="1"/>
  <c r="BO191" i="4" s="1"/>
  <c r="BP191" i="4" s="1"/>
  <c r="BQ191" i="4" s="1"/>
  <c r="BR191" i="4" s="1"/>
  <c r="BS191" i="4" s="1"/>
  <c r="BT191" i="4" s="1"/>
  <c r="BU191" i="4" s="1"/>
  <c r="BV191" i="4" s="1"/>
  <c r="BW191" i="4" s="1"/>
  <c r="BX191" i="4" s="1"/>
  <c r="BY191" i="4" s="1"/>
  <c r="BZ191" i="4" s="1"/>
  <c r="CA191" i="4" s="1"/>
  <c r="CB191" i="4" s="1"/>
  <c r="CC191" i="4" s="1"/>
  <c r="CD191" i="4" s="1"/>
  <c r="CE191" i="4" s="1"/>
  <c r="CF191" i="4" s="1"/>
  <c r="CG191" i="4" s="1"/>
  <c r="CH191" i="4" s="1"/>
  <c r="CI191" i="4" s="1"/>
  <c r="CJ191" i="4" s="1"/>
  <c r="CK191" i="4" s="1"/>
  <c r="CL191" i="4" s="1"/>
  <c r="CM191" i="4" s="1"/>
  <c r="CN191" i="4" s="1"/>
  <c r="CO191" i="4" s="1"/>
  <c r="CP191" i="4" s="1"/>
  <c r="CQ191" i="4" s="1"/>
  <c r="CR191" i="4" s="1"/>
  <c r="CS191" i="4" s="1"/>
  <c r="CT191" i="4" s="1"/>
  <c r="CU191" i="4" s="1"/>
  <c r="CV191" i="4" s="1"/>
  <c r="CW191" i="4" s="1"/>
  <c r="CX191" i="4" s="1"/>
  <c r="CY191" i="4" s="1"/>
  <c r="CZ191" i="4" s="1"/>
  <c r="DA191" i="4" s="1"/>
  <c r="DB191" i="4" s="1"/>
  <c r="DC191" i="4" s="1"/>
  <c r="DD191" i="4" s="1"/>
  <c r="DE191" i="4" s="1"/>
  <c r="DF191" i="4" s="1"/>
  <c r="DG191" i="4" s="1"/>
  <c r="DH191" i="4" s="1"/>
  <c r="DI191" i="4" s="1"/>
  <c r="DJ191" i="4" s="1"/>
  <c r="DK191" i="4" s="1"/>
  <c r="DL191" i="4" s="1"/>
  <c r="DM191" i="4" s="1"/>
  <c r="DN191" i="4" s="1"/>
  <c r="DO191" i="4" s="1"/>
  <c r="DP191" i="4" s="1"/>
  <c r="DQ191" i="4" s="1"/>
  <c r="DR191" i="4" s="1"/>
  <c r="DS191" i="4" s="1"/>
  <c r="DT191" i="4" s="1"/>
  <c r="DU191" i="4" s="1"/>
  <c r="DV191" i="4" s="1"/>
  <c r="DW191" i="4" s="1"/>
  <c r="DX191" i="4" s="1"/>
  <c r="DY191" i="4" s="1"/>
  <c r="DZ191" i="4" s="1"/>
  <c r="EA191" i="4" s="1"/>
  <c r="EB191" i="4" s="1"/>
  <c r="EC191" i="4" s="1"/>
  <c r="ED191" i="4" s="1"/>
  <c r="EE191" i="4" s="1"/>
  <c r="EF191" i="4" s="1"/>
  <c r="EG191" i="4" s="1"/>
  <c r="EH191" i="4" s="1"/>
  <c r="EI191" i="4" s="1"/>
  <c r="EJ191" i="4" s="1"/>
  <c r="EK191" i="4" s="1"/>
  <c r="EL191" i="4" s="1"/>
  <c r="EM191" i="4" s="1"/>
  <c r="EN191" i="4" s="1"/>
  <c r="EO191" i="4" s="1"/>
  <c r="EP191" i="4" s="1"/>
  <c r="EQ191" i="4" s="1"/>
  <c r="ER191" i="4" s="1"/>
  <c r="ES191" i="4" s="1"/>
  <c r="ET191" i="4" s="1"/>
  <c r="EU191" i="4" s="1"/>
  <c r="EV191" i="4" s="1"/>
  <c r="EW191" i="4" s="1"/>
  <c r="EX191" i="4" s="1"/>
  <c r="EY191" i="4" s="1"/>
  <c r="EZ191" i="4" s="1"/>
  <c r="FA191" i="4" s="1"/>
  <c r="FB191" i="4" s="1"/>
  <c r="FC191" i="4" s="1"/>
  <c r="FD191" i="4" s="1"/>
  <c r="FE191" i="4" s="1"/>
  <c r="FF191" i="4" s="1"/>
  <c r="FG191" i="4" s="1"/>
  <c r="FH191" i="4" s="1"/>
  <c r="FI191" i="4" s="1"/>
  <c r="FJ191" i="4" s="1"/>
  <c r="FK191" i="4" s="1"/>
  <c r="FL191" i="4" s="1"/>
  <c r="FM191" i="4" s="1"/>
  <c r="FN191" i="4" s="1"/>
  <c r="BA191" i="4"/>
  <c r="BG190" i="4"/>
  <c r="BH190" i="4" s="1"/>
  <c r="BI190" i="4" s="1"/>
  <c r="BJ190" i="4" s="1"/>
  <c r="BK190" i="4" s="1"/>
  <c r="BL190" i="4" s="1"/>
  <c r="BM190" i="4" s="1"/>
  <c r="BN190" i="4" s="1"/>
  <c r="BO190" i="4" s="1"/>
  <c r="BP190" i="4" s="1"/>
  <c r="BQ190" i="4" s="1"/>
  <c r="BR190" i="4" s="1"/>
  <c r="BS190" i="4" s="1"/>
  <c r="BT190" i="4" s="1"/>
  <c r="BU190" i="4" s="1"/>
  <c r="BV190" i="4" s="1"/>
  <c r="BW190" i="4" s="1"/>
  <c r="BX190" i="4" s="1"/>
  <c r="BY190" i="4" s="1"/>
  <c r="BZ190" i="4" s="1"/>
  <c r="CA190" i="4" s="1"/>
  <c r="CB190" i="4" s="1"/>
  <c r="CC190" i="4" s="1"/>
  <c r="CD190" i="4" s="1"/>
  <c r="CE190" i="4" s="1"/>
  <c r="CF190" i="4" s="1"/>
  <c r="CG190" i="4" s="1"/>
  <c r="CH190" i="4" s="1"/>
  <c r="CI190" i="4" s="1"/>
  <c r="CJ190" i="4" s="1"/>
  <c r="CK190" i="4" s="1"/>
  <c r="CL190" i="4" s="1"/>
  <c r="CM190" i="4" s="1"/>
  <c r="CN190" i="4" s="1"/>
  <c r="CO190" i="4" s="1"/>
  <c r="CP190" i="4" s="1"/>
  <c r="CQ190" i="4" s="1"/>
  <c r="CR190" i="4" s="1"/>
  <c r="CS190" i="4" s="1"/>
  <c r="CT190" i="4" s="1"/>
  <c r="CU190" i="4" s="1"/>
  <c r="CV190" i="4" s="1"/>
  <c r="CW190" i="4" s="1"/>
  <c r="CX190" i="4" s="1"/>
  <c r="CY190" i="4" s="1"/>
  <c r="CZ190" i="4" s="1"/>
  <c r="DA190" i="4" s="1"/>
  <c r="DB190" i="4" s="1"/>
  <c r="DC190" i="4" s="1"/>
  <c r="DD190" i="4" s="1"/>
  <c r="DE190" i="4" s="1"/>
  <c r="DF190" i="4" s="1"/>
  <c r="DG190" i="4" s="1"/>
  <c r="DH190" i="4" s="1"/>
  <c r="DI190" i="4" s="1"/>
  <c r="DJ190" i="4" s="1"/>
  <c r="DK190" i="4" s="1"/>
  <c r="DL190" i="4" s="1"/>
  <c r="DM190" i="4" s="1"/>
  <c r="DN190" i="4" s="1"/>
  <c r="DO190" i="4" s="1"/>
  <c r="DP190" i="4" s="1"/>
  <c r="DQ190" i="4" s="1"/>
  <c r="DR190" i="4" s="1"/>
  <c r="DS190" i="4" s="1"/>
  <c r="DT190" i="4" s="1"/>
  <c r="DU190" i="4" s="1"/>
  <c r="DV190" i="4" s="1"/>
  <c r="DW190" i="4" s="1"/>
  <c r="DX190" i="4" s="1"/>
  <c r="DY190" i="4" s="1"/>
  <c r="DZ190" i="4" s="1"/>
  <c r="EA190" i="4" s="1"/>
  <c r="EB190" i="4" s="1"/>
  <c r="EC190" i="4" s="1"/>
  <c r="ED190" i="4" s="1"/>
  <c r="EE190" i="4" s="1"/>
  <c r="EF190" i="4" s="1"/>
  <c r="EG190" i="4" s="1"/>
  <c r="EH190" i="4" s="1"/>
  <c r="EI190" i="4" s="1"/>
  <c r="EJ190" i="4" s="1"/>
  <c r="EK190" i="4" s="1"/>
  <c r="EL190" i="4" s="1"/>
  <c r="EM190" i="4" s="1"/>
  <c r="EN190" i="4" s="1"/>
  <c r="EO190" i="4" s="1"/>
  <c r="EP190" i="4" s="1"/>
  <c r="EQ190" i="4" s="1"/>
  <c r="ER190" i="4" s="1"/>
  <c r="ES190" i="4" s="1"/>
  <c r="ET190" i="4" s="1"/>
  <c r="EU190" i="4" s="1"/>
  <c r="EV190" i="4" s="1"/>
  <c r="EW190" i="4" s="1"/>
  <c r="EX190" i="4" s="1"/>
  <c r="EY190" i="4" s="1"/>
  <c r="EZ190" i="4" s="1"/>
  <c r="FA190" i="4" s="1"/>
  <c r="FB190" i="4" s="1"/>
  <c r="FC190" i="4" s="1"/>
  <c r="FD190" i="4" s="1"/>
  <c r="FE190" i="4" s="1"/>
  <c r="FF190" i="4" s="1"/>
  <c r="FG190" i="4" s="1"/>
  <c r="FH190" i="4" s="1"/>
  <c r="FI190" i="4" s="1"/>
  <c r="FJ190" i="4" s="1"/>
  <c r="FK190" i="4" s="1"/>
  <c r="FL190" i="4" s="1"/>
  <c r="FM190" i="4" s="1"/>
  <c r="FN190" i="4" s="1"/>
  <c r="BB190" i="4"/>
  <c r="BC190" i="4" s="1"/>
  <c r="BD190" i="4" s="1"/>
  <c r="BE190" i="4" s="1"/>
  <c r="BF190" i="4" s="1"/>
  <c r="BA190" i="4"/>
  <c r="BG189" i="4"/>
  <c r="BH189" i="4" s="1"/>
  <c r="BI189" i="4" s="1"/>
  <c r="BJ189" i="4" s="1"/>
  <c r="BK189" i="4" s="1"/>
  <c r="BL189" i="4" s="1"/>
  <c r="BM189" i="4" s="1"/>
  <c r="BN189" i="4" s="1"/>
  <c r="BO189" i="4" s="1"/>
  <c r="BP189" i="4" s="1"/>
  <c r="BQ189" i="4" s="1"/>
  <c r="BR189" i="4" s="1"/>
  <c r="BS189" i="4" s="1"/>
  <c r="BT189" i="4" s="1"/>
  <c r="BU189" i="4" s="1"/>
  <c r="BV189" i="4" s="1"/>
  <c r="BW189" i="4" s="1"/>
  <c r="BX189" i="4" s="1"/>
  <c r="BY189" i="4" s="1"/>
  <c r="BZ189" i="4" s="1"/>
  <c r="CA189" i="4" s="1"/>
  <c r="CB189" i="4" s="1"/>
  <c r="CC189" i="4" s="1"/>
  <c r="CD189" i="4" s="1"/>
  <c r="CE189" i="4" s="1"/>
  <c r="CF189" i="4" s="1"/>
  <c r="CG189" i="4" s="1"/>
  <c r="CH189" i="4" s="1"/>
  <c r="CI189" i="4" s="1"/>
  <c r="CJ189" i="4" s="1"/>
  <c r="CK189" i="4" s="1"/>
  <c r="CL189" i="4" s="1"/>
  <c r="CM189" i="4" s="1"/>
  <c r="CN189" i="4" s="1"/>
  <c r="CO189" i="4" s="1"/>
  <c r="CP189" i="4" s="1"/>
  <c r="CQ189" i="4" s="1"/>
  <c r="CR189" i="4" s="1"/>
  <c r="CS189" i="4" s="1"/>
  <c r="CT189" i="4" s="1"/>
  <c r="CU189" i="4" s="1"/>
  <c r="CV189" i="4" s="1"/>
  <c r="CW189" i="4" s="1"/>
  <c r="CX189" i="4" s="1"/>
  <c r="CY189" i="4" s="1"/>
  <c r="CZ189" i="4" s="1"/>
  <c r="DA189" i="4" s="1"/>
  <c r="DB189" i="4" s="1"/>
  <c r="DC189" i="4" s="1"/>
  <c r="DD189" i="4" s="1"/>
  <c r="DE189" i="4" s="1"/>
  <c r="DF189" i="4" s="1"/>
  <c r="DG189" i="4" s="1"/>
  <c r="DH189" i="4" s="1"/>
  <c r="DI189" i="4" s="1"/>
  <c r="DJ189" i="4" s="1"/>
  <c r="DK189" i="4" s="1"/>
  <c r="DL189" i="4" s="1"/>
  <c r="DM189" i="4" s="1"/>
  <c r="DN189" i="4" s="1"/>
  <c r="DO189" i="4" s="1"/>
  <c r="DP189" i="4" s="1"/>
  <c r="DQ189" i="4" s="1"/>
  <c r="DR189" i="4" s="1"/>
  <c r="DS189" i="4" s="1"/>
  <c r="DT189" i="4" s="1"/>
  <c r="DU189" i="4" s="1"/>
  <c r="DV189" i="4" s="1"/>
  <c r="DW189" i="4" s="1"/>
  <c r="DX189" i="4" s="1"/>
  <c r="DY189" i="4" s="1"/>
  <c r="DZ189" i="4" s="1"/>
  <c r="EA189" i="4" s="1"/>
  <c r="EB189" i="4" s="1"/>
  <c r="EC189" i="4" s="1"/>
  <c r="ED189" i="4" s="1"/>
  <c r="EE189" i="4" s="1"/>
  <c r="EF189" i="4" s="1"/>
  <c r="EG189" i="4" s="1"/>
  <c r="EH189" i="4" s="1"/>
  <c r="EI189" i="4" s="1"/>
  <c r="EJ189" i="4" s="1"/>
  <c r="EK189" i="4" s="1"/>
  <c r="EL189" i="4" s="1"/>
  <c r="EM189" i="4" s="1"/>
  <c r="EN189" i="4" s="1"/>
  <c r="EO189" i="4" s="1"/>
  <c r="EP189" i="4" s="1"/>
  <c r="EQ189" i="4" s="1"/>
  <c r="ER189" i="4" s="1"/>
  <c r="ES189" i="4" s="1"/>
  <c r="ET189" i="4" s="1"/>
  <c r="EU189" i="4" s="1"/>
  <c r="EV189" i="4" s="1"/>
  <c r="EW189" i="4" s="1"/>
  <c r="EX189" i="4" s="1"/>
  <c r="EY189" i="4" s="1"/>
  <c r="EZ189" i="4" s="1"/>
  <c r="FA189" i="4" s="1"/>
  <c r="FB189" i="4" s="1"/>
  <c r="FC189" i="4" s="1"/>
  <c r="FD189" i="4" s="1"/>
  <c r="FE189" i="4" s="1"/>
  <c r="FF189" i="4" s="1"/>
  <c r="FG189" i="4" s="1"/>
  <c r="FH189" i="4" s="1"/>
  <c r="FI189" i="4" s="1"/>
  <c r="FJ189" i="4" s="1"/>
  <c r="FK189" i="4" s="1"/>
  <c r="FL189" i="4" s="1"/>
  <c r="FM189" i="4" s="1"/>
  <c r="FN189" i="4" s="1"/>
  <c r="BB189" i="4"/>
  <c r="BC189" i="4" s="1"/>
  <c r="BD189" i="4" s="1"/>
  <c r="BE189" i="4" s="1"/>
  <c r="BF189" i="4" s="1"/>
  <c r="BA189" i="4"/>
  <c r="CN188" i="4"/>
  <c r="CO188" i="4" s="1"/>
  <c r="CP188" i="4" s="1"/>
  <c r="CQ188" i="4" s="1"/>
  <c r="CR188" i="4" s="1"/>
  <c r="CS188" i="4" s="1"/>
  <c r="CT188" i="4" s="1"/>
  <c r="CU188" i="4" s="1"/>
  <c r="CV188" i="4" s="1"/>
  <c r="CW188" i="4" s="1"/>
  <c r="CX188" i="4" s="1"/>
  <c r="CY188" i="4" s="1"/>
  <c r="CZ188" i="4" s="1"/>
  <c r="DA188" i="4" s="1"/>
  <c r="DB188" i="4" s="1"/>
  <c r="DC188" i="4" s="1"/>
  <c r="DD188" i="4" s="1"/>
  <c r="DE188" i="4" s="1"/>
  <c r="DF188" i="4" s="1"/>
  <c r="DG188" i="4" s="1"/>
  <c r="DH188" i="4" s="1"/>
  <c r="DI188" i="4" s="1"/>
  <c r="DJ188" i="4" s="1"/>
  <c r="DK188" i="4" s="1"/>
  <c r="DL188" i="4" s="1"/>
  <c r="DM188" i="4" s="1"/>
  <c r="DN188" i="4" s="1"/>
  <c r="DO188" i="4" s="1"/>
  <c r="DP188" i="4" s="1"/>
  <c r="DQ188" i="4" s="1"/>
  <c r="DR188" i="4" s="1"/>
  <c r="DS188" i="4" s="1"/>
  <c r="DT188" i="4" s="1"/>
  <c r="DU188" i="4" s="1"/>
  <c r="DV188" i="4" s="1"/>
  <c r="DW188" i="4" s="1"/>
  <c r="DX188" i="4" s="1"/>
  <c r="DY188" i="4" s="1"/>
  <c r="DZ188" i="4" s="1"/>
  <c r="EA188" i="4" s="1"/>
  <c r="EB188" i="4" s="1"/>
  <c r="EC188" i="4" s="1"/>
  <c r="ED188" i="4" s="1"/>
  <c r="EE188" i="4" s="1"/>
  <c r="EF188" i="4" s="1"/>
  <c r="EG188" i="4" s="1"/>
  <c r="EH188" i="4" s="1"/>
  <c r="EI188" i="4" s="1"/>
  <c r="EJ188" i="4" s="1"/>
  <c r="EK188" i="4" s="1"/>
  <c r="EL188" i="4" s="1"/>
  <c r="EM188" i="4" s="1"/>
  <c r="EN188" i="4" s="1"/>
  <c r="EO188" i="4" s="1"/>
  <c r="EP188" i="4" s="1"/>
  <c r="EQ188" i="4" s="1"/>
  <c r="ER188" i="4" s="1"/>
  <c r="ES188" i="4" s="1"/>
  <c r="ET188" i="4" s="1"/>
  <c r="EU188" i="4" s="1"/>
  <c r="EV188" i="4" s="1"/>
  <c r="EW188" i="4" s="1"/>
  <c r="EX188" i="4" s="1"/>
  <c r="EY188" i="4" s="1"/>
  <c r="EZ188" i="4" s="1"/>
  <c r="FA188" i="4" s="1"/>
  <c r="FB188" i="4" s="1"/>
  <c r="FC188" i="4" s="1"/>
  <c r="FD188" i="4" s="1"/>
  <c r="FE188" i="4" s="1"/>
  <c r="FF188" i="4" s="1"/>
  <c r="FG188" i="4" s="1"/>
  <c r="FH188" i="4" s="1"/>
  <c r="FI188" i="4" s="1"/>
  <c r="FJ188" i="4" s="1"/>
  <c r="FK188" i="4" s="1"/>
  <c r="FL188" i="4" s="1"/>
  <c r="FM188" i="4" s="1"/>
  <c r="FN188" i="4" s="1"/>
  <c r="BC188" i="4"/>
  <c r="BD188" i="4" s="1"/>
  <c r="BE188" i="4" s="1"/>
  <c r="BF188" i="4" s="1"/>
  <c r="BG188" i="4" s="1"/>
  <c r="BH188" i="4" s="1"/>
  <c r="BI188" i="4" s="1"/>
  <c r="BJ188" i="4" s="1"/>
  <c r="BK188" i="4" s="1"/>
  <c r="BL188" i="4" s="1"/>
  <c r="BM188" i="4" s="1"/>
  <c r="BN188" i="4" s="1"/>
  <c r="BO188" i="4" s="1"/>
  <c r="BP188" i="4" s="1"/>
  <c r="BQ188" i="4" s="1"/>
  <c r="BR188" i="4" s="1"/>
  <c r="BS188" i="4" s="1"/>
  <c r="BT188" i="4" s="1"/>
  <c r="BU188" i="4" s="1"/>
  <c r="BV188" i="4" s="1"/>
  <c r="BW188" i="4" s="1"/>
  <c r="BX188" i="4" s="1"/>
  <c r="BY188" i="4" s="1"/>
  <c r="BZ188" i="4" s="1"/>
  <c r="CA188" i="4" s="1"/>
  <c r="CB188" i="4" s="1"/>
  <c r="CC188" i="4" s="1"/>
  <c r="CD188" i="4" s="1"/>
  <c r="CE188" i="4" s="1"/>
  <c r="CF188" i="4" s="1"/>
  <c r="CG188" i="4" s="1"/>
  <c r="CH188" i="4" s="1"/>
  <c r="CI188" i="4" s="1"/>
  <c r="CJ188" i="4" s="1"/>
  <c r="CK188" i="4" s="1"/>
  <c r="CL188" i="4" s="1"/>
  <c r="CM188" i="4" s="1"/>
  <c r="BB188" i="4"/>
  <c r="BA188" i="4"/>
  <c r="BI187" i="4"/>
  <c r="BJ187" i="4" s="1"/>
  <c r="BK187" i="4" s="1"/>
  <c r="BL187" i="4" s="1"/>
  <c r="BM187" i="4" s="1"/>
  <c r="BN187" i="4" s="1"/>
  <c r="BO187" i="4" s="1"/>
  <c r="BP187" i="4" s="1"/>
  <c r="BQ187" i="4" s="1"/>
  <c r="BR187" i="4" s="1"/>
  <c r="BS187" i="4" s="1"/>
  <c r="BT187" i="4" s="1"/>
  <c r="BU187" i="4" s="1"/>
  <c r="BV187" i="4" s="1"/>
  <c r="BW187" i="4" s="1"/>
  <c r="BX187" i="4" s="1"/>
  <c r="BY187" i="4" s="1"/>
  <c r="BZ187" i="4" s="1"/>
  <c r="CA187" i="4" s="1"/>
  <c r="CB187" i="4" s="1"/>
  <c r="CC187" i="4" s="1"/>
  <c r="CD187" i="4" s="1"/>
  <c r="CE187" i="4" s="1"/>
  <c r="CF187" i="4" s="1"/>
  <c r="CG187" i="4" s="1"/>
  <c r="CH187" i="4" s="1"/>
  <c r="CI187" i="4" s="1"/>
  <c r="CJ187" i="4" s="1"/>
  <c r="CK187" i="4" s="1"/>
  <c r="CL187" i="4" s="1"/>
  <c r="CM187" i="4" s="1"/>
  <c r="CN187" i="4" s="1"/>
  <c r="CO187" i="4" s="1"/>
  <c r="CP187" i="4" s="1"/>
  <c r="CQ187" i="4" s="1"/>
  <c r="CR187" i="4" s="1"/>
  <c r="CS187" i="4" s="1"/>
  <c r="CT187" i="4" s="1"/>
  <c r="CU187" i="4" s="1"/>
  <c r="CV187" i="4" s="1"/>
  <c r="CW187" i="4" s="1"/>
  <c r="CX187" i="4" s="1"/>
  <c r="CY187" i="4" s="1"/>
  <c r="CZ187" i="4" s="1"/>
  <c r="DA187" i="4" s="1"/>
  <c r="DB187" i="4" s="1"/>
  <c r="DC187" i="4" s="1"/>
  <c r="DD187" i="4" s="1"/>
  <c r="DE187" i="4" s="1"/>
  <c r="DF187" i="4" s="1"/>
  <c r="DG187" i="4" s="1"/>
  <c r="DH187" i="4" s="1"/>
  <c r="DI187" i="4" s="1"/>
  <c r="DJ187" i="4" s="1"/>
  <c r="DK187" i="4" s="1"/>
  <c r="DL187" i="4" s="1"/>
  <c r="DM187" i="4" s="1"/>
  <c r="DN187" i="4" s="1"/>
  <c r="DO187" i="4" s="1"/>
  <c r="DP187" i="4" s="1"/>
  <c r="DQ187" i="4" s="1"/>
  <c r="DR187" i="4" s="1"/>
  <c r="DS187" i="4" s="1"/>
  <c r="DT187" i="4" s="1"/>
  <c r="DU187" i="4" s="1"/>
  <c r="DV187" i="4" s="1"/>
  <c r="DW187" i="4" s="1"/>
  <c r="DX187" i="4" s="1"/>
  <c r="DY187" i="4" s="1"/>
  <c r="DZ187" i="4" s="1"/>
  <c r="EA187" i="4" s="1"/>
  <c r="EB187" i="4" s="1"/>
  <c r="EC187" i="4" s="1"/>
  <c r="ED187" i="4" s="1"/>
  <c r="EE187" i="4" s="1"/>
  <c r="EF187" i="4" s="1"/>
  <c r="EG187" i="4" s="1"/>
  <c r="EH187" i="4" s="1"/>
  <c r="EI187" i="4" s="1"/>
  <c r="EJ187" i="4" s="1"/>
  <c r="EK187" i="4" s="1"/>
  <c r="EL187" i="4" s="1"/>
  <c r="EM187" i="4" s="1"/>
  <c r="EN187" i="4" s="1"/>
  <c r="EO187" i="4" s="1"/>
  <c r="EP187" i="4" s="1"/>
  <c r="EQ187" i="4" s="1"/>
  <c r="ER187" i="4" s="1"/>
  <c r="ES187" i="4" s="1"/>
  <c r="ET187" i="4" s="1"/>
  <c r="EU187" i="4" s="1"/>
  <c r="EV187" i="4" s="1"/>
  <c r="EW187" i="4" s="1"/>
  <c r="EX187" i="4" s="1"/>
  <c r="EY187" i="4" s="1"/>
  <c r="EZ187" i="4" s="1"/>
  <c r="FA187" i="4" s="1"/>
  <c r="FB187" i="4" s="1"/>
  <c r="FC187" i="4" s="1"/>
  <c r="FD187" i="4" s="1"/>
  <c r="FE187" i="4" s="1"/>
  <c r="FF187" i="4" s="1"/>
  <c r="FG187" i="4" s="1"/>
  <c r="FH187" i="4" s="1"/>
  <c r="FI187" i="4" s="1"/>
  <c r="FJ187" i="4" s="1"/>
  <c r="FK187" i="4" s="1"/>
  <c r="FL187" i="4" s="1"/>
  <c r="FM187" i="4" s="1"/>
  <c r="FN187" i="4" s="1"/>
  <c r="BG187" i="4"/>
  <c r="BH187" i="4" s="1"/>
  <c r="BF187" i="4"/>
  <c r="BB187" i="4"/>
  <c r="BC187" i="4" s="1"/>
  <c r="BD187" i="4" s="1"/>
  <c r="BE187" i="4" s="1"/>
  <c r="BA187" i="4"/>
  <c r="BC186" i="4"/>
  <c r="BD186" i="4" s="1"/>
  <c r="BE186" i="4" s="1"/>
  <c r="BF186" i="4" s="1"/>
  <c r="BG186" i="4" s="1"/>
  <c r="BH186" i="4" s="1"/>
  <c r="BI186" i="4" s="1"/>
  <c r="BJ186" i="4" s="1"/>
  <c r="BK186" i="4" s="1"/>
  <c r="BL186" i="4" s="1"/>
  <c r="BM186" i="4" s="1"/>
  <c r="BN186" i="4" s="1"/>
  <c r="BO186" i="4" s="1"/>
  <c r="BP186" i="4" s="1"/>
  <c r="BQ186" i="4" s="1"/>
  <c r="BR186" i="4" s="1"/>
  <c r="BS186" i="4" s="1"/>
  <c r="BT186" i="4" s="1"/>
  <c r="BU186" i="4" s="1"/>
  <c r="BV186" i="4" s="1"/>
  <c r="BW186" i="4" s="1"/>
  <c r="BX186" i="4" s="1"/>
  <c r="BY186" i="4" s="1"/>
  <c r="BZ186" i="4" s="1"/>
  <c r="CA186" i="4" s="1"/>
  <c r="CB186" i="4" s="1"/>
  <c r="CC186" i="4" s="1"/>
  <c r="CD186" i="4" s="1"/>
  <c r="CE186" i="4" s="1"/>
  <c r="CF186" i="4" s="1"/>
  <c r="CG186" i="4" s="1"/>
  <c r="CH186" i="4" s="1"/>
  <c r="CI186" i="4" s="1"/>
  <c r="CJ186" i="4" s="1"/>
  <c r="CK186" i="4" s="1"/>
  <c r="CL186" i="4" s="1"/>
  <c r="CM186" i="4" s="1"/>
  <c r="CN186" i="4" s="1"/>
  <c r="CO186" i="4" s="1"/>
  <c r="CP186" i="4" s="1"/>
  <c r="CQ186" i="4" s="1"/>
  <c r="CR186" i="4" s="1"/>
  <c r="CS186" i="4" s="1"/>
  <c r="CT186" i="4" s="1"/>
  <c r="CU186" i="4" s="1"/>
  <c r="CV186" i="4" s="1"/>
  <c r="CW186" i="4" s="1"/>
  <c r="CX186" i="4" s="1"/>
  <c r="CY186" i="4" s="1"/>
  <c r="CZ186" i="4" s="1"/>
  <c r="DA186" i="4" s="1"/>
  <c r="DB186" i="4" s="1"/>
  <c r="DC186" i="4" s="1"/>
  <c r="DD186" i="4" s="1"/>
  <c r="DE186" i="4" s="1"/>
  <c r="DF186" i="4" s="1"/>
  <c r="DG186" i="4" s="1"/>
  <c r="DH186" i="4" s="1"/>
  <c r="DI186" i="4" s="1"/>
  <c r="DJ186" i="4" s="1"/>
  <c r="DK186" i="4" s="1"/>
  <c r="DL186" i="4" s="1"/>
  <c r="DM186" i="4" s="1"/>
  <c r="DN186" i="4" s="1"/>
  <c r="DO186" i="4" s="1"/>
  <c r="DP186" i="4" s="1"/>
  <c r="DQ186" i="4" s="1"/>
  <c r="DR186" i="4" s="1"/>
  <c r="DS186" i="4" s="1"/>
  <c r="DT186" i="4" s="1"/>
  <c r="DU186" i="4" s="1"/>
  <c r="DV186" i="4" s="1"/>
  <c r="DW186" i="4" s="1"/>
  <c r="DX186" i="4" s="1"/>
  <c r="DY186" i="4" s="1"/>
  <c r="DZ186" i="4" s="1"/>
  <c r="EA186" i="4" s="1"/>
  <c r="EB186" i="4" s="1"/>
  <c r="EC186" i="4" s="1"/>
  <c r="ED186" i="4" s="1"/>
  <c r="EE186" i="4" s="1"/>
  <c r="EF186" i="4" s="1"/>
  <c r="EG186" i="4" s="1"/>
  <c r="EH186" i="4" s="1"/>
  <c r="EI186" i="4" s="1"/>
  <c r="EJ186" i="4" s="1"/>
  <c r="EK186" i="4" s="1"/>
  <c r="EL186" i="4" s="1"/>
  <c r="EM186" i="4" s="1"/>
  <c r="EN186" i="4" s="1"/>
  <c r="EO186" i="4" s="1"/>
  <c r="EP186" i="4" s="1"/>
  <c r="EQ186" i="4" s="1"/>
  <c r="ER186" i="4" s="1"/>
  <c r="ES186" i="4" s="1"/>
  <c r="ET186" i="4" s="1"/>
  <c r="EU186" i="4" s="1"/>
  <c r="EV186" i="4" s="1"/>
  <c r="EW186" i="4" s="1"/>
  <c r="EX186" i="4" s="1"/>
  <c r="EY186" i="4" s="1"/>
  <c r="EZ186" i="4" s="1"/>
  <c r="FA186" i="4" s="1"/>
  <c r="FB186" i="4" s="1"/>
  <c r="FC186" i="4" s="1"/>
  <c r="FD186" i="4" s="1"/>
  <c r="FE186" i="4" s="1"/>
  <c r="FF186" i="4" s="1"/>
  <c r="FG186" i="4" s="1"/>
  <c r="FH186" i="4" s="1"/>
  <c r="FI186" i="4" s="1"/>
  <c r="FJ186" i="4" s="1"/>
  <c r="FK186" i="4" s="1"/>
  <c r="FL186" i="4" s="1"/>
  <c r="FM186" i="4" s="1"/>
  <c r="FN186" i="4" s="1"/>
  <c r="BB186" i="4"/>
  <c r="BA186" i="4"/>
  <c r="BB185" i="4"/>
  <c r="BC185" i="4" s="1"/>
  <c r="BD185" i="4" s="1"/>
  <c r="BE185" i="4" s="1"/>
  <c r="BF185" i="4" s="1"/>
  <c r="BG185" i="4" s="1"/>
  <c r="BH185" i="4" s="1"/>
  <c r="BI185" i="4" s="1"/>
  <c r="BJ185" i="4" s="1"/>
  <c r="BK185" i="4" s="1"/>
  <c r="BL185" i="4" s="1"/>
  <c r="BM185" i="4" s="1"/>
  <c r="BN185" i="4" s="1"/>
  <c r="BO185" i="4" s="1"/>
  <c r="BP185" i="4" s="1"/>
  <c r="BQ185" i="4" s="1"/>
  <c r="BR185" i="4" s="1"/>
  <c r="BS185" i="4" s="1"/>
  <c r="BT185" i="4" s="1"/>
  <c r="BU185" i="4" s="1"/>
  <c r="BV185" i="4" s="1"/>
  <c r="BW185" i="4" s="1"/>
  <c r="BX185" i="4" s="1"/>
  <c r="BY185" i="4" s="1"/>
  <c r="BZ185" i="4" s="1"/>
  <c r="CA185" i="4" s="1"/>
  <c r="CB185" i="4" s="1"/>
  <c r="CC185" i="4" s="1"/>
  <c r="CD185" i="4" s="1"/>
  <c r="CE185" i="4" s="1"/>
  <c r="CF185" i="4" s="1"/>
  <c r="CG185" i="4" s="1"/>
  <c r="CH185" i="4" s="1"/>
  <c r="CI185" i="4" s="1"/>
  <c r="CJ185" i="4" s="1"/>
  <c r="CK185" i="4" s="1"/>
  <c r="CL185" i="4" s="1"/>
  <c r="CM185" i="4" s="1"/>
  <c r="CN185" i="4" s="1"/>
  <c r="CO185" i="4" s="1"/>
  <c r="CP185" i="4" s="1"/>
  <c r="CQ185" i="4" s="1"/>
  <c r="CR185" i="4" s="1"/>
  <c r="CS185" i="4" s="1"/>
  <c r="CT185" i="4" s="1"/>
  <c r="CU185" i="4" s="1"/>
  <c r="CV185" i="4" s="1"/>
  <c r="CW185" i="4" s="1"/>
  <c r="CX185" i="4" s="1"/>
  <c r="CY185" i="4" s="1"/>
  <c r="CZ185" i="4" s="1"/>
  <c r="DA185" i="4" s="1"/>
  <c r="DB185" i="4" s="1"/>
  <c r="DC185" i="4" s="1"/>
  <c r="DD185" i="4" s="1"/>
  <c r="DE185" i="4" s="1"/>
  <c r="DF185" i="4" s="1"/>
  <c r="DG185" i="4" s="1"/>
  <c r="DH185" i="4" s="1"/>
  <c r="DI185" i="4" s="1"/>
  <c r="DJ185" i="4" s="1"/>
  <c r="DK185" i="4" s="1"/>
  <c r="DL185" i="4" s="1"/>
  <c r="DM185" i="4" s="1"/>
  <c r="DN185" i="4" s="1"/>
  <c r="DO185" i="4" s="1"/>
  <c r="DP185" i="4" s="1"/>
  <c r="DQ185" i="4" s="1"/>
  <c r="DR185" i="4" s="1"/>
  <c r="DS185" i="4" s="1"/>
  <c r="DT185" i="4" s="1"/>
  <c r="DU185" i="4" s="1"/>
  <c r="DV185" i="4" s="1"/>
  <c r="DW185" i="4" s="1"/>
  <c r="DX185" i="4" s="1"/>
  <c r="DY185" i="4" s="1"/>
  <c r="DZ185" i="4" s="1"/>
  <c r="EA185" i="4" s="1"/>
  <c r="EB185" i="4" s="1"/>
  <c r="EC185" i="4" s="1"/>
  <c r="ED185" i="4" s="1"/>
  <c r="EE185" i="4" s="1"/>
  <c r="EF185" i="4" s="1"/>
  <c r="EG185" i="4" s="1"/>
  <c r="EH185" i="4" s="1"/>
  <c r="EI185" i="4" s="1"/>
  <c r="EJ185" i="4" s="1"/>
  <c r="EK185" i="4" s="1"/>
  <c r="EL185" i="4" s="1"/>
  <c r="EM185" i="4" s="1"/>
  <c r="EN185" i="4" s="1"/>
  <c r="EO185" i="4" s="1"/>
  <c r="EP185" i="4" s="1"/>
  <c r="EQ185" i="4" s="1"/>
  <c r="ER185" i="4" s="1"/>
  <c r="ES185" i="4" s="1"/>
  <c r="ET185" i="4" s="1"/>
  <c r="EU185" i="4" s="1"/>
  <c r="EV185" i="4" s="1"/>
  <c r="EW185" i="4" s="1"/>
  <c r="EX185" i="4" s="1"/>
  <c r="EY185" i="4" s="1"/>
  <c r="EZ185" i="4" s="1"/>
  <c r="FA185" i="4" s="1"/>
  <c r="FB185" i="4" s="1"/>
  <c r="FC185" i="4" s="1"/>
  <c r="FD185" i="4" s="1"/>
  <c r="FE185" i="4" s="1"/>
  <c r="FF185" i="4" s="1"/>
  <c r="FG185" i="4" s="1"/>
  <c r="FH185" i="4" s="1"/>
  <c r="FI185" i="4" s="1"/>
  <c r="FJ185" i="4" s="1"/>
  <c r="FK185" i="4" s="1"/>
  <c r="FL185" i="4" s="1"/>
  <c r="FM185" i="4" s="1"/>
  <c r="FN185" i="4" s="1"/>
  <c r="BA185" i="4"/>
  <c r="BD184" i="4"/>
  <c r="BE184" i="4" s="1"/>
  <c r="BF184" i="4" s="1"/>
  <c r="BG184" i="4" s="1"/>
  <c r="BH184" i="4" s="1"/>
  <c r="BI184" i="4" s="1"/>
  <c r="BJ184" i="4" s="1"/>
  <c r="BK184" i="4" s="1"/>
  <c r="BL184" i="4" s="1"/>
  <c r="BM184" i="4" s="1"/>
  <c r="BN184" i="4" s="1"/>
  <c r="BO184" i="4" s="1"/>
  <c r="BP184" i="4" s="1"/>
  <c r="BQ184" i="4" s="1"/>
  <c r="BR184" i="4" s="1"/>
  <c r="BS184" i="4" s="1"/>
  <c r="BT184" i="4" s="1"/>
  <c r="BU184" i="4" s="1"/>
  <c r="BV184" i="4" s="1"/>
  <c r="BW184" i="4" s="1"/>
  <c r="BX184" i="4" s="1"/>
  <c r="BY184" i="4" s="1"/>
  <c r="BZ184" i="4" s="1"/>
  <c r="CA184" i="4" s="1"/>
  <c r="CB184" i="4" s="1"/>
  <c r="CC184" i="4" s="1"/>
  <c r="CD184" i="4" s="1"/>
  <c r="CE184" i="4" s="1"/>
  <c r="CF184" i="4" s="1"/>
  <c r="CG184" i="4" s="1"/>
  <c r="CH184" i="4" s="1"/>
  <c r="CI184" i="4" s="1"/>
  <c r="CJ184" i="4" s="1"/>
  <c r="CK184" i="4" s="1"/>
  <c r="CL184" i="4" s="1"/>
  <c r="CM184" i="4" s="1"/>
  <c r="CN184" i="4" s="1"/>
  <c r="CO184" i="4" s="1"/>
  <c r="CP184" i="4" s="1"/>
  <c r="CQ184" i="4" s="1"/>
  <c r="CR184" i="4" s="1"/>
  <c r="CS184" i="4" s="1"/>
  <c r="CT184" i="4" s="1"/>
  <c r="CU184" i="4" s="1"/>
  <c r="CV184" i="4" s="1"/>
  <c r="CW184" i="4" s="1"/>
  <c r="CX184" i="4" s="1"/>
  <c r="CY184" i="4" s="1"/>
  <c r="CZ184" i="4" s="1"/>
  <c r="DA184" i="4" s="1"/>
  <c r="DB184" i="4" s="1"/>
  <c r="DC184" i="4" s="1"/>
  <c r="DD184" i="4" s="1"/>
  <c r="DE184" i="4" s="1"/>
  <c r="DF184" i="4" s="1"/>
  <c r="DG184" i="4" s="1"/>
  <c r="DH184" i="4" s="1"/>
  <c r="DI184" i="4" s="1"/>
  <c r="DJ184" i="4" s="1"/>
  <c r="DK184" i="4" s="1"/>
  <c r="DL184" i="4" s="1"/>
  <c r="DM184" i="4" s="1"/>
  <c r="DN184" i="4" s="1"/>
  <c r="DO184" i="4" s="1"/>
  <c r="DP184" i="4" s="1"/>
  <c r="DQ184" i="4" s="1"/>
  <c r="DR184" i="4" s="1"/>
  <c r="DS184" i="4" s="1"/>
  <c r="DT184" i="4" s="1"/>
  <c r="DU184" i="4" s="1"/>
  <c r="DV184" i="4" s="1"/>
  <c r="DW184" i="4" s="1"/>
  <c r="DX184" i="4" s="1"/>
  <c r="DY184" i="4" s="1"/>
  <c r="DZ184" i="4" s="1"/>
  <c r="EA184" i="4" s="1"/>
  <c r="EB184" i="4" s="1"/>
  <c r="EC184" i="4" s="1"/>
  <c r="ED184" i="4" s="1"/>
  <c r="EE184" i="4" s="1"/>
  <c r="EF184" i="4" s="1"/>
  <c r="EG184" i="4" s="1"/>
  <c r="EH184" i="4" s="1"/>
  <c r="EI184" i="4" s="1"/>
  <c r="EJ184" i="4" s="1"/>
  <c r="EK184" i="4" s="1"/>
  <c r="EL184" i="4" s="1"/>
  <c r="EM184" i="4" s="1"/>
  <c r="EN184" i="4" s="1"/>
  <c r="EO184" i="4" s="1"/>
  <c r="EP184" i="4" s="1"/>
  <c r="EQ184" i="4" s="1"/>
  <c r="ER184" i="4" s="1"/>
  <c r="ES184" i="4" s="1"/>
  <c r="ET184" i="4" s="1"/>
  <c r="EU184" i="4" s="1"/>
  <c r="EV184" i="4" s="1"/>
  <c r="EW184" i="4" s="1"/>
  <c r="EX184" i="4" s="1"/>
  <c r="EY184" i="4" s="1"/>
  <c r="EZ184" i="4" s="1"/>
  <c r="FA184" i="4" s="1"/>
  <c r="FB184" i="4" s="1"/>
  <c r="FC184" i="4" s="1"/>
  <c r="FD184" i="4" s="1"/>
  <c r="FE184" i="4" s="1"/>
  <c r="FF184" i="4" s="1"/>
  <c r="FG184" i="4" s="1"/>
  <c r="FH184" i="4" s="1"/>
  <c r="FI184" i="4" s="1"/>
  <c r="FJ184" i="4" s="1"/>
  <c r="FK184" i="4" s="1"/>
  <c r="FL184" i="4" s="1"/>
  <c r="FM184" i="4" s="1"/>
  <c r="FN184" i="4" s="1"/>
  <c r="BB184" i="4"/>
  <c r="BC184" i="4" s="1"/>
  <c r="BA184" i="4"/>
  <c r="BJ183" i="4"/>
  <c r="BK183" i="4" s="1"/>
  <c r="BL183" i="4" s="1"/>
  <c r="BM183" i="4" s="1"/>
  <c r="BN183" i="4" s="1"/>
  <c r="BO183" i="4" s="1"/>
  <c r="BP183" i="4" s="1"/>
  <c r="BQ183" i="4" s="1"/>
  <c r="BR183" i="4" s="1"/>
  <c r="BS183" i="4" s="1"/>
  <c r="BT183" i="4" s="1"/>
  <c r="BU183" i="4" s="1"/>
  <c r="BV183" i="4" s="1"/>
  <c r="BW183" i="4" s="1"/>
  <c r="BX183" i="4" s="1"/>
  <c r="BY183" i="4" s="1"/>
  <c r="BZ183" i="4" s="1"/>
  <c r="CA183" i="4" s="1"/>
  <c r="CB183" i="4" s="1"/>
  <c r="CC183" i="4" s="1"/>
  <c r="CD183" i="4" s="1"/>
  <c r="CE183" i="4" s="1"/>
  <c r="CF183" i="4" s="1"/>
  <c r="CG183" i="4" s="1"/>
  <c r="CH183" i="4" s="1"/>
  <c r="CI183" i="4" s="1"/>
  <c r="CJ183" i="4" s="1"/>
  <c r="CK183" i="4" s="1"/>
  <c r="CL183" i="4" s="1"/>
  <c r="CM183" i="4" s="1"/>
  <c r="CN183" i="4" s="1"/>
  <c r="CO183" i="4" s="1"/>
  <c r="CP183" i="4" s="1"/>
  <c r="CQ183" i="4" s="1"/>
  <c r="CR183" i="4" s="1"/>
  <c r="CS183" i="4" s="1"/>
  <c r="CT183" i="4" s="1"/>
  <c r="CU183" i="4" s="1"/>
  <c r="CV183" i="4" s="1"/>
  <c r="CW183" i="4" s="1"/>
  <c r="CX183" i="4" s="1"/>
  <c r="CY183" i="4" s="1"/>
  <c r="CZ183" i="4" s="1"/>
  <c r="DA183" i="4" s="1"/>
  <c r="DB183" i="4" s="1"/>
  <c r="DC183" i="4" s="1"/>
  <c r="DD183" i="4" s="1"/>
  <c r="DE183" i="4" s="1"/>
  <c r="DF183" i="4" s="1"/>
  <c r="DG183" i="4" s="1"/>
  <c r="DH183" i="4" s="1"/>
  <c r="DI183" i="4" s="1"/>
  <c r="DJ183" i="4" s="1"/>
  <c r="DK183" i="4" s="1"/>
  <c r="DL183" i="4" s="1"/>
  <c r="DM183" i="4" s="1"/>
  <c r="DN183" i="4" s="1"/>
  <c r="DO183" i="4" s="1"/>
  <c r="DP183" i="4" s="1"/>
  <c r="DQ183" i="4" s="1"/>
  <c r="DR183" i="4" s="1"/>
  <c r="DS183" i="4" s="1"/>
  <c r="DT183" i="4" s="1"/>
  <c r="DU183" i="4" s="1"/>
  <c r="DV183" i="4" s="1"/>
  <c r="DW183" i="4" s="1"/>
  <c r="DX183" i="4" s="1"/>
  <c r="DY183" i="4" s="1"/>
  <c r="DZ183" i="4" s="1"/>
  <c r="EA183" i="4" s="1"/>
  <c r="EB183" i="4" s="1"/>
  <c r="EC183" i="4" s="1"/>
  <c r="ED183" i="4" s="1"/>
  <c r="EE183" i="4" s="1"/>
  <c r="EF183" i="4" s="1"/>
  <c r="EG183" i="4" s="1"/>
  <c r="EH183" i="4" s="1"/>
  <c r="EI183" i="4" s="1"/>
  <c r="EJ183" i="4" s="1"/>
  <c r="EK183" i="4" s="1"/>
  <c r="EL183" i="4" s="1"/>
  <c r="EM183" i="4" s="1"/>
  <c r="EN183" i="4" s="1"/>
  <c r="EO183" i="4" s="1"/>
  <c r="EP183" i="4" s="1"/>
  <c r="EQ183" i="4" s="1"/>
  <c r="ER183" i="4" s="1"/>
  <c r="ES183" i="4" s="1"/>
  <c r="ET183" i="4" s="1"/>
  <c r="EU183" i="4" s="1"/>
  <c r="EV183" i="4" s="1"/>
  <c r="EW183" i="4" s="1"/>
  <c r="EX183" i="4" s="1"/>
  <c r="EY183" i="4" s="1"/>
  <c r="EZ183" i="4" s="1"/>
  <c r="FA183" i="4" s="1"/>
  <c r="FB183" i="4" s="1"/>
  <c r="FC183" i="4" s="1"/>
  <c r="FD183" i="4" s="1"/>
  <c r="FE183" i="4" s="1"/>
  <c r="FF183" i="4" s="1"/>
  <c r="FG183" i="4" s="1"/>
  <c r="FH183" i="4" s="1"/>
  <c r="FI183" i="4" s="1"/>
  <c r="FJ183" i="4" s="1"/>
  <c r="FK183" i="4" s="1"/>
  <c r="FL183" i="4" s="1"/>
  <c r="FM183" i="4" s="1"/>
  <c r="FN183" i="4" s="1"/>
  <c r="BI183" i="4"/>
  <c r="BB183" i="4"/>
  <c r="BC183" i="4" s="1"/>
  <c r="BD183" i="4" s="1"/>
  <c r="BE183" i="4" s="1"/>
  <c r="BF183" i="4" s="1"/>
  <c r="BG183" i="4" s="1"/>
  <c r="BH183" i="4" s="1"/>
  <c r="BA183" i="4"/>
  <c r="EC182" i="4"/>
  <c r="ED182" i="4" s="1"/>
  <c r="EE182" i="4" s="1"/>
  <c r="EF182" i="4" s="1"/>
  <c r="EG182" i="4" s="1"/>
  <c r="EH182" i="4" s="1"/>
  <c r="EI182" i="4" s="1"/>
  <c r="EJ182" i="4" s="1"/>
  <c r="EK182" i="4" s="1"/>
  <c r="EL182" i="4" s="1"/>
  <c r="EM182" i="4" s="1"/>
  <c r="EN182" i="4" s="1"/>
  <c r="EO182" i="4" s="1"/>
  <c r="EP182" i="4" s="1"/>
  <c r="EQ182" i="4" s="1"/>
  <c r="ER182" i="4" s="1"/>
  <c r="ES182" i="4" s="1"/>
  <c r="ET182" i="4" s="1"/>
  <c r="EU182" i="4" s="1"/>
  <c r="EV182" i="4" s="1"/>
  <c r="EW182" i="4" s="1"/>
  <c r="EX182" i="4" s="1"/>
  <c r="EY182" i="4" s="1"/>
  <c r="EZ182" i="4" s="1"/>
  <c r="FA182" i="4" s="1"/>
  <c r="FB182" i="4" s="1"/>
  <c r="FC182" i="4" s="1"/>
  <c r="FD182" i="4" s="1"/>
  <c r="FE182" i="4" s="1"/>
  <c r="FF182" i="4" s="1"/>
  <c r="FG182" i="4" s="1"/>
  <c r="FH182" i="4" s="1"/>
  <c r="FI182" i="4" s="1"/>
  <c r="FJ182" i="4" s="1"/>
  <c r="FK182" i="4" s="1"/>
  <c r="FL182" i="4" s="1"/>
  <c r="FM182" i="4" s="1"/>
  <c r="FN182" i="4" s="1"/>
  <c r="BB182" i="4"/>
  <c r="BC182" i="4" s="1"/>
  <c r="BD182" i="4" s="1"/>
  <c r="BE182" i="4" s="1"/>
  <c r="BF182" i="4" s="1"/>
  <c r="BG182" i="4" s="1"/>
  <c r="BH182" i="4" s="1"/>
  <c r="BI182" i="4" s="1"/>
  <c r="BJ182" i="4" s="1"/>
  <c r="BK182" i="4" s="1"/>
  <c r="BL182" i="4" s="1"/>
  <c r="BM182" i="4" s="1"/>
  <c r="BN182" i="4" s="1"/>
  <c r="BO182" i="4" s="1"/>
  <c r="BP182" i="4" s="1"/>
  <c r="BQ182" i="4" s="1"/>
  <c r="BR182" i="4" s="1"/>
  <c r="BS182" i="4" s="1"/>
  <c r="BT182" i="4" s="1"/>
  <c r="BU182" i="4" s="1"/>
  <c r="BV182" i="4" s="1"/>
  <c r="BW182" i="4" s="1"/>
  <c r="BX182" i="4" s="1"/>
  <c r="BY182" i="4" s="1"/>
  <c r="BZ182" i="4" s="1"/>
  <c r="CA182" i="4" s="1"/>
  <c r="CB182" i="4" s="1"/>
  <c r="CC182" i="4" s="1"/>
  <c r="CD182" i="4" s="1"/>
  <c r="CE182" i="4" s="1"/>
  <c r="CF182" i="4" s="1"/>
  <c r="CG182" i="4" s="1"/>
  <c r="CH182" i="4" s="1"/>
  <c r="CI182" i="4" s="1"/>
  <c r="CJ182" i="4" s="1"/>
  <c r="CK182" i="4" s="1"/>
  <c r="CL182" i="4" s="1"/>
  <c r="CM182" i="4" s="1"/>
  <c r="CN182" i="4" s="1"/>
  <c r="CO182" i="4" s="1"/>
  <c r="CP182" i="4" s="1"/>
  <c r="CQ182" i="4" s="1"/>
  <c r="CR182" i="4" s="1"/>
  <c r="CS182" i="4" s="1"/>
  <c r="CT182" i="4" s="1"/>
  <c r="CU182" i="4" s="1"/>
  <c r="CV182" i="4" s="1"/>
  <c r="CW182" i="4" s="1"/>
  <c r="CX182" i="4" s="1"/>
  <c r="CY182" i="4" s="1"/>
  <c r="CZ182" i="4" s="1"/>
  <c r="DA182" i="4" s="1"/>
  <c r="DB182" i="4" s="1"/>
  <c r="DC182" i="4" s="1"/>
  <c r="DD182" i="4" s="1"/>
  <c r="DE182" i="4" s="1"/>
  <c r="DF182" i="4" s="1"/>
  <c r="DG182" i="4" s="1"/>
  <c r="DH182" i="4" s="1"/>
  <c r="DI182" i="4" s="1"/>
  <c r="DJ182" i="4" s="1"/>
  <c r="DK182" i="4" s="1"/>
  <c r="DL182" i="4" s="1"/>
  <c r="DM182" i="4" s="1"/>
  <c r="DN182" i="4" s="1"/>
  <c r="DO182" i="4" s="1"/>
  <c r="DP182" i="4" s="1"/>
  <c r="DQ182" i="4" s="1"/>
  <c r="DR182" i="4" s="1"/>
  <c r="DS182" i="4" s="1"/>
  <c r="DT182" i="4" s="1"/>
  <c r="DU182" i="4" s="1"/>
  <c r="DV182" i="4" s="1"/>
  <c r="DW182" i="4" s="1"/>
  <c r="DX182" i="4" s="1"/>
  <c r="DY182" i="4" s="1"/>
  <c r="DZ182" i="4" s="1"/>
  <c r="EA182" i="4" s="1"/>
  <c r="EB182" i="4" s="1"/>
  <c r="BA182" i="4"/>
  <c r="CC181" i="4"/>
  <c r="CD181" i="4" s="1"/>
  <c r="CE181" i="4" s="1"/>
  <c r="CF181" i="4" s="1"/>
  <c r="CG181" i="4" s="1"/>
  <c r="CH181" i="4" s="1"/>
  <c r="CI181" i="4" s="1"/>
  <c r="CJ181" i="4" s="1"/>
  <c r="CK181" i="4" s="1"/>
  <c r="CL181" i="4" s="1"/>
  <c r="CM181" i="4" s="1"/>
  <c r="CN181" i="4" s="1"/>
  <c r="CO181" i="4" s="1"/>
  <c r="CP181" i="4" s="1"/>
  <c r="CQ181" i="4" s="1"/>
  <c r="CR181" i="4" s="1"/>
  <c r="CS181" i="4" s="1"/>
  <c r="CT181" i="4" s="1"/>
  <c r="CU181" i="4" s="1"/>
  <c r="CV181" i="4" s="1"/>
  <c r="CW181" i="4" s="1"/>
  <c r="CX181" i="4" s="1"/>
  <c r="CY181" i="4" s="1"/>
  <c r="CZ181" i="4" s="1"/>
  <c r="DA181" i="4" s="1"/>
  <c r="DB181" i="4" s="1"/>
  <c r="DC181" i="4" s="1"/>
  <c r="DD181" i="4" s="1"/>
  <c r="DE181" i="4" s="1"/>
  <c r="DF181" i="4" s="1"/>
  <c r="DG181" i="4" s="1"/>
  <c r="DH181" i="4" s="1"/>
  <c r="DI181" i="4" s="1"/>
  <c r="DJ181" i="4" s="1"/>
  <c r="DK181" i="4" s="1"/>
  <c r="DL181" i="4" s="1"/>
  <c r="DM181" i="4" s="1"/>
  <c r="DN181" i="4" s="1"/>
  <c r="DO181" i="4" s="1"/>
  <c r="DP181" i="4" s="1"/>
  <c r="DQ181" i="4" s="1"/>
  <c r="DR181" i="4" s="1"/>
  <c r="DS181" i="4" s="1"/>
  <c r="DT181" i="4" s="1"/>
  <c r="DU181" i="4" s="1"/>
  <c r="DV181" i="4" s="1"/>
  <c r="DW181" i="4" s="1"/>
  <c r="DX181" i="4" s="1"/>
  <c r="DY181" i="4" s="1"/>
  <c r="DZ181" i="4" s="1"/>
  <c r="EA181" i="4" s="1"/>
  <c r="EB181" i="4" s="1"/>
  <c r="EC181" i="4" s="1"/>
  <c r="ED181" i="4" s="1"/>
  <c r="EE181" i="4" s="1"/>
  <c r="EF181" i="4" s="1"/>
  <c r="EG181" i="4" s="1"/>
  <c r="EH181" i="4" s="1"/>
  <c r="EI181" i="4" s="1"/>
  <c r="EJ181" i="4" s="1"/>
  <c r="EK181" i="4" s="1"/>
  <c r="EL181" i="4" s="1"/>
  <c r="EM181" i="4" s="1"/>
  <c r="EN181" i="4" s="1"/>
  <c r="EO181" i="4" s="1"/>
  <c r="EP181" i="4" s="1"/>
  <c r="EQ181" i="4" s="1"/>
  <c r="ER181" i="4" s="1"/>
  <c r="ES181" i="4" s="1"/>
  <c r="ET181" i="4" s="1"/>
  <c r="EU181" i="4" s="1"/>
  <c r="EV181" i="4" s="1"/>
  <c r="EW181" i="4" s="1"/>
  <c r="EX181" i="4" s="1"/>
  <c r="EY181" i="4" s="1"/>
  <c r="EZ181" i="4" s="1"/>
  <c r="FA181" i="4" s="1"/>
  <c r="FB181" i="4" s="1"/>
  <c r="FC181" i="4" s="1"/>
  <c r="FD181" i="4" s="1"/>
  <c r="FE181" i="4" s="1"/>
  <c r="FF181" i="4" s="1"/>
  <c r="FG181" i="4" s="1"/>
  <c r="FH181" i="4" s="1"/>
  <c r="FI181" i="4" s="1"/>
  <c r="FJ181" i="4" s="1"/>
  <c r="FK181" i="4" s="1"/>
  <c r="FL181" i="4" s="1"/>
  <c r="FM181" i="4" s="1"/>
  <c r="FN181" i="4" s="1"/>
  <c r="CB181" i="4"/>
  <c r="BC181" i="4"/>
  <c r="BD181" i="4" s="1"/>
  <c r="BE181" i="4" s="1"/>
  <c r="BF181" i="4" s="1"/>
  <c r="BG181" i="4" s="1"/>
  <c r="BH181" i="4" s="1"/>
  <c r="BI181" i="4" s="1"/>
  <c r="BJ181" i="4" s="1"/>
  <c r="BK181" i="4" s="1"/>
  <c r="BL181" i="4" s="1"/>
  <c r="BM181" i="4" s="1"/>
  <c r="BN181" i="4" s="1"/>
  <c r="BO181" i="4" s="1"/>
  <c r="BP181" i="4" s="1"/>
  <c r="BQ181" i="4" s="1"/>
  <c r="BR181" i="4" s="1"/>
  <c r="BS181" i="4" s="1"/>
  <c r="BT181" i="4" s="1"/>
  <c r="BU181" i="4" s="1"/>
  <c r="BV181" i="4" s="1"/>
  <c r="BW181" i="4" s="1"/>
  <c r="BX181" i="4" s="1"/>
  <c r="BY181" i="4" s="1"/>
  <c r="BZ181" i="4" s="1"/>
  <c r="CA181" i="4" s="1"/>
  <c r="BB181" i="4"/>
  <c r="BA181" i="4"/>
  <c r="DU180" i="4"/>
  <c r="DV180" i="4" s="1"/>
  <c r="DW180" i="4" s="1"/>
  <c r="DX180" i="4" s="1"/>
  <c r="DY180" i="4" s="1"/>
  <c r="DZ180" i="4" s="1"/>
  <c r="EA180" i="4" s="1"/>
  <c r="EB180" i="4" s="1"/>
  <c r="EC180" i="4" s="1"/>
  <c r="ED180" i="4" s="1"/>
  <c r="EE180" i="4" s="1"/>
  <c r="EF180" i="4" s="1"/>
  <c r="EG180" i="4" s="1"/>
  <c r="EH180" i="4" s="1"/>
  <c r="EI180" i="4" s="1"/>
  <c r="EJ180" i="4" s="1"/>
  <c r="EK180" i="4" s="1"/>
  <c r="EL180" i="4" s="1"/>
  <c r="EM180" i="4" s="1"/>
  <c r="EN180" i="4" s="1"/>
  <c r="EO180" i="4" s="1"/>
  <c r="EP180" i="4" s="1"/>
  <c r="EQ180" i="4" s="1"/>
  <c r="ER180" i="4" s="1"/>
  <c r="ES180" i="4" s="1"/>
  <c r="ET180" i="4" s="1"/>
  <c r="EU180" i="4" s="1"/>
  <c r="EV180" i="4" s="1"/>
  <c r="EW180" i="4" s="1"/>
  <c r="EX180" i="4" s="1"/>
  <c r="EY180" i="4" s="1"/>
  <c r="EZ180" i="4" s="1"/>
  <c r="FA180" i="4" s="1"/>
  <c r="FB180" i="4" s="1"/>
  <c r="FC180" i="4" s="1"/>
  <c r="FD180" i="4" s="1"/>
  <c r="FE180" i="4" s="1"/>
  <c r="FF180" i="4" s="1"/>
  <c r="FG180" i="4" s="1"/>
  <c r="FH180" i="4" s="1"/>
  <c r="FI180" i="4" s="1"/>
  <c r="FJ180" i="4" s="1"/>
  <c r="FK180" i="4" s="1"/>
  <c r="FL180" i="4" s="1"/>
  <c r="FM180" i="4" s="1"/>
  <c r="FN180" i="4" s="1"/>
  <c r="BC180" i="4"/>
  <c r="BD180" i="4" s="1"/>
  <c r="BE180" i="4" s="1"/>
  <c r="BF180" i="4" s="1"/>
  <c r="BG180" i="4" s="1"/>
  <c r="BH180" i="4" s="1"/>
  <c r="BI180" i="4" s="1"/>
  <c r="BJ180" i="4" s="1"/>
  <c r="BK180" i="4" s="1"/>
  <c r="BL180" i="4" s="1"/>
  <c r="BM180" i="4" s="1"/>
  <c r="BN180" i="4" s="1"/>
  <c r="BO180" i="4" s="1"/>
  <c r="BP180" i="4" s="1"/>
  <c r="BQ180" i="4" s="1"/>
  <c r="BR180" i="4" s="1"/>
  <c r="BS180" i="4" s="1"/>
  <c r="BT180" i="4" s="1"/>
  <c r="BU180" i="4" s="1"/>
  <c r="BV180" i="4" s="1"/>
  <c r="BW180" i="4" s="1"/>
  <c r="BX180" i="4" s="1"/>
  <c r="BY180" i="4" s="1"/>
  <c r="BZ180" i="4" s="1"/>
  <c r="CA180" i="4" s="1"/>
  <c r="CB180" i="4" s="1"/>
  <c r="CC180" i="4" s="1"/>
  <c r="CD180" i="4" s="1"/>
  <c r="CE180" i="4" s="1"/>
  <c r="CF180" i="4" s="1"/>
  <c r="CG180" i="4" s="1"/>
  <c r="CH180" i="4" s="1"/>
  <c r="CI180" i="4" s="1"/>
  <c r="CJ180" i="4" s="1"/>
  <c r="CK180" i="4" s="1"/>
  <c r="CL180" i="4" s="1"/>
  <c r="CM180" i="4" s="1"/>
  <c r="CN180" i="4" s="1"/>
  <c r="CO180" i="4" s="1"/>
  <c r="CP180" i="4" s="1"/>
  <c r="CQ180" i="4" s="1"/>
  <c r="CR180" i="4" s="1"/>
  <c r="CS180" i="4" s="1"/>
  <c r="CT180" i="4" s="1"/>
  <c r="CU180" i="4" s="1"/>
  <c r="CV180" i="4" s="1"/>
  <c r="CW180" i="4" s="1"/>
  <c r="CX180" i="4" s="1"/>
  <c r="CY180" i="4" s="1"/>
  <c r="CZ180" i="4" s="1"/>
  <c r="DA180" i="4" s="1"/>
  <c r="DB180" i="4" s="1"/>
  <c r="DC180" i="4" s="1"/>
  <c r="DD180" i="4" s="1"/>
  <c r="DE180" i="4" s="1"/>
  <c r="DF180" i="4" s="1"/>
  <c r="DG180" i="4" s="1"/>
  <c r="DH180" i="4" s="1"/>
  <c r="DI180" i="4" s="1"/>
  <c r="DJ180" i="4" s="1"/>
  <c r="DK180" i="4" s="1"/>
  <c r="DL180" i="4" s="1"/>
  <c r="DM180" i="4" s="1"/>
  <c r="DN180" i="4" s="1"/>
  <c r="DO180" i="4" s="1"/>
  <c r="DP180" i="4" s="1"/>
  <c r="DQ180" i="4" s="1"/>
  <c r="DR180" i="4" s="1"/>
  <c r="DS180" i="4" s="1"/>
  <c r="DT180" i="4" s="1"/>
  <c r="BB180" i="4"/>
  <c r="BA180" i="4"/>
  <c r="EM179" i="4"/>
  <c r="EN179" i="4" s="1"/>
  <c r="EO179" i="4" s="1"/>
  <c r="EP179" i="4" s="1"/>
  <c r="EQ179" i="4" s="1"/>
  <c r="ER179" i="4" s="1"/>
  <c r="ES179" i="4" s="1"/>
  <c r="ET179" i="4" s="1"/>
  <c r="EU179" i="4" s="1"/>
  <c r="EV179" i="4" s="1"/>
  <c r="EW179" i="4" s="1"/>
  <c r="EX179" i="4" s="1"/>
  <c r="EY179" i="4" s="1"/>
  <c r="EZ179" i="4" s="1"/>
  <c r="FA179" i="4" s="1"/>
  <c r="FB179" i="4" s="1"/>
  <c r="FC179" i="4" s="1"/>
  <c r="FD179" i="4" s="1"/>
  <c r="FE179" i="4" s="1"/>
  <c r="FF179" i="4" s="1"/>
  <c r="FG179" i="4" s="1"/>
  <c r="FH179" i="4" s="1"/>
  <c r="FI179" i="4" s="1"/>
  <c r="FJ179" i="4" s="1"/>
  <c r="FK179" i="4" s="1"/>
  <c r="FL179" i="4" s="1"/>
  <c r="FM179" i="4" s="1"/>
  <c r="FN179" i="4" s="1"/>
  <c r="BO179" i="4"/>
  <c r="BP179" i="4" s="1"/>
  <c r="BQ179" i="4" s="1"/>
  <c r="BR179" i="4" s="1"/>
  <c r="BS179" i="4" s="1"/>
  <c r="BT179" i="4" s="1"/>
  <c r="BU179" i="4" s="1"/>
  <c r="BV179" i="4" s="1"/>
  <c r="BW179" i="4" s="1"/>
  <c r="BX179" i="4" s="1"/>
  <c r="BY179" i="4" s="1"/>
  <c r="BZ179" i="4" s="1"/>
  <c r="CA179" i="4" s="1"/>
  <c r="CB179" i="4" s="1"/>
  <c r="CC179" i="4" s="1"/>
  <c r="CD179" i="4" s="1"/>
  <c r="CE179" i="4" s="1"/>
  <c r="CF179" i="4" s="1"/>
  <c r="CG179" i="4" s="1"/>
  <c r="CH179" i="4" s="1"/>
  <c r="CI179" i="4" s="1"/>
  <c r="CJ179" i="4" s="1"/>
  <c r="CK179" i="4" s="1"/>
  <c r="CL179" i="4" s="1"/>
  <c r="CM179" i="4" s="1"/>
  <c r="CN179" i="4" s="1"/>
  <c r="CO179" i="4" s="1"/>
  <c r="CP179" i="4" s="1"/>
  <c r="CQ179" i="4" s="1"/>
  <c r="CR179" i="4" s="1"/>
  <c r="CS179" i="4" s="1"/>
  <c r="CT179" i="4" s="1"/>
  <c r="CU179" i="4" s="1"/>
  <c r="CV179" i="4" s="1"/>
  <c r="CW179" i="4" s="1"/>
  <c r="CX179" i="4" s="1"/>
  <c r="CY179" i="4" s="1"/>
  <c r="CZ179" i="4" s="1"/>
  <c r="DA179" i="4" s="1"/>
  <c r="DB179" i="4" s="1"/>
  <c r="DC179" i="4" s="1"/>
  <c r="DD179" i="4" s="1"/>
  <c r="DE179" i="4" s="1"/>
  <c r="DF179" i="4" s="1"/>
  <c r="DG179" i="4" s="1"/>
  <c r="DH179" i="4" s="1"/>
  <c r="DI179" i="4" s="1"/>
  <c r="DJ179" i="4" s="1"/>
  <c r="DK179" i="4" s="1"/>
  <c r="DL179" i="4" s="1"/>
  <c r="DM179" i="4" s="1"/>
  <c r="DN179" i="4" s="1"/>
  <c r="DO179" i="4" s="1"/>
  <c r="DP179" i="4" s="1"/>
  <c r="DQ179" i="4" s="1"/>
  <c r="DR179" i="4" s="1"/>
  <c r="DS179" i="4" s="1"/>
  <c r="DT179" i="4" s="1"/>
  <c r="DU179" i="4" s="1"/>
  <c r="DV179" i="4" s="1"/>
  <c r="DW179" i="4" s="1"/>
  <c r="DX179" i="4" s="1"/>
  <c r="DY179" i="4" s="1"/>
  <c r="DZ179" i="4" s="1"/>
  <c r="EA179" i="4" s="1"/>
  <c r="EB179" i="4" s="1"/>
  <c r="EC179" i="4" s="1"/>
  <c r="ED179" i="4" s="1"/>
  <c r="EE179" i="4" s="1"/>
  <c r="EF179" i="4" s="1"/>
  <c r="EG179" i="4" s="1"/>
  <c r="EH179" i="4" s="1"/>
  <c r="EI179" i="4" s="1"/>
  <c r="EJ179" i="4" s="1"/>
  <c r="EK179" i="4" s="1"/>
  <c r="EL179" i="4" s="1"/>
  <c r="BB179" i="4"/>
  <c r="BC179" i="4" s="1"/>
  <c r="BD179" i="4" s="1"/>
  <c r="BE179" i="4" s="1"/>
  <c r="BF179" i="4" s="1"/>
  <c r="BG179" i="4" s="1"/>
  <c r="BH179" i="4" s="1"/>
  <c r="BI179" i="4" s="1"/>
  <c r="BJ179" i="4" s="1"/>
  <c r="BK179" i="4" s="1"/>
  <c r="BL179" i="4" s="1"/>
  <c r="BM179" i="4" s="1"/>
  <c r="BN179" i="4" s="1"/>
  <c r="BA179" i="4"/>
  <c r="CG178" i="4"/>
  <c r="CH178" i="4" s="1"/>
  <c r="CI178" i="4" s="1"/>
  <c r="CJ178" i="4" s="1"/>
  <c r="CK178" i="4" s="1"/>
  <c r="CL178" i="4" s="1"/>
  <c r="CM178" i="4" s="1"/>
  <c r="CN178" i="4" s="1"/>
  <c r="CO178" i="4" s="1"/>
  <c r="CP178" i="4" s="1"/>
  <c r="CQ178" i="4" s="1"/>
  <c r="CR178" i="4" s="1"/>
  <c r="CS178" i="4" s="1"/>
  <c r="CT178" i="4" s="1"/>
  <c r="CU178" i="4" s="1"/>
  <c r="CV178" i="4" s="1"/>
  <c r="CW178" i="4" s="1"/>
  <c r="CX178" i="4" s="1"/>
  <c r="CY178" i="4" s="1"/>
  <c r="CZ178" i="4" s="1"/>
  <c r="DA178" i="4" s="1"/>
  <c r="DB178" i="4" s="1"/>
  <c r="DC178" i="4" s="1"/>
  <c r="DD178" i="4" s="1"/>
  <c r="DE178" i="4" s="1"/>
  <c r="DF178" i="4" s="1"/>
  <c r="DG178" i="4" s="1"/>
  <c r="DH178" i="4" s="1"/>
  <c r="DI178" i="4" s="1"/>
  <c r="DJ178" i="4" s="1"/>
  <c r="DK178" i="4" s="1"/>
  <c r="DL178" i="4" s="1"/>
  <c r="DM178" i="4" s="1"/>
  <c r="DN178" i="4" s="1"/>
  <c r="DO178" i="4" s="1"/>
  <c r="DP178" i="4" s="1"/>
  <c r="DQ178" i="4" s="1"/>
  <c r="DR178" i="4" s="1"/>
  <c r="DS178" i="4" s="1"/>
  <c r="DT178" i="4" s="1"/>
  <c r="DU178" i="4" s="1"/>
  <c r="DV178" i="4" s="1"/>
  <c r="DW178" i="4" s="1"/>
  <c r="DX178" i="4" s="1"/>
  <c r="DY178" i="4" s="1"/>
  <c r="DZ178" i="4" s="1"/>
  <c r="EA178" i="4" s="1"/>
  <c r="EB178" i="4" s="1"/>
  <c r="EC178" i="4" s="1"/>
  <c r="ED178" i="4" s="1"/>
  <c r="EE178" i="4" s="1"/>
  <c r="EF178" i="4" s="1"/>
  <c r="EG178" i="4" s="1"/>
  <c r="EH178" i="4" s="1"/>
  <c r="EI178" i="4" s="1"/>
  <c r="EJ178" i="4" s="1"/>
  <c r="EK178" i="4" s="1"/>
  <c r="EL178" i="4" s="1"/>
  <c r="EM178" i="4" s="1"/>
  <c r="EN178" i="4" s="1"/>
  <c r="EO178" i="4" s="1"/>
  <c r="EP178" i="4" s="1"/>
  <c r="EQ178" i="4" s="1"/>
  <c r="ER178" i="4" s="1"/>
  <c r="ES178" i="4" s="1"/>
  <c r="ET178" i="4" s="1"/>
  <c r="EU178" i="4" s="1"/>
  <c r="EV178" i="4" s="1"/>
  <c r="EW178" i="4" s="1"/>
  <c r="EX178" i="4" s="1"/>
  <c r="EY178" i="4" s="1"/>
  <c r="EZ178" i="4" s="1"/>
  <c r="FA178" i="4" s="1"/>
  <c r="FB178" i="4" s="1"/>
  <c r="FC178" i="4" s="1"/>
  <c r="FD178" i="4" s="1"/>
  <c r="FE178" i="4" s="1"/>
  <c r="FF178" i="4" s="1"/>
  <c r="FG178" i="4" s="1"/>
  <c r="FH178" i="4" s="1"/>
  <c r="FI178" i="4" s="1"/>
  <c r="FJ178" i="4" s="1"/>
  <c r="FK178" i="4" s="1"/>
  <c r="FL178" i="4" s="1"/>
  <c r="FM178" i="4" s="1"/>
  <c r="FN178" i="4" s="1"/>
  <c r="BP178" i="4"/>
  <c r="BQ178" i="4" s="1"/>
  <c r="BR178" i="4" s="1"/>
  <c r="BS178" i="4" s="1"/>
  <c r="BT178" i="4" s="1"/>
  <c r="BU178" i="4" s="1"/>
  <c r="BV178" i="4" s="1"/>
  <c r="BW178" i="4" s="1"/>
  <c r="BX178" i="4" s="1"/>
  <c r="BY178" i="4" s="1"/>
  <c r="BZ178" i="4" s="1"/>
  <c r="CA178" i="4" s="1"/>
  <c r="CB178" i="4" s="1"/>
  <c r="CC178" i="4" s="1"/>
  <c r="CD178" i="4" s="1"/>
  <c r="CE178" i="4" s="1"/>
  <c r="CF178" i="4" s="1"/>
  <c r="BA178" i="4"/>
  <c r="BB178" i="4" s="1"/>
  <c r="BC178" i="4" s="1"/>
  <c r="BD178" i="4" s="1"/>
  <c r="BE178" i="4" s="1"/>
  <c r="BF178" i="4" s="1"/>
  <c r="BG178" i="4" s="1"/>
  <c r="BH178" i="4" s="1"/>
  <c r="BI178" i="4" s="1"/>
  <c r="BJ178" i="4" s="1"/>
  <c r="BK178" i="4" s="1"/>
  <c r="BL178" i="4" s="1"/>
  <c r="BM178" i="4" s="1"/>
  <c r="BN178" i="4" s="1"/>
  <c r="BO178" i="4" s="1"/>
  <c r="BE177" i="4"/>
  <c r="BF177" i="4" s="1"/>
  <c r="BG177" i="4" s="1"/>
  <c r="BH177" i="4" s="1"/>
  <c r="BI177" i="4" s="1"/>
  <c r="BJ177" i="4" s="1"/>
  <c r="BK177" i="4" s="1"/>
  <c r="BL177" i="4" s="1"/>
  <c r="BM177" i="4" s="1"/>
  <c r="BN177" i="4" s="1"/>
  <c r="BO177" i="4" s="1"/>
  <c r="BP177" i="4" s="1"/>
  <c r="BQ177" i="4" s="1"/>
  <c r="BR177" i="4" s="1"/>
  <c r="BS177" i="4" s="1"/>
  <c r="BT177" i="4" s="1"/>
  <c r="BU177" i="4" s="1"/>
  <c r="BV177" i="4" s="1"/>
  <c r="BW177" i="4" s="1"/>
  <c r="BX177" i="4" s="1"/>
  <c r="BY177" i="4" s="1"/>
  <c r="BZ177" i="4" s="1"/>
  <c r="CA177" i="4" s="1"/>
  <c r="CB177" i="4" s="1"/>
  <c r="CC177" i="4" s="1"/>
  <c r="CD177" i="4" s="1"/>
  <c r="CE177" i="4" s="1"/>
  <c r="CF177" i="4" s="1"/>
  <c r="CG177" i="4" s="1"/>
  <c r="CH177" i="4" s="1"/>
  <c r="CI177" i="4" s="1"/>
  <c r="CJ177" i="4" s="1"/>
  <c r="CK177" i="4" s="1"/>
  <c r="CL177" i="4" s="1"/>
  <c r="CM177" i="4" s="1"/>
  <c r="CN177" i="4" s="1"/>
  <c r="CO177" i="4" s="1"/>
  <c r="CP177" i="4" s="1"/>
  <c r="CQ177" i="4" s="1"/>
  <c r="CR177" i="4" s="1"/>
  <c r="CS177" i="4" s="1"/>
  <c r="CT177" i="4" s="1"/>
  <c r="CU177" i="4" s="1"/>
  <c r="CV177" i="4" s="1"/>
  <c r="CW177" i="4" s="1"/>
  <c r="CX177" i="4" s="1"/>
  <c r="CY177" i="4" s="1"/>
  <c r="CZ177" i="4" s="1"/>
  <c r="DA177" i="4" s="1"/>
  <c r="DB177" i="4" s="1"/>
  <c r="DC177" i="4" s="1"/>
  <c r="DD177" i="4" s="1"/>
  <c r="DE177" i="4" s="1"/>
  <c r="DF177" i="4" s="1"/>
  <c r="DG177" i="4" s="1"/>
  <c r="DH177" i="4" s="1"/>
  <c r="DI177" i="4" s="1"/>
  <c r="DJ177" i="4" s="1"/>
  <c r="DK177" i="4" s="1"/>
  <c r="DL177" i="4" s="1"/>
  <c r="DM177" i="4" s="1"/>
  <c r="DN177" i="4" s="1"/>
  <c r="DO177" i="4" s="1"/>
  <c r="DP177" i="4" s="1"/>
  <c r="DQ177" i="4" s="1"/>
  <c r="DR177" i="4" s="1"/>
  <c r="DS177" i="4" s="1"/>
  <c r="DT177" i="4" s="1"/>
  <c r="DU177" i="4" s="1"/>
  <c r="DV177" i="4" s="1"/>
  <c r="DW177" i="4" s="1"/>
  <c r="DX177" i="4" s="1"/>
  <c r="DY177" i="4" s="1"/>
  <c r="DZ177" i="4" s="1"/>
  <c r="EA177" i="4" s="1"/>
  <c r="EB177" i="4" s="1"/>
  <c r="EC177" i="4" s="1"/>
  <c r="ED177" i="4" s="1"/>
  <c r="EE177" i="4" s="1"/>
  <c r="EF177" i="4" s="1"/>
  <c r="EG177" i="4" s="1"/>
  <c r="EH177" i="4" s="1"/>
  <c r="EI177" i="4" s="1"/>
  <c r="EJ177" i="4" s="1"/>
  <c r="EK177" i="4" s="1"/>
  <c r="EL177" i="4" s="1"/>
  <c r="EM177" i="4" s="1"/>
  <c r="EN177" i="4" s="1"/>
  <c r="EO177" i="4" s="1"/>
  <c r="EP177" i="4" s="1"/>
  <c r="EQ177" i="4" s="1"/>
  <c r="ER177" i="4" s="1"/>
  <c r="ES177" i="4" s="1"/>
  <c r="ET177" i="4" s="1"/>
  <c r="EU177" i="4" s="1"/>
  <c r="EV177" i="4" s="1"/>
  <c r="EW177" i="4" s="1"/>
  <c r="EX177" i="4" s="1"/>
  <c r="EY177" i="4" s="1"/>
  <c r="EZ177" i="4" s="1"/>
  <c r="FA177" i="4" s="1"/>
  <c r="FB177" i="4" s="1"/>
  <c r="FC177" i="4" s="1"/>
  <c r="FD177" i="4" s="1"/>
  <c r="FE177" i="4" s="1"/>
  <c r="FF177" i="4" s="1"/>
  <c r="FG177" i="4" s="1"/>
  <c r="FH177" i="4" s="1"/>
  <c r="FI177" i="4" s="1"/>
  <c r="FJ177" i="4" s="1"/>
  <c r="FK177" i="4" s="1"/>
  <c r="FL177" i="4" s="1"/>
  <c r="FM177" i="4" s="1"/>
  <c r="FN177" i="4" s="1"/>
  <c r="BB177" i="4"/>
  <c r="BC177" i="4" s="1"/>
  <c r="BD177" i="4" s="1"/>
  <c r="BA177" i="4"/>
  <c r="BF176" i="4"/>
  <c r="BG176" i="4" s="1"/>
  <c r="BH176" i="4" s="1"/>
  <c r="BI176" i="4" s="1"/>
  <c r="BJ176" i="4" s="1"/>
  <c r="BK176" i="4" s="1"/>
  <c r="BL176" i="4" s="1"/>
  <c r="BM176" i="4" s="1"/>
  <c r="BN176" i="4" s="1"/>
  <c r="BO176" i="4" s="1"/>
  <c r="BP176" i="4" s="1"/>
  <c r="BQ176" i="4" s="1"/>
  <c r="BR176" i="4" s="1"/>
  <c r="BS176" i="4" s="1"/>
  <c r="BT176" i="4" s="1"/>
  <c r="BU176" i="4" s="1"/>
  <c r="BV176" i="4" s="1"/>
  <c r="BW176" i="4" s="1"/>
  <c r="BX176" i="4" s="1"/>
  <c r="BY176" i="4" s="1"/>
  <c r="BZ176" i="4" s="1"/>
  <c r="CA176" i="4" s="1"/>
  <c r="CB176" i="4" s="1"/>
  <c r="CC176" i="4" s="1"/>
  <c r="CD176" i="4" s="1"/>
  <c r="CE176" i="4" s="1"/>
  <c r="CF176" i="4" s="1"/>
  <c r="CG176" i="4" s="1"/>
  <c r="CH176" i="4" s="1"/>
  <c r="CI176" i="4" s="1"/>
  <c r="CJ176" i="4" s="1"/>
  <c r="CK176" i="4" s="1"/>
  <c r="CL176" i="4" s="1"/>
  <c r="CM176" i="4" s="1"/>
  <c r="CN176" i="4" s="1"/>
  <c r="CO176" i="4" s="1"/>
  <c r="CP176" i="4" s="1"/>
  <c r="CQ176" i="4" s="1"/>
  <c r="CR176" i="4" s="1"/>
  <c r="CS176" i="4" s="1"/>
  <c r="CT176" i="4" s="1"/>
  <c r="CU176" i="4" s="1"/>
  <c r="CV176" i="4" s="1"/>
  <c r="CW176" i="4" s="1"/>
  <c r="CX176" i="4" s="1"/>
  <c r="CY176" i="4" s="1"/>
  <c r="CZ176" i="4" s="1"/>
  <c r="DA176" i="4" s="1"/>
  <c r="DB176" i="4" s="1"/>
  <c r="DC176" i="4" s="1"/>
  <c r="DD176" i="4" s="1"/>
  <c r="DE176" i="4" s="1"/>
  <c r="DF176" i="4" s="1"/>
  <c r="DG176" i="4" s="1"/>
  <c r="DH176" i="4" s="1"/>
  <c r="DI176" i="4" s="1"/>
  <c r="DJ176" i="4" s="1"/>
  <c r="DK176" i="4" s="1"/>
  <c r="DL176" i="4" s="1"/>
  <c r="DM176" i="4" s="1"/>
  <c r="DN176" i="4" s="1"/>
  <c r="DO176" i="4" s="1"/>
  <c r="DP176" i="4" s="1"/>
  <c r="DQ176" i="4" s="1"/>
  <c r="DR176" i="4" s="1"/>
  <c r="DS176" i="4" s="1"/>
  <c r="DT176" i="4" s="1"/>
  <c r="DU176" i="4" s="1"/>
  <c r="DV176" i="4" s="1"/>
  <c r="DW176" i="4" s="1"/>
  <c r="DX176" i="4" s="1"/>
  <c r="DY176" i="4" s="1"/>
  <c r="DZ176" i="4" s="1"/>
  <c r="EA176" i="4" s="1"/>
  <c r="EB176" i="4" s="1"/>
  <c r="EC176" i="4" s="1"/>
  <c r="ED176" i="4" s="1"/>
  <c r="EE176" i="4" s="1"/>
  <c r="EF176" i="4" s="1"/>
  <c r="EG176" i="4" s="1"/>
  <c r="EH176" i="4" s="1"/>
  <c r="EI176" i="4" s="1"/>
  <c r="EJ176" i="4" s="1"/>
  <c r="EK176" i="4" s="1"/>
  <c r="EL176" i="4" s="1"/>
  <c r="EM176" i="4" s="1"/>
  <c r="EN176" i="4" s="1"/>
  <c r="EO176" i="4" s="1"/>
  <c r="EP176" i="4" s="1"/>
  <c r="EQ176" i="4" s="1"/>
  <c r="ER176" i="4" s="1"/>
  <c r="ES176" i="4" s="1"/>
  <c r="ET176" i="4" s="1"/>
  <c r="EU176" i="4" s="1"/>
  <c r="EV176" i="4" s="1"/>
  <c r="EW176" i="4" s="1"/>
  <c r="EX176" i="4" s="1"/>
  <c r="EY176" i="4" s="1"/>
  <c r="EZ176" i="4" s="1"/>
  <c r="FA176" i="4" s="1"/>
  <c r="FB176" i="4" s="1"/>
  <c r="FC176" i="4" s="1"/>
  <c r="FD176" i="4" s="1"/>
  <c r="FE176" i="4" s="1"/>
  <c r="FF176" i="4" s="1"/>
  <c r="FG176" i="4" s="1"/>
  <c r="FH176" i="4" s="1"/>
  <c r="FI176" i="4" s="1"/>
  <c r="FJ176" i="4" s="1"/>
  <c r="FK176" i="4" s="1"/>
  <c r="FL176" i="4" s="1"/>
  <c r="FM176" i="4" s="1"/>
  <c r="FN176" i="4" s="1"/>
  <c r="BE176" i="4"/>
  <c r="BA176" i="4"/>
  <c r="BB176" i="4" s="1"/>
  <c r="BC176" i="4" s="1"/>
  <c r="BD176" i="4" s="1"/>
  <c r="CK175" i="4"/>
  <c r="CL175" i="4" s="1"/>
  <c r="CM175" i="4" s="1"/>
  <c r="CN175" i="4" s="1"/>
  <c r="CO175" i="4" s="1"/>
  <c r="CP175" i="4" s="1"/>
  <c r="CQ175" i="4" s="1"/>
  <c r="CR175" i="4" s="1"/>
  <c r="CS175" i="4" s="1"/>
  <c r="CT175" i="4" s="1"/>
  <c r="CU175" i="4" s="1"/>
  <c r="CV175" i="4" s="1"/>
  <c r="CW175" i="4" s="1"/>
  <c r="CX175" i="4" s="1"/>
  <c r="CY175" i="4" s="1"/>
  <c r="CZ175" i="4" s="1"/>
  <c r="DA175" i="4" s="1"/>
  <c r="DB175" i="4" s="1"/>
  <c r="DC175" i="4" s="1"/>
  <c r="DD175" i="4" s="1"/>
  <c r="DE175" i="4" s="1"/>
  <c r="DF175" i="4" s="1"/>
  <c r="DG175" i="4" s="1"/>
  <c r="DH175" i="4" s="1"/>
  <c r="DI175" i="4" s="1"/>
  <c r="DJ175" i="4" s="1"/>
  <c r="DK175" i="4" s="1"/>
  <c r="DL175" i="4" s="1"/>
  <c r="DM175" i="4" s="1"/>
  <c r="DN175" i="4" s="1"/>
  <c r="DO175" i="4" s="1"/>
  <c r="DP175" i="4" s="1"/>
  <c r="DQ175" i="4" s="1"/>
  <c r="DR175" i="4" s="1"/>
  <c r="DS175" i="4" s="1"/>
  <c r="DT175" i="4" s="1"/>
  <c r="DU175" i="4" s="1"/>
  <c r="DV175" i="4" s="1"/>
  <c r="DW175" i="4" s="1"/>
  <c r="DX175" i="4" s="1"/>
  <c r="DY175" i="4" s="1"/>
  <c r="DZ175" i="4" s="1"/>
  <c r="EA175" i="4" s="1"/>
  <c r="EB175" i="4" s="1"/>
  <c r="EC175" i="4" s="1"/>
  <c r="ED175" i="4" s="1"/>
  <c r="EE175" i="4" s="1"/>
  <c r="EF175" i="4" s="1"/>
  <c r="EG175" i="4" s="1"/>
  <c r="EH175" i="4" s="1"/>
  <c r="EI175" i="4" s="1"/>
  <c r="EJ175" i="4" s="1"/>
  <c r="EK175" i="4" s="1"/>
  <c r="EL175" i="4" s="1"/>
  <c r="EM175" i="4" s="1"/>
  <c r="EN175" i="4" s="1"/>
  <c r="EO175" i="4" s="1"/>
  <c r="EP175" i="4" s="1"/>
  <c r="EQ175" i="4" s="1"/>
  <c r="ER175" i="4" s="1"/>
  <c r="ES175" i="4" s="1"/>
  <c r="ET175" i="4" s="1"/>
  <c r="EU175" i="4" s="1"/>
  <c r="EV175" i="4" s="1"/>
  <c r="EW175" i="4" s="1"/>
  <c r="EX175" i="4" s="1"/>
  <c r="EY175" i="4" s="1"/>
  <c r="EZ175" i="4" s="1"/>
  <c r="FA175" i="4" s="1"/>
  <c r="FB175" i="4" s="1"/>
  <c r="FC175" i="4" s="1"/>
  <c r="FD175" i="4" s="1"/>
  <c r="FE175" i="4" s="1"/>
  <c r="FF175" i="4" s="1"/>
  <c r="FG175" i="4" s="1"/>
  <c r="FH175" i="4" s="1"/>
  <c r="FI175" i="4" s="1"/>
  <c r="FJ175" i="4" s="1"/>
  <c r="FK175" i="4" s="1"/>
  <c r="FL175" i="4" s="1"/>
  <c r="FM175" i="4" s="1"/>
  <c r="FN175" i="4" s="1"/>
  <c r="BP175" i="4"/>
  <c r="BQ175" i="4" s="1"/>
  <c r="BR175" i="4" s="1"/>
  <c r="BS175" i="4" s="1"/>
  <c r="BT175" i="4" s="1"/>
  <c r="BU175" i="4" s="1"/>
  <c r="BV175" i="4" s="1"/>
  <c r="BW175" i="4" s="1"/>
  <c r="BX175" i="4" s="1"/>
  <c r="BY175" i="4" s="1"/>
  <c r="BZ175" i="4" s="1"/>
  <c r="CA175" i="4" s="1"/>
  <c r="CB175" i="4" s="1"/>
  <c r="CC175" i="4" s="1"/>
  <c r="CD175" i="4" s="1"/>
  <c r="CE175" i="4" s="1"/>
  <c r="CF175" i="4" s="1"/>
  <c r="CG175" i="4" s="1"/>
  <c r="CH175" i="4" s="1"/>
  <c r="CI175" i="4" s="1"/>
  <c r="CJ175" i="4" s="1"/>
  <c r="BA175" i="4"/>
  <c r="BB175" i="4" s="1"/>
  <c r="BC175" i="4" s="1"/>
  <c r="BD175" i="4" s="1"/>
  <c r="BE175" i="4" s="1"/>
  <c r="BF175" i="4" s="1"/>
  <c r="BG175" i="4" s="1"/>
  <c r="BH175" i="4" s="1"/>
  <c r="BI175" i="4" s="1"/>
  <c r="BJ175" i="4" s="1"/>
  <c r="BK175" i="4" s="1"/>
  <c r="BL175" i="4" s="1"/>
  <c r="BM175" i="4" s="1"/>
  <c r="BN175" i="4" s="1"/>
  <c r="BO175" i="4" s="1"/>
  <c r="BP174" i="4"/>
  <c r="BQ174" i="4" s="1"/>
  <c r="BR174" i="4" s="1"/>
  <c r="BS174" i="4" s="1"/>
  <c r="BT174" i="4" s="1"/>
  <c r="BU174" i="4" s="1"/>
  <c r="BV174" i="4" s="1"/>
  <c r="BW174" i="4" s="1"/>
  <c r="BX174" i="4" s="1"/>
  <c r="BY174" i="4" s="1"/>
  <c r="BZ174" i="4" s="1"/>
  <c r="CA174" i="4" s="1"/>
  <c r="CB174" i="4" s="1"/>
  <c r="CC174" i="4" s="1"/>
  <c r="CD174" i="4" s="1"/>
  <c r="CE174" i="4" s="1"/>
  <c r="CF174" i="4" s="1"/>
  <c r="CG174" i="4" s="1"/>
  <c r="CH174" i="4" s="1"/>
  <c r="CI174" i="4" s="1"/>
  <c r="CJ174" i="4" s="1"/>
  <c r="CK174" i="4" s="1"/>
  <c r="CL174" i="4" s="1"/>
  <c r="CM174" i="4" s="1"/>
  <c r="CN174" i="4" s="1"/>
  <c r="CO174" i="4" s="1"/>
  <c r="CP174" i="4" s="1"/>
  <c r="CQ174" i="4" s="1"/>
  <c r="CR174" i="4" s="1"/>
  <c r="CS174" i="4" s="1"/>
  <c r="CT174" i="4" s="1"/>
  <c r="CU174" i="4" s="1"/>
  <c r="CV174" i="4" s="1"/>
  <c r="CW174" i="4" s="1"/>
  <c r="CX174" i="4" s="1"/>
  <c r="CY174" i="4" s="1"/>
  <c r="CZ174" i="4" s="1"/>
  <c r="DA174" i="4" s="1"/>
  <c r="DB174" i="4" s="1"/>
  <c r="DC174" i="4" s="1"/>
  <c r="DD174" i="4" s="1"/>
  <c r="DE174" i="4" s="1"/>
  <c r="DF174" i="4" s="1"/>
  <c r="DG174" i="4" s="1"/>
  <c r="DH174" i="4" s="1"/>
  <c r="DI174" i="4" s="1"/>
  <c r="DJ174" i="4" s="1"/>
  <c r="DK174" i="4" s="1"/>
  <c r="DL174" i="4" s="1"/>
  <c r="DM174" i="4" s="1"/>
  <c r="DN174" i="4" s="1"/>
  <c r="DO174" i="4" s="1"/>
  <c r="DP174" i="4" s="1"/>
  <c r="DQ174" i="4" s="1"/>
  <c r="DR174" i="4" s="1"/>
  <c r="DS174" i="4" s="1"/>
  <c r="DT174" i="4" s="1"/>
  <c r="DU174" i="4" s="1"/>
  <c r="DV174" i="4" s="1"/>
  <c r="DW174" i="4" s="1"/>
  <c r="DX174" i="4" s="1"/>
  <c r="DY174" i="4" s="1"/>
  <c r="DZ174" i="4" s="1"/>
  <c r="EA174" i="4" s="1"/>
  <c r="EB174" i="4" s="1"/>
  <c r="EC174" i="4" s="1"/>
  <c r="ED174" i="4" s="1"/>
  <c r="EE174" i="4" s="1"/>
  <c r="EF174" i="4" s="1"/>
  <c r="EG174" i="4" s="1"/>
  <c r="EH174" i="4" s="1"/>
  <c r="EI174" i="4" s="1"/>
  <c r="EJ174" i="4" s="1"/>
  <c r="EK174" i="4" s="1"/>
  <c r="EL174" i="4" s="1"/>
  <c r="EM174" i="4" s="1"/>
  <c r="EN174" i="4" s="1"/>
  <c r="EO174" i="4" s="1"/>
  <c r="EP174" i="4" s="1"/>
  <c r="EQ174" i="4" s="1"/>
  <c r="ER174" i="4" s="1"/>
  <c r="ES174" i="4" s="1"/>
  <c r="ET174" i="4" s="1"/>
  <c r="EU174" i="4" s="1"/>
  <c r="EV174" i="4" s="1"/>
  <c r="EW174" i="4" s="1"/>
  <c r="EX174" i="4" s="1"/>
  <c r="EY174" i="4" s="1"/>
  <c r="EZ174" i="4" s="1"/>
  <c r="FA174" i="4" s="1"/>
  <c r="FB174" i="4" s="1"/>
  <c r="FC174" i="4" s="1"/>
  <c r="FD174" i="4" s="1"/>
  <c r="FE174" i="4" s="1"/>
  <c r="FF174" i="4" s="1"/>
  <c r="FG174" i="4" s="1"/>
  <c r="FH174" i="4" s="1"/>
  <c r="FI174" i="4" s="1"/>
  <c r="FJ174" i="4" s="1"/>
  <c r="FK174" i="4" s="1"/>
  <c r="FL174" i="4" s="1"/>
  <c r="FM174" i="4" s="1"/>
  <c r="FN174" i="4" s="1"/>
  <c r="BD174" i="4"/>
  <c r="BE174" i="4" s="1"/>
  <c r="BF174" i="4" s="1"/>
  <c r="BG174" i="4" s="1"/>
  <c r="BH174" i="4" s="1"/>
  <c r="BI174" i="4" s="1"/>
  <c r="BJ174" i="4" s="1"/>
  <c r="BK174" i="4" s="1"/>
  <c r="BL174" i="4" s="1"/>
  <c r="BM174" i="4" s="1"/>
  <c r="BN174" i="4" s="1"/>
  <c r="BO174" i="4" s="1"/>
  <c r="BB174" i="4"/>
  <c r="BC174" i="4" s="1"/>
  <c r="BA174" i="4"/>
  <c r="BA173" i="4"/>
  <c r="BB173" i="4" s="1"/>
  <c r="BC173" i="4" s="1"/>
  <c r="BD173" i="4" s="1"/>
  <c r="BE173" i="4" s="1"/>
  <c r="BF173" i="4" s="1"/>
  <c r="BG173" i="4" s="1"/>
  <c r="BH173" i="4" s="1"/>
  <c r="BI173" i="4" s="1"/>
  <c r="BJ173" i="4" s="1"/>
  <c r="BK173" i="4" s="1"/>
  <c r="BL173" i="4" s="1"/>
  <c r="BM173" i="4" s="1"/>
  <c r="BN173" i="4" s="1"/>
  <c r="BO173" i="4" s="1"/>
  <c r="BP173" i="4" s="1"/>
  <c r="BQ173" i="4" s="1"/>
  <c r="BR173" i="4" s="1"/>
  <c r="BS173" i="4" s="1"/>
  <c r="BT173" i="4" s="1"/>
  <c r="BU173" i="4" s="1"/>
  <c r="BV173" i="4" s="1"/>
  <c r="BW173" i="4" s="1"/>
  <c r="BX173" i="4" s="1"/>
  <c r="BY173" i="4" s="1"/>
  <c r="BZ173" i="4" s="1"/>
  <c r="CA173" i="4" s="1"/>
  <c r="CB173" i="4" s="1"/>
  <c r="CC173" i="4" s="1"/>
  <c r="CD173" i="4" s="1"/>
  <c r="CE173" i="4" s="1"/>
  <c r="CF173" i="4" s="1"/>
  <c r="CG173" i="4" s="1"/>
  <c r="CH173" i="4" s="1"/>
  <c r="CI173" i="4" s="1"/>
  <c r="CJ173" i="4" s="1"/>
  <c r="CK173" i="4" s="1"/>
  <c r="CL173" i="4" s="1"/>
  <c r="CM173" i="4" s="1"/>
  <c r="CN173" i="4" s="1"/>
  <c r="CO173" i="4" s="1"/>
  <c r="CP173" i="4" s="1"/>
  <c r="CQ173" i="4" s="1"/>
  <c r="CR173" i="4" s="1"/>
  <c r="CS173" i="4" s="1"/>
  <c r="CT173" i="4" s="1"/>
  <c r="CU173" i="4" s="1"/>
  <c r="CV173" i="4" s="1"/>
  <c r="CW173" i="4" s="1"/>
  <c r="CX173" i="4" s="1"/>
  <c r="CY173" i="4" s="1"/>
  <c r="CZ173" i="4" s="1"/>
  <c r="DA173" i="4" s="1"/>
  <c r="DB173" i="4" s="1"/>
  <c r="DC173" i="4" s="1"/>
  <c r="DD173" i="4" s="1"/>
  <c r="DE173" i="4" s="1"/>
  <c r="DF173" i="4" s="1"/>
  <c r="DG173" i="4" s="1"/>
  <c r="DH173" i="4" s="1"/>
  <c r="DI173" i="4" s="1"/>
  <c r="DJ173" i="4" s="1"/>
  <c r="DK173" i="4" s="1"/>
  <c r="DL173" i="4" s="1"/>
  <c r="DM173" i="4" s="1"/>
  <c r="DN173" i="4" s="1"/>
  <c r="DO173" i="4" s="1"/>
  <c r="DP173" i="4" s="1"/>
  <c r="DQ173" i="4" s="1"/>
  <c r="DR173" i="4" s="1"/>
  <c r="DS173" i="4" s="1"/>
  <c r="DT173" i="4" s="1"/>
  <c r="DU173" i="4" s="1"/>
  <c r="DV173" i="4" s="1"/>
  <c r="DW173" i="4" s="1"/>
  <c r="DX173" i="4" s="1"/>
  <c r="DY173" i="4" s="1"/>
  <c r="DZ173" i="4" s="1"/>
  <c r="EA173" i="4" s="1"/>
  <c r="EB173" i="4" s="1"/>
  <c r="EC173" i="4" s="1"/>
  <c r="ED173" i="4" s="1"/>
  <c r="EE173" i="4" s="1"/>
  <c r="EF173" i="4" s="1"/>
  <c r="EG173" i="4" s="1"/>
  <c r="EH173" i="4" s="1"/>
  <c r="EI173" i="4" s="1"/>
  <c r="EJ173" i="4" s="1"/>
  <c r="EK173" i="4" s="1"/>
  <c r="EL173" i="4" s="1"/>
  <c r="EM173" i="4" s="1"/>
  <c r="EN173" i="4" s="1"/>
  <c r="EO173" i="4" s="1"/>
  <c r="EP173" i="4" s="1"/>
  <c r="EQ173" i="4" s="1"/>
  <c r="ER173" i="4" s="1"/>
  <c r="ES173" i="4" s="1"/>
  <c r="ET173" i="4" s="1"/>
  <c r="EU173" i="4" s="1"/>
  <c r="EV173" i="4" s="1"/>
  <c r="EW173" i="4" s="1"/>
  <c r="EX173" i="4" s="1"/>
  <c r="EY173" i="4" s="1"/>
  <c r="EZ173" i="4" s="1"/>
  <c r="FA173" i="4" s="1"/>
  <c r="FB173" i="4" s="1"/>
  <c r="FC173" i="4" s="1"/>
  <c r="FD173" i="4" s="1"/>
  <c r="FE173" i="4" s="1"/>
  <c r="FF173" i="4" s="1"/>
  <c r="FG173" i="4" s="1"/>
  <c r="FH173" i="4" s="1"/>
  <c r="FI173" i="4" s="1"/>
  <c r="FJ173" i="4" s="1"/>
  <c r="FK173" i="4" s="1"/>
  <c r="FL173" i="4" s="1"/>
  <c r="FM173" i="4" s="1"/>
  <c r="FN173" i="4" s="1"/>
  <c r="CY172" i="4"/>
  <c r="CZ172" i="4" s="1"/>
  <c r="DA172" i="4" s="1"/>
  <c r="DB172" i="4" s="1"/>
  <c r="DC172" i="4" s="1"/>
  <c r="DD172" i="4" s="1"/>
  <c r="DE172" i="4" s="1"/>
  <c r="DF172" i="4" s="1"/>
  <c r="DG172" i="4" s="1"/>
  <c r="DH172" i="4" s="1"/>
  <c r="DI172" i="4" s="1"/>
  <c r="DJ172" i="4" s="1"/>
  <c r="DK172" i="4" s="1"/>
  <c r="DL172" i="4" s="1"/>
  <c r="DM172" i="4" s="1"/>
  <c r="DN172" i="4" s="1"/>
  <c r="DO172" i="4" s="1"/>
  <c r="DP172" i="4" s="1"/>
  <c r="DQ172" i="4" s="1"/>
  <c r="DR172" i="4" s="1"/>
  <c r="DS172" i="4" s="1"/>
  <c r="DT172" i="4" s="1"/>
  <c r="DU172" i="4" s="1"/>
  <c r="DV172" i="4" s="1"/>
  <c r="DW172" i="4" s="1"/>
  <c r="DX172" i="4" s="1"/>
  <c r="DY172" i="4" s="1"/>
  <c r="DZ172" i="4" s="1"/>
  <c r="EA172" i="4" s="1"/>
  <c r="EB172" i="4" s="1"/>
  <c r="EC172" i="4" s="1"/>
  <c r="ED172" i="4" s="1"/>
  <c r="EE172" i="4" s="1"/>
  <c r="EF172" i="4" s="1"/>
  <c r="EG172" i="4" s="1"/>
  <c r="EH172" i="4" s="1"/>
  <c r="EI172" i="4" s="1"/>
  <c r="EJ172" i="4" s="1"/>
  <c r="EK172" i="4" s="1"/>
  <c r="EL172" i="4" s="1"/>
  <c r="EM172" i="4" s="1"/>
  <c r="EN172" i="4" s="1"/>
  <c r="EO172" i="4" s="1"/>
  <c r="EP172" i="4" s="1"/>
  <c r="EQ172" i="4" s="1"/>
  <c r="ER172" i="4" s="1"/>
  <c r="ES172" i="4" s="1"/>
  <c r="ET172" i="4" s="1"/>
  <c r="EU172" i="4" s="1"/>
  <c r="EV172" i="4" s="1"/>
  <c r="EW172" i="4" s="1"/>
  <c r="EX172" i="4" s="1"/>
  <c r="EY172" i="4" s="1"/>
  <c r="EZ172" i="4" s="1"/>
  <c r="FA172" i="4" s="1"/>
  <c r="FB172" i="4" s="1"/>
  <c r="FC172" i="4" s="1"/>
  <c r="FD172" i="4" s="1"/>
  <c r="FE172" i="4" s="1"/>
  <c r="FF172" i="4" s="1"/>
  <c r="FG172" i="4" s="1"/>
  <c r="FH172" i="4" s="1"/>
  <c r="FI172" i="4" s="1"/>
  <c r="FJ172" i="4" s="1"/>
  <c r="FK172" i="4" s="1"/>
  <c r="FL172" i="4" s="1"/>
  <c r="FM172" i="4" s="1"/>
  <c r="FN172" i="4" s="1"/>
  <c r="BX172" i="4"/>
  <c r="BY172" i="4" s="1"/>
  <c r="BZ172" i="4" s="1"/>
  <c r="CA172" i="4" s="1"/>
  <c r="CB172" i="4" s="1"/>
  <c r="CC172" i="4" s="1"/>
  <c r="CD172" i="4" s="1"/>
  <c r="CE172" i="4" s="1"/>
  <c r="CF172" i="4" s="1"/>
  <c r="CG172" i="4" s="1"/>
  <c r="CH172" i="4" s="1"/>
  <c r="CI172" i="4" s="1"/>
  <c r="CJ172" i="4" s="1"/>
  <c r="CK172" i="4" s="1"/>
  <c r="CL172" i="4" s="1"/>
  <c r="CM172" i="4" s="1"/>
  <c r="CN172" i="4" s="1"/>
  <c r="CO172" i="4" s="1"/>
  <c r="CP172" i="4" s="1"/>
  <c r="CQ172" i="4" s="1"/>
  <c r="CR172" i="4" s="1"/>
  <c r="CS172" i="4" s="1"/>
  <c r="CT172" i="4" s="1"/>
  <c r="CU172" i="4" s="1"/>
  <c r="CV172" i="4" s="1"/>
  <c r="CW172" i="4" s="1"/>
  <c r="CX172" i="4" s="1"/>
  <c r="BO172" i="4"/>
  <c r="BP172" i="4" s="1"/>
  <c r="BQ172" i="4" s="1"/>
  <c r="BR172" i="4" s="1"/>
  <c r="BS172" i="4" s="1"/>
  <c r="BT172" i="4" s="1"/>
  <c r="BU172" i="4" s="1"/>
  <c r="BV172" i="4" s="1"/>
  <c r="BW172" i="4" s="1"/>
  <c r="BA172" i="4"/>
  <c r="BB172" i="4" s="1"/>
  <c r="BC172" i="4" s="1"/>
  <c r="BD172" i="4" s="1"/>
  <c r="BE172" i="4" s="1"/>
  <c r="BF172" i="4" s="1"/>
  <c r="BG172" i="4" s="1"/>
  <c r="BH172" i="4" s="1"/>
  <c r="BI172" i="4" s="1"/>
  <c r="BJ172" i="4" s="1"/>
  <c r="BK172" i="4" s="1"/>
  <c r="BL172" i="4" s="1"/>
  <c r="BM172" i="4" s="1"/>
  <c r="BN172" i="4" s="1"/>
  <c r="BM171" i="4"/>
  <c r="BN171" i="4" s="1"/>
  <c r="BO171" i="4" s="1"/>
  <c r="BP171" i="4" s="1"/>
  <c r="BQ171" i="4" s="1"/>
  <c r="BR171" i="4" s="1"/>
  <c r="BS171" i="4" s="1"/>
  <c r="BT171" i="4" s="1"/>
  <c r="BU171" i="4" s="1"/>
  <c r="BV171" i="4" s="1"/>
  <c r="BW171" i="4" s="1"/>
  <c r="BX171" i="4" s="1"/>
  <c r="BY171" i="4" s="1"/>
  <c r="BZ171" i="4" s="1"/>
  <c r="CA171" i="4" s="1"/>
  <c r="CB171" i="4" s="1"/>
  <c r="CC171" i="4" s="1"/>
  <c r="CD171" i="4" s="1"/>
  <c r="CE171" i="4" s="1"/>
  <c r="CF171" i="4" s="1"/>
  <c r="CG171" i="4" s="1"/>
  <c r="CH171" i="4" s="1"/>
  <c r="CI171" i="4" s="1"/>
  <c r="CJ171" i="4" s="1"/>
  <c r="CK171" i="4" s="1"/>
  <c r="CL171" i="4" s="1"/>
  <c r="CM171" i="4" s="1"/>
  <c r="CN171" i="4" s="1"/>
  <c r="CO171" i="4" s="1"/>
  <c r="CP171" i="4" s="1"/>
  <c r="CQ171" i="4" s="1"/>
  <c r="CR171" i="4" s="1"/>
  <c r="CS171" i="4" s="1"/>
  <c r="CT171" i="4" s="1"/>
  <c r="CU171" i="4" s="1"/>
  <c r="CV171" i="4" s="1"/>
  <c r="CW171" i="4" s="1"/>
  <c r="CX171" i="4" s="1"/>
  <c r="CY171" i="4" s="1"/>
  <c r="CZ171" i="4" s="1"/>
  <c r="DA171" i="4" s="1"/>
  <c r="DB171" i="4" s="1"/>
  <c r="DC171" i="4" s="1"/>
  <c r="DD171" i="4" s="1"/>
  <c r="DE171" i="4" s="1"/>
  <c r="DF171" i="4" s="1"/>
  <c r="DG171" i="4" s="1"/>
  <c r="DH171" i="4" s="1"/>
  <c r="DI171" i="4" s="1"/>
  <c r="DJ171" i="4" s="1"/>
  <c r="DK171" i="4" s="1"/>
  <c r="DL171" i="4" s="1"/>
  <c r="DM171" i="4" s="1"/>
  <c r="DN171" i="4" s="1"/>
  <c r="DO171" i="4" s="1"/>
  <c r="DP171" i="4" s="1"/>
  <c r="DQ171" i="4" s="1"/>
  <c r="DR171" i="4" s="1"/>
  <c r="DS171" i="4" s="1"/>
  <c r="DT171" i="4" s="1"/>
  <c r="DU171" i="4" s="1"/>
  <c r="DV171" i="4" s="1"/>
  <c r="DW171" i="4" s="1"/>
  <c r="DX171" i="4" s="1"/>
  <c r="DY171" i="4" s="1"/>
  <c r="DZ171" i="4" s="1"/>
  <c r="EA171" i="4" s="1"/>
  <c r="EB171" i="4" s="1"/>
  <c r="EC171" i="4" s="1"/>
  <c r="ED171" i="4" s="1"/>
  <c r="EE171" i="4" s="1"/>
  <c r="EF171" i="4" s="1"/>
  <c r="EG171" i="4" s="1"/>
  <c r="EH171" i="4" s="1"/>
  <c r="EI171" i="4" s="1"/>
  <c r="EJ171" i="4" s="1"/>
  <c r="EK171" i="4" s="1"/>
  <c r="EL171" i="4" s="1"/>
  <c r="EM171" i="4" s="1"/>
  <c r="EN171" i="4" s="1"/>
  <c r="EO171" i="4" s="1"/>
  <c r="EP171" i="4" s="1"/>
  <c r="EQ171" i="4" s="1"/>
  <c r="ER171" i="4" s="1"/>
  <c r="ES171" i="4" s="1"/>
  <c r="ET171" i="4" s="1"/>
  <c r="EU171" i="4" s="1"/>
  <c r="EV171" i="4" s="1"/>
  <c r="EW171" i="4" s="1"/>
  <c r="EX171" i="4" s="1"/>
  <c r="EY171" i="4" s="1"/>
  <c r="EZ171" i="4" s="1"/>
  <c r="FA171" i="4" s="1"/>
  <c r="FB171" i="4" s="1"/>
  <c r="FC171" i="4" s="1"/>
  <c r="FD171" i="4" s="1"/>
  <c r="FE171" i="4" s="1"/>
  <c r="FF171" i="4" s="1"/>
  <c r="FG171" i="4" s="1"/>
  <c r="FH171" i="4" s="1"/>
  <c r="FI171" i="4" s="1"/>
  <c r="FJ171" i="4" s="1"/>
  <c r="FK171" i="4" s="1"/>
  <c r="FL171" i="4" s="1"/>
  <c r="FM171" i="4" s="1"/>
  <c r="FN171" i="4" s="1"/>
  <c r="BF171" i="4"/>
  <c r="BG171" i="4" s="1"/>
  <c r="BH171" i="4" s="1"/>
  <c r="BI171" i="4" s="1"/>
  <c r="BJ171" i="4" s="1"/>
  <c r="BK171" i="4" s="1"/>
  <c r="BL171" i="4" s="1"/>
  <c r="BA171" i="4"/>
  <c r="BB171" i="4" s="1"/>
  <c r="BC171" i="4" s="1"/>
  <c r="BD171" i="4" s="1"/>
  <c r="BE171" i="4" s="1"/>
  <c r="BA170" i="4"/>
  <c r="BB170" i="4" s="1"/>
  <c r="BC170" i="4" s="1"/>
  <c r="BD170" i="4" s="1"/>
  <c r="BE170" i="4" s="1"/>
  <c r="BF170" i="4" s="1"/>
  <c r="BG170" i="4" s="1"/>
  <c r="BH170" i="4" s="1"/>
  <c r="BI170" i="4" s="1"/>
  <c r="BJ170" i="4" s="1"/>
  <c r="BK170" i="4" s="1"/>
  <c r="BL170" i="4" s="1"/>
  <c r="BM170" i="4" s="1"/>
  <c r="BN170" i="4" s="1"/>
  <c r="BO170" i="4" s="1"/>
  <c r="BP170" i="4" s="1"/>
  <c r="BQ170" i="4" s="1"/>
  <c r="BR170" i="4" s="1"/>
  <c r="BS170" i="4" s="1"/>
  <c r="BT170" i="4" s="1"/>
  <c r="BU170" i="4" s="1"/>
  <c r="BV170" i="4" s="1"/>
  <c r="BW170" i="4" s="1"/>
  <c r="BX170" i="4" s="1"/>
  <c r="BY170" i="4" s="1"/>
  <c r="BZ170" i="4" s="1"/>
  <c r="CA170" i="4" s="1"/>
  <c r="CB170" i="4" s="1"/>
  <c r="CC170" i="4" s="1"/>
  <c r="CD170" i="4" s="1"/>
  <c r="CE170" i="4" s="1"/>
  <c r="CF170" i="4" s="1"/>
  <c r="CG170" i="4" s="1"/>
  <c r="CH170" i="4" s="1"/>
  <c r="CI170" i="4" s="1"/>
  <c r="CJ170" i="4" s="1"/>
  <c r="CK170" i="4" s="1"/>
  <c r="CL170" i="4" s="1"/>
  <c r="CM170" i="4" s="1"/>
  <c r="CN170" i="4" s="1"/>
  <c r="CO170" i="4" s="1"/>
  <c r="CP170" i="4" s="1"/>
  <c r="CQ170" i="4" s="1"/>
  <c r="CR170" i="4" s="1"/>
  <c r="CS170" i="4" s="1"/>
  <c r="CT170" i="4" s="1"/>
  <c r="CU170" i="4" s="1"/>
  <c r="CV170" i="4" s="1"/>
  <c r="CW170" i="4" s="1"/>
  <c r="CX170" i="4" s="1"/>
  <c r="CY170" i="4" s="1"/>
  <c r="CZ170" i="4" s="1"/>
  <c r="DA170" i="4" s="1"/>
  <c r="DB170" i="4" s="1"/>
  <c r="DC170" i="4" s="1"/>
  <c r="DD170" i="4" s="1"/>
  <c r="DE170" i="4" s="1"/>
  <c r="DF170" i="4" s="1"/>
  <c r="DG170" i="4" s="1"/>
  <c r="DH170" i="4" s="1"/>
  <c r="DI170" i="4" s="1"/>
  <c r="DJ170" i="4" s="1"/>
  <c r="DK170" i="4" s="1"/>
  <c r="DL170" i="4" s="1"/>
  <c r="DM170" i="4" s="1"/>
  <c r="DN170" i="4" s="1"/>
  <c r="DO170" i="4" s="1"/>
  <c r="DP170" i="4" s="1"/>
  <c r="DQ170" i="4" s="1"/>
  <c r="DR170" i="4" s="1"/>
  <c r="DS170" i="4" s="1"/>
  <c r="DT170" i="4" s="1"/>
  <c r="DU170" i="4" s="1"/>
  <c r="DV170" i="4" s="1"/>
  <c r="DW170" i="4" s="1"/>
  <c r="DX170" i="4" s="1"/>
  <c r="DY170" i="4" s="1"/>
  <c r="DZ170" i="4" s="1"/>
  <c r="EA170" i="4" s="1"/>
  <c r="EB170" i="4" s="1"/>
  <c r="EC170" i="4" s="1"/>
  <c r="ED170" i="4" s="1"/>
  <c r="EE170" i="4" s="1"/>
  <c r="EF170" i="4" s="1"/>
  <c r="EG170" i="4" s="1"/>
  <c r="EH170" i="4" s="1"/>
  <c r="EI170" i="4" s="1"/>
  <c r="EJ170" i="4" s="1"/>
  <c r="EK170" i="4" s="1"/>
  <c r="EL170" i="4" s="1"/>
  <c r="EM170" i="4" s="1"/>
  <c r="EN170" i="4" s="1"/>
  <c r="EO170" i="4" s="1"/>
  <c r="EP170" i="4" s="1"/>
  <c r="EQ170" i="4" s="1"/>
  <c r="ER170" i="4" s="1"/>
  <c r="ES170" i="4" s="1"/>
  <c r="ET170" i="4" s="1"/>
  <c r="EU170" i="4" s="1"/>
  <c r="EV170" i="4" s="1"/>
  <c r="EW170" i="4" s="1"/>
  <c r="EX170" i="4" s="1"/>
  <c r="EY170" i="4" s="1"/>
  <c r="EZ170" i="4" s="1"/>
  <c r="FA170" i="4" s="1"/>
  <c r="FB170" i="4" s="1"/>
  <c r="FC170" i="4" s="1"/>
  <c r="FD170" i="4" s="1"/>
  <c r="FE170" i="4" s="1"/>
  <c r="FF170" i="4" s="1"/>
  <c r="FG170" i="4" s="1"/>
  <c r="FH170" i="4" s="1"/>
  <c r="FI170" i="4" s="1"/>
  <c r="FJ170" i="4" s="1"/>
  <c r="FK170" i="4" s="1"/>
  <c r="FL170" i="4" s="1"/>
  <c r="FM170" i="4" s="1"/>
  <c r="FN170" i="4" s="1"/>
  <c r="BB169" i="4"/>
  <c r="BC169" i="4" s="1"/>
  <c r="BD169" i="4" s="1"/>
  <c r="BE169" i="4" s="1"/>
  <c r="BF169" i="4" s="1"/>
  <c r="BG169" i="4" s="1"/>
  <c r="BH169" i="4" s="1"/>
  <c r="BI169" i="4" s="1"/>
  <c r="BJ169" i="4" s="1"/>
  <c r="BK169" i="4" s="1"/>
  <c r="BL169" i="4" s="1"/>
  <c r="BM169" i="4" s="1"/>
  <c r="BN169" i="4" s="1"/>
  <c r="BO169" i="4" s="1"/>
  <c r="BP169" i="4" s="1"/>
  <c r="BQ169" i="4" s="1"/>
  <c r="BR169" i="4" s="1"/>
  <c r="BS169" i="4" s="1"/>
  <c r="BT169" i="4" s="1"/>
  <c r="BU169" i="4" s="1"/>
  <c r="BV169" i="4" s="1"/>
  <c r="BW169" i="4" s="1"/>
  <c r="BX169" i="4" s="1"/>
  <c r="BY169" i="4" s="1"/>
  <c r="BZ169" i="4" s="1"/>
  <c r="CA169" i="4" s="1"/>
  <c r="CB169" i="4" s="1"/>
  <c r="CC169" i="4" s="1"/>
  <c r="CD169" i="4" s="1"/>
  <c r="CE169" i="4" s="1"/>
  <c r="CF169" i="4" s="1"/>
  <c r="CG169" i="4" s="1"/>
  <c r="CH169" i="4" s="1"/>
  <c r="CI169" i="4" s="1"/>
  <c r="CJ169" i="4" s="1"/>
  <c r="CK169" i="4" s="1"/>
  <c r="CL169" i="4" s="1"/>
  <c r="CM169" i="4" s="1"/>
  <c r="CN169" i="4" s="1"/>
  <c r="CO169" i="4" s="1"/>
  <c r="CP169" i="4" s="1"/>
  <c r="CQ169" i="4" s="1"/>
  <c r="CR169" i="4" s="1"/>
  <c r="CS169" i="4" s="1"/>
  <c r="CT169" i="4" s="1"/>
  <c r="CU169" i="4" s="1"/>
  <c r="CV169" i="4" s="1"/>
  <c r="CW169" i="4" s="1"/>
  <c r="CX169" i="4" s="1"/>
  <c r="CY169" i="4" s="1"/>
  <c r="CZ169" i="4" s="1"/>
  <c r="DA169" i="4" s="1"/>
  <c r="DB169" i="4" s="1"/>
  <c r="DC169" i="4" s="1"/>
  <c r="DD169" i="4" s="1"/>
  <c r="DE169" i="4" s="1"/>
  <c r="DF169" i="4" s="1"/>
  <c r="DG169" i="4" s="1"/>
  <c r="DH169" i="4" s="1"/>
  <c r="DI169" i="4" s="1"/>
  <c r="DJ169" i="4" s="1"/>
  <c r="DK169" i="4" s="1"/>
  <c r="DL169" i="4" s="1"/>
  <c r="DM169" i="4" s="1"/>
  <c r="DN169" i="4" s="1"/>
  <c r="DO169" i="4" s="1"/>
  <c r="DP169" i="4" s="1"/>
  <c r="DQ169" i="4" s="1"/>
  <c r="DR169" i="4" s="1"/>
  <c r="DS169" i="4" s="1"/>
  <c r="DT169" i="4" s="1"/>
  <c r="DU169" i="4" s="1"/>
  <c r="DV169" i="4" s="1"/>
  <c r="DW169" i="4" s="1"/>
  <c r="DX169" i="4" s="1"/>
  <c r="DY169" i="4" s="1"/>
  <c r="DZ169" i="4" s="1"/>
  <c r="EA169" i="4" s="1"/>
  <c r="EB169" i="4" s="1"/>
  <c r="EC169" i="4" s="1"/>
  <c r="ED169" i="4" s="1"/>
  <c r="EE169" i="4" s="1"/>
  <c r="EF169" i="4" s="1"/>
  <c r="EG169" i="4" s="1"/>
  <c r="EH169" i="4" s="1"/>
  <c r="EI169" i="4" s="1"/>
  <c r="EJ169" i="4" s="1"/>
  <c r="EK169" i="4" s="1"/>
  <c r="EL169" i="4" s="1"/>
  <c r="EM169" i="4" s="1"/>
  <c r="EN169" i="4" s="1"/>
  <c r="EO169" i="4" s="1"/>
  <c r="EP169" i="4" s="1"/>
  <c r="EQ169" i="4" s="1"/>
  <c r="ER169" i="4" s="1"/>
  <c r="ES169" i="4" s="1"/>
  <c r="ET169" i="4" s="1"/>
  <c r="EU169" i="4" s="1"/>
  <c r="EV169" i="4" s="1"/>
  <c r="EW169" i="4" s="1"/>
  <c r="EX169" i="4" s="1"/>
  <c r="EY169" i="4" s="1"/>
  <c r="EZ169" i="4" s="1"/>
  <c r="FA169" i="4" s="1"/>
  <c r="FB169" i="4" s="1"/>
  <c r="FC169" i="4" s="1"/>
  <c r="FD169" i="4" s="1"/>
  <c r="FE169" i="4" s="1"/>
  <c r="FF169" i="4" s="1"/>
  <c r="FG169" i="4" s="1"/>
  <c r="FH169" i="4" s="1"/>
  <c r="FI169" i="4" s="1"/>
  <c r="FJ169" i="4" s="1"/>
  <c r="FK169" i="4" s="1"/>
  <c r="FL169" i="4" s="1"/>
  <c r="FM169" i="4" s="1"/>
  <c r="FN169" i="4" s="1"/>
  <c r="BA169" i="4"/>
  <c r="BK168" i="4"/>
  <c r="BL168" i="4" s="1"/>
  <c r="BM168" i="4" s="1"/>
  <c r="BN168" i="4" s="1"/>
  <c r="BO168" i="4" s="1"/>
  <c r="BP168" i="4" s="1"/>
  <c r="BQ168" i="4" s="1"/>
  <c r="BR168" i="4" s="1"/>
  <c r="BS168" i="4" s="1"/>
  <c r="BT168" i="4" s="1"/>
  <c r="BU168" i="4" s="1"/>
  <c r="BV168" i="4" s="1"/>
  <c r="BW168" i="4" s="1"/>
  <c r="BX168" i="4" s="1"/>
  <c r="BY168" i="4" s="1"/>
  <c r="BZ168" i="4" s="1"/>
  <c r="CA168" i="4" s="1"/>
  <c r="CB168" i="4" s="1"/>
  <c r="CC168" i="4" s="1"/>
  <c r="CD168" i="4" s="1"/>
  <c r="CE168" i="4" s="1"/>
  <c r="CF168" i="4" s="1"/>
  <c r="CG168" i="4" s="1"/>
  <c r="CH168" i="4" s="1"/>
  <c r="CI168" i="4" s="1"/>
  <c r="CJ168" i="4" s="1"/>
  <c r="CK168" i="4" s="1"/>
  <c r="CL168" i="4" s="1"/>
  <c r="CM168" i="4" s="1"/>
  <c r="CN168" i="4" s="1"/>
  <c r="CO168" i="4" s="1"/>
  <c r="CP168" i="4" s="1"/>
  <c r="CQ168" i="4" s="1"/>
  <c r="CR168" i="4" s="1"/>
  <c r="CS168" i="4" s="1"/>
  <c r="CT168" i="4" s="1"/>
  <c r="CU168" i="4" s="1"/>
  <c r="CV168" i="4" s="1"/>
  <c r="CW168" i="4" s="1"/>
  <c r="CX168" i="4" s="1"/>
  <c r="CY168" i="4" s="1"/>
  <c r="CZ168" i="4" s="1"/>
  <c r="DA168" i="4" s="1"/>
  <c r="DB168" i="4" s="1"/>
  <c r="DC168" i="4" s="1"/>
  <c r="DD168" i="4" s="1"/>
  <c r="DE168" i="4" s="1"/>
  <c r="DF168" i="4" s="1"/>
  <c r="DG168" i="4" s="1"/>
  <c r="DH168" i="4" s="1"/>
  <c r="DI168" i="4" s="1"/>
  <c r="DJ168" i="4" s="1"/>
  <c r="DK168" i="4" s="1"/>
  <c r="DL168" i="4" s="1"/>
  <c r="DM168" i="4" s="1"/>
  <c r="DN168" i="4" s="1"/>
  <c r="DO168" i="4" s="1"/>
  <c r="DP168" i="4" s="1"/>
  <c r="DQ168" i="4" s="1"/>
  <c r="DR168" i="4" s="1"/>
  <c r="DS168" i="4" s="1"/>
  <c r="DT168" i="4" s="1"/>
  <c r="DU168" i="4" s="1"/>
  <c r="DV168" i="4" s="1"/>
  <c r="DW168" i="4" s="1"/>
  <c r="DX168" i="4" s="1"/>
  <c r="DY168" i="4" s="1"/>
  <c r="DZ168" i="4" s="1"/>
  <c r="EA168" i="4" s="1"/>
  <c r="EB168" i="4" s="1"/>
  <c r="EC168" i="4" s="1"/>
  <c r="ED168" i="4" s="1"/>
  <c r="EE168" i="4" s="1"/>
  <c r="EF168" i="4" s="1"/>
  <c r="EG168" i="4" s="1"/>
  <c r="EH168" i="4" s="1"/>
  <c r="EI168" i="4" s="1"/>
  <c r="EJ168" i="4" s="1"/>
  <c r="EK168" i="4" s="1"/>
  <c r="EL168" i="4" s="1"/>
  <c r="EM168" i="4" s="1"/>
  <c r="EN168" i="4" s="1"/>
  <c r="EO168" i="4" s="1"/>
  <c r="EP168" i="4" s="1"/>
  <c r="EQ168" i="4" s="1"/>
  <c r="ER168" i="4" s="1"/>
  <c r="ES168" i="4" s="1"/>
  <c r="ET168" i="4" s="1"/>
  <c r="EU168" i="4" s="1"/>
  <c r="EV168" i="4" s="1"/>
  <c r="EW168" i="4" s="1"/>
  <c r="EX168" i="4" s="1"/>
  <c r="EY168" i="4" s="1"/>
  <c r="EZ168" i="4" s="1"/>
  <c r="FA168" i="4" s="1"/>
  <c r="FB168" i="4" s="1"/>
  <c r="FC168" i="4" s="1"/>
  <c r="FD168" i="4" s="1"/>
  <c r="FE168" i="4" s="1"/>
  <c r="FF168" i="4" s="1"/>
  <c r="FG168" i="4" s="1"/>
  <c r="FH168" i="4" s="1"/>
  <c r="FI168" i="4" s="1"/>
  <c r="FJ168" i="4" s="1"/>
  <c r="FK168" i="4" s="1"/>
  <c r="FL168" i="4" s="1"/>
  <c r="FM168" i="4" s="1"/>
  <c r="FN168" i="4" s="1"/>
  <c r="BA168" i="4"/>
  <c r="BB168" i="4" s="1"/>
  <c r="BC168" i="4" s="1"/>
  <c r="BD168" i="4" s="1"/>
  <c r="BE168" i="4" s="1"/>
  <c r="BF168" i="4" s="1"/>
  <c r="BG168" i="4" s="1"/>
  <c r="BH168" i="4" s="1"/>
  <c r="BI168" i="4" s="1"/>
  <c r="BJ168" i="4" s="1"/>
  <c r="BB167" i="4"/>
  <c r="BC167" i="4" s="1"/>
  <c r="BD167" i="4" s="1"/>
  <c r="BE167" i="4" s="1"/>
  <c r="BF167" i="4" s="1"/>
  <c r="BG167" i="4" s="1"/>
  <c r="BH167" i="4" s="1"/>
  <c r="BI167" i="4" s="1"/>
  <c r="BJ167" i="4" s="1"/>
  <c r="BK167" i="4" s="1"/>
  <c r="BL167" i="4" s="1"/>
  <c r="BM167" i="4" s="1"/>
  <c r="BN167" i="4" s="1"/>
  <c r="BO167" i="4" s="1"/>
  <c r="BP167" i="4" s="1"/>
  <c r="BQ167" i="4" s="1"/>
  <c r="BR167" i="4" s="1"/>
  <c r="BS167" i="4" s="1"/>
  <c r="BT167" i="4" s="1"/>
  <c r="BU167" i="4" s="1"/>
  <c r="BV167" i="4" s="1"/>
  <c r="BW167" i="4" s="1"/>
  <c r="BX167" i="4" s="1"/>
  <c r="BY167" i="4" s="1"/>
  <c r="BZ167" i="4" s="1"/>
  <c r="CA167" i="4" s="1"/>
  <c r="CB167" i="4" s="1"/>
  <c r="CC167" i="4" s="1"/>
  <c r="CD167" i="4" s="1"/>
  <c r="CE167" i="4" s="1"/>
  <c r="CF167" i="4" s="1"/>
  <c r="CG167" i="4" s="1"/>
  <c r="CH167" i="4" s="1"/>
  <c r="CI167" i="4" s="1"/>
  <c r="CJ167" i="4" s="1"/>
  <c r="CK167" i="4" s="1"/>
  <c r="CL167" i="4" s="1"/>
  <c r="CM167" i="4" s="1"/>
  <c r="CN167" i="4" s="1"/>
  <c r="CO167" i="4" s="1"/>
  <c r="CP167" i="4" s="1"/>
  <c r="CQ167" i="4" s="1"/>
  <c r="CR167" i="4" s="1"/>
  <c r="CS167" i="4" s="1"/>
  <c r="CT167" i="4" s="1"/>
  <c r="CU167" i="4" s="1"/>
  <c r="CV167" i="4" s="1"/>
  <c r="CW167" i="4" s="1"/>
  <c r="CX167" i="4" s="1"/>
  <c r="CY167" i="4" s="1"/>
  <c r="CZ167" i="4" s="1"/>
  <c r="DA167" i="4" s="1"/>
  <c r="DB167" i="4" s="1"/>
  <c r="DC167" i="4" s="1"/>
  <c r="DD167" i="4" s="1"/>
  <c r="DE167" i="4" s="1"/>
  <c r="DF167" i="4" s="1"/>
  <c r="DG167" i="4" s="1"/>
  <c r="DH167" i="4" s="1"/>
  <c r="DI167" i="4" s="1"/>
  <c r="DJ167" i="4" s="1"/>
  <c r="DK167" i="4" s="1"/>
  <c r="DL167" i="4" s="1"/>
  <c r="DM167" i="4" s="1"/>
  <c r="DN167" i="4" s="1"/>
  <c r="DO167" i="4" s="1"/>
  <c r="DP167" i="4" s="1"/>
  <c r="DQ167" i="4" s="1"/>
  <c r="DR167" i="4" s="1"/>
  <c r="DS167" i="4" s="1"/>
  <c r="DT167" i="4" s="1"/>
  <c r="DU167" i="4" s="1"/>
  <c r="DV167" i="4" s="1"/>
  <c r="DW167" i="4" s="1"/>
  <c r="DX167" i="4" s="1"/>
  <c r="DY167" i="4" s="1"/>
  <c r="DZ167" i="4" s="1"/>
  <c r="EA167" i="4" s="1"/>
  <c r="EB167" i="4" s="1"/>
  <c r="EC167" i="4" s="1"/>
  <c r="ED167" i="4" s="1"/>
  <c r="EE167" i="4" s="1"/>
  <c r="EF167" i="4" s="1"/>
  <c r="EG167" i="4" s="1"/>
  <c r="EH167" i="4" s="1"/>
  <c r="EI167" i="4" s="1"/>
  <c r="EJ167" i="4" s="1"/>
  <c r="EK167" i="4" s="1"/>
  <c r="EL167" i="4" s="1"/>
  <c r="EM167" i="4" s="1"/>
  <c r="EN167" i="4" s="1"/>
  <c r="EO167" i="4" s="1"/>
  <c r="EP167" i="4" s="1"/>
  <c r="EQ167" i="4" s="1"/>
  <c r="ER167" i="4" s="1"/>
  <c r="ES167" i="4" s="1"/>
  <c r="ET167" i="4" s="1"/>
  <c r="EU167" i="4" s="1"/>
  <c r="EV167" i="4" s="1"/>
  <c r="EW167" i="4" s="1"/>
  <c r="EX167" i="4" s="1"/>
  <c r="EY167" i="4" s="1"/>
  <c r="EZ167" i="4" s="1"/>
  <c r="FA167" i="4" s="1"/>
  <c r="FB167" i="4" s="1"/>
  <c r="FC167" i="4" s="1"/>
  <c r="FD167" i="4" s="1"/>
  <c r="FE167" i="4" s="1"/>
  <c r="FF167" i="4" s="1"/>
  <c r="FG167" i="4" s="1"/>
  <c r="FH167" i="4" s="1"/>
  <c r="FI167" i="4" s="1"/>
  <c r="FJ167" i="4" s="1"/>
  <c r="FK167" i="4" s="1"/>
  <c r="FL167" i="4" s="1"/>
  <c r="FM167" i="4" s="1"/>
  <c r="FN167" i="4" s="1"/>
  <c r="BA167" i="4"/>
  <c r="DD166" i="4"/>
  <c r="DE166" i="4" s="1"/>
  <c r="DF166" i="4" s="1"/>
  <c r="DG166" i="4" s="1"/>
  <c r="DH166" i="4" s="1"/>
  <c r="DI166" i="4" s="1"/>
  <c r="DJ166" i="4" s="1"/>
  <c r="DK166" i="4" s="1"/>
  <c r="DL166" i="4" s="1"/>
  <c r="DM166" i="4" s="1"/>
  <c r="DN166" i="4" s="1"/>
  <c r="DO166" i="4" s="1"/>
  <c r="DP166" i="4" s="1"/>
  <c r="DQ166" i="4" s="1"/>
  <c r="DR166" i="4" s="1"/>
  <c r="DS166" i="4" s="1"/>
  <c r="DT166" i="4" s="1"/>
  <c r="DU166" i="4" s="1"/>
  <c r="DV166" i="4" s="1"/>
  <c r="DW166" i="4" s="1"/>
  <c r="DX166" i="4" s="1"/>
  <c r="DY166" i="4" s="1"/>
  <c r="DZ166" i="4" s="1"/>
  <c r="EA166" i="4" s="1"/>
  <c r="EB166" i="4" s="1"/>
  <c r="EC166" i="4" s="1"/>
  <c r="ED166" i="4" s="1"/>
  <c r="EE166" i="4" s="1"/>
  <c r="EF166" i="4" s="1"/>
  <c r="EG166" i="4" s="1"/>
  <c r="EH166" i="4" s="1"/>
  <c r="EI166" i="4" s="1"/>
  <c r="EJ166" i="4" s="1"/>
  <c r="EK166" i="4" s="1"/>
  <c r="EL166" i="4" s="1"/>
  <c r="EM166" i="4" s="1"/>
  <c r="EN166" i="4" s="1"/>
  <c r="EO166" i="4" s="1"/>
  <c r="EP166" i="4" s="1"/>
  <c r="EQ166" i="4" s="1"/>
  <c r="ER166" i="4" s="1"/>
  <c r="ES166" i="4" s="1"/>
  <c r="ET166" i="4" s="1"/>
  <c r="EU166" i="4" s="1"/>
  <c r="EV166" i="4" s="1"/>
  <c r="EW166" i="4" s="1"/>
  <c r="EX166" i="4" s="1"/>
  <c r="EY166" i="4" s="1"/>
  <c r="EZ166" i="4" s="1"/>
  <c r="FA166" i="4" s="1"/>
  <c r="FB166" i="4" s="1"/>
  <c r="FC166" i="4" s="1"/>
  <c r="FD166" i="4" s="1"/>
  <c r="FE166" i="4" s="1"/>
  <c r="FF166" i="4" s="1"/>
  <c r="FG166" i="4" s="1"/>
  <c r="FH166" i="4" s="1"/>
  <c r="FI166" i="4" s="1"/>
  <c r="FJ166" i="4" s="1"/>
  <c r="FK166" i="4" s="1"/>
  <c r="FL166" i="4" s="1"/>
  <c r="FM166" i="4" s="1"/>
  <c r="FN166" i="4" s="1"/>
  <c r="BY166" i="4"/>
  <c r="BZ166" i="4" s="1"/>
  <c r="CA166" i="4" s="1"/>
  <c r="CB166" i="4" s="1"/>
  <c r="CC166" i="4" s="1"/>
  <c r="CD166" i="4" s="1"/>
  <c r="CE166" i="4" s="1"/>
  <c r="CF166" i="4" s="1"/>
  <c r="CG166" i="4" s="1"/>
  <c r="CH166" i="4" s="1"/>
  <c r="CI166" i="4" s="1"/>
  <c r="CJ166" i="4" s="1"/>
  <c r="CK166" i="4" s="1"/>
  <c r="CL166" i="4" s="1"/>
  <c r="CM166" i="4" s="1"/>
  <c r="CN166" i="4" s="1"/>
  <c r="CO166" i="4" s="1"/>
  <c r="CP166" i="4" s="1"/>
  <c r="CQ166" i="4" s="1"/>
  <c r="CR166" i="4" s="1"/>
  <c r="CS166" i="4" s="1"/>
  <c r="CT166" i="4" s="1"/>
  <c r="CU166" i="4" s="1"/>
  <c r="CV166" i="4" s="1"/>
  <c r="CW166" i="4" s="1"/>
  <c r="CX166" i="4" s="1"/>
  <c r="CY166" i="4" s="1"/>
  <c r="CZ166" i="4" s="1"/>
  <c r="DA166" i="4" s="1"/>
  <c r="DB166" i="4" s="1"/>
  <c r="DC166" i="4" s="1"/>
  <c r="BB166" i="4"/>
  <c r="BC166" i="4" s="1"/>
  <c r="BD166" i="4" s="1"/>
  <c r="BE166" i="4" s="1"/>
  <c r="BF166" i="4" s="1"/>
  <c r="BG166" i="4" s="1"/>
  <c r="BH166" i="4" s="1"/>
  <c r="BI166" i="4" s="1"/>
  <c r="BJ166" i="4" s="1"/>
  <c r="BK166" i="4" s="1"/>
  <c r="BL166" i="4" s="1"/>
  <c r="BM166" i="4" s="1"/>
  <c r="BN166" i="4" s="1"/>
  <c r="BO166" i="4" s="1"/>
  <c r="BP166" i="4" s="1"/>
  <c r="BQ166" i="4" s="1"/>
  <c r="BR166" i="4" s="1"/>
  <c r="BS166" i="4" s="1"/>
  <c r="BT166" i="4" s="1"/>
  <c r="BU166" i="4" s="1"/>
  <c r="BV166" i="4" s="1"/>
  <c r="BW166" i="4" s="1"/>
  <c r="BX166" i="4" s="1"/>
  <c r="BA166" i="4"/>
  <c r="BQ165" i="4"/>
  <c r="BR165" i="4" s="1"/>
  <c r="BS165" i="4" s="1"/>
  <c r="BT165" i="4" s="1"/>
  <c r="BU165" i="4" s="1"/>
  <c r="BV165" i="4" s="1"/>
  <c r="BW165" i="4" s="1"/>
  <c r="BX165" i="4" s="1"/>
  <c r="BY165" i="4" s="1"/>
  <c r="BZ165" i="4" s="1"/>
  <c r="CA165" i="4" s="1"/>
  <c r="CB165" i="4" s="1"/>
  <c r="CC165" i="4" s="1"/>
  <c r="CD165" i="4" s="1"/>
  <c r="CE165" i="4" s="1"/>
  <c r="CF165" i="4" s="1"/>
  <c r="CG165" i="4" s="1"/>
  <c r="CH165" i="4" s="1"/>
  <c r="CI165" i="4" s="1"/>
  <c r="CJ165" i="4" s="1"/>
  <c r="CK165" i="4" s="1"/>
  <c r="CL165" i="4" s="1"/>
  <c r="CM165" i="4" s="1"/>
  <c r="CN165" i="4" s="1"/>
  <c r="CO165" i="4" s="1"/>
  <c r="CP165" i="4" s="1"/>
  <c r="CQ165" i="4" s="1"/>
  <c r="CR165" i="4" s="1"/>
  <c r="CS165" i="4" s="1"/>
  <c r="CT165" i="4" s="1"/>
  <c r="CU165" i="4" s="1"/>
  <c r="CV165" i="4" s="1"/>
  <c r="CW165" i="4" s="1"/>
  <c r="CX165" i="4" s="1"/>
  <c r="CY165" i="4" s="1"/>
  <c r="CZ165" i="4" s="1"/>
  <c r="DA165" i="4" s="1"/>
  <c r="DB165" i="4" s="1"/>
  <c r="DC165" i="4" s="1"/>
  <c r="DD165" i="4" s="1"/>
  <c r="DE165" i="4" s="1"/>
  <c r="DF165" i="4" s="1"/>
  <c r="DG165" i="4" s="1"/>
  <c r="DH165" i="4" s="1"/>
  <c r="DI165" i="4" s="1"/>
  <c r="DJ165" i="4" s="1"/>
  <c r="DK165" i="4" s="1"/>
  <c r="DL165" i="4" s="1"/>
  <c r="DM165" i="4" s="1"/>
  <c r="DN165" i="4" s="1"/>
  <c r="DO165" i="4" s="1"/>
  <c r="DP165" i="4" s="1"/>
  <c r="DQ165" i="4" s="1"/>
  <c r="DR165" i="4" s="1"/>
  <c r="DS165" i="4" s="1"/>
  <c r="DT165" i="4" s="1"/>
  <c r="DU165" i="4" s="1"/>
  <c r="DV165" i="4" s="1"/>
  <c r="DW165" i="4" s="1"/>
  <c r="DX165" i="4" s="1"/>
  <c r="DY165" i="4" s="1"/>
  <c r="DZ165" i="4" s="1"/>
  <c r="EA165" i="4" s="1"/>
  <c r="EB165" i="4" s="1"/>
  <c r="EC165" i="4" s="1"/>
  <c r="ED165" i="4" s="1"/>
  <c r="EE165" i="4" s="1"/>
  <c r="EF165" i="4" s="1"/>
  <c r="EG165" i="4" s="1"/>
  <c r="EH165" i="4" s="1"/>
  <c r="EI165" i="4" s="1"/>
  <c r="EJ165" i="4" s="1"/>
  <c r="EK165" i="4" s="1"/>
  <c r="EL165" i="4" s="1"/>
  <c r="EM165" i="4" s="1"/>
  <c r="EN165" i="4" s="1"/>
  <c r="EO165" i="4" s="1"/>
  <c r="EP165" i="4" s="1"/>
  <c r="EQ165" i="4" s="1"/>
  <c r="ER165" i="4" s="1"/>
  <c r="ES165" i="4" s="1"/>
  <c r="ET165" i="4" s="1"/>
  <c r="EU165" i="4" s="1"/>
  <c r="EV165" i="4" s="1"/>
  <c r="EW165" i="4" s="1"/>
  <c r="EX165" i="4" s="1"/>
  <c r="EY165" i="4" s="1"/>
  <c r="EZ165" i="4" s="1"/>
  <c r="FA165" i="4" s="1"/>
  <c r="FB165" i="4" s="1"/>
  <c r="FC165" i="4" s="1"/>
  <c r="FD165" i="4" s="1"/>
  <c r="FE165" i="4" s="1"/>
  <c r="FF165" i="4" s="1"/>
  <c r="FG165" i="4" s="1"/>
  <c r="FH165" i="4" s="1"/>
  <c r="FI165" i="4" s="1"/>
  <c r="FJ165" i="4" s="1"/>
  <c r="FK165" i="4" s="1"/>
  <c r="FL165" i="4" s="1"/>
  <c r="FM165" i="4" s="1"/>
  <c r="FN165" i="4" s="1"/>
  <c r="BE165" i="4"/>
  <c r="BF165" i="4" s="1"/>
  <c r="BG165" i="4" s="1"/>
  <c r="BH165" i="4" s="1"/>
  <c r="BI165" i="4" s="1"/>
  <c r="BJ165" i="4" s="1"/>
  <c r="BK165" i="4" s="1"/>
  <c r="BL165" i="4" s="1"/>
  <c r="BM165" i="4" s="1"/>
  <c r="BN165" i="4" s="1"/>
  <c r="BO165" i="4" s="1"/>
  <c r="BP165" i="4" s="1"/>
  <c r="BB165" i="4"/>
  <c r="BC165" i="4" s="1"/>
  <c r="BD165" i="4" s="1"/>
  <c r="BA165" i="4"/>
  <c r="CF164" i="4"/>
  <c r="CG164" i="4" s="1"/>
  <c r="CH164" i="4" s="1"/>
  <c r="CI164" i="4" s="1"/>
  <c r="CJ164" i="4" s="1"/>
  <c r="CK164" i="4" s="1"/>
  <c r="CL164" i="4" s="1"/>
  <c r="CM164" i="4" s="1"/>
  <c r="CN164" i="4" s="1"/>
  <c r="CO164" i="4" s="1"/>
  <c r="CP164" i="4" s="1"/>
  <c r="CQ164" i="4" s="1"/>
  <c r="CR164" i="4" s="1"/>
  <c r="CS164" i="4" s="1"/>
  <c r="CT164" i="4" s="1"/>
  <c r="CU164" i="4" s="1"/>
  <c r="CV164" i="4" s="1"/>
  <c r="CW164" i="4" s="1"/>
  <c r="CX164" i="4" s="1"/>
  <c r="CY164" i="4" s="1"/>
  <c r="CZ164" i="4" s="1"/>
  <c r="DA164" i="4" s="1"/>
  <c r="DB164" i="4" s="1"/>
  <c r="DC164" i="4" s="1"/>
  <c r="DD164" i="4" s="1"/>
  <c r="DE164" i="4" s="1"/>
  <c r="DF164" i="4" s="1"/>
  <c r="DG164" i="4" s="1"/>
  <c r="DH164" i="4" s="1"/>
  <c r="DI164" i="4" s="1"/>
  <c r="DJ164" i="4" s="1"/>
  <c r="DK164" i="4" s="1"/>
  <c r="DL164" i="4" s="1"/>
  <c r="DM164" i="4" s="1"/>
  <c r="DN164" i="4" s="1"/>
  <c r="DO164" i="4" s="1"/>
  <c r="DP164" i="4" s="1"/>
  <c r="DQ164" i="4" s="1"/>
  <c r="DR164" i="4" s="1"/>
  <c r="DS164" i="4" s="1"/>
  <c r="DT164" i="4" s="1"/>
  <c r="DU164" i="4" s="1"/>
  <c r="DV164" i="4" s="1"/>
  <c r="DW164" i="4" s="1"/>
  <c r="DX164" i="4" s="1"/>
  <c r="DY164" i="4" s="1"/>
  <c r="DZ164" i="4" s="1"/>
  <c r="EA164" i="4" s="1"/>
  <c r="EB164" i="4" s="1"/>
  <c r="EC164" i="4" s="1"/>
  <c r="ED164" i="4" s="1"/>
  <c r="EE164" i="4" s="1"/>
  <c r="EF164" i="4" s="1"/>
  <c r="EG164" i="4" s="1"/>
  <c r="EH164" i="4" s="1"/>
  <c r="EI164" i="4" s="1"/>
  <c r="EJ164" i="4" s="1"/>
  <c r="EK164" i="4" s="1"/>
  <c r="EL164" i="4" s="1"/>
  <c r="EM164" i="4" s="1"/>
  <c r="EN164" i="4" s="1"/>
  <c r="EO164" i="4" s="1"/>
  <c r="EP164" i="4" s="1"/>
  <c r="EQ164" i="4" s="1"/>
  <c r="ER164" i="4" s="1"/>
  <c r="ES164" i="4" s="1"/>
  <c r="ET164" i="4" s="1"/>
  <c r="EU164" i="4" s="1"/>
  <c r="EV164" i="4" s="1"/>
  <c r="EW164" i="4" s="1"/>
  <c r="EX164" i="4" s="1"/>
  <c r="EY164" i="4" s="1"/>
  <c r="EZ164" i="4" s="1"/>
  <c r="FA164" i="4" s="1"/>
  <c r="FB164" i="4" s="1"/>
  <c r="FC164" i="4" s="1"/>
  <c r="FD164" i="4" s="1"/>
  <c r="FE164" i="4" s="1"/>
  <c r="FF164" i="4" s="1"/>
  <c r="FG164" i="4" s="1"/>
  <c r="FH164" i="4" s="1"/>
  <c r="FI164" i="4" s="1"/>
  <c r="FJ164" i="4" s="1"/>
  <c r="FK164" i="4" s="1"/>
  <c r="FL164" i="4" s="1"/>
  <c r="FM164" i="4" s="1"/>
  <c r="FN164" i="4" s="1"/>
  <c r="BO164" i="4"/>
  <c r="BP164" i="4" s="1"/>
  <c r="BQ164" i="4" s="1"/>
  <c r="BR164" i="4" s="1"/>
  <c r="BS164" i="4" s="1"/>
  <c r="BT164" i="4" s="1"/>
  <c r="BU164" i="4" s="1"/>
  <c r="BV164" i="4" s="1"/>
  <c r="BW164" i="4" s="1"/>
  <c r="BX164" i="4" s="1"/>
  <c r="BY164" i="4" s="1"/>
  <c r="BZ164" i="4" s="1"/>
  <c r="CA164" i="4" s="1"/>
  <c r="CB164" i="4" s="1"/>
  <c r="CC164" i="4" s="1"/>
  <c r="CD164" i="4" s="1"/>
  <c r="CE164" i="4" s="1"/>
  <c r="BM164" i="4"/>
  <c r="BN164" i="4" s="1"/>
  <c r="BB164" i="4"/>
  <c r="BC164" i="4" s="1"/>
  <c r="BD164" i="4" s="1"/>
  <c r="BE164" i="4" s="1"/>
  <c r="BF164" i="4" s="1"/>
  <c r="BG164" i="4" s="1"/>
  <c r="BH164" i="4" s="1"/>
  <c r="BI164" i="4" s="1"/>
  <c r="BJ164" i="4" s="1"/>
  <c r="BK164" i="4" s="1"/>
  <c r="BL164" i="4" s="1"/>
  <c r="BA164" i="4"/>
  <c r="BC163" i="4"/>
  <c r="BD163" i="4" s="1"/>
  <c r="BE163" i="4" s="1"/>
  <c r="BF163" i="4" s="1"/>
  <c r="BG163" i="4" s="1"/>
  <c r="BH163" i="4" s="1"/>
  <c r="BI163" i="4" s="1"/>
  <c r="BJ163" i="4" s="1"/>
  <c r="BK163" i="4" s="1"/>
  <c r="BL163" i="4" s="1"/>
  <c r="BM163" i="4" s="1"/>
  <c r="BN163" i="4" s="1"/>
  <c r="BO163" i="4" s="1"/>
  <c r="BP163" i="4" s="1"/>
  <c r="BQ163" i="4" s="1"/>
  <c r="BR163" i="4" s="1"/>
  <c r="BS163" i="4" s="1"/>
  <c r="BT163" i="4" s="1"/>
  <c r="BU163" i="4" s="1"/>
  <c r="BV163" i="4" s="1"/>
  <c r="BW163" i="4" s="1"/>
  <c r="BX163" i="4" s="1"/>
  <c r="BY163" i="4" s="1"/>
  <c r="BZ163" i="4" s="1"/>
  <c r="CA163" i="4" s="1"/>
  <c r="CB163" i="4" s="1"/>
  <c r="CC163" i="4" s="1"/>
  <c r="CD163" i="4" s="1"/>
  <c r="CE163" i="4" s="1"/>
  <c r="CF163" i="4" s="1"/>
  <c r="CG163" i="4" s="1"/>
  <c r="CH163" i="4" s="1"/>
  <c r="CI163" i="4" s="1"/>
  <c r="CJ163" i="4" s="1"/>
  <c r="CK163" i="4" s="1"/>
  <c r="CL163" i="4" s="1"/>
  <c r="CM163" i="4" s="1"/>
  <c r="CN163" i="4" s="1"/>
  <c r="CO163" i="4" s="1"/>
  <c r="CP163" i="4" s="1"/>
  <c r="CQ163" i="4" s="1"/>
  <c r="CR163" i="4" s="1"/>
  <c r="CS163" i="4" s="1"/>
  <c r="CT163" i="4" s="1"/>
  <c r="CU163" i="4" s="1"/>
  <c r="CV163" i="4" s="1"/>
  <c r="CW163" i="4" s="1"/>
  <c r="CX163" i="4" s="1"/>
  <c r="CY163" i="4" s="1"/>
  <c r="CZ163" i="4" s="1"/>
  <c r="DA163" i="4" s="1"/>
  <c r="DB163" i="4" s="1"/>
  <c r="DC163" i="4" s="1"/>
  <c r="DD163" i="4" s="1"/>
  <c r="DE163" i="4" s="1"/>
  <c r="DF163" i="4" s="1"/>
  <c r="DG163" i="4" s="1"/>
  <c r="DH163" i="4" s="1"/>
  <c r="DI163" i="4" s="1"/>
  <c r="DJ163" i="4" s="1"/>
  <c r="DK163" i="4" s="1"/>
  <c r="DL163" i="4" s="1"/>
  <c r="DM163" i="4" s="1"/>
  <c r="DN163" i="4" s="1"/>
  <c r="DO163" i="4" s="1"/>
  <c r="DP163" i="4" s="1"/>
  <c r="DQ163" i="4" s="1"/>
  <c r="DR163" i="4" s="1"/>
  <c r="DS163" i="4" s="1"/>
  <c r="DT163" i="4" s="1"/>
  <c r="DU163" i="4" s="1"/>
  <c r="DV163" i="4" s="1"/>
  <c r="DW163" i="4" s="1"/>
  <c r="DX163" i="4" s="1"/>
  <c r="DY163" i="4" s="1"/>
  <c r="DZ163" i="4" s="1"/>
  <c r="EA163" i="4" s="1"/>
  <c r="EB163" i="4" s="1"/>
  <c r="EC163" i="4" s="1"/>
  <c r="ED163" i="4" s="1"/>
  <c r="EE163" i="4" s="1"/>
  <c r="EF163" i="4" s="1"/>
  <c r="EG163" i="4" s="1"/>
  <c r="EH163" i="4" s="1"/>
  <c r="EI163" i="4" s="1"/>
  <c r="EJ163" i="4" s="1"/>
  <c r="EK163" i="4" s="1"/>
  <c r="EL163" i="4" s="1"/>
  <c r="EM163" i="4" s="1"/>
  <c r="EN163" i="4" s="1"/>
  <c r="EO163" i="4" s="1"/>
  <c r="EP163" i="4" s="1"/>
  <c r="EQ163" i="4" s="1"/>
  <c r="ER163" i="4" s="1"/>
  <c r="ES163" i="4" s="1"/>
  <c r="ET163" i="4" s="1"/>
  <c r="EU163" i="4" s="1"/>
  <c r="EV163" i="4" s="1"/>
  <c r="EW163" i="4" s="1"/>
  <c r="EX163" i="4" s="1"/>
  <c r="EY163" i="4" s="1"/>
  <c r="EZ163" i="4" s="1"/>
  <c r="FA163" i="4" s="1"/>
  <c r="FB163" i="4" s="1"/>
  <c r="FC163" i="4" s="1"/>
  <c r="FD163" i="4" s="1"/>
  <c r="FE163" i="4" s="1"/>
  <c r="FF163" i="4" s="1"/>
  <c r="FG163" i="4" s="1"/>
  <c r="FH163" i="4" s="1"/>
  <c r="FI163" i="4" s="1"/>
  <c r="FJ163" i="4" s="1"/>
  <c r="FK163" i="4" s="1"/>
  <c r="FL163" i="4" s="1"/>
  <c r="FM163" i="4" s="1"/>
  <c r="FN163" i="4" s="1"/>
  <c r="BA163" i="4"/>
  <c r="BB163" i="4" s="1"/>
  <c r="BC162" i="4"/>
  <c r="BD162" i="4" s="1"/>
  <c r="BE162" i="4" s="1"/>
  <c r="BF162" i="4" s="1"/>
  <c r="BG162" i="4" s="1"/>
  <c r="BH162" i="4" s="1"/>
  <c r="BI162" i="4" s="1"/>
  <c r="BJ162" i="4" s="1"/>
  <c r="BK162" i="4" s="1"/>
  <c r="BL162" i="4" s="1"/>
  <c r="BM162" i="4" s="1"/>
  <c r="BN162" i="4" s="1"/>
  <c r="BO162" i="4" s="1"/>
  <c r="BP162" i="4" s="1"/>
  <c r="BQ162" i="4" s="1"/>
  <c r="BR162" i="4" s="1"/>
  <c r="BS162" i="4" s="1"/>
  <c r="BT162" i="4" s="1"/>
  <c r="BU162" i="4" s="1"/>
  <c r="BV162" i="4" s="1"/>
  <c r="BW162" i="4" s="1"/>
  <c r="BX162" i="4" s="1"/>
  <c r="BY162" i="4" s="1"/>
  <c r="BZ162" i="4" s="1"/>
  <c r="CA162" i="4" s="1"/>
  <c r="CB162" i="4" s="1"/>
  <c r="CC162" i="4" s="1"/>
  <c r="CD162" i="4" s="1"/>
  <c r="CE162" i="4" s="1"/>
  <c r="CF162" i="4" s="1"/>
  <c r="CG162" i="4" s="1"/>
  <c r="CH162" i="4" s="1"/>
  <c r="CI162" i="4" s="1"/>
  <c r="CJ162" i="4" s="1"/>
  <c r="CK162" i="4" s="1"/>
  <c r="CL162" i="4" s="1"/>
  <c r="CM162" i="4" s="1"/>
  <c r="CN162" i="4" s="1"/>
  <c r="CO162" i="4" s="1"/>
  <c r="CP162" i="4" s="1"/>
  <c r="CQ162" i="4" s="1"/>
  <c r="CR162" i="4" s="1"/>
  <c r="CS162" i="4" s="1"/>
  <c r="CT162" i="4" s="1"/>
  <c r="CU162" i="4" s="1"/>
  <c r="CV162" i="4" s="1"/>
  <c r="CW162" i="4" s="1"/>
  <c r="CX162" i="4" s="1"/>
  <c r="CY162" i="4" s="1"/>
  <c r="CZ162" i="4" s="1"/>
  <c r="DA162" i="4" s="1"/>
  <c r="DB162" i="4" s="1"/>
  <c r="DC162" i="4" s="1"/>
  <c r="DD162" i="4" s="1"/>
  <c r="DE162" i="4" s="1"/>
  <c r="DF162" i="4" s="1"/>
  <c r="DG162" i="4" s="1"/>
  <c r="DH162" i="4" s="1"/>
  <c r="DI162" i="4" s="1"/>
  <c r="DJ162" i="4" s="1"/>
  <c r="DK162" i="4" s="1"/>
  <c r="DL162" i="4" s="1"/>
  <c r="DM162" i="4" s="1"/>
  <c r="DN162" i="4" s="1"/>
  <c r="DO162" i="4" s="1"/>
  <c r="DP162" i="4" s="1"/>
  <c r="DQ162" i="4" s="1"/>
  <c r="DR162" i="4" s="1"/>
  <c r="DS162" i="4" s="1"/>
  <c r="DT162" i="4" s="1"/>
  <c r="DU162" i="4" s="1"/>
  <c r="DV162" i="4" s="1"/>
  <c r="DW162" i="4" s="1"/>
  <c r="DX162" i="4" s="1"/>
  <c r="DY162" i="4" s="1"/>
  <c r="DZ162" i="4" s="1"/>
  <c r="EA162" i="4" s="1"/>
  <c r="EB162" i="4" s="1"/>
  <c r="EC162" i="4" s="1"/>
  <c r="ED162" i="4" s="1"/>
  <c r="EE162" i="4" s="1"/>
  <c r="EF162" i="4" s="1"/>
  <c r="EG162" i="4" s="1"/>
  <c r="EH162" i="4" s="1"/>
  <c r="EI162" i="4" s="1"/>
  <c r="EJ162" i="4" s="1"/>
  <c r="EK162" i="4" s="1"/>
  <c r="EL162" i="4" s="1"/>
  <c r="EM162" i="4" s="1"/>
  <c r="EN162" i="4" s="1"/>
  <c r="EO162" i="4" s="1"/>
  <c r="EP162" i="4" s="1"/>
  <c r="EQ162" i="4" s="1"/>
  <c r="ER162" i="4" s="1"/>
  <c r="ES162" i="4" s="1"/>
  <c r="ET162" i="4" s="1"/>
  <c r="EU162" i="4" s="1"/>
  <c r="EV162" i="4" s="1"/>
  <c r="EW162" i="4" s="1"/>
  <c r="EX162" i="4" s="1"/>
  <c r="EY162" i="4" s="1"/>
  <c r="EZ162" i="4" s="1"/>
  <c r="FA162" i="4" s="1"/>
  <c r="FB162" i="4" s="1"/>
  <c r="FC162" i="4" s="1"/>
  <c r="FD162" i="4" s="1"/>
  <c r="FE162" i="4" s="1"/>
  <c r="FF162" i="4" s="1"/>
  <c r="FG162" i="4" s="1"/>
  <c r="FH162" i="4" s="1"/>
  <c r="FI162" i="4" s="1"/>
  <c r="FJ162" i="4" s="1"/>
  <c r="FK162" i="4" s="1"/>
  <c r="FL162" i="4" s="1"/>
  <c r="FM162" i="4" s="1"/>
  <c r="FN162" i="4" s="1"/>
  <c r="BA162" i="4"/>
  <c r="BB162" i="4" s="1"/>
  <c r="CP161" i="4"/>
  <c r="CQ161" i="4" s="1"/>
  <c r="CR161" i="4" s="1"/>
  <c r="CS161" i="4" s="1"/>
  <c r="CT161" i="4" s="1"/>
  <c r="CU161" i="4" s="1"/>
  <c r="CV161" i="4" s="1"/>
  <c r="CW161" i="4" s="1"/>
  <c r="CX161" i="4" s="1"/>
  <c r="CY161" i="4" s="1"/>
  <c r="CZ161" i="4" s="1"/>
  <c r="DA161" i="4" s="1"/>
  <c r="DB161" i="4" s="1"/>
  <c r="DC161" i="4" s="1"/>
  <c r="DD161" i="4" s="1"/>
  <c r="DE161" i="4" s="1"/>
  <c r="DF161" i="4" s="1"/>
  <c r="DG161" i="4" s="1"/>
  <c r="DH161" i="4" s="1"/>
  <c r="DI161" i="4" s="1"/>
  <c r="DJ161" i="4" s="1"/>
  <c r="DK161" i="4" s="1"/>
  <c r="DL161" i="4" s="1"/>
  <c r="DM161" i="4" s="1"/>
  <c r="DN161" i="4" s="1"/>
  <c r="DO161" i="4" s="1"/>
  <c r="DP161" i="4" s="1"/>
  <c r="DQ161" i="4" s="1"/>
  <c r="DR161" i="4" s="1"/>
  <c r="DS161" i="4" s="1"/>
  <c r="DT161" i="4" s="1"/>
  <c r="DU161" i="4" s="1"/>
  <c r="DV161" i="4" s="1"/>
  <c r="DW161" i="4" s="1"/>
  <c r="DX161" i="4" s="1"/>
  <c r="DY161" i="4" s="1"/>
  <c r="DZ161" i="4" s="1"/>
  <c r="EA161" i="4" s="1"/>
  <c r="EB161" i="4" s="1"/>
  <c r="EC161" i="4" s="1"/>
  <c r="ED161" i="4" s="1"/>
  <c r="EE161" i="4" s="1"/>
  <c r="EF161" i="4" s="1"/>
  <c r="EG161" i="4" s="1"/>
  <c r="EH161" i="4" s="1"/>
  <c r="EI161" i="4" s="1"/>
  <c r="EJ161" i="4" s="1"/>
  <c r="EK161" i="4" s="1"/>
  <c r="EL161" i="4" s="1"/>
  <c r="EM161" i="4" s="1"/>
  <c r="EN161" i="4" s="1"/>
  <c r="EO161" i="4" s="1"/>
  <c r="EP161" i="4" s="1"/>
  <c r="EQ161" i="4" s="1"/>
  <c r="ER161" i="4" s="1"/>
  <c r="ES161" i="4" s="1"/>
  <c r="ET161" i="4" s="1"/>
  <c r="EU161" i="4" s="1"/>
  <c r="EV161" i="4" s="1"/>
  <c r="EW161" i="4" s="1"/>
  <c r="EX161" i="4" s="1"/>
  <c r="EY161" i="4" s="1"/>
  <c r="EZ161" i="4" s="1"/>
  <c r="FA161" i="4" s="1"/>
  <c r="FB161" i="4" s="1"/>
  <c r="FC161" i="4" s="1"/>
  <c r="FD161" i="4" s="1"/>
  <c r="FE161" i="4" s="1"/>
  <c r="FF161" i="4" s="1"/>
  <c r="FG161" i="4" s="1"/>
  <c r="FH161" i="4" s="1"/>
  <c r="FI161" i="4" s="1"/>
  <c r="FJ161" i="4" s="1"/>
  <c r="FK161" i="4" s="1"/>
  <c r="FL161" i="4" s="1"/>
  <c r="FM161" i="4" s="1"/>
  <c r="FN161" i="4" s="1"/>
  <c r="BF161" i="4"/>
  <c r="BG161" i="4" s="1"/>
  <c r="BH161" i="4" s="1"/>
  <c r="BI161" i="4" s="1"/>
  <c r="BJ161" i="4" s="1"/>
  <c r="BK161" i="4" s="1"/>
  <c r="BL161" i="4" s="1"/>
  <c r="BM161" i="4" s="1"/>
  <c r="BN161" i="4" s="1"/>
  <c r="BO161" i="4" s="1"/>
  <c r="BP161" i="4" s="1"/>
  <c r="BQ161" i="4" s="1"/>
  <c r="BR161" i="4" s="1"/>
  <c r="BS161" i="4" s="1"/>
  <c r="BT161" i="4" s="1"/>
  <c r="BU161" i="4" s="1"/>
  <c r="BV161" i="4" s="1"/>
  <c r="BW161" i="4" s="1"/>
  <c r="BX161" i="4" s="1"/>
  <c r="BY161" i="4" s="1"/>
  <c r="BZ161" i="4" s="1"/>
  <c r="CA161" i="4" s="1"/>
  <c r="CB161" i="4" s="1"/>
  <c r="CC161" i="4" s="1"/>
  <c r="CD161" i="4" s="1"/>
  <c r="CE161" i="4" s="1"/>
  <c r="CF161" i="4" s="1"/>
  <c r="CG161" i="4" s="1"/>
  <c r="CH161" i="4" s="1"/>
  <c r="CI161" i="4" s="1"/>
  <c r="CJ161" i="4" s="1"/>
  <c r="CK161" i="4" s="1"/>
  <c r="CL161" i="4" s="1"/>
  <c r="CM161" i="4" s="1"/>
  <c r="CN161" i="4" s="1"/>
  <c r="CO161" i="4" s="1"/>
  <c r="BB161" i="4"/>
  <c r="BC161" i="4" s="1"/>
  <c r="BD161" i="4" s="1"/>
  <c r="BE161" i="4" s="1"/>
  <c r="BA161" i="4"/>
  <c r="BH160" i="4"/>
  <c r="BI160" i="4" s="1"/>
  <c r="BJ160" i="4" s="1"/>
  <c r="BK160" i="4" s="1"/>
  <c r="BL160" i="4" s="1"/>
  <c r="BM160" i="4" s="1"/>
  <c r="BN160" i="4" s="1"/>
  <c r="BO160" i="4" s="1"/>
  <c r="BP160" i="4" s="1"/>
  <c r="BQ160" i="4" s="1"/>
  <c r="BR160" i="4" s="1"/>
  <c r="BS160" i="4" s="1"/>
  <c r="BT160" i="4" s="1"/>
  <c r="BU160" i="4" s="1"/>
  <c r="BV160" i="4" s="1"/>
  <c r="BW160" i="4" s="1"/>
  <c r="BX160" i="4" s="1"/>
  <c r="BY160" i="4" s="1"/>
  <c r="BZ160" i="4" s="1"/>
  <c r="CA160" i="4" s="1"/>
  <c r="CB160" i="4" s="1"/>
  <c r="CC160" i="4" s="1"/>
  <c r="CD160" i="4" s="1"/>
  <c r="CE160" i="4" s="1"/>
  <c r="CF160" i="4" s="1"/>
  <c r="CG160" i="4" s="1"/>
  <c r="CH160" i="4" s="1"/>
  <c r="CI160" i="4" s="1"/>
  <c r="CJ160" i="4" s="1"/>
  <c r="CK160" i="4" s="1"/>
  <c r="CL160" i="4" s="1"/>
  <c r="CM160" i="4" s="1"/>
  <c r="CN160" i="4" s="1"/>
  <c r="CO160" i="4" s="1"/>
  <c r="CP160" i="4" s="1"/>
  <c r="CQ160" i="4" s="1"/>
  <c r="CR160" i="4" s="1"/>
  <c r="CS160" i="4" s="1"/>
  <c r="CT160" i="4" s="1"/>
  <c r="CU160" i="4" s="1"/>
  <c r="CV160" i="4" s="1"/>
  <c r="CW160" i="4" s="1"/>
  <c r="CX160" i="4" s="1"/>
  <c r="CY160" i="4" s="1"/>
  <c r="CZ160" i="4" s="1"/>
  <c r="DA160" i="4" s="1"/>
  <c r="DB160" i="4" s="1"/>
  <c r="DC160" i="4" s="1"/>
  <c r="DD160" i="4" s="1"/>
  <c r="DE160" i="4" s="1"/>
  <c r="DF160" i="4" s="1"/>
  <c r="DG160" i="4" s="1"/>
  <c r="DH160" i="4" s="1"/>
  <c r="DI160" i="4" s="1"/>
  <c r="DJ160" i="4" s="1"/>
  <c r="DK160" i="4" s="1"/>
  <c r="DL160" i="4" s="1"/>
  <c r="DM160" i="4" s="1"/>
  <c r="DN160" i="4" s="1"/>
  <c r="DO160" i="4" s="1"/>
  <c r="DP160" i="4" s="1"/>
  <c r="DQ160" i="4" s="1"/>
  <c r="DR160" i="4" s="1"/>
  <c r="DS160" i="4" s="1"/>
  <c r="DT160" i="4" s="1"/>
  <c r="DU160" i="4" s="1"/>
  <c r="DV160" i="4" s="1"/>
  <c r="DW160" i="4" s="1"/>
  <c r="DX160" i="4" s="1"/>
  <c r="DY160" i="4" s="1"/>
  <c r="DZ160" i="4" s="1"/>
  <c r="EA160" i="4" s="1"/>
  <c r="EB160" i="4" s="1"/>
  <c r="EC160" i="4" s="1"/>
  <c r="ED160" i="4" s="1"/>
  <c r="EE160" i="4" s="1"/>
  <c r="EF160" i="4" s="1"/>
  <c r="EG160" i="4" s="1"/>
  <c r="EH160" i="4" s="1"/>
  <c r="EI160" i="4" s="1"/>
  <c r="EJ160" i="4" s="1"/>
  <c r="EK160" i="4" s="1"/>
  <c r="EL160" i="4" s="1"/>
  <c r="EM160" i="4" s="1"/>
  <c r="EN160" i="4" s="1"/>
  <c r="EO160" i="4" s="1"/>
  <c r="EP160" i="4" s="1"/>
  <c r="EQ160" i="4" s="1"/>
  <c r="ER160" i="4" s="1"/>
  <c r="ES160" i="4" s="1"/>
  <c r="ET160" i="4" s="1"/>
  <c r="EU160" i="4" s="1"/>
  <c r="EV160" i="4" s="1"/>
  <c r="EW160" i="4" s="1"/>
  <c r="EX160" i="4" s="1"/>
  <c r="EY160" i="4" s="1"/>
  <c r="EZ160" i="4" s="1"/>
  <c r="FA160" i="4" s="1"/>
  <c r="FB160" i="4" s="1"/>
  <c r="FC160" i="4" s="1"/>
  <c r="FD160" i="4" s="1"/>
  <c r="FE160" i="4" s="1"/>
  <c r="FF160" i="4" s="1"/>
  <c r="FG160" i="4" s="1"/>
  <c r="FH160" i="4" s="1"/>
  <c r="FI160" i="4" s="1"/>
  <c r="FJ160" i="4" s="1"/>
  <c r="FK160" i="4" s="1"/>
  <c r="FL160" i="4" s="1"/>
  <c r="FM160" i="4" s="1"/>
  <c r="FN160" i="4" s="1"/>
  <c r="BA160" i="4"/>
  <c r="BB160" i="4" s="1"/>
  <c r="BC160" i="4" s="1"/>
  <c r="BD160" i="4" s="1"/>
  <c r="BE160" i="4" s="1"/>
  <c r="BF160" i="4" s="1"/>
  <c r="BG160" i="4" s="1"/>
  <c r="BH159" i="4"/>
  <c r="BI159" i="4" s="1"/>
  <c r="BJ159" i="4" s="1"/>
  <c r="BK159" i="4" s="1"/>
  <c r="BL159" i="4" s="1"/>
  <c r="BM159" i="4" s="1"/>
  <c r="BN159" i="4" s="1"/>
  <c r="BO159" i="4" s="1"/>
  <c r="BP159" i="4" s="1"/>
  <c r="BQ159" i="4" s="1"/>
  <c r="BR159" i="4" s="1"/>
  <c r="BS159" i="4" s="1"/>
  <c r="BT159" i="4" s="1"/>
  <c r="BU159" i="4" s="1"/>
  <c r="BV159" i="4" s="1"/>
  <c r="BW159" i="4" s="1"/>
  <c r="BX159" i="4" s="1"/>
  <c r="BY159" i="4" s="1"/>
  <c r="BZ159" i="4" s="1"/>
  <c r="CA159" i="4" s="1"/>
  <c r="CB159" i="4" s="1"/>
  <c r="CC159" i="4" s="1"/>
  <c r="CD159" i="4" s="1"/>
  <c r="CE159" i="4" s="1"/>
  <c r="CF159" i="4" s="1"/>
  <c r="CG159" i="4" s="1"/>
  <c r="CH159" i="4" s="1"/>
  <c r="CI159" i="4" s="1"/>
  <c r="CJ159" i="4" s="1"/>
  <c r="CK159" i="4" s="1"/>
  <c r="CL159" i="4" s="1"/>
  <c r="CM159" i="4" s="1"/>
  <c r="CN159" i="4" s="1"/>
  <c r="CO159" i="4" s="1"/>
  <c r="CP159" i="4" s="1"/>
  <c r="CQ159" i="4" s="1"/>
  <c r="CR159" i="4" s="1"/>
  <c r="CS159" i="4" s="1"/>
  <c r="CT159" i="4" s="1"/>
  <c r="CU159" i="4" s="1"/>
  <c r="CV159" i="4" s="1"/>
  <c r="CW159" i="4" s="1"/>
  <c r="CX159" i="4" s="1"/>
  <c r="CY159" i="4" s="1"/>
  <c r="CZ159" i="4" s="1"/>
  <c r="DA159" i="4" s="1"/>
  <c r="DB159" i="4" s="1"/>
  <c r="DC159" i="4" s="1"/>
  <c r="DD159" i="4" s="1"/>
  <c r="DE159" i="4" s="1"/>
  <c r="DF159" i="4" s="1"/>
  <c r="DG159" i="4" s="1"/>
  <c r="DH159" i="4" s="1"/>
  <c r="DI159" i="4" s="1"/>
  <c r="DJ159" i="4" s="1"/>
  <c r="DK159" i="4" s="1"/>
  <c r="DL159" i="4" s="1"/>
  <c r="DM159" i="4" s="1"/>
  <c r="DN159" i="4" s="1"/>
  <c r="DO159" i="4" s="1"/>
  <c r="DP159" i="4" s="1"/>
  <c r="DQ159" i="4" s="1"/>
  <c r="DR159" i="4" s="1"/>
  <c r="DS159" i="4" s="1"/>
  <c r="DT159" i="4" s="1"/>
  <c r="DU159" i="4" s="1"/>
  <c r="DV159" i="4" s="1"/>
  <c r="DW159" i="4" s="1"/>
  <c r="DX159" i="4" s="1"/>
  <c r="DY159" i="4" s="1"/>
  <c r="DZ159" i="4" s="1"/>
  <c r="EA159" i="4" s="1"/>
  <c r="EB159" i="4" s="1"/>
  <c r="EC159" i="4" s="1"/>
  <c r="ED159" i="4" s="1"/>
  <c r="EE159" i="4" s="1"/>
  <c r="EF159" i="4" s="1"/>
  <c r="EG159" i="4" s="1"/>
  <c r="EH159" i="4" s="1"/>
  <c r="EI159" i="4" s="1"/>
  <c r="EJ159" i="4" s="1"/>
  <c r="EK159" i="4" s="1"/>
  <c r="EL159" i="4" s="1"/>
  <c r="EM159" i="4" s="1"/>
  <c r="EN159" i="4" s="1"/>
  <c r="EO159" i="4" s="1"/>
  <c r="EP159" i="4" s="1"/>
  <c r="EQ159" i="4" s="1"/>
  <c r="ER159" i="4" s="1"/>
  <c r="ES159" i="4" s="1"/>
  <c r="ET159" i="4" s="1"/>
  <c r="EU159" i="4" s="1"/>
  <c r="EV159" i="4" s="1"/>
  <c r="EW159" i="4" s="1"/>
  <c r="EX159" i="4" s="1"/>
  <c r="EY159" i="4" s="1"/>
  <c r="EZ159" i="4" s="1"/>
  <c r="FA159" i="4" s="1"/>
  <c r="FB159" i="4" s="1"/>
  <c r="FC159" i="4" s="1"/>
  <c r="FD159" i="4" s="1"/>
  <c r="FE159" i="4" s="1"/>
  <c r="FF159" i="4" s="1"/>
  <c r="FG159" i="4" s="1"/>
  <c r="FH159" i="4" s="1"/>
  <c r="FI159" i="4" s="1"/>
  <c r="FJ159" i="4" s="1"/>
  <c r="FK159" i="4" s="1"/>
  <c r="FL159" i="4" s="1"/>
  <c r="FM159" i="4" s="1"/>
  <c r="FN159" i="4" s="1"/>
  <c r="BG159" i="4"/>
  <c r="BE159" i="4"/>
  <c r="BF159" i="4" s="1"/>
  <c r="BB159" i="4"/>
  <c r="BC159" i="4" s="1"/>
  <c r="BD159" i="4" s="1"/>
  <c r="BA159" i="4"/>
  <c r="BC158" i="4"/>
  <c r="BD158" i="4" s="1"/>
  <c r="BE158" i="4" s="1"/>
  <c r="BF158" i="4" s="1"/>
  <c r="BG158" i="4" s="1"/>
  <c r="BH158" i="4" s="1"/>
  <c r="BI158" i="4" s="1"/>
  <c r="BJ158" i="4" s="1"/>
  <c r="BK158" i="4" s="1"/>
  <c r="BL158" i="4" s="1"/>
  <c r="BM158" i="4" s="1"/>
  <c r="BN158" i="4" s="1"/>
  <c r="BO158" i="4" s="1"/>
  <c r="BP158" i="4" s="1"/>
  <c r="BQ158" i="4" s="1"/>
  <c r="BR158" i="4" s="1"/>
  <c r="BS158" i="4" s="1"/>
  <c r="BT158" i="4" s="1"/>
  <c r="BU158" i="4" s="1"/>
  <c r="BV158" i="4" s="1"/>
  <c r="BW158" i="4" s="1"/>
  <c r="BX158" i="4" s="1"/>
  <c r="BY158" i="4" s="1"/>
  <c r="BZ158" i="4" s="1"/>
  <c r="CA158" i="4" s="1"/>
  <c r="CB158" i="4" s="1"/>
  <c r="CC158" i="4" s="1"/>
  <c r="CD158" i="4" s="1"/>
  <c r="CE158" i="4" s="1"/>
  <c r="CF158" i="4" s="1"/>
  <c r="CG158" i="4" s="1"/>
  <c r="CH158" i="4" s="1"/>
  <c r="CI158" i="4" s="1"/>
  <c r="CJ158" i="4" s="1"/>
  <c r="CK158" i="4" s="1"/>
  <c r="CL158" i="4" s="1"/>
  <c r="CM158" i="4" s="1"/>
  <c r="CN158" i="4" s="1"/>
  <c r="CO158" i="4" s="1"/>
  <c r="CP158" i="4" s="1"/>
  <c r="CQ158" i="4" s="1"/>
  <c r="CR158" i="4" s="1"/>
  <c r="CS158" i="4" s="1"/>
  <c r="CT158" i="4" s="1"/>
  <c r="CU158" i="4" s="1"/>
  <c r="CV158" i="4" s="1"/>
  <c r="CW158" i="4" s="1"/>
  <c r="CX158" i="4" s="1"/>
  <c r="CY158" i="4" s="1"/>
  <c r="CZ158" i="4" s="1"/>
  <c r="DA158" i="4" s="1"/>
  <c r="DB158" i="4" s="1"/>
  <c r="DC158" i="4" s="1"/>
  <c r="DD158" i="4" s="1"/>
  <c r="DE158" i="4" s="1"/>
  <c r="DF158" i="4" s="1"/>
  <c r="DG158" i="4" s="1"/>
  <c r="DH158" i="4" s="1"/>
  <c r="DI158" i="4" s="1"/>
  <c r="DJ158" i="4" s="1"/>
  <c r="DK158" i="4" s="1"/>
  <c r="DL158" i="4" s="1"/>
  <c r="DM158" i="4" s="1"/>
  <c r="DN158" i="4" s="1"/>
  <c r="DO158" i="4" s="1"/>
  <c r="DP158" i="4" s="1"/>
  <c r="DQ158" i="4" s="1"/>
  <c r="DR158" i="4" s="1"/>
  <c r="DS158" i="4" s="1"/>
  <c r="DT158" i="4" s="1"/>
  <c r="DU158" i="4" s="1"/>
  <c r="DV158" i="4" s="1"/>
  <c r="DW158" i="4" s="1"/>
  <c r="DX158" i="4" s="1"/>
  <c r="DY158" i="4" s="1"/>
  <c r="DZ158" i="4" s="1"/>
  <c r="EA158" i="4" s="1"/>
  <c r="EB158" i="4" s="1"/>
  <c r="EC158" i="4" s="1"/>
  <c r="ED158" i="4" s="1"/>
  <c r="EE158" i="4" s="1"/>
  <c r="EF158" i="4" s="1"/>
  <c r="EG158" i="4" s="1"/>
  <c r="EH158" i="4" s="1"/>
  <c r="EI158" i="4" s="1"/>
  <c r="EJ158" i="4" s="1"/>
  <c r="EK158" i="4" s="1"/>
  <c r="EL158" i="4" s="1"/>
  <c r="EM158" i="4" s="1"/>
  <c r="EN158" i="4" s="1"/>
  <c r="EO158" i="4" s="1"/>
  <c r="EP158" i="4" s="1"/>
  <c r="EQ158" i="4" s="1"/>
  <c r="ER158" i="4" s="1"/>
  <c r="ES158" i="4" s="1"/>
  <c r="ET158" i="4" s="1"/>
  <c r="EU158" i="4" s="1"/>
  <c r="EV158" i="4" s="1"/>
  <c r="EW158" i="4" s="1"/>
  <c r="EX158" i="4" s="1"/>
  <c r="EY158" i="4" s="1"/>
  <c r="EZ158" i="4" s="1"/>
  <c r="FA158" i="4" s="1"/>
  <c r="FB158" i="4" s="1"/>
  <c r="FC158" i="4" s="1"/>
  <c r="FD158" i="4" s="1"/>
  <c r="FE158" i="4" s="1"/>
  <c r="FF158" i="4" s="1"/>
  <c r="FG158" i="4" s="1"/>
  <c r="FH158" i="4" s="1"/>
  <c r="FI158" i="4" s="1"/>
  <c r="FJ158" i="4" s="1"/>
  <c r="FK158" i="4" s="1"/>
  <c r="FL158" i="4" s="1"/>
  <c r="FM158" i="4" s="1"/>
  <c r="FN158" i="4" s="1"/>
  <c r="BA158" i="4"/>
  <c r="BB158" i="4" s="1"/>
  <c r="CE157" i="4"/>
  <c r="CF157" i="4" s="1"/>
  <c r="CG157" i="4" s="1"/>
  <c r="CH157" i="4" s="1"/>
  <c r="CI157" i="4" s="1"/>
  <c r="CJ157" i="4" s="1"/>
  <c r="CK157" i="4" s="1"/>
  <c r="CL157" i="4" s="1"/>
  <c r="CM157" i="4" s="1"/>
  <c r="CN157" i="4" s="1"/>
  <c r="CO157" i="4" s="1"/>
  <c r="CP157" i="4" s="1"/>
  <c r="CQ157" i="4" s="1"/>
  <c r="CR157" i="4" s="1"/>
  <c r="CS157" i="4" s="1"/>
  <c r="CT157" i="4" s="1"/>
  <c r="CU157" i="4" s="1"/>
  <c r="CV157" i="4" s="1"/>
  <c r="CW157" i="4" s="1"/>
  <c r="CX157" i="4" s="1"/>
  <c r="CY157" i="4" s="1"/>
  <c r="CZ157" i="4" s="1"/>
  <c r="DA157" i="4" s="1"/>
  <c r="DB157" i="4" s="1"/>
  <c r="DC157" i="4" s="1"/>
  <c r="DD157" i="4" s="1"/>
  <c r="DE157" i="4" s="1"/>
  <c r="DF157" i="4" s="1"/>
  <c r="DG157" i="4" s="1"/>
  <c r="DH157" i="4" s="1"/>
  <c r="DI157" i="4" s="1"/>
  <c r="DJ157" i="4" s="1"/>
  <c r="DK157" i="4" s="1"/>
  <c r="DL157" i="4" s="1"/>
  <c r="DM157" i="4" s="1"/>
  <c r="DN157" i="4" s="1"/>
  <c r="DO157" i="4" s="1"/>
  <c r="DP157" i="4" s="1"/>
  <c r="DQ157" i="4" s="1"/>
  <c r="DR157" i="4" s="1"/>
  <c r="DS157" i="4" s="1"/>
  <c r="DT157" i="4" s="1"/>
  <c r="DU157" i="4" s="1"/>
  <c r="DV157" i="4" s="1"/>
  <c r="DW157" i="4" s="1"/>
  <c r="DX157" i="4" s="1"/>
  <c r="DY157" i="4" s="1"/>
  <c r="DZ157" i="4" s="1"/>
  <c r="EA157" i="4" s="1"/>
  <c r="EB157" i="4" s="1"/>
  <c r="EC157" i="4" s="1"/>
  <c r="ED157" i="4" s="1"/>
  <c r="EE157" i="4" s="1"/>
  <c r="EF157" i="4" s="1"/>
  <c r="EG157" i="4" s="1"/>
  <c r="EH157" i="4" s="1"/>
  <c r="EI157" i="4" s="1"/>
  <c r="EJ157" i="4" s="1"/>
  <c r="EK157" i="4" s="1"/>
  <c r="EL157" i="4" s="1"/>
  <c r="EM157" i="4" s="1"/>
  <c r="EN157" i="4" s="1"/>
  <c r="EO157" i="4" s="1"/>
  <c r="EP157" i="4" s="1"/>
  <c r="EQ157" i="4" s="1"/>
  <c r="ER157" i="4" s="1"/>
  <c r="ES157" i="4" s="1"/>
  <c r="ET157" i="4" s="1"/>
  <c r="EU157" i="4" s="1"/>
  <c r="EV157" i="4" s="1"/>
  <c r="EW157" i="4" s="1"/>
  <c r="EX157" i="4" s="1"/>
  <c r="EY157" i="4" s="1"/>
  <c r="EZ157" i="4" s="1"/>
  <c r="FA157" i="4" s="1"/>
  <c r="FB157" i="4" s="1"/>
  <c r="FC157" i="4" s="1"/>
  <c r="FD157" i="4" s="1"/>
  <c r="FE157" i="4" s="1"/>
  <c r="FF157" i="4" s="1"/>
  <c r="FG157" i="4" s="1"/>
  <c r="FH157" i="4" s="1"/>
  <c r="FI157" i="4" s="1"/>
  <c r="FJ157" i="4" s="1"/>
  <c r="FK157" i="4" s="1"/>
  <c r="FL157" i="4" s="1"/>
  <c r="FM157" i="4" s="1"/>
  <c r="FN157" i="4" s="1"/>
  <c r="BI157" i="4"/>
  <c r="BJ157" i="4" s="1"/>
  <c r="BK157" i="4" s="1"/>
  <c r="BL157" i="4" s="1"/>
  <c r="BM157" i="4" s="1"/>
  <c r="BN157" i="4" s="1"/>
  <c r="BO157" i="4" s="1"/>
  <c r="BP157" i="4" s="1"/>
  <c r="BQ157" i="4" s="1"/>
  <c r="BR157" i="4" s="1"/>
  <c r="BS157" i="4" s="1"/>
  <c r="BT157" i="4" s="1"/>
  <c r="BU157" i="4" s="1"/>
  <c r="BV157" i="4" s="1"/>
  <c r="BW157" i="4" s="1"/>
  <c r="BX157" i="4" s="1"/>
  <c r="BY157" i="4" s="1"/>
  <c r="BZ157" i="4" s="1"/>
  <c r="CA157" i="4" s="1"/>
  <c r="CB157" i="4" s="1"/>
  <c r="CC157" i="4" s="1"/>
  <c r="CD157" i="4" s="1"/>
  <c r="BB157" i="4"/>
  <c r="BC157" i="4" s="1"/>
  <c r="BD157" i="4" s="1"/>
  <c r="BE157" i="4" s="1"/>
  <c r="BF157" i="4" s="1"/>
  <c r="BG157" i="4" s="1"/>
  <c r="BH157" i="4" s="1"/>
  <c r="BA157" i="4"/>
  <c r="BC156" i="4"/>
  <c r="BD156" i="4" s="1"/>
  <c r="BE156" i="4" s="1"/>
  <c r="BF156" i="4" s="1"/>
  <c r="BG156" i="4" s="1"/>
  <c r="BH156" i="4" s="1"/>
  <c r="BI156" i="4" s="1"/>
  <c r="BJ156" i="4" s="1"/>
  <c r="BK156" i="4" s="1"/>
  <c r="BL156" i="4" s="1"/>
  <c r="BM156" i="4" s="1"/>
  <c r="BN156" i="4" s="1"/>
  <c r="BO156" i="4" s="1"/>
  <c r="BP156" i="4" s="1"/>
  <c r="BQ156" i="4" s="1"/>
  <c r="BR156" i="4" s="1"/>
  <c r="BS156" i="4" s="1"/>
  <c r="BT156" i="4" s="1"/>
  <c r="BU156" i="4" s="1"/>
  <c r="BV156" i="4" s="1"/>
  <c r="BW156" i="4" s="1"/>
  <c r="BX156" i="4" s="1"/>
  <c r="BY156" i="4" s="1"/>
  <c r="BZ156" i="4" s="1"/>
  <c r="CA156" i="4" s="1"/>
  <c r="CB156" i="4" s="1"/>
  <c r="CC156" i="4" s="1"/>
  <c r="CD156" i="4" s="1"/>
  <c r="CE156" i="4" s="1"/>
  <c r="CF156" i="4" s="1"/>
  <c r="CG156" i="4" s="1"/>
  <c r="CH156" i="4" s="1"/>
  <c r="CI156" i="4" s="1"/>
  <c r="CJ156" i="4" s="1"/>
  <c r="CK156" i="4" s="1"/>
  <c r="CL156" i="4" s="1"/>
  <c r="CM156" i="4" s="1"/>
  <c r="CN156" i="4" s="1"/>
  <c r="CO156" i="4" s="1"/>
  <c r="CP156" i="4" s="1"/>
  <c r="CQ156" i="4" s="1"/>
  <c r="CR156" i="4" s="1"/>
  <c r="CS156" i="4" s="1"/>
  <c r="CT156" i="4" s="1"/>
  <c r="CU156" i="4" s="1"/>
  <c r="CV156" i="4" s="1"/>
  <c r="CW156" i="4" s="1"/>
  <c r="CX156" i="4" s="1"/>
  <c r="CY156" i="4" s="1"/>
  <c r="CZ156" i="4" s="1"/>
  <c r="DA156" i="4" s="1"/>
  <c r="DB156" i="4" s="1"/>
  <c r="DC156" i="4" s="1"/>
  <c r="DD156" i="4" s="1"/>
  <c r="DE156" i="4" s="1"/>
  <c r="DF156" i="4" s="1"/>
  <c r="DG156" i="4" s="1"/>
  <c r="DH156" i="4" s="1"/>
  <c r="DI156" i="4" s="1"/>
  <c r="DJ156" i="4" s="1"/>
  <c r="DK156" i="4" s="1"/>
  <c r="DL156" i="4" s="1"/>
  <c r="DM156" i="4" s="1"/>
  <c r="DN156" i="4" s="1"/>
  <c r="DO156" i="4" s="1"/>
  <c r="DP156" i="4" s="1"/>
  <c r="DQ156" i="4" s="1"/>
  <c r="DR156" i="4" s="1"/>
  <c r="DS156" i="4" s="1"/>
  <c r="DT156" i="4" s="1"/>
  <c r="DU156" i="4" s="1"/>
  <c r="DV156" i="4" s="1"/>
  <c r="DW156" i="4" s="1"/>
  <c r="DX156" i="4" s="1"/>
  <c r="DY156" i="4" s="1"/>
  <c r="DZ156" i="4" s="1"/>
  <c r="EA156" i="4" s="1"/>
  <c r="EB156" i="4" s="1"/>
  <c r="EC156" i="4" s="1"/>
  <c r="ED156" i="4" s="1"/>
  <c r="EE156" i="4" s="1"/>
  <c r="EF156" i="4" s="1"/>
  <c r="EG156" i="4" s="1"/>
  <c r="EH156" i="4" s="1"/>
  <c r="EI156" i="4" s="1"/>
  <c r="EJ156" i="4" s="1"/>
  <c r="EK156" i="4" s="1"/>
  <c r="EL156" i="4" s="1"/>
  <c r="EM156" i="4" s="1"/>
  <c r="EN156" i="4" s="1"/>
  <c r="EO156" i="4" s="1"/>
  <c r="EP156" i="4" s="1"/>
  <c r="EQ156" i="4" s="1"/>
  <c r="ER156" i="4" s="1"/>
  <c r="ES156" i="4" s="1"/>
  <c r="ET156" i="4" s="1"/>
  <c r="EU156" i="4" s="1"/>
  <c r="EV156" i="4" s="1"/>
  <c r="EW156" i="4" s="1"/>
  <c r="EX156" i="4" s="1"/>
  <c r="EY156" i="4" s="1"/>
  <c r="EZ156" i="4" s="1"/>
  <c r="FA156" i="4" s="1"/>
  <c r="FB156" i="4" s="1"/>
  <c r="FC156" i="4" s="1"/>
  <c r="FD156" i="4" s="1"/>
  <c r="FE156" i="4" s="1"/>
  <c r="FF156" i="4" s="1"/>
  <c r="FG156" i="4" s="1"/>
  <c r="FH156" i="4" s="1"/>
  <c r="FI156" i="4" s="1"/>
  <c r="FJ156" i="4" s="1"/>
  <c r="FK156" i="4" s="1"/>
  <c r="FL156" i="4" s="1"/>
  <c r="FM156" i="4" s="1"/>
  <c r="FN156" i="4" s="1"/>
  <c r="BA156" i="4"/>
  <c r="BB156" i="4" s="1"/>
  <c r="CA155" i="4"/>
  <c r="CB155" i="4" s="1"/>
  <c r="CC155" i="4" s="1"/>
  <c r="CD155" i="4" s="1"/>
  <c r="CE155" i="4" s="1"/>
  <c r="CF155" i="4" s="1"/>
  <c r="CG155" i="4" s="1"/>
  <c r="CH155" i="4" s="1"/>
  <c r="CI155" i="4" s="1"/>
  <c r="CJ155" i="4" s="1"/>
  <c r="CK155" i="4" s="1"/>
  <c r="CL155" i="4" s="1"/>
  <c r="CM155" i="4" s="1"/>
  <c r="CN155" i="4" s="1"/>
  <c r="CO155" i="4" s="1"/>
  <c r="CP155" i="4" s="1"/>
  <c r="CQ155" i="4" s="1"/>
  <c r="CR155" i="4" s="1"/>
  <c r="CS155" i="4" s="1"/>
  <c r="CT155" i="4" s="1"/>
  <c r="CU155" i="4" s="1"/>
  <c r="CV155" i="4" s="1"/>
  <c r="CW155" i="4" s="1"/>
  <c r="CX155" i="4" s="1"/>
  <c r="CY155" i="4" s="1"/>
  <c r="CZ155" i="4" s="1"/>
  <c r="DA155" i="4" s="1"/>
  <c r="DB155" i="4" s="1"/>
  <c r="DC155" i="4" s="1"/>
  <c r="DD155" i="4" s="1"/>
  <c r="DE155" i="4" s="1"/>
  <c r="DF155" i="4" s="1"/>
  <c r="DG155" i="4" s="1"/>
  <c r="DH155" i="4" s="1"/>
  <c r="DI155" i="4" s="1"/>
  <c r="DJ155" i="4" s="1"/>
  <c r="DK155" i="4" s="1"/>
  <c r="DL155" i="4" s="1"/>
  <c r="DM155" i="4" s="1"/>
  <c r="DN155" i="4" s="1"/>
  <c r="DO155" i="4" s="1"/>
  <c r="DP155" i="4" s="1"/>
  <c r="DQ155" i="4" s="1"/>
  <c r="DR155" i="4" s="1"/>
  <c r="DS155" i="4" s="1"/>
  <c r="DT155" i="4" s="1"/>
  <c r="DU155" i="4" s="1"/>
  <c r="DV155" i="4" s="1"/>
  <c r="DW155" i="4" s="1"/>
  <c r="DX155" i="4" s="1"/>
  <c r="DY155" i="4" s="1"/>
  <c r="DZ155" i="4" s="1"/>
  <c r="EA155" i="4" s="1"/>
  <c r="EB155" i="4" s="1"/>
  <c r="EC155" i="4" s="1"/>
  <c r="ED155" i="4" s="1"/>
  <c r="EE155" i="4" s="1"/>
  <c r="EF155" i="4" s="1"/>
  <c r="EG155" i="4" s="1"/>
  <c r="EH155" i="4" s="1"/>
  <c r="EI155" i="4" s="1"/>
  <c r="EJ155" i="4" s="1"/>
  <c r="EK155" i="4" s="1"/>
  <c r="EL155" i="4" s="1"/>
  <c r="EM155" i="4" s="1"/>
  <c r="EN155" i="4" s="1"/>
  <c r="EO155" i="4" s="1"/>
  <c r="EP155" i="4" s="1"/>
  <c r="EQ155" i="4" s="1"/>
  <c r="ER155" i="4" s="1"/>
  <c r="ES155" i="4" s="1"/>
  <c r="ET155" i="4" s="1"/>
  <c r="EU155" i="4" s="1"/>
  <c r="EV155" i="4" s="1"/>
  <c r="EW155" i="4" s="1"/>
  <c r="EX155" i="4" s="1"/>
  <c r="EY155" i="4" s="1"/>
  <c r="EZ155" i="4" s="1"/>
  <c r="FA155" i="4" s="1"/>
  <c r="FB155" i="4" s="1"/>
  <c r="FC155" i="4" s="1"/>
  <c r="FD155" i="4" s="1"/>
  <c r="FE155" i="4" s="1"/>
  <c r="FF155" i="4" s="1"/>
  <c r="FG155" i="4" s="1"/>
  <c r="FH155" i="4" s="1"/>
  <c r="FI155" i="4" s="1"/>
  <c r="FJ155" i="4" s="1"/>
  <c r="FK155" i="4" s="1"/>
  <c r="FL155" i="4" s="1"/>
  <c r="FM155" i="4" s="1"/>
  <c r="FN155" i="4" s="1"/>
  <c r="BC155" i="4"/>
  <c r="BD155" i="4" s="1"/>
  <c r="BE155" i="4" s="1"/>
  <c r="BF155" i="4" s="1"/>
  <c r="BG155" i="4" s="1"/>
  <c r="BH155" i="4" s="1"/>
  <c r="BI155" i="4" s="1"/>
  <c r="BJ155" i="4" s="1"/>
  <c r="BK155" i="4" s="1"/>
  <c r="BL155" i="4" s="1"/>
  <c r="BM155" i="4" s="1"/>
  <c r="BN155" i="4" s="1"/>
  <c r="BO155" i="4" s="1"/>
  <c r="BP155" i="4" s="1"/>
  <c r="BQ155" i="4" s="1"/>
  <c r="BR155" i="4" s="1"/>
  <c r="BS155" i="4" s="1"/>
  <c r="BT155" i="4" s="1"/>
  <c r="BU155" i="4" s="1"/>
  <c r="BV155" i="4" s="1"/>
  <c r="BW155" i="4" s="1"/>
  <c r="BX155" i="4" s="1"/>
  <c r="BY155" i="4" s="1"/>
  <c r="BZ155" i="4" s="1"/>
  <c r="BA155" i="4"/>
  <c r="BB155" i="4" s="1"/>
  <c r="BZ154" i="4"/>
  <c r="CA154" i="4" s="1"/>
  <c r="CB154" i="4" s="1"/>
  <c r="CC154" i="4" s="1"/>
  <c r="CD154" i="4" s="1"/>
  <c r="CE154" i="4" s="1"/>
  <c r="CF154" i="4" s="1"/>
  <c r="CG154" i="4" s="1"/>
  <c r="CH154" i="4" s="1"/>
  <c r="CI154" i="4" s="1"/>
  <c r="CJ154" i="4" s="1"/>
  <c r="CK154" i="4" s="1"/>
  <c r="CL154" i="4" s="1"/>
  <c r="CM154" i="4" s="1"/>
  <c r="CN154" i="4" s="1"/>
  <c r="CO154" i="4" s="1"/>
  <c r="CP154" i="4" s="1"/>
  <c r="CQ154" i="4" s="1"/>
  <c r="CR154" i="4" s="1"/>
  <c r="CS154" i="4" s="1"/>
  <c r="CT154" i="4" s="1"/>
  <c r="CU154" i="4" s="1"/>
  <c r="CV154" i="4" s="1"/>
  <c r="CW154" i="4" s="1"/>
  <c r="CX154" i="4" s="1"/>
  <c r="CY154" i="4" s="1"/>
  <c r="CZ154" i="4" s="1"/>
  <c r="DA154" i="4" s="1"/>
  <c r="DB154" i="4" s="1"/>
  <c r="DC154" i="4" s="1"/>
  <c r="DD154" i="4" s="1"/>
  <c r="DE154" i="4" s="1"/>
  <c r="DF154" i="4" s="1"/>
  <c r="DG154" i="4" s="1"/>
  <c r="DH154" i="4" s="1"/>
  <c r="DI154" i="4" s="1"/>
  <c r="DJ154" i="4" s="1"/>
  <c r="DK154" i="4" s="1"/>
  <c r="DL154" i="4" s="1"/>
  <c r="DM154" i="4" s="1"/>
  <c r="DN154" i="4" s="1"/>
  <c r="DO154" i="4" s="1"/>
  <c r="DP154" i="4" s="1"/>
  <c r="DQ154" i="4" s="1"/>
  <c r="DR154" i="4" s="1"/>
  <c r="DS154" i="4" s="1"/>
  <c r="DT154" i="4" s="1"/>
  <c r="DU154" i="4" s="1"/>
  <c r="DV154" i="4" s="1"/>
  <c r="DW154" i="4" s="1"/>
  <c r="DX154" i="4" s="1"/>
  <c r="DY154" i="4" s="1"/>
  <c r="DZ154" i="4" s="1"/>
  <c r="EA154" i="4" s="1"/>
  <c r="EB154" i="4" s="1"/>
  <c r="EC154" i="4" s="1"/>
  <c r="ED154" i="4" s="1"/>
  <c r="EE154" i="4" s="1"/>
  <c r="EF154" i="4" s="1"/>
  <c r="EG154" i="4" s="1"/>
  <c r="EH154" i="4" s="1"/>
  <c r="EI154" i="4" s="1"/>
  <c r="EJ154" i="4" s="1"/>
  <c r="EK154" i="4" s="1"/>
  <c r="EL154" i="4" s="1"/>
  <c r="EM154" i="4" s="1"/>
  <c r="EN154" i="4" s="1"/>
  <c r="EO154" i="4" s="1"/>
  <c r="EP154" i="4" s="1"/>
  <c r="EQ154" i="4" s="1"/>
  <c r="ER154" i="4" s="1"/>
  <c r="ES154" i="4" s="1"/>
  <c r="ET154" i="4" s="1"/>
  <c r="EU154" i="4" s="1"/>
  <c r="EV154" i="4" s="1"/>
  <c r="EW154" i="4" s="1"/>
  <c r="EX154" i="4" s="1"/>
  <c r="EY154" i="4" s="1"/>
  <c r="EZ154" i="4" s="1"/>
  <c r="FA154" i="4" s="1"/>
  <c r="FB154" i="4" s="1"/>
  <c r="FC154" i="4" s="1"/>
  <c r="FD154" i="4" s="1"/>
  <c r="FE154" i="4" s="1"/>
  <c r="FF154" i="4" s="1"/>
  <c r="FG154" i="4" s="1"/>
  <c r="FH154" i="4" s="1"/>
  <c r="FI154" i="4" s="1"/>
  <c r="FJ154" i="4" s="1"/>
  <c r="FK154" i="4" s="1"/>
  <c r="FL154" i="4" s="1"/>
  <c r="FM154" i="4" s="1"/>
  <c r="FN154" i="4" s="1"/>
  <c r="BF154" i="4"/>
  <c r="BG154" i="4" s="1"/>
  <c r="BH154" i="4" s="1"/>
  <c r="BI154" i="4" s="1"/>
  <c r="BJ154" i="4" s="1"/>
  <c r="BK154" i="4" s="1"/>
  <c r="BL154" i="4" s="1"/>
  <c r="BM154" i="4" s="1"/>
  <c r="BN154" i="4" s="1"/>
  <c r="BO154" i="4" s="1"/>
  <c r="BP154" i="4" s="1"/>
  <c r="BQ154" i="4" s="1"/>
  <c r="BR154" i="4" s="1"/>
  <c r="BS154" i="4" s="1"/>
  <c r="BT154" i="4" s="1"/>
  <c r="BU154" i="4" s="1"/>
  <c r="BV154" i="4" s="1"/>
  <c r="BW154" i="4" s="1"/>
  <c r="BX154" i="4" s="1"/>
  <c r="BY154" i="4" s="1"/>
  <c r="BC154" i="4"/>
  <c r="BD154" i="4" s="1"/>
  <c r="BE154" i="4" s="1"/>
  <c r="BB154" i="4"/>
  <c r="BA154" i="4"/>
  <c r="BE153" i="4"/>
  <c r="BF153" i="4" s="1"/>
  <c r="BG153" i="4" s="1"/>
  <c r="BH153" i="4" s="1"/>
  <c r="BI153" i="4" s="1"/>
  <c r="BJ153" i="4" s="1"/>
  <c r="BK153" i="4" s="1"/>
  <c r="BL153" i="4" s="1"/>
  <c r="BM153" i="4" s="1"/>
  <c r="BN153" i="4" s="1"/>
  <c r="BO153" i="4" s="1"/>
  <c r="BP153" i="4" s="1"/>
  <c r="BQ153" i="4" s="1"/>
  <c r="BR153" i="4" s="1"/>
  <c r="BS153" i="4" s="1"/>
  <c r="BT153" i="4" s="1"/>
  <c r="BU153" i="4" s="1"/>
  <c r="BV153" i="4" s="1"/>
  <c r="BW153" i="4" s="1"/>
  <c r="BX153" i="4" s="1"/>
  <c r="BY153" i="4" s="1"/>
  <c r="BZ153" i="4" s="1"/>
  <c r="CA153" i="4" s="1"/>
  <c r="CB153" i="4" s="1"/>
  <c r="CC153" i="4" s="1"/>
  <c r="CD153" i="4" s="1"/>
  <c r="CE153" i="4" s="1"/>
  <c r="CF153" i="4" s="1"/>
  <c r="CG153" i="4" s="1"/>
  <c r="CH153" i="4" s="1"/>
  <c r="CI153" i="4" s="1"/>
  <c r="CJ153" i="4" s="1"/>
  <c r="CK153" i="4" s="1"/>
  <c r="CL153" i="4" s="1"/>
  <c r="CM153" i="4" s="1"/>
  <c r="CN153" i="4" s="1"/>
  <c r="CO153" i="4" s="1"/>
  <c r="CP153" i="4" s="1"/>
  <c r="CQ153" i="4" s="1"/>
  <c r="CR153" i="4" s="1"/>
  <c r="CS153" i="4" s="1"/>
  <c r="CT153" i="4" s="1"/>
  <c r="CU153" i="4" s="1"/>
  <c r="CV153" i="4" s="1"/>
  <c r="CW153" i="4" s="1"/>
  <c r="CX153" i="4" s="1"/>
  <c r="CY153" i="4" s="1"/>
  <c r="CZ153" i="4" s="1"/>
  <c r="DA153" i="4" s="1"/>
  <c r="DB153" i="4" s="1"/>
  <c r="DC153" i="4" s="1"/>
  <c r="DD153" i="4" s="1"/>
  <c r="DE153" i="4" s="1"/>
  <c r="DF153" i="4" s="1"/>
  <c r="DG153" i="4" s="1"/>
  <c r="DH153" i="4" s="1"/>
  <c r="DI153" i="4" s="1"/>
  <c r="DJ153" i="4" s="1"/>
  <c r="DK153" i="4" s="1"/>
  <c r="DL153" i="4" s="1"/>
  <c r="DM153" i="4" s="1"/>
  <c r="DN153" i="4" s="1"/>
  <c r="DO153" i="4" s="1"/>
  <c r="DP153" i="4" s="1"/>
  <c r="DQ153" i="4" s="1"/>
  <c r="DR153" i="4" s="1"/>
  <c r="DS153" i="4" s="1"/>
  <c r="DT153" i="4" s="1"/>
  <c r="DU153" i="4" s="1"/>
  <c r="DV153" i="4" s="1"/>
  <c r="DW153" i="4" s="1"/>
  <c r="DX153" i="4" s="1"/>
  <c r="DY153" i="4" s="1"/>
  <c r="DZ153" i="4" s="1"/>
  <c r="EA153" i="4" s="1"/>
  <c r="EB153" i="4" s="1"/>
  <c r="EC153" i="4" s="1"/>
  <c r="ED153" i="4" s="1"/>
  <c r="EE153" i="4" s="1"/>
  <c r="EF153" i="4" s="1"/>
  <c r="EG153" i="4" s="1"/>
  <c r="EH153" i="4" s="1"/>
  <c r="EI153" i="4" s="1"/>
  <c r="EJ153" i="4" s="1"/>
  <c r="EK153" i="4" s="1"/>
  <c r="EL153" i="4" s="1"/>
  <c r="EM153" i="4" s="1"/>
  <c r="EN153" i="4" s="1"/>
  <c r="EO153" i="4" s="1"/>
  <c r="EP153" i="4" s="1"/>
  <c r="EQ153" i="4" s="1"/>
  <c r="ER153" i="4" s="1"/>
  <c r="ES153" i="4" s="1"/>
  <c r="ET153" i="4" s="1"/>
  <c r="EU153" i="4" s="1"/>
  <c r="EV153" i="4" s="1"/>
  <c r="EW153" i="4" s="1"/>
  <c r="EX153" i="4" s="1"/>
  <c r="EY153" i="4" s="1"/>
  <c r="EZ153" i="4" s="1"/>
  <c r="FA153" i="4" s="1"/>
  <c r="FB153" i="4" s="1"/>
  <c r="FC153" i="4" s="1"/>
  <c r="FD153" i="4" s="1"/>
  <c r="FE153" i="4" s="1"/>
  <c r="FF153" i="4" s="1"/>
  <c r="FG153" i="4" s="1"/>
  <c r="FH153" i="4" s="1"/>
  <c r="FI153" i="4" s="1"/>
  <c r="FJ153" i="4" s="1"/>
  <c r="FK153" i="4" s="1"/>
  <c r="FL153" i="4" s="1"/>
  <c r="FM153" i="4" s="1"/>
  <c r="FN153" i="4" s="1"/>
  <c r="BC153" i="4"/>
  <c r="BD153" i="4" s="1"/>
  <c r="BB153" i="4"/>
  <c r="BA153" i="4"/>
  <c r="BV152" i="4"/>
  <c r="BW152" i="4" s="1"/>
  <c r="BX152" i="4" s="1"/>
  <c r="BY152" i="4" s="1"/>
  <c r="BZ152" i="4" s="1"/>
  <c r="CA152" i="4" s="1"/>
  <c r="CB152" i="4" s="1"/>
  <c r="CC152" i="4" s="1"/>
  <c r="CD152" i="4" s="1"/>
  <c r="CE152" i="4" s="1"/>
  <c r="CF152" i="4" s="1"/>
  <c r="CG152" i="4" s="1"/>
  <c r="CH152" i="4" s="1"/>
  <c r="CI152" i="4" s="1"/>
  <c r="CJ152" i="4" s="1"/>
  <c r="CK152" i="4" s="1"/>
  <c r="CL152" i="4" s="1"/>
  <c r="CM152" i="4" s="1"/>
  <c r="CN152" i="4" s="1"/>
  <c r="CO152" i="4" s="1"/>
  <c r="CP152" i="4" s="1"/>
  <c r="CQ152" i="4" s="1"/>
  <c r="CR152" i="4" s="1"/>
  <c r="CS152" i="4" s="1"/>
  <c r="CT152" i="4" s="1"/>
  <c r="CU152" i="4" s="1"/>
  <c r="CV152" i="4" s="1"/>
  <c r="CW152" i="4" s="1"/>
  <c r="CX152" i="4" s="1"/>
  <c r="CY152" i="4" s="1"/>
  <c r="CZ152" i="4" s="1"/>
  <c r="DA152" i="4" s="1"/>
  <c r="DB152" i="4" s="1"/>
  <c r="DC152" i="4" s="1"/>
  <c r="DD152" i="4" s="1"/>
  <c r="DE152" i="4" s="1"/>
  <c r="DF152" i="4" s="1"/>
  <c r="DG152" i="4" s="1"/>
  <c r="DH152" i="4" s="1"/>
  <c r="DI152" i="4" s="1"/>
  <c r="DJ152" i="4" s="1"/>
  <c r="DK152" i="4" s="1"/>
  <c r="DL152" i="4" s="1"/>
  <c r="DM152" i="4" s="1"/>
  <c r="DN152" i="4" s="1"/>
  <c r="DO152" i="4" s="1"/>
  <c r="DP152" i="4" s="1"/>
  <c r="DQ152" i="4" s="1"/>
  <c r="DR152" i="4" s="1"/>
  <c r="DS152" i="4" s="1"/>
  <c r="DT152" i="4" s="1"/>
  <c r="DU152" i="4" s="1"/>
  <c r="DV152" i="4" s="1"/>
  <c r="DW152" i="4" s="1"/>
  <c r="DX152" i="4" s="1"/>
  <c r="DY152" i="4" s="1"/>
  <c r="DZ152" i="4" s="1"/>
  <c r="EA152" i="4" s="1"/>
  <c r="EB152" i="4" s="1"/>
  <c r="EC152" i="4" s="1"/>
  <c r="ED152" i="4" s="1"/>
  <c r="EE152" i="4" s="1"/>
  <c r="EF152" i="4" s="1"/>
  <c r="EG152" i="4" s="1"/>
  <c r="EH152" i="4" s="1"/>
  <c r="EI152" i="4" s="1"/>
  <c r="EJ152" i="4" s="1"/>
  <c r="EK152" i="4" s="1"/>
  <c r="EL152" i="4" s="1"/>
  <c r="EM152" i="4" s="1"/>
  <c r="EN152" i="4" s="1"/>
  <c r="EO152" i="4" s="1"/>
  <c r="EP152" i="4" s="1"/>
  <c r="EQ152" i="4" s="1"/>
  <c r="ER152" i="4" s="1"/>
  <c r="ES152" i="4" s="1"/>
  <c r="ET152" i="4" s="1"/>
  <c r="EU152" i="4" s="1"/>
  <c r="EV152" i="4" s="1"/>
  <c r="EW152" i="4" s="1"/>
  <c r="EX152" i="4" s="1"/>
  <c r="EY152" i="4" s="1"/>
  <c r="EZ152" i="4" s="1"/>
  <c r="FA152" i="4" s="1"/>
  <c r="FB152" i="4" s="1"/>
  <c r="FC152" i="4" s="1"/>
  <c r="FD152" i="4" s="1"/>
  <c r="FE152" i="4" s="1"/>
  <c r="FF152" i="4" s="1"/>
  <c r="FG152" i="4" s="1"/>
  <c r="FH152" i="4" s="1"/>
  <c r="FI152" i="4" s="1"/>
  <c r="FJ152" i="4" s="1"/>
  <c r="FK152" i="4" s="1"/>
  <c r="FL152" i="4" s="1"/>
  <c r="FM152" i="4" s="1"/>
  <c r="FN152" i="4" s="1"/>
  <c r="BJ152" i="4"/>
  <c r="BK152" i="4" s="1"/>
  <c r="BL152" i="4" s="1"/>
  <c r="BM152" i="4" s="1"/>
  <c r="BN152" i="4" s="1"/>
  <c r="BO152" i="4" s="1"/>
  <c r="BP152" i="4" s="1"/>
  <c r="BQ152" i="4" s="1"/>
  <c r="BR152" i="4" s="1"/>
  <c r="BS152" i="4" s="1"/>
  <c r="BT152" i="4" s="1"/>
  <c r="BU152" i="4" s="1"/>
  <c r="BB152" i="4"/>
  <c r="BC152" i="4" s="1"/>
  <c r="BD152" i="4" s="1"/>
  <c r="BE152" i="4" s="1"/>
  <c r="BF152" i="4" s="1"/>
  <c r="BG152" i="4" s="1"/>
  <c r="BH152" i="4" s="1"/>
  <c r="BI152" i="4" s="1"/>
  <c r="BA152" i="4"/>
  <c r="EO151" i="4"/>
  <c r="EP151" i="4" s="1"/>
  <c r="EQ151" i="4" s="1"/>
  <c r="ER151" i="4" s="1"/>
  <c r="ES151" i="4" s="1"/>
  <c r="ET151" i="4" s="1"/>
  <c r="EU151" i="4" s="1"/>
  <c r="EV151" i="4" s="1"/>
  <c r="EW151" i="4" s="1"/>
  <c r="EX151" i="4" s="1"/>
  <c r="EY151" i="4" s="1"/>
  <c r="EZ151" i="4" s="1"/>
  <c r="FA151" i="4" s="1"/>
  <c r="FB151" i="4" s="1"/>
  <c r="FC151" i="4" s="1"/>
  <c r="FD151" i="4" s="1"/>
  <c r="FE151" i="4" s="1"/>
  <c r="FF151" i="4" s="1"/>
  <c r="FG151" i="4" s="1"/>
  <c r="FH151" i="4" s="1"/>
  <c r="FI151" i="4" s="1"/>
  <c r="FJ151" i="4" s="1"/>
  <c r="FK151" i="4" s="1"/>
  <c r="FL151" i="4" s="1"/>
  <c r="FM151" i="4" s="1"/>
  <c r="FN151" i="4" s="1"/>
  <c r="BJ151" i="4"/>
  <c r="BK151" i="4" s="1"/>
  <c r="BL151" i="4" s="1"/>
  <c r="BM151" i="4" s="1"/>
  <c r="BN151" i="4" s="1"/>
  <c r="BO151" i="4" s="1"/>
  <c r="BP151" i="4" s="1"/>
  <c r="BQ151" i="4" s="1"/>
  <c r="BR151" i="4" s="1"/>
  <c r="BS151" i="4" s="1"/>
  <c r="BT151" i="4" s="1"/>
  <c r="BU151" i="4" s="1"/>
  <c r="BV151" i="4" s="1"/>
  <c r="BW151" i="4" s="1"/>
  <c r="BX151" i="4" s="1"/>
  <c r="BY151" i="4" s="1"/>
  <c r="BZ151" i="4" s="1"/>
  <c r="CA151" i="4" s="1"/>
  <c r="CB151" i="4" s="1"/>
  <c r="CC151" i="4" s="1"/>
  <c r="CD151" i="4" s="1"/>
  <c r="CE151" i="4" s="1"/>
  <c r="CF151" i="4" s="1"/>
  <c r="CG151" i="4" s="1"/>
  <c r="CH151" i="4" s="1"/>
  <c r="CI151" i="4" s="1"/>
  <c r="CJ151" i="4" s="1"/>
  <c r="CK151" i="4" s="1"/>
  <c r="CL151" i="4" s="1"/>
  <c r="CM151" i="4" s="1"/>
  <c r="CN151" i="4" s="1"/>
  <c r="CO151" i="4" s="1"/>
  <c r="CP151" i="4" s="1"/>
  <c r="CQ151" i="4" s="1"/>
  <c r="CR151" i="4" s="1"/>
  <c r="CS151" i="4" s="1"/>
  <c r="CT151" i="4" s="1"/>
  <c r="CU151" i="4" s="1"/>
  <c r="CV151" i="4" s="1"/>
  <c r="CW151" i="4" s="1"/>
  <c r="CX151" i="4" s="1"/>
  <c r="CY151" i="4" s="1"/>
  <c r="CZ151" i="4" s="1"/>
  <c r="DA151" i="4" s="1"/>
  <c r="DB151" i="4" s="1"/>
  <c r="DC151" i="4" s="1"/>
  <c r="DD151" i="4" s="1"/>
  <c r="DE151" i="4" s="1"/>
  <c r="DF151" i="4" s="1"/>
  <c r="DG151" i="4" s="1"/>
  <c r="DH151" i="4" s="1"/>
  <c r="DI151" i="4" s="1"/>
  <c r="DJ151" i="4" s="1"/>
  <c r="DK151" i="4" s="1"/>
  <c r="DL151" i="4" s="1"/>
  <c r="DM151" i="4" s="1"/>
  <c r="DN151" i="4" s="1"/>
  <c r="DO151" i="4" s="1"/>
  <c r="DP151" i="4" s="1"/>
  <c r="DQ151" i="4" s="1"/>
  <c r="DR151" i="4" s="1"/>
  <c r="DS151" i="4" s="1"/>
  <c r="DT151" i="4" s="1"/>
  <c r="DU151" i="4" s="1"/>
  <c r="DV151" i="4" s="1"/>
  <c r="DW151" i="4" s="1"/>
  <c r="DX151" i="4" s="1"/>
  <c r="DY151" i="4" s="1"/>
  <c r="DZ151" i="4" s="1"/>
  <c r="EA151" i="4" s="1"/>
  <c r="EB151" i="4" s="1"/>
  <c r="EC151" i="4" s="1"/>
  <c r="ED151" i="4" s="1"/>
  <c r="EE151" i="4" s="1"/>
  <c r="EF151" i="4" s="1"/>
  <c r="EG151" i="4" s="1"/>
  <c r="EH151" i="4" s="1"/>
  <c r="EI151" i="4" s="1"/>
  <c r="EJ151" i="4" s="1"/>
  <c r="EK151" i="4" s="1"/>
  <c r="EL151" i="4" s="1"/>
  <c r="EM151" i="4" s="1"/>
  <c r="EN151" i="4" s="1"/>
  <c r="BE151" i="4"/>
  <c r="BF151" i="4" s="1"/>
  <c r="BG151" i="4" s="1"/>
  <c r="BH151" i="4" s="1"/>
  <c r="BI151" i="4" s="1"/>
  <c r="BC151" i="4"/>
  <c r="BD151" i="4" s="1"/>
  <c r="BB151" i="4"/>
  <c r="BA151" i="4"/>
  <c r="BJ150" i="4"/>
  <c r="BK150" i="4" s="1"/>
  <c r="BL150" i="4" s="1"/>
  <c r="BM150" i="4" s="1"/>
  <c r="BN150" i="4" s="1"/>
  <c r="BO150" i="4" s="1"/>
  <c r="BP150" i="4" s="1"/>
  <c r="BQ150" i="4" s="1"/>
  <c r="BR150" i="4" s="1"/>
  <c r="BS150" i="4" s="1"/>
  <c r="BT150" i="4" s="1"/>
  <c r="BU150" i="4" s="1"/>
  <c r="BV150" i="4" s="1"/>
  <c r="BW150" i="4" s="1"/>
  <c r="BX150" i="4" s="1"/>
  <c r="BY150" i="4" s="1"/>
  <c r="BZ150" i="4" s="1"/>
  <c r="CA150" i="4" s="1"/>
  <c r="CB150" i="4" s="1"/>
  <c r="CC150" i="4" s="1"/>
  <c r="CD150" i="4" s="1"/>
  <c r="CE150" i="4" s="1"/>
  <c r="CF150" i="4" s="1"/>
  <c r="CG150" i="4" s="1"/>
  <c r="CH150" i="4" s="1"/>
  <c r="CI150" i="4" s="1"/>
  <c r="CJ150" i="4" s="1"/>
  <c r="CK150" i="4" s="1"/>
  <c r="CL150" i="4" s="1"/>
  <c r="CM150" i="4" s="1"/>
  <c r="CN150" i="4" s="1"/>
  <c r="CO150" i="4" s="1"/>
  <c r="CP150" i="4" s="1"/>
  <c r="CQ150" i="4" s="1"/>
  <c r="CR150" i="4" s="1"/>
  <c r="CS150" i="4" s="1"/>
  <c r="CT150" i="4" s="1"/>
  <c r="CU150" i="4" s="1"/>
  <c r="CV150" i="4" s="1"/>
  <c r="CW150" i="4" s="1"/>
  <c r="CX150" i="4" s="1"/>
  <c r="CY150" i="4" s="1"/>
  <c r="CZ150" i="4" s="1"/>
  <c r="DA150" i="4" s="1"/>
  <c r="DB150" i="4" s="1"/>
  <c r="DC150" i="4" s="1"/>
  <c r="DD150" i="4" s="1"/>
  <c r="DE150" i="4" s="1"/>
  <c r="DF150" i="4" s="1"/>
  <c r="DG150" i="4" s="1"/>
  <c r="DH150" i="4" s="1"/>
  <c r="DI150" i="4" s="1"/>
  <c r="DJ150" i="4" s="1"/>
  <c r="DK150" i="4" s="1"/>
  <c r="DL150" i="4" s="1"/>
  <c r="DM150" i="4" s="1"/>
  <c r="DN150" i="4" s="1"/>
  <c r="DO150" i="4" s="1"/>
  <c r="DP150" i="4" s="1"/>
  <c r="DQ150" i="4" s="1"/>
  <c r="DR150" i="4" s="1"/>
  <c r="DS150" i="4" s="1"/>
  <c r="DT150" i="4" s="1"/>
  <c r="DU150" i="4" s="1"/>
  <c r="DV150" i="4" s="1"/>
  <c r="DW150" i="4" s="1"/>
  <c r="DX150" i="4" s="1"/>
  <c r="DY150" i="4" s="1"/>
  <c r="DZ150" i="4" s="1"/>
  <c r="EA150" i="4" s="1"/>
  <c r="EB150" i="4" s="1"/>
  <c r="EC150" i="4" s="1"/>
  <c r="ED150" i="4" s="1"/>
  <c r="EE150" i="4" s="1"/>
  <c r="EF150" i="4" s="1"/>
  <c r="EG150" i="4" s="1"/>
  <c r="EH150" i="4" s="1"/>
  <c r="EI150" i="4" s="1"/>
  <c r="EJ150" i="4" s="1"/>
  <c r="EK150" i="4" s="1"/>
  <c r="EL150" i="4" s="1"/>
  <c r="EM150" i="4" s="1"/>
  <c r="EN150" i="4" s="1"/>
  <c r="EO150" i="4" s="1"/>
  <c r="EP150" i="4" s="1"/>
  <c r="EQ150" i="4" s="1"/>
  <c r="ER150" i="4" s="1"/>
  <c r="ES150" i="4" s="1"/>
  <c r="ET150" i="4" s="1"/>
  <c r="EU150" i="4" s="1"/>
  <c r="EV150" i="4" s="1"/>
  <c r="EW150" i="4" s="1"/>
  <c r="EX150" i="4" s="1"/>
  <c r="EY150" i="4" s="1"/>
  <c r="EZ150" i="4" s="1"/>
  <c r="FA150" i="4" s="1"/>
  <c r="FB150" i="4" s="1"/>
  <c r="FC150" i="4" s="1"/>
  <c r="FD150" i="4" s="1"/>
  <c r="FE150" i="4" s="1"/>
  <c r="FF150" i="4" s="1"/>
  <c r="FG150" i="4" s="1"/>
  <c r="FH150" i="4" s="1"/>
  <c r="FI150" i="4" s="1"/>
  <c r="FJ150" i="4" s="1"/>
  <c r="FK150" i="4" s="1"/>
  <c r="FL150" i="4" s="1"/>
  <c r="FM150" i="4" s="1"/>
  <c r="FN150" i="4" s="1"/>
  <c r="BH150" i="4"/>
  <c r="BI150" i="4" s="1"/>
  <c r="BC150" i="4"/>
  <c r="BD150" i="4" s="1"/>
  <c r="BE150" i="4" s="1"/>
  <c r="BF150" i="4" s="1"/>
  <c r="BG150" i="4" s="1"/>
  <c r="BA150" i="4"/>
  <c r="BB150" i="4" s="1"/>
  <c r="BC149" i="4"/>
  <c r="BD149" i="4" s="1"/>
  <c r="BE149" i="4" s="1"/>
  <c r="BF149" i="4" s="1"/>
  <c r="BG149" i="4" s="1"/>
  <c r="BH149" i="4" s="1"/>
  <c r="BI149" i="4" s="1"/>
  <c r="BJ149" i="4" s="1"/>
  <c r="BK149" i="4" s="1"/>
  <c r="BL149" i="4" s="1"/>
  <c r="BM149" i="4" s="1"/>
  <c r="BN149" i="4" s="1"/>
  <c r="BO149" i="4" s="1"/>
  <c r="BP149" i="4" s="1"/>
  <c r="BQ149" i="4" s="1"/>
  <c r="BR149" i="4" s="1"/>
  <c r="BS149" i="4" s="1"/>
  <c r="BT149" i="4" s="1"/>
  <c r="BU149" i="4" s="1"/>
  <c r="BV149" i="4" s="1"/>
  <c r="BW149" i="4" s="1"/>
  <c r="BX149" i="4" s="1"/>
  <c r="BY149" i="4" s="1"/>
  <c r="BZ149" i="4" s="1"/>
  <c r="CA149" i="4" s="1"/>
  <c r="CB149" i="4" s="1"/>
  <c r="CC149" i="4" s="1"/>
  <c r="CD149" i="4" s="1"/>
  <c r="CE149" i="4" s="1"/>
  <c r="CF149" i="4" s="1"/>
  <c r="CG149" i="4" s="1"/>
  <c r="CH149" i="4" s="1"/>
  <c r="CI149" i="4" s="1"/>
  <c r="CJ149" i="4" s="1"/>
  <c r="CK149" i="4" s="1"/>
  <c r="CL149" i="4" s="1"/>
  <c r="CM149" i="4" s="1"/>
  <c r="CN149" i="4" s="1"/>
  <c r="CO149" i="4" s="1"/>
  <c r="CP149" i="4" s="1"/>
  <c r="CQ149" i="4" s="1"/>
  <c r="CR149" i="4" s="1"/>
  <c r="CS149" i="4" s="1"/>
  <c r="CT149" i="4" s="1"/>
  <c r="CU149" i="4" s="1"/>
  <c r="CV149" i="4" s="1"/>
  <c r="CW149" i="4" s="1"/>
  <c r="CX149" i="4" s="1"/>
  <c r="CY149" i="4" s="1"/>
  <c r="CZ149" i="4" s="1"/>
  <c r="DA149" i="4" s="1"/>
  <c r="DB149" i="4" s="1"/>
  <c r="DC149" i="4" s="1"/>
  <c r="DD149" i="4" s="1"/>
  <c r="DE149" i="4" s="1"/>
  <c r="DF149" i="4" s="1"/>
  <c r="DG149" i="4" s="1"/>
  <c r="DH149" i="4" s="1"/>
  <c r="DI149" i="4" s="1"/>
  <c r="DJ149" i="4" s="1"/>
  <c r="DK149" i="4" s="1"/>
  <c r="DL149" i="4" s="1"/>
  <c r="DM149" i="4" s="1"/>
  <c r="DN149" i="4" s="1"/>
  <c r="DO149" i="4" s="1"/>
  <c r="DP149" i="4" s="1"/>
  <c r="DQ149" i="4" s="1"/>
  <c r="DR149" i="4" s="1"/>
  <c r="DS149" i="4" s="1"/>
  <c r="DT149" i="4" s="1"/>
  <c r="DU149" i="4" s="1"/>
  <c r="DV149" i="4" s="1"/>
  <c r="DW149" i="4" s="1"/>
  <c r="DX149" i="4" s="1"/>
  <c r="DY149" i="4" s="1"/>
  <c r="DZ149" i="4" s="1"/>
  <c r="EA149" i="4" s="1"/>
  <c r="EB149" i="4" s="1"/>
  <c r="EC149" i="4" s="1"/>
  <c r="ED149" i="4" s="1"/>
  <c r="EE149" i="4" s="1"/>
  <c r="EF149" i="4" s="1"/>
  <c r="EG149" i="4" s="1"/>
  <c r="EH149" i="4" s="1"/>
  <c r="EI149" i="4" s="1"/>
  <c r="EJ149" i="4" s="1"/>
  <c r="EK149" i="4" s="1"/>
  <c r="EL149" i="4" s="1"/>
  <c r="EM149" i="4" s="1"/>
  <c r="EN149" i="4" s="1"/>
  <c r="EO149" i="4" s="1"/>
  <c r="EP149" i="4" s="1"/>
  <c r="EQ149" i="4" s="1"/>
  <c r="ER149" i="4" s="1"/>
  <c r="ES149" i="4" s="1"/>
  <c r="ET149" i="4" s="1"/>
  <c r="EU149" i="4" s="1"/>
  <c r="EV149" i="4" s="1"/>
  <c r="EW149" i="4" s="1"/>
  <c r="EX149" i="4" s="1"/>
  <c r="EY149" i="4" s="1"/>
  <c r="EZ149" i="4" s="1"/>
  <c r="FA149" i="4" s="1"/>
  <c r="FB149" i="4" s="1"/>
  <c r="FC149" i="4" s="1"/>
  <c r="FD149" i="4" s="1"/>
  <c r="FE149" i="4" s="1"/>
  <c r="FF149" i="4" s="1"/>
  <c r="FG149" i="4" s="1"/>
  <c r="FH149" i="4" s="1"/>
  <c r="FI149" i="4" s="1"/>
  <c r="FJ149" i="4" s="1"/>
  <c r="FK149" i="4" s="1"/>
  <c r="FL149" i="4" s="1"/>
  <c r="FM149" i="4" s="1"/>
  <c r="FN149" i="4" s="1"/>
  <c r="BA149" i="4"/>
  <c r="BB149" i="4" s="1"/>
  <c r="CC148" i="4"/>
  <c r="CD148" i="4" s="1"/>
  <c r="CE148" i="4" s="1"/>
  <c r="CF148" i="4" s="1"/>
  <c r="CG148" i="4" s="1"/>
  <c r="CH148" i="4" s="1"/>
  <c r="CI148" i="4" s="1"/>
  <c r="CJ148" i="4" s="1"/>
  <c r="CK148" i="4" s="1"/>
  <c r="CL148" i="4" s="1"/>
  <c r="CM148" i="4" s="1"/>
  <c r="CN148" i="4" s="1"/>
  <c r="CO148" i="4" s="1"/>
  <c r="CP148" i="4" s="1"/>
  <c r="CQ148" i="4" s="1"/>
  <c r="CR148" i="4" s="1"/>
  <c r="CS148" i="4" s="1"/>
  <c r="CT148" i="4" s="1"/>
  <c r="CU148" i="4" s="1"/>
  <c r="CV148" i="4" s="1"/>
  <c r="CW148" i="4" s="1"/>
  <c r="CX148" i="4" s="1"/>
  <c r="CY148" i="4" s="1"/>
  <c r="CZ148" i="4" s="1"/>
  <c r="DA148" i="4" s="1"/>
  <c r="DB148" i="4" s="1"/>
  <c r="DC148" i="4" s="1"/>
  <c r="DD148" i="4" s="1"/>
  <c r="DE148" i="4" s="1"/>
  <c r="DF148" i="4" s="1"/>
  <c r="DG148" i="4" s="1"/>
  <c r="DH148" i="4" s="1"/>
  <c r="DI148" i="4" s="1"/>
  <c r="DJ148" i="4" s="1"/>
  <c r="DK148" i="4" s="1"/>
  <c r="DL148" i="4" s="1"/>
  <c r="DM148" i="4" s="1"/>
  <c r="DN148" i="4" s="1"/>
  <c r="DO148" i="4" s="1"/>
  <c r="DP148" i="4" s="1"/>
  <c r="DQ148" i="4" s="1"/>
  <c r="DR148" i="4" s="1"/>
  <c r="DS148" i="4" s="1"/>
  <c r="DT148" i="4" s="1"/>
  <c r="DU148" i="4" s="1"/>
  <c r="DV148" i="4" s="1"/>
  <c r="DW148" i="4" s="1"/>
  <c r="DX148" i="4" s="1"/>
  <c r="DY148" i="4" s="1"/>
  <c r="DZ148" i="4" s="1"/>
  <c r="EA148" i="4" s="1"/>
  <c r="EB148" i="4" s="1"/>
  <c r="EC148" i="4" s="1"/>
  <c r="ED148" i="4" s="1"/>
  <c r="EE148" i="4" s="1"/>
  <c r="EF148" i="4" s="1"/>
  <c r="EG148" i="4" s="1"/>
  <c r="EH148" i="4" s="1"/>
  <c r="EI148" i="4" s="1"/>
  <c r="EJ148" i="4" s="1"/>
  <c r="EK148" i="4" s="1"/>
  <c r="EL148" i="4" s="1"/>
  <c r="EM148" i="4" s="1"/>
  <c r="EN148" i="4" s="1"/>
  <c r="EO148" i="4" s="1"/>
  <c r="EP148" i="4" s="1"/>
  <c r="EQ148" i="4" s="1"/>
  <c r="ER148" i="4" s="1"/>
  <c r="ES148" i="4" s="1"/>
  <c r="ET148" i="4" s="1"/>
  <c r="EU148" i="4" s="1"/>
  <c r="EV148" i="4" s="1"/>
  <c r="EW148" i="4" s="1"/>
  <c r="EX148" i="4" s="1"/>
  <c r="EY148" i="4" s="1"/>
  <c r="EZ148" i="4" s="1"/>
  <c r="FA148" i="4" s="1"/>
  <c r="FB148" i="4" s="1"/>
  <c r="FC148" i="4" s="1"/>
  <c r="FD148" i="4" s="1"/>
  <c r="FE148" i="4" s="1"/>
  <c r="FF148" i="4" s="1"/>
  <c r="FG148" i="4" s="1"/>
  <c r="FH148" i="4" s="1"/>
  <c r="FI148" i="4" s="1"/>
  <c r="FJ148" i="4" s="1"/>
  <c r="FK148" i="4" s="1"/>
  <c r="FL148" i="4" s="1"/>
  <c r="FM148" i="4" s="1"/>
  <c r="FN148" i="4" s="1"/>
  <c r="BK148" i="4"/>
  <c r="BL148" i="4" s="1"/>
  <c r="BM148" i="4" s="1"/>
  <c r="BN148" i="4" s="1"/>
  <c r="BO148" i="4" s="1"/>
  <c r="BP148" i="4" s="1"/>
  <c r="BQ148" i="4" s="1"/>
  <c r="BR148" i="4" s="1"/>
  <c r="BS148" i="4" s="1"/>
  <c r="BT148" i="4" s="1"/>
  <c r="BU148" i="4" s="1"/>
  <c r="BV148" i="4" s="1"/>
  <c r="BW148" i="4" s="1"/>
  <c r="BX148" i="4" s="1"/>
  <c r="BY148" i="4" s="1"/>
  <c r="BZ148" i="4" s="1"/>
  <c r="CA148" i="4" s="1"/>
  <c r="CB148" i="4" s="1"/>
  <c r="BA148" i="4"/>
  <c r="BB148" i="4" s="1"/>
  <c r="BC148" i="4" s="1"/>
  <c r="BD148" i="4" s="1"/>
  <c r="BE148" i="4" s="1"/>
  <c r="BF148" i="4" s="1"/>
  <c r="BG148" i="4" s="1"/>
  <c r="BH148" i="4" s="1"/>
  <c r="BI148" i="4" s="1"/>
  <c r="BJ148" i="4" s="1"/>
  <c r="BJ147" i="4"/>
  <c r="BK147" i="4" s="1"/>
  <c r="BL147" i="4" s="1"/>
  <c r="BM147" i="4" s="1"/>
  <c r="BN147" i="4" s="1"/>
  <c r="BO147" i="4" s="1"/>
  <c r="BP147" i="4" s="1"/>
  <c r="BQ147" i="4" s="1"/>
  <c r="BR147" i="4" s="1"/>
  <c r="BS147" i="4" s="1"/>
  <c r="BT147" i="4" s="1"/>
  <c r="BU147" i="4" s="1"/>
  <c r="BV147" i="4" s="1"/>
  <c r="BW147" i="4" s="1"/>
  <c r="BX147" i="4" s="1"/>
  <c r="BY147" i="4" s="1"/>
  <c r="BZ147" i="4" s="1"/>
  <c r="CA147" i="4" s="1"/>
  <c r="CB147" i="4" s="1"/>
  <c r="CC147" i="4" s="1"/>
  <c r="CD147" i="4" s="1"/>
  <c r="CE147" i="4" s="1"/>
  <c r="CF147" i="4" s="1"/>
  <c r="CG147" i="4" s="1"/>
  <c r="CH147" i="4" s="1"/>
  <c r="CI147" i="4" s="1"/>
  <c r="CJ147" i="4" s="1"/>
  <c r="CK147" i="4" s="1"/>
  <c r="CL147" i="4" s="1"/>
  <c r="CM147" i="4" s="1"/>
  <c r="CN147" i="4" s="1"/>
  <c r="CO147" i="4" s="1"/>
  <c r="CP147" i="4" s="1"/>
  <c r="CQ147" i="4" s="1"/>
  <c r="CR147" i="4" s="1"/>
  <c r="CS147" i="4" s="1"/>
  <c r="CT147" i="4" s="1"/>
  <c r="CU147" i="4" s="1"/>
  <c r="CV147" i="4" s="1"/>
  <c r="CW147" i="4" s="1"/>
  <c r="CX147" i="4" s="1"/>
  <c r="CY147" i="4" s="1"/>
  <c r="CZ147" i="4" s="1"/>
  <c r="DA147" i="4" s="1"/>
  <c r="DB147" i="4" s="1"/>
  <c r="DC147" i="4" s="1"/>
  <c r="DD147" i="4" s="1"/>
  <c r="DE147" i="4" s="1"/>
  <c r="DF147" i="4" s="1"/>
  <c r="DG147" i="4" s="1"/>
  <c r="DH147" i="4" s="1"/>
  <c r="DI147" i="4" s="1"/>
  <c r="DJ147" i="4" s="1"/>
  <c r="DK147" i="4" s="1"/>
  <c r="DL147" i="4" s="1"/>
  <c r="DM147" i="4" s="1"/>
  <c r="DN147" i="4" s="1"/>
  <c r="DO147" i="4" s="1"/>
  <c r="DP147" i="4" s="1"/>
  <c r="DQ147" i="4" s="1"/>
  <c r="DR147" i="4" s="1"/>
  <c r="DS147" i="4" s="1"/>
  <c r="DT147" i="4" s="1"/>
  <c r="DU147" i="4" s="1"/>
  <c r="DV147" i="4" s="1"/>
  <c r="DW147" i="4" s="1"/>
  <c r="DX147" i="4" s="1"/>
  <c r="DY147" i="4" s="1"/>
  <c r="DZ147" i="4" s="1"/>
  <c r="EA147" i="4" s="1"/>
  <c r="EB147" i="4" s="1"/>
  <c r="EC147" i="4" s="1"/>
  <c r="ED147" i="4" s="1"/>
  <c r="EE147" i="4" s="1"/>
  <c r="EF147" i="4" s="1"/>
  <c r="EG147" i="4" s="1"/>
  <c r="EH147" i="4" s="1"/>
  <c r="EI147" i="4" s="1"/>
  <c r="EJ147" i="4" s="1"/>
  <c r="EK147" i="4" s="1"/>
  <c r="EL147" i="4" s="1"/>
  <c r="EM147" i="4" s="1"/>
  <c r="EN147" i="4" s="1"/>
  <c r="EO147" i="4" s="1"/>
  <c r="EP147" i="4" s="1"/>
  <c r="EQ147" i="4" s="1"/>
  <c r="ER147" i="4" s="1"/>
  <c r="ES147" i="4" s="1"/>
  <c r="ET147" i="4" s="1"/>
  <c r="EU147" i="4" s="1"/>
  <c r="EV147" i="4" s="1"/>
  <c r="EW147" i="4" s="1"/>
  <c r="EX147" i="4" s="1"/>
  <c r="EY147" i="4" s="1"/>
  <c r="EZ147" i="4" s="1"/>
  <c r="FA147" i="4" s="1"/>
  <c r="FB147" i="4" s="1"/>
  <c r="FC147" i="4" s="1"/>
  <c r="FD147" i="4" s="1"/>
  <c r="FE147" i="4" s="1"/>
  <c r="FF147" i="4" s="1"/>
  <c r="FG147" i="4" s="1"/>
  <c r="FH147" i="4" s="1"/>
  <c r="FI147" i="4" s="1"/>
  <c r="FJ147" i="4" s="1"/>
  <c r="FK147" i="4" s="1"/>
  <c r="FL147" i="4" s="1"/>
  <c r="FM147" i="4" s="1"/>
  <c r="FN147" i="4" s="1"/>
  <c r="BG147" i="4"/>
  <c r="BH147" i="4" s="1"/>
  <c r="BI147" i="4" s="1"/>
  <c r="BE147" i="4"/>
  <c r="BF147" i="4" s="1"/>
  <c r="BD147" i="4"/>
  <c r="BC147" i="4"/>
  <c r="BA147" i="4"/>
  <c r="BB147" i="4" s="1"/>
  <c r="BB146" i="4"/>
  <c r="BC146" i="4" s="1"/>
  <c r="BD146" i="4" s="1"/>
  <c r="BE146" i="4" s="1"/>
  <c r="BF146" i="4" s="1"/>
  <c r="BG146" i="4" s="1"/>
  <c r="BH146" i="4" s="1"/>
  <c r="BI146" i="4" s="1"/>
  <c r="BJ146" i="4" s="1"/>
  <c r="BK146" i="4" s="1"/>
  <c r="BL146" i="4" s="1"/>
  <c r="BM146" i="4" s="1"/>
  <c r="BN146" i="4" s="1"/>
  <c r="BO146" i="4" s="1"/>
  <c r="BP146" i="4" s="1"/>
  <c r="BQ146" i="4" s="1"/>
  <c r="BR146" i="4" s="1"/>
  <c r="BS146" i="4" s="1"/>
  <c r="BT146" i="4" s="1"/>
  <c r="BU146" i="4" s="1"/>
  <c r="BV146" i="4" s="1"/>
  <c r="BW146" i="4" s="1"/>
  <c r="BX146" i="4" s="1"/>
  <c r="BY146" i="4" s="1"/>
  <c r="BZ146" i="4" s="1"/>
  <c r="CA146" i="4" s="1"/>
  <c r="CB146" i="4" s="1"/>
  <c r="CC146" i="4" s="1"/>
  <c r="CD146" i="4" s="1"/>
  <c r="CE146" i="4" s="1"/>
  <c r="CF146" i="4" s="1"/>
  <c r="CG146" i="4" s="1"/>
  <c r="CH146" i="4" s="1"/>
  <c r="CI146" i="4" s="1"/>
  <c r="CJ146" i="4" s="1"/>
  <c r="CK146" i="4" s="1"/>
  <c r="CL146" i="4" s="1"/>
  <c r="CM146" i="4" s="1"/>
  <c r="CN146" i="4" s="1"/>
  <c r="CO146" i="4" s="1"/>
  <c r="CP146" i="4" s="1"/>
  <c r="CQ146" i="4" s="1"/>
  <c r="CR146" i="4" s="1"/>
  <c r="CS146" i="4" s="1"/>
  <c r="CT146" i="4" s="1"/>
  <c r="CU146" i="4" s="1"/>
  <c r="CV146" i="4" s="1"/>
  <c r="CW146" i="4" s="1"/>
  <c r="CX146" i="4" s="1"/>
  <c r="CY146" i="4" s="1"/>
  <c r="CZ146" i="4" s="1"/>
  <c r="DA146" i="4" s="1"/>
  <c r="DB146" i="4" s="1"/>
  <c r="DC146" i="4" s="1"/>
  <c r="DD146" i="4" s="1"/>
  <c r="DE146" i="4" s="1"/>
  <c r="DF146" i="4" s="1"/>
  <c r="DG146" i="4" s="1"/>
  <c r="DH146" i="4" s="1"/>
  <c r="DI146" i="4" s="1"/>
  <c r="DJ146" i="4" s="1"/>
  <c r="DK146" i="4" s="1"/>
  <c r="DL146" i="4" s="1"/>
  <c r="DM146" i="4" s="1"/>
  <c r="DN146" i="4" s="1"/>
  <c r="DO146" i="4" s="1"/>
  <c r="DP146" i="4" s="1"/>
  <c r="DQ146" i="4" s="1"/>
  <c r="DR146" i="4" s="1"/>
  <c r="DS146" i="4" s="1"/>
  <c r="DT146" i="4" s="1"/>
  <c r="DU146" i="4" s="1"/>
  <c r="DV146" i="4" s="1"/>
  <c r="DW146" i="4" s="1"/>
  <c r="DX146" i="4" s="1"/>
  <c r="DY146" i="4" s="1"/>
  <c r="DZ146" i="4" s="1"/>
  <c r="EA146" i="4" s="1"/>
  <c r="EB146" i="4" s="1"/>
  <c r="EC146" i="4" s="1"/>
  <c r="ED146" i="4" s="1"/>
  <c r="EE146" i="4" s="1"/>
  <c r="EF146" i="4" s="1"/>
  <c r="EG146" i="4" s="1"/>
  <c r="EH146" i="4" s="1"/>
  <c r="EI146" i="4" s="1"/>
  <c r="EJ146" i="4" s="1"/>
  <c r="EK146" i="4" s="1"/>
  <c r="EL146" i="4" s="1"/>
  <c r="EM146" i="4" s="1"/>
  <c r="EN146" i="4" s="1"/>
  <c r="EO146" i="4" s="1"/>
  <c r="EP146" i="4" s="1"/>
  <c r="EQ146" i="4" s="1"/>
  <c r="ER146" i="4" s="1"/>
  <c r="ES146" i="4" s="1"/>
  <c r="ET146" i="4" s="1"/>
  <c r="EU146" i="4" s="1"/>
  <c r="EV146" i="4" s="1"/>
  <c r="EW146" i="4" s="1"/>
  <c r="EX146" i="4" s="1"/>
  <c r="EY146" i="4" s="1"/>
  <c r="EZ146" i="4" s="1"/>
  <c r="FA146" i="4" s="1"/>
  <c r="FB146" i="4" s="1"/>
  <c r="FC146" i="4" s="1"/>
  <c r="FD146" i="4" s="1"/>
  <c r="FE146" i="4" s="1"/>
  <c r="FF146" i="4" s="1"/>
  <c r="FG146" i="4" s="1"/>
  <c r="FH146" i="4" s="1"/>
  <c r="FI146" i="4" s="1"/>
  <c r="FJ146" i="4" s="1"/>
  <c r="FK146" i="4" s="1"/>
  <c r="FL146" i="4" s="1"/>
  <c r="FM146" i="4" s="1"/>
  <c r="FN146" i="4" s="1"/>
  <c r="BA146" i="4"/>
  <c r="BA145" i="4"/>
  <c r="BB145" i="4" s="1"/>
  <c r="BC145" i="4" s="1"/>
  <c r="BD145" i="4" s="1"/>
  <c r="BE145" i="4" s="1"/>
  <c r="BF145" i="4" s="1"/>
  <c r="BG145" i="4" s="1"/>
  <c r="BH145" i="4" s="1"/>
  <c r="BI145" i="4" s="1"/>
  <c r="BJ145" i="4" s="1"/>
  <c r="BK145" i="4" s="1"/>
  <c r="BL145" i="4" s="1"/>
  <c r="BM145" i="4" s="1"/>
  <c r="BN145" i="4" s="1"/>
  <c r="BO145" i="4" s="1"/>
  <c r="BP145" i="4" s="1"/>
  <c r="BQ145" i="4" s="1"/>
  <c r="BR145" i="4" s="1"/>
  <c r="BS145" i="4" s="1"/>
  <c r="BT145" i="4" s="1"/>
  <c r="BU145" i="4" s="1"/>
  <c r="BV145" i="4" s="1"/>
  <c r="BW145" i="4" s="1"/>
  <c r="BX145" i="4" s="1"/>
  <c r="BY145" i="4" s="1"/>
  <c r="BZ145" i="4" s="1"/>
  <c r="CA145" i="4" s="1"/>
  <c r="CB145" i="4" s="1"/>
  <c r="CC145" i="4" s="1"/>
  <c r="CD145" i="4" s="1"/>
  <c r="CE145" i="4" s="1"/>
  <c r="CF145" i="4" s="1"/>
  <c r="CG145" i="4" s="1"/>
  <c r="CH145" i="4" s="1"/>
  <c r="CI145" i="4" s="1"/>
  <c r="CJ145" i="4" s="1"/>
  <c r="CK145" i="4" s="1"/>
  <c r="CL145" i="4" s="1"/>
  <c r="CM145" i="4" s="1"/>
  <c r="CN145" i="4" s="1"/>
  <c r="CO145" i="4" s="1"/>
  <c r="CP145" i="4" s="1"/>
  <c r="CQ145" i="4" s="1"/>
  <c r="CR145" i="4" s="1"/>
  <c r="CS145" i="4" s="1"/>
  <c r="CT145" i="4" s="1"/>
  <c r="CU145" i="4" s="1"/>
  <c r="CV145" i="4" s="1"/>
  <c r="CW145" i="4" s="1"/>
  <c r="CX145" i="4" s="1"/>
  <c r="CY145" i="4" s="1"/>
  <c r="CZ145" i="4" s="1"/>
  <c r="DA145" i="4" s="1"/>
  <c r="DB145" i="4" s="1"/>
  <c r="DC145" i="4" s="1"/>
  <c r="DD145" i="4" s="1"/>
  <c r="DE145" i="4" s="1"/>
  <c r="DF145" i="4" s="1"/>
  <c r="DG145" i="4" s="1"/>
  <c r="DH145" i="4" s="1"/>
  <c r="DI145" i="4" s="1"/>
  <c r="DJ145" i="4" s="1"/>
  <c r="DK145" i="4" s="1"/>
  <c r="DL145" i="4" s="1"/>
  <c r="DM145" i="4" s="1"/>
  <c r="DN145" i="4" s="1"/>
  <c r="DO145" i="4" s="1"/>
  <c r="DP145" i="4" s="1"/>
  <c r="DQ145" i="4" s="1"/>
  <c r="DR145" i="4" s="1"/>
  <c r="DS145" i="4" s="1"/>
  <c r="DT145" i="4" s="1"/>
  <c r="DU145" i="4" s="1"/>
  <c r="DV145" i="4" s="1"/>
  <c r="DW145" i="4" s="1"/>
  <c r="DX145" i="4" s="1"/>
  <c r="DY145" i="4" s="1"/>
  <c r="DZ145" i="4" s="1"/>
  <c r="EA145" i="4" s="1"/>
  <c r="EB145" i="4" s="1"/>
  <c r="EC145" i="4" s="1"/>
  <c r="ED145" i="4" s="1"/>
  <c r="EE145" i="4" s="1"/>
  <c r="EF145" i="4" s="1"/>
  <c r="EG145" i="4" s="1"/>
  <c r="EH145" i="4" s="1"/>
  <c r="EI145" i="4" s="1"/>
  <c r="EJ145" i="4" s="1"/>
  <c r="EK145" i="4" s="1"/>
  <c r="EL145" i="4" s="1"/>
  <c r="EM145" i="4" s="1"/>
  <c r="EN145" i="4" s="1"/>
  <c r="EO145" i="4" s="1"/>
  <c r="EP145" i="4" s="1"/>
  <c r="EQ145" i="4" s="1"/>
  <c r="ER145" i="4" s="1"/>
  <c r="ES145" i="4" s="1"/>
  <c r="ET145" i="4" s="1"/>
  <c r="EU145" i="4" s="1"/>
  <c r="EV145" i="4" s="1"/>
  <c r="EW145" i="4" s="1"/>
  <c r="EX145" i="4" s="1"/>
  <c r="EY145" i="4" s="1"/>
  <c r="EZ145" i="4" s="1"/>
  <c r="FA145" i="4" s="1"/>
  <c r="FB145" i="4" s="1"/>
  <c r="FC145" i="4" s="1"/>
  <c r="FD145" i="4" s="1"/>
  <c r="FE145" i="4" s="1"/>
  <c r="FF145" i="4" s="1"/>
  <c r="FG145" i="4" s="1"/>
  <c r="FH145" i="4" s="1"/>
  <c r="FI145" i="4" s="1"/>
  <c r="FJ145" i="4" s="1"/>
  <c r="FK145" i="4" s="1"/>
  <c r="FL145" i="4" s="1"/>
  <c r="FM145" i="4" s="1"/>
  <c r="FN145" i="4" s="1"/>
  <c r="EY144" i="4"/>
  <c r="EZ144" i="4" s="1"/>
  <c r="FA144" i="4" s="1"/>
  <c r="FB144" i="4" s="1"/>
  <c r="FC144" i="4" s="1"/>
  <c r="FD144" i="4" s="1"/>
  <c r="FE144" i="4" s="1"/>
  <c r="FF144" i="4" s="1"/>
  <c r="FG144" i="4" s="1"/>
  <c r="FH144" i="4" s="1"/>
  <c r="FI144" i="4" s="1"/>
  <c r="FJ144" i="4" s="1"/>
  <c r="FK144" i="4" s="1"/>
  <c r="FL144" i="4" s="1"/>
  <c r="FM144" i="4" s="1"/>
  <c r="FN144" i="4" s="1"/>
  <c r="BO144" i="4"/>
  <c r="BP144" i="4" s="1"/>
  <c r="BQ144" i="4" s="1"/>
  <c r="BR144" i="4" s="1"/>
  <c r="BS144" i="4" s="1"/>
  <c r="BT144" i="4" s="1"/>
  <c r="BU144" i="4" s="1"/>
  <c r="BV144" i="4" s="1"/>
  <c r="BW144" i="4" s="1"/>
  <c r="BX144" i="4" s="1"/>
  <c r="BY144" i="4" s="1"/>
  <c r="BZ144" i="4" s="1"/>
  <c r="CA144" i="4" s="1"/>
  <c r="CB144" i="4" s="1"/>
  <c r="CC144" i="4" s="1"/>
  <c r="CD144" i="4" s="1"/>
  <c r="CE144" i="4" s="1"/>
  <c r="CF144" i="4" s="1"/>
  <c r="CG144" i="4" s="1"/>
  <c r="CH144" i="4" s="1"/>
  <c r="CI144" i="4" s="1"/>
  <c r="CJ144" i="4" s="1"/>
  <c r="CK144" i="4" s="1"/>
  <c r="CL144" i="4" s="1"/>
  <c r="CM144" i="4" s="1"/>
  <c r="CN144" i="4" s="1"/>
  <c r="CO144" i="4" s="1"/>
  <c r="CP144" i="4" s="1"/>
  <c r="CQ144" i="4" s="1"/>
  <c r="CR144" i="4" s="1"/>
  <c r="CS144" i="4" s="1"/>
  <c r="CT144" i="4" s="1"/>
  <c r="CU144" i="4" s="1"/>
  <c r="CV144" i="4" s="1"/>
  <c r="CW144" i="4" s="1"/>
  <c r="CX144" i="4" s="1"/>
  <c r="CY144" i="4" s="1"/>
  <c r="CZ144" i="4" s="1"/>
  <c r="DA144" i="4" s="1"/>
  <c r="DB144" i="4" s="1"/>
  <c r="DC144" i="4" s="1"/>
  <c r="DD144" i="4" s="1"/>
  <c r="DE144" i="4" s="1"/>
  <c r="DF144" i="4" s="1"/>
  <c r="DG144" i="4" s="1"/>
  <c r="DH144" i="4" s="1"/>
  <c r="DI144" i="4" s="1"/>
  <c r="DJ144" i="4" s="1"/>
  <c r="DK144" i="4" s="1"/>
  <c r="DL144" i="4" s="1"/>
  <c r="DM144" i="4" s="1"/>
  <c r="DN144" i="4" s="1"/>
  <c r="DO144" i="4" s="1"/>
  <c r="DP144" i="4" s="1"/>
  <c r="DQ144" i="4" s="1"/>
  <c r="DR144" i="4" s="1"/>
  <c r="DS144" i="4" s="1"/>
  <c r="DT144" i="4" s="1"/>
  <c r="DU144" i="4" s="1"/>
  <c r="DV144" i="4" s="1"/>
  <c r="DW144" i="4" s="1"/>
  <c r="DX144" i="4" s="1"/>
  <c r="DY144" i="4" s="1"/>
  <c r="DZ144" i="4" s="1"/>
  <c r="EA144" i="4" s="1"/>
  <c r="EB144" i="4" s="1"/>
  <c r="EC144" i="4" s="1"/>
  <c r="ED144" i="4" s="1"/>
  <c r="EE144" i="4" s="1"/>
  <c r="EF144" i="4" s="1"/>
  <c r="EG144" i="4" s="1"/>
  <c r="EH144" i="4" s="1"/>
  <c r="EI144" i="4" s="1"/>
  <c r="EJ144" i="4" s="1"/>
  <c r="EK144" i="4" s="1"/>
  <c r="EL144" i="4" s="1"/>
  <c r="EM144" i="4" s="1"/>
  <c r="EN144" i="4" s="1"/>
  <c r="EO144" i="4" s="1"/>
  <c r="EP144" i="4" s="1"/>
  <c r="EQ144" i="4" s="1"/>
  <c r="ER144" i="4" s="1"/>
  <c r="ES144" i="4" s="1"/>
  <c r="ET144" i="4" s="1"/>
  <c r="EU144" i="4" s="1"/>
  <c r="EV144" i="4" s="1"/>
  <c r="EW144" i="4" s="1"/>
  <c r="EX144" i="4" s="1"/>
  <c r="BC144" i="4"/>
  <c r="BD144" i="4" s="1"/>
  <c r="BE144" i="4" s="1"/>
  <c r="BF144" i="4" s="1"/>
  <c r="BG144" i="4" s="1"/>
  <c r="BH144" i="4" s="1"/>
  <c r="BI144" i="4" s="1"/>
  <c r="BJ144" i="4" s="1"/>
  <c r="BK144" i="4" s="1"/>
  <c r="BL144" i="4" s="1"/>
  <c r="BM144" i="4" s="1"/>
  <c r="BN144" i="4" s="1"/>
  <c r="BB144" i="4"/>
  <c r="BA144" i="4"/>
  <c r="CE143" i="4"/>
  <c r="CF143" i="4" s="1"/>
  <c r="CG143" i="4" s="1"/>
  <c r="CH143" i="4" s="1"/>
  <c r="CI143" i="4" s="1"/>
  <c r="CJ143" i="4" s="1"/>
  <c r="CK143" i="4" s="1"/>
  <c r="CL143" i="4" s="1"/>
  <c r="CM143" i="4" s="1"/>
  <c r="CN143" i="4" s="1"/>
  <c r="CO143" i="4" s="1"/>
  <c r="CP143" i="4" s="1"/>
  <c r="CQ143" i="4" s="1"/>
  <c r="CR143" i="4" s="1"/>
  <c r="CS143" i="4" s="1"/>
  <c r="CT143" i="4" s="1"/>
  <c r="CU143" i="4" s="1"/>
  <c r="CV143" i="4" s="1"/>
  <c r="CW143" i="4" s="1"/>
  <c r="CX143" i="4" s="1"/>
  <c r="CY143" i="4" s="1"/>
  <c r="CZ143" i="4" s="1"/>
  <c r="DA143" i="4" s="1"/>
  <c r="DB143" i="4" s="1"/>
  <c r="DC143" i="4" s="1"/>
  <c r="DD143" i="4" s="1"/>
  <c r="DE143" i="4" s="1"/>
  <c r="DF143" i="4" s="1"/>
  <c r="DG143" i="4" s="1"/>
  <c r="DH143" i="4" s="1"/>
  <c r="DI143" i="4" s="1"/>
  <c r="DJ143" i="4" s="1"/>
  <c r="DK143" i="4" s="1"/>
  <c r="DL143" i="4" s="1"/>
  <c r="DM143" i="4" s="1"/>
  <c r="DN143" i="4" s="1"/>
  <c r="DO143" i="4" s="1"/>
  <c r="DP143" i="4" s="1"/>
  <c r="DQ143" i="4" s="1"/>
  <c r="DR143" i="4" s="1"/>
  <c r="DS143" i="4" s="1"/>
  <c r="DT143" i="4" s="1"/>
  <c r="DU143" i="4" s="1"/>
  <c r="DV143" i="4" s="1"/>
  <c r="DW143" i="4" s="1"/>
  <c r="DX143" i="4" s="1"/>
  <c r="DY143" i="4" s="1"/>
  <c r="DZ143" i="4" s="1"/>
  <c r="EA143" i="4" s="1"/>
  <c r="EB143" i="4" s="1"/>
  <c r="EC143" i="4" s="1"/>
  <c r="ED143" i="4" s="1"/>
  <c r="EE143" i="4" s="1"/>
  <c r="EF143" i="4" s="1"/>
  <c r="EG143" i="4" s="1"/>
  <c r="EH143" i="4" s="1"/>
  <c r="EI143" i="4" s="1"/>
  <c r="EJ143" i="4" s="1"/>
  <c r="EK143" i="4" s="1"/>
  <c r="EL143" i="4" s="1"/>
  <c r="EM143" i="4" s="1"/>
  <c r="EN143" i="4" s="1"/>
  <c r="EO143" i="4" s="1"/>
  <c r="EP143" i="4" s="1"/>
  <c r="EQ143" i="4" s="1"/>
  <c r="ER143" i="4" s="1"/>
  <c r="ES143" i="4" s="1"/>
  <c r="ET143" i="4" s="1"/>
  <c r="EU143" i="4" s="1"/>
  <c r="EV143" i="4" s="1"/>
  <c r="EW143" i="4" s="1"/>
  <c r="EX143" i="4" s="1"/>
  <c r="EY143" i="4" s="1"/>
  <c r="EZ143" i="4" s="1"/>
  <c r="FA143" i="4" s="1"/>
  <c r="FB143" i="4" s="1"/>
  <c r="FC143" i="4" s="1"/>
  <c r="FD143" i="4" s="1"/>
  <c r="FE143" i="4" s="1"/>
  <c r="FF143" i="4" s="1"/>
  <c r="FG143" i="4" s="1"/>
  <c r="FH143" i="4" s="1"/>
  <c r="FI143" i="4" s="1"/>
  <c r="FJ143" i="4" s="1"/>
  <c r="FK143" i="4" s="1"/>
  <c r="FL143" i="4" s="1"/>
  <c r="FM143" i="4" s="1"/>
  <c r="FN143" i="4" s="1"/>
  <c r="BL143" i="4"/>
  <c r="BM143" i="4" s="1"/>
  <c r="BN143" i="4" s="1"/>
  <c r="BO143" i="4" s="1"/>
  <c r="BP143" i="4" s="1"/>
  <c r="BQ143" i="4" s="1"/>
  <c r="BR143" i="4" s="1"/>
  <c r="BS143" i="4" s="1"/>
  <c r="BT143" i="4" s="1"/>
  <c r="BU143" i="4" s="1"/>
  <c r="BV143" i="4" s="1"/>
  <c r="BW143" i="4" s="1"/>
  <c r="BX143" i="4" s="1"/>
  <c r="BY143" i="4" s="1"/>
  <c r="BZ143" i="4" s="1"/>
  <c r="CA143" i="4" s="1"/>
  <c r="CB143" i="4" s="1"/>
  <c r="CC143" i="4" s="1"/>
  <c r="CD143" i="4" s="1"/>
  <c r="BJ143" i="4"/>
  <c r="BK143" i="4" s="1"/>
  <c r="BH143" i="4"/>
  <c r="BI143" i="4" s="1"/>
  <c r="BA143" i="4"/>
  <c r="BB143" i="4" s="1"/>
  <c r="BC143" i="4" s="1"/>
  <c r="BD143" i="4" s="1"/>
  <c r="BE143" i="4" s="1"/>
  <c r="BF143" i="4" s="1"/>
  <c r="BG143" i="4" s="1"/>
  <c r="CI142" i="4"/>
  <c r="CJ142" i="4" s="1"/>
  <c r="CK142" i="4" s="1"/>
  <c r="CL142" i="4" s="1"/>
  <c r="CM142" i="4" s="1"/>
  <c r="CN142" i="4" s="1"/>
  <c r="CO142" i="4" s="1"/>
  <c r="CP142" i="4" s="1"/>
  <c r="CQ142" i="4" s="1"/>
  <c r="CR142" i="4" s="1"/>
  <c r="CS142" i="4" s="1"/>
  <c r="CT142" i="4" s="1"/>
  <c r="CU142" i="4" s="1"/>
  <c r="CV142" i="4" s="1"/>
  <c r="CW142" i="4" s="1"/>
  <c r="CX142" i="4" s="1"/>
  <c r="CY142" i="4" s="1"/>
  <c r="CZ142" i="4" s="1"/>
  <c r="DA142" i="4" s="1"/>
  <c r="DB142" i="4" s="1"/>
  <c r="DC142" i="4" s="1"/>
  <c r="DD142" i="4" s="1"/>
  <c r="DE142" i="4" s="1"/>
  <c r="DF142" i="4" s="1"/>
  <c r="DG142" i="4" s="1"/>
  <c r="DH142" i="4" s="1"/>
  <c r="DI142" i="4" s="1"/>
  <c r="DJ142" i="4" s="1"/>
  <c r="DK142" i="4" s="1"/>
  <c r="DL142" i="4" s="1"/>
  <c r="DM142" i="4" s="1"/>
  <c r="DN142" i="4" s="1"/>
  <c r="DO142" i="4" s="1"/>
  <c r="DP142" i="4" s="1"/>
  <c r="DQ142" i="4" s="1"/>
  <c r="DR142" i="4" s="1"/>
  <c r="DS142" i="4" s="1"/>
  <c r="DT142" i="4" s="1"/>
  <c r="DU142" i="4" s="1"/>
  <c r="DV142" i="4" s="1"/>
  <c r="DW142" i="4" s="1"/>
  <c r="DX142" i="4" s="1"/>
  <c r="DY142" i="4" s="1"/>
  <c r="DZ142" i="4" s="1"/>
  <c r="EA142" i="4" s="1"/>
  <c r="EB142" i="4" s="1"/>
  <c r="EC142" i="4" s="1"/>
  <c r="ED142" i="4" s="1"/>
  <c r="EE142" i="4" s="1"/>
  <c r="EF142" i="4" s="1"/>
  <c r="EG142" i="4" s="1"/>
  <c r="EH142" i="4" s="1"/>
  <c r="EI142" i="4" s="1"/>
  <c r="EJ142" i="4" s="1"/>
  <c r="EK142" i="4" s="1"/>
  <c r="EL142" i="4" s="1"/>
  <c r="EM142" i="4" s="1"/>
  <c r="EN142" i="4" s="1"/>
  <c r="EO142" i="4" s="1"/>
  <c r="EP142" i="4" s="1"/>
  <c r="EQ142" i="4" s="1"/>
  <c r="ER142" i="4" s="1"/>
  <c r="ES142" i="4" s="1"/>
  <c r="ET142" i="4" s="1"/>
  <c r="EU142" i="4" s="1"/>
  <c r="EV142" i="4" s="1"/>
  <c r="EW142" i="4" s="1"/>
  <c r="EX142" i="4" s="1"/>
  <c r="EY142" i="4" s="1"/>
  <c r="EZ142" i="4" s="1"/>
  <c r="FA142" i="4" s="1"/>
  <c r="FB142" i="4" s="1"/>
  <c r="FC142" i="4" s="1"/>
  <c r="FD142" i="4" s="1"/>
  <c r="FE142" i="4" s="1"/>
  <c r="FF142" i="4" s="1"/>
  <c r="FG142" i="4" s="1"/>
  <c r="FH142" i="4" s="1"/>
  <c r="FI142" i="4" s="1"/>
  <c r="FJ142" i="4" s="1"/>
  <c r="FK142" i="4" s="1"/>
  <c r="FL142" i="4" s="1"/>
  <c r="FM142" i="4" s="1"/>
  <c r="FN142" i="4" s="1"/>
  <c r="BZ142" i="4"/>
  <c r="CA142" i="4" s="1"/>
  <c r="CB142" i="4" s="1"/>
  <c r="CC142" i="4" s="1"/>
  <c r="CD142" i="4" s="1"/>
  <c r="CE142" i="4" s="1"/>
  <c r="CF142" i="4" s="1"/>
  <c r="CG142" i="4" s="1"/>
  <c r="CH142" i="4" s="1"/>
  <c r="BN142" i="4"/>
  <c r="BO142" i="4" s="1"/>
  <c r="BP142" i="4" s="1"/>
  <c r="BQ142" i="4" s="1"/>
  <c r="BR142" i="4" s="1"/>
  <c r="BS142" i="4" s="1"/>
  <c r="BT142" i="4" s="1"/>
  <c r="BU142" i="4" s="1"/>
  <c r="BV142" i="4" s="1"/>
  <c r="BW142" i="4" s="1"/>
  <c r="BX142" i="4" s="1"/>
  <c r="BY142" i="4" s="1"/>
  <c r="BA142" i="4"/>
  <c r="BB142" i="4" s="1"/>
  <c r="BC142" i="4" s="1"/>
  <c r="BD142" i="4" s="1"/>
  <c r="BE142" i="4" s="1"/>
  <c r="BF142" i="4" s="1"/>
  <c r="BG142" i="4" s="1"/>
  <c r="BH142" i="4" s="1"/>
  <c r="BI142" i="4" s="1"/>
  <c r="BJ142" i="4" s="1"/>
  <c r="BK142" i="4" s="1"/>
  <c r="BL142" i="4" s="1"/>
  <c r="BM142" i="4" s="1"/>
  <c r="BG141" i="4"/>
  <c r="BH141" i="4" s="1"/>
  <c r="BI141" i="4" s="1"/>
  <c r="BJ141" i="4" s="1"/>
  <c r="BK141" i="4" s="1"/>
  <c r="BL141" i="4" s="1"/>
  <c r="BM141" i="4" s="1"/>
  <c r="BN141" i="4" s="1"/>
  <c r="BO141" i="4" s="1"/>
  <c r="BP141" i="4" s="1"/>
  <c r="BQ141" i="4" s="1"/>
  <c r="BR141" i="4" s="1"/>
  <c r="BS141" i="4" s="1"/>
  <c r="BT141" i="4" s="1"/>
  <c r="BU141" i="4" s="1"/>
  <c r="BV141" i="4" s="1"/>
  <c r="BW141" i="4" s="1"/>
  <c r="BX141" i="4" s="1"/>
  <c r="BY141" i="4" s="1"/>
  <c r="BZ141" i="4" s="1"/>
  <c r="CA141" i="4" s="1"/>
  <c r="CB141" i="4" s="1"/>
  <c r="CC141" i="4" s="1"/>
  <c r="CD141" i="4" s="1"/>
  <c r="CE141" i="4" s="1"/>
  <c r="CF141" i="4" s="1"/>
  <c r="CG141" i="4" s="1"/>
  <c r="CH141" i="4" s="1"/>
  <c r="CI141" i="4" s="1"/>
  <c r="CJ141" i="4" s="1"/>
  <c r="CK141" i="4" s="1"/>
  <c r="CL141" i="4" s="1"/>
  <c r="CM141" i="4" s="1"/>
  <c r="CN141" i="4" s="1"/>
  <c r="CO141" i="4" s="1"/>
  <c r="CP141" i="4" s="1"/>
  <c r="CQ141" i="4" s="1"/>
  <c r="CR141" i="4" s="1"/>
  <c r="CS141" i="4" s="1"/>
  <c r="CT141" i="4" s="1"/>
  <c r="CU141" i="4" s="1"/>
  <c r="CV141" i="4" s="1"/>
  <c r="CW141" i="4" s="1"/>
  <c r="CX141" i="4" s="1"/>
  <c r="CY141" i="4" s="1"/>
  <c r="CZ141" i="4" s="1"/>
  <c r="DA141" i="4" s="1"/>
  <c r="DB141" i="4" s="1"/>
  <c r="DC141" i="4" s="1"/>
  <c r="DD141" i="4" s="1"/>
  <c r="DE141" i="4" s="1"/>
  <c r="DF141" i="4" s="1"/>
  <c r="DG141" i="4" s="1"/>
  <c r="DH141" i="4" s="1"/>
  <c r="DI141" i="4" s="1"/>
  <c r="DJ141" i="4" s="1"/>
  <c r="DK141" i="4" s="1"/>
  <c r="DL141" i="4" s="1"/>
  <c r="DM141" i="4" s="1"/>
  <c r="DN141" i="4" s="1"/>
  <c r="DO141" i="4" s="1"/>
  <c r="DP141" i="4" s="1"/>
  <c r="DQ141" i="4" s="1"/>
  <c r="DR141" i="4" s="1"/>
  <c r="DS141" i="4" s="1"/>
  <c r="DT141" i="4" s="1"/>
  <c r="DU141" i="4" s="1"/>
  <c r="DV141" i="4" s="1"/>
  <c r="DW141" i="4" s="1"/>
  <c r="DX141" i="4" s="1"/>
  <c r="DY141" i="4" s="1"/>
  <c r="DZ141" i="4" s="1"/>
  <c r="EA141" i="4" s="1"/>
  <c r="EB141" i="4" s="1"/>
  <c r="EC141" i="4" s="1"/>
  <c r="ED141" i="4" s="1"/>
  <c r="EE141" i="4" s="1"/>
  <c r="EF141" i="4" s="1"/>
  <c r="EG141" i="4" s="1"/>
  <c r="EH141" i="4" s="1"/>
  <c r="EI141" i="4" s="1"/>
  <c r="EJ141" i="4" s="1"/>
  <c r="EK141" i="4" s="1"/>
  <c r="EL141" i="4" s="1"/>
  <c r="EM141" i="4" s="1"/>
  <c r="EN141" i="4" s="1"/>
  <c r="EO141" i="4" s="1"/>
  <c r="EP141" i="4" s="1"/>
  <c r="EQ141" i="4" s="1"/>
  <c r="ER141" i="4" s="1"/>
  <c r="ES141" i="4" s="1"/>
  <c r="ET141" i="4" s="1"/>
  <c r="EU141" i="4" s="1"/>
  <c r="EV141" i="4" s="1"/>
  <c r="EW141" i="4" s="1"/>
  <c r="EX141" i="4" s="1"/>
  <c r="EY141" i="4" s="1"/>
  <c r="EZ141" i="4" s="1"/>
  <c r="FA141" i="4" s="1"/>
  <c r="FB141" i="4" s="1"/>
  <c r="FC141" i="4" s="1"/>
  <c r="FD141" i="4" s="1"/>
  <c r="FE141" i="4" s="1"/>
  <c r="FF141" i="4" s="1"/>
  <c r="FG141" i="4" s="1"/>
  <c r="FH141" i="4" s="1"/>
  <c r="FI141" i="4" s="1"/>
  <c r="FJ141" i="4" s="1"/>
  <c r="FK141" i="4" s="1"/>
  <c r="FL141" i="4" s="1"/>
  <c r="FM141" i="4" s="1"/>
  <c r="FN141" i="4" s="1"/>
  <c r="BC141" i="4"/>
  <c r="BD141" i="4" s="1"/>
  <c r="BE141" i="4" s="1"/>
  <c r="BF141" i="4" s="1"/>
  <c r="BA141" i="4"/>
  <c r="BB141" i="4" s="1"/>
  <c r="BC140" i="4"/>
  <c r="BD140" i="4" s="1"/>
  <c r="BE140" i="4" s="1"/>
  <c r="BF140" i="4" s="1"/>
  <c r="BG140" i="4" s="1"/>
  <c r="BH140" i="4" s="1"/>
  <c r="BI140" i="4" s="1"/>
  <c r="BJ140" i="4" s="1"/>
  <c r="BK140" i="4" s="1"/>
  <c r="BL140" i="4" s="1"/>
  <c r="BM140" i="4" s="1"/>
  <c r="BN140" i="4" s="1"/>
  <c r="BO140" i="4" s="1"/>
  <c r="BP140" i="4" s="1"/>
  <c r="BQ140" i="4" s="1"/>
  <c r="BR140" i="4" s="1"/>
  <c r="BS140" i="4" s="1"/>
  <c r="BT140" i="4" s="1"/>
  <c r="BU140" i="4" s="1"/>
  <c r="BV140" i="4" s="1"/>
  <c r="BW140" i="4" s="1"/>
  <c r="BX140" i="4" s="1"/>
  <c r="BY140" i="4" s="1"/>
  <c r="BZ140" i="4" s="1"/>
  <c r="CA140" i="4" s="1"/>
  <c r="CB140" i="4" s="1"/>
  <c r="CC140" i="4" s="1"/>
  <c r="CD140" i="4" s="1"/>
  <c r="CE140" i="4" s="1"/>
  <c r="CF140" i="4" s="1"/>
  <c r="CG140" i="4" s="1"/>
  <c r="CH140" i="4" s="1"/>
  <c r="CI140" i="4" s="1"/>
  <c r="CJ140" i="4" s="1"/>
  <c r="CK140" i="4" s="1"/>
  <c r="CL140" i="4" s="1"/>
  <c r="CM140" i="4" s="1"/>
  <c r="CN140" i="4" s="1"/>
  <c r="CO140" i="4" s="1"/>
  <c r="CP140" i="4" s="1"/>
  <c r="CQ140" i="4" s="1"/>
  <c r="CR140" i="4" s="1"/>
  <c r="CS140" i="4" s="1"/>
  <c r="CT140" i="4" s="1"/>
  <c r="CU140" i="4" s="1"/>
  <c r="CV140" i="4" s="1"/>
  <c r="CW140" i="4" s="1"/>
  <c r="CX140" i="4" s="1"/>
  <c r="CY140" i="4" s="1"/>
  <c r="CZ140" i="4" s="1"/>
  <c r="DA140" i="4" s="1"/>
  <c r="DB140" i="4" s="1"/>
  <c r="DC140" i="4" s="1"/>
  <c r="DD140" i="4" s="1"/>
  <c r="DE140" i="4" s="1"/>
  <c r="DF140" i="4" s="1"/>
  <c r="DG140" i="4" s="1"/>
  <c r="DH140" i="4" s="1"/>
  <c r="DI140" i="4" s="1"/>
  <c r="DJ140" i="4" s="1"/>
  <c r="DK140" i="4" s="1"/>
  <c r="DL140" i="4" s="1"/>
  <c r="DM140" i="4" s="1"/>
  <c r="DN140" i="4" s="1"/>
  <c r="DO140" i="4" s="1"/>
  <c r="DP140" i="4" s="1"/>
  <c r="DQ140" i="4" s="1"/>
  <c r="DR140" i="4" s="1"/>
  <c r="DS140" i="4" s="1"/>
  <c r="DT140" i="4" s="1"/>
  <c r="DU140" i="4" s="1"/>
  <c r="DV140" i="4" s="1"/>
  <c r="DW140" i="4" s="1"/>
  <c r="DX140" i="4" s="1"/>
  <c r="DY140" i="4" s="1"/>
  <c r="DZ140" i="4" s="1"/>
  <c r="EA140" i="4" s="1"/>
  <c r="EB140" i="4" s="1"/>
  <c r="EC140" i="4" s="1"/>
  <c r="ED140" i="4" s="1"/>
  <c r="EE140" i="4" s="1"/>
  <c r="EF140" i="4" s="1"/>
  <c r="EG140" i="4" s="1"/>
  <c r="EH140" i="4" s="1"/>
  <c r="EI140" i="4" s="1"/>
  <c r="EJ140" i="4" s="1"/>
  <c r="EK140" i="4" s="1"/>
  <c r="EL140" i="4" s="1"/>
  <c r="EM140" i="4" s="1"/>
  <c r="EN140" i="4" s="1"/>
  <c r="EO140" i="4" s="1"/>
  <c r="EP140" i="4" s="1"/>
  <c r="EQ140" i="4" s="1"/>
  <c r="ER140" i="4" s="1"/>
  <c r="ES140" i="4" s="1"/>
  <c r="ET140" i="4" s="1"/>
  <c r="EU140" i="4" s="1"/>
  <c r="EV140" i="4" s="1"/>
  <c r="EW140" i="4" s="1"/>
  <c r="EX140" i="4" s="1"/>
  <c r="EY140" i="4" s="1"/>
  <c r="EZ140" i="4" s="1"/>
  <c r="FA140" i="4" s="1"/>
  <c r="FB140" i="4" s="1"/>
  <c r="FC140" i="4" s="1"/>
  <c r="FD140" i="4" s="1"/>
  <c r="FE140" i="4" s="1"/>
  <c r="FF140" i="4" s="1"/>
  <c r="FG140" i="4" s="1"/>
  <c r="FH140" i="4" s="1"/>
  <c r="FI140" i="4" s="1"/>
  <c r="FJ140" i="4" s="1"/>
  <c r="FK140" i="4" s="1"/>
  <c r="FL140" i="4" s="1"/>
  <c r="FM140" i="4" s="1"/>
  <c r="FN140" i="4" s="1"/>
  <c r="BA140" i="4"/>
  <c r="BB140" i="4" s="1"/>
  <c r="BB139" i="4"/>
  <c r="BC139" i="4" s="1"/>
  <c r="BD139" i="4" s="1"/>
  <c r="BE139" i="4" s="1"/>
  <c r="BF139" i="4" s="1"/>
  <c r="BG139" i="4" s="1"/>
  <c r="BH139" i="4" s="1"/>
  <c r="BI139" i="4" s="1"/>
  <c r="BJ139" i="4" s="1"/>
  <c r="BK139" i="4" s="1"/>
  <c r="BL139" i="4" s="1"/>
  <c r="BM139" i="4" s="1"/>
  <c r="BN139" i="4" s="1"/>
  <c r="BO139" i="4" s="1"/>
  <c r="BP139" i="4" s="1"/>
  <c r="BQ139" i="4" s="1"/>
  <c r="BR139" i="4" s="1"/>
  <c r="BS139" i="4" s="1"/>
  <c r="BT139" i="4" s="1"/>
  <c r="BU139" i="4" s="1"/>
  <c r="BV139" i="4" s="1"/>
  <c r="BW139" i="4" s="1"/>
  <c r="BX139" i="4" s="1"/>
  <c r="BY139" i="4" s="1"/>
  <c r="BZ139" i="4" s="1"/>
  <c r="CA139" i="4" s="1"/>
  <c r="CB139" i="4" s="1"/>
  <c r="CC139" i="4" s="1"/>
  <c r="CD139" i="4" s="1"/>
  <c r="CE139" i="4" s="1"/>
  <c r="CF139" i="4" s="1"/>
  <c r="CG139" i="4" s="1"/>
  <c r="CH139" i="4" s="1"/>
  <c r="CI139" i="4" s="1"/>
  <c r="CJ139" i="4" s="1"/>
  <c r="CK139" i="4" s="1"/>
  <c r="CL139" i="4" s="1"/>
  <c r="CM139" i="4" s="1"/>
  <c r="CN139" i="4" s="1"/>
  <c r="CO139" i="4" s="1"/>
  <c r="CP139" i="4" s="1"/>
  <c r="CQ139" i="4" s="1"/>
  <c r="CR139" i="4" s="1"/>
  <c r="CS139" i="4" s="1"/>
  <c r="CT139" i="4" s="1"/>
  <c r="CU139" i="4" s="1"/>
  <c r="CV139" i="4" s="1"/>
  <c r="CW139" i="4" s="1"/>
  <c r="CX139" i="4" s="1"/>
  <c r="CY139" i="4" s="1"/>
  <c r="CZ139" i="4" s="1"/>
  <c r="DA139" i="4" s="1"/>
  <c r="DB139" i="4" s="1"/>
  <c r="DC139" i="4" s="1"/>
  <c r="DD139" i="4" s="1"/>
  <c r="DE139" i="4" s="1"/>
  <c r="DF139" i="4" s="1"/>
  <c r="DG139" i="4" s="1"/>
  <c r="DH139" i="4" s="1"/>
  <c r="DI139" i="4" s="1"/>
  <c r="DJ139" i="4" s="1"/>
  <c r="DK139" i="4" s="1"/>
  <c r="DL139" i="4" s="1"/>
  <c r="DM139" i="4" s="1"/>
  <c r="DN139" i="4" s="1"/>
  <c r="DO139" i="4" s="1"/>
  <c r="DP139" i="4" s="1"/>
  <c r="DQ139" i="4" s="1"/>
  <c r="DR139" i="4" s="1"/>
  <c r="DS139" i="4" s="1"/>
  <c r="DT139" i="4" s="1"/>
  <c r="DU139" i="4" s="1"/>
  <c r="DV139" i="4" s="1"/>
  <c r="DW139" i="4" s="1"/>
  <c r="DX139" i="4" s="1"/>
  <c r="DY139" i="4" s="1"/>
  <c r="DZ139" i="4" s="1"/>
  <c r="EA139" i="4" s="1"/>
  <c r="EB139" i="4" s="1"/>
  <c r="EC139" i="4" s="1"/>
  <c r="ED139" i="4" s="1"/>
  <c r="EE139" i="4" s="1"/>
  <c r="EF139" i="4" s="1"/>
  <c r="EG139" i="4" s="1"/>
  <c r="EH139" i="4" s="1"/>
  <c r="EI139" i="4" s="1"/>
  <c r="EJ139" i="4" s="1"/>
  <c r="EK139" i="4" s="1"/>
  <c r="EL139" i="4" s="1"/>
  <c r="EM139" i="4" s="1"/>
  <c r="EN139" i="4" s="1"/>
  <c r="EO139" i="4" s="1"/>
  <c r="EP139" i="4" s="1"/>
  <c r="EQ139" i="4" s="1"/>
  <c r="ER139" i="4" s="1"/>
  <c r="ES139" i="4" s="1"/>
  <c r="ET139" i="4" s="1"/>
  <c r="EU139" i="4" s="1"/>
  <c r="EV139" i="4" s="1"/>
  <c r="EW139" i="4" s="1"/>
  <c r="EX139" i="4" s="1"/>
  <c r="EY139" i="4" s="1"/>
  <c r="EZ139" i="4" s="1"/>
  <c r="FA139" i="4" s="1"/>
  <c r="FB139" i="4" s="1"/>
  <c r="FC139" i="4" s="1"/>
  <c r="FD139" i="4" s="1"/>
  <c r="FE139" i="4" s="1"/>
  <c r="FF139" i="4" s="1"/>
  <c r="FG139" i="4" s="1"/>
  <c r="FH139" i="4" s="1"/>
  <c r="FI139" i="4" s="1"/>
  <c r="FJ139" i="4" s="1"/>
  <c r="FK139" i="4" s="1"/>
  <c r="FL139" i="4" s="1"/>
  <c r="FM139" i="4" s="1"/>
  <c r="FN139" i="4" s="1"/>
  <c r="BA139" i="4"/>
  <c r="BZ138" i="4"/>
  <c r="CA138" i="4" s="1"/>
  <c r="CB138" i="4" s="1"/>
  <c r="CC138" i="4" s="1"/>
  <c r="CD138" i="4" s="1"/>
  <c r="CE138" i="4" s="1"/>
  <c r="CF138" i="4" s="1"/>
  <c r="CG138" i="4" s="1"/>
  <c r="CH138" i="4" s="1"/>
  <c r="CI138" i="4" s="1"/>
  <c r="CJ138" i="4" s="1"/>
  <c r="CK138" i="4" s="1"/>
  <c r="CL138" i="4" s="1"/>
  <c r="CM138" i="4" s="1"/>
  <c r="CN138" i="4" s="1"/>
  <c r="CO138" i="4" s="1"/>
  <c r="CP138" i="4" s="1"/>
  <c r="CQ138" i="4" s="1"/>
  <c r="CR138" i="4" s="1"/>
  <c r="CS138" i="4" s="1"/>
  <c r="CT138" i="4" s="1"/>
  <c r="CU138" i="4" s="1"/>
  <c r="CV138" i="4" s="1"/>
  <c r="CW138" i="4" s="1"/>
  <c r="CX138" i="4" s="1"/>
  <c r="CY138" i="4" s="1"/>
  <c r="CZ138" i="4" s="1"/>
  <c r="DA138" i="4" s="1"/>
  <c r="DB138" i="4" s="1"/>
  <c r="DC138" i="4" s="1"/>
  <c r="DD138" i="4" s="1"/>
  <c r="DE138" i="4" s="1"/>
  <c r="DF138" i="4" s="1"/>
  <c r="DG138" i="4" s="1"/>
  <c r="DH138" i="4" s="1"/>
  <c r="DI138" i="4" s="1"/>
  <c r="DJ138" i="4" s="1"/>
  <c r="DK138" i="4" s="1"/>
  <c r="DL138" i="4" s="1"/>
  <c r="DM138" i="4" s="1"/>
  <c r="DN138" i="4" s="1"/>
  <c r="DO138" i="4" s="1"/>
  <c r="DP138" i="4" s="1"/>
  <c r="DQ138" i="4" s="1"/>
  <c r="DR138" i="4" s="1"/>
  <c r="DS138" i="4" s="1"/>
  <c r="DT138" i="4" s="1"/>
  <c r="DU138" i="4" s="1"/>
  <c r="DV138" i="4" s="1"/>
  <c r="DW138" i="4" s="1"/>
  <c r="DX138" i="4" s="1"/>
  <c r="DY138" i="4" s="1"/>
  <c r="DZ138" i="4" s="1"/>
  <c r="EA138" i="4" s="1"/>
  <c r="EB138" i="4" s="1"/>
  <c r="EC138" i="4" s="1"/>
  <c r="ED138" i="4" s="1"/>
  <c r="EE138" i="4" s="1"/>
  <c r="EF138" i="4" s="1"/>
  <c r="EG138" i="4" s="1"/>
  <c r="EH138" i="4" s="1"/>
  <c r="EI138" i="4" s="1"/>
  <c r="EJ138" i="4" s="1"/>
  <c r="EK138" i="4" s="1"/>
  <c r="EL138" i="4" s="1"/>
  <c r="EM138" i="4" s="1"/>
  <c r="EN138" i="4" s="1"/>
  <c r="EO138" i="4" s="1"/>
  <c r="EP138" i="4" s="1"/>
  <c r="EQ138" i="4" s="1"/>
  <c r="ER138" i="4" s="1"/>
  <c r="ES138" i="4" s="1"/>
  <c r="ET138" i="4" s="1"/>
  <c r="EU138" i="4" s="1"/>
  <c r="EV138" i="4" s="1"/>
  <c r="EW138" i="4" s="1"/>
  <c r="EX138" i="4" s="1"/>
  <c r="EY138" i="4" s="1"/>
  <c r="EZ138" i="4" s="1"/>
  <c r="FA138" i="4" s="1"/>
  <c r="FB138" i="4" s="1"/>
  <c r="FC138" i="4" s="1"/>
  <c r="FD138" i="4" s="1"/>
  <c r="FE138" i="4" s="1"/>
  <c r="FF138" i="4" s="1"/>
  <c r="FG138" i="4" s="1"/>
  <c r="FH138" i="4" s="1"/>
  <c r="FI138" i="4" s="1"/>
  <c r="FJ138" i="4" s="1"/>
  <c r="FK138" i="4" s="1"/>
  <c r="FL138" i="4" s="1"/>
  <c r="FM138" i="4" s="1"/>
  <c r="FN138" i="4" s="1"/>
  <c r="BE138" i="4"/>
  <c r="BF138" i="4" s="1"/>
  <c r="BG138" i="4" s="1"/>
  <c r="BH138" i="4" s="1"/>
  <c r="BI138" i="4" s="1"/>
  <c r="BJ138" i="4" s="1"/>
  <c r="BK138" i="4" s="1"/>
  <c r="BL138" i="4" s="1"/>
  <c r="BM138" i="4" s="1"/>
  <c r="BN138" i="4" s="1"/>
  <c r="BO138" i="4" s="1"/>
  <c r="BP138" i="4" s="1"/>
  <c r="BQ138" i="4" s="1"/>
  <c r="BR138" i="4" s="1"/>
  <c r="BS138" i="4" s="1"/>
  <c r="BT138" i="4" s="1"/>
  <c r="BU138" i="4" s="1"/>
  <c r="BV138" i="4" s="1"/>
  <c r="BW138" i="4" s="1"/>
  <c r="BX138" i="4" s="1"/>
  <c r="BY138" i="4" s="1"/>
  <c r="BB138" i="4"/>
  <c r="BC138" i="4" s="1"/>
  <c r="BD138" i="4" s="1"/>
  <c r="BA138" i="4"/>
  <c r="BB137" i="4"/>
  <c r="BC137" i="4" s="1"/>
  <c r="BD137" i="4" s="1"/>
  <c r="BE137" i="4" s="1"/>
  <c r="BF137" i="4" s="1"/>
  <c r="BG137" i="4" s="1"/>
  <c r="BH137" i="4" s="1"/>
  <c r="BI137" i="4" s="1"/>
  <c r="BJ137" i="4" s="1"/>
  <c r="BK137" i="4" s="1"/>
  <c r="BL137" i="4" s="1"/>
  <c r="BM137" i="4" s="1"/>
  <c r="BN137" i="4" s="1"/>
  <c r="BO137" i="4" s="1"/>
  <c r="BP137" i="4" s="1"/>
  <c r="BQ137" i="4" s="1"/>
  <c r="BR137" i="4" s="1"/>
  <c r="BS137" i="4" s="1"/>
  <c r="BT137" i="4" s="1"/>
  <c r="BU137" i="4" s="1"/>
  <c r="BV137" i="4" s="1"/>
  <c r="BW137" i="4" s="1"/>
  <c r="BX137" i="4" s="1"/>
  <c r="BY137" i="4" s="1"/>
  <c r="BZ137" i="4" s="1"/>
  <c r="CA137" i="4" s="1"/>
  <c r="CB137" i="4" s="1"/>
  <c r="CC137" i="4" s="1"/>
  <c r="CD137" i="4" s="1"/>
  <c r="CE137" i="4" s="1"/>
  <c r="CF137" i="4" s="1"/>
  <c r="CG137" i="4" s="1"/>
  <c r="CH137" i="4" s="1"/>
  <c r="CI137" i="4" s="1"/>
  <c r="CJ137" i="4" s="1"/>
  <c r="CK137" i="4" s="1"/>
  <c r="CL137" i="4" s="1"/>
  <c r="CM137" i="4" s="1"/>
  <c r="CN137" i="4" s="1"/>
  <c r="CO137" i="4" s="1"/>
  <c r="CP137" i="4" s="1"/>
  <c r="CQ137" i="4" s="1"/>
  <c r="CR137" i="4" s="1"/>
  <c r="CS137" i="4" s="1"/>
  <c r="CT137" i="4" s="1"/>
  <c r="CU137" i="4" s="1"/>
  <c r="CV137" i="4" s="1"/>
  <c r="CW137" i="4" s="1"/>
  <c r="CX137" i="4" s="1"/>
  <c r="CY137" i="4" s="1"/>
  <c r="CZ137" i="4" s="1"/>
  <c r="DA137" i="4" s="1"/>
  <c r="DB137" i="4" s="1"/>
  <c r="DC137" i="4" s="1"/>
  <c r="DD137" i="4" s="1"/>
  <c r="DE137" i="4" s="1"/>
  <c r="DF137" i="4" s="1"/>
  <c r="DG137" i="4" s="1"/>
  <c r="DH137" i="4" s="1"/>
  <c r="DI137" i="4" s="1"/>
  <c r="DJ137" i="4" s="1"/>
  <c r="DK137" i="4" s="1"/>
  <c r="DL137" i="4" s="1"/>
  <c r="DM137" i="4" s="1"/>
  <c r="DN137" i="4" s="1"/>
  <c r="DO137" i="4" s="1"/>
  <c r="DP137" i="4" s="1"/>
  <c r="DQ137" i="4" s="1"/>
  <c r="DR137" i="4" s="1"/>
  <c r="DS137" i="4" s="1"/>
  <c r="DT137" i="4" s="1"/>
  <c r="DU137" i="4" s="1"/>
  <c r="DV137" i="4" s="1"/>
  <c r="DW137" i="4" s="1"/>
  <c r="DX137" i="4" s="1"/>
  <c r="DY137" i="4" s="1"/>
  <c r="DZ137" i="4" s="1"/>
  <c r="EA137" i="4" s="1"/>
  <c r="EB137" i="4" s="1"/>
  <c r="EC137" i="4" s="1"/>
  <c r="ED137" i="4" s="1"/>
  <c r="EE137" i="4" s="1"/>
  <c r="EF137" i="4" s="1"/>
  <c r="EG137" i="4" s="1"/>
  <c r="EH137" i="4" s="1"/>
  <c r="EI137" i="4" s="1"/>
  <c r="EJ137" i="4" s="1"/>
  <c r="EK137" i="4" s="1"/>
  <c r="EL137" i="4" s="1"/>
  <c r="EM137" i="4" s="1"/>
  <c r="EN137" i="4" s="1"/>
  <c r="EO137" i="4" s="1"/>
  <c r="EP137" i="4" s="1"/>
  <c r="EQ137" i="4" s="1"/>
  <c r="ER137" i="4" s="1"/>
  <c r="ES137" i="4" s="1"/>
  <c r="ET137" i="4" s="1"/>
  <c r="EU137" i="4" s="1"/>
  <c r="EV137" i="4" s="1"/>
  <c r="EW137" i="4" s="1"/>
  <c r="EX137" i="4" s="1"/>
  <c r="EY137" i="4" s="1"/>
  <c r="EZ137" i="4" s="1"/>
  <c r="FA137" i="4" s="1"/>
  <c r="FB137" i="4" s="1"/>
  <c r="FC137" i="4" s="1"/>
  <c r="FD137" i="4" s="1"/>
  <c r="FE137" i="4" s="1"/>
  <c r="FF137" i="4" s="1"/>
  <c r="FG137" i="4" s="1"/>
  <c r="FH137" i="4" s="1"/>
  <c r="FI137" i="4" s="1"/>
  <c r="FJ137" i="4" s="1"/>
  <c r="FK137" i="4" s="1"/>
  <c r="FL137" i="4" s="1"/>
  <c r="FM137" i="4" s="1"/>
  <c r="FN137" i="4" s="1"/>
  <c r="BA137" i="4"/>
  <c r="BG136" i="4"/>
  <c r="BH136" i="4" s="1"/>
  <c r="BI136" i="4" s="1"/>
  <c r="BJ136" i="4" s="1"/>
  <c r="BK136" i="4" s="1"/>
  <c r="BL136" i="4" s="1"/>
  <c r="BM136" i="4" s="1"/>
  <c r="BN136" i="4" s="1"/>
  <c r="BO136" i="4" s="1"/>
  <c r="BP136" i="4" s="1"/>
  <c r="BQ136" i="4" s="1"/>
  <c r="BR136" i="4" s="1"/>
  <c r="BS136" i="4" s="1"/>
  <c r="BT136" i="4" s="1"/>
  <c r="BU136" i="4" s="1"/>
  <c r="BV136" i="4" s="1"/>
  <c r="BW136" i="4" s="1"/>
  <c r="BX136" i="4" s="1"/>
  <c r="BY136" i="4" s="1"/>
  <c r="BZ136" i="4" s="1"/>
  <c r="CA136" i="4" s="1"/>
  <c r="CB136" i="4" s="1"/>
  <c r="CC136" i="4" s="1"/>
  <c r="CD136" i="4" s="1"/>
  <c r="CE136" i="4" s="1"/>
  <c r="CF136" i="4" s="1"/>
  <c r="CG136" i="4" s="1"/>
  <c r="CH136" i="4" s="1"/>
  <c r="CI136" i="4" s="1"/>
  <c r="CJ136" i="4" s="1"/>
  <c r="CK136" i="4" s="1"/>
  <c r="CL136" i="4" s="1"/>
  <c r="CM136" i="4" s="1"/>
  <c r="CN136" i="4" s="1"/>
  <c r="CO136" i="4" s="1"/>
  <c r="CP136" i="4" s="1"/>
  <c r="CQ136" i="4" s="1"/>
  <c r="CR136" i="4" s="1"/>
  <c r="CS136" i="4" s="1"/>
  <c r="CT136" i="4" s="1"/>
  <c r="CU136" i="4" s="1"/>
  <c r="CV136" i="4" s="1"/>
  <c r="CW136" i="4" s="1"/>
  <c r="CX136" i="4" s="1"/>
  <c r="CY136" i="4" s="1"/>
  <c r="CZ136" i="4" s="1"/>
  <c r="DA136" i="4" s="1"/>
  <c r="DB136" i="4" s="1"/>
  <c r="DC136" i="4" s="1"/>
  <c r="DD136" i="4" s="1"/>
  <c r="DE136" i="4" s="1"/>
  <c r="DF136" i="4" s="1"/>
  <c r="DG136" i="4" s="1"/>
  <c r="DH136" i="4" s="1"/>
  <c r="DI136" i="4" s="1"/>
  <c r="DJ136" i="4" s="1"/>
  <c r="DK136" i="4" s="1"/>
  <c r="DL136" i="4" s="1"/>
  <c r="DM136" i="4" s="1"/>
  <c r="DN136" i="4" s="1"/>
  <c r="DO136" i="4" s="1"/>
  <c r="DP136" i="4" s="1"/>
  <c r="DQ136" i="4" s="1"/>
  <c r="DR136" i="4" s="1"/>
  <c r="DS136" i="4" s="1"/>
  <c r="DT136" i="4" s="1"/>
  <c r="DU136" i="4" s="1"/>
  <c r="DV136" i="4" s="1"/>
  <c r="DW136" i="4" s="1"/>
  <c r="DX136" i="4" s="1"/>
  <c r="DY136" i="4" s="1"/>
  <c r="DZ136" i="4" s="1"/>
  <c r="EA136" i="4" s="1"/>
  <c r="EB136" i="4" s="1"/>
  <c r="EC136" i="4" s="1"/>
  <c r="ED136" i="4" s="1"/>
  <c r="EE136" i="4" s="1"/>
  <c r="EF136" i="4" s="1"/>
  <c r="EG136" i="4" s="1"/>
  <c r="EH136" i="4" s="1"/>
  <c r="EI136" i="4" s="1"/>
  <c r="EJ136" i="4" s="1"/>
  <c r="EK136" i="4" s="1"/>
  <c r="EL136" i="4" s="1"/>
  <c r="EM136" i="4" s="1"/>
  <c r="EN136" i="4" s="1"/>
  <c r="EO136" i="4" s="1"/>
  <c r="EP136" i="4" s="1"/>
  <c r="EQ136" i="4" s="1"/>
  <c r="ER136" i="4" s="1"/>
  <c r="ES136" i="4" s="1"/>
  <c r="ET136" i="4" s="1"/>
  <c r="EU136" i="4" s="1"/>
  <c r="EV136" i="4" s="1"/>
  <c r="EW136" i="4" s="1"/>
  <c r="EX136" i="4" s="1"/>
  <c r="EY136" i="4" s="1"/>
  <c r="EZ136" i="4" s="1"/>
  <c r="FA136" i="4" s="1"/>
  <c r="FB136" i="4" s="1"/>
  <c r="FC136" i="4" s="1"/>
  <c r="FD136" i="4" s="1"/>
  <c r="FE136" i="4" s="1"/>
  <c r="FF136" i="4" s="1"/>
  <c r="FG136" i="4" s="1"/>
  <c r="FH136" i="4" s="1"/>
  <c r="FI136" i="4" s="1"/>
  <c r="FJ136" i="4" s="1"/>
  <c r="FK136" i="4" s="1"/>
  <c r="FL136" i="4" s="1"/>
  <c r="FM136" i="4" s="1"/>
  <c r="FN136" i="4" s="1"/>
  <c r="BB136" i="4"/>
  <c r="BC136" i="4" s="1"/>
  <c r="BD136" i="4" s="1"/>
  <c r="BE136" i="4" s="1"/>
  <c r="BF136" i="4" s="1"/>
  <c r="BA136" i="4"/>
  <c r="BI135" i="4"/>
  <c r="BJ135" i="4" s="1"/>
  <c r="BK135" i="4" s="1"/>
  <c r="BL135" i="4" s="1"/>
  <c r="BM135" i="4" s="1"/>
  <c r="BN135" i="4" s="1"/>
  <c r="BO135" i="4" s="1"/>
  <c r="BP135" i="4" s="1"/>
  <c r="BQ135" i="4" s="1"/>
  <c r="BR135" i="4" s="1"/>
  <c r="BS135" i="4" s="1"/>
  <c r="BT135" i="4" s="1"/>
  <c r="BU135" i="4" s="1"/>
  <c r="BV135" i="4" s="1"/>
  <c r="BW135" i="4" s="1"/>
  <c r="BX135" i="4" s="1"/>
  <c r="BY135" i="4" s="1"/>
  <c r="BZ135" i="4" s="1"/>
  <c r="CA135" i="4" s="1"/>
  <c r="CB135" i="4" s="1"/>
  <c r="CC135" i="4" s="1"/>
  <c r="CD135" i="4" s="1"/>
  <c r="CE135" i="4" s="1"/>
  <c r="CF135" i="4" s="1"/>
  <c r="CG135" i="4" s="1"/>
  <c r="CH135" i="4" s="1"/>
  <c r="CI135" i="4" s="1"/>
  <c r="CJ135" i="4" s="1"/>
  <c r="CK135" i="4" s="1"/>
  <c r="CL135" i="4" s="1"/>
  <c r="CM135" i="4" s="1"/>
  <c r="CN135" i="4" s="1"/>
  <c r="CO135" i="4" s="1"/>
  <c r="CP135" i="4" s="1"/>
  <c r="CQ135" i="4" s="1"/>
  <c r="CR135" i="4" s="1"/>
  <c r="CS135" i="4" s="1"/>
  <c r="CT135" i="4" s="1"/>
  <c r="CU135" i="4" s="1"/>
  <c r="CV135" i="4" s="1"/>
  <c r="CW135" i="4" s="1"/>
  <c r="CX135" i="4" s="1"/>
  <c r="CY135" i="4" s="1"/>
  <c r="CZ135" i="4" s="1"/>
  <c r="DA135" i="4" s="1"/>
  <c r="DB135" i="4" s="1"/>
  <c r="DC135" i="4" s="1"/>
  <c r="DD135" i="4" s="1"/>
  <c r="DE135" i="4" s="1"/>
  <c r="DF135" i="4" s="1"/>
  <c r="DG135" i="4" s="1"/>
  <c r="DH135" i="4" s="1"/>
  <c r="DI135" i="4" s="1"/>
  <c r="DJ135" i="4" s="1"/>
  <c r="DK135" i="4" s="1"/>
  <c r="DL135" i="4" s="1"/>
  <c r="DM135" i="4" s="1"/>
  <c r="DN135" i="4" s="1"/>
  <c r="DO135" i="4" s="1"/>
  <c r="DP135" i="4" s="1"/>
  <c r="DQ135" i="4" s="1"/>
  <c r="DR135" i="4" s="1"/>
  <c r="DS135" i="4" s="1"/>
  <c r="DT135" i="4" s="1"/>
  <c r="DU135" i="4" s="1"/>
  <c r="DV135" i="4" s="1"/>
  <c r="DW135" i="4" s="1"/>
  <c r="DX135" i="4" s="1"/>
  <c r="DY135" i="4" s="1"/>
  <c r="DZ135" i="4" s="1"/>
  <c r="EA135" i="4" s="1"/>
  <c r="EB135" i="4" s="1"/>
  <c r="EC135" i="4" s="1"/>
  <c r="ED135" i="4" s="1"/>
  <c r="EE135" i="4" s="1"/>
  <c r="EF135" i="4" s="1"/>
  <c r="EG135" i="4" s="1"/>
  <c r="EH135" i="4" s="1"/>
  <c r="EI135" i="4" s="1"/>
  <c r="EJ135" i="4" s="1"/>
  <c r="EK135" i="4" s="1"/>
  <c r="EL135" i="4" s="1"/>
  <c r="EM135" i="4" s="1"/>
  <c r="EN135" i="4" s="1"/>
  <c r="EO135" i="4" s="1"/>
  <c r="EP135" i="4" s="1"/>
  <c r="EQ135" i="4" s="1"/>
  <c r="ER135" i="4" s="1"/>
  <c r="ES135" i="4" s="1"/>
  <c r="ET135" i="4" s="1"/>
  <c r="EU135" i="4" s="1"/>
  <c r="EV135" i="4" s="1"/>
  <c r="EW135" i="4" s="1"/>
  <c r="EX135" i="4" s="1"/>
  <c r="EY135" i="4" s="1"/>
  <c r="EZ135" i="4" s="1"/>
  <c r="FA135" i="4" s="1"/>
  <c r="FB135" i="4" s="1"/>
  <c r="FC135" i="4" s="1"/>
  <c r="FD135" i="4" s="1"/>
  <c r="FE135" i="4" s="1"/>
  <c r="FF135" i="4" s="1"/>
  <c r="FG135" i="4" s="1"/>
  <c r="FH135" i="4" s="1"/>
  <c r="FI135" i="4" s="1"/>
  <c r="FJ135" i="4" s="1"/>
  <c r="FK135" i="4" s="1"/>
  <c r="FL135" i="4" s="1"/>
  <c r="FM135" i="4" s="1"/>
  <c r="FN135" i="4" s="1"/>
  <c r="BG135" i="4"/>
  <c r="BH135" i="4" s="1"/>
  <c r="BE135" i="4"/>
  <c r="BF135" i="4" s="1"/>
  <c r="BD135" i="4"/>
  <c r="BC135" i="4"/>
  <c r="BA135" i="4"/>
  <c r="BB135" i="4" s="1"/>
  <c r="BK134" i="4"/>
  <c r="BL134" i="4" s="1"/>
  <c r="BM134" i="4" s="1"/>
  <c r="BN134" i="4" s="1"/>
  <c r="BO134" i="4" s="1"/>
  <c r="BP134" i="4" s="1"/>
  <c r="BQ134" i="4" s="1"/>
  <c r="BR134" i="4" s="1"/>
  <c r="BS134" i="4" s="1"/>
  <c r="BT134" i="4" s="1"/>
  <c r="BU134" i="4" s="1"/>
  <c r="BV134" i="4" s="1"/>
  <c r="BW134" i="4" s="1"/>
  <c r="BX134" i="4" s="1"/>
  <c r="BY134" i="4" s="1"/>
  <c r="BZ134" i="4" s="1"/>
  <c r="CA134" i="4" s="1"/>
  <c r="CB134" i="4" s="1"/>
  <c r="CC134" i="4" s="1"/>
  <c r="CD134" i="4" s="1"/>
  <c r="CE134" i="4" s="1"/>
  <c r="CF134" i="4" s="1"/>
  <c r="CG134" i="4" s="1"/>
  <c r="CH134" i="4" s="1"/>
  <c r="CI134" i="4" s="1"/>
  <c r="CJ134" i="4" s="1"/>
  <c r="CK134" i="4" s="1"/>
  <c r="CL134" i="4" s="1"/>
  <c r="CM134" i="4" s="1"/>
  <c r="CN134" i="4" s="1"/>
  <c r="CO134" i="4" s="1"/>
  <c r="CP134" i="4" s="1"/>
  <c r="CQ134" i="4" s="1"/>
  <c r="CR134" i="4" s="1"/>
  <c r="CS134" i="4" s="1"/>
  <c r="CT134" i="4" s="1"/>
  <c r="CU134" i="4" s="1"/>
  <c r="CV134" i="4" s="1"/>
  <c r="CW134" i="4" s="1"/>
  <c r="CX134" i="4" s="1"/>
  <c r="CY134" i="4" s="1"/>
  <c r="CZ134" i="4" s="1"/>
  <c r="DA134" i="4" s="1"/>
  <c r="DB134" i="4" s="1"/>
  <c r="DC134" i="4" s="1"/>
  <c r="DD134" i="4" s="1"/>
  <c r="DE134" i="4" s="1"/>
  <c r="DF134" i="4" s="1"/>
  <c r="DG134" i="4" s="1"/>
  <c r="DH134" i="4" s="1"/>
  <c r="DI134" i="4" s="1"/>
  <c r="DJ134" i="4" s="1"/>
  <c r="DK134" i="4" s="1"/>
  <c r="DL134" i="4" s="1"/>
  <c r="DM134" i="4" s="1"/>
  <c r="DN134" i="4" s="1"/>
  <c r="DO134" i="4" s="1"/>
  <c r="DP134" i="4" s="1"/>
  <c r="DQ134" i="4" s="1"/>
  <c r="DR134" i="4" s="1"/>
  <c r="DS134" i="4" s="1"/>
  <c r="DT134" i="4" s="1"/>
  <c r="DU134" i="4" s="1"/>
  <c r="DV134" i="4" s="1"/>
  <c r="DW134" i="4" s="1"/>
  <c r="DX134" i="4" s="1"/>
  <c r="DY134" i="4" s="1"/>
  <c r="DZ134" i="4" s="1"/>
  <c r="EA134" i="4" s="1"/>
  <c r="EB134" i="4" s="1"/>
  <c r="EC134" i="4" s="1"/>
  <c r="ED134" i="4" s="1"/>
  <c r="EE134" i="4" s="1"/>
  <c r="EF134" i="4" s="1"/>
  <c r="EG134" i="4" s="1"/>
  <c r="EH134" i="4" s="1"/>
  <c r="EI134" i="4" s="1"/>
  <c r="EJ134" i="4" s="1"/>
  <c r="EK134" i="4" s="1"/>
  <c r="EL134" i="4" s="1"/>
  <c r="EM134" i="4" s="1"/>
  <c r="EN134" i="4" s="1"/>
  <c r="EO134" i="4" s="1"/>
  <c r="EP134" i="4" s="1"/>
  <c r="EQ134" i="4" s="1"/>
  <c r="ER134" i="4" s="1"/>
  <c r="ES134" i="4" s="1"/>
  <c r="ET134" i="4" s="1"/>
  <c r="EU134" i="4" s="1"/>
  <c r="EV134" i="4" s="1"/>
  <c r="EW134" i="4" s="1"/>
  <c r="EX134" i="4" s="1"/>
  <c r="EY134" i="4" s="1"/>
  <c r="EZ134" i="4" s="1"/>
  <c r="FA134" i="4" s="1"/>
  <c r="FB134" i="4" s="1"/>
  <c r="FC134" i="4" s="1"/>
  <c r="FD134" i="4" s="1"/>
  <c r="FE134" i="4" s="1"/>
  <c r="FF134" i="4" s="1"/>
  <c r="FG134" i="4" s="1"/>
  <c r="FH134" i="4" s="1"/>
  <c r="FI134" i="4" s="1"/>
  <c r="FJ134" i="4" s="1"/>
  <c r="FK134" i="4" s="1"/>
  <c r="FL134" i="4" s="1"/>
  <c r="FM134" i="4" s="1"/>
  <c r="FN134" i="4" s="1"/>
  <c r="BA134" i="4"/>
  <c r="BB134" i="4" s="1"/>
  <c r="BC134" i="4" s="1"/>
  <c r="BD134" i="4" s="1"/>
  <c r="BE134" i="4" s="1"/>
  <c r="BF134" i="4" s="1"/>
  <c r="BG134" i="4" s="1"/>
  <c r="BH134" i="4" s="1"/>
  <c r="BI134" i="4" s="1"/>
  <c r="BJ134" i="4" s="1"/>
  <c r="BG133" i="4"/>
  <c r="BH133" i="4" s="1"/>
  <c r="BI133" i="4" s="1"/>
  <c r="BJ133" i="4" s="1"/>
  <c r="BK133" i="4" s="1"/>
  <c r="BL133" i="4" s="1"/>
  <c r="BM133" i="4" s="1"/>
  <c r="BN133" i="4" s="1"/>
  <c r="BO133" i="4" s="1"/>
  <c r="BP133" i="4" s="1"/>
  <c r="BQ133" i="4" s="1"/>
  <c r="BR133" i="4" s="1"/>
  <c r="BS133" i="4" s="1"/>
  <c r="BT133" i="4" s="1"/>
  <c r="BU133" i="4" s="1"/>
  <c r="BV133" i="4" s="1"/>
  <c r="BW133" i="4" s="1"/>
  <c r="BX133" i="4" s="1"/>
  <c r="BY133" i="4" s="1"/>
  <c r="BZ133" i="4" s="1"/>
  <c r="CA133" i="4" s="1"/>
  <c r="CB133" i="4" s="1"/>
  <c r="CC133" i="4" s="1"/>
  <c r="CD133" i="4" s="1"/>
  <c r="CE133" i="4" s="1"/>
  <c r="CF133" i="4" s="1"/>
  <c r="CG133" i="4" s="1"/>
  <c r="CH133" i="4" s="1"/>
  <c r="CI133" i="4" s="1"/>
  <c r="CJ133" i="4" s="1"/>
  <c r="CK133" i="4" s="1"/>
  <c r="CL133" i="4" s="1"/>
  <c r="CM133" i="4" s="1"/>
  <c r="CN133" i="4" s="1"/>
  <c r="CO133" i="4" s="1"/>
  <c r="CP133" i="4" s="1"/>
  <c r="CQ133" i="4" s="1"/>
  <c r="CR133" i="4" s="1"/>
  <c r="CS133" i="4" s="1"/>
  <c r="CT133" i="4" s="1"/>
  <c r="CU133" i="4" s="1"/>
  <c r="CV133" i="4" s="1"/>
  <c r="CW133" i="4" s="1"/>
  <c r="CX133" i="4" s="1"/>
  <c r="CY133" i="4" s="1"/>
  <c r="CZ133" i="4" s="1"/>
  <c r="DA133" i="4" s="1"/>
  <c r="DB133" i="4" s="1"/>
  <c r="DC133" i="4" s="1"/>
  <c r="DD133" i="4" s="1"/>
  <c r="DE133" i="4" s="1"/>
  <c r="DF133" i="4" s="1"/>
  <c r="DG133" i="4" s="1"/>
  <c r="DH133" i="4" s="1"/>
  <c r="DI133" i="4" s="1"/>
  <c r="DJ133" i="4" s="1"/>
  <c r="DK133" i="4" s="1"/>
  <c r="DL133" i="4" s="1"/>
  <c r="DM133" i="4" s="1"/>
  <c r="DN133" i="4" s="1"/>
  <c r="DO133" i="4" s="1"/>
  <c r="DP133" i="4" s="1"/>
  <c r="DQ133" i="4" s="1"/>
  <c r="DR133" i="4" s="1"/>
  <c r="DS133" i="4" s="1"/>
  <c r="DT133" i="4" s="1"/>
  <c r="DU133" i="4" s="1"/>
  <c r="DV133" i="4" s="1"/>
  <c r="DW133" i="4" s="1"/>
  <c r="DX133" i="4" s="1"/>
  <c r="DY133" i="4" s="1"/>
  <c r="DZ133" i="4" s="1"/>
  <c r="EA133" i="4" s="1"/>
  <c r="EB133" i="4" s="1"/>
  <c r="EC133" i="4" s="1"/>
  <c r="ED133" i="4" s="1"/>
  <c r="EE133" i="4" s="1"/>
  <c r="EF133" i="4" s="1"/>
  <c r="EG133" i="4" s="1"/>
  <c r="EH133" i="4" s="1"/>
  <c r="EI133" i="4" s="1"/>
  <c r="EJ133" i="4" s="1"/>
  <c r="EK133" i="4" s="1"/>
  <c r="EL133" i="4" s="1"/>
  <c r="EM133" i="4" s="1"/>
  <c r="EN133" i="4" s="1"/>
  <c r="EO133" i="4" s="1"/>
  <c r="EP133" i="4" s="1"/>
  <c r="EQ133" i="4" s="1"/>
  <c r="ER133" i="4" s="1"/>
  <c r="ES133" i="4" s="1"/>
  <c r="ET133" i="4" s="1"/>
  <c r="EU133" i="4" s="1"/>
  <c r="EV133" i="4" s="1"/>
  <c r="EW133" i="4" s="1"/>
  <c r="EX133" i="4" s="1"/>
  <c r="EY133" i="4" s="1"/>
  <c r="EZ133" i="4" s="1"/>
  <c r="FA133" i="4" s="1"/>
  <c r="FB133" i="4" s="1"/>
  <c r="FC133" i="4" s="1"/>
  <c r="FD133" i="4" s="1"/>
  <c r="FE133" i="4" s="1"/>
  <c r="FF133" i="4" s="1"/>
  <c r="FG133" i="4" s="1"/>
  <c r="FH133" i="4" s="1"/>
  <c r="FI133" i="4" s="1"/>
  <c r="FJ133" i="4" s="1"/>
  <c r="FK133" i="4" s="1"/>
  <c r="FL133" i="4" s="1"/>
  <c r="FM133" i="4" s="1"/>
  <c r="FN133" i="4" s="1"/>
  <c r="BD133" i="4"/>
  <c r="BE133" i="4" s="1"/>
  <c r="BF133" i="4" s="1"/>
  <c r="BA133" i="4"/>
  <c r="BB133" i="4" s="1"/>
  <c r="BC133" i="4" s="1"/>
  <c r="BY132" i="4"/>
  <c r="BZ132" i="4" s="1"/>
  <c r="CA132" i="4" s="1"/>
  <c r="CB132" i="4" s="1"/>
  <c r="CC132" i="4" s="1"/>
  <c r="CD132" i="4" s="1"/>
  <c r="CE132" i="4" s="1"/>
  <c r="CF132" i="4" s="1"/>
  <c r="CG132" i="4" s="1"/>
  <c r="CH132" i="4" s="1"/>
  <c r="CI132" i="4" s="1"/>
  <c r="CJ132" i="4" s="1"/>
  <c r="CK132" i="4" s="1"/>
  <c r="CL132" i="4" s="1"/>
  <c r="CM132" i="4" s="1"/>
  <c r="CN132" i="4" s="1"/>
  <c r="CO132" i="4" s="1"/>
  <c r="CP132" i="4" s="1"/>
  <c r="CQ132" i="4" s="1"/>
  <c r="CR132" i="4" s="1"/>
  <c r="CS132" i="4" s="1"/>
  <c r="CT132" i="4" s="1"/>
  <c r="CU132" i="4" s="1"/>
  <c r="CV132" i="4" s="1"/>
  <c r="CW132" i="4" s="1"/>
  <c r="CX132" i="4" s="1"/>
  <c r="CY132" i="4" s="1"/>
  <c r="CZ132" i="4" s="1"/>
  <c r="DA132" i="4" s="1"/>
  <c r="DB132" i="4" s="1"/>
  <c r="DC132" i="4" s="1"/>
  <c r="DD132" i="4" s="1"/>
  <c r="DE132" i="4" s="1"/>
  <c r="DF132" i="4" s="1"/>
  <c r="DG132" i="4" s="1"/>
  <c r="DH132" i="4" s="1"/>
  <c r="DI132" i="4" s="1"/>
  <c r="DJ132" i="4" s="1"/>
  <c r="DK132" i="4" s="1"/>
  <c r="DL132" i="4" s="1"/>
  <c r="DM132" i="4" s="1"/>
  <c r="DN132" i="4" s="1"/>
  <c r="DO132" i="4" s="1"/>
  <c r="DP132" i="4" s="1"/>
  <c r="DQ132" i="4" s="1"/>
  <c r="DR132" i="4" s="1"/>
  <c r="DS132" i="4" s="1"/>
  <c r="DT132" i="4" s="1"/>
  <c r="DU132" i="4" s="1"/>
  <c r="DV132" i="4" s="1"/>
  <c r="DW132" i="4" s="1"/>
  <c r="DX132" i="4" s="1"/>
  <c r="DY132" i="4" s="1"/>
  <c r="DZ132" i="4" s="1"/>
  <c r="EA132" i="4" s="1"/>
  <c r="EB132" i="4" s="1"/>
  <c r="EC132" i="4" s="1"/>
  <c r="ED132" i="4" s="1"/>
  <c r="EE132" i="4" s="1"/>
  <c r="EF132" i="4" s="1"/>
  <c r="EG132" i="4" s="1"/>
  <c r="EH132" i="4" s="1"/>
  <c r="EI132" i="4" s="1"/>
  <c r="EJ132" i="4" s="1"/>
  <c r="EK132" i="4" s="1"/>
  <c r="EL132" i="4" s="1"/>
  <c r="EM132" i="4" s="1"/>
  <c r="EN132" i="4" s="1"/>
  <c r="EO132" i="4" s="1"/>
  <c r="EP132" i="4" s="1"/>
  <c r="EQ132" i="4" s="1"/>
  <c r="ER132" i="4" s="1"/>
  <c r="ES132" i="4" s="1"/>
  <c r="ET132" i="4" s="1"/>
  <c r="EU132" i="4" s="1"/>
  <c r="EV132" i="4" s="1"/>
  <c r="EW132" i="4" s="1"/>
  <c r="EX132" i="4" s="1"/>
  <c r="EY132" i="4" s="1"/>
  <c r="EZ132" i="4" s="1"/>
  <c r="FA132" i="4" s="1"/>
  <c r="FB132" i="4" s="1"/>
  <c r="FC132" i="4" s="1"/>
  <c r="FD132" i="4" s="1"/>
  <c r="FE132" i="4" s="1"/>
  <c r="FF132" i="4" s="1"/>
  <c r="FG132" i="4" s="1"/>
  <c r="FH132" i="4" s="1"/>
  <c r="FI132" i="4" s="1"/>
  <c r="FJ132" i="4" s="1"/>
  <c r="FK132" i="4" s="1"/>
  <c r="FL132" i="4" s="1"/>
  <c r="FM132" i="4" s="1"/>
  <c r="FN132" i="4" s="1"/>
  <c r="BA132" i="4"/>
  <c r="BB132" i="4" s="1"/>
  <c r="BC132" i="4" s="1"/>
  <c r="BD132" i="4" s="1"/>
  <c r="BE132" i="4" s="1"/>
  <c r="BF132" i="4" s="1"/>
  <c r="BG132" i="4" s="1"/>
  <c r="BH132" i="4" s="1"/>
  <c r="BI132" i="4" s="1"/>
  <c r="BJ132" i="4" s="1"/>
  <c r="BK132" i="4" s="1"/>
  <c r="BL132" i="4" s="1"/>
  <c r="BM132" i="4" s="1"/>
  <c r="BN132" i="4" s="1"/>
  <c r="BO132" i="4" s="1"/>
  <c r="BP132" i="4" s="1"/>
  <c r="BQ132" i="4" s="1"/>
  <c r="BR132" i="4" s="1"/>
  <c r="BS132" i="4" s="1"/>
  <c r="BT132" i="4" s="1"/>
  <c r="BU132" i="4" s="1"/>
  <c r="BV132" i="4" s="1"/>
  <c r="BW132" i="4" s="1"/>
  <c r="BX132" i="4" s="1"/>
  <c r="BW131" i="4"/>
  <c r="BX131" i="4" s="1"/>
  <c r="BY131" i="4" s="1"/>
  <c r="BZ131" i="4" s="1"/>
  <c r="CA131" i="4" s="1"/>
  <c r="CB131" i="4" s="1"/>
  <c r="CC131" i="4" s="1"/>
  <c r="CD131" i="4" s="1"/>
  <c r="CE131" i="4" s="1"/>
  <c r="CF131" i="4" s="1"/>
  <c r="CG131" i="4" s="1"/>
  <c r="CH131" i="4" s="1"/>
  <c r="CI131" i="4" s="1"/>
  <c r="CJ131" i="4" s="1"/>
  <c r="CK131" i="4" s="1"/>
  <c r="CL131" i="4" s="1"/>
  <c r="CM131" i="4" s="1"/>
  <c r="CN131" i="4" s="1"/>
  <c r="CO131" i="4" s="1"/>
  <c r="CP131" i="4" s="1"/>
  <c r="CQ131" i="4" s="1"/>
  <c r="CR131" i="4" s="1"/>
  <c r="CS131" i="4" s="1"/>
  <c r="CT131" i="4" s="1"/>
  <c r="CU131" i="4" s="1"/>
  <c r="CV131" i="4" s="1"/>
  <c r="CW131" i="4" s="1"/>
  <c r="CX131" i="4" s="1"/>
  <c r="CY131" i="4" s="1"/>
  <c r="CZ131" i="4" s="1"/>
  <c r="DA131" i="4" s="1"/>
  <c r="DB131" i="4" s="1"/>
  <c r="DC131" i="4" s="1"/>
  <c r="DD131" i="4" s="1"/>
  <c r="DE131" i="4" s="1"/>
  <c r="DF131" i="4" s="1"/>
  <c r="DG131" i="4" s="1"/>
  <c r="DH131" i="4" s="1"/>
  <c r="DI131" i="4" s="1"/>
  <c r="DJ131" i="4" s="1"/>
  <c r="DK131" i="4" s="1"/>
  <c r="DL131" i="4" s="1"/>
  <c r="DM131" i="4" s="1"/>
  <c r="DN131" i="4" s="1"/>
  <c r="DO131" i="4" s="1"/>
  <c r="DP131" i="4" s="1"/>
  <c r="DQ131" i="4" s="1"/>
  <c r="DR131" i="4" s="1"/>
  <c r="DS131" i="4" s="1"/>
  <c r="DT131" i="4" s="1"/>
  <c r="DU131" i="4" s="1"/>
  <c r="DV131" i="4" s="1"/>
  <c r="DW131" i="4" s="1"/>
  <c r="DX131" i="4" s="1"/>
  <c r="DY131" i="4" s="1"/>
  <c r="DZ131" i="4" s="1"/>
  <c r="EA131" i="4" s="1"/>
  <c r="EB131" i="4" s="1"/>
  <c r="EC131" i="4" s="1"/>
  <c r="ED131" i="4" s="1"/>
  <c r="EE131" i="4" s="1"/>
  <c r="EF131" i="4" s="1"/>
  <c r="EG131" i="4" s="1"/>
  <c r="EH131" i="4" s="1"/>
  <c r="EI131" i="4" s="1"/>
  <c r="EJ131" i="4" s="1"/>
  <c r="EK131" i="4" s="1"/>
  <c r="EL131" i="4" s="1"/>
  <c r="EM131" i="4" s="1"/>
  <c r="EN131" i="4" s="1"/>
  <c r="EO131" i="4" s="1"/>
  <c r="EP131" i="4" s="1"/>
  <c r="EQ131" i="4" s="1"/>
  <c r="ER131" i="4" s="1"/>
  <c r="ES131" i="4" s="1"/>
  <c r="ET131" i="4" s="1"/>
  <c r="EU131" i="4" s="1"/>
  <c r="EV131" i="4" s="1"/>
  <c r="EW131" i="4" s="1"/>
  <c r="EX131" i="4" s="1"/>
  <c r="EY131" i="4" s="1"/>
  <c r="EZ131" i="4" s="1"/>
  <c r="FA131" i="4" s="1"/>
  <c r="FB131" i="4" s="1"/>
  <c r="FC131" i="4" s="1"/>
  <c r="FD131" i="4" s="1"/>
  <c r="FE131" i="4" s="1"/>
  <c r="FF131" i="4" s="1"/>
  <c r="FG131" i="4" s="1"/>
  <c r="FH131" i="4" s="1"/>
  <c r="FI131" i="4" s="1"/>
  <c r="FJ131" i="4" s="1"/>
  <c r="FK131" i="4" s="1"/>
  <c r="FL131" i="4" s="1"/>
  <c r="FM131" i="4" s="1"/>
  <c r="FN131" i="4" s="1"/>
  <c r="BC131" i="4"/>
  <c r="BD131" i="4" s="1"/>
  <c r="BE131" i="4" s="1"/>
  <c r="BF131" i="4" s="1"/>
  <c r="BG131" i="4" s="1"/>
  <c r="BH131" i="4" s="1"/>
  <c r="BI131" i="4" s="1"/>
  <c r="BJ131" i="4" s="1"/>
  <c r="BK131" i="4" s="1"/>
  <c r="BL131" i="4" s="1"/>
  <c r="BM131" i="4" s="1"/>
  <c r="BN131" i="4" s="1"/>
  <c r="BO131" i="4" s="1"/>
  <c r="BP131" i="4" s="1"/>
  <c r="BQ131" i="4" s="1"/>
  <c r="BR131" i="4" s="1"/>
  <c r="BS131" i="4" s="1"/>
  <c r="BT131" i="4" s="1"/>
  <c r="BU131" i="4" s="1"/>
  <c r="BV131" i="4" s="1"/>
  <c r="BA131" i="4"/>
  <c r="BB131" i="4" s="1"/>
  <c r="CE130" i="4"/>
  <c r="CF130" i="4" s="1"/>
  <c r="CG130" i="4" s="1"/>
  <c r="CH130" i="4" s="1"/>
  <c r="CI130" i="4" s="1"/>
  <c r="CJ130" i="4" s="1"/>
  <c r="CK130" i="4" s="1"/>
  <c r="CL130" i="4" s="1"/>
  <c r="CM130" i="4" s="1"/>
  <c r="CN130" i="4" s="1"/>
  <c r="CO130" i="4" s="1"/>
  <c r="CP130" i="4" s="1"/>
  <c r="CQ130" i="4" s="1"/>
  <c r="CR130" i="4" s="1"/>
  <c r="CS130" i="4" s="1"/>
  <c r="CT130" i="4" s="1"/>
  <c r="CU130" i="4" s="1"/>
  <c r="CV130" i="4" s="1"/>
  <c r="CW130" i="4" s="1"/>
  <c r="CX130" i="4" s="1"/>
  <c r="CY130" i="4" s="1"/>
  <c r="CZ130" i="4" s="1"/>
  <c r="DA130" i="4" s="1"/>
  <c r="DB130" i="4" s="1"/>
  <c r="DC130" i="4" s="1"/>
  <c r="DD130" i="4" s="1"/>
  <c r="DE130" i="4" s="1"/>
  <c r="DF130" i="4" s="1"/>
  <c r="DG130" i="4" s="1"/>
  <c r="DH130" i="4" s="1"/>
  <c r="DI130" i="4" s="1"/>
  <c r="DJ130" i="4" s="1"/>
  <c r="DK130" i="4" s="1"/>
  <c r="DL130" i="4" s="1"/>
  <c r="DM130" i="4" s="1"/>
  <c r="DN130" i="4" s="1"/>
  <c r="DO130" i="4" s="1"/>
  <c r="DP130" i="4" s="1"/>
  <c r="DQ130" i="4" s="1"/>
  <c r="DR130" i="4" s="1"/>
  <c r="DS130" i="4" s="1"/>
  <c r="DT130" i="4" s="1"/>
  <c r="DU130" i="4" s="1"/>
  <c r="DV130" i="4" s="1"/>
  <c r="DW130" i="4" s="1"/>
  <c r="DX130" i="4" s="1"/>
  <c r="DY130" i="4" s="1"/>
  <c r="DZ130" i="4" s="1"/>
  <c r="EA130" i="4" s="1"/>
  <c r="EB130" i="4" s="1"/>
  <c r="EC130" i="4" s="1"/>
  <c r="ED130" i="4" s="1"/>
  <c r="EE130" i="4" s="1"/>
  <c r="EF130" i="4" s="1"/>
  <c r="EG130" i="4" s="1"/>
  <c r="EH130" i="4" s="1"/>
  <c r="EI130" i="4" s="1"/>
  <c r="EJ130" i="4" s="1"/>
  <c r="EK130" i="4" s="1"/>
  <c r="EL130" i="4" s="1"/>
  <c r="EM130" i="4" s="1"/>
  <c r="EN130" i="4" s="1"/>
  <c r="EO130" i="4" s="1"/>
  <c r="EP130" i="4" s="1"/>
  <c r="EQ130" i="4" s="1"/>
  <c r="ER130" i="4" s="1"/>
  <c r="ES130" i="4" s="1"/>
  <c r="ET130" i="4" s="1"/>
  <c r="EU130" i="4" s="1"/>
  <c r="EV130" i="4" s="1"/>
  <c r="EW130" i="4" s="1"/>
  <c r="EX130" i="4" s="1"/>
  <c r="EY130" i="4" s="1"/>
  <c r="EZ130" i="4" s="1"/>
  <c r="FA130" i="4" s="1"/>
  <c r="FB130" i="4" s="1"/>
  <c r="FC130" i="4" s="1"/>
  <c r="FD130" i="4" s="1"/>
  <c r="FE130" i="4" s="1"/>
  <c r="FF130" i="4" s="1"/>
  <c r="FG130" i="4" s="1"/>
  <c r="FH130" i="4" s="1"/>
  <c r="FI130" i="4" s="1"/>
  <c r="FJ130" i="4" s="1"/>
  <c r="FK130" i="4" s="1"/>
  <c r="FL130" i="4" s="1"/>
  <c r="FM130" i="4" s="1"/>
  <c r="FN130" i="4" s="1"/>
  <c r="BG130" i="4"/>
  <c r="BH130" i="4" s="1"/>
  <c r="BI130" i="4" s="1"/>
  <c r="BJ130" i="4" s="1"/>
  <c r="BK130" i="4" s="1"/>
  <c r="BL130" i="4" s="1"/>
  <c r="BM130" i="4" s="1"/>
  <c r="BN130" i="4" s="1"/>
  <c r="BO130" i="4" s="1"/>
  <c r="BP130" i="4" s="1"/>
  <c r="BQ130" i="4" s="1"/>
  <c r="BR130" i="4" s="1"/>
  <c r="BS130" i="4" s="1"/>
  <c r="BT130" i="4" s="1"/>
  <c r="BU130" i="4" s="1"/>
  <c r="BV130" i="4" s="1"/>
  <c r="BW130" i="4" s="1"/>
  <c r="BX130" i="4" s="1"/>
  <c r="BY130" i="4" s="1"/>
  <c r="BZ130" i="4" s="1"/>
  <c r="CA130" i="4" s="1"/>
  <c r="CB130" i="4" s="1"/>
  <c r="CC130" i="4" s="1"/>
  <c r="CD130" i="4" s="1"/>
  <c r="BA130" i="4"/>
  <c r="BB130" i="4" s="1"/>
  <c r="BC130" i="4" s="1"/>
  <c r="BD130" i="4" s="1"/>
  <c r="BE130" i="4" s="1"/>
  <c r="BF130" i="4" s="1"/>
  <c r="BD129" i="4"/>
  <c r="BE129" i="4" s="1"/>
  <c r="BF129" i="4" s="1"/>
  <c r="BG129" i="4" s="1"/>
  <c r="BH129" i="4" s="1"/>
  <c r="BI129" i="4" s="1"/>
  <c r="BJ129" i="4" s="1"/>
  <c r="BK129" i="4" s="1"/>
  <c r="BL129" i="4" s="1"/>
  <c r="BM129" i="4" s="1"/>
  <c r="BN129" i="4" s="1"/>
  <c r="BO129" i="4" s="1"/>
  <c r="BP129" i="4" s="1"/>
  <c r="BQ129" i="4" s="1"/>
  <c r="BR129" i="4" s="1"/>
  <c r="BS129" i="4" s="1"/>
  <c r="BT129" i="4" s="1"/>
  <c r="BU129" i="4" s="1"/>
  <c r="BV129" i="4" s="1"/>
  <c r="BW129" i="4" s="1"/>
  <c r="BX129" i="4" s="1"/>
  <c r="BY129" i="4" s="1"/>
  <c r="BZ129" i="4" s="1"/>
  <c r="CA129" i="4" s="1"/>
  <c r="CB129" i="4" s="1"/>
  <c r="CC129" i="4" s="1"/>
  <c r="CD129" i="4" s="1"/>
  <c r="CE129" i="4" s="1"/>
  <c r="CF129" i="4" s="1"/>
  <c r="CG129" i="4" s="1"/>
  <c r="CH129" i="4" s="1"/>
  <c r="CI129" i="4" s="1"/>
  <c r="CJ129" i="4" s="1"/>
  <c r="CK129" i="4" s="1"/>
  <c r="CL129" i="4" s="1"/>
  <c r="CM129" i="4" s="1"/>
  <c r="CN129" i="4" s="1"/>
  <c r="CO129" i="4" s="1"/>
  <c r="CP129" i="4" s="1"/>
  <c r="CQ129" i="4" s="1"/>
  <c r="CR129" i="4" s="1"/>
  <c r="CS129" i="4" s="1"/>
  <c r="CT129" i="4" s="1"/>
  <c r="CU129" i="4" s="1"/>
  <c r="CV129" i="4" s="1"/>
  <c r="CW129" i="4" s="1"/>
  <c r="CX129" i="4" s="1"/>
  <c r="CY129" i="4" s="1"/>
  <c r="CZ129" i="4" s="1"/>
  <c r="DA129" i="4" s="1"/>
  <c r="DB129" i="4" s="1"/>
  <c r="DC129" i="4" s="1"/>
  <c r="DD129" i="4" s="1"/>
  <c r="DE129" i="4" s="1"/>
  <c r="DF129" i="4" s="1"/>
  <c r="DG129" i="4" s="1"/>
  <c r="DH129" i="4" s="1"/>
  <c r="DI129" i="4" s="1"/>
  <c r="DJ129" i="4" s="1"/>
  <c r="DK129" i="4" s="1"/>
  <c r="DL129" i="4" s="1"/>
  <c r="DM129" i="4" s="1"/>
  <c r="DN129" i="4" s="1"/>
  <c r="DO129" i="4" s="1"/>
  <c r="DP129" i="4" s="1"/>
  <c r="DQ129" i="4" s="1"/>
  <c r="DR129" i="4" s="1"/>
  <c r="DS129" i="4" s="1"/>
  <c r="DT129" i="4" s="1"/>
  <c r="DU129" i="4" s="1"/>
  <c r="DV129" i="4" s="1"/>
  <c r="DW129" i="4" s="1"/>
  <c r="DX129" i="4" s="1"/>
  <c r="DY129" i="4" s="1"/>
  <c r="DZ129" i="4" s="1"/>
  <c r="EA129" i="4" s="1"/>
  <c r="EB129" i="4" s="1"/>
  <c r="EC129" i="4" s="1"/>
  <c r="ED129" i="4" s="1"/>
  <c r="EE129" i="4" s="1"/>
  <c r="EF129" i="4" s="1"/>
  <c r="EG129" i="4" s="1"/>
  <c r="EH129" i="4" s="1"/>
  <c r="EI129" i="4" s="1"/>
  <c r="EJ129" i="4" s="1"/>
  <c r="EK129" i="4" s="1"/>
  <c r="EL129" i="4" s="1"/>
  <c r="EM129" i="4" s="1"/>
  <c r="EN129" i="4" s="1"/>
  <c r="EO129" i="4" s="1"/>
  <c r="EP129" i="4" s="1"/>
  <c r="EQ129" i="4" s="1"/>
  <c r="ER129" i="4" s="1"/>
  <c r="ES129" i="4" s="1"/>
  <c r="ET129" i="4" s="1"/>
  <c r="EU129" i="4" s="1"/>
  <c r="EV129" i="4" s="1"/>
  <c r="EW129" i="4" s="1"/>
  <c r="EX129" i="4" s="1"/>
  <c r="EY129" i="4" s="1"/>
  <c r="EZ129" i="4" s="1"/>
  <c r="FA129" i="4" s="1"/>
  <c r="FB129" i="4" s="1"/>
  <c r="FC129" i="4" s="1"/>
  <c r="FD129" i="4" s="1"/>
  <c r="FE129" i="4" s="1"/>
  <c r="FF129" i="4" s="1"/>
  <c r="FG129" i="4" s="1"/>
  <c r="FH129" i="4" s="1"/>
  <c r="FI129" i="4" s="1"/>
  <c r="FJ129" i="4" s="1"/>
  <c r="FK129" i="4" s="1"/>
  <c r="FL129" i="4" s="1"/>
  <c r="FM129" i="4" s="1"/>
  <c r="FN129" i="4" s="1"/>
  <c r="BA129" i="4"/>
  <c r="BB129" i="4" s="1"/>
  <c r="BC129" i="4" s="1"/>
  <c r="BA128" i="4"/>
  <c r="BB128" i="4" s="1"/>
  <c r="BC128" i="4" s="1"/>
  <c r="BD128" i="4" s="1"/>
  <c r="BE128" i="4" s="1"/>
  <c r="BF128" i="4" s="1"/>
  <c r="BG128" i="4" s="1"/>
  <c r="BH128" i="4" s="1"/>
  <c r="BI128" i="4" s="1"/>
  <c r="BJ128" i="4" s="1"/>
  <c r="BK128" i="4" s="1"/>
  <c r="BL128" i="4" s="1"/>
  <c r="BM128" i="4" s="1"/>
  <c r="BN128" i="4" s="1"/>
  <c r="BO128" i="4" s="1"/>
  <c r="BP128" i="4" s="1"/>
  <c r="BQ128" i="4" s="1"/>
  <c r="BR128" i="4" s="1"/>
  <c r="BS128" i="4" s="1"/>
  <c r="BT128" i="4" s="1"/>
  <c r="BU128" i="4" s="1"/>
  <c r="BV128" i="4" s="1"/>
  <c r="BW128" i="4" s="1"/>
  <c r="BX128" i="4" s="1"/>
  <c r="BY128" i="4" s="1"/>
  <c r="BZ128" i="4" s="1"/>
  <c r="CA128" i="4" s="1"/>
  <c r="CB128" i="4" s="1"/>
  <c r="CC128" i="4" s="1"/>
  <c r="CD128" i="4" s="1"/>
  <c r="CE128" i="4" s="1"/>
  <c r="CF128" i="4" s="1"/>
  <c r="CG128" i="4" s="1"/>
  <c r="CH128" i="4" s="1"/>
  <c r="CI128" i="4" s="1"/>
  <c r="CJ128" i="4" s="1"/>
  <c r="CK128" i="4" s="1"/>
  <c r="CL128" i="4" s="1"/>
  <c r="CM128" i="4" s="1"/>
  <c r="CN128" i="4" s="1"/>
  <c r="CO128" i="4" s="1"/>
  <c r="CP128" i="4" s="1"/>
  <c r="CQ128" i="4" s="1"/>
  <c r="CR128" i="4" s="1"/>
  <c r="CS128" i="4" s="1"/>
  <c r="CT128" i="4" s="1"/>
  <c r="CU128" i="4" s="1"/>
  <c r="CV128" i="4" s="1"/>
  <c r="CW128" i="4" s="1"/>
  <c r="CX128" i="4" s="1"/>
  <c r="CY128" i="4" s="1"/>
  <c r="CZ128" i="4" s="1"/>
  <c r="DA128" i="4" s="1"/>
  <c r="DB128" i="4" s="1"/>
  <c r="DC128" i="4" s="1"/>
  <c r="DD128" i="4" s="1"/>
  <c r="DE128" i="4" s="1"/>
  <c r="DF128" i="4" s="1"/>
  <c r="DG128" i="4" s="1"/>
  <c r="DH128" i="4" s="1"/>
  <c r="DI128" i="4" s="1"/>
  <c r="DJ128" i="4" s="1"/>
  <c r="DK128" i="4" s="1"/>
  <c r="DL128" i="4" s="1"/>
  <c r="DM128" i="4" s="1"/>
  <c r="DN128" i="4" s="1"/>
  <c r="DO128" i="4" s="1"/>
  <c r="DP128" i="4" s="1"/>
  <c r="DQ128" i="4" s="1"/>
  <c r="DR128" i="4" s="1"/>
  <c r="DS128" i="4" s="1"/>
  <c r="DT128" i="4" s="1"/>
  <c r="DU128" i="4" s="1"/>
  <c r="DV128" i="4" s="1"/>
  <c r="DW128" i="4" s="1"/>
  <c r="DX128" i="4" s="1"/>
  <c r="DY128" i="4" s="1"/>
  <c r="DZ128" i="4" s="1"/>
  <c r="EA128" i="4" s="1"/>
  <c r="EB128" i="4" s="1"/>
  <c r="EC128" i="4" s="1"/>
  <c r="ED128" i="4" s="1"/>
  <c r="EE128" i="4" s="1"/>
  <c r="EF128" i="4" s="1"/>
  <c r="EG128" i="4" s="1"/>
  <c r="EH128" i="4" s="1"/>
  <c r="EI128" i="4" s="1"/>
  <c r="EJ128" i="4" s="1"/>
  <c r="EK128" i="4" s="1"/>
  <c r="EL128" i="4" s="1"/>
  <c r="EM128" i="4" s="1"/>
  <c r="EN128" i="4" s="1"/>
  <c r="EO128" i="4" s="1"/>
  <c r="EP128" i="4" s="1"/>
  <c r="EQ128" i="4" s="1"/>
  <c r="ER128" i="4" s="1"/>
  <c r="ES128" i="4" s="1"/>
  <c r="ET128" i="4" s="1"/>
  <c r="EU128" i="4" s="1"/>
  <c r="EV128" i="4" s="1"/>
  <c r="EW128" i="4" s="1"/>
  <c r="EX128" i="4" s="1"/>
  <c r="EY128" i="4" s="1"/>
  <c r="EZ128" i="4" s="1"/>
  <c r="FA128" i="4" s="1"/>
  <c r="FB128" i="4" s="1"/>
  <c r="FC128" i="4" s="1"/>
  <c r="FD128" i="4" s="1"/>
  <c r="FE128" i="4" s="1"/>
  <c r="FF128" i="4" s="1"/>
  <c r="FG128" i="4" s="1"/>
  <c r="FH128" i="4" s="1"/>
  <c r="FI128" i="4" s="1"/>
  <c r="FJ128" i="4" s="1"/>
  <c r="FK128" i="4" s="1"/>
  <c r="FL128" i="4" s="1"/>
  <c r="FM128" i="4" s="1"/>
  <c r="FN128" i="4" s="1"/>
  <c r="BA127" i="4"/>
  <c r="BB127" i="4" s="1"/>
  <c r="BC127" i="4" s="1"/>
  <c r="BD127" i="4" s="1"/>
  <c r="BE127" i="4" s="1"/>
  <c r="BF127" i="4" s="1"/>
  <c r="BG127" i="4" s="1"/>
  <c r="BH127" i="4" s="1"/>
  <c r="BI127" i="4" s="1"/>
  <c r="BJ127" i="4" s="1"/>
  <c r="BK127" i="4" s="1"/>
  <c r="BL127" i="4" s="1"/>
  <c r="BM127" i="4" s="1"/>
  <c r="BN127" i="4" s="1"/>
  <c r="BO127" i="4" s="1"/>
  <c r="BP127" i="4" s="1"/>
  <c r="BQ127" i="4" s="1"/>
  <c r="BR127" i="4" s="1"/>
  <c r="BS127" i="4" s="1"/>
  <c r="BT127" i="4" s="1"/>
  <c r="BU127" i="4" s="1"/>
  <c r="BV127" i="4" s="1"/>
  <c r="BW127" i="4" s="1"/>
  <c r="BX127" i="4" s="1"/>
  <c r="BY127" i="4" s="1"/>
  <c r="BZ127" i="4" s="1"/>
  <c r="CA127" i="4" s="1"/>
  <c r="CB127" i="4" s="1"/>
  <c r="CC127" i="4" s="1"/>
  <c r="CD127" i="4" s="1"/>
  <c r="CE127" i="4" s="1"/>
  <c r="CF127" i="4" s="1"/>
  <c r="CG127" i="4" s="1"/>
  <c r="CH127" i="4" s="1"/>
  <c r="CI127" i="4" s="1"/>
  <c r="CJ127" i="4" s="1"/>
  <c r="CK127" i="4" s="1"/>
  <c r="CL127" i="4" s="1"/>
  <c r="CM127" i="4" s="1"/>
  <c r="CN127" i="4" s="1"/>
  <c r="CO127" i="4" s="1"/>
  <c r="CP127" i="4" s="1"/>
  <c r="CQ127" i="4" s="1"/>
  <c r="CR127" i="4" s="1"/>
  <c r="CS127" i="4" s="1"/>
  <c r="CT127" i="4" s="1"/>
  <c r="CU127" i="4" s="1"/>
  <c r="CV127" i="4" s="1"/>
  <c r="CW127" i="4" s="1"/>
  <c r="CX127" i="4" s="1"/>
  <c r="CY127" i="4" s="1"/>
  <c r="CZ127" i="4" s="1"/>
  <c r="DA127" i="4" s="1"/>
  <c r="DB127" i="4" s="1"/>
  <c r="DC127" i="4" s="1"/>
  <c r="DD127" i="4" s="1"/>
  <c r="DE127" i="4" s="1"/>
  <c r="DF127" i="4" s="1"/>
  <c r="DG127" i="4" s="1"/>
  <c r="DH127" i="4" s="1"/>
  <c r="DI127" i="4" s="1"/>
  <c r="DJ127" i="4" s="1"/>
  <c r="DK127" i="4" s="1"/>
  <c r="DL127" i="4" s="1"/>
  <c r="DM127" i="4" s="1"/>
  <c r="DN127" i="4" s="1"/>
  <c r="DO127" i="4" s="1"/>
  <c r="DP127" i="4" s="1"/>
  <c r="DQ127" i="4" s="1"/>
  <c r="DR127" i="4" s="1"/>
  <c r="DS127" i="4" s="1"/>
  <c r="DT127" i="4" s="1"/>
  <c r="DU127" i="4" s="1"/>
  <c r="DV127" i="4" s="1"/>
  <c r="DW127" i="4" s="1"/>
  <c r="DX127" i="4" s="1"/>
  <c r="DY127" i="4" s="1"/>
  <c r="DZ127" i="4" s="1"/>
  <c r="EA127" i="4" s="1"/>
  <c r="EB127" i="4" s="1"/>
  <c r="EC127" i="4" s="1"/>
  <c r="ED127" i="4" s="1"/>
  <c r="EE127" i="4" s="1"/>
  <c r="EF127" i="4" s="1"/>
  <c r="EG127" i="4" s="1"/>
  <c r="EH127" i="4" s="1"/>
  <c r="EI127" i="4" s="1"/>
  <c r="EJ127" i="4" s="1"/>
  <c r="EK127" i="4" s="1"/>
  <c r="EL127" i="4" s="1"/>
  <c r="EM127" i="4" s="1"/>
  <c r="EN127" i="4" s="1"/>
  <c r="EO127" i="4" s="1"/>
  <c r="EP127" i="4" s="1"/>
  <c r="EQ127" i="4" s="1"/>
  <c r="ER127" i="4" s="1"/>
  <c r="ES127" i="4" s="1"/>
  <c r="ET127" i="4" s="1"/>
  <c r="EU127" i="4" s="1"/>
  <c r="EV127" i="4" s="1"/>
  <c r="EW127" i="4" s="1"/>
  <c r="EX127" i="4" s="1"/>
  <c r="EY127" i="4" s="1"/>
  <c r="EZ127" i="4" s="1"/>
  <c r="FA127" i="4" s="1"/>
  <c r="FB127" i="4" s="1"/>
  <c r="FC127" i="4" s="1"/>
  <c r="FD127" i="4" s="1"/>
  <c r="FE127" i="4" s="1"/>
  <c r="FF127" i="4" s="1"/>
  <c r="FG127" i="4" s="1"/>
  <c r="FH127" i="4" s="1"/>
  <c r="FI127" i="4" s="1"/>
  <c r="FJ127" i="4" s="1"/>
  <c r="FK127" i="4" s="1"/>
  <c r="FL127" i="4" s="1"/>
  <c r="FM127" i="4" s="1"/>
  <c r="FN127" i="4" s="1"/>
  <c r="BA126" i="4"/>
  <c r="BB126" i="4" s="1"/>
  <c r="BC126" i="4" s="1"/>
  <c r="BD126" i="4" s="1"/>
  <c r="BE126" i="4" s="1"/>
  <c r="BF126" i="4" s="1"/>
  <c r="BG126" i="4" s="1"/>
  <c r="BH126" i="4" s="1"/>
  <c r="BI126" i="4" s="1"/>
  <c r="BJ126" i="4" s="1"/>
  <c r="BK126" i="4" s="1"/>
  <c r="BL126" i="4" s="1"/>
  <c r="BM126" i="4" s="1"/>
  <c r="BN126" i="4" s="1"/>
  <c r="BO126" i="4" s="1"/>
  <c r="BP126" i="4" s="1"/>
  <c r="BQ126" i="4" s="1"/>
  <c r="BR126" i="4" s="1"/>
  <c r="BS126" i="4" s="1"/>
  <c r="BT126" i="4" s="1"/>
  <c r="BU126" i="4" s="1"/>
  <c r="BV126" i="4" s="1"/>
  <c r="BW126" i="4" s="1"/>
  <c r="BX126" i="4" s="1"/>
  <c r="BY126" i="4" s="1"/>
  <c r="BZ126" i="4" s="1"/>
  <c r="CA126" i="4" s="1"/>
  <c r="CB126" i="4" s="1"/>
  <c r="CC126" i="4" s="1"/>
  <c r="CD126" i="4" s="1"/>
  <c r="CE126" i="4" s="1"/>
  <c r="CF126" i="4" s="1"/>
  <c r="CG126" i="4" s="1"/>
  <c r="CH126" i="4" s="1"/>
  <c r="CI126" i="4" s="1"/>
  <c r="CJ126" i="4" s="1"/>
  <c r="CK126" i="4" s="1"/>
  <c r="CL126" i="4" s="1"/>
  <c r="CM126" i="4" s="1"/>
  <c r="CN126" i="4" s="1"/>
  <c r="CO126" i="4" s="1"/>
  <c r="CP126" i="4" s="1"/>
  <c r="CQ126" i="4" s="1"/>
  <c r="CR126" i="4" s="1"/>
  <c r="CS126" i="4" s="1"/>
  <c r="CT126" i="4" s="1"/>
  <c r="CU126" i="4" s="1"/>
  <c r="CV126" i="4" s="1"/>
  <c r="CW126" i="4" s="1"/>
  <c r="CX126" i="4" s="1"/>
  <c r="CY126" i="4" s="1"/>
  <c r="CZ126" i="4" s="1"/>
  <c r="DA126" i="4" s="1"/>
  <c r="DB126" i="4" s="1"/>
  <c r="DC126" i="4" s="1"/>
  <c r="DD126" i="4" s="1"/>
  <c r="DE126" i="4" s="1"/>
  <c r="DF126" i="4" s="1"/>
  <c r="DG126" i="4" s="1"/>
  <c r="DH126" i="4" s="1"/>
  <c r="DI126" i="4" s="1"/>
  <c r="DJ126" i="4" s="1"/>
  <c r="DK126" i="4" s="1"/>
  <c r="DL126" i="4" s="1"/>
  <c r="DM126" i="4" s="1"/>
  <c r="DN126" i="4" s="1"/>
  <c r="DO126" i="4" s="1"/>
  <c r="DP126" i="4" s="1"/>
  <c r="DQ126" i="4" s="1"/>
  <c r="DR126" i="4" s="1"/>
  <c r="DS126" i="4" s="1"/>
  <c r="DT126" i="4" s="1"/>
  <c r="DU126" i="4" s="1"/>
  <c r="DV126" i="4" s="1"/>
  <c r="DW126" i="4" s="1"/>
  <c r="DX126" i="4" s="1"/>
  <c r="DY126" i="4" s="1"/>
  <c r="DZ126" i="4" s="1"/>
  <c r="EA126" i="4" s="1"/>
  <c r="EB126" i="4" s="1"/>
  <c r="EC126" i="4" s="1"/>
  <c r="ED126" i="4" s="1"/>
  <c r="EE126" i="4" s="1"/>
  <c r="EF126" i="4" s="1"/>
  <c r="EG126" i="4" s="1"/>
  <c r="EH126" i="4" s="1"/>
  <c r="EI126" i="4" s="1"/>
  <c r="EJ126" i="4" s="1"/>
  <c r="EK126" i="4" s="1"/>
  <c r="EL126" i="4" s="1"/>
  <c r="EM126" i="4" s="1"/>
  <c r="EN126" i="4" s="1"/>
  <c r="EO126" i="4" s="1"/>
  <c r="EP126" i="4" s="1"/>
  <c r="EQ126" i="4" s="1"/>
  <c r="ER126" i="4" s="1"/>
  <c r="ES126" i="4" s="1"/>
  <c r="ET126" i="4" s="1"/>
  <c r="EU126" i="4" s="1"/>
  <c r="EV126" i="4" s="1"/>
  <c r="EW126" i="4" s="1"/>
  <c r="EX126" i="4" s="1"/>
  <c r="EY126" i="4" s="1"/>
  <c r="EZ126" i="4" s="1"/>
  <c r="FA126" i="4" s="1"/>
  <c r="FB126" i="4" s="1"/>
  <c r="FC126" i="4" s="1"/>
  <c r="FD126" i="4" s="1"/>
  <c r="FE126" i="4" s="1"/>
  <c r="FF126" i="4" s="1"/>
  <c r="FG126" i="4" s="1"/>
  <c r="FH126" i="4" s="1"/>
  <c r="FI126" i="4" s="1"/>
  <c r="FJ126" i="4" s="1"/>
  <c r="FK126" i="4" s="1"/>
  <c r="FL126" i="4" s="1"/>
  <c r="FM126" i="4" s="1"/>
  <c r="FN126" i="4" s="1"/>
  <c r="BT125" i="4"/>
  <c r="BU125" i="4" s="1"/>
  <c r="BV125" i="4" s="1"/>
  <c r="BW125" i="4" s="1"/>
  <c r="BX125" i="4" s="1"/>
  <c r="BY125" i="4" s="1"/>
  <c r="BZ125" i="4" s="1"/>
  <c r="CA125" i="4" s="1"/>
  <c r="CB125" i="4" s="1"/>
  <c r="CC125" i="4" s="1"/>
  <c r="CD125" i="4" s="1"/>
  <c r="CE125" i="4" s="1"/>
  <c r="CF125" i="4" s="1"/>
  <c r="CG125" i="4" s="1"/>
  <c r="CH125" i="4" s="1"/>
  <c r="CI125" i="4" s="1"/>
  <c r="CJ125" i="4" s="1"/>
  <c r="CK125" i="4" s="1"/>
  <c r="CL125" i="4" s="1"/>
  <c r="CM125" i="4" s="1"/>
  <c r="CN125" i="4" s="1"/>
  <c r="CO125" i="4" s="1"/>
  <c r="CP125" i="4" s="1"/>
  <c r="CQ125" i="4" s="1"/>
  <c r="CR125" i="4" s="1"/>
  <c r="CS125" i="4" s="1"/>
  <c r="CT125" i="4" s="1"/>
  <c r="CU125" i="4" s="1"/>
  <c r="CV125" i="4" s="1"/>
  <c r="CW125" i="4" s="1"/>
  <c r="CX125" i="4" s="1"/>
  <c r="CY125" i="4" s="1"/>
  <c r="CZ125" i="4" s="1"/>
  <c r="DA125" i="4" s="1"/>
  <c r="DB125" i="4" s="1"/>
  <c r="DC125" i="4" s="1"/>
  <c r="DD125" i="4" s="1"/>
  <c r="DE125" i="4" s="1"/>
  <c r="DF125" i="4" s="1"/>
  <c r="DG125" i="4" s="1"/>
  <c r="DH125" i="4" s="1"/>
  <c r="DI125" i="4" s="1"/>
  <c r="DJ125" i="4" s="1"/>
  <c r="DK125" i="4" s="1"/>
  <c r="DL125" i="4" s="1"/>
  <c r="DM125" i="4" s="1"/>
  <c r="DN125" i="4" s="1"/>
  <c r="DO125" i="4" s="1"/>
  <c r="DP125" i="4" s="1"/>
  <c r="DQ125" i="4" s="1"/>
  <c r="DR125" i="4" s="1"/>
  <c r="DS125" i="4" s="1"/>
  <c r="DT125" i="4" s="1"/>
  <c r="DU125" i="4" s="1"/>
  <c r="DV125" i="4" s="1"/>
  <c r="DW125" i="4" s="1"/>
  <c r="DX125" i="4" s="1"/>
  <c r="DY125" i="4" s="1"/>
  <c r="DZ125" i="4" s="1"/>
  <c r="EA125" i="4" s="1"/>
  <c r="EB125" i="4" s="1"/>
  <c r="EC125" i="4" s="1"/>
  <c r="ED125" i="4" s="1"/>
  <c r="EE125" i="4" s="1"/>
  <c r="EF125" i="4" s="1"/>
  <c r="EG125" i="4" s="1"/>
  <c r="EH125" i="4" s="1"/>
  <c r="EI125" i="4" s="1"/>
  <c r="EJ125" i="4" s="1"/>
  <c r="EK125" i="4" s="1"/>
  <c r="EL125" i="4" s="1"/>
  <c r="EM125" i="4" s="1"/>
  <c r="EN125" i="4" s="1"/>
  <c r="EO125" i="4" s="1"/>
  <c r="EP125" i="4" s="1"/>
  <c r="EQ125" i="4" s="1"/>
  <c r="ER125" i="4" s="1"/>
  <c r="ES125" i="4" s="1"/>
  <c r="ET125" i="4" s="1"/>
  <c r="EU125" i="4" s="1"/>
  <c r="EV125" i="4" s="1"/>
  <c r="EW125" i="4" s="1"/>
  <c r="EX125" i="4" s="1"/>
  <c r="EY125" i="4" s="1"/>
  <c r="EZ125" i="4" s="1"/>
  <c r="FA125" i="4" s="1"/>
  <c r="FB125" i="4" s="1"/>
  <c r="FC125" i="4" s="1"/>
  <c r="FD125" i="4" s="1"/>
  <c r="FE125" i="4" s="1"/>
  <c r="FF125" i="4" s="1"/>
  <c r="FG125" i="4" s="1"/>
  <c r="FH125" i="4" s="1"/>
  <c r="FI125" i="4" s="1"/>
  <c r="FJ125" i="4" s="1"/>
  <c r="FK125" i="4" s="1"/>
  <c r="FL125" i="4" s="1"/>
  <c r="FM125" i="4" s="1"/>
  <c r="FN125" i="4" s="1"/>
  <c r="BB125" i="4"/>
  <c r="BC125" i="4" s="1"/>
  <c r="BD125" i="4" s="1"/>
  <c r="BE125" i="4" s="1"/>
  <c r="BF125" i="4" s="1"/>
  <c r="BG125" i="4" s="1"/>
  <c r="BH125" i="4" s="1"/>
  <c r="BI125" i="4" s="1"/>
  <c r="BJ125" i="4" s="1"/>
  <c r="BK125" i="4" s="1"/>
  <c r="BL125" i="4" s="1"/>
  <c r="BM125" i="4" s="1"/>
  <c r="BN125" i="4" s="1"/>
  <c r="BO125" i="4" s="1"/>
  <c r="BP125" i="4" s="1"/>
  <c r="BQ125" i="4" s="1"/>
  <c r="BR125" i="4" s="1"/>
  <c r="BS125" i="4" s="1"/>
  <c r="BA125" i="4"/>
  <c r="BK124" i="4"/>
  <c r="BL124" i="4" s="1"/>
  <c r="BM124" i="4" s="1"/>
  <c r="BN124" i="4" s="1"/>
  <c r="BO124" i="4" s="1"/>
  <c r="BP124" i="4" s="1"/>
  <c r="BQ124" i="4" s="1"/>
  <c r="BR124" i="4" s="1"/>
  <c r="BS124" i="4" s="1"/>
  <c r="BT124" i="4" s="1"/>
  <c r="BU124" i="4" s="1"/>
  <c r="BV124" i="4" s="1"/>
  <c r="BW124" i="4" s="1"/>
  <c r="BX124" i="4" s="1"/>
  <c r="BY124" i="4" s="1"/>
  <c r="BZ124" i="4" s="1"/>
  <c r="CA124" i="4" s="1"/>
  <c r="CB124" i="4" s="1"/>
  <c r="CC124" i="4" s="1"/>
  <c r="CD124" i="4" s="1"/>
  <c r="CE124" i="4" s="1"/>
  <c r="CF124" i="4" s="1"/>
  <c r="CG124" i="4" s="1"/>
  <c r="CH124" i="4" s="1"/>
  <c r="CI124" i="4" s="1"/>
  <c r="CJ124" i="4" s="1"/>
  <c r="CK124" i="4" s="1"/>
  <c r="CL124" i="4" s="1"/>
  <c r="CM124" i="4" s="1"/>
  <c r="CN124" i="4" s="1"/>
  <c r="CO124" i="4" s="1"/>
  <c r="CP124" i="4" s="1"/>
  <c r="CQ124" i="4" s="1"/>
  <c r="CR124" i="4" s="1"/>
  <c r="CS124" i="4" s="1"/>
  <c r="CT124" i="4" s="1"/>
  <c r="CU124" i="4" s="1"/>
  <c r="CV124" i="4" s="1"/>
  <c r="CW124" i="4" s="1"/>
  <c r="CX124" i="4" s="1"/>
  <c r="CY124" i="4" s="1"/>
  <c r="CZ124" i="4" s="1"/>
  <c r="DA124" i="4" s="1"/>
  <c r="DB124" i="4" s="1"/>
  <c r="DC124" i="4" s="1"/>
  <c r="DD124" i="4" s="1"/>
  <c r="DE124" i="4" s="1"/>
  <c r="DF124" i="4" s="1"/>
  <c r="DG124" i="4" s="1"/>
  <c r="DH124" i="4" s="1"/>
  <c r="DI124" i="4" s="1"/>
  <c r="DJ124" i="4" s="1"/>
  <c r="DK124" i="4" s="1"/>
  <c r="DL124" i="4" s="1"/>
  <c r="DM124" i="4" s="1"/>
  <c r="DN124" i="4" s="1"/>
  <c r="DO124" i="4" s="1"/>
  <c r="DP124" i="4" s="1"/>
  <c r="DQ124" i="4" s="1"/>
  <c r="DR124" i="4" s="1"/>
  <c r="DS124" i="4" s="1"/>
  <c r="DT124" i="4" s="1"/>
  <c r="DU124" i="4" s="1"/>
  <c r="DV124" i="4" s="1"/>
  <c r="DW124" i="4" s="1"/>
  <c r="DX124" i="4" s="1"/>
  <c r="DY124" i="4" s="1"/>
  <c r="DZ124" i="4" s="1"/>
  <c r="EA124" i="4" s="1"/>
  <c r="EB124" i="4" s="1"/>
  <c r="EC124" i="4" s="1"/>
  <c r="ED124" i="4" s="1"/>
  <c r="EE124" i="4" s="1"/>
  <c r="EF124" i="4" s="1"/>
  <c r="EG124" i="4" s="1"/>
  <c r="EH124" i="4" s="1"/>
  <c r="EI124" i="4" s="1"/>
  <c r="EJ124" i="4" s="1"/>
  <c r="EK124" i="4" s="1"/>
  <c r="EL124" i="4" s="1"/>
  <c r="EM124" i="4" s="1"/>
  <c r="EN124" i="4" s="1"/>
  <c r="EO124" i="4" s="1"/>
  <c r="EP124" i="4" s="1"/>
  <c r="EQ124" i="4" s="1"/>
  <c r="ER124" i="4" s="1"/>
  <c r="ES124" i="4" s="1"/>
  <c r="ET124" i="4" s="1"/>
  <c r="EU124" i="4" s="1"/>
  <c r="EV124" i="4" s="1"/>
  <c r="EW124" i="4" s="1"/>
  <c r="EX124" i="4" s="1"/>
  <c r="EY124" i="4" s="1"/>
  <c r="EZ124" i="4" s="1"/>
  <c r="FA124" i="4" s="1"/>
  <c r="FB124" i="4" s="1"/>
  <c r="FC124" i="4" s="1"/>
  <c r="FD124" i="4" s="1"/>
  <c r="FE124" i="4" s="1"/>
  <c r="FF124" i="4" s="1"/>
  <c r="FG124" i="4" s="1"/>
  <c r="FH124" i="4" s="1"/>
  <c r="FI124" i="4" s="1"/>
  <c r="FJ124" i="4" s="1"/>
  <c r="FK124" i="4" s="1"/>
  <c r="FL124" i="4" s="1"/>
  <c r="FM124" i="4" s="1"/>
  <c r="FN124" i="4" s="1"/>
  <c r="BH124" i="4"/>
  <c r="BI124" i="4" s="1"/>
  <c r="BJ124" i="4" s="1"/>
  <c r="BC124" i="4"/>
  <c r="BD124" i="4" s="1"/>
  <c r="BE124" i="4" s="1"/>
  <c r="BF124" i="4" s="1"/>
  <c r="BG124" i="4" s="1"/>
  <c r="BB124" i="4"/>
  <c r="BA124" i="4"/>
  <c r="BA123" i="4"/>
  <c r="BB123" i="4" s="1"/>
  <c r="BC123" i="4" s="1"/>
  <c r="BD123" i="4" s="1"/>
  <c r="BE123" i="4" s="1"/>
  <c r="BF123" i="4" s="1"/>
  <c r="BG123" i="4" s="1"/>
  <c r="BH123" i="4" s="1"/>
  <c r="BI123" i="4" s="1"/>
  <c r="BJ123" i="4" s="1"/>
  <c r="BK123" i="4" s="1"/>
  <c r="BL123" i="4" s="1"/>
  <c r="BM123" i="4" s="1"/>
  <c r="BN123" i="4" s="1"/>
  <c r="BO123" i="4" s="1"/>
  <c r="BP123" i="4" s="1"/>
  <c r="BQ123" i="4" s="1"/>
  <c r="BR123" i="4" s="1"/>
  <c r="BS123" i="4" s="1"/>
  <c r="BT123" i="4" s="1"/>
  <c r="BU123" i="4" s="1"/>
  <c r="BV123" i="4" s="1"/>
  <c r="BW123" i="4" s="1"/>
  <c r="BX123" i="4" s="1"/>
  <c r="BY123" i="4" s="1"/>
  <c r="BZ123" i="4" s="1"/>
  <c r="CA123" i="4" s="1"/>
  <c r="CB123" i="4" s="1"/>
  <c r="CC123" i="4" s="1"/>
  <c r="CD123" i="4" s="1"/>
  <c r="CE123" i="4" s="1"/>
  <c r="CF123" i="4" s="1"/>
  <c r="CG123" i="4" s="1"/>
  <c r="CH123" i="4" s="1"/>
  <c r="CI123" i="4" s="1"/>
  <c r="CJ123" i="4" s="1"/>
  <c r="CK123" i="4" s="1"/>
  <c r="CL123" i="4" s="1"/>
  <c r="CM123" i="4" s="1"/>
  <c r="CN123" i="4" s="1"/>
  <c r="CO123" i="4" s="1"/>
  <c r="CP123" i="4" s="1"/>
  <c r="CQ123" i="4" s="1"/>
  <c r="CR123" i="4" s="1"/>
  <c r="CS123" i="4" s="1"/>
  <c r="CT123" i="4" s="1"/>
  <c r="CU123" i="4" s="1"/>
  <c r="CV123" i="4" s="1"/>
  <c r="CW123" i="4" s="1"/>
  <c r="CX123" i="4" s="1"/>
  <c r="CY123" i="4" s="1"/>
  <c r="CZ123" i="4" s="1"/>
  <c r="DA123" i="4" s="1"/>
  <c r="DB123" i="4" s="1"/>
  <c r="DC123" i="4" s="1"/>
  <c r="DD123" i="4" s="1"/>
  <c r="DE123" i="4" s="1"/>
  <c r="DF123" i="4" s="1"/>
  <c r="DG123" i="4" s="1"/>
  <c r="DH123" i="4" s="1"/>
  <c r="DI123" i="4" s="1"/>
  <c r="DJ123" i="4" s="1"/>
  <c r="DK123" i="4" s="1"/>
  <c r="DL123" i="4" s="1"/>
  <c r="DM123" i="4" s="1"/>
  <c r="DN123" i="4" s="1"/>
  <c r="DO123" i="4" s="1"/>
  <c r="DP123" i="4" s="1"/>
  <c r="DQ123" i="4" s="1"/>
  <c r="DR123" i="4" s="1"/>
  <c r="DS123" i="4" s="1"/>
  <c r="DT123" i="4" s="1"/>
  <c r="DU123" i="4" s="1"/>
  <c r="DV123" i="4" s="1"/>
  <c r="DW123" i="4" s="1"/>
  <c r="DX123" i="4" s="1"/>
  <c r="DY123" i="4" s="1"/>
  <c r="DZ123" i="4" s="1"/>
  <c r="EA123" i="4" s="1"/>
  <c r="EB123" i="4" s="1"/>
  <c r="EC123" i="4" s="1"/>
  <c r="ED123" i="4" s="1"/>
  <c r="EE123" i="4" s="1"/>
  <c r="EF123" i="4" s="1"/>
  <c r="EG123" i="4" s="1"/>
  <c r="EH123" i="4" s="1"/>
  <c r="EI123" i="4" s="1"/>
  <c r="EJ123" i="4" s="1"/>
  <c r="EK123" i="4" s="1"/>
  <c r="EL123" i="4" s="1"/>
  <c r="EM123" i="4" s="1"/>
  <c r="EN123" i="4" s="1"/>
  <c r="EO123" i="4" s="1"/>
  <c r="EP123" i="4" s="1"/>
  <c r="EQ123" i="4" s="1"/>
  <c r="ER123" i="4" s="1"/>
  <c r="ES123" i="4" s="1"/>
  <c r="ET123" i="4" s="1"/>
  <c r="EU123" i="4" s="1"/>
  <c r="EV123" i="4" s="1"/>
  <c r="EW123" i="4" s="1"/>
  <c r="EX123" i="4" s="1"/>
  <c r="EY123" i="4" s="1"/>
  <c r="EZ123" i="4" s="1"/>
  <c r="FA123" i="4" s="1"/>
  <c r="FB123" i="4" s="1"/>
  <c r="FC123" i="4" s="1"/>
  <c r="FD123" i="4" s="1"/>
  <c r="FE123" i="4" s="1"/>
  <c r="FF123" i="4" s="1"/>
  <c r="FG123" i="4" s="1"/>
  <c r="FH123" i="4" s="1"/>
  <c r="FI123" i="4" s="1"/>
  <c r="FJ123" i="4" s="1"/>
  <c r="FK123" i="4" s="1"/>
  <c r="FL123" i="4" s="1"/>
  <c r="FM123" i="4" s="1"/>
  <c r="FN123" i="4" s="1"/>
  <c r="BA122" i="4"/>
  <c r="BB122" i="4" s="1"/>
  <c r="BC122" i="4" s="1"/>
  <c r="BD122" i="4" s="1"/>
  <c r="BE122" i="4" s="1"/>
  <c r="BF122" i="4" s="1"/>
  <c r="BG122" i="4" s="1"/>
  <c r="BH122" i="4" s="1"/>
  <c r="BI122" i="4" s="1"/>
  <c r="BJ122" i="4" s="1"/>
  <c r="BK122" i="4" s="1"/>
  <c r="BL122" i="4" s="1"/>
  <c r="BM122" i="4" s="1"/>
  <c r="BN122" i="4" s="1"/>
  <c r="BO122" i="4" s="1"/>
  <c r="BP122" i="4" s="1"/>
  <c r="BQ122" i="4" s="1"/>
  <c r="BR122" i="4" s="1"/>
  <c r="BS122" i="4" s="1"/>
  <c r="BT122" i="4" s="1"/>
  <c r="BU122" i="4" s="1"/>
  <c r="BV122" i="4" s="1"/>
  <c r="BW122" i="4" s="1"/>
  <c r="BX122" i="4" s="1"/>
  <c r="BY122" i="4" s="1"/>
  <c r="BZ122" i="4" s="1"/>
  <c r="CA122" i="4" s="1"/>
  <c r="CB122" i="4" s="1"/>
  <c r="CC122" i="4" s="1"/>
  <c r="CD122" i="4" s="1"/>
  <c r="CE122" i="4" s="1"/>
  <c r="CF122" i="4" s="1"/>
  <c r="CG122" i="4" s="1"/>
  <c r="CH122" i="4" s="1"/>
  <c r="CI122" i="4" s="1"/>
  <c r="CJ122" i="4" s="1"/>
  <c r="CK122" i="4" s="1"/>
  <c r="CL122" i="4" s="1"/>
  <c r="CM122" i="4" s="1"/>
  <c r="CN122" i="4" s="1"/>
  <c r="CO122" i="4" s="1"/>
  <c r="CP122" i="4" s="1"/>
  <c r="CQ122" i="4" s="1"/>
  <c r="CR122" i="4" s="1"/>
  <c r="CS122" i="4" s="1"/>
  <c r="CT122" i="4" s="1"/>
  <c r="CU122" i="4" s="1"/>
  <c r="CV122" i="4" s="1"/>
  <c r="CW122" i="4" s="1"/>
  <c r="CX122" i="4" s="1"/>
  <c r="CY122" i="4" s="1"/>
  <c r="CZ122" i="4" s="1"/>
  <c r="DA122" i="4" s="1"/>
  <c r="DB122" i="4" s="1"/>
  <c r="DC122" i="4" s="1"/>
  <c r="DD122" i="4" s="1"/>
  <c r="DE122" i="4" s="1"/>
  <c r="DF122" i="4" s="1"/>
  <c r="DG122" i="4" s="1"/>
  <c r="DH122" i="4" s="1"/>
  <c r="DI122" i="4" s="1"/>
  <c r="DJ122" i="4" s="1"/>
  <c r="DK122" i="4" s="1"/>
  <c r="DL122" i="4" s="1"/>
  <c r="DM122" i="4" s="1"/>
  <c r="DN122" i="4" s="1"/>
  <c r="DO122" i="4" s="1"/>
  <c r="DP122" i="4" s="1"/>
  <c r="DQ122" i="4" s="1"/>
  <c r="DR122" i="4" s="1"/>
  <c r="DS122" i="4" s="1"/>
  <c r="DT122" i="4" s="1"/>
  <c r="DU122" i="4" s="1"/>
  <c r="DV122" i="4" s="1"/>
  <c r="DW122" i="4" s="1"/>
  <c r="DX122" i="4" s="1"/>
  <c r="DY122" i="4" s="1"/>
  <c r="DZ122" i="4" s="1"/>
  <c r="EA122" i="4" s="1"/>
  <c r="EB122" i="4" s="1"/>
  <c r="EC122" i="4" s="1"/>
  <c r="ED122" i="4" s="1"/>
  <c r="EE122" i="4" s="1"/>
  <c r="EF122" i="4" s="1"/>
  <c r="EG122" i="4" s="1"/>
  <c r="EH122" i="4" s="1"/>
  <c r="EI122" i="4" s="1"/>
  <c r="EJ122" i="4" s="1"/>
  <c r="EK122" i="4" s="1"/>
  <c r="EL122" i="4" s="1"/>
  <c r="EM122" i="4" s="1"/>
  <c r="EN122" i="4" s="1"/>
  <c r="EO122" i="4" s="1"/>
  <c r="EP122" i="4" s="1"/>
  <c r="EQ122" i="4" s="1"/>
  <c r="ER122" i="4" s="1"/>
  <c r="ES122" i="4" s="1"/>
  <c r="ET122" i="4" s="1"/>
  <c r="EU122" i="4" s="1"/>
  <c r="EV122" i="4" s="1"/>
  <c r="EW122" i="4" s="1"/>
  <c r="EX122" i="4" s="1"/>
  <c r="EY122" i="4" s="1"/>
  <c r="EZ122" i="4" s="1"/>
  <c r="FA122" i="4" s="1"/>
  <c r="FB122" i="4" s="1"/>
  <c r="FC122" i="4" s="1"/>
  <c r="FD122" i="4" s="1"/>
  <c r="FE122" i="4" s="1"/>
  <c r="FF122" i="4" s="1"/>
  <c r="FG122" i="4" s="1"/>
  <c r="FH122" i="4" s="1"/>
  <c r="FI122" i="4" s="1"/>
  <c r="FJ122" i="4" s="1"/>
  <c r="FK122" i="4" s="1"/>
  <c r="FL122" i="4" s="1"/>
  <c r="FM122" i="4" s="1"/>
  <c r="FN122" i="4" s="1"/>
  <c r="BC121" i="4"/>
  <c r="BD121" i="4" s="1"/>
  <c r="BE121" i="4" s="1"/>
  <c r="BF121" i="4" s="1"/>
  <c r="BG121" i="4" s="1"/>
  <c r="BH121" i="4" s="1"/>
  <c r="BI121" i="4" s="1"/>
  <c r="BJ121" i="4" s="1"/>
  <c r="BK121" i="4" s="1"/>
  <c r="BL121" i="4" s="1"/>
  <c r="BM121" i="4" s="1"/>
  <c r="BN121" i="4" s="1"/>
  <c r="BO121" i="4" s="1"/>
  <c r="BP121" i="4" s="1"/>
  <c r="BQ121" i="4" s="1"/>
  <c r="BR121" i="4" s="1"/>
  <c r="BS121" i="4" s="1"/>
  <c r="BT121" i="4" s="1"/>
  <c r="BU121" i="4" s="1"/>
  <c r="BV121" i="4" s="1"/>
  <c r="BW121" i="4" s="1"/>
  <c r="BX121" i="4" s="1"/>
  <c r="BY121" i="4" s="1"/>
  <c r="BZ121" i="4" s="1"/>
  <c r="CA121" i="4" s="1"/>
  <c r="CB121" i="4" s="1"/>
  <c r="CC121" i="4" s="1"/>
  <c r="CD121" i="4" s="1"/>
  <c r="CE121" i="4" s="1"/>
  <c r="CF121" i="4" s="1"/>
  <c r="CG121" i="4" s="1"/>
  <c r="CH121" i="4" s="1"/>
  <c r="CI121" i="4" s="1"/>
  <c r="CJ121" i="4" s="1"/>
  <c r="CK121" i="4" s="1"/>
  <c r="CL121" i="4" s="1"/>
  <c r="CM121" i="4" s="1"/>
  <c r="CN121" i="4" s="1"/>
  <c r="CO121" i="4" s="1"/>
  <c r="CP121" i="4" s="1"/>
  <c r="CQ121" i="4" s="1"/>
  <c r="CR121" i="4" s="1"/>
  <c r="CS121" i="4" s="1"/>
  <c r="CT121" i="4" s="1"/>
  <c r="CU121" i="4" s="1"/>
  <c r="CV121" i="4" s="1"/>
  <c r="CW121" i="4" s="1"/>
  <c r="CX121" i="4" s="1"/>
  <c r="CY121" i="4" s="1"/>
  <c r="CZ121" i="4" s="1"/>
  <c r="DA121" i="4" s="1"/>
  <c r="DB121" i="4" s="1"/>
  <c r="DC121" i="4" s="1"/>
  <c r="DD121" i="4" s="1"/>
  <c r="DE121" i="4" s="1"/>
  <c r="DF121" i="4" s="1"/>
  <c r="DG121" i="4" s="1"/>
  <c r="DH121" i="4" s="1"/>
  <c r="DI121" i="4" s="1"/>
  <c r="DJ121" i="4" s="1"/>
  <c r="DK121" i="4" s="1"/>
  <c r="DL121" i="4" s="1"/>
  <c r="DM121" i="4" s="1"/>
  <c r="DN121" i="4" s="1"/>
  <c r="DO121" i="4" s="1"/>
  <c r="DP121" i="4" s="1"/>
  <c r="DQ121" i="4" s="1"/>
  <c r="DR121" i="4" s="1"/>
  <c r="DS121" i="4" s="1"/>
  <c r="DT121" i="4" s="1"/>
  <c r="DU121" i="4" s="1"/>
  <c r="DV121" i="4" s="1"/>
  <c r="DW121" i="4" s="1"/>
  <c r="DX121" i="4" s="1"/>
  <c r="DY121" i="4" s="1"/>
  <c r="DZ121" i="4" s="1"/>
  <c r="EA121" i="4" s="1"/>
  <c r="EB121" i="4" s="1"/>
  <c r="EC121" i="4" s="1"/>
  <c r="ED121" i="4" s="1"/>
  <c r="EE121" i="4" s="1"/>
  <c r="EF121" i="4" s="1"/>
  <c r="EG121" i="4" s="1"/>
  <c r="EH121" i="4" s="1"/>
  <c r="EI121" i="4" s="1"/>
  <c r="EJ121" i="4" s="1"/>
  <c r="EK121" i="4" s="1"/>
  <c r="EL121" i="4" s="1"/>
  <c r="EM121" i="4" s="1"/>
  <c r="EN121" i="4" s="1"/>
  <c r="EO121" i="4" s="1"/>
  <c r="EP121" i="4" s="1"/>
  <c r="EQ121" i="4" s="1"/>
  <c r="ER121" i="4" s="1"/>
  <c r="ES121" i="4" s="1"/>
  <c r="ET121" i="4" s="1"/>
  <c r="EU121" i="4" s="1"/>
  <c r="EV121" i="4" s="1"/>
  <c r="EW121" i="4" s="1"/>
  <c r="EX121" i="4" s="1"/>
  <c r="EY121" i="4" s="1"/>
  <c r="EZ121" i="4" s="1"/>
  <c r="FA121" i="4" s="1"/>
  <c r="FB121" i="4" s="1"/>
  <c r="FC121" i="4" s="1"/>
  <c r="FD121" i="4" s="1"/>
  <c r="FE121" i="4" s="1"/>
  <c r="FF121" i="4" s="1"/>
  <c r="FG121" i="4" s="1"/>
  <c r="FH121" i="4" s="1"/>
  <c r="FI121" i="4" s="1"/>
  <c r="FJ121" i="4" s="1"/>
  <c r="FK121" i="4" s="1"/>
  <c r="FL121" i="4" s="1"/>
  <c r="FM121" i="4" s="1"/>
  <c r="FN121" i="4" s="1"/>
  <c r="BB121" i="4"/>
  <c r="BA121" i="4"/>
  <c r="BG120" i="4"/>
  <c r="BH120" i="4" s="1"/>
  <c r="BI120" i="4" s="1"/>
  <c r="BJ120" i="4" s="1"/>
  <c r="BK120" i="4" s="1"/>
  <c r="BL120" i="4" s="1"/>
  <c r="BM120" i="4" s="1"/>
  <c r="BN120" i="4" s="1"/>
  <c r="BO120" i="4" s="1"/>
  <c r="BP120" i="4" s="1"/>
  <c r="BQ120" i="4" s="1"/>
  <c r="BR120" i="4" s="1"/>
  <c r="BS120" i="4" s="1"/>
  <c r="BT120" i="4" s="1"/>
  <c r="BU120" i="4" s="1"/>
  <c r="BV120" i="4" s="1"/>
  <c r="BW120" i="4" s="1"/>
  <c r="BX120" i="4" s="1"/>
  <c r="BY120" i="4" s="1"/>
  <c r="BZ120" i="4" s="1"/>
  <c r="CA120" i="4" s="1"/>
  <c r="CB120" i="4" s="1"/>
  <c r="CC120" i="4" s="1"/>
  <c r="CD120" i="4" s="1"/>
  <c r="CE120" i="4" s="1"/>
  <c r="CF120" i="4" s="1"/>
  <c r="CG120" i="4" s="1"/>
  <c r="CH120" i="4" s="1"/>
  <c r="CI120" i="4" s="1"/>
  <c r="CJ120" i="4" s="1"/>
  <c r="CK120" i="4" s="1"/>
  <c r="CL120" i="4" s="1"/>
  <c r="CM120" i="4" s="1"/>
  <c r="CN120" i="4" s="1"/>
  <c r="CO120" i="4" s="1"/>
  <c r="CP120" i="4" s="1"/>
  <c r="CQ120" i="4" s="1"/>
  <c r="CR120" i="4" s="1"/>
  <c r="CS120" i="4" s="1"/>
  <c r="CT120" i="4" s="1"/>
  <c r="CU120" i="4" s="1"/>
  <c r="CV120" i="4" s="1"/>
  <c r="CW120" i="4" s="1"/>
  <c r="CX120" i="4" s="1"/>
  <c r="CY120" i="4" s="1"/>
  <c r="CZ120" i="4" s="1"/>
  <c r="DA120" i="4" s="1"/>
  <c r="DB120" i="4" s="1"/>
  <c r="DC120" i="4" s="1"/>
  <c r="DD120" i="4" s="1"/>
  <c r="DE120" i="4" s="1"/>
  <c r="DF120" i="4" s="1"/>
  <c r="DG120" i="4" s="1"/>
  <c r="DH120" i="4" s="1"/>
  <c r="DI120" i="4" s="1"/>
  <c r="DJ120" i="4" s="1"/>
  <c r="DK120" i="4" s="1"/>
  <c r="DL120" i="4" s="1"/>
  <c r="DM120" i="4" s="1"/>
  <c r="DN120" i="4" s="1"/>
  <c r="DO120" i="4" s="1"/>
  <c r="DP120" i="4" s="1"/>
  <c r="DQ120" i="4" s="1"/>
  <c r="DR120" i="4" s="1"/>
  <c r="DS120" i="4" s="1"/>
  <c r="DT120" i="4" s="1"/>
  <c r="DU120" i="4" s="1"/>
  <c r="DV120" i="4" s="1"/>
  <c r="DW120" i="4" s="1"/>
  <c r="DX120" i="4" s="1"/>
  <c r="DY120" i="4" s="1"/>
  <c r="DZ120" i="4" s="1"/>
  <c r="EA120" i="4" s="1"/>
  <c r="EB120" i="4" s="1"/>
  <c r="EC120" i="4" s="1"/>
  <c r="ED120" i="4" s="1"/>
  <c r="EE120" i="4" s="1"/>
  <c r="EF120" i="4" s="1"/>
  <c r="EG120" i="4" s="1"/>
  <c r="EH120" i="4" s="1"/>
  <c r="EI120" i="4" s="1"/>
  <c r="EJ120" i="4" s="1"/>
  <c r="EK120" i="4" s="1"/>
  <c r="EL120" i="4" s="1"/>
  <c r="EM120" i="4" s="1"/>
  <c r="EN120" i="4" s="1"/>
  <c r="EO120" i="4" s="1"/>
  <c r="EP120" i="4" s="1"/>
  <c r="EQ120" i="4" s="1"/>
  <c r="ER120" i="4" s="1"/>
  <c r="ES120" i="4" s="1"/>
  <c r="ET120" i="4" s="1"/>
  <c r="EU120" i="4" s="1"/>
  <c r="EV120" i="4" s="1"/>
  <c r="EW120" i="4" s="1"/>
  <c r="EX120" i="4" s="1"/>
  <c r="EY120" i="4" s="1"/>
  <c r="EZ120" i="4" s="1"/>
  <c r="FA120" i="4" s="1"/>
  <c r="FB120" i="4" s="1"/>
  <c r="FC120" i="4" s="1"/>
  <c r="FD120" i="4" s="1"/>
  <c r="FE120" i="4" s="1"/>
  <c r="FF120" i="4" s="1"/>
  <c r="FG120" i="4" s="1"/>
  <c r="FH120" i="4" s="1"/>
  <c r="FI120" i="4" s="1"/>
  <c r="FJ120" i="4" s="1"/>
  <c r="FK120" i="4" s="1"/>
  <c r="FL120" i="4" s="1"/>
  <c r="FM120" i="4" s="1"/>
  <c r="FN120" i="4" s="1"/>
  <c r="BD120" i="4"/>
  <c r="BE120" i="4" s="1"/>
  <c r="BF120" i="4" s="1"/>
  <c r="BA120" i="4"/>
  <c r="BB120" i="4" s="1"/>
  <c r="BC120" i="4" s="1"/>
  <c r="BB119" i="4"/>
  <c r="BC119" i="4" s="1"/>
  <c r="BD119" i="4" s="1"/>
  <c r="BE119" i="4" s="1"/>
  <c r="BF119" i="4" s="1"/>
  <c r="BG119" i="4" s="1"/>
  <c r="BH119" i="4" s="1"/>
  <c r="BI119" i="4" s="1"/>
  <c r="BJ119" i="4" s="1"/>
  <c r="BK119" i="4" s="1"/>
  <c r="BL119" i="4" s="1"/>
  <c r="BM119" i="4" s="1"/>
  <c r="BN119" i="4" s="1"/>
  <c r="BO119" i="4" s="1"/>
  <c r="BP119" i="4" s="1"/>
  <c r="BQ119" i="4" s="1"/>
  <c r="BR119" i="4" s="1"/>
  <c r="BS119" i="4" s="1"/>
  <c r="BT119" i="4" s="1"/>
  <c r="BU119" i="4" s="1"/>
  <c r="BV119" i="4" s="1"/>
  <c r="BW119" i="4" s="1"/>
  <c r="BX119" i="4" s="1"/>
  <c r="BY119" i="4" s="1"/>
  <c r="BZ119" i="4" s="1"/>
  <c r="CA119" i="4" s="1"/>
  <c r="CB119" i="4" s="1"/>
  <c r="CC119" i="4" s="1"/>
  <c r="CD119" i="4" s="1"/>
  <c r="CE119" i="4" s="1"/>
  <c r="CF119" i="4" s="1"/>
  <c r="CG119" i="4" s="1"/>
  <c r="CH119" i="4" s="1"/>
  <c r="CI119" i="4" s="1"/>
  <c r="CJ119" i="4" s="1"/>
  <c r="CK119" i="4" s="1"/>
  <c r="CL119" i="4" s="1"/>
  <c r="CM119" i="4" s="1"/>
  <c r="CN119" i="4" s="1"/>
  <c r="CO119" i="4" s="1"/>
  <c r="CP119" i="4" s="1"/>
  <c r="CQ119" i="4" s="1"/>
  <c r="CR119" i="4" s="1"/>
  <c r="CS119" i="4" s="1"/>
  <c r="CT119" i="4" s="1"/>
  <c r="CU119" i="4" s="1"/>
  <c r="CV119" i="4" s="1"/>
  <c r="CW119" i="4" s="1"/>
  <c r="CX119" i="4" s="1"/>
  <c r="CY119" i="4" s="1"/>
  <c r="CZ119" i="4" s="1"/>
  <c r="DA119" i="4" s="1"/>
  <c r="DB119" i="4" s="1"/>
  <c r="DC119" i="4" s="1"/>
  <c r="DD119" i="4" s="1"/>
  <c r="DE119" i="4" s="1"/>
  <c r="DF119" i="4" s="1"/>
  <c r="DG119" i="4" s="1"/>
  <c r="DH119" i="4" s="1"/>
  <c r="DI119" i="4" s="1"/>
  <c r="DJ119" i="4" s="1"/>
  <c r="DK119" i="4" s="1"/>
  <c r="DL119" i="4" s="1"/>
  <c r="DM119" i="4" s="1"/>
  <c r="DN119" i="4" s="1"/>
  <c r="DO119" i="4" s="1"/>
  <c r="DP119" i="4" s="1"/>
  <c r="DQ119" i="4" s="1"/>
  <c r="DR119" i="4" s="1"/>
  <c r="DS119" i="4" s="1"/>
  <c r="DT119" i="4" s="1"/>
  <c r="DU119" i="4" s="1"/>
  <c r="DV119" i="4" s="1"/>
  <c r="DW119" i="4" s="1"/>
  <c r="DX119" i="4" s="1"/>
  <c r="DY119" i="4" s="1"/>
  <c r="DZ119" i="4" s="1"/>
  <c r="EA119" i="4" s="1"/>
  <c r="EB119" i="4" s="1"/>
  <c r="EC119" i="4" s="1"/>
  <c r="ED119" i="4" s="1"/>
  <c r="EE119" i="4" s="1"/>
  <c r="EF119" i="4" s="1"/>
  <c r="EG119" i="4" s="1"/>
  <c r="EH119" i="4" s="1"/>
  <c r="EI119" i="4" s="1"/>
  <c r="EJ119" i="4" s="1"/>
  <c r="EK119" i="4" s="1"/>
  <c r="EL119" i="4" s="1"/>
  <c r="EM119" i="4" s="1"/>
  <c r="EN119" i="4" s="1"/>
  <c r="EO119" i="4" s="1"/>
  <c r="EP119" i="4" s="1"/>
  <c r="EQ119" i="4" s="1"/>
  <c r="ER119" i="4" s="1"/>
  <c r="ES119" i="4" s="1"/>
  <c r="ET119" i="4" s="1"/>
  <c r="EU119" i="4" s="1"/>
  <c r="EV119" i="4" s="1"/>
  <c r="EW119" i="4" s="1"/>
  <c r="EX119" i="4" s="1"/>
  <c r="EY119" i="4" s="1"/>
  <c r="EZ119" i="4" s="1"/>
  <c r="FA119" i="4" s="1"/>
  <c r="FB119" i="4" s="1"/>
  <c r="FC119" i="4" s="1"/>
  <c r="FD119" i="4" s="1"/>
  <c r="FE119" i="4" s="1"/>
  <c r="FF119" i="4" s="1"/>
  <c r="FG119" i="4" s="1"/>
  <c r="FH119" i="4" s="1"/>
  <c r="FI119" i="4" s="1"/>
  <c r="FJ119" i="4" s="1"/>
  <c r="FK119" i="4" s="1"/>
  <c r="FL119" i="4" s="1"/>
  <c r="FM119" i="4" s="1"/>
  <c r="FN119" i="4" s="1"/>
  <c r="BA119" i="4"/>
  <c r="BL118" i="4"/>
  <c r="BM118" i="4" s="1"/>
  <c r="BN118" i="4" s="1"/>
  <c r="BO118" i="4" s="1"/>
  <c r="BP118" i="4" s="1"/>
  <c r="BQ118" i="4" s="1"/>
  <c r="BR118" i="4" s="1"/>
  <c r="BS118" i="4" s="1"/>
  <c r="BT118" i="4" s="1"/>
  <c r="BU118" i="4" s="1"/>
  <c r="BV118" i="4" s="1"/>
  <c r="BW118" i="4" s="1"/>
  <c r="BX118" i="4" s="1"/>
  <c r="BY118" i="4" s="1"/>
  <c r="BZ118" i="4" s="1"/>
  <c r="CA118" i="4" s="1"/>
  <c r="CB118" i="4" s="1"/>
  <c r="CC118" i="4" s="1"/>
  <c r="CD118" i="4" s="1"/>
  <c r="CE118" i="4" s="1"/>
  <c r="CF118" i="4" s="1"/>
  <c r="CG118" i="4" s="1"/>
  <c r="CH118" i="4" s="1"/>
  <c r="CI118" i="4" s="1"/>
  <c r="CJ118" i="4" s="1"/>
  <c r="CK118" i="4" s="1"/>
  <c r="CL118" i="4" s="1"/>
  <c r="CM118" i="4" s="1"/>
  <c r="CN118" i="4" s="1"/>
  <c r="CO118" i="4" s="1"/>
  <c r="CP118" i="4" s="1"/>
  <c r="CQ118" i="4" s="1"/>
  <c r="CR118" i="4" s="1"/>
  <c r="CS118" i="4" s="1"/>
  <c r="CT118" i="4" s="1"/>
  <c r="CU118" i="4" s="1"/>
  <c r="CV118" i="4" s="1"/>
  <c r="CW118" i="4" s="1"/>
  <c r="CX118" i="4" s="1"/>
  <c r="CY118" i="4" s="1"/>
  <c r="CZ118" i="4" s="1"/>
  <c r="DA118" i="4" s="1"/>
  <c r="DB118" i="4" s="1"/>
  <c r="DC118" i="4" s="1"/>
  <c r="DD118" i="4" s="1"/>
  <c r="DE118" i="4" s="1"/>
  <c r="DF118" i="4" s="1"/>
  <c r="DG118" i="4" s="1"/>
  <c r="DH118" i="4" s="1"/>
  <c r="DI118" i="4" s="1"/>
  <c r="DJ118" i="4" s="1"/>
  <c r="DK118" i="4" s="1"/>
  <c r="DL118" i="4" s="1"/>
  <c r="DM118" i="4" s="1"/>
  <c r="DN118" i="4" s="1"/>
  <c r="DO118" i="4" s="1"/>
  <c r="DP118" i="4" s="1"/>
  <c r="DQ118" i="4" s="1"/>
  <c r="DR118" i="4" s="1"/>
  <c r="DS118" i="4" s="1"/>
  <c r="DT118" i="4" s="1"/>
  <c r="DU118" i="4" s="1"/>
  <c r="DV118" i="4" s="1"/>
  <c r="DW118" i="4" s="1"/>
  <c r="DX118" i="4" s="1"/>
  <c r="DY118" i="4" s="1"/>
  <c r="DZ118" i="4" s="1"/>
  <c r="EA118" i="4" s="1"/>
  <c r="EB118" i="4" s="1"/>
  <c r="EC118" i="4" s="1"/>
  <c r="ED118" i="4" s="1"/>
  <c r="EE118" i="4" s="1"/>
  <c r="EF118" i="4" s="1"/>
  <c r="EG118" i="4" s="1"/>
  <c r="EH118" i="4" s="1"/>
  <c r="EI118" i="4" s="1"/>
  <c r="EJ118" i="4" s="1"/>
  <c r="EK118" i="4" s="1"/>
  <c r="EL118" i="4" s="1"/>
  <c r="EM118" i="4" s="1"/>
  <c r="EN118" i="4" s="1"/>
  <c r="EO118" i="4" s="1"/>
  <c r="EP118" i="4" s="1"/>
  <c r="EQ118" i="4" s="1"/>
  <c r="ER118" i="4" s="1"/>
  <c r="ES118" i="4" s="1"/>
  <c r="ET118" i="4" s="1"/>
  <c r="EU118" i="4" s="1"/>
  <c r="EV118" i="4" s="1"/>
  <c r="EW118" i="4" s="1"/>
  <c r="EX118" i="4" s="1"/>
  <c r="EY118" i="4" s="1"/>
  <c r="EZ118" i="4" s="1"/>
  <c r="FA118" i="4" s="1"/>
  <c r="FB118" i="4" s="1"/>
  <c r="FC118" i="4" s="1"/>
  <c r="FD118" i="4" s="1"/>
  <c r="FE118" i="4" s="1"/>
  <c r="FF118" i="4" s="1"/>
  <c r="FG118" i="4" s="1"/>
  <c r="FH118" i="4" s="1"/>
  <c r="FI118" i="4" s="1"/>
  <c r="FJ118" i="4" s="1"/>
  <c r="FK118" i="4" s="1"/>
  <c r="FL118" i="4" s="1"/>
  <c r="FM118" i="4" s="1"/>
  <c r="FN118" i="4" s="1"/>
  <c r="BA118" i="4"/>
  <c r="BB118" i="4" s="1"/>
  <c r="BC118" i="4" s="1"/>
  <c r="BD118" i="4" s="1"/>
  <c r="BE118" i="4" s="1"/>
  <c r="BF118" i="4" s="1"/>
  <c r="BG118" i="4" s="1"/>
  <c r="BH118" i="4" s="1"/>
  <c r="BI118" i="4" s="1"/>
  <c r="BJ118" i="4" s="1"/>
  <c r="BK118" i="4" s="1"/>
  <c r="BA117" i="4"/>
  <c r="BB117" i="4" s="1"/>
  <c r="BC117" i="4" s="1"/>
  <c r="BD117" i="4" s="1"/>
  <c r="BE117" i="4" s="1"/>
  <c r="BF117" i="4" s="1"/>
  <c r="BG117" i="4" s="1"/>
  <c r="BH117" i="4" s="1"/>
  <c r="BI117" i="4" s="1"/>
  <c r="BJ117" i="4" s="1"/>
  <c r="BK117" i="4" s="1"/>
  <c r="BL117" i="4" s="1"/>
  <c r="BM117" i="4" s="1"/>
  <c r="BN117" i="4" s="1"/>
  <c r="BO117" i="4" s="1"/>
  <c r="BP117" i="4" s="1"/>
  <c r="BQ117" i="4" s="1"/>
  <c r="BR117" i="4" s="1"/>
  <c r="BS117" i="4" s="1"/>
  <c r="BT117" i="4" s="1"/>
  <c r="BU117" i="4" s="1"/>
  <c r="BV117" i="4" s="1"/>
  <c r="BW117" i="4" s="1"/>
  <c r="BX117" i="4" s="1"/>
  <c r="BY117" i="4" s="1"/>
  <c r="BZ117" i="4" s="1"/>
  <c r="CA117" i="4" s="1"/>
  <c r="CB117" i="4" s="1"/>
  <c r="CC117" i="4" s="1"/>
  <c r="CD117" i="4" s="1"/>
  <c r="CE117" i="4" s="1"/>
  <c r="CF117" i="4" s="1"/>
  <c r="CG117" i="4" s="1"/>
  <c r="CH117" i="4" s="1"/>
  <c r="CI117" i="4" s="1"/>
  <c r="CJ117" i="4" s="1"/>
  <c r="CK117" i="4" s="1"/>
  <c r="CL117" i="4" s="1"/>
  <c r="CM117" i="4" s="1"/>
  <c r="CN117" i="4" s="1"/>
  <c r="CO117" i="4" s="1"/>
  <c r="CP117" i="4" s="1"/>
  <c r="CQ117" i="4" s="1"/>
  <c r="CR117" i="4" s="1"/>
  <c r="CS117" i="4" s="1"/>
  <c r="CT117" i="4" s="1"/>
  <c r="CU117" i="4" s="1"/>
  <c r="CV117" i="4" s="1"/>
  <c r="CW117" i="4" s="1"/>
  <c r="CX117" i="4" s="1"/>
  <c r="CY117" i="4" s="1"/>
  <c r="CZ117" i="4" s="1"/>
  <c r="DA117" i="4" s="1"/>
  <c r="DB117" i="4" s="1"/>
  <c r="DC117" i="4" s="1"/>
  <c r="DD117" i="4" s="1"/>
  <c r="DE117" i="4" s="1"/>
  <c r="DF117" i="4" s="1"/>
  <c r="DG117" i="4" s="1"/>
  <c r="DH117" i="4" s="1"/>
  <c r="DI117" i="4" s="1"/>
  <c r="DJ117" i="4" s="1"/>
  <c r="DK117" i="4" s="1"/>
  <c r="DL117" i="4" s="1"/>
  <c r="DM117" i="4" s="1"/>
  <c r="DN117" i="4" s="1"/>
  <c r="DO117" i="4" s="1"/>
  <c r="DP117" i="4" s="1"/>
  <c r="DQ117" i="4" s="1"/>
  <c r="DR117" i="4" s="1"/>
  <c r="DS117" i="4" s="1"/>
  <c r="DT117" i="4" s="1"/>
  <c r="DU117" i="4" s="1"/>
  <c r="DV117" i="4" s="1"/>
  <c r="DW117" i="4" s="1"/>
  <c r="DX117" i="4" s="1"/>
  <c r="DY117" i="4" s="1"/>
  <c r="DZ117" i="4" s="1"/>
  <c r="EA117" i="4" s="1"/>
  <c r="EB117" i="4" s="1"/>
  <c r="EC117" i="4" s="1"/>
  <c r="ED117" i="4" s="1"/>
  <c r="EE117" i="4" s="1"/>
  <c r="EF117" i="4" s="1"/>
  <c r="EG117" i="4" s="1"/>
  <c r="EH117" i="4" s="1"/>
  <c r="EI117" i="4" s="1"/>
  <c r="EJ117" i="4" s="1"/>
  <c r="EK117" i="4" s="1"/>
  <c r="EL117" i="4" s="1"/>
  <c r="EM117" i="4" s="1"/>
  <c r="EN117" i="4" s="1"/>
  <c r="EO117" i="4" s="1"/>
  <c r="EP117" i="4" s="1"/>
  <c r="EQ117" i="4" s="1"/>
  <c r="ER117" i="4" s="1"/>
  <c r="ES117" i="4" s="1"/>
  <c r="ET117" i="4" s="1"/>
  <c r="EU117" i="4" s="1"/>
  <c r="EV117" i="4" s="1"/>
  <c r="EW117" i="4" s="1"/>
  <c r="EX117" i="4" s="1"/>
  <c r="EY117" i="4" s="1"/>
  <c r="EZ117" i="4" s="1"/>
  <c r="FA117" i="4" s="1"/>
  <c r="FB117" i="4" s="1"/>
  <c r="FC117" i="4" s="1"/>
  <c r="FD117" i="4" s="1"/>
  <c r="FE117" i="4" s="1"/>
  <c r="FF117" i="4" s="1"/>
  <c r="FG117" i="4" s="1"/>
  <c r="FH117" i="4" s="1"/>
  <c r="FI117" i="4" s="1"/>
  <c r="FJ117" i="4" s="1"/>
  <c r="FK117" i="4" s="1"/>
  <c r="FL117" i="4" s="1"/>
  <c r="FM117" i="4" s="1"/>
  <c r="FN117" i="4" s="1"/>
  <c r="BA116" i="4"/>
  <c r="BB116" i="4" s="1"/>
  <c r="BC116" i="4" s="1"/>
  <c r="BD116" i="4" s="1"/>
  <c r="BE116" i="4" s="1"/>
  <c r="BF116" i="4" s="1"/>
  <c r="BG116" i="4" s="1"/>
  <c r="BH116" i="4" s="1"/>
  <c r="BI116" i="4" s="1"/>
  <c r="BJ116" i="4" s="1"/>
  <c r="BK116" i="4" s="1"/>
  <c r="BL116" i="4" s="1"/>
  <c r="BM116" i="4" s="1"/>
  <c r="BN116" i="4" s="1"/>
  <c r="BO116" i="4" s="1"/>
  <c r="BP116" i="4" s="1"/>
  <c r="BQ116" i="4" s="1"/>
  <c r="BR116" i="4" s="1"/>
  <c r="BS116" i="4" s="1"/>
  <c r="BT116" i="4" s="1"/>
  <c r="BU116" i="4" s="1"/>
  <c r="BV116" i="4" s="1"/>
  <c r="BW116" i="4" s="1"/>
  <c r="BX116" i="4" s="1"/>
  <c r="BY116" i="4" s="1"/>
  <c r="BZ116" i="4" s="1"/>
  <c r="CA116" i="4" s="1"/>
  <c r="CB116" i="4" s="1"/>
  <c r="CC116" i="4" s="1"/>
  <c r="CD116" i="4" s="1"/>
  <c r="CE116" i="4" s="1"/>
  <c r="CF116" i="4" s="1"/>
  <c r="CG116" i="4" s="1"/>
  <c r="CH116" i="4" s="1"/>
  <c r="CI116" i="4" s="1"/>
  <c r="CJ116" i="4" s="1"/>
  <c r="CK116" i="4" s="1"/>
  <c r="CL116" i="4" s="1"/>
  <c r="CM116" i="4" s="1"/>
  <c r="CN116" i="4" s="1"/>
  <c r="CO116" i="4" s="1"/>
  <c r="CP116" i="4" s="1"/>
  <c r="CQ116" i="4" s="1"/>
  <c r="CR116" i="4" s="1"/>
  <c r="CS116" i="4" s="1"/>
  <c r="CT116" i="4" s="1"/>
  <c r="CU116" i="4" s="1"/>
  <c r="CV116" i="4" s="1"/>
  <c r="CW116" i="4" s="1"/>
  <c r="CX116" i="4" s="1"/>
  <c r="CY116" i="4" s="1"/>
  <c r="CZ116" i="4" s="1"/>
  <c r="DA116" i="4" s="1"/>
  <c r="DB116" i="4" s="1"/>
  <c r="DC116" i="4" s="1"/>
  <c r="DD116" i="4" s="1"/>
  <c r="DE116" i="4" s="1"/>
  <c r="DF116" i="4" s="1"/>
  <c r="DG116" i="4" s="1"/>
  <c r="DH116" i="4" s="1"/>
  <c r="DI116" i="4" s="1"/>
  <c r="DJ116" i="4" s="1"/>
  <c r="DK116" i="4" s="1"/>
  <c r="DL116" i="4" s="1"/>
  <c r="DM116" i="4" s="1"/>
  <c r="DN116" i="4" s="1"/>
  <c r="DO116" i="4" s="1"/>
  <c r="DP116" i="4" s="1"/>
  <c r="DQ116" i="4" s="1"/>
  <c r="DR116" i="4" s="1"/>
  <c r="DS116" i="4" s="1"/>
  <c r="DT116" i="4" s="1"/>
  <c r="DU116" i="4" s="1"/>
  <c r="DV116" i="4" s="1"/>
  <c r="DW116" i="4" s="1"/>
  <c r="DX116" i="4" s="1"/>
  <c r="DY116" i="4" s="1"/>
  <c r="DZ116" i="4" s="1"/>
  <c r="EA116" i="4" s="1"/>
  <c r="EB116" i="4" s="1"/>
  <c r="EC116" i="4" s="1"/>
  <c r="ED116" i="4" s="1"/>
  <c r="EE116" i="4" s="1"/>
  <c r="EF116" i="4" s="1"/>
  <c r="EG116" i="4" s="1"/>
  <c r="EH116" i="4" s="1"/>
  <c r="EI116" i="4" s="1"/>
  <c r="EJ116" i="4" s="1"/>
  <c r="EK116" i="4" s="1"/>
  <c r="EL116" i="4" s="1"/>
  <c r="EM116" i="4" s="1"/>
  <c r="EN116" i="4" s="1"/>
  <c r="EO116" i="4" s="1"/>
  <c r="EP116" i="4" s="1"/>
  <c r="EQ116" i="4" s="1"/>
  <c r="ER116" i="4" s="1"/>
  <c r="ES116" i="4" s="1"/>
  <c r="ET116" i="4" s="1"/>
  <c r="EU116" i="4" s="1"/>
  <c r="EV116" i="4" s="1"/>
  <c r="EW116" i="4" s="1"/>
  <c r="EX116" i="4" s="1"/>
  <c r="EY116" i="4" s="1"/>
  <c r="EZ116" i="4" s="1"/>
  <c r="FA116" i="4" s="1"/>
  <c r="FB116" i="4" s="1"/>
  <c r="FC116" i="4" s="1"/>
  <c r="FD116" i="4" s="1"/>
  <c r="FE116" i="4" s="1"/>
  <c r="FF116" i="4" s="1"/>
  <c r="FG116" i="4" s="1"/>
  <c r="FH116" i="4" s="1"/>
  <c r="FI116" i="4" s="1"/>
  <c r="FJ116" i="4" s="1"/>
  <c r="FK116" i="4" s="1"/>
  <c r="FL116" i="4" s="1"/>
  <c r="FM116" i="4" s="1"/>
  <c r="FN116" i="4" s="1"/>
  <c r="BA115" i="4"/>
  <c r="BB115" i="4" s="1"/>
  <c r="BC115" i="4" s="1"/>
  <c r="BD115" i="4" s="1"/>
  <c r="BE115" i="4" s="1"/>
  <c r="BF115" i="4" s="1"/>
  <c r="BG115" i="4" s="1"/>
  <c r="BH115" i="4" s="1"/>
  <c r="BI115" i="4" s="1"/>
  <c r="BJ115" i="4" s="1"/>
  <c r="BK115" i="4" s="1"/>
  <c r="BL115" i="4" s="1"/>
  <c r="BM115" i="4" s="1"/>
  <c r="BN115" i="4" s="1"/>
  <c r="BO115" i="4" s="1"/>
  <c r="BP115" i="4" s="1"/>
  <c r="BQ115" i="4" s="1"/>
  <c r="BR115" i="4" s="1"/>
  <c r="BS115" i="4" s="1"/>
  <c r="BT115" i="4" s="1"/>
  <c r="BU115" i="4" s="1"/>
  <c r="BV115" i="4" s="1"/>
  <c r="BW115" i="4" s="1"/>
  <c r="BX115" i="4" s="1"/>
  <c r="BY115" i="4" s="1"/>
  <c r="BZ115" i="4" s="1"/>
  <c r="CA115" i="4" s="1"/>
  <c r="CB115" i="4" s="1"/>
  <c r="CC115" i="4" s="1"/>
  <c r="CD115" i="4" s="1"/>
  <c r="CE115" i="4" s="1"/>
  <c r="CF115" i="4" s="1"/>
  <c r="CG115" i="4" s="1"/>
  <c r="CH115" i="4" s="1"/>
  <c r="CI115" i="4" s="1"/>
  <c r="CJ115" i="4" s="1"/>
  <c r="CK115" i="4" s="1"/>
  <c r="CL115" i="4" s="1"/>
  <c r="CM115" i="4" s="1"/>
  <c r="CN115" i="4" s="1"/>
  <c r="CO115" i="4" s="1"/>
  <c r="CP115" i="4" s="1"/>
  <c r="CQ115" i="4" s="1"/>
  <c r="CR115" i="4" s="1"/>
  <c r="CS115" i="4" s="1"/>
  <c r="CT115" i="4" s="1"/>
  <c r="CU115" i="4" s="1"/>
  <c r="CV115" i="4" s="1"/>
  <c r="CW115" i="4" s="1"/>
  <c r="CX115" i="4" s="1"/>
  <c r="CY115" i="4" s="1"/>
  <c r="CZ115" i="4" s="1"/>
  <c r="DA115" i="4" s="1"/>
  <c r="DB115" i="4" s="1"/>
  <c r="DC115" i="4" s="1"/>
  <c r="DD115" i="4" s="1"/>
  <c r="DE115" i="4" s="1"/>
  <c r="DF115" i="4" s="1"/>
  <c r="DG115" i="4" s="1"/>
  <c r="DH115" i="4" s="1"/>
  <c r="DI115" i="4" s="1"/>
  <c r="DJ115" i="4" s="1"/>
  <c r="DK115" i="4" s="1"/>
  <c r="DL115" i="4" s="1"/>
  <c r="DM115" i="4" s="1"/>
  <c r="DN115" i="4" s="1"/>
  <c r="DO115" i="4" s="1"/>
  <c r="DP115" i="4" s="1"/>
  <c r="DQ115" i="4" s="1"/>
  <c r="DR115" i="4" s="1"/>
  <c r="DS115" i="4" s="1"/>
  <c r="DT115" i="4" s="1"/>
  <c r="DU115" i="4" s="1"/>
  <c r="DV115" i="4" s="1"/>
  <c r="DW115" i="4" s="1"/>
  <c r="DX115" i="4" s="1"/>
  <c r="DY115" i="4" s="1"/>
  <c r="DZ115" i="4" s="1"/>
  <c r="EA115" i="4" s="1"/>
  <c r="EB115" i="4" s="1"/>
  <c r="EC115" i="4" s="1"/>
  <c r="ED115" i="4" s="1"/>
  <c r="EE115" i="4" s="1"/>
  <c r="EF115" i="4" s="1"/>
  <c r="EG115" i="4" s="1"/>
  <c r="EH115" i="4" s="1"/>
  <c r="EI115" i="4" s="1"/>
  <c r="EJ115" i="4" s="1"/>
  <c r="EK115" i="4" s="1"/>
  <c r="EL115" i="4" s="1"/>
  <c r="EM115" i="4" s="1"/>
  <c r="EN115" i="4" s="1"/>
  <c r="EO115" i="4" s="1"/>
  <c r="EP115" i="4" s="1"/>
  <c r="EQ115" i="4" s="1"/>
  <c r="ER115" i="4" s="1"/>
  <c r="ES115" i="4" s="1"/>
  <c r="ET115" i="4" s="1"/>
  <c r="EU115" i="4" s="1"/>
  <c r="EV115" i="4" s="1"/>
  <c r="EW115" i="4" s="1"/>
  <c r="EX115" i="4" s="1"/>
  <c r="EY115" i="4" s="1"/>
  <c r="EZ115" i="4" s="1"/>
  <c r="FA115" i="4" s="1"/>
  <c r="FB115" i="4" s="1"/>
  <c r="FC115" i="4" s="1"/>
  <c r="FD115" i="4" s="1"/>
  <c r="FE115" i="4" s="1"/>
  <c r="FF115" i="4" s="1"/>
  <c r="FG115" i="4" s="1"/>
  <c r="FH115" i="4" s="1"/>
  <c r="FI115" i="4" s="1"/>
  <c r="FJ115" i="4" s="1"/>
  <c r="FK115" i="4" s="1"/>
  <c r="FL115" i="4" s="1"/>
  <c r="FM115" i="4" s="1"/>
  <c r="FN115" i="4" s="1"/>
  <c r="BA114" i="4"/>
  <c r="BB114" i="4" s="1"/>
  <c r="BC114" i="4" s="1"/>
  <c r="BD114" i="4" s="1"/>
  <c r="BE114" i="4" s="1"/>
  <c r="BF114" i="4" s="1"/>
  <c r="BG114" i="4" s="1"/>
  <c r="BH114" i="4" s="1"/>
  <c r="BI114" i="4" s="1"/>
  <c r="BJ114" i="4" s="1"/>
  <c r="BK114" i="4" s="1"/>
  <c r="BL114" i="4" s="1"/>
  <c r="BM114" i="4" s="1"/>
  <c r="BN114" i="4" s="1"/>
  <c r="BO114" i="4" s="1"/>
  <c r="BP114" i="4" s="1"/>
  <c r="BQ114" i="4" s="1"/>
  <c r="BR114" i="4" s="1"/>
  <c r="BS114" i="4" s="1"/>
  <c r="BT114" i="4" s="1"/>
  <c r="BU114" i="4" s="1"/>
  <c r="BV114" i="4" s="1"/>
  <c r="BW114" i="4" s="1"/>
  <c r="BX114" i="4" s="1"/>
  <c r="BY114" i="4" s="1"/>
  <c r="BZ114" i="4" s="1"/>
  <c r="CA114" i="4" s="1"/>
  <c r="CB114" i="4" s="1"/>
  <c r="CC114" i="4" s="1"/>
  <c r="CD114" i="4" s="1"/>
  <c r="CE114" i="4" s="1"/>
  <c r="CF114" i="4" s="1"/>
  <c r="CG114" i="4" s="1"/>
  <c r="CH114" i="4" s="1"/>
  <c r="CI114" i="4" s="1"/>
  <c r="CJ114" i="4" s="1"/>
  <c r="CK114" i="4" s="1"/>
  <c r="CL114" i="4" s="1"/>
  <c r="CM114" i="4" s="1"/>
  <c r="CN114" i="4" s="1"/>
  <c r="CO114" i="4" s="1"/>
  <c r="CP114" i="4" s="1"/>
  <c r="CQ114" i="4" s="1"/>
  <c r="CR114" i="4" s="1"/>
  <c r="CS114" i="4" s="1"/>
  <c r="CT114" i="4" s="1"/>
  <c r="CU114" i="4" s="1"/>
  <c r="CV114" i="4" s="1"/>
  <c r="CW114" i="4" s="1"/>
  <c r="CX114" i="4" s="1"/>
  <c r="CY114" i="4" s="1"/>
  <c r="CZ114" i="4" s="1"/>
  <c r="DA114" i="4" s="1"/>
  <c r="DB114" i="4" s="1"/>
  <c r="DC114" i="4" s="1"/>
  <c r="DD114" i="4" s="1"/>
  <c r="DE114" i="4" s="1"/>
  <c r="DF114" i="4" s="1"/>
  <c r="DG114" i="4" s="1"/>
  <c r="DH114" i="4" s="1"/>
  <c r="DI114" i="4" s="1"/>
  <c r="DJ114" i="4" s="1"/>
  <c r="DK114" i="4" s="1"/>
  <c r="DL114" i="4" s="1"/>
  <c r="DM114" i="4" s="1"/>
  <c r="DN114" i="4" s="1"/>
  <c r="DO114" i="4" s="1"/>
  <c r="DP114" i="4" s="1"/>
  <c r="DQ114" i="4" s="1"/>
  <c r="DR114" i="4" s="1"/>
  <c r="DS114" i="4" s="1"/>
  <c r="DT114" i="4" s="1"/>
  <c r="DU114" i="4" s="1"/>
  <c r="DV114" i="4" s="1"/>
  <c r="DW114" i="4" s="1"/>
  <c r="DX114" i="4" s="1"/>
  <c r="DY114" i="4" s="1"/>
  <c r="DZ114" i="4" s="1"/>
  <c r="EA114" i="4" s="1"/>
  <c r="EB114" i="4" s="1"/>
  <c r="EC114" i="4" s="1"/>
  <c r="ED114" i="4" s="1"/>
  <c r="EE114" i="4" s="1"/>
  <c r="EF114" i="4" s="1"/>
  <c r="EG114" i="4" s="1"/>
  <c r="EH114" i="4" s="1"/>
  <c r="EI114" i="4" s="1"/>
  <c r="EJ114" i="4" s="1"/>
  <c r="EK114" i="4" s="1"/>
  <c r="EL114" i="4" s="1"/>
  <c r="EM114" i="4" s="1"/>
  <c r="EN114" i="4" s="1"/>
  <c r="EO114" i="4" s="1"/>
  <c r="EP114" i="4" s="1"/>
  <c r="EQ114" i="4" s="1"/>
  <c r="ER114" i="4" s="1"/>
  <c r="ES114" i="4" s="1"/>
  <c r="ET114" i="4" s="1"/>
  <c r="EU114" i="4" s="1"/>
  <c r="EV114" i="4" s="1"/>
  <c r="EW114" i="4" s="1"/>
  <c r="EX114" i="4" s="1"/>
  <c r="EY114" i="4" s="1"/>
  <c r="EZ114" i="4" s="1"/>
  <c r="FA114" i="4" s="1"/>
  <c r="FB114" i="4" s="1"/>
  <c r="FC114" i="4" s="1"/>
  <c r="FD114" i="4" s="1"/>
  <c r="FE114" i="4" s="1"/>
  <c r="FF114" i="4" s="1"/>
  <c r="FG114" i="4" s="1"/>
  <c r="FH114" i="4" s="1"/>
  <c r="FI114" i="4" s="1"/>
  <c r="FJ114" i="4" s="1"/>
  <c r="FK114" i="4" s="1"/>
  <c r="FL114" i="4" s="1"/>
  <c r="FM114" i="4" s="1"/>
  <c r="FN114" i="4" s="1"/>
  <c r="BE113" i="4"/>
  <c r="BF113" i="4" s="1"/>
  <c r="BG113" i="4" s="1"/>
  <c r="BH113" i="4" s="1"/>
  <c r="BI113" i="4" s="1"/>
  <c r="BJ113" i="4" s="1"/>
  <c r="BK113" i="4" s="1"/>
  <c r="BL113" i="4" s="1"/>
  <c r="BM113" i="4" s="1"/>
  <c r="BN113" i="4" s="1"/>
  <c r="BO113" i="4" s="1"/>
  <c r="BP113" i="4" s="1"/>
  <c r="BQ113" i="4" s="1"/>
  <c r="BR113" i="4" s="1"/>
  <c r="BS113" i="4" s="1"/>
  <c r="BT113" i="4" s="1"/>
  <c r="BU113" i="4" s="1"/>
  <c r="BV113" i="4" s="1"/>
  <c r="BW113" i="4" s="1"/>
  <c r="BX113" i="4" s="1"/>
  <c r="BY113" i="4" s="1"/>
  <c r="BZ113" i="4" s="1"/>
  <c r="CA113" i="4" s="1"/>
  <c r="CB113" i="4" s="1"/>
  <c r="CC113" i="4" s="1"/>
  <c r="CD113" i="4" s="1"/>
  <c r="CE113" i="4" s="1"/>
  <c r="CF113" i="4" s="1"/>
  <c r="CG113" i="4" s="1"/>
  <c r="CH113" i="4" s="1"/>
  <c r="CI113" i="4" s="1"/>
  <c r="CJ113" i="4" s="1"/>
  <c r="CK113" i="4" s="1"/>
  <c r="CL113" i="4" s="1"/>
  <c r="CM113" i="4" s="1"/>
  <c r="CN113" i="4" s="1"/>
  <c r="CO113" i="4" s="1"/>
  <c r="CP113" i="4" s="1"/>
  <c r="CQ113" i="4" s="1"/>
  <c r="CR113" i="4" s="1"/>
  <c r="CS113" i="4" s="1"/>
  <c r="CT113" i="4" s="1"/>
  <c r="CU113" i="4" s="1"/>
  <c r="CV113" i="4" s="1"/>
  <c r="CW113" i="4" s="1"/>
  <c r="CX113" i="4" s="1"/>
  <c r="CY113" i="4" s="1"/>
  <c r="CZ113" i="4" s="1"/>
  <c r="DA113" i="4" s="1"/>
  <c r="DB113" i="4" s="1"/>
  <c r="DC113" i="4" s="1"/>
  <c r="DD113" i="4" s="1"/>
  <c r="DE113" i="4" s="1"/>
  <c r="DF113" i="4" s="1"/>
  <c r="DG113" i="4" s="1"/>
  <c r="DH113" i="4" s="1"/>
  <c r="DI113" i="4" s="1"/>
  <c r="DJ113" i="4" s="1"/>
  <c r="DK113" i="4" s="1"/>
  <c r="DL113" i="4" s="1"/>
  <c r="DM113" i="4" s="1"/>
  <c r="DN113" i="4" s="1"/>
  <c r="DO113" i="4" s="1"/>
  <c r="DP113" i="4" s="1"/>
  <c r="DQ113" i="4" s="1"/>
  <c r="DR113" i="4" s="1"/>
  <c r="DS113" i="4" s="1"/>
  <c r="DT113" i="4" s="1"/>
  <c r="DU113" i="4" s="1"/>
  <c r="DV113" i="4" s="1"/>
  <c r="DW113" i="4" s="1"/>
  <c r="DX113" i="4" s="1"/>
  <c r="DY113" i="4" s="1"/>
  <c r="DZ113" i="4" s="1"/>
  <c r="EA113" i="4" s="1"/>
  <c r="EB113" i="4" s="1"/>
  <c r="EC113" i="4" s="1"/>
  <c r="ED113" i="4" s="1"/>
  <c r="EE113" i="4" s="1"/>
  <c r="EF113" i="4" s="1"/>
  <c r="EG113" i="4" s="1"/>
  <c r="EH113" i="4" s="1"/>
  <c r="EI113" i="4" s="1"/>
  <c r="EJ113" i="4" s="1"/>
  <c r="EK113" i="4" s="1"/>
  <c r="EL113" i="4" s="1"/>
  <c r="EM113" i="4" s="1"/>
  <c r="EN113" i="4" s="1"/>
  <c r="EO113" i="4" s="1"/>
  <c r="EP113" i="4" s="1"/>
  <c r="EQ113" i="4" s="1"/>
  <c r="ER113" i="4" s="1"/>
  <c r="ES113" i="4" s="1"/>
  <c r="ET113" i="4" s="1"/>
  <c r="EU113" i="4" s="1"/>
  <c r="EV113" i="4" s="1"/>
  <c r="EW113" i="4" s="1"/>
  <c r="EX113" i="4" s="1"/>
  <c r="EY113" i="4" s="1"/>
  <c r="EZ113" i="4" s="1"/>
  <c r="FA113" i="4" s="1"/>
  <c r="FB113" i="4" s="1"/>
  <c r="FC113" i="4" s="1"/>
  <c r="FD113" i="4" s="1"/>
  <c r="FE113" i="4" s="1"/>
  <c r="FF113" i="4" s="1"/>
  <c r="FG113" i="4" s="1"/>
  <c r="FH113" i="4" s="1"/>
  <c r="FI113" i="4" s="1"/>
  <c r="FJ113" i="4" s="1"/>
  <c r="FK113" i="4" s="1"/>
  <c r="FL113" i="4" s="1"/>
  <c r="FM113" i="4" s="1"/>
  <c r="FN113" i="4" s="1"/>
  <c r="BB113" i="4"/>
  <c r="BC113" i="4" s="1"/>
  <c r="BD113" i="4" s="1"/>
  <c r="BA113" i="4"/>
  <c r="BA112" i="4"/>
  <c r="BB112" i="4" s="1"/>
  <c r="BC112" i="4" s="1"/>
  <c r="BD112" i="4" s="1"/>
  <c r="BE112" i="4" s="1"/>
  <c r="BF112" i="4" s="1"/>
  <c r="BG112" i="4" s="1"/>
  <c r="BH112" i="4" s="1"/>
  <c r="BI112" i="4" s="1"/>
  <c r="BJ112" i="4" s="1"/>
  <c r="BK112" i="4" s="1"/>
  <c r="BL112" i="4" s="1"/>
  <c r="BM112" i="4" s="1"/>
  <c r="BN112" i="4" s="1"/>
  <c r="BO112" i="4" s="1"/>
  <c r="BP112" i="4" s="1"/>
  <c r="BQ112" i="4" s="1"/>
  <c r="BR112" i="4" s="1"/>
  <c r="BS112" i="4" s="1"/>
  <c r="BT112" i="4" s="1"/>
  <c r="BU112" i="4" s="1"/>
  <c r="BV112" i="4" s="1"/>
  <c r="BW112" i="4" s="1"/>
  <c r="BX112" i="4" s="1"/>
  <c r="BY112" i="4" s="1"/>
  <c r="BZ112" i="4" s="1"/>
  <c r="CA112" i="4" s="1"/>
  <c r="CB112" i="4" s="1"/>
  <c r="CC112" i="4" s="1"/>
  <c r="CD112" i="4" s="1"/>
  <c r="CE112" i="4" s="1"/>
  <c r="CF112" i="4" s="1"/>
  <c r="CG112" i="4" s="1"/>
  <c r="CH112" i="4" s="1"/>
  <c r="CI112" i="4" s="1"/>
  <c r="CJ112" i="4" s="1"/>
  <c r="CK112" i="4" s="1"/>
  <c r="CL112" i="4" s="1"/>
  <c r="CM112" i="4" s="1"/>
  <c r="CN112" i="4" s="1"/>
  <c r="CO112" i="4" s="1"/>
  <c r="CP112" i="4" s="1"/>
  <c r="CQ112" i="4" s="1"/>
  <c r="CR112" i="4" s="1"/>
  <c r="CS112" i="4" s="1"/>
  <c r="CT112" i="4" s="1"/>
  <c r="CU112" i="4" s="1"/>
  <c r="CV112" i="4" s="1"/>
  <c r="CW112" i="4" s="1"/>
  <c r="CX112" i="4" s="1"/>
  <c r="CY112" i="4" s="1"/>
  <c r="CZ112" i="4" s="1"/>
  <c r="DA112" i="4" s="1"/>
  <c r="DB112" i="4" s="1"/>
  <c r="DC112" i="4" s="1"/>
  <c r="DD112" i="4" s="1"/>
  <c r="DE112" i="4" s="1"/>
  <c r="DF112" i="4" s="1"/>
  <c r="DG112" i="4" s="1"/>
  <c r="DH112" i="4" s="1"/>
  <c r="DI112" i="4" s="1"/>
  <c r="DJ112" i="4" s="1"/>
  <c r="DK112" i="4" s="1"/>
  <c r="DL112" i="4" s="1"/>
  <c r="DM112" i="4" s="1"/>
  <c r="DN112" i="4" s="1"/>
  <c r="DO112" i="4" s="1"/>
  <c r="DP112" i="4" s="1"/>
  <c r="DQ112" i="4" s="1"/>
  <c r="DR112" i="4" s="1"/>
  <c r="DS112" i="4" s="1"/>
  <c r="DT112" i="4" s="1"/>
  <c r="DU112" i="4" s="1"/>
  <c r="DV112" i="4" s="1"/>
  <c r="DW112" i="4" s="1"/>
  <c r="DX112" i="4" s="1"/>
  <c r="DY112" i="4" s="1"/>
  <c r="DZ112" i="4" s="1"/>
  <c r="EA112" i="4" s="1"/>
  <c r="EB112" i="4" s="1"/>
  <c r="EC112" i="4" s="1"/>
  <c r="ED112" i="4" s="1"/>
  <c r="EE112" i="4" s="1"/>
  <c r="EF112" i="4" s="1"/>
  <c r="EG112" i="4" s="1"/>
  <c r="EH112" i="4" s="1"/>
  <c r="EI112" i="4" s="1"/>
  <c r="EJ112" i="4" s="1"/>
  <c r="EK112" i="4" s="1"/>
  <c r="EL112" i="4" s="1"/>
  <c r="EM112" i="4" s="1"/>
  <c r="EN112" i="4" s="1"/>
  <c r="EO112" i="4" s="1"/>
  <c r="EP112" i="4" s="1"/>
  <c r="EQ112" i="4" s="1"/>
  <c r="ER112" i="4" s="1"/>
  <c r="ES112" i="4" s="1"/>
  <c r="ET112" i="4" s="1"/>
  <c r="EU112" i="4" s="1"/>
  <c r="EV112" i="4" s="1"/>
  <c r="EW112" i="4" s="1"/>
  <c r="EX112" i="4" s="1"/>
  <c r="EY112" i="4" s="1"/>
  <c r="EZ112" i="4" s="1"/>
  <c r="FA112" i="4" s="1"/>
  <c r="FB112" i="4" s="1"/>
  <c r="FC112" i="4" s="1"/>
  <c r="FD112" i="4" s="1"/>
  <c r="FE112" i="4" s="1"/>
  <c r="FF112" i="4" s="1"/>
  <c r="FG112" i="4" s="1"/>
  <c r="FH112" i="4" s="1"/>
  <c r="FI112" i="4" s="1"/>
  <c r="FJ112" i="4" s="1"/>
  <c r="FK112" i="4" s="1"/>
  <c r="FL112" i="4" s="1"/>
  <c r="FM112" i="4" s="1"/>
  <c r="FN112" i="4" s="1"/>
  <c r="BB111" i="4"/>
  <c r="BC111" i="4" s="1"/>
  <c r="BD111" i="4" s="1"/>
  <c r="BE111" i="4" s="1"/>
  <c r="BF111" i="4" s="1"/>
  <c r="BG111" i="4" s="1"/>
  <c r="BH111" i="4" s="1"/>
  <c r="BI111" i="4" s="1"/>
  <c r="BJ111" i="4" s="1"/>
  <c r="BK111" i="4" s="1"/>
  <c r="BL111" i="4" s="1"/>
  <c r="BM111" i="4" s="1"/>
  <c r="BN111" i="4" s="1"/>
  <c r="BO111" i="4" s="1"/>
  <c r="BP111" i="4" s="1"/>
  <c r="BQ111" i="4" s="1"/>
  <c r="BR111" i="4" s="1"/>
  <c r="BS111" i="4" s="1"/>
  <c r="BT111" i="4" s="1"/>
  <c r="BU111" i="4" s="1"/>
  <c r="BV111" i="4" s="1"/>
  <c r="BW111" i="4" s="1"/>
  <c r="BX111" i="4" s="1"/>
  <c r="BY111" i="4" s="1"/>
  <c r="BZ111" i="4" s="1"/>
  <c r="CA111" i="4" s="1"/>
  <c r="CB111" i="4" s="1"/>
  <c r="CC111" i="4" s="1"/>
  <c r="CD111" i="4" s="1"/>
  <c r="CE111" i="4" s="1"/>
  <c r="CF111" i="4" s="1"/>
  <c r="CG111" i="4" s="1"/>
  <c r="CH111" i="4" s="1"/>
  <c r="CI111" i="4" s="1"/>
  <c r="CJ111" i="4" s="1"/>
  <c r="CK111" i="4" s="1"/>
  <c r="CL111" i="4" s="1"/>
  <c r="CM111" i="4" s="1"/>
  <c r="CN111" i="4" s="1"/>
  <c r="CO111" i="4" s="1"/>
  <c r="CP111" i="4" s="1"/>
  <c r="CQ111" i="4" s="1"/>
  <c r="CR111" i="4" s="1"/>
  <c r="CS111" i="4" s="1"/>
  <c r="CT111" i="4" s="1"/>
  <c r="CU111" i="4" s="1"/>
  <c r="CV111" i="4" s="1"/>
  <c r="CW111" i="4" s="1"/>
  <c r="CX111" i="4" s="1"/>
  <c r="CY111" i="4" s="1"/>
  <c r="CZ111" i="4" s="1"/>
  <c r="DA111" i="4" s="1"/>
  <c r="DB111" i="4" s="1"/>
  <c r="DC111" i="4" s="1"/>
  <c r="DD111" i="4" s="1"/>
  <c r="DE111" i="4" s="1"/>
  <c r="DF111" i="4" s="1"/>
  <c r="DG111" i="4" s="1"/>
  <c r="DH111" i="4" s="1"/>
  <c r="DI111" i="4" s="1"/>
  <c r="DJ111" i="4" s="1"/>
  <c r="DK111" i="4" s="1"/>
  <c r="DL111" i="4" s="1"/>
  <c r="DM111" i="4" s="1"/>
  <c r="DN111" i="4" s="1"/>
  <c r="DO111" i="4" s="1"/>
  <c r="DP111" i="4" s="1"/>
  <c r="DQ111" i="4" s="1"/>
  <c r="DR111" i="4" s="1"/>
  <c r="DS111" i="4" s="1"/>
  <c r="DT111" i="4" s="1"/>
  <c r="DU111" i="4" s="1"/>
  <c r="DV111" i="4" s="1"/>
  <c r="DW111" i="4" s="1"/>
  <c r="DX111" i="4" s="1"/>
  <c r="DY111" i="4" s="1"/>
  <c r="DZ111" i="4" s="1"/>
  <c r="EA111" i="4" s="1"/>
  <c r="EB111" i="4" s="1"/>
  <c r="EC111" i="4" s="1"/>
  <c r="ED111" i="4" s="1"/>
  <c r="EE111" i="4" s="1"/>
  <c r="EF111" i="4" s="1"/>
  <c r="EG111" i="4" s="1"/>
  <c r="EH111" i="4" s="1"/>
  <c r="EI111" i="4" s="1"/>
  <c r="EJ111" i="4" s="1"/>
  <c r="EK111" i="4" s="1"/>
  <c r="EL111" i="4" s="1"/>
  <c r="EM111" i="4" s="1"/>
  <c r="EN111" i="4" s="1"/>
  <c r="EO111" i="4" s="1"/>
  <c r="EP111" i="4" s="1"/>
  <c r="EQ111" i="4" s="1"/>
  <c r="ER111" i="4" s="1"/>
  <c r="ES111" i="4" s="1"/>
  <c r="ET111" i="4" s="1"/>
  <c r="EU111" i="4" s="1"/>
  <c r="EV111" i="4" s="1"/>
  <c r="EW111" i="4" s="1"/>
  <c r="EX111" i="4" s="1"/>
  <c r="EY111" i="4" s="1"/>
  <c r="EZ111" i="4" s="1"/>
  <c r="FA111" i="4" s="1"/>
  <c r="FB111" i="4" s="1"/>
  <c r="FC111" i="4" s="1"/>
  <c r="FD111" i="4" s="1"/>
  <c r="FE111" i="4" s="1"/>
  <c r="FF111" i="4" s="1"/>
  <c r="FG111" i="4" s="1"/>
  <c r="FH111" i="4" s="1"/>
  <c r="FI111" i="4" s="1"/>
  <c r="FJ111" i="4" s="1"/>
  <c r="FK111" i="4" s="1"/>
  <c r="FL111" i="4" s="1"/>
  <c r="FM111" i="4" s="1"/>
  <c r="FN111" i="4" s="1"/>
  <c r="BA111" i="4"/>
  <c r="BC110" i="4"/>
  <c r="BD110" i="4" s="1"/>
  <c r="BE110" i="4" s="1"/>
  <c r="BF110" i="4" s="1"/>
  <c r="BG110" i="4" s="1"/>
  <c r="BH110" i="4" s="1"/>
  <c r="BI110" i="4" s="1"/>
  <c r="BJ110" i="4" s="1"/>
  <c r="BK110" i="4" s="1"/>
  <c r="BL110" i="4" s="1"/>
  <c r="BM110" i="4" s="1"/>
  <c r="BN110" i="4" s="1"/>
  <c r="BO110" i="4" s="1"/>
  <c r="BP110" i="4" s="1"/>
  <c r="BQ110" i="4" s="1"/>
  <c r="BR110" i="4" s="1"/>
  <c r="BS110" i="4" s="1"/>
  <c r="BT110" i="4" s="1"/>
  <c r="BU110" i="4" s="1"/>
  <c r="BV110" i="4" s="1"/>
  <c r="BW110" i="4" s="1"/>
  <c r="BX110" i="4" s="1"/>
  <c r="BY110" i="4" s="1"/>
  <c r="BZ110" i="4" s="1"/>
  <c r="CA110" i="4" s="1"/>
  <c r="CB110" i="4" s="1"/>
  <c r="CC110" i="4" s="1"/>
  <c r="CD110" i="4" s="1"/>
  <c r="CE110" i="4" s="1"/>
  <c r="CF110" i="4" s="1"/>
  <c r="CG110" i="4" s="1"/>
  <c r="CH110" i="4" s="1"/>
  <c r="CI110" i="4" s="1"/>
  <c r="CJ110" i="4" s="1"/>
  <c r="CK110" i="4" s="1"/>
  <c r="CL110" i="4" s="1"/>
  <c r="CM110" i="4" s="1"/>
  <c r="CN110" i="4" s="1"/>
  <c r="CO110" i="4" s="1"/>
  <c r="CP110" i="4" s="1"/>
  <c r="CQ110" i="4" s="1"/>
  <c r="CR110" i="4" s="1"/>
  <c r="CS110" i="4" s="1"/>
  <c r="CT110" i="4" s="1"/>
  <c r="CU110" i="4" s="1"/>
  <c r="CV110" i="4" s="1"/>
  <c r="CW110" i="4" s="1"/>
  <c r="CX110" i="4" s="1"/>
  <c r="CY110" i="4" s="1"/>
  <c r="CZ110" i="4" s="1"/>
  <c r="DA110" i="4" s="1"/>
  <c r="DB110" i="4" s="1"/>
  <c r="DC110" i="4" s="1"/>
  <c r="DD110" i="4" s="1"/>
  <c r="DE110" i="4" s="1"/>
  <c r="DF110" i="4" s="1"/>
  <c r="DG110" i="4" s="1"/>
  <c r="DH110" i="4" s="1"/>
  <c r="DI110" i="4" s="1"/>
  <c r="DJ110" i="4" s="1"/>
  <c r="DK110" i="4" s="1"/>
  <c r="DL110" i="4" s="1"/>
  <c r="DM110" i="4" s="1"/>
  <c r="DN110" i="4" s="1"/>
  <c r="DO110" i="4" s="1"/>
  <c r="DP110" i="4" s="1"/>
  <c r="DQ110" i="4" s="1"/>
  <c r="DR110" i="4" s="1"/>
  <c r="DS110" i="4" s="1"/>
  <c r="DT110" i="4" s="1"/>
  <c r="DU110" i="4" s="1"/>
  <c r="DV110" i="4" s="1"/>
  <c r="DW110" i="4" s="1"/>
  <c r="DX110" i="4" s="1"/>
  <c r="DY110" i="4" s="1"/>
  <c r="DZ110" i="4" s="1"/>
  <c r="EA110" i="4" s="1"/>
  <c r="EB110" i="4" s="1"/>
  <c r="EC110" i="4" s="1"/>
  <c r="ED110" i="4" s="1"/>
  <c r="EE110" i="4" s="1"/>
  <c r="EF110" i="4" s="1"/>
  <c r="EG110" i="4" s="1"/>
  <c r="EH110" i="4" s="1"/>
  <c r="EI110" i="4" s="1"/>
  <c r="EJ110" i="4" s="1"/>
  <c r="EK110" i="4" s="1"/>
  <c r="EL110" i="4" s="1"/>
  <c r="EM110" i="4" s="1"/>
  <c r="EN110" i="4" s="1"/>
  <c r="EO110" i="4" s="1"/>
  <c r="EP110" i="4" s="1"/>
  <c r="EQ110" i="4" s="1"/>
  <c r="ER110" i="4" s="1"/>
  <c r="ES110" i="4" s="1"/>
  <c r="ET110" i="4" s="1"/>
  <c r="EU110" i="4" s="1"/>
  <c r="EV110" i="4" s="1"/>
  <c r="EW110" i="4" s="1"/>
  <c r="EX110" i="4" s="1"/>
  <c r="EY110" i="4" s="1"/>
  <c r="EZ110" i="4" s="1"/>
  <c r="FA110" i="4" s="1"/>
  <c r="FB110" i="4" s="1"/>
  <c r="FC110" i="4" s="1"/>
  <c r="FD110" i="4" s="1"/>
  <c r="FE110" i="4" s="1"/>
  <c r="FF110" i="4" s="1"/>
  <c r="FG110" i="4" s="1"/>
  <c r="FH110" i="4" s="1"/>
  <c r="FI110" i="4" s="1"/>
  <c r="FJ110" i="4" s="1"/>
  <c r="FK110" i="4" s="1"/>
  <c r="FL110" i="4" s="1"/>
  <c r="FM110" i="4" s="1"/>
  <c r="FN110" i="4" s="1"/>
  <c r="BB110" i="4"/>
  <c r="BA110" i="4"/>
  <c r="BF109" i="4"/>
  <c r="BG109" i="4" s="1"/>
  <c r="BH109" i="4" s="1"/>
  <c r="BI109" i="4" s="1"/>
  <c r="BJ109" i="4" s="1"/>
  <c r="BK109" i="4" s="1"/>
  <c r="BL109" i="4" s="1"/>
  <c r="BM109" i="4" s="1"/>
  <c r="BN109" i="4" s="1"/>
  <c r="BO109" i="4" s="1"/>
  <c r="BP109" i="4" s="1"/>
  <c r="BQ109" i="4" s="1"/>
  <c r="BR109" i="4" s="1"/>
  <c r="BS109" i="4" s="1"/>
  <c r="BT109" i="4" s="1"/>
  <c r="BU109" i="4" s="1"/>
  <c r="BV109" i="4" s="1"/>
  <c r="BW109" i="4" s="1"/>
  <c r="BX109" i="4" s="1"/>
  <c r="BY109" i="4" s="1"/>
  <c r="BZ109" i="4" s="1"/>
  <c r="CA109" i="4" s="1"/>
  <c r="CB109" i="4" s="1"/>
  <c r="CC109" i="4" s="1"/>
  <c r="CD109" i="4" s="1"/>
  <c r="CE109" i="4" s="1"/>
  <c r="CF109" i="4" s="1"/>
  <c r="CG109" i="4" s="1"/>
  <c r="CH109" i="4" s="1"/>
  <c r="CI109" i="4" s="1"/>
  <c r="CJ109" i="4" s="1"/>
  <c r="CK109" i="4" s="1"/>
  <c r="CL109" i="4" s="1"/>
  <c r="CM109" i="4" s="1"/>
  <c r="CN109" i="4" s="1"/>
  <c r="CO109" i="4" s="1"/>
  <c r="CP109" i="4" s="1"/>
  <c r="CQ109" i="4" s="1"/>
  <c r="CR109" i="4" s="1"/>
  <c r="CS109" i="4" s="1"/>
  <c r="CT109" i="4" s="1"/>
  <c r="CU109" i="4" s="1"/>
  <c r="CV109" i="4" s="1"/>
  <c r="CW109" i="4" s="1"/>
  <c r="CX109" i="4" s="1"/>
  <c r="CY109" i="4" s="1"/>
  <c r="CZ109" i="4" s="1"/>
  <c r="DA109" i="4" s="1"/>
  <c r="DB109" i="4" s="1"/>
  <c r="DC109" i="4" s="1"/>
  <c r="DD109" i="4" s="1"/>
  <c r="DE109" i="4" s="1"/>
  <c r="DF109" i="4" s="1"/>
  <c r="DG109" i="4" s="1"/>
  <c r="DH109" i="4" s="1"/>
  <c r="DI109" i="4" s="1"/>
  <c r="DJ109" i="4" s="1"/>
  <c r="DK109" i="4" s="1"/>
  <c r="DL109" i="4" s="1"/>
  <c r="DM109" i="4" s="1"/>
  <c r="DN109" i="4" s="1"/>
  <c r="DO109" i="4" s="1"/>
  <c r="DP109" i="4" s="1"/>
  <c r="DQ109" i="4" s="1"/>
  <c r="DR109" i="4" s="1"/>
  <c r="DS109" i="4" s="1"/>
  <c r="DT109" i="4" s="1"/>
  <c r="DU109" i="4" s="1"/>
  <c r="DV109" i="4" s="1"/>
  <c r="DW109" i="4" s="1"/>
  <c r="DX109" i="4" s="1"/>
  <c r="DY109" i="4" s="1"/>
  <c r="DZ109" i="4" s="1"/>
  <c r="EA109" i="4" s="1"/>
  <c r="EB109" i="4" s="1"/>
  <c r="EC109" i="4" s="1"/>
  <c r="ED109" i="4" s="1"/>
  <c r="EE109" i="4" s="1"/>
  <c r="EF109" i="4" s="1"/>
  <c r="EG109" i="4" s="1"/>
  <c r="EH109" i="4" s="1"/>
  <c r="EI109" i="4" s="1"/>
  <c r="EJ109" i="4" s="1"/>
  <c r="EK109" i="4" s="1"/>
  <c r="EL109" i="4" s="1"/>
  <c r="EM109" i="4" s="1"/>
  <c r="EN109" i="4" s="1"/>
  <c r="EO109" i="4" s="1"/>
  <c r="EP109" i="4" s="1"/>
  <c r="EQ109" i="4" s="1"/>
  <c r="ER109" i="4" s="1"/>
  <c r="ES109" i="4" s="1"/>
  <c r="ET109" i="4" s="1"/>
  <c r="EU109" i="4" s="1"/>
  <c r="EV109" i="4" s="1"/>
  <c r="EW109" i="4" s="1"/>
  <c r="EX109" i="4" s="1"/>
  <c r="EY109" i="4" s="1"/>
  <c r="EZ109" i="4" s="1"/>
  <c r="FA109" i="4" s="1"/>
  <c r="FB109" i="4" s="1"/>
  <c r="FC109" i="4" s="1"/>
  <c r="FD109" i="4" s="1"/>
  <c r="FE109" i="4" s="1"/>
  <c r="FF109" i="4" s="1"/>
  <c r="FG109" i="4" s="1"/>
  <c r="FH109" i="4" s="1"/>
  <c r="FI109" i="4" s="1"/>
  <c r="FJ109" i="4" s="1"/>
  <c r="FK109" i="4" s="1"/>
  <c r="FL109" i="4" s="1"/>
  <c r="FM109" i="4" s="1"/>
  <c r="FN109" i="4" s="1"/>
  <c r="BC109" i="4"/>
  <c r="BD109" i="4" s="1"/>
  <c r="BE109" i="4" s="1"/>
  <c r="BA109" i="4"/>
  <c r="BB109" i="4" s="1"/>
  <c r="BA108" i="4"/>
  <c r="BB108" i="4" s="1"/>
  <c r="BC108" i="4" s="1"/>
  <c r="BD108" i="4" s="1"/>
  <c r="BE108" i="4" s="1"/>
  <c r="BF108" i="4" s="1"/>
  <c r="BG108" i="4" s="1"/>
  <c r="BH108" i="4" s="1"/>
  <c r="BI108" i="4" s="1"/>
  <c r="BJ108" i="4" s="1"/>
  <c r="BK108" i="4" s="1"/>
  <c r="BL108" i="4" s="1"/>
  <c r="BM108" i="4" s="1"/>
  <c r="BN108" i="4" s="1"/>
  <c r="BO108" i="4" s="1"/>
  <c r="BP108" i="4" s="1"/>
  <c r="BQ108" i="4" s="1"/>
  <c r="BR108" i="4" s="1"/>
  <c r="BS108" i="4" s="1"/>
  <c r="BT108" i="4" s="1"/>
  <c r="BU108" i="4" s="1"/>
  <c r="BV108" i="4" s="1"/>
  <c r="BW108" i="4" s="1"/>
  <c r="BX108" i="4" s="1"/>
  <c r="BY108" i="4" s="1"/>
  <c r="BZ108" i="4" s="1"/>
  <c r="CA108" i="4" s="1"/>
  <c r="CB108" i="4" s="1"/>
  <c r="CC108" i="4" s="1"/>
  <c r="CD108" i="4" s="1"/>
  <c r="CE108" i="4" s="1"/>
  <c r="CF108" i="4" s="1"/>
  <c r="CG108" i="4" s="1"/>
  <c r="CH108" i="4" s="1"/>
  <c r="CI108" i="4" s="1"/>
  <c r="CJ108" i="4" s="1"/>
  <c r="CK108" i="4" s="1"/>
  <c r="CL108" i="4" s="1"/>
  <c r="CM108" i="4" s="1"/>
  <c r="CN108" i="4" s="1"/>
  <c r="CO108" i="4" s="1"/>
  <c r="CP108" i="4" s="1"/>
  <c r="CQ108" i="4" s="1"/>
  <c r="CR108" i="4" s="1"/>
  <c r="CS108" i="4" s="1"/>
  <c r="CT108" i="4" s="1"/>
  <c r="CU108" i="4" s="1"/>
  <c r="CV108" i="4" s="1"/>
  <c r="CW108" i="4" s="1"/>
  <c r="CX108" i="4" s="1"/>
  <c r="CY108" i="4" s="1"/>
  <c r="CZ108" i="4" s="1"/>
  <c r="DA108" i="4" s="1"/>
  <c r="DB108" i="4" s="1"/>
  <c r="DC108" i="4" s="1"/>
  <c r="DD108" i="4" s="1"/>
  <c r="DE108" i="4" s="1"/>
  <c r="DF108" i="4" s="1"/>
  <c r="DG108" i="4" s="1"/>
  <c r="DH108" i="4" s="1"/>
  <c r="DI108" i="4" s="1"/>
  <c r="DJ108" i="4" s="1"/>
  <c r="DK108" i="4" s="1"/>
  <c r="DL108" i="4" s="1"/>
  <c r="DM108" i="4" s="1"/>
  <c r="DN108" i="4" s="1"/>
  <c r="DO108" i="4" s="1"/>
  <c r="DP108" i="4" s="1"/>
  <c r="DQ108" i="4" s="1"/>
  <c r="DR108" i="4" s="1"/>
  <c r="DS108" i="4" s="1"/>
  <c r="DT108" i="4" s="1"/>
  <c r="DU108" i="4" s="1"/>
  <c r="DV108" i="4" s="1"/>
  <c r="DW108" i="4" s="1"/>
  <c r="DX108" i="4" s="1"/>
  <c r="DY108" i="4" s="1"/>
  <c r="DZ108" i="4" s="1"/>
  <c r="EA108" i="4" s="1"/>
  <c r="EB108" i="4" s="1"/>
  <c r="EC108" i="4" s="1"/>
  <c r="ED108" i="4" s="1"/>
  <c r="EE108" i="4" s="1"/>
  <c r="EF108" i="4" s="1"/>
  <c r="EG108" i="4" s="1"/>
  <c r="EH108" i="4" s="1"/>
  <c r="EI108" i="4" s="1"/>
  <c r="EJ108" i="4" s="1"/>
  <c r="EK108" i="4" s="1"/>
  <c r="EL108" i="4" s="1"/>
  <c r="EM108" i="4" s="1"/>
  <c r="EN108" i="4" s="1"/>
  <c r="EO108" i="4" s="1"/>
  <c r="EP108" i="4" s="1"/>
  <c r="EQ108" i="4" s="1"/>
  <c r="ER108" i="4" s="1"/>
  <c r="ES108" i="4" s="1"/>
  <c r="ET108" i="4" s="1"/>
  <c r="EU108" i="4" s="1"/>
  <c r="EV108" i="4" s="1"/>
  <c r="EW108" i="4" s="1"/>
  <c r="EX108" i="4" s="1"/>
  <c r="EY108" i="4" s="1"/>
  <c r="EZ108" i="4" s="1"/>
  <c r="FA108" i="4" s="1"/>
  <c r="FB108" i="4" s="1"/>
  <c r="FC108" i="4" s="1"/>
  <c r="FD108" i="4" s="1"/>
  <c r="FE108" i="4" s="1"/>
  <c r="FF108" i="4" s="1"/>
  <c r="FG108" i="4" s="1"/>
  <c r="FH108" i="4" s="1"/>
  <c r="FI108" i="4" s="1"/>
  <c r="FJ108" i="4" s="1"/>
  <c r="FK108" i="4" s="1"/>
  <c r="FL108" i="4" s="1"/>
  <c r="FM108" i="4" s="1"/>
  <c r="FN108" i="4" s="1"/>
  <c r="BC106" i="4"/>
  <c r="BD106" i="4" s="1"/>
  <c r="BE106" i="4" s="1"/>
  <c r="BF106" i="4" s="1"/>
  <c r="BG106" i="4" s="1"/>
  <c r="BH106" i="4" s="1"/>
  <c r="BI106" i="4" s="1"/>
  <c r="BJ106" i="4" s="1"/>
  <c r="BK106" i="4" s="1"/>
  <c r="BL106" i="4" s="1"/>
  <c r="BM106" i="4" s="1"/>
  <c r="BN106" i="4" s="1"/>
  <c r="BO106" i="4" s="1"/>
  <c r="BP106" i="4" s="1"/>
  <c r="BQ106" i="4" s="1"/>
  <c r="BR106" i="4" s="1"/>
  <c r="BS106" i="4" s="1"/>
  <c r="BT106" i="4" s="1"/>
  <c r="BU106" i="4" s="1"/>
  <c r="BV106" i="4" s="1"/>
  <c r="BW106" i="4" s="1"/>
  <c r="BX106" i="4" s="1"/>
  <c r="BY106" i="4" s="1"/>
  <c r="BZ106" i="4" s="1"/>
  <c r="CA106" i="4" s="1"/>
  <c r="CB106" i="4" s="1"/>
  <c r="CC106" i="4" s="1"/>
  <c r="CD106" i="4" s="1"/>
  <c r="CE106" i="4" s="1"/>
  <c r="CF106" i="4" s="1"/>
  <c r="CG106" i="4" s="1"/>
  <c r="CH106" i="4" s="1"/>
  <c r="CI106" i="4" s="1"/>
  <c r="CJ106" i="4" s="1"/>
  <c r="CK106" i="4" s="1"/>
  <c r="CL106" i="4" s="1"/>
  <c r="CM106" i="4" s="1"/>
  <c r="CN106" i="4" s="1"/>
  <c r="CO106" i="4" s="1"/>
  <c r="CP106" i="4" s="1"/>
  <c r="CQ106" i="4" s="1"/>
  <c r="CR106" i="4" s="1"/>
  <c r="CS106" i="4" s="1"/>
  <c r="CT106" i="4" s="1"/>
  <c r="CU106" i="4" s="1"/>
  <c r="CV106" i="4" s="1"/>
  <c r="CW106" i="4" s="1"/>
  <c r="CX106" i="4" s="1"/>
  <c r="CY106" i="4" s="1"/>
  <c r="CZ106" i="4" s="1"/>
  <c r="DA106" i="4" s="1"/>
  <c r="DB106" i="4" s="1"/>
  <c r="DC106" i="4" s="1"/>
  <c r="DD106" i="4" s="1"/>
  <c r="DE106" i="4" s="1"/>
  <c r="DF106" i="4" s="1"/>
  <c r="DG106" i="4" s="1"/>
  <c r="DH106" i="4" s="1"/>
  <c r="DI106" i="4" s="1"/>
  <c r="DJ106" i="4" s="1"/>
  <c r="DK106" i="4" s="1"/>
  <c r="DL106" i="4" s="1"/>
  <c r="DM106" i="4" s="1"/>
  <c r="DN106" i="4" s="1"/>
  <c r="DO106" i="4" s="1"/>
  <c r="DP106" i="4" s="1"/>
  <c r="DQ106" i="4" s="1"/>
  <c r="DR106" i="4" s="1"/>
  <c r="DS106" i="4" s="1"/>
  <c r="DT106" i="4" s="1"/>
  <c r="DU106" i="4" s="1"/>
  <c r="DV106" i="4" s="1"/>
  <c r="DW106" i="4" s="1"/>
  <c r="DX106" i="4" s="1"/>
  <c r="DY106" i="4" s="1"/>
  <c r="DZ106" i="4" s="1"/>
  <c r="EA106" i="4" s="1"/>
  <c r="EB106" i="4" s="1"/>
  <c r="EC106" i="4" s="1"/>
  <c r="ED106" i="4" s="1"/>
  <c r="EE106" i="4" s="1"/>
  <c r="EF106" i="4" s="1"/>
  <c r="EG106" i="4" s="1"/>
  <c r="EH106" i="4" s="1"/>
  <c r="EI106" i="4" s="1"/>
  <c r="EJ106" i="4" s="1"/>
  <c r="EK106" i="4" s="1"/>
  <c r="EL106" i="4" s="1"/>
  <c r="EM106" i="4" s="1"/>
  <c r="EN106" i="4" s="1"/>
  <c r="EO106" i="4" s="1"/>
  <c r="EP106" i="4" s="1"/>
  <c r="EQ106" i="4" s="1"/>
  <c r="ER106" i="4" s="1"/>
  <c r="ES106" i="4" s="1"/>
  <c r="ET106" i="4" s="1"/>
  <c r="EU106" i="4" s="1"/>
  <c r="EV106" i="4" s="1"/>
  <c r="EW106" i="4" s="1"/>
  <c r="EX106" i="4" s="1"/>
  <c r="EY106" i="4" s="1"/>
  <c r="EZ106" i="4" s="1"/>
  <c r="FA106" i="4" s="1"/>
  <c r="FB106" i="4" s="1"/>
  <c r="FC106" i="4" s="1"/>
  <c r="FD106" i="4" s="1"/>
  <c r="FE106" i="4" s="1"/>
  <c r="FF106" i="4" s="1"/>
  <c r="FG106" i="4" s="1"/>
  <c r="FH106" i="4" s="1"/>
  <c r="FI106" i="4" s="1"/>
  <c r="FJ106" i="4" s="1"/>
  <c r="FK106" i="4" s="1"/>
  <c r="FL106" i="4" s="1"/>
  <c r="FM106" i="4" s="1"/>
  <c r="FN106" i="4" s="1"/>
  <c r="BA106" i="4"/>
  <c r="BB106" i="4" s="1"/>
  <c r="AZ200" i="4"/>
  <c r="AZ199" i="4"/>
  <c r="AZ198" i="4"/>
  <c r="AZ197" i="4"/>
  <c r="AZ196" i="4"/>
  <c r="AZ195" i="4"/>
  <c r="AZ194" i="4"/>
  <c r="AZ193" i="4"/>
  <c r="AZ192" i="4"/>
  <c r="AZ191" i="4"/>
  <c r="AZ190" i="4"/>
  <c r="AZ189" i="4"/>
  <c r="AZ188" i="4"/>
  <c r="AZ187" i="4"/>
  <c r="AZ186" i="4"/>
  <c r="AZ185" i="4"/>
  <c r="AZ184" i="4"/>
  <c r="AZ183" i="4"/>
  <c r="AZ182" i="4"/>
  <c r="AZ181" i="4"/>
  <c r="AZ180" i="4"/>
  <c r="AZ179" i="4"/>
  <c r="AZ178" i="4"/>
  <c r="AZ177" i="4"/>
  <c r="AZ176" i="4"/>
  <c r="AZ175" i="4"/>
  <c r="AZ174" i="4"/>
  <c r="AZ173" i="4"/>
  <c r="AZ172" i="4"/>
  <c r="AZ171" i="4"/>
  <c r="AZ170" i="4"/>
  <c r="AZ169" i="4"/>
  <c r="AZ168" i="4"/>
  <c r="AZ167" i="4"/>
  <c r="AZ166" i="4"/>
  <c r="AZ165" i="4"/>
  <c r="AZ164" i="4"/>
  <c r="AZ163" i="4"/>
  <c r="AZ162" i="4"/>
  <c r="AZ161" i="4"/>
  <c r="AZ160" i="4"/>
  <c r="AZ159" i="4"/>
  <c r="AZ158" i="4"/>
  <c r="AZ157" i="4"/>
  <c r="AZ156" i="4"/>
  <c r="AZ155" i="4"/>
  <c r="AZ154" i="4"/>
  <c r="AZ153" i="4"/>
  <c r="AZ152" i="4"/>
  <c r="AZ151" i="4"/>
  <c r="AZ150" i="4"/>
  <c r="AZ149" i="4"/>
  <c r="AZ148" i="4"/>
  <c r="AZ147" i="4"/>
  <c r="AZ146" i="4"/>
  <c r="AZ145" i="4"/>
  <c r="AZ144" i="4"/>
  <c r="AZ143" i="4"/>
  <c r="AZ142" i="4"/>
  <c r="AZ141" i="4"/>
  <c r="AZ140" i="4"/>
  <c r="AZ139" i="4"/>
  <c r="AZ138" i="4"/>
  <c r="AZ137" i="4"/>
  <c r="AZ136" i="4"/>
  <c r="AZ135" i="4"/>
  <c r="AZ134" i="4"/>
  <c r="AZ133" i="4"/>
  <c r="AZ132" i="4"/>
  <c r="AZ131" i="4"/>
  <c r="AZ130" i="4"/>
  <c r="AZ129" i="4"/>
  <c r="AZ128" i="4"/>
  <c r="AZ127" i="4"/>
  <c r="AZ126" i="4"/>
  <c r="AZ125" i="4"/>
  <c r="AZ124" i="4"/>
  <c r="AZ123" i="4"/>
  <c r="AZ122" i="4"/>
  <c r="AZ121" i="4"/>
  <c r="AZ120" i="4"/>
  <c r="AZ119" i="4"/>
  <c r="AZ118" i="4"/>
  <c r="AZ117" i="4"/>
  <c r="AZ116" i="4"/>
  <c r="AZ115" i="4"/>
  <c r="AZ114" i="4"/>
  <c r="AZ113" i="4"/>
  <c r="AZ112" i="4"/>
  <c r="AZ111" i="4"/>
  <c r="AZ110" i="4"/>
  <c r="AZ109" i="4"/>
  <c r="AZ108" i="4"/>
  <c r="AZ107" i="4"/>
  <c r="BA107" i="4" s="1"/>
  <c r="BB107" i="4" s="1"/>
  <c r="BC107" i="4" s="1"/>
  <c r="BD107" i="4" s="1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BX107" i="4" s="1"/>
  <c r="BY107" i="4" s="1"/>
  <c r="BZ107" i="4" s="1"/>
  <c r="CA107" i="4" s="1"/>
  <c r="CB107" i="4" s="1"/>
  <c r="CC107" i="4" s="1"/>
  <c r="CD107" i="4" s="1"/>
  <c r="CE107" i="4" s="1"/>
  <c r="CF107" i="4" s="1"/>
  <c r="CG107" i="4" s="1"/>
  <c r="CH107" i="4" s="1"/>
  <c r="CI107" i="4" s="1"/>
  <c r="CJ107" i="4" s="1"/>
  <c r="CK107" i="4" s="1"/>
  <c r="CL107" i="4" s="1"/>
  <c r="CM107" i="4" s="1"/>
  <c r="CN107" i="4" s="1"/>
  <c r="CO107" i="4" s="1"/>
  <c r="CP107" i="4" s="1"/>
  <c r="CQ107" i="4" s="1"/>
  <c r="CR107" i="4" s="1"/>
  <c r="CS107" i="4" s="1"/>
  <c r="CT107" i="4" s="1"/>
  <c r="CU107" i="4" s="1"/>
  <c r="CV107" i="4" s="1"/>
  <c r="CW107" i="4" s="1"/>
  <c r="CX107" i="4" s="1"/>
  <c r="CY107" i="4" s="1"/>
  <c r="CZ107" i="4" s="1"/>
  <c r="DA107" i="4" s="1"/>
  <c r="DB107" i="4" s="1"/>
  <c r="DC107" i="4" s="1"/>
  <c r="DD107" i="4" s="1"/>
  <c r="DE107" i="4" s="1"/>
  <c r="DF107" i="4" s="1"/>
  <c r="DG107" i="4" s="1"/>
  <c r="DH107" i="4" s="1"/>
  <c r="DI107" i="4" s="1"/>
  <c r="DJ107" i="4" s="1"/>
  <c r="DK107" i="4" s="1"/>
  <c r="DL107" i="4" s="1"/>
  <c r="DM107" i="4" s="1"/>
  <c r="DN107" i="4" s="1"/>
  <c r="DO107" i="4" s="1"/>
  <c r="DP107" i="4" s="1"/>
  <c r="DQ107" i="4" s="1"/>
  <c r="DR107" i="4" s="1"/>
  <c r="DS107" i="4" s="1"/>
  <c r="DT107" i="4" s="1"/>
  <c r="DU107" i="4" s="1"/>
  <c r="DV107" i="4" s="1"/>
  <c r="DW107" i="4" s="1"/>
  <c r="DX107" i="4" s="1"/>
  <c r="DY107" i="4" s="1"/>
  <c r="DZ107" i="4" s="1"/>
  <c r="EA107" i="4" s="1"/>
  <c r="EB107" i="4" s="1"/>
  <c r="EC107" i="4" s="1"/>
  <c r="ED107" i="4" s="1"/>
  <c r="EE107" i="4" s="1"/>
  <c r="EF107" i="4" s="1"/>
  <c r="EG107" i="4" s="1"/>
  <c r="EH107" i="4" s="1"/>
  <c r="EI107" i="4" s="1"/>
  <c r="EJ107" i="4" s="1"/>
  <c r="EK107" i="4" s="1"/>
  <c r="EL107" i="4" s="1"/>
  <c r="EM107" i="4" s="1"/>
  <c r="EN107" i="4" s="1"/>
  <c r="EO107" i="4" s="1"/>
  <c r="EP107" i="4" s="1"/>
  <c r="EQ107" i="4" s="1"/>
  <c r="ER107" i="4" s="1"/>
  <c r="ES107" i="4" s="1"/>
  <c r="ET107" i="4" s="1"/>
  <c r="EU107" i="4" s="1"/>
  <c r="EV107" i="4" s="1"/>
  <c r="EW107" i="4" s="1"/>
  <c r="EX107" i="4" s="1"/>
  <c r="EY107" i="4" s="1"/>
  <c r="EZ107" i="4" s="1"/>
  <c r="FA107" i="4" s="1"/>
  <c r="FB107" i="4" s="1"/>
  <c r="FC107" i="4" s="1"/>
  <c r="FD107" i="4" s="1"/>
  <c r="FE107" i="4" s="1"/>
  <c r="FF107" i="4" s="1"/>
  <c r="FG107" i="4" s="1"/>
  <c r="FH107" i="4" s="1"/>
  <c r="FI107" i="4" s="1"/>
  <c r="FJ107" i="4" s="1"/>
  <c r="FK107" i="4" s="1"/>
  <c r="FL107" i="4" s="1"/>
  <c r="FM107" i="4" s="1"/>
  <c r="FN107" i="4" s="1"/>
  <c r="AZ106" i="4"/>
  <c r="AZ105" i="4"/>
  <c r="BA105" i="4" s="1"/>
  <c r="BB105" i="4" s="1"/>
  <c r="BC105" i="4" s="1"/>
  <c r="BD105" i="4" s="1"/>
  <c r="BE105" i="4" s="1"/>
  <c r="BF105" i="4" s="1"/>
  <c r="BG105" i="4" s="1"/>
  <c r="BH105" i="4" s="1"/>
  <c r="BI105" i="4" s="1"/>
  <c r="BK105" i="4" s="1"/>
  <c r="BL105" i="4" s="1"/>
  <c r="BM105" i="4" s="1"/>
  <c r="BN105" i="4" s="1"/>
  <c r="BO105" i="4" s="1"/>
  <c r="BP105" i="4" s="1"/>
  <c r="BQ105" i="4" s="1"/>
  <c r="BR105" i="4" s="1"/>
  <c r="BS105" i="4" s="1"/>
  <c r="BT105" i="4" s="1"/>
  <c r="BU105" i="4" s="1"/>
  <c r="BV105" i="4" s="1"/>
  <c r="BW105" i="4" s="1"/>
  <c r="BX105" i="4" s="1"/>
  <c r="BY105" i="4" s="1"/>
  <c r="BZ105" i="4" s="1"/>
  <c r="CA105" i="4" s="1"/>
  <c r="CB105" i="4" s="1"/>
  <c r="CC105" i="4" s="1"/>
  <c r="CD105" i="4" s="1"/>
  <c r="CE105" i="4" s="1"/>
  <c r="CF105" i="4" s="1"/>
  <c r="CG105" i="4" s="1"/>
  <c r="CH105" i="4" s="1"/>
  <c r="CI105" i="4" s="1"/>
  <c r="CJ105" i="4" s="1"/>
  <c r="CK105" i="4" s="1"/>
  <c r="CL105" i="4" s="1"/>
  <c r="CM105" i="4" s="1"/>
  <c r="CN105" i="4" s="1"/>
  <c r="CO105" i="4" s="1"/>
  <c r="CP105" i="4" s="1"/>
  <c r="CQ105" i="4" s="1"/>
  <c r="CR105" i="4" s="1"/>
  <c r="CS105" i="4" s="1"/>
  <c r="CT105" i="4" s="1"/>
  <c r="CU105" i="4" s="1"/>
  <c r="CV105" i="4" s="1"/>
  <c r="CW105" i="4" s="1"/>
  <c r="CX105" i="4" s="1"/>
  <c r="CY105" i="4" s="1"/>
  <c r="CZ105" i="4" s="1"/>
  <c r="DA105" i="4" s="1"/>
  <c r="DB105" i="4" s="1"/>
  <c r="DC105" i="4" s="1"/>
  <c r="DD105" i="4" s="1"/>
  <c r="DE105" i="4" s="1"/>
  <c r="DF105" i="4" s="1"/>
  <c r="DG105" i="4" s="1"/>
  <c r="DH105" i="4" s="1"/>
  <c r="DI105" i="4" s="1"/>
  <c r="DJ105" i="4" s="1"/>
  <c r="DK105" i="4" s="1"/>
  <c r="DL105" i="4" s="1"/>
  <c r="DM105" i="4" s="1"/>
  <c r="DN105" i="4" s="1"/>
  <c r="DO105" i="4" s="1"/>
  <c r="DP105" i="4" s="1"/>
  <c r="DQ105" i="4" s="1"/>
  <c r="DR105" i="4" s="1"/>
  <c r="DS105" i="4" s="1"/>
  <c r="DT105" i="4" s="1"/>
  <c r="DU105" i="4" s="1"/>
  <c r="DV105" i="4" s="1"/>
  <c r="DW105" i="4" s="1"/>
  <c r="DX105" i="4" s="1"/>
  <c r="DY105" i="4" s="1"/>
  <c r="DZ105" i="4" s="1"/>
  <c r="EA105" i="4" s="1"/>
  <c r="EB105" i="4" s="1"/>
  <c r="EC105" i="4" s="1"/>
  <c r="ED105" i="4" s="1"/>
  <c r="EE105" i="4" s="1"/>
  <c r="EF105" i="4" s="1"/>
  <c r="EG105" i="4" s="1"/>
  <c r="EH105" i="4" s="1"/>
  <c r="EI105" i="4" s="1"/>
  <c r="EJ105" i="4" s="1"/>
  <c r="EK105" i="4" s="1"/>
  <c r="EL105" i="4" s="1"/>
  <c r="EM105" i="4" s="1"/>
  <c r="EN105" i="4" s="1"/>
  <c r="EO105" i="4" s="1"/>
  <c r="EP105" i="4" s="1"/>
  <c r="EQ105" i="4" s="1"/>
  <c r="ER105" i="4" s="1"/>
  <c r="ES105" i="4" s="1"/>
  <c r="ET105" i="4" s="1"/>
  <c r="EU105" i="4" s="1"/>
  <c r="EV105" i="4" s="1"/>
  <c r="EW105" i="4" s="1"/>
  <c r="EX105" i="4" s="1"/>
  <c r="EY105" i="4" s="1"/>
  <c r="EZ105" i="4" s="1"/>
  <c r="FA105" i="4" s="1"/>
  <c r="FB105" i="4" s="1"/>
  <c r="FC105" i="4" s="1"/>
  <c r="FD105" i="4" s="1"/>
  <c r="FE105" i="4" s="1"/>
  <c r="FF105" i="4" s="1"/>
  <c r="FG105" i="4" s="1"/>
  <c r="FH105" i="4" s="1"/>
  <c r="FI105" i="4" s="1"/>
  <c r="FJ105" i="4" s="1"/>
  <c r="FK105" i="4" s="1"/>
  <c r="FL105" i="4" s="1"/>
  <c r="FM105" i="4" s="1"/>
  <c r="FN105" i="4" s="1"/>
  <c r="AZ101" i="4"/>
  <c r="BA101" i="4" s="1"/>
  <c r="BB101" i="4" s="1"/>
  <c r="BC101" i="4" s="1"/>
  <c r="BD101" i="4" s="1"/>
  <c r="BE101" i="4" s="1"/>
  <c r="BF101" i="4" s="1"/>
  <c r="BG101" i="4" s="1"/>
  <c r="BH101" i="4" s="1"/>
  <c r="BI101" i="4" s="1"/>
  <c r="BJ101" i="4" s="1"/>
  <c r="BK101" i="4" s="1"/>
  <c r="BL101" i="4" s="1"/>
  <c r="BM101" i="4" s="1"/>
  <c r="BN101" i="4" s="1"/>
  <c r="BO101" i="4" s="1"/>
  <c r="BP101" i="4" s="1"/>
  <c r="BQ101" i="4" s="1"/>
  <c r="BR101" i="4" s="1"/>
  <c r="BS101" i="4" s="1"/>
  <c r="BT101" i="4" s="1"/>
  <c r="BU101" i="4" s="1"/>
  <c r="BV101" i="4" s="1"/>
  <c r="BW101" i="4" s="1"/>
  <c r="BX101" i="4" s="1"/>
  <c r="BY101" i="4" s="1"/>
  <c r="BZ101" i="4" s="1"/>
  <c r="CA101" i="4" s="1"/>
  <c r="CB101" i="4" s="1"/>
  <c r="CC101" i="4" s="1"/>
  <c r="CD101" i="4" s="1"/>
  <c r="CE101" i="4" s="1"/>
  <c r="CF101" i="4" s="1"/>
  <c r="CG101" i="4" s="1"/>
  <c r="CH101" i="4" s="1"/>
  <c r="CI101" i="4" s="1"/>
  <c r="CJ101" i="4" s="1"/>
  <c r="CK101" i="4" s="1"/>
  <c r="CL101" i="4" s="1"/>
  <c r="CM101" i="4" s="1"/>
  <c r="CN101" i="4" s="1"/>
  <c r="CO101" i="4" s="1"/>
  <c r="CP101" i="4" s="1"/>
  <c r="CQ101" i="4" s="1"/>
  <c r="CR101" i="4" s="1"/>
  <c r="CS101" i="4" s="1"/>
  <c r="CT101" i="4" s="1"/>
  <c r="CU101" i="4" s="1"/>
  <c r="CV101" i="4" s="1"/>
  <c r="CW101" i="4" s="1"/>
  <c r="CX101" i="4" s="1"/>
  <c r="CY101" i="4" s="1"/>
  <c r="CZ101" i="4" s="1"/>
  <c r="DA101" i="4" s="1"/>
  <c r="DB101" i="4" s="1"/>
  <c r="DC101" i="4" s="1"/>
  <c r="DD101" i="4" s="1"/>
  <c r="DE101" i="4" s="1"/>
  <c r="DF101" i="4" s="1"/>
  <c r="DG101" i="4" s="1"/>
  <c r="DH101" i="4" s="1"/>
  <c r="DI101" i="4" s="1"/>
  <c r="DJ101" i="4" s="1"/>
  <c r="DK101" i="4" s="1"/>
  <c r="DL101" i="4" s="1"/>
  <c r="DM101" i="4" s="1"/>
  <c r="DN101" i="4" s="1"/>
  <c r="DO101" i="4" s="1"/>
  <c r="DP101" i="4" s="1"/>
  <c r="DQ101" i="4" s="1"/>
  <c r="DR101" i="4" s="1"/>
  <c r="DS101" i="4" s="1"/>
  <c r="DT101" i="4" s="1"/>
  <c r="DU101" i="4" s="1"/>
  <c r="DV101" i="4" s="1"/>
  <c r="DW101" i="4" s="1"/>
  <c r="DX101" i="4" s="1"/>
  <c r="DY101" i="4" s="1"/>
  <c r="DZ101" i="4" s="1"/>
  <c r="EA101" i="4" s="1"/>
  <c r="EB101" i="4" s="1"/>
  <c r="EC101" i="4" s="1"/>
  <c r="ED101" i="4" s="1"/>
  <c r="EE101" i="4" s="1"/>
  <c r="EF101" i="4" s="1"/>
  <c r="EG101" i="4" s="1"/>
  <c r="EH101" i="4" s="1"/>
  <c r="EI101" i="4" s="1"/>
  <c r="EJ101" i="4" s="1"/>
  <c r="EK101" i="4" s="1"/>
  <c r="EL101" i="4" s="1"/>
  <c r="EM101" i="4" s="1"/>
  <c r="EN101" i="4" s="1"/>
  <c r="EO101" i="4" s="1"/>
  <c r="EP101" i="4" s="1"/>
  <c r="EQ101" i="4" s="1"/>
  <c r="ER101" i="4" s="1"/>
  <c r="ES101" i="4" s="1"/>
  <c r="ET101" i="4" s="1"/>
  <c r="EU101" i="4" s="1"/>
  <c r="EV101" i="4" s="1"/>
  <c r="EW101" i="4" s="1"/>
  <c r="EX101" i="4" s="1"/>
  <c r="EY101" i="4" s="1"/>
  <c r="EZ101" i="4" s="1"/>
  <c r="FA101" i="4" s="1"/>
  <c r="FB101" i="4" s="1"/>
  <c r="FC101" i="4" s="1"/>
  <c r="FD101" i="4" s="1"/>
  <c r="FE101" i="4" s="1"/>
  <c r="FF101" i="4" s="1"/>
  <c r="FG101" i="4" s="1"/>
  <c r="FH101" i="4" s="1"/>
  <c r="FI101" i="4" s="1"/>
  <c r="FJ101" i="4" s="1"/>
  <c r="FK101" i="4" s="1"/>
  <c r="FL101" i="4" s="1"/>
  <c r="FM101" i="4" s="1"/>
  <c r="FN101" i="4" s="1"/>
  <c r="AZ100" i="4"/>
  <c r="BA100" i="4" s="1"/>
  <c r="BB100" i="4" s="1"/>
  <c r="BC100" i="4" s="1"/>
  <c r="BD100" i="4" s="1"/>
  <c r="BE100" i="4" s="1"/>
  <c r="BF100" i="4" s="1"/>
  <c r="BG100" i="4" s="1"/>
  <c r="BH100" i="4" s="1"/>
  <c r="BI100" i="4" s="1"/>
  <c r="BJ100" i="4" s="1"/>
  <c r="BK100" i="4" s="1"/>
  <c r="BL100" i="4" s="1"/>
  <c r="BM100" i="4" s="1"/>
  <c r="BN100" i="4" s="1"/>
  <c r="BO100" i="4" s="1"/>
  <c r="BP100" i="4" s="1"/>
  <c r="BQ100" i="4" s="1"/>
  <c r="BR100" i="4" s="1"/>
  <c r="BS100" i="4" s="1"/>
  <c r="BT100" i="4" s="1"/>
  <c r="BU100" i="4" s="1"/>
  <c r="BV100" i="4" s="1"/>
  <c r="BW100" i="4" s="1"/>
  <c r="BX100" i="4" s="1"/>
  <c r="BY100" i="4" s="1"/>
  <c r="BZ100" i="4" s="1"/>
  <c r="CA100" i="4" s="1"/>
  <c r="CB100" i="4" s="1"/>
  <c r="CC100" i="4" s="1"/>
  <c r="CD100" i="4" s="1"/>
  <c r="CE100" i="4" s="1"/>
  <c r="CF100" i="4" s="1"/>
  <c r="CG100" i="4" s="1"/>
  <c r="CH100" i="4" s="1"/>
  <c r="CI100" i="4" s="1"/>
  <c r="CJ100" i="4" s="1"/>
  <c r="CK100" i="4" s="1"/>
  <c r="CL100" i="4" s="1"/>
  <c r="CM100" i="4" s="1"/>
  <c r="CN100" i="4" s="1"/>
  <c r="CO100" i="4" s="1"/>
  <c r="CP100" i="4" s="1"/>
  <c r="CQ100" i="4" s="1"/>
  <c r="CR100" i="4" s="1"/>
  <c r="CS100" i="4" s="1"/>
  <c r="CT100" i="4" s="1"/>
  <c r="CU100" i="4" s="1"/>
  <c r="CV100" i="4" s="1"/>
  <c r="CW100" i="4" s="1"/>
  <c r="CX100" i="4" s="1"/>
  <c r="CY100" i="4" s="1"/>
  <c r="CZ100" i="4" s="1"/>
  <c r="DA100" i="4" s="1"/>
  <c r="DB100" i="4" s="1"/>
  <c r="DC100" i="4" s="1"/>
  <c r="DD100" i="4" s="1"/>
  <c r="DE100" i="4" s="1"/>
  <c r="DF100" i="4" s="1"/>
  <c r="DG100" i="4" s="1"/>
  <c r="DH100" i="4" s="1"/>
  <c r="DI100" i="4" s="1"/>
  <c r="DJ100" i="4" s="1"/>
  <c r="DK100" i="4" s="1"/>
  <c r="DL100" i="4" s="1"/>
  <c r="DM100" i="4" s="1"/>
  <c r="DN100" i="4" s="1"/>
  <c r="DO100" i="4" s="1"/>
  <c r="DP100" i="4" s="1"/>
  <c r="DQ100" i="4" s="1"/>
  <c r="DR100" i="4" s="1"/>
  <c r="DS100" i="4" s="1"/>
  <c r="DT100" i="4" s="1"/>
  <c r="DU100" i="4" s="1"/>
  <c r="DV100" i="4" s="1"/>
  <c r="DW100" i="4" s="1"/>
  <c r="DX100" i="4" s="1"/>
  <c r="DY100" i="4" s="1"/>
  <c r="DZ100" i="4" s="1"/>
  <c r="EA100" i="4" s="1"/>
  <c r="EB100" i="4" s="1"/>
  <c r="EC100" i="4" s="1"/>
  <c r="ED100" i="4" s="1"/>
  <c r="EE100" i="4" s="1"/>
  <c r="EF100" i="4" s="1"/>
  <c r="EG100" i="4" s="1"/>
  <c r="EH100" i="4" s="1"/>
  <c r="EI100" i="4" s="1"/>
  <c r="EJ100" i="4" s="1"/>
  <c r="EK100" i="4" s="1"/>
  <c r="EL100" i="4" s="1"/>
  <c r="EM100" i="4" s="1"/>
  <c r="EN100" i="4" s="1"/>
  <c r="EO100" i="4" s="1"/>
  <c r="EP100" i="4" s="1"/>
  <c r="EQ100" i="4" s="1"/>
  <c r="ER100" i="4" s="1"/>
  <c r="ES100" i="4" s="1"/>
  <c r="ET100" i="4" s="1"/>
  <c r="EU100" i="4" s="1"/>
  <c r="EV100" i="4" s="1"/>
  <c r="EW100" i="4" s="1"/>
  <c r="EX100" i="4" s="1"/>
  <c r="EY100" i="4" s="1"/>
  <c r="EZ100" i="4" s="1"/>
  <c r="FA100" i="4" s="1"/>
  <c r="FB100" i="4" s="1"/>
  <c r="FC100" i="4" s="1"/>
  <c r="FD100" i="4" s="1"/>
  <c r="FE100" i="4" s="1"/>
  <c r="FF100" i="4" s="1"/>
  <c r="FG100" i="4" s="1"/>
  <c r="FH100" i="4" s="1"/>
  <c r="FI100" i="4" s="1"/>
  <c r="FJ100" i="4" s="1"/>
  <c r="FK100" i="4" s="1"/>
  <c r="FL100" i="4" s="1"/>
  <c r="FM100" i="4" s="1"/>
  <c r="FN100" i="4" s="1"/>
  <c r="AZ99" i="4"/>
  <c r="BA99" i="4" s="1"/>
  <c r="BB99" i="4" s="1"/>
  <c r="BC99" i="4" s="1"/>
  <c r="BD99" i="4" s="1"/>
  <c r="BE99" i="4" s="1"/>
  <c r="BF99" i="4" s="1"/>
  <c r="BG99" i="4" s="1"/>
  <c r="BH99" i="4" s="1"/>
  <c r="BI99" i="4" s="1"/>
  <c r="BJ99" i="4" s="1"/>
  <c r="BK99" i="4" s="1"/>
  <c r="BL99" i="4" s="1"/>
  <c r="BM99" i="4" s="1"/>
  <c r="BN99" i="4" s="1"/>
  <c r="BO99" i="4" s="1"/>
  <c r="BP99" i="4" s="1"/>
  <c r="BQ99" i="4" s="1"/>
  <c r="BR99" i="4" s="1"/>
  <c r="BS99" i="4" s="1"/>
  <c r="BT99" i="4" s="1"/>
  <c r="BU99" i="4" s="1"/>
  <c r="BV99" i="4" s="1"/>
  <c r="BW99" i="4" s="1"/>
  <c r="BX99" i="4" s="1"/>
  <c r="BY99" i="4" s="1"/>
  <c r="BZ99" i="4" s="1"/>
  <c r="CA99" i="4" s="1"/>
  <c r="CB99" i="4" s="1"/>
  <c r="CC99" i="4" s="1"/>
  <c r="CD99" i="4" s="1"/>
  <c r="CE99" i="4" s="1"/>
  <c r="CF99" i="4" s="1"/>
  <c r="CG99" i="4" s="1"/>
  <c r="CH99" i="4" s="1"/>
  <c r="CI99" i="4" s="1"/>
  <c r="CJ99" i="4" s="1"/>
  <c r="CK99" i="4" s="1"/>
  <c r="CL99" i="4" s="1"/>
  <c r="CM99" i="4" s="1"/>
  <c r="CN99" i="4" s="1"/>
  <c r="CO99" i="4" s="1"/>
  <c r="CP99" i="4" s="1"/>
  <c r="CQ99" i="4" s="1"/>
  <c r="CR99" i="4" s="1"/>
  <c r="CS99" i="4" s="1"/>
  <c r="CT99" i="4" s="1"/>
  <c r="CU99" i="4" s="1"/>
  <c r="CV99" i="4" s="1"/>
  <c r="CW99" i="4" s="1"/>
  <c r="CX99" i="4" s="1"/>
  <c r="CY99" i="4" s="1"/>
  <c r="CZ99" i="4" s="1"/>
  <c r="DA99" i="4" s="1"/>
  <c r="DB99" i="4" s="1"/>
  <c r="DC99" i="4" s="1"/>
  <c r="DD99" i="4" s="1"/>
  <c r="DE99" i="4" s="1"/>
  <c r="DF99" i="4" s="1"/>
  <c r="DG99" i="4" s="1"/>
  <c r="DH99" i="4" s="1"/>
  <c r="DI99" i="4" s="1"/>
  <c r="DJ99" i="4" s="1"/>
  <c r="DK99" i="4" s="1"/>
  <c r="DL99" i="4" s="1"/>
  <c r="DM99" i="4" s="1"/>
  <c r="DN99" i="4" s="1"/>
  <c r="DO99" i="4" s="1"/>
  <c r="DP99" i="4" s="1"/>
  <c r="DQ99" i="4" s="1"/>
  <c r="DR99" i="4" s="1"/>
  <c r="DS99" i="4" s="1"/>
  <c r="DT99" i="4" s="1"/>
  <c r="DU99" i="4" s="1"/>
  <c r="DV99" i="4" s="1"/>
  <c r="DW99" i="4" s="1"/>
  <c r="DX99" i="4" s="1"/>
  <c r="DY99" i="4" s="1"/>
  <c r="DZ99" i="4" s="1"/>
  <c r="EA99" i="4" s="1"/>
  <c r="EB99" i="4" s="1"/>
  <c r="EC99" i="4" s="1"/>
  <c r="ED99" i="4" s="1"/>
  <c r="EE99" i="4" s="1"/>
  <c r="EF99" i="4" s="1"/>
  <c r="EG99" i="4" s="1"/>
  <c r="EH99" i="4" s="1"/>
  <c r="EI99" i="4" s="1"/>
  <c r="EJ99" i="4" s="1"/>
  <c r="EK99" i="4" s="1"/>
  <c r="EL99" i="4" s="1"/>
  <c r="EM99" i="4" s="1"/>
  <c r="EN99" i="4" s="1"/>
  <c r="EO99" i="4" s="1"/>
  <c r="EP99" i="4" s="1"/>
  <c r="EQ99" i="4" s="1"/>
  <c r="ER99" i="4" s="1"/>
  <c r="ES99" i="4" s="1"/>
  <c r="ET99" i="4" s="1"/>
  <c r="EU99" i="4" s="1"/>
  <c r="EV99" i="4" s="1"/>
  <c r="EW99" i="4" s="1"/>
  <c r="EX99" i="4" s="1"/>
  <c r="EY99" i="4" s="1"/>
  <c r="EZ99" i="4" s="1"/>
  <c r="FA99" i="4" s="1"/>
  <c r="FB99" i="4" s="1"/>
  <c r="FC99" i="4" s="1"/>
  <c r="FD99" i="4" s="1"/>
  <c r="FE99" i="4" s="1"/>
  <c r="FF99" i="4" s="1"/>
  <c r="FG99" i="4" s="1"/>
  <c r="FH99" i="4" s="1"/>
  <c r="FI99" i="4" s="1"/>
  <c r="FJ99" i="4" s="1"/>
  <c r="FK99" i="4" s="1"/>
  <c r="FL99" i="4" s="1"/>
  <c r="FM99" i="4" s="1"/>
  <c r="FN99" i="4" s="1"/>
  <c r="BB98" i="4"/>
  <c r="BC98" i="4" s="1"/>
  <c r="BD98" i="4" s="1"/>
  <c r="BE98" i="4" s="1"/>
  <c r="BF98" i="4" s="1"/>
  <c r="BG98" i="4" s="1"/>
  <c r="BH98" i="4" s="1"/>
  <c r="BI98" i="4" s="1"/>
  <c r="BJ98" i="4" s="1"/>
  <c r="BK98" i="4" s="1"/>
  <c r="BL98" i="4" s="1"/>
  <c r="BM98" i="4" s="1"/>
  <c r="BN98" i="4" s="1"/>
  <c r="BO98" i="4" s="1"/>
  <c r="BP98" i="4" s="1"/>
  <c r="BQ98" i="4" s="1"/>
  <c r="BR98" i="4" s="1"/>
  <c r="BS98" i="4" s="1"/>
  <c r="BT98" i="4" s="1"/>
  <c r="BU98" i="4" s="1"/>
  <c r="BV98" i="4" s="1"/>
  <c r="BW98" i="4" s="1"/>
  <c r="BX98" i="4" s="1"/>
  <c r="BY98" i="4" s="1"/>
  <c r="BZ98" i="4" s="1"/>
  <c r="CA98" i="4" s="1"/>
  <c r="CB98" i="4" s="1"/>
  <c r="CC98" i="4" s="1"/>
  <c r="CD98" i="4" s="1"/>
  <c r="CE98" i="4" s="1"/>
  <c r="CF98" i="4" s="1"/>
  <c r="CG98" i="4" s="1"/>
  <c r="CH98" i="4" s="1"/>
  <c r="CI98" i="4" s="1"/>
  <c r="CJ98" i="4" s="1"/>
  <c r="CK98" i="4" s="1"/>
  <c r="CL98" i="4" s="1"/>
  <c r="CM98" i="4" s="1"/>
  <c r="CN98" i="4" s="1"/>
  <c r="CO98" i="4" s="1"/>
  <c r="CP98" i="4" s="1"/>
  <c r="CQ98" i="4" s="1"/>
  <c r="CR98" i="4" s="1"/>
  <c r="CS98" i="4" s="1"/>
  <c r="CT98" i="4" s="1"/>
  <c r="CU98" i="4" s="1"/>
  <c r="CV98" i="4" s="1"/>
  <c r="CW98" i="4" s="1"/>
  <c r="CX98" i="4" s="1"/>
  <c r="CY98" i="4" s="1"/>
  <c r="CZ98" i="4" s="1"/>
  <c r="DA98" i="4" s="1"/>
  <c r="DB98" i="4" s="1"/>
  <c r="DC98" i="4" s="1"/>
  <c r="DD98" i="4" s="1"/>
  <c r="DE98" i="4" s="1"/>
  <c r="DF98" i="4" s="1"/>
  <c r="DG98" i="4" s="1"/>
  <c r="DH98" i="4" s="1"/>
  <c r="DI98" i="4" s="1"/>
  <c r="DJ98" i="4" s="1"/>
  <c r="DK98" i="4" s="1"/>
  <c r="DL98" i="4" s="1"/>
  <c r="DM98" i="4" s="1"/>
  <c r="DN98" i="4" s="1"/>
  <c r="DO98" i="4" s="1"/>
  <c r="DP98" i="4" s="1"/>
  <c r="DQ98" i="4" s="1"/>
  <c r="DR98" i="4" s="1"/>
  <c r="DS98" i="4" s="1"/>
  <c r="DT98" i="4" s="1"/>
  <c r="DU98" i="4" s="1"/>
  <c r="DV98" i="4" s="1"/>
  <c r="DW98" i="4" s="1"/>
  <c r="DX98" i="4" s="1"/>
  <c r="DY98" i="4" s="1"/>
  <c r="DZ98" i="4" s="1"/>
  <c r="EA98" i="4" s="1"/>
  <c r="EB98" i="4" s="1"/>
  <c r="EC98" i="4" s="1"/>
  <c r="ED98" i="4" s="1"/>
  <c r="EE98" i="4" s="1"/>
  <c r="EF98" i="4" s="1"/>
  <c r="EG98" i="4" s="1"/>
  <c r="EH98" i="4" s="1"/>
  <c r="EI98" i="4" s="1"/>
  <c r="EJ98" i="4" s="1"/>
  <c r="EK98" i="4" s="1"/>
  <c r="EL98" i="4" s="1"/>
  <c r="EM98" i="4" s="1"/>
  <c r="EN98" i="4" s="1"/>
  <c r="EO98" i="4" s="1"/>
  <c r="EP98" i="4" s="1"/>
  <c r="EQ98" i="4" s="1"/>
  <c r="ER98" i="4" s="1"/>
  <c r="ES98" i="4" s="1"/>
  <c r="ET98" i="4" s="1"/>
  <c r="EU98" i="4" s="1"/>
  <c r="EV98" i="4" s="1"/>
  <c r="EW98" i="4" s="1"/>
  <c r="EX98" i="4" s="1"/>
  <c r="EY98" i="4" s="1"/>
  <c r="EZ98" i="4" s="1"/>
  <c r="FA98" i="4" s="1"/>
  <c r="FB98" i="4" s="1"/>
  <c r="FC98" i="4" s="1"/>
  <c r="FD98" i="4" s="1"/>
  <c r="FE98" i="4" s="1"/>
  <c r="FF98" i="4" s="1"/>
  <c r="FG98" i="4" s="1"/>
  <c r="FH98" i="4" s="1"/>
  <c r="FI98" i="4" s="1"/>
  <c r="FJ98" i="4" s="1"/>
  <c r="FK98" i="4" s="1"/>
  <c r="FL98" i="4" s="1"/>
  <c r="FM98" i="4" s="1"/>
  <c r="FN98" i="4" s="1"/>
  <c r="AZ98" i="4"/>
  <c r="BA98" i="4" s="1"/>
  <c r="BA97" i="4"/>
  <c r="BB97" i="4" s="1"/>
  <c r="BC97" i="4" s="1"/>
  <c r="BD97" i="4" s="1"/>
  <c r="BE97" i="4" s="1"/>
  <c r="BF97" i="4" s="1"/>
  <c r="BG97" i="4" s="1"/>
  <c r="BH97" i="4" s="1"/>
  <c r="BI97" i="4" s="1"/>
  <c r="BJ97" i="4" s="1"/>
  <c r="BK97" i="4" s="1"/>
  <c r="BL97" i="4" s="1"/>
  <c r="BM97" i="4" s="1"/>
  <c r="BN97" i="4" s="1"/>
  <c r="BO97" i="4" s="1"/>
  <c r="BP97" i="4" s="1"/>
  <c r="BQ97" i="4" s="1"/>
  <c r="BR97" i="4" s="1"/>
  <c r="BS97" i="4" s="1"/>
  <c r="BT97" i="4" s="1"/>
  <c r="BU97" i="4" s="1"/>
  <c r="BV97" i="4" s="1"/>
  <c r="BW97" i="4" s="1"/>
  <c r="BX97" i="4" s="1"/>
  <c r="BY97" i="4" s="1"/>
  <c r="BZ97" i="4" s="1"/>
  <c r="CA97" i="4" s="1"/>
  <c r="CB97" i="4" s="1"/>
  <c r="CC97" i="4" s="1"/>
  <c r="CD97" i="4" s="1"/>
  <c r="CE97" i="4" s="1"/>
  <c r="CF97" i="4" s="1"/>
  <c r="CG97" i="4" s="1"/>
  <c r="CH97" i="4" s="1"/>
  <c r="CI97" i="4" s="1"/>
  <c r="CJ97" i="4" s="1"/>
  <c r="CK97" i="4" s="1"/>
  <c r="CL97" i="4" s="1"/>
  <c r="CM97" i="4" s="1"/>
  <c r="CN97" i="4" s="1"/>
  <c r="CO97" i="4" s="1"/>
  <c r="CP97" i="4" s="1"/>
  <c r="CQ97" i="4" s="1"/>
  <c r="CR97" i="4" s="1"/>
  <c r="CS97" i="4" s="1"/>
  <c r="CT97" i="4" s="1"/>
  <c r="CU97" i="4" s="1"/>
  <c r="CV97" i="4" s="1"/>
  <c r="CW97" i="4" s="1"/>
  <c r="CX97" i="4" s="1"/>
  <c r="CY97" i="4" s="1"/>
  <c r="CZ97" i="4" s="1"/>
  <c r="DA97" i="4" s="1"/>
  <c r="DB97" i="4" s="1"/>
  <c r="DC97" i="4" s="1"/>
  <c r="DD97" i="4" s="1"/>
  <c r="DE97" i="4" s="1"/>
  <c r="DF97" i="4" s="1"/>
  <c r="DG97" i="4" s="1"/>
  <c r="DH97" i="4" s="1"/>
  <c r="DI97" i="4" s="1"/>
  <c r="DJ97" i="4" s="1"/>
  <c r="DK97" i="4" s="1"/>
  <c r="DL97" i="4" s="1"/>
  <c r="DM97" i="4" s="1"/>
  <c r="DN97" i="4" s="1"/>
  <c r="DO97" i="4" s="1"/>
  <c r="DP97" i="4" s="1"/>
  <c r="DQ97" i="4" s="1"/>
  <c r="DR97" i="4" s="1"/>
  <c r="DS97" i="4" s="1"/>
  <c r="DT97" i="4" s="1"/>
  <c r="DU97" i="4" s="1"/>
  <c r="DV97" i="4" s="1"/>
  <c r="DW97" i="4" s="1"/>
  <c r="DX97" i="4" s="1"/>
  <c r="DY97" i="4" s="1"/>
  <c r="DZ97" i="4" s="1"/>
  <c r="EA97" i="4" s="1"/>
  <c r="EB97" i="4" s="1"/>
  <c r="EC97" i="4" s="1"/>
  <c r="ED97" i="4" s="1"/>
  <c r="EE97" i="4" s="1"/>
  <c r="EF97" i="4" s="1"/>
  <c r="EG97" i="4" s="1"/>
  <c r="EH97" i="4" s="1"/>
  <c r="EI97" i="4" s="1"/>
  <c r="EJ97" i="4" s="1"/>
  <c r="EK97" i="4" s="1"/>
  <c r="EL97" i="4" s="1"/>
  <c r="EM97" i="4" s="1"/>
  <c r="EN97" i="4" s="1"/>
  <c r="EO97" i="4" s="1"/>
  <c r="EP97" i="4" s="1"/>
  <c r="EQ97" i="4" s="1"/>
  <c r="ER97" i="4" s="1"/>
  <c r="ES97" i="4" s="1"/>
  <c r="ET97" i="4" s="1"/>
  <c r="EU97" i="4" s="1"/>
  <c r="EV97" i="4" s="1"/>
  <c r="EW97" i="4" s="1"/>
  <c r="EX97" i="4" s="1"/>
  <c r="EY97" i="4" s="1"/>
  <c r="EZ97" i="4" s="1"/>
  <c r="FA97" i="4" s="1"/>
  <c r="FB97" i="4" s="1"/>
  <c r="FC97" i="4" s="1"/>
  <c r="FD97" i="4" s="1"/>
  <c r="FE97" i="4" s="1"/>
  <c r="FF97" i="4" s="1"/>
  <c r="FG97" i="4" s="1"/>
  <c r="FH97" i="4" s="1"/>
  <c r="FI97" i="4" s="1"/>
  <c r="FJ97" i="4" s="1"/>
  <c r="FK97" i="4" s="1"/>
  <c r="FL97" i="4" s="1"/>
  <c r="FM97" i="4" s="1"/>
  <c r="FN97" i="4" s="1"/>
  <c r="AZ97" i="4"/>
  <c r="BH96" i="4"/>
  <c r="BI96" i="4" s="1"/>
  <c r="BJ96" i="4" s="1"/>
  <c r="BK96" i="4" s="1"/>
  <c r="BL96" i="4" s="1"/>
  <c r="BM96" i="4" s="1"/>
  <c r="BN96" i="4" s="1"/>
  <c r="BO96" i="4" s="1"/>
  <c r="BP96" i="4" s="1"/>
  <c r="BQ96" i="4" s="1"/>
  <c r="BR96" i="4" s="1"/>
  <c r="BS96" i="4" s="1"/>
  <c r="BT96" i="4" s="1"/>
  <c r="BU96" i="4" s="1"/>
  <c r="BV96" i="4" s="1"/>
  <c r="BW96" i="4" s="1"/>
  <c r="BX96" i="4" s="1"/>
  <c r="BY96" i="4" s="1"/>
  <c r="BZ96" i="4" s="1"/>
  <c r="CA96" i="4" s="1"/>
  <c r="CB96" i="4" s="1"/>
  <c r="CC96" i="4" s="1"/>
  <c r="CD96" i="4" s="1"/>
  <c r="CE96" i="4" s="1"/>
  <c r="CF96" i="4" s="1"/>
  <c r="CG96" i="4" s="1"/>
  <c r="CH96" i="4" s="1"/>
  <c r="CI96" i="4" s="1"/>
  <c r="CJ96" i="4" s="1"/>
  <c r="CK96" i="4" s="1"/>
  <c r="CL96" i="4" s="1"/>
  <c r="CM96" i="4" s="1"/>
  <c r="CN96" i="4" s="1"/>
  <c r="CO96" i="4" s="1"/>
  <c r="CP96" i="4" s="1"/>
  <c r="CQ96" i="4" s="1"/>
  <c r="CR96" i="4" s="1"/>
  <c r="CS96" i="4" s="1"/>
  <c r="CT96" i="4" s="1"/>
  <c r="CU96" i="4" s="1"/>
  <c r="CV96" i="4" s="1"/>
  <c r="CW96" i="4" s="1"/>
  <c r="CX96" i="4" s="1"/>
  <c r="CY96" i="4" s="1"/>
  <c r="CZ96" i="4" s="1"/>
  <c r="DA96" i="4" s="1"/>
  <c r="DB96" i="4" s="1"/>
  <c r="DC96" i="4" s="1"/>
  <c r="DD96" i="4" s="1"/>
  <c r="DE96" i="4" s="1"/>
  <c r="DF96" i="4" s="1"/>
  <c r="DG96" i="4" s="1"/>
  <c r="DH96" i="4" s="1"/>
  <c r="DI96" i="4" s="1"/>
  <c r="DJ96" i="4" s="1"/>
  <c r="DK96" i="4" s="1"/>
  <c r="DL96" i="4" s="1"/>
  <c r="DM96" i="4" s="1"/>
  <c r="DN96" i="4" s="1"/>
  <c r="DO96" i="4" s="1"/>
  <c r="DP96" i="4" s="1"/>
  <c r="DQ96" i="4" s="1"/>
  <c r="DR96" i="4" s="1"/>
  <c r="DS96" i="4" s="1"/>
  <c r="DT96" i="4" s="1"/>
  <c r="DU96" i="4" s="1"/>
  <c r="DV96" i="4" s="1"/>
  <c r="DW96" i="4" s="1"/>
  <c r="DX96" i="4" s="1"/>
  <c r="DY96" i="4" s="1"/>
  <c r="DZ96" i="4" s="1"/>
  <c r="EA96" i="4" s="1"/>
  <c r="EB96" i="4" s="1"/>
  <c r="EC96" i="4" s="1"/>
  <c r="ED96" i="4" s="1"/>
  <c r="EE96" i="4" s="1"/>
  <c r="EF96" i="4" s="1"/>
  <c r="EG96" i="4" s="1"/>
  <c r="EH96" i="4" s="1"/>
  <c r="EI96" i="4" s="1"/>
  <c r="EJ96" i="4" s="1"/>
  <c r="EK96" i="4" s="1"/>
  <c r="EL96" i="4" s="1"/>
  <c r="EM96" i="4" s="1"/>
  <c r="EN96" i="4" s="1"/>
  <c r="EO96" i="4" s="1"/>
  <c r="EP96" i="4" s="1"/>
  <c r="EQ96" i="4" s="1"/>
  <c r="ER96" i="4" s="1"/>
  <c r="ES96" i="4" s="1"/>
  <c r="ET96" i="4" s="1"/>
  <c r="EU96" i="4" s="1"/>
  <c r="EV96" i="4" s="1"/>
  <c r="EW96" i="4" s="1"/>
  <c r="EX96" i="4" s="1"/>
  <c r="EY96" i="4" s="1"/>
  <c r="EZ96" i="4" s="1"/>
  <c r="FA96" i="4" s="1"/>
  <c r="FB96" i="4" s="1"/>
  <c r="FC96" i="4" s="1"/>
  <c r="FD96" i="4" s="1"/>
  <c r="FE96" i="4" s="1"/>
  <c r="FF96" i="4" s="1"/>
  <c r="FG96" i="4" s="1"/>
  <c r="FH96" i="4" s="1"/>
  <c r="FI96" i="4" s="1"/>
  <c r="FJ96" i="4" s="1"/>
  <c r="FK96" i="4" s="1"/>
  <c r="FL96" i="4" s="1"/>
  <c r="FM96" i="4" s="1"/>
  <c r="FN96" i="4" s="1"/>
  <c r="AZ96" i="4"/>
  <c r="BA96" i="4" s="1"/>
  <c r="BB96" i="4" s="1"/>
  <c r="BC96" i="4" s="1"/>
  <c r="BD96" i="4" s="1"/>
  <c r="BE96" i="4" s="1"/>
  <c r="BF96" i="4" s="1"/>
  <c r="BG96" i="4" s="1"/>
  <c r="AZ95" i="4"/>
  <c r="BA95" i="4" s="1"/>
  <c r="BB95" i="4" s="1"/>
  <c r="BC95" i="4" s="1"/>
  <c r="BD95" i="4" s="1"/>
  <c r="BE95" i="4" s="1"/>
  <c r="BF95" i="4" s="1"/>
  <c r="BG95" i="4" s="1"/>
  <c r="BH95" i="4" s="1"/>
  <c r="BI95" i="4" s="1"/>
  <c r="BJ95" i="4" s="1"/>
  <c r="BK95" i="4" s="1"/>
  <c r="BL95" i="4" s="1"/>
  <c r="BM95" i="4" s="1"/>
  <c r="BN95" i="4" s="1"/>
  <c r="BO95" i="4" s="1"/>
  <c r="BP95" i="4" s="1"/>
  <c r="BQ95" i="4" s="1"/>
  <c r="BR95" i="4" s="1"/>
  <c r="BS95" i="4" s="1"/>
  <c r="BT95" i="4" s="1"/>
  <c r="BU95" i="4" s="1"/>
  <c r="BV95" i="4" s="1"/>
  <c r="BW95" i="4" s="1"/>
  <c r="BX95" i="4" s="1"/>
  <c r="BY95" i="4" s="1"/>
  <c r="BZ95" i="4" s="1"/>
  <c r="CA95" i="4" s="1"/>
  <c r="CB95" i="4" s="1"/>
  <c r="CC95" i="4" s="1"/>
  <c r="CD95" i="4" s="1"/>
  <c r="CE95" i="4" s="1"/>
  <c r="CF95" i="4" s="1"/>
  <c r="CG95" i="4" s="1"/>
  <c r="CH95" i="4" s="1"/>
  <c r="CI95" i="4" s="1"/>
  <c r="CJ95" i="4" s="1"/>
  <c r="CK95" i="4" s="1"/>
  <c r="CL95" i="4" s="1"/>
  <c r="CM95" i="4" s="1"/>
  <c r="CN95" i="4" s="1"/>
  <c r="CO95" i="4" s="1"/>
  <c r="CP95" i="4" s="1"/>
  <c r="CQ95" i="4" s="1"/>
  <c r="CR95" i="4" s="1"/>
  <c r="CS95" i="4" s="1"/>
  <c r="CT95" i="4" s="1"/>
  <c r="CU95" i="4" s="1"/>
  <c r="CV95" i="4" s="1"/>
  <c r="CW95" i="4" s="1"/>
  <c r="CX95" i="4" s="1"/>
  <c r="CY95" i="4" s="1"/>
  <c r="CZ95" i="4" s="1"/>
  <c r="DA95" i="4" s="1"/>
  <c r="DB95" i="4" s="1"/>
  <c r="DC95" i="4" s="1"/>
  <c r="DD95" i="4" s="1"/>
  <c r="DE95" i="4" s="1"/>
  <c r="DF95" i="4" s="1"/>
  <c r="DG95" i="4" s="1"/>
  <c r="DH95" i="4" s="1"/>
  <c r="DI95" i="4" s="1"/>
  <c r="DJ95" i="4" s="1"/>
  <c r="DK95" i="4" s="1"/>
  <c r="DL95" i="4" s="1"/>
  <c r="DM95" i="4" s="1"/>
  <c r="DN95" i="4" s="1"/>
  <c r="DO95" i="4" s="1"/>
  <c r="DP95" i="4" s="1"/>
  <c r="DQ95" i="4" s="1"/>
  <c r="DR95" i="4" s="1"/>
  <c r="DS95" i="4" s="1"/>
  <c r="DT95" i="4" s="1"/>
  <c r="DU95" i="4" s="1"/>
  <c r="DV95" i="4" s="1"/>
  <c r="DW95" i="4" s="1"/>
  <c r="DX95" i="4" s="1"/>
  <c r="DY95" i="4" s="1"/>
  <c r="DZ95" i="4" s="1"/>
  <c r="EA95" i="4" s="1"/>
  <c r="EB95" i="4" s="1"/>
  <c r="EC95" i="4" s="1"/>
  <c r="ED95" i="4" s="1"/>
  <c r="EE95" i="4" s="1"/>
  <c r="EF95" i="4" s="1"/>
  <c r="EG95" i="4" s="1"/>
  <c r="EH95" i="4" s="1"/>
  <c r="EI95" i="4" s="1"/>
  <c r="EJ95" i="4" s="1"/>
  <c r="EK95" i="4" s="1"/>
  <c r="EL95" i="4" s="1"/>
  <c r="EM95" i="4" s="1"/>
  <c r="EN95" i="4" s="1"/>
  <c r="EO95" i="4" s="1"/>
  <c r="EP95" i="4" s="1"/>
  <c r="EQ95" i="4" s="1"/>
  <c r="ER95" i="4" s="1"/>
  <c r="ES95" i="4" s="1"/>
  <c r="ET95" i="4" s="1"/>
  <c r="EU95" i="4" s="1"/>
  <c r="EV95" i="4" s="1"/>
  <c r="EW95" i="4" s="1"/>
  <c r="EX95" i="4" s="1"/>
  <c r="EY95" i="4" s="1"/>
  <c r="EZ95" i="4" s="1"/>
  <c r="FA95" i="4" s="1"/>
  <c r="FB95" i="4" s="1"/>
  <c r="FC95" i="4" s="1"/>
  <c r="FD95" i="4" s="1"/>
  <c r="FE95" i="4" s="1"/>
  <c r="FF95" i="4" s="1"/>
  <c r="FG95" i="4" s="1"/>
  <c r="FH95" i="4" s="1"/>
  <c r="FI95" i="4" s="1"/>
  <c r="FJ95" i="4" s="1"/>
  <c r="FK95" i="4" s="1"/>
  <c r="FL95" i="4" s="1"/>
  <c r="FM95" i="4" s="1"/>
  <c r="FN95" i="4" s="1"/>
  <c r="BJ94" i="4"/>
  <c r="BK94" i="4" s="1"/>
  <c r="BL94" i="4" s="1"/>
  <c r="BM94" i="4" s="1"/>
  <c r="BN94" i="4" s="1"/>
  <c r="BO94" i="4" s="1"/>
  <c r="BP94" i="4" s="1"/>
  <c r="BQ94" i="4" s="1"/>
  <c r="BR94" i="4" s="1"/>
  <c r="BS94" i="4" s="1"/>
  <c r="BT94" i="4" s="1"/>
  <c r="BU94" i="4" s="1"/>
  <c r="BV94" i="4" s="1"/>
  <c r="BW94" i="4" s="1"/>
  <c r="BX94" i="4" s="1"/>
  <c r="BY94" i="4" s="1"/>
  <c r="BZ94" i="4" s="1"/>
  <c r="CA94" i="4" s="1"/>
  <c r="CB94" i="4" s="1"/>
  <c r="CC94" i="4" s="1"/>
  <c r="CD94" i="4" s="1"/>
  <c r="CE94" i="4" s="1"/>
  <c r="CF94" i="4" s="1"/>
  <c r="CG94" i="4" s="1"/>
  <c r="CH94" i="4" s="1"/>
  <c r="CI94" i="4" s="1"/>
  <c r="CJ94" i="4" s="1"/>
  <c r="CK94" i="4" s="1"/>
  <c r="CL94" i="4" s="1"/>
  <c r="CM94" i="4" s="1"/>
  <c r="CN94" i="4" s="1"/>
  <c r="CO94" i="4" s="1"/>
  <c r="CP94" i="4" s="1"/>
  <c r="CQ94" i="4" s="1"/>
  <c r="CR94" i="4" s="1"/>
  <c r="CS94" i="4" s="1"/>
  <c r="CT94" i="4" s="1"/>
  <c r="CU94" i="4" s="1"/>
  <c r="CV94" i="4" s="1"/>
  <c r="CW94" i="4" s="1"/>
  <c r="CX94" i="4" s="1"/>
  <c r="CY94" i="4" s="1"/>
  <c r="CZ94" i="4" s="1"/>
  <c r="DA94" i="4" s="1"/>
  <c r="DB94" i="4" s="1"/>
  <c r="DC94" i="4" s="1"/>
  <c r="DD94" i="4" s="1"/>
  <c r="DE94" i="4" s="1"/>
  <c r="DF94" i="4" s="1"/>
  <c r="DG94" i="4" s="1"/>
  <c r="DH94" i="4" s="1"/>
  <c r="DI94" i="4" s="1"/>
  <c r="DJ94" i="4" s="1"/>
  <c r="DK94" i="4" s="1"/>
  <c r="DL94" i="4" s="1"/>
  <c r="DM94" i="4" s="1"/>
  <c r="DN94" i="4" s="1"/>
  <c r="DO94" i="4" s="1"/>
  <c r="DP94" i="4" s="1"/>
  <c r="DQ94" i="4" s="1"/>
  <c r="DR94" i="4" s="1"/>
  <c r="DS94" i="4" s="1"/>
  <c r="DT94" i="4" s="1"/>
  <c r="DU94" i="4" s="1"/>
  <c r="DV94" i="4" s="1"/>
  <c r="DW94" i="4" s="1"/>
  <c r="DX94" i="4" s="1"/>
  <c r="DY94" i="4" s="1"/>
  <c r="DZ94" i="4" s="1"/>
  <c r="EA94" i="4" s="1"/>
  <c r="EB94" i="4" s="1"/>
  <c r="EC94" i="4" s="1"/>
  <c r="ED94" i="4" s="1"/>
  <c r="EE94" i="4" s="1"/>
  <c r="EF94" i="4" s="1"/>
  <c r="EG94" i="4" s="1"/>
  <c r="EH94" i="4" s="1"/>
  <c r="EI94" i="4" s="1"/>
  <c r="EJ94" i="4" s="1"/>
  <c r="EK94" i="4" s="1"/>
  <c r="EL94" i="4" s="1"/>
  <c r="EM94" i="4" s="1"/>
  <c r="EN94" i="4" s="1"/>
  <c r="EO94" i="4" s="1"/>
  <c r="EP94" i="4" s="1"/>
  <c r="EQ94" i="4" s="1"/>
  <c r="ER94" i="4" s="1"/>
  <c r="ES94" i="4" s="1"/>
  <c r="ET94" i="4" s="1"/>
  <c r="EU94" i="4" s="1"/>
  <c r="EV94" i="4" s="1"/>
  <c r="EW94" i="4" s="1"/>
  <c r="EX94" i="4" s="1"/>
  <c r="EY94" i="4" s="1"/>
  <c r="EZ94" i="4" s="1"/>
  <c r="FA94" i="4" s="1"/>
  <c r="FB94" i="4" s="1"/>
  <c r="FC94" i="4" s="1"/>
  <c r="FD94" i="4" s="1"/>
  <c r="FE94" i="4" s="1"/>
  <c r="FF94" i="4" s="1"/>
  <c r="FG94" i="4" s="1"/>
  <c r="FH94" i="4" s="1"/>
  <c r="FI94" i="4" s="1"/>
  <c r="FJ94" i="4" s="1"/>
  <c r="FK94" i="4" s="1"/>
  <c r="FL94" i="4" s="1"/>
  <c r="FM94" i="4" s="1"/>
  <c r="FN94" i="4" s="1"/>
  <c r="BD94" i="4"/>
  <c r="BE94" i="4" s="1"/>
  <c r="BF94" i="4" s="1"/>
  <c r="BG94" i="4" s="1"/>
  <c r="BH94" i="4" s="1"/>
  <c r="BI94" i="4" s="1"/>
  <c r="AZ94" i="4"/>
  <c r="BA94" i="4" s="1"/>
  <c r="BB94" i="4" s="1"/>
  <c r="BC94" i="4" s="1"/>
  <c r="BH93" i="4"/>
  <c r="BI93" i="4" s="1"/>
  <c r="BJ93" i="4" s="1"/>
  <c r="BK93" i="4" s="1"/>
  <c r="BL93" i="4" s="1"/>
  <c r="BM93" i="4" s="1"/>
  <c r="BN93" i="4" s="1"/>
  <c r="BO93" i="4" s="1"/>
  <c r="BP93" i="4" s="1"/>
  <c r="BQ93" i="4" s="1"/>
  <c r="BR93" i="4" s="1"/>
  <c r="BS93" i="4" s="1"/>
  <c r="BT93" i="4" s="1"/>
  <c r="BU93" i="4" s="1"/>
  <c r="BV93" i="4" s="1"/>
  <c r="BW93" i="4" s="1"/>
  <c r="BX93" i="4" s="1"/>
  <c r="BY93" i="4" s="1"/>
  <c r="BZ93" i="4" s="1"/>
  <c r="CA93" i="4" s="1"/>
  <c r="CB93" i="4" s="1"/>
  <c r="CC93" i="4" s="1"/>
  <c r="CD93" i="4" s="1"/>
  <c r="CE93" i="4" s="1"/>
  <c r="CF93" i="4" s="1"/>
  <c r="CG93" i="4" s="1"/>
  <c r="CH93" i="4" s="1"/>
  <c r="CI93" i="4" s="1"/>
  <c r="CJ93" i="4" s="1"/>
  <c r="CK93" i="4" s="1"/>
  <c r="CL93" i="4" s="1"/>
  <c r="CM93" i="4" s="1"/>
  <c r="CN93" i="4" s="1"/>
  <c r="CO93" i="4" s="1"/>
  <c r="CP93" i="4" s="1"/>
  <c r="CQ93" i="4" s="1"/>
  <c r="CR93" i="4" s="1"/>
  <c r="CS93" i="4" s="1"/>
  <c r="CT93" i="4" s="1"/>
  <c r="CU93" i="4" s="1"/>
  <c r="CV93" i="4" s="1"/>
  <c r="CW93" i="4" s="1"/>
  <c r="CX93" i="4" s="1"/>
  <c r="CY93" i="4" s="1"/>
  <c r="CZ93" i="4" s="1"/>
  <c r="DA93" i="4" s="1"/>
  <c r="DB93" i="4" s="1"/>
  <c r="DC93" i="4" s="1"/>
  <c r="DD93" i="4" s="1"/>
  <c r="DE93" i="4" s="1"/>
  <c r="DF93" i="4" s="1"/>
  <c r="DG93" i="4" s="1"/>
  <c r="DH93" i="4" s="1"/>
  <c r="DI93" i="4" s="1"/>
  <c r="DJ93" i="4" s="1"/>
  <c r="DK93" i="4" s="1"/>
  <c r="DL93" i="4" s="1"/>
  <c r="DM93" i="4" s="1"/>
  <c r="DN93" i="4" s="1"/>
  <c r="DO93" i="4" s="1"/>
  <c r="DP93" i="4" s="1"/>
  <c r="DQ93" i="4" s="1"/>
  <c r="DR93" i="4" s="1"/>
  <c r="DS93" i="4" s="1"/>
  <c r="DT93" i="4" s="1"/>
  <c r="DU93" i="4" s="1"/>
  <c r="DV93" i="4" s="1"/>
  <c r="DW93" i="4" s="1"/>
  <c r="DX93" i="4" s="1"/>
  <c r="DY93" i="4" s="1"/>
  <c r="DZ93" i="4" s="1"/>
  <c r="EA93" i="4" s="1"/>
  <c r="EB93" i="4" s="1"/>
  <c r="EC93" i="4" s="1"/>
  <c r="ED93" i="4" s="1"/>
  <c r="EE93" i="4" s="1"/>
  <c r="EF93" i="4" s="1"/>
  <c r="EG93" i="4" s="1"/>
  <c r="EH93" i="4" s="1"/>
  <c r="EI93" i="4" s="1"/>
  <c r="EJ93" i="4" s="1"/>
  <c r="EK93" i="4" s="1"/>
  <c r="EL93" i="4" s="1"/>
  <c r="EM93" i="4" s="1"/>
  <c r="EN93" i="4" s="1"/>
  <c r="EO93" i="4" s="1"/>
  <c r="EP93" i="4" s="1"/>
  <c r="EQ93" i="4" s="1"/>
  <c r="ER93" i="4" s="1"/>
  <c r="ES93" i="4" s="1"/>
  <c r="ET93" i="4" s="1"/>
  <c r="EU93" i="4" s="1"/>
  <c r="EV93" i="4" s="1"/>
  <c r="EW93" i="4" s="1"/>
  <c r="EX93" i="4" s="1"/>
  <c r="EY93" i="4" s="1"/>
  <c r="EZ93" i="4" s="1"/>
  <c r="FA93" i="4" s="1"/>
  <c r="FB93" i="4" s="1"/>
  <c r="FC93" i="4" s="1"/>
  <c r="FD93" i="4" s="1"/>
  <c r="FE93" i="4" s="1"/>
  <c r="FF93" i="4" s="1"/>
  <c r="FG93" i="4" s="1"/>
  <c r="FH93" i="4" s="1"/>
  <c r="FI93" i="4" s="1"/>
  <c r="FJ93" i="4" s="1"/>
  <c r="FK93" i="4" s="1"/>
  <c r="FL93" i="4" s="1"/>
  <c r="FM93" i="4" s="1"/>
  <c r="FN93" i="4" s="1"/>
  <c r="BG93" i="4"/>
  <c r="BA93" i="4"/>
  <c r="BB93" i="4" s="1"/>
  <c r="BC93" i="4" s="1"/>
  <c r="BD93" i="4" s="1"/>
  <c r="BE93" i="4" s="1"/>
  <c r="BF93" i="4" s="1"/>
  <c r="AZ93" i="4"/>
  <c r="BW92" i="4"/>
  <c r="BX92" i="4" s="1"/>
  <c r="BY92" i="4" s="1"/>
  <c r="BZ92" i="4" s="1"/>
  <c r="CA92" i="4" s="1"/>
  <c r="CB92" i="4" s="1"/>
  <c r="CC92" i="4" s="1"/>
  <c r="CD92" i="4" s="1"/>
  <c r="CE92" i="4" s="1"/>
  <c r="CF92" i="4" s="1"/>
  <c r="CG92" i="4" s="1"/>
  <c r="CH92" i="4" s="1"/>
  <c r="CI92" i="4" s="1"/>
  <c r="CJ92" i="4" s="1"/>
  <c r="CK92" i="4" s="1"/>
  <c r="CL92" i="4" s="1"/>
  <c r="CM92" i="4" s="1"/>
  <c r="CN92" i="4" s="1"/>
  <c r="CO92" i="4" s="1"/>
  <c r="CP92" i="4" s="1"/>
  <c r="CQ92" i="4" s="1"/>
  <c r="CR92" i="4" s="1"/>
  <c r="CS92" i="4" s="1"/>
  <c r="CT92" i="4" s="1"/>
  <c r="CU92" i="4" s="1"/>
  <c r="CV92" i="4" s="1"/>
  <c r="CW92" i="4" s="1"/>
  <c r="CX92" i="4" s="1"/>
  <c r="CY92" i="4" s="1"/>
  <c r="CZ92" i="4" s="1"/>
  <c r="DA92" i="4" s="1"/>
  <c r="DB92" i="4" s="1"/>
  <c r="DC92" i="4" s="1"/>
  <c r="DD92" i="4" s="1"/>
  <c r="DE92" i="4" s="1"/>
  <c r="DF92" i="4" s="1"/>
  <c r="DG92" i="4" s="1"/>
  <c r="DH92" i="4" s="1"/>
  <c r="DI92" i="4" s="1"/>
  <c r="DJ92" i="4" s="1"/>
  <c r="DK92" i="4" s="1"/>
  <c r="DL92" i="4" s="1"/>
  <c r="DM92" i="4" s="1"/>
  <c r="DN92" i="4" s="1"/>
  <c r="DO92" i="4" s="1"/>
  <c r="DP92" i="4" s="1"/>
  <c r="DQ92" i="4" s="1"/>
  <c r="DR92" i="4" s="1"/>
  <c r="DS92" i="4" s="1"/>
  <c r="DT92" i="4" s="1"/>
  <c r="DU92" i="4" s="1"/>
  <c r="DV92" i="4" s="1"/>
  <c r="DW92" i="4" s="1"/>
  <c r="DX92" i="4" s="1"/>
  <c r="DY92" i="4" s="1"/>
  <c r="DZ92" i="4" s="1"/>
  <c r="EA92" i="4" s="1"/>
  <c r="EB92" i="4" s="1"/>
  <c r="EC92" i="4" s="1"/>
  <c r="ED92" i="4" s="1"/>
  <c r="EE92" i="4" s="1"/>
  <c r="EF92" i="4" s="1"/>
  <c r="EG92" i="4" s="1"/>
  <c r="EH92" i="4" s="1"/>
  <c r="EI92" i="4" s="1"/>
  <c r="EJ92" i="4" s="1"/>
  <c r="EK92" i="4" s="1"/>
  <c r="EL92" i="4" s="1"/>
  <c r="EM92" i="4" s="1"/>
  <c r="EN92" i="4" s="1"/>
  <c r="EO92" i="4" s="1"/>
  <c r="EP92" i="4" s="1"/>
  <c r="EQ92" i="4" s="1"/>
  <c r="ER92" i="4" s="1"/>
  <c r="ES92" i="4" s="1"/>
  <c r="ET92" i="4" s="1"/>
  <c r="EU92" i="4" s="1"/>
  <c r="EV92" i="4" s="1"/>
  <c r="EW92" i="4" s="1"/>
  <c r="EX92" i="4" s="1"/>
  <c r="EY92" i="4" s="1"/>
  <c r="EZ92" i="4" s="1"/>
  <c r="FA92" i="4" s="1"/>
  <c r="FB92" i="4" s="1"/>
  <c r="FC92" i="4" s="1"/>
  <c r="FD92" i="4" s="1"/>
  <c r="FE92" i="4" s="1"/>
  <c r="FF92" i="4" s="1"/>
  <c r="FG92" i="4" s="1"/>
  <c r="FH92" i="4" s="1"/>
  <c r="FI92" i="4" s="1"/>
  <c r="FJ92" i="4" s="1"/>
  <c r="FK92" i="4" s="1"/>
  <c r="FL92" i="4" s="1"/>
  <c r="FM92" i="4" s="1"/>
  <c r="FN92" i="4" s="1"/>
  <c r="BG92" i="4"/>
  <c r="BH92" i="4" s="1"/>
  <c r="BI92" i="4" s="1"/>
  <c r="BJ92" i="4" s="1"/>
  <c r="BK92" i="4" s="1"/>
  <c r="BL92" i="4" s="1"/>
  <c r="BM92" i="4" s="1"/>
  <c r="BN92" i="4" s="1"/>
  <c r="BO92" i="4" s="1"/>
  <c r="BP92" i="4" s="1"/>
  <c r="BQ92" i="4" s="1"/>
  <c r="BR92" i="4" s="1"/>
  <c r="BS92" i="4" s="1"/>
  <c r="BT92" i="4" s="1"/>
  <c r="BU92" i="4" s="1"/>
  <c r="BV92" i="4" s="1"/>
  <c r="AZ92" i="4"/>
  <c r="BA92" i="4" s="1"/>
  <c r="BB92" i="4" s="1"/>
  <c r="BC92" i="4" s="1"/>
  <c r="BD92" i="4" s="1"/>
  <c r="BE92" i="4" s="1"/>
  <c r="BF92" i="4" s="1"/>
  <c r="BQ91" i="4"/>
  <c r="BR91" i="4" s="1"/>
  <c r="BS91" i="4" s="1"/>
  <c r="BT91" i="4" s="1"/>
  <c r="BU91" i="4" s="1"/>
  <c r="BV91" i="4" s="1"/>
  <c r="BW91" i="4" s="1"/>
  <c r="BX91" i="4" s="1"/>
  <c r="BY91" i="4" s="1"/>
  <c r="BZ91" i="4" s="1"/>
  <c r="CA91" i="4" s="1"/>
  <c r="CB91" i="4" s="1"/>
  <c r="CC91" i="4" s="1"/>
  <c r="CD91" i="4" s="1"/>
  <c r="CE91" i="4" s="1"/>
  <c r="CF91" i="4" s="1"/>
  <c r="CG91" i="4" s="1"/>
  <c r="CH91" i="4" s="1"/>
  <c r="CI91" i="4" s="1"/>
  <c r="CJ91" i="4" s="1"/>
  <c r="CK91" i="4" s="1"/>
  <c r="CL91" i="4" s="1"/>
  <c r="CM91" i="4" s="1"/>
  <c r="CN91" i="4" s="1"/>
  <c r="CO91" i="4" s="1"/>
  <c r="CP91" i="4" s="1"/>
  <c r="CQ91" i="4" s="1"/>
  <c r="CR91" i="4" s="1"/>
  <c r="CS91" i="4" s="1"/>
  <c r="CT91" i="4" s="1"/>
  <c r="CU91" i="4" s="1"/>
  <c r="CV91" i="4" s="1"/>
  <c r="CW91" i="4" s="1"/>
  <c r="CX91" i="4" s="1"/>
  <c r="CY91" i="4" s="1"/>
  <c r="CZ91" i="4" s="1"/>
  <c r="DA91" i="4" s="1"/>
  <c r="DB91" i="4" s="1"/>
  <c r="DC91" i="4" s="1"/>
  <c r="DD91" i="4" s="1"/>
  <c r="DE91" i="4" s="1"/>
  <c r="DF91" i="4" s="1"/>
  <c r="DG91" i="4" s="1"/>
  <c r="DH91" i="4" s="1"/>
  <c r="DI91" i="4" s="1"/>
  <c r="DJ91" i="4" s="1"/>
  <c r="DK91" i="4" s="1"/>
  <c r="DL91" i="4" s="1"/>
  <c r="DM91" i="4" s="1"/>
  <c r="DN91" i="4" s="1"/>
  <c r="DO91" i="4" s="1"/>
  <c r="DP91" i="4" s="1"/>
  <c r="DQ91" i="4" s="1"/>
  <c r="DR91" i="4" s="1"/>
  <c r="DS91" i="4" s="1"/>
  <c r="DT91" i="4" s="1"/>
  <c r="DU91" i="4" s="1"/>
  <c r="DV91" i="4" s="1"/>
  <c r="DW91" i="4" s="1"/>
  <c r="DX91" i="4" s="1"/>
  <c r="DY91" i="4" s="1"/>
  <c r="DZ91" i="4" s="1"/>
  <c r="EA91" i="4" s="1"/>
  <c r="EB91" i="4" s="1"/>
  <c r="EC91" i="4" s="1"/>
  <c r="ED91" i="4" s="1"/>
  <c r="EE91" i="4" s="1"/>
  <c r="EF91" i="4" s="1"/>
  <c r="EG91" i="4" s="1"/>
  <c r="EH91" i="4" s="1"/>
  <c r="EI91" i="4" s="1"/>
  <c r="EJ91" i="4" s="1"/>
  <c r="EK91" i="4" s="1"/>
  <c r="EL91" i="4" s="1"/>
  <c r="EM91" i="4" s="1"/>
  <c r="EN91" i="4" s="1"/>
  <c r="EO91" i="4" s="1"/>
  <c r="EP91" i="4" s="1"/>
  <c r="EQ91" i="4" s="1"/>
  <c r="ER91" i="4" s="1"/>
  <c r="ES91" i="4" s="1"/>
  <c r="ET91" i="4" s="1"/>
  <c r="EU91" i="4" s="1"/>
  <c r="EV91" i="4" s="1"/>
  <c r="EW91" i="4" s="1"/>
  <c r="EX91" i="4" s="1"/>
  <c r="EY91" i="4" s="1"/>
  <c r="EZ91" i="4" s="1"/>
  <c r="FA91" i="4" s="1"/>
  <c r="FB91" i="4" s="1"/>
  <c r="FC91" i="4" s="1"/>
  <c r="FD91" i="4" s="1"/>
  <c r="FE91" i="4" s="1"/>
  <c r="FF91" i="4" s="1"/>
  <c r="FG91" i="4" s="1"/>
  <c r="FH91" i="4" s="1"/>
  <c r="FI91" i="4" s="1"/>
  <c r="FJ91" i="4" s="1"/>
  <c r="FK91" i="4" s="1"/>
  <c r="FL91" i="4" s="1"/>
  <c r="FM91" i="4" s="1"/>
  <c r="FN91" i="4" s="1"/>
  <c r="AZ91" i="4"/>
  <c r="BA91" i="4" s="1"/>
  <c r="BB91" i="4" s="1"/>
  <c r="BC91" i="4" s="1"/>
  <c r="BD91" i="4" s="1"/>
  <c r="BE91" i="4" s="1"/>
  <c r="BF91" i="4" s="1"/>
  <c r="BG91" i="4" s="1"/>
  <c r="BH91" i="4" s="1"/>
  <c r="BI91" i="4" s="1"/>
  <c r="BJ91" i="4" s="1"/>
  <c r="BK91" i="4" s="1"/>
  <c r="BL91" i="4" s="1"/>
  <c r="BM91" i="4" s="1"/>
  <c r="BN91" i="4" s="1"/>
  <c r="BO91" i="4" s="1"/>
  <c r="BP91" i="4" s="1"/>
  <c r="BV90" i="4"/>
  <c r="BW90" i="4" s="1"/>
  <c r="BX90" i="4" s="1"/>
  <c r="BY90" i="4" s="1"/>
  <c r="BZ90" i="4" s="1"/>
  <c r="CA90" i="4" s="1"/>
  <c r="CB90" i="4" s="1"/>
  <c r="CC90" i="4" s="1"/>
  <c r="CD90" i="4" s="1"/>
  <c r="CE90" i="4" s="1"/>
  <c r="CF90" i="4" s="1"/>
  <c r="CG90" i="4" s="1"/>
  <c r="CH90" i="4" s="1"/>
  <c r="CI90" i="4" s="1"/>
  <c r="CJ90" i="4" s="1"/>
  <c r="CK90" i="4" s="1"/>
  <c r="CL90" i="4" s="1"/>
  <c r="CM90" i="4" s="1"/>
  <c r="CN90" i="4" s="1"/>
  <c r="CO90" i="4" s="1"/>
  <c r="CP90" i="4" s="1"/>
  <c r="CQ90" i="4" s="1"/>
  <c r="CR90" i="4" s="1"/>
  <c r="CS90" i="4" s="1"/>
  <c r="CT90" i="4" s="1"/>
  <c r="CU90" i="4" s="1"/>
  <c r="CV90" i="4" s="1"/>
  <c r="CW90" i="4" s="1"/>
  <c r="CX90" i="4" s="1"/>
  <c r="CY90" i="4" s="1"/>
  <c r="CZ90" i="4" s="1"/>
  <c r="DA90" i="4" s="1"/>
  <c r="DB90" i="4" s="1"/>
  <c r="DC90" i="4" s="1"/>
  <c r="DD90" i="4" s="1"/>
  <c r="DE90" i="4" s="1"/>
  <c r="DF90" i="4" s="1"/>
  <c r="DG90" i="4" s="1"/>
  <c r="DH90" i="4" s="1"/>
  <c r="DI90" i="4" s="1"/>
  <c r="DJ90" i="4" s="1"/>
  <c r="DK90" i="4" s="1"/>
  <c r="DL90" i="4" s="1"/>
  <c r="DM90" i="4" s="1"/>
  <c r="DN90" i="4" s="1"/>
  <c r="DO90" i="4" s="1"/>
  <c r="DP90" i="4" s="1"/>
  <c r="DQ90" i="4" s="1"/>
  <c r="DR90" i="4" s="1"/>
  <c r="DS90" i="4" s="1"/>
  <c r="DT90" i="4" s="1"/>
  <c r="DU90" i="4" s="1"/>
  <c r="DV90" i="4" s="1"/>
  <c r="DW90" i="4" s="1"/>
  <c r="DX90" i="4" s="1"/>
  <c r="DY90" i="4" s="1"/>
  <c r="DZ90" i="4" s="1"/>
  <c r="EA90" i="4" s="1"/>
  <c r="EB90" i="4" s="1"/>
  <c r="EC90" i="4" s="1"/>
  <c r="ED90" i="4" s="1"/>
  <c r="EE90" i="4" s="1"/>
  <c r="EF90" i="4" s="1"/>
  <c r="EG90" i="4" s="1"/>
  <c r="EH90" i="4" s="1"/>
  <c r="EI90" i="4" s="1"/>
  <c r="EJ90" i="4" s="1"/>
  <c r="EK90" i="4" s="1"/>
  <c r="EL90" i="4" s="1"/>
  <c r="EM90" i="4" s="1"/>
  <c r="EN90" i="4" s="1"/>
  <c r="EO90" i="4" s="1"/>
  <c r="EP90" i="4" s="1"/>
  <c r="EQ90" i="4" s="1"/>
  <c r="ER90" i="4" s="1"/>
  <c r="ES90" i="4" s="1"/>
  <c r="ET90" i="4" s="1"/>
  <c r="EU90" i="4" s="1"/>
  <c r="EV90" i="4" s="1"/>
  <c r="EW90" i="4" s="1"/>
  <c r="EX90" i="4" s="1"/>
  <c r="EY90" i="4" s="1"/>
  <c r="EZ90" i="4" s="1"/>
  <c r="FA90" i="4" s="1"/>
  <c r="FB90" i="4" s="1"/>
  <c r="FC90" i="4" s="1"/>
  <c r="FD90" i="4" s="1"/>
  <c r="FE90" i="4" s="1"/>
  <c r="FF90" i="4" s="1"/>
  <c r="FG90" i="4" s="1"/>
  <c r="FH90" i="4" s="1"/>
  <c r="FI90" i="4" s="1"/>
  <c r="FJ90" i="4" s="1"/>
  <c r="FK90" i="4" s="1"/>
  <c r="FL90" i="4" s="1"/>
  <c r="FM90" i="4" s="1"/>
  <c r="FN90" i="4" s="1"/>
  <c r="BF90" i="4"/>
  <c r="BG90" i="4" s="1"/>
  <c r="BH90" i="4" s="1"/>
  <c r="BI90" i="4" s="1"/>
  <c r="BJ90" i="4" s="1"/>
  <c r="BK90" i="4" s="1"/>
  <c r="BL90" i="4" s="1"/>
  <c r="BM90" i="4" s="1"/>
  <c r="BN90" i="4" s="1"/>
  <c r="BO90" i="4" s="1"/>
  <c r="BP90" i="4" s="1"/>
  <c r="BQ90" i="4" s="1"/>
  <c r="BR90" i="4" s="1"/>
  <c r="BS90" i="4" s="1"/>
  <c r="BT90" i="4" s="1"/>
  <c r="BU90" i="4" s="1"/>
  <c r="AZ90" i="4"/>
  <c r="BA90" i="4" s="1"/>
  <c r="BB90" i="4" s="1"/>
  <c r="BC90" i="4" s="1"/>
  <c r="BD90" i="4" s="1"/>
  <c r="BE90" i="4" s="1"/>
  <c r="BC89" i="4"/>
  <c r="BD89" i="4" s="1"/>
  <c r="BE89" i="4" s="1"/>
  <c r="BF89" i="4" s="1"/>
  <c r="BG89" i="4" s="1"/>
  <c r="BH89" i="4" s="1"/>
  <c r="BI89" i="4" s="1"/>
  <c r="BJ89" i="4" s="1"/>
  <c r="BK89" i="4" s="1"/>
  <c r="BL89" i="4" s="1"/>
  <c r="BM89" i="4" s="1"/>
  <c r="BN89" i="4" s="1"/>
  <c r="BO89" i="4" s="1"/>
  <c r="BP89" i="4" s="1"/>
  <c r="BQ89" i="4" s="1"/>
  <c r="BR89" i="4" s="1"/>
  <c r="BS89" i="4" s="1"/>
  <c r="BT89" i="4" s="1"/>
  <c r="BU89" i="4" s="1"/>
  <c r="BV89" i="4" s="1"/>
  <c r="BW89" i="4" s="1"/>
  <c r="BX89" i="4" s="1"/>
  <c r="BY89" i="4" s="1"/>
  <c r="BZ89" i="4" s="1"/>
  <c r="CA89" i="4" s="1"/>
  <c r="CB89" i="4" s="1"/>
  <c r="CC89" i="4" s="1"/>
  <c r="CD89" i="4" s="1"/>
  <c r="CE89" i="4" s="1"/>
  <c r="CF89" i="4" s="1"/>
  <c r="CG89" i="4" s="1"/>
  <c r="CH89" i="4" s="1"/>
  <c r="CI89" i="4" s="1"/>
  <c r="CJ89" i="4" s="1"/>
  <c r="CK89" i="4" s="1"/>
  <c r="CL89" i="4" s="1"/>
  <c r="CM89" i="4" s="1"/>
  <c r="CN89" i="4" s="1"/>
  <c r="CO89" i="4" s="1"/>
  <c r="CP89" i="4" s="1"/>
  <c r="CQ89" i="4" s="1"/>
  <c r="CR89" i="4" s="1"/>
  <c r="CS89" i="4" s="1"/>
  <c r="CT89" i="4" s="1"/>
  <c r="CU89" i="4" s="1"/>
  <c r="CV89" i="4" s="1"/>
  <c r="CW89" i="4" s="1"/>
  <c r="CX89" i="4" s="1"/>
  <c r="CY89" i="4" s="1"/>
  <c r="CZ89" i="4" s="1"/>
  <c r="DA89" i="4" s="1"/>
  <c r="DB89" i="4" s="1"/>
  <c r="DC89" i="4" s="1"/>
  <c r="DD89" i="4" s="1"/>
  <c r="DE89" i="4" s="1"/>
  <c r="DF89" i="4" s="1"/>
  <c r="DG89" i="4" s="1"/>
  <c r="DH89" i="4" s="1"/>
  <c r="DI89" i="4" s="1"/>
  <c r="DJ89" i="4" s="1"/>
  <c r="DK89" i="4" s="1"/>
  <c r="DL89" i="4" s="1"/>
  <c r="DM89" i="4" s="1"/>
  <c r="DN89" i="4" s="1"/>
  <c r="DO89" i="4" s="1"/>
  <c r="DP89" i="4" s="1"/>
  <c r="DQ89" i="4" s="1"/>
  <c r="DR89" i="4" s="1"/>
  <c r="DS89" i="4" s="1"/>
  <c r="DT89" i="4" s="1"/>
  <c r="DU89" i="4" s="1"/>
  <c r="DV89" i="4" s="1"/>
  <c r="DW89" i="4" s="1"/>
  <c r="DX89" i="4" s="1"/>
  <c r="DY89" i="4" s="1"/>
  <c r="DZ89" i="4" s="1"/>
  <c r="EA89" i="4" s="1"/>
  <c r="EB89" i="4" s="1"/>
  <c r="EC89" i="4" s="1"/>
  <c r="ED89" i="4" s="1"/>
  <c r="EE89" i="4" s="1"/>
  <c r="EF89" i="4" s="1"/>
  <c r="EG89" i="4" s="1"/>
  <c r="EH89" i="4" s="1"/>
  <c r="EI89" i="4" s="1"/>
  <c r="EJ89" i="4" s="1"/>
  <c r="EK89" i="4" s="1"/>
  <c r="EL89" i="4" s="1"/>
  <c r="EM89" i="4" s="1"/>
  <c r="EN89" i="4" s="1"/>
  <c r="EO89" i="4" s="1"/>
  <c r="EP89" i="4" s="1"/>
  <c r="EQ89" i="4" s="1"/>
  <c r="ER89" i="4" s="1"/>
  <c r="ES89" i="4" s="1"/>
  <c r="ET89" i="4" s="1"/>
  <c r="EU89" i="4" s="1"/>
  <c r="EV89" i="4" s="1"/>
  <c r="EW89" i="4" s="1"/>
  <c r="EX89" i="4" s="1"/>
  <c r="EY89" i="4" s="1"/>
  <c r="EZ89" i="4" s="1"/>
  <c r="FA89" i="4" s="1"/>
  <c r="FB89" i="4" s="1"/>
  <c r="FC89" i="4" s="1"/>
  <c r="FD89" i="4" s="1"/>
  <c r="FE89" i="4" s="1"/>
  <c r="FF89" i="4" s="1"/>
  <c r="FG89" i="4" s="1"/>
  <c r="FH89" i="4" s="1"/>
  <c r="FI89" i="4" s="1"/>
  <c r="FJ89" i="4" s="1"/>
  <c r="FK89" i="4" s="1"/>
  <c r="FL89" i="4" s="1"/>
  <c r="FM89" i="4" s="1"/>
  <c r="FN89" i="4" s="1"/>
  <c r="BA89" i="4"/>
  <c r="BB89" i="4" s="1"/>
  <c r="AZ89" i="4"/>
  <c r="BJ88" i="4"/>
  <c r="BK88" i="4" s="1"/>
  <c r="BL88" i="4" s="1"/>
  <c r="BM88" i="4" s="1"/>
  <c r="BN88" i="4" s="1"/>
  <c r="BO88" i="4" s="1"/>
  <c r="BP88" i="4" s="1"/>
  <c r="BQ88" i="4" s="1"/>
  <c r="BR88" i="4" s="1"/>
  <c r="BS88" i="4" s="1"/>
  <c r="BT88" i="4" s="1"/>
  <c r="BU88" i="4" s="1"/>
  <c r="BV88" i="4" s="1"/>
  <c r="BW88" i="4" s="1"/>
  <c r="BX88" i="4" s="1"/>
  <c r="BY88" i="4" s="1"/>
  <c r="BZ88" i="4" s="1"/>
  <c r="CA88" i="4" s="1"/>
  <c r="CB88" i="4" s="1"/>
  <c r="CC88" i="4" s="1"/>
  <c r="CD88" i="4" s="1"/>
  <c r="CE88" i="4" s="1"/>
  <c r="CF88" i="4" s="1"/>
  <c r="CG88" i="4" s="1"/>
  <c r="CH88" i="4" s="1"/>
  <c r="CI88" i="4" s="1"/>
  <c r="CJ88" i="4" s="1"/>
  <c r="CK88" i="4" s="1"/>
  <c r="CL88" i="4" s="1"/>
  <c r="CM88" i="4" s="1"/>
  <c r="CN88" i="4" s="1"/>
  <c r="CO88" i="4" s="1"/>
  <c r="CP88" i="4" s="1"/>
  <c r="CQ88" i="4" s="1"/>
  <c r="CR88" i="4" s="1"/>
  <c r="CS88" i="4" s="1"/>
  <c r="CT88" i="4" s="1"/>
  <c r="CU88" i="4" s="1"/>
  <c r="CV88" i="4" s="1"/>
  <c r="CW88" i="4" s="1"/>
  <c r="CX88" i="4" s="1"/>
  <c r="CY88" i="4" s="1"/>
  <c r="CZ88" i="4" s="1"/>
  <c r="DA88" i="4" s="1"/>
  <c r="DB88" i="4" s="1"/>
  <c r="DC88" i="4" s="1"/>
  <c r="DD88" i="4" s="1"/>
  <c r="DE88" i="4" s="1"/>
  <c r="DF88" i="4" s="1"/>
  <c r="DG88" i="4" s="1"/>
  <c r="DH88" i="4" s="1"/>
  <c r="DI88" i="4" s="1"/>
  <c r="DJ88" i="4" s="1"/>
  <c r="DK88" i="4" s="1"/>
  <c r="DL88" i="4" s="1"/>
  <c r="DM88" i="4" s="1"/>
  <c r="DN88" i="4" s="1"/>
  <c r="DO88" i="4" s="1"/>
  <c r="DP88" i="4" s="1"/>
  <c r="DQ88" i="4" s="1"/>
  <c r="DR88" i="4" s="1"/>
  <c r="DS88" i="4" s="1"/>
  <c r="DT88" i="4" s="1"/>
  <c r="DU88" i="4" s="1"/>
  <c r="DV88" i="4" s="1"/>
  <c r="DW88" i="4" s="1"/>
  <c r="DX88" i="4" s="1"/>
  <c r="DY88" i="4" s="1"/>
  <c r="DZ88" i="4" s="1"/>
  <c r="EA88" i="4" s="1"/>
  <c r="EB88" i="4" s="1"/>
  <c r="EC88" i="4" s="1"/>
  <c r="ED88" i="4" s="1"/>
  <c r="EE88" i="4" s="1"/>
  <c r="EF88" i="4" s="1"/>
  <c r="EG88" i="4" s="1"/>
  <c r="EH88" i="4" s="1"/>
  <c r="EI88" i="4" s="1"/>
  <c r="EJ88" i="4" s="1"/>
  <c r="EK88" i="4" s="1"/>
  <c r="EL88" i="4" s="1"/>
  <c r="EM88" i="4" s="1"/>
  <c r="EN88" i="4" s="1"/>
  <c r="EO88" i="4" s="1"/>
  <c r="EP88" i="4" s="1"/>
  <c r="EQ88" i="4" s="1"/>
  <c r="ER88" i="4" s="1"/>
  <c r="ES88" i="4" s="1"/>
  <c r="ET88" i="4" s="1"/>
  <c r="EU88" i="4" s="1"/>
  <c r="EV88" i="4" s="1"/>
  <c r="EW88" i="4" s="1"/>
  <c r="EX88" i="4" s="1"/>
  <c r="EY88" i="4" s="1"/>
  <c r="EZ88" i="4" s="1"/>
  <c r="FA88" i="4" s="1"/>
  <c r="FB88" i="4" s="1"/>
  <c r="FC88" i="4" s="1"/>
  <c r="FD88" i="4" s="1"/>
  <c r="FE88" i="4" s="1"/>
  <c r="FF88" i="4" s="1"/>
  <c r="FG88" i="4" s="1"/>
  <c r="FH88" i="4" s="1"/>
  <c r="FI88" i="4" s="1"/>
  <c r="FJ88" i="4" s="1"/>
  <c r="FK88" i="4" s="1"/>
  <c r="FL88" i="4" s="1"/>
  <c r="FM88" i="4" s="1"/>
  <c r="FN88" i="4" s="1"/>
  <c r="BE88" i="4"/>
  <c r="BF88" i="4" s="1"/>
  <c r="BG88" i="4" s="1"/>
  <c r="BH88" i="4" s="1"/>
  <c r="BI88" i="4" s="1"/>
  <c r="AZ88" i="4"/>
  <c r="BA88" i="4" s="1"/>
  <c r="BB88" i="4" s="1"/>
  <c r="BC88" i="4" s="1"/>
  <c r="BD88" i="4" s="1"/>
  <c r="BJ87" i="4"/>
  <c r="BK87" i="4" s="1"/>
  <c r="BL87" i="4" s="1"/>
  <c r="BM87" i="4" s="1"/>
  <c r="BN87" i="4" s="1"/>
  <c r="BO87" i="4" s="1"/>
  <c r="BP87" i="4" s="1"/>
  <c r="BQ87" i="4" s="1"/>
  <c r="BR87" i="4" s="1"/>
  <c r="BS87" i="4" s="1"/>
  <c r="BT87" i="4" s="1"/>
  <c r="BU87" i="4" s="1"/>
  <c r="BV87" i="4" s="1"/>
  <c r="BW87" i="4" s="1"/>
  <c r="BX87" i="4" s="1"/>
  <c r="BY87" i="4" s="1"/>
  <c r="BZ87" i="4" s="1"/>
  <c r="CA87" i="4" s="1"/>
  <c r="CB87" i="4" s="1"/>
  <c r="CC87" i="4" s="1"/>
  <c r="CD87" i="4" s="1"/>
  <c r="CE87" i="4" s="1"/>
  <c r="CF87" i="4" s="1"/>
  <c r="CG87" i="4" s="1"/>
  <c r="CH87" i="4" s="1"/>
  <c r="CI87" i="4" s="1"/>
  <c r="CJ87" i="4" s="1"/>
  <c r="CK87" i="4" s="1"/>
  <c r="CL87" i="4" s="1"/>
  <c r="CM87" i="4" s="1"/>
  <c r="CN87" i="4" s="1"/>
  <c r="CO87" i="4" s="1"/>
  <c r="CP87" i="4" s="1"/>
  <c r="CQ87" i="4" s="1"/>
  <c r="CR87" i="4" s="1"/>
  <c r="CS87" i="4" s="1"/>
  <c r="CT87" i="4" s="1"/>
  <c r="CU87" i="4" s="1"/>
  <c r="CV87" i="4" s="1"/>
  <c r="CW87" i="4" s="1"/>
  <c r="CX87" i="4" s="1"/>
  <c r="CY87" i="4" s="1"/>
  <c r="CZ87" i="4" s="1"/>
  <c r="DA87" i="4" s="1"/>
  <c r="DB87" i="4" s="1"/>
  <c r="DC87" i="4" s="1"/>
  <c r="DD87" i="4" s="1"/>
  <c r="DE87" i="4" s="1"/>
  <c r="DF87" i="4" s="1"/>
  <c r="DG87" i="4" s="1"/>
  <c r="DH87" i="4" s="1"/>
  <c r="DI87" i="4" s="1"/>
  <c r="DJ87" i="4" s="1"/>
  <c r="DK87" i="4" s="1"/>
  <c r="DL87" i="4" s="1"/>
  <c r="DM87" i="4" s="1"/>
  <c r="DN87" i="4" s="1"/>
  <c r="DO87" i="4" s="1"/>
  <c r="DP87" i="4" s="1"/>
  <c r="DQ87" i="4" s="1"/>
  <c r="DR87" i="4" s="1"/>
  <c r="DS87" i="4" s="1"/>
  <c r="DT87" i="4" s="1"/>
  <c r="DU87" i="4" s="1"/>
  <c r="DV87" i="4" s="1"/>
  <c r="DW87" i="4" s="1"/>
  <c r="DX87" i="4" s="1"/>
  <c r="DY87" i="4" s="1"/>
  <c r="DZ87" i="4" s="1"/>
  <c r="EA87" i="4" s="1"/>
  <c r="EB87" i="4" s="1"/>
  <c r="EC87" i="4" s="1"/>
  <c r="ED87" i="4" s="1"/>
  <c r="EE87" i="4" s="1"/>
  <c r="EF87" i="4" s="1"/>
  <c r="EG87" i="4" s="1"/>
  <c r="EH87" i="4" s="1"/>
  <c r="EI87" i="4" s="1"/>
  <c r="EJ87" i="4" s="1"/>
  <c r="EK87" i="4" s="1"/>
  <c r="EL87" i="4" s="1"/>
  <c r="EM87" i="4" s="1"/>
  <c r="EN87" i="4" s="1"/>
  <c r="EO87" i="4" s="1"/>
  <c r="EP87" i="4" s="1"/>
  <c r="EQ87" i="4" s="1"/>
  <c r="ER87" i="4" s="1"/>
  <c r="ES87" i="4" s="1"/>
  <c r="ET87" i="4" s="1"/>
  <c r="EU87" i="4" s="1"/>
  <c r="EV87" i="4" s="1"/>
  <c r="EW87" i="4" s="1"/>
  <c r="EX87" i="4" s="1"/>
  <c r="EY87" i="4" s="1"/>
  <c r="EZ87" i="4" s="1"/>
  <c r="FA87" i="4" s="1"/>
  <c r="FB87" i="4" s="1"/>
  <c r="FC87" i="4" s="1"/>
  <c r="FD87" i="4" s="1"/>
  <c r="FE87" i="4" s="1"/>
  <c r="FF87" i="4" s="1"/>
  <c r="FG87" i="4" s="1"/>
  <c r="FH87" i="4" s="1"/>
  <c r="FI87" i="4" s="1"/>
  <c r="FJ87" i="4" s="1"/>
  <c r="FK87" i="4" s="1"/>
  <c r="FL87" i="4" s="1"/>
  <c r="FM87" i="4" s="1"/>
  <c r="FN87" i="4" s="1"/>
  <c r="BD87" i="4"/>
  <c r="BE87" i="4" s="1"/>
  <c r="BF87" i="4" s="1"/>
  <c r="BG87" i="4" s="1"/>
  <c r="BH87" i="4" s="1"/>
  <c r="BI87" i="4" s="1"/>
  <c r="AZ87" i="4"/>
  <c r="BA87" i="4" s="1"/>
  <c r="BB87" i="4" s="1"/>
  <c r="BC87" i="4" s="1"/>
  <c r="CI86" i="4"/>
  <c r="CJ86" i="4" s="1"/>
  <c r="CK86" i="4" s="1"/>
  <c r="CL86" i="4" s="1"/>
  <c r="CM86" i="4" s="1"/>
  <c r="CN86" i="4" s="1"/>
  <c r="CO86" i="4" s="1"/>
  <c r="CP86" i="4" s="1"/>
  <c r="CQ86" i="4" s="1"/>
  <c r="CR86" i="4" s="1"/>
  <c r="CS86" i="4" s="1"/>
  <c r="CT86" i="4" s="1"/>
  <c r="CU86" i="4" s="1"/>
  <c r="CV86" i="4" s="1"/>
  <c r="CW86" i="4" s="1"/>
  <c r="CX86" i="4" s="1"/>
  <c r="CY86" i="4" s="1"/>
  <c r="CZ86" i="4" s="1"/>
  <c r="DA86" i="4" s="1"/>
  <c r="DB86" i="4" s="1"/>
  <c r="DC86" i="4" s="1"/>
  <c r="DD86" i="4" s="1"/>
  <c r="DE86" i="4" s="1"/>
  <c r="DF86" i="4" s="1"/>
  <c r="DG86" i="4" s="1"/>
  <c r="DH86" i="4" s="1"/>
  <c r="DI86" i="4" s="1"/>
  <c r="DJ86" i="4" s="1"/>
  <c r="DK86" i="4" s="1"/>
  <c r="DL86" i="4" s="1"/>
  <c r="DM86" i="4" s="1"/>
  <c r="DN86" i="4" s="1"/>
  <c r="DO86" i="4" s="1"/>
  <c r="DP86" i="4" s="1"/>
  <c r="DQ86" i="4" s="1"/>
  <c r="DR86" i="4" s="1"/>
  <c r="DS86" i="4" s="1"/>
  <c r="DT86" i="4" s="1"/>
  <c r="DU86" i="4" s="1"/>
  <c r="DV86" i="4" s="1"/>
  <c r="DW86" i="4" s="1"/>
  <c r="DX86" i="4" s="1"/>
  <c r="DY86" i="4" s="1"/>
  <c r="DZ86" i="4" s="1"/>
  <c r="EA86" i="4" s="1"/>
  <c r="EB86" i="4" s="1"/>
  <c r="EC86" i="4" s="1"/>
  <c r="ED86" i="4" s="1"/>
  <c r="EE86" i="4" s="1"/>
  <c r="EF86" i="4" s="1"/>
  <c r="EG86" i="4" s="1"/>
  <c r="EH86" i="4" s="1"/>
  <c r="EI86" i="4" s="1"/>
  <c r="EJ86" i="4" s="1"/>
  <c r="EK86" i="4" s="1"/>
  <c r="EL86" i="4" s="1"/>
  <c r="EM86" i="4" s="1"/>
  <c r="EN86" i="4" s="1"/>
  <c r="EO86" i="4" s="1"/>
  <c r="EP86" i="4" s="1"/>
  <c r="EQ86" i="4" s="1"/>
  <c r="ER86" i="4" s="1"/>
  <c r="ES86" i="4" s="1"/>
  <c r="ET86" i="4" s="1"/>
  <c r="EU86" i="4" s="1"/>
  <c r="EV86" i="4" s="1"/>
  <c r="EW86" i="4" s="1"/>
  <c r="EX86" i="4" s="1"/>
  <c r="EY86" i="4" s="1"/>
  <c r="EZ86" i="4" s="1"/>
  <c r="FA86" i="4" s="1"/>
  <c r="FB86" i="4" s="1"/>
  <c r="FC86" i="4" s="1"/>
  <c r="FD86" i="4" s="1"/>
  <c r="FE86" i="4" s="1"/>
  <c r="FF86" i="4" s="1"/>
  <c r="FG86" i="4" s="1"/>
  <c r="FH86" i="4" s="1"/>
  <c r="FI86" i="4" s="1"/>
  <c r="FJ86" i="4" s="1"/>
  <c r="FK86" i="4" s="1"/>
  <c r="FL86" i="4" s="1"/>
  <c r="FM86" i="4" s="1"/>
  <c r="FN86" i="4" s="1"/>
  <c r="BC86" i="4"/>
  <c r="BD86" i="4" s="1"/>
  <c r="BE86" i="4" s="1"/>
  <c r="BF86" i="4" s="1"/>
  <c r="BG86" i="4" s="1"/>
  <c r="BH86" i="4" s="1"/>
  <c r="BI86" i="4" s="1"/>
  <c r="BJ86" i="4" s="1"/>
  <c r="BK86" i="4" s="1"/>
  <c r="BL86" i="4" s="1"/>
  <c r="BM86" i="4" s="1"/>
  <c r="BN86" i="4" s="1"/>
  <c r="BO86" i="4" s="1"/>
  <c r="BP86" i="4" s="1"/>
  <c r="BQ86" i="4" s="1"/>
  <c r="BR86" i="4" s="1"/>
  <c r="BS86" i="4" s="1"/>
  <c r="BT86" i="4" s="1"/>
  <c r="BU86" i="4" s="1"/>
  <c r="BV86" i="4" s="1"/>
  <c r="BW86" i="4" s="1"/>
  <c r="BX86" i="4" s="1"/>
  <c r="BY86" i="4" s="1"/>
  <c r="BZ86" i="4" s="1"/>
  <c r="CA86" i="4" s="1"/>
  <c r="CB86" i="4" s="1"/>
  <c r="CC86" i="4" s="1"/>
  <c r="CD86" i="4" s="1"/>
  <c r="CE86" i="4" s="1"/>
  <c r="CF86" i="4" s="1"/>
  <c r="CG86" i="4" s="1"/>
  <c r="CH86" i="4" s="1"/>
  <c r="AZ86" i="4"/>
  <c r="BA86" i="4" s="1"/>
  <c r="BB86" i="4" s="1"/>
  <c r="BB85" i="4"/>
  <c r="BC85" i="4" s="1"/>
  <c r="BD85" i="4" s="1"/>
  <c r="BE85" i="4" s="1"/>
  <c r="BF85" i="4" s="1"/>
  <c r="BG85" i="4" s="1"/>
  <c r="BH85" i="4" s="1"/>
  <c r="BI85" i="4" s="1"/>
  <c r="BJ85" i="4" s="1"/>
  <c r="BK85" i="4" s="1"/>
  <c r="BL85" i="4" s="1"/>
  <c r="BM85" i="4" s="1"/>
  <c r="BN85" i="4" s="1"/>
  <c r="BO85" i="4" s="1"/>
  <c r="BP85" i="4" s="1"/>
  <c r="BQ85" i="4" s="1"/>
  <c r="BR85" i="4" s="1"/>
  <c r="BS85" i="4" s="1"/>
  <c r="BT85" i="4" s="1"/>
  <c r="BU85" i="4" s="1"/>
  <c r="BV85" i="4" s="1"/>
  <c r="BW85" i="4" s="1"/>
  <c r="BX85" i="4" s="1"/>
  <c r="BY85" i="4" s="1"/>
  <c r="BZ85" i="4" s="1"/>
  <c r="CA85" i="4" s="1"/>
  <c r="CB85" i="4" s="1"/>
  <c r="CC85" i="4" s="1"/>
  <c r="CD85" i="4" s="1"/>
  <c r="CE85" i="4" s="1"/>
  <c r="CF85" i="4" s="1"/>
  <c r="CG85" i="4" s="1"/>
  <c r="CH85" i="4" s="1"/>
  <c r="CI85" i="4" s="1"/>
  <c r="CJ85" i="4" s="1"/>
  <c r="CK85" i="4" s="1"/>
  <c r="CL85" i="4" s="1"/>
  <c r="CM85" i="4" s="1"/>
  <c r="CN85" i="4" s="1"/>
  <c r="CO85" i="4" s="1"/>
  <c r="CP85" i="4" s="1"/>
  <c r="CQ85" i="4" s="1"/>
  <c r="CR85" i="4" s="1"/>
  <c r="CS85" i="4" s="1"/>
  <c r="CT85" i="4" s="1"/>
  <c r="CU85" i="4" s="1"/>
  <c r="CV85" i="4" s="1"/>
  <c r="CW85" i="4" s="1"/>
  <c r="CX85" i="4" s="1"/>
  <c r="CY85" i="4" s="1"/>
  <c r="CZ85" i="4" s="1"/>
  <c r="DA85" i="4" s="1"/>
  <c r="DB85" i="4" s="1"/>
  <c r="DC85" i="4" s="1"/>
  <c r="DD85" i="4" s="1"/>
  <c r="DE85" i="4" s="1"/>
  <c r="DF85" i="4" s="1"/>
  <c r="DG85" i="4" s="1"/>
  <c r="DH85" i="4" s="1"/>
  <c r="DI85" i="4" s="1"/>
  <c r="DJ85" i="4" s="1"/>
  <c r="DK85" i="4" s="1"/>
  <c r="DL85" i="4" s="1"/>
  <c r="DM85" i="4" s="1"/>
  <c r="DN85" i="4" s="1"/>
  <c r="DO85" i="4" s="1"/>
  <c r="DP85" i="4" s="1"/>
  <c r="DQ85" i="4" s="1"/>
  <c r="DR85" i="4" s="1"/>
  <c r="DS85" i="4" s="1"/>
  <c r="DT85" i="4" s="1"/>
  <c r="DU85" i="4" s="1"/>
  <c r="DV85" i="4" s="1"/>
  <c r="DW85" i="4" s="1"/>
  <c r="DX85" i="4" s="1"/>
  <c r="DY85" i="4" s="1"/>
  <c r="DZ85" i="4" s="1"/>
  <c r="EA85" i="4" s="1"/>
  <c r="EB85" i="4" s="1"/>
  <c r="EC85" i="4" s="1"/>
  <c r="ED85" i="4" s="1"/>
  <c r="EE85" i="4" s="1"/>
  <c r="EF85" i="4" s="1"/>
  <c r="EG85" i="4" s="1"/>
  <c r="EH85" i="4" s="1"/>
  <c r="EI85" i="4" s="1"/>
  <c r="EJ85" i="4" s="1"/>
  <c r="EK85" i="4" s="1"/>
  <c r="EL85" i="4" s="1"/>
  <c r="EM85" i="4" s="1"/>
  <c r="EN85" i="4" s="1"/>
  <c r="EO85" i="4" s="1"/>
  <c r="EP85" i="4" s="1"/>
  <c r="EQ85" i="4" s="1"/>
  <c r="ER85" i="4" s="1"/>
  <c r="ES85" i="4" s="1"/>
  <c r="ET85" i="4" s="1"/>
  <c r="EU85" i="4" s="1"/>
  <c r="EV85" i="4" s="1"/>
  <c r="EW85" i="4" s="1"/>
  <c r="EX85" i="4" s="1"/>
  <c r="EY85" i="4" s="1"/>
  <c r="EZ85" i="4" s="1"/>
  <c r="FA85" i="4" s="1"/>
  <c r="FB85" i="4" s="1"/>
  <c r="FC85" i="4" s="1"/>
  <c r="FD85" i="4" s="1"/>
  <c r="FE85" i="4" s="1"/>
  <c r="FF85" i="4" s="1"/>
  <c r="FG85" i="4" s="1"/>
  <c r="FH85" i="4" s="1"/>
  <c r="FI85" i="4" s="1"/>
  <c r="FJ85" i="4" s="1"/>
  <c r="FK85" i="4" s="1"/>
  <c r="FL85" i="4" s="1"/>
  <c r="FM85" i="4" s="1"/>
  <c r="FN85" i="4" s="1"/>
  <c r="AZ85" i="4"/>
  <c r="BA85" i="4" s="1"/>
  <c r="BX84" i="4"/>
  <c r="BY84" i="4" s="1"/>
  <c r="BZ84" i="4" s="1"/>
  <c r="CA84" i="4" s="1"/>
  <c r="CB84" i="4" s="1"/>
  <c r="CC84" i="4" s="1"/>
  <c r="CD84" i="4" s="1"/>
  <c r="CE84" i="4" s="1"/>
  <c r="CF84" i="4" s="1"/>
  <c r="CG84" i="4" s="1"/>
  <c r="CH84" i="4" s="1"/>
  <c r="CI84" i="4" s="1"/>
  <c r="CJ84" i="4" s="1"/>
  <c r="CK84" i="4" s="1"/>
  <c r="CL84" i="4" s="1"/>
  <c r="CM84" i="4" s="1"/>
  <c r="CN84" i="4" s="1"/>
  <c r="CO84" i="4" s="1"/>
  <c r="CP84" i="4" s="1"/>
  <c r="CQ84" i="4" s="1"/>
  <c r="CR84" i="4" s="1"/>
  <c r="CS84" i="4" s="1"/>
  <c r="CT84" i="4" s="1"/>
  <c r="CU84" i="4" s="1"/>
  <c r="CV84" i="4" s="1"/>
  <c r="CW84" i="4" s="1"/>
  <c r="CX84" i="4" s="1"/>
  <c r="CY84" i="4" s="1"/>
  <c r="CZ84" i="4" s="1"/>
  <c r="DA84" i="4" s="1"/>
  <c r="DB84" i="4" s="1"/>
  <c r="DC84" i="4" s="1"/>
  <c r="DD84" i="4" s="1"/>
  <c r="DE84" i="4" s="1"/>
  <c r="DF84" i="4" s="1"/>
  <c r="DG84" i="4" s="1"/>
  <c r="DH84" i="4" s="1"/>
  <c r="DI84" i="4" s="1"/>
  <c r="DJ84" i="4" s="1"/>
  <c r="DK84" i="4" s="1"/>
  <c r="DL84" i="4" s="1"/>
  <c r="DM84" i="4" s="1"/>
  <c r="DN84" i="4" s="1"/>
  <c r="DO84" i="4" s="1"/>
  <c r="DP84" i="4" s="1"/>
  <c r="DQ84" i="4" s="1"/>
  <c r="DR84" i="4" s="1"/>
  <c r="DS84" i="4" s="1"/>
  <c r="DT84" i="4" s="1"/>
  <c r="DU84" i="4" s="1"/>
  <c r="DV84" i="4" s="1"/>
  <c r="DW84" i="4" s="1"/>
  <c r="DX84" i="4" s="1"/>
  <c r="DY84" i="4" s="1"/>
  <c r="DZ84" i="4" s="1"/>
  <c r="EA84" i="4" s="1"/>
  <c r="EB84" i="4" s="1"/>
  <c r="EC84" i="4" s="1"/>
  <c r="ED84" i="4" s="1"/>
  <c r="EE84" i="4" s="1"/>
  <c r="EF84" i="4" s="1"/>
  <c r="EG84" i="4" s="1"/>
  <c r="EH84" i="4" s="1"/>
  <c r="EI84" i="4" s="1"/>
  <c r="EJ84" i="4" s="1"/>
  <c r="EK84" i="4" s="1"/>
  <c r="EL84" i="4" s="1"/>
  <c r="EM84" i="4" s="1"/>
  <c r="EN84" i="4" s="1"/>
  <c r="EO84" i="4" s="1"/>
  <c r="EP84" i="4" s="1"/>
  <c r="EQ84" i="4" s="1"/>
  <c r="ER84" i="4" s="1"/>
  <c r="ES84" i="4" s="1"/>
  <c r="ET84" i="4" s="1"/>
  <c r="EU84" i="4" s="1"/>
  <c r="EV84" i="4" s="1"/>
  <c r="EW84" i="4" s="1"/>
  <c r="EX84" i="4" s="1"/>
  <c r="EY84" i="4" s="1"/>
  <c r="EZ84" i="4" s="1"/>
  <c r="FA84" i="4" s="1"/>
  <c r="FB84" i="4" s="1"/>
  <c r="FC84" i="4" s="1"/>
  <c r="FD84" i="4" s="1"/>
  <c r="FE84" i="4" s="1"/>
  <c r="FF84" i="4" s="1"/>
  <c r="FG84" i="4" s="1"/>
  <c r="FH84" i="4" s="1"/>
  <c r="FI84" i="4" s="1"/>
  <c r="FJ84" i="4" s="1"/>
  <c r="FK84" i="4" s="1"/>
  <c r="FL84" i="4" s="1"/>
  <c r="FM84" i="4" s="1"/>
  <c r="FN84" i="4" s="1"/>
  <c r="BB84" i="4"/>
  <c r="BC84" i="4" s="1"/>
  <c r="BD84" i="4" s="1"/>
  <c r="BE84" i="4" s="1"/>
  <c r="BF84" i="4" s="1"/>
  <c r="BG84" i="4" s="1"/>
  <c r="BH84" i="4" s="1"/>
  <c r="BI84" i="4" s="1"/>
  <c r="BJ84" i="4" s="1"/>
  <c r="BK84" i="4" s="1"/>
  <c r="BL84" i="4" s="1"/>
  <c r="BM84" i="4" s="1"/>
  <c r="BN84" i="4" s="1"/>
  <c r="BO84" i="4" s="1"/>
  <c r="BP84" i="4" s="1"/>
  <c r="BQ84" i="4" s="1"/>
  <c r="BR84" i="4" s="1"/>
  <c r="BS84" i="4" s="1"/>
  <c r="BT84" i="4" s="1"/>
  <c r="BU84" i="4" s="1"/>
  <c r="BV84" i="4" s="1"/>
  <c r="BW84" i="4" s="1"/>
  <c r="AZ84" i="4"/>
  <c r="BA84" i="4" s="1"/>
  <c r="CV83" i="4"/>
  <c r="CW83" i="4" s="1"/>
  <c r="CX83" i="4" s="1"/>
  <c r="CY83" i="4" s="1"/>
  <c r="CZ83" i="4" s="1"/>
  <c r="DA83" i="4" s="1"/>
  <c r="DB83" i="4" s="1"/>
  <c r="DC83" i="4" s="1"/>
  <c r="DD83" i="4" s="1"/>
  <c r="DE83" i="4" s="1"/>
  <c r="DF83" i="4" s="1"/>
  <c r="DG83" i="4" s="1"/>
  <c r="DH83" i="4" s="1"/>
  <c r="DI83" i="4" s="1"/>
  <c r="DJ83" i="4" s="1"/>
  <c r="DK83" i="4" s="1"/>
  <c r="DL83" i="4" s="1"/>
  <c r="DM83" i="4" s="1"/>
  <c r="DN83" i="4" s="1"/>
  <c r="DO83" i="4" s="1"/>
  <c r="DP83" i="4" s="1"/>
  <c r="DQ83" i="4" s="1"/>
  <c r="DR83" i="4" s="1"/>
  <c r="DS83" i="4" s="1"/>
  <c r="DT83" i="4" s="1"/>
  <c r="DU83" i="4" s="1"/>
  <c r="DV83" i="4" s="1"/>
  <c r="DW83" i="4" s="1"/>
  <c r="DX83" i="4" s="1"/>
  <c r="DY83" i="4" s="1"/>
  <c r="DZ83" i="4" s="1"/>
  <c r="EA83" i="4" s="1"/>
  <c r="EB83" i="4" s="1"/>
  <c r="EC83" i="4" s="1"/>
  <c r="ED83" i="4" s="1"/>
  <c r="EE83" i="4" s="1"/>
  <c r="EF83" i="4" s="1"/>
  <c r="EG83" i="4" s="1"/>
  <c r="EH83" i="4" s="1"/>
  <c r="EI83" i="4" s="1"/>
  <c r="EJ83" i="4" s="1"/>
  <c r="EK83" i="4" s="1"/>
  <c r="EL83" i="4" s="1"/>
  <c r="EM83" i="4" s="1"/>
  <c r="EN83" i="4" s="1"/>
  <c r="EO83" i="4" s="1"/>
  <c r="EP83" i="4" s="1"/>
  <c r="EQ83" i="4" s="1"/>
  <c r="ER83" i="4" s="1"/>
  <c r="ES83" i="4" s="1"/>
  <c r="ET83" i="4" s="1"/>
  <c r="EU83" i="4" s="1"/>
  <c r="EV83" i="4" s="1"/>
  <c r="EW83" i="4" s="1"/>
  <c r="EX83" i="4" s="1"/>
  <c r="EY83" i="4" s="1"/>
  <c r="EZ83" i="4" s="1"/>
  <c r="FA83" i="4" s="1"/>
  <c r="FB83" i="4" s="1"/>
  <c r="FC83" i="4" s="1"/>
  <c r="FD83" i="4" s="1"/>
  <c r="FE83" i="4" s="1"/>
  <c r="FF83" i="4" s="1"/>
  <c r="FG83" i="4" s="1"/>
  <c r="FH83" i="4" s="1"/>
  <c r="FI83" i="4" s="1"/>
  <c r="FJ83" i="4" s="1"/>
  <c r="FK83" i="4" s="1"/>
  <c r="FL83" i="4" s="1"/>
  <c r="FM83" i="4" s="1"/>
  <c r="FN83" i="4" s="1"/>
  <c r="AZ83" i="4"/>
  <c r="BA83" i="4" s="1"/>
  <c r="BB83" i="4" s="1"/>
  <c r="BC83" i="4" s="1"/>
  <c r="BD83" i="4" s="1"/>
  <c r="BE83" i="4" s="1"/>
  <c r="BF83" i="4" s="1"/>
  <c r="BG83" i="4" s="1"/>
  <c r="BH83" i="4" s="1"/>
  <c r="BI83" i="4" s="1"/>
  <c r="BJ83" i="4" s="1"/>
  <c r="BK83" i="4" s="1"/>
  <c r="BL83" i="4" s="1"/>
  <c r="BM83" i="4" s="1"/>
  <c r="BN83" i="4" s="1"/>
  <c r="BO83" i="4" s="1"/>
  <c r="BP83" i="4" s="1"/>
  <c r="BQ83" i="4" s="1"/>
  <c r="BR83" i="4" s="1"/>
  <c r="BS83" i="4" s="1"/>
  <c r="BT83" i="4" s="1"/>
  <c r="BU83" i="4" s="1"/>
  <c r="BV83" i="4" s="1"/>
  <c r="BW83" i="4" s="1"/>
  <c r="BX83" i="4" s="1"/>
  <c r="BY83" i="4" s="1"/>
  <c r="BZ83" i="4" s="1"/>
  <c r="CA83" i="4" s="1"/>
  <c r="CB83" i="4" s="1"/>
  <c r="CC83" i="4" s="1"/>
  <c r="CD83" i="4" s="1"/>
  <c r="CE83" i="4" s="1"/>
  <c r="CF83" i="4" s="1"/>
  <c r="CG83" i="4" s="1"/>
  <c r="CH83" i="4" s="1"/>
  <c r="CI83" i="4" s="1"/>
  <c r="CJ83" i="4" s="1"/>
  <c r="CK83" i="4" s="1"/>
  <c r="CL83" i="4" s="1"/>
  <c r="CM83" i="4" s="1"/>
  <c r="CN83" i="4" s="1"/>
  <c r="CO83" i="4" s="1"/>
  <c r="CP83" i="4" s="1"/>
  <c r="CQ83" i="4" s="1"/>
  <c r="CR83" i="4" s="1"/>
  <c r="CS83" i="4" s="1"/>
  <c r="CT83" i="4" s="1"/>
  <c r="CU83" i="4" s="1"/>
  <c r="DK82" i="4"/>
  <c r="DL82" i="4" s="1"/>
  <c r="DM82" i="4" s="1"/>
  <c r="DN82" i="4" s="1"/>
  <c r="DO82" i="4" s="1"/>
  <c r="DP82" i="4" s="1"/>
  <c r="DQ82" i="4" s="1"/>
  <c r="DR82" i="4" s="1"/>
  <c r="DS82" i="4" s="1"/>
  <c r="DT82" i="4" s="1"/>
  <c r="DU82" i="4" s="1"/>
  <c r="DV82" i="4" s="1"/>
  <c r="DW82" i="4" s="1"/>
  <c r="DX82" i="4" s="1"/>
  <c r="DY82" i="4" s="1"/>
  <c r="DZ82" i="4" s="1"/>
  <c r="EA82" i="4" s="1"/>
  <c r="EB82" i="4" s="1"/>
  <c r="EC82" i="4" s="1"/>
  <c r="ED82" i="4" s="1"/>
  <c r="EE82" i="4" s="1"/>
  <c r="EF82" i="4" s="1"/>
  <c r="EG82" i="4" s="1"/>
  <c r="EH82" i="4" s="1"/>
  <c r="EI82" i="4" s="1"/>
  <c r="EJ82" i="4" s="1"/>
  <c r="EK82" i="4" s="1"/>
  <c r="EL82" i="4" s="1"/>
  <c r="EM82" i="4" s="1"/>
  <c r="EN82" i="4" s="1"/>
  <c r="EO82" i="4" s="1"/>
  <c r="EP82" i="4" s="1"/>
  <c r="EQ82" i="4" s="1"/>
  <c r="ER82" i="4" s="1"/>
  <c r="ES82" i="4" s="1"/>
  <c r="ET82" i="4" s="1"/>
  <c r="EU82" i="4" s="1"/>
  <c r="EV82" i="4" s="1"/>
  <c r="EW82" i="4" s="1"/>
  <c r="EX82" i="4" s="1"/>
  <c r="EY82" i="4" s="1"/>
  <c r="EZ82" i="4" s="1"/>
  <c r="FA82" i="4" s="1"/>
  <c r="FB82" i="4" s="1"/>
  <c r="FC82" i="4" s="1"/>
  <c r="FD82" i="4" s="1"/>
  <c r="FE82" i="4" s="1"/>
  <c r="FF82" i="4" s="1"/>
  <c r="FG82" i="4" s="1"/>
  <c r="FH82" i="4" s="1"/>
  <c r="FI82" i="4" s="1"/>
  <c r="FJ82" i="4" s="1"/>
  <c r="FK82" i="4" s="1"/>
  <c r="FL82" i="4" s="1"/>
  <c r="FM82" i="4" s="1"/>
  <c r="FN82" i="4" s="1"/>
  <c r="BB82" i="4"/>
  <c r="BC82" i="4" s="1"/>
  <c r="BD82" i="4" s="1"/>
  <c r="BE82" i="4" s="1"/>
  <c r="BF82" i="4" s="1"/>
  <c r="BG82" i="4" s="1"/>
  <c r="BH82" i="4" s="1"/>
  <c r="BI82" i="4" s="1"/>
  <c r="BJ82" i="4" s="1"/>
  <c r="BK82" i="4" s="1"/>
  <c r="BL82" i="4" s="1"/>
  <c r="BM82" i="4" s="1"/>
  <c r="BN82" i="4" s="1"/>
  <c r="BO82" i="4" s="1"/>
  <c r="BP82" i="4" s="1"/>
  <c r="BQ82" i="4" s="1"/>
  <c r="BR82" i="4" s="1"/>
  <c r="BS82" i="4" s="1"/>
  <c r="BT82" i="4" s="1"/>
  <c r="BU82" i="4" s="1"/>
  <c r="BV82" i="4" s="1"/>
  <c r="BW82" i="4" s="1"/>
  <c r="BX82" i="4" s="1"/>
  <c r="BY82" i="4" s="1"/>
  <c r="BZ82" i="4" s="1"/>
  <c r="CA82" i="4" s="1"/>
  <c r="CB82" i="4" s="1"/>
  <c r="CC82" i="4" s="1"/>
  <c r="CD82" i="4" s="1"/>
  <c r="CE82" i="4" s="1"/>
  <c r="CF82" i="4" s="1"/>
  <c r="CG82" i="4" s="1"/>
  <c r="CH82" i="4" s="1"/>
  <c r="CI82" i="4" s="1"/>
  <c r="CJ82" i="4" s="1"/>
  <c r="CK82" i="4" s="1"/>
  <c r="CL82" i="4" s="1"/>
  <c r="CM82" i="4" s="1"/>
  <c r="CN82" i="4" s="1"/>
  <c r="CO82" i="4" s="1"/>
  <c r="CP82" i="4" s="1"/>
  <c r="CQ82" i="4" s="1"/>
  <c r="CR82" i="4" s="1"/>
  <c r="CS82" i="4" s="1"/>
  <c r="CT82" i="4" s="1"/>
  <c r="CU82" i="4" s="1"/>
  <c r="CV82" i="4" s="1"/>
  <c r="CW82" i="4" s="1"/>
  <c r="CX82" i="4" s="1"/>
  <c r="CY82" i="4" s="1"/>
  <c r="CZ82" i="4" s="1"/>
  <c r="DA82" i="4" s="1"/>
  <c r="DB82" i="4" s="1"/>
  <c r="DC82" i="4" s="1"/>
  <c r="DD82" i="4" s="1"/>
  <c r="DE82" i="4" s="1"/>
  <c r="DF82" i="4" s="1"/>
  <c r="DG82" i="4" s="1"/>
  <c r="DH82" i="4" s="1"/>
  <c r="DI82" i="4" s="1"/>
  <c r="DJ82" i="4" s="1"/>
  <c r="AZ82" i="4"/>
  <c r="BA82" i="4" s="1"/>
  <c r="BA81" i="4"/>
  <c r="BB81" i="4" s="1"/>
  <c r="BC81" i="4" s="1"/>
  <c r="BD81" i="4" s="1"/>
  <c r="BE81" i="4" s="1"/>
  <c r="BF81" i="4" s="1"/>
  <c r="BG81" i="4" s="1"/>
  <c r="BH81" i="4" s="1"/>
  <c r="BI81" i="4" s="1"/>
  <c r="BJ81" i="4" s="1"/>
  <c r="BK81" i="4" s="1"/>
  <c r="BL81" i="4" s="1"/>
  <c r="BM81" i="4" s="1"/>
  <c r="BN81" i="4" s="1"/>
  <c r="BO81" i="4" s="1"/>
  <c r="BP81" i="4" s="1"/>
  <c r="BQ81" i="4" s="1"/>
  <c r="BR81" i="4" s="1"/>
  <c r="BS81" i="4" s="1"/>
  <c r="BT81" i="4" s="1"/>
  <c r="BU81" i="4" s="1"/>
  <c r="BV81" i="4" s="1"/>
  <c r="BW81" i="4" s="1"/>
  <c r="BX81" i="4" s="1"/>
  <c r="BY81" i="4" s="1"/>
  <c r="BZ81" i="4" s="1"/>
  <c r="CA81" i="4" s="1"/>
  <c r="CB81" i="4" s="1"/>
  <c r="CC81" i="4" s="1"/>
  <c r="CD81" i="4" s="1"/>
  <c r="CE81" i="4" s="1"/>
  <c r="CF81" i="4" s="1"/>
  <c r="CG81" i="4" s="1"/>
  <c r="CH81" i="4" s="1"/>
  <c r="CI81" i="4" s="1"/>
  <c r="CJ81" i="4" s="1"/>
  <c r="CK81" i="4" s="1"/>
  <c r="CL81" i="4" s="1"/>
  <c r="CM81" i="4" s="1"/>
  <c r="CN81" i="4" s="1"/>
  <c r="CO81" i="4" s="1"/>
  <c r="CP81" i="4" s="1"/>
  <c r="CQ81" i="4" s="1"/>
  <c r="CR81" i="4" s="1"/>
  <c r="CS81" i="4" s="1"/>
  <c r="CT81" i="4" s="1"/>
  <c r="CU81" i="4" s="1"/>
  <c r="CV81" i="4" s="1"/>
  <c r="CW81" i="4" s="1"/>
  <c r="CX81" i="4" s="1"/>
  <c r="CY81" i="4" s="1"/>
  <c r="CZ81" i="4" s="1"/>
  <c r="DA81" i="4" s="1"/>
  <c r="DB81" i="4" s="1"/>
  <c r="DC81" i="4" s="1"/>
  <c r="DD81" i="4" s="1"/>
  <c r="DE81" i="4" s="1"/>
  <c r="DF81" i="4" s="1"/>
  <c r="DG81" i="4" s="1"/>
  <c r="DH81" i="4" s="1"/>
  <c r="DI81" i="4" s="1"/>
  <c r="DJ81" i="4" s="1"/>
  <c r="DK81" i="4" s="1"/>
  <c r="DL81" i="4" s="1"/>
  <c r="DM81" i="4" s="1"/>
  <c r="DN81" i="4" s="1"/>
  <c r="DO81" i="4" s="1"/>
  <c r="DP81" i="4" s="1"/>
  <c r="DQ81" i="4" s="1"/>
  <c r="DR81" i="4" s="1"/>
  <c r="DS81" i="4" s="1"/>
  <c r="DT81" i="4" s="1"/>
  <c r="DU81" i="4" s="1"/>
  <c r="DV81" i="4" s="1"/>
  <c r="DW81" i="4" s="1"/>
  <c r="DX81" i="4" s="1"/>
  <c r="DY81" i="4" s="1"/>
  <c r="DZ81" i="4" s="1"/>
  <c r="EA81" i="4" s="1"/>
  <c r="EB81" i="4" s="1"/>
  <c r="EC81" i="4" s="1"/>
  <c r="ED81" i="4" s="1"/>
  <c r="EE81" i="4" s="1"/>
  <c r="EF81" i="4" s="1"/>
  <c r="EG81" i="4" s="1"/>
  <c r="EH81" i="4" s="1"/>
  <c r="EI81" i="4" s="1"/>
  <c r="EJ81" i="4" s="1"/>
  <c r="EK81" i="4" s="1"/>
  <c r="EL81" i="4" s="1"/>
  <c r="EM81" i="4" s="1"/>
  <c r="EN81" i="4" s="1"/>
  <c r="EO81" i="4" s="1"/>
  <c r="EP81" i="4" s="1"/>
  <c r="EQ81" i="4" s="1"/>
  <c r="ER81" i="4" s="1"/>
  <c r="ES81" i="4" s="1"/>
  <c r="ET81" i="4" s="1"/>
  <c r="EU81" i="4" s="1"/>
  <c r="EV81" i="4" s="1"/>
  <c r="EW81" i="4" s="1"/>
  <c r="EX81" i="4" s="1"/>
  <c r="EY81" i="4" s="1"/>
  <c r="EZ81" i="4" s="1"/>
  <c r="FA81" i="4" s="1"/>
  <c r="FB81" i="4" s="1"/>
  <c r="FC81" i="4" s="1"/>
  <c r="FD81" i="4" s="1"/>
  <c r="FE81" i="4" s="1"/>
  <c r="FF81" i="4" s="1"/>
  <c r="FG81" i="4" s="1"/>
  <c r="FH81" i="4" s="1"/>
  <c r="FI81" i="4" s="1"/>
  <c r="FJ81" i="4" s="1"/>
  <c r="FK81" i="4" s="1"/>
  <c r="FL81" i="4" s="1"/>
  <c r="FM81" i="4" s="1"/>
  <c r="FN81" i="4" s="1"/>
  <c r="AZ81" i="4"/>
  <c r="BA80" i="4"/>
  <c r="BB80" i="4" s="1"/>
  <c r="BC80" i="4" s="1"/>
  <c r="BD80" i="4" s="1"/>
  <c r="BE80" i="4" s="1"/>
  <c r="BF80" i="4" s="1"/>
  <c r="BG80" i="4" s="1"/>
  <c r="BH80" i="4" s="1"/>
  <c r="BI80" i="4" s="1"/>
  <c r="BJ80" i="4" s="1"/>
  <c r="BK80" i="4" s="1"/>
  <c r="BL80" i="4" s="1"/>
  <c r="BM80" i="4" s="1"/>
  <c r="BN80" i="4" s="1"/>
  <c r="BO80" i="4" s="1"/>
  <c r="BP80" i="4" s="1"/>
  <c r="BQ80" i="4" s="1"/>
  <c r="BR80" i="4" s="1"/>
  <c r="BS80" i="4" s="1"/>
  <c r="BT80" i="4" s="1"/>
  <c r="BU80" i="4" s="1"/>
  <c r="BV80" i="4" s="1"/>
  <c r="BW80" i="4" s="1"/>
  <c r="BX80" i="4" s="1"/>
  <c r="BY80" i="4" s="1"/>
  <c r="BZ80" i="4" s="1"/>
  <c r="CA80" i="4" s="1"/>
  <c r="CB80" i="4" s="1"/>
  <c r="CC80" i="4" s="1"/>
  <c r="CD80" i="4" s="1"/>
  <c r="CE80" i="4" s="1"/>
  <c r="CF80" i="4" s="1"/>
  <c r="CG80" i="4" s="1"/>
  <c r="CH80" i="4" s="1"/>
  <c r="CI80" i="4" s="1"/>
  <c r="CJ80" i="4" s="1"/>
  <c r="CK80" i="4" s="1"/>
  <c r="CL80" i="4" s="1"/>
  <c r="CM80" i="4" s="1"/>
  <c r="CN80" i="4" s="1"/>
  <c r="CO80" i="4" s="1"/>
  <c r="CP80" i="4" s="1"/>
  <c r="CQ80" i="4" s="1"/>
  <c r="CR80" i="4" s="1"/>
  <c r="CS80" i="4" s="1"/>
  <c r="CT80" i="4" s="1"/>
  <c r="CU80" i="4" s="1"/>
  <c r="CV80" i="4" s="1"/>
  <c r="CW80" i="4" s="1"/>
  <c r="CX80" i="4" s="1"/>
  <c r="CY80" i="4" s="1"/>
  <c r="CZ80" i="4" s="1"/>
  <c r="DA80" i="4" s="1"/>
  <c r="DB80" i="4" s="1"/>
  <c r="DC80" i="4" s="1"/>
  <c r="DD80" i="4" s="1"/>
  <c r="DE80" i="4" s="1"/>
  <c r="DF80" i="4" s="1"/>
  <c r="DG80" i="4" s="1"/>
  <c r="DH80" i="4" s="1"/>
  <c r="DI80" i="4" s="1"/>
  <c r="DJ80" i="4" s="1"/>
  <c r="DK80" i="4" s="1"/>
  <c r="DL80" i="4" s="1"/>
  <c r="DM80" i="4" s="1"/>
  <c r="DN80" i="4" s="1"/>
  <c r="DO80" i="4" s="1"/>
  <c r="DP80" i="4" s="1"/>
  <c r="DQ80" i="4" s="1"/>
  <c r="DR80" i="4" s="1"/>
  <c r="DS80" i="4" s="1"/>
  <c r="DT80" i="4" s="1"/>
  <c r="DU80" i="4" s="1"/>
  <c r="DV80" i="4" s="1"/>
  <c r="DW80" i="4" s="1"/>
  <c r="DX80" i="4" s="1"/>
  <c r="DY80" i="4" s="1"/>
  <c r="DZ80" i="4" s="1"/>
  <c r="EA80" i="4" s="1"/>
  <c r="EB80" i="4" s="1"/>
  <c r="EC80" i="4" s="1"/>
  <c r="ED80" i="4" s="1"/>
  <c r="EE80" i="4" s="1"/>
  <c r="EF80" i="4" s="1"/>
  <c r="EG80" i="4" s="1"/>
  <c r="EH80" i="4" s="1"/>
  <c r="EI80" i="4" s="1"/>
  <c r="EJ80" i="4" s="1"/>
  <c r="EK80" i="4" s="1"/>
  <c r="EL80" i="4" s="1"/>
  <c r="EM80" i="4" s="1"/>
  <c r="EN80" i="4" s="1"/>
  <c r="EO80" i="4" s="1"/>
  <c r="EP80" i="4" s="1"/>
  <c r="EQ80" i="4" s="1"/>
  <c r="ER80" i="4" s="1"/>
  <c r="ES80" i="4" s="1"/>
  <c r="ET80" i="4" s="1"/>
  <c r="EU80" i="4" s="1"/>
  <c r="EV80" i="4" s="1"/>
  <c r="EW80" i="4" s="1"/>
  <c r="EX80" i="4" s="1"/>
  <c r="EY80" i="4" s="1"/>
  <c r="EZ80" i="4" s="1"/>
  <c r="FA80" i="4" s="1"/>
  <c r="FB80" i="4" s="1"/>
  <c r="FC80" i="4" s="1"/>
  <c r="FD80" i="4" s="1"/>
  <c r="FE80" i="4" s="1"/>
  <c r="FF80" i="4" s="1"/>
  <c r="FG80" i="4" s="1"/>
  <c r="FH80" i="4" s="1"/>
  <c r="FI80" i="4" s="1"/>
  <c r="FJ80" i="4" s="1"/>
  <c r="FK80" i="4" s="1"/>
  <c r="FL80" i="4" s="1"/>
  <c r="FM80" i="4" s="1"/>
  <c r="FN80" i="4" s="1"/>
  <c r="AZ80" i="4"/>
  <c r="BW79" i="4"/>
  <c r="BX79" i="4" s="1"/>
  <c r="BY79" i="4" s="1"/>
  <c r="BZ79" i="4" s="1"/>
  <c r="CA79" i="4" s="1"/>
  <c r="CB79" i="4" s="1"/>
  <c r="CC79" i="4" s="1"/>
  <c r="CD79" i="4" s="1"/>
  <c r="CE79" i="4" s="1"/>
  <c r="CF79" i="4" s="1"/>
  <c r="CG79" i="4" s="1"/>
  <c r="CH79" i="4" s="1"/>
  <c r="CI79" i="4" s="1"/>
  <c r="CJ79" i="4" s="1"/>
  <c r="CK79" i="4" s="1"/>
  <c r="CL79" i="4" s="1"/>
  <c r="CM79" i="4" s="1"/>
  <c r="CN79" i="4" s="1"/>
  <c r="CO79" i="4" s="1"/>
  <c r="CP79" i="4" s="1"/>
  <c r="CQ79" i="4" s="1"/>
  <c r="CR79" i="4" s="1"/>
  <c r="CS79" i="4" s="1"/>
  <c r="CT79" i="4" s="1"/>
  <c r="CU79" i="4" s="1"/>
  <c r="CV79" i="4" s="1"/>
  <c r="CW79" i="4" s="1"/>
  <c r="CX79" i="4" s="1"/>
  <c r="CY79" i="4" s="1"/>
  <c r="CZ79" i="4" s="1"/>
  <c r="DA79" i="4" s="1"/>
  <c r="DB79" i="4" s="1"/>
  <c r="DC79" i="4" s="1"/>
  <c r="DD79" i="4" s="1"/>
  <c r="DE79" i="4" s="1"/>
  <c r="DF79" i="4" s="1"/>
  <c r="DG79" i="4" s="1"/>
  <c r="DH79" i="4" s="1"/>
  <c r="DI79" i="4" s="1"/>
  <c r="DJ79" i="4" s="1"/>
  <c r="DK79" i="4" s="1"/>
  <c r="DL79" i="4" s="1"/>
  <c r="DM79" i="4" s="1"/>
  <c r="DN79" i="4" s="1"/>
  <c r="DO79" i="4" s="1"/>
  <c r="DP79" i="4" s="1"/>
  <c r="DQ79" i="4" s="1"/>
  <c r="DR79" i="4" s="1"/>
  <c r="DS79" i="4" s="1"/>
  <c r="DT79" i="4" s="1"/>
  <c r="DU79" i="4" s="1"/>
  <c r="DV79" i="4" s="1"/>
  <c r="DW79" i="4" s="1"/>
  <c r="DX79" i="4" s="1"/>
  <c r="DY79" i="4" s="1"/>
  <c r="DZ79" i="4" s="1"/>
  <c r="EA79" i="4" s="1"/>
  <c r="EB79" i="4" s="1"/>
  <c r="EC79" i="4" s="1"/>
  <c r="ED79" i="4" s="1"/>
  <c r="EE79" i="4" s="1"/>
  <c r="EF79" i="4" s="1"/>
  <c r="EG79" i="4" s="1"/>
  <c r="EH79" i="4" s="1"/>
  <c r="EI79" i="4" s="1"/>
  <c r="EJ79" i="4" s="1"/>
  <c r="EK79" i="4" s="1"/>
  <c r="EL79" i="4" s="1"/>
  <c r="EM79" i="4" s="1"/>
  <c r="EN79" i="4" s="1"/>
  <c r="EO79" i="4" s="1"/>
  <c r="EP79" i="4" s="1"/>
  <c r="EQ79" i="4" s="1"/>
  <c r="ER79" i="4" s="1"/>
  <c r="ES79" i="4" s="1"/>
  <c r="ET79" i="4" s="1"/>
  <c r="EU79" i="4" s="1"/>
  <c r="EV79" i="4" s="1"/>
  <c r="EW79" i="4" s="1"/>
  <c r="EX79" i="4" s="1"/>
  <c r="EY79" i="4" s="1"/>
  <c r="EZ79" i="4" s="1"/>
  <c r="FA79" i="4" s="1"/>
  <c r="FB79" i="4" s="1"/>
  <c r="FC79" i="4" s="1"/>
  <c r="FD79" i="4" s="1"/>
  <c r="FE79" i="4" s="1"/>
  <c r="FF79" i="4" s="1"/>
  <c r="FG79" i="4" s="1"/>
  <c r="FH79" i="4" s="1"/>
  <c r="FI79" i="4" s="1"/>
  <c r="FJ79" i="4" s="1"/>
  <c r="FK79" i="4" s="1"/>
  <c r="FL79" i="4" s="1"/>
  <c r="FM79" i="4" s="1"/>
  <c r="FN79" i="4" s="1"/>
  <c r="BK79" i="4"/>
  <c r="BL79" i="4" s="1"/>
  <c r="BM79" i="4" s="1"/>
  <c r="BN79" i="4" s="1"/>
  <c r="BO79" i="4" s="1"/>
  <c r="BP79" i="4" s="1"/>
  <c r="BQ79" i="4" s="1"/>
  <c r="BR79" i="4" s="1"/>
  <c r="BS79" i="4" s="1"/>
  <c r="BT79" i="4" s="1"/>
  <c r="BU79" i="4" s="1"/>
  <c r="BV79" i="4" s="1"/>
  <c r="BD79" i="4"/>
  <c r="BE79" i="4" s="1"/>
  <c r="BF79" i="4" s="1"/>
  <c r="BG79" i="4" s="1"/>
  <c r="BH79" i="4" s="1"/>
  <c r="BI79" i="4" s="1"/>
  <c r="BJ79" i="4" s="1"/>
  <c r="BA79" i="4"/>
  <c r="BB79" i="4" s="1"/>
  <c r="BC79" i="4" s="1"/>
  <c r="AZ79" i="4"/>
  <c r="BU78" i="4"/>
  <c r="BV78" i="4" s="1"/>
  <c r="BW78" i="4" s="1"/>
  <c r="BX78" i="4" s="1"/>
  <c r="BY78" i="4" s="1"/>
  <c r="BZ78" i="4" s="1"/>
  <c r="CA78" i="4" s="1"/>
  <c r="CB78" i="4" s="1"/>
  <c r="CC78" i="4" s="1"/>
  <c r="CD78" i="4" s="1"/>
  <c r="CE78" i="4" s="1"/>
  <c r="CF78" i="4" s="1"/>
  <c r="CG78" i="4" s="1"/>
  <c r="CH78" i="4" s="1"/>
  <c r="CI78" i="4" s="1"/>
  <c r="CJ78" i="4" s="1"/>
  <c r="CK78" i="4" s="1"/>
  <c r="CL78" i="4" s="1"/>
  <c r="CM78" i="4" s="1"/>
  <c r="CN78" i="4" s="1"/>
  <c r="CO78" i="4" s="1"/>
  <c r="CP78" i="4" s="1"/>
  <c r="CQ78" i="4" s="1"/>
  <c r="CR78" i="4" s="1"/>
  <c r="CS78" i="4" s="1"/>
  <c r="CT78" i="4" s="1"/>
  <c r="CU78" i="4" s="1"/>
  <c r="CV78" i="4" s="1"/>
  <c r="CW78" i="4" s="1"/>
  <c r="CX78" i="4" s="1"/>
  <c r="CY78" i="4" s="1"/>
  <c r="CZ78" i="4" s="1"/>
  <c r="DA78" i="4" s="1"/>
  <c r="DB78" i="4" s="1"/>
  <c r="DC78" i="4" s="1"/>
  <c r="DD78" i="4" s="1"/>
  <c r="DE78" i="4" s="1"/>
  <c r="DF78" i="4" s="1"/>
  <c r="DG78" i="4" s="1"/>
  <c r="DH78" i="4" s="1"/>
  <c r="DI78" i="4" s="1"/>
  <c r="DJ78" i="4" s="1"/>
  <c r="DK78" i="4" s="1"/>
  <c r="DL78" i="4" s="1"/>
  <c r="DM78" i="4" s="1"/>
  <c r="DN78" i="4" s="1"/>
  <c r="DO78" i="4" s="1"/>
  <c r="DP78" i="4" s="1"/>
  <c r="DQ78" i="4" s="1"/>
  <c r="DR78" i="4" s="1"/>
  <c r="DS78" i="4" s="1"/>
  <c r="DT78" i="4" s="1"/>
  <c r="DU78" i="4" s="1"/>
  <c r="DV78" i="4" s="1"/>
  <c r="DW78" i="4" s="1"/>
  <c r="DX78" i="4" s="1"/>
  <c r="DY78" i="4" s="1"/>
  <c r="DZ78" i="4" s="1"/>
  <c r="EA78" i="4" s="1"/>
  <c r="EB78" i="4" s="1"/>
  <c r="EC78" i="4" s="1"/>
  <c r="ED78" i="4" s="1"/>
  <c r="EE78" i="4" s="1"/>
  <c r="EF78" i="4" s="1"/>
  <c r="EG78" i="4" s="1"/>
  <c r="EH78" i="4" s="1"/>
  <c r="EI78" i="4" s="1"/>
  <c r="EJ78" i="4" s="1"/>
  <c r="EK78" i="4" s="1"/>
  <c r="EL78" i="4" s="1"/>
  <c r="EM78" i="4" s="1"/>
  <c r="EN78" i="4" s="1"/>
  <c r="EO78" i="4" s="1"/>
  <c r="EP78" i="4" s="1"/>
  <c r="EQ78" i="4" s="1"/>
  <c r="ER78" i="4" s="1"/>
  <c r="ES78" i="4" s="1"/>
  <c r="ET78" i="4" s="1"/>
  <c r="EU78" i="4" s="1"/>
  <c r="EV78" i="4" s="1"/>
  <c r="EW78" i="4" s="1"/>
  <c r="EX78" i="4" s="1"/>
  <c r="EY78" i="4" s="1"/>
  <c r="EZ78" i="4" s="1"/>
  <c r="FA78" i="4" s="1"/>
  <c r="FB78" i="4" s="1"/>
  <c r="FC78" i="4" s="1"/>
  <c r="FD78" i="4" s="1"/>
  <c r="FE78" i="4" s="1"/>
  <c r="FF78" i="4" s="1"/>
  <c r="FG78" i="4" s="1"/>
  <c r="FH78" i="4" s="1"/>
  <c r="FI78" i="4" s="1"/>
  <c r="FJ78" i="4" s="1"/>
  <c r="FK78" i="4" s="1"/>
  <c r="FL78" i="4" s="1"/>
  <c r="FM78" i="4" s="1"/>
  <c r="FN78" i="4" s="1"/>
  <c r="BM78" i="4"/>
  <c r="BN78" i="4" s="1"/>
  <c r="BO78" i="4" s="1"/>
  <c r="BP78" i="4" s="1"/>
  <c r="BQ78" i="4" s="1"/>
  <c r="BR78" i="4" s="1"/>
  <c r="BS78" i="4" s="1"/>
  <c r="BT78" i="4" s="1"/>
  <c r="BG78" i="4"/>
  <c r="BH78" i="4" s="1"/>
  <c r="BI78" i="4" s="1"/>
  <c r="BJ78" i="4" s="1"/>
  <c r="BK78" i="4" s="1"/>
  <c r="BL78" i="4" s="1"/>
  <c r="BB78" i="4"/>
  <c r="BC78" i="4" s="1"/>
  <c r="BD78" i="4" s="1"/>
  <c r="BE78" i="4" s="1"/>
  <c r="BF78" i="4" s="1"/>
  <c r="BA78" i="4"/>
  <c r="AZ78" i="4"/>
  <c r="CP77" i="4"/>
  <c r="CQ77" i="4" s="1"/>
  <c r="CR77" i="4" s="1"/>
  <c r="CS77" i="4" s="1"/>
  <c r="CT77" i="4" s="1"/>
  <c r="CU77" i="4" s="1"/>
  <c r="CV77" i="4" s="1"/>
  <c r="CW77" i="4" s="1"/>
  <c r="CX77" i="4" s="1"/>
  <c r="CY77" i="4" s="1"/>
  <c r="CZ77" i="4" s="1"/>
  <c r="DA77" i="4" s="1"/>
  <c r="DB77" i="4" s="1"/>
  <c r="DC77" i="4" s="1"/>
  <c r="DD77" i="4" s="1"/>
  <c r="DE77" i="4" s="1"/>
  <c r="DF77" i="4" s="1"/>
  <c r="DG77" i="4" s="1"/>
  <c r="DH77" i="4" s="1"/>
  <c r="DI77" i="4" s="1"/>
  <c r="DJ77" i="4" s="1"/>
  <c r="DK77" i="4" s="1"/>
  <c r="DL77" i="4" s="1"/>
  <c r="DM77" i="4" s="1"/>
  <c r="DN77" i="4" s="1"/>
  <c r="DO77" i="4" s="1"/>
  <c r="DP77" i="4" s="1"/>
  <c r="DQ77" i="4" s="1"/>
  <c r="DR77" i="4" s="1"/>
  <c r="DS77" i="4" s="1"/>
  <c r="DT77" i="4" s="1"/>
  <c r="DU77" i="4" s="1"/>
  <c r="DV77" i="4" s="1"/>
  <c r="DW77" i="4" s="1"/>
  <c r="DX77" i="4" s="1"/>
  <c r="DY77" i="4" s="1"/>
  <c r="DZ77" i="4" s="1"/>
  <c r="EA77" i="4" s="1"/>
  <c r="EB77" i="4" s="1"/>
  <c r="EC77" i="4" s="1"/>
  <c r="ED77" i="4" s="1"/>
  <c r="EE77" i="4" s="1"/>
  <c r="EF77" i="4" s="1"/>
  <c r="EG77" i="4" s="1"/>
  <c r="EH77" i="4" s="1"/>
  <c r="EI77" i="4" s="1"/>
  <c r="EJ77" i="4" s="1"/>
  <c r="EK77" i="4" s="1"/>
  <c r="EL77" i="4" s="1"/>
  <c r="EM77" i="4" s="1"/>
  <c r="EN77" i="4" s="1"/>
  <c r="EO77" i="4" s="1"/>
  <c r="EP77" i="4" s="1"/>
  <c r="EQ77" i="4" s="1"/>
  <c r="ER77" i="4" s="1"/>
  <c r="ES77" i="4" s="1"/>
  <c r="ET77" i="4" s="1"/>
  <c r="EU77" i="4" s="1"/>
  <c r="EV77" i="4" s="1"/>
  <c r="EW77" i="4" s="1"/>
  <c r="EX77" i="4" s="1"/>
  <c r="EY77" i="4" s="1"/>
  <c r="EZ77" i="4" s="1"/>
  <c r="FA77" i="4" s="1"/>
  <c r="FB77" i="4" s="1"/>
  <c r="FC77" i="4" s="1"/>
  <c r="FD77" i="4" s="1"/>
  <c r="FE77" i="4" s="1"/>
  <c r="FF77" i="4" s="1"/>
  <c r="FG77" i="4" s="1"/>
  <c r="FH77" i="4" s="1"/>
  <c r="FI77" i="4" s="1"/>
  <c r="FJ77" i="4" s="1"/>
  <c r="FK77" i="4" s="1"/>
  <c r="FL77" i="4" s="1"/>
  <c r="FM77" i="4" s="1"/>
  <c r="FN77" i="4" s="1"/>
  <c r="CI77" i="4"/>
  <c r="CJ77" i="4" s="1"/>
  <c r="CK77" i="4" s="1"/>
  <c r="CL77" i="4" s="1"/>
  <c r="CM77" i="4" s="1"/>
  <c r="CN77" i="4" s="1"/>
  <c r="CO77" i="4" s="1"/>
  <c r="BY77" i="4"/>
  <c r="BZ77" i="4" s="1"/>
  <c r="CA77" i="4" s="1"/>
  <c r="CB77" i="4" s="1"/>
  <c r="CC77" i="4" s="1"/>
  <c r="CD77" i="4" s="1"/>
  <c r="CE77" i="4" s="1"/>
  <c r="CF77" i="4" s="1"/>
  <c r="CG77" i="4" s="1"/>
  <c r="CH77" i="4" s="1"/>
  <c r="BU77" i="4"/>
  <c r="BV77" i="4" s="1"/>
  <c r="BW77" i="4" s="1"/>
  <c r="BX77" i="4" s="1"/>
  <c r="BH77" i="4"/>
  <c r="BI77" i="4" s="1"/>
  <c r="BJ77" i="4" s="1"/>
  <c r="BK77" i="4" s="1"/>
  <c r="BL77" i="4" s="1"/>
  <c r="BM77" i="4" s="1"/>
  <c r="BN77" i="4" s="1"/>
  <c r="BO77" i="4" s="1"/>
  <c r="BP77" i="4" s="1"/>
  <c r="BQ77" i="4" s="1"/>
  <c r="BR77" i="4" s="1"/>
  <c r="BS77" i="4" s="1"/>
  <c r="BT77" i="4" s="1"/>
  <c r="BG77" i="4"/>
  <c r="BC77" i="4"/>
  <c r="BD77" i="4" s="1"/>
  <c r="BE77" i="4" s="1"/>
  <c r="BF77" i="4" s="1"/>
  <c r="AZ77" i="4"/>
  <c r="BA77" i="4" s="1"/>
  <c r="BB77" i="4" s="1"/>
  <c r="BL76" i="4"/>
  <c r="BM76" i="4" s="1"/>
  <c r="BN76" i="4" s="1"/>
  <c r="BO76" i="4" s="1"/>
  <c r="BP76" i="4" s="1"/>
  <c r="BQ76" i="4" s="1"/>
  <c r="BR76" i="4" s="1"/>
  <c r="BS76" i="4" s="1"/>
  <c r="BT76" i="4" s="1"/>
  <c r="BU76" i="4" s="1"/>
  <c r="BV76" i="4" s="1"/>
  <c r="BW76" i="4" s="1"/>
  <c r="BX76" i="4" s="1"/>
  <c r="BY76" i="4" s="1"/>
  <c r="BZ76" i="4" s="1"/>
  <c r="CA76" i="4" s="1"/>
  <c r="CB76" i="4" s="1"/>
  <c r="CC76" i="4" s="1"/>
  <c r="CD76" i="4" s="1"/>
  <c r="CE76" i="4" s="1"/>
  <c r="CF76" i="4" s="1"/>
  <c r="CG76" i="4" s="1"/>
  <c r="CH76" i="4" s="1"/>
  <c r="CI76" i="4" s="1"/>
  <c r="CJ76" i="4" s="1"/>
  <c r="CK76" i="4" s="1"/>
  <c r="CL76" i="4" s="1"/>
  <c r="CM76" i="4" s="1"/>
  <c r="CN76" i="4" s="1"/>
  <c r="CO76" i="4" s="1"/>
  <c r="CP76" i="4" s="1"/>
  <c r="CQ76" i="4" s="1"/>
  <c r="CR76" i="4" s="1"/>
  <c r="CS76" i="4" s="1"/>
  <c r="CT76" i="4" s="1"/>
  <c r="CU76" i="4" s="1"/>
  <c r="CV76" i="4" s="1"/>
  <c r="CW76" i="4" s="1"/>
  <c r="CX76" i="4" s="1"/>
  <c r="CY76" i="4" s="1"/>
  <c r="CZ76" i="4" s="1"/>
  <c r="DA76" i="4" s="1"/>
  <c r="DB76" i="4" s="1"/>
  <c r="DC76" i="4" s="1"/>
  <c r="DD76" i="4" s="1"/>
  <c r="DE76" i="4" s="1"/>
  <c r="DF76" i="4" s="1"/>
  <c r="DG76" i="4" s="1"/>
  <c r="DH76" i="4" s="1"/>
  <c r="DI76" i="4" s="1"/>
  <c r="DJ76" i="4" s="1"/>
  <c r="DK76" i="4" s="1"/>
  <c r="DL76" i="4" s="1"/>
  <c r="DM76" i="4" s="1"/>
  <c r="DN76" i="4" s="1"/>
  <c r="DO76" i="4" s="1"/>
  <c r="DP76" i="4" s="1"/>
  <c r="DQ76" i="4" s="1"/>
  <c r="DR76" i="4" s="1"/>
  <c r="DS76" i="4" s="1"/>
  <c r="DT76" i="4" s="1"/>
  <c r="DU76" i="4" s="1"/>
  <c r="DV76" i="4" s="1"/>
  <c r="DW76" i="4" s="1"/>
  <c r="DX76" i="4" s="1"/>
  <c r="DY76" i="4" s="1"/>
  <c r="DZ76" i="4" s="1"/>
  <c r="EA76" i="4" s="1"/>
  <c r="EB76" i="4" s="1"/>
  <c r="EC76" i="4" s="1"/>
  <c r="ED76" i="4" s="1"/>
  <c r="EE76" i="4" s="1"/>
  <c r="EF76" i="4" s="1"/>
  <c r="EG76" i="4" s="1"/>
  <c r="EH76" i="4" s="1"/>
  <c r="EI76" i="4" s="1"/>
  <c r="EJ76" i="4" s="1"/>
  <c r="EK76" i="4" s="1"/>
  <c r="EL76" i="4" s="1"/>
  <c r="EM76" i="4" s="1"/>
  <c r="EN76" i="4" s="1"/>
  <c r="EO76" i="4" s="1"/>
  <c r="EP76" i="4" s="1"/>
  <c r="EQ76" i="4" s="1"/>
  <c r="ER76" i="4" s="1"/>
  <c r="ES76" i="4" s="1"/>
  <c r="ET76" i="4" s="1"/>
  <c r="EU76" i="4" s="1"/>
  <c r="EV76" i="4" s="1"/>
  <c r="EW76" i="4" s="1"/>
  <c r="EX76" i="4" s="1"/>
  <c r="EY76" i="4" s="1"/>
  <c r="EZ76" i="4" s="1"/>
  <c r="FA76" i="4" s="1"/>
  <c r="FB76" i="4" s="1"/>
  <c r="FC76" i="4" s="1"/>
  <c r="FD76" i="4" s="1"/>
  <c r="FE76" i="4" s="1"/>
  <c r="FF76" i="4" s="1"/>
  <c r="FG76" i="4" s="1"/>
  <c r="FH76" i="4" s="1"/>
  <c r="FI76" i="4" s="1"/>
  <c r="FJ76" i="4" s="1"/>
  <c r="FK76" i="4" s="1"/>
  <c r="FL76" i="4" s="1"/>
  <c r="FM76" i="4" s="1"/>
  <c r="FN76" i="4" s="1"/>
  <c r="BK76" i="4"/>
  <c r="BB76" i="4"/>
  <c r="BC76" i="4" s="1"/>
  <c r="BD76" i="4" s="1"/>
  <c r="BE76" i="4" s="1"/>
  <c r="BF76" i="4" s="1"/>
  <c r="BG76" i="4" s="1"/>
  <c r="BH76" i="4" s="1"/>
  <c r="BI76" i="4" s="1"/>
  <c r="BJ76" i="4" s="1"/>
  <c r="AZ76" i="4"/>
  <c r="BA76" i="4" s="1"/>
  <c r="BF75" i="4"/>
  <c r="BG75" i="4" s="1"/>
  <c r="BH75" i="4" s="1"/>
  <c r="BI75" i="4" s="1"/>
  <c r="BJ75" i="4" s="1"/>
  <c r="BK75" i="4" s="1"/>
  <c r="BL75" i="4" s="1"/>
  <c r="BM75" i="4" s="1"/>
  <c r="BN75" i="4" s="1"/>
  <c r="BO75" i="4" s="1"/>
  <c r="BP75" i="4" s="1"/>
  <c r="BQ75" i="4" s="1"/>
  <c r="BR75" i="4" s="1"/>
  <c r="BS75" i="4" s="1"/>
  <c r="BT75" i="4" s="1"/>
  <c r="BU75" i="4" s="1"/>
  <c r="BV75" i="4" s="1"/>
  <c r="BW75" i="4" s="1"/>
  <c r="BX75" i="4" s="1"/>
  <c r="BY75" i="4" s="1"/>
  <c r="BZ75" i="4" s="1"/>
  <c r="CA75" i="4" s="1"/>
  <c r="CB75" i="4" s="1"/>
  <c r="CC75" i="4" s="1"/>
  <c r="CD75" i="4" s="1"/>
  <c r="CE75" i="4" s="1"/>
  <c r="CF75" i="4" s="1"/>
  <c r="CG75" i="4" s="1"/>
  <c r="CH75" i="4" s="1"/>
  <c r="CI75" i="4" s="1"/>
  <c r="CJ75" i="4" s="1"/>
  <c r="CK75" i="4" s="1"/>
  <c r="CL75" i="4" s="1"/>
  <c r="CM75" i="4" s="1"/>
  <c r="CN75" i="4" s="1"/>
  <c r="CO75" i="4" s="1"/>
  <c r="CP75" i="4" s="1"/>
  <c r="CQ75" i="4" s="1"/>
  <c r="CR75" i="4" s="1"/>
  <c r="CS75" i="4" s="1"/>
  <c r="CT75" i="4" s="1"/>
  <c r="CU75" i="4" s="1"/>
  <c r="CV75" i="4" s="1"/>
  <c r="CW75" i="4" s="1"/>
  <c r="CX75" i="4" s="1"/>
  <c r="CY75" i="4" s="1"/>
  <c r="CZ75" i="4" s="1"/>
  <c r="DA75" i="4" s="1"/>
  <c r="DB75" i="4" s="1"/>
  <c r="DC75" i="4" s="1"/>
  <c r="DD75" i="4" s="1"/>
  <c r="DE75" i="4" s="1"/>
  <c r="DF75" i="4" s="1"/>
  <c r="DG75" i="4" s="1"/>
  <c r="DH75" i="4" s="1"/>
  <c r="DI75" i="4" s="1"/>
  <c r="DJ75" i="4" s="1"/>
  <c r="DK75" i="4" s="1"/>
  <c r="DL75" i="4" s="1"/>
  <c r="DM75" i="4" s="1"/>
  <c r="DN75" i="4" s="1"/>
  <c r="DO75" i="4" s="1"/>
  <c r="DP75" i="4" s="1"/>
  <c r="DQ75" i="4" s="1"/>
  <c r="DR75" i="4" s="1"/>
  <c r="DS75" i="4" s="1"/>
  <c r="DT75" i="4" s="1"/>
  <c r="DU75" i="4" s="1"/>
  <c r="DV75" i="4" s="1"/>
  <c r="DW75" i="4" s="1"/>
  <c r="DX75" i="4" s="1"/>
  <c r="DY75" i="4" s="1"/>
  <c r="DZ75" i="4" s="1"/>
  <c r="EA75" i="4" s="1"/>
  <c r="EB75" i="4" s="1"/>
  <c r="EC75" i="4" s="1"/>
  <c r="ED75" i="4" s="1"/>
  <c r="EE75" i="4" s="1"/>
  <c r="EF75" i="4" s="1"/>
  <c r="EG75" i="4" s="1"/>
  <c r="EH75" i="4" s="1"/>
  <c r="EI75" i="4" s="1"/>
  <c r="EJ75" i="4" s="1"/>
  <c r="EK75" i="4" s="1"/>
  <c r="EL75" i="4" s="1"/>
  <c r="EM75" i="4" s="1"/>
  <c r="EN75" i="4" s="1"/>
  <c r="EO75" i="4" s="1"/>
  <c r="EP75" i="4" s="1"/>
  <c r="EQ75" i="4" s="1"/>
  <c r="ER75" i="4" s="1"/>
  <c r="ES75" i="4" s="1"/>
  <c r="ET75" i="4" s="1"/>
  <c r="EU75" i="4" s="1"/>
  <c r="EV75" i="4" s="1"/>
  <c r="EW75" i="4" s="1"/>
  <c r="EX75" i="4" s="1"/>
  <c r="EY75" i="4" s="1"/>
  <c r="EZ75" i="4" s="1"/>
  <c r="FA75" i="4" s="1"/>
  <c r="FB75" i="4" s="1"/>
  <c r="FC75" i="4" s="1"/>
  <c r="FD75" i="4" s="1"/>
  <c r="FE75" i="4" s="1"/>
  <c r="FF75" i="4" s="1"/>
  <c r="FG75" i="4" s="1"/>
  <c r="FH75" i="4" s="1"/>
  <c r="FI75" i="4" s="1"/>
  <c r="FJ75" i="4" s="1"/>
  <c r="FK75" i="4" s="1"/>
  <c r="FL75" i="4" s="1"/>
  <c r="FM75" i="4" s="1"/>
  <c r="FN75" i="4" s="1"/>
  <c r="AZ75" i="4"/>
  <c r="BA75" i="4" s="1"/>
  <c r="BB75" i="4" s="1"/>
  <c r="BC75" i="4" s="1"/>
  <c r="BD75" i="4" s="1"/>
  <c r="BE75" i="4" s="1"/>
  <c r="BE74" i="4"/>
  <c r="BF74" i="4" s="1"/>
  <c r="BG74" i="4" s="1"/>
  <c r="BH74" i="4" s="1"/>
  <c r="BI74" i="4" s="1"/>
  <c r="BJ74" i="4" s="1"/>
  <c r="BK74" i="4" s="1"/>
  <c r="BL74" i="4" s="1"/>
  <c r="BM74" i="4" s="1"/>
  <c r="BN74" i="4" s="1"/>
  <c r="BO74" i="4" s="1"/>
  <c r="BP74" i="4" s="1"/>
  <c r="BQ74" i="4" s="1"/>
  <c r="BR74" i="4" s="1"/>
  <c r="BS74" i="4" s="1"/>
  <c r="BT74" i="4" s="1"/>
  <c r="BU74" i="4" s="1"/>
  <c r="BV74" i="4" s="1"/>
  <c r="BW74" i="4" s="1"/>
  <c r="BX74" i="4" s="1"/>
  <c r="BY74" i="4" s="1"/>
  <c r="BZ74" i="4" s="1"/>
  <c r="CA74" i="4" s="1"/>
  <c r="CB74" i="4" s="1"/>
  <c r="CC74" i="4" s="1"/>
  <c r="CD74" i="4" s="1"/>
  <c r="CE74" i="4" s="1"/>
  <c r="CF74" i="4" s="1"/>
  <c r="CG74" i="4" s="1"/>
  <c r="CH74" i="4" s="1"/>
  <c r="CI74" i="4" s="1"/>
  <c r="CJ74" i="4" s="1"/>
  <c r="CK74" i="4" s="1"/>
  <c r="CL74" i="4" s="1"/>
  <c r="CM74" i="4" s="1"/>
  <c r="CN74" i="4" s="1"/>
  <c r="CO74" i="4" s="1"/>
  <c r="CP74" i="4" s="1"/>
  <c r="CQ74" i="4" s="1"/>
  <c r="CR74" i="4" s="1"/>
  <c r="CS74" i="4" s="1"/>
  <c r="CT74" i="4" s="1"/>
  <c r="CU74" i="4" s="1"/>
  <c r="CV74" i="4" s="1"/>
  <c r="CW74" i="4" s="1"/>
  <c r="CX74" i="4" s="1"/>
  <c r="CY74" i="4" s="1"/>
  <c r="CZ74" i="4" s="1"/>
  <c r="DA74" i="4" s="1"/>
  <c r="DB74" i="4" s="1"/>
  <c r="DC74" i="4" s="1"/>
  <c r="DD74" i="4" s="1"/>
  <c r="DE74" i="4" s="1"/>
  <c r="DF74" i="4" s="1"/>
  <c r="DG74" i="4" s="1"/>
  <c r="DH74" i="4" s="1"/>
  <c r="DI74" i="4" s="1"/>
  <c r="DJ74" i="4" s="1"/>
  <c r="DK74" i="4" s="1"/>
  <c r="DL74" i="4" s="1"/>
  <c r="DM74" i="4" s="1"/>
  <c r="DN74" i="4" s="1"/>
  <c r="DO74" i="4" s="1"/>
  <c r="DP74" i="4" s="1"/>
  <c r="DQ74" i="4" s="1"/>
  <c r="DR74" i="4" s="1"/>
  <c r="DS74" i="4" s="1"/>
  <c r="DT74" i="4" s="1"/>
  <c r="DU74" i="4" s="1"/>
  <c r="DV74" i="4" s="1"/>
  <c r="DW74" i="4" s="1"/>
  <c r="DX74" i="4" s="1"/>
  <c r="DY74" i="4" s="1"/>
  <c r="DZ74" i="4" s="1"/>
  <c r="EA74" i="4" s="1"/>
  <c r="EB74" i="4" s="1"/>
  <c r="EC74" i="4" s="1"/>
  <c r="ED74" i="4" s="1"/>
  <c r="EE74" i="4" s="1"/>
  <c r="EF74" i="4" s="1"/>
  <c r="EG74" i="4" s="1"/>
  <c r="EH74" i="4" s="1"/>
  <c r="EI74" i="4" s="1"/>
  <c r="EJ74" i="4" s="1"/>
  <c r="EK74" i="4" s="1"/>
  <c r="EL74" i="4" s="1"/>
  <c r="EM74" i="4" s="1"/>
  <c r="EN74" i="4" s="1"/>
  <c r="EO74" i="4" s="1"/>
  <c r="EP74" i="4" s="1"/>
  <c r="EQ74" i="4" s="1"/>
  <c r="ER74" i="4" s="1"/>
  <c r="ES74" i="4" s="1"/>
  <c r="ET74" i="4" s="1"/>
  <c r="EU74" i="4" s="1"/>
  <c r="EV74" i="4" s="1"/>
  <c r="EW74" i="4" s="1"/>
  <c r="EX74" i="4" s="1"/>
  <c r="EY74" i="4" s="1"/>
  <c r="EZ74" i="4" s="1"/>
  <c r="FA74" i="4" s="1"/>
  <c r="FB74" i="4" s="1"/>
  <c r="FC74" i="4" s="1"/>
  <c r="FD74" i="4" s="1"/>
  <c r="FE74" i="4" s="1"/>
  <c r="FF74" i="4" s="1"/>
  <c r="FG74" i="4" s="1"/>
  <c r="FH74" i="4" s="1"/>
  <c r="FI74" i="4" s="1"/>
  <c r="FJ74" i="4" s="1"/>
  <c r="FK74" i="4" s="1"/>
  <c r="FL74" i="4" s="1"/>
  <c r="FM74" i="4" s="1"/>
  <c r="FN74" i="4" s="1"/>
  <c r="AZ74" i="4"/>
  <c r="BA74" i="4" s="1"/>
  <c r="BB74" i="4" s="1"/>
  <c r="BC74" i="4" s="1"/>
  <c r="BD74" i="4" s="1"/>
  <c r="CG73" i="4"/>
  <c r="CH73" i="4" s="1"/>
  <c r="CI73" i="4" s="1"/>
  <c r="CJ73" i="4" s="1"/>
  <c r="CK73" i="4" s="1"/>
  <c r="CL73" i="4" s="1"/>
  <c r="CM73" i="4" s="1"/>
  <c r="CN73" i="4" s="1"/>
  <c r="CO73" i="4" s="1"/>
  <c r="CP73" i="4" s="1"/>
  <c r="CQ73" i="4" s="1"/>
  <c r="CR73" i="4" s="1"/>
  <c r="CS73" i="4" s="1"/>
  <c r="CT73" i="4" s="1"/>
  <c r="CU73" i="4" s="1"/>
  <c r="CV73" i="4" s="1"/>
  <c r="CW73" i="4" s="1"/>
  <c r="CX73" i="4" s="1"/>
  <c r="CY73" i="4" s="1"/>
  <c r="CZ73" i="4" s="1"/>
  <c r="DA73" i="4" s="1"/>
  <c r="DB73" i="4" s="1"/>
  <c r="DC73" i="4" s="1"/>
  <c r="DD73" i="4" s="1"/>
  <c r="DE73" i="4" s="1"/>
  <c r="DF73" i="4" s="1"/>
  <c r="DG73" i="4" s="1"/>
  <c r="DH73" i="4" s="1"/>
  <c r="DI73" i="4" s="1"/>
  <c r="DJ73" i="4" s="1"/>
  <c r="DK73" i="4" s="1"/>
  <c r="DL73" i="4" s="1"/>
  <c r="DM73" i="4" s="1"/>
  <c r="DN73" i="4" s="1"/>
  <c r="DO73" i="4" s="1"/>
  <c r="DP73" i="4" s="1"/>
  <c r="DQ73" i="4" s="1"/>
  <c r="DR73" i="4" s="1"/>
  <c r="DS73" i="4" s="1"/>
  <c r="DT73" i="4" s="1"/>
  <c r="DU73" i="4" s="1"/>
  <c r="DV73" i="4" s="1"/>
  <c r="DW73" i="4" s="1"/>
  <c r="DX73" i="4" s="1"/>
  <c r="DY73" i="4" s="1"/>
  <c r="DZ73" i="4" s="1"/>
  <c r="EA73" i="4" s="1"/>
  <c r="EB73" i="4" s="1"/>
  <c r="EC73" i="4" s="1"/>
  <c r="ED73" i="4" s="1"/>
  <c r="EE73" i="4" s="1"/>
  <c r="EF73" i="4" s="1"/>
  <c r="EG73" i="4" s="1"/>
  <c r="EH73" i="4" s="1"/>
  <c r="EI73" i="4" s="1"/>
  <c r="EJ73" i="4" s="1"/>
  <c r="EK73" i="4" s="1"/>
  <c r="EL73" i="4" s="1"/>
  <c r="EM73" i="4" s="1"/>
  <c r="EN73" i="4" s="1"/>
  <c r="EO73" i="4" s="1"/>
  <c r="EP73" i="4" s="1"/>
  <c r="EQ73" i="4" s="1"/>
  <c r="ER73" i="4" s="1"/>
  <c r="ES73" i="4" s="1"/>
  <c r="ET73" i="4" s="1"/>
  <c r="EU73" i="4" s="1"/>
  <c r="EV73" i="4" s="1"/>
  <c r="EW73" i="4" s="1"/>
  <c r="EX73" i="4" s="1"/>
  <c r="EY73" i="4" s="1"/>
  <c r="EZ73" i="4" s="1"/>
  <c r="FA73" i="4" s="1"/>
  <c r="FB73" i="4" s="1"/>
  <c r="FC73" i="4" s="1"/>
  <c r="FD73" i="4" s="1"/>
  <c r="FE73" i="4" s="1"/>
  <c r="FF73" i="4" s="1"/>
  <c r="FG73" i="4" s="1"/>
  <c r="FH73" i="4" s="1"/>
  <c r="FI73" i="4" s="1"/>
  <c r="FJ73" i="4" s="1"/>
  <c r="FK73" i="4" s="1"/>
  <c r="FL73" i="4" s="1"/>
  <c r="FM73" i="4" s="1"/>
  <c r="FN73" i="4" s="1"/>
  <c r="BD73" i="4"/>
  <c r="BE73" i="4" s="1"/>
  <c r="BF73" i="4" s="1"/>
  <c r="BG73" i="4" s="1"/>
  <c r="BH73" i="4" s="1"/>
  <c r="BI73" i="4" s="1"/>
  <c r="BJ73" i="4" s="1"/>
  <c r="BK73" i="4" s="1"/>
  <c r="BL73" i="4" s="1"/>
  <c r="BM73" i="4" s="1"/>
  <c r="BN73" i="4" s="1"/>
  <c r="BO73" i="4" s="1"/>
  <c r="BP73" i="4" s="1"/>
  <c r="BQ73" i="4" s="1"/>
  <c r="BR73" i="4" s="1"/>
  <c r="BS73" i="4" s="1"/>
  <c r="BT73" i="4" s="1"/>
  <c r="BU73" i="4" s="1"/>
  <c r="BV73" i="4" s="1"/>
  <c r="BW73" i="4" s="1"/>
  <c r="BX73" i="4" s="1"/>
  <c r="BY73" i="4" s="1"/>
  <c r="BZ73" i="4" s="1"/>
  <c r="CA73" i="4" s="1"/>
  <c r="CB73" i="4" s="1"/>
  <c r="CC73" i="4" s="1"/>
  <c r="CD73" i="4" s="1"/>
  <c r="CE73" i="4" s="1"/>
  <c r="CF73" i="4" s="1"/>
  <c r="BB73" i="4"/>
  <c r="BC73" i="4" s="1"/>
  <c r="AZ73" i="4"/>
  <c r="BA73" i="4" s="1"/>
  <c r="BI72" i="4"/>
  <c r="BJ72" i="4" s="1"/>
  <c r="BK72" i="4" s="1"/>
  <c r="BL72" i="4" s="1"/>
  <c r="BM72" i="4" s="1"/>
  <c r="BN72" i="4" s="1"/>
  <c r="BO72" i="4" s="1"/>
  <c r="BP72" i="4" s="1"/>
  <c r="BQ72" i="4" s="1"/>
  <c r="BR72" i="4" s="1"/>
  <c r="BS72" i="4" s="1"/>
  <c r="BT72" i="4" s="1"/>
  <c r="BU72" i="4" s="1"/>
  <c r="BV72" i="4" s="1"/>
  <c r="BW72" i="4" s="1"/>
  <c r="BX72" i="4" s="1"/>
  <c r="BY72" i="4" s="1"/>
  <c r="BZ72" i="4" s="1"/>
  <c r="CA72" i="4" s="1"/>
  <c r="CB72" i="4" s="1"/>
  <c r="CC72" i="4" s="1"/>
  <c r="CD72" i="4" s="1"/>
  <c r="CE72" i="4" s="1"/>
  <c r="CF72" i="4" s="1"/>
  <c r="CG72" i="4" s="1"/>
  <c r="CH72" i="4" s="1"/>
  <c r="CI72" i="4" s="1"/>
  <c r="CJ72" i="4" s="1"/>
  <c r="CK72" i="4" s="1"/>
  <c r="CL72" i="4" s="1"/>
  <c r="CM72" i="4" s="1"/>
  <c r="CN72" i="4" s="1"/>
  <c r="CO72" i="4" s="1"/>
  <c r="CP72" i="4" s="1"/>
  <c r="CQ72" i="4" s="1"/>
  <c r="CR72" i="4" s="1"/>
  <c r="CS72" i="4" s="1"/>
  <c r="CT72" i="4" s="1"/>
  <c r="CU72" i="4" s="1"/>
  <c r="CV72" i="4" s="1"/>
  <c r="CW72" i="4" s="1"/>
  <c r="CX72" i="4" s="1"/>
  <c r="CY72" i="4" s="1"/>
  <c r="CZ72" i="4" s="1"/>
  <c r="DA72" i="4" s="1"/>
  <c r="DB72" i="4" s="1"/>
  <c r="DC72" i="4" s="1"/>
  <c r="DD72" i="4" s="1"/>
  <c r="DE72" i="4" s="1"/>
  <c r="DF72" i="4" s="1"/>
  <c r="DG72" i="4" s="1"/>
  <c r="DH72" i="4" s="1"/>
  <c r="DI72" i="4" s="1"/>
  <c r="DJ72" i="4" s="1"/>
  <c r="DK72" i="4" s="1"/>
  <c r="DL72" i="4" s="1"/>
  <c r="DM72" i="4" s="1"/>
  <c r="DN72" i="4" s="1"/>
  <c r="DO72" i="4" s="1"/>
  <c r="DP72" i="4" s="1"/>
  <c r="DQ72" i="4" s="1"/>
  <c r="DR72" i="4" s="1"/>
  <c r="DS72" i="4" s="1"/>
  <c r="DT72" i="4" s="1"/>
  <c r="DU72" i="4" s="1"/>
  <c r="DV72" i="4" s="1"/>
  <c r="DW72" i="4" s="1"/>
  <c r="DX72" i="4" s="1"/>
  <c r="DY72" i="4" s="1"/>
  <c r="DZ72" i="4" s="1"/>
  <c r="EA72" i="4" s="1"/>
  <c r="EB72" i="4" s="1"/>
  <c r="EC72" i="4" s="1"/>
  <c r="ED72" i="4" s="1"/>
  <c r="EE72" i="4" s="1"/>
  <c r="EF72" i="4" s="1"/>
  <c r="EG72" i="4" s="1"/>
  <c r="EH72" i="4" s="1"/>
  <c r="EI72" i="4" s="1"/>
  <c r="EJ72" i="4" s="1"/>
  <c r="EK72" i="4" s="1"/>
  <c r="EL72" i="4" s="1"/>
  <c r="EM72" i="4" s="1"/>
  <c r="EN72" i="4" s="1"/>
  <c r="EO72" i="4" s="1"/>
  <c r="EP72" i="4" s="1"/>
  <c r="EQ72" i="4" s="1"/>
  <c r="ER72" i="4" s="1"/>
  <c r="ES72" i="4" s="1"/>
  <c r="ET72" i="4" s="1"/>
  <c r="EU72" i="4" s="1"/>
  <c r="EV72" i="4" s="1"/>
  <c r="EW72" i="4" s="1"/>
  <c r="EX72" i="4" s="1"/>
  <c r="EY72" i="4" s="1"/>
  <c r="EZ72" i="4" s="1"/>
  <c r="FA72" i="4" s="1"/>
  <c r="FB72" i="4" s="1"/>
  <c r="FC72" i="4" s="1"/>
  <c r="FD72" i="4" s="1"/>
  <c r="FE72" i="4" s="1"/>
  <c r="FF72" i="4" s="1"/>
  <c r="FG72" i="4" s="1"/>
  <c r="FH72" i="4" s="1"/>
  <c r="FI72" i="4" s="1"/>
  <c r="FJ72" i="4" s="1"/>
  <c r="FK72" i="4" s="1"/>
  <c r="FL72" i="4" s="1"/>
  <c r="FM72" i="4" s="1"/>
  <c r="FN72" i="4" s="1"/>
  <c r="BE72" i="4"/>
  <c r="BF72" i="4" s="1"/>
  <c r="BG72" i="4" s="1"/>
  <c r="BH72" i="4" s="1"/>
  <c r="BD72" i="4"/>
  <c r="BA72" i="4"/>
  <c r="BB72" i="4" s="1"/>
  <c r="BC72" i="4" s="1"/>
  <c r="AZ72" i="4"/>
  <c r="DB71" i="4"/>
  <c r="DC71" i="4" s="1"/>
  <c r="DD71" i="4" s="1"/>
  <c r="DE71" i="4" s="1"/>
  <c r="DF71" i="4" s="1"/>
  <c r="DG71" i="4" s="1"/>
  <c r="DH71" i="4" s="1"/>
  <c r="DI71" i="4" s="1"/>
  <c r="DJ71" i="4" s="1"/>
  <c r="DK71" i="4" s="1"/>
  <c r="DL71" i="4" s="1"/>
  <c r="DM71" i="4" s="1"/>
  <c r="DN71" i="4" s="1"/>
  <c r="DO71" i="4" s="1"/>
  <c r="DP71" i="4" s="1"/>
  <c r="DQ71" i="4" s="1"/>
  <c r="DR71" i="4" s="1"/>
  <c r="DS71" i="4" s="1"/>
  <c r="DT71" i="4" s="1"/>
  <c r="DU71" i="4" s="1"/>
  <c r="DV71" i="4" s="1"/>
  <c r="DW71" i="4" s="1"/>
  <c r="DX71" i="4" s="1"/>
  <c r="DY71" i="4" s="1"/>
  <c r="DZ71" i="4" s="1"/>
  <c r="EA71" i="4" s="1"/>
  <c r="EB71" i="4" s="1"/>
  <c r="EC71" i="4" s="1"/>
  <c r="ED71" i="4" s="1"/>
  <c r="EE71" i="4" s="1"/>
  <c r="EF71" i="4" s="1"/>
  <c r="EG71" i="4" s="1"/>
  <c r="EH71" i="4" s="1"/>
  <c r="EI71" i="4" s="1"/>
  <c r="EJ71" i="4" s="1"/>
  <c r="EK71" i="4" s="1"/>
  <c r="EL71" i="4" s="1"/>
  <c r="EM71" i="4" s="1"/>
  <c r="EN71" i="4" s="1"/>
  <c r="EO71" i="4" s="1"/>
  <c r="EP71" i="4" s="1"/>
  <c r="EQ71" i="4" s="1"/>
  <c r="ER71" i="4" s="1"/>
  <c r="ES71" i="4" s="1"/>
  <c r="ET71" i="4" s="1"/>
  <c r="EU71" i="4" s="1"/>
  <c r="EV71" i="4" s="1"/>
  <c r="EW71" i="4" s="1"/>
  <c r="EX71" i="4" s="1"/>
  <c r="EY71" i="4" s="1"/>
  <c r="EZ71" i="4" s="1"/>
  <c r="FA71" i="4" s="1"/>
  <c r="FB71" i="4" s="1"/>
  <c r="FC71" i="4" s="1"/>
  <c r="FD71" i="4" s="1"/>
  <c r="FE71" i="4" s="1"/>
  <c r="FF71" i="4" s="1"/>
  <c r="FG71" i="4" s="1"/>
  <c r="FH71" i="4" s="1"/>
  <c r="FI71" i="4" s="1"/>
  <c r="FJ71" i="4" s="1"/>
  <c r="FK71" i="4" s="1"/>
  <c r="FL71" i="4" s="1"/>
  <c r="FM71" i="4" s="1"/>
  <c r="FN71" i="4" s="1"/>
  <c r="BR71" i="4"/>
  <c r="BS71" i="4" s="1"/>
  <c r="BT71" i="4" s="1"/>
  <c r="BU71" i="4" s="1"/>
  <c r="BV71" i="4" s="1"/>
  <c r="BW71" i="4" s="1"/>
  <c r="BX71" i="4" s="1"/>
  <c r="BY71" i="4" s="1"/>
  <c r="BZ71" i="4" s="1"/>
  <c r="CA71" i="4" s="1"/>
  <c r="CB71" i="4" s="1"/>
  <c r="CC71" i="4" s="1"/>
  <c r="CD71" i="4" s="1"/>
  <c r="CE71" i="4" s="1"/>
  <c r="CF71" i="4" s="1"/>
  <c r="CG71" i="4" s="1"/>
  <c r="CH71" i="4" s="1"/>
  <c r="CI71" i="4" s="1"/>
  <c r="CJ71" i="4" s="1"/>
  <c r="CK71" i="4" s="1"/>
  <c r="CL71" i="4" s="1"/>
  <c r="CM71" i="4" s="1"/>
  <c r="CN71" i="4" s="1"/>
  <c r="CO71" i="4" s="1"/>
  <c r="CP71" i="4" s="1"/>
  <c r="CQ71" i="4" s="1"/>
  <c r="CR71" i="4" s="1"/>
  <c r="CS71" i="4" s="1"/>
  <c r="CT71" i="4" s="1"/>
  <c r="CU71" i="4" s="1"/>
  <c r="CV71" i="4" s="1"/>
  <c r="CW71" i="4" s="1"/>
  <c r="CX71" i="4" s="1"/>
  <c r="CY71" i="4" s="1"/>
  <c r="CZ71" i="4" s="1"/>
  <c r="DA71" i="4" s="1"/>
  <c r="BJ71" i="4"/>
  <c r="BK71" i="4" s="1"/>
  <c r="BL71" i="4" s="1"/>
  <c r="BM71" i="4" s="1"/>
  <c r="BN71" i="4" s="1"/>
  <c r="BO71" i="4" s="1"/>
  <c r="BP71" i="4" s="1"/>
  <c r="BQ71" i="4" s="1"/>
  <c r="BI71" i="4"/>
  <c r="AZ71" i="4"/>
  <c r="BA71" i="4" s="1"/>
  <c r="BB71" i="4" s="1"/>
  <c r="BC71" i="4" s="1"/>
  <c r="BD71" i="4" s="1"/>
  <c r="BE71" i="4" s="1"/>
  <c r="BF71" i="4" s="1"/>
  <c r="BG71" i="4" s="1"/>
  <c r="BH71" i="4" s="1"/>
  <c r="CA70" i="4"/>
  <c r="CB70" i="4" s="1"/>
  <c r="CC70" i="4" s="1"/>
  <c r="CD70" i="4" s="1"/>
  <c r="CE70" i="4" s="1"/>
  <c r="CF70" i="4" s="1"/>
  <c r="CG70" i="4" s="1"/>
  <c r="CH70" i="4" s="1"/>
  <c r="CI70" i="4" s="1"/>
  <c r="CJ70" i="4" s="1"/>
  <c r="CK70" i="4" s="1"/>
  <c r="CL70" i="4" s="1"/>
  <c r="CM70" i="4" s="1"/>
  <c r="CN70" i="4" s="1"/>
  <c r="CO70" i="4" s="1"/>
  <c r="CP70" i="4" s="1"/>
  <c r="CQ70" i="4" s="1"/>
  <c r="CR70" i="4" s="1"/>
  <c r="CS70" i="4" s="1"/>
  <c r="CT70" i="4" s="1"/>
  <c r="CU70" i="4" s="1"/>
  <c r="CV70" i="4" s="1"/>
  <c r="CW70" i="4" s="1"/>
  <c r="CX70" i="4" s="1"/>
  <c r="CY70" i="4" s="1"/>
  <c r="CZ70" i="4" s="1"/>
  <c r="DA70" i="4" s="1"/>
  <c r="DB70" i="4" s="1"/>
  <c r="DC70" i="4" s="1"/>
  <c r="DD70" i="4" s="1"/>
  <c r="DE70" i="4" s="1"/>
  <c r="DF70" i="4" s="1"/>
  <c r="DG70" i="4" s="1"/>
  <c r="DH70" i="4" s="1"/>
  <c r="DI70" i="4" s="1"/>
  <c r="DJ70" i="4" s="1"/>
  <c r="DK70" i="4" s="1"/>
  <c r="DL70" i="4" s="1"/>
  <c r="DM70" i="4" s="1"/>
  <c r="DN70" i="4" s="1"/>
  <c r="DO70" i="4" s="1"/>
  <c r="DP70" i="4" s="1"/>
  <c r="DQ70" i="4" s="1"/>
  <c r="DR70" i="4" s="1"/>
  <c r="DS70" i="4" s="1"/>
  <c r="DT70" i="4" s="1"/>
  <c r="DU70" i="4" s="1"/>
  <c r="DV70" i="4" s="1"/>
  <c r="DW70" i="4" s="1"/>
  <c r="DX70" i="4" s="1"/>
  <c r="DY70" i="4" s="1"/>
  <c r="DZ70" i="4" s="1"/>
  <c r="EA70" i="4" s="1"/>
  <c r="EB70" i="4" s="1"/>
  <c r="EC70" i="4" s="1"/>
  <c r="ED70" i="4" s="1"/>
  <c r="EE70" i="4" s="1"/>
  <c r="EF70" i="4" s="1"/>
  <c r="EG70" i="4" s="1"/>
  <c r="EH70" i="4" s="1"/>
  <c r="EI70" i="4" s="1"/>
  <c r="EJ70" i="4" s="1"/>
  <c r="EK70" i="4" s="1"/>
  <c r="EL70" i="4" s="1"/>
  <c r="EM70" i="4" s="1"/>
  <c r="EN70" i="4" s="1"/>
  <c r="EO70" i="4" s="1"/>
  <c r="EP70" i="4" s="1"/>
  <c r="EQ70" i="4" s="1"/>
  <c r="ER70" i="4" s="1"/>
  <c r="ES70" i="4" s="1"/>
  <c r="ET70" i="4" s="1"/>
  <c r="EU70" i="4" s="1"/>
  <c r="EV70" i="4" s="1"/>
  <c r="EW70" i="4" s="1"/>
  <c r="EX70" i="4" s="1"/>
  <c r="EY70" i="4" s="1"/>
  <c r="EZ70" i="4" s="1"/>
  <c r="FA70" i="4" s="1"/>
  <c r="FB70" i="4" s="1"/>
  <c r="FC70" i="4" s="1"/>
  <c r="FD70" i="4" s="1"/>
  <c r="FE70" i="4" s="1"/>
  <c r="FF70" i="4" s="1"/>
  <c r="FG70" i="4" s="1"/>
  <c r="FH70" i="4" s="1"/>
  <c r="FI70" i="4" s="1"/>
  <c r="FJ70" i="4" s="1"/>
  <c r="FK70" i="4" s="1"/>
  <c r="FL70" i="4" s="1"/>
  <c r="FM70" i="4" s="1"/>
  <c r="FN70" i="4" s="1"/>
  <c r="AZ70" i="4"/>
  <c r="BA70" i="4" s="1"/>
  <c r="BB70" i="4" s="1"/>
  <c r="BC70" i="4" s="1"/>
  <c r="BD70" i="4" s="1"/>
  <c r="BE70" i="4" s="1"/>
  <c r="BF70" i="4" s="1"/>
  <c r="BG70" i="4" s="1"/>
  <c r="BH70" i="4" s="1"/>
  <c r="BI70" i="4" s="1"/>
  <c r="BJ70" i="4" s="1"/>
  <c r="BK70" i="4" s="1"/>
  <c r="BL70" i="4" s="1"/>
  <c r="BM70" i="4" s="1"/>
  <c r="BN70" i="4" s="1"/>
  <c r="BO70" i="4" s="1"/>
  <c r="BP70" i="4" s="1"/>
  <c r="BQ70" i="4" s="1"/>
  <c r="BR70" i="4" s="1"/>
  <c r="BS70" i="4" s="1"/>
  <c r="BT70" i="4" s="1"/>
  <c r="BU70" i="4" s="1"/>
  <c r="BV70" i="4" s="1"/>
  <c r="BW70" i="4" s="1"/>
  <c r="BX70" i="4" s="1"/>
  <c r="BY70" i="4" s="1"/>
  <c r="BZ70" i="4" s="1"/>
  <c r="EG69" i="4"/>
  <c r="EH69" i="4" s="1"/>
  <c r="EI69" i="4" s="1"/>
  <c r="EJ69" i="4" s="1"/>
  <c r="EK69" i="4" s="1"/>
  <c r="EL69" i="4" s="1"/>
  <c r="EM69" i="4" s="1"/>
  <c r="EN69" i="4" s="1"/>
  <c r="EO69" i="4" s="1"/>
  <c r="EP69" i="4" s="1"/>
  <c r="EQ69" i="4" s="1"/>
  <c r="ER69" i="4" s="1"/>
  <c r="ES69" i="4" s="1"/>
  <c r="ET69" i="4" s="1"/>
  <c r="EU69" i="4" s="1"/>
  <c r="EV69" i="4" s="1"/>
  <c r="EW69" i="4" s="1"/>
  <c r="EX69" i="4" s="1"/>
  <c r="EY69" i="4" s="1"/>
  <c r="EZ69" i="4" s="1"/>
  <c r="FA69" i="4" s="1"/>
  <c r="FB69" i="4" s="1"/>
  <c r="FC69" i="4" s="1"/>
  <c r="FD69" i="4" s="1"/>
  <c r="FE69" i="4" s="1"/>
  <c r="FF69" i="4" s="1"/>
  <c r="FG69" i="4" s="1"/>
  <c r="FH69" i="4" s="1"/>
  <c r="FI69" i="4" s="1"/>
  <c r="FJ69" i="4" s="1"/>
  <c r="FK69" i="4" s="1"/>
  <c r="FL69" i="4" s="1"/>
  <c r="FM69" i="4" s="1"/>
  <c r="FN69" i="4" s="1"/>
  <c r="BH69" i="4"/>
  <c r="BI69" i="4" s="1"/>
  <c r="BJ69" i="4" s="1"/>
  <c r="BK69" i="4" s="1"/>
  <c r="BL69" i="4" s="1"/>
  <c r="BM69" i="4" s="1"/>
  <c r="BN69" i="4" s="1"/>
  <c r="BO69" i="4" s="1"/>
  <c r="BP69" i="4" s="1"/>
  <c r="BQ69" i="4" s="1"/>
  <c r="BR69" i="4" s="1"/>
  <c r="BS69" i="4" s="1"/>
  <c r="BT69" i="4" s="1"/>
  <c r="BU69" i="4" s="1"/>
  <c r="BV69" i="4" s="1"/>
  <c r="BW69" i="4" s="1"/>
  <c r="BX69" i="4" s="1"/>
  <c r="BY69" i="4" s="1"/>
  <c r="BZ69" i="4" s="1"/>
  <c r="CA69" i="4" s="1"/>
  <c r="CB69" i="4" s="1"/>
  <c r="CC69" i="4" s="1"/>
  <c r="CD69" i="4" s="1"/>
  <c r="CE69" i="4" s="1"/>
  <c r="CF69" i="4" s="1"/>
  <c r="CG69" i="4" s="1"/>
  <c r="CH69" i="4" s="1"/>
  <c r="CI69" i="4" s="1"/>
  <c r="CJ69" i="4" s="1"/>
  <c r="CK69" i="4" s="1"/>
  <c r="CL69" i="4" s="1"/>
  <c r="CM69" i="4" s="1"/>
  <c r="CN69" i="4" s="1"/>
  <c r="CO69" i="4" s="1"/>
  <c r="CP69" i="4" s="1"/>
  <c r="CQ69" i="4" s="1"/>
  <c r="CR69" i="4" s="1"/>
  <c r="CS69" i="4" s="1"/>
  <c r="CT69" i="4" s="1"/>
  <c r="CU69" i="4" s="1"/>
  <c r="CV69" i="4" s="1"/>
  <c r="CW69" i="4" s="1"/>
  <c r="CX69" i="4" s="1"/>
  <c r="CY69" i="4" s="1"/>
  <c r="CZ69" i="4" s="1"/>
  <c r="DA69" i="4" s="1"/>
  <c r="DB69" i="4" s="1"/>
  <c r="DC69" i="4" s="1"/>
  <c r="DD69" i="4" s="1"/>
  <c r="DE69" i="4" s="1"/>
  <c r="DF69" i="4" s="1"/>
  <c r="DG69" i="4" s="1"/>
  <c r="DH69" i="4" s="1"/>
  <c r="DI69" i="4" s="1"/>
  <c r="DJ69" i="4" s="1"/>
  <c r="DK69" i="4" s="1"/>
  <c r="DL69" i="4" s="1"/>
  <c r="DM69" i="4" s="1"/>
  <c r="DN69" i="4" s="1"/>
  <c r="DO69" i="4" s="1"/>
  <c r="DP69" i="4" s="1"/>
  <c r="DQ69" i="4" s="1"/>
  <c r="DR69" i="4" s="1"/>
  <c r="DS69" i="4" s="1"/>
  <c r="DT69" i="4" s="1"/>
  <c r="DU69" i="4" s="1"/>
  <c r="DV69" i="4" s="1"/>
  <c r="DW69" i="4" s="1"/>
  <c r="DX69" i="4" s="1"/>
  <c r="DY69" i="4" s="1"/>
  <c r="DZ69" i="4" s="1"/>
  <c r="EA69" i="4" s="1"/>
  <c r="EB69" i="4" s="1"/>
  <c r="EC69" i="4" s="1"/>
  <c r="ED69" i="4" s="1"/>
  <c r="EE69" i="4" s="1"/>
  <c r="EF69" i="4" s="1"/>
  <c r="BA69" i="4"/>
  <c r="BB69" i="4" s="1"/>
  <c r="BC69" i="4" s="1"/>
  <c r="BD69" i="4" s="1"/>
  <c r="BE69" i="4" s="1"/>
  <c r="BF69" i="4" s="1"/>
  <c r="BG69" i="4" s="1"/>
  <c r="AZ69" i="4"/>
  <c r="BC68" i="4"/>
  <c r="BD68" i="4" s="1"/>
  <c r="BE68" i="4" s="1"/>
  <c r="BF68" i="4" s="1"/>
  <c r="BG68" i="4" s="1"/>
  <c r="BH68" i="4" s="1"/>
  <c r="BI68" i="4" s="1"/>
  <c r="BJ68" i="4" s="1"/>
  <c r="BK68" i="4" s="1"/>
  <c r="BL68" i="4" s="1"/>
  <c r="BM68" i="4" s="1"/>
  <c r="BN68" i="4" s="1"/>
  <c r="BO68" i="4" s="1"/>
  <c r="BP68" i="4" s="1"/>
  <c r="BQ68" i="4" s="1"/>
  <c r="BR68" i="4" s="1"/>
  <c r="BS68" i="4" s="1"/>
  <c r="BT68" i="4" s="1"/>
  <c r="BU68" i="4" s="1"/>
  <c r="BV68" i="4" s="1"/>
  <c r="BW68" i="4" s="1"/>
  <c r="BX68" i="4" s="1"/>
  <c r="BY68" i="4" s="1"/>
  <c r="BZ68" i="4" s="1"/>
  <c r="CA68" i="4" s="1"/>
  <c r="CB68" i="4" s="1"/>
  <c r="CC68" i="4" s="1"/>
  <c r="CD68" i="4" s="1"/>
  <c r="CE68" i="4" s="1"/>
  <c r="CF68" i="4" s="1"/>
  <c r="CG68" i="4" s="1"/>
  <c r="CH68" i="4" s="1"/>
  <c r="CI68" i="4" s="1"/>
  <c r="CJ68" i="4" s="1"/>
  <c r="CK68" i="4" s="1"/>
  <c r="CL68" i="4" s="1"/>
  <c r="CM68" i="4" s="1"/>
  <c r="CN68" i="4" s="1"/>
  <c r="CO68" i="4" s="1"/>
  <c r="CP68" i="4" s="1"/>
  <c r="CQ68" i="4" s="1"/>
  <c r="CR68" i="4" s="1"/>
  <c r="CS68" i="4" s="1"/>
  <c r="CT68" i="4" s="1"/>
  <c r="CU68" i="4" s="1"/>
  <c r="CV68" i="4" s="1"/>
  <c r="CW68" i="4" s="1"/>
  <c r="CX68" i="4" s="1"/>
  <c r="CY68" i="4" s="1"/>
  <c r="CZ68" i="4" s="1"/>
  <c r="DA68" i="4" s="1"/>
  <c r="DB68" i="4" s="1"/>
  <c r="DC68" i="4" s="1"/>
  <c r="DD68" i="4" s="1"/>
  <c r="DE68" i="4" s="1"/>
  <c r="DF68" i="4" s="1"/>
  <c r="DG68" i="4" s="1"/>
  <c r="DH68" i="4" s="1"/>
  <c r="DI68" i="4" s="1"/>
  <c r="DJ68" i="4" s="1"/>
  <c r="DK68" i="4" s="1"/>
  <c r="DL68" i="4" s="1"/>
  <c r="DM68" i="4" s="1"/>
  <c r="DN68" i="4" s="1"/>
  <c r="DO68" i="4" s="1"/>
  <c r="DP68" i="4" s="1"/>
  <c r="DQ68" i="4" s="1"/>
  <c r="DR68" i="4" s="1"/>
  <c r="DS68" i="4" s="1"/>
  <c r="DT68" i="4" s="1"/>
  <c r="DU68" i="4" s="1"/>
  <c r="DV68" i="4" s="1"/>
  <c r="DW68" i="4" s="1"/>
  <c r="DX68" i="4" s="1"/>
  <c r="DY68" i="4" s="1"/>
  <c r="DZ68" i="4" s="1"/>
  <c r="EA68" i="4" s="1"/>
  <c r="EB68" i="4" s="1"/>
  <c r="EC68" i="4" s="1"/>
  <c r="ED68" i="4" s="1"/>
  <c r="EE68" i="4" s="1"/>
  <c r="EF68" i="4" s="1"/>
  <c r="EG68" i="4" s="1"/>
  <c r="EH68" i="4" s="1"/>
  <c r="EI68" i="4" s="1"/>
  <c r="EJ68" i="4" s="1"/>
  <c r="EK68" i="4" s="1"/>
  <c r="EL68" i="4" s="1"/>
  <c r="EM68" i="4" s="1"/>
  <c r="EN68" i="4" s="1"/>
  <c r="EO68" i="4" s="1"/>
  <c r="EP68" i="4" s="1"/>
  <c r="EQ68" i="4" s="1"/>
  <c r="ER68" i="4" s="1"/>
  <c r="ES68" i="4" s="1"/>
  <c r="ET68" i="4" s="1"/>
  <c r="EU68" i="4" s="1"/>
  <c r="EV68" i="4" s="1"/>
  <c r="EW68" i="4" s="1"/>
  <c r="EX68" i="4" s="1"/>
  <c r="EY68" i="4" s="1"/>
  <c r="EZ68" i="4" s="1"/>
  <c r="FA68" i="4" s="1"/>
  <c r="FB68" i="4" s="1"/>
  <c r="FC68" i="4" s="1"/>
  <c r="FD68" i="4" s="1"/>
  <c r="FE68" i="4" s="1"/>
  <c r="FF68" i="4" s="1"/>
  <c r="FG68" i="4" s="1"/>
  <c r="FH68" i="4" s="1"/>
  <c r="FI68" i="4" s="1"/>
  <c r="FJ68" i="4" s="1"/>
  <c r="FK68" i="4" s="1"/>
  <c r="FL68" i="4" s="1"/>
  <c r="FM68" i="4" s="1"/>
  <c r="FN68" i="4" s="1"/>
  <c r="AZ68" i="4"/>
  <c r="BA68" i="4" s="1"/>
  <c r="BB68" i="4" s="1"/>
  <c r="BO67" i="4"/>
  <c r="BP67" i="4" s="1"/>
  <c r="BQ67" i="4" s="1"/>
  <c r="BR67" i="4" s="1"/>
  <c r="BS67" i="4" s="1"/>
  <c r="BT67" i="4" s="1"/>
  <c r="BU67" i="4" s="1"/>
  <c r="BV67" i="4" s="1"/>
  <c r="BW67" i="4" s="1"/>
  <c r="BX67" i="4" s="1"/>
  <c r="BY67" i="4" s="1"/>
  <c r="BZ67" i="4" s="1"/>
  <c r="CA67" i="4" s="1"/>
  <c r="CB67" i="4" s="1"/>
  <c r="CC67" i="4" s="1"/>
  <c r="CD67" i="4" s="1"/>
  <c r="CE67" i="4" s="1"/>
  <c r="CF67" i="4" s="1"/>
  <c r="CG67" i="4" s="1"/>
  <c r="CH67" i="4" s="1"/>
  <c r="CI67" i="4" s="1"/>
  <c r="CJ67" i="4" s="1"/>
  <c r="CK67" i="4" s="1"/>
  <c r="CL67" i="4" s="1"/>
  <c r="CM67" i="4" s="1"/>
  <c r="CN67" i="4" s="1"/>
  <c r="CO67" i="4" s="1"/>
  <c r="CP67" i="4" s="1"/>
  <c r="CQ67" i="4" s="1"/>
  <c r="CR67" i="4" s="1"/>
  <c r="CS67" i="4" s="1"/>
  <c r="CT67" i="4" s="1"/>
  <c r="CU67" i="4" s="1"/>
  <c r="CV67" i="4" s="1"/>
  <c r="CW67" i="4" s="1"/>
  <c r="CX67" i="4" s="1"/>
  <c r="CY67" i="4" s="1"/>
  <c r="CZ67" i="4" s="1"/>
  <c r="DA67" i="4" s="1"/>
  <c r="DB67" i="4" s="1"/>
  <c r="DC67" i="4" s="1"/>
  <c r="DD67" i="4" s="1"/>
  <c r="DE67" i="4" s="1"/>
  <c r="DF67" i="4" s="1"/>
  <c r="DG67" i="4" s="1"/>
  <c r="DH67" i="4" s="1"/>
  <c r="DI67" i="4" s="1"/>
  <c r="DJ67" i="4" s="1"/>
  <c r="DK67" i="4" s="1"/>
  <c r="DL67" i="4" s="1"/>
  <c r="DM67" i="4" s="1"/>
  <c r="DN67" i="4" s="1"/>
  <c r="DO67" i="4" s="1"/>
  <c r="DP67" i="4" s="1"/>
  <c r="DQ67" i="4" s="1"/>
  <c r="DR67" i="4" s="1"/>
  <c r="DS67" i="4" s="1"/>
  <c r="DT67" i="4" s="1"/>
  <c r="DU67" i="4" s="1"/>
  <c r="DV67" i="4" s="1"/>
  <c r="DW67" i="4" s="1"/>
  <c r="DX67" i="4" s="1"/>
  <c r="DY67" i="4" s="1"/>
  <c r="DZ67" i="4" s="1"/>
  <c r="EA67" i="4" s="1"/>
  <c r="EB67" i="4" s="1"/>
  <c r="EC67" i="4" s="1"/>
  <c r="ED67" i="4" s="1"/>
  <c r="EE67" i="4" s="1"/>
  <c r="EF67" i="4" s="1"/>
  <c r="EG67" i="4" s="1"/>
  <c r="EH67" i="4" s="1"/>
  <c r="EI67" i="4" s="1"/>
  <c r="EJ67" i="4" s="1"/>
  <c r="EK67" i="4" s="1"/>
  <c r="EL67" i="4" s="1"/>
  <c r="EM67" i="4" s="1"/>
  <c r="EN67" i="4" s="1"/>
  <c r="EO67" i="4" s="1"/>
  <c r="EP67" i="4" s="1"/>
  <c r="EQ67" i="4" s="1"/>
  <c r="ER67" i="4" s="1"/>
  <c r="ES67" i="4" s="1"/>
  <c r="ET67" i="4" s="1"/>
  <c r="EU67" i="4" s="1"/>
  <c r="EV67" i="4" s="1"/>
  <c r="EW67" i="4" s="1"/>
  <c r="EX67" i="4" s="1"/>
  <c r="EY67" i="4" s="1"/>
  <c r="EZ67" i="4" s="1"/>
  <c r="FA67" i="4" s="1"/>
  <c r="FB67" i="4" s="1"/>
  <c r="FC67" i="4" s="1"/>
  <c r="FD67" i="4" s="1"/>
  <c r="FE67" i="4" s="1"/>
  <c r="FF67" i="4" s="1"/>
  <c r="FG67" i="4" s="1"/>
  <c r="FH67" i="4" s="1"/>
  <c r="FI67" i="4" s="1"/>
  <c r="FJ67" i="4" s="1"/>
  <c r="FK67" i="4" s="1"/>
  <c r="FL67" i="4" s="1"/>
  <c r="FM67" i="4" s="1"/>
  <c r="FN67" i="4" s="1"/>
  <c r="BD67" i="4"/>
  <c r="BE67" i="4" s="1"/>
  <c r="BF67" i="4" s="1"/>
  <c r="BG67" i="4" s="1"/>
  <c r="BH67" i="4" s="1"/>
  <c r="BI67" i="4" s="1"/>
  <c r="BJ67" i="4" s="1"/>
  <c r="BK67" i="4" s="1"/>
  <c r="BL67" i="4" s="1"/>
  <c r="BM67" i="4" s="1"/>
  <c r="BN67" i="4" s="1"/>
  <c r="BB67" i="4"/>
  <c r="BC67" i="4" s="1"/>
  <c r="AZ67" i="4"/>
  <c r="BA67" i="4" s="1"/>
  <c r="BC66" i="4"/>
  <c r="BD66" i="4" s="1"/>
  <c r="BE66" i="4" s="1"/>
  <c r="BF66" i="4" s="1"/>
  <c r="BG66" i="4" s="1"/>
  <c r="BH66" i="4" s="1"/>
  <c r="BI66" i="4" s="1"/>
  <c r="BJ66" i="4" s="1"/>
  <c r="BK66" i="4" s="1"/>
  <c r="BL66" i="4" s="1"/>
  <c r="BM66" i="4" s="1"/>
  <c r="BN66" i="4" s="1"/>
  <c r="BO66" i="4" s="1"/>
  <c r="BP66" i="4" s="1"/>
  <c r="BQ66" i="4" s="1"/>
  <c r="BR66" i="4" s="1"/>
  <c r="BS66" i="4" s="1"/>
  <c r="BT66" i="4" s="1"/>
  <c r="BU66" i="4" s="1"/>
  <c r="BV66" i="4" s="1"/>
  <c r="BW66" i="4" s="1"/>
  <c r="BX66" i="4" s="1"/>
  <c r="BY66" i="4" s="1"/>
  <c r="BZ66" i="4" s="1"/>
  <c r="CA66" i="4" s="1"/>
  <c r="CB66" i="4" s="1"/>
  <c r="CC66" i="4" s="1"/>
  <c r="CD66" i="4" s="1"/>
  <c r="CE66" i="4" s="1"/>
  <c r="CF66" i="4" s="1"/>
  <c r="CG66" i="4" s="1"/>
  <c r="CH66" i="4" s="1"/>
  <c r="CI66" i="4" s="1"/>
  <c r="CJ66" i="4" s="1"/>
  <c r="CK66" i="4" s="1"/>
  <c r="CL66" i="4" s="1"/>
  <c r="CM66" i="4" s="1"/>
  <c r="CN66" i="4" s="1"/>
  <c r="CO66" i="4" s="1"/>
  <c r="CP66" i="4" s="1"/>
  <c r="CQ66" i="4" s="1"/>
  <c r="CR66" i="4" s="1"/>
  <c r="CS66" i="4" s="1"/>
  <c r="CT66" i="4" s="1"/>
  <c r="CU66" i="4" s="1"/>
  <c r="CV66" i="4" s="1"/>
  <c r="CW66" i="4" s="1"/>
  <c r="CX66" i="4" s="1"/>
  <c r="CY66" i="4" s="1"/>
  <c r="CZ66" i="4" s="1"/>
  <c r="DA66" i="4" s="1"/>
  <c r="DB66" i="4" s="1"/>
  <c r="DC66" i="4" s="1"/>
  <c r="DD66" i="4" s="1"/>
  <c r="DE66" i="4" s="1"/>
  <c r="DF66" i="4" s="1"/>
  <c r="DG66" i="4" s="1"/>
  <c r="DH66" i="4" s="1"/>
  <c r="DI66" i="4" s="1"/>
  <c r="DJ66" i="4" s="1"/>
  <c r="DK66" i="4" s="1"/>
  <c r="DL66" i="4" s="1"/>
  <c r="DM66" i="4" s="1"/>
  <c r="DN66" i="4" s="1"/>
  <c r="DO66" i="4" s="1"/>
  <c r="DP66" i="4" s="1"/>
  <c r="DQ66" i="4" s="1"/>
  <c r="DR66" i="4" s="1"/>
  <c r="DS66" i="4" s="1"/>
  <c r="DT66" i="4" s="1"/>
  <c r="DU66" i="4" s="1"/>
  <c r="DV66" i="4" s="1"/>
  <c r="DW66" i="4" s="1"/>
  <c r="DX66" i="4" s="1"/>
  <c r="DY66" i="4" s="1"/>
  <c r="DZ66" i="4" s="1"/>
  <c r="EA66" i="4" s="1"/>
  <c r="EB66" i="4" s="1"/>
  <c r="EC66" i="4" s="1"/>
  <c r="ED66" i="4" s="1"/>
  <c r="EE66" i="4" s="1"/>
  <c r="EF66" i="4" s="1"/>
  <c r="EG66" i="4" s="1"/>
  <c r="EH66" i="4" s="1"/>
  <c r="EI66" i="4" s="1"/>
  <c r="EJ66" i="4" s="1"/>
  <c r="EK66" i="4" s="1"/>
  <c r="EL66" i="4" s="1"/>
  <c r="EM66" i="4" s="1"/>
  <c r="EN66" i="4" s="1"/>
  <c r="EO66" i="4" s="1"/>
  <c r="EP66" i="4" s="1"/>
  <c r="EQ66" i="4" s="1"/>
  <c r="ER66" i="4" s="1"/>
  <c r="ES66" i="4" s="1"/>
  <c r="ET66" i="4" s="1"/>
  <c r="EU66" i="4" s="1"/>
  <c r="EV66" i="4" s="1"/>
  <c r="EW66" i="4" s="1"/>
  <c r="EX66" i="4" s="1"/>
  <c r="EY66" i="4" s="1"/>
  <c r="EZ66" i="4" s="1"/>
  <c r="FA66" i="4" s="1"/>
  <c r="FB66" i="4" s="1"/>
  <c r="FC66" i="4" s="1"/>
  <c r="FD66" i="4" s="1"/>
  <c r="FE66" i="4" s="1"/>
  <c r="FF66" i="4" s="1"/>
  <c r="FG66" i="4" s="1"/>
  <c r="FH66" i="4" s="1"/>
  <c r="FI66" i="4" s="1"/>
  <c r="FJ66" i="4" s="1"/>
  <c r="FK66" i="4" s="1"/>
  <c r="FL66" i="4" s="1"/>
  <c r="FM66" i="4" s="1"/>
  <c r="FN66" i="4" s="1"/>
  <c r="BB66" i="4"/>
  <c r="BA66" i="4"/>
  <c r="AZ66" i="4"/>
  <c r="CA65" i="4"/>
  <c r="CB65" i="4" s="1"/>
  <c r="CC65" i="4" s="1"/>
  <c r="CD65" i="4" s="1"/>
  <c r="CE65" i="4" s="1"/>
  <c r="CF65" i="4" s="1"/>
  <c r="CG65" i="4" s="1"/>
  <c r="CH65" i="4" s="1"/>
  <c r="CI65" i="4" s="1"/>
  <c r="CJ65" i="4" s="1"/>
  <c r="CK65" i="4" s="1"/>
  <c r="CL65" i="4" s="1"/>
  <c r="CM65" i="4" s="1"/>
  <c r="CN65" i="4" s="1"/>
  <c r="CO65" i="4" s="1"/>
  <c r="CP65" i="4" s="1"/>
  <c r="CQ65" i="4" s="1"/>
  <c r="CR65" i="4" s="1"/>
  <c r="CS65" i="4" s="1"/>
  <c r="CT65" i="4" s="1"/>
  <c r="CU65" i="4" s="1"/>
  <c r="CV65" i="4" s="1"/>
  <c r="CW65" i="4" s="1"/>
  <c r="CX65" i="4" s="1"/>
  <c r="CY65" i="4" s="1"/>
  <c r="CZ65" i="4" s="1"/>
  <c r="DA65" i="4" s="1"/>
  <c r="DB65" i="4" s="1"/>
  <c r="DC65" i="4" s="1"/>
  <c r="DD65" i="4" s="1"/>
  <c r="DE65" i="4" s="1"/>
  <c r="DF65" i="4" s="1"/>
  <c r="DG65" i="4" s="1"/>
  <c r="DH65" i="4" s="1"/>
  <c r="DI65" i="4" s="1"/>
  <c r="DJ65" i="4" s="1"/>
  <c r="DK65" i="4" s="1"/>
  <c r="DL65" i="4" s="1"/>
  <c r="DM65" i="4" s="1"/>
  <c r="DN65" i="4" s="1"/>
  <c r="DO65" i="4" s="1"/>
  <c r="DP65" i="4" s="1"/>
  <c r="DQ65" i="4" s="1"/>
  <c r="DR65" i="4" s="1"/>
  <c r="DS65" i="4" s="1"/>
  <c r="DT65" i="4" s="1"/>
  <c r="DU65" i="4" s="1"/>
  <c r="DV65" i="4" s="1"/>
  <c r="DW65" i="4" s="1"/>
  <c r="DX65" i="4" s="1"/>
  <c r="DY65" i="4" s="1"/>
  <c r="DZ65" i="4" s="1"/>
  <c r="EA65" i="4" s="1"/>
  <c r="EB65" i="4" s="1"/>
  <c r="EC65" i="4" s="1"/>
  <c r="ED65" i="4" s="1"/>
  <c r="EE65" i="4" s="1"/>
  <c r="EF65" i="4" s="1"/>
  <c r="EG65" i="4" s="1"/>
  <c r="EH65" i="4" s="1"/>
  <c r="EI65" i="4" s="1"/>
  <c r="EJ65" i="4" s="1"/>
  <c r="EK65" i="4" s="1"/>
  <c r="EL65" i="4" s="1"/>
  <c r="EM65" i="4" s="1"/>
  <c r="EN65" i="4" s="1"/>
  <c r="EO65" i="4" s="1"/>
  <c r="EP65" i="4" s="1"/>
  <c r="EQ65" i="4" s="1"/>
  <c r="ER65" i="4" s="1"/>
  <c r="ES65" i="4" s="1"/>
  <c r="ET65" i="4" s="1"/>
  <c r="EU65" i="4" s="1"/>
  <c r="EV65" i="4" s="1"/>
  <c r="EW65" i="4" s="1"/>
  <c r="EX65" i="4" s="1"/>
  <c r="EY65" i="4" s="1"/>
  <c r="EZ65" i="4" s="1"/>
  <c r="FA65" i="4" s="1"/>
  <c r="FB65" i="4" s="1"/>
  <c r="FC65" i="4" s="1"/>
  <c r="FD65" i="4" s="1"/>
  <c r="FE65" i="4" s="1"/>
  <c r="FF65" i="4" s="1"/>
  <c r="FG65" i="4" s="1"/>
  <c r="FH65" i="4" s="1"/>
  <c r="FI65" i="4" s="1"/>
  <c r="FJ65" i="4" s="1"/>
  <c r="FK65" i="4" s="1"/>
  <c r="FL65" i="4" s="1"/>
  <c r="FM65" i="4" s="1"/>
  <c r="FN65" i="4" s="1"/>
  <c r="BE65" i="4"/>
  <c r="BF65" i="4" s="1"/>
  <c r="BG65" i="4" s="1"/>
  <c r="BH65" i="4" s="1"/>
  <c r="BI65" i="4" s="1"/>
  <c r="BJ65" i="4" s="1"/>
  <c r="BK65" i="4" s="1"/>
  <c r="BL65" i="4" s="1"/>
  <c r="BM65" i="4" s="1"/>
  <c r="BN65" i="4" s="1"/>
  <c r="BO65" i="4" s="1"/>
  <c r="BP65" i="4" s="1"/>
  <c r="BQ65" i="4" s="1"/>
  <c r="BR65" i="4" s="1"/>
  <c r="BS65" i="4" s="1"/>
  <c r="BT65" i="4" s="1"/>
  <c r="BU65" i="4" s="1"/>
  <c r="BV65" i="4" s="1"/>
  <c r="BW65" i="4" s="1"/>
  <c r="BX65" i="4" s="1"/>
  <c r="BY65" i="4" s="1"/>
  <c r="BZ65" i="4" s="1"/>
  <c r="BB65" i="4"/>
  <c r="BC65" i="4" s="1"/>
  <c r="BD65" i="4" s="1"/>
  <c r="AZ65" i="4"/>
  <c r="BA65" i="4" s="1"/>
  <c r="BT64" i="4"/>
  <c r="BU64" i="4" s="1"/>
  <c r="BV64" i="4" s="1"/>
  <c r="BW64" i="4" s="1"/>
  <c r="BX64" i="4" s="1"/>
  <c r="BY64" i="4" s="1"/>
  <c r="BZ64" i="4" s="1"/>
  <c r="CA64" i="4" s="1"/>
  <c r="CB64" i="4" s="1"/>
  <c r="CC64" i="4" s="1"/>
  <c r="CD64" i="4" s="1"/>
  <c r="CE64" i="4" s="1"/>
  <c r="CF64" i="4" s="1"/>
  <c r="CG64" i="4" s="1"/>
  <c r="CH64" i="4" s="1"/>
  <c r="CI64" i="4" s="1"/>
  <c r="CJ64" i="4" s="1"/>
  <c r="CK64" i="4" s="1"/>
  <c r="CL64" i="4" s="1"/>
  <c r="CM64" i="4" s="1"/>
  <c r="CN64" i="4" s="1"/>
  <c r="CO64" i="4" s="1"/>
  <c r="CP64" i="4" s="1"/>
  <c r="CQ64" i="4" s="1"/>
  <c r="CR64" i="4" s="1"/>
  <c r="CS64" i="4" s="1"/>
  <c r="CT64" i="4" s="1"/>
  <c r="CU64" i="4" s="1"/>
  <c r="CV64" i="4" s="1"/>
  <c r="CW64" i="4" s="1"/>
  <c r="CX64" i="4" s="1"/>
  <c r="CY64" i="4" s="1"/>
  <c r="CZ64" i="4" s="1"/>
  <c r="DA64" i="4" s="1"/>
  <c r="DB64" i="4" s="1"/>
  <c r="DC64" i="4" s="1"/>
  <c r="DD64" i="4" s="1"/>
  <c r="DE64" i="4" s="1"/>
  <c r="DF64" i="4" s="1"/>
  <c r="DG64" i="4" s="1"/>
  <c r="DH64" i="4" s="1"/>
  <c r="DI64" i="4" s="1"/>
  <c r="DJ64" i="4" s="1"/>
  <c r="DK64" i="4" s="1"/>
  <c r="DL64" i="4" s="1"/>
  <c r="DM64" i="4" s="1"/>
  <c r="DN64" i="4" s="1"/>
  <c r="DO64" i="4" s="1"/>
  <c r="DP64" i="4" s="1"/>
  <c r="DQ64" i="4" s="1"/>
  <c r="DR64" i="4" s="1"/>
  <c r="DS64" i="4" s="1"/>
  <c r="DT64" i="4" s="1"/>
  <c r="DU64" i="4" s="1"/>
  <c r="DV64" i="4" s="1"/>
  <c r="DW64" i="4" s="1"/>
  <c r="DX64" i="4" s="1"/>
  <c r="DY64" i="4" s="1"/>
  <c r="DZ64" i="4" s="1"/>
  <c r="EA64" i="4" s="1"/>
  <c r="EB64" i="4" s="1"/>
  <c r="EC64" i="4" s="1"/>
  <c r="ED64" i="4" s="1"/>
  <c r="EE64" i="4" s="1"/>
  <c r="EF64" i="4" s="1"/>
  <c r="EG64" i="4" s="1"/>
  <c r="EH64" i="4" s="1"/>
  <c r="EI64" i="4" s="1"/>
  <c r="EJ64" i="4" s="1"/>
  <c r="EK64" i="4" s="1"/>
  <c r="EL64" i="4" s="1"/>
  <c r="EM64" i="4" s="1"/>
  <c r="EN64" i="4" s="1"/>
  <c r="EO64" i="4" s="1"/>
  <c r="EP64" i="4" s="1"/>
  <c r="EQ64" i="4" s="1"/>
  <c r="ER64" i="4" s="1"/>
  <c r="ES64" i="4" s="1"/>
  <c r="ET64" i="4" s="1"/>
  <c r="EU64" i="4" s="1"/>
  <c r="EV64" i="4" s="1"/>
  <c r="EW64" i="4" s="1"/>
  <c r="EX64" i="4" s="1"/>
  <c r="EY64" i="4" s="1"/>
  <c r="EZ64" i="4" s="1"/>
  <c r="FA64" i="4" s="1"/>
  <c r="FB64" i="4" s="1"/>
  <c r="FC64" i="4" s="1"/>
  <c r="FD64" i="4" s="1"/>
  <c r="FE64" i="4" s="1"/>
  <c r="FF64" i="4" s="1"/>
  <c r="FG64" i="4" s="1"/>
  <c r="FH64" i="4" s="1"/>
  <c r="FI64" i="4" s="1"/>
  <c r="FJ64" i="4" s="1"/>
  <c r="FK64" i="4" s="1"/>
  <c r="FL64" i="4" s="1"/>
  <c r="FM64" i="4" s="1"/>
  <c r="FN64" i="4" s="1"/>
  <c r="BH64" i="4"/>
  <c r="BI64" i="4" s="1"/>
  <c r="BJ64" i="4" s="1"/>
  <c r="BK64" i="4" s="1"/>
  <c r="BL64" i="4" s="1"/>
  <c r="BM64" i="4" s="1"/>
  <c r="BN64" i="4" s="1"/>
  <c r="BO64" i="4" s="1"/>
  <c r="BP64" i="4" s="1"/>
  <c r="BQ64" i="4" s="1"/>
  <c r="BR64" i="4" s="1"/>
  <c r="BS64" i="4" s="1"/>
  <c r="BE64" i="4"/>
  <c r="BF64" i="4" s="1"/>
  <c r="BG64" i="4" s="1"/>
  <c r="BB64" i="4"/>
  <c r="BC64" i="4" s="1"/>
  <c r="BD64" i="4" s="1"/>
  <c r="BA64" i="4"/>
  <c r="AZ64" i="4"/>
  <c r="BJ63" i="4"/>
  <c r="BK63" i="4" s="1"/>
  <c r="BL63" i="4" s="1"/>
  <c r="BM63" i="4" s="1"/>
  <c r="BN63" i="4" s="1"/>
  <c r="BO63" i="4" s="1"/>
  <c r="BP63" i="4" s="1"/>
  <c r="BQ63" i="4" s="1"/>
  <c r="BR63" i="4" s="1"/>
  <c r="BS63" i="4" s="1"/>
  <c r="BT63" i="4" s="1"/>
  <c r="BU63" i="4" s="1"/>
  <c r="BV63" i="4" s="1"/>
  <c r="BW63" i="4" s="1"/>
  <c r="BX63" i="4" s="1"/>
  <c r="BY63" i="4" s="1"/>
  <c r="BZ63" i="4" s="1"/>
  <c r="CA63" i="4" s="1"/>
  <c r="CB63" i="4" s="1"/>
  <c r="CC63" i="4" s="1"/>
  <c r="CD63" i="4" s="1"/>
  <c r="CE63" i="4" s="1"/>
  <c r="CF63" i="4" s="1"/>
  <c r="CG63" i="4" s="1"/>
  <c r="CH63" i="4" s="1"/>
  <c r="CI63" i="4" s="1"/>
  <c r="CJ63" i="4" s="1"/>
  <c r="CK63" i="4" s="1"/>
  <c r="CL63" i="4" s="1"/>
  <c r="CM63" i="4" s="1"/>
  <c r="CN63" i="4" s="1"/>
  <c r="CO63" i="4" s="1"/>
  <c r="CP63" i="4" s="1"/>
  <c r="CQ63" i="4" s="1"/>
  <c r="CR63" i="4" s="1"/>
  <c r="CS63" i="4" s="1"/>
  <c r="CT63" i="4" s="1"/>
  <c r="CU63" i="4" s="1"/>
  <c r="CV63" i="4" s="1"/>
  <c r="CW63" i="4" s="1"/>
  <c r="CX63" i="4" s="1"/>
  <c r="CY63" i="4" s="1"/>
  <c r="CZ63" i="4" s="1"/>
  <c r="DA63" i="4" s="1"/>
  <c r="DB63" i="4" s="1"/>
  <c r="DC63" i="4" s="1"/>
  <c r="DD63" i="4" s="1"/>
  <c r="DE63" i="4" s="1"/>
  <c r="DF63" i="4" s="1"/>
  <c r="DG63" i="4" s="1"/>
  <c r="DH63" i="4" s="1"/>
  <c r="DI63" i="4" s="1"/>
  <c r="DJ63" i="4" s="1"/>
  <c r="DK63" i="4" s="1"/>
  <c r="DL63" i="4" s="1"/>
  <c r="DM63" i="4" s="1"/>
  <c r="DN63" i="4" s="1"/>
  <c r="DO63" i="4" s="1"/>
  <c r="DP63" i="4" s="1"/>
  <c r="DQ63" i="4" s="1"/>
  <c r="DR63" i="4" s="1"/>
  <c r="DS63" i="4" s="1"/>
  <c r="DT63" i="4" s="1"/>
  <c r="DU63" i="4" s="1"/>
  <c r="DV63" i="4" s="1"/>
  <c r="DW63" i="4" s="1"/>
  <c r="DX63" i="4" s="1"/>
  <c r="DY63" i="4" s="1"/>
  <c r="DZ63" i="4" s="1"/>
  <c r="EA63" i="4" s="1"/>
  <c r="EB63" i="4" s="1"/>
  <c r="EC63" i="4" s="1"/>
  <c r="ED63" i="4" s="1"/>
  <c r="EE63" i="4" s="1"/>
  <c r="EF63" i="4" s="1"/>
  <c r="EG63" i="4" s="1"/>
  <c r="EH63" i="4" s="1"/>
  <c r="EI63" i="4" s="1"/>
  <c r="EJ63" i="4" s="1"/>
  <c r="EK63" i="4" s="1"/>
  <c r="EL63" i="4" s="1"/>
  <c r="EM63" i="4" s="1"/>
  <c r="EN63" i="4" s="1"/>
  <c r="EO63" i="4" s="1"/>
  <c r="EP63" i="4" s="1"/>
  <c r="EQ63" i="4" s="1"/>
  <c r="ER63" i="4" s="1"/>
  <c r="ES63" i="4" s="1"/>
  <c r="ET63" i="4" s="1"/>
  <c r="EU63" i="4" s="1"/>
  <c r="EV63" i="4" s="1"/>
  <c r="EW63" i="4" s="1"/>
  <c r="EX63" i="4" s="1"/>
  <c r="EY63" i="4" s="1"/>
  <c r="EZ63" i="4" s="1"/>
  <c r="FA63" i="4" s="1"/>
  <c r="FB63" i="4" s="1"/>
  <c r="FC63" i="4" s="1"/>
  <c r="FD63" i="4" s="1"/>
  <c r="FE63" i="4" s="1"/>
  <c r="FF63" i="4" s="1"/>
  <c r="FG63" i="4" s="1"/>
  <c r="FH63" i="4" s="1"/>
  <c r="FI63" i="4" s="1"/>
  <c r="FJ63" i="4" s="1"/>
  <c r="FK63" i="4" s="1"/>
  <c r="FL63" i="4" s="1"/>
  <c r="FM63" i="4" s="1"/>
  <c r="FN63" i="4" s="1"/>
  <c r="AZ63" i="4"/>
  <c r="BA63" i="4" s="1"/>
  <c r="BB63" i="4" s="1"/>
  <c r="BC63" i="4" s="1"/>
  <c r="BD63" i="4" s="1"/>
  <c r="BE63" i="4" s="1"/>
  <c r="BF63" i="4" s="1"/>
  <c r="BG63" i="4" s="1"/>
  <c r="BH63" i="4" s="1"/>
  <c r="BI63" i="4" s="1"/>
  <c r="BF62" i="4"/>
  <c r="BG62" i="4" s="1"/>
  <c r="BH62" i="4" s="1"/>
  <c r="BI62" i="4" s="1"/>
  <c r="BJ62" i="4" s="1"/>
  <c r="BK62" i="4" s="1"/>
  <c r="BL62" i="4" s="1"/>
  <c r="BM62" i="4" s="1"/>
  <c r="BN62" i="4" s="1"/>
  <c r="BO62" i="4" s="1"/>
  <c r="BP62" i="4" s="1"/>
  <c r="BQ62" i="4" s="1"/>
  <c r="BR62" i="4" s="1"/>
  <c r="BS62" i="4" s="1"/>
  <c r="BT62" i="4" s="1"/>
  <c r="BU62" i="4" s="1"/>
  <c r="BV62" i="4" s="1"/>
  <c r="BW62" i="4" s="1"/>
  <c r="BX62" i="4" s="1"/>
  <c r="BY62" i="4" s="1"/>
  <c r="BZ62" i="4" s="1"/>
  <c r="CA62" i="4" s="1"/>
  <c r="CB62" i="4" s="1"/>
  <c r="CC62" i="4" s="1"/>
  <c r="CD62" i="4" s="1"/>
  <c r="CE62" i="4" s="1"/>
  <c r="CF62" i="4" s="1"/>
  <c r="CG62" i="4" s="1"/>
  <c r="CH62" i="4" s="1"/>
  <c r="CI62" i="4" s="1"/>
  <c r="CJ62" i="4" s="1"/>
  <c r="CK62" i="4" s="1"/>
  <c r="CL62" i="4" s="1"/>
  <c r="CM62" i="4" s="1"/>
  <c r="CN62" i="4" s="1"/>
  <c r="CO62" i="4" s="1"/>
  <c r="CP62" i="4" s="1"/>
  <c r="CQ62" i="4" s="1"/>
  <c r="CR62" i="4" s="1"/>
  <c r="CS62" i="4" s="1"/>
  <c r="CT62" i="4" s="1"/>
  <c r="CU62" i="4" s="1"/>
  <c r="CV62" i="4" s="1"/>
  <c r="CW62" i="4" s="1"/>
  <c r="CX62" i="4" s="1"/>
  <c r="CY62" i="4" s="1"/>
  <c r="CZ62" i="4" s="1"/>
  <c r="DA62" i="4" s="1"/>
  <c r="DB62" i="4" s="1"/>
  <c r="DC62" i="4" s="1"/>
  <c r="DD62" i="4" s="1"/>
  <c r="DE62" i="4" s="1"/>
  <c r="DF62" i="4" s="1"/>
  <c r="DG62" i="4" s="1"/>
  <c r="DH62" i="4" s="1"/>
  <c r="DI62" i="4" s="1"/>
  <c r="DJ62" i="4" s="1"/>
  <c r="DK62" i="4" s="1"/>
  <c r="DL62" i="4" s="1"/>
  <c r="DM62" i="4" s="1"/>
  <c r="DN62" i="4" s="1"/>
  <c r="DO62" i="4" s="1"/>
  <c r="DP62" i="4" s="1"/>
  <c r="DQ62" i="4" s="1"/>
  <c r="DR62" i="4" s="1"/>
  <c r="DS62" i="4" s="1"/>
  <c r="DT62" i="4" s="1"/>
  <c r="DU62" i="4" s="1"/>
  <c r="DV62" i="4" s="1"/>
  <c r="DW62" i="4" s="1"/>
  <c r="DX62" i="4" s="1"/>
  <c r="DY62" i="4" s="1"/>
  <c r="DZ62" i="4" s="1"/>
  <c r="EA62" i="4" s="1"/>
  <c r="EB62" i="4" s="1"/>
  <c r="EC62" i="4" s="1"/>
  <c r="ED62" i="4" s="1"/>
  <c r="EE62" i="4" s="1"/>
  <c r="EF62" i="4" s="1"/>
  <c r="EG62" i="4" s="1"/>
  <c r="EH62" i="4" s="1"/>
  <c r="EI62" i="4" s="1"/>
  <c r="EJ62" i="4" s="1"/>
  <c r="EK62" i="4" s="1"/>
  <c r="EL62" i="4" s="1"/>
  <c r="EM62" i="4" s="1"/>
  <c r="EN62" i="4" s="1"/>
  <c r="EO62" i="4" s="1"/>
  <c r="EP62" i="4" s="1"/>
  <c r="EQ62" i="4" s="1"/>
  <c r="ER62" i="4" s="1"/>
  <c r="ES62" i="4" s="1"/>
  <c r="ET62" i="4" s="1"/>
  <c r="EU62" i="4" s="1"/>
  <c r="EV62" i="4" s="1"/>
  <c r="EW62" i="4" s="1"/>
  <c r="EX62" i="4" s="1"/>
  <c r="EY62" i="4" s="1"/>
  <c r="EZ62" i="4" s="1"/>
  <c r="FA62" i="4" s="1"/>
  <c r="FB62" i="4" s="1"/>
  <c r="FC62" i="4" s="1"/>
  <c r="FD62" i="4" s="1"/>
  <c r="FE62" i="4" s="1"/>
  <c r="FF62" i="4" s="1"/>
  <c r="FG62" i="4" s="1"/>
  <c r="FH62" i="4" s="1"/>
  <c r="FI62" i="4" s="1"/>
  <c r="FJ62" i="4" s="1"/>
  <c r="FK62" i="4" s="1"/>
  <c r="FL62" i="4" s="1"/>
  <c r="FM62" i="4" s="1"/>
  <c r="FN62" i="4" s="1"/>
  <c r="BD62" i="4"/>
  <c r="BE62" i="4" s="1"/>
  <c r="BB62" i="4"/>
  <c r="BC62" i="4" s="1"/>
  <c r="AZ62" i="4"/>
  <c r="BA62" i="4" s="1"/>
  <c r="BC61" i="4"/>
  <c r="BD61" i="4" s="1"/>
  <c r="BE61" i="4" s="1"/>
  <c r="BF61" i="4" s="1"/>
  <c r="BG61" i="4" s="1"/>
  <c r="BH61" i="4" s="1"/>
  <c r="BI61" i="4" s="1"/>
  <c r="BJ61" i="4" s="1"/>
  <c r="BK61" i="4" s="1"/>
  <c r="BL61" i="4" s="1"/>
  <c r="BM61" i="4" s="1"/>
  <c r="BN61" i="4" s="1"/>
  <c r="BO61" i="4" s="1"/>
  <c r="BP61" i="4" s="1"/>
  <c r="BQ61" i="4" s="1"/>
  <c r="BR61" i="4" s="1"/>
  <c r="BS61" i="4" s="1"/>
  <c r="BT61" i="4" s="1"/>
  <c r="BU61" i="4" s="1"/>
  <c r="BV61" i="4" s="1"/>
  <c r="BW61" i="4" s="1"/>
  <c r="BX61" i="4" s="1"/>
  <c r="BY61" i="4" s="1"/>
  <c r="BZ61" i="4" s="1"/>
  <c r="CA61" i="4" s="1"/>
  <c r="CB61" i="4" s="1"/>
  <c r="CC61" i="4" s="1"/>
  <c r="CD61" i="4" s="1"/>
  <c r="CE61" i="4" s="1"/>
  <c r="CF61" i="4" s="1"/>
  <c r="CG61" i="4" s="1"/>
  <c r="CH61" i="4" s="1"/>
  <c r="CI61" i="4" s="1"/>
  <c r="CJ61" i="4" s="1"/>
  <c r="CK61" i="4" s="1"/>
  <c r="CL61" i="4" s="1"/>
  <c r="CM61" i="4" s="1"/>
  <c r="CN61" i="4" s="1"/>
  <c r="CO61" i="4" s="1"/>
  <c r="CP61" i="4" s="1"/>
  <c r="CQ61" i="4" s="1"/>
  <c r="CR61" i="4" s="1"/>
  <c r="CS61" i="4" s="1"/>
  <c r="CT61" i="4" s="1"/>
  <c r="CU61" i="4" s="1"/>
  <c r="CV61" i="4" s="1"/>
  <c r="CW61" i="4" s="1"/>
  <c r="CX61" i="4" s="1"/>
  <c r="CY61" i="4" s="1"/>
  <c r="CZ61" i="4" s="1"/>
  <c r="DA61" i="4" s="1"/>
  <c r="DB61" i="4" s="1"/>
  <c r="DC61" i="4" s="1"/>
  <c r="DD61" i="4" s="1"/>
  <c r="DE61" i="4" s="1"/>
  <c r="DF61" i="4" s="1"/>
  <c r="DG61" i="4" s="1"/>
  <c r="DH61" i="4" s="1"/>
  <c r="DI61" i="4" s="1"/>
  <c r="DJ61" i="4" s="1"/>
  <c r="DK61" i="4" s="1"/>
  <c r="DL61" i="4" s="1"/>
  <c r="DM61" i="4" s="1"/>
  <c r="DN61" i="4" s="1"/>
  <c r="DO61" i="4" s="1"/>
  <c r="DP61" i="4" s="1"/>
  <c r="DQ61" i="4" s="1"/>
  <c r="DR61" i="4" s="1"/>
  <c r="DS61" i="4" s="1"/>
  <c r="DT61" i="4" s="1"/>
  <c r="DU61" i="4" s="1"/>
  <c r="DV61" i="4" s="1"/>
  <c r="DW61" i="4" s="1"/>
  <c r="DX61" i="4" s="1"/>
  <c r="DY61" i="4" s="1"/>
  <c r="DZ61" i="4" s="1"/>
  <c r="EA61" i="4" s="1"/>
  <c r="EB61" i="4" s="1"/>
  <c r="EC61" i="4" s="1"/>
  <c r="ED61" i="4" s="1"/>
  <c r="EE61" i="4" s="1"/>
  <c r="EF61" i="4" s="1"/>
  <c r="EG61" i="4" s="1"/>
  <c r="EH61" i="4" s="1"/>
  <c r="EI61" i="4" s="1"/>
  <c r="EJ61" i="4" s="1"/>
  <c r="EK61" i="4" s="1"/>
  <c r="EL61" i="4" s="1"/>
  <c r="EM61" i="4" s="1"/>
  <c r="EN61" i="4" s="1"/>
  <c r="EO61" i="4" s="1"/>
  <c r="EP61" i="4" s="1"/>
  <c r="EQ61" i="4" s="1"/>
  <c r="ER61" i="4" s="1"/>
  <c r="ES61" i="4" s="1"/>
  <c r="ET61" i="4" s="1"/>
  <c r="EU61" i="4" s="1"/>
  <c r="EV61" i="4" s="1"/>
  <c r="EW61" i="4" s="1"/>
  <c r="EX61" i="4" s="1"/>
  <c r="EY61" i="4" s="1"/>
  <c r="EZ61" i="4" s="1"/>
  <c r="FA61" i="4" s="1"/>
  <c r="FB61" i="4" s="1"/>
  <c r="FC61" i="4" s="1"/>
  <c r="FD61" i="4" s="1"/>
  <c r="FE61" i="4" s="1"/>
  <c r="FF61" i="4" s="1"/>
  <c r="FG61" i="4" s="1"/>
  <c r="FH61" i="4" s="1"/>
  <c r="FI61" i="4" s="1"/>
  <c r="FJ61" i="4" s="1"/>
  <c r="FK61" i="4" s="1"/>
  <c r="FL61" i="4" s="1"/>
  <c r="FM61" i="4" s="1"/>
  <c r="FN61" i="4" s="1"/>
  <c r="BA61" i="4"/>
  <c r="BB61" i="4" s="1"/>
  <c r="AZ61" i="4"/>
  <c r="CG60" i="4"/>
  <c r="CH60" i="4" s="1"/>
  <c r="CI60" i="4" s="1"/>
  <c r="CJ60" i="4" s="1"/>
  <c r="CK60" i="4" s="1"/>
  <c r="CL60" i="4" s="1"/>
  <c r="CM60" i="4" s="1"/>
  <c r="CN60" i="4" s="1"/>
  <c r="CO60" i="4" s="1"/>
  <c r="CP60" i="4" s="1"/>
  <c r="CQ60" i="4" s="1"/>
  <c r="CR60" i="4" s="1"/>
  <c r="CS60" i="4" s="1"/>
  <c r="CT60" i="4" s="1"/>
  <c r="CU60" i="4" s="1"/>
  <c r="CV60" i="4" s="1"/>
  <c r="CW60" i="4" s="1"/>
  <c r="CX60" i="4" s="1"/>
  <c r="CY60" i="4" s="1"/>
  <c r="CZ60" i="4" s="1"/>
  <c r="DA60" i="4" s="1"/>
  <c r="DB60" i="4" s="1"/>
  <c r="DC60" i="4" s="1"/>
  <c r="DD60" i="4" s="1"/>
  <c r="DE60" i="4" s="1"/>
  <c r="DF60" i="4" s="1"/>
  <c r="DG60" i="4" s="1"/>
  <c r="DH60" i="4" s="1"/>
  <c r="DI60" i="4" s="1"/>
  <c r="DJ60" i="4" s="1"/>
  <c r="DK60" i="4" s="1"/>
  <c r="DL60" i="4" s="1"/>
  <c r="DM60" i="4" s="1"/>
  <c r="DN60" i="4" s="1"/>
  <c r="DO60" i="4" s="1"/>
  <c r="DP60" i="4" s="1"/>
  <c r="DQ60" i="4" s="1"/>
  <c r="DR60" i="4" s="1"/>
  <c r="DS60" i="4" s="1"/>
  <c r="DT60" i="4" s="1"/>
  <c r="DU60" i="4" s="1"/>
  <c r="DV60" i="4" s="1"/>
  <c r="DW60" i="4" s="1"/>
  <c r="DX60" i="4" s="1"/>
  <c r="DY60" i="4" s="1"/>
  <c r="DZ60" i="4" s="1"/>
  <c r="EA60" i="4" s="1"/>
  <c r="EB60" i="4" s="1"/>
  <c r="EC60" i="4" s="1"/>
  <c r="ED60" i="4" s="1"/>
  <c r="EE60" i="4" s="1"/>
  <c r="EF60" i="4" s="1"/>
  <c r="EG60" i="4" s="1"/>
  <c r="EH60" i="4" s="1"/>
  <c r="EI60" i="4" s="1"/>
  <c r="EJ60" i="4" s="1"/>
  <c r="EK60" i="4" s="1"/>
  <c r="EL60" i="4" s="1"/>
  <c r="EM60" i="4" s="1"/>
  <c r="EN60" i="4" s="1"/>
  <c r="EO60" i="4" s="1"/>
  <c r="EP60" i="4" s="1"/>
  <c r="EQ60" i="4" s="1"/>
  <c r="ER60" i="4" s="1"/>
  <c r="ES60" i="4" s="1"/>
  <c r="ET60" i="4" s="1"/>
  <c r="EU60" i="4" s="1"/>
  <c r="EV60" i="4" s="1"/>
  <c r="EW60" i="4" s="1"/>
  <c r="EX60" i="4" s="1"/>
  <c r="EY60" i="4" s="1"/>
  <c r="EZ60" i="4" s="1"/>
  <c r="FA60" i="4" s="1"/>
  <c r="FB60" i="4" s="1"/>
  <c r="FC60" i="4" s="1"/>
  <c r="FD60" i="4" s="1"/>
  <c r="FE60" i="4" s="1"/>
  <c r="FF60" i="4" s="1"/>
  <c r="FG60" i="4" s="1"/>
  <c r="FH60" i="4" s="1"/>
  <c r="FI60" i="4" s="1"/>
  <c r="FJ60" i="4" s="1"/>
  <c r="FK60" i="4" s="1"/>
  <c r="FL60" i="4" s="1"/>
  <c r="FM60" i="4" s="1"/>
  <c r="FN60" i="4" s="1"/>
  <c r="BJ60" i="4"/>
  <c r="BK60" i="4" s="1"/>
  <c r="BL60" i="4" s="1"/>
  <c r="BM60" i="4" s="1"/>
  <c r="BN60" i="4" s="1"/>
  <c r="BO60" i="4" s="1"/>
  <c r="BP60" i="4" s="1"/>
  <c r="BQ60" i="4" s="1"/>
  <c r="BR60" i="4" s="1"/>
  <c r="BS60" i="4" s="1"/>
  <c r="BT60" i="4" s="1"/>
  <c r="BU60" i="4" s="1"/>
  <c r="BV60" i="4" s="1"/>
  <c r="BW60" i="4" s="1"/>
  <c r="BX60" i="4" s="1"/>
  <c r="BY60" i="4" s="1"/>
  <c r="BZ60" i="4" s="1"/>
  <c r="CA60" i="4" s="1"/>
  <c r="CB60" i="4" s="1"/>
  <c r="CC60" i="4" s="1"/>
  <c r="CD60" i="4" s="1"/>
  <c r="CE60" i="4" s="1"/>
  <c r="CF60" i="4" s="1"/>
  <c r="BB60" i="4"/>
  <c r="BC60" i="4" s="1"/>
  <c r="BD60" i="4" s="1"/>
  <c r="BE60" i="4" s="1"/>
  <c r="BF60" i="4" s="1"/>
  <c r="BG60" i="4" s="1"/>
  <c r="BH60" i="4" s="1"/>
  <c r="BI60" i="4" s="1"/>
  <c r="BA60" i="4"/>
  <c r="AZ60" i="4"/>
  <c r="DL59" i="4"/>
  <c r="DM59" i="4" s="1"/>
  <c r="DN59" i="4" s="1"/>
  <c r="DO59" i="4" s="1"/>
  <c r="DP59" i="4" s="1"/>
  <c r="DQ59" i="4" s="1"/>
  <c r="DR59" i="4" s="1"/>
  <c r="DS59" i="4" s="1"/>
  <c r="DT59" i="4" s="1"/>
  <c r="DU59" i="4" s="1"/>
  <c r="DV59" i="4" s="1"/>
  <c r="DW59" i="4" s="1"/>
  <c r="DX59" i="4" s="1"/>
  <c r="DY59" i="4" s="1"/>
  <c r="DZ59" i="4" s="1"/>
  <c r="EA59" i="4" s="1"/>
  <c r="EB59" i="4" s="1"/>
  <c r="EC59" i="4" s="1"/>
  <c r="ED59" i="4" s="1"/>
  <c r="EE59" i="4" s="1"/>
  <c r="EF59" i="4" s="1"/>
  <c r="EG59" i="4" s="1"/>
  <c r="EH59" i="4" s="1"/>
  <c r="EI59" i="4" s="1"/>
  <c r="EJ59" i="4" s="1"/>
  <c r="EK59" i="4" s="1"/>
  <c r="EL59" i="4" s="1"/>
  <c r="EM59" i="4" s="1"/>
  <c r="EN59" i="4" s="1"/>
  <c r="EO59" i="4" s="1"/>
  <c r="EP59" i="4" s="1"/>
  <c r="EQ59" i="4" s="1"/>
  <c r="ER59" i="4" s="1"/>
  <c r="ES59" i="4" s="1"/>
  <c r="ET59" i="4" s="1"/>
  <c r="EU59" i="4" s="1"/>
  <c r="EV59" i="4" s="1"/>
  <c r="EW59" i="4" s="1"/>
  <c r="EX59" i="4" s="1"/>
  <c r="EY59" i="4" s="1"/>
  <c r="EZ59" i="4" s="1"/>
  <c r="FA59" i="4" s="1"/>
  <c r="FB59" i="4" s="1"/>
  <c r="FC59" i="4" s="1"/>
  <c r="FD59" i="4" s="1"/>
  <c r="FE59" i="4" s="1"/>
  <c r="FF59" i="4" s="1"/>
  <c r="FG59" i="4" s="1"/>
  <c r="FH59" i="4" s="1"/>
  <c r="FI59" i="4" s="1"/>
  <c r="FJ59" i="4" s="1"/>
  <c r="FK59" i="4" s="1"/>
  <c r="FL59" i="4" s="1"/>
  <c r="FM59" i="4" s="1"/>
  <c r="FN59" i="4" s="1"/>
  <c r="BP59" i="4"/>
  <c r="BQ59" i="4" s="1"/>
  <c r="BR59" i="4" s="1"/>
  <c r="BS59" i="4" s="1"/>
  <c r="BT59" i="4" s="1"/>
  <c r="BU59" i="4" s="1"/>
  <c r="BV59" i="4" s="1"/>
  <c r="BW59" i="4" s="1"/>
  <c r="BX59" i="4" s="1"/>
  <c r="BY59" i="4" s="1"/>
  <c r="BZ59" i="4" s="1"/>
  <c r="CA59" i="4" s="1"/>
  <c r="CB59" i="4" s="1"/>
  <c r="CC59" i="4" s="1"/>
  <c r="CD59" i="4" s="1"/>
  <c r="CE59" i="4" s="1"/>
  <c r="CF59" i="4" s="1"/>
  <c r="CG59" i="4" s="1"/>
  <c r="CH59" i="4" s="1"/>
  <c r="CI59" i="4" s="1"/>
  <c r="CJ59" i="4" s="1"/>
  <c r="CK59" i="4" s="1"/>
  <c r="CL59" i="4" s="1"/>
  <c r="CM59" i="4" s="1"/>
  <c r="CN59" i="4" s="1"/>
  <c r="CO59" i="4" s="1"/>
  <c r="CP59" i="4" s="1"/>
  <c r="CQ59" i="4" s="1"/>
  <c r="CR59" i="4" s="1"/>
  <c r="CS59" i="4" s="1"/>
  <c r="CT59" i="4" s="1"/>
  <c r="CU59" i="4" s="1"/>
  <c r="CV59" i="4" s="1"/>
  <c r="CW59" i="4" s="1"/>
  <c r="CX59" i="4" s="1"/>
  <c r="CY59" i="4" s="1"/>
  <c r="CZ59" i="4" s="1"/>
  <c r="DA59" i="4" s="1"/>
  <c r="DB59" i="4" s="1"/>
  <c r="DC59" i="4" s="1"/>
  <c r="DD59" i="4" s="1"/>
  <c r="DE59" i="4" s="1"/>
  <c r="DF59" i="4" s="1"/>
  <c r="DG59" i="4" s="1"/>
  <c r="DH59" i="4" s="1"/>
  <c r="DI59" i="4" s="1"/>
  <c r="DJ59" i="4" s="1"/>
  <c r="DK59" i="4" s="1"/>
  <c r="AZ59" i="4"/>
  <c r="BA59" i="4" s="1"/>
  <c r="BB59" i="4" s="1"/>
  <c r="BC59" i="4" s="1"/>
  <c r="BD59" i="4" s="1"/>
  <c r="BE59" i="4" s="1"/>
  <c r="BF59" i="4" s="1"/>
  <c r="BG59" i="4" s="1"/>
  <c r="BH59" i="4" s="1"/>
  <c r="BI59" i="4" s="1"/>
  <c r="BJ59" i="4" s="1"/>
  <c r="BK59" i="4" s="1"/>
  <c r="BL59" i="4" s="1"/>
  <c r="BM59" i="4" s="1"/>
  <c r="BN59" i="4" s="1"/>
  <c r="BO59" i="4" s="1"/>
  <c r="CB58" i="4"/>
  <c r="CC58" i="4" s="1"/>
  <c r="CD58" i="4" s="1"/>
  <c r="CE58" i="4" s="1"/>
  <c r="CF58" i="4" s="1"/>
  <c r="CG58" i="4" s="1"/>
  <c r="CH58" i="4" s="1"/>
  <c r="CI58" i="4" s="1"/>
  <c r="CJ58" i="4" s="1"/>
  <c r="CK58" i="4" s="1"/>
  <c r="CL58" i="4" s="1"/>
  <c r="CM58" i="4" s="1"/>
  <c r="CN58" i="4" s="1"/>
  <c r="CO58" i="4" s="1"/>
  <c r="CP58" i="4" s="1"/>
  <c r="CQ58" i="4" s="1"/>
  <c r="CR58" i="4" s="1"/>
  <c r="CS58" i="4" s="1"/>
  <c r="CT58" i="4" s="1"/>
  <c r="CU58" i="4" s="1"/>
  <c r="CV58" i="4" s="1"/>
  <c r="CW58" i="4" s="1"/>
  <c r="CX58" i="4" s="1"/>
  <c r="CY58" i="4" s="1"/>
  <c r="CZ58" i="4" s="1"/>
  <c r="DA58" i="4" s="1"/>
  <c r="DB58" i="4" s="1"/>
  <c r="DC58" i="4" s="1"/>
  <c r="DD58" i="4" s="1"/>
  <c r="DE58" i="4" s="1"/>
  <c r="DF58" i="4" s="1"/>
  <c r="DG58" i="4" s="1"/>
  <c r="DH58" i="4" s="1"/>
  <c r="DI58" i="4" s="1"/>
  <c r="DJ58" i="4" s="1"/>
  <c r="DK58" i="4" s="1"/>
  <c r="DL58" i="4" s="1"/>
  <c r="DM58" i="4" s="1"/>
  <c r="DN58" i="4" s="1"/>
  <c r="DO58" i="4" s="1"/>
  <c r="DP58" i="4" s="1"/>
  <c r="DQ58" i="4" s="1"/>
  <c r="DR58" i="4" s="1"/>
  <c r="DS58" i="4" s="1"/>
  <c r="DT58" i="4" s="1"/>
  <c r="DU58" i="4" s="1"/>
  <c r="DV58" i="4" s="1"/>
  <c r="DW58" i="4" s="1"/>
  <c r="DX58" i="4" s="1"/>
  <c r="DY58" i="4" s="1"/>
  <c r="DZ58" i="4" s="1"/>
  <c r="EA58" i="4" s="1"/>
  <c r="EB58" i="4" s="1"/>
  <c r="EC58" i="4" s="1"/>
  <c r="ED58" i="4" s="1"/>
  <c r="EE58" i="4" s="1"/>
  <c r="EF58" i="4" s="1"/>
  <c r="EG58" i="4" s="1"/>
  <c r="EH58" i="4" s="1"/>
  <c r="EI58" i="4" s="1"/>
  <c r="EJ58" i="4" s="1"/>
  <c r="EK58" i="4" s="1"/>
  <c r="EL58" i="4" s="1"/>
  <c r="EM58" i="4" s="1"/>
  <c r="EN58" i="4" s="1"/>
  <c r="EO58" i="4" s="1"/>
  <c r="EP58" i="4" s="1"/>
  <c r="EQ58" i="4" s="1"/>
  <c r="ER58" i="4" s="1"/>
  <c r="ES58" i="4" s="1"/>
  <c r="ET58" i="4" s="1"/>
  <c r="EU58" i="4" s="1"/>
  <c r="EV58" i="4" s="1"/>
  <c r="EW58" i="4" s="1"/>
  <c r="EX58" i="4" s="1"/>
  <c r="EY58" i="4" s="1"/>
  <c r="EZ58" i="4" s="1"/>
  <c r="FA58" i="4" s="1"/>
  <c r="FB58" i="4" s="1"/>
  <c r="FC58" i="4" s="1"/>
  <c r="FD58" i="4" s="1"/>
  <c r="FE58" i="4" s="1"/>
  <c r="FF58" i="4" s="1"/>
  <c r="FG58" i="4" s="1"/>
  <c r="FH58" i="4" s="1"/>
  <c r="FI58" i="4" s="1"/>
  <c r="FJ58" i="4" s="1"/>
  <c r="FK58" i="4" s="1"/>
  <c r="FL58" i="4" s="1"/>
  <c r="FM58" i="4" s="1"/>
  <c r="FN58" i="4" s="1"/>
  <c r="BS58" i="4"/>
  <c r="BT58" i="4" s="1"/>
  <c r="BU58" i="4" s="1"/>
  <c r="BV58" i="4" s="1"/>
  <c r="BW58" i="4" s="1"/>
  <c r="BX58" i="4" s="1"/>
  <c r="BY58" i="4" s="1"/>
  <c r="BZ58" i="4" s="1"/>
  <c r="CA58" i="4" s="1"/>
  <c r="BK58" i="4"/>
  <c r="BL58" i="4" s="1"/>
  <c r="BM58" i="4" s="1"/>
  <c r="BN58" i="4" s="1"/>
  <c r="BO58" i="4" s="1"/>
  <c r="BP58" i="4" s="1"/>
  <c r="BQ58" i="4" s="1"/>
  <c r="BR58" i="4" s="1"/>
  <c r="AZ58" i="4"/>
  <c r="BA58" i="4" s="1"/>
  <c r="BB58" i="4" s="1"/>
  <c r="BC58" i="4" s="1"/>
  <c r="BD58" i="4" s="1"/>
  <c r="BE58" i="4" s="1"/>
  <c r="BF58" i="4" s="1"/>
  <c r="BG58" i="4" s="1"/>
  <c r="BH58" i="4" s="1"/>
  <c r="BI58" i="4" s="1"/>
  <c r="BJ58" i="4" s="1"/>
  <c r="BY57" i="4"/>
  <c r="BZ57" i="4" s="1"/>
  <c r="CA57" i="4" s="1"/>
  <c r="CB57" i="4" s="1"/>
  <c r="CC57" i="4" s="1"/>
  <c r="CD57" i="4" s="1"/>
  <c r="CE57" i="4" s="1"/>
  <c r="CF57" i="4" s="1"/>
  <c r="CG57" i="4" s="1"/>
  <c r="CH57" i="4" s="1"/>
  <c r="CI57" i="4" s="1"/>
  <c r="CJ57" i="4" s="1"/>
  <c r="CK57" i="4" s="1"/>
  <c r="CL57" i="4" s="1"/>
  <c r="CM57" i="4" s="1"/>
  <c r="CN57" i="4" s="1"/>
  <c r="CO57" i="4" s="1"/>
  <c r="CP57" i="4" s="1"/>
  <c r="CQ57" i="4" s="1"/>
  <c r="CR57" i="4" s="1"/>
  <c r="CS57" i="4" s="1"/>
  <c r="CT57" i="4" s="1"/>
  <c r="CU57" i="4" s="1"/>
  <c r="CV57" i="4" s="1"/>
  <c r="CW57" i="4" s="1"/>
  <c r="CX57" i="4" s="1"/>
  <c r="CY57" i="4" s="1"/>
  <c r="CZ57" i="4" s="1"/>
  <c r="DA57" i="4" s="1"/>
  <c r="DB57" i="4" s="1"/>
  <c r="DC57" i="4" s="1"/>
  <c r="DD57" i="4" s="1"/>
  <c r="DE57" i="4" s="1"/>
  <c r="DF57" i="4" s="1"/>
  <c r="DG57" i="4" s="1"/>
  <c r="DH57" i="4" s="1"/>
  <c r="DI57" i="4" s="1"/>
  <c r="DJ57" i="4" s="1"/>
  <c r="DK57" i="4" s="1"/>
  <c r="DL57" i="4" s="1"/>
  <c r="DM57" i="4" s="1"/>
  <c r="DN57" i="4" s="1"/>
  <c r="DO57" i="4" s="1"/>
  <c r="DP57" i="4" s="1"/>
  <c r="DQ57" i="4" s="1"/>
  <c r="DR57" i="4" s="1"/>
  <c r="DS57" i="4" s="1"/>
  <c r="DT57" i="4" s="1"/>
  <c r="DU57" i="4" s="1"/>
  <c r="DV57" i="4" s="1"/>
  <c r="DW57" i="4" s="1"/>
  <c r="DX57" i="4" s="1"/>
  <c r="DY57" i="4" s="1"/>
  <c r="DZ57" i="4" s="1"/>
  <c r="EA57" i="4" s="1"/>
  <c r="EB57" i="4" s="1"/>
  <c r="EC57" i="4" s="1"/>
  <c r="ED57" i="4" s="1"/>
  <c r="EE57" i="4" s="1"/>
  <c r="EF57" i="4" s="1"/>
  <c r="EG57" i="4" s="1"/>
  <c r="EH57" i="4" s="1"/>
  <c r="EI57" i="4" s="1"/>
  <c r="EJ57" i="4" s="1"/>
  <c r="EK57" i="4" s="1"/>
  <c r="EL57" i="4" s="1"/>
  <c r="EM57" i="4" s="1"/>
  <c r="EN57" i="4" s="1"/>
  <c r="EO57" i="4" s="1"/>
  <c r="EP57" i="4" s="1"/>
  <c r="EQ57" i="4" s="1"/>
  <c r="ER57" i="4" s="1"/>
  <c r="ES57" i="4" s="1"/>
  <c r="ET57" i="4" s="1"/>
  <c r="EU57" i="4" s="1"/>
  <c r="EV57" i="4" s="1"/>
  <c r="EW57" i="4" s="1"/>
  <c r="EX57" i="4" s="1"/>
  <c r="EY57" i="4" s="1"/>
  <c r="EZ57" i="4" s="1"/>
  <c r="FA57" i="4" s="1"/>
  <c r="FB57" i="4" s="1"/>
  <c r="FC57" i="4" s="1"/>
  <c r="FD57" i="4" s="1"/>
  <c r="FE57" i="4" s="1"/>
  <c r="FF57" i="4" s="1"/>
  <c r="FG57" i="4" s="1"/>
  <c r="FH57" i="4" s="1"/>
  <c r="FI57" i="4" s="1"/>
  <c r="FJ57" i="4" s="1"/>
  <c r="FK57" i="4" s="1"/>
  <c r="FL57" i="4" s="1"/>
  <c r="FM57" i="4" s="1"/>
  <c r="FN57" i="4" s="1"/>
  <c r="BV57" i="4"/>
  <c r="BW57" i="4" s="1"/>
  <c r="BX57" i="4" s="1"/>
  <c r="BI57" i="4"/>
  <c r="BJ57" i="4" s="1"/>
  <c r="BK57" i="4" s="1"/>
  <c r="BL57" i="4" s="1"/>
  <c r="BM57" i="4" s="1"/>
  <c r="BN57" i="4" s="1"/>
  <c r="BO57" i="4" s="1"/>
  <c r="BP57" i="4" s="1"/>
  <c r="BQ57" i="4" s="1"/>
  <c r="BR57" i="4" s="1"/>
  <c r="BS57" i="4" s="1"/>
  <c r="BT57" i="4" s="1"/>
  <c r="BU57" i="4" s="1"/>
  <c r="AZ57" i="4"/>
  <c r="BA57" i="4" s="1"/>
  <c r="BB57" i="4" s="1"/>
  <c r="BC57" i="4" s="1"/>
  <c r="BD57" i="4" s="1"/>
  <c r="BE57" i="4" s="1"/>
  <c r="BF57" i="4" s="1"/>
  <c r="BG57" i="4" s="1"/>
  <c r="BH57" i="4" s="1"/>
  <c r="EF56" i="4"/>
  <c r="EG56" i="4" s="1"/>
  <c r="EH56" i="4" s="1"/>
  <c r="EI56" i="4" s="1"/>
  <c r="EJ56" i="4" s="1"/>
  <c r="EK56" i="4" s="1"/>
  <c r="EL56" i="4" s="1"/>
  <c r="EM56" i="4" s="1"/>
  <c r="EN56" i="4" s="1"/>
  <c r="EO56" i="4" s="1"/>
  <c r="EP56" i="4" s="1"/>
  <c r="EQ56" i="4" s="1"/>
  <c r="ER56" i="4" s="1"/>
  <c r="ES56" i="4" s="1"/>
  <c r="ET56" i="4" s="1"/>
  <c r="EU56" i="4" s="1"/>
  <c r="EV56" i="4" s="1"/>
  <c r="EW56" i="4" s="1"/>
  <c r="EX56" i="4" s="1"/>
  <c r="EY56" i="4" s="1"/>
  <c r="EZ56" i="4" s="1"/>
  <c r="FA56" i="4" s="1"/>
  <c r="FB56" i="4" s="1"/>
  <c r="FC56" i="4" s="1"/>
  <c r="FD56" i="4" s="1"/>
  <c r="FE56" i="4" s="1"/>
  <c r="FF56" i="4" s="1"/>
  <c r="FG56" i="4" s="1"/>
  <c r="FH56" i="4" s="1"/>
  <c r="FI56" i="4" s="1"/>
  <c r="FJ56" i="4" s="1"/>
  <c r="FK56" i="4" s="1"/>
  <c r="FL56" i="4" s="1"/>
  <c r="FM56" i="4" s="1"/>
  <c r="FN56" i="4" s="1"/>
  <c r="CI56" i="4"/>
  <c r="CJ56" i="4" s="1"/>
  <c r="CK56" i="4" s="1"/>
  <c r="CL56" i="4" s="1"/>
  <c r="CM56" i="4" s="1"/>
  <c r="CN56" i="4" s="1"/>
  <c r="CO56" i="4" s="1"/>
  <c r="CP56" i="4" s="1"/>
  <c r="CQ56" i="4" s="1"/>
  <c r="CR56" i="4" s="1"/>
  <c r="CS56" i="4" s="1"/>
  <c r="CT56" i="4" s="1"/>
  <c r="CU56" i="4" s="1"/>
  <c r="CV56" i="4" s="1"/>
  <c r="CW56" i="4" s="1"/>
  <c r="CX56" i="4" s="1"/>
  <c r="CY56" i="4" s="1"/>
  <c r="CZ56" i="4" s="1"/>
  <c r="DA56" i="4" s="1"/>
  <c r="DB56" i="4" s="1"/>
  <c r="DC56" i="4" s="1"/>
  <c r="DD56" i="4" s="1"/>
  <c r="DE56" i="4" s="1"/>
  <c r="DF56" i="4" s="1"/>
  <c r="DG56" i="4" s="1"/>
  <c r="DH56" i="4" s="1"/>
  <c r="DI56" i="4" s="1"/>
  <c r="DJ56" i="4" s="1"/>
  <c r="DK56" i="4" s="1"/>
  <c r="DL56" i="4" s="1"/>
  <c r="DM56" i="4" s="1"/>
  <c r="DN56" i="4" s="1"/>
  <c r="DO56" i="4" s="1"/>
  <c r="DP56" i="4" s="1"/>
  <c r="DQ56" i="4" s="1"/>
  <c r="DR56" i="4" s="1"/>
  <c r="DS56" i="4" s="1"/>
  <c r="DT56" i="4" s="1"/>
  <c r="DU56" i="4" s="1"/>
  <c r="DV56" i="4" s="1"/>
  <c r="DW56" i="4" s="1"/>
  <c r="DX56" i="4" s="1"/>
  <c r="DY56" i="4" s="1"/>
  <c r="DZ56" i="4" s="1"/>
  <c r="EA56" i="4" s="1"/>
  <c r="EB56" i="4" s="1"/>
  <c r="EC56" i="4" s="1"/>
  <c r="ED56" i="4" s="1"/>
  <c r="EE56" i="4" s="1"/>
  <c r="BN56" i="4"/>
  <c r="BO56" i="4" s="1"/>
  <c r="BP56" i="4" s="1"/>
  <c r="BQ56" i="4" s="1"/>
  <c r="BR56" i="4" s="1"/>
  <c r="BS56" i="4" s="1"/>
  <c r="BT56" i="4" s="1"/>
  <c r="BU56" i="4" s="1"/>
  <c r="BV56" i="4" s="1"/>
  <c r="BW56" i="4" s="1"/>
  <c r="BX56" i="4" s="1"/>
  <c r="BY56" i="4" s="1"/>
  <c r="BZ56" i="4" s="1"/>
  <c r="CA56" i="4" s="1"/>
  <c r="CB56" i="4" s="1"/>
  <c r="CC56" i="4" s="1"/>
  <c r="CD56" i="4" s="1"/>
  <c r="CE56" i="4" s="1"/>
  <c r="CF56" i="4" s="1"/>
  <c r="CG56" i="4" s="1"/>
  <c r="CH56" i="4" s="1"/>
  <c r="BE56" i="4"/>
  <c r="BF56" i="4" s="1"/>
  <c r="BG56" i="4" s="1"/>
  <c r="BH56" i="4" s="1"/>
  <c r="BI56" i="4" s="1"/>
  <c r="BJ56" i="4" s="1"/>
  <c r="BK56" i="4" s="1"/>
  <c r="BL56" i="4" s="1"/>
  <c r="BM56" i="4" s="1"/>
  <c r="BC56" i="4"/>
  <c r="BD56" i="4" s="1"/>
  <c r="BB56" i="4"/>
  <c r="BA56" i="4"/>
  <c r="AZ56" i="4"/>
  <c r="BM55" i="4"/>
  <c r="BN55" i="4" s="1"/>
  <c r="BO55" i="4" s="1"/>
  <c r="BP55" i="4" s="1"/>
  <c r="BQ55" i="4" s="1"/>
  <c r="BR55" i="4" s="1"/>
  <c r="BS55" i="4" s="1"/>
  <c r="BT55" i="4" s="1"/>
  <c r="BU55" i="4" s="1"/>
  <c r="BV55" i="4" s="1"/>
  <c r="BW55" i="4" s="1"/>
  <c r="BX55" i="4" s="1"/>
  <c r="BY55" i="4" s="1"/>
  <c r="BZ55" i="4" s="1"/>
  <c r="CA55" i="4" s="1"/>
  <c r="CB55" i="4" s="1"/>
  <c r="CC55" i="4" s="1"/>
  <c r="CD55" i="4" s="1"/>
  <c r="CE55" i="4" s="1"/>
  <c r="CF55" i="4" s="1"/>
  <c r="CG55" i="4" s="1"/>
  <c r="CH55" i="4" s="1"/>
  <c r="CI55" i="4" s="1"/>
  <c r="CJ55" i="4" s="1"/>
  <c r="CK55" i="4" s="1"/>
  <c r="CL55" i="4" s="1"/>
  <c r="CM55" i="4" s="1"/>
  <c r="CN55" i="4" s="1"/>
  <c r="CO55" i="4" s="1"/>
  <c r="CP55" i="4" s="1"/>
  <c r="CQ55" i="4" s="1"/>
  <c r="CR55" i="4" s="1"/>
  <c r="CS55" i="4" s="1"/>
  <c r="CT55" i="4" s="1"/>
  <c r="CU55" i="4" s="1"/>
  <c r="CV55" i="4" s="1"/>
  <c r="CW55" i="4" s="1"/>
  <c r="CX55" i="4" s="1"/>
  <c r="CY55" i="4" s="1"/>
  <c r="CZ55" i="4" s="1"/>
  <c r="DA55" i="4" s="1"/>
  <c r="DB55" i="4" s="1"/>
  <c r="DC55" i="4" s="1"/>
  <c r="DD55" i="4" s="1"/>
  <c r="DE55" i="4" s="1"/>
  <c r="DF55" i="4" s="1"/>
  <c r="DG55" i="4" s="1"/>
  <c r="DH55" i="4" s="1"/>
  <c r="DI55" i="4" s="1"/>
  <c r="DJ55" i="4" s="1"/>
  <c r="DK55" i="4" s="1"/>
  <c r="DL55" i="4" s="1"/>
  <c r="DM55" i="4" s="1"/>
  <c r="DN55" i="4" s="1"/>
  <c r="DO55" i="4" s="1"/>
  <c r="DP55" i="4" s="1"/>
  <c r="DQ55" i="4" s="1"/>
  <c r="DR55" i="4" s="1"/>
  <c r="DS55" i="4" s="1"/>
  <c r="DT55" i="4" s="1"/>
  <c r="DU55" i="4" s="1"/>
  <c r="DV55" i="4" s="1"/>
  <c r="DW55" i="4" s="1"/>
  <c r="DX55" i="4" s="1"/>
  <c r="DY55" i="4" s="1"/>
  <c r="DZ55" i="4" s="1"/>
  <c r="EA55" i="4" s="1"/>
  <c r="EB55" i="4" s="1"/>
  <c r="EC55" i="4" s="1"/>
  <c r="ED55" i="4" s="1"/>
  <c r="EE55" i="4" s="1"/>
  <c r="EF55" i="4" s="1"/>
  <c r="EG55" i="4" s="1"/>
  <c r="EH55" i="4" s="1"/>
  <c r="EI55" i="4" s="1"/>
  <c r="EJ55" i="4" s="1"/>
  <c r="EK55" i="4" s="1"/>
  <c r="EL55" i="4" s="1"/>
  <c r="EM55" i="4" s="1"/>
  <c r="EN55" i="4" s="1"/>
  <c r="EO55" i="4" s="1"/>
  <c r="EP55" i="4" s="1"/>
  <c r="EQ55" i="4" s="1"/>
  <c r="ER55" i="4" s="1"/>
  <c r="ES55" i="4" s="1"/>
  <c r="ET55" i="4" s="1"/>
  <c r="EU55" i="4" s="1"/>
  <c r="EV55" i="4" s="1"/>
  <c r="EW55" i="4" s="1"/>
  <c r="EX55" i="4" s="1"/>
  <c r="EY55" i="4" s="1"/>
  <c r="EZ55" i="4" s="1"/>
  <c r="FA55" i="4" s="1"/>
  <c r="FB55" i="4" s="1"/>
  <c r="FC55" i="4" s="1"/>
  <c r="FD55" i="4" s="1"/>
  <c r="FE55" i="4" s="1"/>
  <c r="FF55" i="4" s="1"/>
  <c r="FG55" i="4" s="1"/>
  <c r="FH55" i="4" s="1"/>
  <c r="FI55" i="4" s="1"/>
  <c r="FJ55" i="4" s="1"/>
  <c r="FK55" i="4" s="1"/>
  <c r="FL55" i="4" s="1"/>
  <c r="FM55" i="4" s="1"/>
  <c r="FN55" i="4" s="1"/>
  <c r="BD55" i="4"/>
  <c r="BE55" i="4" s="1"/>
  <c r="BF55" i="4" s="1"/>
  <c r="BG55" i="4" s="1"/>
  <c r="BH55" i="4" s="1"/>
  <c r="BI55" i="4" s="1"/>
  <c r="BJ55" i="4" s="1"/>
  <c r="BK55" i="4" s="1"/>
  <c r="BL55" i="4" s="1"/>
  <c r="AZ55" i="4"/>
  <c r="BA55" i="4" s="1"/>
  <c r="BB55" i="4" s="1"/>
  <c r="BC55" i="4" s="1"/>
  <c r="DX54" i="4"/>
  <c r="DY54" i="4" s="1"/>
  <c r="DZ54" i="4" s="1"/>
  <c r="EA54" i="4" s="1"/>
  <c r="EB54" i="4" s="1"/>
  <c r="EC54" i="4" s="1"/>
  <c r="ED54" i="4" s="1"/>
  <c r="EE54" i="4" s="1"/>
  <c r="EF54" i="4" s="1"/>
  <c r="EG54" i="4" s="1"/>
  <c r="EH54" i="4" s="1"/>
  <c r="EI54" i="4" s="1"/>
  <c r="EJ54" i="4" s="1"/>
  <c r="EK54" i="4" s="1"/>
  <c r="EL54" i="4" s="1"/>
  <c r="EM54" i="4" s="1"/>
  <c r="EN54" i="4" s="1"/>
  <c r="EO54" i="4" s="1"/>
  <c r="EP54" i="4" s="1"/>
  <c r="EQ54" i="4" s="1"/>
  <c r="ER54" i="4" s="1"/>
  <c r="ES54" i="4" s="1"/>
  <c r="ET54" i="4" s="1"/>
  <c r="EU54" i="4" s="1"/>
  <c r="EV54" i="4" s="1"/>
  <c r="EW54" i="4" s="1"/>
  <c r="EX54" i="4" s="1"/>
  <c r="EY54" i="4" s="1"/>
  <c r="EZ54" i="4" s="1"/>
  <c r="FA54" i="4" s="1"/>
  <c r="FB54" i="4" s="1"/>
  <c r="FC54" i="4" s="1"/>
  <c r="FD54" i="4" s="1"/>
  <c r="FE54" i="4" s="1"/>
  <c r="FF54" i="4" s="1"/>
  <c r="FG54" i="4" s="1"/>
  <c r="FH54" i="4" s="1"/>
  <c r="FI54" i="4" s="1"/>
  <c r="FJ54" i="4" s="1"/>
  <c r="FK54" i="4" s="1"/>
  <c r="FL54" i="4" s="1"/>
  <c r="FM54" i="4" s="1"/>
  <c r="FN54" i="4" s="1"/>
  <c r="BZ54" i="4"/>
  <c r="CA54" i="4" s="1"/>
  <c r="CB54" i="4" s="1"/>
  <c r="CC54" i="4" s="1"/>
  <c r="CD54" i="4" s="1"/>
  <c r="CE54" i="4" s="1"/>
  <c r="CF54" i="4" s="1"/>
  <c r="CG54" i="4" s="1"/>
  <c r="CH54" i="4" s="1"/>
  <c r="CI54" i="4" s="1"/>
  <c r="CJ54" i="4" s="1"/>
  <c r="CK54" i="4" s="1"/>
  <c r="CL54" i="4" s="1"/>
  <c r="CM54" i="4" s="1"/>
  <c r="CN54" i="4" s="1"/>
  <c r="CO54" i="4" s="1"/>
  <c r="CP54" i="4" s="1"/>
  <c r="CQ54" i="4" s="1"/>
  <c r="CR54" i="4" s="1"/>
  <c r="CS54" i="4" s="1"/>
  <c r="CT54" i="4" s="1"/>
  <c r="CU54" i="4" s="1"/>
  <c r="CV54" i="4" s="1"/>
  <c r="CW54" i="4" s="1"/>
  <c r="CX54" i="4" s="1"/>
  <c r="CY54" i="4" s="1"/>
  <c r="CZ54" i="4" s="1"/>
  <c r="DA54" i="4" s="1"/>
  <c r="DB54" i="4" s="1"/>
  <c r="DC54" i="4" s="1"/>
  <c r="DD54" i="4" s="1"/>
  <c r="DE54" i="4" s="1"/>
  <c r="DF54" i="4" s="1"/>
  <c r="DG54" i="4" s="1"/>
  <c r="DH54" i="4" s="1"/>
  <c r="DI54" i="4" s="1"/>
  <c r="DJ54" i="4" s="1"/>
  <c r="DK54" i="4" s="1"/>
  <c r="DL54" i="4" s="1"/>
  <c r="DM54" i="4" s="1"/>
  <c r="DN54" i="4" s="1"/>
  <c r="DO54" i="4" s="1"/>
  <c r="DP54" i="4" s="1"/>
  <c r="DQ54" i="4" s="1"/>
  <c r="DR54" i="4" s="1"/>
  <c r="DS54" i="4" s="1"/>
  <c r="DT54" i="4" s="1"/>
  <c r="DU54" i="4" s="1"/>
  <c r="DV54" i="4" s="1"/>
  <c r="DW54" i="4" s="1"/>
  <c r="BL54" i="4"/>
  <c r="BM54" i="4" s="1"/>
  <c r="BN54" i="4" s="1"/>
  <c r="BO54" i="4" s="1"/>
  <c r="BP54" i="4" s="1"/>
  <c r="BQ54" i="4" s="1"/>
  <c r="BR54" i="4" s="1"/>
  <c r="BS54" i="4" s="1"/>
  <c r="BT54" i="4" s="1"/>
  <c r="BU54" i="4" s="1"/>
  <c r="BV54" i="4" s="1"/>
  <c r="BW54" i="4" s="1"/>
  <c r="BX54" i="4" s="1"/>
  <c r="BY54" i="4" s="1"/>
  <c r="BC54" i="4"/>
  <c r="BD54" i="4" s="1"/>
  <c r="BE54" i="4" s="1"/>
  <c r="BF54" i="4" s="1"/>
  <c r="BG54" i="4" s="1"/>
  <c r="BH54" i="4" s="1"/>
  <c r="BI54" i="4" s="1"/>
  <c r="BJ54" i="4" s="1"/>
  <c r="BK54" i="4" s="1"/>
  <c r="AZ54" i="4"/>
  <c r="BA54" i="4" s="1"/>
  <c r="BB54" i="4" s="1"/>
  <c r="BW53" i="4"/>
  <c r="BX53" i="4" s="1"/>
  <c r="BY53" i="4" s="1"/>
  <c r="BZ53" i="4" s="1"/>
  <c r="CA53" i="4" s="1"/>
  <c r="CB53" i="4" s="1"/>
  <c r="CC53" i="4" s="1"/>
  <c r="CD53" i="4" s="1"/>
  <c r="CE53" i="4" s="1"/>
  <c r="CF53" i="4" s="1"/>
  <c r="CG53" i="4" s="1"/>
  <c r="CH53" i="4" s="1"/>
  <c r="CI53" i="4" s="1"/>
  <c r="CJ53" i="4" s="1"/>
  <c r="CK53" i="4" s="1"/>
  <c r="CL53" i="4" s="1"/>
  <c r="CM53" i="4" s="1"/>
  <c r="CN53" i="4" s="1"/>
  <c r="CO53" i="4" s="1"/>
  <c r="CP53" i="4" s="1"/>
  <c r="CQ53" i="4" s="1"/>
  <c r="CR53" i="4" s="1"/>
  <c r="CS53" i="4" s="1"/>
  <c r="CT53" i="4" s="1"/>
  <c r="CU53" i="4" s="1"/>
  <c r="CV53" i="4" s="1"/>
  <c r="CW53" i="4" s="1"/>
  <c r="CX53" i="4" s="1"/>
  <c r="CY53" i="4" s="1"/>
  <c r="CZ53" i="4" s="1"/>
  <c r="DA53" i="4" s="1"/>
  <c r="DB53" i="4" s="1"/>
  <c r="DC53" i="4" s="1"/>
  <c r="DD53" i="4" s="1"/>
  <c r="DE53" i="4" s="1"/>
  <c r="DF53" i="4" s="1"/>
  <c r="DG53" i="4" s="1"/>
  <c r="DH53" i="4" s="1"/>
  <c r="DI53" i="4" s="1"/>
  <c r="DJ53" i="4" s="1"/>
  <c r="DK53" i="4" s="1"/>
  <c r="DL53" i="4" s="1"/>
  <c r="DM53" i="4" s="1"/>
  <c r="DN53" i="4" s="1"/>
  <c r="DO53" i="4" s="1"/>
  <c r="DP53" i="4" s="1"/>
  <c r="DQ53" i="4" s="1"/>
  <c r="DR53" i="4" s="1"/>
  <c r="DS53" i="4" s="1"/>
  <c r="DT53" i="4" s="1"/>
  <c r="DU53" i="4" s="1"/>
  <c r="DV53" i="4" s="1"/>
  <c r="DW53" i="4" s="1"/>
  <c r="DX53" i="4" s="1"/>
  <c r="DY53" i="4" s="1"/>
  <c r="DZ53" i="4" s="1"/>
  <c r="EA53" i="4" s="1"/>
  <c r="EB53" i="4" s="1"/>
  <c r="EC53" i="4" s="1"/>
  <c r="ED53" i="4" s="1"/>
  <c r="EE53" i="4" s="1"/>
  <c r="EF53" i="4" s="1"/>
  <c r="EG53" i="4" s="1"/>
  <c r="EH53" i="4" s="1"/>
  <c r="EI53" i="4" s="1"/>
  <c r="EJ53" i="4" s="1"/>
  <c r="EK53" i="4" s="1"/>
  <c r="EL53" i="4" s="1"/>
  <c r="EM53" i="4" s="1"/>
  <c r="EN53" i="4" s="1"/>
  <c r="EO53" i="4" s="1"/>
  <c r="EP53" i="4" s="1"/>
  <c r="EQ53" i="4" s="1"/>
  <c r="ER53" i="4" s="1"/>
  <c r="ES53" i="4" s="1"/>
  <c r="ET53" i="4" s="1"/>
  <c r="EU53" i="4" s="1"/>
  <c r="EV53" i="4" s="1"/>
  <c r="EW53" i="4" s="1"/>
  <c r="EX53" i="4" s="1"/>
  <c r="EY53" i="4" s="1"/>
  <c r="EZ53" i="4" s="1"/>
  <c r="FA53" i="4" s="1"/>
  <c r="FB53" i="4" s="1"/>
  <c r="FC53" i="4" s="1"/>
  <c r="FD53" i="4" s="1"/>
  <c r="FE53" i="4" s="1"/>
  <c r="FF53" i="4" s="1"/>
  <c r="FG53" i="4" s="1"/>
  <c r="FH53" i="4" s="1"/>
  <c r="FI53" i="4" s="1"/>
  <c r="FJ53" i="4" s="1"/>
  <c r="FK53" i="4" s="1"/>
  <c r="FL53" i="4" s="1"/>
  <c r="FM53" i="4" s="1"/>
  <c r="FN53" i="4" s="1"/>
  <c r="BA53" i="4"/>
  <c r="BB53" i="4" s="1"/>
  <c r="BC53" i="4" s="1"/>
  <c r="BD53" i="4" s="1"/>
  <c r="BE53" i="4" s="1"/>
  <c r="BF53" i="4" s="1"/>
  <c r="BG53" i="4" s="1"/>
  <c r="BH53" i="4" s="1"/>
  <c r="BI53" i="4" s="1"/>
  <c r="BJ53" i="4" s="1"/>
  <c r="BK53" i="4" s="1"/>
  <c r="BL53" i="4" s="1"/>
  <c r="BM53" i="4" s="1"/>
  <c r="BN53" i="4" s="1"/>
  <c r="BO53" i="4" s="1"/>
  <c r="BP53" i="4" s="1"/>
  <c r="BQ53" i="4" s="1"/>
  <c r="BR53" i="4" s="1"/>
  <c r="BS53" i="4" s="1"/>
  <c r="BT53" i="4" s="1"/>
  <c r="BU53" i="4" s="1"/>
  <c r="BV53" i="4" s="1"/>
  <c r="AZ53" i="4"/>
  <c r="DL52" i="4"/>
  <c r="DM52" i="4" s="1"/>
  <c r="DN52" i="4" s="1"/>
  <c r="DO52" i="4" s="1"/>
  <c r="DP52" i="4" s="1"/>
  <c r="DQ52" i="4" s="1"/>
  <c r="DR52" i="4" s="1"/>
  <c r="DS52" i="4" s="1"/>
  <c r="DT52" i="4" s="1"/>
  <c r="DU52" i="4" s="1"/>
  <c r="DV52" i="4" s="1"/>
  <c r="DW52" i="4" s="1"/>
  <c r="DX52" i="4" s="1"/>
  <c r="DY52" i="4" s="1"/>
  <c r="DZ52" i="4" s="1"/>
  <c r="EA52" i="4" s="1"/>
  <c r="EB52" i="4" s="1"/>
  <c r="EC52" i="4" s="1"/>
  <c r="ED52" i="4" s="1"/>
  <c r="EE52" i="4" s="1"/>
  <c r="EF52" i="4" s="1"/>
  <c r="EG52" i="4" s="1"/>
  <c r="EH52" i="4" s="1"/>
  <c r="EI52" i="4" s="1"/>
  <c r="EJ52" i="4" s="1"/>
  <c r="EK52" i="4" s="1"/>
  <c r="EL52" i="4" s="1"/>
  <c r="EM52" i="4" s="1"/>
  <c r="EN52" i="4" s="1"/>
  <c r="EO52" i="4" s="1"/>
  <c r="EP52" i="4" s="1"/>
  <c r="EQ52" i="4" s="1"/>
  <c r="ER52" i="4" s="1"/>
  <c r="ES52" i="4" s="1"/>
  <c r="ET52" i="4" s="1"/>
  <c r="EU52" i="4" s="1"/>
  <c r="EV52" i="4" s="1"/>
  <c r="EW52" i="4" s="1"/>
  <c r="EX52" i="4" s="1"/>
  <c r="EY52" i="4" s="1"/>
  <c r="EZ52" i="4" s="1"/>
  <c r="FA52" i="4" s="1"/>
  <c r="FB52" i="4" s="1"/>
  <c r="FC52" i="4" s="1"/>
  <c r="FD52" i="4" s="1"/>
  <c r="FE52" i="4" s="1"/>
  <c r="FF52" i="4" s="1"/>
  <c r="FG52" i="4" s="1"/>
  <c r="FH52" i="4" s="1"/>
  <c r="FI52" i="4" s="1"/>
  <c r="FJ52" i="4" s="1"/>
  <c r="FK52" i="4" s="1"/>
  <c r="FL52" i="4" s="1"/>
  <c r="FM52" i="4" s="1"/>
  <c r="FN52" i="4" s="1"/>
  <c r="BF52" i="4"/>
  <c r="BG52" i="4" s="1"/>
  <c r="BH52" i="4" s="1"/>
  <c r="BI52" i="4" s="1"/>
  <c r="BJ52" i="4" s="1"/>
  <c r="BK52" i="4" s="1"/>
  <c r="BL52" i="4" s="1"/>
  <c r="BM52" i="4" s="1"/>
  <c r="BN52" i="4" s="1"/>
  <c r="BO52" i="4" s="1"/>
  <c r="BP52" i="4" s="1"/>
  <c r="BQ52" i="4" s="1"/>
  <c r="BR52" i="4" s="1"/>
  <c r="BS52" i="4" s="1"/>
  <c r="BT52" i="4" s="1"/>
  <c r="BU52" i="4" s="1"/>
  <c r="BV52" i="4" s="1"/>
  <c r="BW52" i="4" s="1"/>
  <c r="BX52" i="4" s="1"/>
  <c r="BY52" i="4" s="1"/>
  <c r="BZ52" i="4" s="1"/>
  <c r="CA52" i="4" s="1"/>
  <c r="CB52" i="4" s="1"/>
  <c r="CC52" i="4" s="1"/>
  <c r="CD52" i="4" s="1"/>
  <c r="CE52" i="4" s="1"/>
  <c r="CF52" i="4" s="1"/>
  <c r="CG52" i="4" s="1"/>
  <c r="CH52" i="4" s="1"/>
  <c r="CI52" i="4" s="1"/>
  <c r="CJ52" i="4" s="1"/>
  <c r="CK52" i="4" s="1"/>
  <c r="CL52" i="4" s="1"/>
  <c r="CM52" i="4" s="1"/>
  <c r="CN52" i="4" s="1"/>
  <c r="CO52" i="4" s="1"/>
  <c r="CP52" i="4" s="1"/>
  <c r="CQ52" i="4" s="1"/>
  <c r="CR52" i="4" s="1"/>
  <c r="CS52" i="4" s="1"/>
  <c r="CT52" i="4" s="1"/>
  <c r="CU52" i="4" s="1"/>
  <c r="CV52" i="4" s="1"/>
  <c r="CW52" i="4" s="1"/>
  <c r="CX52" i="4" s="1"/>
  <c r="CY52" i="4" s="1"/>
  <c r="CZ52" i="4" s="1"/>
  <c r="DA52" i="4" s="1"/>
  <c r="DB52" i="4" s="1"/>
  <c r="DC52" i="4" s="1"/>
  <c r="DD52" i="4" s="1"/>
  <c r="DE52" i="4" s="1"/>
  <c r="DF52" i="4" s="1"/>
  <c r="DG52" i="4" s="1"/>
  <c r="DH52" i="4" s="1"/>
  <c r="DI52" i="4" s="1"/>
  <c r="DJ52" i="4" s="1"/>
  <c r="DK52" i="4" s="1"/>
  <c r="AZ52" i="4"/>
  <c r="BA52" i="4" s="1"/>
  <c r="BB52" i="4" s="1"/>
  <c r="BC52" i="4" s="1"/>
  <c r="BD52" i="4" s="1"/>
  <c r="BE52" i="4" s="1"/>
  <c r="BF51" i="4"/>
  <c r="BG51" i="4" s="1"/>
  <c r="BH51" i="4" s="1"/>
  <c r="BI51" i="4" s="1"/>
  <c r="BJ51" i="4" s="1"/>
  <c r="BK51" i="4" s="1"/>
  <c r="BL51" i="4" s="1"/>
  <c r="BM51" i="4" s="1"/>
  <c r="BN51" i="4" s="1"/>
  <c r="BO51" i="4" s="1"/>
  <c r="BP51" i="4" s="1"/>
  <c r="BQ51" i="4" s="1"/>
  <c r="BR51" i="4" s="1"/>
  <c r="BS51" i="4" s="1"/>
  <c r="BT51" i="4" s="1"/>
  <c r="BU51" i="4" s="1"/>
  <c r="BV51" i="4" s="1"/>
  <c r="BW51" i="4" s="1"/>
  <c r="BX51" i="4" s="1"/>
  <c r="BY51" i="4" s="1"/>
  <c r="BZ51" i="4" s="1"/>
  <c r="CA51" i="4" s="1"/>
  <c r="CB51" i="4" s="1"/>
  <c r="CC51" i="4" s="1"/>
  <c r="CD51" i="4" s="1"/>
  <c r="CE51" i="4" s="1"/>
  <c r="CF51" i="4" s="1"/>
  <c r="CG51" i="4" s="1"/>
  <c r="CH51" i="4" s="1"/>
  <c r="CI51" i="4" s="1"/>
  <c r="CJ51" i="4" s="1"/>
  <c r="CK51" i="4" s="1"/>
  <c r="CL51" i="4" s="1"/>
  <c r="CM51" i="4" s="1"/>
  <c r="CN51" i="4" s="1"/>
  <c r="CO51" i="4" s="1"/>
  <c r="CP51" i="4" s="1"/>
  <c r="CQ51" i="4" s="1"/>
  <c r="CR51" i="4" s="1"/>
  <c r="CS51" i="4" s="1"/>
  <c r="CT51" i="4" s="1"/>
  <c r="CU51" i="4" s="1"/>
  <c r="CV51" i="4" s="1"/>
  <c r="CW51" i="4" s="1"/>
  <c r="CX51" i="4" s="1"/>
  <c r="CY51" i="4" s="1"/>
  <c r="CZ51" i="4" s="1"/>
  <c r="DA51" i="4" s="1"/>
  <c r="DB51" i="4" s="1"/>
  <c r="DC51" i="4" s="1"/>
  <c r="DD51" i="4" s="1"/>
  <c r="DE51" i="4" s="1"/>
  <c r="DF51" i="4" s="1"/>
  <c r="DG51" i="4" s="1"/>
  <c r="DH51" i="4" s="1"/>
  <c r="DI51" i="4" s="1"/>
  <c r="DJ51" i="4" s="1"/>
  <c r="DK51" i="4" s="1"/>
  <c r="DL51" i="4" s="1"/>
  <c r="DM51" i="4" s="1"/>
  <c r="DN51" i="4" s="1"/>
  <c r="DO51" i="4" s="1"/>
  <c r="DP51" i="4" s="1"/>
  <c r="DQ51" i="4" s="1"/>
  <c r="DR51" i="4" s="1"/>
  <c r="DS51" i="4" s="1"/>
  <c r="DT51" i="4" s="1"/>
  <c r="DU51" i="4" s="1"/>
  <c r="DV51" i="4" s="1"/>
  <c r="DW51" i="4" s="1"/>
  <c r="DX51" i="4" s="1"/>
  <c r="DY51" i="4" s="1"/>
  <c r="DZ51" i="4" s="1"/>
  <c r="EA51" i="4" s="1"/>
  <c r="EB51" i="4" s="1"/>
  <c r="EC51" i="4" s="1"/>
  <c r="ED51" i="4" s="1"/>
  <c r="EE51" i="4" s="1"/>
  <c r="EF51" i="4" s="1"/>
  <c r="EG51" i="4" s="1"/>
  <c r="EH51" i="4" s="1"/>
  <c r="EI51" i="4" s="1"/>
  <c r="EJ51" i="4" s="1"/>
  <c r="EK51" i="4" s="1"/>
  <c r="EL51" i="4" s="1"/>
  <c r="EM51" i="4" s="1"/>
  <c r="EN51" i="4" s="1"/>
  <c r="EO51" i="4" s="1"/>
  <c r="EP51" i="4" s="1"/>
  <c r="EQ51" i="4" s="1"/>
  <c r="ER51" i="4" s="1"/>
  <c r="ES51" i="4" s="1"/>
  <c r="ET51" i="4" s="1"/>
  <c r="EU51" i="4" s="1"/>
  <c r="EV51" i="4" s="1"/>
  <c r="EW51" i="4" s="1"/>
  <c r="EX51" i="4" s="1"/>
  <c r="EY51" i="4" s="1"/>
  <c r="EZ51" i="4" s="1"/>
  <c r="FA51" i="4" s="1"/>
  <c r="FB51" i="4" s="1"/>
  <c r="FC51" i="4" s="1"/>
  <c r="FD51" i="4" s="1"/>
  <c r="FE51" i="4" s="1"/>
  <c r="FF51" i="4" s="1"/>
  <c r="FG51" i="4" s="1"/>
  <c r="FH51" i="4" s="1"/>
  <c r="FI51" i="4" s="1"/>
  <c r="FJ51" i="4" s="1"/>
  <c r="FK51" i="4" s="1"/>
  <c r="FL51" i="4" s="1"/>
  <c r="FM51" i="4" s="1"/>
  <c r="FN51" i="4" s="1"/>
  <c r="BA51" i="4"/>
  <c r="BB51" i="4" s="1"/>
  <c r="BC51" i="4" s="1"/>
  <c r="BD51" i="4" s="1"/>
  <c r="BE51" i="4" s="1"/>
  <c r="AZ51" i="4"/>
  <c r="DV50" i="4"/>
  <c r="DW50" i="4" s="1"/>
  <c r="DX50" i="4" s="1"/>
  <c r="DY50" i="4" s="1"/>
  <c r="DZ50" i="4" s="1"/>
  <c r="EA50" i="4" s="1"/>
  <c r="EB50" i="4" s="1"/>
  <c r="EC50" i="4" s="1"/>
  <c r="ED50" i="4" s="1"/>
  <c r="EE50" i="4" s="1"/>
  <c r="EF50" i="4" s="1"/>
  <c r="EG50" i="4" s="1"/>
  <c r="EH50" i="4" s="1"/>
  <c r="EI50" i="4" s="1"/>
  <c r="EJ50" i="4" s="1"/>
  <c r="EK50" i="4" s="1"/>
  <c r="EL50" i="4" s="1"/>
  <c r="EM50" i="4" s="1"/>
  <c r="EN50" i="4" s="1"/>
  <c r="EO50" i="4" s="1"/>
  <c r="EP50" i="4" s="1"/>
  <c r="EQ50" i="4" s="1"/>
  <c r="ER50" i="4" s="1"/>
  <c r="ES50" i="4" s="1"/>
  <c r="ET50" i="4" s="1"/>
  <c r="EU50" i="4" s="1"/>
  <c r="EV50" i="4" s="1"/>
  <c r="EW50" i="4" s="1"/>
  <c r="EX50" i="4" s="1"/>
  <c r="EY50" i="4" s="1"/>
  <c r="EZ50" i="4" s="1"/>
  <c r="FA50" i="4" s="1"/>
  <c r="FB50" i="4" s="1"/>
  <c r="FC50" i="4" s="1"/>
  <c r="FD50" i="4" s="1"/>
  <c r="FE50" i="4" s="1"/>
  <c r="FF50" i="4" s="1"/>
  <c r="FG50" i="4" s="1"/>
  <c r="FH50" i="4" s="1"/>
  <c r="FI50" i="4" s="1"/>
  <c r="FJ50" i="4" s="1"/>
  <c r="FK50" i="4" s="1"/>
  <c r="FL50" i="4" s="1"/>
  <c r="FM50" i="4" s="1"/>
  <c r="FN50" i="4" s="1"/>
  <c r="BA50" i="4"/>
  <c r="BB50" i="4" s="1"/>
  <c r="BC50" i="4" s="1"/>
  <c r="BD50" i="4" s="1"/>
  <c r="BE50" i="4" s="1"/>
  <c r="BF50" i="4" s="1"/>
  <c r="BG50" i="4" s="1"/>
  <c r="BH50" i="4" s="1"/>
  <c r="BI50" i="4" s="1"/>
  <c r="BJ50" i="4" s="1"/>
  <c r="BK50" i="4" s="1"/>
  <c r="BL50" i="4" s="1"/>
  <c r="BM50" i="4" s="1"/>
  <c r="BN50" i="4" s="1"/>
  <c r="BO50" i="4" s="1"/>
  <c r="BP50" i="4" s="1"/>
  <c r="BQ50" i="4" s="1"/>
  <c r="BR50" i="4" s="1"/>
  <c r="BS50" i="4" s="1"/>
  <c r="BT50" i="4" s="1"/>
  <c r="BU50" i="4" s="1"/>
  <c r="BV50" i="4" s="1"/>
  <c r="BW50" i="4" s="1"/>
  <c r="BX50" i="4" s="1"/>
  <c r="BY50" i="4" s="1"/>
  <c r="BZ50" i="4" s="1"/>
  <c r="CA50" i="4" s="1"/>
  <c r="CB50" i="4" s="1"/>
  <c r="CC50" i="4" s="1"/>
  <c r="CD50" i="4" s="1"/>
  <c r="CE50" i="4" s="1"/>
  <c r="CF50" i="4" s="1"/>
  <c r="CG50" i="4" s="1"/>
  <c r="CH50" i="4" s="1"/>
  <c r="CI50" i="4" s="1"/>
  <c r="CJ50" i="4" s="1"/>
  <c r="CK50" i="4" s="1"/>
  <c r="CL50" i="4" s="1"/>
  <c r="CM50" i="4" s="1"/>
  <c r="CN50" i="4" s="1"/>
  <c r="CO50" i="4" s="1"/>
  <c r="CP50" i="4" s="1"/>
  <c r="CQ50" i="4" s="1"/>
  <c r="CR50" i="4" s="1"/>
  <c r="CS50" i="4" s="1"/>
  <c r="CT50" i="4" s="1"/>
  <c r="CU50" i="4" s="1"/>
  <c r="CV50" i="4" s="1"/>
  <c r="CW50" i="4" s="1"/>
  <c r="CX50" i="4" s="1"/>
  <c r="CY50" i="4" s="1"/>
  <c r="CZ50" i="4" s="1"/>
  <c r="DA50" i="4" s="1"/>
  <c r="DB50" i="4" s="1"/>
  <c r="DC50" i="4" s="1"/>
  <c r="DD50" i="4" s="1"/>
  <c r="DE50" i="4" s="1"/>
  <c r="DF50" i="4" s="1"/>
  <c r="DG50" i="4" s="1"/>
  <c r="DH50" i="4" s="1"/>
  <c r="DI50" i="4" s="1"/>
  <c r="DJ50" i="4" s="1"/>
  <c r="DK50" i="4" s="1"/>
  <c r="DL50" i="4" s="1"/>
  <c r="DM50" i="4" s="1"/>
  <c r="DN50" i="4" s="1"/>
  <c r="DO50" i="4" s="1"/>
  <c r="DP50" i="4" s="1"/>
  <c r="DQ50" i="4" s="1"/>
  <c r="DR50" i="4" s="1"/>
  <c r="DS50" i="4" s="1"/>
  <c r="DT50" i="4" s="1"/>
  <c r="DU50" i="4" s="1"/>
  <c r="AZ50" i="4"/>
  <c r="BE49" i="4"/>
  <c r="BF49" i="4" s="1"/>
  <c r="BG49" i="4" s="1"/>
  <c r="BH49" i="4" s="1"/>
  <c r="BI49" i="4" s="1"/>
  <c r="BJ49" i="4" s="1"/>
  <c r="BK49" i="4" s="1"/>
  <c r="BL49" i="4" s="1"/>
  <c r="BM49" i="4" s="1"/>
  <c r="BN49" i="4" s="1"/>
  <c r="BO49" i="4" s="1"/>
  <c r="BP49" i="4" s="1"/>
  <c r="BQ49" i="4" s="1"/>
  <c r="BR49" i="4" s="1"/>
  <c r="BS49" i="4" s="1"/>
  <c r="BT49" i="4" s="1"/>
  <c r="BU49" i="4" s="1"/>
  <c r="BV49" i="4" s="1"/>
  <c r="BW49" i="4" s="1"/>
  <c r="BX49" i="4" s="1"/>
  <c r="BY49" i="4" s="1"/>
  <c r="BZ49" i="4" s="1"/>
  <c r="CA49" i="4" s="1"/>
  <c r="CB49" i="4" s="1"/>
  <c r="CC49" i="4" s="1"/>
  <c r="CD49" i="4" s="1"/>
  <c r="CE49" i="4" s="1"/>
  <c r="CF49" i="4" s="1"/>
  <c r="CG49" i="4" s="1"/>
  <c r="CH49" i="4" s="1"/>
  <c r="CI49" i="4" s="1"/>
  <c r="CJ49" i="4" s="1"/>
  <c r="CK49" i="4" s="1"/>
  <c r="CL49" i="4" s="1"/>
  <c r="CM49" i="4" s="1"/>
  <c r="CN49" i="4" s="1"/>
  <c r="CO49" i="4" s="1"/>
  <c r="CP49" i="4" s="1"/>
  <c r="CQ49" i="4" s="1"/>
  <c r="CR49" i="4" s="1"/>
  <c r="CS49" i="4" s="1"/>
  <c r="CT49" i="4" s="1"/>
  <c r="CU49" i="4" s="1"/>
  <c r="CV49" i="4" s="1"/>
  <c r="CW49" i="4" s="1"/>
  <c r="CX49" i="4" s="1"/>
  <c r="CY49" i="4" s="1"/>
  <c r="CZ49" i="4" s="1"/>
  <c r="DA49" i="4" s="1"/>
  <c r="DB49" i="4" s="1"/>
  <c r="DC49" i="4" s="1"/>
  <c r="DD49" i="4" s="1"/>
  <c r="DE49" i="4" s="1"/>
  <c r="DF49" i="4" s="1"/>
  <c r="DG49" i="4" s="1"/>
  <c r="DH49" i="4" s="1"/>
  <c r="DI49" i="4" s="1"/>
  <c r="DJ49" i="4" s="1"/>
  <c r="DK49" i="4" s="1"/>
  <c r="DL49" i="4" s="1"/>
  <c r="DM49" i="4" s="1"/>
  <c r="DN49" i="4" s="1"/>
  <c r="DO49" i="4" s="1"/>
  <c r="DP49" i="4" s="1"/>
  <c r="DQ49" i="4" s="1"/>
  <c r="DR49" i="4" s="1"/>
  <c r="DS49" i="4" s="1"/>
  <c r="DT49" i="4" s="1"/>
  <c r="DU49" i="4" s="1"/>
  <c r="DV49" i="4" s="1"/>
  <c r="DW49" i="4" s="1"/>
  <c r="DX49" i="4" s="1"/>
  <c r="DY49" i="4" s="1"/>
  <c r="DZ49" i="4" s="1"/>
  <c r="EA49" i="4" s="1"/>
  <c r="EB49" i="4" s="1"/>
  <c r="EC49" i="4" s="1"/>
  <c r="ED49" i="4" s="1"/>
  <c r="EE49" i="4" s="1"/>
  <c r="EF49" i="4" s="1"/>
  <c r="EG49" i="4" s="1"/>
  <c r="EH49" i="4" s="1"/>
  <c r="EI49" i="4" s="1"/>
  <c r="EJ49" i="4" s="1"/>
  <c r="EK49" i="4" s="1"/>
  <c r="EL49" i="4" s="1"/>
  <c r="EM49" i="4" s="1"/>
  <c r="EN49" i="4" s="1"/>
  <c r="EO49" i="4" s="1"/>
  <c r="EP49" i="4" s="1"/>
  <c r="EQ49" i="4" s="1"/>
  <c r="ER49" i="4" s="1"/>
  <c r="ES49" i="4" s="1"/>
  <c r="ET49" i="4" s="1"/>
  <c r="EU49" i="4" s="1"/>
  <c r="EV49" i="4" s="1"/>
  <c r="EW49" i="4" s="1"/>
  <c r="EX49" i="4" s="1"/>
  <c r="EY49" i="4" s="1"/>
  <c r="EZ49" i="4" s="1"/>
  <c r="FA49" i="4" s="1"/>
  <c r="FB49" i="4" s="1"/>
  <c r="FC49" i="4" s="1"/>
  <c r="FD49" i="4" s="1"/>
  <c r="FE49" i="4" s="1"/>
  <c r="FF49" i="4" s="1"/>
  <c r="FG49" i="4" s="1"/>
  <c r="FH49" i="4" s="1"/>
  <c r="FI49" i="4" s="1"/>
  <c r="FJ49" i="4" s="1"/>
  <c r="FK49" i="4" s="1"/>
  <c r="FL49" i="4" s="1"/>
  <c r="FM49" i="4" s="1"/>
  <c r="FN49" i="4" s="1"/>
  <c r="AZ49" i="4"/>
  <c r="BA49" i="4" s="1"/>
  <c r="BB49" i="4" s="1"/>
  <c r="BC49" i="4" s="1"/>
  <c r="BD49" i="4" s="1"/>
  <c r="AZ48" i="4"/>
  <c r="BA48" i="4" s="1"/>
  <c r="BB48" i="4" s="1"/>
  <c r="BC48" i="4" s="1"/>
  <c r="BD48" i="4" s="1"/>
  <c r="BE48" i="4" s="1"/>
  <c r="BF48" i="4" s="1"/>
  <c r="BG48" i="4" s="1"/>
  <c r="BH48" i="4" s="1"/>
  <c r="BI48" i="4" s="1"/>
  <c r="BJ48" i="4" s="1"/>
  <c r="BK48" i="4" s="1"/>
  <c r="BL48" i="4" s="1"/>
  <c r="BM48" i="4" s="1"/>
  <c r="BN48" i="4" s="1"/>
  <c r="BO48" i="4" s="1"/>
  <c r="BP48" i="4" s="1"/>
  <c r="BQ48" i="4" s="1"/>
  <c r="BR48" i="4" s="1"/>
  <c r="BS48" i="4" s="1"/>
  <c r="BT48" i="4" s="1"/>
  <c r="BU48" i="4" s="1"/>
  <c r="BV48" i="4" s="1"/>
  <c r="BW48" i="4" s="1"/>
  <c r="BX48" i="4" s="1"/>
  <c r="BY48" i="4" s="1"/>
  <c r="BZ48" i="4" s="1"/>
  <c r="CA48" i="4" s="1"/>
  <c r="CB48" i="4" s="1"/>
  <c r="CC48" i="4" s="1"/>
  <c r="CD48" i="4" s="1"/>
  <c r="CE48" i="4" s="1"/>
  <c r="CF48" i="4" s="1"/>
  <c r="CG48" i="4" s="1"/>
  <c r="CH48" i="4" s="1"/>
  <c r="CI48" i="4" s="1"/>
  <c r="CJ48" i="4" s="1"/>
  <c r="CK48" i="4" s="1"/>
  <c r="CL48" i="4" s="1"/>
  <c r="CM48" i="4" s="1"/>
  <c r="CN48" i="4" s="1"/>
  <c r="CO48" i="4" s="1"/>
  <c r="CP48" i="4" s="1"/>
  <c r="CQ48" i="4" s="1"/>
  <c r="CR48" i="4" s="1"/>
  <c r="CS48" i="4" s="1"/>
  <c r="CT48" i="4" s="1"/>
  <c r="CU48" i="4" s="1"/>
  <c r="CV48" i="4" s="1"/>
  <c r="CW48" i="4" s="1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DR48" i="4" s="1"/>
  <c r="DS48" i="4" s="1"/>
  <c r="DT48" i="4" s="1"/>
  <c r="DU48" i="4" s="1"/>
  <c r="DV48" i="4" s="1"/>
  <c r="DW48" i="4" s="1"/>
  <c r="DX48" i="4" s="1"/>
  <c r="DY48" i="4" s="1"/>
  <c r="DZ48" i="4" s="1"/>
  <c r="EA48" i="4" s="1"/>
  <c r="EB48" i="4" s="1"/>
  <c r="EC48" i="4" s="1"/>
  <c r="ED48" i="4" s="1"/>
  <c r="EE48" i="4" s="1"/>
  <c r="EF48" i="4" s="1"/>
  <c r="EG48" i="4" s="1"/>
  <c r="EH48" i="4" s="1"/>
  <c r="EI48" i="4" s="1"/>
  <c r="EJ48" i="4" s="1"/>
  <c r="EK48" i="4" s="1"/>
  <c r="EL48" i="4" s="1"/>
  <c r="EM48" i="4" s="1"/>
  <c r="EN48" i="4" s="1"/>
  <c r="EO48" i="4" s="1"/>
  <c r="EP48" i="4" s="1"/>
  <c r="EQ48" i="4" s="1"/>
  <c r="ER48" i="4" s="1"/>
  <c r="ES48" i="4" s="1"/>
  <c r="ET48" i="4" s="1"/>
  <c r="EU48" i="4" s="1"/>
  <c r="EV48" i="4" s="1"/>
  <c r="EW48" i="4" s="1"/>
  <c r="EX48" i="4" s="1"/>
  <c r="EY48" i="4" s="1"/>
  <c r="EZ48" i="4" s="1"/>
  <c r="FA48" i="4" s="1"/>
  <c r="FB48" i="4" s="1"/>
  <c r="FC48" i="4" s="1"/>
  <c r="FD48" i="4" s="1"/>
  <c r="FE48" i="4" s="1"/>
  <c r="FF48" i="4" s="1"/>
  <c r="FG48" i="4" s="1"/>
  <c r="FH48" i="4" s="1"/>
  <c r="FI48" i="4" s="1"/>
  <c r="FJ48" i="4" s="1"/>
  <c r="FK48" i="4" s="1"/>
  <c r="FL48" i="4" s="1"/>
  <c r="FM48" i="4" s="1"/>
  <c r="FN48" i="4" s="1"/>
  <c r="BT47" i="4"/>
  <c r="BU47" i="4" s="1"/>
  <c r="BV47" i="4" s="1"/>
  <c r="BW47" i="4" s="1"/>
  <c r="BX47" i="4" s="1"/>
  <c r="BY47" i="4" s="1"/>
  <c r="BZ47" i="4" s="1"/>
  <c r="CA47" i="4" s="1"/>
  <c r="CB47" i="4" s="1"/>
  <c r="CC47" i="4" s="1"/>
  <c r="CD47" i="4" s="1"/>
  <c r="CE47" i="4" s="1"/>
  <c r="CF47" i="4" s="1"/>
  <c r="CG47" i="4" s="1"/>
  <c r="CH47" i="4" s="1"/>
  <c r="CI47" i="4" s="1"/>
  <c r="CJ47" i="4" s="1"/>
  <c r="CK47" i="4" s="1"/>
  <c r="CL47" i="4" s="1"/>
  <c r="CM47" i="4" s="1"/>
  <c r="CN47" i="4" s="1"/>
  <c r="CO47" i="4" s="1"/>
  <c r="CP47" i="4" s="1"/>
  <c r="CQ47" i="4" s="1"/>
  <c r="CR47" i="4" s="1"/>
  <c r="CS47" i="4" s="1"/>
  <c r="CT47" i="4" s="1"/>
  <c r="CU47" i="4" s="1"/>
  <c r="CV47" i="4" s="1"/>
  <c r="CW47" i="4" s="1"/>
  <c r="CX47" i="4" s="1"/>
  <c r="CY47" i="4" s="1"/>
  <c r="CZ47" i="4" s="1"/>
  <c r="DA47" i="4" s="1"/>
  <c r="DB47" i="4" s="1"/>
  <c r="DC47" i="4" s="1"/>
  <c r="DD47" i="4" s="1"/>
  <c r="DE47" i="4" s="1"/>
  <c r="DF47" i="4" s="1"/>
  <c r="DG47" i="4" s="1"/>
  <c r="DH47" i="4" s="1"/>
  <c r="DI47" i="4" s="1"/>
  <c r="DJ47" i="4" s="1"/>
  <c r="DK47" i="4" s="1"/>
  <c r="DL47" i="4" s="1"/>
  <c r="DM47" i="4" s="1"/>
  <c r="DN47" i="4" s="1"/>
  <c r="DO47" i="4" s="1"/>
  <c r="DP47" i="4" s="1"/>
  <c r="DQ47" i="4" s="1"/>
  <c r="DR47" i="4" s="1"/>
  <c r="DS47" i="4" s="1"/>
  <c r="DT47" i="4" s="1"/>
  <c r="DU47" i="4" s="1"/>
  <c r="DV47" i="4" s="1"/>
  <c r="DW47" i="4" s="1"/>
  <c r="DX47" i="4" s="1"/>
  <c r="DY47" i="4" s="1"/>
  <c r="DZ47" i="4" s="1"/>
  <c r="EA47" i="4" s="1"/>
  <c r="EB47" i="4" s="1"/>
  <c r="EC47" i="4" s="1"/>
  <c r="ED47" i="4" s="1"/>
  <c r="EE47" i="4" s="1"/>
  <c r="EF47" i="4" s="1"/>
  <c r="EG47" i="4" s="1"/>
  <c r="EH47" i="4" s="1"/>
  <c r="EI47" i="4" s="1"/>
  <c r="EJ47" i="4" s="1"/>
  <c r="EK47" i="4" s="1"/>
  <c r="EL47" i="4" s="1"/>
  <c r="EM47" i="4" s="1"/>
  <c r="EN47" i="4" s="1"/>
  <c r="EO47" i="4" s="1"/>
  <c r="EP47" i="4" s="1"/>
  <c r="EQ47" i="4" s="1"/>
  <c r="ER47" i="4" s="1"/>
  <c r="ES47" i="4" s="1"/>
  <c r="ET47" i="4" s="1"/>
  <c r="EU47" i="4" s="1"/>
  <c r="EV47" i="4" s="1"/>
  <c r="EW47" i="4" s="1"/>
  <c r="EX47" i="4" s="1"/>
  <c r="EY47" i="4" s="1"/>
  <c r="EZ47" i="4" s="1"/>
  <c r="FA47" i="4" s="1"/>
  <c r="FB47" i="4" s="1"/>
  <c r="FC47" i="4" s="1"/>
  <c r="FD47" i="4" s="1"/>
  <c r="FE47" i="4" s="1"/>
  <c r="FF47" i="4" s="1"/>
  <c r="FG47" i="4" s="1"/>
  <c r="FH47" i="4" s="1"/>
  <c r="FI47" i="4" s="1"/>
  <c r="FJ47" i="4" s="1"/>
  <c r="FK47" i="4" s="1"/>
  <c r="FL47" i="4" s="1"/>
  <c r="FM47" i="4" s="1"/>
  <c r="FN47" i="4" s="1"/>
  <c r="BR47" i="4"/>
  <c r="BS47" i="4" s="1"/>
  <c r="AZ47" i="4"/>
  <c r="BA47" i="4" s="1"/>
  <c r="BB47" i="4" s="1"/>
  <c r="BC47" i="4" s="1"/>
  <c r="BD47" i="4" s="1"/>
  <c r="BE47" i="4" s="1"/>
  <c r="BF47" i="4" s="1"/>
  <c r="BG47" i="4" s="1"/>
  <c r="BH47" i="4" s="1"/>
  <c r="BI47" i="4" s="1"/>
  <c r="BJ47" i="4" s="1"/>
  <c r="BK47" i="4" s="1"/>
  <c r="BL47" i="4" s="1"/>
  <c r="BM47" i="4" s="1"/>
  <c r="BN47" i="4" s="1"/>
  <c r="BO47" i="4" s="1"/>
  <c r="BP47" i="4" s="1"/>
  <c r="BQ47" i="4" s="1"/>
  <c r="EL46" i="4"/>
  <c r="EM46" i="4" s="1"/>
  <c r="EN46" i="4" s="1"/>
  <c r="EO46" i="4" s="1"/>
  <c r="EP46" i="4" s="1"/>
  <c r="EQ46" i="4" s="1"/>
  <c r="ER46" i="4" s="1"/>
  <c r="ES46" i="4" s="1"/>
  <c r="ET46" i="4" s="1"/>
  <c r="EU46" i="4" s="1"/>
  <c r="EV46" i="4" s="1"/>
  <c r="EW46" i="4" s="1"/>
  <c r="EX46" i="4" s="1"/>
  <c r="EY46" i="4" s="1"/>
  <c r="EZ46" i="4" s="1"/>
  <c r="FA46" i="4" s="1"/>
  <c r="FB46" i="4" s="1"/>
  <c r="FC46" i="4" s="1"/>
  <c r="FD46" i="4" s="1"/>
  <c r="FE46" i="4" s="1"/>
  <c r="FF46" i="4" s="1"/>
  <c r="FG46" i="4" s="1"/>
  <c r="FH46" i="4" s="1"/>
  <c r="FI46" i="4" s="1"/>
  <c r="FJ46" i="4" s="1"/>
  <c r="FK46" i="4" s="1"/>
  <c r="FL46" i="4" s="1"/>
  <c r="FM46" i="4" s="1"/>
  <c r="FN46" i="4" s="1"/>
  <c r="DQ46" i="4"/>
  <c r="DR46" i="4" s="1"/>
  <c r="DS46" i="4" s="1"/>
  <c r="DT46" i="4" s="1"/>
  <c r="DU46" i="4" s="1"/>
  <c r="DV46" i="4" s="1"/>
  <c r="DW46" i="4" s="1"/>
  <c r="DX46" i="4" s="1"/>
  <c r="DY46" i="4" s="1"/>
  <c r="DZ46" i="4" s="1"/>
  <c r="EA46" i="4" s="1"/>
  <c r="EB46" i="4" s="1"/>
  <c r="EC46" i="4" s="1"/>
  <c r="ED46" i="4" s="1"/>
  <c r="EE46" i="4" s="1"/>
  <c r="EF46" i="4" s="1"/>
  <c r="EG46" i="4" s="1"/>
  <c r="EH46" i="4" s="1"/>
  <c r="EI46" i="4" s="1"/>
  <c r="EJ46" i="4" s="1"/>
  <c r="EK46" i="4" s="1"/>
  <c r="BF46" i="4"/>
  <c r="BG46" i="4" s="1"/>
  <c r="BH46" i="4" s="1"/>
  <c r="BI46" i="4" s="1"/>
  <c r="BJ46" i="4" s="1"/>
  <c r="BK46" i="4" s="1"/>
  <c r="BL46" i="4" s="1"/>
  <c r="BM46" i="4" s="1"/>
  <c r="BN46" i="4" s="1"/>
  <c r="BO46" i="4" s="1"/>
  <c r="BP46" i="4" s="1"/>
  <c r="BQ46" i="4" s="1"/>
  <c r="BR46" i="4" s="1"/>
  <c r="BS46" i="4" s="1"/>
  <c r="BT46" i="4" s="1"/>
  <c r="BU46" i="4" s="1"/>
  <c r="BV46" i="4" s="1"/>
  <c r="BW46" i="4" s="1"/>
  <c r="BX46" i="4" s="1"/>
  <c r="BY46" i="4" s="1"/>
  <c r="BZ46" i="4" s="1"/>
  <c r="CA46" i="4" s="1"/>
  <c r="CB46" i="4" s="1"/>
  <c r="CC46" i="4" s="1"/>
  <c r="CD46" i="4" s="1"/>
  <c r="CE46" i="4" s="1"/>
  <c r="CF46" i="4" s="1"/>
  <c r="CG46" i="4" s="1"/>
  <c r="CH46" i="4" s="1"/>
  <c r="CI46" i="4" s="1"/>
  <c r="CJ46" i="4" s="1"/>
  <c r="CK46" i="4" s="1"/>
  <c r="CL46" i="4" s="1"/>
  <c r="CM46" i="4" s="1"/>
  <c r="CN46" i="4" s="1"/>
  <c r="CO46" i="4" s="1"/>
  <c r="CP46" i="4" s="1"/>
  <c r="CQ46" i="4" s="1"/>
  <c r="CR46" i="4" s="1"/>
  <c r="CS46" i="4" s="1"/>
  <c r="CT46" i="4" s="1"/>
  <c r="CU46" i="4" s="1"/>
  <c r="CV46" i="4" s="1"/>
  <c r="CW46" i="4" s="1"/>
  <c r="CX46" i="4" s="1"/>
  <c r="CY46" i="4" s="1"/>
  <c r="CZ46" i="4" s="1"/>
  <c r="DA46" i="4" s="1"/>
  <c r="DB46" i="4" s="1"/>
  <c r="DC46" i="4" s="1"/>
  <c r="DD46" i="4" s="1"/>
  <c r="DE46" i="4" s="1"/>
  <c r="DF46" i="4" s="1"/>
  <c r="DG46" i="4" s="1"/>
  <c r="DH46" i="4" s="1"/>
  <c r="DI46" i="4" s="1"/>
  <c r="DJ46" i="4" s="1"/>
  <c r="DK46" i="4" s="1"/>
  <c r="DL46" i="4" s="1"/>
  <c r="DM46" i="4" s="1"/>
  <c r="DN46" i="4" s="1"/>
  <c r="DO46" i="4" s="1"/>
  <c r="DP46" i="4" s="1"/>
  <c r="BB46" i="4"/>
  <c r="BC46" i="4" s="1"/>
  <c r="BD46" i="4" s="1"/>
  <c r="BE46" i="4" s="1"/>
  <c r="BA46" i="4"/>
  <c r="AZ46" i="4"/>
  <c r="BV45" i="4"/>
  <c r="BW45" i="4" s="1"/>
  <c r="BX45" i="4" s="1"/>
  <c r="BY45" i="4" s="1"/>
  <c r="BZ45" i="4" s="1"/>
  <c r="CA45" i="4" s="1"/>
  <c r="CB45" i="4" s="1"/>
  <c r="CC45" i="4" s="1"/>
  <c r="CD45" i="4" s="1"/>
  <c r="CE45" i="4" s="1"/>
  <c r="CF45" i="4" s="1"/>
  <c r="CG45" i="4" s="1"/>
  <c r="CH45" i="4" s="1"/>
  <c r="CI45" i="4" s="1"/>
  <c r="CJ45" i="4" s="1"/>
  <c r="CK45" i="4" s="1"/>
  <c r="CL45" i="4" s="1"/>
  <c r="CM45" i="4" s="1"/>
  <c r="CN45" i="4" s="1"/>
  <c r="CO45" i="4" s="1"/>
  <c r="CP45" i="4" s="1"/>
  <c r="CQ45" i="4" s="1"/>
  <c r="CR45" i="4" s="1"/>
  <c r="CS45" i="4" s="1"/>
  <c r="CT45" i="4" s="1"/>
  <c r="CU45" i="4" s="1"/>
  <c r="CV45" i="4" s="1"/>
  <c r="CW45" i="4" s="1"/>
  <c r="CX45" i="4" s="1"/>
  <c r="CY45" i="4" s="1"/>
  <c r="CZ45" i="4" s="1"/>
  <c r="DA45" i="4" s="1"/>
  <c r="DB45" i="4" s="1"/>
  <c r="DC45" i="4" s="1"/>
  <c r="DD45" i="4" s="1"/>
  <c r="DE45" i="4" s="1"/>
  <c r="DF45" i="4" s="1"/>
  <c r="DG45" i="4" s="1"/>
  <c r="DH45" i="4" s="1"/>
  <c r="DI45" i="4" s="1"/>
  <c r="DJ45" i="4" s="1"/>
  <c r="DK45" i="4" s="1"/>
  <c r="DL45" i="4" s="1"/>
  <c r="DM45" i="4" s="1"/>
  <c r="DN45" i="4" s="1"/>
  <c r="DO45" i="4" s="1"/>
  <c r="DP45" i="4" s="1"/>
  <c r="DQ45" i="4" s="1"/>
  <c r="DR45" i="4" s="1"/>
  <c r="DS45" i="4" s="1"/>
  <c r="DT45" i="4" s="1"/>
  <c r="DU45" i="4" s="1"/>
  <c r="DV45" i="4" s="1"/>
  <c r="DW45" i="4" s="1"/>
  <c r="DX45" i="4" s="1"/>
  <c r="DY45" i="4" s="1"/>
  <c r="DZ45" i="4" s="1"/>
  <c r="EA45" i="4" s="1"/>
  <c r="EB45" i="4" s="1"/>
  <c r="EC45" i="4" s="1"/>
  <c r="ED45" i="4" s="1"/>
  <c r="EE45" i="4" s="1"/>
  <c r="EF45" i="4" s="1"/>
  <c r="EG45" i="4" s="1"/>
  <c r="EH45" i="4" s="1"/>
  <c r="EI45" i="4" s="1"/>
  <c r="EJ45" i="4" s="1"/>
  <c r="EK45" i="4" s="1"/>
  <c r="EL45" i="4" s="1"/>
  <c r="EM45" i="4" s="1"/>
  <c r="EN45" i="4" s="1"/>
  <c r="EO45" i="4" s="1"/>
  <c r="EP45" i="4" s="1"/>
  <c r="EQ45" i="4" s="1"/>
  <c r="ER45" i="4" s="1"/>
  <c r="ES45" i="4" s="1"/>
  <c r="ET45" i="4" s="1"/>
  <c r="EU45" i="4" s="1"/>
  <c r="EV45" i="4" s="1"/>
  <c r="EW45" i="4" s="1"/>
  <c r="EX45" i="4" s="1"/>
  <c r="EY45" i="4" s="1"/>
  <c r="EZ45" i="4" s="1"/>
  <c r="FA45" i="4" s="1"/>
  <c r="FB45" i="4" s="1"/>
  <c r="FC45" i="4" s="1"/>
  <c r="FD45" i="4" s="1"/>
  <c r="FE45" i="4" s="1"/>
  <c r="FF45" i="4" s="1"/>
  <c r="FG45" i="4" s="1"/>
  <c r="FH45" i="4" s="1"/>
  <c r="FI45" i="4" s="1"/>
  <c r="FJ45" i="4" s="1"/>
  <c r="FK45" i="4" s="1"/>
  <c r="FL45" i="4" s="1"/>
  <c r="FM45" i="4" s="1"/>
  <c r="FN45" i="4" s="1"/>
  <c r="BG45" i="4"/>
  <c r="BH45" i="4" s="1"/>
  <c r="BI45" i="4" s="1"/>
  <c r="BJ45" i="4" s="1"/>
  <c r="BK45" i="4" s="1"/>
  <c r="BL45" i="4" s="1"/>
  <c r="BM45" i="4" s="1"/>
  <c r="BN45" i="4" s="1"/>
  <c r="BO45" i="4" s="1"/>
  <c r="BP45" i="4" s="1"/>
  <c r="BQ45" i="4" s="1"/>
  <c r="BR45" i="4" s="1"/>
  <c r="BS45" i="4" s="1"/>
  <c r="BT45" i="4" s="1"/>
  <c r="BU45" i="4" s="1"/>
  <c r="BE45" i="4"/>
  <c r="BF45" i="4" s="1"/>
  <c r="BC45" i="4"/>
  <c r="BD45" i="4" s="1"/>
  <c r="BA45" i="4"/>
  <c r="BB45" i="4" s="1"/>
  <c r="AZ45" i="4"/>
  <c r="BT44" i="4"/>
  <c r="BU44" i="4" s="1"/>
  <c r="BV44" i="4" s="1"/>
  <c r="BW44" i="4" s="1"/>
  <c r="BX44" i="4" s="1"/>
  <c r="BY44" i="4" s="1"/>
  <c r="BZ44" i="4" s="1"/>
  <c r="CA44" i="4" s="1"/>
  <c r="CB44" i="4" s="1"/>
  <c r="CC44" i="4" s="1"/>
  <c r="CD44" i="4" s="1"/>
  <c r="CE44" i="4" s="1"/>
  <c r="CF44" i="4" s="1"/>
  <c r="CG44" i="4" s="1"/>
  <c r="CH44" i="4" s="1"/>
  <c r="CI44" i="4" s="1"/>
  <c r="CJ44" i="4" s="1"/>
  <c r="CK44" i="4" s="1"/>
  <c r="CL44" i="4" s="1"/>
  <c r="CM44" i="4" s="1"/>
  <c r="CN44" i="4" s="1"/>
  <c r="CO44" i="4" s="1"/>
  <c r="CP44" i="4" s="1"/>
  <c r="CQ44" i="4" s="1"/>
  <c r="CR44" i="4" s="1"/>
  <c r="CS44" i="4" s="1"/>
  <c r="CT44" i="4" s="1"/>
  <c r="CU44" i="4" s="1"/>
  <c r="CV44" i="4" s="1"/>
  <c r="CW44" i="4" s="1"/>
  <c r="CX44" i="4" s="1"/>
  <c r="CY44" i="4" s="1"/>
  <c r="CZ44" i="4" s="1"/>
  <c r="DA44" i="4" s="1"/>
  <c r="DB44" i="4" s="1"/>
  <c r="DC44" i="4" s="1"/>
  <c r="DD44" i="4" s="1"/>
  <c r="DE44" i="4" s="1"/>
  <c r="DF44" i="4" s="1"/>
  <c r="DG44" i="4" s="1"/>
  <c r="DH44" i="4" s="1"/>
  <c r="DI44" i="4" s="1"/>
  <c r="DJ44" i="4" s="1"/>
  <c r="DK44" i="4" s="1"/>
  <c r="DL44" i="4" s="1"/>
  <c r="DM44" i="4" s="1"/>
  <c r="DN44" i="4" s="1"/>
  <c r="DO44" i="4" s="1"/>
  <c r="DP44" i="4" s="1"/>
  <c r="DQ44" i="4" s="1"/>
  <c r="DR44" i="4" s="1"/>
  <c r="DS44" i="4" s="1"/>
  <c r="DT44" i="4" s="1"/>
  <c r="DU44" i="4" s="1"/>
  <c r="DV44" i="4" s="1"/>
  <c r="DW44" i="4" s="1"/>
  <c r="DX44" i="4" s="1"/>
  <c r="DY44" i="4" s="1"/>
  <c r="DZ44" i="4" s="1"/>
  <c r="EA44" i="4" s="1"/>
  <c r="EB44" i="4" s="1"/>
  <c r="EC44" i="4" s="1"/>
  <c r="ED44" i="4" s="1"/>
  <c r="EE44" i="4" s="1"/>
  <c r="EF44" i="4" s="1"/>
  <c r="EG44" i="4" s="1"/>
  <c r="EH44" i="4" s="1"/>
  <c r="EI44" i="4" s="1"/>
  <c r="EJ44" i="4" s="1"/>
  <c r="EK44" i="4" s="1"/>
  <c r="EL44" i="4" s="1"/>
  <c r="EM44" i="4" s="1"/>
  <c r="EN44" i="4" s="1"/>
  <c r="EO44" i="4" s="1"/>
  <c r="EP44" i="4" s="1"/>
  <c r="EQ44" i="4" s="1"/>
  <c r="ER44" i="4" s="1"/>
  <c r="ES44" i="4" s="1"/>
  <c r="ET44" i="4" s="1"/>
  <c r="EU44" i="4" s="1"/>
  <c r="EV44" i="4" s="1"/>
  <c r="EW44" i="4" s="1"/>
  <c r="EX44" i="4" s="1"/>
  <c r="EY44" i="4" s="1"/>
  <c r="EZ44" i="4" s="1"/>
  <c r="FA44" i="4" s="1"/>
  <c r="FB44" i="4" s="1"/>
  <c r="FC44" i="4" s="1"/>
  <c r="FD44" i="4" s="1"/>
  <c r="FE44" i="4" s="1"/>
  <c r="FF44" i="4" s="1"/>
  <c r="FG44" i="4" s="1"/>
  <c r="FH44" i="4" s="1"/>
  <c r="FI44" i="4" s="1"/>
  <c r="FJ44" i="4" s="1"/>
  <c r="FK44" i="4" s="1"/>
  <c r="FL44" i="4" s="1"/>
  <c r="FM44" i="4" s="1"/>
  <c r="FN44" i="4" s="1"/>
  <c r="BM44" i="4"/>
  <c r="BN44" i="4" s="1"/>
  <c r="BO44" i="4" s="1"/>
  <c r="BP44" i="4" s="1"/>
  <c r="BQ44" i="4" s="1"/>
  <c r="BR44" i="4" s="1"/>
  <c r="BS44" i="4" s="1"/>
  <c r="BD44" i="4"/>
  <c r="BE44" i="4" s="1"/>
  <c r="BF44" i="4" s="1"/>
  <c r="BG44" i="4" s="1"/>
  <c r="BH44" i="4" s="1"/>
  <c r="BI44" i="4" s="1"/>
  <c r="BJ44" i="4" s="1"/>
  <c r="BK44" i="4" s="1"/>
  <c r="BL44" i="4" s="1"/>
  <c r="BC44" i="4"/>
  <c r="AZ44" i="4"/>
  <c r="BA44" i="4" s="1"/>
  <c r="BB44" i="4" s="1"/>
  <c r="CH43" i="4"/>
  <c r="CI43" i="4" s="1"/>
  <c r="CJ43" i="4" s="1"/>
  <c r="CK43" i="4" s="1"/>
  <c r="CL43" i="4" s="1"/>
  <c r="CM43" i="4" s="1"/>
  <c r="CN43" i="4" s="1"/>
  <c r="CO43" i="4" s="1"/>
  <c r="CP43" i="4" s="1"/>
  <c r="CQ43" i="4" s="1"/>
  <c r="CR43" i="4" s="1"/>
  <c r="CS43" i="4" s="1"/>
  <c r="CT43" i="4" s="1"/>
  <c r="CU43" i="4" s="1"/>
  <c r="CV43" i="4" s="1"/>
  <c r="CW43" i="4" s="1"/>
  <c r="CX43" i="4" s="1"/>
  <c r="CY43" i="4" s="1"/>
  <c r="CZ43" i="4" s="1"/>
  <c r="DA43" i="4" s="1"/>
  <c r="DB43" i="4" s="1"/>
  <c r="DC43" i="4" s="1"/>
  <c r="DD43" i="4" s="1"/>
  <c r="DE43" i="4" s="1"/>
  <c r="DF43" i="4" s="1"/>
  <c r="DG43" i="4" s="1"/>
  <c r="DH43" i="4" s="1"/>
  <c r="DI43" i="4" s="1"/>
  <c r="DJ43" i="4" s="1"/>
  <c r="DK43" i="4" s="1"/>
  <c r="DL43" i="4" s="1"/>
  <c r="DM43" i="4" s="1"/>
  <c r="DN43" i="4" s="1"/>
  <c r="DO43" i="4" s="1"/>
  <c r="DP43" i="4" s="1"/>
  <c r="DQ43" i="4" s="1"/>
  <c r="DR43" i="4" s="1"/>
  <c r="DS43" i="4" s="1"/>
  <c r="DT43" i="4" s="1"/>
  <c r="DU43" i="4" s="1"/>
  <c r="DV43" i="4" s="1"/>
  <c r="DW43" i="4" s="1"/>
  <c r="DX43" i="4" s="1"/>
  <c r="DY43" i="4" s="1"/>
  <c r="DZ43" i="4" s="1"/>
  <c r="EA43" i="4" s="1"/>
  <c r="EB43" i="4" s="1"/>
  <c r="EC43" i="4" s="1"/>
  <c r="ED43" i="4" s="1"/>
  <c r="EE43" i="4" s="1"/>
  <c r="EF43" i="4" s="1"/>
  <c r="EG43" i="4" s="1"/>
  <c r="EH43" i="4" s="1"/>
  <c r="EI43" i="4" s="1"/>
  <c r="EJ43" i="4" s="1"/>
  <c r="EK43" i="4" s="1"/>
  <c r="EL43" i="4" s="1"/>
  <c r="EM43" i="4" s="1"/>
  <c r="EN43" i="4" s="1"/>
  <c r="EO43" i="4" s="1"/>
  <c r="EP43" i="4" s="1"/>
  <c r="EQ43" i="4" s="1"/>
  <c r="ER43" i="4" s="1"/>
  <c r="ES43" i="4" s="1"/>
  <c r="ET43" i="4" s="1"/>
  <c r="EU43" i="4" s="1"/>
  <c r="EV43" i="4" s="1"/>
  <c r="EW43" i="4" s="1"/>
  <c r="EX43" i="4" s="1"/>
  <c r="EY43" i="4" s="1"/>
  <c r="EZ43" i="4" s="1"/>
  <c r="FA43" i="4" s="1"/>
  <c r="FB43" i="4" s="1"/>
  <c r="FC43" i="4" s="1"/>
  <c r="FD43" i="4" s="1"/>
  <c r="FE43" i="4" s="1"/>
  <c r="FF43" i="4" s="1"/>
  <c r="FG43" i="4" s="1"/>
  <c r="FH43" i="4" s="1"/>
  <c r="FI43" i="4" s="1"/>
  <c r="FJ43" i="4" s="1"/>
  <c r="FK43" i="4" s="1"/>
  <c r="FL43" i="4" s="1"/>
  <c r="FM43" i="4" s="1"/>
  <c r="FN43" i="4" s="1"/>
  <c r="BZ43" i="4"/>
  <c r="CA43" i="4" s="1"/>
  <c r="CB43" i="4" s="1"/>
  <c r="CC43" i="4" s="1"/>
  <c r="CD43" i="4" s="1"/>
  <c r="CE43" i="4" s="1"/>
  <c r="CF43" i="4" s="1"/>
  <c r="CG43" i="4" s="1"/>
  <c r="BA43" i="4"/>
  <c r="BB43" i="4" s="1"/>
  <c r="BC43" i="4" s="1"/>
  <c r="BD43" i="4" s="1"/>
  <c r="BE43" i="4" s="1"/>
  <c r="BF43" i="4" s="1"/>
  <c r="BG43" i="4" s="1"/>
  <c r="BH43" i="4" s="1"/>
  <c r="BI43" i="4" s="1"/>
  <c r="BJ43" i="4" s="1"/>
  <c r="BK43" i="4" s="1"/>
  <c r="BL43" i="4" s="1"/>
  <c r="BM43" i="4" s="1"/>
  <c r="BN43" i="4" s="1"/>
  <c r="BO43" i="4" s="1"/>
  <c r="BP43" i="4" s="1"/>
  <c r="BQ43" i="4" s="1"/>
  <c r="BR43" i="4" s="1"/>
  <c r="BS43" i="4" s="1"/>
  <c r="BT43" i="4" s="1"/>
  <c r="BU43" i="4" s="1"/>
  <c r="BV43" i="4" s="1"/>
  <c r="BW43" i="4" s="1"/>
  <c r="BX43" i="4" s="1"/>
  <c r="BY43" i="4" s="1"/>
  <c r="AZ43" i="4"/>
  <c r="CG42" i="4"/>
  <c r="CH42" i="4" s="1"/>
  <c r="CI42" i="4" s="1"/>
  <c r="CJ42" i="4" s="1"/>
  <c r="CK42" i="4" s="1"/>
  <c r="CL42" i="4" s="1"/>
  <c r="CM42" i="4" s="1"/>
  <c r="CN42" i="4" s="1"/>
  <c r="CO42" i="4" s="1"/>
  <c r="CP42" i="4" s="1"/>
  <c r="CQ42" i="4" s="1"/>
  <c r="CR42" i="4" s="1"/>
  <c r="CS42" i="4" s="1"/>
  <c r="CT42" i="4" s="1"/>
  <c r="CU42" i="4" s="1"/>
  <c r="CV42" i="4" s="1"/>
  <c r="CW42" i="4" s="1"/>
  <c r="CX42" i="4" s="1"/>
  <c r="CY42" i="4" s="1"/>
  <c r="CZ42" i="4" s="1"/>
  <c r="DA42" i="4" s="1"/>
  <c r="DB42" i="4" s="1"/>
  <c r="DC42" i="4" s="1"/>
  <c r="DD42" i="4" s="1"/>
  <c r="DE42" i="4" s="1"/>
  <c r="DF42" i="4" s="1"/>
  <c r="DG42" i="4" s="1"/>
  <c r="DH42" i="4" s="1"/>
  <c r="DI42" i="4" s="1"/>
  <c r="DJ42" i="4" s="1"/>
  <c r="DK42" i="4" s="1"/>
  <c r="DL42" i="4" s="1"/>
  <c r="DM42" i="4" s="1"/>
  <c r="DN42" i="4" s="1"/>
  <c r="DO42" i="4" s="1"/>
  <c r="DP42" i="4" s="1"/>
  <c r="DQ42" i="4" s="1"/>
  <c r="DR42" i="4" s="1"/>
  <c r="DS42" i="4" s="1"/>
  <c r="DT42" i="4" s="1"/>
  <c r="DU42" i="4" s="1"/>
  <c r="DV42" i="4" s="1"/>
  <c r="DW42" i="4" s="1"/>
  <c r="DX42" i="4" s="1"/>
  <c r="DY42" i="4" s="1"/>
  <c r="DZ42" i="4" s="1"/>
  <c r="EA42" i="4" s="1"/>
  <c r="EB42" i="4" s="1"/>
  <c r="EC42" i="4" s="1"/>
  <c r="ED42" i="4" s="1"/>
  <c r="EE42" i="4" s="1"/>
  <c r="EF42" i="4" s="1"/>
  <c r="EG42" i="4" s="1"/>
  <c r="EH42" i="4" s="1"/>
  <c r="EI42" i="4" s="1"/>
  <c r="EJ42" i="4" s="1"/>
  <c r="EK42" i="4" s="1"/>
  <c r="EL42" i="4" s="1"/>
  <c r="EM42" i="4" s="1"/>
  <c r="EN42" i="4" s="1"/>
  <c r="EO42" i="4" s="1"/>
  <c r="EP42" i="4" s="1"/>
  <c r="EQ42" i="4" s="1"/>
  <c r="ER42" i="4" s="1"/>
  <c r="ES42" i="4" s="1"/>
  <c r="ET42" i="4" s="1"/>
  <c r="EU42" i="4" s="1"/>
  <c r="EV42" i="4" s="1"/>
  <c r="EW42" i="4" s="1"/>
  <c r="EX42" i="4" s="1"/>
  <c r="EY42" i="4" s="1"/>
  <c r="EZ42" i="4" s="1"/>
  <c r="FA42" i="4" s="1"/>
  <c r="FB42" i="4" s="1"/>
  <c r="FC42" i="4" s="1"/>
  <c r="FD42" i="4" s="1"/>
  <c r="FE42" i="4" s="1"/>
  <c r="FF42" i="4" s="1"/>
  <c r="FG42" i="4" s="1"/>
  <c r="FH42" i="4" s="1"/>
  <c r="FI42" i="4" s="1"/>
  <c r="FJ42" i="4" s="1"/>
  <c r="FK42" i="4" s="1"/>
  <c r="FL42" i="4" s="1"/>
  <c r="FM42" i="4" s="1"/>
  <c r="FN42" i="4" s="1"/>
  <c r="BD42" i="4"/>
  <c r="BE42" i="4" s="1"/>
  <c r="BF42" i="4" s="1"/>
  <c r="BG42" i="4" s="1"/>
  <c r="BH42" i="4" s="1"/>
  <c r="BI42" i="4" s="1"/>
  <c r="BJ42" i="4" s="1"/>
  <c r="BK42" i="4" s="1"/>
  <c r="BL42" i="4" s="1"/>
  <c r="BM42" i="4" s="1"/>
  <c r="BN42" i="4" s="1"/>
  <c r="BO42" i="4" s="1"/>
  <c r="BP42" i="4" s="1"/>
  <c r="BQ42" i="4" s="1"/>
  <c r="BR42" i="4" s="1"/>
  <c r="BS42" i="4" s="1"/>
  <c r="BT42" i="4" s="1"/>
  <c r="BU42" i="4" s="1"/>
  <c r="BV42" i="4" s="1"/>
  <c r="BW42" i="4" s="1"/>
  <c r="BX42" i="4" s="1"/>
  <c r="BY42" i="4" s="1"/>
  <c r="BZ42" i="4" s="1"/>
  <c r="CA42" i="4" s="1"/>
  <c r="CB42" i="4" s="1"/>
  <c r="CC42" i="4" s="1"/>
  <c r="CD42" i="4" s="1"/>
  <c r="CE42" i="4" s="1"/>
  <c r="CF42" i="4" s="1"/>
  <c r="BA42" i="4"/>
  <c r="BB42" i="4" s="1"/>
  <c r="BC42" i="4" s="1"/>
  <c r="AZ42" i="4"/>
  <c r="CD41" i="4"/>
  <c r="CE41" i="4" s="1"/>
  <c r="CF41" i="4" s="1"/>
  <c r="CG41" i="4" s="1"/>
  <c r="CH41" i="4" s="1"/>
  <c r="CI41" i="4" s="1"/>
  <c r="CJ41" i="4" s="1"/>
  <c r="CK41" i="4" s="1"/>
  <c r="CL41" i="4" s="1"/>
  <c r="CM41" i="4" s="1"/>
  <c r="CN41" i="4" s="1"/>
  <c r="CO41" i="4" s="1"/>
  <c r="CP41" i="4" s="1"/>
  <c r="CQ41" i="4" s="1"/>
  <c r="CR41" i="4" s="1"/>
  <c r="CS41" i="4" s="1"/>
  <c r="CT41" i="4" s="1"/>
  <c r="CU41" i="4" s="1"/>
  <c r="CV41" i="4" s="1"/>
  <c r="CW41" i="4" s="1"/>
  <c r="CX41" i="4" s="1"/>
  <c r="CY41" i="4" s="1"/>
  <c r="CZ41" i="4" s="1"/>
  <c r="DA41" i="4" s="1"/>
  <c r="DB41" i="4" s="1"/>
  <c r="DC41" i="4" s="1"/>
  <c r="DD41" i="4" s="1"/>
  <c r="DE41" i="4" s="1"/>
  <c r="DF41" i="4" s="1"/>
  <c r="DG41" i="4" s="1"/>
  <c r="DH41" i="4" s="1"/>
  <c r="DI41" i="4" s="1"/>
  <c r="DJ41" i="4" s="1"/>
  <c r="DK41" i="4" s="1"/>
  <c r="DL41" i="4" s="1"/>
  <c r="DM41" i="4" s="1"/>
  <c r="DN41" i="4" s="1"/>
  <c r="DO41" i="4" s="1"/>
  <c r="DP41" i="4" s="1"/>
  <c r="DQ41" i="4" s="1"/>
  <c r="DR41" i="4" s="1"/>
  <c r="DS41" i="4" s="1"/>
  <c r="DT41" i="4" s="1"/>
  <c r="DU41" i="4" s="1"/>
  <c r="DV41" i="4" s="1"/>
  <c r="DW41" i="4" s="1"/>
  <c r="DX41" i="4" s="1"/>
  <c r="DY41" i="4" s="1"/>
  <c r="DZ41" i="4" s="1"/>
  <c r="EA41" i="4" s="1"/>
  <c r="EB41" i="4" s="1"/>
  <c r="EC41" i="4" s="1"/>
  <c r="ED41" i="4" s="1"/>
  <c r="EE41" i="4" s="1"/>
  <c r="EF41" i="4" s="1"/>
  <c r="EG41" i="4" s="1"/>
  <c r="EH41" i="4" s="1"/>
  <c r="EI41" i="4" s="1"/>
  <c r="EJ41" i="4" s="1"/>
  <c r="EK41" i="4" s="1"/>
  <c r="EL41" i="4" s="1"/>
  <c r="EM41" i="4" s="1"/>
  <c r="EN41" i="4" s="1"/>
  <c r="EO41" i="4" s="1"/>
  <c r="EP41" i="4" s="1"/>
  <c r="EQ41" i="4" s="1"/>
  <c r="ER41" i="4" s="1"/>
  <c r="ES41" i="4" s="1"/>
  <c r="ET41" i="4" s="1"/>
  <c r="EU41" i="4" s="1"/>
  <c r="EV41" i="4" s="1"/>
  <c r="EW41" i="4" s="1"/>
  <c r="EX41" i="4" s="1"/>
  <c r="EY41" i="4" s="1"/>
  <c r="EZ41" i="4" s="1"/>
  <c r="FA41" i="4" s="1"/>
  <c r="FB41" i="4" s="1"/>
  <c r="FC41" i="4" s="1"/>
  <c r="FD41" i="4" s="1"/>
  <c r="FE41" i="4" s="1"/>
  <c r="FF41" i="4" s="1"/>
  <c r="FG41" i="4" s="1"/>
  <c r="FH41" i="4" s="1"/>
  <c r="FI41" i="4" s="1"/>
  <c r="FJ41" i="4" s="1"/>
  <c r="FK41" i="4" s="1"/>
  <c r="FL41" i="4" s="1"/>
  <c r="FM41" i="4" s="1"/>
  <c r="FN41" i="4" s="1"/>
  <c r="BJ41" i="4"/>
  <c r="BK41" i="4" s="1"/>
  <c r="BL41" i="4" s="1"/>
  <c r="BM41" i="4" s="1"/>
  <c r="BN41" i="4" s="1"/>
  <c r="BO41" i="4" s="1"/>
  <c r="BP41" i="4" s="1"/>
  <c r="BQ41" i="4" s="1"/>
  <c r="BR41" i="4" s="1"/>
  <c r="BS41" i="4" s="1"/>
  <c r="BT41" i="4" s="1"/>
  <c r="BU41" i="4" s="1"/>
  <c r="BV41" i="4" s="1"/>
  <c r="BW41" i="4" s="1"/>
  <c r="BX41" i="4" s="1"/>
  <c r="BY41" i="4" s="1"/>
  <c r="BZ41" i="4" s="1"/>
  <c r="CA41" i="4" s="1"/>
  <c r="CB41" i="4" s="1"/>
  <c r="CC41" i="4" s="1"/>
  <c r="BI41" i="4"/>
  <c r="BE41" i="4"/>
  <c r="BF41" i="4" s="1"/>
  <c r="BG41" i="4" s="1"/>
  <c r="BH41" i="4" s="1"/>
  <c r="BA41" i="4"/>
  <c r="BB41" i="4" s="1"/>
  <c r="BC41" i="4" s="1"/>
  <c r="BD41" i="4" s="1"/>
  <c r="AZ41" i="4"/>
  <c r="BN40" i="4"/>
  <c r="BO40" i="4" s="1"/>
  <c r="BP40" i="4" s="1"/>
  <c r="BQ40" i="4" s="1"/>
  <c r="BR40" i="4" s="1"/>
  <c r="BS40" i="4" s="1"/>
  <c r="BT40" i="4" s="1"/>
  <c r="BU40" i="4" s="1"/>
  <c r="BV40" i="4" s="1"/>
  <c r="BW40" i="4" s="1"/>
  <c r="BX40" i="4" s="1"/>
  <c r="BY40" i="4" s="1"/>
  <c r="BZ40" i="4" s="1"/>
  <c r="CA40" i="4" s="1"/>
  <c r="CB40" i="4" s="1"/>
  <c r="CC40" i="4" s="1"/>
  <c r="CD40" i="4" s="1"/>
  <c r="CE40" i="4" s="1"/>
  <c r="CF40" i="4" s="1"/>
  <c r="CG40" i="4" s="1"/>
  <c r="CH40" i="4" s="1"/>
  <c r="CI40" i="4" s="1"/>
  <c r="CJ40" i="4" s="1"/>
  <c r="CK40" i="4" s="1"/>
  <c r="CL40" i="4" s="1"/>
  <c r="CM40" i="4" s="1"/>
  <c r="CN40" i="4" s="1"/>
  <c r="CO40" i="4" s="1"/>
  <c r="CP40" i="4" s="1"/>
  <c r="CQ40" i="4" s="1"/>
  <c r="CR40" i="4" s="1"/>
  <c r="CS40" i="4" s="1"/>
  <c r="CT40" i="4" s="1"/>
  <c r="CU40" i="4" s="1"/>
  <c r="CV40" i="4" s="1"/>
  <c r="CW40" i="4" s="1"/>
  <c r="CX40" i="4" s="1"/>
  <c r="CY40" i="4" s="1"/>
  <c r="CZ40" i="4" s="1"/>
  <c r="DA40" i="4" s="1"/>
  <c r="DB40" i="4" s="1"/>
  <c r="DC40" i="4" s="1"/>
  <c r="DD40" i="4" s="1"/>
  <c r="DE40" i="4" s="1"/>
  <c r="DF40" i="4" s="1"/>
  <c r="DG40" i="4" s="1"/>
  <c r="DH40" i="4" s="1"/>
  <c r="DI40" i="4" s="1"/>
  <c r="DJ40" i="4" s="1"/>
  <c r="DK40" i="4" s="1"/>
  <c r="DL40" i="4" s="1"/>
  <c r="DM40" i="4" s="1"/>
  <c r="DN40" i="4" s="1"/>
  <c r="DO40" i="4" s="1"/>
  <c r="DP40" i="4" s="1"/>
  <c r="DQ40" i="4" s="1"/>
  <c r="DR40" i="4" s="1"/>
  <c r="DS40" i="4" s="1"/>
  <c r="DT40" i="4" s="1"/>
  <c r="DU40" i="4" s="1"/>
  <c r="DV40" i="4" s="1"/>
  <c r="DW40" i="4" s="1"/>
  <c r="DX40" i="4" s="1"/>
  <c r="DY40" i="4" s="1"/>
  <c r="DZ40" i="4" s="1"/>
  <c r="EA40" i="4" s="1"/>
  <c r="EB40" i="4" s="1"/>
  <c r="EC40" i="4" s="1"/>
  <c r="ED40" i="4" s="1"/>
  <c r="EE40" i="4" s="1"/>
  <c r="EF40" i="4" s="1"/>
  <c r="EG40" i="4" s="1"/>
  <c r="EH40" i="4" s="1"/>
  <c r="EI40" i="4" s="1"/>
  <c r="EJ40" i="4" s="1"/>
  <c r="EK40" i="4" s="1"/>
  <c r="EL40" i="4" s="1"/>
  <c r="EM40" i="4" s="1"/>
  <c r="EN40" i="4" s="1"/>
  <c r="EO40" i="4" s="1"/>
  <c r="EP40" i="4" s="1"/>
  <c r="EQ40" i="4" s="1"/>
  <c r="ER40" i="4" s="1"/>
  <c r="ES40" i="4" s="1"/>
  <c r="ET40" i="4" s="1"/>
  <c r="EU40" i="4" s="1"/>
  <c r="EV40" i="4" s="1"/>
  <c r="EW40" i="4" s="1"/>
  <c r="EX40" i="4" s="1"/>
  <c r="EY40" i="4" s="1"/>
  <c r="EZ40" i="4" s="1"/>
  <c r="FA40" i="4" s="1"/>
  <c r="FB40" i="4" s="1"/>
  <c r="FC40" i="4" s="1"/>
  <c r="FD40" i="4" s="1"/>
  <c r="FE40" i="4" s="1"/>
  <c r="FF40" i="4" s="1"/>
  <c r="FG40" i="4" s="1"/>
  <c r="FH40" i="4" s="1"/>
  <c r="FI40" i="4" s="1"/>
  <c r="FJ40" i="4" s="1"/>
  <c r="FK40" i="4" s="1"/>
  <c r="FL40" i="4" s="1"/>
  <c r="FM40" i="4" s="1"/>
  <c r="FN40" i="4" s="1"/>
  <c r="BC40" i="4"/>
  <c r="BD40" i="4" s="1"/>
  <c r="BE40" i="4" s="1"/>
  <c r="BF40" i="4" s="1"/>
  <c r="BG40" i="4" s="1"/>
  <c r="BH40" i="4" s="1"/>
  <c r="BI40" i="4" s="1"/>
  <c r="BJ40" i="4" s="1"/>
  <c r="BK40" i="4" s="1"/>
  <c r="BL40" i="4" s="1"/>
  <c r="BM40" i="4" s="1"/>
  <c r="AZ40" i="4"/>
  <c r="BA40" i="4" s="1"/>
  <c r="BB40" i="4" s="1"/>
  <c r="BB39" i="4"/>
  <c r="BC39" i="4" s="1"/>
  <c r="BD39" i="4" s="1"/>
  <c r="BE39" i="4" s="1"/>
  <c r="BF39" i="4" s="1"/>
  <c r="BG39" i="4" s="1"/>
  <c r="BH39" i="4" s="1"/>
  <c r="BI39" i="4" s="1"/>
  <c r="BJ39" i="4" s="1"/>
  <c r="BK39" i="4" s="1"/>
  <c r="BL39" i="4" s="1"/>
  <c r="BM39" i="4" s="1"/>
  <c r="BN39" i="4" s="1"/>
  <c r="BO39" i="4" s="1"/>
  <c r="BP39" i="4" s="1"/>
  <c r="BQ39" i="4" s="1"/>
  <c r="BR39" i="4" s="1"/>
  <c r="BS39" i="4" s="1"/>
  <c r="BT39" i="4" s="1"/>
  <c r="BU39" i="4" s="1"/>
  <c r="BV39" i="4" s="1"/>
  <c r="BW39" i="4" s="1"/>
  <c r="BX39" i="4" s="1"/>
  <c r="BY39" i="4" s="1"/>
  <c r="BZ39" i="4" s="1"/>
  <c r="CA39" i="4" s="1"/>
  <c r="CB39" i="4" s="1"/>
  <c r="CC39" i="4" s="1"/>
  <c r="CD39" i="4" s="1"/>
  <c r="CE39" i="4" s="1"/>
  <c r="CF39" i="4" s="1"/>
  <c r="CG39" i="4" s="1"/>
  <c r="CH39" i="4" s="1"/>
  <c r="CI39" i="4" s="1"/>
  <c r="CJ39" i="4" s="1"/>
  <c r="CK39" i="4" s="1"/>
  <c r="CL39" i="4" s="1"/>
  <c r="CM39" i="4" s="1"/>
  <c r="CN39" i="4" s="1"/>
  <c r="CO39" i="4" s="1"/>
  <c r="CP39" i="4" s="1"/>
  <c r="CQ39" i="4" s="1"/>
  <c r="CR39" i="4" s="1"/>
  <c r="CS39" i="4" s="1"/>
  <c r="CT39" i="4" s="1"/>
  <c r="CU39" i="4" s="1"/>
  <c r="CV39" i="4" s="1"/>
  <c r="CW39" i="4" s="1"/>
  <c r="CX39" i="4" s="1"/>
  <c r="CY39" i="4" s="1"/>
  <c r="CZ39" i="4" s="1"/>
  <c r="DA39" i="4" s="1"/>
  <c r="DB39" i="4" s="1"/>
  <c r="DC39" i="4" s="1"/>
  <c r="DD39" i="4" s="1"/>
  <c r="DE39" i="4" s="1"/>
  <c r="DF39" i="4" s="1"/>
  <c r="DG39" i="4" s="1"/>
  <c r="DH39" i="4" s="1"/>
  <c r="DI39" i="4" s="1"/>
  <c r="DJ39" i="4" s="1"/>
  <c r="DK39" i="4" s="1"/>
  <c r="DL39" i="4" s="1"/>
  <c r="DM39" i="4" s="1"/>
  <c r="DN39" i="4" s="1"/>
  <c r="DO39" i="4" s="1"/>
  <c r="DP39" i="4" s="1"/>
  <c r="DQ39" i="4" s="1"/>
  <c r="DR39" i="4" s="1"/>
  <c r="DS39" i="4" s="1"/>
  <c r="DT39" i="4" s="1"/>
  <c r="DU39" i="4" s="1"/>
  <c r="DV39" i="4" s="1"/>
  <c r="DW39" i="4" s="1"/>
  <c r="DX39" i="4" s="1"/>
  <c r="DY39" i="4" s="1"/>
  <c r="DZ39" i="4" s="1"/>
  <c r="EA39" i="4" s="1"/>
  <c r="EB39" i="4" s="1"/>
  <c r="EC39" i="4" s="1"/>
  <c r="ED39" i="4" s="1"/>
  <c r="EE39" i="4" s="1"/>
  <c r="EF39" i="4" s="1"/>
  <c r="EG39" i="4" s="1"/>
  <c r="EH39" i="4" s="1"/>
  <c r="EI39" i="4" s="1"/>
  <c r="EJ39" i="4" s="1"/>
  <c r="EK39" i="4" s="1"/>
  <c r="EL39" i="4" s="1"/>
  <c r="EM39" i="4" s="1"/>
  <c r="EN39" i="4" s="1"/>
  <c r="EO39" i="4" s="1"/>
  <c r="EP39" i="4" s="1"/>
  <c r="EQ39" i="4" s="1"/>
  <c r="ER39" i="4" s="1"/>
  <c r="ES39" i="4" s="1"/>
  <c r="ET39" i="4" s="1"/>
  <c r="EU39" i="4" s="1"/>
  <c r="EV39" i="4" s="1"/>
  <c r="EW39" i="4" s="1"/>
  <c r="EX39" i="4" s="1"/>
  <c r="EY39" i="4" s="1"/>
  <c r="EZ39" i="4" s="1"/>
  <c r="FA39" i="4" s="1"/>
  <c r="FB39" i="4" s="1"/>
  <c r="FC39" i="4" s="1"/>
  <c r="FD39" i="4" s="1"/>
  <c r="FE39" i="4" s="1"/>
  <c r="FF39" i="4" s="1"/>
  <c r="FG39" i="4" s="1"/>
  <c r="FH39" i="4" s="1"/>
  <c r="FI39" i="4" s="1"/>
  <c r="FJ39" i="4" s="1"/>
  <c r="FK39" i="4" s="1"/>
  <c r="FL39" i="4" s="1"/>
  <c r="FM39" i="4" s="1"/>
  <c r="FN39" i="4" s="1"/>
  <c r="AZ39" i="4"/>
  <c r="BA39" i="4" s="1"/>
  <c r="DE38" i="4"/>
  <c r="DF38" i="4" s="1"/>
  <c r="DG38" i="4" s="1"/>
  <c r="DH38" i="4" s="1"/>
  <c r="DI38" i="4" s="1"/>
  <c r="DJ38" i="4" s="1"/>
  <c r="DK38" i="4" s="1"/>
  <c r="DL38" i="4" s="1"/>
  <c r="DM38" i="4" s="1"/>
  <c r="DN38" i="4" s="1"/>
  <c r="DO38" i="4" s="1"/>
  <c r="DP38" i="4" s="1"/>
  <c r="DQ38" i="4" s="1"/>
  <c r="DR38" i="4" s="1"/>
  <c r="DS38" i="4" s="1"/>
  <c r="DT38" i="4" s="1"/>
  <c r="DU38" i="4" s="1"/>
  <c r="DV38" i="4" s="1"/>
  <c r="DW38" i="4" s="1"/>
  <c r="DX38" i="4" s="1"/>
  <c r="DY38" i="4" s="1"/>
  <c r="DZ38" i="4" s="1"/>
  <c r="EA38" i="4" s="1"/>
  <c r="EB38" i="4" s="1"/>
  <c r="EC38" i="4" s="1"/>
  <c r="ED38" i="4" s="1"/>
  <c r="EE38" i="4" s="1"/>
  <c r="EF38" i="4" s="1"/>
  <c r="EG38" i="4" s="1"/>
  <c r="EH38" i="4" s="1"/>
  <c r="EI38" i="4" s="1"/>
  <c r="EJ38" i="4" s="1"/>
  <c r="EK38" i="4" s="1"/>
  <c r="EL38" i="4" s="1"/>
  <c r="EM38" i="4" s="1"/>
  <c r="EN38" i="4" s="1"/>
  <c r="EO38" i="4" s="1"/>
  <c r="EP38" i="4" s="1"/>
  <c r="EQ38" i="4" s="1"/>
  <c r="ER38" i="4" s="1"/>
  <c r="ES38" i="4" s="1"/>
  <c r="ET38" i="4" s="1"/>
  <c r="EU38" i="4" s="1"/>
  <c r="EV38" i="4" s="1"/>
  <c r="EW38" i="4" s="1"/>
  <c r="EX38" i="4" s="1"/>
  <c r="EY38" i="4" s="1"/>
  <c r="EZ38" i="4" s="1"/>
  <c r="FA38" i="4" s="1"/>
  <c r="FB38" i="4" s="1"/>
  <c r="FC38" i="4" s="1"/>
  <c r="FD38" i="4" s="1"/>
  <c r="FE38" i="4" s="1"/>
  <c r="FF38" i="4" s="1"/>
  <c r="FG38" i="4" s="1"/>
  <c r="FH38" i="4" s="1"/>
  <c r="FI38" i="4" s="1"/>
  <c r="FJ38" i="4" s="1"/>
  <c r="FK38" i="4" s="1"/>
  <c r="FL38" i="4" s="1"/>
  <c r="FM38" i="4" s="1"/>
  <c r="FN38" i="4" s="1"/>
  <c r="BA38" i="4"/>
  <c r="BB38" i="4" s="1"/>
  <c r="BC38" i="4" s="1"/>
  <c r="BD38" i="4" s="1"/>
  <c r="BE38" i="4" s="1"/>
  <c r="BF38" i="4" s="1"/>
  <c r="BG38" i="4" s="1"/>
  <c r="BH38" i="4" s="1"/>
  <c r="BI38" i="4" s="1"/>
  <c r="BJ38" i="4" s="1"/>
  <c r="BK38" i="4" s="1"/>
  <c r="BL38" i="4" s="1"/>
  <c r="BM38" i="4" s="1"/>
  <c r="BN38" i="4" s="1"/>
  <c r="BO38" i="4" s="1"/>
  <c r="BP38" i="4" s="1"/>
  <c r="BQ38" i="4" s="1"/>
  <c r="BR38" i="4" s="1"/>
  <c r="BS38" i="4" s="1"/>
  <c r="BT38" i="4" s="1"/>
  <c r="BU38" i="4" s="1"/>
  <c r="BV38" i="4" s="1"/>
  <c r="BW38" i="4" s="1"/>
  <c r="BX38" i="4" s="1"/>
  <c r="BY38" i="4" s="1"/>
  <c r="BZ38" i="4" s="1"/>
  <c r="CA38" i="4" s="1"/>
  <c r="CB38" i="4" s="1"/>
  <c r="CC38" i="4" s="1"/>
  <c r="CD38" i="4" s="1"/>
  <c r="CE38" i="4" s="1"/>
  <c r="CF38" i="4" s="1"/>
  <c r="CG38" i="4" s="1"/>
  <c r="CH38" i="4" s="1"/>
  <c r="CI38" i="4" s="1"/>
  <c r="CJ38" i="4" s="1"/>
  <c r="CK38" i="4" s="1"/>
  <c r="CL38" i="4" s="1"/>
  <c r="CM38" i="4" s="1"/>
  <c r="CN38" i="4" s="1"/>
  <c r="CO38" i="4" s="1"/>
  <c r="CP38" i="4" s="1"/>
  <c r="CQ38" i="4" s="1"/>
  <c r="CR38" i="4" s="1"/>
  <c r="CS38" i="4" s="1"/>
  <c r="CT38" i="4" s="1"/>
  <c r="CU38" i="4" s="1"/>
  <c r="CV38" i="4" s="1"/>
  <c r="CW38" i="4" s="1"/>
  <c r="CX38" i="4" s="1"/>
  <c r="CY38" i="4" s="1"/>
  <c r="CZ38" i="4" s="1"/>
  <c r="DA38" i="4" s="1"/>
  <c r="DB38" i="4" s="1"/>
  <c r="DC38" i="4" s="1"/>
  <c r="DD38" i="4" s="1"/>
  <c r="AZ38" i="4"/>
  <c r="BJ37" i="4"/>
  <c r="BK37" i="4" s="1"/>
  <c r="BL37" i="4" s="1"/>
  <c r="BM37" i="4" s="1"/>
  <c r="BN37" i="4" s="1"/>
  <c r="BO37" i="4" s="1"/>
  <c r="BP37" i="4" s="1"/>
  <c r="BQ37" i="4" s="1"/>
  <c r="BR37" i="4" s="1"/>
  <c r="BS37" i="4" s="1"/>
  <c r="BT37" i="4" s="1"/>
  <c r="BU37" i="4" s="1"/>
  <c r="BV37" i="4" s="1"/>
  <c r="BW37" i="4" s="1"/>
  <c r="BX37" i="4" s="1"/>
  <c r="BY37" i="4" s="1"/>
  <c r="BZ37" i="4" s="1"/>
  <c r="CA37" i="4" s="1"/>
  <c r="CB37" i="4" s="1"/>
  <c r="CC37" i="4" s="1"/>
  <c r="CD37" i="4" s="1"/>
  <c r="CE37" i="4" s="1"/>
  <c r="CF37" i="4" s="1"/>
  <c r="CG37" i="4" s="1"/>
  <c r="CH37" i="4" s="1"/>
  <c r="CI37" i="4" s="1"/>
  <c r="CJ37" i="4" s="1"/>
  <c r="CK37" i="4" s="1"/>
  <c r="CL37" i="4" s="1"/>
  <c r="CM37" i="4" s="1"/>
  <c r="CN37" i="4" s="1"/>
  <c r="CO37" i="4" s="1"/>
  <c r="CP37" i="4" s="1"/>
  <c r="CQ37" i="4" s="1"/>
  <c r="CR37" i="4" s="1"/>
  <c r="CS37" i="4" s="1"/>
  <c r="CT37" i="4" s="1"/>
  <c r="CU37" i="4" s="1"/>
  <c r="CV37" i="4" s="1"/>
  <c r="CW37" i="4" s="1"/>
  <c r="CX37" i="4" s="1"/>
  <c r="CY37" i="4" s="1"/>
  <c r="CZ37" i="4" s="1"/>
  <c r="DA37" i="4" s="1"/>
  <c r="DB37" i="4" s="1"/>
  <c r="DC37" i="4" s="1"/>
  <c r="DD37" i="4" s="1"/>
  <c r="DE37" i="4" s="1"/>
  <c r="DF37" i="4" s="1"/>
  <c r="DG37" i="4" s="1"/>
  <c r="DH37" i="4" s="1"/>
  <c r="DI37" i="4" s="1"/>
  <c r="DJ37" i="4" s="1"/>
  <c r="DK37" i="4" s="1"/>
  <c r="DL37" i="4" s="1"/>
  <c r="DM37" i="4" s="1"/>
  <c r="DN37" i="4" s="1"/>
  <c r="DO37" i="4" s="1"/>
  <c r="DP37" i="4" s="1"/>
  <c r="DQ37" i="4" s="1"/>
  <c r="DR37" i="4" s="1"/>
  <c r="DS37" i="4" s="1"/>
  <c r="DT37" i="4" s="1"/>
  <c r="DU37" i="4" s="1"/>
  <c r="DV37" i="4" s="1"/>
  <c r="DW37" i="4" s="1"/>
  <c r="DX37" i="4" s="1"/>
  <c r="DY37" i="4" s="1"/>
  <c r="DZ37" i="4" s="1"/>
  <c r="EA37" i="4" s="1"/>
  <c r="EB37" i="4" s="1"/>
  <c r="EC37" i="4" s="1"/>
  <c r="ED37" i="4" s="1"/>
  <c r="EE37" i="4" s="1"/>
  <c r="EF37" i="4" s="1"/>
  <c r="EG37" i="4" s="1"/>
  <c r="EH37" i="4" s="1"/>
  <c r="EI37" i="4" s="1"/>
  <c r="EJ37" i="4" s="1"/>
  <c r="EK37" i="4" s="1"/>
  <c r="EL37" i="4" s="1"/>
  <c r="EM37" i="4" s="1"/>
  <c r="EN37" i="4" s="1"/>
  <c r="EO37" i="4" s="1"/>
  <c r="EP37" i="4" s="1"/>
  <c r="EQ37" i="4" s="1"/>
  <c r="ER37" i="4" s="1"/>
  <c r="ES37" i="4" s="1"/>
  <c r="ET37" i="4" s="1"/>
  <c r="EU37" i="4" s="1"/>
  <c r="EV37" i="4" s="1"/>
  <c r="EW37" i="4" s="1"/>
  <c r="EX37" i="4" s="1"/>
  <c r="EY37" i="4" s="1"/>
  <c r="EZ37" i="4" s="1"/>
  <c r="FA37" i="4" s="1"/>
  <c r="FB37" i="4" s="1"/>
  <c r="FC37" i="4" s="1"/>
  <c r="FD37" i="4" s="1"/>
  <c r="FE37" i="4" s="1"/>
  <c r="FF37" i="4" s="1"/>
  <c r="FG37" i="4" s="1"/>
  <c r="FH37" i="4" s="1"/>
  <c r="FI37" i="4" s="1"/>
  <c r="FJ37" i="4" s="1"/>
  <c r="FK37" i="4" s="1"/>
  <c r="FL37" i="4" s="1"/>
  <c r="FM37" i="4" s="1"/>
  <c r="FN37" i="4" s="1"/>
  <c r="BE37" i="4"/>
  <c r="BF37" i="4" s="1"/>
  <c r="BG37" i="4" s="1"/>
  <c r="BH37" i="4" s="1"/>
  <c r="BI37" i="4" s="1"/>
  <c r="AZ37" i="4"/>
  <c r="BA37" i="4" s="1"/>
  <c r="BB37" i="4" s="1"/>
  <c r="BC37" i="4" s="1"/>
  <c r="BD37" i="4" s="1"/>
  <c r="BG36" i="4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G36" i="4" s="1"/>
  <c r="DH36" i="4" s="1"/>
  <c r="DI36" i="4" s="1"/>
  <c r="DJ36" i="4" s="1"/>
  <c r="DK36" i="4" s="1"/>
  <c r="DL36" i="4" s="1"/>
  <c r="DM36" i="4" s="1"/>
  <c r="DN36" i="4" s="1"/>
  <c r="DO36" i="4" s="1"/>
  <c r="DP36" i="4" s="1"/>
  <c r="DQ36" i="4" s="1"/>
  <c r="DR36" i="4" s="1"/>
  <c r="DS36" i="4" s="1"/>
  <c r="DT36" i="4" s="1"/>
  <c r="DU36" i="4" s="1"/>
  <c r="DV36" i="4" s="1"/>
  <c r="DW36" i="4" s="1"/>
  <c r="DX36" i="4" s="1"/>
  <c r="DY36" i="4" s="1"/>
  <c r="DZ36" i="4" s="1"/>
  <c r="EA36" i="4" s="1"/>
  <c r="EB36" i="4" s="1"/>
  <c r="EC36" i="4" s="1"/>
  <c r="ED36" i="4" s="1"/>
  <c r="EE36" i="4" s="1"/>
  <c r="EF36" i="4" s="1"/>
  <c r="EG36" i="4" s="1"/>
  <c r="EH36" i="4" s="1"/>
  <c r="EI36" i="4" s="1"/>
  <c r="EJ36" i="4" s="1"/>
  <c r="EK36" i="4" s="1"/>
  <c r="EL36" i="4" s="1"/>
  <c r="EM36" i="4" s="1"/>
  <c r="EN36" i="4" s="1"/>
  <c r="EO36" i="4" s="1"/>
  <c r="EP36" i="4" s="1"/>
  <c r="EQ36" i="4" s="1"/>
  <c r="ER36" i="4" s="1"/>
  <c r="ES36" i="4" s="1"/>
  <c r="ET36" i="4" s="1"/>
  <c r="EU36" i="4" s="1"/>
  <c r="EV36" i="4" s="1"/>
  <c r="EW36" i="4" s="1"/>
  <c r="EX36" i="4" s="1"/>
  <c r="EY36" i="4" s="1"/>
  <c r="EZ36" i="4" s="1"/>
  <c r="FA36" i="4" s="1"/>
  <c r="FB36" i="4" s="1"/>
  <c r="FC36" i="4" s="1"/>
  <c r="FD36" i="4" s="1"/>
  <c r="FE36" i="4" s="1"/>
  <c r="FF36" i="4" s="1"/>
  <c r="FG36" i="4" s="1"/>
  <c r="FH36" i="4" s="1"/>
  <c r="FI36" i="4" s="1"/>
  <c r="FJ36" i="4" s="1"/>
  <c r="FK36" i="4" s="1"/>
  <c r="FL36" i="4" s="1"/>
  <c r="FM36" i="4" s="1"/>
  <c r="FN36" i="4" s="1"/>
  <c r="BD36" i="4"/>
  <c r="BE36" i="4" s="1"/>
  <c r="BF36" i="4" s="1"/>
  <c r="AZ36" i="4"/>
  <c r="BA36" i="4" s="1"/>
  <c r="BB36" i="4" s="1"/>
  <c r="BC36" i="4" s="1"/>
  <c r="BU35" i="4"/>
  <c r="BV35" i="4" s="1"/>
  <c r="BW35" i="4" s="1"/>
  <c r="BX35" i="4" s="1"/>
  <c r="BY35" i="4" s="1"/>
  <c r="BZ35" i="4" s="1"/>
  <c r="CA35" i="4" s="1"/>
  <c r="CB35" i="4" s="1"/>
  <c r="CC35" i="4" s="1"/>
  <c r="CD35" i="4" s="1"/>
  <c r="CE35" i="4" s="1"/>
  <c r="CF35" i="4" s="1"/>
  <c r="CG35" i="4" s="1"/>
  <c r="CH35" i="4" s="1"/>
  <c r="CI35" i="4" s="1"/>
  <c r="CJ35" i="4" s="1"/>
  <c r="CK35" i="4" s="1"/>
  <c r="CL35" i="4" s="1"/>
  <c r="CM35" i="4" s="1"/>
  <c r="CN35" i="4" s="1"/>
  <c r="CO35" i="4" s="1"/>
  <c r="CP35" i="4" s="1"/>
  <c r="CQ35" i="4" s="1"/>
  <c r="CR35" i="4" s="1"/>
  <c r="CS35" i="4" s="1"/>
  <c r="CT35" i="4" s="1"/>
  <c r="CU35" i="4" s="1"/>
  <c r="CV35" i="4" s="1"/>
  <c r="CW35" i="4" s="1"/>
  <c r="CX35" i="4" s="1"/>
  <c r="CY35" i="4" s="1"/>
  <c r="CZ35" i="4" s="1"/>
  <c r="DA35" i="4" s="1"/>
  <c r="DB35" i="4" s="1"/>
  <c r="DC35" i="4" s="1"/>
  <c r="DD35" i="4" s="1"/>
  <c r="DE35" i="4" s="1"/>
  <c r="DF35" i="4" s="1"/>
  <c r="DG35" i="4" s="1"/>
  <c r="DH35" i="4" s="1"/>
  <c r="DI35" i="4" s="1"/>
  <c r="DJ35" i="4" s="1"/>
  <c r="DK35" i="4" s="1"/>
  <c r="DL35" i="4" s="1"/>
  <c r="DM35" i="4" s="1"/>
  <c r="DN35" i="4" s="1"/>
  <c r="DO35" i="4" s="1"/>
  <c r="DP35" i="4" s="1"/>
  <c r="DQ35" i="4" s="1"/>
  <c r="DR35" i="4" s="1"/>
  <c r="DS35" i="4" s="1"/>
  <c r="DT35" i="4" s="1"/>
  <c r="DU35" i="4" s="1"/>
  <c r="DV35" i="4" s="1"/>
  <c r="DW35" i="4" s="1"/>
  <c r="DX35" i="4" s="1"/>
  <c r="DY35" i="4" s="1"/>
  <c r="DZ35" i="4" s="1"/>
  <c r="EA35" i="4" s="1"/>
  <c r="EB35" i="4" s="1"/>
  <c r="EC35" i="4" s="1"/>
  <c r="ED35" i="4" s="1"/>
  <c r="EE35" i="4" s="1"/>
  <c r="EF35" i="4" s="1"/>
  <c r="EG35" i="4" s="1"/>
  <c r="EH35" i="4" s="1"/>
  <c r="EI35" i="4" s="1"/>
  <c r="EJ35" i="4" s="1"/>
  <c r="EK35" i="4" s="1"/>
  <c r="EL35" i="4" s="1"/>
  <c r="EM35" i="4" s="1"/>
  <c r="EN35" i="4" s="1"/>
  <c r="EO35" i="4" s="1"/>
  <c r="EP35" i="4" s="1"/>
  <c r="EQ35" i="4" s="1"/>
  <c r="ER35" i="4" s="1"/>
  <c r="ES35" i="4" s="1"/>
  <c r="ET35" i="4" s="1"/>
  <c r="EU35" i="4" s="1"/>
  <c r="EV35" i="4" s="1"/>
  <c r="EW35" i="4" s="1"/>
  <c r="EX35" i="4" s="1"/>
  <c r="EY35" i="4" s="1"/>
  <c r="EZ35" i="4" s="1"/>
  <c r="FA35" i="4" s="1"/>
  <c r="FB35" i="4" s="1"/>
  <c r="FC35" i="4" s="1"/>
  <c r="FD35" i="4" s="1"/>
  <c r="FE35" i="4" s="1"/>
  <c r="FF35" i="4" s="1"/>
  <c r="FG35" i="4" s="1"/>
  <c r="FH35" i="4" s="1"/>
  <c r="FI35" i="4" s="1"/>
  <c r="FJ35" i="4" s="1"/>
  <c r="FK35" i="4" s="1"/>
  <c r="FL35" i="4" s="1"/>
  <c r="FM35" i="4" s="1"/>
  <c r="FN35" i="4" s="1"/>
  <c r="BC35" i="4"/>
  <c r="BD35" i="4" s="1"/>
  <c r="BE35" i="4" s="1"/>
  <c r="BF35" i="4" s="1"/>
  <c r="BG35" i="4" s="1"/>
  <c r="BH35" i="4" s="1"/>
  <c r="BI35" i="4" s="1"/>
  <c r="BJ35" i="4" s="1"/>
  <c r="BK35" i="4" s="1"/>
  <c r="BL35" i="4" s="1"/>
  <c r="BM35" i="4" s="1"/>
  <c r="BN35" i="4" s="1"/>
  <c r="BO35" i="4" s="1"/>
  <c r="BP35" i="4" s="1"/>
  <c r="BQ35" i="4" s="1"/>
  <c r="BR35" i="4" s="1"/>
  <c r="BS35" i="4" s="1"/>
  <c r="BT35" i="4" s="1"/>
  <c r="BA35" i="4"/>
  <c r="BB35" i="4" s="1"/>
  <c r="AZ35" i="4"/>
  <c r="BI34" i="4"/>
  <c r="BJ34" i="4" s="1"/>
  <c r="BK34" i="4" s="1"/>
  <c r="BL34" i="4" s="1"/>
  <c r="BM34" i="4" s="1"/>
  <c r="BN34" i="4" s="1"/>
  <c r="BO34" i="4" s="1"/>
  <c r="BP34" i="4" s="1"/>
  <c r="BQ34" i="4" s="1"/>
  <c r="BR34" i="4" s="1"/>
  <c r="BS34" i="4" s="1"/>
  <c r="BT34" i="4" s="1"/>
  <c r="BU34" i="4" s="1"/>
  <c r="BV34" i="4" s="1"/>
  <c r="BW34" i="4" s="1"/>
  <c r="BX34" i="4" s="1"/>
  <c r="BY34" i="4" s="1"/>
  <c r="BZ34" i="4" s="1"/>
  <c r="CA34" i="4" s="1"/>
  <c r="CB34" i="4" s="1"/>
  <c r="CC34" i="4" s="1"/>
  <c r="CD34" i="4" s="1"/>
  <c r="CE34" i="4" s="1"/>
  <c r="CF34" i="4" s="1"/>
  <c r="CG34" i="4" s="1"/>
  <c r="CH34" i="4" s="1"/>
  <c r="CI34" i="4" s="1"/>
  <c r="CJ34" i="4" s="1"/>
  <c r="CK34" i="4" s="1"/>
  <c r="CL34" i="4" s="1"/>
  <c r="CM34" i="4" s="1"/>
  <c r="CN34" i="4" s="1"/>
  <c r="CO34" i="4" s="1"/>
  <c r="CP34" i="4" s="1"/>
  <c r="CQ34" i="4" s="1"/>
  <c r="CR34" i="4" s="1"/>
  <c r="CS34" i="4" s="1"/>
  <c r="CT34" i="4" s="1"/>
  <c r="CU34" i="4" s="1"/>
  <c r="CV34" i="4" s="1"/>
  <c r="CW34" i="4" s="1"/>
  <c r="CX34" i="4" s="1"/>
  <c r="CY34" i="4" s="1"/>
  <c r="CZ34" i="4" s="1"/>
  <c r="DA34" i="4" s="1"/>
  <c r="DB34" i="4" s="1"/>
  <c r="DC34" i="4" s="1"/>
  <c r="DD34" i="4" s="1"/>
  <c r="DE34" i="4" s="1"/>
  <c r="DF34" i="4" s="1"/>
  <c r="DG34" i="4" s="1"/>
  <c r="DH34" i="4" s="1"/>
  <c r="DI34" i="4" s="1"/>
  <c r="DJ34" i="4" s="1"/>
  <c r="DK34" i="4" s="1"/>
  <c r="DL34" i="4" s="1"/>
  <c r="DM34" i="4" s="1"/>
  <c r="DN34" i="4" s="1"/>
  <c r="DO34" i="4" s="1"/>
  <c r="DP34" i="4" s="1"/>
  <c r="DQ34" i="4" s="1"/>
  <c r="DR34" i="4" s="1"/>
  <c r="DS34" i="4" s="1"/>
  <c r="DT34" i="4" s="1"/>
  <c r="DU34" i="4" s="1"/>
  <c r="DV34" i="4" s="1"/>
  <c r="DW34" i="4" s="1"/>
  <c r="DX34" i="4" s="1"/>
  <c r="DY34" i="4" s="1"/>
  <c r="DZ34" i="4" s="1"/>
  <c r="EA34" i="4" s="1"/>
  <c r="EB34" i="4" s="1"/>
  <c r="EC34" i="4" s="1"/>
  <c r="ED34" i="4" s="1"/>
  <c r="EE34" i="4" s="1"/>
  <c r="EF34" i="4" s="1"/>
  <c r="EG34" i="4" s="1"/>
  <c r="EH34" i="4" s="1"/>
  <c r="EI34" i="4" s="1"/>
  <c r="EJ34" i="4" s="1"/>
  <c r="EK34" i="4" s="1"/>
  <c r="EL34" i="4" s="1"/>
  <c r="EM34" i="4" s="1"/>
  <c r="EN34" i="4" s="1"/>
  <c r="EO34" i="4" s="1"/>
  <c r="EP34" i="4" s="1"/>
  <c r="EQ34" i="4" s="1"/>
  <c r="ER34" i="4" s="1"/>
  <c r="ES34" i="4" s="1"/>
  <c r="ET34" i="4" s="1"/>
  <c r="EU34" i="4" s="1"/>
  <c r="EV34" i="4" s="1"/>
  <c r="EW34" i="4" s="1"/>
  <c r="EX34" i="4" s="1"/>
  <c r="EY34" i="4" s="1"/>
  <c r="EZ34" i="4" s="1"/>
  <c r="FA34" i="4" s="1"/>
  <c r="FB34" i="4" s="1"/>
  <c r="FC34" i="4" s="1"/>
  <c r="FD34" i="4" s="1"/>
  <c r="FE34" i="4" s="1"/>
  <c r="FF34" i="4" s="1"/>
  <c r="FG34" i="4" s="1"/>
  <c r="FH34" i="4" s="1"/>
  <c r="FI34" i="4" s="1"/>
  <c r="FJ34" i="4" s="1"/>
  <c r="FK34" i="4" s="1"/>
  <c r="FL34" i="4" s="1"/>
  <c r="FM34" i="4" s="1"/>
  <c r="FN34" i="4" s="1"/>
  <c r="BG34" i="4"/>
  <c r="BH34" i="4" s="1"/>
  <c r="BB34" i="4"/>
  <c r="BC34" i="4" s="1"/>
  <c r="BD34" i="4" s="1"/>
  <c r="BE34" i="4" s="1"/>
  <c r="BF34" i="4" s="1"/>
  <c r="AZ34" i="4"/>
  <c r="BA34" i="4" s="1"/>
  <c r="AZ33" i="4"/>
  <c r="BA33" i="4" s="1"/>
  <c r="BB33" i="4" s="1"/>
  <c r="BC33" i="4" s="1"/>
  <c r="BD33" i="4" s="1"/>
  <c r="BE33" i="4" s="1"/>
  <c r="BF33" i="4" s="1"/>
  <c r="BG33" i="4" s="1"/>
  <c r="BH33" i="4" s="1"/>
  <c r="BI33" i="4" s="1"/>
  <c r="BJ33" i="4" s="1"/>
  <c r="BK33" i="4" s="1"/>
  <c r="BL33" i="4" s="1"/>
  <c r="BM33" i="4" s="1"/>
  <c r="BN33" i="4" s="1"/>
  <c r="BO33" i="4" s="1"/>
  <c r="BP33" i="4" s="1"/>
  <c r="BQ33" i="4" s="1"/>
  <c r="BR33" i="4" s="1"/>
  <c r="BS33" i="4" s="1"/>
  <c r="BT33" i="4" s="1"/>
  <c r="BU33" i="4" s="1"/>
  <c r="BV33" i="4" s="1"/>
  <c r="BW33" i="4" s="1"/>
  <c r="BX33" i="4" s="1"/>
  <c r="BY33" i="4" s="1"/>
  <c r="BZ33" i="4" s="1"/>
  <c r="CA33" i="4" s="1"/>
  <c r="CB33" i="4" s="1"/>
  <c r="CC33" i="4" s="1"/>
  <c r="CD33" i="4" s="1"/>
  <c r="CE33" i="4" s="1"/>
  <c r="CF33" i="4" s="1"/>
  <c r="CG33" i="4" s="1"/>
  <c r="CH33" i="4" s="1"/>
  <c r="CI33" i="4" s="1"/>
  <c r="CJ33" i="4" s="1"/>
  <c r="CK33" i="4" s="1"/>
  <c r="CL33" i="4" s="1"/>
  <c r="CM33" i="4" s="1"/>
  <c r="CN33" i="4" s="1"/>
  <c r="CO33" i="4" s="1"/>
  <c r="CP33" i="4" s="1"/>
  <c r="CQ33" i="4" s="1"/>
  <c r="CR33" i="4" s="1"/>
  <c r="CS33" i="4" s="1"/>
  <c r="CT33" i="4" s="1"/>
  <c r="CU33" i="4" s="1"/>
  <c r="CV33" i="4" s="1"/>
  <c r="CW33" i="4" s="1"/>
  <c r="CX33" i="4" s="1"/>
  <c r="CY33" i="4" s="1"/>
  <c r="CZ33" i="4" s="1"/>
  <c r="DA33" i="4" s="1"/>
  <c r="DB33" i="4" s="1"/>
  <c r="DC33" i="4" s="1"/>
  <c r="DD33" i="4" s="1"/>
  <c r="DE33" i="4" s="1"/>
  <c r="DF33" i="4" s="1"/>
  <c r="DG33" i="4" s="1"/>
  <c r="DH33" i="4" s="1"/>
  <c r="DI33" i="4" s="1"/>
  <c r="DJ33" i="4" s="1"/>
  <c r="DK33" i="4" s="1"/>
  <c r="DL33" i="4" s="1"/>
  <c r="DM33" i="4" s="1"/>
  <c r="DN33" i="4" s="1"/>
  <c r="DO33" i="4" s="1"/>
  <c r="DP33" i="4" s="1"/>
  <c r="DQ33" i="4" s="1"/>
  <c r="DR33" i="4" s="1"/>
  <c r="DS33" i="4" s="1"/>
  <c r="DT33" i="4" s="1"/>
  <c r="DU33" i="4" s="1"/>
  <c r="DV33" i="4" s="1"/>
  <c r="DW33" i="4" s="1"/>
  <c r="DX33" i="4" s="1"/>
  <c r="DY33" i="4" s="1"/>
  <c r="DZ33" i="4" s="1"/>
  <c r="EA33" i="4" s="1"/>
  <c r="EB33" i="4" s="1"/>
  <c r="EC33" i="4" s="1"/>
  <c r="ED33" i="4" s="1"/>
  <c r="EE33" i="4" s="1"/>
  <c r="EF33" i="4" s="1"/>
  <c r="EG33" i="4" s="1"/>
  <c r="EH33" i="4" s="1"/>
  <c r="EI33" i="4" s="1"/>
  <c r="EJ33" i="4" s="1"/>
  <c r="EK33" i="4" s="1"/>
  <c r="EL33" i="4" s="1"/>
  <c r="EM33" i="4" s="1"/>
  <c r="EN33" i="4" s="1"/>
  <c r="EO33" i="4" s="1"/>
  <c r="EP33" i="4" s="1"/>
  <c r="EQ33" i="4" s="1"/>
  <c r="ER33" i="4" s="1"/>
  <c r="ES33" i="4" s="1"/>
  <c r="ET33" i="4" s="1"/>
  <c r="EU33" i="4" s="1"/>
  <c r="EV33" i="4" s="1"/>
  <c r="EW33" i="4" s="1"/>
  <c r="EX33" i="4" s="1"/>
  <c r="EY33" i="4" s="1"/>
  <c r="EZ33" i="4" s="1"/>
  <c r="FA33" i="4" s="1"/>
  <c r="FB33" i="4" s="1"/>
  <c r="FC33" i="4" s="1"/>
  <c r="FD33" i="4" s="1"/>
  <c r="FE33" i="4" s="1"/>
  <c r="FF33" i="4" s="1"/>
  <c r="FG33" i="4" s="1"/>
  <c r="FH33" i="4" s="1"/>
  <c r="FI33" i="4" s="1"/>
  <c r="FJ33" i="4" s="1"/>
  <c r="FK33" i="4" s="1"/>
  <c r="FL33" i="4" s="1"/>
  <c r="FM33" i="4" s="1"/>
  <c r="FN33" i="4" s="1"/>
  <c r="DA32" i="4"/>
  <c r="DB32" i="4" s="1"/>
  <c r="DC32" i="4" s="1"/>
  <c r="DD32" i="4" s="1"/>
  <c r="DE32" i="4" s="1"/>
  <c r="DF32" i="4" s="1"/>
  <c r="DG32" i="4" s="1"/>
  <c r="DH32" i="4" s="1"/>
  <c r="DI32" i="4" s="1"/>
  <c r="DJ32" i="4" s="1"/>
  <c r="DK32" i="4" s="1"/>
  <c r="DL32" i="4" s="1"/>
  <c r="DM32" i="4" s="1"/>
  <c r="DN32" i="4" s="1"/>
  <c r="DO32" i="4" s="1"/>
  <c r="DP32" i="4" s="1"/>
  <c r="DQ32" i="4" s="1"/>
  <c r="DR32" i="4" s="1"/>
  <c r="DS32" i="4" s="1"/>
  <c r="DT32" i="4" s="1"/>
  <c r="DU32" i="4" s="1"/>
  <c r="DV32" i="4" s="1"/>
  <c r="DW32" i="4" s="1"/>
  <c r="DX32" i="4" s="1"/>
  <c r="DY32" i="4" s="1"/>
  <c r="DZ32" i="4" s="1"/>
  <c r="EA32" i="4" s="1"/>
  <c r="EB32" i="4" s="1"/>
  <c r="EC32" i="4" s="1"/>
  <c r="ED32" i="4" s="1"/>
  <c r="EE32" i="4" s="1"/>
  <c r="EF32" i="4" s="1"/>
  <c r="EG32" i="4" s="1"/>
  <c r="EH32" i="4" s="1"/>
  <c r="EI32" i="4" s="1"/>
  <c r="EJ32" i="4" s="1"/>
  <c r="EK32" i="4" s="1"/>
  <c r="EL32" i="4" s="1"/>
  <c r="EM32" i="4" s="1"/>
  <c r="EN32" i="4" s="1"/>
  <c r="EO32" i="4" s="1"/>
  <c r="EP32" i="4" s="1"/>
  <c r="EQ32" i="4" s="1"/>
  <c r="ER32" i="4" s="1"/>
  <c r="ES32" i="4" s="1"/>
  <c r="ET32" i="4" s="1"/>
  <c r="EU32" i="4" s="1"/>
  <c r="EV32" i="4" s="1"/>
  <c r="EW32" i="4" s="1"/>
  <c r="EX32" i="4" s="1"/>
  <c r="EY32" i="4" s="1"/>
  <c r="EZ32" i="4" s="1"/>
  <c r="FA32" i="4" s="1"/>
  <c r="FB32" i="4" s="1"/>
  <c r="FC32" i="4" s="1"/>
  <c r="FD32" i="4" s="1"/>
  <c r="FE32" i="4" s="1"/>
  <c r="FF32" i="4" s="1"/>
  <c r="FG32" i="4" s="1"/>
  <c r="FH32" i="4" s="1"/>
  <c r="FI32" i="4" s="1"/>
  <c r="FJ32" i="4" s="1"/>
  <c r="FK32" i="4" s="1"/>
  <c r="FL32" i="4" s="1"/>
  <c r="FM32" i="4" s="1"/>
  <c r="FN32" i="4" s="1"/>
  <c r="BG32" i="4"/>
  <c r="BH32" i="4" s="1"/>
  <c r="BI32" i="4" s="1"/>
  <c r="BJ32" i="4" s="1"/>
  <c r="BK32" i="4" s="1"/>
  <c r="BL32" i="4" s="1"/>
  <c r="BM32" i="4" s="1"/>
  <c r="BN32" i="4" s="1"/>
  <c r="BO32" i="4" s="1"/>
  <c r="BP32" i="4" s="1"/>
  <c r="BQ32" i="4" s="1"/>
  <c r="BR32" i="4" s="1"/>
  <c r="BS32" i="4" s="1"/>
  <c r="BT32" i="4" s="1"/>
  <c r="BU32" i="4" s="1"/>
  <c r="BV32" i="4" s="1"/>
  <c r="BW32" i="4" s="1"/>
  <c r="BX32" i="4" s="1"/>
  <c r="BY32" i="4" s="1"/>
  <c r="BZ32" i="4" s="1"/>
  <c r="CA32" i="4" s="1"/>
  <c r="CB32" i="4" s="1"/>
  <c r="CC32" i="4" s="1"/>
  <c r="CD32" i="4" s="1"/>
  <c r="CE32" i="4" s="1"/>
  <c r="CF32" i="4" s="1"/>
  <c r="CG32" i="4" s="1"/>
  <c r="CH32" i="4" s="1"/>
  <c r="CI32" i="4" s="1"/>
  <c r="CJ32" i="4" s="1"/>
  <c r="CK32" i="4" s="1"/>
  <c r="CL32" i="4" s="1"/>
  <c r="CM32" i="4" s="1"/>
  <c r="CN32" i="4" s="1"/>
  <c r="CO32" i="4" s="1"/>
  <c r="CP32" i="4" s="1"/>
  <c r="CQ32" i="4" s="1"/>
  <c r="CR32" i="4" s="1"/>
  <c r="CS32" i="4" s="1"/>
  <c r="CT32" i="4" s="1"/>
  <c r="CU32" i="4" s="1"/>
  <c r="CV32" i="4" s="1"/>
  <c r="CW32" i="4" s="1"/>
  <c r="CX32" i="4" s="1"/>
  <c r="CY32" i="4" s="1"/>
  <c r="CZ32" i="4" s="1"/>
  <c r="AZ32" i="4"/>
  <c r="BA32" i="4" s="1"/>
  <c r="BB32" i="4" s="1"/>
  <c r="BC32" i="4" s="1"/>
  <c r="BD32" i="4" s="1"/>
  <c r="BE32" i="4" s="1"/>
  <c r="BF32" i="4" s="1"/>
  <c r="BD31" i="4"/>
  <c r="BE31" i="4" s="1"/>
  <c r="BF31" i="4" s="1"/>
  <c r="BG31" i="4" s="1"/>
  <c r="BH31" i="4" s="1"/>
  <c r="BI31" i="4" s="1"/>
  <c r="BJ31" i="4" s="1"/>
  <c r="BK31" i="4" s="1"/>
  <c r="BL31" i="4" s="1"/>
  <c r="BM31" i="4" s="1"/>
  <c r="BN31" i="4" s="1"/>
  <c r="BO31" i="4" s="1"/>
  <c r="BP31" i="4" s="1"/>
  <c r="BQ31" i="4" s="1"/>
  <c r="BR31" i="4" s="1"/>
  <c r="BS31" i="4" s="1"/>
  <c r="BT31" i="4" s="1"/>
  <c r="BU31" i="4" s="1"/>
  <c r="BV31" i="4" s="1"/>
  <c r="BW31" i="4" s="1"/>
  <c r="BX31" i="4" s="1"/>
  <c r="BY31" i="4" s="1"/>
  <c r="BZ31" i="4" s="1"/>
  <c r="CA31" i="4" s="1"/>
  <c r="CB31" i="4" s="1"/>
  <c r="CC31" i="4" s="1"/>
  <c r="CD31" i="4" s="1"/>
  <c r="CE31" i="4" s="1"/>
  <c r="CF31" i="4" s="1"/>
  <c r="CG31" i="4" s="1"/>
  <c r="CH31" i="4" s="1"/>
  <c r="CI31" i="4" s="1"/>
  <c r="CJ31" i="4" s="1"/>
  <c r="CK31" i="4" s="1"/>
  <c r="CL31" i="4" s="1"/>
  <c r="CM31" i="4" s="1"/>
  <c r="CN31" i="4" s="1"/>
  <c r="CO31" i="4" s="1"/>
  <c r="CP31" i="4" s="1"/>
  <c r="CQ31" i="4" s="1"/>
  <c r="CR31" i="4" s="1"/>
  <c r="CS31" i="4" s="1"/>
  <c r="CT31" i="4" s="1"/>
  <c r="CU31" i="4" s="1"/>
  <c r="CV31" i="4" s="1"/>
  <c r="CW31" i="4" s="1"/>
  <c r="CX31" i="4" s="1"/>
  <c r="CY31" i="4" s="1"/>
  <c r="CZ31" i="4" s="1"/>
  <c r="DA31" i="4" s="1"/>
  <c r="DB31" i="4" s="1"/>
  <c r="DC31" i="4" s="1"/>
  <c r="DD31" i="4" s="1"/>
  <c r="DE31" i="4" s="1"/>
  <c r="DF31" i="4" s="1"/>
  <c r="DG31" i="4" s="1"/>
  <c r="DH31" i="4" s="1"/>
  <c r="DI31" i="4" s="1"/>
  <c r="DJ31" i="4" s="1"/>
  <c r="DK31" i="4" s="1"/>
  <c r="DL31" i="4" s="1"/>
  <c r="DM31" i="4" s="1"/>
  <c r="DN31" i="4" s="1"/>
  <c r="DO31" i="4" s="1"/>
  <c r="DP31" i="4" s="1"/>
  <c r="DQ31" i="4" s="1"/>
  <c r="DR31" i="4" s="1"/>
  <c r="DS31" i="4" s="1"/>
  <c r="DT31" i="4" s="1"/>
  <c r="DU31" i="4" s="1"/>
  <c r="DV31" i="4" s="1"/>
  <c r="DW31" i="4" s="1"/>
  <c r="DX31" i="4" s="1"/>
  <c r="DY31" i="4" s="1"/>
  <c r="DZ31" i="4" s="1"/>
  <c r="EA31" i="4" s="1"/>
  <c r="EB31" i="4" s="1"/>
  <c r="EC31" i="4" s="1"/>
  <c r="ED31" i="4" s="1"/>
  <c r="EE31" i="4" s="1"/>
  <c r="EF31" i="4" s="1"/>
  <c r="EG31" i="4" s="1"/>
  <c r="EH31" i="4" s="1"/>
  <c r="EI31" i="4" s="1"/>
  <c r="EJ31" i="4" s="1"/>
  <c r="EK31" i="4" s="1"/>
  <c r="EL31" i="4" s="1"/>
  <c r="EM31" i="4" s="1"/>
  <c r="EN31" i="4" s="1"/>
  <c r="EO31" i="4" s="1"/>
  <c r="EP31" i="4" s="1"/>
  <c r="EQ31" i="4" s="1"/>
  <c r="ER31" i="4" s="1"/>
  <c r="ES31" i="4" s="1"/>
  <c r="ET31" i="4" s="1"/>
  <c r="EU31" i="4" s="1"/>
  <c r="EV31" i="4" s="1"/>
  <c r="EW31" i="4" s="1"/>
  <c r="EX31" i="4" s="1"/>
  <c r="EY31" i="4" s="1"/>
  <c r="EZ31" i="4" s="1"/>
  <c r="FA31" i="4" s="1"/>
  <c r="FB31" i="4" s="1"/>
  <c r="FC31" i="4" s="1"/>
  <c r="FD31" i="4" s="1"/>
  <c r="FE31" i="4" s="1"/>
  <c r="FF31" i="4" s="1"/>
  <c r="FG31" i="4" s="1"/>
  <c r="FH31" i="4" s="1"/>
  <c r="FI31" i="4" s="1"/>
  <c r="FJ31" i="4" s="1"/>
  <c r="FK31" i="4" s="1"/>
  <c r="FL31" i="4" s="1"/>
  <c r="FM31" i="4" s="1"/>
  <c r="FN31" i="4" s="1"/>
  <c r="BB31" i="4"/>
  <c r="BC31" i="4" s="1"/>
  <c r="AZ31" i="4"/>
  <c r="BA31" i="4" s="1"/>
  <c r="BA30" i="4"/>
  <c r="BB30" i="4" s="1"/>
  <c r="BC30" i="4" s="1"/>
  <c r="BD30" i="4" s="1"/>
  <c r="BE30" i="4" s="1"/>
  <c r="BF30" i="4" s="1"/>
  <c r="BG30" i="4" s="1"/>
  <c r="BH30" i="4" s="1"/>
  <c r="BI30" i="4" s="1"/>
  <c r="BJ30" i="4" s="1"/>
  <c r="BK30" i="4" s="1"/>
  <c r="BL30" i="4" s="1"/>
  <c r="BM30" i="4" s="1"/>
  <c r="BN30" i="4" s="1"/>
  <c r="BO30" i="4" s="1"/>
  <c r="BP30" i="4" s="1"/>
  <c r="BQ30" i="4" s="1"/>
  <c r="BR30" i="4" s="1"/>
  <c r="BS30" i="4" s="1"/>
  <c r="BT30" i="4" s="1"/>
  <c r="BU30" i="4" s="1"/>
  <c r="BV30" i="4" s="1"/>
  <c r="BW30" i="4" s="1"/>
  <c r="BX30" i="4" s="1"/>
  <c r="BY30" i="4" s="1"/>
  <c r="BZ30" i="4" s="1"/>
  <c r="CA30" i="4" s="1"/>
  <c r="CB30" i="4" s="1"/>
  <c r="CC30" i="4" s="1"/>
  <c r="CD30" i="4" s="1"/>
  <c r="CE30" i="4" s="1"/>
  <c r="CF30" i="4" s="1"/>
  <c r="CG30" i="4" s="1"/>
  <c r="CH30" i="4" s="1"/>
  <c r="CI30" i="4" s="1"/>
  <c r="CJ30" i="4" s="1"/>
  <c r="CK30" i="4" s="1"/>
  <c r="CL30" i="4" s="1"/>
  <c r="CM30" i="4" s="1"/>
  <c r="CN30" i="4" s="1"/>
  <c r="CO30" i="4" s="1"/>
  <c r="CP30" i="4" s="1"/>
  <c r="CQ30" i="4" s="1"/>
  <c r="CR30" i="4" s="1"/>
  <c r="CS30" i="4" s="1"/>
  <c r="CT30" i="4" s="1"/>
  <c r="CU30" i="4" s="1"/>
  <c r="CV30" i="4" s="1"/>
  <c r="CW30" i="4" s="1"/>
  <c r="CX30" i="4" s="1"/>
  <c r="CY30" i="4" s="1"/>
  <c r="CZ30" i="4" s="1"/>
  <c r="DA30" i="4" s="1"/>
  <c r="DB30" i="4" s="1"/>
  <c r="DC30" i="4" s="1"/>
  <c r="DD30" i="4" s="1"/>
  <c r="DE30" i="4" s="1"/>
  <c r="DF30" i="4" s="1"/>
  <c r="DG30" i="4" s="1"/>
  <c r="DH30" i="4" s="1"/>
  <c r="DI30" i="4" s="1"/>
  <c r="DJ30" i="4" s="1"/>
  <c r="DK30" i="4" s="1"/>
  <c r="DL30" i="4" s="1"/>
  <c r="DM30" i="4" s="1"/>
  <c r="DN30" i="4" s="1"/>
  <c r="DO30" i="4" s="1"/>
  <c r="DP30" i="4" s="1"/>
  <c r="DQ30" i="4" s="1"/>
  <c r="DR30" i="4" s="1"/>
  <c r="DS30" i="4" s="1"/>
  <c r="DT30" i="4" s="1"/>
  <c r="DU30" i="4" s="1"/>
  <c r="DV30" i="4" s="1"/>
  <c r="DW30" i="4" s="1"/>
  <c r="DX30" i="4" s="1"/>
  <c r="DY30" i="4" s="1"/>
  <c r="DZ30" i="4" s="1"/>
  <c r="EA30" i="4" s="1"/>
  <c r="EB30" i="4" s="1"/>
  <c r="EC30" i="4" s="1"/>
  <c r="ED30" i="4" s="1"/>
  <c r="EE30" i="4" s="1"/>
  <c r="EF30" i="4" s="1"/>
  <c r="EG30" i="4" s="1"/>
  <c r="EH30" i="4" s="1"/>
  <c r="EI30" i="4" s="1"/>
  <c r="EJ30" i="4" s="1"/>
  <c r="EK30" i="4" s="1"/>
  <c r="EL30" i="4" s="1"/>
  <c r="EM30" i="4" s="1"/>
  <c r="EN30" i="4" s="1"/>
  <c r="EO30" i="4" s="1"/>
  <c r="EP30" i="4" s="1"/>
  <c r="EQ30" i="4" s="1"/>
  <c r="ER30" i="4" s="1"/>
  <c r="ES30" i="4" s="1"/>
  <c r="ET30" i="4" s="1"/>
  <c r="EU30" i="4" s="1"/>
  <c r="EV30" i="4" s="1"/>
  <c r="EW30" i="4" s="1"/>
  <c r="EX30" i="4" s="1"/>
  <c r="EY30" i="4" s="1"/>
  <c r="EZ30" i="4" s="1"/>
  <c r="FA30" i="4" s="1"/>
  <c r="FB30" i="4" s="1"/>
  <c r="FC30" i="4" s="1"/>
  <c r="FD30" i="4" s="1"/>
  <c r="FE30" i="4" s="1"/>
  <c r="FF30" i="4" s="1"/>
  <c r="FG30" i="4" s="1"/>
  <c r="FH30" i="4" s="1"/>
  <c r="FI30" i="4" s="1"/>
  <c r="FJ30" i="4" s="1"/>
  <c r="FK30" i="4" s="1"/>
  <c r="FL30" i="4" s="1"/>
  <c r="FM30" i="4" s="1"/>
  <c r="FN30" i="4" s="1"/>
  <c r="AZ30" i="4"/>
  <c r="AZ29" i="4"/>
  <c r="BA29" i="4" s="1"/>
  <c r="BB29" i="4" s="1"/>
  <c r="BC29" i="4" s="1"/>
  <c r="BD29" i="4" s="1"/>
  <c r="BE29" i="4" s="1"/>
  <c r="BF29" i="4" s="1"/>
  <c r="BG29" i="4" s="1"/>
  <c r="BH29" i="4" s="1"/>
  <c r="BI29" i="4" s="1"/>
  <c r="BJ29" i="4" s="1"/>
  <c r="BK29" i="4" s="1"/>
  <c r="BL29" i="4" s="1"/>
  <c r="BM29" i="4" s="1"/>
  <c r="BN29" i="4" s="1"/>
  <c r="BO29" i="4" s="1"/>
  <c r="BP29" i="4" s="1"/>
  <c r="BQ29" i="4" s="1"/>
  <c r="BR29" i="4" s="1"/>
  <c r="BS29" i="4" s="1"/>
  <c r="BT29" i="4" s="1"/>
  <c r="BU29" i="4" s="1"/>
  <c r="BV29" i="4" s="1"/>
  <c r="BW29" i="4" s="1"/>
  <c r="BX29" i="4" s="1"/>
  <c r="BY29" i="4" s="1"/>
  <c r="BZ29" i="4" s="1"/>
  <c r="CA29" i="4" s="1"/>
  <c r="CB29" i="4" s="1"/>
  <c r="CC29" i="4" s="1"/>
  <c r="CD29" i="4" s="1"/>
  <c r="CE29" i="4" s="1"/>
  <c r="CF29" i="4" s="1"/>
  <c r="CG29" i="4" s="1"/>
  <c r="CH29" i="4" s="1"/>
  <c r="CI29" i="4" s="1"/>
  <c r="CJ29" i="4" s="1"/>
  <c r="CK29" i="4" s="1"/>
  <c r="CL29" i="4" s="1"/>
  <c r="CM29" i="4" s="1"/>
  <c r="CN29" i="4" s="1"/>
  <c r="CO29" i="4" s="1"/>
  <c r="CP29" i="4" s="1"/>
  <c r="CQ29" i="4" s="1"/>
  <c r="CR29" i="4" s="1"/>
  <c r="CS29" i="4" s="1"/>
  <c r="CT29" i="4" s="1"/>
  <c r="CU29" i="4" s="1"/>
  <c r="CV29" i="4" s="1"/>
  <c r="CW29" i="4" s="1"/>
  <c r="CX29" i="4" s="1"/>
  <c r="CY29" i="4" s="1"/>
  <c r="CZ29" i="4" s="1"/>
  <c r="DA29" i="4" s="1"/>
  <c r="DB29" i="4" s="1"/>
  <c r="DC29" i="4" s="1"/>
  <c r="DD29" i="4" s="1"/>
  <c r="DE29" i="4" s="1"/>
  <c r="DF29" i="4" s="1"/>
  <c r="DG29" i="4" s="1"/>
  <c r="DH29" i="4" s="1"/>
  <c r="DI29" i="4" s="1"/>
  <c r="DJ29" i="4" s="1"/>
  <c r="DK29" i="4" s="1"/>
  <c r="DL29" i="4" s="1"/>
  <c r="DM29" i="4" s="1"/>
  <c r="DN29" i="4" s="1"/>
  <c r="DO29" i="4" s="1"/>
  <c r="DP29" i="4" s="1"/>
  <c r="DQ29" i="4" s="1"/>
  <c r="DR29" i="4" s="1"/>
  <c r="DS29" i="4" s="1"/>
  <c r="DT29" i="4" s="1"/>
  <c r="DU29" i="4" s="1"/>
  <c r="DV29" i="4" s="1"/>
  <c r="DW29" i="4" s="1"/>
  <c r="DX29" i="4" s="1"/>
  <c r="DY29" i="4" s="1"/>
  <c r="DZ29" i="4" s="1"/>
  <c r="EA29" i="4" s="1"/>
  <c r="EB29" i="4" s="1"/>
  <c r="EC29" i="4" s="1"/>
  <c r="ED29" i="4" s="1"/>
  <c r="EE29" i="4" s="1"/>
  <c r="EF29" i="4" s="1"/>
  <c r="EG29" i="4" s="1"/>
  <c r="EH29" i="4" s="1"/>
  <c r="EI29" i="4" s="1"/>
  <c r="EJ29" i="4" s="1"/>
  <c r="EK29" i="4" s="1"/>
  <c r="EL29" i="4" s="1"/>
  <c r="EM29" i="4" s="1"/>
  <c r="EN29" i="4" s="1"/>
  <c r="EO29" i="4" s="1"/>
  <c r="EP29" i="4" s="1"/>
  <c r="EQ29" i="4" s="1"/>
  <c r="ER29" i="4" s="1"/>
  <c r="ES29" i="4" s="1"/>
  <c r="ET29" i="4" s="1"/>
  <c r="EU29" i="4" s="1"/>
  <c r="EV29" i="4" s="1"/>
  <c r="EW29" i="4" s="1"/>
  <c r="EX29" i="4" s="1"/>
  <c r="EY29" i="4" s="1"/>
  <c r="EZ29" i="4" s="1"/>
  <c r="FA29" i="4" s="1"/>
  <c r="FB29" i="4" s="1"/>
  <c r="FC29" i="4" s="1"/>
  <c r="FD29" i="4" s="1"/>
  <c r="FE29" i="4" s="1"/>
  <c r="FF29" i="4" s="1"/>
  <c r="FG29" i="4" s="1"/>
  <c r="FH29" i="4" s="1"/>
  <c r="FI29" i="4" s="1"/>
  <c r="FJ29" i="4" s="1"/>
  <c r="FK29" i="4" s="1"/>
  <c r="FL29" i="4" s="1"/>
  <c r="FM29" i="4" s="1"/>
  <c r="FN29" i="4" s="1"/>
  <c r="BC28" i="4"/>
  <c r="BD28" i="4" s="1"/>
  <c r="BE28" i="4" s="1"/>
  <c r="BF28" i="4" s="1"/>
  <c r="BG28" i="4" s="1"/>
  <c r="BH28" i="4" s="1"/>
  <c r="BI28" i="4" s="1"/>
  <c r="BJ28" i="4" s="1"/>
  <c r="BK28" i="4" s="1"/>
  <c r="BL28" i="4" s="1"/>
  <c r="BM28" i="4" s="1"/>
  <c r="BN28" i="4" s="1"/>
  <c r="BO28" i="4" s="1"/>
  <c r="BP28" i="4" s="1"/>
  <c r="BQ28" i="4" s="1"/>
  <c r="BR28" i="4" s="1"/>
  <c r="BS28" i="4" s="1"/>
  <c r="BT28" i="4" s="1"/>
  <c r="BU28" i="4" s="1"/>
  <c r="BV28" i="4" s="1"/>
  <c r="BW28" i="4" s="1"/>
  <c r="BX28" i="4" s="1"/>
  <c r="BY28" i="4" s="1"/>
  <c r="BZ28" i="4" s="1"/>
  <c r="CA28" i="4" s="1"/>
  <c r="CB28" i="4" s="1"/>
  <c r="CC28" i="4" s="1"/>
  <c r="CD28" i="4" s="1"/>
  <c r="CE28" i="4" s="1"/>
  <c r="CF28" i="4" s="1"/>
  <c r="CG28" i="4" s="1"/>
  <c r="CH28" i="4" s="1"/>
  <c r="CI28" i="4" s="1"/>
  <c r="CJ28" i="4" s="1"/>
  <c r="CK28" i="4" s="1"/>
  <c r="CL28" i="4" s="1"/>
  <c r="CM28" i="4" s="1"/>
  <c r="CN28" i="4" s="1"/>
  <c r="CO28" i="4" s="1"/>
  <c r="CP28" i="4" s="1"/>
  <c r="CQ28" i="4" s="1"/>
  <c r="CR28" i="4" s="1"/>
  <c r="CS28" i="4" s="1"/>
  <c r="CT28" i="4" s="1"/>
  <c r="CU28" i="4" s="1"/>
  <c r="CV28" i="4" s="1"/>
  <c r="CW28" i="4" s="1"/>
  <c r="CX28" i="4" s="1"/>
  <c r="CY28" i="4" s="1"/>
  <c r="CZ28" i="4" s="1"/>
  <c r="DA28" i="4" s="1"/>
  <c r="DB28" i="4" s="1"/>
  <c r="DC28" i="4" s="1"/>
  <c r="DD28" i="4" s="1"/>
  <c r="DE28" i="4" s="1"/>
  <c r="DF28" i="4" s="1"/>
  <c r="DG28" i="4" s="1"/>
  <c r="DH28" i="4" s="1"/>
  <c r="DI28" i="4" s="1"/>
  <c r="DJ28" i="4" s="1"/>
  <c r="DK28" i="4" s="1"/>
  <c r="DL28" i="4" s="1"/>
  <c r="DM28" i="4" s="1"/>
  <c r="DN28" i="4" s="1"/>
  <c r="DO28" i="4" s="1"/>
  <c r="DP28" i="4" s="1"/>
  <c r="DQ28" i="4" s="1"/>
  <c r="DR28" i="4" s="1"/>
  <c r="DS28" i="4" s="1"/>
  <c r="DT28" i="4" s="1"/>
  <c r="DU28" i="4" s="1"/>
  <c r="DV28" i="4" s="1"/>
  <c r="DW28" i="4" s="1"/>
  <c r="DX28" i="4" s="1"/>
  <c r="DY28" i="4" s="1"/>
  <c r="DZ28" i="4" s="1"/>
  <c r="EA28" i="4" s="1"/>
  <c r="EB28" i="4" s="1"/>
  <c r="EC28" i="4" s="1"/>
  <c r="ED28" i="4" s="1"/>
  <c r="EE28" i="4" s="1"/>
  <c r="EF28" i="4" s="1"/>
  <c r="EG28" i="4" s="1"/>
  <c r="EH28" i="4" s="1"/>
  <c r="EI28" i="4" s="1"/>
  <c r="EJ28" i="4" s="1"/>
  <c r="EK28" i="4" s="1"/>
  <c r="EL28" i="4" s="1"/>
  <c r="EM28" i="4" s="1"/>
  <c r="EN28" i="4" s="1"/>
  <c r="EO28" i="4" s="1"/>
  <c r="EP28" i="4" s="1"/>
  <c r="EQ28" i="4" s="1"/>
  <c r="ER28" i="4" s="1"/>
  <c r="ES28" i="4" s="1"/>
  <c r="ET28" i="4" s="1"/>
  <c r="EU28" i="4" s="1"/>
  <c r="EV28" i="4" s="1"/>
  <c r="EW28" i="4" s="1"/>
  <c r="EX28" i="4" s="1"/>
  <c r="EY28" i="4" s="1"/>
  <c r="EZ28" i="4" s="1"/>
  <c r="FA28" i="4" s="1"/>
  <c r="FB28" i="4" s="1"/>
  <c r="FC28" i="4" s="1"/>
  <c r="FD28" i="4" s="1"/>
  <c r="FE28" i="4" s="1"/>
  <c r="FF28" i="4" s="1"/>
  <c r="FG28" i="4" s="1"/>
  <c r="FH28" i="4" s="1"/>
  <c r="FI28" i="4" s="1"/>
  <c r="FJ28" i="4" s="1"/>
  <c r="FK28" i="4" s="1"/>
  <c r="FL28" i="4" s="1"/>
  <c r="FM28" i="4" s="1"/>
  <c r="FN28" i="4" s="1"/>
  <c r="BB28" i="4"/>
  <c r="AZ28" i="4"/>
  <c r="BA28" i="4" s="1"/>
  <c r="BB27" i="4"/>
  <c r="BC27" i="4" s="1"/>
  <c r="BD27" i="4" s="1"/>
  <c r="BE27" i="4" s="1"/>
  <c r="BF27" i="4" s="1"/>
  <c r="BG27" i="4" s="1"/>
  <c r="BH27" i="4" s="1"/>
  <c r="BI27" i="4" s="1"/>
  <c r="BJ27" i="4" s="1"/>
  <c r="BK27" i="4" s="1"/>
  <c r="BL27" i="4" s="1"/>
  <c r="BM27" i="4" s="1"/>
  <c r="BN27" i="4" s="1"/>
  <c r="BO27" i="4" s="1"/>
  <c r="BP27" i="4" s="1"/>
  <c r="BQ27" i="4" s="1"/>
  <c r="BR27" i="4" s="1"/>
  <c r="BS27" i="4" s="1"/>
  <c r="BT27" i="4" s="1"/>
  <c r="BU27" i="4" s="1"/>
  <c r="BV27" i="4" s="1"/>
  <c r="BW27" i="4" s="1"/>
  <c r="BX27" i="4" s="1"/>
  <c r="BY27" i="4" s="1"/>
  <c r="BZ27" i="4" s="1"/>
  <c r="CA27" i="4" s="1"/>
  <c r="CB27" i="4" s="1"/>
  <c r="CC27" i="4" s="1"/>
  <c r="CD27" i="4" s="1"/>
  <c r="CE27" i="4" s="1"/>
  <c r="CF27" i="4" s="1"/>
  <c r="CG27" i="4" s="1"/>
  <c r="CH27" i="4" s="1"/>
  <c r="CI27" i="4" s="1"/>
  <c r="CJ27" i="4" s="1"/>
  <c r="CK27" i="4" s="1"/>
  <c r="CL27" i="4" s="1"/>
  <c r="CM27" i="4" s="1"/>
  <c r="CN27" i="4" s="1"/>
  <c r="CO27" i="4" s="1"/>
  <c r="CP27" i="4" s="1"/>
  <c r="CQ27" i="4" s="1"/>
  <c r="CR27" i="4" s="1"/>
  <c r="CS27" i="4" s="1"/>
  <c r="CT27" i="4" s="1"/>
  <c r="CU27" i="4" s="1"/>
  <c r="CV27" i="4" s="1"/>
  <c r="CW27" i="4" s="1"/>
  <c r="CX27" i="4" s="1"/>
  <c r="CY27" i="4" s="1"/>
  <c r="CZ27" i="4" s="1"/>
  <c r="DA27" i="4" s="1"/>
  <c r="DB27" i="4" s="1"/>
  <c r="DC27" i="4" s="1"/>
  <c r="DD27" i="4" s="1"/>
  <c r="DE27" i="4" s="1"/>
  <c r="DF27" i="4" s="1"/>
  <c r="DG27" i="4" s="1"/>
  <c r="DH27" i="4" s="1"/>
  <c r="DI27" i="4" s="1"/>
  <c r="DJ27" i="4" s="1"/>
  <c r="DK27" i="4" s="1"/>
  <c r="DL27" i="4" s="1"/>
  <c r="DM27" i="4" s="1"/>
  <c r="DN27" i="4" s="1"/>
  <c r="DO27" i="4" s="1"/>
  <c r="DP27" i="4" s="1"/>
  <c r="DQ27" i="4" s="1"/>
  <c r="DR27" i="4" s="1"/>
  <c r="DS27" i="4" s="1"/>
  <c r="DT27" i="4" s="1"/>
  <c r="DU27" i="4" s="1"/>
  <c r="DV27" i="4" s="1"/>
  <c r="DW27" i="4" s="1"/>
  <c r="DX27" i="4" s="1"/>
  <c r="DY27" i="4" s="1"/>
  <c r="DZ27" i="4" s="1"/>
  <c r="EA27" i="4" s="1"/>
  <c r="EB27" i="4" s="1"/>
  <c r="EC27" i="4" s="1"/>
  <c r="ED27" i="4" s="1"/>
  <c r="EE27" i="4" s="1"/>
  <c r="EF27" i="4" s="1"/>
  <c r="EG27" i="4" s="1"/>
  <c r="EH27" i="4" s="1"/>
  <c r="EI27" i="4" s="1"/>
  <c r="EJ27" i="4" s="1"/>
  <c r="EK27" i="4" s="1"/>
  <c r="EL27" i="4" s="1"/>
  <c r="EM27" i="4" s="1"/>
  <c r="EN27" i="4" s="1"/>
  <c r="EO27" i="4" s="1"/>
  <c r="EP27" i="4" s="1"/>
  <c r="EQ27" i="4" s="1"/>
  <c r="ER27" i="4" s="1"/>
  <c r="ES27" i="4" s="1"/>
  <c r="ET27" i="4" s="1"/>
  <c r="EU27" i="4" s="1"/>
  <c r="EV27" i="4" s="1"/>
  <c r="EW27" i="4" s="1"/>
  <c r="EX27" i="4" s="1"/>
  <c r="EY27" i="4" s="1"/>
  <c r="EZ27" i="4" s="1"/>
  <c r="FA27" i="4" s="1"/>
  <c r="FB27" i="4" s="1"/>
  <c r="FC27" i="4" s="1"/>
  <c r="FD27" i="4" s="1"/>
  <c r="FE27" i="4" s="1"/>
  <c r="FF27" i="4" s="1"/>
  <c r="FG27" i="4" s="1"/>
  <c r="FH27" i="4" s="1"/>
  <c r="FI27" i="4" s="1"/>
  <c r="FJ27" i="4" s="1"/>
  <c r="FK27" i="4" s="1"/>
  <c r="FL27" i="4" s="1"/>
  <c r="FM27" i="4" s="1"/>
  <c r="FN27" i="4" s="1"/>
  <c r="BA27" i="4"/>
  <c r="AZ27" i="4"/>
  <c r="BA26" i="4"/>
  <c r="BB26" i="4" s="1"/>
  <c r="BC26" i="4" s="1"/>
  <c r="BD26" i="4" s="1"/>
  <c r="BE26" i="4" s="1"/>
  <c r="BF26" i="4" s="1"/>
  <c r="BG26" i="4" s="1"/>
  <c r="BH26" i="4" s="1"/>
  <c r="BI26" i="4" s="1"/>
  <c r="BJ26" i="4" s="1"/>
  <c r="BK26" i="4" s="1"/>
  <c r="BL26" i="4" s="1"/>
  <c r="BM26" i="4" s="1"/>
  <c r="BN26" i="4" s="1"/>
  <c r="BO26" i="4" s="1"/>
  <c r="BP26" i="4" s="1"/>
  <c r="BQ26" i="4" s="1"/>
  <c r="BR26" i="4" s="1"/>
  <c r="BS26" i="4" s="1"/>
  <c r="BT26" i="4" s="1"/>
  <c r="BU26" i="4" s="1"/>
  <c r="BV26" i="4" s="1"/>
  <c r="BW26" i="4" s="1"/>
  <c r="BX26" i="4" s="1"/>
  <c r="BY26" i="4" s="1"/>
  <c r="BZ26" i="4" s="1"/>
  <c r="CA26" i="4" s="1"/>
  <c r="CB26" i="4" s="1"/>
  <c r="CC26" i="4" s="1"/>
  <c r="CD26" i="4" s="1"/>
  <c r="CE26" i="4" s="1"/>
  <c r="CF26" i="4" s="1"/>
  <c r="CG26" i="4" s="1"/>
  <c r="CH26" i="4" s="1"/>
  <c r="CI26" i="4" s="1"/>
  <c r="CJ26" i="4" s="1"/>
  <c r="CK26" i="4" s="1"/>
  <c r="CL26" i="4" s="1"/>
  <c r="CM26" i="4" s="1"/>
  <c r="CN26" i="4" s="1"/>
  <c r="CO26" i="4" s="1"/>
  <c r="CP26" i="4" s="1"/>
  <c r="CQ26" i="4" s="1"/>
  <c r="CR26" i="4" s="1"/>
  <c r="CS26" i="4" s="1"/>
  <c r="CT26" i="4" s="1"/>
  <c r="CU26" i="4" s="1"/>
  <c r="CV26" i="4" s="1"/>
  <c r="CW26" i="4" s="1"/>
  <c r="CX26" i="4" s="1"/>
  <c r="CY26" i="4" s="1"/>
  <c r="CZ26" i="4" s="1"/>
  <c r="DA26" i="4" s="1"/>
  <c r="DB26" i="4" s="1"/>
  <c r="DC26" i="4" s="1"/>
  <c r="DD26" i="4" s="1"/>
  <c r="DE26" i="4" s="1"/>
  <c r="DF26" i="4" s="1"/>
  <c r="DG26" i="4" s="1"/>
  <c r="DH26" i="4" s="1"/>
  <c r="DI26" i="4" s="1"/>
  <c r="DJ26" i="4" s="1"/>
  <c r="DK26" i="4" s="1"/>
  <c r="DL26" i="4" s="1"/>
  <c r="DM26" i="4" s="1"/>
  <c r="DN26" i="4" s="1"/>
  <c r="DO26" i="4" s="1"/>
  <c r="DP26" i="4" s="1"/>
  <c r="DQ26" i="4" s="1"/>
  <c r="DR26" i="4" s="1"/>
  <c r="DS26" i="4" s="1"/>
  <c r="DT26" i="4" s="1"/>
  <c r="DU26" i="4" s="1"/>
  <c r="DV26" i="4" s="1"/>
  <c r="DW26" i="4" s="1"/>
  <c r="DX26" i="4" s="1"/>
  <c r="DY26" i="4" s="1"/>
  <c r="DZ26" i="4" s="1"/>
  <c r="EA26" i="4" s="1"/>
  <c r="EB26" i="4" s="1"/>
  <c r="EC26" i="4" s="1"/>
  <c r="ED26" i="4" s="1"/>
  <c r="EE26" i="4" s="1"/>
  <c r="EF26" i="4" s="1"/>
  <c r="EG26" i="4" s="1"/>
  <c r="EH26" i="4" s="1"/>
  <c r="EI26" i="4" s="1"/>
  <c r="EJ26" i="4" s="1"/>
  <c r="EK26" i="4" s="1"/>
  <c r="EL26" i="4" s="1"/>
  <c r="EM26" i="4" s="1"/>
  <c r="EN26" i="4" s="1"/>
  <c r="EO26" i="4" s="1"/>
  <c r="EP26" i="4" s="1"/>
  <c r="EQ26" i="4" s="1"/>
  <c r="ER26" i="4" s="1"/>
  <c r="ES26" i="4" s="1"/>
  <c r="ET26" i="4" s="1"/>
  <c r="EU26" i="4" s="1"/>
  <c r="EV26" i="4" s="1"/>
  <c r="EW26" i="4" s="1"/>
  <c r="EX26" i="4" s="1"/>
  <c r="EY26" i="4" s="1"/>
  <c r="EZ26" i="4" s="1"/>
  <c r="FA26" i="4" s="1"/>
  <c r="FB26" i="4" s="1"/>
  <c r="FC26" i="4" s="1"/>
  <c r="FD26" i="4" s="1"/>
  <c r="FE26" i="4" s="1"/>
  <c r="FF26" i="4" s="1"/>
  <c r="FG26" i="4" s="1"/>
  <c r="FH26" i="4" s="1"/>
  <c r="FI26" i="4" s="1"/>
  <c r="FJ26" i="4" s="1"/>
  <c r="FK26" i="4" s="1"/>
  <c r="FL26" i="4" s="1"/>
  <c r="FM26" i="4" s="1"/>
  <c r="FN26" i="4" s="1"/>
  <c r="AZ26" i="4"/>
  <c r="BG25" i="4"/>
  <c r="BH25" i="4" s="1"/>
  <c r="BI25" i="4" s="1"/>
  <c r="BJ25" i="4" s="1"/>
  <c r="BK25" i="4" s="1"/>
  <c r="BL25" i="4" s="1"/>
  <c r="BM25" i="4" s="1"/>
  <c r="BN25" i="4" s="1"/>
  <c r="BO25" i="4" s="1"/>
  <c r="BP25" i="4" s="1"/>
  <c r="BQ25" i="4" s="1"/>
  <c r="BR25" i="4" s="1"/>
  <c r="BS25" i="4" s="1"/>
  <c r="BT25" i="4" s="1"/>
  <c r="BU25" i="4" s="1"/>
  <c r="BV25" i="4" s="1"/>
  <c r="BW25" i="4" s="1"/>
  <c r="BX25" i="4" s="1"/>
  <c r="BY25" i="4" s="1"/>
  <c r="BZ25" i="4" s="1"/>
  <c r="CA25" i="4" s="1"/>
  <c r="CB25" i="4" s="1"/>
  <c r="CC25" i="4" s="1"/>
  <c r="CD25" i="4" s="1"/>
  <c r="CE25" i="4" s="1"/>
  <c r="CF25" i="4" s="1"/>
  <c r="CG25" i="4" s="1"/>
  <c r="CH25" i="4" s="1"/>
  <c r="CI25" i="4" s="1"/>
  <c r="CJ25" i="4" s="1"/>
  <c r="CK25" i="4" s="1"/>
  <c r="CL25" i="4" s="1"/>
  <c r="CM25" i="4" s="1"/>
  <c r="CN25" i="4" s="1"/>
  <c r="CO25" i="4" s="1"/>
  <c r="CP25" i="4" s="1"/>
  <c r="CQ25" i="4" s="1"/>
  <c r="CR25" i="4" s="1"/>
  <c r="CS25" i="4" s="1"/>
  <c r="CT25" i="4" s="1"/>
  <c r="CU25" i="4" s="1"/>
  <c r="CV25" i="4" s="1"/>
  <c r="CW25" i="4" s="1"/>
  <c r="CX25" i="4" s="1"/>
  <c r="CY25" i="4" s="1"/>
  <c r="CZ25" i="4" s="1"/>
  <c r="DA25" i="4" s="1"/>
  <c r="DB25" i="4" s="1"/>
  <c r="DC25" i="4" s="1"/>
  <c r="DD25" i="4" s="1"/>
  <c r="DE25" i="4" s="1"/>
  <c r="DF25" i="4" s="1"/>
  <c r="DG25" i="4" s="1"/>
  <c r="DH25" i="4" s="1"/>
  <c r="DI25" i="4" s="1"/>
  <c r="DJ25" i="4" s="1"/>
  <c r="DK25" i="4" s="1"/>
  <c r="DL25" i="4" s="1"/>
  <c r="DM25" i="4" s="1"/>
  <c r="DN25" i="4" s="1"/>
  <c r="DO25" i="4" s="1"/>
  <c r="DP25" i="4" s="1"/>
  <c r="DQ25" i="4" s="1"/>
  <c r="DR25" i="4" s="1"/>
  <c r="DS25" i="4" s="1"/>
  <c r="DT25" i="4" s="1"/>
  <c r="DU25" i="4" s="1"/>
  <c r="DV25" i="4" s="1"/>
  <c r="DW25" i="4" s="1"/>
  <c r="DX25" i="4" s="1"/>
  <c r="DY25" i="4" s="1"/>
  <c r="DZ25" i="4" s="1"/>
  <c r="EA25" i="4" s="1"/>
  <c r="EB25" i="4" s="1"/>
  <c r="EC25" i="4" s="1"/>
  <c r="ED25" i="4" s="1"/>
  <c r="EE25" i="4" s="1"/>
  <c r="EF25" i="4" s="1"/>
  <c r="EG25" i="4" s="1"/>
  <c r="EH25" i="4" s="1"/>
  <c r="EI25" i="4" s="1"/>
  <c r="EJ25" i="4" s="1"/>
  <c r="EK25" i="4" s="1"/>
  <c r="EL25" i="4" s="1"/>
  <c r="EM25" i="4" s="1"/>
  <c r="EN25" i="4" s="1"/>
  <c r="EO25" i="4" s="1"/>
  <c r="EP25" i="4" s="1"/>
  <c r="EQ25" i="4" s="1"/>
  <c r="ER25" i="4" s="1"/>
  <c r="ES25" i="4" s="1"/>
  <c r="ET25" i="4" s="1"/>
  <c r="EU25" i="4" s="1"/>
  <c r="EV25" i="4" s="1"/>
  <c r="EW25" i="4" s="1"/>
  <c r="EX25" i="4" s="1"/>
  <c r="EY25" i="4" s="1"/>
  <c r="EZ25" i="4" s="1"/>
  <c r="FA25" i="4" s="1"/>
  <c r="FB25" i="4" s="1"/>
  <c r="FC25" i="4" s="1"/>
  <c r="FD25" i="4" s="1"/>
  <c r="FE25" i="4" s="1"/>
  <c r="FF25" i="4" s="1"/>
  <c r="FG25" i="4" s="1"/>
  <c r="FH25" i="4" s="1"/>
  <c r="FI25" i="4" s="1"/>
  <c r="FJ25" i="4" s="1"/>
  <c r="FK25" i="4" s="1"/>
  <c r="FL25" i="4" s="1"/>
  <c r="FM25" i="4" s="1"/>
  <c r="FN25" i="4" s="1"/>
  <c r="BD25" i="4"/>
  <c r="BE25" i="4" s="1"/>
  <c r="BF25" i="4" s="1"/>
  <c r="BB25" i="4"/>
  <c r="BC25" i="4" s="1"/>
  <c r="AZ25" i="4"/>
  <c r="BA25" i="4" s="1"/>
  <c r="BE24" i="4"/>
  <c r="BF24" i="4" s="1"/>
  <c r="BG24" i="4" s="1"/>
  <c r="BH24" i="4" s="1"/>
  <c r="BI24" i="4" s="1"/>
  <c r="BJ24" i="4" s="1"/>
  <c r="BK24" i="4" s="1"/>
  <c r="BL24" i="4" s="1"/>
  <c r="BM24" i="4" s="1"/>
  <c r="BN24" i="4" s="1"/>
  <c r="BO24" i="4" s="1"/>
  <c r="BP24" i="4" s="1"/>
  <c r="BQ24" i="4" s="1"/>
  <c r="BR24" i="4" s="1"/>
  <c r="BS24" i="4" s="1"/>
  <c r="BT24" i="4" s="1"/>
  <c r="BU24" i="4" s="1"/>
  <c r="BV24" i="4" s="1"/>
  <c r="BW24" i="4" s="1"/>
  <c r="BX24" i="4" s="1"/>
  <c r="BY24" i="4" s="1"/>
  <c r="BZ24" i="4" s="1"/>
  <c r="CA24" i="4" s="1"/>
  <c r="CB24" i="4" s="1"/>
  <c r="CC24" i="4" s="1"/>
  <c r="CD24" i="4" s="1"/>
  <c r="CE24" i="4" s="1"/>
  <c r="CF24" i="4" s="1"/>
  <c r="CG24" i="4" s="1"/>
  <c r="CH24" i="4" s="1"/>
  <c r="CI24" i="4" s="1"/>
  <c r="CJ24" i="4" s="1"/>
  <c r="CK24" i="4" s="1"/>
  <c r="CL24" i="4" s="1"/>
  <c r="CM24" i="4" s="1"/>
  <c r="CN24" i="4" s="1"/>
  <c r="CO24" i="4" s="1"/>
  <c r="CP24" i="4" s="1"/>
  <c r="CQ24" i="4" s="1"/>
  <c r="CR24" i="4" s="1"/>
  <c r="CS24" i="4" s="1"/>
  <c r="CT24" i="4" s="1"/>
  <c r="CU24" i="4" s="1"/>
  <c r="CV24" i="4" s="1"/>
  <c r="CW24" i="4" s="1"/>
  <c r="CX24" i="4" s="1"/>
  <c r="CY24" i="4" s="1"/>
  <c r="CZ24" i="4" s="1"/>
  <c r="DA24" i="4" s="1"/>
  <c r="DB24" i="4" s="1"/>
  <c r="DC24" i="4" s="1"/>
  <c r="DD24" i="4" s="1"/>
  <c r="DE24" i="4" s="1"/>
  <c r="DF24" i="4" s="1"/>
  <c r="DG24" i="4" s="1"/>
  <c r="DH24" i="4" s="1"/>
  <c r="DI24" i="4" s="1"/>
  <c r="DJ24" i="4" s="1"/>
  <c r="DK24" i="4" s="1"/>
  <c r="DL24" i="4" s="1"/>
  <c r="DM24" i="4" s="1"/>
  <c r="DN24" i="4" s="1"/>
  <c r="DO24" i="4" s="1"/>
  <c r="DP24" i="4" s="1"/>
  <c r="DQ24" i="4" s="1"/>
  <c r="DR24" i="4" s="1"/>
  <c r="DS24" i="4" s="1"/>
  <c r="DT24" i="4" s="1"/>
  <c r="DU24" i="4" s="1"/>
  <c r="DV24" i="4" s="1"/>
  <c r="DW24" i="4" s="1"/>
  <c r="DX24" i="4" s="1"/>
  <c r="DY24" i="4" s="1"/>
  <c r="DZ24" i="4" s="1"/>
  <c r="EA24" i="4" s="1"/>
  <c r="EB24" i="4" s="1"/>
  <c r="EC24" i="4" s="1"/>
  <c r="ED24" i="4" s="1"/>
  <c r="EE24" i="4" s="1"/>
  <c r="EF24" i="4" s="1"/>
  <c r="EG24" i="4" s="1"/>
  <c r="EH24" i="4" s="1"/>
  <c r="EI24" i="4" s="1"/>
  <c r="EJ24" i="4" s="1"/>
  <c r="EK24" i="4" s="1"/>
  <c r="EL24" i="4" s="1"/>
  <c r="EM24" i="4" s="1"/>
  <c r="EN24" i="4" s="1"/>
  <c r="EO24" i="4" s="1"/>
  <c r="EP24" i="4" s="1"/>
  <c r="EQ24" i="4" s="1"/>
  <c r="ER24" i="4" s="1"/>
  <c r="ES24" i="4" s="1"/>
  <c r="ET24" i="4" s="1"/>
  <c r="EU24" i="4" s="1"/>
  <c r="EV24" i="4" s="1"/>
  <c r="EW24" i="4" s="1"/>
  <c r="EX24" i="4" s="1"/>
  <c r="EY24" i="4" s="1"/>
  <c r="EZ24" i="4" s="1"/>
  <c r="FA24" i="4" s="1"/>
  <c r="FB24" i="4" s="1"/>
  <c r="FC24" i="4" s="1"/>
  <c r="FD24" i="4" s="1"/>
  <c r="FE24" i="4" s="1"/>
  <c r="FF24" i="4" s="1"/>
  <c r="FG24" i="4" s="1"/>
  <c r="FH24" i="4" s="1"/>
  <c r="FI24" i="4" s="1"/>
  <c r="FJ24" i="4" s="1"/>
  <c r="FK24" i="4" s="1"/>
  <c r="FL24" i="4" s="1"/>
  <c r="FM24" i="4" s="1"/>
  <c r="FN24" i="4" s="1"/>
  <c r="AZ24" i="4"/>
  <c r="BA24" i="4" s="1"/>
  <c r="BB24" i="4" s="1"/>
  <c r="BC24" i="4" s="1"/>
  <c r="BD24" i="4" s="1"/>
  <c r="BH23" i="4"/>
  <c r="BI23" i="4" s="1"/>
  <c r="BJ23" i="4" s="1"/>
  <c r="BK23" i="4" s="1"/>
  <c r="BL23" i="4" s="1"/>
  <c r="BM23" i="4" s="1"/>
  <c r="BN23" i="4" s="1"/>
  <c r="BO23" i="4" s="1"/>
  <c r="BP23" i="4" s="1"/>
  <c r="BQ23" i="4" s="1"/>
  <c r="BR23" i="4" s="1"/>
  <c r="BS23" i="4" s="1"/>
  <c r="BT23" i="4" s="1"/>
  <c r="BU23" i="4" s="1"/>
  <c r="BV23" i="4" s="1"/>
  <c r="BW23" i="4" s="1"/>
  <c r="BX23" i="4" s="1"/>
  <c r="BY23" i="4" s="1"/>
  <c r="BZ23" i="4" s="1"/>
  <c r="CA23" i="4" s="1"/>
  <c r="CB23" i="4" s="1"/>
  <c r="CC23" i="4" s="1"/>
  <c r="CD23" i="4" s="1"/>
  <c r="CE23" i="4" s="1"/>
  <c r="CF23" i="4" s="1"/>
  <c r="CG23" i="4" s="1"/>
  <c r="CH23" i="4" s="1"/>
  <c r="CI23" i="4" s="1"/>
  <c r="CJ23" i="4" s="1"/>
  <c r="CK23" i="4" s="1"/>
  <c r="CL23" i="4" s="1"/>
  <c r="CM23" i="4" s="1"/>
  <c r="CN23" i="4" s="1"/>
  <c r="CO23" i="4" s="1"/>
  <c r="CP23" i="4" s="1"/>
  <c r="CQ23" i="4" s="1"/>
  <c r="CR23" i="4" s="1"/>
  <c r="CS23" i="4" s="1"/>
  <c r="CT23" i="4" s="1"/>
  <c r="CU23" i="4" s="1"/>
  <c r="CV23" i="4" s="1"/>
  <c r="CW23" i="4" s="1"/>
  <c r="CX23" i="4" s="1"/>
  <c r="CY23" i="4" s="1"/>
  <c r="CZ23" i="4" s="1"/>
  <c r="DA23" i="4" s="1"/>
  <c r="DB23" i="4" s="1"/>
  <c r="DC23" i="4" s="1"/>
  <c r="DD23" i="4" s="1"/>
  <c r="DE23" i="4" s="1"/>
  <c r="DF23" i="4" s="1"/>
  <c r="DG23" i="4" s="1"/>
  <c r="DH23" i="4" s="1"/>
  <c r="DI23" i="4" s="1"/>
  <c r="DJ23" i="4" s="1"/>
  <c r="DK23" i="4" s="1"/>
  <c r="DL23" i="4" s="1"/>
  <c r="DM23" i="4" s="1"/>
  <c r="DN23" i="4" s="1"/>
  <c r="DO23" i="4" s="1"/>
  <c r="DP23" i="4" s="1"/>
  <c r="DQ23" i="4" s="1"/>
  <c r="DR23" i="4" s="1"/>
  <c r="DS23" i="4" s="1"/>
  <c r="DT23" i="4" s="1"/>
  <c r="DU23" i="4" s="1"/>
  <c r="DV23" i="4" s="1"/>
  <c r="DW23" i="4" s="1"/>
  <c r="DX23" i="4" s="1"/>
  <c r="DY23" i="4" s="1"/>
  <c r="DZ23" i="4" s="1"/>
  <c r="EA23" i="4" s="1"/>
  <c r="EB23" i="4" s="1"/>
  <c r="EC23" i="4" s="1"/>
  <c r="ED23" i="4" s="1"/>
  <c r="EE23" i="4" s="1"/>
  <c r="EF23" i="4" s="1"/>
  <c r="EG23" i="4" s="1"/>
  <c r="EH23" i="4" s="1"/>
  <c r="EI23" i="4" s="1"/>
  <c r="EJ23" i="4" s="1"/>
  <c r="EK23" i="4" s="1"/>
  <c r="EL23" i="4" s="1"/>
  <c r="EM23" i="4" s="1"/>
  <c r="EN23" i="4" s="1"/>
  <c r="EO23" i="4" s="1"/>
  <c r="EP23" i="4" s="1"/>
  <c r="EQ23" i="4" s="1"/>
  <c r="ER23" i="4" s="1"/>
  <c r="ES23" i="4" s="1"/>
  <c r="ET23" i="4" s="1"/>
  <c r="EU23" i="4" s="1"/>
  <c r="EV23" i="4" s="1"/>
  <c r="EW23" i="4" s="1"/>
  <c r="EX23" i="4" s="1"/>
  <c r="EY23" i="4" s="1"/>
  <c r="EZ23" i="4" s="1"/>
  <c r="FA23" i="4" s="1"/>
  <c r="FB23" i="4" s="1"/>
  <c r="FC23" i="4" s="1"/>
  <c r="FD23" i="4" s="1"/>
  <c r="FE23" i="4" s="1"/>
  <c r="FF23" i="4" s="1"/>
  <c r="FG23" i="4" s="1"/>
  <c r="FH23" i="4" s="1"/>
  <c r="FI23" i="4" s="1"/>
  <c r="FJ23" i="4" s="1"/>
  <c r="FK23" i="4" s="1"/>
  <c r="FL23" i="4" s="1"/>
  <c r="FM23" i="4" s="1"/>
  <c r="FN23" i="4" s="1"/>
  <c r="BE23" i="4"/>
  <c r="BF23" i="4" s="1"/>
  <c r="BG23" i="4" s="1"/>
  <c r="BB23" i="4"/>
  <c r="BC23" i="4" s="1"/>
  <c r="BD23" i="4" s="1"/>
  <c r="AZ23" i="4"/>
  <c r="BA23" i="4" s="1"/>
  <c r="BC22" i="4"/>
  <c r="BD22" i="4" s="1"/>
  <c r="BE22" i="4" s="1"/>
  <c r="BF22" i="4" s="1"/>
  <c r="BG22" i="4" s="1"/>
  <c r="BH22" i="4" s="1"/>
  <c r="BI22" i="4" s="1"/>
  <c r="BJ22" i="4" s="1"/>
  <c r="BK22" i="4" s="1"/>
  <c r="BL22" i="4" s="1"/>
  <c r="BM22" i="4" s="1"/>
  <c r="BN22" i="4" s="1"/>
  <c r="BO22" i="4" s="1"/>
  <c r="BP22" i="4" s="1"/>
  <c r="BQ22" i="4" s="1"/>
  <c r="BR22" i="4" s="1"/>
  <c r="BS22" i="4" s="1"/>
  <c r="BT22" i="4" s="1"/>
  <c r="BU22" i="4" s="1"/>
  <c r="BV22" i="4" s="1"/>
  <c r="BW22" i="4" s="1"/>
  <c r="BX22" i="4" s="1"/>
  <c r="BY22" i="4" s="1"/>
  <c r="BZ22" i="4" s="1"/>
  <c r="CA22" i="4" s="1"/>
  <c r="CB22" i="4" s="1"/>
  <c r="CC22" i="4" s="1"/>
  <c r="CD22" i="4" s="1"/>
  <c r="CE22" i="4" s="1"/>
  <c r="CF22" i="4" s="1"/>
  <c r="CG22" i="4" s="1"/>
  <c r="CH22" i="4" s="1"/>
  <c r="CI22" i="4" s="1"/>
  <c r="CJ22" i="4" s="1"/>
  <c r="CK22" i="4" s="1"/>
  <c r="CL22" i="4" s="1"/>
  <c r="CM22" i="4" s="1"/>
  <c r="CN22" i="4" s="1"/>
  <c r="CO22" i="4" s="1"/>
  <c r="CP22" i="4" s="1"/>
  <c r="CQ22" i="4" s="1"/>
  <c r="CR22" i="4" s="1"/>
  <c r="CS22" i="4" s="1"/>
  <c r="CT22" i="4" s="1"/>
  <c r="CU22" i="4" s="1"/>
  <c r="CV22" i="4" s="1"/>
  <c r="CW22" i="4" s="1"/>
  <c r="CX22" i="4" s="1"/>
  <c r="CY22" i="4" s="1"/>
  <c r="CZ22" i="4" s="1"/>
  <c r="DA22" i="4" s="1"/>
  <c r="DB22" i="4" s="1"/>
  <c r="DC22" i="4" s="1"/>
  <c r="DD22" i="4" s="1"/>
  <c r="DE22" i="4" s="1"/>
  <c r="DF22" i="4" s="1"/>
  <c r="DG22" i="4" s="1"/>
  <c r="DH22" i="4" s="1"/>
  <c r="DI22" i="4" s="1"/>
  <c r="DJ22" i="4" s="1"/>
  <c r="DK22" i="4" s="1"/>
  <c r="DL22" i="4" s="1"/>
  <c r="DM22" i="4" s="1"/>
  <c r="DN22" i="4" s="1"/>
  <c r="DO22" i="4" s="1"/>
  <c r="DP22" i="4" s="1"/>
  <c r="DQ22" i="4" s="1"/>
  <c r="DR22" i="4" s="1"/>
  <c r="DS22" i="4" s="1"/>
  <c r="DT22" i="4" s="1"/>
  <c r="DU22" i="4" s="1"/>
  <c r="DV22" i="4" s="1"/>
  <c r="DW22" i="4" s="1"/>
  <c r="DX22" i="4" s="1"/>
  <c r="DY22" i="4" s="1"/>
  <c r="DZ22" i="4" s="1"/>
  <c r="EA22" i="4" s="1"/>
  <c r="EB22" i="4" s="1"/>
  <c r="EC22" i="4" s="1"/>
  <c r="ED22" i="4" s="1"/>
  <c r="EE22" i="4" s="1"/>
  <c r="EF22" i="4" s="1"/>
  <c r="EG22" i="4" s="1"/>
  <c r="EH22" i="4" s="1"/>
  <c r="EI22" i="4" s="1"/>
  <c r="EJ22" i="4" s="1"/>
  <c r="EK22" i="4" s="1"/>
  <c r="EL22" i="4" s="1"/>
  <c r="EM22" i="4" s="1"/>
  <c r="EN22" i="4" s="1"/>
  <c r="EO22" i="4" s="1"/>
  <c r="EP22" i="4" s="1"/>
  <c r="EQ22" i="4" s="1"/>
  <c r="ER22" i="4" s="1"/>
  <c r="ES22" i="4" s="1"/>
  <c r="ET22" i="4" s="1"/>
  <c r="EU22" i="4" s="1"/>
  <c r="EV22" i="4" s="1"/>
  <c r="EW22" i="4" s="1"/>
  <c r="EX22" i="4" s="1"/>
  <c r="EY22" i="4" s="1"/>
  <c r="EZ22" i="4" s="1"/>
  <c r="FA22" i="4" s="1"/>
  <c r="FB22" i="4" s="1"/>
  <c r="FC22" i="4" s="1"/>
  <c r="FD22" i="4" s="1"/>
  <c r="FE22" i="4" s="1"/>
  <c r="FF22" i="4" s="1"/>
  <c r="FG22" i="4" s="1"/>
  <c r="FH22" i="4" s="1"/>
  <c r="FI22" i="4" s="1"/>
  <c r="FJ22" i="4" s="1"/>
  <c r="FK22" i="4" s="1"/>
  <c r="FL22" i="4" s="1"/>
  <c r="FM22" i="4" s="1"/>
  <c r="FN22" i="4" s="1"/>
  <c r="BA22" i="4"/>
  <c r="BB22" i="4" s="1"/>
  <c r="AZ22" i="4"/>
  <c r="BY21" i="4"/>
  <c r="BZ21" i="4" s="1"/>
  <c r="CA21" i="4" s="1"/>
  <c r="CB21" i="4" s="1"/>
  <c r="CC21" i="4" s="1"/>
  <c r="CD21" i="4" s="1"/>
  <c r="CE21" i="4" s="1"/>
  <c r="CF21" i="4" s="1"/>
  <c r="CG21" i="4" s="1"/>
  <c r="CH21" i="4" s="1"/>
  <c r="CI21" i="4" s="1"/>
  <c r="CJ21" i="4" s="1"/>
  <c r="CK21" i="4" s="1"/>
  <c r="CL21" i="4" s="1"/>
  <c r="CM21" i="4" s="1"/>
  <c r="CN21" i="4" s="1"/>
  <c r="CO21" i="4" s="1"/>
  <c r="CP21" i="4" s="1"/>
  <c r="CQ21" i="4" s="1"/>
  <c r="CR21" i="4" s="1"/>
  <c r="CS21" i="4" s="1"/>
  <c r="CT21" i="4" s="1"/>
  <c r="CU21" i="4" s="1"/>
  <c r="CV21" i="4" s="1"/>
  <c r="CW21" i="4" s="1"/>
  <c r="CX21" i="4" s="1"/>
  <c r="CY21" i="4" s="1"/>
  <c r="CZ21" i="4" s="1"/>
  <c r="DA21" i="4" s="1"/>
  <c r="DB21" i="4" s="1"/>
  <c r="DC21" i="4" s="1"/>
  <c r="DD21" i="4" s="1"/>
  <c r="DE21" i="4" s="1"/>
  <c r="DF21" i="4" s="1"/>
  <c r="DG21" i="4" s="1"/>
  <c r="DH21" i="4" s="1"/>
  <c r="DI21" i="4" s="1"/>
  <c r="DJ21" i="4" s="1"/>
  <c r="DK21" i="4" s="1"/>
  <c r="DL21" i="4" s="1"/>
  <c r="DM21" i="4" s="1"/>
  <c r="DN21" i="4" s="1"/>
  <c r="DO21" i="4" s="1"/>
  <c r="DP21" i="4" s="1"/>
  <c r="DQ21" i="4" s="1"/>
  <c r="DR21" i="4" s="1"/>
  <c r="DS21" i="4" s="1"/>
  <c r="DT21" i="4" s="1"/>
  <c r="DU21" i="4" s="1"/>
  <c r="DV21" i="4" s="1"/>
  <c r="DW21" i="4" s="1"/>
  <c r="DX21" i="4" s="1"/>
  <c r="DY21" i="4" s="1"/>
  <c r="DZ21" i="4" s="1"/>
  <c r="EA21" i="4" s="1"/>
  <c r="EB21" i="4" s="1"/>
  <c r="EC21" i="4" s="1"/>
  <c r="ED21" i="4" s="1"/>
  <c r="EE21" i="4" s="1"/>
  <c r="EF21" i="4" s="1"/>
  <c r="EG21" i="4" s="1"/>
  <c r="EH21" i="4" s="1"/>
  <c r="EI21" i="4" s="1"/>
  <c r="EJ21" i="4" s="1"/>
  <c r="EK21" i="4" s="1"/>
  <c r="EL21" i="4" s="1"/>
  <c r="EM21" i="4" s="1"/>
  <c r="EN21" i="4" s="1"/>
  <c r="EO21" i="4" s="1"/>
  <c r="EP21" i="4" s="1"/>
  <c r="EQ21" i="4" s="1"/>
  <c r="ER21" i="4" s="1"/>
  <c r="ES21" i="4" s="1"/>
  <c r="ET21" i="4" s="1"/>
  <c r="EU21" i="4" s="1"/>
  <c r="EV21" i="4" s="1"/>
  <c r="EW21" i="4" s="1"/>
  <c r="EX21" i="4" s="1"/>
  <c r="EY21" i="4" s="1"/>
  <c r="EZ21" i="4" s="1"/>
  <c r="FA21" i="4" s="1"/>
  <c r="FB21" i="4" s="1"/>
  <c r="FC21" i="4" s="1"/>
  <c r="FD21" i="4" s="1"/>
  <c r="FE21" i="4" s="1"/>
  <c r="FF21" i="4" s="1"/>
  <c r="FG21" i="4" s="1"/>
  <c r="FH21" i="4" s="1"/>
  <c r="FI21" i="4" s="1"/>
  <c r="FJ21" i="4" s="1"/>
  <c r="FK21" i="4" s="1"/>
  <c r="FL21" i="4" s="1"/>
  <c r="FM21" i="4" s="1"/>
  <c r="FN21" i="4" s="1"/>
  <c r="BD21" i="4"/>
  <c r="BE21" i="4" s="1"/>
  <c r="BF21" i="4" s="1"/>
  <c r="BG21" i="4" s="1"/>
  <c r="BH21" i="4" s="1"/>
  <c r="BI21" i="4" s="1"/>
  <c r="BJ21" i="4" s="1"/>
  <c r="BK21" i="4" s="1"/>
  <c r="BL21" i="4" s="1"/>
  <c r="BM21" i="4" s="1"/>
  <c r="BN21" i="4" s="1"/>
  <c r="BO21" i="4" s="1"/>
  <c r="BP21" i="4" s="1"/>
  <c r="BQ21" i="4" s="1"/>
  <c r="BR21" i="4" s="1"/>
  <c r="BS21" i="4" s="1"/>
  <c r="BT21" i="4" s="1"/>
  <c r="BU21" i="4" s="1"/>
  <c r="BV21" i="4" s="1"/>
  <c r="BW21" i="4" s="1"/>
  <c r="BX21" i="4" s="1"/>
  <c r="BC21" i="4"/>
  <c r="BA21" i="4"/>
  <c r="BB21" i="4" s="1"/>
  <c r="AZ21" i="4"/>
  <c r="CD20" i="4"/>
  <c r="CE20" i="4" s="1"/>
  <c r="CF20" i="4" s="1"/>
  <c r="CG20" i="4" s="1"/>
  <c r="CH20" i="4" s="1"/>
  <c r="CI20" i="4" s="1"/>
  <c r="CJ20" i="4" s="1"/>
  <c r="CK20" i="4" s="1"/>
  <c r="CL20" i="4" s="1"/>
  <c r="CM20" i="4" s="1"/>
  <c r="CN20" i="4" s="1"/>
  <c r="CO20" i="4" s="1"/>
  <c r="CP20" i="4" s="1"/>
  <c r="CQ20" i="4" s="1"/>
  <c r="CR20" i="4" s="1"/>
  <c r="CS20" i="4" s="1"/>
  <c r="CT20" i="4" s="1"/>
  <c r="CU20" i="4" s="1"/>
  <c r="CV20" i="4" s="1"/>
  <c r="CW20" i="4" s="1"/>
  <c r="CX20" i="4" s="1"/>
  <c r="CY20" i="4" s="1"/>
  <c r="CZ20" i="4" s="1"/>
  <c r="DA20" i="4" s="1"/>
  <c r="DB20" i="4" s="1"/>
  <c r="DC20" i="4" s="1"/>
  <c r="DD20" i="4" s="1"/>
  <c r="DE20" i="4" s="1"/>
  <c r="DF20" i="4" s="1"/>
  <c r="DG20" i="4" s="1"/>
  <c r="DH20" i="4" s="1"/>
  <c r="DI20" i="4" s="1"/>
  <c r="DJ20" i="4" s="1"/>
  <c r="DK20" i="4" s="1"/>
  <c r="DL20" i="4" s="1"/>
  <c r="DM20" i="4" s="1"/>
  <c r="DN20" i="4" s="1"/>
  <c r="DO20" i="4" s="1"/>
  <c r="DP20" i="4" s="1"/>
  <c r="DQ20" i="4" s="1"/>
  <c r="DR20" i="4" s="1"/>
  <c r="DS20" i="4" s="1"/>
  <c r="DT20" i="4" s="1"/>
  <c r="DU20" i="4" s="1"/>
  <c r="DV20" i="4" s="1"/>
  <c r="DW20" i="4" s="1"/>
  <c r="DX20" i="4" s="1"/>
  <c r="DY20" i="4" s="1"/>
  <c r="DZ20" i="4" s="1"/>
  <c r="EA20" i="4" s="1"/>
  <c r="EB20" i="4" s="1"/>
  <c r="EC20" i="4" s="1"/>
  <c r="ED20" i="4" s="1"/>
  <c r="EE20" i="4" s="1"/>
  <c r="EF20" i="4" s="1"/>
  <c r="EG20" i="4" s="1"/>
  <c r="EH20" i="4" s="1"/>
  <c r="EI20" i="4" s="1"/>
  <c r="EJ20" i="4" s="1"/>
  <c r="EK20" i="4" s="1"/>
  <c r="EL20" i="4" s="1"/>
  <c r="EM20" i="4" s="1"/>
  <c r="EN20" i="4" s="1"/>
  <c r="EO20" i="4" s="1"/>
  <c r="EP20" i="4" s="1"/>
  <c r="EQ20" i="4" s="1"/>
  <c r="ER20" i="4" s="1"/>
  <c r="ES20" i="4" s="1"/>
  <c r="ET20" i="4" s="1"/>
  <c r="EU20" i="4" s="1"/>
  <c r="EV20" i="4" s="1"/>
  <c r="EW20" i="4" s="1"/>
  <c r="EX20" i="4" s="1"/>
  <c r="EY20" i="4" s="1"/>
  <c r="EZ20" i="4" s="1"/>
  <c r="FA20" i="4" s="1"/>
  <c r="FB20" i="4" s="1"/>
  <c r="FC20" i="4" s="1"/>
  <c r="FD20" i="4" s="1"/>
  <c r="FE20" i="4" s="1"/>
  <c r="FF20" i="4" s="1"/>
  <c r="FG20" i="4" s="1"/>
  <c r="FH20" i="4" s="1"/>
  <c r="FI20" i="4" s="1"/>
  <c r="FJ20" i="4" s="1"/>
  <c r="FK20" i="4" s="1"/>
  <c r="FL20" i="4" s="1"/>
  <c r="FM20" i="4" s="1"/>
  <c r="FN20" i="4" s="1"/>
  <c r="BB20" i="4"/>
  <c r="BC20" i="4" s="1"/>
  <c r="BD20" i="4" s="1"/>
  <c r="BE20" i="4" s="1"/>
  <c r="BF20" i="4" s="1"/>
  <c r="BG20" i="4" s="1"/>
  <c r="BH20" i="4" s="1"/>
  <c r="BI20" i="4" s="1"/>
  <c r="BJ20" i="4" s="1"/>
  <c r="BK20" i="4" s="1"/>
  <c r="BL20" i="4" s="1"/>
  <c r="BM20" i="4" s="1"/>
  <c r="BN20" i="4" s="1"/>
  <c r="BO20" i="4" s="1"/>
  <c r="BP20" i="4" s="1"/>
  <c r="BQ20" i="4" s="1"/>
  <c r="BR20" i="4" s="1"/>
  <c r="BS20" i="4" s="1"/>
  <c r="BT20" i="4" s="1"/>
  <c r="BU20" i="4" s="1"/>
  <c r="BV20" i="4" s="1"/>
  <c r="BW20" i="4" s="1"/>
  <c r="BX20" i="4" s="1"/>
  <c r="BY20" i="4" s="1"/>
  <c r="BZ20" i="4" s="1"/>
  <c r="CA20" i="4" s="1"/>
  <c r="CB20" i="4" s="1"/>
  <c r="CC20" i="4" s="1"/>
  <c r="BA20" i="4"/>
  <c r="AZ20" i="4"/>
  <c r="AZ19" i="4"/>
  <c r="BA19" i="4" s="1"/>
  <c r="BB19" i="4" s="1"/>
  <c r="BC19" i="4" s="1"/>
  <c r="BD19" i="4" s="1"/>
  <c r="BE19" i="4" s="1"/>
  <c r="BF19" i="4" s="1"/>
  <c r="BG19" i="4" s="1"/>
  <c r="BH19" i="4" s="1"/>
  <c r="BI19" i="4" s="1"/>
  <c r="BJ19" i="4" s="1"/>
  <c r="BK19" i="4" s="1"/>
  <c r="BL19" i="4" s="1"/>
  <c r="BM19" i="4" s="1"/>
  <c r="BN19" i="4" s="1"/>
  <c r="BO19" i="4" s="1"/>
  <c r="BP19" i="4" s="1"/>
  <c r="BQ19" i="4" s="1"/>
  <c r="BR19" i="4" s="1"/>
  <c r="BS19" i="4" s="1"/>
  <c r="BT19" i="4" s="1"/>
  <c r="BU19" i="4" s="1"/>
  <c r="BV19" i="4" s="1"/>
  <c r="BW19" i="4" s="1"/>
  <c r="BX19" i="4" s="1"/>
  <c r="BY19" i="4" s="1"/>
  <c r="BZ19" i="4" s="1"/>
  <c r="CA19" i="4" s="1"/>
  <c r="CB19" i="4" s="1"/>
  <c r="CC19" i="4" s="1"/>
  <c r="CD19" i="4" s="1"/>
  <c r="CE19" i="4" s="1"/>
  <c r="CF19" i="4" s="1"/>
  <c r="CG19" i="4" s="1"/>
  <c r="CH19" i="4" s="1"/>
  <c r="CI19" i="4" s="1"/>
  <c r="CJ19" i="4" s="1"/>
  <c r="CK19" i="4" s="1"/>
  <c r="CL19" i="4" s="1"/>
  <c r="CM19" i="4" s="1"/>
  <c r="CN19" i="4" s="1"/>
  <c r="CO19" i="4" s="1"/>
  <c r="CP19" i="4" s="1"/>
  <c r="CQ19" i="4" s="1"/>
  <c r="CR19" i="4" s="1"/>
  <c r="CS19" i="4" s="1"/>
  <c r="CT19" i="4" s="1"/>
  <c r="CU19" i="4" s="1"/>
  <c r="CV19" i="4" s="1"/>
  <c r="CW19" i="4" s="1"/>
  <c r="CX19" i="4" s="1"/>
  <c r="CY19" i="4" s="1"/>
  <c r="CZ19" i="4" s="1"/>
  <c r="DA19" i="4" s="1"/>
  <c r="DB19" i="4" s="1"/>
  <c r="DC19" i="4" s="1"/>
  <c r="DD19" i="4" s="1"/>
  <c r="DE19" i="4" s="1"/>
  <c r="DF19" i="4" s="1"/>
  <c r="DG19" i="4" s="1"/>
  <c r="DH19" i="4" s="1"/>
  <c r="DI19" i="4" s="1"/>
  <c r="DJ19" i="4" s="1"/>
  <c r="DK19" i="4" s="1"/>
  <c r="DL19" i="4" s="1"/>
  <c r="DM19" i="4" s="1"/>
  <c r="DN19" i="4" s="1"/>
  <c r="DO19" i="4" s="1"/>
  <c r="DP19" i="4" s="1"/>
  <c r="DQ19" i="4" s="1"/>
  <c r="DR19" i="4" s="1"/>
  <c r="DS19" i="4" s="1"/>
  <c r="DT19" i="4" s="1"/>
  <c r="DU19" i="4" s="1"/>
  <c r="DV19" i="4" s="1"/>
  <c r="DW19" i="4" s="1"/>
  <c r="DX19" i="4" s="1"/>
  <c r="DY19" i="4" s="1"/>
  <c r="DZ19" i="4" s="1"/>
  <c r="EA19" i="4" s="1"/>
  <c r="EB19" i="4" s="1"/>
  <c r="EC19" i="4" s="1"/>
  <c r="ED19" i="4" s="1"/>
  <c r="EE19" i="4" s="1"/>
  <c r="EF19" i="4" s="1"/>
  <c r="EG19" i="4" s="1"/>
  <c r="EH19" i="4" s="1"/>
  <c r="EI19" i="4" s="1"/>
  <c r="EJ19" i="4" s="1"/>
  <c r="EK19" i="4" s="1"/>
  <c r="EL19" i="4" s="1"/>
  <c r="EM19" i="4" s="1"/>
  <c r="EN19" i="4" s="1"/>
  <c r="EO19" i="4" s="1"/>
  <c r="EP19" i="4" s="1"/>
  <c r="EQ19" i="4" s="1"/>
  <c r="ER19" i="4" s="1"/>
  <c r="ES19" i="4" s="1"/>
  <c r="ET19" i="4" s="1"/>
  <c r="EU19" i="4" s="1"/>
  <c r="EV19" i="4" s="1"/>
  <c r="EW19" i="4" s="1"/>
  <c r="EX19" i="4" s="1"/>
  <c r="EY19" i="4" s="1"/>
  <c r="EZ19" i="4" s="1"/>
  <c r="FA19" i="4" s="1"/>
  <c r="FB19" i="4" s="1"/>
  <c r="FC19" i="4" s="1"/>
  <c r="FD19" i="4" s="1"/>
  <c r="FE19" i="4" s="1"/>
  <c r="FF19" i="4" s="1"/>
  <c r="FG19" i="4" s="1"/>
  <c r="FH19" i="4" s="1"/>
  <c r="FI19" i="4" s="1"/>
  <c r="FJ19" i="4" s="1"/>
  <c r="FK19" i="4" s="1"/>
  <c r="FL19" i="4" s="1"/>
  <c r="FM19" i="4" s="1"/>
  <c r="FN19" i="4" s="1"/>
  <c r="AZ18" i="4"/>
  <c r="BA18" i="4" s="1"/>
  <c r="BB18" i="4" s="1"/>
  <c r="BC18" i="4" s="1"/>
  <c r="BD18" i="4" s="1"/>
  <c r="BE18" i="4" s="1"/>
  <c r="BF18" i="4" s="1"/>
  <c r="BG18" i="4" s="1"/>
  <c r="BH18" i="4" s="1"/>
  <c r="BI18" i="4" s="1"/>
  <c r="BJ18" i="4" s="1"/>
  <c r="BK18" i="4" s="1"/>
  <c r="BL18" i="4" s="1"/>
  <c r="BM18" i="4" s="1"/>
  <c r="BN18" i="4" s="1"/>
  <c r="BO18" i="4" s="1"/>
  <c r="BP18" i="4" s="1"/>
  <c r="BQ18" i="4" s="1"/>
  <c r="BR18" i="4" s="1"/>
  <c r="BS18" i="4" s="1"/>
  <c r="BT18" i="4" s="1"/>
  <c r="BU18" i="4" s="1"/>
  <c r="BV18" i="4" s="1"/>
  <c r="BW18" i="4" s="1"/>
  <c r="BX18" i="4" s="1"/>
  <c r="BY18" i="4" s="1"/>
  <c r="BZ18" i="4" s="1"/>
  <c r="CA18" i="4" s="1"/>
  <c r="CB18" i="4" s="1"/>
  <c r="CC18" i="4" s="1"/>
  <c r="CD18" i="4" s="1"/>
  <c r="CE18" i="4" s="1"/>
  <c r="CF18" i="4" s="1"/>
  <c r="CG18" i="4" s="1"/>
  <c r="CH18" i="4" s="1"/>
  <c r="CI18" i="4" s="1"/>
  <c r="CJ18" i="4" s="1"/>
  <c r="CK18" i="4" s="1"/>
  <c r="CL18" i="4" s="1"/>
  <c r="CM18" i="4" s="1"/>
  <c r="CN18" i="4" s="1"/>
  <c r="CO18" i="4" s="1"/>
  <c r="CP18" i="4" s="1"/>
  <c r="CQ18" i="4" s="1"/>
  <c r="CR18" i="4" s="1"/>
  <c r="CS18" i="4" s="1"/>
  <c r="CT18" i="4" s="1"/>
  <c r="CU18" i="4" s="1"/>
  <c r="CV18" i="4" s="1"/>
  <c r="CW18" i="4" s="1"/>
  <c r="CX18" i="4" s="1"/>
  <c r="CY18" i="4" s="1"/>
  <c r="CZ18" i="4" s="1"/>
  <c r="DA18" i="4" s="1"/>
  <c r="DB18" i="4" s="1"/>
  <c r="DC18" i="4" s="1"/>
  <c r="DD18" i="4" s="1"/>
  <c r="DE18" i="4" s="1"/>
  <c r="DF18" i="4" s="1"/>
  <c r="DG18" i="4" s="1"/>
  <c r="DH18" i="4" s="1"/>
  <c r="DI18" i="4" s="1"/>
  <c r="DJ18" i="4" s="1"/>
  <c r="DK18" i="4" s="1"/>
  <c r="DL18" i="4" s="1"/>
  <c r="DM18" i="4" s="1"/>
  <c r="DN18" i="4" s="1"/>
  <c r="DO18" i="4" s="1"/>
  <c r="DP18" i="4" s="1"/>
  <c r="DQ18" i="4" s="1"/>
  <c r="DR18" i="4" s="1"/>
  <c r="DS18" i="4" s="1"/>
  <c r="DT18" i="4" s="1"/>
  <c r="DU18" i="4" s="1"/>
  <c r="DV18" i="4" s="1"/>
  <c r="DW18" i="4" s="1"/>
  <c r="DX18" i="4" s="1"/>
  <c r="DY18" i="4" s="1"/>
  <c r="DZ18" i="4" s="1"/>
  <c r="EA18" i="4" s="1"/>
  <c r="EB18" i="4" s="1"/>
  <c r="EC18" i="4" s="1"/>
  <c r="ED18" i="4" s="1"/>
  <c r="EE18" i="4" s="1"/>
  <c r="EF18" i="4" s="1"/>
  <c r="EG18" i="4" s="1"/>
  <c r="EH18" i="4" s="1"/>
  <c r="EI18" i="4" s="1"/>
  <c r="EJ18" i="4" s="1"/>
  <c r="EK18" i="4" s="1"/>
  <c r="EL18" i="4" s="1"/>
  <c r="EM18" i="4" s="1"/>
  <c r="EN18" i="4" s="1"/>
  <c r="EO18" i="4" s="1"/>
  <c r="EP18" i="4" s="1"/>
  <c r="EQ18" i="4" s="1"/>
  <c r="ER18" i="4" s="1"/>
  <c r="ES18" i="4" s="1"/>
  <c r="ET18" i="4" s="1"/>
  <c r="EU18" i="4" s="1"/>
  <c r="EV18" i="4" s="1"/>
  <c r="EW18" i="4" s="1"/>
  <c r="EX18" i="4" s="1"/>
  <c r="EY18" i="4" s="1"/>
  <c r="EZ18" i="4" s="1"/>
  <c r="FA18" i="4" s="1"/>
  <c r="FB18" i="4" s="1"/>
  <c r="FC18" i="4" s="1"/>
  <c r="FD18" i="4" s="1"/>
  <c r="FE18" i="4" s="1"/>
  <c r="FF18" i="4" s="1"/>
  <c r="FG18" i="4" s="1"/>
  <c r="FH18" i="4" s="1"/>
  <c r="FI18" i="4" s="1"/>
  <c r="FJ18" i="4" s="1"/>
  <c r="FK18" i="4" s="1"/>
  <c r="FL18" i="4" s="1"/>
  <c r="FM18" i="4" s="1"/>
  <c r="FN18" i="4" s="1"/>
  <c r="BA17" i="4"/>
  <c r="BB17" i="4" s="1"/>
  <c r="BC17" i="4" s="1"/>
  <c r="BD17" i="4" s="1"/>
  <c r="BE17" i="4" s="1"/>
  <c r="BF17" i="4" s="1"/>
  <c r="BG17" i="4" s="1"/>
  <c r="BH17" i="4" s="1"/>
  <c r="BI17" i="4" s="1"/>
  <c r="BJ17" i="4" s="1"/>
  <c r="BK17" i="4" s="1"/>
  <c r="BL17" i="4" s="1"/>
  <c r="BM17" i="4" s="1"/>
  <c r="BN17" i="4" s="1"/>
  <c r="BO17" i="4" s="1"/>
  <c r="BP17" i="4" s="1"/>
  <c r="BQ17" i="4" s="1"/>
  <c r="BR17" i="4" s="1"/>
  <c r="BS17" i="4" s="1"/>
  <c r="BT17" i="4" s="1"/>
  <c r="BU17" i="4" s="1"/>
  <c r="BV17" i="4" s="1"/>
  <c r="BW17" i="4" s="1"/>
  <c r="BX17" i="4" s="1"/>
  <c r="BY17" i="4" s="1"/>
  <c r="BZ17" i="4" s="1"/>
  <c r="CA17" i="4" s="1"/>
  <c r="CB17" i="4" s="1"/>
  <c r="CC17" i="4" s="1"/>
  <c r="CD17" i="4" s="1"/>
  <c r="CE17" i="4" s="1"/>
  <c r="CF17" i="4" s="1"/>
  <c r="CG17" i="4" s="1"/>
  <c r="CH17" i="4" s="1"/>
  <c r="CI17" i="4" s="1"/>
  <c r="CJ17" i="4" s="1"/>
  <c r="CK17" i="4" s="1"/>
  <c r="CL17" i="4" s="1"/>
  <c r="CM17" i="4" s="1"/>
  <c r="CN17" i="4" s="1"/>
  <c r="CO17" i="4" s="1"/>
  <c r="CP17" i="4" s="1"/>
  <c r="CQ17" i="4" s="1"/>
  <c r="CR17" i="4" s="1"/>
  <c r="CS17" i="4" s="1"/>
  <c r="CT17" i="4" s="1"/>
  <c r="CU17" i="4" s="1"/>
  <c r="CV17" i="4" s="1"/>
  <c r="CW17" i="4" s="1"/>
  <c r="CX17" i="4" s="1"/>
  <c r="CY17" i="4" s="1"/>
  <c r="CZ17" i="4" s="1"/>
  <c r="DA17" i="4" s="1"/>
  <c r="DB17" i="4" s="1"/>
  <c r="DC17" i="4" s="1"/>
  <c r="DD17" i="4" s="1"/>
  <c r="DE17" i="4" s="1"/>
  <c r="DF17" i="4" s="1"/>
  <c r="DG17" i="4" s="1"/>
  <c r="DH17" i="4" s="1"/>
  <c r="DI17" i="4" s="1"/>
  <c r="DJ17" i="4" s="1"/>
  <c r="DK17" i="4" s="1"/>
  <c r="DL17" i="4" s="1"/>
  <c r="DM17" i="4" s="1"/>
  <c r="DN17" i="4" s="1"/>
  <c r="DO17" i="4" s="1"/>
  <c r="DP17" i="4" s="1"/>
  <c r="DQ17" i="4" s="1"/>
  <c r="DR17" i="4" s="1"/>
  <c r="DS17" i="4" s="1"/>
  <c r="DT17" i="4" s="1"/>
  <c r="DU17" i="4" s="1"/>
  <c r="DV17" i="4" s="1"/>
  <c r="DW17" i="4" s="1"/>
  <c r="DX17" i="4" s="1"/>
  <c r="DY17" i="4" s="1"/>
  <c r="DZ17" i="4" s="1"/>
  <c r="EA17" i="4" s="1"/>
  <c r="EB17" i="4" s="1"/>
  <c r="EC17" i="4" s="1"/>
  <c r="ED17" i="4" s="1"/>
  <c r="EE17" i="4" s="1"/>
  <c r="EF17" i="4" s="1"/>
  <c r="EG17" i="4" s="1"/>
  <c r="EH17" i="4" s="1"/>
  <c r="EI17" i="4" s="1"/>
  <c r="EJ17" i="4" s="1"/>
  <c r="EK17" i="4" s="1"/>
  <c r="EL17" i="4" s="1"/>
  <c r="EM17" i="4" s="1"/>
  <c r="EN17" i="4" s="1"/>
  <c r="EO17" i="4" s="1"/>
  <c r="EP17" i="4" s="1"/>
  <c r="EQ17" i="4" s="1"/>
  <c r="ER17" i="4" s="1"/>
  <c r="ES17" i="4" s="1"/>
  <c r="ET17" i="4" s="1"/>
  <c r="EU17" i="4" s="1"/>
  <c r="EV17" i="4" s="1"/>
  <c r="EW17" i="4" s="1"/>
  <c r="EX17" i="4" s="1"/>
  <c r="EY17" i="4" s="1"/>
  <c r="EZ17" i="4" s="1"/>
  <c r="FA17" i="4" s="1"/>
  <c r="FB17" i="4" s="1"/>
  <c r="FC17" i="4" s="1"/>
  <c r="FD17" i="4" s="1"/>
  <c r="FE17" i="4" s="1"/>
  <c r="FF17" i="4" s="1"/>
  <c r="FG17" i="4" s="1"/>
  <c r="FH17" i="4" s="1"/>
  <c r="FI17" i="4" s="1"/>
  <c r="FJ17" i="4" s="1"/>
  <c r="FK17" i="4" s="1"/>
  <c r="FL17" i="4" s="1"/>
  <c r="FM17" i="4" s="1"/>
  <c r="FN17" i="4" s="1"/>
  <c r="AZ17" i="4"/>
  <c r="AZ16" i="4"/>
  <c r="BA16" i="4" s="1"/>
  <c r="BB16" i="4" s="1"/>
  <c r="BC16" i="4" s="1"/>
  <c r="BD16" i="4" s="1"/>
  <c r="BE16" i="4" s="1"/>
  <c r="BF16" i="4" s="1"/>
  <c r="BG16" i="4" s="1"/>
  <c r="BH16" i="4" s="1"/>
  <c r="BI16" i="4" s="1"/>
  <c r="BJ16" i="4" s="1"/>
  <c r="BK16" i="4" s="1"/>
  <c r="BL16" i="4" s="1"/>
  <c r="BM16" i="4" s="1"/>
  <c r="BN16" i="4" s="1"/>
  <c r="BO16" i="4" s="1"/>
  <c r="BP16" i="4" s="1"/>
  <c r="BQ16" i="4" s="1"/>
  <c r="BR16" i="4" s="1"/>
  <c r="BS16" i="4" s="1"/>
  <c r="BT16" i="4" s="1"/>
  <c r="BU16" i="4" s="1"/>
  <c r="BV16" i="4" s="1"/>
  <c r="BW16" i="4" s="1"/>
  <c r="BX16" i="4" s="1"/>
  <c r="BY16" i="4" s="1"/>
  <c r="BZ16" i="4" s="1"/>
  <c r="CA16" i="4" s="1"/>
  <c r="CB16" i="4" s="1"/>
  <c r="CC16" i="4" s="1"/>
  <c r="CD16" i="4" s="1"/>
  <c r="CE16" i="4" s="1"/>
  <c r="CF16" i="4" s="1"/>
  <c r="CG16" i="4" s="1"/>
  <c r="CH16" i="4" s="1"/>
  <c r="CI16" i="4" s="1"/>
  <c r="CJ16" i="4" s="1"/>
  <c r="CK16" i="4" s="1"/>
  <c r="CL16" i="4" s="1"/>
  <c r="CM16" i="4" s="1"/>
  <c r="CN16" i="4" s="1"/>
  <c r="CO16" i="4" s="1"/>
  <c r="CP16" i="4" s="1"/>
  <c r="CQ16" i="4" s="1"/>
  <c r="CR16" i="4" s="1"/>
  <c r="CS16" i="4" s="1"/>
  <c r="CT16" i="4" s="1"/>
  <c r="CU16" i="4" s="1"/>
  <c r="CV16" i="4" s="1"/>
  <c r="CW16" i="4" s="1"/>
  <c r="CX16" i="4" s="1"/>
  <c r="CY16" i="4" s="1"/>
  <c r="CZ16" i="4" s="1"/>
  <c r="DA16" i="4" s="1"/>
  <c r="DB16" i="4" s="1"/>
  <c r="DC16" i="4" s="1"/>
  <c r="DD16" i="4" s="1"/>
  <c r="DE16" i="4" s="1"/>
  <c r="DF16" i="4" s="1"/>
  <c r="DG16" i="4" s="1"/>
  <c r="DH16" i="4" s="1"/>
  <c r="DI16" i="4" s="1"/>
  <c r="DJ16" i="4" s="1"/>
  <c r="DK16" i="4" s="1"/>
  <c r="DL16" i="4" s="1"/>
  <c r="DM16" i="4" s="1"/>
  <c r="DN16" i="4" s="1"/>
  <c r="DO16" i="4" s="1"/>
  <c r="DP16" i="4" s="1"/>
  <c r="DQ16" i="4" s="1"/>
  <c r="DR16" i="4" s="1"/>
  <c r="DS16" i="4" s="1"/>
  <c r="DT16" i="4" s="1"/>
  <c r="DU16" i="4" s="1"/>
  <c r="DV16" i="4" s="1"/>
  <c r="DW16" i="4" s="1"/>
  <c r="DX16" i="4" s="1"/>
  <c r="DY16" i="4" s="1"/>
  <c r="DZ16" i="4" s="1"/>
  <c r="EA16" i="4" s="1"/>
  <c r="EB16" i="4" s="1"/>
  <c r="EC16" i="4" s="1"/>
  <c r="ED16" i="4" s="1"/>
  <c r="EE16" i="4" s="1"/>
  <c r="EF16" i="4" s="1"/>
  <c r="EG16" i="4" s="1"/>
  <c r="EH16" i="4" s="1"/>
  <c r="EI16" i="4" s="1"/>
  <c r="EJ16" i="4" s="1"/>
  <c r="EK16" i="4" s="1"/>
  <c r="EL16" i="4" s="1"/>
  <c r="EM16" i="4" s="1"/>
  <c r="EN16" i="4" s="1"/>
  <c r="EO16" i="4" s="1"/>
  <c r="EP16" i="4" s="1"/>
  <c r="EQ16" i="4" s="1"/>
  <c r="ER16" i="4" s="1"/>
  <c r="ES16" i="4" s="1"/>
  <c r="ET16" i="4" s="1"/>
  <c r="EU16" i="4" s="1"/>
  <c r="EV16" i="4" s="1"/>
  <c r="EW16" i="4" s="1"/>
  <c r="EX16" i="4" s="1"/>
  <c r="EY16" i="4" s="1"/>
  <c r="EZ16" i="4" s="1"/>
  <c r="FA16" i="4" s="1"/>
  <c r="FB16" i="4" s="1"/>
  <c r="FC16" i="4" s="1"/>
  <c r="FD16" i="4" s="1"/>
  <c r="FE16" i="4" s="1"/>
  <c r="FF16" i="4" s="1"/>
  <c r="FG16" i="4" s="1"/>
  <c r="FH16" i="4" s="1"/>
  <c r="FI16" i="4" s="1"/>
  <c r="FJ16" i="4" s="1"/>
  <c r="FK16" i="4" s="1"/>
  <c r="FL16" i="4" s="1"/>
  <c r="FM16" i="4" s="1"/>
  <c r="FN16" i="4" s="1"/>
  <c r="AZ15" i="4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BD14" i="4"/>
  <c r="BE14" i="4" s="1"/>
  <c r="BF14" i="4" s="1"/>
  <c r="BG14" i="4" s="1"/>
  <c r="BH14" i="4" s="1"/>
  <c r="BI14" i="4" s="1"/>
  <c r="BJ14" i="4" s="1"/>
  <c r="BK14" i="4" s="1"/>
  <c r="BL14" i="4" s="1"/>
  <c r="BM14" i="4" s="1"/>
  <c r="BN14" i="4" s="1"/>
  <c r="BO14" i="4" s="1"/>
  <c r="BP14" i="4" s="1"/>
  <c r="BQ14" i="4" s="1"/>
  <c r="BR14" i="4" s="1"/>
  <c r="BS14" i="4" s="1"/>
  <c r="BT14" i="4" s="1"/>
  <c r="BU14" i="4" s="1"/>
  <c r="BV14" i="4" s="1"/>
  <c r="BW14" i="4" s="1"/>
  <c r="BX14" i="4" s="1"/>
  <c r="BY14" i="4" s="1"/>
  <c r="BZ14" i="4" s="1"/>
  <c r="CA14" i="4" s="1"/>
  <c r="CB14" i="4" s="1"/>
  <c r="CC14" i="4" s="1"/>
  <c r="CD14" i="4" s="1"/>
  <c r="CE14" i="4" s="1"/>
  <c r="CF14" i="4" s="1"/>
  <c r="CG14" i="4" s="1"/>
  <c r="CH14" i="4" s="1"/>
  <c r="CI14" i="4" s="1"/>
  <c r="CJ14" i="4" s="1"/>
  <c r="CK14" i="4" s="1"/>
  <c r="CL14" i="4" s="1"/>
  <c r="CM14" i="4" s="1"/>
  <c r="CN14" i="4" s="1"/>
  <c r="CO14" i="4" s="1"/>
  <c r="CP14" i="4" s="1"/>
  <c r="CQ14" i="4" s="1"/>
  <c r="CR14" i="4" s="1"/>
  <c r="CS14" i="4" s="1"/>
  <c r="CT14" i="4" s="1"/>
  <c r="CU14" i="4" s="1"/>
  <c r="CV14" i="4" s="1"/>
  <c r="CW14" i="4" s="1"/>
  <c r="CX14" i="4" s="1"/>
  <c r="CY14" i="4" s="1"/>
  <c r="CZ14" i="4" s="1"/>
  <c r="DA14" i="4" s="1"/>
  <c r="DB14" i="4" s="1"/>
  <c r="DC14" i="4" s="1"/>
  <c r="DD14" i="4" s="1"/>
  <c r="DE14" i="4" s="1"/>
  <c r="DF14" i="4" s="1"/>
  <c r="DG14" i="4" s="1"/>
  <c r="DH14" i="4" s="1"/>
  <c r="DI14" i="4" s="1"/>
  <c r="DJ14" i="4" s="1"/>
  <c r="DK14" i="4" s="1"/>
  <c r="DL14" i="4" s="1"/>
  <c r="DM14" i="4" s="1"/>
  <c r="DN14" i="4" s="1"/>
  <c r="DO14" i="4" s="1"/>
  <c r="DP14" i="4" s="1"/>
  <c r="DQ14" i="4" s="1"/>
  <c r="DR14" i="4" s="1"/>
  <c r="DS14" i="4" s="1"/>
  <c r="DT14" i="4" s="1"/>
  <c r="DU14" i="4" s="1"/>
  <c r="DV14" i="4" s="1"/>
  <c r="DW14" i="4" s="1"/>
  <c r="DX14" i="4" s="1"/>
  <c r="DY14" i="4" s="1"/>
  <c r="DZ14" i="4" s="1"/>
  <c r="EA14" i="4" s="1"/>
  <c r="EB14" i="4" s="1"/>
  <c r="EC14" i="4" s="1"/>
  <c r="ED14" i="4" s="1"/>
  <c r="EE14" i="4" s="1"/>
  <c r="EF14" i="4" s="1"/>
  <c r="EG14" i="4" s="1"/>
  <c r="EH14" i="4" s="1"/>
  <c r="EI14" i="4" s="1"/>
  <c r="EJ14" i="4" s="1"/>
  <c r="EK14" i="4" s="1"/>
  <c r="EL14" i="4" s="1"/>
  <c r="EM14" i="4" s="1"/>
  <c r="EN14" i="4" s="1"/>
  <c r="EO14" i="4" s="1"/>
  <c r="EP14" i="4" s="1"/>
  <c r="EQ14" i="4" s="1"/>
  <c r="ER14" i="4" s="1"/>
  <c r="ES14" i="4" s="1"/>
  <c r="ET14" i="4" s="1"/>
  <c r="EU14" i="4" s="1"/>
  <c r="EV14" i="4" s="1"/>
  <c r="EW14" i="4" s="1"/>
  <c r="EX14" i="4" s="1"/>
  <c r="EY14" i="4" s="1"/>
  <c r="EZ14" i="4" s="1"/>
  <c r="FA14" i="4" s="1"/>
  <c r="FB14" i="4" s="1"/>
  <c r="FC14" i="4" s="1"/>
  <c r="FD14" i="4" s="1"/>
  <c r="FE14" i="4" s="1"/>
  <c r="FF14" i="4" s="1"/>
  <c r="FG14" i="4" s="1"/>
  <c r="FH14" i="4" s="1"/>
  <c r="FI14" i="4" s="1"/>
  <c r="FJ14" i="4" s="1"/>
  <c r="FK14" i="4" s="1"/>
  <c r="FL14" i="4" s="1"/>
  <c r="FM14" i="4" s="1"/>
  <c r="FN14" i="4" s="1"/>
  <c r="BB14" i="4"/>
  <c r="BC14" i="4" s="1"/>
  <c r="BA14" i="4"/>
  <c r="AZ14" i="4"/>
  <c r="AZ13" i="4"/>
  <c r="BA13" i="4" s="1"/>
  <c r="BB13" i="4" s="1"/>
  <c r="BD13" i="4" s="1"/>
  <c r="BE13" i="4" s="1"/>
  <c r="BF13" i="4" s="1"/>
  <c r="BG13" i="4" s="1"/>
  <c r="BH13" i="4" s="1"/>
  <c r="BI13" i="4" s="1"/>
  <c r="BJ13" i="4" s="1"/>
  <c r="BK13" i="4" s="1"/>
  <c r="BL13" i="4" s="1"/>
  <c r="BM13" i="4" s="1"/>
  <c r="BN13" i="4" s="1"/>
  <c r="BO13" i="4" s="1"/>
  <c r="BP13" i="4" s="1"/>
  <c r="BQ13" i="4" s="1"/>
  <c r="BR13" i="4" s="1"/>
  <c r="BS13" i="4" s="1"/>
  <c r="BT13" i="4" s="1"/>
  <c r="BU13" i="4" s="1"/>
  <c r="BV13" i="4" s="1"/>
  <c r="BW13" i="4" s="1"/>
  <c r="BX13" i="4" s="1"/>
  <c r="BY13" i="4" s="1"/>
  <c r="BZ13" i="4" s="1"/>
  <c r="CA13" i="4" s="1"/>
  <c r="CB13" i="4" s="1"/>
  <c r="CC13" i="4" s="1"/>
  <c r="CD13" i="4" s="1"/>
  <c r="CE13" i="4" s="1"/>
  <c r="CF13" i="4" s="1"/>
  <c r="CG13" i="4" s="1"/>
  <c r="CH13" i="4" s="1"/>
  <c r="CI13" i="4" s="1"/>
  <c r="CJ13" i="4" s="1"/>
  <c r="CK13" i="4" s="1"/>
  <c r="CL13" i="4" s="1"/>
  <c r="CM13" i="4" s="1"/>
  <c r="CN13" i="4" s="1"/>
  <c r="CO13" i="4" s="1"/>
  <c r="CP13" i="4" s="1"/>
  <c r="CQ13" i="4" s="1"/>
  <c r="CR13" i="4" s="1"/>
  <c r="CS13" i="4" s="1"/>
  <c r="CT13" i="4" s="1"/>
  <c r="CU13" i="4" s="1"/>
  <c r="CV13" i="4" s="1"/>
  <c r="CW13" i="4" s="1"/>
  <c r="CX13" i="4" s="1"/>
  <c r="CY13" i="4" s="1"/>
  <c r="CZ13" i="4" s="1"/>
  <c r="DA13" i="4" s="1"/>
  <c r="DB13" i="4" s="1"/>
  <c r="DC13" i="4" s="1"/>
  <c r="DD13" i="4" s="1"/>
  <c r="DE13" i="4" s="1"/>
  <c r="DF13" i="4" s="1"/>
  <c r="DG13" i="4" s="1"/>
  <c r="DH13" i="4" s="1"/>
  <c r="DI13" i="4" s="1"/>
  <c r="DJ13" i="4" s="1"/>
  <c r="DK13" i="4" s="1"/>
  <c r="DL13" i="4" s="1"/>
  <c r="DM13" i="4" s="1"/>
  <c r="DN13" i="4" s="1"/>
  <c r="DO13" i="4" s="1"/>
  <c r="DP13" i="4" s="1"/>
  <c r="DQ13" i="4" s="1"/>
  <c r="DR13" i="4" s="1"/>
  <c r="DS13" i="4" s="1"/>
  <c r="DT13" i="4" s="1"/>
  <c r="DU13" i="4" s="1"/>
  <c r="DV13" i="4" s="1"/>
  <c r="DW13" i="4" s="1"/>
  <c r="DX13" i="4" s="1"/>
  <c r="DY13" i="4" s="1"/>
  <c r="DZ13" i="4" s="1"/>
  <c r="EA13" i="4" s="1"/>
  <c r="EB13" i="4" s="1"/>
  <c r="EC13" i="4" s="1"/>
  <c r="ED13" i="4" s="1"/>
  <c r="EE13" i="4" s="1"/>
  <c r="EF13" i="4" s="1"/>
  <c r="EG13" i="4" s="1"/>
  <c r="EH13" i="4" s="1"/>
  <c r="EI13" i="4" s="1"/>
  <c r="EJ13" i="4" s="1"/>
  <c r="EK13" i="4" s="1"/>
  <c r="EL13" i="4" s="1"/>
  <c r="EM13" i="4" s="1"/>
  <c r="EN13" i="4" s="1"/>
  <c r="EO13" i="4" s="1"/>
  <c r="EP13" i="4" s="1"/>
  <c r="EQ13" i="4" s="1"/>
  <c r="ER13" i="4" s="1"/>
  <c r="ES13" i="4" s="1"/>
  <c r="ET13" i="4" s="1"/>
  <c r="EU13" i="4" s="1"/>
  <c r="EV13" i="4" s="1"/>
  <c r="EW13" i="4" s="1"/>
  <c r="EX13" i="4" s="1"/>
  <c r="EY13" i="4" s="1"/>
  <c r="EZ13" i="4" s="1"/>
  <c r="FA13" i="4" s="1"/>
  <c r="FB13" i="4" s="1"/>
  <c r="FC13" i="4" s="1"/>
  <c r="FD13" i="4" s="1"/>
  <c r="FE13" i="4" s="1"/>
  <c r="FF13" i="4" s="1"/>
  <c r="FG13" i="4" s="1"/>
  <c r="FH13" i="4" s="1"/>
  <c r="FI13" i="4" s="1"/>
  <c r="FJ13" i="4" s="1"/>
  <c r="FK13" i="4" s="1"/>
  <c r="FL13" i="4" s="1"/>
  <c r="FM13" i="4" s="1"/>
  <c r="FN13" i="4" s="1"/>
  <c r="BD12" i="4"/>
  <c r="BE12" i="4" s="1"/>
  <c r="BF12" i="4" s="1"/>
  <c r="BG12" i="4" s="1"/>
  <c r="BH12" i="4" s="1"/>
  <c r="BI12" i="4" s="1"/>
  <c r="BJ12" i="4" s="1"/>
  <c r="BK12" i="4" s="1"/>
  <c r="BL12" i="4" s="1"/>
  <c r="BM12" i="4" s="1"/>
  <c r="BN12" i="4" s="1"/>
  <c r="BO12" i="4" s="1"/>
  <c r="BP12" i="4" s="1"/>
  <c r="BQ12" i="4" s="1"/>
  <c r="BR12" i="4" s="1"/>
  <c r="BS12" i="4" s="1"/>
  <c r="BT12" i="4" s="1"/>
  <c r="BU12" i="4" s="1"/>
  <c r="BV12" i="4" s="1"/>
  <c r="BW12" i="4" s="1"/>
  <c r="BX12" i="4" s="1"/>
  <c r="BY12" i="4" s="1"/>
  <c r="BZ12" i="4" s="1"/>
  <c r="CA12" i="4" s="1"/>
  <c r="CB12" i="4" s="1"/>
  <c r="CC12" i="4" s="1"/>
  <c r="CD12" i="4" s="1"/>
  <c r="CE12" i="4" s="1"/>
  <c r="CF12" i="4" s="1"/>
  <c r="CG12" i="4" s="1"/>
  <c r="CH12" i="4" s="1"/>
  <c r="CI12" i="4" s="1"/>
  <c r="CJ12" i="4" s="1"/>
  <c r="CK12" i="4" s="1"/>
  <c r="CL12" i="4" s="1"/>
  <c r="CM12" i="4" s="1"/>
  <c r="CN12" i="4" s="1"/>
  <c r="CO12" i="4" s="1"/>
  <c r="CP12" i="4" s="1"/>
  <c r="CQ12" i="4" s="1"/>
  <c r="CR12" i="4" s="1"/>
  <c r="CS12" i="4" s="1"/>
  <c r="CT12" i="4" s="1"/>
  <c r="CU12" i="4" s="1"/>
  <c r="CV12" i="4" s="1"/>
  <c r="CW12" i="4" s="1"/>
  <c r="CX12" i="4" s="1"/>
  <c r="CY12" i="4" s="1"/>
  <c r="CZ12" i="4" s="1"/>
  <c r="DA12" i="4" s="1"/>
  <c r="DB12" i="4" s="1"/>
  <c r="DC12" i="4" s="1"/>
  <c r="DD12" i="4" s="1"/>
  <c r="DE12" i="4" s="1"/>
  <c r="DF12" i="4" s="1"/>
  <c r="DG12" i="4" s="1"/>
  <c r="DH12" i="4" s="1"/>
  <c r="DI12" i="4" s="1"/>
  <c r="DJ12" i="4" s="1"/>
  <c r="DK12" i="4" s="1"/>
  <c r="DL12" i="4" s="1"/>
  <c r="DM12" i="4" s="1"/>
  <c r="DN12" i="4" s="1"/>
  <c r="DO12" i="4" s="1"/>
  <c r="DP12" i="4" s="1"/>
  <c r="DQ12" i="4" s="1"/>
  <c r="DR12" i="4" s="1"/>
  <c r="DS12" i="4" s="1"/>
  <c r="DT12" i="4" s="1"/>
  <c r="DU12" i="4" s="1"/>
  <c r="DV12" i="4" s="1"/>
  <c r="DW12" i="4" s="1"/>
  <c r="DX12" i="4" s="1"/>
  <c r="DY12" i="4" s="1"/>
  <c r="DZ12" i="4" s="1"/>
  <c r="EA12" i="4" s="1"/>
  <c r="EB12" i="4" s="1"/>
  <c r="EC12" i="4" s="1"/>
  <c r="ED12" i="4" s="1"/>
  <c r="EE12" i="4" s="1"/>
  <c r="EF12" i="4" s="1"/>
  <c r="EG12" i="4" s="1"/>
  <c r="EH12" i="4" s="1"/>
  <c r="EI12" i="4" s="1"/>
  <c r="EJ12" i="4" s="1"/>
  <c r="EK12" i="4" s="1"/>
  <c r="EL12" i="4" s="1"/>
  <c r="EM12" i="4" s="1"/>
  <c r="EN12" i="4" s="1"/>
  <c r="EO12" i="4" s="1"/>
  <c r="EP12" i="4" s="1"/>
  <c r="EQ12" i="4" s="1"/>
  <c r="ER12" i="4" s="1"/>
  <c r="ES12" i="4" s="1"/>
  <c r="ET12" i="4" s="1"/>
  <c r="EU12" i="4" s="1"/>
  <c r="EV12" i="4" s="1"/>
  <c r="EW12" i="4" s="1"/>
  <c r="EX12" i="4" s="1"/>
  <c r="EY12" i="4" s="1"/>
  <c r="EZ12" i="4" s="1"/>
  <c r="FA12" i="4" s="1"/>
  <c r="FB12" i="4" s="1"/>
  <c r="FC12" i="4" s="1"/>
  <c r="FD12" i="4" s="1"/>
  <c r="FE12" i="4" s="1"/>
  <c r="FF12" i="4" s="1"/>
  <c r="FG12" i="4" s="1"/>
  <c r="FH12" i="4" s="1"/>
  <c r="FI12" i="4" s="1"/>
  <c r="FJ12" i="4" s="1"/>
  <c r="FK12" i="4" s="1"/>
  <c r="FL12" i="4" s="1"/>
  <c r="FM12" i="4" s="1"/>
  <c r="FN12" i="4" s="1"/>
  <c r="AZ12" i="4"/>
  <c r="BA12" i="4" s="1"/>
  <c r="BB12" i="4" s="1"/>
  <c r="BB11" i="4"/>
  <c r="BD11" i="4" s="1"/>
  <c r="BE11" i="4" s="1"/>
  <c r="BF11" i="4" s="1"/>
  <c r="BG11" i="4" s="1"/>
  <c r="BH11" i="4" s="1"/>
  <c r="BI11" i="4" s="1"/>
  <c r="BJ11" i="4" s="1"/>
  <c r="BK11" i="4" s="1"/>
  <c r="BL11" i="4" s="1"/>
  <c r="BM11" i="4" s="1"/>
  <c r="BN11" i="4" s="1"/>
  <c r="BO11" i="4" s="1"/>
  <c r="BP11" i="4" s="1"/>
  <c r="BQ11" i="4" s="1"/>
  <c r="BR11" i="4" s="1"/>
  <c r="BS11" i="4" s="1"/>
  <c r="BT11" i="4" s="1"/>
  <c r="BU11" i="4" s="1"/>
  <c r="BV11" i="4" s="1"/>
  <c r="BW11" i="4" s="1"/>
  <c r="BX11" i="4" s="1"/>
  <c r="BY11" i="4" s="1"/>
  <c r="BZ11" i="4" s="1"/>
  <c r="CA11" i="4" s="1"/>
  <c r="CB11" i="4" s="1"/>
  <c r="CC11" i="4" s="1"/>
  <c r="CD11" i="4" s="1"/>
  <c r="CE11" i="4" s="1"/>
  <c r="CF11" i="4" s="1"/>
  <c r="CG11" i="4" s="1"/>
  <c r="CH11" i="4" s="1"/>
  <c r="CI11" i="4" s="1"/>
  <c r="CJ11" i="4" s="1"/>
  <c r="CK11" i="4" s="1"/>
  <c r="CL11" i="4" s="1"/>
  <c r="CM11" i="4" s="1"/>
  <c r="CN11" i="4" s="1"/>
  <c r="CO11" i="4" s="1"/>
  <c r="CP11" i="4" s="1"/>
  <c r="CQ11" i="4" s="1"/>
  <c r="CR11" i="4" s="1"/>
  <c r="CS11" i="4" s="1"/>
  <c r="CT11" i="4" s="1"/>
  <c r="CU11" i="4" s="1"/>
  <c r="CV11" i="4" s="1"/>
  <c r="CW11" i="4" s="1"/>
  <c r="CX11" i="4" s="1"/>
  <c r="CY11" i="4" s="1"/>
  <c r="CZ11" i="4" s="1"/>
  <c r="DA11" i="4" s="1"/>
  <c r="DB11" i="4" s="1"/>
  <c r="DC11" i="4" s="1"/>
  <c r="DD11" i="4" s="1"/>
  <c r="DE11" i="4" s="1"/>
  <c r="DF11" i="4" s="1"/>
  <c r="DG11" i="4" s="1"/>
  <c r="DH11" i="4" s="1"/>
  <c r="DI11" i="4" s="1"/>
  <c r="DJ11" i="4" s="1"/>
  <c r="DK11" i="4" s="1"/>
  <c r="DL11" i="4" s="1"/>
  <c r="DM11" i="4" s="1"/>
  <c r="DN11" i="4" s="1"/>
  <c r="DO11" i="4" s="1"/>
  <c r="DP11" i="4" s="1"/>
  <c r="DQ11" i="4" s="1"/>
  <c r="DR11" i="4" s="1"/>
  <c r="DS11" i="4" s="1"/>
  <c r="DT11" i="4" s="1"/>
  <c r="DU11" i="4" s="1"/>
  <c r="DV11" i="4" s="1"/>
  <c r="DW11" i="4" s="1"/>
  <c r="DX11" i="4" s="1"/>
  <c r="DY11" i="4" s="1"/>
  <c r="DZ11" i="4" s="1"/>
  <c r="EA11" i="4" s="1"/>
  <c r="EB11" i="4" s="1"/>
  <c r="EC11" i="4" s="1"/>
  <c r="ED11" i="4" s="1"/>
  <c r="EE11" i="4" s="1"/>
  <c r="EF11" i="4" s="1"/>
  <c r="EG11" i="4" s="1"/>
  <c r="EH11" i="4" s="1"/>
  <c r="EI11" i="4" s="1"/>
  <c r="EJ11" i="4" s="1"/>
  <c r="EK11" i="4" s="1"/>
  <c r="EL11" i="4" s="1"/>
  <c r="EM11" i="4" s="1"/>
  <c r="EN11" i="4" s="1"/>
  <c r="EO11" i="4" s="1"/>
  <c r="EP11" i="4" s="1"/>
  <c r="EQ11" i="4" s="1"/>
  <c r="ER11" i="4" s="1"/>
  <c r="ES11" i="4" s="1"/>
  <c r="ET11" i="4" s="1"/>
  <c r="EU11" i="4" s="1"/>
  <c r="EV11" i="4" s="1"/>
  <c r="EW11" i="4" s="1"/>
  <c r="EX11" i="4" s="1"/>
  <c r="EY11" i="4" s="1"/>
  <c r="EZ11" i="4" s="1"/>
  <c r="FA11" i="4" s="1"/>
  <c r="FB11" i="4" s="1"/>
  <c r="FC11" i="4" s="1"/>
  <c r="FD11" i="4" s="1"/>
  <c r="FE11" i="4" s="1"/>
  <c r="FF11" i="4" s="1"/>
  <c r="FG11" i="4" s="1"/>
  <c r="FH11" i="4" s="1"/>
  <c r="FI11" i="4" s="1"/>
  <c r="FJ11" i="4" s="1"/>
  <c r="FK11" i="4" s="1"/>
  <c r="FL11" i="4" s="1"/>
  <c r="FM11" i="4" s="1"/>
  <c r="FN11" i="4" s="1"/>
  <c r="BA11" i="4"/>
  <c r="AZ11" i="4"/>
  <c r="BA10" i="4"/>
  <c r="BB10" i="4" s="1"/>
  <c r="BD10" i="4" s="1"/>
  <c r="BE10" i="4" s="1"/>
  <c r="BF10" i="4" s="1"/>
  <c r="BG10" i="4" s="1"/>
  <c r="BH10" i="4" s="1"/>
  <c r="BI10" i="4" s="1"/>
  <c r="BJ10" i="4" s="1"/>
  <c r="BK10" i="4" s="1"/>
  <c r="BL10" i="4" s="1"/>
  <c r="BM10" i="4" s="1"/>
  <c r="BN10" i="4" s="1"/>
  <c r="BO10" i="4" s="1"/>
  <c r="BP10" i="4" s="1"/>
  <c r="BQ10" i="4" s="1"/>
  <c r="BR10" i="4" s="1"/>
  <c r="BS10" i="4" s="1"/>
  <c r="BT10" i="4" s="1"/>
  <c r="BU10" i="4" s="1"/>
  <c r="BV10" i="4" s="1"/>
  <c r="BW10" i="4" s="1"/>
  <c r="BX10" i="4" s="1"/>
  <c r="BY10" i="4" s="1"/>
  <c r="BZ10" i="4" s="1"/>
  <c r="CA10" i="4" s="1"/>
  <c r="CB10" i="4" s="1"/>
  <c r="CC10" i="4" s="1"/>
  <c r="CD10" i="4" s="1"/>
  <c r="CE10" i="4" s="1"/>
  <c r="CF10" i="4" s="1"/>
  <c r="CG10" i="4" s="1"/>
  <c r="CH10" i="4" s="1"/>
  <c r="CI10" i="4" s="1"/>
  <c r="CJ10" i="4" s="1"/>
  <c r="CK10" i="4" s="1"/>
  <c r="CL10" i="4" s="1"/>
  <c r="CM10" i="4" s="1"/>
  <c r="CN10" i="4" s="1"/>
  <c r="CO10" i="4" s="1"/>
  <c r="CP10" i="4" s="1"/>
  <c r="CQ10" i="4" s="1"/>
  <c r="CR10" i="4" s="1"/>
  <c r="CS10" i="4" s="1"/>
  <c r="CT10" i="4" s="1"/>
  <c r="CU10" i="4" s="1"/>
  <c r="CV10" i="4" s="1"/>
  <c r="CW10" i="4" s="1"/>
  <c r="CX10" i="4" s="1"/>
  <c r="CY10" i="4" s="1"/>
  <c r="CZ10" i="4" s="1"/>
  <c r="DA10" i="4" s="1"/>
  <c r="DB10" i="4" s="1"/>
  <c r="DC10" i="4" s="1"/>
  <c r="DD10" i="4" s="1"/>
  <c r="DE10" i="4" s="1"/>
  <c r="DF10" i="4" s="1"/>
  <c r="DG10" i="4" s="1"/>
  <c r="DH10" i="4" s="1"/>
  <c r="DI10" i="4" s="1"/>
  <c r="DJ10" i="4" s="1"/>
  <c r="DK10" i="4" s="1"/>
  <c r="DL10" i="4" s="1"/>
  <c r="DM10" i="4" s="1"/>
  <c r="DN10" i="4" s="1"/>
  <c r="DO10" i="4" s="1"/>
  <c r="DP10" i="4" s="1"/>
  <c r="DQ10" i="4" s="1"/>
  <c r="DR10" i="4" s="1"/>
  <c r="DS10" i="4" s="1"/>
  <c r="DT10" i="4" s="1"/>
  <c r="DU10" i="4" s="1"/>
  <c r="DV10" i="4" s="1"/>
  <c r="DW10" i="4" s="1"/>
  <c r="DX10" i="4" s="1"/>
  <c r="DY10" i="4" s="1"/>
  <c r="DZ10" i="4" s="1"/>
  <c r="EA10" i="4" s="1"/>
  <c r="EB10" i="4" s="1"/>
  <c r="EC10" i="4" s="1"/>
  <c r="ED10" i="4" s="1"/>
  <c r="EE10" i="4" s="1"/>
  <c r="EF10" i="4" s="1"/>
  <c r="EG10" i="4" s="1"/>
  <c r="EH10" i="4" s="1"/>
  <c r="EI10" i="4" s="1"/>
  <c r="EJ10" i="4" s="1"/>
  <c r="EK10" i="4" s="1"/>
  <c r="EL10" i="4" s="1"/>
  <c r="EM10" i="4" s="1"/>
  <c r="EN10" i="4" s="1"/>
  <c r="EO10" i="4" s="1"/>
  <c r="EP10" i="4" s="1"/>
  <c r="EQ10" i="4" s="1"/>
  <c r="ER10" i="4" s="1"/>
  <c r="ES10" i="4" s="1"/>
  <c r="ET10" i="4" s="1"/>
  <c r="EU10" i="4" s="1"/>
  <c r="EV10" i="4" s="1"/>
  <c r="EW10" i="4" s="1"/>
  <c r="EX10" i="4" s="1"/>
  <c r="EY10" i="4" s="1"/>
  <c r="EZ10" i="4" s="1"/>
  <c r="FA10" i="4" s="1"/>
  <c r="FB10" i="4" s="1"/>
  <c r="FC10" i="4" s="1"/>
  <c r="FD10" i="4" s="1"/>
  <c r="FE10" i="4" s="1"/>
  <c r="FF10" i="4" s="1"/>
  <c r="FG10" i="4" s="1"/>
  <c r="FH10" i="4" s="1"/>
  <c r="FI10" i="4" s="1"/>
  <c r="FJ10" i="4" s="1"/>
  <c r="FK10" i="4" s="1"/>
  <c r="FL10" i="4" s="1"/>
  <c r="FM10" i="4" s="1"/>
  <c r="FN10" i="4" s="1"/>
  <c r="AZ10" i="4"/>
  <c r="BB9" i="4"/>
  <c r="BC9" i="4" s="1"/>
  <c r="BD9" i="4" s="1"/>
  <c r="BE9" i="4" s="1"/>
  <c r="BF9" i="4" s="1"/>
  <c r="BG9" i="4" s="1"/>
  <c r="BH9" i="4" s="1"/>
  <c r="BI9" i="4" s="1"/>
  <c r="BJ9" i="4" s="1"/>
  <c r="BK9" i="4" s="1"/>
  <c r="BL9" i="4" s="1"/>
  <c r="BM9" i="4" s="1"/>
  <c r="BN9" i="4" s="1"/>
  <c r="BO9" i="4" s="1"/>
  <c r="BP9" i="4" s="1"/>
  <c r="BQ9" i="4" s="1"/>
  <c r="BR9" i="4" s="1"/>
  <c r="BS9" i="4" s="1"/>
  <c r="BT9" i="4" s="1"/>
  <c r="BU9" i="4" s="1"/>
  <c r="BV9" i="4" s="1"/>
  <c r="BW9" i="4" s="1"/>
  <c r="BX9" i="4" s="1"/>
  <c r="BY9" i="4" s="1"/>
  <c r="BZ9" i="4" s="1"/>
  <c r="CA9" i="4" s="1"/>
  <c r="CB9" i="4" s="1"/>
  <c r="CC9" i="4" s="1"/>
  <c r="CD9" i="4" s="1"/>
  <c r="CE9" i="4" s="1"/>
  <c r="CF9" i="4" s="1"/>
  <c r="CG9" i="4" s="1"/>
  <c r="CH9" i="4" s="1"/>
  <c r="CI9" i="4" s="1"/>
  <c r="CJ9" i="4" s="1"/>
  <c r="CK9" i="4" s="1"/>
  <c r="CL9" i="4" s="1"/>
  <c r="CM9" i="4" s="1"/>
  <c r="CN9" i="4" s="1"/>
  <c r="CO9" i="4" s="1"/>
  <c r="CP9" i="4" s="1"/>
  <c r="CQ9" i="4" s="1"/>
  <c r="CR9" i="4" s="1"/>
  <c r="CS9" i="4" s="1"/>
  <c r="CT9" i="4" s="1"/>
  <c r="CU9" i="4" s="1"/>
  <c r="CV9" i="4" s="1"/>
  <c r="CW9" i="4" s="1"/>
  <c r="CX9" i="4" s="1"/>
  <c r="CY9" i="4" s="1"/>
  <c r="CZ9" i="4" s="1"/>
  <c r="DA9" i="4" s="1"/>
  <c r="DB9" i="4" s="1"/>
  <c r="DC9" i="4" s="1"/>
  <c r="DD9" i="4" s="1"/>
  <c r="DE9" i="4" s="1"/>
  <c r="DF9" i="4" s="1"/>
  <c r="DG9" i="4" s="1"/>
  <c r="DH9" i="4" s="1"/>
  <c r="DI9" i="4" s="1"/>
  <c r="DJ9" i="4" s="1"/>
  <c r="DK9" i="4" s="1"/>
  <c r="DL9" i="4" s="1"/>
  <c r="DM9" i="4" s="1"/>
  <c r="DN9" i="4" s="1"/>
  <c r="DO9" i="4" s="1"/>
  <c r="DP9" i="4" s="1"/>
  <c r="DQ9" i="4" s="1"/>
  <c r="DR9" i="4" s="1"/>
  <c r="DS9" i="4" s="1"/>
  <c r="DT9" i="4" s="1"/>
  <c r="DU9" i="4" s="1"/>
  <c r="DV9" i="4" s="1"/>
  <c r="DW9" i="4" s="1"/>
  <c r="DX9" i="4" s="1"/>
  <c r="DY9" i="4" s="1"/>
  <c r="DZ9" i="4" s="1"/>
  <c r="EA9" i="4" s="1"/>
  <c r="EB9" i="4" s="1"/>
  <c r="EC9" i="4" s="1"/>
  <c r="ED9" i="4" s="1"/>
  <c r="EE9" i="4" s="1"/>
  <c r="EF9" i="4" s="1"/>
  <c r="EG9" i="4" s="1"/>
  <c r="EH9" i="4" s="1"/>
  <c r="EI9" i="4" s="1"/>
  <c r="EJ9" i="4" s="1"/>
  <c r="EK9" i="4" s="1"/>
  <c r="EL9" i="4" s="1"/>
  <c r="EM9" i="4" s="1"/>
  <c r="EN9" i="4" s="1"/>
  <c r="EO9" i="4" s="1"/>
  <c r="EP9" i="4" s="1"/>
  <c r="EQ9" i="4" s="1"/>
  <c r="ER9" i="4" s="1"/>
  <c r="ES9" i="4" s="1"/>
  <c r="ET9" i="4" s="1"/>
  <c r="EU9" i="4" s="1"/>
  <c r="EV9" i="4" s="1"/>
  <c r="EW9" i="4" s="1"/>
  <c r="EX9" i="4" s="1"/>
  <c r="EY9" i="4" s="1"/>
  <c r="EZ9" i="4" s="1"/>
  <c r="FA9" i="4" s="1"/>
  <c r="FB9" i="4" s="1"/>
  <c r="FC9" i="4" s="1"/>
  <c r="FD9" i="4" s="1"/>
  <c r="FE9" i="4" s="1"/>
  <c r="FF9" i="4" s="1"/>
  <c r="FG9" i="4" s="1"/>
  <c r="FH9" i="4" s="1"/>
  <c r="FI9" i="4" s="1"/>
  <c r="FJ9" i="4" s="1"/>
  <c r="FK9" i="4" s="1"/>
  <c r="FL9" i="4" s="1"/>
  <c r="FM9" i="4" s="1"/>
  <c r="FN9" i="4" s="1"/>
  <c r="BA9" i="4"/>
  <c r="AZ9" i="4"/>
  <c r="AZ8" i="4"/>
  <c r="BA8" i="4" s="1"/>
  <c r="BB8" i="4" s="1"/>
  <c r="BC8" i="4" s="1"/>
  <c r="BD8" i="4" s="1"/>
  <c r="BE8" i="4" s="1"/>
  <c r="BF8" i="4" s="1"/>
  <c r="BG8" i="4" s="1"/>
  <c r="BH8" i="4" s="1"/>
  <c r="BI8" i="4" s="1"/>
  <c r="BJ8" i="4" s="1"/>
  <c r="BK8" i="4" s="1"/>
  <c r="BL8" i="4" s="1"/>
  <c r="BM8" i="4" s="1"/>
  <c r="BN8" i="4" s="1"/>
  <c r="BO8" i="4" s="1"/>
  <c r="BP8" i="4" s="1"/>
  <c r="BQ8" i="4" s="1"/>
  <c r="BR8" i="4" s="1"/>
  <c r="BS8" i="4" s="1"/>
  <c r="BT8" i="4" s="1"/>
  <c r="BU8" i="4" s="1"/>
  <c r="BV8" i="4" s="1"/>
  <c r="BW8" i="4" s="1"/>
  <c r="BX8" i="4" s="1"/>
  <c r="BY8" i="4" s="1"/>
  <c r="BZ8" i="4" s="1"/>
  <c r="CA8" i="4" s="1"/>
  <c r="CB8" i="4" s="1"/>
  <c r="CC8" i="4" s="1"/>
  <c r="CD8" i="4" s="1"/>
  <c r="CE8" i="4" s="1"/>
  <c r="CF8" i="4" s="1"/>
  <c r="CG8" i="4" s="1"/>
  <c r="CH8" i="4" s="1"/>
  <c r="CI8" i="4" s="1"/>
  <c r="CJ8" i="4" s="1"/>
  <c r="CK8" i="4" s="1"/>
  <c r="CL8" i="4" s="1"/>
  <c r="CM8" i="4" s="1"/>
  <c r="CN8" i="4" s="1"/>
  <c r="CO8" i="4" s="1"/>
  <c r="CP8" i="4" s="1"/>
  <c r="CQ8" i="4" s="1"/>
  <c r="CR8" i="4" s="1"/>
  <c r="CS8" i="4" s="1"/>
  <c r="CT8" i="4" s="1"/>
  <c r="CU8" i="4" s="1"/>
  <c r="CV8" i="4" s="1"/>
  <c r="CW8" i="4" s="1"/>
  <c r="CX8" i="4" s="1"/>
  <c r="CY8" i="4" s="1"/>
  <c r="CZ8" i="4" s="1"/>
  <c r="DA8" i="4" s="1"/>
  <c r="DB8" i="4" s="1"/>
  <c r="DC8" i="4" s="1"/>
  <c r="DD8" i="4" s="1"/>
  <c r="DE8" i="4" s="1"/>
  <c r="DF8" i="4" s="1"/>
  <c r="DG8" i="4" s="1"/>
  <c r="DH8" i="4" s="1"/>
  <c r="DI8" i="4" s="1"/>
  <c r="DJ8" i="4" s="1"/>
  <c r="DK8" i="4" s="1"/>
  <c r="DL8" i="4" s="1"/>
  <c r="DM8" i="4" s="1"/>
  <c r="DN8" i="4" s="1"/>
  <c r="DO8" i="4" s="1"/>
  <c r="DP8" i="4" s="1"/>
  <c r="DQ8" i="4" s="1"/>
  <c r="DR8" i="4" s="1"/>
  <c r="DS8" i="4" s="1"/>
  <c r="DT8" i="4" s="1"/>
  <c r="DU8" i="4" s="1"/>
  <c r="DV8" i="4" s="1"/>
  <c r="DW8" i="4" s="1"/>
  <c r="DX8" i="4" s="1"/>
  <c r="DY8" i="4" s="1"/>
  <c r="DZ8" i="4" s="1"/>
  <c r="EA8" i="4" s="1"/>
  <c r="EB8" i="4" s="1"/>
  <c r="EC8" i="4" s="1"/>
  <c r="ED8" i="4" s="1"/>
  <c r="EE8" i="4" s="1"/>
  <c r="EF8" i="4" s="1"/>
  <c r="EG8" i="4" s="1"/>
  <c r="EH8" i="4" s="1"/>
  <c r="EI8" i="4" s="1"/>
  <c r="EJ8" i="4" s="1"/>
  <c r="EK8" i="4" s="1"/>
  <c r="EL8" i="4" s="1"/>
  <c r="EM8" i="4" s="1"/>
  <c r="EN8" i="4" s="1"/>
  <c r="EO8" i="4" s="1"/>
  <c r="EP8" i="4" s="1"/>
  <c r="EQ8" i="4" s="1"/>
  <c r="ER8" i="4" s="1"/>
  <c r="ES8" i="4" s="1"/>
  <c r="ET8" i="4" s="1"/>
  <c r="EU8" i="4" s="1"/>
  <c r="EV8" i="4" s="1"/>
  <c r="EW8" i="4" s="1"/>
  <c r="EX8" i="4" s="1"/>
  <c r="EY8" i="4" s="1"/>
  <c r="EZ8" i="4" s="1"/>
  <c r="FA8" i="4" s="1"/>
  <c r="FB8" i="4" s="1"/>
  <c r="FC8" i="4" s="1"/>
  <c r="FD8" i="4" s="1"/>
  <c r="FE8" i="4" s="1"/>
  <c r="FF8" i="4" s="1"/>
  <c r="FG8" i="4" s="1"/>
  <c r="FH8" i="4" s="1"/>
  <c r="FI8" i="4" s="1"/>
  <c r="FJ8" i="4" s="1"/>
  <c r="FK8" i="4" s="1"/>
  <c r="FL8" i="4" s="1"/>
  <c r="FM8" i="4" s="1"/>
  <c r="FN8" i="4" s="1"/>
  <c r="BA7" i="4"/>
  <c r="BB7" i="4" s="1"/>
  <c r="BC7" i="4" s="1"/>
  <c r="BD7" i="4" s="1"/>
  <c r="BE7" i="4" s="1"/>
  <c r="BF7" i="4" s="1"/>
  <c r="BG7" i="4" s="1"/>
  <c r="BH7" i="4" s="1"/>
  <c r="BI7" i="4" s="1"/>
  <c r="BA6" i="4"/>
  <c r="BB6" i="4" s="1"/>
  <c r="BC6" i="4" s="1"/>
  <c r="BD6" i="4" s="1"/>
  <c r="BE6" i="4" s="1"/>
  <c r="BF6" i="4" s="1"/>
  <c r="BG6" i="4" s="1"/>
  <c r="BH6" i="4" s="1"/>
  <c r="BI6" i="4" s="1"/>
  <c r="BJ6" i="4" s="1"/>
  <c r="AY16" i="4"/>
  <c r="AY15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L8" i="9" l="1"/>
  <c r="M9" i="9" s="1"/>
  <c r="J9" i="9"/>
  <c r="BK7" i="4"/>
  <c r="BK6" i="4"/>
  <c r="BL6" i="4" s="1"/>
  <c r="BM6" i="4" s="1"/>
  <c r="BN6" i="4" s="1"/>
  <c r="BO6" i="4" s="1"/>
  <c r="BP6" i="4" s="1"/>
  <c r="BQ6" i="4" s="1"/>
  <c r="BR6" i="4" s="1"/>
  <c r="BS6" i="4" s="1"/>
  <c r="BT6" i="4" s="1"/>
  <c r="BU6" i="4" s="1"/>
  <c r="BV6" i="4" s="1"/>
  <c r="BW6" i="4" s="1"/>
  <c r="BX6" i="4" s="1"/>
  <c r="BY6" i="4" s="1"/>
  <c r="BZ6" i="4" s="1"/>
  <c r="CA6" i="4" s="1"/>
  <c r="CB6" i="4" s="1"/>
  <c r="CC6" i="4" s="1"/>
  <c r="CD6" i="4" s="1"/>
  <c r="CE6" i="4" s="1"/>
  <c r="CF6" i="4" s="1"/>
  <c r="CG6" i="4" s="1"/>
  <c r="CH6" i="4" s="1"/>
  <c r="CI6" i="4" s="1"/>
  <c r="CJ6" i="4" s="1"/>
  <c r="CK6" i="4" s="1"/>
  <c r="CL6" i="4" s="1"/>
  <c r="CM6" i="4" s="1"/>
  <c r="CN6" i="4" s="1"/>
  <c r="CO6" i="4" s="1"/>
  <c r="CP6" i="4" s="1"/>
  <c r="CQ6" i="4" s="1"/>
  <c r="CR6" i="4" s="1"/>
  <c r="CS6" i="4" s="1"/>
  <c r="CT6" i="4" s="1"/>
  <c r="CU6" i="4" s="1"/>
  <c r="CV6" i="4" s="1"/>
  <c r="CW6" i="4" s="1"/>
  <c r="CX6" i="4" s="1"/>
  <c r="CY6" i="4" s="1"/>
  <c r="CZ6" i="4" s="1"/>
  <c r="DA6" i="4" s="1"/>
  <c r="DB6" i="4" s="1"/>
  <c r="DC6" i="4" s="1"/>
  <c r="DD6" i="4" s="1"/>
  <c r="DE6" i="4" s="1"/>
  <c r="DF6" i="4" s="1"/>
  <c r="DG6" i="4" s="1"/>
  <c r="DH6" i="4" s="1"/>
  <c r="DI6" i="4" s="1"/>
  <c r="DJ6" i="4" s="1"/>
  <c r="DK6" i="4" s="1"/>
  <c r="DL6" i="4" s="1"/>
  <c r="DM6" i="4" s="1"/>
  <c r="DN6" i="4" s="1"/>
  <c r="DO6" i="4" s="1"/>
  <c r="DP6" i="4" s="1"/>
  <c r="DQ6" i="4" s="1"/>
  <c r="DR6" i="4" s="1"/>
  <c r="DS6" i="4" s="1"/>
  <c r="DT6" i="4" s="1"/>
  <c r="DU6" i="4" s="1"/>
  <c r="DV6" i="4" s="1"/>
  <c r="DW6" i="4" s="1"/>
  <c r="DX6" i="4" s="1"/>
  <c r="DY6" i="4" s="1"/>
  <c r="DZ6" i="4" s="1"/>
  <c r="EA6" i="4" s="1"/>
  <c r="EB6" i="4" s="1"/>
  <c r="EC6" i="4" s="1"/>
  <c r="ED6" i="4" s="1"/>
  <c r="EE6" i="4" s="1"/>
  <c r="EF6" i="4" s="1"/>
  <c r="EG6" i="4" s="1"/>
  <c r="EH6" i="4" s="1"/>
  <c r="EI6" i="4" s="1"/>
  <c r="EJ6" i="4" s="1"/>
  <c r="EK6" i="4" s="1"/>
  <c r="EL6" i="4" s="1"/>
  <c r="EM6" i="4" s="1"/>
  <c r="EN6" i="4" s="1"/>
  <c r="EO6" i="4" s="1"/>
  <c r="EP6" i="4" s="1"/>
  <c r="EQ6" i="4" s="1"/>
  <c r="ER6" i="4" s="1"/>
  <c r="ES6" i="4" s="1"/>
  <c r="ET6" i="4" s="1"/>
  <c r="EU6" i="4" s="1"/>
  <c r="EV6" i="4" s="1"/>
  <c r="EW6" i="4" s="1"/>
  <c r="EX6" i="4" s="1"/>
  <c r="EY6" i="4" s="1"/>
  <c r="EZ6" i="4" s="1"/>
  <c r="FA6" i="4" s="1"/>
  <c r="FB6" i="4" s="1"/>
  <c r="FC6" i="4" s="1"/>
  <c r="FD6" i="4" s="1"/>
  <c r="FE6" i="4" s="1"/>
  <c r="FF6" i="4" s="1"/>
  <c r="FG6" i="4" s="1"/>
  <c r="FH6" i="4" s="1"/>
  <c r="FI6" i="4" s="1"/>
  <c r="FJ6" i="4" s="1"/>
  <c r="FK6" i="4" s="1"/>
  <c r="FL6" i="4" s="1"/>
  <c r="FM6" i="4" s="1"/>
  <c r="FN6" i="4" s="1"/>
  <c r="AX9" i="1"/>
  <c r="BC26" i="1"/>
  <c r="G5" i="11"/>
  <c r="G6" i="11"/>
  <c r="L9" i="9" l="1"/>
  <c r="M10" i="9" s="1"/>
  <c r="J10" i="9"/>
  <c r="BL7" i="4"/>
  <c r="BM7" i="4" s="1"/>
  <c r="BN7" i="4" s="1"/>
  <c r="BO7" i="4" s="1"/>
  <c r="BP7" i="4" s="1"/>
  <c r="BQ7" i="4" s="1"/>
  <c r="BR7" i="4" s="1"/>
  <c r="BS7" i="4" s="1"/>
  <c r="BT7" i="4" s="1"/>
  <c r="BU7" i="4" s="1"/>
  <c r="BV7" i="4" s="1"/>
  <c r="BW7" i="4" s="1"/>
  <c r="BX7" i="4" s="1"/>
  <c r="BY7" i="4" s="1"/>
  <c r="BZ7" i="4" s="1"/>
  <c r="CA7" i="4" s="1"/>
  <c r="CB7" i="4" s="1"/>
  <c r="CC7" i="4" s="1"/>
  <c r="CD7" i="4" s="1"/>
  <c r="CE7" i="4" s="1"/>
  <c r="CF7" i="4" s="1"/>
  <c r="CG7" i="4" s="1"/>
  <c r="CH7" i="4" s="1"/>
  <c r="CI7" i="4" s="1"/>
  <c r="CJ7" i="4" s="1"/>
  <c r="CK7" i="4" s="1"/>
  <c r="CL7" i="4" s="1"/>
  <c r="CM7" i="4" s="1"/>
  <c r="CN7" i="4" s="1"/>
  <c r="CO7" i="4" s="1"/>
  <c r="CP7" i="4" s="1"/>
  <c r="CQ7" i="4" s="1"/>
  <c r="CR7" i="4" s="1"/>
  <c r="CS7" i="4" s="1"/>
  <c r="CT7" i="4" s="1"/>
  <c r="CU7" i="4" s="1"/>
  <c r="CV7" i="4" s="1"/>
  <c r="CW7" i="4" s="1"/>
  <c r="CX7" i="4" s="1"/>
  <c r="CY7" i="4" s="1"/>
  <c r="CZ7" i="4" s="1"/>
  <c r="DA7" i="4" s="1"/>
  <c r="DB7" i="4" s="1"/>
  <c r="DC7" i="4" s="1"/>
  <c r="DD7" i="4" s="1"/>
  <c r="DE7" i="4" s="1"/>
  <c r="DF7" i="4" s="1"/>
  <c r="DG7" i="4" s="1"/>
  <c r="DH7" i="4" s="1"/>
  <c r="DI7" i="4" s="1"/>
  <c r="DJ7" i="4" s="1"/>
  <c r="DK7" i="4" s="1"/>
  <c r="DL7" i="4" s="1"/>
  <c r="DM7" i="4" s="1"/>
  <c r="DN7" i="4" s="1"/>
  <c r="DO7" i="4" s="1"/>
  <c r="DP7" i="4" s="1"/>
  <c r="DQ7" i="4" s="1"/>
  <c r="DR7" i="4" s="1"/>
  <c r="DS7" i="4" s="1"/>
  <c r="DT7" i="4" s="1"/>
  <c r="DU7" i="4" s="1"/>
  <c r="DV7" i="4" s="1"/>
  <c r="DW7" i="4" s="1"/>
  <c r="DX7" i="4" s="1"/>
  <c r="DY7" i="4" s="1"/>
  <c r="DZ7" i="4" s="1"/>
  <c r="EA7" i="4" s="1"/>
  <c r="EB7" i="4" s="1"/>
  <c r="EC7" i="4" s="1"/>
  <c r="ED7" i="4" s="1"/>
  <c r="EE7" i="4" s="1"/>
  <c r="EF7" i="4" s="1"/>
  <c r="EG7" i="4" s="1"/>
  <c r="EH7" i="4" s="1"/>
  <c r="EI7" i="4" s="1"/>
  <c r="EJ7" i="4" s="1"/>
  <c r="EK7" i="4" s="1"/>
  <c r="EL7" i="4" s="1"/>
  <c r="EM7" i="4" s="1"/>
  <c r="EN7" i="4" s="1"/>
  <c r="EO7" i="4" s="1"/>
  <c r="EP7" i="4" s="1"/>
  <c r="EQ7" i="4" s="1"/>
  <c r="ER7" i="4" s="1"/>
  <c r="ES7" i="4" s="1"/>
  <c r="ET7" i="4" s="1"/>
  <c r="EU7" i="4" s="1"/>
  <c r="EV7" i="4" s="1"/>
  <c r="EW7" i="4" s="1"/>
  <c r="EX7" i="4" s="1"/>
  <c r="EY7" i="4" s="1"/>
  <c r="EZ7" i="4" s="1"/>
  <c r="FA7" i="4" s="1"/>
  <c r="FB7" i="4" s="1"/>
  <c r="FC7" i="4" s="1"/>
  <c r="FD7" i="4" s="1"/>
  <c r="FE7" i="4" s="1"/>
  <c r="FF7" i="4" s="1"/>
  <c r="FG7" i="4" s="1"/>
  <c r="FH7" i="4" s="1"/>
  <c r="FI7" i="4" s="1"/>
  <c r="FJ7" i="4" s="1"/>
  <c r="FK7" i="4" s="1"/>
  <c r="FL7" i="4" s="1"/>
  <c r="FM7" i="4" s="1"/>
  <c r="FN7" i="4" s="1"/>
  <c r="AY106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14" i="4"/>
  <c r="AY13" i="4"/>
  <c r="AY12" i="4"/>
  <c r="AY11" i="4"/>
  <c r="AY10" i="4"/>
  <c r="AY9" i="4"/>
  <c r="AY8" i="4"/>
  <c r="AY7" i="4"/>
  <c r="AN27" i="6"/>
  <c r="AM28" i="6"/>
  <c r="AM27" i="6"/>
  <c r="AL27" i="6"/>
  <c r="AL28" i="6"/>
  <c r="AL29" i="6"/>
  <c r="AK30" i="6"/>
  <c r="AK29" i="6"/>
  <c r="AK28" i="6"/>
  <c r="AK27" i="6"/>
  <c r="AK5" i="6"/>
  <c r="AL5" i="6"/>
  <c r="AM5" i="6"/>
  <c r="AN5" i="6"/>
  <c r="AO5" i="6"/>
  <c r="AK6" i="6"/>
  <c r="AL6" i="6"/>
  <c r="AM6" i="6"/>
  <c r="AN6" i="6"/>
  <c r="AO6" i="6"/>
  <c r="AK7" i="6"/>
  <c r="AL7" i="6"/>
  <c r="AM7" i="6"/>
  <c r="AN7" i="6"/>
  <c r="AO7" i="6"/>
  <c r="AK8" i="6"/>
  <c r="AL8" i="6"/>
  <c r="AM8" i="6"/>
  <c r="AN8" i="6"/>
  <c r="AO8" i="6"/>
  <c r="AK9" i="6"/>
  <c r="AL9" i="6"/>
  <c r="AM9" i="6"/>
  <c r="AN9" i="6"/>
  <c r="AO9" i="6"/>
  <c r="AK10" i="6"/>
  <c r="AL10" i="6"/>
  <c r="AM10" i="6"/>
  <c r="AN10" i="6"/>
  <c r="AO10" i="6"/>
  <c r="AK11" i="6"/>
  <c r="AL11" i="6"/>
  <c r="AM11" i="6"/>
  <c r="AN11" i="6"/>
  <c r="AO11" i="6"/>
  <c r="AK12" i="6"/>
  <c r="AL12" i="6"/>
  <c r="AM12" i="6"/>
  <c r="AN12" i="6"/>
  <c r="AO12" i="6"/>
  <c r="AK13" i="6"/>
  <c r="AL13" i="6"/>
  <c r="AM13" i="6"/>
  <c r="AN13" i="6"/>
  <c r="AO13" i="6"/>
  <c r="AK14" i="6"/>
  <c r="AL14" i="6"/>
  <c r="AM14" i="6"/>
  <c r="AN14" i="6"/>
  <c r="AO14" i="6"/>
  <c r="AK15" i="6"/>
  <c r="AL15" i="6"/>
  <c r="AM15" i="6"/>
  <c r="AN15" i="6"/>
  <c r="AO15" i="6"/>
  <c r="AK16" i="6"/>
  <c r="AL16" i="6"/>
  <c r="AM16" i="6"/>
  <c r="AN16" i="6"/>
  <c r="AO16" i="6"/>
  <c r="AK17" i="6"/>
  <c r="AL17" i="6"/>
  <c r="AM17" i="6"/>
  <c r="AN17" i="6"/>
  <c r="AO17" i="6"/>
  <c r="AK18" i="6"/>
  <c r="AL18" i="6"/>
  <c r="AM18" i="6"/>
  <c r="AN18" i="6"/>
  <c r="AO18" i="6"/>
  <c r="AK19" i="6"/>
  <c r="AL19" i="6"/>
  <c r="AM19" i="6"/>
  <c r="AN19" i="6"/>
  <c r="AO19" i="6"/>
  <c r="AK20" i="6"/>
  <c r="AL20" i="6"/>
  <c r="AM20" i="6"/>
  <c r="AN20" i="6"/>
  <c r="AO20" i="6"/>
  <c r="AK21" i="6"/>
  <c r="AL21" i="6"/>
  <c r="AM21" i="6"/>
  <c r="AN21" i="6"/>
  <c r="AO21" i="6"/>
  <c r="AK22" i="6"/>
  <c r="AL22" i="6"/>
  <c r="AM22" i="6"/>
  <c r="AN22" i="6"/>
  <c r="AO22" i="6"/>
  <c r="AK23" i="6"/>
  <c r="AL23" i="6"/>
  <c r="AM23" i="6"/>
  <c r="AN23" i="6"/>
  <c r="AO23" i="6"/>
  <c r="AK24" i="6"/>
  <c r="AL24" i="6"/>
  <c r="AM24" i="6"/>
  <c r="AN24" i="6"/>
  <c r="AO24" i="6"/>
  <c r="AK25" i="6"/>
  <c r="AL25" i="6"/>
  <c r="AM25" i="6"/>
  <c r="AN25" i="6"/>
  <c r="AO25" i="6"/>
  <c r="AK26" i="6"/>
  <c r="AL26" i="6"/>
  <c r="AM26" i="6"/>
  <c r="AN26" i="6"/>
  <c r="AO26" i="6"/>
  <c r="AO4" i="6"/>
  <c r="AN4" i="6"/>
  <c r="AM4" i="6"/>
  <c r="AL4" i="6"/>
  <c r="AK4" i="6"/>
  <c r="AN56" i="6"/>
  <c r="AM56" i="6"/>
  <c r="AL56" i="6"/>
  <c r="AK56" i="6"/>
  <c r="AN55" i="6"/>
  <c r="AM55" i="6"/>
  <c r="AL55" i="6"/>
  <c r="AK55" i="6"/>
  <c r="AN54" i="6"/>
  <c r="AM54" i="6"/>
  <c r="AL54" i="6"/>
  <c r="AK54" i="6"/>
  <c r="AN53" i="6"/>
  <c r="AM53" i="6"/>
  <c r="AL53" i="6"/>
  <c r="AK53" i="6"/>
  <c r="AN52" i="6"/>
  <c r="AM52" i="6"/>
  <c r="AL52" i="6"/>
  <c r="AK52" i="6"/>
  <c r="AN51" i="6"/>
  <c r="AM51" i="6"/>
  <c r="AL51" i="6"/>
  <c r="AK51" i="6"/>
  <c r="AN50" i="6"/>
  <c r="AM50" i="6"/>
  <c r="AL50" i="6"/>
  <c r="AK50" i="6"/>
  <c r="AN49" i="6"/>
  <c r="AM49" i="6"/>
  <c r="AL49" i="6"/>
  <c r="AK49" i="6"/>
  <c r="AN48" i="6"/>
  <c r="AM48" i="6"/>
  <c r="AL48" i="6"/>
  <c r="AK48" i="6"/>
  <c r="AN47" i="6"/>
  <c r="AM47" i="6"/>
  <c r="AL47" i="6"/>
  <c r="AK47" i="6"/>
  <c r="AN46" i="6"/>
  <c r="AM46" i="6"/>
  <c r="AL46" i="6"/>
  <c r="AK46" i="6"/>
  <c r="AN45" i="6"/>
  <c r="AM45" i="6"/>
  <c r="AL45" i="6"/>
  <c r="AK45" i="6"/>
  <c r="AN44" i="6"/>
  <c r="AM44" i="6"/>
  <c r="AL44" i="6"/>
  <c r="AK44" i="6"/>
  <c r="AN43" i="6"/>
  <c r="AM43" i="6"/>
  <c r="AL43" i="6"/>
  <c r="AK43" i="6"/>
  <c r="AN42" i="6"/>
  <c r="AM42" i="6"/>
  <c r="AL42" i="6"/>
  <c r="AK42" i="6"/>
  <c r="AN41" i="6"/>
  <c r="AM41" i="6"/>
  <c r="AL41" i="6"/>
  <c r="AK41" i="6"/>
  <c r="AN40" i="6"/>
  <c r="AM40" i="6"/>
  <c r="AL40" i="6"/>
  <c r="AK40" i="6"/>
  <c r="AN39" i="6"/>
  <c r="AM39" i="6"/>
  <c r="AL39" i="6"/>
  <c r="AK39" i="6"/>
  <c r="AN38" i="6"/>
  <c r="AM38" i="6"/>
  <c r="AL38" i="6"/>
  <c r="AK38" i="6"/>
  <c r="AN37" i="6"/>
  <c r="AM37" i="6"/>
  <c r="AL37" i="6"/>
  <c r="AK37" i="6"/>
  <c r="AN36" i="6"/>
  <c r="AM36" i="6"/>
  <c r="AL36" i="6"/>
  <c r="AK36" i="6"/>
  <c r="AN35" i="6"/>
  <c r="AM35" i="6"/>
  <c r="AL35" i="6"/>
  <c r="AK35" i="6"/>
  <c r="AN34" i="6"/>
  <c r="AM34" i="6"/>
  <c r="AL34" i="6"/>
  <c r="AK34" i="6"/>
  <c r="AN33" i="6"/>
  <c r="AM33" i="6"/>
  <c r="AL33" i="6"/>
  <c r="AK33" i="6"/>
  <c r="AN32" i="6"/>
  <c r="AM32" i="6"/>
  <c r="AL32" i="6"/>
  <c r="AK32" i="6"/>
  <c r="AN31" i="6"/>
  <c r="AM31" i="6"/>
  <c r="AL31" i="6"/>
  <c r="AK31" i="6"/>
  <c r="AN30" i="6"/>
  <c r="AM30" i="6"/>
  <c r="AL30" i="6"/>
  <c r="AN29" i="6"/>
  <c r="AM29" i="6"/>
  <c r="AN28" i="6"/>
  <c r="AS4" i="6"/>
  <c r="AT4" i="6"/>
  <c r="AU4" i="6"/>
  <c r="AV4" i="6"/>
  <c r="AW4" i="6"/>
  <c r="AX4" i="6"/>
  <c r="AY4" i="6"/>
  <c r="AZ4" i="6"/>
  <c r="AS5" i="6"/>
  <c r="AT5" i="6"/>
  <c r="AU5" i="6"/>
  <c r="AV5" i="6"/>
  <c r="AW5" i="6"/>
  <c r="AX5" i="6"/>
  <c r="AY5" i="6"/>
  <c r="AZ5" i="6"/>
  <c r="AS6" i="6"/>
  <c r="AT6" i="6"/>
  <c r="AU6" i="6"/>
  <c r="AV6" i="6"/>
  <c r="AW6" i="6"/>
  <c r="AX6" i="6"/>
  <c r="AY6" i="6"/>
  <c r="AZ6" i="6"/>
  <c r="AS7" i="6"/>
  <c r="AT7" i="6"/>
  <c r="AU7" i="6"/>
  <c r="AV7" i="6"/>
  <c r="AW7" i="6"/>
  <c r="AX7" i="6"/>
  <c r="AY7" i="6"/>
  <c r="AZ7" i="6"/>
  <c r="AS8" i="6"/>
  <c r="AT8" i="6"/>
  <c r="AU8" i="6"/>
  <c r="AV8" i="6"/>
  <c r="AW8" i="6"/>
  <c r="AX8" i="6"/>
  <c r="AY8" i="6"/>
  <c r="AZ8" i="6"/>
  <c r="AS9" i="6"/>
  <c r="AT9" i="6"/>
  <c r="AU9" i="6"/>
  <c r="AV9" i="6"/>
  <c r="AW9" i="6"/>
  <c r="AX9" i="6"/>
  <c r="AY9" i="6"/>
  <c r="AZ9" i="6"/>
  <c r="AS10" i="6"/>
  <c r="AT10" i="6"/>
  <c r="AU10" i="6"/>
  <c r="AV10" i="6"/>
  <c r="AW10" i="6"/>
  <c r="AX10" i="6"/>
  <c r="AY10" i="6"/>
  <c r="AZ10" i="6"/>
  <c r="AS11" i="6"/>
  <c r="AT11" i="6"/>
  <c r="AU11" i="6"/>
  <c r="AV11" i="6"/>
  <c r="AW11" i="6"/>
  <c r="AX11" i="6"/>
  <c r="AY11" i="6"/>
  <c r="AZ11" i="6"/>
  <c r="AS12" i="6"/>
  <c r="AT12" i="6"/>
  <c r="AU12" i="6"/>
  <c r="AV12" i="6"/>
  <c r="AW12" i="6"/>
  <c r="AX12" i="6"/>
  <c r="AY12" i="6"/>
  <c r="AZ12" i="6"/>
  <c r="AS13" i="6"/>
  <c r="AT13" i="6"/>
  <c r="AU13" i="6"/>
  <c r="AV13" i="6"/>
  <c r="AW13" i="6"/>
  <c r="AX13" i="6"/>
  <c r="AY13" i="6"/>
  <c r="AZ13" i="6"/>
  <c r="AS14" i="6"/>
  <c r="AT14" i="6"/>
  <c r="AU14" i="6"/>
  <c r="AV14" i="6"/>
  <c r="AW14" i="6"/>
  <c r="AX14" i="6"/>
  <c r="AY14" i="6"/>
  <c r="AZ14" i="6"/>
  <c r="AS15" i="6"/>
  <c r="AT15" i="6"/>
  <c r="AU15" i="6"/>
  <c r="AV15" i="6"/>
  <c r="AW15" i="6"/>
  <c r="AX15" i="6"/>
  <c r="AY15" i="6"/>
  <c r="AZ15" i="6"/>
  <c r="AS16" i="6"/>
  <c r="AT16" i="6"/>
  <c r="AU16" i="6"/>
  <c r="AV16" i="6"/>
  <c r="AW16" i="6"/>
  <c r="AX16" i="6"/>
  <c r="AY16" i="6"/>
  <c r="AZ16" i="6"/>
  <c r="AS17" i="6"/>
  <c r="AT17" i="6"/>
  <c r="AU17" i="6"/>
  <c r="AV17" i="6"/>
  <c r="AW17" i="6"/>
  <c r="AX17" i="6"/>
  <c r="AY17" i="6"/>
  <c r="AZ17" i="6"/>
  <c r="AS18" i="6"/>
  <c r="AT18" i="6"/>
  <c r="AU18" i="6"/>
  <c r="AV18" i="6"/>
  <c r="AW18" i="6"/>
  <c r="AX18" i="6"/>
  <c r="AY18" i="6"/>
  <c r="AZ18" i="6"/>
  <c r="AS19" i="6"/>
  <c r="AT19" i="6"/>
  <c r="AU19" i="6"/>
  <c r="AV19" i="6"/>
  <c r="AW19" i="6"/>
  <c r="AX19" i="6"/>
  <c r="AY19" i="6"/>
  <c r="AZ19" i="6"/>
  <c r="AS20" i="6"/>
  <c r="AT20" i="6"/>
  <c r="AU20" i="6"/>
  <c r="AV20" i="6"/>
  <c r="AW20" i="6"/>
  <c r="AX20" i="6"/>
  <c r="AY20" i="6"/>
  <c r="AZ20" i="6"/>
  <c r="AS21" i="6"/>
  <c r="AT21" i="6"/>
  <c r="AU21" i="6"/>
  <c r="AV21" i="6"/>
  <c r="AW21" i="6"/>
  <c r="AX21" i="6"/>
  <c r="AY21" i="6"/>
  <c r="AZ21" i="6"/>
  <c r="AS22" i="6"/>
  <c r="AT22" i="6"/>
  <c r="AU22" i="6"/>
  <c r="AV22" i="6"/>
  <c r="AW22" i="6"/>
  <c r="AX22" i="6"/>
  <c r="AY22" i="6"/>
  <c r="AZ22" i="6"/>
  <c r="AS23" i="6"/>
  <c r="AT23" i="6"/>
  <c r="AU23" i="6"/>
  <c r="AV23" i="6"/>
  <c r="AW23" i="6"/>
  <c r="AX23" i="6"/>
  <c r="AY23" i="6"/>
  <c r="AZ23" i="6"/>
  <c r="AS24" i="6"/>
  <c r="AT24" i="6"/>
  <c r="AU24" i="6"/>
  <c r="AV24" i="6"/>
  <c r="AW24" i="6"/>
  <c r="AX24" i="6"/>
  <c r="AY24" i="6"/>
  <c r="AZ24" i="6"/>
  <c r="AS25" i="6"/>
  <c r="AT25" i="6"/>
  <c r="AU25" i="6"/>
  <c r="AV25" i="6"/>
  <c r="AW25" i="6"/>
  <c r="AX25" i="6"/>
  <c r="AY25" i="6"/>
  <c r="AZ25" i="6"/>
  <c r="AS26" i="6"/>
  <c r="AT26" i="6"/>
  <c r="AU26" i="6"/>
  <c r="AV26" i="6"/>
  <c r="AW26" i="6"/>
  <c r="AX26" i="6"/>
  <c r="AY26" i="6"/>
  <c r="AZ26" i="6"/>
  <c r="AS27" i="6"/>
  <c r="AT27" i="6"/>
  <c r="AU27" i="6"/>
  <c r="AV27" i="6"/>
  <c r="AW27" i="6"/>
  <c r="AX27" i="6"/>
  <c r="AY27" i="6"/>
  <c r="AZ27" i="6"/>
  <c r="AS28" i="6"/>
  <c r="AT28" i="6"/>
  <c r="AU28" i="6"/>
  <c r="AV28" i="6"/>
  <c r="AW28" i="6"/>
  <c r="AX28" i="6"/>
  <c r="AY28" i="6"/>
  <c r="AZ28" i="6"/>
  <c r="AS29" i="6"/>
  <c r="AT29" i="6"/>
  <c r="AU29" i="6"/>
  <c r="AV29" i="6"/>
  <c r="AW29" i="6"/>
  <c r="AX29" i="6"/>
  <c r="AY29" i="6"/>
  <c r="AZ29" i="6"/>
  <c r="AS30" i="6"/>
  <c r="AT30" i="6"/>
  <c r="AU30" i="6"/>
  <c r="AV30" i="6"/>
  <c r="AW30" i="6"/>
  <c r="AX30" i="6"/>
  <c r="AY30" i="6"/>
  <c r="AZ30" i="6"/>
  <c r="AS31" i="6"/>
  <c r="AT31" i="6"/>
  <c r="AU31" i="6"/>
  <c r="AV31" i="6"/>
  <c r="AW31" i="6"/>
  <c r="AX31" i="6"/>
  <c r="AY31" i="6"/>
  <c r="AZ31" i="6"/>
  <c r="AS32" i="6"/>
  <c r="AT32" i="6"/>
  <c r="AU32" i="6"/>
  <c r="AV32" i="6"/>
  <c r="AW32" i="6"/>
  <c r="AX32" i="6"/>
  <c r="AY32" i="6"/>
  <c r="AZ32" i="6"/>
  <c r="AS33" i="6"/>
  <c r="AT33" i="6"/>
  <c r="AU33" i="6"/>
  <c r="AV33" i="6"/>
  <c r="AW33" i="6"/>
  <c r="AX33" i="6"/>
  <c r="AY33" i="6"/>
  <c r="AZ33" i="6"/>
  <c r="AS34" i="6"/>
  <c r="AT34" i="6"/>
  <c r="AU34" i="6"/>
  <c r="AV34" i="6"/>
  <c r="AW34" i="6"/>
  <c r="AX34" i="6"/>
  <c r="AY34" i="6"/>
  <c r="AZ34" i="6"/>
  <c r="AS35" i="6"/>
  <c r="AT35" i="6"/>
  <c r="AU35" i="6"/>
  <c r="AV35" i="6"/>
  <c r="AW35" i="6"/>
  <c r="AX35" i="6"/>
  <c r="AY35" i="6"/>
  <c r="AZ35" i="6"/>
  <c r="AS36" i="6"/>
  <c r="AT36" i="6"/>
  <c r="AU36" i="6"/>
  <c r="AV36" i="6"/>
  <c r="AW36" i="6"/>
  <c r="AX36" i="6"/>
  <c r="AY36" i="6"/>
  <c r="AZ36" i="6"/>
  <c r="AS37" i="6"/>
  <c r="AT37" i="6"/>
  <c r="AU37" i="6"/>
  <c r="AV37" i="6"/>
  <c r="AW37" i="6"/>
  <c r="AX37" i="6"/>
  <c r="AY37" i="6"/>
  <c r="AZ37" i="6"/>
  <c r="AS38" i="6"/>
  <c r="AT38" i="6"/>
  <c r="AU38" i="6"/>
  <c r="AV38" i="6"/>
  <c r="AW38" i="6"/>
  <c r="AX38" i="6"/>
  <c r="AY38" i="6"/>
  <c r="AZ38" i="6"/>
  <c r="AS39" i="6"/>
  <c r="AT39" i="6"/>
  <c r="AU39" i="6"/>
  <c r="AV39" i="6"/>
  <c r="AW39" i="6"/>
  <c r="AX39" i="6"/>
  <c r="AY39" i="6"/>
  <c r="AZ39" i="6"/>
  <c r="AS40" i="6"/>
  <c r="AT40" i="6"/>
  <c r="AU40" i="6"/>
  <c r="AV40" i="6"/>
  <c r="AW40" i="6"/>
  <c r="AX40" i="6"/>
  <c r="AY40" i="6"/>
  <c r="AZ40" i="6"/>
  <c r="AS41" i="6"/>
  <c r="AT41" i="6"/>
  <c r="AU41" i="6"/>
  <c r="AV41" i="6"/>
  <c r="AW41" i="6"/>
  <c r="AX41" i="6"/>
  <c r="AY41" i="6"/>
  <c r="AZ41" i="6"/>
  <c r="AS42" i="6"/>
  <c r="AT42" i="6"/>
  <c r="AU42" i="6"/>
  <c r="AV42" i="6"/>
  <c r="AW42" i="6"/>
  <c r="AX42" i="6"/>
  <c r="AY42" i="6"/>
  <c r="AZ42" i="6"/>
  <c r="AS43" i="6"/>
  <c r="AT43" i="6"/>
  <c r="AU43" i="6"/>
  <c r="AV43" i="6"/>
  <c r="AW43" i="6"/>
  <c r="AX43" i="6"/>
  <c r="AY43" i="6"/>
  <c r="AZ43" i="6"/>
  <c r="AS44" i="6"/>
  <c r="AT44" i="6"/>
  <c r="AU44" i="6"/>
  <c r="AV44" i="6"/>
  <c r="AW44" i="6"/>
  <c r="AX44" i="6"/>
  <c r="AY44" i="6"/>
  <c r="AZ44" i="6"/>
  <c r="AS45" i="6"/>
  <c r="AT45" i="6"/>
  <c r="AU45" i="6"/>
  <c r="AV45" i="6"/>
  <c r="AW45" i="6"/>
  <c r="AX45" i="6"/>
  <c r="AY45" i="6"/>
  <c r="AZ45" i="6"/>
  <c r="AS46" i="6"/>
  <c r="AT46" i="6"/>
  <c r="AU46" i="6"/>
  <c r="AV46" i="6"/>
  <c r="AW46" i="6"/>
  <c r="AX46" i="6"/>
  <c r="AY46" i="6"/>
  <c r="AZ46" i="6"/>
  <c r="AS47" i="6"/>
  <c r="AT47" i="6"/>
  <c r="AU47" i="6"/>
  <c r="AV47" i="6"/>
  <c r="AW47" i="6"/>
  <c r="AX47" i="6"/>
  <c r="AY47" i="6"/>
  <c r="AZ47" i="6"/>
  <c r="AS48" i="6"/>
  <c r="AT48" i="6"/>
  <c r="AU48" i="6"/>
  <c r="AV48" i="6"/>
  <c r="AW48" i="6"/>
  <c r="AX48" i="6"/>
  <c r="AY48" i="6"/>
  <c r="AZ48" i="6"/>
  <c r="AS49" i="6"/>
  <c r="AT49" i="6"/>
  <c r="AU49" i="6"/>
  <c r="AV49" i="6"/>
  <c r="AW49" i="6"/>
  <c r="AX49" i="6"/>
  <c r="AY49" i="6"/>
  <c r="AZ49" i="6"/>
  <c r="AS50" i="6"/>
  <c r="AT50" i="6"/>
  <c r="AU50" i="6"/>
  <c r="AV50" i="6"/>
  <c r="AW50" i="6"/>
  <c r="AX50" i="6"/>
  <c r="AY50" i="6"/>
  <c r="AZ50" i="6"/>
  <c r="AS51" i="6"/>
  <c r="AT51" i="6"/>
  <c r="AU51" i="6"/>
  <c r="AV51" i="6"/>
  <c r="AW51" i="6"/>
  <c r="AX51" i="6"/>
  <c r="AY51" i="6"/>
  <c r="AZ51" i="6"/>
  <c r="AS52" i="6"/>
  <c r="AT52" i="6"/>
  <c r="AU52" i="6"/>
  <c r="AV52" i="6"/>
  <c r="AW52" i="6"/>
  <c r="AX52" i="6"/>
  <c r="AY52" i="6"/>
  <c r="AZ52" i="6"/>
  <c r="AS53" i="6"/>
  <c r="AT53" i="6"/>
  <c r="AU53" i="6"/>
  <c r="AV53" i="6"/>
  <c r="AW53" i="6"/>
  <c r="AX53" i="6"/>
  <c r="AY53" i="6"/>
  <c r="AZ53" i="6"/>
  <c r="AS54" i="6"/>
  <c r="AT54" i="6"/>
  <c r="AU54" i="6"/>
  <c r="AV54" i="6"/>
  <c r="AW54" i="6"/>
  <c r="AX54" i="6"/>
  <c r="AY54" i="6"/>
  <c r="AZ54" i="6"/>
  <c r="AS55" i="6"/>
  <c r="AT55" i="6"/>
  <c r="AU55" i="6"/>
  <c r="AV55" i="6"/>
  <c r="AW55" i="6"/>
  <c r="AX55" i="6"/>
  <c r="AY55" i="6"/>
  <c r="AZ55" i="6"/>
  <c r="AS56" i="6"/>
  <c r="AT56" i="6"/>
  <c r="AU56" i="6"/>
  <c r="AV56" i="6"/>
  <c r="AW56" i="6"/>
  <c r="AX56" i="6"/>
  <c r="AY56" i="6"/>
  <c r="AZ56" i="6"/>
  <c r="AS57" i="6"/>
  <c r="AT57" i="6"/>
  <c r="AU57" i="6"/>
  <c r="AV57" i="6"/>
  <c r="AW57" i="6"/>
  <c r="AX57" i="6"/>
  <c r="AY57" i="6"/>
  <c r="AZ57" i="6"/>
  <c r="AS58" i="6"/>
  <c r="AT58" i="6"/>
  <c r="AU58" i="6"/>
  <c r="AV58" i="6"/>
  <c r="AW58" i="6"/>
  <c r="AX58" i="6"/>
  <c r="AY58" i="6"/>
  <c r="AZ58" i="6"/>
  <c r="AS59" i="6"/>
  <c r="AT59" i="6"/>
  <c r="AU59" i="6"/>
  <c r="AV59" i="6"/>
  <c r="AW59" i="6"/>
  <c r="AX59" i="6"/>
  <c r="AY59" i="6"/>
  <c r="AZ59" i="6"/>
  <c r="AS60" i="6"/>
  <c r="AT60" i="6"/>
  <c r="AU60" i="6"/>
  <c r="AV60" i="6"/>
  <c r="AW60" i="6"/>
  <c r="AX60" i="6"/>
  <c r="AY60" i="6"/>
  <c r="AZ60" i="6"/>
  <c r="AS61" i="6"/>
  <c r="AT61" i="6"/>
  <c r="AU61" i="6"/>
  <c r="AV61" i="6"/>
  <c r="AW61" i="6"/>
  <c r="AX61" i="6"/>
  <c r="AY61" i="6"/>
  <c r="AZ61" i="6"/>
  <c r="AP61" i="6"/>
  <c r="AQ61" i="6"/>
  <c r="AR61" i="6"/>
  <c r="AO41" i="6"/>
  <c r="AP41" i="6"/>
  <c r="AQ41" i="6"/>
  <c r="AR41" i="6"/>
  <c r="AO42" i="6"/>
  <c r="AP42" i="6"/>
  <c r="AQ42" i="6"/>
  <c r="AR42" i="6"/>
  <c r="AO43" i="6"/>
  <c r="AP43" i="6"/>
  <c r="AQ43" i="6"/>
  <c r="AR43" i="6"/>
  <c r="AO44" i="6"/>
  <c r="AP44" i="6"/>
  <c r="AQ44" i="6"/>
  <c r="AR44" i="6"/>
  <c r="AO45" i="6"/>
  <c r="AP45" i="6"/>
  <c r="AQ45" i="6"/>
  <c r="AR45" i="6"/>
  <c r="AO46" i="6"/>
  <c r="AP46" i="6"/>
  <c r="AQ46" i="6"/>
  <c r="AR46" i="6"/>
  <c r="AO47" i="6"/>
  <c r="AP47" i="6"/>
  <c r="AQ47" i="6"/>
  <c r="AR47" i="6"/>
  <c r="AO48" i="6"/>
  <c r="AP48" i="6"/>
  <c r="AQ48" i="6"/>
  <c r="AR48" i="6"/>
  <c r="AO49" i="6"/>
  <c r="AP49" i="6"/>
  <c r="AQ49" i="6"/>
  <c r="AR49" i="6"/>
  <c r="AO50" i="6"/>
  <c r="AP50" i="6"/>
  <c r="AQ50" i="6"/>
  <c r="AR50" i="6"/>
  <c r="AO51" i="6"/>
  <c r="AP51" i="6"/>
  <c r="AQ51" i="6"/>
  <c r="AR51" i="6"/>
  <c r="AO52" i="6"/>
  <c r="AP52" i="6"/>
  <c r="AQ52" i="6"/>
  <c r="AR52" i="6"/>
  <c r="AO53" i="6"/>
  <c r="AP53" i="6"/>
  <c r="AQ53" i="6"/>
  <c r="AR53" i="6"/>
  <c r="AO54" i="6"/>
  <c r="AP54" i="6"/>
  <c r="AQ54" i="6"/>
  <c r="AR54" i="6"/>
  <c r="AO55" i="6"/>
  <c r="AP55" i="6"/>
  <c r="AQ55" i="6"/>
  <c r="AR55" i="6"/>
  <c r="AO56" i="6"/>
  <c r="AP56" i="6"/>
  <c r="AQ56" i="6"/>
  <c r="AR56" i="6"/>
  <c r="AP57" i="6"/>
  <c r="AQ57" i="6"/>
  <c r="AR57" i="6"/>
  <c r="AP58" i="6"/>
  <c r="AQ58" i="6"/>
  <c r="AR58" i="6"/>
  <c r="AP59" i="6"/>
  <c r="AQ59" i="6"/>
  <c r="AR59" i="6"/>
  <c r="AP60" i="6"/>
  <c r="AQ60" i="6"/>
  <c r="AR60" i="6"/>
  <c r="AP24" i="6"/>
  <c r="AQ24" i="6"/>
  <c r="AR24" i="6"/>
  <c r="AP25" i="6"/>
  <c r="AQ25" i="6"/>
  <c r="AR25" i="6"/>
  <c r="AP26" i="6"/>
  <c r="AQ26" i="6"/>
  <c r="AR26" i="6"/>
  <c r="AO27" i="6"/>
  <c r="AP27" i="6"/>
  <c r="AQ27" i="6"/>
  <c r="AR27" i="6"/>
  <c r="AO28" i="6"/>
  <c r="AP28" i="6"/>
  <c r="AQ28" i="6"/>
  <c r="AR28" i="6"/>
  <c r="AO29" i="6"/>
  <c r="AP29" i="6"/>
  <c r="AQ29" i="6"/>
  <c r="AR29" i="6"/>
  <c r="AO30" i="6"/>
  <c r="AP30" i="6"/>
  <c r="AQ30" i="6"/>
  <c r="AR30" i="6"/>
  <c r="AO31" i="6"/>
  <c r="AP31" i="6"/>
  <c r="AQ31" i="6"/>
  <c r="AR31" i="6"/>
  <c r="AO32" i="6"/>
  <c r="AP32" i="6"/>
  <c r="AQ32" i="6"/>
  <c r="AR32" i="6"/>
  <c r="AO33" i="6"/>
  <c r="AP33" i="6"/>
  <c r="AQ33" i="6"/>
  <c r="AR33" i="6"/>
  <c r="AO34" i="6"/>
  <c r="AP34" i="6"/>
  <c r="AQ34" i="6"/>
  <c r="AR34" i="6"/>
  <c r="AO35" i="6"/>
  <c r="AP35" i="6"/>
  <c r="AQ35" i="6"/>
  <c r="AR35" i="6"/>
  <c r="AO36" i="6"/>
  <c r="AP36" i="6"/>
  <c r="AQ36" i="6"/>
  <c r="AR36" i="6"/>
  <c r="AO37" i="6"/>
  <c r="AP37" i="6"/>
  <c r="AQ37" i="6"/>
  <c r="AR37" i="6"/>
  <c r="AO38" i="6"/>
  <c r="AP38" i="6"/>
  <c r="AQ38" i="6"/>
  <c r="AR38" i="6"/>
  <c r="AO39" i="6"/>
  <c r="AP39" i="6"/>
  <c r="AQ39" i="6"/>
  <c r="AR39" i="6"/>
  <c r="AO40" i="6"/>
  <c r="AP40" i="6"/>
  <c r="AQ40" i="6"/>
  <c r="AR40" i="6"/>
  <c r="AP5" i="6"/>
  <c r="AQ5" i="6"/>
  <c r="AR5" i="6"/>
  <c r="AP6" i="6"/>
  <c r="AQ6" i="6"/>
  <c r="AR6" i="6"/>
  <c r="AP7" i="6"/>
  <c r="AQ7" i="6"/>
  <c r="AR7" i="6"/>
  <c r="AP8" i="6"/>
  <c r="AQ8" i="6"/>
  <c r="AR8" i="6"/>
  <c r="AP9" i="6"/>
  <c r="AQ9" i="6"/>
  <c r="AR9" i="6"/>
  <c r="AP10" i="6"/>
  <c r="AQ10" i="6"/>
  <c r="AR10" i="6"/>
  <c r="AP11" i="6"/>
  <c r="AQ11" i="6"/>
  <c r="AR11" i="6"/>
  <c r="AP12" i="6"/>
  <c r="AQ12" i="6"/>
  <c r="AR12" i="6"/>
  <c r="AP13" i="6"/>
  <c r="AQ13" i="6"/>
  <c r="AR13" i="6"/>
  <c r="AP14" i="6"/>
  <c r="AQ14" i="6"/>
  <c r="AR14" i="6"/>
  <c r="AP15" i="6"/>
  <c r="AQ15" i="6"/>
  <c r="AR15" i="6"/>
  <c r="AP16" i="6"/>
  <c r="AQ16" i="6"/>
  <c r="AR16" i="6"/>
  <c r="AP17" i="6"/>
  <c r="AQ17" i="6"/>
  <c r="AR17" i="6"/>
  <c r="AP18" i="6"/>
  <c r="AQ18" i="6"/>
  <c r="AR18" i="6"/>
  <c r="AP19" i="6"/>
  <c r="AQ19" i="6"/>
  <c r="AR19" i="6"/>
  <c r="AP20" i="6"/>
  <c r="AQ20" i="6"/>
  <c r="AR20" i="6"/>
  <c r="AP21" i="6"/>
  <c r="AQ21" i="6"/>
  <c r="AR21" i="6"/>
  <c r="AP22" i="6"/>
  <c r="AQ22" i="6"/>
  <c r="AR22" i="6"/>
  <c r="AP23" i="6"/>
  <c r="AQ23" i="6"/>
  <c r="AR23" i="6"/>
  <c r="AP4" i="6"/>
  <c r="AQ4" i="6"/>
  <c r="AR4" i="6"/>
  <c r="G17" i="11"/>
  <c r="BC40" i="1"/>
  <c r="B21" i="1" s="1"/>
  <c r="BC39" i="1"/>
  <c r="BC50" i="1"/>
  <c r="BC49" i="1"/>
  <c r="BC48" i="1"/>
  <c r="BC47" i="1"/>
  <c r="BC46" i="1"/>
  <c r="BC45" i="1"/>
  <c r="BC44" i="1"/>
  <c r="BC43" i="1"/>
  <c r="BC42" i="1"/>
  <c r="BC41" i="1"/>
  <c r="BC38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H1" i="8"/>
  <c r="AY28" i="1" l="1"/>
  <c r="L10" i="9"/>
  <c r="M11" i="9" s="1"/>
  <c r="J11" i="9"/>
  <c r="GJ5" i="5"/>
  <c r="GE5" i="5"/>
  <c r="FZ5" i="5"/>
  <c r="FU5" i="5"/>
  <c r="FP5" i="5"/>
  <c r="FK5" i="5"/>
  <c r="FF5" i="5"/>
  <c r="FA5" i="5"/>
  <c r="EV5" i="5"/>
  <c r="EQ5" i="5"/>
  <c r="EL5" i="5"/>
  <c r="EG5" i="5"/>
  <c r="EB5" i="5"/>
  <c r="DW5" i="5"/>
  <c r="DR5" i="5"/>
  <c r="DM5" i="5"/>
  <c r="DH5" i="5"/>
  <c r="DC5" i="5"/>
  <c r="CX5" i="5"/>
  <c r="CS5" i="5"/>
  <c r="CN5" i="5"/>
  <c r="CI5" i="5"/>
  <c r="CD5" i="5"/>
  <c r="BY5" i="5"/>
  <c r="BT5" i="5"/>
  <c r="BO5" i="5"/>
  <c r="BJ5" i="5"/>
  <c r="BE5" i="5"/>
  <c r="AZ5" i="5"/>
  <c r="AU5" i="5"/>
  <c r="AP5" i="5"/>
  <c r="AK5" i="5"/>
  <c r="AF5" i="5"/>
  <c r="AA5" i="5"/>
  <c r="V5" i="5"/>
  <c r="Q5" i="5"/>
  <c r="GL4" i="5"/>
  <c r="GJ4" i="5"/>
  <c r="GG4" i="5"/>
  <c r="GE4" i="5"/>
  <c r="GB4" i="5"/>
  <c r="FZ4" i="5"/>
  <c r="FW4" i="5"/>
  <c r="FU4" i="5"/>
  <c r="FR4" i="5"/>
  <c r="FP4" i="5"/>
  <c r="FM4" i="5"/>
  <c r="FK4" i="5"/>
  <c r="FH4" i="5"/>
  <c r="FF4" i="5"/>
  <c r="FC4" i="5"/>
  <c r="FA4" i="5"/>
  <c r="EX4" i="5"/>
  <c r="EV4" i="5"/>
  <c r="ES4" i="5"/>
  <c r="EQ4" i="5"/>
  <c r="EN4" i="5"/>
  <c r="EL4" i="5"/>
  <c r="EI4" i="5"/>
  <c r="EG4" i="5"/>
  <c r="ED4" i="5"/>
  <c r="EB4" i="5"/>
  <c r="DY4" i="5"/>
  <c r="DW4" i="5"/>
  <c r="DT4" i="5"/>
  <c r="DR4" i="5"/>
  <c r="DO4" i="5"/>
  <c r="DM4" i="5"/>
  <c r="DJ4" i="5"/>
  <c r="DH4" i="5"/>
  <c r="DE4" i="5"/>
  <c r="DC4" i="5"/>
  <c r="CZ4" i="5"/>
  <c r="CX4" i="5"/>
  <c r="CU4" i="5"/>
  <c r="CS4" i="5"/>
  <c r="CP4" i="5"/>
  <c r="CN4" i="5"/>
  <c r="CK4" i="5"/>
  <c r="CI4" i="5"/>
  <c r="CF4" i="5"/>
  <c r="CD4" i="5"/>
  <c r="CA4" i="5"/>
  <c r="BY4" i="5"/>
  <c r="BV4" i="5"/>
  <c r="BT4" i="5"/>
  <c r="BQ4" i="5"/>
  <c r="BO4" i="5"/>
  <c r="BL4" i="5"/>
  <c r="BJ4" i="5"/>
  <c r="BG4" i="5"/>
  <c r="BE4" i="5"/>
  <c r="BB4" i="5"/>
  <c r="AZ4" i="5"/>
  <c r="AW4" i="5"/>
  <c r="AU4" i="5"/>
  <c r="AR4" i="5"/>
  <c r="AP4" i="5"/>
  <c r="AM4" i="5"/>
  <c r="AK4" i="5"/>
  <c r="AH4" i="5"/>
  <c r="AF4" i="5"/>
  <c r="AC4" i="5"/>
  <c r="AA4" i="5"/>
  <c r="X4" i="5"/>
  <c r="V4" i="5"/>
  <c r="S4" i="5"/>
  <c r="Q4" i="5"/>
  <c r="GL3" i="5"/>
  <c r="GJ3" i="5"/>
  <c r="GG3" i="5"/>
  <c r="GE3" i="5"/>
  <c r="GB3" i="5"/>
  <c r="FZ3" i="5"/>
  <c r="FW3" i="5"/>
  <c r="FU3" i="5"/>
  <c r="FR3" i="5"/>
  <c r="FP3" i="5"/>
  <c r="FM3" i="5"/>
  <c r="FK3" i="5"/>
  <c r="FH3" i="5"/>
  <c r="FF3" i="5"/>
  <c r="FC3" i="5"/>
  <c r="FA3" i="5"/>
  <c r="EX3" i="5"/>
  <c r="EV3" i="5"/>
  <c r="ES3" i="5"/>
  <c r="EQ3" i="5"/>
  <c r="EN3" i="5"/>
  <c r="EL3" i="5"/>
  <c r="EI3" i="5"/>
  <c r="EG3" i="5"/>
  <c r="ED3" i="5"/>
  <c r="EB3" i="5"/>
  <c r="DY3" i="5"/>
  <c r="DW3" i="5"/>
  <c r="DT3" i="5"/>
  <c r="DR3" i="5"/>
  <c r="DO3" i="5"/>
  <c r="DM3" i="5"/>
  <c r="DJ3" i="5"/>
  <c r="DH3" i="5"/>
  <c r="DE3" i="5"/>
  <c r="DC3" i="5"/>
  <c r="CZ3" i="5"/>
  <c r="CX3" i="5"/>
  <c r="CU3" i="5"/>
  <c r="CS3" i="5"/>
  <c r="CP3" i="5"/>
  <c r="CN3" i="5"/>
  <c r="CK3" i="5"/>
  <c r="CI3" i="5"/>
  <c r="CF3" i="5"/>
  <c r="CD3" i="5"/>
  <c r="CA3" i="5"/>
  <c r="BY3" i="5"/>
  <c r="BV3" i="5"/>
  <c r="BT3" i="5"/>
  <c r="BQ3" i="5"/>
  <c r="BO3" i="5"/>
  <c r="BL3" i="5"/>
  <c r="BJ3" i="5"/>
  <c r="BG3" i="5"/>
  <c r="BE3" i="5"/>
  <c r="BB3" i="5"/>
  <c r="AZ3" i="5"/>
  <c r="AW3" i="5"/>
  <c r="AU3" i="5"/>
  <c r="AR3" i="5"/>
  <c r="AP3" i="5"/>
  <c r="AM3" i="5"/>
  <c r="AK3" i="5"/>
  <c r="AH3" i="5"/>
  <c r="AF3" i="5"/>
  <c r="AC3" i="5"/>
  <c r="AA3" i="5"/>
  <c r="X3" i="5"/>
  <c r="V3" i="5"/>
  <c r="S3" i="5"/>
  <c r="Q3" i="5"/>
  <c r="GL2" i="5"/>
  <c r="GJ2" i="5"/>
  <c r="GG2" i="5"/>
  <c r="GE2" i="5"/>
  <c r="GB2" i="5"/>
  <c r="FZ2" i="5"/>
  <c r="FW2" i="5"/>
  <c r="FU2" i="5"/>
  <c r="FR2" i="5"/>
  <c r="FP2" i="5"/>
  <c r="FM2" i="5"/>
  <c r="FK2" i="5"/>
  <c r="FH2" i="5"/>
  <c r="FF2" i="5"/>
  <c r="FC2" i="5"/>
  <c r="FA2" i="5"/>
  <c r="EX2" i="5"/>
  <c r="EV2" i="5"/>
  <c r="ES2" i="5"/>
  <c r="EQ2" i="5"/>
  <c r="EN2" i="5"/>
  <c r="EL2" i="5"/>
  <c r="EI2" i="5"/>
  <c r="EG2" i="5"/>
  <c r="ED2" i="5"/>
  <c r="EB2" i="5"/>
  <c r="DY2" i="5"/>
  <c r="DW2" i="5"/>
  <c r="DT2" i="5"/>
  <c r="DR2" i="5"/>
  <c r="DO2" i="5"/>
  <c r="DM2" i="5"/>
  <c r="DJ2" i="5"/>
  <c r="DH2" i="5"/>
  <c r="DE2" i="5"/>
  <c r="DC2" i="5"/>
  <c r="CZ2" i="5"/>
  <c r="CX2" i="5"/>
  <c r="CU2" i="5"/>
  <c r="CS2" i="5"/>
  <c r="CP2" i="5"/>
  <c r="CN2" i="5"/>
  <c r="CK2" i="5"/>
  <c r="CI2" i="5"/>
  <c r="CF2" i="5"/>
  <c r="CD2" i="5"/>
  <c r="CA2" i="5"/>
  <c r="BY2" i="5"/>
  <c r="BV2" i="5"/>
  <c r="BT2" i="5"/>
  <c r="BQ2" i="5"/>
  <c r="BO2" i="5"/>
  <c r="BL2" i="5"/>
  <c r="BJ2" i="5"/>
  <c r="BG2" i="5"/>
  <c r="BE2" i="5"/>
  <c r="BB2" i="5"/>
  <c r="AZ2" i="5"/>
  <c r="AW2" i="5"/>
  <c r="AU2" i="5"/>
  <c r="AR2" i="5"/>
  <c r="AP2" i="5"/>
  <c r="AM2" i="5"/>
  <c r="AK2" i="5"/>
  <c r="AH2" i="5"/>
  <c r="AF2" i="5"/>
  <c r="AC2" i="5"/>
  <c r="AA2" i="5"/>
  <c r="X2" i="5"/>
  <c r="V2" i="5"/>
  <c r="S2" i="5"/>
  <c r="Q2" i="5"/>
  <c r="L5" i="5"/>
  <c r="L4" i="5"/>
  <c r="L3" i="5"/>
  <c r="L2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5" i="5"/>
  <c r="G4" i="5"/>
  <c r="G3" i="5"/>
  <c r="G2" i="5"/>
  <c r="GL4" i="11"/>
  <c r="GJ4" i="11"/>
  <c r="GG4" i="11"/>
  <c r="GE4" i="11"/>
  <c r="GB4" i="11"/>
  <c r="FZ4" i="11"/>
  <c r="FW4" i="11"/>
  <c r="FU4" i="11"/>
  <c r="FR4" i="11"/>
  <c r="FP4" i="11"/>
  <c r="FM4" i="11"/>
  <c r="FK4" i="11"/>
  <c r="FH4" i="11"/>
  <c r="FF4" i="11"/>
  <c r="FC4" i="11"/>
  <c r="FA4" i="11"/>
  <c r="EX4" i="11"/>
  <c r="EV4" i="11"/>
  <c r="ES4" i="11"/>
  <c r="EQ4" i="11"/>
  <c r="EN4" i="11"/>
  <c r="EL4" i="11"/>
  <c r="EI4" i="11"/>
  <c r="EG4" i="11"/>
  <c r="ED4" i="11"/>
  <c r="EB4" i="11"/>
  <c r="DY4" i="11"/>
  <c r="DW4" i="11"/>
  <c r="DT4" i="11"/>
  <c r="DR4" i="11"/>
  <c r="DO4" i="11"/>
  <c r="DM4" i="11"/>
  <c r="DJ4" i="11"/>
  <c r="DH4" i="11"/>
  <c r="DE4" i="11"/>
  <c r="DC4" i="11"/>
  <c r="CZ4" i="11"/>
  <c r="CX4" i="11"/>
  <c r="CU4" i="11"/>
  <c r="CS4" i="11"/>
  <c r="CP4" i="11"/>
  <c r="CN4" i="11"/>
  <c r="CK4" i="11"/>
  <c r="CI4" i="11"/>
  <c r="CF4" i="11"/>
  <c r="CD4" i="11"/>
  <c r="CA4" i="11"/>
  <c r="BY4" i="11"/>
  <c r="BV4" i="11"/>
  <c r="BT4" i="11"/>
  <c r="BQ4" i="11"/>
  <c r="BO4" i="11"/>
  <c r="BL4" i="11"/>
  <c r="BJ4" i="11"/>
  <c r="BG4" i="11"/>
  <c r="BE4" i="11"/>
  <c r="BB4" i="11"/>
  <c r="AZ4" i="11"/>
  <c r="AW4" i="11"/>
  <c r="AU4" i="11"/>
  <c r="AR4" i="11"/>
  <c r="AP4" i="11"/>
  <c r="AM4" i="11"/>
  <c r="AK4" i="11"/>
  <c r="AH4" i="11"/>
  <c r="AF4" i="11"/>
  <c r="AC4" i="11"/>
  <c r="AA4" i="11"/>
  <c r="X4" i="11"/>
  <c r="V4" i="11"/>
  <c r="S4" i="11"/>
  <c r="Q4" i="11"/>
  <c r="GL3" i="11"/>
  <c r="GJ3" i="11"/>
  <c r="GG3" i="11"/>
  <c r="GE3" i="11"/>
  <c r="GB3" i="11"/>
  <c r="FZ3" i="11"/>
  <c r="FW3" i="11"/>
  <c r="FU3" i="11"/>
  <c r="FR3" i="11"/>
  <c r="FP3" i="11"/>
  <c r="FM3" i="11"/>
  <c r="FK3" i="11"/>
  <c r="FH3" i="11"/>
  <c r="FF3" i="11"/>
  <c r="FC3" i="11"/>
  <c r="FA3" i="11"/>
  <c r="EX3" i="11"/>
  <c r="EV3" i="11"/>
  <c r="ES3" i="11"/>
  <c r="EQ3" i="11"/>
  <c r="EN3" i="11"/>
  <c r="EL3" i="11"/>
  <c r="EI3" i="11"/>
  <c r="EG3" i="11"/>
  <c r="ED3" i="11"/>
  <c r="EB3" i="11"/>
  <c r="DY3" i="11"/>
  <c r="DW3" i="11"/>
  <c r="DT3" i="11"/>
  <c r="DR3" i="11"/>
  <c r="DO3" i="11"/>
  <c r="DM3" i="11"/>
  <c r="DJ3" i="11"/>
  <c r="DH3" i="11"/>
  <c r="DE3" i="11"/>
  <c r="DC3" i="11"/>
  <c r="CZ3" i="11"/>
  <c r="CX3" i="11"/>
  <c r="CU3" i="11"/>
  <c r="CS3" i="11"/>
  <c r="CP3" i="11"/>
  <c r="CN3" i="11"/>
  <c r="CK3" i="11"/>
  <c r="CI3" i="11"/>
  <c r="CF3" i="11"/>
  <c r="CD3" i="11"/>
  <c r="CA3" i="11"/>
  <c r="BY3" i="11"/>
  <c r="BV3" i="11"/>
  <c r="BT3" i="11"/>
  <c r="BQ3" i="11"/>
  <c r="BO3" i="11"/>
  <c r="BL3" i="11"/>
  <c r="BJ3" i="11"/>
  <c r="BG3" i="11"/>
  <c r="BE3" i="11"/>
  <c r="BB3" i="11"/>
  <c r="AZ3" i="11"/>
  <c r="AW3" i="11"/>
  <c r="AU3" i="11"/>
  <c r="AR3" i="11"/>
  <c r="AP3" i="11"/>
  <c r="AM3" i="11"/>
  <c r="AK3" i="11"/>
  <c r="AH3" i="11"/>
  <c r="AF3" i="11"/>
  <c r="AC3" i="11"/>
  <c r="AA3" i="11"/>
  <c r="X3" i="11"/>
  <c r="V3" i="11"/>
  <c r="S3" i="11"/>
  <c r="Q3" i="11"/>
  <c r="GL2" i="11"/>
  <c r="GJ2" i="11"/>
  <c r="GG2" i="11"/>
  <c r="GE2" i="11"/>
  <c r="GB2" i="11"/>
  <c r="FZ2" i="11"/>
  <c r="FW2" i="11"/>
  <c r="FU2" i="11"/>
  <c r="FR2" i="11"/>
  <c r="FP2" i="11"/>
  <c r="FM2" i="11"/>
  <c r="FK2" i="11"/>
  <c r="FH2" i="11"/>
  <c r="FF2" i="11"/>
  <c r="FC2" i="11"/>
  <c r="FA2" i="11"/>
  <c r="EX2" i="11"/>
  <c r="EV2" i="11"/>
  <c r="ES2" i="11"/>
  <c r="EQ2" i="11"/>
  <c r="EN2" i="11"/>
  <c r="EL2" i="11"/>
  <c r="EI2" i="11"/>
  <c r="EG2" i="11"/>
  <c r="ED2" i="11"/>
  <c r="EB2" i="11"/>
  <c r="DY2" i="11"/>
  <c r="DW2" i="11"/>
  <c r="DT2" i="11"/>
  <c r="DR2" i="11"/>
  <c r="DO2" i="11"/>
  <c r="DM2" i="11"/>
  <c r="DJ2" i="11"/>
  <c r="DH2" i="11"/>
  <c r="DE2" i="11"/>
  <c r="DC2" i="11"/>
  <c r="CZ2" i="11"/>
  <c r="CX2" i="11"/>
  <c r="CU2" i="11"/>
  <c r="CS2" i="11"/>
  <c r="CP2" i="11"/>
  <c r="CN2" i="11"/>
  <c r="CK2" i="11"/>
  <c r="CI2" i="11"/>
  <c r="CF2" i="11"/>
  <c r="CD2" i="11"/>
  <c r="CA2" i="11"/>
  <c r="BY2" i="11"/>
  <c r="BV2" i="11"/>
  <c r="BT2" i="11"/>
  <c r="BQ2" i="11"/>
  <c r="BO2" i="11"/>
  <c r="BL2" i="11"/>
  <c r="BJ2" i="11"/>
  <c r="BG2" i="11"/>
  <c r="BE2" i="11"/>
  <c r="BB2" i="11"/>
  <c r="AZ2" i="11"/>
  <c r="AW2" i="11"/>
  <c r="AU2" i="11"/>
  <c r="AR2" i="11"/>
  <c r="AP2" i="11"/>
  <c r="AM2" i="11"/>
  <c r="AK2" i="11"/>
  <c r="AH2" i="11"/>
  <c r="AF2" i="11"/>
  <c r="AC2" i="11"/>
  <c r="AA2" i="11"/>
  <c r="X2" i="11"/>
  <c r="V2" i="11"/>
  <c r="S2" i="11"/>
  <c r="Q2" i="11"/>
  <c r="L4" i="11"/>
  <c r="L3" i="11"/>
  <c r="L2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4" i="11"/>
  <c r="G3" i="11"/>
  <c r="G2" i="11"/>
  <c r="A57" i="6"/>
  <c r="A58" i="6"/>
  <c r="C2" i="1"/>
  <c r="J3" i="2"/>
  <c r="J2" i="2"/>
  <c r="G2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39" i="2"/>
  <c r="E40" i="2" s="1"/>
  <c r="E41" i="2" s="1"/>
  <c r="E42" i="2" s="1"/>
  <c r="E43" i="2" s="1"/>
  <c r="E44" i="2" s="1"/>
  <c r="E45" i="2" s="1"/>
  <c r="E46" i="2" s="1"/>
  <c r="E38" i="2"/>
  <c r="E34" i="2"/>
  <c r="E35" i="2" s="1"/>
  <c r="E36" i="2" s="1"/>
  <c r="E33" i="2"/>
  <c r="E29" i="2"/>
  <c r="E30" i="2" s="1"/>
  <c r="E31" i="2" s="1"/>
  <c r="E28" i="2"/>
  <c r="E19" i="2"/>
  <c r="E20" i="2" s="1"/>
  <c r="E21" i="2" s="1"/>
  <c r="E22" i="2" s="1"/>
  <c r="E23" i="2" s="1"/>
  <c r="E24" i="2" s="1"/>
  <c r="E25" i="2" s="1"/>
  <c r="E26" i="2" s="1"/>
  <c r="E18" i="2"/>
  <c r="E5" i="2"/>
  <c r="E6" i="2"/>
  <c r="E7" i="2" s="1"/>
  <c r="E8" i="2" s="1"/>
  <c r="E9" i="2" s="1"/>
  <c r="E10" i="2" s="1"/>
  <c r="E11" i="2" s="1"/>
  <c r="E12" i="2" s="1"/>
  <c r="E13" i="2" s="1"/>
  <c r="E14" i="2" s="1"/>
  <c r="E15" i="2" s="1"/>
  <c r="E16" i="2" s="1"/>
  <c r="B8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B55" i="11"/>
  <c r="N4" i="11"/>
  <c r="I4" i="11"/>
  <c r="N3" i="11"/>
  <c r="I3" i="11"/>
  <c r="F3" i="11"/>
  <c r="F4" i="11" s="1"/>
  <c r="F5" i="11" s="1"/>
  <c r="F6" i="11" s="1"/>
  <c r="F7" i="11" s="1"/>
  <c r="N2" i="11"/>
  <c r="K2" i="11"/>
  <c r="K3" i="11" s="1"/>
  <c r="K4" i="11" s="1"/>
  <c r="K5" i="11" s="1"/>
  <c r="K6" i="11" s="1"/>
  <c r="K7" i="11" s="1"/>
  <c r="I2" i="11"/>
  <c r="A2" i="11"/>
  <c r="L11" i="9" l="1"/>
  <c r="M12" i="9" s="1"/>
  <c r="J12" i="9"/>
  <c r="A59" i="6"/>
  <c r="AN58" i="6"/>
  <c r="AM58" i="6"/>
  <c r="AL58" i="6"/>
  <c r="AK58" i="6"/>
  <c r="AO58" i="6"/>
  <c r="AN57" i="6"/>
  <c r="AO57" i="6"/>
  <c r="AM57" i="6"/>
  <c r="AL57" i="6"/>
  <c r="AK57" i="6"/>
  <c r="G56" i="5"/>
  <c r="G56" i="11"/>
  <c r="G57" i="5"/>
  <c r="G57" i="11"/>
  <c r="G3" i="2"/>
  <c r="P2" i="11"/>
  <c r="L5" i="11"/>
  <c r="GF2" i="5"/>
  <c r="BZ3" i="11"/>
  <c r="G6" i="5"/>
  <c r="L6" i="11"/>
  <c r="EM3" i="5"/>
  <c r="FQ3" i="5"/>
  <c r="BF2" i="5"/>
  <c r="CJ2" i="5"/>
  <c r="CJ3" i="5"/>
  <c r="AG3" i="5"/>
  <c r="FB2" i="5"/>
  <c r="AQ2" i="5"/>
  <c r="BU2" i="5"/>
  <c r="CY2" i="5"/>
  <c r="DN3" i="5"/>
  <c r="AV2" i="5"/>
  <c r="EC2" i="5"/>
  <c r="FG2" i="5"/>
  <c r="AL3" i="5"/>
  <c r="CO3" i="5"/>
  <c r="ER3" i="5"/>
  <c r="DD2" i="5"/>
  <c r="FV3" i="5"/>
  <c r="W2" i="5"/>
  <c r="FL2" i="5"/>
  <c r="GK2" i="5"/>
  <c r="AQ3" i="5"/>
  <c r="CT3" i="5"/>
  <c r="EW3" i="5"/>
  <c r="CE2" i="5"/>
  <c r="AB2" i="5"/>
  <c r="EM2" i="5"/>
  <c r="AV3" i="5"/>
  <c r="BU3" i="5"/>
  <c r="CY3" i="5"/>
  <c r="FB3" i="5"/>
  <c r="AG2" i="5"/>
  <c r="DN2" i="5"/>
  <c r="ER2" i="5"/>
  <c r="W3" i="5"/>
  <c r="BA3" i="5"/>
  <c r="DD3" i="5"/>
  <c r="EC3" i="5"/>
  <c r="FG3" i="5"/>
  <c r="CO2" i="5"/>
  <c r="FV2" i="5"/>
  <c r="AL2" i="5"/>
  <c r="EW2" i="5"/>
  <c r="AB3" i="5"/>
  <c r="CE3" i="5"/>
  <c r="DI3" i="5"/>
  <c r="FL3" i="5"/>
  <c r="GK3" i="5"/>
  <c r="CT2" i="5"/>
  <c r="BF3" i="5"/>
  <c r="BK2" i="5"/>
  <c r="DS2" i="5"/>
  <c r="GA2" i="5"/>
  <c r="BK3" i="5"/>
  <c r="DS3" i="5"/>
  <c r="GA3" i="5"/>
  <c r="BA2" i="5"/>
  <c r="DI2" i="5"/>
  <c r="FQ2" i="5"/>
  <c r="R2" i="5"/>
  <c r="BZ2" i="5"/>
  <c r="EH2" i="5"/>
  <c r="R3" i="5"/>
  <c r="BZ3" i="5"/>
  <c r="EH3" i="5"/>
  <c r="BP2" i="5"/>
  <c r="DX2" i="5"/>
  <c r="BP3" i="5"/>
  <c r="DX3" i="5"/>
  <c r="GF3" i="5"/>
  <c r="FV2" i="11"/>
  <c r="AB3" i="11"/>
  <c r="AQ2" i="11"/>
  <c r="EW2" i="11"/>
  <c r="BA3" i="11"/>
  <c r="GA2" i="11"/>
  <c r="CE3" i="11"/>
  <c r="DI3" i="11"/>
  <c r="DX2" i="11"/>
  <c r="FQ3" i="11"/>
  <c r="DN3" i="11"/>
  <c r="W2" i="11"/>
  <c r="BA2" i="11"/>
  <c r="BZ2" i="11"/>
  <c r="EC2" i="11"/>
  <c r="FG2" i="11"/>
  <c r="AG3" i="11"/>
  <c r="FV3" i="11"/>
  <c r="BF3" i="11"/>
  <c r="DD2" i="11"/>
  <c r="CO3" i="11"/>
  <c r="CE2" i="11"/>
  <c r="FL2" i="11"/>
  <c r="EW3" i="11"/>
  <c r="DX3" i="11"/>
  <c r="CJ3" i="11"/>
  <c r="BP3" i="11"/>
  <c r="AG2" i="11"/>
  <c r="EM2" i="11"/>
  <c r="FQ2" i="11"/>
  <c r="AQ3" i="11"/>
  <c r="AV2" i="11"/>
  <c r="BK2" i="11"/>
  <c r="CJ2" i="11"/>
  <c r="R3" i="11"/>
  <c r="BU3" i="11"/>
  <c r="CY3" i="11"/>
  <c r="EC3" i="11"/>
  <c r="CY2" i="11"/>
  <c r="AB2" i="11"/>
  <c r="DI2" i="11"/>
  <c r="DN2" i="11"/>
  <c r="ER2" i="11"/>
  <c r="AV3" i="11"/>
  <c r="GK3" i="11"/>
  <c r="GF2" i="11"/>
  <c r="BP2" i="11"/>
  <c r="CO2" i="11"/>
  <c r="W3" i="11"/>
  <c r="EH3" i="11"/>
  <c r="DS2" i="11"/>
  <c r="BK3" i="11"/>
  <c r="EM3" i="11"/>
  <c r="R2" i="11"/>
  <c r="BF2" i="11"/>
  <c r="EH2" i="11"/>
  <c r="FB2" i="11"/>
  <c r="CT2" i="11"/>
  <c r="AL2" i="11"/>
  <c r="GA3" i="11"/>
  <c r="DS3" i="11"/>
  <c r="FB3" i="11"/>
  <c r="CT3" i="11"/>
  <c r="AL3" i="11"/>
  <c r="FL3" i="11"/>
  <c r="BU2" i="11"/>
  <c r="GK2" i="11"/>
  <c r="DD3" i="11"/>
  <c r="ER3" i="11"/>
  <c r="FG3" i="11"/>
  <c r="GF3" i="11"/>
  <c r="F8" i="11"/>
  <c r="K8" i="11"/>
  <c r="A3" i="11"/>
  <c r="B56" i="11"/>
  <c r="L12" i="9" l="1"/>
  <c r="M13" i="9" s="1"/>
  <c r="J13" i="9"/>
  <c r="T2" i="11"/>
  <c r="A60" i="6"/>
  <c r="AO59" i="6"/>
  <c r="AK59" i="6"/>
  <c r="AN59" i="6"/>
  <c r="AM59" i="6"/>
  <c r="AL59" i="6"/>
  <c r="U2" i="11"/>
  <c r="P3" i="11"/>
  <c r="P4" i="11" s="1"/>
  <c r="P5" i="11" s="1"/>
  <c r="F9" i="11"/>
  <c r="A4" i="11"/>
  <c r="B57" i="11"/>
  <c r="K9" i="11"/>
  <c r="L13" i="9" l="1"/>
  <c r="M14" i="9" s="1"/>
  <c r="J14" i="9"/>
  <c r="T3" i="11"/>
  <c r="A61" i="6"/>
  <c r="AN60" i="6"/>
  <c r="AO60" i="6"/>
  <c r="AM60" i="6"/>
  <c r="AL60" i="6"/>
  <c r="AK60" i="6"/>
  <c r="U3" i="11"/>
  <c r="Z2" i="11"/>
  <c r="Y2" i="11"/>
  <c r="P6" i="11"/>
  <c r="Q5" i="11"/>
  <c r="A5" i="11"/>
  <c r="F10" i="11"/>
  <c r="K10" i="11"/>
  <c r="L14" i="9" l="1"/>
  <c r="M15" i="9" s="1"/>
  <c r="J15" i="9"/>
  <c r="AN61" i="6"/>
  <c r="AM61" i="6"/>
  <c r="AL61" i="6"/>
  <c r="AO61" i="6"/>
  <c r="AK61" i="6"/>
  <c r="AE2" i="11"/>
  <c r="AD2" i="11"/>
  <c r="Z3" i="11"/>
  <c r="Y3" i="11"/>
  <c r="U4" i="11"/>
  <c r="U5" i="11" s="1"/>
  <c r="U6" i="11" s="1"/>
  <c r="P7" i="11"/>
  <c r="Q6" i="11"/>
  <c r="A6" i="11"/>
  <c r="F11" i="11"/>
  <c r="K11" i="11"/>
  <c r="L15" i="9" l="1"/>
  <c r="M16" i="9" s="1"/>
  <c r="J16" i="9"/>
  <c r="V5" i="11"/>
  <c r="AD3" i="11"/>
  <c r="Z4" i="11"/>
  <c r="Z5" i="11" s="1"/>
  <c r="Z6" i="11" s="1"/>
  <c r="AE3" i="11"/>
  <c r="AI2" i="11"/>
  <c r="AJ2" i="11"/>
  <c r="V6" i="11"/>
  <c r="U7" i="11"/>
  <c r="P8" i="11"/>
  <c r="K12" i="11"/>
  <c r="F12" i="11"/>
  <c r="A7" i="11"/>
  <c r="L16" i="9" l="1"/>
  <c r="M17" i="9" s="1"/>
  <c r="J17" i="9"/>
  <c r="AA5" i="11"/>
  <c r="AI3" i="11"/>
  <c r="AE4" i="11"/>
  <c r="AE5" i="11" s="1"/>
  <c r="AF5" i="11" s="1"/>
  <c r="AO2" i="11"/>
  <c r="AN2" i="11"/>
  <c r="AJ3" i="11"/>
  <c r="U8" i="11"/>
  <c r="P9" i="11"/>
  <c r="AA6" i="11"/>
  <c r="Z7" i="11"/>
  <c r="A8" i="11"/>
  <c r="F13" i="11"/>
  <c r="K13" i="11"/>
  <c r="AE6" i="11" l="1"/>
  <c r="L17" i="9"/>
  <c r="M18" i="9" s="1"/>
  <c r="J18" i="9"/>
  <c r="AN3" i="11"/>
  <c r="AJ4" i="11"/>
  <c r="AJ5" i="11" s="1"/>
  <c r="AK5" i="11" s="1"/>
  <c r="AT2" i="11"/>
  <c r="AO3" i="11"/>
  <c r="AS2" i="11"/>
  <c r="AJ6" i="11"/>
  <c r="AE7" i="11"/>
  <c r="AF6" i="11"/>
  <c r="P10" i="11"/>
  <c r="Z8" i="11"/>
  <c r="U9" i="11"/>
  <c r="F14" i="11"/>
  <c r="K14" i="11"/>
  <c r="A9" i="11"/>
  <c r="L18" i="9" l="1"/>
  <c r="M19" i="9" s="1"/>
  <c r="J19" i="9"/>
  <c r="AT3" i="11"/>
  <c r="AY2" i="11"/>
  <c r="AX2" i="11"/>
  <c r="AS3" i="11"/>
  <c r="AO4" i="11"/>
  <c r="AO5" i="11" s="1"/>
  <c r="AO6" i="11" s="1"/>
  <c r="Z9" i="11"/>
  <c r="AP5" i="11"/>
  <c r="AE8" i="11"/>
  <c r="AK6" i="11"/>
  <c r="AJ7" i="11"/>
  <c r="U10" i="11"/>
  <c r="P11" i="11"/>
  <c r="A10" i="11"/>
  <c r="F15" i="11"/>
  <c r="K15" i="11"/>
  <c r="L19" i="9" l="1"/>
  <c r="M20" i="9" s="1"/>
  <c r="J20" i="9"/>
  <c r="AY3" i="11"/>
  <c r="BD2" i="11"/>
  <c r="BC2" i="11"/>
  <c r="AX3" i="11"/>
  <c r="AT4" i="11"/>
  <c r="AT5" i="11" s="1"/>
  <c r="AU5" i="11"/>
  <c r="AT6" i="11"/>
  <c r="Z10" i="11"/>
  <c r="AE9" i="11"/>
  <c r="AP6" i="11"/>
  <c r="AO7" i="11"/>
  <c r="AJ8" i="11"/>
  <c r="P12" i="11"/>
  <c r="U11" i="11"/>
  <c r="F16" i="11"/>
  <c r="A11" i="11"/>
  <c r="K16" i="11"/>
  <c r="L20" i="9" l="1"/>
  <c r="M21" i="9" s="1"/>
  <c r="J21" i="9"/>
  <c r="BI2" i="11"/>
  <c r="BD3" i="11"/>
  <c r="BH2" i="11"/>
  <c r="AY4" i="11"/>
  <c r="AY5" i="11" s="1"/>
  <c r="BC3" i="11"/>
  <c r="AY6" i="11"/>
  <c r="AZ5" i="11"/>
  <c r="AE10" i="11"/>
  <c r="AT7" i="11"/>
  <c r="AU6" i="11"/>
  <c r="Z11" i="11"/>
  <c r="AO8" i="11"/>
  <c r="P13" i="11"/>
  <c r="U12" i="11"/>
  <c r="AJ9" i="11"/>
  <c r="F17" i="11"/>
  <c r="K17" i="11"/>
  <c r="A12" i="11"/>
  <c r="L21" i="9" l="1"/>
  <c r="M22" i="9" s="1"/>
  <c r="J22" i="9"/>
  <c r="BH3" i="11"/>
  <c r="BD4" i="11"/>
  <c r="BD5" i="11" s="1"/>
  <c r="BD6" i="11" s="1"/>
  <c r="BI3" i="11"/>
  <c r="BN2" i="11"/>
  <c r="BM2" i="11"/>
  <c r="AO9" i="11"/>
  <c r="P14" i="11"/>
  <c r="AT8" i="11"/>
  <c r="AJ10" i="11"/>
  <c r="Z12" i="11"/>
  <c r="AE11" i="11"/>
  <c r="AZ6" i="11"/>
  <c r="AY7" i="11"/>
  <c r="U13" i="11"/>
  <c r="F18" i="11"/>
  <c r="A13" i="11"/>
  <c r="K18" i="11"/>
  <c r="BE5" i="11" l="1"/>
  <c r="L22" i="9"/>
  <c r="M23" i="9" s="1"/>
  <c r="J23" i="9"/>
  <c r="BN3" i="11"/>
  <c r="BS2" i="11"/>
  <c r="BR2" i="11"/>
  <c r="BM3" i="11"/>
  <c r="BI4" i="11"/>
  <c r="BI5" i="11" s="1"/>
  <c r="BJ5" i="11" s="1"/>
  <c r="AT9" i="11"/>
  <c r="AE12" i="11"/>
  <c r="AJ11" i="11"/>
  <c r="AY8" i="11"/>
  <c r="Z13" i="11"/>
  <c r="P15" i="11"/>
  <c r="U14" i="11"/>
  <c r="BD7" i="11"/>
  <c r="BE6" i="11"/>
  <c r="AO10" i="11"/>
  <c r="F19" i="11"/>
  <c r="K19" i="11"/>
  <c r="A14" i="11"/>
  <c r="L23" i="9" l="1"/>
  <c r="M24" i="9" s="1"/>
  <c r="J24" i="9"/>
  <c r="BI6" i="11"/>
  <c r="BI7" i="11" s="1"/>
  <c r="BS3" i="11"/>
  <c r="BX2" i="11"/>
  <c r="BW2" i="11"/>
  <c r="BN4" i="11"/>
  <c r="BN5" i="11" s="1"/>
  <c r="BN6" i="11" s="1"/>
  <c r="BR3" i="11"/>
  <c r="AT10" i="11"/>
  <c r="BD8" i="11"/>
  <c r="AJ12" i="11"/>
  <c r="U15" i="11"/>
  <c r="BJ6" i="11"/>
  <c r="P16" i="11"/>
  <c r="AY9" i="11"/>
  <c r="AO11" i="11"/>
  <c r="AE13" i="11"/>
  <c r="Z14" i="11"/>
  <c r="K20" i="11"/>
  <c r="F20" i="11"/>
  <c r="A15" i="11"/>
  <c r="L24" i="9" l="1"/>
  <c r="M25" i="9" s="1"/>
  <c r="J25" i="9"/>
  <c r="BO5" i="11"/>
  <c r="CB2" i="11"/>
  <c r="CC2" i="11"/>
  <c r="BX3" i="11"/>
  <c r="BW3" i="11"/>
  <c r="BS4" i="11"/>
  <c r="BS5" i="11" s="1"/>
  <c r="BS6" i="11" s="1"/>
  <c r="P17" i="11"/>
  <c r="BT5" i="11"/>
  <c r="U16" i="11"/>
  <c r="AT11" i="11"/>
  <c r="AJ13" i="11"/>
  <c r="BD9" i="11"/>
  <c r="AY10" i="11"/>
  <c r="AO12" i="11"/>
  <c r="BI8" i="11"/>
  <c r="Z15" i="11"/>
  <c r="AE14" i="11"/>
  <c r="BO6" i="11"/>
  <c r="BN7" i="11"/>
  <c r="A16" i="11"/>
  <c r="F21" i="11"/>
  <c r="K21" i="11"/>
  <c r="L25" i="9" l="1"/>
  <c r="M26" i="9" s="1"/>
  <c r="J26" i="9"/>
  <c r="CB3" i="11"/>
  <c r="BX4" i="11"/>
  <c r="BX5" i="11" s="1"/>
  <c r="BX6" i="11" s="1"/>
  <c r="CH2" i="11"/>
  <c r="CC3" i="11"/>
  <c r="CG2" i="11"/>
  <c r="BS7" i="11"/>
  <c r="BT6" i="11"/>
  <c r="BI9" i="11"/>
  <c r="P18" i="11"/>
  <c r="AO13" i="11"/>
  <c r="AJ14" i="11"/>
  <c r="AE15" i="11"/>
  <c r="U17" i="11"/>
  <c r="Z16" i="11"/>
  <c r="BN8" i="11"/>
  <c r="BD10" i="11"/>
  <c r="AT12" i="11"/>
  <c r="AY11" i="11"/>
  <c r="F22" i="11"/>
  <c r="A17" i="11"/>
  <c r="K22" i="11"/>
  <c r="L26" i="9" l="1"/>
  <c r="M27" i="9" s="1"/>
  <c r="J27" i="9"/>
  <c r="BY5" i="11"/>
  <c r="CG3" i="11"/>
  <c r="CC4" i="11"/>
  <c r="CC5" i="11" s="1"/>
  <c r="CC6" i="11" s="1"/>
  <c r="CM2" i="11"/>
  <c r="CH3" i="11"/>
  <c r="CL2" i="11"/>
  <c r="BI10" i="11"/>
  <c r="AY12" i="11"/>
  <c r="AJ15" i="11"/>
  <c r="AE16" i="11"/>
  <c r="AO14" i="11"/>
  <c r="P19" i="11"/>
  <c r="BD11" i="11"/>
  <c r="BN9" i="11"/>
  <c r="BX7" i="11"/>
  <c r="BY6" i="11"/>
  <c r="Z17" i="11"/>
  <c r="AT13" i="11"/>
  <c r="U18" i="11"/>
  <c r="BT7" i="11"/>
  <c r="BS8" i="11"/>
  <c r="A18" i="11"/>
  <c r="K23" i="11"/>
  <c r="F23" i="11"/>
  <c r="L27" i="9" l="1"/>
  <c r="M28" i="9" s="1"/>
  <c r="J28" i="9"/>
  <c r="CD5" i="11"/>
  <c r="CL3" i="11"/>
  <c r="CH4" i="11"/>
  <c r="CH5" i="11" s="1"/>
  <c r="CI5" i="11" s="1"/>
  <c r="CM3" i="11"/>
  <c r="CR2" i="11"/>
  <c r="CQ2" i="11"/>
  <c r="BN10" i="11"/>
  <c r="AE17" i="11"/>
  <c r="BI11" i="11"/>
  <c r="AY13" i="11"/>
  <c r="U19" i="11"/>
  <c r="AO15" i="11"/>
  <c r="BX8" i="11"/>
  <c r="BY7" i="11"/>
  <c r="AT14" i="11"/>
  <c r="AJ16" i="11"/>
  <c r="BD12" i="11"/>
  <c r="P20" i="11"/>
  <c r="BT8" i="11"/>
  <c r="BS9" i="11"/>
  <c r="Z18" i="11"/>
  <c r="CD6" i="11"/>
  <c r="CC7" i="11"/>
  <c r="A19" i="11"/>
  <c r="K24" i="11"/>
  <c r="F24" i="11"/>
  <c r="CH6" i="11" l="1"/>
  <c r="L28" i="9"/>
  <c r="M29" i="9" s="1"/>
  <c r="J29" i="9"/>
  <c r="CR3" i="11"/>
  <c r="CW2" i="11"/>
  <c r="CV2" i="11"/>
  <c r="CQ3" i="11"/>
  <c r="CM4" i="11"/>
  <c r="CM5" i="11" s="1"/>
  <c r="CM6" i="11" s="1"/>
  <c r="Z19" i="11"/>
  <c r="AE18" i="11"/>
  <c r="AO16" i="11"/>
  <c r="BI12" i="11"/>
  <c r="AJ17" i="11"/>
  <c r="AY14" i="11"/>
  <c r="BN11" i="11"/>
  <c r="BS10" i="11"/>
  <c r="BT9" i="11"/>
  <c r="BD13" i="11"/>
  <c r="U20" i="11"/>
  <c r="CC8" i="11"/>
  <c r="CI6" i="11"/>
  <c r="CH7" i="11"/>
  <c r="AT15" i="11"/>
  <c r="P21" i="11"/>
  <c r="BX9" i="11"/>
  <c r="BY8" i="11"/>
  <c r="K25" i="11"/>
  <c r="A20" i="11"/>
  <c r="F25" i="11"/>
  <c r="L29" i="9" l="1"/>
  <c r="M30" i="9" s="1"/>
  <c r="J30" i="9"/>
  <c r="CN5" i="11"/>
  <c r="CW3" i="11"/>
  <c r="DB2" i="11"/>
  <c r="DA2" i="11"/>
  <c r="CV3" i="11"/>
  <c r="CR4" i="11"/>
  <c r="CR5" i="11" s="1"/>
  <c r="CR6" i="11" s="1"/>
  <c r="BN12" i="11"/>
  <c r="BI13" i="11"/>
  <c r="Z20" i="11"/>
  <c r="AO17" i="11"/>
  <c r="CH8" i="11"/>
  <c r="BT10" i="11"/>
  <c r="BS11" i="11"/>
  <c r="AT16" i="11"/>
  <c r="AY15" i="11"/>
  <c r="U21" i="11"/>
  <c r="P22" i="11"/>
  <c r="AJ18" i="11"/>
  <c r="BX10" i="11"/>
  <c r="BY9" i="11"/>
  <c r="BD14" i="11"/>
  <c r="AE19" i="11"/>
  <c r="CC9" i="11"/>
  <c r="CN6" i="11"/>
  <c r="CM7" i="11"/>
  <c r="K26" i="11"/>
  <c r="F26" i="11"/>
  <c r="A21" i="11"/>
  <c r="L30" i="9" l="1"/>
  <c r="M31" i="9" s="1"/>
  <c r="J31" i="9"/>
  <c r="CS5" i="11"/>
  <c r="DG2" i="11"/>
  <c r="DF2" i="11"/>
  <c r="DB3" i="11"/>
  <c r="DA3" i="11"/>
  <c r="CW4" i="11"/>
  <c r="CW5" i="11" s="1"/>
  <c r="CX5" i="11" s="1"/>
  <c r="Z21" i="11"/>
  <c r="BS12" i="11"/>
  <c r="BT11" i="11"/>
  <c r="CR7" i="11"/>
  <c r="CS6" i="11"/>
  <c r="U22" i="11"/>
  <c r="CM8" i="11"/>
  <c r="AO18" i="11"/>
  <c r="BI14" i="11"/>
  <c r="CC10" i="11"/>
  <c r="AY16" i="11"/>
  <c r="AT17" i="11"/>
  <c r="AJ19" i="11"/>
  <c r="P23" i="11"/>
  <c r="CH9" i="11"/>
  <c r="AE20" i="11"/>
  <c r="BD15" i="11"/>
  <c r="BX11" i="11"/>
  <c r="BY10" i="11"/>
  <c r="BN13" i="11"/>
  <c r="K27" i="11"/>
  <c r="A22" i="11"/>
  <c r="F27" i="11"/>
  <c r="L31" i="9" l="1"/>
  <c r="M32" i="9" s="1"/>
  <c r="J32" i="9"/>
  <c r="CW6" i="11"/>
  <c r="DB4" i="11"/>
  <c r="DB5" i="11" s="1"/>
  <c r="DB6" i="11" s="1"/>
  <c r="DF3" i="11"/>
  <c r="DK2" i="11"/>
  <c r="DG3" i="11"/>
  <c r="DL2" i="11"/>
  <c r="AE21" i="11"/>
  <c r="CX6" i="11"/>
  <c r="CW7" i="11"/>
  <c r="CC11" i="11"/>
  <c r="BN14" i="11"/>
  <c r="CH10" i="11"/>
  <c r="AJ20" i="11"/>
  <c r="CR8" i="11"/>
  <c r="BT12" i="11"/>
  <c r="BS13" i="11"/>
  <c r="BI15" i="11"/>
  <c r="U23" i="11"/>
  <c r="BX12" i="11"/>
  <c r="BY11" i="11"/>
  <c r="AY17" i="11"/>
  <c r="CM9" i="11"/>
  <c r="AT18" i="11"/>
  <c r="AO19" i="11"/>
  <c r="BD16" i="11"/>
  <c r="Z22" i="11"/>
  <c r="P24" i="11"/>
  <c r="K28" i="11"/>
  <c r="F28" i="11"/>
  <c r="A23" i="11"/>
  <c r="L32" i="9" l="1"/>
  <c r="M33" i="9" s="1"/>
  <c r="J33" i="9"/>
  <c r="DC5" i="11"/>
  <c r="DL3" i="11"/>
  <c r="DP2" i="11"/>
  <c r="DQ2" i="11"/>
  <c r="DG4" i="11"/>
  <c r="DG5" i="11" s="1"/>
  <c r="DK3" i="11"/>
  <c r="BI16" i="11"/>
  <c r="CW8" i="11"/>
  <c r="AJ21" i="11"/>
  <c r="Z23" i="11"/>
  <c r="AT19" i="11"/>
  <c r="AE22" i="11"/>
  <c r="BY12" i="11"/>
  <c r="BX13" i="11"/>
  <c r="BS14" i="11"/>
  <c r="BT13" i="11"/>
  <c r="CH11" i="11"/>
  <c r="BD17" i="11"/>
  <c r="BN15" i="11"/>
  <c r="DG6" i="11"/>
  <c r="DH5" i="11"/>
  <c r="AO20" i="11"/>
  <c r="CR9" i="11"/>
  <c r="CC12" i="11"/>
  <c r="CM10" i="11"/>
  <c r="U24" i="11"/>
  <c r="DC6" i="11"/>
  <c r="DB7" i="11"/>
  <c r="AY18" i="11"/>
  <c r="P25" i="11"/>
  <c r="F29" i="11"/>
  <c r="K29" i="11"/>
  <c r="A24" i="11"/>
  <c r="L33" i="9" l="1"/>
  <c r="M34" i="9" s="1"/>
  <c r="J34" i="9"/>
  <c r="DQ3" i="11"/>
  <c r="DV2" i="11"/>
  <c r="DU2" i="11"/>
  <c r="DP3" i="11"/>
  <c r="DL4" i="11"/>
  <c r="DL5" i="11" s="1"/>
  <c r="DM5" i="11" s="1"/>
  <c r="CR10" i="11"/>
  <c r="CM11" i="11"/>
  <c r="AO21" i="11"/>
  <c r="DH6" i="11"/>
  <c r="DG7" i="11"/>
  <c r="DB8" i="11"/>
  <c r="BY13" i="11"/>
  <c r="BX14" i="11"/>
  <c r="CW9" i="11"/>
  <c r="U25" i="11"/>
  <c r="BN16" i="11"/>
  <c r="Z24" i="11"/>
  <c r="BI17" i="11"/>
  <c r="P26" i="11"/>
  <c r="AT20" i="11"/>
  <c r="AJ22" i="11"/>
  <c r="BT14" i="11"/>
  <c r="BS15" i="11"/>
  <c r="AY19" i="11"/>
  <c r="BD18" i="11"/>
  <c r="CC13" i="11"/>
  <c r="CH12" i="11"/>
  <c r="AE23" i="11"/>
  <c r="K30" i="11"/>
  <c r="F30" i="11"/>
  <c r="A25" i="11"/>
  <c r="L34" i="9" l="1"/>
  <c r="M35" i="9" s="1"/>
  <c r="J35" i="9"/>
  <c r="DL6" i="11"/>
  <c r="DV3" i="11"/>
  <c r="EA2" i="11"/>
  <c r="DZ2" i="11"/>
  <c r="DQ4" i="11"/>
  <c r="DQ5" i="11" s="1"/>
  <c r="DR5" i="11" s="1"/>
  <c r="DU3" i="11"/>
  <c r="DG8" i="11"/>
  <c r="AY20" i="11"/>
  <c r="AJ23" i="11"/>
  <c r="DQ6" i="11"/>
  <c r="CW10" i="11"/>
  <c r="DB9" i="11"/>
  <c r="AO22" i="11"/>
  <c r="CR11" i="11"/>
  <c r="BI18" i="11"/>
  <c r="BN17" i="11"/>
  <c r="BD19" i="11"/>
  <c r="CH13" i="11"/>
  <c r="P27" i="11"/>
  <c r="U26" i="11"/>
  <c r="AT21" i="11"/>
  <c r="BY14" i="11"/>
  <c r="BX15" i="11"/>
  <c r="CC14" i="11"/>
  <c r="AE24" i="11"/>
  <c r="DM6" i="11"/>
  <c r="DL7" i="11"/>
  <c r="CM12" i="11"/>
  <c r="Z25" i="11"/>
  <c r="BT15" i="11"/>
  <c r="BS16" i="11"/>
  <c r="A26" i="11"/>
  <c r="K31" i="11"/>
  <c r="F31" i="11"/>
  <c r="L35" i="9" l="1"/>
  <c r="M36" i="9" s="1"/>
  <c r="J36" i="9"/>
  <c r="EA3" i="11"/>
  <c r="EE2" i="11"/>
  <c r="EF2" i="11"/>
  <c r="DZ3" i="11"/>
  <c r="DV4" i="11"/>
  <c r="DV5" i="11" s="1"/>
  <c r="DW5" i="11" s="1"/>
  <c r="CR12" i="11"/>
  <c r="DQ7" i="11"/>
  <c r="DR6" i="11"/>
  <c r="CM13" i="11"/>
  <c r="BI19" i="11"/>
  <c r="AY21" i="11"/>
  <c r="CH14" i="11"/>
  <c r="DB10" i="11"/>
  <c r="BN18" i="11"/>
  <c r="P28" i="11"/>
  <c r="CW11" i="11"/>
  <c r="BS17" i="11"/>
  <c r="BT16" i="11"/>
  <c r="DG9" i="11"/>
  <c r="AE25" i="11"/>
  <c r="U27" i="11"/>
  <c r="BD20" i="11"/>
  <c r="Z26" i="11"/>
  <c r="AJ24" i="11"/>
  <c r="AT22" i="11"/>
  <c r="AO23" i="11"/>
  <c r="DL8" i="11"/>
  <c r="CC15" i="11"/>
  <c r="BY15" i="11"/>
  <c r="BX16" i="11"/>
  <c r="K32" i="11"/>
  <c r="L32" i="11" s="1"/>
  <c r="F32" i="11"/>
  <c r="A27" i="11"/>
  <c r="L36" i="9" l="1"/>
  <c r="M37" i="9" s="1"/>
  <c r="J37" i="9"/>
  <c r="DV6" i="11"/>
  <c r="EJ2" i="11"/>
  <c r="EK2" i="11"/>
  <c r="EF3" i="11"/>
  <c r="EE3" i="11"/>
  <c r="EA4" i="11"/>
  <c r="EA5" i="11" s="1"/>
  <c r="EA6" i="11" s="1"/>
  <c r="DL9" i="11"/>
  <c r="U28" i="11"/>
  <c r="CM14" i="11"/>
  <c r="BY16" i="11"/>
  <c r="BX17" i="11"/>
  <c r="CW12" i="11"/>
  <c r="DB11" i="11"/>
  <c r="DQ8" i="11"/>
  <c r="AO24" i="11"/>
  <c r="Z27" i="11"/>
  <c r="CH15" i="11"/>
  <c r="BI20" i="11"/>
  <c r="P29" i="11"/>
  <c r="AT23" i="11"/>
  <c r="CR13" i="11"/>
  <c r="AY22" i="11"/>
  <c r="AJ25" i="11"/>
  <c r="BD21" i="11"/>
  <c r="BN19" i="11"/>
  <c r="CC16" i="11"/>
  <c r="DG10" i="11"/>
  <c r="AE26" i="11"/>
  <c r="BS18" i="11"/>
  <c r="BT17" i="11"/>
  <c r="DW6" i="11"/>
  <c r="DV7" i="11"/>
  <c r="A28" i="11"/>
  <c r="F33" i="11"/>
  <c r="K33" i="11"/>
  <c r="L33" i="11" s="1"/>
  <c r="L37" i="9" l="1"/>
  <c r="M38" i="9" s="1"/>
  <c r="J38" i="9"/>
  <c r="EJ3" i="11"/>
  <c r="EF4" i="11"/>
  <c r="EF5" i="11" s="1"/>
  <c r="EG5" i="11" s="1"/>
  <c r="EP2" i="11"/>
  <c r="EO2" i="11"/>
  <c r="EK3" i="11"/>
  <c r="EB5" i="11"/>
  <c r="CM15" i="11"/>
  <c r="Z28" i="11"/>
  <c r="DG11" i="11"/>
  <c r="AJ26" i="11"/>
  <c r="AT24" i="11"/>
  <c r="BI21" i="11"/>
  <c r="BS19" i="11"/>
  <c r="BT18" i="11"/>
  <c r="AY23" i="11"/>
  <c r="DB12" i="11"/>
  <c r="U29" i="11"/>
  <c r="BN20" i="11"/>
  <c r="CH16" i="11"/>
  <c r="AO25" i="11"/>
  <c r="CW13" i="11"/>
  <c r="BY17" i="11"/>
  <c r="BX18" i="11"/>
  <c r="DL10" i="11"/>
  <c r="DV8" i="11"/>
  <c r="CR14" i="11"/>
  <c r="P30" i="11"/>
  <c r="DQ9" i="11"/>
  <c r="EB6" i="11"/>
  <c r="EA7" i="11"/>
  <c r="AE27" i="11"/>
  <c r="CC17" i="11"/>
  <c r="BD22" i="11"/>
  <c r="F34" i="11"/>
  <c r="K34" i="11"/>
  <c r="L34" i="11" s="1"/>
  <c r="A29" i="11"/>
  <c r="EF6" i="11" l="1"/>
  <c r="L38" i="9"/>
  <c r="M39" i="9" s="1"/>
  <c r="J39" i="9"/>
  <c r="EO3" i="11"/>
  <c r="EK4" i="11"/>
  <c r="EK5" i="11" s="1"/>
  <c r="EK6" i="11" s="1"/>
  <c r="EU2" i="11"/>
  <c r="ET2" i="11"/>
  <c r="EP3" i="11"/>
  <c r="AO26" i="11"/>
  <c r="BX19" i="11"/>
  <c r="BY18" i="11"/>
  <c r="AY24" i="11"/>
  <c r="AJ27" i="11"/>
  <c r="Z29" i="11"/>
  <c r="U30" i="11"/>
  <c r="AT25" i="11"/>
  <c r="BD23" i="11"/>
  <c r="EA8" i="11"/>
  <c r="CH17" i="11"/>
  <c r="DG12" i="11"/>
  <c r="CM16" i="11"/>
  <c r="CC18" i="11"/>
  <c r="DB13" i="11"/>
  <c r="EL5" i="11"/>
  <c r="DL11" i="11"/>
  <c r="BI22" i="11"/>
  <c r="EF7" i="11"/>
  <c r="EG6" i="11"/>
  <c r="AE28" i="11"/>
  <c r="DV9" i="11"/>
  <c r="P31" i="11"/>
  <c r="CR15" i="11"/>
  <c r="CW14" i="11"/>
  <c r="BN21" i="11"/>
  <c r="BT19" i="11"/>
  <c r="BS20" i="11"/>
  <c r="DQ10" i="11"/>
  <c r="F35" i="11"/>
  <c r="K35" i="11"/>
  <c r="L35" i="11" s="1"/>
  <c r="A30" i="11"/>
  <c r="L39" i="9" l="1"/>
  <c r="M40" i="9" s="1"/>
  <c r="J40" i="9"/>
  <c r="EP4" i="11"/>
  <c r="EP5" i="11" s="1"/>
  <c r="ET3" i="11"/>
  <c r="EU3" i="11"/>
  <c r="EY2" i="11"/>
  <c r="EZ2" i="11"/>
  <c r="Z30" i="11"/>
  <c r="CM17" i="11"/>
  <c r="AT26" i="11"/>
  <c r="BX20" i="11"/>
  <c r="BY19" i="11"/>
  <c r="P32" i="11"/>
  <c r="EF8" i="11"/>
  <c r="DL12" i="11"/>
  <c r="DB14" i="11"/>
  <c r="EA9" i="11"/>
  <c r="CR16" i="11"/>
  <c r="DV10" i="11"/>
  <c r="AE29" i="11"/>
  <c r="DG13" i="11"/>
  <c r="U31" i="11"/>
  <c r="AJ28" i="11"/>
  <c r="DQ11" i="11"/>
  <c r="BT20" i="11"/>
  <c r="BS21" i="11"/>
  <c r="CW15" i="11"/>
  <c r="EQ5" i="11"/>
  <c r="EP6" i="11"/>
  <c r="BD24" i="11"/>
  <c r="BI23" i="11"/>
  <c r="CC19" i="11"/>
  <c r="AY25" i="11"/>
  <c r="BN22" i="11"/>
  <c r="EL6" i="11"/>
  <c r="EK7" i="11"/>
  <c r="CH18" i="11"/>
  <c r="AO27" i="11"/>
  <c r="K36" i="11"/>
  <c r="L36" i="11" s="1"/>
  <c r="A31" i="11"/>
  <c r="F36" i="11"/>
  <c r="L40" i="9" l="1"/>
  <c r="M41" i="9" s="1"/>
  <c r="J41" i="9"/>
  <c r="FE2" i="11"/>
  <c r="EZ3" i="11"/>
  <c r="FD2" i="11"/>
  <c r="EY3" i="11"/>
  <c r="EU4" i="11"/>
  <c r="EU5" i="11" s="1"/>
  <c r="DQ12" i="11"/>
  <c r="DV11" i="11"/>
  <c r="EF9" i="11"/>
  <c r="EK8" i="11"/>
  <c r="DG14" i="11"/>
  <c r="DB15" i="11"/>
  <c r="CM18" i="11"/>
  <c r="Q32" i="11"/>
  <c r="P33" i="11"/>
  <c r="BY20" i="11"/>
  <c r="BX21" i="11"/>
  <c r="CW16" i="11"/>
  <c r="CR17" i="11"/>
  <c r="BS22" i="11"/>
  <c r="BT21" i="11"/>
  <c r="AE30" i="11"/>
  <c r="AT27" i="11"/>
  <c r="AY26" i="11"/>
  <c r="CC20" i="11"/>
  <c r="BD25" i="11"/>
  <c r="AJ29" i="11"/>
  <c r="DL13" i="11"/>
  <c r="U32" i="11"/>
  <c r="EV5" i="11"/>
  <c r="EU6" i="11"/>
  <c r="Z31" i="11"/>
  <c r="EQ6" i="11"/>
  <c r="EP7" i="11"/>
  <c r="EA10" i="11"/>
  <c r="AO28" i="11"/>
  <c r="CH19" i="11"/>
  <c r="BN23" i="11"/>
  <c r="BI24" i="11"/>
  <c r="A32" i="11"/>
  <c r="F37" i="11"/>
  <c r="K37" i="11"/>
  <c r="L37" i="11" s="1"/>
  <c r="L41" i="9" l="1"/>
  <c r="M42" i="9" s="1"/>
  <c r="J42" i="9"/>
  <c r="FD3" i="11"/>
  <c r="EZ4" i="11"/>
  <c r="EZ5" i="11" s="1"/>
  <c r="FJ2" i="11"/>
  <c r="FI2" i="11"/>
  <c r="FE3" i="11"/>
  <c r="CC21" i="11"/>
  <c r="AT28" i="11"/>
  <c r="FA5" i="11"/>
  <c r="EZ6" i="11"/>
  <c r="DG15" i="11"/>
  <c r="CR18" i="11"/>
  <c r="CW17" i="11"/>
  <c r="EU7" i="11"/>
  <c r="EV6" i="11"/>
  <c r="EF10" i="11"/>
  <c r="AE31" i="11"/>
  <c r="U33" i="11"/>
  <c r="V32" i="11"/>
  <c r="BX22" i="11"/>
  <c r="BY21" i="11"/>
  <c r="EK9" i="11"/>
  <c r="CM19" i="11"/>
  <c r="AJ30" i="11"/>
  <c r="DV12" i="11"/>
  <c r="DL14" i="11"/>
  <c r="BI25" i="11"/>
  <c r="AY27" i="11"/>
  <c r="EP8" i="11"/>
  <c r="BN24" i="11"/>
  <c r="AO29" i="11"/>
  <c r="DB16" i="11"/>
  <c r="DQ13" i="11"/>
  <c r="BD26" i="11"/>
  <c r="BS23" i="11"/>
  <c r="BT22" i="11"/>
  <c r="Q33" i="11"/>
  <c r="P34" i="11"/>
  <c r="CH20" i="11"/>
  <c r="EA11" i="11"/>
  <c r="Z32" i="11"/>
  <c r="A33" i="11"/>
  <c r="K38" i="11"/>
  <c r="L38" i="11" s="1"/>
  <c r="F38" i="11"/>
  <c r="L42" i="9" l="1"/>
  <c r="M43" i="9" s="1"/>
  <c r="J43" i="9"/>
  <c r="FI3" i="11"/>
  <c r="FE4" i="11"/>
  <c r="FE5" i="11" s="1"/>
  <c r="FN2" i="11"/>
  <c r="FO2" i="11"/>
  <c r="FJ3" i="11"/>
  <c r="CM20" i="11"/>
  <c r="EF11" i="11"/>
  <c r="FA6" i="11"/>
  <c r="EZ7" i="11"/>
  <c r="CR19" i="11"/>
  <c r="EA12" i="11"/>
  <c r="AY28" i="11"/>
  <c r="DV13" i="11"/>
  <c r="V33" i="11"/>
  <c r="U34" i="11"/>
  <c r="AT29" i="11"/>
  <c r="AE32" i="11"/>
  <c r="EU8" i="11"/>
  <c r="DB17" i="11"/>
  <c r="EP9" i="11"/>
  <c r="BI26" i="11"/>
  <c r="BS24" i="11"/>
  <c r="BT23" i="11"/>
  <c r="DQ14" i="11"/>
  <c r="BN25" i="11"/>
  <c r="FE6" i="11"/>
  <c r="FF5" i="11"/>
  <c r="AJ31" i="11"/>
  <c r="EK10" i="11"/>
  <c r="DG16" i="11"/>
  <c r="AO30" i="11"/>
  <c r="Q34" i="11"/>
  <c r="P35" i="11"/>
  <c r="CH21" i="11"/>
  <c r="Z33" i="11"/>
  <c r="AA32" i="11"/>
  <c r="BD27" i="11"/>
  <c r="DL15" i="11"/>
  <c r="BX23" i="11"/>
  <c r="BY22" i="11"/>
  <c r="CW18" i="11"/>
  <c r="CC22" i="11"/>
  <c r="A34" i="11"/>
  <c r="K39" i="11"/>
  <c r="L39" i="11" s="1"/>
  <c r="F39" i="11"/>
  <c r="J44" i="9" l="1"/>
  <c r="L43" i="9"/>
  <c r="M44" i="9" s="1"/>
  <c r="FN3" i="11"/>
  <c r="FJ4" i="11"/>
  <c r="FJ5" i="11" s="1"/>
  <c r="FO3" i="11"/>
  <c r="FS2" i="11"/>
  <c r="FT2" i="11"/>
  <c r="BS25" i="11"/>
  <c r="BT24" i="11"/>
  <c r="DV14" i="11"/>
  <c r="CC23" i="11"/>
  <c r="DG17" i="11"/>
  <c r="BN26" i="11"/>
  <c r="BI27" i="11"/>
  <c r="DB18" i="11"/>
  <c r="CR20" i="11"/>
  <c r="AT30" i="11"/>
  <c r="FK5" i="11"/>
  <c r="FJ6" i="11"/>
  <c r="EU9" i="11"/>
  <c r="CH22" i="11"/>
  <c r="CW19" i="11"/>
  <c r="Z34" i="11"/>
  <c r="AA33" i="11"/>
  <c r="Q35" i="11"/>
  <c r="P36" i="11"/>
  <c r="DQ15" i="11"/>
  <c r="U35" i="11"/>
  <c r="V34" i="11"/>
  <c r="AY29" i="11"/>
  <c r="EF12" i="11"/>
  <c r="EZ8" i="11"/>
  <c r="BD28" i="11"/>
  <c r="EP10" i="11"/>
  <c r="DL16" i="11"/>
  <c r="EK11" i="11"/>
  <c r="EA13" i="11"/>
  <c r="CM21" i="11"/>
  <c r="FE7" i="11"/>
  <c r="FF6" i="11"/>
  <c r="BX24" i="11"/>
  <c r="BY23" i="11"/>
  <c r="AO31" i="11"/>
  <c r="AJ32" i="11"/>
  <c r="AF32" i="11"/>
  <c r="AE33" i="11"/>
  <c r="F40" i="11"/>
  <c r="K40" i="11"/>
  <c r="L40" i="11" s="1"/>
  <c r="A35" i="11"/>
  <c r="L44" i="9" l="1"/>
  <c r="M45" i="9" s="1"/>
  <c r="J45" i="9"/>
  <c r="FY2" i="11"/>
  <c r="FT3" i="11"/>
  <c r="FX2" i="11"/>
  <c r="FO4" i="11"/>
  <c r="FO5" i="11" s="1"/>
  <c r="FO6" i="11" s="1"/>
  <c r="FS3" i="11"/>
  <c r="Z35" i="11"/>
  <c r="AA34" i="11"/>
  <c r="BD29" i="11"/>
  <c r="AT31" i="11"/>
  <c r="EU10" i="11"/>
  <c r="DB19" i="11"/>
  <c r="DG18" i="11"/>
  <c r="DV15" i="11"/>
  <c r="CM22" i="11"/>
  <c r="EF13" i="11"/>
  <c r="CW20" i="11"/>
  <c r="EA14" i="11"/>
  <c r="AY30" i="11"/>
  <c r="BI28" i="11"/>
  <c r="DL17" i="11"/>
  <c r="DQ16" i="11"/>
  <c r="EZ9" i="11"/>
  <c r="FE8" i="11"/>
  <c r="Q36" i="11"/>
  <c r="P37" i="11"/>
  <c r="CH23" i="11"/>
  <c r="CR21" i="11"/>
  <c r="EK12" i="11"/>
  <c r="CC24" i="11"/>
  <c r="FK6" i="11"/>
  <c r="FJ7" i="11"/>
  <c r="BX25" i="11"/>
  <c r="BY24" i="11"/>
  <c r="EP11" i="11"/>
  <c r="BT25" i="11"/>
  <c r="BS26" i="11"/>
  <c r="AO32" i="11"/>
  <c r="AE34" i="11"/>
  <c r="AF33" i="11"/>
  <c r="AJ33" i="11"/>
  <c r="AK32" i="11"/>
  <c r="V35" i="11"/>
  <c r="U36" i="11"/>
  <c r="BN27" i="11"/>
  <c r="K41" i="11"/>
  <c r="L41" i="11" s="1"/>
  <c r="F41" i="11"/>
  <c r="A36" i="11"/>
  <c r="L45" i="9" l="1"/>
  <c r="M46" i="9" s="1"/>
  <c r="J46" i="9"/>
  <c r="FP5" i="11"/>
  <c r="FX3" i="11"/>
  <c r="FT4" i="11"/>
  <c r="FT5" i="11" s="1"/>
  <c r="GD2" i="11"/>
  <c r="FY3" i="11"/>
  <c r="GC2" i="11"/>
  <c r="FJ8" i="11"/>
  <c r="FE9" i="11"/>
  <c r="EF14" i="11"/>
  <c r="BD30" i="11"/>
  <c r="EK13" i="11"/>
  <c r="CH24" i="11"/>
  <c r="EZ10" i="11"/>
  <c r="BI29" i="11"/>
  <c r="EU11" i="11"/>
  <c r="AO33" i="11"/>
  <c r="AP32" i="11"/>
  <c r="EP12" i="11"/>
  <c r="CM23" i="11"/>
  <c r="DG19" i="11"/>
  <c r="FU5" i="11"/>
  <c r="FT6" i="11"/>
  <c r="DQ17" i="11"/>
  <c r="CW21" i="11"/>
  <c r="BT26" i="11"/>
  <c r="BS27" i="11"/>
  <c r="BY25" i="11"/>
  <c r="BX26" i="11"/>
  <c r="CC25" i="11"/>
  <c r="P38" i="11"/>
  <c r="Q37" i="11"/>
  <c r="DB20" i="11"/>
  <c r="AA35" i="11"/>
  <c r="Z36" i="11"/>
  <c r="BN28" i="11"/>
  <c r="AY31" i="11"/>
  <c r="AT32" i="11"/>
  <c r="FP6" i="11"/>
  <c r="FO7" i="11"/>
  <c r="CR22" i="11"/>
  <c r="DL18" i="11"/>
  <c r="EA15" i="11"/>
  <c r="DV16" i="11"/>
  <c r="AK33" i="11"/>
  <c r="AJ34" i="11"/>
  <c r="U37" i="11"/>
  <c r="V36" i="11"/>
  <c r="AF34" i="11"/>
  <c r="AE35" i="11"/>
  <c r="A37" i="11"/>
  <c r="F42" i="11"/>
  <c r="K42" i="11"/>
  <c r="L42" i="11" s="1"/>
  <c r="L46" i="9" l="1"/>
  <c r="M47" i="9" s="1"/>
  <c r="J47" i="9"/>
  <c r="GC3" i="11"/>
  <c r="FY4" i="11"/>
  <c r="FY5" i="11" s="1"/>
  <c r="GD3" i="11"/>
  <c r="GI2" i="11"/>
  <c r="GH2" i="11"/>
  <c r="EF15" i="11"/>
  <c r="BX27" i="11"/>
  <c r="BY26" i="11"/>
  <c r="CW22" i="11"/>
  <c r="CM24" i="11"/>
  <c r="AO34" i="11"/>
  <c r="AP33" i="11"/>
  <c r="BI30" i="11"/>
  <c r="EU12" i="11"/>
  <c r="EZ11" i="11"/>
  <c r="BN29" i="11"/>
  <c r="BD31" i="11"/>
  <c r="FE10" i="11"/>
  <c r="DB21" i="11"/>
  <c r="FZ5" i="11"/>
  <c r="FY6" i="11"/>
  <c r="FT7" i="11"/>
  <c r="FU6" i="11"/>
  <c r="CR23" i="11"/>
  <c r="AU32" i="11"/>
  <c r="AT33" i="11"/>
  <c r="CH25" i="11"/>
  <c r="DL19" i="11"/>
  <c r="DQ18" i="11"/>
  <c r="AA36" i="11"/>
  <c r="Z37" i="11"/>
  <c r="BT27" i="11"/>
  <c r="BS28" i="11"/>
  <c r="EP13" i="11"/>
  <c r="EA16" i="11"/>
  <c r="DV17" i="11"/>
  <c r="Q38" i="11"/>
  <c r="P39" i="11"/>
  <c r="DG20" i="11"/>
  <c r="FJ9" i="11"/>
  <c r="AF35" i="11"/>
  <c r="AE36" i="11"/>
  <c r="CC26" i="11"/>
  <c r="AK34" i="11"/>
  <c r="AJ35" i="11"/>
  <c r="V37" i="11"/>
  <c r="U38" i="11"/>
  <c r="FO8" i="11"/>
  <c r="AY32" i="11"/>
  <c r="EK14" i="11"/>
  <c r="K43" i="11"/>
  <c r="L43" i="11" s="1"/>
  <c r="F43" i="11"/>
  <c r="A38" i="11"/>
  <c r="J48" i="9" l="1"/>
  <c r="L47" i="9"/>
  <c r="M48" i="9" s="1"/>
  <c r="GI3" i="11"/>
  <c r="GM2" i="11"/>
  <c r="GH3" i="11"/>
  <c r="GD4" i="11"/>
  <c r="GD5" i="11" s="1"/>
  <c r="GD6" i="11" s="1"/>
  <c r="CR24" i="11"/>
  <c r="BN30" i="11"/>
  <c r="BI31" i="11"/>
  <c r="AE37" i="11"/>
  <c r="AF36" i="11"/>
  <c r="EP14" i="11"/>
  <c r="DQ19" i="11"/>
  <c r="DB22" i="11"/>
  <c r="AO35" i="11"/>
  <c r="AP34" i="11"/>
  <c r="BY27" i="11"/>
  <c r="BX28" i="11"/>
  <c r="FO9" i="11"/>
  <c r="Q39" i="11"/>
  <c r="P40" i="11"/>
  <c r="EA17" i="11"/>
  <c r="FT8" i="11"/>
  <c r="FE11" i="11"/>
  <c r="EZ12" i="11"/>
  <c r="BT28" i="11"/>
  <c r="BS29" i="11"/>
  <c r="AT34" i="11"/>
  <c r="AU33" i="11"/>
  <c r="AJ36" i="11"/>
  <c r="AK35" i="11"/>
  <c r="U39" i="11"/>
  <c r="V38" i="11"/>
  <c r="FZ6" i="11"/>
  <c r="FY7" i="11"/>
  <c r="CM25" i="11"/>
  <c r="FJ10" i="11"/>
  <c r="DL20" i="11"/>
  <c r="EF16" i="11"/>
  <c r="EK15" i="11"/>
  <c r="BD32" i="11"/>
  <c r="AZ32" i="11"/>
  <c r="AY33" i="11"/>
  <c r="DG21" i="11"/>
  <c r="DV18" i="11"/>
  <c r="AA37" i="11"/>
  <c r="Z38" i="11"/>
  <c r="CC27" i="11"/>
  <c r="CH26" i="11"/>
  <c r="EU13" i="11"/>
  <c r="CW23" i="11"/>
  <c r="F44" i="11"/>
  <c r="A39" i="11"/>
  <c r="K44" i="11"/>
  <c r="L44" i="11" s="1"/>
  <c r="L48" i="9" l="1"/>
  <c r="M49" i="9" s="1"/>
  <c r="J49" i="9"/>
  <c r="GE5" i="11"/>
  <c r="GI4" i="11"/>
  <c r="GI5" i="11" s="1"/>
  <c r="GM3" i="11"/>
  <c r="BD33" i="11"/>
  <c r="BE32" i="11"/>
  <c r="AU34" i="11"/>
  <c r="AT35" i="11"/>
  <c r="FE12" i="11"/>
  <c r="GJ5" i="11"/>
  <c r="GI6" i="11"/>
  <c r="BI32" i="11"/>
  <c r="V39" i="11"/>
  <c r="U40" i="11"/>
  <c r="Q40" i="11"/>
  <c r="P41" i="11"/>
  <c r="EP15" i="11"/>
  <c r="BT29" i="11"/>
  <c r="BS30" i="11"/>
  <c r="BN31" i="11"/>
  <c r="CW24" i="11"/>
  <c r="CH27" i="11"/>
  <c r="EK16" i="11"/>
  <c r="FY8" i="11"/>
  <c r="FT9" i="11"/>
  <c r="AP35" i="11"/>
  <c r="AO36" i="11"/>
  <c r="DV19" i="11"/>
  <c r="DL21" i="11"/>
  <c r="AZ33" i="11"/>
  <c r="AY34" i="11"/>
  <c r="FO10" i="11"/>
  <c r="DB23" i="11"/>
  <c r="CM26" i="11"/>
  <c r="CC28" i="11"/>
  <c r="EZ13" i="11"/>
  <c r="AE38" i="11"/>
  <c r="AF37" i="11"/>
  <c r="AA38" i="11"/>
  <c r="Z39" i="11"/>
  <c r="DG22" i="11"/>
  <c r="FJ11" i="11"/>
  <c r="GE6" i="11"/>
  <c r="GD7" i="11"/>
  <c r="CR25" i="11"/>
  <c r="AK36" i="11"/>
  <c r="AJ37" i="11"/>
  <c r="EF17" i="11"/>
  <c r="BX29" i="11"/>
  <c r="BY28" i="11"/>
  <c r="DQ20" i="11"/>
  <c r="EU14" i="11"/>
  <c r="EA18" i="11"/>
  <c r="F45" i="11"/>
  <c r="A40" i="11"/>
  <c r="K45" i="11"/>
  <c r="L45" i="11" s="1"/>
  <c r="L49" i="9" l="1"/>
  <c r="M50" i="9" s="1"/>
  <c r="J50" i="9"/>
  <c r="CR26" i="11"/>
  <c r="AF38" i="11"/>
  <c r="AE39" i="11"/>
  <c r="CM27" i="11"/>
  <c r="EK17" i="11"/>
  <c r="EP16" i="11"/>
  <c r="GD8" i="11"/>
  <c r="DL22" i="11"/>
  <c r="FT10" i="11"/>
  <c r="BN32" i="11"/>
  <c r="BJ32" i="11"/>
  <c r="BI33" i="11"/>
  <c r="FE13" i="11"/>
  <c r="DG23" i="11"/>
  <c r="AK37" i="11"/>
  <c r="AJ38" i="11"/>
  <c r="EF18" i="11"/>
  <c r="FO11" i="11"/>
  <c r="Z40" i="11"/>
  <c r="AA39" i="11"/>
  <c r="AZ34" i="11"/>
  <c r="AY35" i="11"/>
  <c r="FY9" i="11"/>
  <c r="CH28" i="11"/>
  <c r="EU15" i="11"/>
  <c r="EZ14" i="11"/>
  <c r="DV20" i="11"/>
  <c r="GJ6" i="11"/>
  <c r="GI7" i="11"/>
  <c r="AT36" i="11"/>
  <c r="AU35" i="11"/>
  <c r="DB24" i="11"/>
  <c r="Q41" i="11"/>
  <c r="P42" i="11"/>
  <c r="EA19" i="11"/>
  <c r="CW25" i="11"/>
  <c r="BT30" i="11"/>
  <c r="BS31" i="11"/>
  <c r="DQ21" i="11"/>
  <c r="FJ12" i="11"/>
  <c r="CC29" i="11"/>
  <c r="BX30" i="11"/>
  <c r="BY29" i="11"/>
  <c r="AP36" i="11"/>
  <c r="AO37" i="11"/>
  <c r="U41" i="11"/>
  <c r="V40" i="11"/>
  <c r="BD34" i="11"/>
  <c r="BE33" i="11"/>
  <c r="K46" i="11"/>
  <c r="L46" i="11" s="1"/>
  <c r="F46" i="11"/>
  <c r="A41" i="11"/>
  <c r="L50" i="9" l="1"/>
  <c r="M51" i="9" s="1"/>
  <c r="J51" i="9"/>
  <c r="AE40" i="11"/>
  <c r="AF39" i="11"/>
  <c r="AT37" i="11"/>
  <c r="AU36" i="11"/>
  <c r="FY10" i="11"/>
  <c r="DL23" i="11"/>
  <c r="EK18" i="11"/>
  <c r="CW26" i="11"/>
  <c r="FO12" i="11"/>
  <c r="BN33" i="11"/>
  <c r="BO32" i="11"/>
  <c r="GD9" i="11"/>
  <c r="BE34" i="11"/>
  <c r="BD35" i="11"/>
  <c r="BX31" i="11"/>
  <c r="BY30" i="11"/>
  <c r="Q42" i="11"/>
  <c r="P43" i="11"/>
  <c r="DB25" i="11"/>
  <c r="AZ35" i="11"/>
  <c r="AY36" i="11"/>
  <c r="DG24" i="11"/>
  <c r="CR27" i="11"/>
  <c r="V41" i="11"/>
  <c r="U42" i="11"/>
  <c r="EU16" i="11"/>
  <c r="EF19" i="11"/>
  <c r="FJ13" i="11"/>
  <c r="BS32" i="11"/>
  <c r="BT31" i="11"/>
  <c r="EZ15" i="11"/>
  <c r="DV21" i="11"/>
  <c r="DQ22" i="11"/>
  <c r="CM28" i="11"/>
  <c r="GI8" i="11"/>
  <c r="CC30" i="11"/>
  <c r="EA20" i="11"/>
  <c r="AA40" i="11"/>
  <c r="Z41" i="11"/>
  <c r="FE14" i="11"/>
  <c r="FT11" i="11"/>
  <c r="EP17" i="11"/>
  <c r="BI34" i="11"/>
  <c r="BJ33" i="11"/>
  <c r="AO38" i="11"/>
  <c r="AP37" i="11"/>
  <c r="CH29" i="11"/>
  <c r="AJ39" i="11"/>
  <c r="AK38" i="11"/>
  <c r="F47" i="11"/>
  <c r="K47" i="11"/>
  <c r="L47" i="11" s="1"/>
  <c r="A42" i="11"/>
  <c r="L51" i="9" l="1"/>
  <c r="M52" i="9" s="1"/>
  <c r="J52" i="9"/>
  <c r="AZ36" i="11"/>
  <c r="AY37" i="11"/>
  <c r="FO13" i="11"/>
  <c r="EK19" i="11"/>
  <c r="BY31" i="11"/>
  <c r="BX32" i="11"/>
  <c r="BT32" i="11"/>
  <c r="BS33" i="11"/>
  <c r="GD10" i="11"/>
  <c r="AT38" i="11"/>
  <c r="AU37" i="11"/>
  <c r="EF20" i="11"/>
  <c r="CM29" i="11"/>
  <c r="CR28" i="11"/>
  <c r="DB26" i="11"/>
  <c r="DL24" i="11"/>
  <c r="EP18" i="11"/>
  <c r="GI9" i="11"/>
  <c r="BJ34" i="11"/>
  <c r="BI35" i="11"/>
  <c r="EU17" i="11"/>
  <c r="DG25" i="11"/>
  <c r="CW27" i="11"/>
  <c r="FT12" i="11"/>
  <c r="AK39" i="11"/>
  <c r="AJ40" i="11"/>
  <c r="FE15" i="11"/>
  <c r="Q43" i="11"/>
  <c r="P44" i="11"/>
  <c r="AO39" i="11"/>
  <c r="AP38" i="11"/>
  <c r="DV22" i="11"/>
  <c r="EZ16" i="11"/>
  <c r="BD36" i="11"/>
  <c r="BE35" i="11"/>
  <c r="BO33" i="11"/>
  <c r="BN34" i="11"/>
  <c r="AF40" i="11"/>
  <c r="AE41" i="11"/>
  <c r="DQ23" i="11"/>
  <c r="EA21" i="11"/>
  <c r="CC31" i="11"/>
  <c r="FJ14" i="11"/>
  <c r="CH30" i="11"/>
  <c r="Z42" i="11"/>
  <c r="AA41" i="11"/>
  <c r="U43" i="11"/>
  <c r="V42" i="11"/>
  <c r="FY11" i="11"/>
  <c r="F48" i="11"/>
  <c r="A43" i="11"/>
  <c r="K48" i="11"/>
  <c r="L48" i="11" s="1"/>
  <c r="L52" i="9" l="1"/>
  <c r="M53" i="9" s="1"/>
  <c r="J53" i="9"/>
  <c r="AA42" i="11"/>
  <c r="Z43" i="11"/>
  <c r="CC32" i="11"/>
  <c r="BI36" i="11"/>
  <c r="BJ35" i="11"/>
  <c r="AO40" i="11"/>
  <c r="AP39" i="11"/>
  <c r="CW28" i="11"/>
  <c r="BS34" i="11"/>
  <c r="BT33" i="11"/>
  <c r="EP19" i="11"/>
  <c r="AE42" i="11"/>
  <c r="AF41" i="11"/>
  <c r="AJ41" i="11"/>
  <c r="AK40" i="11"/>
  <c r="DG26" i="11"/>
  <c r="BN35" i="11"/>
  <c r="BO34" i="11"/>
  <c r="EZ17" i="11"/>
  <c r="EA22" i="11"/>
  <c r="Q44" i="11"/>
  <c r="P45" i="11"/>
  <c r="CR29" i="11"/>
  <c r="EK20" i="11"/>
  <c r="FT13" i="11"/>
  <c r="GI10" i="11"/>
  <c r="AT39" i="11"/>
  <c r="AU38" i="11"/>
  <c r="U44" i="11"/>
  <c r="V43" i="11"/>
  <c r="DQ24" i="11"/>
  <c r="DL25" i="11"/>
  <c r="CM30" i="11"/>
  <c r="BY32" i="11"/>
  <c r="BX33" i="11"/>
  <c r="AZ37" i="11"/>
  <c r="AY38" i="11"/>
  <c r="FY12" i="11"/>
  <c r="DV23" i="11"/>
  <c r="FO14" i="11"/>
  <c r="FJ15" i="11"/>
  <c r="FE16" i="11"/>
  <c r="EU18" i="11"/>
  <c r="DB27" i="11"/>
  <c r="EF21" i="11"/>
  <c r="CH31" i="11"/>
  <c r="BD37" i="11"/>
  <c r="BE36" i="11"/>
  <c r="GD11" i="11"/>
  <c r="A44" i="11"/>
  <c r="F49" i="11"/>
  <c r="K49" i="11"/>
  <c r="L49" i="11" s="1"/>
  <c r="L53" i="9" l="1"/>
  <c r="M54" i="9" s="1"/>
  <c r="J54" i="9"/>
  <c r="GD12" i="11"/>
  <c r="AF42" i="11"/>
  <c r="AE43" i="11"/>
  <c r="BS35" i="11"/>
  <c r="BT34" i="11"/>
  <c r="FJ16" i="11"/>
  <c r="DV24" i="11"/>
  <c r="CR30" i="11"/>
  <c r="EZ18" i="11"/>
  <c r="BI37" i="11"/>
  <c r="BJ36" i="11"/>
  <c r="FT14" i="11"/>
  <c r="P46" i="11"/>
  <c r="Q45" i="11"/>
  <c r="CH32" i="11"/>
  <c r="BY33" i="11"/>
  <c r="BX34" i="11"/>
  <c r="DQ25" i="11"/>
  <c r="EU19" i="11"/>
  <c r="DG27" i="11"/>
  <c r="AT40" i="11"/>
  <c r="AU39" i="11"/>
  <c r="EP20" i="11"/>
  <c r="CC33" i="11"/>
  <c r="EF22" i="11"/>
  <c r="FY13" i="11"/>
  <c r="CW29" i="11"/>
  <c r="CM31" i="11"/>
  <c r="FE17" i="11"/>
  <c r="FO15" i="11"/>
  <c r="V44" i="11"/>
  <c r="U45" i="11"/>
  <c r="GI11" i="11"/>
  <c r="EA23" i="11"/>
  <c r="AK41" i="11"/>
  <c r="AJ42" i="11"/>
  <c r="EK21" i="11"/>
  <c r="AA43" i="11"/>
  <c r="Z44" i="11"/>
  <c r="BD38" i="11"/>
  <c r="BE37" i="11"/>
  <c r="AZ38" i="11"/>
  <c r="AY39" i="11"/>
  <c r="DL26" i="11"/>
  <c r="AO41" i="11"/>
  <c r="AP40" i="11"/>
  <c r="DB28" i="11"/>
  <c r="BN36" i="11"/>
  <c r="BO35" i="11"/>
  <c r="K50" i="11"/>
  <c r="L50" i="11" s="1"/>
  <c r="F50" i="11"/>
  <c r="A45" i="11"/>
  <c r="L54" i="9" l="1"/>
  <c r="M55" i="9" s="1"/>
  <c r="J55" i="9"/>
  <c r="CH33" i="11"/>
  <c r="CR31" i="11"/>
  <c r="BI38" i="11"/>
  <c r="BJ37" i="11"/>
  <c r="AZ39" i="11"/>
  <c r="AY40" i="11"/>
  <c r="CC34" i="11"/>
  <c r="BS36" i="11"/>
  <c r="BT35" i="11"/>
  <c r="DV25" i="11"/>
  <c r="AE44" i="11"/>
  <c r="AF43" i="11"/>
  <c r="DQ26" i="11"/>
  <c r="DG28" i="11"/>
  <c r="EZ19" i="11"/>
  <c r="EP21" i="11"/>
  <c r="EK22" i="11"/>
  <c r="P47" i="11"/>
  <c r="Q46" i="11"/>
  <c r="BN37" i="11"/>
  <c r="BO36" i="11"/>
  <c r="AO42" i="11"/>
  <c r="AP41" i="11"/>
  <c r="BE38" i="11"/>
  <c r="BD39" i="11"/>
  <c r="DB29" i="11"/>
  <c r="DL27" i="11"/>
  <c r="FO16" i="11"/>
  <c r="EF23" i="11"/>
  <c r="BY34" i="11"/>
  <c r="BX35" i="11"/>
  <c r="FT15" i="11"/>
  <c r="FE18" i="11"/>
  <c r="CM32" i="11"/>
  <c r="EA24" i="11"/>
  <c r="EU20" i="11"/>
  <c r="FJ17" i="11"/>
  <c r="V45" i="11"/>
  <c r="U46" i="11"/>
  <c r="GI12" i="11"/>
  <c r="CW30" i="11"/>
  <c r="AT41" i="11"/>
  <c r="AU40" i="11"/>
  <c r="Z45" i="11"/>
  <c r="AA44" i="11"/>
  <c r="FY14" i="11"/>
  <c r="AJ43" i="11"/>
  <c r="AK42" i="11"/>
  <c r="GD13" i="11"/>
  <c r="K51" i="11"/>
  <c r="L51" i="11" s="1"/>
  <c r="A46" i="11"/>
  <c r="F51" i="11"/>
  <c r="L55" i="9" l="1"/>
  <c r="M56" i="9" s="1"/>
  <c r="J56" i="9"/>
  <c r="AT42" i="11"/>
  <c r="AU41" i="11"/>
  <c r="DQ27" i="11"/>
  <c r="CC35" i="11"/>
  <c r="CW31" i="11"/>
  <c r="EF24" i="11"/>
  <c r="GD14" i="11"/>
  <c r="DB30" i="11"/>
  <c r="EK23" i="11"/>
  <c r="AZ40" i="11"/>
  <c r="AY41" i="11"/>
  <c r="BD40" i="11"/>
  <c r="BE39" i="11"/>
  <c r="BS37" i="11"/>
  <c r="BT36" i="11"/>
  <c r="CR32" i="11"/>
  <c r="FO17" i="11"/>
  <c r="FT16" i="11"/>
  <c r="DG29" i="11"/>
  <c r="AF44" i="11"/>
  <c r="AE45" i="11"/>
  <c r="CH34" i="11"/>
  <c r="FY15" i="11"/>
  <c r="FE19" i="11"/>
  <c r="EP22" i="11"/>
  <c r="DV26" i="11"/>
  <c r="BI39" i="11"/>
  <c r="BJ38" i="11"/>
  <c r="GI13" i="11"/>
  <c r="EA25" i="11"/>
  <c r="P48" i="11"/>
  <c r="Q47" i="11"/>
  <c r="AP42" i="11"/>
  <c r="AO43" i="11"/>
  <c r="BO37" i="11"/>
  <c r="BN38" i="11"/>
  <c r="AA45" i="11"/>
  <c r="Z46" i="11"/>
  <c r="FJ18" i="11"/>
  <c r="AJ44" i="11"/>
  <c r="AK43" i="11"/>
  <c r="V46" i="11"/>
  <c r="U47" i="11"/>
  <c r="EU21" i="11"/>
  <c r="CM33" i="11"/>
  <c r="BY35" i="11"/>
  <c r="BX36" i="11"/>
  <c r="DL28" i="11"/>
  <c r="EZ20" i="11"/>
  <c r="K52" i="11"/>
  <c r="L52" i="11" s="1"/>
  <c r="A47" i="11"/>
  <c r="F52" i="11"/>
  <c r="L56" i="9" l="1"/>
  <c r="M57" i="9" s="1"/>
  <c r="J57" i="9"/>
  <c r="CC36" i="11"/>
  <c r="GI14" i="11"/>
  <c r="BS38" i="11"/>
  <c r="BT37" i="11"/>
  <c r="DG30" i="11"/>
  <c r="AZ41" i="11"/>
  <c r="AY42" i="11"/>
  <c r="CM34" i="11"/>
  <c r="P49" i="11"/>
  <c r="Q48" i="11"/>
  <c r="CW32" i="11"/>
  <c r="CH35" i="11"/>
  <c r="FT17" i="11"/>
  <c r="GD15" i="11"/>
  <c r="DQ28" i="11"/>
  <c r="DL29" i="11"/>
  <c r="FE20" i="11"/>
  <c r="EP23" i="11"/>
  <c r="AJ45" i="11"/>
  <c r="AK44" i="11"/>
  <c r="FJ19" i="11"/>
  <c r="BJ39" i="11"/>
  <c r="BI40" i="11"/>
  <c r="AE46" i="11"/>
  <c r="AF45" i="11"/>
  <c r="CR33" i="11"/>
  <c r="BE40" i="11"/>
  <c r="BD41" i="11"/>
  <c r="EK24" i="11"/>
  <c r="EF25" i="11"/>
  <c r="AP43" i="11"/>
  <c r="AO44" i="11"/>
  <c r="AT43" i="11"/>
  <c r="AU42" i="11"/>
  <c r="EZ21" i="11"/>
  <c r="BN39" i="11"/>
  <c r="BO38" i="11"/>
  <c r="EU22" i="11"/>
  <c r="EA26" i="11"/>
  <c r="BX37" i="11"/>
  <c r="BY36" i="11"/>
  <c r="FY16" i="11"/>
  <c r="DB31" i="11"/>
  <c r="V47" i="11"/>
  <c r="U48" i="11"/>
  <c r="Z47" i="11"/>
  <c r="AA46" i="11"/>
  <c r="DV27" i="11"/>
  <c r="FO18" i="11"/>
  <c r="A48" i="11"/>
  <c r="K53" i="11"/>
  <c r="L53" i="11" s="1"/>
  <c r="F53" i="11"/>
  <c r="L57" i="9" l="1"/>
  <c r="M58" i="9" s="1"/>
  <c r="J58" i="9"/>
  <c r="DB32" i="11"/>
  <c r="EK25" i="11"/>
  <c r="FE21" i="11"/>
  <c r="DQ29" i="11"/>
  <c r="BT38" i="11"/>
  <c r="BS39" i="11"/>
  <c r="CR34" i="11"/>
  <c r="AZ42" i="11"/>
  <c r="AY43" i="11"/>
  <c r="GI15" i="11"/>
  <c r="FJ20" i="11"/>
  <c r="AE47" i="11"/>
  <c r="AF46" i="11"/>
  <c r="CH36" i="11"/>
  <c r="Q49" i="11"/>
  <c r="P50" i="11"/>
  <c r="AO45" i="11"/>
  <c r="AP44" i="11"/>
  <c r="FY17" i="11"/>
  <c r="EU23" i="11"/>
  <c r="DL30" i="11"/>
  <c r="GD16" i="11"/>
  <c r="DG31" i="11"/>
  <c r="AT44" i="11"/>
  <c r="AU43" i="11"/>
  <c r="BE41" i="11"/>
  <c r="BD42" i="11"/>
  <c r="AJ46" i="11"/>
  <c r="AK45" i="11"/>
  <c r="V48" i="11"/>
  <c r="U49" i="11"/>
  <c r="EF26" i="11"/>
  <c r="BI41" i="11"/>
  <c r="BJ40" i="11"/>
  <c r="CM35" i="11"/>
  <c r="FO19" i="11"/>
  <c r="EA27" i="11"/>
  <c r="DV28" i="11"/>
  <c r="EP24" i="11"/>
  <c r="CC37" i="11"/>
  <c r="Z48" i="11"/>
  <c r="AA47" i="11"/>
  <c r="FT18" i="11"/>
  <c r="CW33" i="11"/>
  <c r="EZ22" i="11"/>
  <c r="BY37" i="11"/>
  <c r="BX38" i="11"/>
  <c r="BO39" i="11"/>
  <c r="BN40" i="11"/>
  <c r="F54" i="11"/>
  <c r="A49" i="11"/>
  <c r="J48" i="11"/>
  <c r="K54" i="11"/>
  <c r="L54" i="11" s="1"/>
  <c r="L58" i="9" l="1"/>
  <c r="M59" i="9" s="1"/>
  <c r="J59" i="9"/>
  <c r="FY18" i="11"/>
  <c r="P51" i="11"/>
  <c r="Q50" i="11"/>
  <c r="FE22" i="11"/>
  <c r="FO20" i="11"/>
  <c r="GD17" i="11"/>
  <c r="AZ43" i="11"/>
  <c r="AY44" i="11"/>
  <c r="AU44" i="11"/>
  <c r="AT45" i="11"/>
  <c r="CH37" i="11"/>
  <c r="DL31" i="11"/>
  <c r="BS40" i="11"/>
  <c r="BT39" i="11"/>
  <c r="EK26" i="11"/>
  <c r="EP25" i="11"/>
  <c r="Z49" i="11"/>
  <c r="AA48" i="11"/>
  <c r="EZ23" i="11"/>
  <c r="EF27" i="11"/>
  <c r="FJ21" i="11"/>
  <c r="EU24" i="11"/>
  <c r="BD43" i="11"/>
  <c r="BE42" i="11"/>
  <c r="AJ47" i="11"/>
  <c r="AK46" i="11"/>
  <c r="DV29" i="11"/>
  <c r="BY38" i="11"/>
  <c r="BX39" i="11"/>
  <c r="CC38" i="11"/>
  <c r="CM36" i="11"/>
  <c r="AE48" i="11"/>
  <c r="AF47" i="11"/>
  <c r="BN41" i="11"/>
  <c r="BO40" i="11"/>
  <c r="CW34" i="11"/>
  <c r="U50" i="11"/>
  <c r="V49" i="11"/>
  <c r="DG32" i="11"/>
  <c r="AP45" i="11"/>
  <c r="AO46" i="11"/>
  <c r="DQ30" i="11"/>
  <c r="FT19" i="11"/>
  <c r="CR35" i="11"/>
  <c r="DB33" i="11"/>
  <c r="EA28" i="11"/>
  <c r="BJ41" i="11"/>
  <c r="BI42" i="11"/>
  <c r="GI16" i="11"/>
  <c r="A50" i="11"/>
  <c r="T50" i="11" s="1"/>
  <c r="J49" i="11"/>
  <c r="O49" i="11"/>
  <c r="F55" i="11"/>
  <c r="K55" i="11"/>
  <c r="L55" i="11" s="1"/>
  <c r="J60" i="9" l="1"/>
  <c r="L60" i="9" s="1"/>
  <c r="L59" i="9"/>
  <c r="M60" i="9" s="1"/>
  <c r="V50" i="11"/>
  <c r="U51" i="11"/>
  <c r="BN42" i="11"/>
  <c r="BO41" i="11"/>
  <c r="CH38" i="11"/>
  <c r="FE23" i="11"/>
  <c r="CC39" i="11"/>
  <c r="GI17" i="11"/>
  <c r="AJ48" i="11"/>
  <c r="AK47" i="11"/>
  <c r="AE49" i="11"/>
  <c r="AF48" i="11"/>
  <c r="AP46" i="11"/>
  <c r="AO47" i="11"/>
  <c r="EF28" i="11"/>
  <c r="AA49" i="11"/>
  <c r="Z50" i="11"/>
  <c r="BT40" i="11"/>
  <c r="BS41" i="11"/>
  <c r="BY39" i="11"/>
  <c r="BX40" i="11"/>
  <c r="EU25" i="11"/>
  <c r="GD18" i="11"/>
  <c r="DL32" i="11"/>
  <c r="Q51" i="11"/>
  <c r="P52" i="11"/>
  <c r="BI43" i="11"/>
  <c r="BJ42" i="11"/>
  <c r="AU45" i="11"/>
  <c r="AT46" i="11"/>
  <c r="FY19" i="11"/>
  <c r="DB34" i="11"/>
  <c r="FT20" i="11"/>
  <c r="DG33" i="11"/>
  <c r="CW35" i="11"/>
  <c r="CM37" i="11"/>
  <c r="DV30" i="11"/>
  <c r="EP26" i="11"/>
  <c r="EA29" i="11"/>
  <c r="FJ22" i="11"/>
  <c r="EZ24" i="11"/>
  <c r="DQ31" i="11"/>
  <c r="BD44" i="11"/>
  <c r="BE43" i="11"/>
  <c r="FO21" i="11"/>
  <c r="CR36" i="11"/>
  <c r="EK27" i="11"/>
  <c r="AY45" i="11"/>
  <c r="AZ44" i="11"/>
  <c r="K56" i="11"/>
  <c r="L56" i="11" s="1"/>
  <c r="F56" i="11"/>
  <c r="A51" i="11"/>
  <c r="T51" i="11" s="1"/>
  <c r="O50" i="11"/>
  <c r="J50" i="11"/>
  <c r="CR37" i="11" l="1"/>
  <c r="GD19" i="11"/>
  <c r="EF29" i="11"/>
  <c r="BD45" i="11"/>
  <c r="BE44" i="11"/>
  <c r="EZ25" i="11"/>
  <c r="CM38" i="11"/>
  <c r="FT21" i="11"/>
  <c r="Q52" i="11"/>
  <c r="P53" i="11"/>
  <c r="AO48" i="11"/>
  <c r="AP47" i="11"/>
  <c r="CH39" i="11"/>
  <c r="AU46" i="11"/>
  <c r="AT47" i="11"/>
  <c r="BS42" i="11"/>
  <c r="BT41" i="11"/>
  <c r="CC40" i="11"/>
  <c r="FE24" i="11"/>
  <c r="CW36" i="11"/>
  <c r="EU26" i="11"/>
  <c r="AJ49" i="11"/>
  <c r="AK48" i="11"/>
  <c r="AZ45" i="11"/>
  <c r="AY46" i="11"/>
  <c r="DB35" i="11"/>
  <c r="Z51" i="11"/>
  <c r="AA50" i="11"/>
  <c r="FJ23" i="11"/>
  <c r="BN43" i="11"/>
  <c r="BO42" i="11"/>
  <c r="EP27" i="11"/>
  <c r="DV31" i="11"/>
  <c r="DL33" i="11"/>
  <c r="Y51" i="11"/>
  <c r="U52" i="11"/>
  <c r="V51" i="11"/>
  <c r="EK28" i="11"/>
  <c r="DQ32" i="11"/>
  <c r="DG34" i="11"/>
  <c r="BI44" i="11"/>
  <c r="BJ43" i="11"/>
  <c r="BY40" i="11"/>
  <c r="BX41" i="11"/>
  <c r="AE50" i="11"/>
  <c r="AF49" i="11"/>
  <c r="FO22" i="11"/>
  <c r="GI18" i="11"/>
  <c r="EA30" i="11"/>
  <c r="FY20" i="11"/>
  <c r="F57" i="11"/>
  <c r="K57" i="11"/>
  <c r="L57" i="11" s="1"/>
  <c r="A52" i="11"/>
  <c r="T52" i="11" s="1"/>
  <c r="O51" i="11"/>
  <c r="J51" i="11"/>
  <c r="P54" i="11" l="1"/>
  <c r="Q53" i="11"/>
  <c r="EF30" i="11"/>
  <c r="AU47" i="11"/>
  <c r="AT48" i="11"/>
  <c r="CC41" i="11"/>
  <c r="BN44" i="11"/>
  <c r="BO43" i="11"/>
  <c r="CW37" i="11"/>
  <c r="EZ26" i="11"/>
  <c r="CH40" i="11"/>
  <c r="GD20" i="11"/>
  <c r="FY21" i="11"/>
  <c r="AA51" i="11"/>
  <c r="Z52" i="11"/>
  <c r="BD46" i="11"/>
  <c r="BE45" i="11"/>
  <c r="DG35" i="11"/>
  <c r="Y52" i="11"/>
  <c r="U53" i="11"/>
  <c r="V52" i="11"/>
  <c r="AE51" i="11"/>
  <c r="AF50" i="11"/>
  <c r="DQ33" i="11"/>
  <c r="DB36" i="11"/>
  <c r="AK49" i="11"/>
  <c r="AJ50" i="11"/>
  <c r="FT22" i="11"/>
  <c r="GI19" i="11"/>
  <c r="DL34" i="11"/>
  <c r="BS43" i="11"/>
  <c r="BT42" i="11"/>
  <c r="CM39" i="11"/>
  <c r="EK29" i="11"/>
  <c r="EA31" i="11"/>
  <c r="BY41" i="11"/>
  <c r="BX42" i="11"/>
  <c r="EP28" i="11"/>
  <c r="FJ24" i="11"/>
  <c r="EU27" i="11"/>
  <c r="AY47" i="11"/>
  <c r="AZ46" i="11"/>
  <c r="AO49" i="11"/>
  <c r="AP48" i="11"/>
  <c r="DV32" i="11"/>
  <c r="FE25" i="11"/>
  <c r="FO23" i="11"/>
  <c r="BJ44" i="11"/>
  <c r="BI45" i="11"/>
  <c r="CR38" i="11"/>
  <c r="O52" i="11"/>
  <c r="A53" i="11"/>
  <c r="T53" i="11" s="1"/>
  <c r="J52" i="11"/>
  <c r="Z53" i="11" l="1"/>
  <c r="AD52" i="11"/>
  <c r="AA52" i="11"/>
  <c r="EZ27" i="11"/>
  <c r="EP29" i="11"/>
  <c r="DB37" i="11"/>
  <c r="BS44" i="11"/>
  <c r="BT43" i="11"/>
  <c r="CR39" i="11"/>
  <c r="AP49" i="11"/>
  <c r="AO50" i="11"/>
  <c r="DQ34" i="11"/>
  <c r="EU28" i="11"/>
  <c r="DG36" i="11"/>
  <c r="FT23" i="11"/>
  <c r="BY42" i="11"/>
  <c r="BX43" i="11"/>
  <c r="CC42" i="11"/>
  <c r="EF31" i="11"/>
  <c r="EK30" i="11"/>
  <c r="FE26" i="11"/>
  <c r="BI46" i="11"/>
  <c r="BJ45" i="11"/>
  <c r="AK50" i="11"/>
  <c r="AJ51" i="11"/>
  <c r="FY22" i="11"/>
  <c r="CH41" i="11"/>
  <c r="CW38" i="11"/>
  <c r="BE46" i="11"/>
  <c r="BD47" i="11"/>
  <c r="DL35" i="11"/>
  <c r="AY48" i="11"/>
  <c r="AZ47" i="11"/>
  <c r="EA32" i="11"/>
  <c r="CM40" i="11"/>
  <c r="AE52" i="11"/>
  <c r="AF51" i="11"/>
  <c r="BN45" i="11"/>
  <c r="BO44" i="11"/>
  <c r="DV33" i="11"/>
  <c r="P55" i="11"/>
  <c r="Q54" i="11"/>
  <c r="FO24" i="11"/>
  <c r="GI20" i="11"/>
  <c r="FJ25" i="11"/>
  <c r="Y53" i="11"/>
  <c r="V53" i="11"/>
  <c r="U54" i="11"/>
  <c r="GD21" i="11"/>
  <c r="AU48" i="11"/>
  <c r="AT49" i="11"/>
  <c r="J53" i="11"/>
  <c r="A54" i="11"/>
  <c r="T54" i="11" s="1"/>
  <c r="O53" i="11"/>
  <c r="CM41" i="11" l="1"/>
  <c r="AO51" i="11"/>
  <c r="AP50" i="11"/>
  <c r="AY49" i="11"/>
  <c r="AZ48" i="11"/>
  <c r="BJ46" i="11"/>
  <c r="BI47" i="11"/>
  <c r="BY43" i="11"/>
  <c r="BX44" i="11"/>
  <c r="DG37" i="11"/>
  <c r="DB38" i="11"/>
  <c r="EZ28" i="11"/>
  <c r="FE27" i="11"/>
  <c r="EF32" i="11"/>
  <c r="AT50" i="11"/>
  <c r="AU49" i="11"/>
  <c r="FO25" i="11"/>
  <c r="EU29" i="11"/>
  <c r="DL36" i="11"/>
  <c r="CR40" i="11"/>
  <c r="EP30" i="11"/>
  <c r="DV34" i="11"/>
  <c r="EK31" i="11"/>
  <c r="BO45" i="11"/>
  <c r="BN46" i="11"/>
  <c r="FJ26" i="11"/>
  <c r="AK51" i="11"/>
  <c r="AJ52" i="11"/>
  <c r="CC43" i="11"/>
  <c r="FT24" i="11"/>
  <c r="Q55" i="11"/>
  <c r="P56" i="11"/>
  <c r="Y54" i="11"/>
  <c r="U55" i="11"/>
  <c r="V54" i="11"/>
  <c r="EA33" i="11"/>
  <c r="CW39" i="11"/>
  <c r="DQ35" i="11"/>
  <c r="FY23" i="11"/>
  <c r="AF52" i="11"/>
  <c r="AE53" i="11"/>
  <c r="BE47" i="11"/>
  <c r="BD48" i="11"/>
  <c r="CH42" i="11"/>
  <c r="GD22" i="11"/>
  <c r="GI21" i="11"/>
  <c r="BS45" i="11"/>
  <c r="BT44" i="11"/>
  <c r="Z54" i="11"/>
  <c r="AA53" i="11"/>
  <c r="AD53" i="11"/>
  <c r="A55" i="11"/>
  <c r="T55" i="11" s="1"/>
  <c r="O54" i="11"/>
  <c r="J54" i="11"/>
  <c r="FO26" i="11" l="1"/>
  <c r="EZ29" i="11"/>
  <c r="CC44" i="11"/>
  <c r="BD49" i="11"/>
  <c r="BE48" i="11"/>
  <c r="DV35" i="11"/>
  <c r="BY44" i="11"/>
  <c r="BX45" i="11"/>
  <c r="Q56" i="11"/>
  <c r="P57" i="11"/>
  <c r="DB39" i="11"/>
  <c r="Z55" i="11"/>
  <c r="AD54" i="11"/>
  <c r="AA54" i="11"/>
  <c r="DQ36" i="11"/>
  <c r="AJ53" i="11"/>
  <c r="AK52" i="11"/>
  <c r="DL37" i="11"/>
  <c r="AU50" i="11"/>
  <c r="AT51" i="11"/>
  <c r="FE28" i="11"/>
  <c r="AP51" i="11"/>
  <c r="AO52" i="11"/>
  <c r="BN47" i="11"/>
  <c r="BO46" i="11"/>
  <c r="EP31" i="11"/>
  <c r="EU30" i="11"/>
  <c r="BJ47" i="11"/>
  <c r="BI48" i="11"/>
  <c r="Y55" i="11"/>
  <c r="V55" i="11"/>
  <c r="U56" i="11"/>
  <c r="FT25" i="11"/>
  <c r="EK32" i="11"/>
  <c r="CW40" i="11"/>
  <c r="AI53" i="11"/>
  <c r="AE54" i="11"/>
  <c r="AF53" i="11"/>
  <c r="GD23" i="11"/>
  <c r="FJ27" i="11"/>
  <c r="CR41" i="11"/>
  <c r="FY24" i="11"/>
  <c r="EA34" i="11"/>
  <c r="BS46" i="11"/>
  <c r="BT45" i="11"/>
  <c r="GI22" i="11"/>
  <c r="CH43" i="11"/>
  <c r="EF33" i="11"/>
  <c r="DG38" i="11"/>
  <c r="AY50" i="11"/>
  <c r="AZ49" i="11"/>
  <c r="CM42" i="11"/>
  <c r="A56" i="11"/>
  <c r="T56" i="11" s="1"/>
  <c r="O55" i="11"/>
  <c r="J55" i="11"/>
  <c r="DV36" i="11" l="1"/>
  <c r="EF34" i="11"/>
  <c r="CW41" i="11"/>
  <c r="EU31" i="11"/>
  <c r="BN48" i="11"/>
  <c r="BO47" i="11"/>
  <c r="AT52" i="11"/>
  <c r="AU51" i="11"/>
  <c r="BX46" i="11"/>
  <c r="BY45" i="11"/>
  <c r="BE49" i="11"/>
  <c r="BD50" i="11"/>
  <c r="EZ30" i="11"/>
  <c r="DB40" i="11"/>
  <c r="BS47" i="11"/>
  <c r="BT46" i="11"/>
  <c r="EK33" i="11"/>
  <c r="EP32" i="11"/>
  <c r="AO53" i="11"/>
  <c r="AP52" i="11"/>
  <c r="DQ37" i="11"/>
  <c r="CM43" i="11"/>
  <c r="AK53" i="11"/>
  <c r="AJ54" i="11"/>
  <c r="AZ50" i="11"/>
  <c r="AY51" i="11"/>
  <c r="EA35" i="11"/>
  <c r="CR42" i="11"/>
  <c r="AI54" i="11"/>
  <c r="AF54" i="11"/>
  <c r="AE55" i="11"/>
  <c r="Q57" i="11"/>
  <c r="FO27" i="11"/>
  <c r="GI23" i="11"/>
  <c r="FT26" i="11"/>
  <c r="CC45" i="11"/>
  <c r="BI49" i="11"/>
  <c r="BJ48" i="11"/>
  <c r="DL38" i="11"/>
  <c r="GD24" i="11"/>
  <c r="CH44" i="11"/>
  <c r="DG39" i="11"/>
  <c r="FY25" i="11"/>
  <c r="FJ28" i="11"/>
  <c r="Y56" i="11"/>
  <c r="V56" i="11"/>
  <c r="U57" i="11"/>
  <c r="FE29" i="11"/>
  <c r="AA55" i="11"/>
  <c r="Z56" i="11"/>
  <c r="AD55" i="11"/>
  <c r="A57" i="11"/>
  <c r="T57" i="11" s="1"/>
  <c r="O56" i="11"/>
  <c r="J56" i="11"/>
  <c r="EK34" i="11" l="1"/>
  <c r="EF35" i="11"/>
  <c r="BI50" i="11"/>
  <c r="BJ49" i="11"/>
  <c r="CM44" i="11"/>
  <c r="AA56" i="11"/>
  <c r="Z57" i="11"/>
  <c r="AD56" i="11"/>
  <c r="FJ29" i="11"/>
  <c r="AI55" i="11"/>
  <c r="AF55" i="11"/>
  <c r="AE56" i="11"/>
  <c r="AO54" i="11"/>
  <c r="AP53" i="11"/>
  <c r="BY46" i="11"/>
  <c r="BX47" i="11"/>
  <c r="BO48" i="11"/>
  <c r="BN49" i="11"/>
  <c r="FY26" i="11"/>
  <c r="BT47" i="11"/>
  <c r="BS48" i="11"/>
  <c r="EU32" i="11"/>
  <c r="GD25" i="11"/>
  <c r="DG40" i="11"/>
  <c r="GI24" i="11"/>
  <c r="FE30" i="11"/>
  <c r="CC46" i="11"/>
  <c r="AY52" i="11"/>
  <c r="AZ51" i="11"/>
  <c r="EA36" i="11"/>
  <c r="EP33" i="11"/>
  <c r="EZ31" i="11"/>
  <c r="CH45" i="11"/>
  <c r="FO28" i="11"/>
  <c r="DB41" i="11"/>
  <c r="AU52" i="11"/>
  <c r="AT53" i="11"/>
  <c r="DV37" i="11"/>
  <c r="DL39" i="11"/>
  <c r="CR43" i="11"/>
  <c r="BD51" i="11"/>
  <c r="BE50" i="11"/>
  <c r="CW42" i="11"/>
  <c r="Y57" i="11"/>
  <c r="V57" i="11"/>
  <c r="FT27" i="11"/>
  <c r="AK54" i="11"/>
  <c r="AJ55" i="11"/>
  <c r="AN54" i="11"/>
  <c r="DQ38" i="11"/>
  <c r="O57" i="11"/>
  <c r="J57" i="11"/>
  <c r="AK55" i="11" l="1"/>
  <c r="AJ56" i="11"/>
  <c r="AN55" i="11"/>
  <c r="DB42" i="11"/>
  <c r="DG41" i="11"/>
  <c r="FO29" i="11"/>
  <c r="EP34" i="11"/>
  <c r="BT48" i="11"/>
  <c r="BS49" i="11"/>
  <c r="CM45" i="11"/>
  <c r="EF36" i="11"/>
  <c r="FT28" i="11"/>
  <c r="DV38" i="11"/>
  <c r="FJ30" i="11"/>
  <c r="AT54" i="11"/>
  <c r="AU53" i="11"/>
  <c r="BX48" i="11"/>
  <c r="BY47" i="11"/>
  <c r="CW43" i="11"/>
  <c r="FE31" i="11"/>
  <c r="GD26" i="11"/>
  <c r="EK35" i="11"/>
  <c r="EZ32" i="11"/>
  <c r="EU33" i="11"/>
  <c r="CR44" i="11"/>
  <c r="BE51" i="11"/>
  <c r="BD52" i="11"/>
  <c r="DL40" i="11"/>
  <c r="CH46" i="11"/>
  <c r="FY27" i="11"/>
  <c r="AO55" i="11"/>
  <c r="AP54" i="11"/>
  <c r="AA57" i="11"/>
  <c r="AD57" i="11"/>
  <c r="AY53" i="11"/>
  <c r="AZ52" i="11"/>
  <c r="GI25" i="11"/>
  <c r="BI51" i="11"/>
  <c r="BJ50" i="11"/>
  <c r="DQ39" i="11"/>
  <c r="EA37" i="11"/>
  <c r="CC47" i="11"/>
  <c r="BN50" i="11"/>
  <c r="BO49" i="11"/>
  <c r="AI56" i="11"/>
  <c r="AF56" i="11"/>
  <c r="AE57" i="11"/>
  <c r="AE20" i="10"/>
  <c r="AD18" i="10"/>
  <c r="AF7" i="10"/>
  <c r="I4" i="5"/>
  <c r="I3" i="5"/>
  <c r="I2" i="5"/>
  <c r="N4" i="5"/>
  <c r="N3" i="5"/>
  <c r="N2" i="5"/>
  <c r="EA38" i="11" l="1"/>
  <c r="AY54" i="11"/>
  <c r="AZ53" i="11"/>
  <c r="DL41" i="11"/>
  <c r="EK36" i="11"/>
  <c r="FE32" i="11"/>
  <c r="BY48" i="11"/>
  <c r="BX49" i="11"/>
  <c r="EF37" i="11"/>
  <c r="EP35" i="11"/>
  <c r="DV39" i="11"/>
  <c r="BI52" i="11"/>
  <c r="BJ51" i="11"/>
  <c r="FY28" i="11"/>
  <c r="FT29" i="11"/>
  <c r="CM46" i="11"/>
  <c r="AU54" i="11"/>
  <c r="AT55" i="11"/>
  <c r="DB43" i="11"/>
  <c r="EU34" i="11"/>
  <c r="FO30" i="11"/>
  <c r="CW44" i="11"/>
  <c r="FJ31" i="11"/>
  <c r="GI26" i="11"/>
  <c r="CR45" i="11"/>
  <c r="AK56" i="11"/>
  <c r="AJ57" i="11"/>
  <c r="AN56" i="11"/>
  <c r="AS55" i="11"/>
  <c r="AP55" i="11"/>
  <c r="AO56" i="11"/>
  <c r="CH47" i="11"/>
  <c r="EZ33" i="11"/>
  <c r="GD27" i="11"/>
  <c r="BT49" i="11"/>
  <c r="BS50" i="11"/>
  <c r="BD53" i="11"/>
  <c r="BE52" i="11"/>
  <c r="CC48" i="11"/>
  <c r="DG42" i="11"/>
  <c r="BO50" i="11"/>
  <c r="BN51" i="11"/>
  <c r="DQ40" i="11"/>
  <c r="AI57" i="11"/>
  <c r="AF57" i="11"/>
  <c r="K2" i="5"/>
  <c r="F3" i="5"/>
  <c r="F4" i="5" s="1"/>
  <c r="F5" i="5" s="1"/>
  <c r="F6" i="5" s="1"/>
  <c r="F7" i="5" s="1"/>
  <c r="K3" i="5" l="1"/>
  <c r="K4" i="5" s="1"/>
  <c r="K5" i="5" s="1"/>
  <c r="K6" i="5" s="1"/>
  <c r="P2" i="5"/>
  <c r="EZ34" i="11"/>
  <c r="BX50" i="11"/>
  <c r="BY49" i="11"/>
  <c r="GI27" i="11"/>
  <c r="CW45" i="11"/>
  <c r="DL42" i="11"/>
  <c r="FY29" i="11"/>
  <c r="AK57" i="11"/>
  <c r="AN57" i="11"/>
  <c r="CM47" i="11"/>
  <c r="EP36" i="11"/>
  <c r="CC49" i="11"/>
  <c r="CH48" i="11"/>
  <c r="DB44" i="11"/>
  <c r="FT30" i="11"/>
  <c r="BI53" i="11"/>
  <c r="BJ52" i="11"/>
  <c r="FE33" i="11"/>
  <c r="AY55" i="11"/>
  <c r="AZ54" i="11"/>
  <c r="AS56" i="11"/>
  <c r="AP56" i="11"/>
  <c r="AO57" i="11"/>
  <c r="FJ32" i="11"/>
  <c r="BN52" i="11"/>
  <c r="BO51" i="11"/>
  <c r="CR46" i="11"/>
  <c r="FO31" i="11"/>
  <c r="AU55" i="11"/>
  <c r="AT56" i="11"/>
  <c r="BT50" i="11"/>
  <c r="BS51" i="11"/>
  <c r="EU35" i="11"/>
  <c r="DV40" i="11"/>
  <c r="EF38" i="11"/>
  <c r="EK37" i="11"/>
  <c r="EA39" i="11"/>
  <c r="GD28" i="11"/>
  <c r="DQ41" i="11"/>
  <c r="BD54" i="11"/>
  <c r="BE53" i="11"/>
  <c r="DG43" i="11"/>
  <c r="F8" i="5"/>
  <c r="F9" i="5"/>
  <c r="U2" i="5" l="1"/>
  <c r="P3" i="5"/>
  <c r="P4" i="5" s="1"/>
  <c r="P5" i="5" s="1"/>
  <c r="P6" i="5" s="1"/>
  <c r="K7" i="5"/>
  <c r="K8" i="5" s="1"/>
  <c r="K9" i="5" s="1"/>
  <c r="L6" i="5"/>
  <c r="AS57" i="11"/>
  <c r="AP57" i="11"/>
  <c r="FE34" i="11"/>
  <c r="DB45" i="11"/>
  <c r="GI28" i="11"/>
  <c r="DL43" i="11"/>
  <c r="BE54" i="11"/>
  <c r="BD55" i="11"/>
  <c r="BN53" i="11"/>
  <c r="BO52" i="11"/>
  <c r="BI54" i="11"/>
  <c r="BJ53" i="11"/>
  <c r="BT51" i="11"/>
  <c r="BS52" i="11"/>
  <c r="CR47" i="11"/>
  <c r="EP37" i="11"/>
  <c r="BY50" i="11"/>
  <c r="BX51" i="11"/>
  <c r="EK38" i="11"/>
  <c r="FT31" i="11"/>
  <c r="CH49" i="11"/>
  <c r="CW46" i="11"/>
  <c r="EF39" i="11"/>
  <c r="EA40" i="11"/>
  <c r="EU36" i="11"/>
  <c r="FJ33" i="11"/>
  <c r="AY56" i="11"/>
  <c r="AZ55" i="11"/>
  <c r="GD29" i="11"/>
  <c r="AX56" i="11"/>
  <c r="AU56" i="11"/>
  <c r="AT57" i="11"/>
  <c r="EZ35" i="11"/>
  <c r="DV41" i="11"/>
  <c r="DG44" i="11"/>
  <c r="CC50" i="11"/>
  <c r="FY30" i="11"/>
  <c r="FO32" i="11"/>
  <c r="DQ42" i="11"/>
  <c r="CM48" i="11"/>
  <c r="F10" i="5"/>
  <c r="K10" i="5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7" i="4"/>
  <c r="AX34" i="4"/>
  <c r="AX32" i="4"/>
  <c r="AX27" i="4"/>
  <c r="AX25" i="4"/>
  <c r="AX22" i="4"/>
  <c r="AX20" i="4"/>
  <c r="AX13" i="4"/>
  <c r="AX9" i="4"/>
  <c r="AX7" i="4"/>
  <c r="AX8" i="4"/>
  <c r="AX38" i="4"/>
  <c r="AX35" i="4"/>
  <c r="AX33" i="4"/>
  <c r="AX31" i="4"/>
  <c r="AX30" i="4"/>
  <c r="AX29" i="4"/>
  <c r="AX28" i="4"/>
  <c r="AX26" i="4"/>
  <c r="AX24" i="4"/>
  <c r="AX23" i="4"/>
  <c r="AX21" i="4"/>
  <c r="AX19" i="4"/>
  <c r="AX18" i="4"/>
  <c r="AX17" i="4"/>
  <c r="AX16" i="4"/>
  <c r="AX12" i="4"/>
  <c r="AX14" i="4" l="1"/>
  <c r="AX36" i="4"/>
  <c r="AX128" i="4"/>
  <c r="AX140" i="4"/>
  <c r="AX152" i="4"/>
  <c r="AX164" i="4"/>
  <c r="AX176" i="4"/>
  <c r="AX188" i="4"/>
  <c r="AX200" i="4"/>
  <c r="AX116" i="4"/>
  <c r="AX117" i="4"/>
  <c r="AX129" i="4"/>
  <c r="AX141" i="4"/>
  <c r="AX153" i="4"/>
  <c r="AX165" i="4"/>
  <c r="AX177" i="4"/>
  <c r="AX189" i="4"/>
  <c r="AX106" i="4"/>
  <c r="AX118" i="4"/>
  <c r="AX130" i="4"/>
  <c r="AX142" i="4"/>
  <c r="AX154" i="4"/>
  <c r="AX166" i="4"/>
  <c r="AX178" i="4"/>
  <c r="AX190" i="4"/>
  <c r="AX107" i="4"/>
  <c r="AX119" i="4"/>
  <c r="AX131" i="4"/>
  <c r="AX143" i="4"/>
  <c r="AX155" i="4"/>
  <c r="AX167" i="4"/>
  <c r="AX179" i="4"/>
  <c r="AX191" i="4"/>
  <c r="AX108" i="4"/>
  <c r="AX120" i="4"/>
  <c r="AX132" i="4"/>
  <c r="AX144" i="4"/>
  <c r="AX156" i="4"/>
  <c r="AX168" i="4"/>
  <c r="AX180" i="4"/>
  <c r="AX192" i="4"/>
  <c r="AX109" i="4"/>
  <c r="AX121" i="4"/>
  <c r="AX133" i="4"/>
  <c r="AX145" i="4"/>
  <c r="AX157" i="4"/>
  <c r="AX169" i="4"/>
  <c r="AX181" i="4"/>
  <c r="AX193" i="4"/>
  <c r="AX110" i="4"/>
  <c r="AX122" i="4"/>
  <c r="AX134" i="4"/>
  <c r="AX146" i="4"/>
  <c r="AX158" i="4"/>
  <c r="AX170" i="4"/>
  <c r="AX182" i="4"/>
  <c r="AX194" i="4"/>
  <c r="AX111" i="4"/>
  <c r="AX123" i="4"/>
  <c r="AX135" i="4"/>
  <c r="AX147" i="4"/>
  <c r="AX159" i="4"/>
  <c r="AX171" i="4"/>
  <c r="AX183" i="4"/>
  <c r="AX195" i="4"/>
  <c r="AX112" i="4"/>
  <c r="AX124" i="4"/>
  <c r="AX136" i="4"/>
  <c r="AX148" i="4"/>
  <c r="AX160" i="4"/>
  <c r="AX172" i="4"/>
  <c r="AX184" i="4"/>
  <c r="AX196" i="4"/>
  <c r="AX113" i="4"/>
  <c r="AX125" i="4"/>
  <c r="AX137" i="4"/>
  <c r="AX149" i="4"/>
  <c r="AX161" i="4"/>
  <c r="AX173" i="4"/>
  <c r="AX185" i="4"/>
  <c r="AX197" i="4"/>
  <c r="AX114" i="4"/>
  <c r="AX126" i="4"/>
  <c r="AX138" i="4"/>
  <c r="AX150" i="4"/>
  <c r="AX162" i="4"/>
  <c r="AX174" i="4"/>
  <c r="AX186" i="4"/>
  <c r="AX198" i="4"/>
  <c r="AX115" i="4"/>
  <c r="AX127" i="4"/>
  <c r="AX139" i="4"/>
  <c r="AX151" i="4"/>
  <c r="AX163" i="4"/>
  <c r="AX175" i="4"/>
  <c r="AX187" i="4"/>
  <c r="AX199" i="4"/>
  <c r="Q6" i="5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U3" i="5"/>
  <c r="U4" i="5" s="1"/>
  <c r="U5" i="5" s="1"/>
  <c r="U6" i="5" s="1"/>
  <c r="Z2" i="5"/>
  <c r="AX10" i="4"/>
  <c r="AX11" i="4"/>
  <c r="FJ34" i="11"/>
  <c r="EF40" i="11"/>
  <c r="FO33" i="11"/>
  <c r="EU37" i="11"/>
  <c r="CR48" i="11"/>
  <c r="BN54" i="11"/>
  <c r="BO53" i="11"/>
  <c r="CM49" i="11"/>
  <c r="FT32" i="11"/>
  <c r="EP38" i="11"/>
  <c r="DL44" i="11"/>
  <c r="DG45" i="11"/>
  <c r="DB46" i="11"/>
  <c r="BT52" i="11"/>
  <c r="BS53" i="11"/>
  <c r="AX57" i="11"/>
  <c r="AU57" i="11"/>
  <c r="BE55" i="11"/>
  <c r="BD56" i="11"/>
  <c r="FY31" i="11"/>
  <c r="CW47" i="11"/>
  <c r="DQ43" i="11"/>
  <c r="EK39" i="11"/>
  <c r="GI29" i="11"/>
  <c r="CC51" i="11"/>
  <c r="AY57" i="11"/>
  <c r="AZ56" i="11"/>
  <c r="FE35" i="11"/>
  <c r="DV42" i="11"/>
  <c r="EA41" i="11"/>
  <c r="GD30" i="11"/>
  <c r="BX52" i="11"/>
  <c r="BY51" i="11"/>
  <c r="BJ54" i="11"/>
  <c r="BI55" i="11"/>
  <c r="EZ36" i="11"/>
  <c r="CH50" i="11"/>
  <c r="F11" i="5"/>
  <c r="K11" i="5"/>
  <c r="AX15" i="4" l="1"/>
  <c r="AE2" i="5"/>
  <c r="Z3" i="5"/>
  <c r="Z4" i="5" s="1"/>
  <c r="Z5" i="5" s="1"/>
  <c r="Z6" i="5" s="1"/>
  <c r="V6" i="5"/>
  <c r="U7" i="5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Q32" i="5"/>
  <c r="P33" i="5"/>
  <c r="DG46" i="11"/>
  <c r="FT33" i="11"/>
  <c r="BC57" i="11"/>
  <c r="AZ57" i="11"/>
  <c r="GD31" i="11"/>
  <c r="DV43" i="11"/>
  <c r="CR49" i="11"/>
  <c r="CC52" i="11"/>
  <c r="DL45" i="11"/>
  <c r="FY32" i="11"/>
  <c r="EF41" i="11"/>
  <c r="EZ37" i="11"/>
  <c r="DQ44" i="11"/>
  <c r="DB47" i="11"/>
  <c r="FE36" i="11"/>
  <c r="BJ55" i="11"/>
  <c r="BI56" i="11"/>
  <c r="CM50" i="11"/>
  <c r="EP39" i="11"/>
  <c r="EU38" i="11"/>
  <c r="FJ35" i="11"/>
  <c r="CH51" i="11"/>
  <c r="EA42" i="11"/>
  <c r="BS54" i="11"/>
  <c r="BT53" i="11"/>
  <c r="FO34" i="11"/>
  <c r="GI30" i="11"/>
  <c r="BE56" i="11"/>
  <c r="BD57" i="11"/>
  <c r="BX53" i="11"/>
  <c r="BY52" i="11"/>
  <c r="CW48" i="11"/>
  <c r="BN55" i="11"/>
  <c r="BO54" i="11"/>
  <c r="EK40" i="11"/>
  <c r="F12" i="5"/>
  <c r="K12" i="5"/>
  <c r="H14" i="4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P34" i="5" l="1"/>
  <c r="Q33" i="5"/>
  <c r="U33" i="5"/>
  <c r="V32" i="5"/>
  <c r="Z7" i="5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AA6" i="5"/>
  <c r="AE3" i="5"/>
  <c r="AE4" i="5" s="1"/>
  <c r="AE5" i="5" s="1"/>
  <c r="AE6" i="5" s="1"/>
  <c r="AJ2" i="5"/>
  <c r="EA43" i="11"/>
  <c r="EU39" i="11"/>
  <c r="CW49" i="11"/>
  <c r="DB48" i="11"/>
  <c r="EF42" i="11"/>
  <c r="FO35" i="11"/>
  <c r="FY33" i="11"/>
  <c r="DV44" i="11"/>
  <c r="CH52" i="11"/>
  <c r="CC53" i="11"/>
  <c r="FT34" i="11"/>
  <c r="DQ45" i="11"/>
  <c r="FJ36" i="11"/>
  <c r="EZ38" i="11"/>
  <c r="BY53" i="11"/>
  <c r="BX54" i="11"/>
  <c r="GD32" i="11"/>
  <c r="DG47" i="11"/>
  <c r="EP40" i="11"/>
  <c r="BS55" i="11"/>
  <c r="BT54" i="11"/>
  <c r="FE37" i="11"/>
  <c r="BE57" i="11"/>
  <c r="EK41" i="11"/>
  <c r="BJ56" i="11"/>
  <c r="BI57" i="11"/>
  <c r="BO55" i="11"/>
  <c r="BN56" i="11"/>
  <c r="GI31" i="11"/>
  <c r="CM51" i="11"/>
  <c r="DL46" i="11"/>
  <c r="CR50" i="11"/>
  <c r="F13" i="5"/>
  <c r="K13" i="5"/>
  <c r="B5" i="9"/>
  <c r="R51" i="10"/>
  <c r="S51" i="10"/>
  <c r="S50" i="10"/>
  <c r="T50" i="10"/>
  <c r="U50" i="10"/>
  <c r="V50" i="10"/>
  <c r="V51" i="10" s="1"/>
  <c r="W50" i="10"/>
  <c r="W51" i="10" s="1"/>
  <c r="X50" i="10"/>
  <c r="Y50" i="10"/>
  <c r="Z50" i="10"/>
  <c r="Z51" i="10" s="1"/>
  <c r="AA50" i="10"/>
  <c r="AA51" i="10" s="1"/>
  <c r="AB50" i="10"/>
  <c r="AC50" i="10"/>
  <c r="AD50" i="10"/>
  <c r="AD51" i="10" s="1"/>
  <c r="T51" i="10"/>
  <c r="U51" i="10"/>
  <c r="X51" i="10"/>
  <c r="Y51" i="10"/>
  <c r="AB51" i="10"/>
  <c r="AC51" i="10"/>
  <c r="AE51" i="10"/>
  <c r="AE50" i="10"/>
  <c r="Z43" i="10"/>
  <c r="AA43" i="10"/>
  <c r="AB43" i="10"/>
  <c r="AC43" i="10"/>
  <c r="AC44" i="10" s="1"/>
  <c r="AC45" i="10" s="1"/>
  <c r="AC46" i="10" s="1"/>
  <c r="AD43" i="10"/>
  <c r="Z44" i="10"/>
  <c r="AA44" i="10"/>
  <c r="AB44" i="10"/>
  <c r="AB45" i="10" s="1"/>
  <c r="AB46" i="10" s="1"/>
  <c r="AD44" i="10"/>
  <c r="Z45" i="10"/>
  <c r="AA45" i="10"/>
  <c r="AA46" i="10" s="1"/>
  <c r="AD45" i="10"/>
  <c r="Z46" i="10"/>
  <c r="AD46" i="10"/>
  <c r="AE44" i="10"/>
  <c r="AE45" i="10" s="1"/>
  <c r="AE46" i="10" s="1"/>
  <c r="AE43" i="10"/>
  <c r="AF39" i="10"/>
  <c r="AF40" i="10" s="1"/>
  <c r="AF41" i="10" s="1"/>
  <c r="AF38" i="10"/>
  <c r="AF51" i="10"/>
  <c r="AF50" i="10"/>
  <c r="AF48" i="10"/>
  <c r="AB53" i="10"/>
  <c r="AC53" i="10"/>
  <c r="AD53" i="10"/>
  <c r="AE53" i="10"/>
  <c r="AF53" i="10"/>
  <c r="AA53" i="10"/>
  <c r="Z53" i="10"/>
  <c r="V53" i="10"/>
  <c r="W53" i="10"/>
  <c r="X53" i="10"/>
  <c r="Y53" i="10"/>
  <c r="U53" i="10"/>
  <c r="T53" i="10"/>
  <c r="S53" i="10"/>
  <c r="R53" i="10"/>
  <c r="Q53" i="10"/>
  <c r="P53" i="10" s="1"/>
  <c r="AE48" i="10"/>
  <c r="AD48" i="10"/>
  <c r="AC48" i="10"/>
  <c r="AB48" i="10"/>
  <c r="AA48" i="10"/>
  <c r="Z48" i="10"/>
  <c r="Y48" i="10"/>
  <c r="X48" i="10"/>
  <c r="W48" i="10"/>
  <c r="V48" i="10"/>
  <c r="U48" i="10" s="1"/>
  <c r="AF43" i="10"/>
  <c r="AF44" i="10" s="1"/>
  <c r="AF45" i="10" s="1"/>
  <c r="AF46" i="10" s="1"/>
  <c r="A34" i="10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F33" i="10"/>
  <c r="AF34" i="10" s="1"/>
  <c r="AF35" i="10" s="1"/>
  <c r="AF36" i="10" s="1"/>
  <c r="A33" i="10"/>
  <c r="P25" i="10"/>
  <c r="AD11" i="10"/>
  <c r="AC12" i="10"/>
  <c r="AD12" i="10"/>
  <c r="AB13" i="10"/>
  <c r="AC13" i="10"/>
  <c r="AD13" i="10"/>
  <c r="AE12" i="10"/>
  <c r="AE11" i="10" s="1"/>
  <c r="AE10" i="10" s="1"/>
  <c r="AE13" i="10"/>
  <c r="AF6" i="10"/>
  <c r="AF8" i="10" s="1"/>
  <c r="AF5" i="10"/>
  <c r="AF16" i="10"/>
  <c r="AF17" i="10" s="1"/>
  <c r="AF18" i="10" s="1"/>
  <c r="AF15" i="10"/>
  <c r="R25" i="10"/>
  <c r="S25" i="10"/>
  <c r="T25" i="10"/>
  <c r="U25" i="10"/>
  <c r="Q25" i="10"/>
  <c r="W18" i="10"/>
  <c r="X17" i="10"/>
  <c r="X18" i="10"/>
  <c r="Y16" i="10"/>
  <c r="Y17" i="10"/>
  <c r="Y18" i="10"/>
  <c r="Z16" i="10"/>
  <c r="Z17" i="10"/>
  <c r="Z18" i="10"/>
  <c r="Z15" i="10"/>
  <c r="AB15" i="10"/>
  <c r="AC15" i="10"/>
  <c r="AD15" i="10"/>
  <c r="AE15" i="10"/>
  <c r="AE16" i="10" s="1"/>
  <c r="AE17" i="10" s="1"/>
  <c r="AE18" i="10" s="1"/>
  <c r="AB16" i="10"/>
  <c r="AC16" i="10"/>
  <c r="AD16" i="10"/>
  <c r="AB17" i="10"/>
  <c r="AC17" i="10"/>
  <c r="AD17" i="10"/>
  <c r="AB18" i="10"/>
  <c r="AC18" i="10"/>
  <c r="AA16" i="10"/>
  <c r="AA17" i="10"/>
  <c r="AA18" i="10" s="1"/>
  <c r="AA15" i="10"/>
  <c r="U20" i="10"/>
  <c r="W20" i="10"/>
  <c r="X20" i="10"/>
  <c r="Y20" i="10"/>
  <c r="Z20" i="10"/>
  <c r="AA20" i="10"/>
  <c r="AB20" i="10"/>
  <c r="AC20" i="10"/>
  <c r="AD20" i="10"/>
  <c r="V20" i="10"/>
  <c r="A26" i="10"/>
  <c r="A27" i="10" s="1"/>
  <c r="A28" i="10" s="1"/>
  <c r="A29" i="10" s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5" i="10"/>
  <c r="G22" i="3"/>
  <c r="H23" i="3"/>
  <c r="AO2" i="5" l="1"/>
  <c r="AJ3" i="5"/>
  <c r="AJ4" i="5" s="1"/>
  <c r="AJ5" i="5" s="1"/>
  <c r="AJ6" i="5" s="1"/>
  <c r="AF6" i="5"/>
  <c r="AE7" i="5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A32" i="5"/>
  <c r="Z33" i="5"/>
  <c r="U34" i="5"/>
  <c r="V33" i="5"/>
  <c r="Q34" i="5"/>
  <c r="P35" i="5"/>
  <c r="EZ39" i="11"/>
  <c r="FY34" i="11"/>
  <c r="GD33" i="11"/>
  <c r="CW50" i="11"/>
  <c r="BJ57" i="11"/>
  <c r="EP41" i="11"/>
  <c r="EF43" i="11"/>
  <c r="CM52" i="11"/>
  <c r="CH53" i="11"/>
  <c r="FO36" i="11"/>
  <c r="FJ37" i="11"/>
  <c r="DG48" i="11"/>
  <c r="CR51" i="11"/>
  <c r="GI32" i="11"/>
  <c r="EK42" i="11"/>
  <c r="FE38" i="11"/>
  <c r="BX55" i="11"/>
  <c r="BY54" i="11"/>
  <c r="FT35" i="11"/>
  <c r="DV45" i="11"/>
  <c r="DB49" i="11"/>
  <c r="EU40" i="11"/>
  <c r="BO56" i="11"/>
  <c r="BN57" i="11"/>
  <c r="CC54" i="11"/>
  <c r="BT55" i="11"/>
  <c r="BS56" i="11"/>
  <c r="DL47" i="11"/>
  <c r="DQ46" i="11"/>
  <c r="EA44" i="11"/>
  <c r="F14" i="5"/>
  <c r="K14" i="5"/>
  <c r="AX11" i="1"/>
  <c r="AZ4" i="1"/>
  <c r="BA4" i="1" s="1"/>
  <c r="Q35" i="5" l="1"/>
  <c r="P36" i="5"/>
  <c r="V34" i="5"/>
  <c r="U35" i="5"/>
  <c r="AA33" i="5"/>
  <c r="Z34" i="5"/>
  <c r="AE33" i="5"/>
  <c r="AF32" i="5"/>
  <c r="AJ7" i="5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K6" i="5"/>
  <c r="AO3" i="5"/>
  <c r="AO4" i="5" s="1"/>
  <c r="AO5" i="5" s="1"/>
  <c r="AO6" i="5" s="1"/>
  <c r="AT2" i="5"/>
  <c r="EA45" i="11"/>
  <c r="FE39" i="11"/>
  <c r="CM53" i="11"/>
  <c r="BO57" i="11"/>
  <c r="EU41" i="11"/>
  <c r="FT36" i="11"/>
  <c r="GD34" i="11"/>
  <c r="BT56" i="11"/>
  <c r="BS57" i="11"/>
  <c r="EK43" i="11"/>
  <c r="FY35" i="11"/>
  <c r="DB50" i="11"/>
  <c r="FO37" i="11"/>
  <c r="DQ47" i="11"/>
  <c r="BY55" i="11"/>
  <c r="BX56" i="11"/>
  <c r="DG49" i="11"/>
  <c r="EF44" i="11"/>
  <c r="DL48" i="11"/>
  <c r="GI33" i="11"/>
  <c r="CW51" i="11"/>
  <c r="EZ40" i="11"/>
  <c r="CH54" i="11"/>
  <c r="CC55" i="11"/>
  <c r="DV46" i="11"/>
  <c r="EP42" i="11"/>
  <c r="CR52" i="11"/>
  <c r="FJ38" i="11"/>
  <c r="F15" i="5"/>
  <c r="K15" i="5"/>
  <c r="Y44" i="10"/>
  <c r="BA5" i="1"/>
  <c r="AY2" i="5" l="1"/>
  <c r="AT3" i="5"/>
  <c r="AT4" i="5" s="1"/>
  <c r="AT5" i="5" s="1"/>
  <c r="AT6" i="5" s="1"/>
  <c r="AP6" i="5"/>
  <c r="AO7" i="5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J33" i="5"/>
  <c r="AK32" i="5"/>
  <c r="AF33" i="5"/>
  <c r="AE34" i="5"/>
  <c r="AA34" i="5"/>
  <c r="Z35" i="5"/>
  <c r="U36" i="5"/>
  <c r="V35" i="5"/>
  <c r="Q36" i="5"/>
  <c r="P37" i="5"/>
  <c r="DL49" i="11"/>
  <c r="DG50" i="11"/>
  <c r="FY36" i="11"/>
  <c r="CM54" i="11"/>
  <c r="BY56" i="11"/>
  <c r="BX57" i="11"/>
  <c r="FT37" i="11"/>
  <c r="CW52" i="11"/>
  <c r="FO38" i="11"/>
  <c r="DV47" i="11"/>
  <c r="CH55" i="11"/>
  <c r="EU42" i="11"/>
  <c r="FJ39" i="11"/>
  <c r="FE40" i="11"/>
  <c r="CR53" i="11"/>
  <c r="CC56" i="11"/>
  <c r="GI34" i="11"/>
  <c r="DQ48" i="11"/>
  <c r="EF45" i="11"/>
  <c r="EK44" i="11"/>
  <c r="GD35" i="11"/>
  <c r="EP43" i="11"/>
  <c r="EZ41" i="11"/>
  <c r="DB51" i="11"/>
  <c r="BT57" i="11"/>
  <c r="EA46" i="11"/>
  <c r="F16" i="5"/>
  <c r="K16" i="5"/>
  <c r="Y46" i="10"/>
  <c r="X46" i="10" s="1"/>
  <c r="W46" i="10" s="1"/>
  <c r="Y45" i="10"/>
  <c r="X45" i="10" s="1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BT87" i="3"/>
  <c r="BU87" i="3"/>
  <c r="BV87" i="3"/>
  <c r="BW87" i="3"/>
  <c r="BX87" i="3"/>
  <c r="BY87" i="3"/>
  <c r="BZ87" i="3"/>
  <c r="CA87" i="3"/>
  <c r="CB87" i="3"/>
  <c r="CC87" i="3"/>
  <c r="CD87" i="3"/>
  <c r="BU88" i="3"/>
  <c r="BV88" i="3"/>
  <c r="BW88" i="3"/>
  <c r="BX88" i="3"/>
  <c r="BY88" i="3"/>
  <c r="BZ88" i="3"/>
  <c r="CA88" i="3"/>
  <c r="CB88" i="3"/>
  <c r="CC88" i="3"/>
  <c r="CD88" i="3"/>
  <c r="BV89" i="3"/>
  <c r="BW89" i="3"/>
  <c r="BX89" i="3"/>
  <c r="BY89" i="3"/>
  <c r="BZ89" i="3"/>
  <c r="CA89" i="3"/>
  <c r="CB89" i="3"/>
  <c r="CC89" i="3"/>
  <c r="CD89" i="3"/>
  <c r="BW90" i="3"/>
  <c r="BX90" i="3"/>
  <c r="BY90" i="3"/>
  <c r="BZ90" i="3"/>
  <c r="CA90" i="3"/>
  <c r="CB90" i="3"/>
  <c r="CC90" i="3"/>
  <c r="CD90" i="3"/>
  <c r="BX91" i="3"/>
  <c r="BY91" i="3"/>
  <c r="BZ91" i="3"/>
  <c r="CA91" i="3"/>
  <c r="CB91" i="3"/>
  <c r="CC91" i="3"/>
  <c r="CD91" i="3"/>
  <c r="BY92" i="3"/>
  <c r="BZ92" i="3"/>
  <c r="CA92" i="3"/>
  <c r="CB92" i="3"/>
  <c r="CC92" i="3"/>
  <c r="CD92" i="3"/>
  <c r="BZ93" i="3"/>
  <c r="CA93" i="3"/>
  <c r="CB93" i="3"/>
  <c r="CC93" i="3"/>
  <c r="CD93" i="3"/>
  <c r="CA94" i="3"/>
  <c r="CB94" i="3"/>
  <c r="CC94" i="3"/>
  <c r="CD94" i="3"/>
  <c r="CB95" i="3"/>
  <c r="CC95" i="3"/>
  <c r="CD95" i="3"/>
  <c r="CC96" i="3"/>
  <c r="CD96" i="3"/>
  <c r="CD97" i="3"/>
  <c r="V36" i="5" l="1"/>
  <c r="U37" i="5"/>
  <c r="Z36" i="5"/>
  <c r="AA35" i="5"/>
  <c r="AF34" i="5"/>
  <c r="AE35" i="5"/>
  <c r="AK33" i="5"/>
  <c r="AJ34" i="5"/>
  <c r="AO33" i="5"/>
  <c r="AP32" i="5"/>
  <c r="P38" i="5"/>
  <c r="Q37" i="5"/>
  <c r="AT7" i="5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U6" i="5"/>
  <c r="BD2" i="5"/>
  <c r="AY3" i="5"/>
  <c r="AY4" i="5" s="1"/>
  <c r="AY5" i="5" s="1"/>
  <c r="AY6" i="5" s="1"/>
  <c r="EP44" i="11"/>
  <c r="FO39" i="11"/>
  <c r="BY57" i="11"/>
  <c r="DQ49" i="11"/>
  <c r="CH56" i="11"/>
  <c r="DB52" i="11"/>
  <c r="CR54" i="11"/>
  <c r="DG51" i="11"/>
  <c r="CW53" i="11"/>
  <c r="EF46" i="11"/>
  <c r="FJ40" i="11"/>
  <c r="DV48" i="11"/>
  <c r="DL50" i="11"/>
  <c r="CM55" i="11"/>
  <c r="EZ42" i="11"/>
  <c r="GD36" i="11"/>
  <c r="GI35" i="11"/>
  <c r="EA47" i="11"/>
  <c r="FE41" i="11"/>
  <c r="EU43" i="11"/>
  <c r="FT38" i="11"/>
  <c r="FY37" i="11"/>
  <c r="EK45" i="11"/>
  <c r="CC57" i="11"/>
  <c r="F17" i="5"/>
  <c r="K17" i="5"/>
  <c r="Q38" i="5" l="1"/>
  <c r="P39" i="5"/>
  <c r="AP33" i="5"/>
  <c r="AO34" i="5"/>
  <c r="AK34" i="5"/>
  <c r="AJ35" i="5"/>
  <c r="AF35" i="5"/>
  <c r="AE36" i="5"/>
  <c r="AZ6" i="5"/>
  <c r="AY7" i="5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BI2" i="5"/>
  <c r="BD3" i="5"/>
  <c r="BD4" i="5" s="1"/>
  <c r="BD5" i="5" s="1"/>
  <c r="BD6" i="5" s="1"/>
  <c r="Z37" i="5"/>
  <c r="AA36" i="5"/>
  <c r="U38" i="5"/>
  <c r="V37" i="5"/>
  <c r="AT33" i="5"/>
  <c r="AU32" i="5"/>
  <c r="CH57" i="11"/>
  <c r="EZ43" i="11"/>
  <c r="FO40" i="11"/>
  <c r="FT39" i="11"/>
  <c r="CR55" i="11"/>
  <c r="DL51" i="11"/>
  <c r="GD37" i="11"/>
  <c r="EA48" i="11"/>
  <c r="CW54" i="11"/>
  <c r="DG52" i="11"/>
  <c r="DB53" i="11"/>
  <c r="DQ50" i="11"/>
  <c r="FJ41" i="11"/>
  <c r="EK46" i="11"/>
  <c r="GI36" i="11"/>
  <c r="CM56" i="11"/>
  <c r="EP45" i="11"/>
  <c r="EU44" i="11"/>
  <c r="FY38" i="11"/>
  <c r="FE42" i="11"/>
  <c r="DV49" i="11"/>
  <c r="EF47" i="11"/>
  <c r="F18" i="5"/>
  <c r="K18" i="5"/>
  <c r="BE6" i="5" l="1"/>
  <c r="BD7" i="5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I3" i="5"/>
  <c r="BI4" i="5" s="1"/>
  <c r="BI5" i="5" s="1"/>
  <c r="BI6" i="5" s="1"/>
  <c r="BN2" i="5"/>
  <c r="AZ32" i="5"/>
  <c r="AY33" i="5"/>
  <c r="AF36" i="5"/>
  <c r="AE37" i="5"/>
  <c r="AK35" i="5"/>
  <c r="AJ36" i="5"/>
  <c r="AT34" i="5"/>
  <c r="AU33" i="5"/>
  <c r="AP34" i="5"/>
  <c r="AO35" i="5"/>
  <c r="V38" i="5"/>
  <c r="U39" i="5"/>
  <c r="Q39" i="5"/>
  <c r="P40" i="5"/>
  <c r="Z38" i="5"/>
  <c r="AA37" i="5"/>
  <c r="EA49" i="11"/>
  <c r="CR56" i="11"/>
  <c r="EP46" i="11"/>
  <c r="EZ44" i="11"/>
  <c r="DV50" i="11"/>
  <c r="GD38" i="11"/>
  <c r="FY39" i="11"/>
  <c r="EF48" i="11"/>
  <c r="DQ51" i="11"/>
  <c r="GI37" i="11"/>
  <c r="DB54" i="11"/>
  <c r="FT40" i="11"/>
  <c r="DG53" i="11"/>
  <c r="FE43" i="11"/>
  <c r="EK47" i="11"/>
  <c r="EU45" i="11"/>
  <c r="CM57" i="11"/>
  <c r="DL52" i="11"/>
  <c r="FJ42" i="11"/>
  <c r="CW55" i="11"/>
  <c r="FO41" i="11"/>
  <c r="F19" i="5"/>
  <c r="K19" i="5"/>
  <c r="AU34" i="5" l="1"/>
  <c r="AT35" i="5"/>
  <c r="AJ37" i="5"/>
  <c r="AK36" i="5"/>
  <c r="AF37" i="5"/>
  <c r="AE38" i="5"/>
  <c r="Z39" i="5"/>
  <c r="AA38" i="5"/>
  <c r="Q40" i="5"/>
  <c r="P41" i="5"/>
  <c r="AZ33" i="5"/>
  <c r="AY34" i="5"/>
  <c r="U40" i="5"/>
  <c r="V39" i="5"/>
  <c r="BN3" i="5"/>
  <c r="BN4" i="5" s="1"/>
  <c r="BN5" i="5" s="1"/>
  <c r="BN6" i="5" s="1"/>
  <c r="BS2" i="5"/>
  <c r="BI7" i="5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J6" i="5"/>
  <c r="AP35" i="5"/>
  <c r="AO36" i="5"/>
  <c r="BE32" i="5"/>
  <c r="BD33" i="5"/>
  <c r="FT41" i="11"/>
  <c r="CR57" i="11"/>
  <c r="FY40" i="11"/>
  <c r="EU46" i="11"/>
  <c r="FJ43" i="11"/>
  <c r="FE44" i="11"/>
  <c r="EZ45" i="11"/>
  <c r="DL53" i="11"/>
  <c r="EA50" i="11"/>
  <c r="EK48" i="11"/>
  <c r="CW56" i="11"/>
  <c r="FO42" i="11"/>
  <c r="DB55" i="11"/>
  <c r="DG54" i="11"/>
  <c r="EF49" i="11"/>
  <c r="GD39" i="11"/>
  <c r="DQ52" i="11"/>
  <c r="GI38" i="11"/>
  <c r="DV51" i="11"/>
  <c r="EP47" i="11"/>
  <c r="F20" i="5"/>
  <c r="K20" i="5"/>
  <c r="Z40" i="5" l="1"/>
  <c r="AA39" i="5"/>
  <c r="AE39" i="5"/>
  <c r="AF38" i="5"/>
  <c r="BE33" i="5"/>
  <c r="BD34" i="5"/>
  <c r="AP36" i="5"/>
  <c r="AO37" i="5"/>
  <c r="BS3" i="5"/>
  <c r="BS4" i="5" s="1"/>
  <c r="BS5" i="5" s="1"/>
  <c r="BS6" i="5" s="1"/>
  <c r="BX2" i="5"/>
  <c r="BO6" i="5"/>
  <c r="BN7" i="5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AJ38" i="5"/>
  <c r="AK37" i="5"/>
  <c r="P42" i="5"/>
  <c r="Q41" i="5"/>
  <c r="AU35" i="5"/>
  <c r="AT36" i="5"/>
  <c r="AZ34" i="5"/>
  <c r="AY35" i="5"/>
  <c r="BI33" i="5"/>
  <c r="BJ32" i="5"/>
  <c r="V40" i="5"/>
  <c r="U41" i="5"/>
  <c r="DQ53" i="11"/>
  <c r="FJ44" i="11"/>
  <c r="EA51" i="11"/>
  <c r="EU47" i="11"/>
  <c r="CW57" i="11"/>
  <c r="EZ46" i="11"/>
  <c r="GD40" i="11"/>
  <c r="DG55" i="11"/>
  <c r="GI39" i="11"/>
  <c r="DB56" i="11"/>
  <c r="FT42" i="11"/>
  <c r="EF50" i="11"/>
  <c r="DL54" i="11"/>
  <c r="FE45" i="11"/>
  <c r="FY41" i="11"/>
  <c r="EP48" i="11"/>
  <c r="DV52" i="11"/>
  <c r="EK49" i="11"/>
  <c r="FO43" i="11"/>
  <c r="F21" i="5"/>
  <c r="K21" i="5"/>
  <c r="BN33" i="5" l="1"/>
  <c r="BO32" i="5"/>
  <c r="BX3" i="5"/>
  <c r="BX4" i="5" s="1"/>
  <c r="BX5" i="5" s="1"/>
  <c r="BX6" i="5" s="1"/>
  <c r="CC2" i="5"/>
  <c r="BI34" i="5"/>
  <c r="BJ33" i="5"/>
  <c r="BS7" i="5"/>
  <c r="BT6" i="5"/>
  <c r="AY36" i="5"/>
  <c r="AZ35" i="5"/>
  <c r="AO38" i="5"/>
  <c r="AP37" i="5"/>
  <c r="U42" i="5"/>
  <c r="V41" i="5"/>
  <c r="AT37" i="5"/>
  <c r="AU36" i="5"/>
  <c r="BE34" i="5"/>
  <c r="BD35" i="5"/>
  <c r="P43" i="5"/>
  <c r="Q42" i="5"/>
  <c r="AE40" i="5"/>
  <c r="AF39" i="5"/>
  <c r="AK38" i="5"/>
  <c r="AJ39" i="5"/>
  <c r="Z41" i="5"/>
  <c r="AA40" i="5"/>
  <c r="GI40" i="11"/>
  <c r="EU48" i="11"/>
  <c r="FT43" i="11"/>
  <c r="EZ47" i="11"/>
  <c r="FJ45" i="11"/>
  <c r="DV53" i="11"/>
  <c r="EP49" i="11"/>
  <c r="DL55" i="11"/>
  <c r="DB57" i="11"/>
  <c r="EA52" i="11"/>
  <c r="FO44" i="11"/>
  <c r="FE46" i="11"/>
  <c r="DG56" i="11"/>
  <c r="EK50" i="11"/>
  <c r="FY42" i="11"/>
  <c r="GD41" i="11"/>
  <c r="EF51" i="11"/>
  <c r="DQ54" i="11"/>
  <c r="F22" i="5"/>
  <c r="K22" i="5"/>
  <c r="AJ40" i="5" l="1"/>
  <c r="AK39" i="5"/>
  <c r="AE41" i="5"/>
  <c r="AF40" i="5"/>
  <c r="AY37" i="5"/>
  <c r="AZ36" i="5"/>
  <c r="P44" i="5"/>
  <c r="Q43" i="5"/>
  <c r="BT7" i="5"/>
  <c r="BS8" i="5"/>
  <c r="BE35" i="5"/>
  <c r="BD36" i="5"/>
  <c r="BJ34" i="5"/>
  <c r="BI35" i="5"/>
  <c r="AP38" i="5"/>
  <c r="AO39" i="5"/>
  <c r="CC3" i="5"/>
  <c r="CC4" i="5" s="1"/>
  <c r="CC5" i="5" s="1"/>
  <c r="CC6" i="5" s="1"/>
  <c r="CH2" i="5"/>
  <c r="AT38" i="5"/>
  <c r="AU37" i="5"/>
  <c r="BY6" i="5"/>
  <c r="BX7" i="5"/>
  <c r="AA41" i="5"/>
  <c r="Z42" i="5"/>
  <c r="U43" i="5"/>
  <c r="V42" i="5"/>
  <c r="BO33" i="5"/>
  <c r="BN34" i="5"/>
  <c r="DV54" i="11"/>
  <c r="FJ46" i="11"/>
  <c r="EU49" i="11"/>
  <c r="FE47" i="11"/>
  <c r="EZ48" i="11"/>
  <c r="GI41" i="11"/>
  <c r="EK51" i="11"/>
  <c r="FT44" i="11"/>
  <c r="DL56" i="11"/>
  <c r="DQ55" i="11"/>
  <c r="DG57" i="11"/>
  <c r="EP50" i="11"/>
  <c r="FO45" i="11"/>
  <c r="GD42" i="11"/>
  <c r="EA53" i="11"/>
  <c r="EF52" i="11"/>
  <c r="FY43" i="11"/>
  <c r="F23" i="5"/>
  <c r="K23" i="5"/>
  <c r="BE36" i="5" l="1"/>
  <c r="BD37" i="5"/>
  <c r="BX8" i="5"/>
  <c r="BY7" i="5"/>
  <c r="BT8" i="5"/>
  <c r="BS9" i="5"/>
  <c r="AT39" i="5"/>
  <c r="AU38" i="5"/>
  <c r="Q44" i="5"/>
  <c r="P45" i="5"/>
  <c r="CC7" i="5"/>
  <c r="CC8" i="5" s="1"/>
  <c r="CC9" i="5" s="1"/>
  <c r="CC10" i="5" s="1"/>
  <c r="CC11" i="5" s="1"/>
  <c r="CC12" i="5" s="1"/>
  <c r="CC13" i="5" s="1"/>
  <c r="CC14" i="5" s="1"/>
  <c r="CC15" i="5" s="1"/>
  <c r="CC16" i="5" s="1"/>
  <c r="CC17" i="5" s="1"/>
  <c r="CC18" i="5" s="1"/>
  <c r="CC19" i="5" s="1"/>
  <c r="CC20" i="5" s="1"/>
  <c r="CC21" i="5" s="1"/>
  <c r="CC22" i="5" s="1"/>
  <c r="CC23" i="5" s="1"/>
  <c r="CC24" i="5" s="1"/>
  <c r="CC25" i="5" s="1"/>
  <c r="CC26" i="5" s="1"/>
  <c r="CC27" i="5" s="1"/>
  <c r="CC28" i="5" s="1"/>
  <c r="CC29" i="5" s="1"/>
  <c r="CC30" i="5" s="1"/>
  <c r="CC31" i="5" s="1"/>
  <c r="CC32" i="5" s="1"/>
  <c r="CD6" i="5"/>
  <c r="AY38" i="5"/>
  <c r="AZ37" i="5"/>
  <c r="BO34" i="5"/>
  <c r="BN35" i="5"/>
  <c r="AP39" i="5"/>
  <c r="AO40" i="5"/>
  <c r="AE42" i="5"/>
  <c r="AF41" i="5"/>
  <c r="BJ35" i="5"/>
  <c r="BI36" i="5"/>
  <c r="Z43" i="5"/>
  <c r="AA42" i="5"/>
  <c r="CH3" i="5"/>
  <c r="CH4" i="5" s="1"/>
  <c r="CH5" i="5" s="1"/>
  <c r="CH6" i="5" s="1"/>
  <c r="CM2" i="5"/>
  <c r="U44" i="5"/>
  <c r="V43" i="5"/>
  <c r="AK40" i="5"/>
  <c r="AJ41" i="5"/>
  <c r="EU50" i="11"/>
  <c r="GD43" i="11"/>
  <c r="FT45" i="11"/>
  <c r="FJ47" i="11"/>
  <c r="FO46" i="11"/>
  <c r="GI42" i="11"/>
  <c r="DL57" i="11"/>
  <c r="EK52" i="11"/>
  <c r="FE48" i="11"/>
  <c r="EF53" i="11"/>
  <c r="EA54" i="11"/>
  <c r="EP51" i="11"/>
  <c r="EZ49" i="11"/>
  <c r="DV55" i="11"/>
  <c r="DQ56" i="11"/>
  <c r="FY44" i="11"/>
  <c r="F24" i="5"/>
  <c r="K24" i="5"/>
  <c r="CC33" i="5" l="1"/>
  <c r="BJ36" i="5"/>
  <c r="BI37" i="5"/>
  <c r="P46" i="5"/>
  <c r="Q45" i="5"/>
  <c r="AF42" i="5"/>
  <c r="AE43" i="5"/>
  <c r="AT40" i="5"/>
  <c r="AU39" i="5"/>
  <c r="AK41" i="5"/>
  <c r="AJ42" i="5"/>
  <c r="AP40" i="5"/>
  <c r="AO41" i="5"/>
  <c r="BS10" i="5"/>
  <c r="BT9" i="5"/>
  <c r="BO35" i="5"/>
  <c r="BN36" i="5"/>
  <c r="V44" i="5"/>
  <c r="U45" i="5"/>
  <c r="BX9" i="5"/>
  <c r="BY8" i="5"/>
  <c r="AA43" i="5"/>
  <c r="Z44" i="5"/>
  <c r="CR2" i="5"/>
  <c r="CM3" i="5"/>
  <c r="CM4" i="5" s="1"/>
  <c r="CM5" i="5" s="1"/>
  <c r="CM6" i="5" s="1"/>
  <c r="BD38" i="5"/>
  <c r="BE37" i="5"/>
  <c r="CH7" i="5"/>
  <c r="CH8" i="5" s="1"/>
  <c r="CH9" i="5" s="1"/>
  <c r="CH10" i="5" s="1"/>
  <c r="CH11" i="5" s="1"/>
  <c r="CH12" i="5" s="1"/>
  <c r="CH13" i="5" s="1"/>
  <c r="CH14" i="5" s="1"/>
  <c r="CH15" i="5" s="1"/>
  <c r="CH16" i="5" s="1"/>
  <c r="CH17" i="5" s="1"/>
  <c r="CH18" i="5" s="1"/>
  <c r="CH19" i="5" s="1"/>
  <c r="CH20" i="5" s="1"/>
  <c r="CH21" i="5" s="1"/>
  <c r="CH22" i="5" s="1"/>
  <c r="CH23" i="5" s="1"/>
  <c r="CH24" i="5" s="1"/>
  <c r="CH25" i="5" s="1"/>
  <c r="CH26" i="5" s="1"/>
  <c r="CH27" i="5" s="1"/>
  <c r="CH28" i="5" s="1"/>
  <c r="CH29" i="5" s="1"/>
  <c r="CH30" i="5" s="1"/>
  <c r="CH31" i="5" s="1"/>
  <c r="CH32" i="5" s="1"/>
  <c r="CI6" i="5"/>
  <c r="AZ38" i="5"/>
  <c r="AY39" i="5"/>
  <c r="EK53" i="11"/>
  <c r="FE49" i="11"/>
  <c r="DV56" i="11"/>
  <c r="GD44" i="11"/>
  <c r="FY45" i="11"/>
  <c r="EZ50" i="11"/>
  <c r="GI43" i="11"/>
  <c r="FJ48" i="11"/>
  <c r="EP52" i="11"/>
  <c r="FT46" i="11"/>
  <c r="EA55" i="11"/>
  <c r="DQ57" i="11"/>
  <c r="FO47" i="11"/>
  <c r="EU51" i="11"/>
  <c r="EF54" i="11"/>
  <c r="F25" i="5"/>
  <c r="K25" i="5"/>
  <c r="BX10" i="5" l="1"/>
  <c r="BY9" i="5"/>
  <c r="AU40" i="5"/>
  <c r="AT41" i="5"/>
  <c r="AY40" i="5"/>
  <c r="AZ39" i="5"/>
  <c r="V45" i="5"/>
  <c r="U46" i="5"/>
  <c r="AE44" i="5"/>
  <c r="AF43" i="5"/>
  <c r="BN37" i="5"/>
  <c r="BO36" i="5"/>
  <c r="CH33" i="5"/>
  <c r="P47" i="5"/>
  <c r="Q46" i="5"/>
  <c r="BI38" i="5"/>
  <c r="BJ37" i="5"/>
  <c r="BD39" i="5"/>
  <c r="BE38" i="5"/>
  <c r="BS11" i="5"/>
  <c r="BT10" i="5"/>
  <c r="Z45" i="5"/>
  <c r="AA44" i="5"/>
  <c r="CN6" i="5"/>
  <c r="CM7" i="5"/>
  <c r="CM8" i="5" s="1"/>
  <c r="CM9" i="5" s="1"/>
  <c r="CM10" i="5" s="1"/>
  <c r="CM11" i="5" s="1"/>
  <c r="CM12" i="5" s="1"/>
  <c r="CM13" i="5" s="1"/>
  <c r="CM14" i="5" s="1"/>
  <c r="CM15" i="5" s="1"/>
  <c r="CM16" i="5" s="1"/>
  <c r="CM17" i="5" s="1"/>
  <c r="CM18" i="5" s="1"/>
  <c r="CM19" i="5" s="1"/>
  <c r="CM20" i="5" s="1"/>
  <c r="CM21" i="5" s="1"/>
  <c r="CM22" i="5" s="1"/>
  <c r="CM23" i="5" s="1"/>
  <c r="CM24" i="5" s="1"/>
  <c r="CM25" i="5" s="1"/>
  <c r="CM26" i="5" s="1"/>
  <c r="CM27" i="5" s="1"/>
  <c r="CM28" i="5" s="1"/>
  <c r="CM29" i="5" s="1"/>
  <c r="CM30" i="5" s="1"/>
  <c r="CM31" i="5" s="1"/>
  <c r="CM32" i="5" s="1"/>
  <c r="AP41" i="5"/>
  <c r="AO42" i="5"/>
  <c r="AK42" i="5"/>
  <c r="AJ43" i="5"/>
  <c r="CW2" i="5"/>
  <c r="CR3" i="5"/>
  <c r="CR4" i="5" s="1"/>
  <c r="CR5" i="5" s="1"/>
  <c r="CR6" i="5" s="1"/>
  <c r="CC34" i="5"/>
  <c r="EU52" i="11"/>
  <c r="GI44" i="11"/>
  <c r="FO48" i="11"/>
  <c r="FE50" i="11"/>
  <c r="GD45" i="11"/>
  <c r="EF55" i="11"/>
  <c r="FY46" i="11"/>
  <c r="EP53" i="11"/>
  <c r="EK54" i="11"/>
  <c r="FT47" i="11"/>
  <c r="EZ51" i="11"/>
  <c r="EA56" i="11"/>
  <c r="DV57" i="11"/>
  <c r="FJ49" i="11"/>
  <c r="F26" i="5"/>
  <c r="K26" i="5"/>
  <c r="BN38" i="5" l="1"/>
  <c r="BO37" i="5"/>
  <c r="AA45" i="5"/>
  <c r="Z46" i="5"/>
  <c r="CC35" i="5"/>
  <c r="BT11" i="5"/>
  <c r="BS12" i="5"/>
  <c r="AE45" i="5"/>
  <c r="AF44" i="5"/>
  <c r="V46" i="5"/>
  <c r="U47" i="5"/>
  <c r="DB2" i="5"/>
  <c r="CW3" i="5"/>
  <c r="CW4" i="5" s="1"/>
  <c r="CW5" i="5" s="1"/>
  <c r="CW6" i="5" s="1"/>
  <c r="BD40" i="5"/>
  <c r="BE39" i="5"/>
  <c r="AK43" i="5"/>
  <c r="AJ44" i="5"/>
  <c r="BJ38" i="5"/>
  <c r="BI39" i="5"/>
  <c r="AZ40" i="5"/>
  <c r="AY41" i="5"/>
  <c r="AO43" i="5"/>
  <c r="AP42" i="5"/>
  <c r="AU41" i="5"/>
  <c r="AT42" i="5"/>
  <c r="P48" i="5"/>
  <c r="Q47" i="5"/>
  <c r="CM33" i="5"/>
  <c r="CH34" i="5"/>
  <c r="CS6" i="5"/>
  <c r="CR7" i="5"/>
  <c r="CR8" i="5" s="1"/>
  <c r="CR9" i="5" s="1"/>
  <c r="CR10" i="5" s="1"/>
  <c r="CR11" i="5" s="1"/>
  <c r="CR12" i="5" s="1"/>
  <c r="CR13" i="5" s="1"/>
  <c r="CR14" i="5" s="1"/>
  <c r="CR15" i="5" s="1"/>
  <c r="CR16" i="5" s="1"/>
  <c r="CR17" i="5" s="1"/>
  <c r="CR18" i="5" s="1"/>
  <c r="CR19" i="5" s="1"/>
  <c r="CR20" i="5" s="1"/>
  <c r="CR21" i="5" s="1"/>
  <c r="CR22" i="5" s="1"/>
  <c r="CR23" i="5" s="1"/>
  <c r="CR24" i="5" s="1"/>
  <c r="CR25" i="5" s="1"/>
  <c r="CR26" i="5" s="1"/>
  <c r="CR27" i="5" s="1"/>
  <c r="CR28" i="5" s="1"/>
  <c r="CR29" i="5" s="1"/>
  <c r="CR30" i="5" s="1"/>
  <c r="CR31" i="5" s="1"/>
  <c r="CR32" i="5" s="1"/>
  <c r="BY10" i="5"/>
  <c r="BX11" i="5"/>
  <c r="GD46" i="11"/>
  <c r="FJ50" i="11"/>
  <c r="EZ52" i="11"/>
  <c r="GI45" i="11"/>
  <c r="FT48" i="11"/>
  <c r="EF56" i="11"/>
  <c r="FE51" i="11"/>
  <c r="EP54" i="11"/>
  <c r="FY47" i="11"/>
  <c r="FO49" i="11"/>
  <c r="EK55" i="11"/>
  <c r="EA57" i="11"/>
  <c r="EU53" i="11"/>
  <c r="F27" i="5"/>
  <c r="K27" i="5"/>
  <c r="AF45" i="5" l="1"/>
  <c r="AE46" i="5"/>
  <c r="CH35" i="5"/>
  <c r="BJ39" i="5"/>
  <c r="BI40" i="5"/>
  <c r="BT12" i="5"/>
  <c r="BS13" i="5"/>
  <c r="CR33" i="5"/>
  <c r="AJ45" i="5"/>
  <c r="AK44" i="5"/>
  <c r="BX12" i="5"/>
  <c r="BY11" i="5"/>
  <c r="AY42" i="5"/>
  <c r="AZ41" i="5"/>
  <c r="CM34" i="5"/>
  <c r="CC36" i="5"/>
  <c r="Z47" i="5"/>
  <c r="AA46" i="5"/>
  <c r="V47" i="5"/>
  <c r="U48" i="5"/>
  <c r="P49" i="5"/>
  <c r="Q48" i="5"/>
  <c r="BE40" i="5"/>
  <c r="BD41" i="5"/>
  <c r="AU42" i="5"/>
  <c r="AT43" i="5"/>
  <c r="CX6" i="5"/>
  <c r="CW7" i="5"/>
  <c r="CW8" i="5" s="1"/>
  <c r="CW9" i="5" s="1"/>
  <c r="CW10" i="5" s="1"/>
  <c r="CW11" i="5" s="1"/>
  <c r="CW12" i="5" s="1"/>
  <c r="CW13" i="5" s="1"/>
  <c r="CW14" i="5" s="1"/>
  <c r="CW15" i="5" s="1"/>
  <c r="CW16" i="5" s="1"/>
  <c r="CW17" i="5" s="1"/>
  <c r="CW18" i="5" s="1"/>
  <c r="CW19" i="5" s="1"/>
  <c r="CW20" i="5" s="1"/>
  <c r="CW21" i="5" s="1"/>
  <c r="CW22" i="5" s="1"/>
  <c r="CW23" i="5" s="1"/>
  <c r="CW24" i="5" s="1"/>
  <c r="CW25" i="5" s="1"/>
  <c r="CW26" i="5" s="1"/>
  <c r="CW27" i="5" s="1"/>
  <c r="CW28" i="5" s="1"/>
  <c r="CW29" i="5" s="1"/>
  <c r="CW30" i="5" s="1"/>
  <c r="CW31" i="5" s="1"/>
  <c r="CW32" i="5" s="1"/>
  <c r="AO44" i="5"/>
  <c r="AP43" i="5"/>
  <c r="DB3" i="5"/>
  <c r="DB4" i="5" s="1"/>
  <c r="DB5" i="5" s="1"/>
  <c r="DB6" i="5" s="1"/>
  <c r="DG2" i="5"/>
  <c r="BO38" i="5"/>
  <c r="BN39" i="5"/>
  <c r="FJ51" i="11"/>
  <c r="EU54" i="11"/>
  <c r="EP55" i="11"/>
  <c r="EK56" i="11"/>
  <c r="FE52" i="11"/>
  <c r="GI46" i="11"/>
  <c r="EF57" i="11"/>
  <c r="FY48" i="11"/>
  <c r="EZ53" i="11"/>
  <c r="GD47" i="11"/>
  <c r="FT49" i="11"/>
  <c r="FO50" i="11"/>
  <c r="F28" i="5"/>
  <c r="K28" i="5"/>
  <c r="V48" i="5" l="1"/>
  <c r="U49" i="5"/>
  <c r="AK45" i="5"/>
  <c r="AJ46" i="5"/>
  <c r="CR34" i="5"/>
  <c r="CW33" i="5"/>
  <c r="BT13" i="5"/>
  <c r="BS14" i="5"/>
  <c r="Z48" i="5"/>
  <c r="AA47" i="5"/>
  <c r="CC37" i="5"/>
  <c r="AT44" i="5"/>
  <c r="AU43" i="5"/>
  <c r="CM35" i="5"/>
  <c r="BJ40" i="5"/>
  <c r="BI41" i="5"/>
  <c r="DC6" i="5"/>
  <c r="DB7" i="5"/>
  <c r="DB8" i="5" s="1"/>
  <c r="DB9" i="5" s="1"/>
  <c r="DB10" i="5" s="1"/>
  <c r="DB11" i="5" s="1"/>
  <c r="DB12" i="5" s="1"/>
  <c r="DB13" i="5" s="1"/>
  <c r="DB14" i="5" s="1"/>
  <c r="DB15" i="5" s="1"/>
  <c r="DB16" i="5" s="1"/>
  <c r="DB17" i="5" s="1"/>
  <c r="DB18" i="5" s="1"/>
  <c r="DB19" i="5" s="1"/>
  <c r="DB20" i="5" s="1"/>
  <c r="DB21" i="5" s="1"/>
  <c r="DB22" i="5" s="1"/>
  <c r="DB23" i="5" s="1"/>
  <c r="DB24" i="5" s="1"/>
  <c r="DB25" i="5" s="1"/>
  <c r="DB26" i="5" s="1"/>
  <c r="DB27" i="5" s="1"/>
  <c r="DB28" i="5" s="1"/>
  <c r="DB29" i="5" s="1"/>
  <c r="DB30" i="5" s="1"/>
  <c r="DB31" i="5" s="1"/>
  <c r="DB32" i="5" s="1"/>
  <c r="BD42" i="5"/>
  <c r="BE41" i="5"/>
  <c r="CH36" i="5"/>
  <c r="AY43" i="5"/>
  <c r="AZ42" i="5"/>
  <c r="DG3" i="5"/>
  <c r="DG4" i="5" s="1"/>
  <c r="DG5" i="5" s="1"/>
  <c r="DG6" i="5" s="1"/>
  <c r="DL2" i="5"/>
  <c r="AO45" i="5"/>
  <c r="AP44" i="5"/>
  <c r="BN40" i="5"/>
  <c r="BO39" i="5"/>
  <c r="AF46" i="5"/>
  <c r="AE47" i="5"/>
  <c r="P50" i="5"/>
  <c r="Q49" i="5"/>
  <c r="BX13" i="5"/>
  <c r="BY12" i="5"/>
  <c r="GD48" i="11"/>
  <c r="EU55" i="11"/>
  <c r="FO51" i="11"/>
  <c r="EK57" i="11"/>
  <c r="EZ54" i="11"/>
  <c r="FT50" i="11"/>
  <c r="FJ52" i="11"/>
  <c r="EP56" i="11"/>
  <c r="GI47" i="11"/>
  <c r="FE53" i="11"/>
  <c r="FY49" i="11"/>
  <c r="F29" i="5"/>
  <c r="K29" i="5"/>
  <c r="AE48" i="5" l="1"/>
  <c r="AF47" i="5"/>
  <c r="AA48" i="5"/>
  <c r="Z49" i="5"/>
  <c r="DB33" i="5"/>
  <c r="BT14" i="5"/>
  <c r="BS15" i="5"/>
  <c r="BJ41" i="5"/>
  <c r="BI42" i="5"/>
  <c r="CW34" i="5"/>
  <c r="CM36" i="5"/>
  <c r="BE42" i="5"/>
  <c r="BD43" i="5"/>
  <c r="DH6" i="5"/>
  <c r="DG7" i="5"/>
  <c r="DG8" i="5" s="1"/>
  <c r="DG9" i="5" s="1"/>
  <c r="DG10" i="5" s="1"/>
  <c r="DG11" i="5" s="1"/>
  <c r="DG12" i="5" s="1"/>
  <c r="DG13" i="5" s="1"/>
  <c r="DG14" i="5" s="1"/>
  <c r="DG15" i="5" s="1"/>
  <c r="DG16" i="5" s="1"/>
  <c r="DG17" i="5" s="1"/>
  <c r="DG18" i="5" s="1"/>
  <c r="DG19" i="5" s="1"/>
  <c r="DG20" i="5" s="1"/>
  <c r="DG21" i="5" s="1"/>
  <c r="DG22" i="5" s="1"/>
  <c r="DG23" i="5" s="1"/>
  <c r="DG24" i="5" s="1"/>
  <c r="DG25" i="5" s="1"/>
  <c r="DG26" i="5" s="1"/>
  <c r="DG27" i="5" s="1"/>
  <c r="DG28" i="5" s="1"/>
  <c r="DG29" i="5" s="1"/>
  <c r="DG30" i="5" s="1"/>
  <c r="DG31" i="5" s="1"/>
  <c r="DG32" i="5" s="1"/>
  <c r="CR35" i="5"/>
  <c r="AK46" i="5"/>
  <c r="AJ47" i="5"/>
  <c r="AP45" i="5"/>
  <c r="AO46" i="5"/>
  <c r="BY13" i="5"/>
  <c r="BX14" i="5"/>
  <c r="AZ43" i="5"/>
  <c r="AY44" i="5"/>
  <c r="AT45" i="5"/>
  <c r="AU44" i="5"/>
  <c r="CH37" i="5"/>
  <c r="V49" i="5"/>
  <c r="U50" i="5"/>
  <c r="BO40" i="5"/>
  <c r="BN41" i="5"/>
  <c r="DQ2" i="5"/>
  <c r="DL3" i="5"/>
  <c r="DL4" i="5" s="1"/>
  <c r="DL5" i="5" s="1"/>
  <c r="DL6" i="5" s="1"/>
  <c r="P51" i="5"/>
  <c r="Q50" i="5"/>
  <c r="CC38" i="5"/>
  <c r="EZ55" i="11"/>
  <c r="FO52" i="11"/>
  <c r="EU56" i="11"/>
  <c r="FE54" i="11"/>
  <c r="GD49" i="11"/>
  <c r="FY50" i="11"/>
  <c r="FJ53" i="11"/>
  <c r="FT51" i="11"/>
  <c r="GI48" i="11"/>
  <c r="EP57" i="11"/>
  <c r="F30" i="5"/>
  <c r="K30" i="5"/>
  <c r="CW35" i="5" l="1"/>
  <c r="AJ48" i="5"/>
  <c r="AK47" i="5"/>
  <c r="BJ42" i="5"/>
  <c r="BI43" i="5"/>
  <c r="V50" i="5"/>
  <c r="U51" i="5"/>
  <c r="CR36" i="5"/>
  <c r="BS16" i="5"/>
  <c r="BT15" i="5"/>
  <c r="AP46" i="5"/>
  <c r="AO47" i="5"/>
  <c r="CH38" i="5"/>
  <c r="CC39" i="5"/>
  <c r="AT46" i="5"/>
  <c r="AU45" i="5"/>
  <c r="DB34" i="5"/>
  <c r="AY45" i="5"/>
  <c r="AZ44" i="5"/>
  <c r="BD44" i="5"/>
  <c r="BE43" i="5"/>
  <c r="Z50" i="5"/>
  <c r="AA49" i="5"/>
  <c r="BO41" i="5"/>
  <c r="BN42" i="5"/>
  <c r="Q51" i="5"/>
  <c r="P52" i="5"/>
  <c r="DM6" i="5"/>
  <c r="DL7" i="5"/>
  <c r="BY14" i="5"/>
  <c r="BX15" i="5"/>
  <c r="DG33" i="5"/>
  <c r="DV2" i="5"/>
  <c r="DQ3" i="5"/>
  <c r="DQ4" i="5" s="1"/>
  <c r="DQ5" i="5" s="1"/>
  <c r="DQ6" i="5" s="1"/>
  <c r="CM37" i="5"/>
  <c r="AE49" i="5"/>
  <c r="AF48" i="5"/>
  <c r="FO53" i="11"/>
  <c r="FE55" i="11"/>
  <c r="FY51" i="11"/>
  <c r="GI49" i="11"/>
  <c r="FT52" i="11"/>
  <c r="EZ56" i="11"/>
  <c r="GD50" i="11"/>
  <c r="EU57" i="11"/>
  <c r="FJ54" i="11"/>
  <c r="F31" i="5"/>
  <c r="K31" i="5"/>
  <c r="AY46" i="5" l="1"/>
  <c r="AZ45" i="5"/>
  <c r="CR37" i="5"/>
  <c r="BT16" i="5"/>
  <c r="BS17" i="5"/>
  <c r="P53" i="5"/>
  <c r="Q52" i="5"/>
  <c r="V51" i="5"/>
  <c r="U52" i="5"/>
  <c r="DL8" i="5"/>
  <c r="CM38" i="5"/>
  <c r="BN43" i="5"/>
  <c r="BO42" i="5"/>
  <c r="CC40" i="5"/>
  <c r="BJ43" i="5"/>
  <c r="BI44" i="5"/>
  <c r="AT47" i="5"/>
  <c r="AU46" i="5"/>
  <c r="BX16" i="5"/>
  <c r="BY15" i="5"/>
  <c r="DR6" i="5"/>
  <c r="DQ7" i="5"/>
  <c r="DV3" i="5"/>
  <c r="DV4" i="5" s="1"/>
  <c r="DV5" i="5" s="1"/>
  <c r="DV6" i="5" s="1"/>
  <c r="EA2" i="5"/>
  <c r="Z51" i="5"/>
  <c r="AA50" i="5"/>
  <c r="CH39" i="5"/>
  <c r="AK48" i="5"/>
  <c r="AJ49" i="5"/>
  <c r="DB35" i="5"/>
  <c r="AO48" i="5"/>
  <c r="AP47" i="5"/>
  <c r="CW36" i="5"/>
  <c r="AE50" i="5"/>
  <c r="AF49" i="5"/>
  <c r="DG34" i="5"/>
  <c r="BE44" i="5"/>
  <c r="BD45" i="5"/>
  <c r="FT53" i="11"/>
  <c r="FE56" i="11"/>
  <c r="GI50" i="11"/>
  <c r="FJ55" i="11"/>
  <c r="GD51" i="11"/>
  <c r="FO54" i="11"/>
  <c r="EZ57" i="11"/>
  <c r="FY52" i="11"/>
  <c r="F32" i="5"/>
  <c r="K32" i="5"/>
  <c r="L32" i="5" s="1"/>
  <c r="DB36" i="5" l="1"/>
  <c r="U53" i="5"/>
  <c r="V52" i="5"/>
  <c r="DL9" i="5"/>
  <c r="BE45" i="5"/>
  <c r="BD46" i="5"/>
  <c r="Q53" i="5"/>
  <c r="P54" i="5"/>
  <c r="BY16" i="5"/>
  <c r="BX17" i="5"/>
  <c r="DG35" i="5"/>
  <c r="BS18" i="5"/>
  <c r="BT17" i="5"/>
  <c r="AJ50" i="5"/>
  <c r="AK49" i="5"/>
  <c r="AE51" i="5"/>
  <c r="AF50" i="5"/>
  <c r="Z52" i="5"/>
  <c r="AA51" i="5"/>
  <c r="CC41" i="5"/>
  <c r="EA3" i="5"/>
  <c r="EA4" i="5" s="1"/>
  <c r="EA5" i="5" s="1"/>
  <c r="EA6" i="5" s="1"/>
  <c r="EF2" i="5"/>
  <c r="CR38" i="5"/>
  <c r="CW37" i="5"/>
  <c r="DW6" i="5"/>
  <c r="DV7" i="5"/>
  <c r="BO43" i="5"/>
  <c r="BN44" i="5"/>
  <c r="AT48" i="5"/>
  <c r="AU47" i="5"/>
  <c r="CH40" i="5"/>
  <c r="DQ8" i="5"/>
  <c r="CM39" i="5"/>
  <c r="BJ44" i="5"/>
  <c r="BI45" i="5"/>
  <c r="AP48" i="5"/>
  <c r="AO49" i="5"/>
  <c r="AZ46" i="5"/>
  <c r="AY47" i="5"/>
  <c r="FO55" i="11"/>
  <c r="GI51" i="11"/>
  <c r="FY53" i="11"/>
  <c r="FE57" i="11"/>
  <c r="FT54" i="11"/>
  <c r="GD52" i="11"/>
  <c r="FJ56" i="11"/>
  <c r="F33" i="5"/>
  <c r="K33" i="5"/>
  <c r="L33" i="5" s="1"/>
  <c r="P55" i="5" l="1"/>
  <c r="Q54" i="5"/>
  <c r="CC42" i="5"/>
  <c r="BE46" i="5"/>
  <c r="BD47" i="5"/>
  <c r="DV8" i="5"/>
  <c r="DL10" i="5"/>
  <c r="BX18" i="5"/>
  <c r="BY17" i="5"/>
  <c r="BI46" i="5"/>
  <c r="BJ45" i="5"/>
  <c r="CM40" i="5"/>
  <c r="CW38" i="5"/>
  <c r="AK50" i="5"/>
  <c r="AJ51" i="5"/>
  <c r="DQ9" i="5"/>
  <c r="CR39" i="5"/>
  <c r="BS19" i="5"/>
  <c r="BT18" i="5"/>
  <c r="U54" i="5"/>
  <c r="V53" i="5"/>
  <c r="BN45" i="5"/>
  <c r="BO44" i="5"/>
  <c r="Z53" i="5"/>
  <c r="AA52" i="5"/>
  <c r="AF51" i="5"/>
  <c r="AE52" i="5"/>
  <c r="EF3" i="5"/>
  <c r="EF4" i="5" s="1"/>
  <c r="EF5" i="5" s="1"/>
  <c r="EF6" i="5" s="1"/>
  <c r="EK2" i="5"/>
  <c r="DG36" i="5"/>
  <c r="DB37" i="5"/>
  <c r="AZ47" i="5"/>
  <c r="AY48" i="5"/>
  <c r="AT49" i="5"/>
  <c r="AU48" i="5"/>
  <c r="AO50" i="5"/>
  <c r="AP49" i="5"/>
  <c r="CH41" i="5"/>
  <c r="EB6" i="5"/>
  <c r="EA7" i="5"/>
  <c r="GD53" i="11"/>
  <c r="GI52" i="11"/>
  <c r="FJ57" i="11"/>
  <c r="FT55" i="11"/>
  <c r="FY54" i="11"/>
  <c r="FO56" i="11"/>
  <c r="F34" i="5"/>
  <c r="K34" i="5"/>
  <c r="L34" i="5" s="1"/>
  <c r="CR40" i="5" l="1"/>
  <c r="BX19" i="5"/>
  <c r="BY18" i="5"/>
  <c r="DL11" i="5"/>
  <c r="DV9" i="5"/>
  <c r="AP50" i="5"/>
  <c r="AO51" i="5"/>
  <c r="CW39" i="5"/>
  <c r="BD48" i="5"/>
  <c r="BE47" i="5"/>
  <c r="AA53" i="5"/>
  <c r="Z54" i="5"/>
  <c r="EF7" i="5"/>
  <c r="EG6" i="5"/>
  <c r="EP2" i="5"/>
  <c r="EK3" i="5"/>
  <c r="EK4" i="5" s="1"/>
  <c r="EK5" i="5" s="1"/>
  <c r="EK6" i="5" s="1"/>
  <c r="CH42" i="5"/>
  <c r="AJ52" i="5"/>
  <c r="AK51" i="5"/>
  <c r="AT50" i="5"/>
  <c r="AU49" i="5"/>
  <c r="DB38" i="5"/>
  <c r="U55" i="5"/>
  <c r="V54" i="5"/>
  <c r="CM41" i="5"/>
  <c r="CC43" i="5"/>
  <c r="DQ10" i="5"/>
  <c r="AY49" i="5"/>
  <c r="AZ48" i="5"/>
  <c r="BO45" i="5"/>
  <c r="BN46" i="5"/>
  <c r="EA8" i="5"/>
  <c r="DG37" i="5"/>
  <c r="AE53" i="5"/>
  <c r="AF52" i="5"/>
  <c r="BS20" i="5"/>
  <c r="BT19" i="5"/>
  <c r="BJ46" i="5"/>
  <c r="BI47" i="5"/>
  <c r="P56" i="5"/>
  <c r="Q55" i="5"/>
  <c r="GD54" i="11"/>
  <c r="FY55" i="11"/>
  <c r="FO57" i="11"/>
  <c r="FT56" i="11"/>
  <c r="GI53" i="11"/>
  <c r="F35" i="5"/>
  <c r="K35" i="5"/>
  <c r="L35" i="5" s="1"/>
  <c r="AP51" i="5" l="1"/>
  <c r="AO52" i="5"/>
  <c r="DQ11" i="5"/>
  <c r="BT20" i="5"/>
  <c r="BS21" i="5"/>
  <c r="EU2" i="5"/>
  <c r="EP3" i="5"/>
  <c r="EP4" i="5" s="1"/>
  <c r="EP5" i="5" s="1"/>
  <c r="EP6" i="5" s="1"/>
  <c r="DV10" i="5"/>
  <c r="EK7" i="5"/>
  <c r="EL6" i="5"/>
  <c r="EA9" i="5"/>
  <c r="U56" i="5"/>
  <c r="V55" i="5"/>
  <c r="EF8" i="5"/>
  <c r="DL12" i="5"/>
  <c r="AJ53" i="5"/>
  <c r="AK52" i="5"/>
  <c r="CH43" i="5"/>
  <c r="BO46" i="5"/>
  <c r="BN47" i="5"/>
  <c r="AA54" i="5"/>
  <c r="Z55" i="5"/>
  <c r="CW40" i="5"/>
  <c r="CM42" i="5"/>
  <c r="DB39" i="5"/>
  <c r="BY19" i="5"/>
  <c r="BX20" i="5"/>
  <c r="CC44" i="5"/>
  <c r="AE54" i="5"/>
  <c r="AF53" i="5"/>
  <c r="DG38" i="5"/>
  <c r="BJ47" i="5"/>
  <c r="BI48" i="5"/>
  <c r="P57" i="5"/>
  <c r="Q57" i="5" s="1"/>
  <c r="Q56" i="5"/>
  <c r="AY50" i="5"/>
  <c r="AZ49" i="5"/>
  <c r="AT51" i="5"/>
  <c r="AU50" i="5"/>
  <c r="BE48" i="5"/>
  <c r="BD49" i="5"/>
  <c r="CR41" i="5"/>
  <c r="FY56" i="11"/>
  <c r="GI54" i="11"/>
  <c r="FT57" i="11"/>
  <c r="GD55" i="11"/>
  <c r="F36" i="5"/>
  <c r="K36" i="5"/>
  <c r="L36" i="5" s="1"/>
  <c r="DB40" i="5" l="1"/>
  <c r="EQ6" i="5"/>
  <c r="EP7" i="5"/>
  <c r="EK8" i="5"/>
  <c r="EZ2" i="5"/>
  <c r="EU3" i="5"/>
  <c r="EU4" i="5" s="1"/>
  <c r="EU5" i="5" s="1"/>
  <c r="EU6" i="5" s="1"/>
  <c r="DV11" i="5"/>
  <c r="CR42" i="5"/>
  <c r="DG39" i="5"/>
  <c r="CW41" i="5"/>
  <c r="EF9" i="5"/>
  <c r="BS22" i="5"/>
  <c r="BT21" i="5"/>
  <c r="CM43" i="5"/>
  <c r="AY51" i="5"/>
  <c r="AZ50" i="5"/>
  <c r="BI49" i="5"/>
  <c r="BJ48" i="5"/>
  <c r="BD50" i="5"/>
  <c r="BE49" i="5"/>
  <c r="AJ54" i="5"/>
  <c r="AK53" i="5"/>
  <c r="DL13" i="5"/>
  <c r="AE55" i="5"/>
  <c r="AF54" i="5"/>
  <c r="V56" i="5"/>
  <c r="U57" i="5"/>
  <c r="V57" i="5" s="1"/>
  <c r="DQ12" i="5"/>
  <c r="CH44" i="5"/>
  <c r="AA55" i="5"/>
  <c r="Z56" i="5"/>
  <c r="CC45" i="5"/>
  <c r="BO47" i="5"/>
  <c r="BN48" i="5"/>
  <c r="EA10" i="5"/>
  <c r="AP52" i="5"/>
  <c r="AO53" i="5"/>
  <c r="BY20" i="5"/>
  <c r="BX21" i="5"/>
  <c r="AT52" i="5"/>
  <c r="AU51" i="5"/>
  <c r="GD56" i="11"/>
  <c r="GI55" i="11"/>
  <c r="FY57" i="11"/>
  <c r="F37" i="5"/>
  <c r="K37" i="5"/>
  <c r="L37" i="5" s="1"/>
  <c r="DV12" i="5" l="1"/>
  <c r="AY52" i="5"/>
  <c r="AZ51" i="5"/>
  <c r="EU7" i="5"/>
  <c r="EV6" i="5"/>
  <c r="EA11" i="5"/>
  <c r="CM44" i="5"/>
  <c r="DL14" i="5"/>
  <c r="EZ3" i="5"/>
  <c r="EZ4" i="5" s="1"/>
  <c r="EZ5" i="5" s="1"/>
  <c r="EZ6" i="5" s="1"/>
  <c r="FE2" i="5"/>
  <c r="AF55" i="5"/>
  <c r="AE56" i="5"/>
  <c r="CC46" i="5"/>
  <c r="BT22" i="5"/>
  <c r="BS23" i="5"/>
  <c r="AK54" i="5"/>
  <c r="AJ55" i="5"/>
  <c r="EF10" i="5"/>
  <c r="EK9" i="5"/>
  <c r="BO48" i="5"/>
  <c r="BN49" i="5"/>
  <c r="BY21" i="5"/>
  <c r="BX22" i="5"/>
  <c r="CW42" i="5"/>
  <c r="EP8" i="5"/>
  <c r="CH45" i="5"/>
  <c r="BE50" i="5"/>
  <c r="BD51" i="5"/>
  <c r="CR43" i="5"/>
  <c r="DB41" i="5"/>
  <c r="AA56" i="5"/>
  <c r="Z57" i="5"/>
  <c r="AA57" i="5" s="1"/>
  <c r="AT53" i="5"/>
  <c r="AU52" i="5"/>
  <c r="AO54" i="5"/>
  <c r="AP53" i="5"/>
  <c r="DQ13" i="5"/>
  <c r="BJ49" i="5"/>
  <c r="BI50" i="5"/>
  <c r="DG40" i="5"/>
  <c r="GI56" i="11"/>
  <c r="GD57" i="11"/>
  <c r="F38" i="5"/>
  <c r="K38" i="5"/>
  <c r="L38" i="5" s="1"/>
  <c r="EF11" i="5" l="1"/>
  <c r="DL15" i="5"/>
  <c r="EA12" i="5"/>
  <c r="EU8" i="5"/>
  <c r="CH46" i="5"/>
  <c r="EP9" i="5"/>
  <c r="CW43" i="5"/>
  <c r="CC47" i="5"/>
  <c r="BJ50" i="5"/>
  <c r="BI51" i="5"/>
  <c r="CR44" i="5"/>
  <c r="BN50" i="5"/>
  <c r="BO49" i="5"/>
  <c r="AF56" i="5"/>
  <c r="AE57" i="5"/>
  <c r="AF57" i="5" s="1"/>
  <c r="AO55" i="5"/>
  <c r="AP54" i="5"/>
  <c r="BS24" i="5"/>
  <c r="BT23" i="5"/>
  <c r="AY53" i="5"/>
  <c r="AZ52" i="5"/>
  <c r="CM45" i="5"/>
  <c r="DG41" i="5"/>
  <c r="BY22" i="5"/>
  <c r="BX23" i="5"/>
  <c r="DB42" i="5"/>
  <c r="DQ14" i="5"/>
  <c r="BE51" i="5"/>
  <c r="BD52" i="5"/>
  <c r="FE3" i="5"/>
  <c r="FE4" i="5" s="1"/>
  <c r="FE5" i="5" s="1"/>
  <c r="FE6" i="5" s="1"/>
  <c r="FJ2" i="5"/>
  <c r="DV13" i="5"/>
  <c r="AK55" i="5"/>
  <c r="AJ56" i="5"/>
  <c r="AU53" i="5"/>
  <c r="AT54" i="5"/>
  <c r="EK10" i="5"/>
  <c r="EZ7" i="5"/>
  <c r="FA6" i="5"/>
  <c r="GI57" i="11"/>
  <c r="F39" i="5"/>
  <c r="K39" i="5"/>
  <c r="L39" i="5" s="1"/>
  <c r="EP10" i="5" l="1"/>
  <c r="DV14" i="5"/>
  <c r="EU9" i="5"/>
  <c r="FE7" i="5"/>
  <c r="FF6" i="5"/>
  <c r="BE52" i="5"/>
  <c r="BD53" i="5"/>
  <c r="EA13" i="5"/>
  <c r="BO50" i="5"/>
  <c r="BN51" i="5"/>
  <c r="EZ8" i="5"/>
  <c r="AY54" i="5"/>
  <c r="AZ53" i="5"/>
  <c r="AK56" i="5"/>
  <c r="AJ57" i="5"/>
  <c r="AK57" i="5" s="1"/>
  <c r="BY23" i="5"/>
  <c r="BX24" i="5"/>
  <c r="CH47" i="5"/>
  <c r="CC48" i="5"/>
  <c r="DG42" i="5"/>
  <c r="CR45" i="5"/>
  <c r="BJ51" i="5"/>
  <c r="BI52" i="5"/>
  <c r="DQ15" i="5"/>
  <c r="BS25" i="5"/>
  <c r="BT24" i="5"/>
  <c r="DL16" i="5"/>
  <c r="FO2" i="5"/>
  <c r="FJ3" i="5"/>
  <c r="FJ4" i="5" s="1"/>
  <c r="FJ5" i="5" s="1"/>
  <c r="FJ6" i="5" s="1"/>
  <c r="EK11" i="5"/>
  <c r="EF12" i="5"/>
  <c r="CM46" i="5"/>
  <c r="AU54" i="5"/>
  <c r="AT55" i="5"/>
  <c r="DB43" i="5"/>
  <c r="AO56" i="5"/>
  <c r="AP55" i="5"/>
  <c r="CW44" i="5"/>
  <c r="F40" i="5"/>
  <c r="K40" i="5"/>
  <c r="L40" i="5" s="1"/>
  <c r="AT56" i="5" l="1"/>
  <c r="AU55" i="5"/>
  <c r="BT25" i="5"/>
  <c r="BS26" i="5"/>
  <c r="EF13" i="5"/>
  <c r="CH48" i="5"/>
  <c r="FE8" i="5"/>
  <c r="BJ52" i="5"/>
  <c r="BI53" i="5"/>
  <c r="EK12" i="5"/>
  <c r="EU10" i="5"/>
  <c r="EA14" i="5"/>
  <c r="DQ16" i="5"/>
  <c r="BD54" i="5"/>
  <c r="BE53" i="5"/>
  <c r="CM47" i="5"/>
  <c r="CR46" i="5"/>
  <c r="FK6" i="5"/>
  <c r="FJ7" i="5"/>
  <c r="AY55" i="5"/>
  <c r="AZ54" i="5"/>
  <c r="AP56" i="5"/>
  <c r="AO57" i="5"/>
  <c r="AP57" i="5" s="1"/>
  <c r="FT2" i="5"/>
  <c r="FO3" i="5"/>
  <c r="FO4" i="5" s="1"/>
  <c r="FO5" i="5" s="1"/>
  <c r="FO6" i="5" s="1"/>
  <c r="DG43" i="5"/>
  <c r="EZ9" i="5"/>
  <c r="DV15" i="5"/>
  <c r="BO51" i="5"/>
  <c r="BN52" i="5"/>
  <c r="EP11" i="5"/>
  <c r="BY24" i="5"/>
  <c r="BX25" i="5"/>
  <c r="CW45" i="5"/>
  <c r="DB44" i="5"/>
  <c r="DL17" i="5"/>
  <c r="CC49" i="5"/>
  <c r="F41" i="5"/>
  <c r="K41" i="5"/>
  <c r="L41" i="5" s="1"/>
  <c r="DG44" i="5" l="1"/>
  <c r="BY25" i="5"/>
  <c r="BX26" i="5"/>
  <c r="DQ17" i="5"/>
  <c r="BI54" i="5"/>
  <c r="BJ53" i="5"/>
  <c r="CH49" i="5"/>
  <c r="BO52" i="5"/>
  <c r="BN53" i="5"/>
  <c r="EF14" i="5"/>
  <c r="FE9" i="5"/>
  <c r="CC50" i="5"/>
  <c r="AY56" i="5"/>
  <c r="AZ55" i="5"/>
  <c r="FP6" i="5"/>
  <c r="FO7" i="5"/>
  <c r="FJ8" i="5"/>
  <c r="EU11" i="5"/>
  <c r="BT26" i="5"/>
  <c r="BS27" i="5"/>
  <c r="FT3" i="5"/>
  <c r="FT4" i="5" s="1"/>
  <c r="FT5" i="5" s="1"/>
  <c r="FT6" i="5" s="1"/>
  <c r="FY2" i="5"/>
  <c r="EA15" i="5"/>
  <c r="DL18" i="5"/>
  <c r="CW46" i="5"/>
  <c r="CM48" i="5"/>
  <c r="BE54" i="5"/>
  <c r="BD55" i="5"/>
  <c r="EP12" i="5"/>
  <c r="EZ10" i="5"/>
  <c r="CR47" i="5"/>
  <c r="EK13" i="5"/>
  <c r="DV16" i="5"/>
  <c r="DB45" i="5"/>
  <c r="AU56" i="5"/>
  <c r="AT57" i="5"/>
  <c r="AU57" i="5" s="1"/>
  <c r="F42" i="5"/>
  <c r="K42" i="5"/>
  <c r="L42" i="5" s="1"/>
  <c r="BJ54" i="5" l="1"/>
  <c r="BI55" i="5"/>
  <c r="CW47" i="5"/>
  <c r="CR48" i="5"/>
  <c r="DQ18" i="5"/>
  <c r="FJ9" i="5"/>
  <c r="DL19" i="5"/>
  <c r="CH50" i="5"/>
  <c r="EZ11" i="5"/>
  <c r="EA16" i="5"/>
  <c r="AY57" i="5"/>
  <c r="AZ57" i="5" s="1"/>
  <c r="AZ56" i="5"/>
  <c r="BE55" i="5"/>
  <c r="BD56" i="5"/>
  <c r="BT27" i="5"/>
  <c r="BS28" i="5"/>
  <c r="FE10" i="5"/>
  <c r="BY26" i="5"/>
  <c r="BX27" i="5"/>
  <c r="EP13" i="5"/>
  <c r="CC51" i="5"/>
  <c r="EK14" i="5"/>
  <c r="FO8" i="5"/>
  <c r="GD2" i="5"/>
  <c r="FY3" i="5"/>
  <c r="FY4" i="5" s="1"/>
  <c r="FY5" i="5" s="1"/>
  <c r="FY6" i="5" s="1"/>
  <c r="FT7" i="5"/>
  <c r="FU6" i="5"/>
  <c r="DV17" i="5"/>
  <c r="CM49" i="5"/>
  <c r="EU12" i="5"/>
  <c r="EF15" i="5"/>
  <c r="BO53" i="5"/>
  <c r="BN54" i="5"/>
  <c r="DB46" i="5"/>
  <c r="DG45" i="5"/>
  <c r="F43" i="5"/>
  <c r="K43" i="5"/>
  <c r="L43" i="5" s="1"/>
  <c r="BS29" i="5" l="1"/>
  <c r="BT28" i="5"/>
  <c r="DL20" i="5"/>
  <c r="EK15" i="5"/>
  <c r="DV18" i="5"/>
  <c r="EP14" i="5"/>
  <c r="EA17" i="5"/>
  <c r="CR49" i="5"/>
  <c r="FO9" i="5"/>
  <c r="CC52" i="5"/>
  <c r="BY27" i="5"/>
  <c r="BX28" i="5"/>
  <c r="EU13" i="5"/>
  <c r="BD57" i="5"/>
  <c r="BE57" i="5" s="1"/>
  <c r="BE56" i="5"/>
  <c r="FJ10" i="5"/>
  <c r="CM50" i="5"/>
  <c r="CW48" i="5"/>
  <c r="EF16" i="5"/>
  <c r="FY7" i="5"/>
  <c r="FZ6" i="5"/>
  <c r="BI56" i="5"/>
  <c r="BJ55" i="5"/>
  <c r="DQ19" i="5"/>
  <c r="DG46" i="5"/>
  <c r="EZ12" i="5"/>
  <c r="DB47" i="5"/>
  <c r="FT8" i="5"/>
  <c r="BN55" i="5"/>
  <c r="BO54" i="5"/>
  <c r="GD3" i="5"/>
  <c r="GD4" i="5" s="1"/>
  <c r="GD5" i="5" s="1"/>
  <c r="GD6" i="5" s="1"/>
  <c r="GI2" i="5"/>
  <c r="GI3" i="5" s="1"/>
  <c r="GI4" i="5" s="1"/>
  <c r="GI5" i="5" s="1"/>
  <c r="GI6" i="5" s="1"/>
  <c r="FE11" i="5"/>
  <c r="CH51" i="5"/>
  <c r="F44" i="5"/>
  <c r="K44" i="5"/>
  <c r="L44" i="5" s="1"/>
  <c r="FT9" i="5" l="1"/>
  <c r="EU14" i="5"/>
  <c r="BJ56" i="5"/>
  <c r="BI57" i="5"/>
  <c r="BJ57" i="5" s="1"/>
  <c r="BY28" i="5"/>
  <c r="BX29" i="5"/>
  <c r="DB48" i="5"/>
  <c r="EK16" i="5"/>
  <c r="FY8" i="5"/>
  <c r="EZ13" i="5"/>
  <c r="CC53" i="5"/>
  <c r="CH52" i="5"/>
  <c r="FE12" i="5"/>
  <c r="DG47" i="5"/>
  <c r="FO10" i="5"/>
  <c r="DL21" i="5"/>
  <c r="EP15" i="5"/>
  <c r="DV19" i="5"/>
  <c r="EF17" i="5"/>
  <c r="CW49" i="5"/>
  <c r="DQ20" i="5"/>
  <c r="BN56" i="5"/>
  <c r="BO55" i="5"/>
  <c r="EA18" i="5"/>
  <c r="CM51" i="5"/>
  <c r="GI7" i="5"/>
  <c r="GJ6" i="5"/>
  <c r="GE6" i="5"/>
  <c r="GD7" i="5"/>
  <c r="FJ11" i="5"/>
  <c r="CR50" i="5"/>
  <c r="BT29" i="5"/>
  <c r="BS30" i="5"/>
  <c r="F45" i="5"/>
  <c r="K45" i="5"/>
  <c r="L45" i="5" s="1"/>
  <c r="EK17" i="5" l="1"/>
  <c r="CH53" i="5"/>
  <c r="EF18" i="5"/>
  <c r="GI8" i="5"/>
  <c r="FE13" i="5"/>
  <c r="BY29" i="5"/>
  <c r="BX30" i="5"/>
  <c r="CM52" i="5"/>
  <c r="EP16" i="5"/>
  <c r="CC54" i="5"/>
  <c r="EZ14" i="5"/>
  <c r="DB49" i="5"/>
  <c r="EU15" i="5"/>
  <c r="CW50" i="5"/>
  <c r="DV20" i="5"/>
  <c r="EA19" i="5"/>
  <c r="DQ21" i="5"/>
  <c r="GD8" i="5"/>
  <c r="DG48" i="5"/>
  <c r="BT30" i="5"/>
  <c r="BS31" i="5"/>
  <c r="CR51" i="5"/>
  <c r="DL22" i="5"/>
  <c r="BO56" i="5"/>
  <c r="BN57" i="5"/>
  <c r="BO57" i="5" s="1"/>
  <c r="FJ12" i="5"/>
  <c r="FO11" i="5"/>
  <c r="FY9" i="5"/>
  <c r="FT10" i="5"/>
  <c r="F46" i="5"/>
  <c r="K46" i="5"/>
  <c r="L46" i="5" s="1"/>
  <c r="DG49" i="5" l="1"/>
  <c r="BY30" i="5"/>
  <c r="BX31" i="5"/>
  <c r="EU16" i="5"/>
  <c r="EF19" i="5"/>
  <c r="GD9" i="5"/>
  <c r="FE14" i="5"/>
  <c r="GI9" i="5"/>
  <c r="FJ13" i="5"/>
  <c r="DB50" i="5"/>
  <c r="EA20" i="5"/>
  <c r="CC55" i="5"/>
  <c r="FT11" i="5"/>
  <c r="CR52" i="5"/>
  <c r="DV21" i="5"/>
  <c r="EP17" i="5"/>
  <c r="CH54" i="5"/>
  <c r="DQ22" i="5"/>
  <c r="DL23" i="5"/>
  <c r="FO12" i="5"/>
  <c r="BS32" i="5"/>
  <c r="BT31" i="5"/>
  <c r="CM53" i="5"/>
  <c r="EZ15" i="5"/>
  <c r="FY10" i="5"/>
  <c r="CW51" i="5"/>
  <c r="EK18" i="5"/>
  <c r="F47" i="5"/>
  <c r="K47" i="5"/>
  <c r="L47" i="5" s="1"/>
  <c r="GD10" i="5" l="1"/>
  <c r="FY11" i="5"/>
  <c r="EA21" i="5"/>
  <c r="CC56" i="5"/>
  <c r="DQ23" i="5"/>
  <c r="EF20" i="5"/>
  <c r="EZ16" i="5"/>
  <c r="DB51" i="5"/>
  <c r="EU17" i="5"/>
  <c r="DL24" i="5"/>
  <c r="BY31" i="5"/>
  <c r="BX32" i="5"/>
  <c r="CH55" i="5"/>
  <c r="FJ14" i="5"/>
  <c r="FE15" i="5"/>
  <c r="CM54" i="5"/>
  <c r="BT32" i="5"/>
  <c r="BS33" i="5"/>
  <c r="EK19" i="5"/>
  <c r="FO13" i="5"/>
  <c r="CW52" i="5"/>
  <c r="FT12" i="5"/>
  <c r="EP18" i="5"/>
  <c r="DV22" i="5"/>
  <c r="CR53" i="5"/>
  <c r="GI10" i="5"/>
  <c r="DG50" i="5"/>
  <c r="F48" i="5"/>
  <c r="K48" i="5"/>
  <c r="L48" i="5" s="1"/>
  <c r="CH56" i="5" l="1"/>
  <c r="CR54" i="5"/>
  <c r="GI11" i="5"/>
  <c r="DL25" i="5"/>
  <c r="EA22" i="5"/>
  <c r="BX33" i="5"/>
  <c r="BY32" i="5"/>
  <c r="CC57" i="5"/>
  <c r="CM55" i="5"/>
  <c r="DQ24" i="5"/>
  <c r="BT33" i="5"/>
  <c r="BS34" i="5"/>
  <c r="DV23" i="5"/>
  <c r="EP19" i="5"/>
  <c r="FE16" i="5"/>
  <c r="FY12" i="5"/>
  <c r="EF21" i="5"/>
  <c r="EU18" i="5"/>
  <c r="FT13" i="5"/>
  <c r="DB52" i="5"/>
  <c r="DG51" i="5"/>
  <c r="FO14" i="5"/>
  <c r="EK20" i="5"/>
  <c r="FJ15" i="5"/>
  <c r="CW53" i="5"/>
  <c r="EZ17" i="5"/>
  <c r="GD11" i="5"/>
  <c r="F49" i="5"/>
  <c r="K49" i="5"/>
  <c r="L49" i="5" s="1"/>
  <c r="EU19" i="5" l="1"/>
  <c r="DV24" i="5"/>
  <c r="BT34" i="5"/>
  <c r="BS35" i="5"/>
  <c r="DL26" i="5"/>
  <c r="GI12" i="5"/>
  <c r="DB53" i="5"/>
  <c r="FT14" i="5"/>
  <c r="EK21" i="5"/>
  <c r="DQ25" i="5"/>
  <c r="EZ18" i="5"/>
  <c r="EP20" i="5"/>
  <c r="BX34" i="5"/>
  <c r="BY33" i="5"/>
  <c r="CW54" i="5"/>
  <c r="EA23" i="5"/>
  <c r="FJ16" i="5"/>
  <c r="EF22" i="5"/>
  <c r="FO15" i="5"/>
  <c r="CM56" i="5"/>
  <c r="CR55" i="5"/>
  <c r="FY13" i="5"/>
  <c r="FE17" i="5"/>
  <c r="CH57" i="5"/>
  <c r="GD12" i="5"/>
  <c r="DG52" i="5"/>
  <c r="F50" i="5"/>
  <c r="K50" i="5"/>
  <c r="L50" i="5" s="1"/>
  <c r="CM57" i="5" l="1"/>
  <c r="GI13" i="5"/>
  <c r="BT35" i="5"/>
  <c r="BS36" i="5"/>
  <c r="EF23" i="5"/>
  <c r="EZ19" i="5"/>
  <c r="FJ17" i="5"/>
  <c r="DG53" i="5"/>
  <c r="DB54" i="5"/>
  <c r="FO16" i="5"/>
  <c r="DV25" i="5"/>
  <c r="DL27" i="5"/>
  <c r="FE18" i="5"/>
  <c r="DQ26" i="5"/>
  <c r="EP21" i="5"/>
  <c r="EK22" i="5"/>
  <c r="CR56" i="5"/>
  <c r="EU20" i="5"/>
  <c r="BY34" i="5"/>
  <c r="BX35" i="5"/>
  <c r="GD13" i="5"/>
  <c r="EA24" i="5"/>
  <c r="FY14" i="5"/>
  <c r="CW55" i="5"/>
  <c r="FT15" i="5"/>
  <c r="F51" i="5"/>
  <c r="K51" i="5"/>
  <c r="L51" i="5" s="1"/>
  <c r="DL28" i="5" l="1"/>
  <c r="CW56" i="5"/>
  <c r="DV26" i="5"/>
  <c r="BS37" i="5"/>
  <c r="BT36" i="5"/>
  <c r="FT16" i="5"/>
  <c r="EU21" i="5"/>
  <c r="EK23" i="5"/>
  <c r="EA25" i="5"/>
  <c r="EP22" i="5"/>
  <c r="DB55" i="5"/>
  <c r="GI14" i="5"/>
  <c r="EZ20" i="5"/>
  <c r="FY15" i="5"/>
  <c r="GD14" i="5"/>
  <c r="DG54" i="5"/>
  <c r="CR57" i="5"/>
  <c r="EF24" i="5"/>
  <c r="DQ27" i="5"/>
  <c r="FO17" i="5"/>
  <c r="BY35" i="5"/>
  <c r="BX36" i="5"/>
  <c r="FE19" i="5"/>
  <c r="FJ18" i="5"/>
  <c r="F52" i="5"/>
  <c r="K52" i="5"/>
  <c r="L52" i="5" s="1"/>
  <c r="DQ28" i="5" l="1"/>
  <c r="EZ21" i="5"/>
  <c r="DB56" i="5"/>
  <c r="BS38" i="5"/>
  <c r="BT37" i="5"/>
  <c r="DG55" i="5"/>
  <c r="DV27" i="5"/>
  <c r="EU22" i="5"/>
  <c r="EP23" i="5"/>
  <c r="GD15" i="5"/>
  <c r="EA26" i="5"/>
  <c r="GI15" i="5"/>
  <c r="FT17" i="5"/>
  <c r="FE20" i="5"/>
  <c r="BX37" i="5"/>
  <c r="BY36" i="5"/>
  <c r="CW57" i="5"/>
  <c r="EF25" i="5"/>
  <c r="FJ19" i="5"/>
  <c r="FO18" i="5"/>
  <c r="FY16" i="5"/>
  <c r="EK24" i="5"/>
  <c r="DL29" i="5"/>
  <c r="F53" i="5"/>
  <c r="K53" i="5"/>
  <c r="L53" i="5" s="1"/>
  <c r="GD16" i="5" l="1"/>
  <c r="EA27" i="5"/>
  <c r="FJ20" i="5"/>
  <c r="GI16" i="5"/>
  <c r="EK25" i="5"/>
  <c r="BY37" i="5"/>
  <c r="BX38" i="5"/>
  <c r="EP24" i="5"/>
  <c r="EZ22" i="5"/>
  <c r="DG56" i="5"/>
  <c r="BS39" i="5"/>
  <c r="BT38" i="5"/>
  <c r="DL30" i="5"/>
  <c r="DB57" i="5"/>
  <c r="FE21" i="5"/>
  <c r="FY17" i="5"/>
  <c r="EF26" i="5"/>
  <c r="EU23" i="5"/>
  <c r="FO19" i="5"/>
  <c r="FT18" i="5"/>
  <c r="DV28" i="5"/>
  <c r="DQ29" i="5"/>
  <c r="F54" i="5"/>
  <c r="K54" i="5"/>
  <c r="L54" i="5" s="1"/>
  <c r="EK26" i="5" l="1"/>
  <c r="FO20" i="5"/>
  <c r="DL31" i="5"/>
  <c r="EF27" i="5"/>
  <c r="EU24" i="5"/>
  <c r="DQ30" i="5"/>
  <c r="BS40" i="5"/>
  <c r="BT39" i="5"/>
  <c r="DG57" i="5"/>
  <c r="DV29" i="5"/>
  <c r="FE22" i="5"/>
  <c r="EA28" i="5"/>
  <c r="GI17" i="5"/>
  <c r="GD17" i="5"/>
  <c r="BY38" i="5"/>
  <c r="BX39" i="5"/>
  <c r="FJ21" i="5"/>
  <c r="FY18" i="5"/>
  <c r="EZ23" i="5"/>
  <c r="FT19" i="5"/>
  <c r="EP25" i="5"/>
  <c r="F55" i="5"/>
  <c r="F56" i="5" s="1"/>
  <c r="F57" i="5" s="1"/>
  <c r="K55" i="5"/>
  <c r="EF28" i="5" l="1"/>
  <c r="FE23" i="5"/>
  <c r="DV30" i="5"/>
  <c r="K56" i="5"/>
  <c r="L55" i="5"/>
  <c r="DL32" i="5"/>
  <c r="EZ24" i="5"/>
  <c r="EA29" i="5"/>
  <c r="FO21" i="5"/>
  <c r="GD18" i="5"/>
  <c r="FT20" i="5"/>
  <c r="BT40" i="5"/>
  <c r="BS41" i="5"/>
  <c r="DQ31" i="5"/>
  <c r="EU25" i="5"/>
  <c r="FY19" i="5"/>
  <c r="FJ22" i="5"/>
  <c r="BX40" i="5"/>
  <c r="BY39" i="5"/>
  <c r="EP26" i="5"/>
  <c r="GI18" i="5"/>
  <c r="EK27" i="5"/>
  <c r="EV57" i="11"/>
  <c r="EQ57" i="11"/>
  <c r="EL57" i="11"/>
  <c r="EG57" i="11"/>
  <c r="EB57" i="11"/>
  <c r="DW57" i="11"/>
  <c r="DR57" i="11"/>
  <c r="DM57" i="11"/>
  <c r="DH57" i="11"/>
  <c r="EV56" i="11"/>
  <c r="EQ56" i="11"/>
  <c r="EL56" i="11"/>
  <c r="EG56" i="11"/>
  <c r="EB56" i="11"/>
  <c r="DW56" i="11"/>
  <c r="DR56" i="11"/>
  <c r="DM56" i="11"/>
  <c r="EV55" i="11"/>
  <c r="EQ55" i="11"/>
  <c r="EL55" i="11"/>
  <c r="EG55" i="11"/>
  <c r="EB55" i="11"/>
  <c r="DW55" i="11"/>
  <c r="DR55" i="11"/>
  <c r="DM55" i="11"/>
  <c r="EV54" i="11"/>
  <c r="EQ54" i="11"/>
  <c r="EL54" i="11"/>
  <c r="EG54" i="11"/>
  <c r="EB54" i="11"/>
  <c r="DW54" i="11"/>
  <c r="DR54" i="11"/>
  <c r="DM54" i="11"/>
  <c r="EV53" i="11"/>
  <c r="EQ53" i="11"/>
  <c r="EL53" i="11"/>
  <c r="EG53" i="11"/>
  <c r="EB53" i="11"/>
  <c r="DW53" i="11"/>
  <c r="DR53" i="11"/>
  <c r="DM53" i="11"/>
  <c r="EV52" i="11"/>
  <c r="EQ52" i="11"/>
  <c r="EL52" i="11"/>
  <c r="EG52" i="11"/>
  <c r="EB52" i="11"/>
  <c r="DW52" i="11"/>
  <c r="DR52" i="11"/>
  <c r="DM52" i="11"/>
  <c r="EV51" i="11"/>
  <c r="EQ51" i="11"/>
  <c r="EL51" i="11"/>
  <c r="EG51" i="11"/>
  <c r="EB51" i="11"/>
  <c r="DW51" i="11"/>
  <c r="DR51" i="11"/>
  <c r="DM51" i="11"/>
  <c r="EV50" i="11"/>
  <c r="EQ50" i="11"/>
  <c r="EL50" i="11"/>
  <c r="EG50" i="11"/>
  <c r="EB50" i="11"/>
  <c r="DW50" i="11"/>
  <c r="DR50" i="11"/>
  <c r="DM50" i="11"/>
  <c r="EV49" i="11"/>
  <c r="EQ49" i="11"/>
  <c r="EL49" i="11"/>
  <c r="EG49" i="11"/>
  <c r="EB49" i="11"/>
  <c r="DW49" i="11"/>
  <c r="DR49" i="11"/>
  <c r="DM49" i="11"/>
  <c r="EV48" i="11"/>
  <c r="EQ48" i="11"/>
  <c r="EL48" i="11"/>
  <c r="EG48" i="11"/>
  <c r="EB48" i="11"/>
  <c r="DW48" i="11"/>
  <c r="DR48" i="11"/>
  <c r="DM48" i="11"/>
  <c r="EV47" i="11"/>
  <c r="EQ47" i="11"/>
  <c r="EL47" i="11"/>
  <c r="EG47" i="11"/>
  <c r="EB47" i="11"/>
  <c r="DW47" i="11"/>
  <c r="DR47" i="11"/>
  <c r="DM47" i="11"/>
  <c r="EV46" i="11"/>
  <c r="EQ46" i="11"/>
  <c r="EL46" i="11"/>
  <c r="EG46" i="11"/>
  <c r="EB46" i="11"/>
  <c r="DW46" i="11"/>
  <c r="DR46" i="11"/>
  <c r="DM46" i="11"/>
  <c r="EV45" i="11"/>
  <c r="EQ45" i="11"/>
  <c r="EL45" i="11"/>
  <c r="EG45" i="11"/>
  <c r="EB45" i="11"/>
  <c r="DW45" i="11"/>
  <c r="DR45" i="11"/>
  <c r="DM45" i="11"/>
  <c r="EV44" i="11"/>
  <c r="EQ44" i="11"/>
  <c r="EL44" i="11"/>
  <c r="EG44" i="11"/>
  <c r="EB44" i="11"/>
  <c r="DW44" i="11"/>
  <c r="DR44" i="11"/>
  <c r="DM44" i="11"/>
  <c r="EV43" i="11"/>
  <c r="EQ43" i="11"/>
  <c r="EL43" i="11"/>
  <c r="EG43" i="11"/>
  <c r="EB43" i="11"/>
  <c r="DW43" i="11"/>
  <c r="DR43" i="11"/>
  <c r="DM43" i="11"/>
  <c r="EV42" i="11"/>
  <c r="EQ42" i="11"/>
  <c r="EL42" i="11"/>
  <c r="EG42" i="11"/>
  <c r="EB42" i="11"/>
  <c r="DW42" i="11"/>
  <c r="DR42" i="11"/>
  <c r="DM42" i="11"/>
  <c r="EV41" i="11"/>
  <c r="EQ41" i="11"/>
  <c r="EL41" i="11"/>
  <c r="EG41" i="11"/>
  <c r="EB41" i="11"/>
  <c r="DW41" i="11"/>
  <c r="DR41" i="11"/>
  <c r="DM41" i="11"/>
  <c r="EV40" i="11"/>
  <c r="EQ40" i="11"/>
  <c r="EL40" i="11"/>
  <c r="EG40" i="11"/>
  <c r="EB40" i="11"/>
  <c r="DW40" i="11"/>
  <c r="DR40" i="11"/>
  <c r="DM40" i="11"/>
  <c r="EV39" i="11"/>
  <c r="EQ39" i="11"/>
  <c r="EL39" i="11"/>
  <c r="EG39" i="11"/>
  <c r="EB39" i="11"/>
  <c r="DW39" i="11"/>
  <c r="DR39" i="11"/>
  <c r="DM39" i="11"/>
  <c r="EV38" i="11"/>
  <c r="EQ38" i="11"/>
  <c r="EL38" i="11"/>
  <c r="EG38" i="11"/>
  <c r="EB38" i="11"/>
  <c r="DW38" i="11"/>
  <c r="DR38" i="11"/>
  <c r="DM38" i="11"/>
  <c r="EV37" i="11"/>
  <c r="EQ37" i="11"/>
  <c r="EL37" i="11"/>
  <c r="EG37" i="11"/>
  <c r="EB37" i="11"/>
  <c r="DW37" i="11"/>
  <c r="DR37" i="11"/>
  <c r="DM37" i="11"/>
  <c r="EV36" i="11"/>
  <c r="EQ36" i="11"/>
  <c r="EL36" i="11"/>
  <c r="EG36" i="11"/>
  <c r="EB36" i="11"/>
  <c r="DW36" i="11"/>
  <c r="DR36" i="11"/>
  <c r="DM36" i="11"/>
  <c r="EV35" i="11"/>
  <c r="EQ35" i="11"/>
  <c r="EL35" i="11"/>
  <c r="EG35" i="11"/>
  <c r="EB35" i="11"/>
  <c r="DW35" i="11"/>
  <c r="DR35" i="11"/>
  <c r="DM35" i="11"/>
  <c r="EV34" i="11"/>
  <c r="EQ34" i="11"/>
  <c r="EL34" i="11"/>
  <c r="EG34" i="11"/>
  <c r="EB34" i="11"/>
  <c r="DW34" i="11"/>
  <c r="DR34" i="11"/>
  <c r="DM34" i="11"/>
  <c r="EV33" i="11"/>
  <c r="EQ33" i="11"/>
  <c r="EL33" i="11"/>
  <c r="EG33" i="11"/>
  <c r="EB33" i="11"/>
  <c r="DW33" i="11"/>
  <c r="DR33" i="11"/>
  <c r="DM33" i="11"/>
  <c r="EV32" i="11"/>
  <c r="EQ32" i="11"/>
  <c r="EL32" i="11"/>
  <c r="EG32" i="11"/>
  <c r="EB32" i="11"/>
  <c r="DW32" i="11"/>
  <c r="DR32" i="11"/>
  <c r="DM32" i="11"/>
  <c r="EV31" i="11"/>
  <c r="EQ31" i="11"/>
  <c r="EL31" i="11"/>
  <c r="EG31" i="11"/>
  <c r="EB31" i="11"/>
  <c r="DW31" i="11"/>
  <c r="DR31" i="11"/>
  <c r="DM31" i="11"/>
  <c r="EV30" i="11"/>
  <c r="EQ30" i="11"/>
  <c r="EL30" i="11"/>
  <c r="EG30" i="11"/>
  <c r="EB30" i="11"/>
  <c r="DW30" i="11"/>
  <c r="DR30" i="11"/>
  <c r="EV29" i="11"/>
  <c r="EQ29" i="11"/>
  <c r="EL29" i="11"/>
  <c r="EG29" i="11"/>
  <c r="EB29" i="11"/>
  <c r="DW29" i="11"/>
  <c r="EV28" i="11"/>
  <c r="EQ28" i="11"/>
  <c r="EL28" i="11"/>
  <c r="EG28" i="11"/>
  <c r="EB28" i="11"/>
  <c r="EV27" i="11"/>
  <c r="EQ27" i="11"/>
  <c r="EL27" i="11"/>
  <c r="EG27" i="11"/>
  <c r="EV26" i="11"/>
  <c r="EQ26" i="11"/>
  <c r="EL26" i="11"/>
  <c r="EV25" i="11"/>
  <c r="EQ25" i="11"/>
  <c r="EV24" i="11"/>
  <c r="FA23" i="5"/>
  <c r="FF22" i="5"/>
  <c r="FU19" i="5"/>
  <c r="FZ18" i="5"/>
  <c r="EQ9" i="11" l="1"/>
  <c r="EQ9" i="5"/>
  <c r="DM11" i="11"/>
  <c r="DM11" i="5"/>
  <c r="EB12" i="11"/>
  <c r="EB12" i="5"/>
  <c r="EQ13" i="11"/>
  <c r="EQ13" i="5"/>
  <c r="DM15" i="11"/>
  <c r="DM15" i="5"/>
  <c r="EB16" i="11"/>
  <c r="EB16" i="5"/>
  <c r="EQ17" i="11"/>
  <c r="EQ17" i="5"/>
  <c r="DM19" i="11"/>
  <c r="DM19" i="5"/>
  <c r="EB20" i="11"/>
  <c r="EB20" i="5"/>
  <c r="EQ21" i="11"/>
  <c r="EQ21" i="5"/>
  <c r="DM23" i="11"/>
  <c r="DM23" i="5"/>
  <c r="EB24" i="11"/>
  <c r="EB24" i="5"/>
  <c r="DM27" i="11"/>
  <c r="DM27" i="5"/>
  <c r="CS32" i="11"/>
  <c r="CS32" i="5"/>
  <c r="FA32" i="11"/>
  <c r="FF32" i="11"/>
  <c r="FK32" i="11"/>
  <c r="FP32" i="11"/>
  <c r="FU32" i="11"/>
  <c r="FZ32" i="11"/>
  <c r="GE32" i="11"/>
  <c r="GJ32" i="11"/>
  <c r="CS35" i="11"/>
  <c r="CS35" i="5"/>
  <c r="FA35" i="11"/>
  <c r="FF35" i="11"/>
  <c r="FK35" i="11"/>
  <c r="FP35" i="11"/>
  <c r="FU35" i="11"/>
  <c r="FZ35" i="11"/>
  <c r="GE35" i="11"/>
  <c r="GJ35" i="11"/>
  <c r="CS38" i="11"/>
  <c r="CS38" i="5"/>
  <c r="FA38" i="11"/>
  <c r="FF38" i="11"/>
  <c r="FK38" i="11"/>
  <c r="FP38" i="11"/>
  <c r="FU38" i="11"/>
  <c r="FZ38" i="11"/>
  <c r="GE38" i="11"/>
  <c r="GJ38" i="11"/>
  <c r="CS41" i="11"/>
  <c r="CS41" i="5"/>
  <c r="FA41" i="11"/>
  <c r="FF41" i="11"/>
  <c r="FK41" i="11"/>
  <c r="FP41" i="11"/>
  <c r="FU41" i="11"/>
  <c r="FZ41" i="11"/>
  <c r="GE41" i="11"/>
  <c r="GJ41" i="11"/>
  <c r="CS44" i="11"/>
  <c r="CS44" i="5"/>
  <c r="FA44" i="11"/>
  <c r="FF44" i="11"/>
  <c r="FK44" i="11"/>
  <c r="FP44" i="11"/>
  <c r="FU44" i="11"/>
  <c r="FZ44" i="11"/>
  <c r="GE44" i="11"/>
  <c r="GJ44" i="11"/>
  <c r="CS47" i="11"/>
  <c r="CS47" i="5"/>
  <c r="FA47" i="11"/>
  <c r="FF47" i="11"/>
  <c r="FK47" i="11"/>
  <c r="FP47" i="11"/>
  <c r="FU47" i="11"/>
  <c r="FZ47" i="11"/>
  <c r="GE47" i="11"/>
  <c r="GJ47" i="11"/>
  <c r="CS50" i="11"/>
  <c r="CS50" i="5"/>
  <c r="FA50" i="11"/>
  <c r="FF50" i="11"/>
  <c r="FK50" i="11"/>
  <c r="FP50" i="11"/>
  <c r="FU50" i="11"/>
  <c r="FZ50" i="11"/>
  <c r="GE50" i="11"/>
  <c r="GJ50" i="11"/>
  <c r="CS53" i="11"/>
  <c r="CS53" i="5"/>
  <c r="FA53" i="11"/>
  <c r="FF53" i="11"/>
  <c r="FK53" i="11"/>
  <c r="FP53" i="11"/>
  <c r="FU53" i="11"/>
  <c r="FZ53" i="11"/>
  <c r="GE53" i="11"/>
  <c r="GJ53" i="11"/>
  <c r="CS56" i="11"/>
  <c r="CS56" i="5"/>
  <c r="FA56" i="11"/>
  <c r="FF56" i="11"/>
  <c r="FK56" i="11"/>
  <c r="FP56" i="11"/>
  <c r="FU56" i="11"/>
  <c r="FZ56" i="11"/>
  <c r="GE56" i="11"/>
  <c r="GJ56" i="11"/>
  <c r="GJ18" i="5"/>
  <c r="GI19" i="5"/>
  <c r="DR30" i="5"/>
  <c r="EZ25" i="5"/>
  <c r="FA24" i="5"/>
  <c r="EV9" i="11"/>
  <c r="EV9" i="5"/>
  <c r="DR11" i="11"/>
  <c r="DR11" i="5"/>
  <c r="EG12" i="11"/>
  <c r="EG12" i="5"/>
  <c r="EV13" i="11"/>
  <c r="EV13" i="5"/>
  <c r="DR15" i="11"/>
  <c r="DR15" i="5"/>
  <c r="EG16" i="11"/>
  <c r="EG16" i="5"/>
  <c r="EV17" i="11"/>
  <c r="EV17" i="5"/>
  <c r="DR19" i="11"/>
  <c r="DR19" i="5"/>
  <c r="EG20" i="11"/>
  <c r="EG20" i="5"/>
  <c r="EV21" i="11"/>
  <c r="EV21" i="5"/>
  <c r="DR23" i="11"/>
  <c r="DR23" i="5"/>
  <c r="EG24" i="11"/>
  <c r="EG24" i="5"/>
  <c r="DR27" i="11"/>
  <c r="DR27" i="5"/>
  <c r="CX32" i="11"/>
  <c r="CX32" i="5"/>
  <c r="CD33" i="11"/>
  <c r="CD33" i="5"/>
  <c r="CX35" i="11"/>
  <c r="CX35" i="5"/>
  <c r="CD36" i="11"/>
  <c r="CD36" i="5"/>
  <c r="CX38" i="11"/>
  <c r="CX38" i="5"/>
  <c r="CD39" i="11"/>
  <c r="CD39" i="5"/>
  <c r="CX41" i="11"/>
  <c r="CX41" i="5"/>
  <c r="CD42" i="11"/>
  <c r="CD42" i="5"/>
  <c r="CX44" i="11"/>
  <c r="CX44" i="5"/>
  <c r="CD45" i="11"/>
  <c r="CD45" i="5"/>
  <c r="CX47" i="11"/>
  <c r="CX47" i="5"/>
  <c r="CD48" i="11"/>
  <c r="CD48" i="5"/>
  <c r="CX50" i="11"/>
  <c r="CX50" i="5"/>
  <c r="CD51" i="11"/>
  <c r="CD51" i="5"/>
  <c r="CX53" i="11"/>
  <c r="CX53" i="5"/>
  <c r="CD54" i="11"/>
  <c r="CD54" i="5"/>
  <c r="CX56" i="11"/>
  <c r="CX56" i="5"/>
  <c r="CD57" i="11"/>
  <c r="CD57" i="5"/>
  <c r="EQ26" i="5"/>
  <c r="EP27" i="5"/>
  <c r="BT41" i="5"/>
  <c r="BS42" i="5"/>
  <c r="EB8" i="11"/>
  <c r="EB8" i="5"/>
  <c r="EL8" i="11"/>
  <c r="EL8" i="5"/>
  <c r="FA9" i="11"/>
  <c r="FF9" i="11"/>
  <c r="FK9" i="11"/>
  <c r="FP9" i="11"/>
  <c r="FU9" i="11"/>
  <c r="FZ9" i="11"/>
  <c r="GE9" i="11"/>
  <c r="GJ9" i="11"/>
  <c r="FA9" i="5"/>
  <c r="FF9" i="5"/>
  <c r="FK9" i="5"/>
  <c r="FP9" i="5"/>
  <c r="FU9" i="5"/>
  <c r="FZ9" i="5"/>
  <c r="GJ9" i="5"/>
  <c r="GE9" i="5"/>
  <c r="DW11" i="11"/>
  <c r="DW11" i="5"/>
  <c r="EL12" i="11"/>
  <c r="EL12" i="5"/>
  <c r="FA13" i="11"/>
  <c r="FF13" i="11"/>
  <c r="FK13" i="11"/>
  <c r="FP13" i="11"/>
  <c r="FU13" i="11"/>
  <c r="FZ13" i="11"/>
  <c r="GE13" i="11"/>
  <c r="GJ13" i="11"/>
  <c r="FA13" i="5"/>
  <c r="FF13" i="5"/>
  <c r="FK13" i="5"/>
  <c r="FP13" i="5"/>
  <c r="FU13" i="5"/>
  <c r="FZ13" i="5"/>
  <c r="GE13" i="5"/>
  <c r="GJ13" i="5"/>
  <c r="DW15" i="11"/>
  <c r="DW15" i="5"/>
  <c r="EL16" i="11"/>
  <c r="EL16" i="5"/>
  <c r="FA17" i="11"/>
  <c r="FF17" i="11"/>
  <c r="FK17" i="11"/>
  <c r="FP17" i="11"/>
  <c r="FU17" i="11"/>
  <c r="FZ17" i="11"/>
  <c r="GE17" i="11"/>
  <c r="GJ17" i="11"/>
  <c r="FA17" i="5"/>
  <c r="FF17" i="5"/>
  <c r="FK17" i="5"/>
  <c r="FP17" i="5"/>
  <c r="FU17" i="5"/>
  <c r="FZ17" i="5"/>
  <c r="DW19" i="11"/>
  <c r="DW19" i="5"/>
  <c r="EL20" i="11"/>
  <c r="EL20" i="5"/>
  <c r="FA21" i="11"/>
  <c r="FF21" i="11"/>
  <c r="FK21" i="11"/>
  <c r="FP21" i="11"/>
  <c r="FU21" i="11"/>
  <c r="FZ21" i="11"/>
  <c r="GE21" i="11"/>
  <c r="GJ21" i="11"/>
  <c r="FA21" i="5"/>
  <c r="FF21" i="5"/>
  <c r="DW23" i="11"/>
  <c r="DW23" i="5"/>
  <c r="EL24" i="11"/>
  <c r="EL24" i="5"/>
  <c r="FA25" i="11"/>
  <c r="FF25" i="11"/>
  <c r="FK25" i="11"/>
  <c r="FP25" i="11"/>
  <c r="FU25" i="11"/>
  <c r="FZ25" i="11"/>
  <c r="GE25" i="11"/>
  <c r="GJ25" i="11"/>
  <c r="DW27" i="11"/>
  <c r="DW27" i="5"/>
  <c r="FA29" i="11"/>
  <c r="FF29" i="11"/>
  <c r="FK29" i="11"/>
  <c r="FP29" i="11"/>
  <c r="FU29" i="11"/>
  <c r="FZ29" i="11"/>
  <c r="GE29" i="11"/>
  <c r="GJ29" i="11"/>
  <c r="DC32" i="11"/>
  <c r="DC32" i="5"/>
  <c r="CI33" i="11"/>
  <c r="CI33" i="5"/>
  <c r="DC35" i="11"/>
  <c r="DC35" i="5"/>
  <c r="CI36" i="11"/>
  <c r="CI36" i="5"/>
  <c r="DC38" i="11"/>
  <c r="DC38" i="5"/>
  <c r="CI39" i="11"/>
  <c r="CI39" i="5"/>
  <c r="DC41" i="11"/>
  <c r="DC41" i="5"/>
  <c r="CI42" i="11"/>
  <c r="CI42" i="5"/>
  <c r="DC44" i="11"/>
  <c r="DC44" i="5"/>
  <c r="CI45" i="11"/>
  <c r="CI45" i="5"/>
  <c r="DC47" i="11"/>
  <c r="DC47" i="5"/>
  <c r="CI48" i="11"/>
  <c r="CI48" i="5"/>
  <c r="DC50" i="11"/>
  <c r="DC50" i="5"/>
  <c r="CI51" i="11"/>
  <c r="CI51" i="5"/>
  <c r="DC53" i="11"/>
  <c r="DC53" i="5"/>
  <c r="CI54" i="11"/>
  <c r="CI54" i="5"/>
  <c r="DC56" i="11"/>
  <c r="DC56" i="5"/>
  <c r="CI57" i="11"/>
  <c r="CI57" i="5"/>
  <c r="EQ25" i="5"/>
  <c r="DM32" i="5"/>
  <c r="DL33" i="5"/>
  <c r="DM7" i="11"/>
  <c r="DM7" i="5"/>
  <c r="EQ8" i="11"/>
  <c r="EQ8" i="5"/>
  <c r="DM10" i="11"/>
  <c r="DM10" i="5"/>
  <c r="EB11" i="11"/>
  <c r="EB11" i="5"/>
  <c r="EQ12" i="11"/>
  <c r="EQ12" i="5"/>
  <c r="DM14" i="11"/>
  <c r="DM14" i="5"/>
  <c r="EB15" i="11"/>
  <c r="EB15" i="5"/>
  <c r="EQ16" i="11"/>
  <c r="EQ16" i="5"/>
  <c r="DM18" i="11"/>
  <c r="DM18" i="5"/>
  <c r="EB19" i="11"/>
  <c r="EB19" i="5"/>
  <c r="EQ20" i="11"/>
  <c r="EQ20" i="5"/>
  <c r="DM22" i="11"/>
  <c r="DM22" i="5"/>
  <c r="EB23" i="11"/>
  <c r="EB23" i="5"/>
  <c r="EQ24" i="11"/>
  <c r="EQ24" i="5"/>
  <c r="DM26" i="11"/>
  <c r="DM26" i="5"/>
  <c r="EB27" i="11"/>
  <c r="EB27" i="5"/>
  <c r="DM30" i="11"/>
  <c r="DM30" i="5"/>
  <c r="DH32" i="11"/>
  <c r="DH32" i="5"/>
  <c r="CN33" i="11"/>
  <c r="CN33" i="5"/>
  <c r="DH35" i="11"/>
  <c r="DH35" i="5"/>
  <c r="CN36" i="11"/>
  <c r="CN36" i="5"/>
  <c r="DH38" i="11"/>
  <c r="DH38" i="5"/>
  <c r="CN39" i="11"/>
  <c r="CN39" i="5"/>
  <c r="DH41" i="11"/>
  <c r="DH41" i="5"/>
  <c r="CN42" i="11"/>
  <c r="CN42" i="5"/>
  <c r="DH44" i="11"/>
  <c r="DH44" i="5"/>
  <c r="CN45" i="11"/>
  <c r="CN45" i="5"/>
  <c r="DH47" i="11"/>
  <c r="DH47" i="5"/>
  <c r="CN48" i="11"/>
  <c r="CN48" i="5"/>
  <c r="DH50" i="11"/>
  <c r="DH50" i="5"/>
  <c r="CN51" i="11"/>
  <c r="CN51" i="5"/>
  <c r="DH53" i="11"/>
  <c r="DH53" i="5"/>
  <c r="CN54" i="11"/>
  <c r="CN54" i="5"/>
  <c r="DH56" i="11"/>
  <c r="DH56" i="5"/>
  <c r="CN57" i="11"/>
  <c r="CN57" i="5"/>
  <c r="FT21" i="5"/>
  <c r="FU20" i="5"/>
  <c r="DM31" i="5"/>
  <c r="EG7" i="11"/>
  <c r="EG7" i="5"/>
  <c r="DR10" i="11"/>
  <c r="DR10" i="5"/>
  <c r="EG11" i="11"/>
  <c r="EG11" i="5"/>
  <c r="EV12" i="11"/>
  <c r="EV12" i="5"/>
  <c r="DR14" i="11"/>
  <c r="DR14" i="5"/>
  <c r="EG15" i="11"/>
  <c r="EG15" i="5"/>
  <c r="EV16" i="11"/>
  <c r="EV16" i="5"/>
  <c r="DR18" i="11"/>
  <c r="DR18" i="5"/>
  <c r="EG19" i="11"/>
  <c r="EG19" i="5"/>
  <c r="EV20" i="11"/>
  <c r="EV20" i="5"/>
  <c r="DR22" i="11"/>
  <c r="DR22" i="5"/>
  <c r="EG23" i="11"/>
  <c r="EG23" i="5"/>
  <c r="DR26" i="11"/>
  <c r="DR26" i="5"/>
  <c r="CS33" i="11"/>
  <c r="CS33" i="5"/>
  <c r="FA33" i="11"/>
  <c r="FF33" i="11"/>
  <c r="FK33" i="11"/>
  <c r="FP33" i="11"/>
  <c r="FU33" i="11"/>
  <c r="FZ33" i="11"/>
  <c r="GE33" i="11"/>
  <c r="GJ33" i="11"/>
  <c r="CS36" i="11"/>
  <c r="CS36" i="5"/>
  <c r="FA36" i="11"/>
  <c r="FF36" i="11"/>
  <c r="FK36" i="11"/>
  <c r="FP36" i="11"/>
  <c r="FU36" i="11"/>
  <c r="FZ36" i="11"/>
  <c r="GE36" i="11"/>
  <c r="GJ36" i="11"/>
  <c r="CS39" i="11"/>
  <c r="CS39" i="5"/>
  <c r="FA39" i="11"/>
  <c r="FF39" i="11"/>
  <c r="FK39" i="11"/>
  <c r="FP39" i="11"/>
  <c r="FU39" i="11"/>
  <c r="FZ39" i="11"/>
  <c r="GE39" i="11"/>
  <c r="GJ39" i="11"/>
  <c r="CS42" i="11"/>
  <c r="CS42" i="5"/>
  <c r="FA42" i="11"/>
  <c r="FF42" i="11"/>
  <c r="FK42" i="11"/>
  <c r="FP42" i="11"/>
  <c r="FU42" i="11"/>
  <c r="FZ42" i="11"/>
  <c r="GE42" i="11"/>
  <c r="GJ42" i="11"/>
  <c r="CS45" i="11"/>
  <c r="CS45" i="5"/>
  <c r="FA45" i="11"/>
  <c r="FF45" i="11"/>
  <c r="FK45" i="11"/>
  <c r="FP45" i="11"/>
  <c r="FU45" i="11"/>
  <c r="FZ45" i="11"/>
  <c r="GE45" i="11"/>
  <c r="GJ45" i="11"/>
  <c r="CS48" i="11"/>
  <c r="CS48" i="5"/>
  <c r="FA48" i="11"/>
  <c r="FF48" i="11"/>
  <c r="FK48" i="11"/>
  <c r="FP48" i="11"/>
  <c r="FU48" i="11"/>
  <c r="FZ48" i="11"/>
  <c r="GE48" i="11"/>
  <c r="GJ48" i="11"/>
  <c r="CS51" i="11"/>
  <c r="CS51" i="5"/>
  <c r="FA51" i="11"/>
  <c r="FF51" i="11"/>
  <c r="FK51" i="11"/>
  <c r="FP51" i="11"/>
  <c r="FU51" i="11"/>
  <c r="FZ51" i="11"/>
  <c r="GE51" i="11"/>
  <c r="GJ51" i="11"/>
  <c r="CS54" i="11"/>
  <c r="CS54" i="5"/>
  <c r="FA54" i="11"/>
  <c r="FF54" i="11"/>
  <c r="FK54" i="11"/>
  <c r="FP54" i="11"/>
  <c r="FU54" i="11"/>
  <c r="FZ54" i="11"/>
  <c r="GE54" i="11"/>
  <c r="GJ54" i="11"/>
  <c r="CS57" i="11"/>
  <c r="CS57" i="5"/>
  <c r="FA57" i="11"/>
  <c r="FF57" i="11"/>
  <c r="FK57" i="11"/>
  <c r="FP57" i="11"/>
  <c r="FU57" i="11"/>
  <c r="FZ57" i="11"/>
  <c r="GE57" i="11"/>
  <c r="GJ57" i="11"/>
  <c r="BY40" i="5"/>
  <c r="BX41" i="5"/>
  <c r="EL7" i="11"/>
  <c r="EL7" i="5"/>
  <c r="FA8" i="11"/>
  <c r="FF8" i="11"/>
  <c r="FK8" i="11"/>
  <c r="FP8" i="11"/>
  <c r="FU8" i="11"/>
  <c r="FZ8" i="11"/>
  <c r="GE8" i="11"/>
  <c r="GJ8" i="11"/>
  <c r="FA8" i="5"/>
  <c r="FF8" i="5"/>
  <c r="FK8" i="5"/>
  <c r="FP8" i="5"/>
  <c r="FU8" i="5"/>
  <c r="FZ8" i="5"/>
  <c r="GJ8" i="5"/>
  <c r="GE8" i="5"/>
  <c r="DW10" i="11"/>
  <c r="DW10" i="5"/>
  <c r="EL11" i="11"/>
  <c r="EL11" i="5"/>
  <c r="FA12" i="11"/>
  <c r="FF12" i="11"/>
  <c r="FK12" i="11"/>
  <c r="FP12" i="11"/>
  <c r="FU12" i="11"/>
  <c r="FZ12" i="11"/>
  <c r="GE12" i="11"/>
  <c r="GJ12" i="11"/>
  <c r="FA12" i="5"/>
  <c r="FF12" i="5"/>
  <c r="FK12" i="5"/>
  <c r="FP12" i="5"/>
  <c r="FU12" i="5"/>
  <c r="FZ12" i="5"/>
  <c r="GE12" i="5"/>
  <c r="GJ12" i="5"/>
  <c r="DW14" i="11"/>
  <c r="DW14" i="5"/>
  <c r="EL15" i="11"/>
  <c r="EL15" i="5"/>
  <c r="FA16" i="11"/>
  <c r="FF16" i="11"/>
  <c r="FK16" i="11"/>
  <c r="FP16" i="11"/>
  <c r="FU16" i="11"/>
  <c r="FZ16" i="11"/>
  <c r="GE16" i="11"/>
  <c r="GJ16" i="11"/>
  <c r="FA16" i="5"/>
  <c r="FF16" i="5"/>
  <c r="FK16" i="5"/>
  <c r="FP16" i="5"/>
  <c r="FU16" i="5"/>
  <c r="FZ16" i="5"/>
  <c r="GE16" i="5"/>
  <c r="GJ16" i="5"/>
  <c r="DW18" i="11"/>
  <c r="DW18" i="5"/>
  <c r="EL19" i="11"/>
  <c r="EL19" i="5"/>
  <c r="FA20" i="11"/>
  <c r="FF20" i="11"/>
  <c r="FK20" i="11"/>
  <c r="FP20" i="11"/>
  <c r="FU20" i="11"/>
  <c r="FZ20" i="11"/>
  <c r="GE20" i="11"/>
  <c r="GJ20" i="11"/>
  <c r="FA20" i="5"/>
  <c r="FF20" i="5"/>
  <c r="FK20" i="5"/>
  <c r="DW22" i="11"/>
  <c r="DW22" i="5"/>
  <c r="EL23" i="11"/>
  <c r="EL23" i="5"/>
  <c r="FA24" i="11"/>
  <c r="FF24" i="11"/>
  <c r="FK24" i="11"/>
  <c r="FP24" i="11"/>
  <c r="FU24" i="11"/>
  <c r="FZ24" i="11"/>
  <c r="GE24" i="11"/>
  <c r="GJ24" i="11"/>
  <c r="DW26" i="11"/>
  <c r="DW26" i="5"/>
  <c r="FA28" i="11"/>
  <c r="FF28" i="11"/>
  <c r="FK28" i="11"/>
  <c r="FP28" i="11"/>
  <c r="FU28" i="11"/>
  <c r="FZ28" i="11"/>
  <c r="GE28" i="11"/>
  <c r="GJ28" i="11"/>
  <c r="CX33" i="11"/>
  <c r="CX33" i="5"/>
  <c r="CD34" i="11"/>
  <c r="CD34" i="5"/>
  <c r="CX36" i="11"/>
  <c r="CX36" i="5"/>
  <c r="CD37" i="11"/>
  <c r="CD37" i="5"/>
  <c r="CX39" i="11"/>
  <c r="CX39" i="5"/>
  <c r="CD40" i="11"/>
  <c r="CD40" i="5"/>
  <c r="CX42" i="11"/>
  <c r="CX42" i="5"/>
  <c r="CD43" i="11"/>
  <c r="CD43" i="5"/>
  <c r="CX45" i="11"/>
  <c r="CX45" i="5"/>
  <c r="CD46" i="11"/>
  <c r="CD46" i="5"/>
  <c r="CX48" i="11"/>
  <c r="CX48" i="5"/>
  <c r="CD49" i="11"/>
  <c r="CD49" i="5"/>
  <c r="CX51" i="11"/>
  <c r="CX51" i="5"/>
  <c r="CD52" i="11"/>
  <c r="CD52" i="5"/>
  <c r="CX54" i="11"/>
  <c r="CX54" i="5"/>
  <c r="CD55" i="11"/>
  <c r="CD55" i="5"/>
  <c r="CX57" i="11"/>
  <c r="CX57" i="5"/>
  <c r="FK21" i="5"/>
  <c r="GE17" i="5"/>
  <c r="K57" i="5"/>
  <c r="L57" i="5" s="1"/>
  <c r="L56" i="5"/>
  <c r="EB7" i="11"/>
  <c r="EB7" i="5"/>
  <c r="EB10" i="11"/>
  <c r="EB10" i="5"/>
  <c r="EQ11" i="11"/>
  <c r="EQ11" i="5"/>
  <c r="DM13" i="11"/>
  <c r="DM13" i="5"/>
  <c r="EB14" i="11"/>
  <c r="EB14" i="5"/>
  <c r="EQ15" i="11"/>
  <c r="EQ15" i="5"/>
  <c r="DM17" i="11"/>
  <c r="DM17" i="5"/>
  <c r="EB18" i="11"/>
  <c r="EB18" i="5"/>
  <c r="EQ19" i="11"/>
  <c r="EQ19" i="5"/>
  <c r="DM21" i="11"/>
  <c r="DM21" i="5"/>
  <c r="EB22" i="11"/>
  <c r="EB22" i="5"/>
  <c r="EQ23" i="11"/>
  <c r="EQ23" i="5"/>
  <c r="DM25" i="11"/>
  <c r="DM25" i="5"/>
  <c r="EB26" i="11"/>
  <c r="EB26" i="5"/>
  <c r="DM29" i="11"/>
  <c r="DM29" i="5"/>
  <c r="DC33" i="11"/>
  <c r="DC33" i="5"/>
  <c r="CI34" i="11"/>
  <c r="CI34" i="5"/>
  <c r="DC36" i="11"/>
  <c r="DC36" i="5"/>
  <c r="CI37" i="11"/>
  <c r="CI37" i="5"/>
  <c r="DC39" i="11"/>
  <c r="DC39" i="5"/>
  <c r="CI40" i="11"/>
  <c r="CI40" i="5"/>
  <c r="DC42" i="11"/>
  <c r="DC42" i="5"/>
  <c r="CI43" i="11"/>
  <c r="CI43" i="5"/>
  <c r="DC45" i="11"/>
  <c r="DC45" i="5"/>
  <c r="CI46" i="11"/>
  <c r="CI46" i="5"/>
  <c r="DC48" i="11"/>
  <c r="DC48" i="5"/>
  <c r="CI49" i="11"/>
  <c r="CI49" i="5"/>
  <c r="DC51" i="11"/>
  <c r="DC51" i="5"/>
  <c r="CI52" i="11"/>
  <c r="CI52" i="5"/>
  <c r="DC54" i="11"/>
  <c r="DC54" i="5"/>
  <c r="CI55" i="11"/>
  <c r="CI55" i="5"/>
  <c r="DC57" i="11"/>
  <c r="DC57" i="5"/>
  <c r="FJ23" i="5"/>
  <c r="FK22" i="5"/>
  <c r="GE18" i="5"/>
  <c r="GD19" i="5"/>
  <c r="DW30" i="5"/>
  <c r="DV31" i="5"/>
  <c r="EG8" i="11"/>
  <c r="EG8" i="5"/>
  <c r="EV7" i="11"/>
  <c r="EV7" i="5"/>
  <c r="DR9" i="11"/>
  <c r="DR9" i="5"/>
  <c r="EG10" i="11"/>
  <c r="EG10" i="5"/>
  <c r="EV11" i="11"/>
  <c r="EV11" i="5"/>
  <c r="DR13" i="11"/>
  <c r="DR13" i="5"/>
  <c r="EG14" i="11"/>
  <c r="EG14" i="5"/>
  <c r="EV15" i="11"/>
  <c r="EV15" i="5"/>
  <c r="DR17" i="11"/>
  <c r="DR17" i="5"/>
  <c r="EG18" i="11"/>
  <c r="EG18" i="5"/>
  <c r="EV19" i="11"/>
  <c r="EV19" i="5"/>
  <c r="DR21" i="11"/>
  <c r="DR21" i="5"/>
  <c r="EG22" i="11"/>
  <c r="EG22" i="5"/>
  <c r="EV23" i="11"/>
  <c r="EV23" i="5"/>
  <c r="DR25" i="11"/>
  <c r="DR25" i="5"/>
  <c r="EG26" i="11"/>
  <c r="EG26" i="5"/>
  <c r="DR29" i="11"/>
  <c r="DR29" i="5"/>
  <c r="DH33" i="11"/>
  <c r="DH33" i="5"/>
  <c r="CN34" i="11"/>
  <c r="CN34" i="5"/>
  <c r="DH36" i="11"/>
  <c r="DH36" i="5"/>
  <c r="CN37" i="11"/>
  <c r="CN37" i="5"/>
  <c r="DH39" i="11"/>
  <c r="DH39" i="5"/>
  <c r="CN40" i="11"/>
  <c r="CN40" i="5"/>
  <c r="DH42" i="11"/>
  <c r="DH42" i="5"/>
  <c r="CN43" i="11"/>
  <c r="CN43" i="5"/>
  <c r="DH45" i="11"/>
  <c r="DH45" i="5"/>
  <c r="CN46" i="11"/>
  <c r="CN46" i="5"/>
  <c r="DH48" i="11"/>
  <c r="DH48" i="5"/>
  <c r="CN49" i="11"/>
  <c r="CN49" i="5"/>
  <c r="DH51" i="11"/>
  <c r="DH51" i="5"/>
  <c r="CN52" i="11"/>
  <c r="CN52" i="5"/>
  <c r="DH54" i="11"/>
  <c r="DH54" i="5"/>
  <c r="CN55" i="11"/>
  <c r="CN55" i="5"/>
  <c r="FY20" i="5"/>
  <c r="FZ19" i="5"/>
  <c r="DH57" i="5"/>
  <c r="DW29" i="5"/>
  <c r="EQ7" i="11"/>
  <c r="EQ7" i="5"/>
  <c r="EL10" i="11"/>
  <c r="EL10" i="5"/>
  <c r="FA11" i="11"/>
  <c r="FF11" i="11"/>
  <c r="FK11" i="11"/>
  <c r="FP11" i="11"/>
  <c r="FU11" i="11"/>
  <c r="FZ11" i="11"/>
  <c r="GE11" i="11"/>
  <c r="GJ11" i="11"/>
  <c r="FA11" i="5"/>
  <c r="FF11" i="5"/>
  <c r="FK11" i="5"/>
  <c r="FP11" i="5"/>
  <c r="FU11" i="5"/>
  <c r="FZ11" i="5"/>
  <c r="GJ11" i="5"/>
  <c r="GE11" i="5"/>
  <c r="DW13" i="11"/>
  <c r="DW13" i="5"/>
  <c r="EL14" i="11"/>
  <c r="EL14" i="5"/>
  <c r="FA15" i="11"/>
  <c r="FF15" i="11"/>
  <c r="FK15" i="11"/>
  <c r="FP15" i="11"/>
  <c r="FU15" i="11"/>
  <c r="FZ15" i="11"/>
  <c r="GE15" i="11"/>
  <c r="GJ15" i="11"/>
  <c r="FA15" i="5"/>
  <c r="FF15" i="5"/>
  <c r="FK15" i="5"/>
  <c r="FP15" i="5"/>
  <c r="FU15" i="5"/>
  <c r="FZ15" i="5"/>
  <c r="GE15" i="5"/>
  <c r="GJ15" i="5"/>
  <c r="DW17" i="11"/>
  <c r="DW17" i="5"/>
  <c r="EL18" i="11"/>
  <c r="EL18" i="5"/>
  <c r="FA19" i="11"/>
  <c r="FF19" i="11"/>
  <c r="FK19" i="11"/>
  <c r="FP19" i="11"/>
  <c r="FU19" i="11"/>
  <c r="FZ19" i="11"/>
  <c r="GE19" i="11"/>
  <c r="GJ19" i="11"/>
  <c r="FA19" i="5"/>
  <c r="FF19" i="5"/>
  <c r="FK19" i="5"/>
  <c r="FP19" i="5"/>
  <c r="DW21" i="11"/>
  <c r="DW21" i="5"/>
  <c r="EL22" i="11"/>
  <c r="EL22" i="5"/>
  <c r="FA23" i="11"/>
  <c r="FF23" i="11"/>
  <c r="FK23" i="11"/>
  <c r="FP23" i="11"/>
  <c r="FU23" i="11"/>
  <c r="FZ23" i="11"/>
  <c r="GE23" i="11"/>
  <c r="GJ23" i="11"/>
  <c r="DW25" i="11"/>
  <c r="DW25" i="5"/>
  <c r="FA27" i="11"/>
  <c r="FF27" i="11"/>
  <c r="FK27" i="11"/>
  <c r="FP27" i="11"/>
  <c r="FU27" i="11"/>
  <c r="FZ27" i="11"/>
  <c r="GE27" i="11"/>
  <c r="GJ27" i="11"/>
  <c r="FA31" i="11"/>
  <c r="FF31" i="11"/>
  <c r="FK31" i="11"/>
  <c r="FP31" i="11"/>
  <c r="FU31" i="11"/>
  <c r="FZ31" i="11"/>
  <c r="GE31" i="11"/>
  <c r="GJ31" i="11"/>
  <c r="CS34" i="11"/>
  <c r="CS34" i="5"/>
  <c r="FA34" i="11"/>
  <c r="FF34" i="11"/>
  <c r="FK34" i="11"/>
  <c r="FP34" i="11"/>
  <c r="FU34" i="11"/>
  <c r="FZ34" i="11"/>
  <c r="GE34" i="11"/>
  <c r="GJ34" i="11"/>
  <c r="CS37" i="11"/>
  <c r="CS37" i="5"/>
  <c r="FA37" i="11"/>
  <c r="FF37" i="11"/>
  <c r="FK37" i="11"/>
  <c r="FP37" i="11"/>
  <c r="FU37" i="11"/>
  <c r="FZ37" i="11"/>
  <c r="GE37" i="11"/>
  <c r="GJ37" i="11"/>
  <c r="CS40" i="11"/>
  <c r="CS40" i="5"/>
  <c r="FA40" i="11"/>
  <c r="FF40" i="11"/>
  <c r="FK40" i="11"/>
  <c r="FP40" i="11"/>
  <c r="FU40" i="11"/>
  <c r="FZ40" i="11"/>
  <c r="GE40" i="11"/>
  <c r="GJ40" i="11"/>
  <c r="CS43" i="11"/>
  <c r="CS43" i="5"/>
  <c r="FA43" i="11"/>
  <c r="FF43" i="11"/>
  <c r="FK43" i="11"/>
  <c r="FP43" i="11"/>
  <c r="FU43" i="11"/>
  <c r="FZ43" i="11"/>
  <c r="GE43" i="11"/>
  <c r="GJ43" i="11"/>
  <c r="CS46" i="11"/>
  <c r="CS46" i="5"/>
  <c r="FA46" i="11"/>
  <c r="FF46" i="11"/>
  <c r="FK46" i="11"/>
  <c r="FP46" i="11"/>
  <c r="FU46" i="11"/>
  <c r="FZ46" i="11"/>
  <c r="GE46" i="11"/>
  <c r="GJ46" i="11"/>
  <c r="CS49" i="11"/>
  <c r="CS49" i="5"/>
  <c r="FA49" i="11"/>
  <c r="FF49" i="11"/>
  <c r="FK49" i="11"/>
  <c r="FP49" i="11"/>
  <c r="FU49" i="11"/>
  <c r="FZ49" i="11"/>
  <c r="GE49" i="11"/>
  <c r="GJ49" i="11"/>
  <c r="CS52" i="11"/>
  <c r="CS52" i="5"/>
  <c r="FA52" i="11"/>
  <c r="FF52" i="11"/>
  <c r="FK52" i="11"/>
  <c r="FP52" i="11"/>
  <c r="FU52" i="11"/>
  <c r="FZ52" i="11"/>
  <c r="GE52" i="11"/>
  <c r="GJ52" i="11"/>
  <c r="CS55" i="11"/>
  <c r="CS55" i="5"/>
  <c r="FA55" i="11"/>
  <c r="FF55" i="11"/>
  <c r="FK55" i="11"/>
  <c r="FP55" i="11"/>
  <c r="FU55" i="11"/>
  <c r="FZ55" i="11"/>
  <c r="GE55" i="11"/>
  <c r="GJ55" i="11"/>
  <c r="FP21" i="5"/>
  <c r="FO22" i="5"/>
  <c r="DW7" i="11"/>
  <c r="DW7" i="5"/>
  <c r="DW9" i="11"/>
  <c r="DW9" i="5"/>
  <c r="EQ10" i="11"/>
  <c r="EQ10" i="5"/>
  <c r="DM12" i="11"/>
  <c r="DM12" i="5"/>
  <c r="EB13" i="11"/>
  <c r="EB13" i="5"/>
  <c r="EQ14" i="11"/>
  <c r="EQ14" i="5"/>
  <c r="DM16" i="11"/>
  <c r="DM16" i="5"/>
  <c r="EB17" i="11"/>
  <c r="EB17" i="5"/>
  <c r="EQ18" i="11"/>
  <c r="EQ18" i="5"/>
  <c r="DM20" i="11"/>
  <c r="DM20" i="5"/>
  <c r="EB21" i="11"/>
  <c r="EB21" i="5"/>
  <c r="EQ22" i="11"/>
  <c r="EQ22" i="5"/>
  <c r="DM24" i="11"/>
  <c r="DM24" i="5"/>
  <c r="EB25" i="11"/>
  <c r="EB25" i="5"/>
  <c r="DM28" i="11"/>
  <c r="DM28" i="5"/>
  <c r="CD32" i="11"/>
  <c r="CD32" i="5"/>
  <c r="CX34" i="11"/>
  <c r="CX34" i="5"/>
  <c r="CD35" i="11"/>
  <c r="CD35" i="5"/>
  <c r="CX37" i="11"/>
  <c r="CX37" i="5"/>
  <c r="CD38" i="11"/>
  <c r="CD38" i="5"/>
  <c r="CX40" i="11"/>
  <c r="CX40" i="5"/>
  <c r="CD41" i="11"/>
  <c r="CD41" i="5"/>
  <c r="CX43" i="11"/>
  <c r="CX43" i="5"/>
  <c r="CD44" i="11"/>
  <c r="CD44" i="5"/>
  <c r="CX46" i="11"/>
  <c r="CX46" i="5"/>
  <c r="CD47" i="11"/>
  <c r="CD47" i="5"/>
  <c r="CX49" i="11"/>
  <c r="CX49" i="5"/>
  <c r="CD50" i="11"/>
  <c r="CD50" i="5"/>
  <c r="CX52" i="11"/>
  <c r="CX52" i="5"/>
  <c r="CD53" i="11"/>
  <c r="CD53" i="5"/>
  <c r="CX55" i="11"/>
  <c r="CX55" i="5"/>
  <c r="CD56" i="11"/>
  <c r="CD56" i="5"/>
  <c r="EL26" i="5"/>
  <c r="EU26" i="5"/>
  <c r="EV25" i="5"/>
  <c r="FP20" i="5"/>
  <c r="FE24" i="5"/>
  <c r="FF23" i="5"/>
  <c r="DR7" i="11"/>
  <c r="DR7" i="5"/>
  <c r="DM9" i="11"/>
  <c r="DM9" i="5"/>
  <c r="DM8" i="11"/>
  <c r="DM8" i="5"/>
  <c r="EG9" i="11"/>
  <c r="EG9" i="5"/>
  <c r="EV10" i="11"/>
  <c r="EV10" i="5"/>
  <c r="DR12" i="11"/>
  <c r="DR12" i="5"/>
  <c r="EG13" i="11"/>
  <c r="EG13" i="5"/>
  <c r="EV14" i="11"/>
  <c r="EV14" i="5"/>
  <c r="DR16" i="11"/>
  <c r="DR16" i="5"/>
  <c r="EG17" i="11"/>
  <c r="EG17" i="5"/>
  <c r="EV18" i="11"/>
  <c r="EV18" i="5"/>
  <c r="DR20" i="11"/>
  <c r="DR20" i="5"/>
  <c r="EG21" i="11"/>
  <c r="EG21" i="5"/>
  <c r="EV22" i="11"/>
  <c r="EV22" i="5"/>
  <c r="DR24" i="11"/>
  <c r="DR24" i="5"/>
  <c r="EG25" i="11"/>
  <c r="EG25" i="5"/>
  <c r="DR28" i="11"/>
  <c r="DR28" i="5"/>
  <c r="CI32" i="11"/>
  <c r="CI32" i="5"/>
  <c r="DC34" i="11"/>
  <c r="DC34" i="5"/>
  <c r="CI35" i="11"/>
  <c r="CI35" i="5"/>
  <c r="DC37" i="11"/>
  <c r="DC37" i="5"/>
  <c r="CI38" i="11"/>
  <c r="CI38" i="5"/>
  <c r="DC40" i="11"/>
  <c r="DC40" i="5"/>
  <c r="CI41" i="11"/>
  <c r="CI41" i="5"/>
  <c r="DC43" i="11"/>
  <c r="DC43" i="5"/>
  <c r="CI44" i="11"/>
  <c r="CI44" i="5"/>
  <c r="DC46" i="11"/>
  <c r="DC46" i="5"/>
  <c r="CI47" i="11"/>
  <c r="CI47" i="5"/>
  <c r="DC49" i="11"/>
  <c r="DC49" i="5"/>
  <c r="CI50" i="11"/>
  <c r="CI50" i="5"/>
  <c r="DC52" i="11"/>
  <c r="DC52" i="5"/>
  <c r="CI53" i="11"/>
  <c r="CI53" i="5"/>
  <c r="DC55" i="11"/>
  <c r="DC55" i="5"/>
  <c r="CI56" i="11"/>
  <c r="CI56" i="5"/>
  <c r="EL27" i="5"/>
  <c r="EK28" i="5"/>
  <c r="EV24" i="5"/>
  <c r="EA30" i="5"/>
  <c r="EB29" i="5"/>
  <c r="EG28" i="5"/>
  <c r="EF29" i="5"/>
  <c r="EV8" i="11"/>
  <c r="EV8" i="5"/>
  <c r="FA7" i="11"/>
  <c r="FF7" i="11"/>
  <c r="FK7" i="11"/>
  <c r="FP7" i="11"/>
  <c r="FU7" i="11"/>
  <c r="FZ7" i="11"/>
  <c r="GE7" i="11"/>
  <c r="GJ7" i="11"/>
  <c r="FA7" i="5"/>
  <c r="FF7" i="5"/>
  <c r="FK7" i="5"/>
  <c r="FP7" i="5"/>
  <c r="FU7" i="5"/>
  <c r="FZ7" i="5"/>
  <c r="GE7" i="5"/>
  <c r="GJ7" i="5"/>
  <c r="EB9" i="11"/>
  <c r="EB9" i="5"/>
  <c r="DR8" i="11"/>
  <c r="DR8" i="5"/>
  <c r="DW8" i="11"/>
  <c r="DW8" i="5"/>
  <c r="EL9" i="11"/>
  <c r="EL9" i="5"/>
  <c r="FA10" i="11"/>
  <c r="FF10" i="11"/>
  <c r="FK10" i="11"/>
  <c r="FP10" i="11"/>
  <c r="FU10" i="11"/>
  <c r="FZ10" i="11"/>
  <c r="GE10" i="11"/>
  <c r="GJ10" i="11"/>
  <c r="FA10" i="5"/>
  <c r="FF10" i="5"/>
  <c r="FK10" i="5"/>
  <c r="FP10" i="5"/>
  <c r="FU10" i="5"/>
  <c r="FZ10" i="5"/>
  <c r="GE10" i="5"/>
  <c r="GJ10" i="5"/>
  <c r="DW12" i="11"/>
  <c r="DW12" i="5"/>
  <c r="EL13" i="11"/>
  <c r="EL13" i="5"/>
  <c r="FA14" i="11"/>
  <c r="FF14" i="11"/>
  <c r="FK14" i="11"/>
  <c r="FP14" i="11"/>
  <c r="FU14" i="11"/>
  <c r="FZ14" i="11"/>
  <c r="GE14" i="11"/>
  <c r="GJ14" i="11"/>
  <c r="FA14" i="5"/>
  <c r="FF14" i="5"/>
  <c r="FK14" i="5"/>
  <c r="FP14" i="5"/>
  <c r="FU14" i="5"/>
  <c r="FZ14" i="5"/>
  <c r="GE14" i="5"/>
  <c r="GJ14" i="5"/>
  <c r="DW16" i="11"/>
  <c r="DW16" i="5"/>
  <c r="EL17" i="11"/>
  <c r="EL17" i="5"/>
  <c r="FA18" i="11"/>
  <c r="FF18" i="11"/>
  <c r="FK18" i="11"/>
  <c r="FP18" i="11"/>
  <c r="FU18" i="11"/>
  <c r="FZ18" i="11"/>
  <c r="GE18" i="11"/>
  <c r="GJ18" i="11"/>
  <c r="FA18" i="5"/>
  <c r="FF18" i="5"/>
  <c r="FK18" i="5"/>
  <c r="FP18" i="5"/>
  <c r="FU18" i="5"/>
  <c r="DW20" i="11"/>
  <c r="DW20" i="5"/>
  <c r="EL21" i="11"/>
  <c r="EL21" i="5"/>
  <c r="FA22" i="11"/>
  <c r="FF22" i="11"/>
  <c r="FK22" i="11"/>
  <c r="FP22" i="11"/>
  <c r="FU22" i="11"/>
  <c r="FZ22" i="11"/>
  <c r="GE22" i="11"/>
  <c r="GJ22" i="11"/>
  <c r="FA22" i="5"/>
  <c r="DW24" i="11"/>
  <c r="DW24" i="5"/>
  <c r="EL25" i="11"/>
  <c r="EL25" i="5"/>
  <c r="FA26" i="11"/>
  <c r="FF26" i="11"/>
  <c r="FK26" i="11"/>
  <c r="FP26" i="11"/>
  <c r="FU26" i="11"/>
  <c r="FZ26" i="11"/>
  <c r="GE26" i="11"/>
  <c r="GJ26" i="11"/>
  <c r="DW28" i="11"/>
  <c r="DW28" i="5"/>
  <c r="FA30" i="11"/>
  <c r="FF30" i="11"/>
  <c r="FK30" i="11"/>
  <c r="FP30" i="11"/>
  <c r="FU30" i="11"/>
  <c r="FZ30" i="11"/>
  <c r="GE30" i="11"/>
  <c r="GJ30" i="11"/>
  <c r="CN32" i="11"/>
  <c r="CN32" i="5"/>
  <c r="DH34" i="11"/>
  <c r="DH34" i="5"/>
  <c r="CN35" i="11"/>
  <c r="CN35" i="5"/>
  <c r="DH37" i="11"/>
  <c r="DH37" i="5"/>
  <c r="CN38" i="11"/>
  <c r="CN38" i="5"/>
  <c r="DH40" i="11"/>
  <c r="DH40" i="5"/>
  <c r="CN41" i="11"/>
  <c r="CN41" i="5"/>
  <c r="DH43" i="11"/>
  <c r="DH43" i="5"/>
  <c r="CN44" i="11"/>
  <c r="CN44" i="5"/>
  <c r="DH46" i="11"/>
  <c r="DH46" i="5"/>
  <c r="CN47" i="11"/>
  <c r="CN47" i="5"/>
  <c r="DH49" i="11"/>
  <c r="DH49" i="5"/>
  <c r="CN50" i="11"/>
  <c r="CN50" i="5"/>
  <c r="DH52" i="11"/>
  <c r="DH52" i="5"/>
  <c r="CN53" i="11"/>
  <c r="CN53" i="5"/>
  <c r="DH55" i="11"/>
  <c r="DH55" i="5"/>
  <c r="CN56" i="11"/>
  <c r="CN56" i="5"/>
  <c r="GJ17" i="5"/>
  <c r="DQ32" i="5"/>
  <c r="DR31" i="5"/>
  <c r="EB28" i="5"/>
  <c r="EG27" i="5"/>
  <c r="L7" i="11"/>
  <c r="L7" i="5"/>
  <c r="CD7" i="11"/>
  <c r="CD7" i="5"/>
  <c r="V8" i="11"/>
  <c r="V8" i="5"/>
  <c r="CN8" i="11"/>
  <c r="CN8" i="5"/>
  <c r="BJ9" i="11"/>
  <c r="BJ9" i="5"/>
  <c r="AP10" i="11"/>
  <c r="AP10" i="5"/>
  <c r="DH10" i="5"/>
  <c r="DH10" i="11"/>
  <c r="V11" i="11"/>
  <c r="V11" i="5"/>
  <c r="CN11" i="11"/>
  <c r="CN11" i="5"/>
  <c r="BJ12" i="11"/>
  <c r="BJ12" i="5"/>
  <c r="AP13" i="5"/>
  <c r="AP13" i="11"/>
  <c r="DH13" i="5"/>
  <c r="DH13" i="11"/>
  <c r="V14" i="5"/>
  <c r="V14" i="11"/>
  <c r="CN14" i="5"/>
  <c r="CN14" i="11"/>
  <c r="BJ15" i="5"/>
  <c r="BJ15" i="11"/>
  <c r="AP16" i="5"/>
  <c r="AP16" i="11"/>
  <c r="AA17" i="11"/>
  <c r="AA17" i="5"/>
  <c r="CS17" i="5"/>
  <c r="CS17" i="11"/>
  <c r="G18" i="11"/>
  <c r="G18" i="5"/>
  <c r="BO18" i="11"/>
  <c r="BO18" i="5"/>
  <c r="AU19" i="5"/>
  <c r="AU19" i="11"/>
  <c r="AA20" i="5"/>
  <c r="AA20" i="11"/>
  <c r="CS20" i="11"/>
  <c r="CS20" i="5"/>
  <c r="G21" i="5"/>
  <c r="G21" i="11"/>
  <c r="BO21" i="11"/>
  <c r="BO21" i="5"/>
  <c r="AU22" i="11"/>
  <c r="AU22" i="5"/>
  <c r="AA23" i="11"/>
  <c r="AA23" i="5"/>
  <c r="CS23" i="5"/>
  <c r="CS23" i="11"/>
  <c r="G24" i="5"/>
  <c r="G24" i="11"/>
  <c r="BO24" i="5"/>
  <c r="BO24" i="11"/>
  <c r="AU25" i="11"/>
  <c r="AU25" i="5"/>
  <c r="AA26" i="5"/>
  <c r="AA26" i="11"/>
  <c r="CS26" i="11"/>
  <c r="CS26" i="5"/>
  <c r="G27" i="11"/>
  <c r="G27" i="5"/>
  <c r="BO27" i="11"/>
  <c r="BO27" i="5"/>
  <c r="AU28" i="11"/>
  <c r="AU28" i="5"/>
  <c r="AA29" i="11"/>
  <c r="AA29" i="5"/>
  <c r="CS29" i="11"/>
  <c r="CS29" i="5"/>
  <c r="G30" i="11"/>
  <c r="G30" i="5"/>
  <c r="BO30" i="5"/>
  <c r="BO30" i="11"/>
  <c r="AU31" i="11"/>
  <c r="AU31" i="5"/>
  <c r="Q7" i="11"/>
  <c r="Q7" i="5"/>
  <c r="CI7" i="11"/>
  <c r="CI7" i="5"/>
  <c r="AA8" i="5"/>
  <c r="AA8" i="11"/>
  <c r="CS8" i="11"/>
  <c r="CS8" i="5"/>
  <c r="G9" i="5"/>
  <c r="G9" i="11"/>
  <c r="BO9" i="11"/>
  <c r="BO9" i="5"/>
  <c r="AU10" i="5"/>
  <c r="AU10" i="11"/>
  <c r="AA11" i="5"/>
  <c r="AA11" i="11"/>
  <c r="CS11" i="11"/>
  <c r="CS11" i="5"/>
  <c r="G12" i="5"/>
  <c r="G12" i="11"/>
  <c r="BO12" i="5"/>
  <c r="BO12" i="11"/>
  <c r="AU13" i="11"/>
  <c r="AU13" i="5"/>
  <c r="AA14" i="11"/>
  <c r="AA14" i="5"/>
  <c r="CS14" i="5"/>
  <c r="CS14" i="11"/>
  <c r="G15" i="11"/>
  <c r="G15" i="5"/>
  <c r="BO15" i="5"/>
  <c r="BO15" i="11"/>
  <c r="AU16" i="5"/>
  <c r="AU16" i="11"/>
  <c r="AF17" i="11"/>
  <c r="AF17" i="5"/>
  <c r="CX17" i="5"/>
  <c r="CX17" i="11"/>
  <c r="L18" i="11"/>
  <c r="L18" i="5"/>
  <c r="CD18" i="11"/>
  <c r="CD18" i="5"/>
  <c r="AZ19" i="11"/>
  <c r="AZ19" i="5"/>
  <c r="AF20" i="5"/>
  <c r="AF20" i="11"/>
  <c r="CX20" i="11"/>
  <c r="CX20" i="5"/>
  <c r="L21" i="11"/>
  <c r="L21" i="5"/>
  <c r="CD21" i="11"/>
  <c r="CD21" i="5"/>
  <c r="AZ22" i="11"/>
  <c r="AZ22" i="5"/>
  <c r="AF23" i="11"/>
  <c r="AF23" i="5"/>
  <c r="CX23" i="5"/>
  <c r="CX23" i="11"/>
  <c r="L24" i="5"/>
  <c r="L24" i="11"/>
  <c r="CD24" i="11"/>
  <c r="CD24" i="5"/>
  <c r="AZ25" i="5"/>
  <c r="AZ25" i="11"/>
  <c r="AF26" i="11"/>
  <c r="AF26" i="5"/>
  <c r="CX26" i="11"/>
  <c r="CX26" i="5"/>
  <c r="L27" i="5"/>
  <c r="L27" i="11"/>
  <c r="CD27" i="11"/>
  <c r="CD27" i="5"/>
  <c r="AZ28" i="11"/>
  <c r="AZ28" i="5"/>
  <c r="AF29" i="11"/>
  <c r="AF29" i="5"/>
  <c r="CX29" i="5"/>
  <c r="CX29" i="11"/>
  <c r="L30" i="11"/>
  <c r="L30" i="5"/>
  <c r="CD30" i="5"/>
  <c r="CD30" i="11"/>
  <c r="AZ31" i="5"/>
  <c r="AZ31" i="11"/>
  <c r="V7" i="5"/>
  <c r="V7" i="11"/>
  <c r="CN7" i="5"/>
  <c r="CN7" i="11"/>
  <c r="AF8" i="5"/>
  <c r="AF8" i="11"/>
  <c r="CX8" i="5"/>
  <c r="CX8" i="11"/>
  <c r="L9" i="11"/>
  <c r="L9" i="5"/>
  <c r="CD9" i="11"/>
  <c r="CD9" i="5"/>
  <c r="AZ10" i="5"/>
  <c r="AZ10" i="11"/>
  <c r="AF11" i="5"/>
  <c r="AF11" i="11"/>
  <c r="CX11" i="11"/>
  <c r="CX11" i="5"/>
  <c r="L12" i="5"/>
  <c r="L12" i="11"/>
  <c r="CD12" i="11"/>
  <c r="CD12" i="5"/>
  <c r="AZ13" i="11"/>
  <c r="AZ13" i="5"/>
  <c r="AF14" i="11"/>
  <c r="AF14" i="5"/>
  <c r="CX14" i="11"/>
  <c r="CX14" i="5"/>
  <c r="L15" i="5"/>
  <c r="L15" i="11"/>
  <c r="CD15" i="11"/>
  <c r="CD15" i="5"/>
  <c r="AZ16" i="11"/>
  <c r="AZ16" i="5"/>
  <c r="AK17" i="11"/>
  <c r="AK17" i="5"/>
  <c r="DC17" i="11"/>
  <c r="DC17" i="5"/>
  <c r="Q18" i="11"/>
  <c r="Q18" i="5"/>
  <c r="CI18" i="5"/>
  <c r="CI18" i="11"/>
  <c r="BE19" i="11"/>
  <c r="BE19" i="5"/>
  <c r="AK20" i="5"/>
  <c r="AK20" i="11"/>
  <c r="DC20" i="5"/>
  <c r="DC20" i="11"/>
  <c r="Q21" i="11"/>
  <c r="Q21" i="5"/>
  <c r="CI21" i="5"/>
  <c r="CI21" i="11"/>
  <c r="BE22" i="11"/>
  <c r="BE22" i="5"/>
  <c r="AK23" i="11"/>
  <c r="AK23" i="5"/>
  <c r="DC23" i="11"/>
  <c r="DC23" i="5"/>
  <c r="Q24" i="11"/>
  <c r="Q24" i="5"/>
  <c r="CI24" i="11"/>
  <c r="CI24" i="5"/>
  <c r="BE25" i="5"/>
  <c r="BE25" i="11"/>
  <c r="AK26" i="11"/>
  <c r="AK26" i="5"/>
  <c r="DC26" i="5"/>
  <c r="DC26" i="11"/>
  <c r="Q27" i="11"/>
  <c r="Q27" i="5"/>
  <c r="CI27" i="5"/>
  <c r="CI27" i="11"/>
  <c r="BE28" i="11"/>
  <c r="BE28" i="5"/>
  <c r="AK29" i="11"/>
  <c r="AK29" i="5"/>
  <c r="DC29" i="11"/>
  <c r="DC29" i="5"/>
  <c r="Q30" i="11"/>
  <c r="Q30" i="5"/>
  <c r="CI30" i="5"/>
  <c r="CI30" i="11"/>
  <c r="BE31" i="5"/>
  <c r="BE31" i="11"/>
  <c r="AA7" i="11"/>
  <c r="AA7" i="5"/>
  <c r="AK8" i="11"/>
  <c r="AK8" i="5"/>
  <c r="DC8" i="11"/>
  <c r="DC8" i="5"/>
  <c r="Q9" i="11"/>
  <c r="Q9" i="5"/>
  <c r="CI9" i="5"/>
  <c r="CI9" i="11"/>
  <c r="BE10" i="11"/>
  <c r="BE10" i="5"/>
  <c r="AK11" i="5"/>
  <c r="AK11" i="11"/>
  <c r="DC11" i="5"/>
  <c r="DC11" i="11"/>
  <c r="Q12" i="11"/>
  <c r="Q12" i="5"/>
  <c r="CI12" i="11"/>
  <c r="CI12" i="5"/>
  <c r="BE13" i="11"/>
  <c r="BE13" i="5"/>
  <c r="AK14" i="5"/>
  <c r="AK14" i="11"/>
  <c r="DC14" i="11"/>
  <c r="DC14" i="5"/>
  <c r="Q15" i="11"/>
  <c r="Q15" i="5"/>
  <c r="CI15" i="11"/>
  <c r="CI15" i="5"/>
  <c r="BE16" i="5"/>
  <c r="BE16" i="11"/>
  <c r="AP17" i="11"/>
  <c r="AP17" i="5"/>
  <c r="DH17" i="11"/>
  <c r="DH17" i="5"/>
  <c r="V18" i="5"/>
  <c r="V18" i="11"/>
  <c r="CN18" i="11"/>
  <c r="CN18" i="5"/>
  <c r="BJ19" i="11"/>
  <c r="BJ19" i="5"/>
  <c r="AP20" i="5"/>
  <c r="AP20" i="11"/>
  <c r="DH20" i="11"/>
  <c r="DH20" i="5"/>
  <c r="V21" i="5"/>
  <c r="V21" i="11"/>
  <c r="CN21" i="11"/>
  <c r="CN21" i="5"/>
  <c r="BJ22" i="11"/>
  <c r="BJ22" i="5"/>
  <c r="AP23" i="5"/>
  <c r="AP23" i="11"/>
  <c r="DH23" i="5"/>
  <c r="DH23" i="11"/>
  <c r="V24" i="5"/>
  <c r="V24" i="11"/>
  <c r="CN24" i="11"/>
  <c r="CN24" i="5"/>
  <c r="BJ25" i="11"/>
  <c r="BJ25" i="5"/>
  <c r="AP26" i="11"/>
  <c r="AP26" i="5"/>
  <c r="DH26" i="5"/>
  <c r="DH26" i="11"/>
  <c r="V27" i="5"/>
  <c r="V27" i="11"/>
  <c r="CN27" i="5"/>
  <c r="CN27" i="11"/>
  <c r="BJ28" i="11"/>
  <c r="BJ28" i="5"/>
  <c r="AP29" i="5"/>
  <c r="AP29" i="11"/>
  <c r="DH29" i="11"/>
  <c r="DH29" i="5"/>
  <c r="V30" i="11"/>
  <c r="V30" i="5"/>
  <c r="CN30" i="5"/>
  <c r="CN30" i="11"/>
  <c r="BJ31" i="5"/>
  <c r="BJ31" i="11"/>
  <c r="CS7" i="5"/>
  <c r="CS7" i="11"/>
  <c r="AF7" i="5"/>
  <c r="AF7" i="11"/>
  <c r="CX7" i="11"/>
  <c r="CX7" i="5"/>
  <c r="AP8" i="5"/>
  <c r="AP8" i="11"/>
  <c r="DH8" i="11"/>
  <c r="DH8" i="5"/>
  <c r="V9" i="11"/>
  <c r="V9" i="5"/>
  <c r="CN9" i="5"/>
  <c r="CN9" i="11"/>
  <c r="BJ10" i="5"/>
  <c r="BJ10" i="11"/>
  <c r="AP11" i="11"/>
  <c r="AP11" i="5"/>
  <c r="DH11" i="11"/>
  <c r="DH11" i="5"/>
  <c r="V12" i="11"/>
  <c r="V12" i="5"/>
  <c r="CN12" i="11"/>
  <c r="CN12" i="5"/>
  <c r="BJ13" i="5"/>
  <c r="BJ13" i="11"/>
  <c r="AP14" i="5"/>
  <c r="AP14" i="11"/>
  <c r="DH14" i="11"/>
  <c r="DH14" i="5"/>
  <c r="V15" i="11"/>
  <c r="V15" i="5"/>
  <c r="CN15" i="11"/>
  <c r="CN15" i="5"/>
  <c r="BJ16" i="5"/>
  <c r="BJ16" i="11"/>
  <c r="AU17" i="5"/>
  <c r="AU17" i="11"/>
  <c r="AA18" i="11"/>
  <c r="AA18" i="5"/>
  <c r="CS18" i="5"/>
  <c r="CS18" i="11"/>
  <c r="G19" i="11"/>
  <c r="G19" i="5"/>
  <c r="BO19" i="11"/>
  <c r="BO19" i="5"/>
  <c r="AU20" i="5"/>
  <c r="AU20" i="11"/>
  <c r="AA21" i="5"/>
  <c r="AA21" i="11"/>
  <c r="CS21" i="5"/>
  <c r="CS21" i="11"/>
  <c r="G22" i="5"/>
  <c r="G22" i="11"/>
  <c r="BO22" i="5"/>
  <c r="BO22" i="11"/>
  <c r="AU23" i="11"/>
  <c r="AU23" i="5"/>
  <c r="AA24" i="5"/>
  <c r="AA24" i="11"/>
  <c r="CS24" i="11"/>
  <c r="CS24" i="5"/>
  <c r="G25" i="11"/>
  <c r="G25" i="5"/>
  <c r="BO25" i="5"/>
  <c r="BO25" i="11"/>
  <c r="AU26" i="11"/>
  <c r="AU26" i="5"/>
  <c r="AA27" i="11"/>
  <c r="AA27" i="5"/>
  <c r="CS27" i="11"/>
  <c r="CS27" i="5"/>
  <c r="G28" i="11"/>
  <c r="G28" i="5"/>
  <c r="BO28" i="11"/>
  <c r="BO28" i="5"/>
  <c r="AU29" i="11"/>
  <c r="AU29" i="5"/>
  <c r="AA30" i="11"/>
  <c r="AA30" i="5"/>
  <c r="CS30" i="11"/>
  <c r="CS30" i="5"/>
  <c r="G31" i="11"/>
  <c r="G31" i="5"/>
  <c r="BO31" i="5"/>
  <c r="BO31" i="11"/>
  <c r="AK7" i="11"/>
  <c r="AK7" i="5"/>
  <c r="DC7" i="5"/>
  <c r="DC7" i="11"/>
  <c r="AU8" i="5"/>
  <c r="AU8" i="11"/>
  <c r="AA9" i="11"/>
  <c r="AA9" i="5"/>
  <c r="CS9" i="11"/>
  <c r="CS9" i="5"/>
  <c r="G10" i="5"/>
  <c r="G10" i="11"/>
  <c r="BO10" i="11"/>
  <c r="BO10" i="5"/>
  <c r="AU11" i="11"/>
  <c r="AU11" i="5"/>
  <c r="AA12" i="11"/>
  <c r="AA12" i="5"/>
  <c r="CS12" i="11"/>
  <c r="CS12" i="5"/>
  <c r="G13" i="11"/>
  <c r="G13" i="5"/>
  <c r="BO13" i="5"/>
  <c r="BO13" i="11"/>
  <c r="AU14" i="11"/>
  <c r="AU14" i="5"/>
  <c r="AA15" i="11"/>
  <c r="AA15" i="5"/>
  <c r="CS15" i="5"/>
  <c r="CS15" i="11"/>
  <c r="G16" i="11"/>
  <c r="G16" i="5"/>
  <c r="BO16" i="5"/>
  <c r="BO16" i="11"/>
  <c r="AZ17" i="11"/>
  <c r="AZ17" i="5"/>
  <c r="AF18" i="11"/>
  <c r="AF18" i="5"/>
  <c r="CX18" i="11"/>
  <c r="CX18" i="5"/>
  <c r="L19" i="11"/>
  <c r="L19" i="5"/>
  <c r="CD19" i="5"/>
  <c r="CD19" i="11"/>
  <c r="AZ20" i="5"/>
  <c r="AZ20" i="11"/>
  <c r="AF21" i="5"/>
  <c r="AF21" i="11"/>
  <c r="CX21" i="11"/>
  <c r="CX21" i="5"/>
  <c r="L22" i="11"/>
  <c r="L22" i="5"/>
  <c r="CD22" i="5"/>
  <c r="CD22" i="11"/>
  <c r="AZ23" i="5"/>
  <c r="AZ23" i="11"/>
  <c r="AF24" i="11"/>
  <c r="AF24" i="5"/>
  <c r="CX24" i="5"/>
  <c r="CX24" i="11"/>
  <c r="L25" i="5"/>
  <c r="L25" i="11"/>
  <c r="CD25" i="11"/>
  <c r="CD25" i="5"/>
  <c r="AZ26" i="11"/>
  <c r="AZ26" i="5"/>
  <c r="AF27" i="5"/>
  <c r="AF27" i="11"/>
  <c r="CX27" i="11"/>
  <c r="CX27" i="5"/>
  <c r="L28" i="5"/>
  <c r="L28" i="11"/>
  <c r="CD28" i="11"/>
  <c r="CD28" i="5"/>
  <c r="AZ29" i="11"/>
  <c r="AZ29" i="5"/>
  <c r="AF30" i="11"/>
  <c r="AF30" i="5"/>
  <c r="CX30" i="5"/>
  <c r="CX30" i="11"/>
  <c r="L31" i="11"/>
  <c r="L31" i="5"/>
  <c r="CD31" i="11"/>
  <c r="CD31" i="5"/>
  <c r="AP7" i="11"/>
  <c r="AP7" i="5"/>
  <c r="DH7" i="5"/>
  <c r="DH7" i="11"/>
  <c r="AZ8" i="11"/>
  <c r="AZ8" i="5"/>
  <c r="AF9" i="5"/>
  <c r="AF9" i="11"/>
  <c r="CX9" i="5"/>
  <c r="CX9" i="11"/>
  <c r="L10" i="11"/>
  <c r="L10" i="5"/>
  <c r="CD10" i="11"/>
  <c r="CD10" i="5"/>
  <c r="AZ11" i="11"/>
  <c r="AZ11" i="5"/>
  <c r="AF12" i="11"/>
  <c r="AF12" i="5"/>
  <c r="CX12" i="11"/>
  <c r="CX12" i="5"/>
  <c r="L13" i="5"/>
  <c r="L13" i="11"/>
  <c r="CD13" i="11"/>
  <c r="CD13" i="5"/>
  <c r="AZ14" i="5"/>
  <c r="AZ14" i="11"/>
  <c r="AF15" i="5"/>
  <c r="AF15" i="11"/>
  <c r="CX15" i="11"/>
  <c r="CX15" i="5"/>
  <c r="L16" i="5"/>
  <c r="L16" i="11"/>
  <c r="CD16" i="11"/>
  <c r="CD16" i="5"/>
  <c r="BE17" i="11"/>
  <c r="BE17" i="5"/>
  <c r="AK18" i="5"/>
  <c r="AK18" i="11"/>
  <c r="DC18" i="5"/>
  <c r="DC18" i="11"/>
  <c r="Q19" i="11"/>
  <c r="Q19" i="5"/>
  <c r="CI19" i="11"/>
  <c r="CI19" i="5"/>
  <c r="BE20" i="11"/>
  <c r="BE20" i="5"/>
  <c r="AK21" i="11"/>
  <c r="AK21" i="5"/>
  <c r="DC21" i="5"/>
  <c r="DC21" i="11"/>
  <c r="Q22" i="11"/>
  <c r="Q22" i="5"/>
  <c r="CI22" i="11"/>
  <c r="CI22" i="5"/>
  <c r="BE23" i="5"/>
  <c r="BE23" i="11"/>
  <c r="AK24" i="11"/>
  <c r="AK24" i="5"/>
  <c r="DC24" i="11"/>
  <c r="DC24" i="5"/>
  <c r="Q25" i="11"/>
  <c r="Q25" i="5"/>
  <c r="CI25" i="5"/>
  <c r="CI25" i="11"/>
  <c r="BE26" i="11"/>
  <c r="BE26" i="5"/>
  <c r="AK27" i="5"/>
  <c r="AK27" i="11"/>
  <c r="DC27" i="11"/>
  <c r="DC27" i="5"/>
  <c r="Q28" i="11"/>
  <c r="Q28" i="5"/>
  <c r="CI28" i="11"/>
  <c r="CI28" i="5"/>
  <c r="BE29" i="5"/>
  <c r="BE29" i="11"/>
  <c r="AK30" i="5"/>
  <c r="AK30" i="11"/>
  <c r="DC30" i="5"/>
  <c r="DC30" i="11"/>
  <c r="Q31" i="11"/>
  <c r="Q31" i="5"/>
  <c r="CI31" i="11"/>
  <c r="CI31" i="5"/>
  <c r="DC9" i="11"/>
  <c r="DC9" i="5"/>
  <c r="Q10" i="11"/>
  <c r="Q10" i="5"/>
  <c r="CI10" i="11"/>
  <c r="CI10" i="5"/>
  <c r="AK12" i="5"/>
  <c r="AK12" i="11"/>
  <c r="DC12" i="11"/>
  <c r="DC12" i="5"/>
  <c r="Q13" i="11"/>
  <c r="Q13" i="5"/>
  <c r="CI13" i="11"/>
  <c r="CI13" i="5"/>
  <c r="BE14" i="5"/>
  <c r="BE14" i="11"/>
  <c r="AK15" i="11"/>
  <c r="AK15" i="5"/>
  <c r="DC15" i="5"/>
  <c r="DC15" i="11"/>
  <c r="Q16" i="11"/>
  <c r="Q16" i="5"/>
  <c r="CI16" i="5"/>
  <c r="CI16" i="11"/>
  <c r="BJ17" i="11"/>
  <c r="BJ17" i="5"/>
  <c r="AP18" i="11"/>
  <c r="AP18" i="5"/>
  <c r="DH18" i="11"/>
  <c r="DH18" i="5"/>
  <c r="V19" i="11"/>
  <c r="V19" i="5"/>
  <c r="CN19" i="5"/>
  <c r="CN19" i="11"/>
  <c r="BJ20" i="11"/>
  <c r="BJ20" i="5"/>
  <c r="AP21" i="11"/>
  <c r="AP21" i="5"/>
  <c r="DH21" i="11"/>
  <c r="DH21" i="5"/>
  <c r="V22" i="11"/>
  <c r="V22" i="5"/>
  <c r="CN22" i="5"/>
  <c r="CN22" i="11"/>
  <c r="BJ23" i="11"/>
  <c r="BJ23" i="5"/>
  <c r="AP24" i="11"/>
  <c r="AP24" i="5"/>
  <c r="DH24" i="11"/>
  <c r="DH24" i="5"/>
  <c r="V25" i="5"/>
  <c r="V25" i="11"/>
  <c r="CN25" i="5"/>
  <c r="CN25" i="11"/>
  <c r="BJ26" i="11"/>
  <c r="BJ26" i="5"/>
  <c r="AP27" i="11"/>
  <c r="AP27" i="5"/>
  <c r="DH27" i="5"/>
  <c r="DH27" i="11"/>
  <c r="V28" i="5"/>
  <c r="V28" i="11"/>
  <c r="CN28" i="5"/>
  <c r="CN28" i="11"/>
  <c r="BJ29" i="11"/>
  <c r="BJ29" i="5"/>
  <c r="AP30" i="5"/>
  <c r="AP30" i="11"/>
  <c r="DH30" i="5"/>
  <c r="DH30" i="11"/>
  <c r="V31" i="5"/>
  <c r="V31" i="11"/>
  <c r="CN31" i="11"/>
  <c r="CN31" i="5"/>
  <c r="BE8" i="11"/>
  <c r="BE8" i="5"/>
  <c r="AK9" i="11"/>
  <c r="AK9" i="5"/>
  <c r="DH16" i="11"/>
  <c r="DH16" i="5"/>
  <c r="AZ7" i="11"/>
  <c r="AZ7" i="5"/>
  <c r="BJ8" i="5"/>
  <c r="BJ8" i="11"/>
  <c r="AP9" i="11"/>
  <c r="AP9" i="5"/>
  <c r="DH9" i="11"/>
  <c r="DH9" i="5"/>
  <c r="V10" i="5"/>
  <c r="V10" i="11"/>
  <c r="CN10" i="11"/>
  <c r="CN10" i="5"/>
  <c r="BJ11" i="11"/>
  <c r="BJ11" i="5"/>
  <c r="AP12" i="11"/>
  <c r="AP12" i="5"/>
  <c r="DH12" i="11"/>
  <c r="DH12" i="5"/>
  <c r="V13" i="5"/>
  <c r="V13" i="11"/>
  <c r="CN13" i="5"/>
  <c r="CN13" i="11"/>
  <c r="BJ14" i="11"/>
  <c r="BJ14" i="5"/>
  <c r="AP15" i="5"/>
  <c r="AP15" i="11"/>
  <c r="DH15" i="11"/>
  <c r="DH15" i="5"/>
  <c r="V16" i="11"/>
  <c r="V16" i="5"/>
  <c r="CN16" i="5"/>
  <c r="CN16" i="11"/>
  <c r="G17" i="5"/>
  <c r="BO17" i="11"/>
  <c r="BO17" i="5"/>
  <c r="AU18" i="5"/>
  <c r="AU18" i="11"/>
  <c r="AA19" i="5"/>
  <c r="AA19" i="11"/>
  <c r="CS19" i="11"/>
  <c r="CS19" i="5"/>
  <c r="G20" i="5"/>
  <c r="G20" i="11"/>
  <c r="BO20" i="5"/>
  <c r="BO20" i="11"/>
  <c r="AU21" i="5"/>
  <c r="AU21" i="11"/>
  <c r="AA22" i="11"/>
  <c r="AA22" i="5"/>
  <c r="CS22" i="11"/>
  <c r="CS22" i="5"/>
  <c r="G23" i="5"/>
  <c r="G23" i="11"/>
  <c r="BO23" i="11"/>
  <c r="BO23" i="5"/>
  <c r="AU24" i="11"/>
  <c r="AU24" i="5"/>
  <c r="AA25" i="11"/>
  <c r="AA25" i="5"/>
  <c r="CS25" i="11"/>
  <c r="CS25" i="5"/>
  <c r="G26" i="11"/>
  <c r="G26" i="5"/>
  <c r="BO26" i="11"/>
  <c r="BO26" i="5"/>
  <c r="AU27" i="11"/>
  <c r="AU27" i="5"/>
  <c r="AA28" i="11"/>
  <c r="AA28" i="5"/>
  <c r="CS28" i="11"/>
  <c r="CS28" i="5"/>
  <c r="G29" i="11"/>
  <c r="G29" i="5"/>
  <c r="BO29" i="11"/>
  <c r="BO29" i="5"/>
  <c r="AU30" i="5"/>
  <c r="AU30" i="11"/>
  <c r="AA31" i="5"/>
  <c r="AA31" i="11"/>
  <c r="CS31" i="11"/>
  <c r="CS31" i="5"/>
  <c r="AU7" i="11"/>
  <c r="AU7" i="5"/>
  <c r="BE11" i="5"/>
  <c r="BE11" i="11"/>
  <c r="BE7" i="11"/>
  <c r="BE7" i="5"/>
  <c r="G8" i="11"/>
  <c r="G8" i="5"/>
  <c r="BO8" i="11"/>
  <c r="BO8" i="5"/>
  <c r="AU9" i="11"/>
  <c r="AU9" i="5"/>
  <c r="AA10" i="11"/>
  <c r="AA10" i="5"/>
  <c r="CS10" i="5"/>
  <c r="CS10" i="11"/>
  <c r="G11" i="5"/>
  <c r="G11" i="11"/>
  <c r="BO11" i="5"/>
  <c r="BO11" i="11"/>
  <c r="AU12" i="11"/>
  <c r="AU12" i="5"/>
  <c r="AA13" i="11"/>
  <c r="AA13" i="5"/>
  <c r="CS13" i="11"/>
  <c r="CS13" i="5"/>
  <c r="G14" i="11"/>
  <c r="G14" i="5"/>
  <c r="BO14" i="5"/>
  <c r="BO14" i="11"/>
  <c r="AU15" i="11"/>
  <c r="AU15" i="5"/>
  <c r="AA16" i="5"/>
  <c r="AA16" i="11"/>
  <c r="CS16" i="11"/>
  <c r="CS16" i="5"/>
  <c r="L17" i="11"/>
  <c r="L17" i="5"/>
  <c r="CD17" i="5"/>
  <c r="CD17" i="11"/>
  <c r="AZ18" i="11"/>
  <c r="AZ18" i="5"/>
  <c r="AF19" i="11"/>
  <c r="AF19" i="5"/>
  <c r="CX19" i="5"/>
  <c r="CX19" i="11"/>
  <c r="L20" i="11"/>
  <c r="L20" i="5"/>
  <c r="CD20" i="11"/>
  <c r="CD20" i="5"/>
  <c r="AZ21" i="11"/>
  <c r="AZ21" i="5"/>
  <c r="AF22" i="11"/>
  <c r="AF22" i="5"/>
  <c r="CX22" i="5"/>
  <c r="CX22" i="11"/>
  <c r="L23" i="11"/>
  <c r="L23" i="5"/>
  <c r="CD23" i="5"/>
  <c r="CD23" i="11"/>
  <c r="AZ24" i="11"/>
  <c r="AZ24" i="5"/>
  <c r="AF25" i="11"/>
  <c r="AF25" i="5"/>
  <c r="CX25" i="11"/>
  <c r="CX25" i="5"/>
  <c r="L26" i="5"/>
  <c r="L26" i="11"/>
  <c r="CD26" i="11"/>
  <c r="CD26" i="5"/>
  <c r="AZ27" i="5"/>
  <c r="AZ27" i="11"/>
  <c r="AF28" i="11"/>
  <c r="AF28" i="5"/>
  <c r="CX28" i="11"/>
  <c r="CX28" i="5"/>
  <c r="L29" i="11"/>
  <c r="L29" i="5"/>
  <c r="CD29" i="11"/>
  <c r="CD29" i="5"/>
  <c r="AZ30" i="5"/>
  <c r="AZ30" i="11"/>
  <c r="AF31" i="11"/>
  <c r="AF31" i="5"/>
  <c r="CX31" i="5"/>
  <c r="CX31" i="11"/>
  <c r="BJ7" i="5"/>
  <c r="BJ7" i="11"/>
  <c r="L8" i="11"/>
  <c r="L8" i="5"/>
  <c r="CD8" i="5"/>
  <c r="CD8" i="11"/>
  <c r="AZ9" i="5"/>
  <c r="AZ9" i="11"/>
  <c r="AF10" i="5"/>
  <c r="AF10" i="11"/>
  <c r="CX10" i="5"/>
  <c r="CX10" i="11"/>
  <c r="L11" i="11"/>
  <c r="L11" i="5"/>
  <c r="CD11" i="11"/>
  <c r="CD11" i="5"/>
  <c r="AZ12" i="11"/>
  <c r="AZ12" i="5"/>
  <c r="AF13" i="11"/>
  <c r="AF13" i="5"/>
  <c r="CX13" i="11"/>
  <c r="CX13" i="5"/>
  <c r="L14" i="5"/>
  <c r="L14" i="11"/>
  <c r="CD14" i="11"/>
  <c r="CD14" i="5"/>
  <c r="AZ15" i="11"/>
  <c r="AZ15" i="5"/>
  <c r="AF16" i="11"/>
  <c r="AF16" i="5"/>
  <c r="CX16" i="11"/>
  <c r="CX16" i="5"/>
  <c r="Q17" i="11"/>
  <c r="Q17" i="5"/>
  <c r="CI17" i="5"/>
  <c r="CI17" i="11"/>
  <c r="BE18" i="11"/>
  <c r="BE18" i="5"/>
  <c r="AK19" i="5"/>
  <c r="AK19" i="11"/>
  <c r="DC19" i="5"/>
  <c r="DC19" i="11"/>
  <c r="Q20" i="11"/>
  <c r="Q20" i="5"/>
  <c r="CI20" i="11"/>
  <c r="CI20" i="5"/>
  <c r="BE21" i="11"/>
  <c r="BE21" i="5"/>
  <c r="AK22" i="11"/>
  <c r="AK22" i="5"/>
  <c r="DC22" i="5"/>
  <c r="DC22" i="11"/>
  <c r="Q23" i="11"/>
  <c r="Q23" i="5"/>
  <c r="CI23" i="5"/>
  <c r="CI23" i="11"/>
  <c r="BE24" i="11"/>
  <c r="BE24" i="5"/>
  <c r="AK25" i="5"/>
  <c r="AK25" i="11"/>
  <c r="DC25" i="5"/>
  <c r="DC25" i="11"/>
  <c r="Q26" i="11"/>
  <c r="Q26" i="5"/>
  <c r="CI26" i="5"/>
  <c r="CI26" i="11"/>
  <c r="BE27" i="11"/>
  <c r="BE27" i="5"/>
  <c r="AK28" i="5"/>
  <c r="AK28" i="11"/>
  <c r="DC28" i="11"/>
  <c r="DC28" i="5"/>
  <c r="Q29" i="11"/>
  <c r="Q29" i="5"/>
  <c r="CI29" i="11"/>
  <c r="CI29" i="5"/>
  <c r="BE30" i="11"/>
  <c r="BE30" i="5"/>
  <c r="AK31" i="11"/>
  <c r="AK31" i="5"/>
  <c r="DC31" i="11"/>
  <c r="DC31" i="5"/>
  <c r="G7" i="11"/>
  <c r="G7" i="5"/>
  <c r="BO7" i="5"/>
  <c r="BO7" i="11"/>
  <c r="Q8" i="11"/>
  <c r="Q8" i="5"/>
  <c r="CI8" i="11"/>
  <c r="CI8" i="5"/>
  <c r="BE9" i="11"/>
  <c r="BE9" i="5"/>
  <c r="AK10" i="11"/>
  <c r="AK10" i="5"/>
  <c r="DC10" i="11"/>
  <c r="DC10" i="5"/>
  <c r="Q11" i="11"/>
  <c r="Q11" i="5"/>
  <c r="CI11" i="11"/>
  <c r="CI11" i="5"/>
  <c r="BE12" i="5"/>
  <c r="BE12" i="11"/>
  <c r="AK13" i="11"/>
  <c r="AK13" i="5"/>
  <c r="DC13" i="11"/>
  <c r="DC13" i="5"/>
  <c r="Q14" i="11"/>
  <c r="Q14" i="5"/>
  <c r="CI14" i="11"/>
  <c r="CI14" i="5"/>
  <c r="BE15" i="11"/>
  <c r="BE15" i="5"/>
  <c r="AK16" i="11"/>
  <c r="AK16" i="5"/>
  <c r="DC16" i="11"/>
  <c r="DC16" i="5"/>
  <c r="V17" i="11"/>
  <c r="V17" i="5"/>
  <c r="CN17" i="11"/>
  <c r="CN17" i="5"/>
  <c r="BJ18" i="11"/>
  <c r="BJ18" i="5"/>
  <c r="AP19" i="11"/>
  <c r="AP19" i="5"/>
  <c r="DH19" i="11"/>
  <c r="DH19" i="5"/>
  <c r="V20" i="5"/>
  <c r="V20" i="11"/>
  <c r="CN20" i="5"/>
  <c r="CN20" i="11"/>
  <c r="BJ21" i="11"/>
  <c r="BJ21" i="5"/>
  <c r="AP22" i="5"/>
  <c r="AP22" i="11"/>
  <c r="DH22" i="11"/>
  <c r="DH22" i="5"/>
  <c r="V23" i="5"/>
  <c r="V23" i="11"/>
  <c r="CN23" i="5"/>
  <c r="CN23" i="11"/>
  <c r="BJ24" i="11"/>
  <c r="BJ24" i="5"/>
  <c r="AP25" i="11"/>
  <c r="AP25" i="5"/>
  <c r="DH25" i="11"/>
  <c r="DH25" i="5"/>
  <c r="V26" i="11"/>
  <c r="V26" i="5"/>
  <c r="CN26" i="11"/>
  <c r="CN26" i="5"/>
  <c r="BJ27" i="11"/>
  <c r="BJ27" i="5"/>
  <c r="AP28" i="11"/>
  <c r="AP28" i="5"/>
  <c r="DH28" i="5"/>
  <c r="DH28" i="11"/>
  <c r="V29" i="11"/>
  <c r="V29" i="5"/>
  <c r="CN29" i="5"/>
  <c r="CN29" i="11"/>
  <c r="BJ30" i="5"/>
  <c r="BJ30" i="11"/>
  <c r="AP31" i="5"/>
  <c r="AP31" i="11"/>
  <c r="DH31" i="5"/>
  <c r="DH31" i="11"/>
  <c r="AY104" i="4"/>
  <c r="AZ104" i="4" s="1"/>
  <c r="BA104" i="4" s="1"/>
  <c r="BB104" i="4" s="1"/>
  <c r="AZ5" i="4"/>
  <c r="BA5" i="4" s="1"/>
  <c r="BB5" i="4" s="1"/>
  <c r="A2" i="2"/>
  <c r="AX33" i="1"/>
  <c r="AX32" i="1"/>
  <c r="AX31" i="1"/>
  <c r="EK29" i="5" l="1"/>
  <c r="EL28" i="5"/>
  <c r="EZ26" i="5"/>
  <c r="FA25" i="5"/>
  <c r="DQ33" i="5"/>
  <c r="DR32" i="5"/>
  <c r="EV26" i="5"/>
  <c r="EU27" i="5"/>
  <c r="GJ19" i="5"/>
  <c r="GI20" i="5"/>
  <c r="DM33" i="5"/>
  <c r="DL34" i="5"/>
  <c r="BX42" i="5"/>
  <c r="BY41" i="5"/>
  <c r="FU21" i="5"/>
  <c r="FT22" i="5"/>
  <c r="BT42" i="5"/>
  <c r="BS43" i="5"/>
  <c r="DV32" i="5"/>
  <c r="DW31" i="5"/>
  <c r="EF30" i="5"/>
  <c r="EG29" i="5"/>
  <c r="EQ27" i="5"/>
  <c r="EP28" i="5"/>
  <c r="FP22" i="5"/>
  <c r="FO23" i="5"/>
  <c r="GD20" i="5"/>
  <c r="GE19" i="5"/>
  <c r="EB30" i="5"/>
  <c r="EA31" i="5"/>
  <c r="FE25" i="5"/>
  <c r="FF24" i="5"/>
  <c r="FZ20" i="5"/>
  <c r="FY21" i="5"/>
  <c r="FK23" i="5"/>
  <c r="FJ24" i="5"/>
  <c r="AX30" i="1"/>
  <c r="AX34" i="1" s="1"/>
  <c r="EP29" i="5" l="1"/>
  <c r="EQ28" i="5"/>
  <c r="FY22" i="5"/>
  <c r="FZ21" i="5"/>
  <c r="GI21" i="5"/>
  <c r="GJ20" i="5"/>
  <c r="EB31" i="5"/>
  <c r="EA32" i="5"/>
  <c r="FK24" i="5"/>
  <c r="FJ25" i="5"/>
  <c r="DW32" i="5"/>
  <c r="DV33" i="5"/>
  <c r="DR33" i="5"/>
  <c r="DQ34" i="5"/>
  <c r="EG30" i="5"/>
  <c r="EF31" i="5"/>
  <c r="EV27" i="5"/>
  <c r="EU28" i="5"/>
  <c r="FE26" i="5"/>
  <c r="FF25" i="5"/>
  <c r="BS44" i="5"/>
  <c r="BT43" i="5"/>
  <c r="EZ27" i="5"/>
  <c r="FA26" i="5"/>
  <c r="DL35" i="5"/>
  <c r="DM34" i="5"/>
  <c r="FU22" i="5"/>
  <c r="FT23" i="5"/>
  <c r="FP23" i="5"/>
  <c r="FO24" i="5"/>
  <c r="GE20" i="5"/>
  <c r="GD21" i="5"/>
  <c r="BX43" i="5"/>
  <c r="BY42" i="5"/>
  <c r="EK30" i="5"/>
  <c r="EL29" i="5"/>
  <c r="K3" i="2"/>
  <c r="FA27" i="5" l="1"/>
  <c r="EZ28" i="5"/>
  <c r="GI22" i="5"/>
  <c r="GJ21" i="5"/>
  <c r="BX44" i="5"/>
  <c r="BY43" i="5"/>
  <c r="BS45" i="5"/>
  <c r="BT44" i="5"/>
  <c r="EA33" i="5"/>
  <c r="EB32" i="5"/>
  <c r="FE27" i="5"/>
  <c r="FF26" i="5"/>
  <c r="FO25" i="5"/>
  <c r="FP24" i="5"/>
  <c r="EU29" i="5"/>
  <c r="EV28" i="5"/>
  <c r="FU23" i="5"/>
  <c r="FT24" i="5"/>
  <c r="FZ22" i="5"/>
  <c r="FY23" i="5"/>
  <c r="DW33" i="5"/>
  <c r="DV34" i="5"/>
  <c r="EK31" i="5"/>
  <c r="EL30" i="5"/>
  <c r="FJ26" i="5"/>
  <c r="FK25" i="5"/>
  <c r="DR34" i="5"/>
  <c r="DQ35" i="5"/>
  <c r="GE21" i="5"/>
  <c r="GD22" i="5"/>
  <c r="EG31" i="5"/>
  <c r="EF32" i="5"/>
  <c r="DL36" i="5"/>
  <c r="DM35" i="5"/>
  <c r="EQ29" i="5"/>
  <c r="EP30" i="5"/>
  <c r="AL5" i="1"/>
  <c r="EK32" i="5" l="1"/>
  <c r="EL31" i="5"/>
  <c r="EQ30" i="5"/>
  <c r="EP31" i="5"/>
  <c r="DM36" i="5"/>
  <c r="DL37" i="5"/>
  <c r="BY44" i="5"/>
  <c r="BX45" i="5"/>
  <c r="FU24" i="5"/>
  <c r="FT25" i="5"/>
  <c r="EA34" i="5"/>
  <c r="EB33" i="5"/>
  <c r="EF33" i="5"/>
  <c r="EG32" i="5"/>
  <c r="FY24" i="5"/>
  <c r="FZ23" i="5"/>
  <c r="BS46" i="5"/>
  <c r="BT45" i="5"/>
  <c r="GD23" i="5"/>
  <c r="GE22" i="5"/>
  <c r="EV29" i="5"/>
  <c r="EU30" i="5"/>
  <c r="GI23" i="5"/>
  <c r="GJ22" i="5"/>
  <c r="FA28" i="5"/>
  <c r="EZ29" i="5"/>
  <c r="FF27" i="5"/>
  <c r="FE28" i="5"/>
  <c r="DW34" i="5"/>
  <c r="DV35" i="5"/>
  <c r="DQ36" i="5"/>
  <c r="DR35" i="5"/>
  <c r="FJ27" i="5"/>
  <c r="FK26" i="5"/>
  <c r="FP25" i="5"/>
  <c r="FO26" i="5"/>
  <c r="AY30" i="1"/>
  <c r="A2" i="5"/>
  <c r="A3" i="2"/>
  <c r="D5" i="9"/>
  <c r="H6" i="9" s="1"/>
  <c r="T5" i="9" s="1"/>
  <c r="FK27" i="5" l="1"/>
  <c r="FJ28" i="5"/>
  <c r="FT26" i="5"/>
  <c r="FU25" i="5"/>
  <c r="DW35" i="5"/>
  <c r="DV36" i="5"/>
  <c r="EB34" i="5"/>
  <c r="EA35" i="5"/>
  <c r="GE23" i="5"/>
  <c r="GD24" i="5"/>
  <c r="DQ37" i="5"/>
  <c r="DR36" i="5"/>
  <c r="FF28" i="5"/>
  <c r="FE29" i="5"/>
  <c r="EQ31" i="5"/>
  <c r="EP32" i="5"/>
  <c r="BT46" i="5"/>
  <c r="BS47" i="5"/>
  <c r="FO27" i="5"/>
  <c r="FP26" i="5"/>
  <c r="BX46" i="5"/>
  <c r="BY45" i="5"/>
  <c r="GJ23" i="5"/>
  <c r="GI24" i="5"/>
  <c r="EV30" i="5"/>
  <c r="EU31" i="5"/>
  <c r="DM37" i="5"/>
  <c r="DL38" i="5"/>
  <c r="FZ24" i="5"/>
  <c r="FY25" i="5"/>
  <c r="EZ30" i="5"/>
  <c r="FA29" i="5"/>
  <c r="EF34" i="5"/>
  <c r="EG33" i="5"/>
  <c r="EK33" i="5"/>
  <c r="EL32" i="5"/>
  <c r="T2" i="5"/>
  <c r="AD2" i="5"/>
  <c r="Y2" i="5"/>
  <c r="AI2" i="5"/>
  <c r="AN2" i="5"/>
  <c r="AS2" i="5"/>
  <c r="AX2" i="5"/>
  <c r="BC2" i="5"/>
  <c r="BH2" i="5"/>
  <c r="BM2" i="5"/>
  <c r="BR2" i="5"/>
  <c r="BW2" i="5"/>
  <c r="CB2" i="5"/>
  <c r="CG2" i="5"/>
  <c r="CL2" i="5"/>
  <c r="CQ2" i="5"/>
  <c r="CV2" i="5"/>
  <c r="DA2" i="5"/>
  <c r="DF2" i="5"/>
  <c r="DK2" i="5"/>
  <c r="DP2" i="5"/>
  <c r="DU2" i="5"/>
  <c r="DZ2" i="5"/>
  <c r="EE2" i="5"/>
  <c r="EJ2" i="5"/>
  <c r="EO2" i="5"/>
  <c r="ET2" i="5"/>
  <c r="EY2" i="5"/>
  <c r="FD2" i="5"/>
  <c r="FI2" i="5"/>
  <c r="FN2" i="5"/>
  <c r="FS2" i="5"/>
  <c r="FX2" i="5"/>
  <c r="GC2" i="5"/>
  <c r="GH2" i="5"/>
  <c r="GM2" i="5"/>
  <c r="B6" i="9"/>
  <c r="D6" i="9" s="1"/>
  <c r="A3" i="5"/>
  <c r="AZ8" i="1"/>
  <c r="AY33" i="1" s="1"/>
  <c r="AZ6" i="1"/>
  <c r="AY32" i="1" s="1"/>
  <c r="AZ5" i="1"/>
  <c r="AY31" i="1" s="1"/>
  <c r="EA36" i="5" l="1"/>
  <c r="EB35" i="5"/>
  <c r="GE24" i="5"/>
  <c r="GD25" i="5"/>
  <c r="EF35" i="5"/>
  <c r="EG34" i="5"/>
  <c r="BT47" i="5"/>
  <c r="BS48" i="5"/>
  <c r="DW36" i="5"/>
  <c r="DV37" i="5"/>
  <c r="DR37" i="5"/>
  <c r="DQ38" i="5"/>
  <c r="BY46" i="5"/>
  <c r="BX47" i="5"/>
  <c r="DM38" i="5"/>
  <c r="DL39" i="5"/>
  <c r="EP33" i="5"/>
  <c r="EQ32" i="5"/>
  <c r="GI25" i="5"/>
  <c r="GJ24" i="5"/>
  <c r="FP27" i="5"/>
  <c r="FO28" i="5"/>
  <c r="FY26" i="5"/>
  <c r="FZ25" i="5"/>
  <c r="FU26" i="5"/>
  <c r="FT27" i="5"/>
  <c r="EV31" i="5"/>
  <c r="EU32" i="5"/>
  <c r="FF29" i="5"/>
  <c r="FE30" i="5"/>
  <c r="FJ29" i="5"/>
  <c r="FK28" i="5"/>
  <c r="EK34" i="5"/>
  <c r="EL33" i="5"/>
  <c r="FA30" i="5"/>
  <c r="EZ31" i="5"/>
  <c r="Y3" i="5"/>
  <c r="T3" i="5"/>
  <c r="AD3" i="5"/>
  <c r="AI3" i="5"/>
  <c r="AN3" i="5"/>
  <c r="AS3" i="5"/>
  <c r="AX3" i="5"/>
  <c r="BC3" i="5"/>
  <c r="BH3" i="5"/>
  <c r="BM3" i="5"/>
  <c r="BR3" i="5"/>
  <c r="BW3" i="5"/>
  <c r="CB3" i="5"/>
  <c r="CG3" i="5"/>
  <c r="CL3" i="5"/>
  <c r="CQ3" i="5"/>
  <c r="CV3" i="5"/>
  <c r="DA3" i="5"/>
  <c r="DF3" i="5"/>
  <c r="DK3" i="5"/>
  <c r="DP3" i="5"/>
  <c r="DU3" i="5"/>
  <c r="DZ3" i="5"/>
  <c r="EE3" i="5"/>
  <c r="EJ3" i="5"/>
  <c r="EO3" i="5"/>
  <c r="ET3" i="5"/>
  <c r="EY3" i="5"/>
  <c r="FD3" i="5"/>
  <c r="FI3" i="5"/>
  <c r="FN3" i="5"/>
  <c r="FS3" i="5"/>
  <c r="FX3" i="5"/>
  <c r="GC3" i="5"/>
  <c r="GH3" i="5"/>
  <c r="GM3" i="5"/>
  <c r="B7" i="9"/>
  <c r="D7" i="9" s="1"/>
  <c r="A4" i="5"/>
  <c r="AY34" i="1"/>
  <c r="DW37" i="5" l="1"/>
  <c r="DV38" i="5"/>
  <c r="BS49" i="5"/>
  <c r="BT48" i="5"/>
  <c r="FP28" i="5"/>
  <c r="FO29" i="5"/>
  <c r="FA31" i="5"/>
  <c r="EZ32" i="5"/>
  <c r="FZ26" i="5"/>
  <c r="FY27" i="5"/>
  <c r="EK35" i="5"/>
  <c r="EL34" i="5"/>
  <c r="FK29" i="5"/>
  <c r="FJ30" i="5"/>
  <c r="EP34" i="5"/>
  <c r="EQ33" i="5"/>
  <c r="EF36" i="5"/>
  <c r="EG35" i="5"/>
  <c r="EU33" i="5"/>
  <c r="EV32" i="5"/>
  <c r="DL40" i="5"/>
  <c r="DM39" i="5"/>
  <c r="GE25" i="5"/>
  <c r="GD26" i="5"/>
  <c r="DR38" i="5"/>
  <c r="DQ39" i="5"/>
  <c r="FF30" i="5"/>
  <c r="FE31" i="5"/>
  <c r="FT28" i="5"/>
  <c r="FU27" i="5"/>
  <c r="BY47" i="5"/>
  <c r="BX48" i="5"/>
  <c r="GJ25" i="5"/>
  <c r="GI26" i="5"/>
  <c r="EA37" i="5"/>
  <c r="EB36" i="5"/>
  <c r="B8" i="9"/>
  <c r="D8" i="9" s="1"/>
  <c r="A5" i="5"/>
  <c r="GE26" i="5" l="1"/>
  <c r="GD27" i="5"/>
  <c r="DM40" i="5"/>
  <c r="DL41" i="5"/>
  <c r="EZ33" i="5"/>
  <c r="FA32" i="5"/>
  <c r="EA38" i="5"/>
  <c r="EB37" i="5"/>
  <c r="BY48" i="5"/>
  <c r="BX49" i="5"/>
  <c r="FU28" i="5"/>
  <c r="FT29" i="5"/>
  <c r="EQ34" i="5"/>
  <c r="EP35" i="5"/>
  <c r="BT49" i="5"/>
  <c r="BS50" i="5"/>
  <c r="EV33" i="5"/>
  <c r="EU34" i="5"/>
  <c r="FO30" i="5"/>
  <c r="FP29" i="5"/>
  <c r="EG36" i="5"/>
  <c r="EF37" i="5"/>
  <c r="FF31" i="5"/>
  <c r="FE32" i="5"/>
  <c r="DR39" i="5"/>
  <c r="DQ40" i="5"/>
  <c r="FK30" i="5"/>
  <c r="FJ31" i="5"/>
  <c r="DW38" i="5"/>
  <c r="DV39" i="5"/>
  <c r="EK36" i="5"/>
  <c r="EL35" i="5"/>
  <c r="GI27" i="5"/>
  <c r="GJ26" i="5"/>
  <c r="FY28" i="5"/>
  <c r="FZ27" i="5"/>
  <c r="B9" i="9"/>
  <c r="D9" i="9" s="1"/>
  <c r="A6" i="5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FF32" i="5" l="1"/>
  <c r="FE33" i="5"/>
  <c r="FY29" i="5"/>
  <c r="FZ28" i="5"/>
  <c r="GJ27" i="5"/>
  <c r="GI28" i="5"/>
  <c r="EV34" i="5"/>
  <c r="EU35" i="5"/>
  <c r="EZ34" i="5"/>
  <c r="FA33" i="5"/>
  <c r="BY49" i="5"/>
  <c r="BX50" i="5"/>
  <c r="EB38" i="5"/>
  <c r="EA39" i="5"/>
  <c r="FJ32" i="5"/>
  <c r="FK31" i="5"/>
  <c r="BT50" i="5"/>
  <c r="BS51" i="5"/>
  <c r="DM41" i="5"/>
  <c r="DL42" i="5"/>
  <c r="C48" i="2"/>
  <c r="F47" i="2"/>
  <c r="E47" i="2"/>
  <c r="FT30" i="5"/>
  <c r="FU29" i="5"/>
  <c r="EK37" i="5"/>
  <c r="EL36" i="5"/>
  <c r="DW39" i="5"/>
  <c r="DV40" i="5"/>
  <c r="DR40" i="5"/>
  <c r="DQ41" i="5"/>
  <c r="EQ35" i="5"/>
  <c r="EP36" i="5"/>
  <c r="GE27" i="5"/>
  <c r="GD28" i="5"/>
  <c r="EG37" i="5"/>
  <c r="EF38" i="5"/>
  <c r="FP30" i="5"/>
  <c r="FO31" i="5"/>
  <c r="B10" i="9"/>
  <c r="A7" i="5"/>
  <c r="AS62" i="1"/>
  <c r="AS63" i="1"/>
  <c r="AS64" i="1"/>
  <c r="AS65" i="1"/>
  <c r="FT31" i="5" l="1"/>
  <c r="FU30" i="5"/>
  <c r="EZ35" i="5"/>
  <c r="FA34" i="5"/>
  <c r="GE28" i="5"/>
  <c r="GD29" i="5"/>
  <c r="DL43" i="5"/>
  <c r="DM42" i="5"/>
  <c r="GI29" i="5"/>
  <c r="GJ28" i="5"/>
  <c r="DW40" i="5"/>
  <c r="DV41" i="5"/>
  <c r="FK32" i="5"/>
  <c r="FJ33" i="5"/>
  <c r="FY30" i="5"/>
  <c r="FZ29" i="5"/>
  <c r="EP37" i="5"/>
  <c r="EQ36" i="5"/>
  <c r="BT51" i="5"/>
  <c r="BS52" i="5"/>
  <c r="EL37" i="5"/>
  <c r="EK38" i="5"/>
  <c r="EB39" i="5"/>
  <c r="EA40" i="5"/>
  <c r="FE34" i="5"/>
  <c r="FF33" i="5"/>
  <c r="BY50" i="5"/>
  <c r="BX51" i="5"/>
  <c r="C49" i="2"/>
  <c r="F48" i="2"/>
  <c r="EV35" i="5"/>
  <c r="EU36" i="5"/>
  <c r="DR41" i="5"/>
  <c r="DQ42" i="5"/>
  <c r="FP31" i="5"/>
  <c r="FO32" i="5"/>
  <c r="EF39" i="5"/>
  <c r="EG38" i="5"/>
  <c r="B11" i="9"/>
  <c r="A8" i="5"/>
  <c r="EV36" i="5" l="1"/>
  <c r="EU37" i="5"/>
  <c r="FO33" i="5"/>
  <c r="FP32" i="5"/>
  <c r="DV42" i="5"/>
  <c r="DW41" i="5"/>
  <c r="DR42" i="5"/>
  <c r="DQ43" i="5"/>
  <c r="EK39" i="5"/>
  <c r="EL38" i="5"/>
  <c r="EB40" i="5"/>
  <c r="EA41" i="5"/>
  <c r="DM43" i="5"/>
  <c r="DL44" i="5"/>
  <c r="GJ29" i="5"/>
  <c r="GI30" i="5"/>
  <c r="BS53" i="5"/>
  <c r="BT52" i="5"/>
  <c r="C50" i="2"/>
  <c r="F49" i="2"/>
  <c r="FZ30" i="5"/>
  <c r="FY31" i="5"/>
  <c r="EZ36" i="5"/>
  <c r="FA35" i="5"/>
  <c r="GE29" i="5"/>
  <c r="GD30" i="5"/>
  <c r="EP38" i="5"/>
  <c r="EQ37" i="5"/>
  <c r="FK33" i="5"/>
  <c r="FJ34" i="5"/>
  <c r="BX52" i="5"/>
  <c r="BY51" i="5"/>
  <c r="EF40" i="5"/>
  <c r="EG39" i="5"/>
  <c r="FE35" i="5"/>
  <c r="FF34" i="5"/>
  <c r="FU31" i="5"/>
  <c r="FT32" i="5"/>
  <c r="B12" i="9"/>
  <c r="A9" i="5"/>
  <c r="B50" i="1"/>
  <c r="AE2" i="1" s="1"/>
  <c r="B49" i="1"/>
  <c r="Y2" i="1" s="1"/>
  <c r="B48" i="1"/>
  <c r="S2" i="1" s="1"/>
  <c r="AK2" i="1"/>
  <c r="FZ31" i="5" l="1"/>
  <c r="FY32" i="5"/>
  <c r="EG40" i="5"/>
  <c r="EF41" i="5"/>
  <c r="C51" i="2"/>
  <c r="F50" i="2"/>
  <c r="DV43" i="5"/>
  <c r="DW42" i="5"/>
  <c r="DR43" i="5"/>
  <c r="DQ44" i="5"/>
  <c r="BX53" i="5"/>
  <c r="BY52" i="5"/>
  <c r="FK34" i="5"/>
  <c r="FJ35" i="5"/>
  <c r="EB41" i="5"/>
  <c r="EA42" i="5"/>
  <c r="FE36" i="5"/>
  <c r="FF35" i="5"/>
  <c r="EZ37" i="5"/>
  <c r="FA36" i="5"/>
  <c r="EL39" i="5"/>
  <c r="EK40" i="5"/>
  <c r="BT53" i="5"/>
  <c r="BS54" i="5"/>
  <c r="FP33" i="5"/>
  <c r="FO34" i="5"/>
  <c r="GJ30" i="5"/>
  <c r="GI31" i="5"/>
  <c r="EP39" i="5"/>
  <c r="EQ38" i="5"/>
  <c r="FT33" i="5"/>
  <c r="FU32" i="5"/>
  <c r="GD31" i="5"/>
  <c r="GE30" i="5"/>
  <c r="DM44" i="5"/>
  <c r="DL45" i="5"/>
  <c r="EU38" i="5"/>
  <c r="EV37" i="5"/>
  <c r="O12" i="9"/>
  <c r="B13" i="9"/>
  <c r="A10" i="5"/>
  <c r="BA3" i="6"/>
  <c r="B55" i="5"/>
  <c r="J4" i="2"/>
  <c r="O6" i="9"/>
  <c r="O7" i="9"/>
  <c r="O8" i="9"/>
  <c r="O9" i="9"/>
  <c r="O10" i="9"/>
  <c r="O11" i="9"/>
  <c r="O5" i="9"/>
  <c r="P6" i="9" s="1"/>
  <c r="A51" i="9"/>
  <c r="A52" i="9" s="1"/>
  <c r="A53" i="9" s="1"/>
  <c r="A54" i="9" s="1"/>
  <c r="A55" i="9" s="1"/>
  <c r="A56" i="9" s="1"/>
  <c r="A57" i="9" s="1"/>
  <c r="A58" i="9" s="1"/>
  <c r="A59" i="9" s="1"/>
  <c r="A60" i="9" s="1"/>
  <c r="AI5" i="1"/>
  <c r="U5" i="1"/>
  <c r="AG5" i="1"/>
  <c r="AC5" i="1"/>
  <c r="AA5" i="1"/>
  <c r="W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P5" i="1"/>
  <c r="F5" i="1" s="1"/>
  <c r="E5" i="1"/>
  <c r="AM5" i="1"/>
  <c r="G5" i="1" s="1"/>
  <c r="C5" i="1"/>
  <c r="BD5" i="4"/>
  <c r="BE5" i="4" s="1"/>
  <c r="BF5" i="4" s="1"/>
  <c r="BG5" i="4" s="1"/>
  <c r="BD104" i="4"/>
  <c r="BE104" i="4" s="1"/>
  <c r="BF104" i="4" s="1"/>
  <c r="BG104" i="4" s="1"/>
  <c r="BH104" i="4" s="1"/>
  <c r="BI104" i="4" s="1"/>
  <c r="BJ104" i="4" s="1"/>
  <c r="BK104" i="4" s="1"/>
  <c r="BL104" i="4" s="1"/>
  <c r="BM104" i="4" s="1"/>
  <c r="BN104" i="4" s="1"/>
  <c r="BO104" i="4" s="1"/>
  <c r="BP104" i="4" s="1"/>
  <c r="BQ104" i="4" s="1"/>
  <c r="BR104" i="4" s="1"/>
  <c r="BS104" i="4" s="1"/>
  <c r="BT104" i="4" s="1"/>
  <c r="BU104" i="4" s="1"/>
  <c r="BV104" i="4" s="1"/>
  <c r="BW104" i="4" s="1"/>
  <c r="BX104" i="4" s="1"/>
  <c r="BY104" i="4" s="1"/>
  <c r="BZ104" i="4" s="1"/>
  <c r="CA104" i="4" s="1"/>
  <c r="CB104" i="4" s="1"/>
  <c r="CC104" i="4" s="1"/>
  <c r="CD104" i="4" s="1"/>
  <c r="CE104" i="4" s="1"/>
  <c r="CF104" i="4" s="1"/>
  <c r="CG104" i="4" s="1"/>
  <c r="CH104" i="4" s="1"/>
  <c r="CI104" i="4" s="1"/>
  <c r="CJ104" i="4" s="1"/>
  <c r="CK104" i="4" s="1"/>
  <c r="CL104" i="4" s="1"/>
  <c r="CM104" i="4" s="1"/>
  <c r="CN104" i="4" s="1"/>
  <c r="CO104" i="4" s="1"/>
  <c r="CP104" i="4" s="1"/>
  <c r="CQ104" i="4" s="1"/>
  <c r="CR104" i="4" s="1"/>
  <c r="CS104" i="4" s="1"/>
  <c r="CT104" i="4" s="1"/>
  <c r="CU104" i="4" s="1"/>
  <c r="CV104" i="4" s="1"/>
  <c r="CW104" i="4" s="1"/>
  <c r="CX104" i="4" s="1"/>
  <c r="CY104" i="4" s="1"/>
  <c r="CZ104" i="4" s="1"/>
  <c r="DA104" i="4" s="1"/>
  <c r="DB104" i="4" s="1"/>
  <c r="DC104" i="4" s="1"/>
  <c r="DD104" i="4" s="1"/>
  <c r="DE104" i="4" s="1"/>
  <c r="DF104" i="4" s="1"/>
  <c r="DG104" i="4" s="1"/>
  <c r="DH104" i="4" s="1"/>
  <c r="DI104" i="4" s="1"/>
  <c r="DJ104" i="4" s="1"/>
  <c r="DK104" i="4" s="1"/>
  <c r="DL104" i="4" s="1"/>
  <c r="DM104" i="4" s="1"/>
  <c r="DN104" i="4" s="1"/>
  <c r="DO104" i="4" s="1"/>
  <c r="DP104" i="4" s="1"/>
  <c r="DQ104" i="4" s="1"/>
  <c r="DR104" i="4" s="1"/>
  <c r="DS104" i="4" s="1"/>
  <c r="DT104" i="4" s="1"/>
  <c r="DU104" i="4" s="1"/>
  <c r="DV104" i="4" s="1"/>
  <c r="DW104" i="4" s="1"/>
  <c r="DX104" i="4" s="1"/>
  <c r="DY104" i="4" s="1"/>
  <c r="DZ104" i="4" s="1"/>
  <c r="EA104" i="4" s="1"/>
  <c r="EB104" i="4" s="1"/>
  <c r="EC104" i="4" s="1"/>
  <c r="ED104" i="4" s="1"/>
  <c r="EE104" i="4" s="1"/>
  <c r="EF104" i="4" s="1"/>
  <c r="EG104" i="4" s="1"/>
  <c r="EH104" i="4" s="1"/>
  <c r="EI104" i="4" s="1"/>
  <c r="EJ104" i="4" s="1"/>
  <c r="EK104" i="4" s="1"/>
  <c r="EL104" i="4" s="1"/>
  <c r="EM104" i="4" s="1"/>
  <c r="EN104" i="4" s="1"/>
  <c r="EO104" i="4" s="1"/>
  <c r="EP104" i="4" s="1"/>
  <c r="EQ104" i="4" s="1"/>
  <c r="ER104" i="4" s="1"/>
  <c r="ES104" i="4" s="1"/>
  <c r="ET104" i="4" s="1"/>
  <c r="EU104" i="4" s="1"/>
  <c r="EV104" i="4" s="1"/>
  <c r="EW104" i="4" s="1"/>
  <c r="EX104" i="4" s="1"/>
  <c r="EY104" i="4" s="1"/>
  <c r="EZ104" i="4" s="1"/>
  <c r="FA104" i="4" s="1"/>
  <c r="FB104" i="4" s="1"/>
  <c r="FC104" i="4" s="1"/>
  <c r="FD104" i="4" s="1"/>
  <c r="FE104" i="4" s="1"/>
  <c r="FF104" i="4" s="1"/>
  <c r="FG104" i="4" s="1"/>
  <c r="FH104" i="4" s="1"/>
  <c r="FI104" i="4" s="1"/>
  <c r="FJ104" i="4" s="1"/>
  <c r="FK104" i="4" s="1"/>
  <c r="FL104" i="4" s="1"/>
  <c r="FM104" i="4" s="1"/>
  <c r="FN104" i="4" s="1"/>
  <c r="H7" i="9"/>
  <c r="C108" i="4"/>
  <c r="B108" i="4"/>
  <c r="D108" i="4" s="1"/>
  <c r="C107" i="4"/>
  <c r="B107" i="4"/>
  <c r="C106" i="4"/>
  <c r="B106" i="4"/>
  <c r="C105" i="4"/>
  <c r="B105" i="4"/>
  <c r="C104" i="4"/>
  <c r="B104" i="4"/>
  <c r="C103" i="4"/>
  <c r="B103" i="4"/>
  <c r="C102" i="4"/>
  <c r="B102" i="4"/>
  <c r="D102" i="4" s="1"/>
  <c r="C101" i="4"/>
  <c r="B101" i="4"/>
  <c r="C100" i="4"/>
  <c r="B100" i="4"/>
  <c r="C99" i="4"/>
  <c r="B99" i="4"/>
  <c r="C98" i="4"/>
  <c r="B98" i="4"/>
  <c r="D98" i="4" s="1"/>
  <c r="C97" i="4"/>
  <c r="B97" i="4"/>
  <c r="C96" i="4"/>
  <c r="B96" i="4"/>
  <c r="D96" i="4" s="1"/>
  <c r="C95" i="4"/>
  <c r="B95" i="4"/>
  <c r="C94" i="4"/>
  <c r="B94" i="4"/>
  <c r="C93" i="4"/>
  <c r="B93" i="4"/>
  <c r="C92" i="4"/>
  <c r="B92" i="4"/>
  <c r="C91" i="4"/>
  <c r="B91" i="4"/>
  <c r="C90" i="4"/>
  <c r="B90" i="4"/>
  <c r="D90" i="4" s="1"/>
  <c r="C89" i="4"/>
  <c r="B89" i="4"/>
  <c r="C88" i="4"/>
  <c r="B88" i="4"/>
  <c r="C87" i="4"/>
  <c r="B87" i="4"/>
  <c r="C86" i="4"/>
  <c r="B86" i="4"/>
  <c r="C85" i="4"/>
  <c r="B85" i="4"/>
  <c r="C84" i="4"/>
  <c r="B84" i="4"/>
  <c r="D84" i="4" s="1"/>
  <c r="C83" i="4"/>
  <c r="B83" i="4"/>
  <c r="C82" i="4"/>
  <c r="B82" i="4"/>
  <c r="C81" i="4"/>
  <c r="B81" i="4"/>
  <c r="C80" i="4"/>
  <c r="B80" i="4"/>
  <c r="C79" i="4"/>
  <c r="B79" i="4"/>
  <c r="C78" i="4"/>
  <c r="B78" i="4"/>
  <c r="D78" i="4" s="1"/>
  <c r="C77" i="4"/>
  <c r="B77" i="4"/>
  <c r="C76" i="4"/>
  <c r="B76" i="4"/>
  <c r="C75" i="4"/>
  <c r="B75" i="4"/>
  <c r="C74" i="4"/>
  <c r="B74" i="4"/>
  <c r="C73" i="4"/>
  <c r="B73" i="4"/>
  <c r="C72" i="4"/>
  <c r="B72" i="4"/>
  <c r="D72" i="4" s="1"/>
  <c r="C71" i="4"/>
  <c r="B71" i="4"/>
  <c r="C70" i="4"/>
  <c r="B70" i="4"/>
  <c r="C69" i="4"/>
  <c r="B69" i="4"/>
  <c r="C68" i="4"/>
  <c r="B68" i="4"/>
  <c r="C67" i="4"/>
  <c r="B67" i="4"/>
  <c r="C66" i="4"/>
  <c r="B66" i="4"/>
  <c r="D66" i="4" s="1"/>
  <c r="C65" i="4"/>
  <c r="B65" i="4"/>
  <c r="C64" i="4"/>
  <c r="B64" i="4"/>
  <c r="C63" i="4"/>
  <c r="B63" i="4"/>
  <c r="C62" i="4"/>
  <c r="B62" i="4"/>
  <c r="C61" i="4"/>
  <c r="B61" i="4"/>
  <c r="C60" i="4"/>
  <c r="B60" i="4"/>
  <c r="D60" i="4" s="1"/>
  <c r="C59" i="4"/>
  <c r="B59" i="4"/>
  <c r="C58" i="4"/>
  <c r="B58" i="4"/>
  <c r="C57" i="4"/>
  <c r="B57" i="4"/>
  <c r="C56" i="4"/>
  <c r="B56" i="4"/>
  <c r="C55" i="4"/>
  <c r="B55" i="4"/>
  <c r="C54" i="4"/>
  <c r="B54" i="4"/>
  <c r="D54" i="4" s="1"/>
  <c r="C53" i="4"/>
  <c r="B53" i="4"/>
  <c r="C52" i="4"/>
  <c r="B52" i="4"/>
  <c r="C51" i="4"/>
  <c r="B51" i="4"/>
  <c r="C50" i="4"/>
  <c r="B50" i="4"/>
  <c r="C49" i="4"/>
  <c r="B49" i="4"/>
  <c r="C48" i="4"/>
  <c r="B48" i="4"/>
  <c r="D48" i="4" s="1"/>
  <c r="C47" i="4"/>
  <c r="B47" i="4"/>
  <c r="C46" i="4"/>
  <c r="B46" i="4"/>
  <c r="C45" i="4"/>
  <c r="B45" i="4"/>
  <c r="C44" i="4"/>
  <c r="B44" i="4"/>
  <c r="C43" i="4"/>
  <c r="B43" i="4"/>
  <c r="C42" i="4"/>
  <c r="B42" i="4"/>
  <c r="D42" i="4" s="1"/>
  <c r="C41" i="4"/>
  <c r="B41" i="4"/>
  <c r="C40" i="4"/>
  <c r="B40" i="4"/>
  <c r="C39" i="4"/>
  <c r="B39" i="4"/>
  <c r="D39" i="4" s="1"/>
  <c r="C38" i="4"/>
  <c r="B38" i="4"/>
  <c r="C37" i="4"/>
  <c r="B37" i="4"/>
  <c r="C36" i="4"/>
  <c r="B36" i="4"/>
  <c r="D36" i="4" s="1"/>
  <c r="C35" i="4"/>
  <c r="B35" i="4"/>
  <c r="C34" i="4"/>
  <c r="B34" i="4"/>
  <c r="C33" i="4"/>
  <c r="B33" i="4"/>
  <c r="C32" i="4"/>
  <c r="B32" i="4"/>
  <c r="C31" i="4"/>
  <c r="B31" i="4"/>
  <c r="C30" i="4"/>
  <c r="B30" i="4"/>
  <c r="D30" i="4" s="1"/>
  <c r="C29" i="4"/>
  <c r="B29" i="4"/>
  <c r="D29" i="4" s="1"/>
  <c r="C28" i="4"/>
  <c r="B28" i="4"/>
  <c r="C27" i="4"/>
  <c r="B27" i="4"/>
  <c r="C26" i="4"/>
  <c r="B26" i="4"/>
  <c r="D26" i="4" s="1"/>
  <c r="C25" i="4"/>
  <c r="B25" i="4"/>
  <c r="C24" i="4"/>
  <c r="B24" i="4"/>
  <c r="D24" i="4" s="1"/>
  <c r="C23" i="4"/>
  <c r="B23" i="4"/>
  <c r="C22" i="4"/>
  <c r="B22" i="4"/>
  <c r="C21" i="4"/>
  <c r="B21" i="4"/>
  <c r="C20" i="4"/>
  <c r="B20" i="4"/>
  <c r="C19" i="4"/>
  <c r="B19" i="4"/>
  <c r="C18" i="4"/>
  <c r="B18" i="4"/>
  <c r="D18" i="4" s="1"/>
  <c r="C17" i="4"/>
  <c r="B17" i="4"/>
  <c r="C16" i="4"/>
  <c r="B16" i="4"/>
  <c r="C15" i="4"/>
  <c r="B15" i="4"/>
  <c r="C14" i="4"/>
  <c r="B14" i="4"/>
  <c r="C13" i="4"/>
  <c r="B13" i="4"/>
  <c r="C12" i="4"/>
  <c r="B12" i="4"/>
  <c r="D12" i="4" s="1"/>
  <c r="C11" i="4"/>
  <c r="B11" i="4"/>
  <c r="D11" i="4" s="1"/>
  <c r="C10" i="4"/>
  <c r="B10" i="4"/>
  <c r="C9" i="4"/>
  <c r="B9" i="4"/>
  <c r="C8" i="4"/>
  <c r="B8" i="4"/>
  <c r="C7" i="4"/>
  <c r="B7" i="4"/>
  <c r="C6" i="4"/>
  <c r="B6" i="4"/>
  <c r="D10" i="4"/>
  <c r="D13" i="4"/>
  <c r="D16" i="4"/>
  <c r="D19" i="4"/>
  <c r="D22" i="4"/>
  <c r="D25" i="4"/>
  <c r="D28" i="4"/>
  <c r="D31" i="4"/>
  <c r="D34" i="4"/>
  <c r="D35" i="4"/>
  <c r="D37" i="4"/>
  <c r="D40" i="4"/>
  <c r="D41" i="4"/>
  <c r="D43" i="4"/>
  <c r="D46" i="4"/>
  <c r="D47" i="4"/>
  <c r="D49" i="4"/>
  <c r="D52" i="4"/>
  <c r="D53" i="4"/>
  <c r="D55" i="4"/>
  <c r="D58" i="4"/>
  <c r="D59" i="4"/>
  <c r="D61" i="4"/>
  <c r="D64" i="4"/>
  <c r="D65" i="4"/>
  <c r="D67" i="4"/>
  <c r="D69" i="4"/>
  <c r="D70" i="4"/>
  <c r="D71" i="4"/>
  <c r="D73" i="4"/>
  <c r="D76" i="4"/>
  <c r="D77" i="4"/>
  <c r="D79" i="4"/>
  <c r="D82" i="4"/>
  <c r="D83" i="4"/>
  <c r="D85" i="4"/>
  <c r="D88" i="4"/>
  <c r="D89" i="4"/>
  <c r="D91" i="4"/>
  <c r="D94" i="4"/>
  <c r="D95" i="4"/>
  <c r="D97" i="4"/>
  <c r="D100" i="4"/>
  <c r="D101" i="4"/>
  <c r="D103" i="4"/>
  <c r="D106" i="4"/>
  <c r="D107" i="4"/>
  <c r="D7" i="4"/>
  <c r="D6" i="4"/>
  <c r="H8" i="9" l="1"/>
  <c r="T6" i="9"/>
  <c r="G13" i="4"/>
  <c r="BA10" i="6"/>
  <c r="BA22" i="6"/>
  <c r="BA34" i="6"/>
  <c r="BA46" i="6"/>
  <c r="BA58" i="6"/>
  <c r="BA11" i="6"/>
  <c r="BA23" i="6"/>
  <c r="BA35" i="6"/>
  <c r="BA47" i="6"/>
  <c r="BA59" i="6"/>
  <c r="BA12" i="6"/>
  <c r="BA24" i="6"/>
  <c r="BA36" i="6"/>
  <c r="BA48" i="6"/>
  <c r="BA60" i="6"/>
  <c r="BA13" i="6"/>
  <c r="BA25" i="6"/>
  <c r="BA37" i="6"/>
  <c r="BA49" i="6"/>
  <c r="BA61" i="6"/>
  <c r="BA57" i="6"/>
  <c r="BA14" i="6"/>
  <c r="BA26" i="6"/>
  <c r="BA38" i="6"/>
  <c r="BA50" i="6"/>
  <c r="BA15" i="6"/>
  <c r="BA27" i="6"/>
  <c r="BA39" i="6"/>
  <c r="BA51" i="6"/>
  <c r="BA4" i="6"/>
  <c r="BA16" i="6"/>
  <c r="BA28" i="6"/>
  <c r="BA40" i="6"/>
  <c r="BA52" i="6"/>
  <c r="BA53" i="6"/>
  <c r="BA45" i="6"/>
  <c r="BA5" i="6"/>
  <c r="BA17" i="6"/>
  <c r="BA29" i="6"/>
  <c r="BA41" i="6"/>
  <c r="BA9" i="6"/>
  <c r="BA6" i="6"/>
  <c r="BA18" i="6"/>
  <c r="BA30" i="6"/>
  <c r="BA42" i="6"/>
  <c r="BA54" i="6"/>
  <c r="BA7" i="6"/>
  <c r="BA19" i="6"/>
  <c r="BA31" i="6"/>
  <c r="BA43" i="6"/>
  <c r="BA55" i="6"/>
  <c r="BA21" i="6"/>
  <c r="BA33" i="6"/>
  <c r="BA8" i="6"/>
  <c r="BA20" i="6"/>
  <c r="BA32" i="6"/>
  <c r="BA44" i="6"/>
  <c r="BA56" i="6"/>
  <c r="DM45" i="5"/>
  <c r="DL46" i="5"/>
  <c r="BT54" i="5"/>
  <c r="BS55" i="5"/>
  <c r="BY53" i="5"/>
  <c r="BX54" i="5"/>
  <c r="EL40" i="5"/>
  <c r="EK41" i="5"/>
  <c r="DQ45" i="5"/>
  <c r="DR44" i="5"/>
  <c r="GE31" i="5"/>
  <c r="GD32" i="5"/>
  <c r="FU33" i="5"/>
  <c r="FT34" i="5"/>
  <c r="FA37" i="5"/>
  <c r="EZ38" i="5"/>
  <c r="DW43" i="5"/>
  <c r="DV44" i="5"/>
  <c r="EP40" i="5"/>
  <c r="EQ39" i="5"/>
  <c r="FF36" i="5"/>
  <c r="FE37" i="5"/>
  <c r="C52" i="2"/>
  <c r="F51" i="2"/>
  <c r="GI32" i="5"/>
  <c r="GJ31" i="5"/>
  <c r="EA43" i="5"/>
  <c r="EB42" i="5"/>
  <c r="EG41" i="5"/>
  <c r="EF42" i="5"/>
  <c r="FP34" i="5"/>
  <c r="FO35" i="5"/>
  <c r="FJ36" i="5"/>
  <c r="FK35" i="5"/>
  <c r="FY33" i="5"/>
  <c r="FZ32" i="5"/>
  <c r="EU39" i="5"/>
  <c r="EV38" i="5"/>
  <c r="DX4" i="5"/>
  <c r="DZ4" i="5" s="1"/>
  <c r="BP4" i="5"/>
  <c r="BR4" i="5" s="1"/>
  <c r="FG4" i="5"/>
  <c r="FI4" i="5" s="1"/>
  <c r="EH4" i="5"/>
  <c r="EJ4" i="5" s="1"/>
  <c r="BZ4" i="5"/>
  <c r="CB4" i="5" s="1"/>
  <c r="R4" i="5"/>
  <c r="T4" i="5" s="1"/>
  <c r="BK4" i="5"/>
  <c r="BM4" i="5" s="1"/>
  <c r="EC4" i="5"/>
  <c r="EE4" i="5" s="1"/>
  <c r="BU4" i="5"/>
  <c r="BW4" i="5" s="1"/>
  <c r="GA4" i="5"/>
  <c r="GC4" i="5" s="1"/>
  <c r="DN4" i="5"/>
  <c r="DP4" i="5" s="1"/>
  <c r="BF4" i="5"/>
  <c r="BH4" i="5" s="1"/>
  <c r="AV4" i="5"/>
  <c r="AX4" i="5" s="1"/>
  <c r="CJ4" i="5"/>
  <c r="CL4" i="5" s="1"/>
  <c r="GK4" i="5"/>
  <c r="GM4" i="5" s="1"/>
  <c r="AB4" i="5"/>
  <c r="AD4" i="5" s="1"/>
  <c r="FB4" i="5"/>
  <c r="FD4" i="5" s="1"/>
  <c r="DD4" i="5"/>
  <c r="DF4" i="5" s="1"/>
  <c r="AG4" i="5"/>
  <c r="AI4" i="5" s="1"/>
  <c r="EW4" i="5"/>
  <c r="EY4" i="5" s="1"/>
  <c r="AL4" i="5"/>
  <c r="AN4" i="5" s="1"/>
  <c r="FQ4" i="5"/>
  <c r="FS4" i="5" s="1"/>
  <c r="GF4" i="5"/>
  <c r="GH4" i="5" s="1"/>
  <c r="FL4" i="5"/>
  <c r="FN4" i="5" s="1"/>
  <c r="CO4" i="5"/>
  <c r="CQ4" i="5" s="1"/>
  <c r="EM4" i="5"/>
  <c r="EO4" i="5" s="1"/>
  <c r="BA4" i="5"/>
  <c r="BC4" i="5" s="1"/>
  <c r="DS4" i="5"/>
  <c r="DU4" i="5" s="1"/>
  <c r="FV4" i="5"/>
  <c r="FX4" i="5" s="1"/>
  <c r="AQ4" i="5"/>
  <c r="AS4" i="5" s="1"/>
  <c r="CY4" i="5"/>
  <c r="DA4" i="5" s="1"/>
  <c r="ER4" i="5"/>
  <c r="ET4" i="5" s="1"/>
  <c r="W4" i="5"/>
  <c r="Y4" i="5" s="1"/>
  <c r="CT4" i="5"/>
  <c r="CV4" i="5" s="1"/>
  <c r="CE4" i="5"/>
  <c r="CG4" i="5" s="1"/>
  <c r="DI4" i="5"/>
  <c r="DK4" i="5" s="1"/>
  <c r="GA4" i="11"/>
  <c r="GC4" i="11" s="1"/>
  <c r="DS4" i="11"/>
  <c r="DU4" i="11" s="1"/>
  <c r="BK4" i="11"/>
  <c r="BM4" i="11" s="1"/>
  <c r="FB4" i="11"/>
  <c r="FD4" i="11" s="1"/>
  <c r="CT4" i="11"/>
  <c r="CV4" i="11" s="1"/>
  <c r="AL4" i="11"/>
  <c r="AN4" i="11" s="1"/>
  <c r="FL4" i="11"/>
  <c r="FN4" i="11" s="1"/>
  <c r="DD4" i="11"/>
  <c r="DF4" i="11" s="1"/>
  <c r="AV4" i="11"/>
  <c r="AX4" i="11" s="1"/>
  <c r="EW4" i="11"/>
  <c r="EY4" i="11" s="1"/>
  <c r="CO4" i="11"/>
  <c r="CQ4" i="11" s="1"/>
  <c r="FG4" i="11"/>
  <c r="FI4" i="11" s="1"/>
  <c r="CY4" i="11"/>
  <c r="DA4" i="11" s="1"/>
  <c r="ER4" i="11"/>
  <c r="ET4" i="11" s="1"/>
  <c r="CJ4" i="11"/>
  <c r="CL4" i="11" s="1"/>
  <c r="AB4" i="11"/>
  <c r="AD4" i="11" s="1"/>
  <c r="AQ4" i="11"/>
  <c r="AS4" i="11" s="1"/>
  <c r="AG4" i="11"/>
  <c r="AI4" i="11" s="1"/>
  <c r="BZ4" i="11"/>
  <c r="CB4" i="11" s="1"/>
  <c r="DN4" i="11"/>
  <c r="DP4" i="11" s="1"/>
  <c r="EM4" i="11"/>
  <c r="EO4" i="11" s="1"/>
  <c r="GF4" i="11"/>
  <c r="GH4" i="11" s="1"/>
  <c r="EH4" i="11"/>
  <c r="EJ4" i="11" s="1"/>
  <c r="FV4" i="11"/>
  <c r="FX4" i="11" s="1"/>
  <c r="BU4" i="11"/>
  <c r="BW4" i="11" s="1"/>
  <c r="W4" i="11"/>
  <c r="Y4" i="11" s="1"/>
  <c r="EC4" i="11"/>
  <c r="EE4" i="11" s="1"/>
  <c r="GK4" i="11"/>
  <c r="GM4" i="11" s="1"/>
  <c r="DI4" i="11"/>
  <c r="DK4" i="11" s="1"/>
  <c r="FQ4" i="11"/>
  <c r="FS4" i="11" s="1"/>
  <c r="CE4" i="11"/>
  <c r="CG4" i="11" s="1"/>
  <c r="BP4" i="11"/>
  <c r="BR4" i="11" s="1"/>
  <c r="BA4" i="11"/>
  <c r="BC4" i="11" s="1"/>
  <c r="DX4" i="11"/>
  <c r="DZ4" i="11" s="1"/>
  <c r="BF4" i="11"/>
  <c r="BH4" i="11" s="1"/>
  <c r="R4" i="11"/>
  <c r="T4" i="11" s="1"/>
  <c r="M4" i="11"/>
  <c r="O4" i="11" s="1"/>
  <c r="H4" i="11"/>
  <c r="J4" i="11" s="1"/>
  <c r="H2" i="11"/>
  <c r="J2" i="11" s="1"/>
  <c r="M2" i="11"/>
  <c r="O2" i="11" s="1"/>
  <c r="H3" i="11"/>
  <c r="J3" i="11" s="1"/>
  <c r="M3" i="11"/>
  <c r="O3" i="11" s="1"/>
  <c r="H5" i="1"/>
  <c r="I5" i="1" s="1"/>
  <c r="F86" i="1"/>
  <c r="H3" i="5"/>
  <c r="J3" i="5" s="1"/>
  <c r="H4" i="5"/>
  <c r="J4" i="5" s="1"/>
  <c r="H2" i="5"/>
  <c r="J2" i="5" s="1"/>
  <c r="M2" i="5"/>
  <c r="O2" i="5" s="1"/>
  <c r="M3" i="5"/>
  <c r="O3" i="5" s="1"/>
  <c r="M4" i="5"/>
  <c r="O4" i="5" s="1"/>
  <c r="D14" i="4"/>
  <c r="D56" i="4"/>
  <c r="D86" i="4"/>
  <c r="D8" i="4"/>
  <c r="D32" i="4"/>
  <c r="D50" i="4"/>
  <c r="D68" i="4"/>
  <c r="D80" i="4"/>
  <c r="D104" i="4"/>
  <c r="D20" i="4"/>
  <c r="D38" i="4"/>
  <c r="D44" i="4"/>
  <c r="D62" i="4"/>
  <c r="D74" i="4"/>
  <c r="D92" i="4"/>
  <c r="B14" i="9"/>
  <c r="P7" i="9"/>
  <c r="AS7" i="1" s="1"/>
  <c r="N6" i="9"/>
  <c r="N7" i="9" s="1"/>
  <c r="N8" i="9" s="1"/>
  <c r="N9" i="9" s="1"/>
  <c r="N10" i="9" s="1"/>
  <c r="N11" i="9" s="1"/>
  <c r="N12" i="9" s="1"/>
  <c r="N13" i="9" s="1"/>
  <c r="D17" i="4"/>
  <c r="D23" i="4"/>
  <c r="D9" i="4"/>
  <c r="D15" i="4"/>
  <c r="D21" i="4"/>
  <c r="D27" i="4"/>
  <c r="D33" i="4"/>
  <c r="D45" i="4"/>
  <c r="D51" i="4"/>
  <c r="D57" i="4"/>
  <c r="D63" i="4"/>
  <c r="D75" i="4"/>
  <c r="D81" i="4"/>
  <c r="D87" i="4"/>
  <c r="D93" i="4"/>
  <c r="D99" i="4"/>
  <c r="D105" i="4"/>
  <c r="B56" i="5"/>
  <c r="A11" i="5"/>
  <c r="BB3" i="6"/>
  <c r="BC3" i="6" s="1"/>
  <c r="BH5" i="4"/>
  <c r="AS6" i="1"/>
  <c r="AK5" i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H5" i="1"/>
  <c r="AP6" i="1"/>
  <c r="F6" i="1" s="1"/>
  <c r="I2" i="2"/>
  <c r="T5" i="1"/>
  <c r="W6" i="1" s="1"/>
  <c r="V5" i="1"/>
  <c r="X5" i="1" s="1"/>
  <c r="AB5" i="1"/>
  <c r="AD5" i="1" s="1"/>
  <c r="C6" i="1"/>
  <c r="AO5" i="1"/>
  <c r="AQ5" i="1" s="1"/>
  <c r="K4" i="2"/>
  <c r="H9" i="9" l="1"/>
  <c r="H10" i="9" s="1"/>
  <c r="H11" i="9" s="1"/>
  <c r="H12" i="9" s="1"/>
  <c r="H13" i="9" s="1"/>
  <c r="H14" i="9" s="1"/>
  <c r="T7" i="9"/>
  <c r="F87" i="1"/>
  <c r="AU6" i="1"/>
  <c r="AU5" i="1"/>
  <c r="BC8" i="6"/>
  <c r="BC20" i="6"/>
  <c r="BC32" i="6"/>
  <c r="BC44" i="6"/>
  <c r="BC56" i="6"/>
  <c r="BC55" i="6"/>
  <c r="BC9" i="6"/>
  <c r="BC21" i="6"/>
  <c r="BC33" i="6"/>
  <c r="BC45" i="6"/>
  <c r="BC57" i="6"/>
  <c r="BC10" i="6"/>
  <c r="BC22" i="6"/>
  <c r="BC34" i="6"/>
  <c r="BC46" i="6"/>
  <c r="BC58" i="6"/>
  <c r="BC39" i="6"/>
  <c r="BC51" i="6"/>
  <c r="BC53" i="6"/>
  <c r="BC11" i="6"/>
  <c r="BC23" i="6"/>
  <c r="BC35" i="6"/>
  <c r="BC47" i="6"/>
  <c r="BC59" i="6"/>
  <c r="BC43" i="6"/>
  <c r="BC12" i="6"/>
  <c r="BC24" i="6"/>
  <c r="BC36" i="6"/>
  <c r="BC48" i="6"/>
  <c r="BC60" i="6"/>
  <c r="BC7" i="6"/>
  <c r="BC13" i="6"/>
  <c r="BC25" i="6"/>
  <c r="BC37" i="6"/>
  <c r="BC49" i="6"/>
  <c r="BC61" i="6"/>
  <c r="BC14" i="6"/>
  <c r="BC26" i="6"/>
  <c r="BC38" i="6"/>
  <c r="BC50" i="6"/>
  <c r="BC15" i="6"/>
  <c r="BC27" i="6"/>
  <c r="BC31" i="6"/>
  <c r="BC4" i="6"/>
  <c r="BC16" i="6"/>
  <c r="BC28" i="6"/>
  <c r="BC40" i="6"/>
  <c r="BC52" i="6"/>
  <c r="BC19" i="6"/>
  <c r="BC5" i="6"/>
  <c r="BC17" i="6"/>
  <c r="BC29" i="6"/>
  <c r="BC41" i="6"/>
  <c r="BC6" i="6"/>
  <c r="BC18" i="6"/>
  <c r="BC30" i="6"/>
  <c r="BC42" i="6"/>
  <c r="BC54" i="6"/>
  <c r="BB9" i="6"/>
  <c r="BB21" i="6"/>
  <c r="BB33" i="6"/>
  <c r="BB45" i="6"/>
  <c r="BB57" i="6"/>
  <c r="BB10" i="6"/>
  <c r="BB22" i="6"/>
  <c r="BB34" i="6"/>
  <c r="BB46" i="6"/>
  <c r="BB58" i="6"/>
  <c r="BB56" i="6"/>
  <c r="BB11" i="6"/>
  <c r="BB23" i="6"/>
  <c r="BB35" i="6"/>
  <c r="BB47" i="6"/>
  <c r="BB59" i="6"/>
  <c r="BB12" i="6"/>
  <c r="BB24" i="6"/>
  <c r="BB36" i="6"/>
  <c r="BB48" i="6"/>
  <c r="BB60" i="6"/>
  <c r="BB40" i="6"/>
  <c r="BB13" i="6"/>
  <c r="BB25" i="6"/>
  <c r="BB37" i="6"/>
  <c r="BB49" i="6"/>
  <c r="BB61" i="6"/>
  <c r="BB14" i="6"/>
  <c r="BB26" i="6"/>
  <c r="BB38" i="6"/>
  <c r="BB50" i="6"/>
  <c r="BB54" i="6"/>
  <c r="BB15" i="6"/>
  <c r="BB27" i="6"/>
  <c r="BB39" i="6"/>
  <c r="BB51" i="6"/>
  <c r="BB4" i="6"/>
  <c r="BB16" i="6"/>
  <c r="BB28" i="6"/>
  <c r="BB52" i="6"/>
  <c r="BB20" i="6"/>
  <c r="BB5" i="6"/>
  <c r="BB17" i="6"/>
  <c r="BB29" i="6"/>
  <c r="BB41" i="6"/>
  <c r="BB53" i="6"/>
  <c r="BB8" i="6"/>
  <c r="BB32" i="6"/>
  <c r="BB6" i="6"/>
  <c r="BB18" i="6"/>
  <c r="BB30" i="6"/>
  <c r="BB42" i="6"/>
  <c r="BB7" i="6"/>
  <c r="BB19" i="6"/>
  <c r="BB31" i="6"/>
  <c r="BB43" i="6"/>
  <c r="BB55" i="6"/>
  <c r="BB44" i="6"/>
  <c r="GD33" i="5"/>
  <c r="GE32" i="5"/>
  <c r="FZ33" i="5"/>
  <c r="FY34" i="5"/>
  <c r="C53" i="2"/>
  <c r="F52" i="2"/>
  <c r="FE38" i="5"/>
  <c r="FF37" i="5"/>
  <c r="FJ37" i="5"/>
  <c r="FK36" i="5"/>
  <c r="DQ46" i="5"/>
  <c r="DR45" i="5"/>
  <c r="FP35" i="5"/>
  <c r="FO36" i="5"/>
  <c r="EK42" i="5"/>
  <c r="EL41" i="5"/>
  <c r="EP41" i="5"/>
  <c r="EQ40" i="5"/>
  <c r="EF43" i="5"/>
  <c r="EG42" i="5"/>
  <c r="DV45" i="5"/>
  <c r="DW44" i="5"/>
  <c r="BY54" i="5"/>
  <c r="BX55" i="5"/>
  <c r="FA38" i="5"/>
  <c r="EZ39" i="5"/>
  <c r="BT55" i="5"/>
  <c r="BS56" i="5"/>
  <c r="EB43" i="5"/>
  <c r="EA44" i="5"/>
  <c r="FU34" i="5"/>
  <c r="FT35" i="5"/>
  <c r="DM46" i="5"/>
  <c r="DL47" i="5"/>
  <c r="EU40" i="5"/>
  <c r="EV39" i="5"/>
  <c r="GI33" i="5"/>
  <c r="GJ32" i="5"/>
  <c r="P8" i="9"/>
  <c r="P9" i="9" s="1"/>
  <c r="AS9" i="1" s="1"/>
  <c r="D4" i="11"/>
  <c r="C4" i="11" s="1"/>
  <c r="D3" i="11"/>
  <c r="C3" i="11" s="1"/>
  <c r="D2" i="11"/>
  <c r="C2" i="11" s="1"/>
  <c r="D3" i="5"/>
  <c r="D4" i="5"/>
  <c r="D2" i="5"/>
  <c r="O13" i="9"/>
  <c r="N14" i="9" s="1"/>
  <c r="B15" i="9"/>
  <c r="C7" i="1"/>
  <c r="AU7" i="1" s="1"/>
  <c r="AL6" i="1"/>
  <c r="E6" i="1" s="1"/>
  <c r="B57" i="5"/>
  <c r="A12" i="5"/>
  <c r="BD3" i="6"/>
  <c r="BI5" i="4"/>
  <c r="AK6" i="1"/>
  <c r="AJ5" i="1"/>
  <c r="AT5" i="1"/>
  <c r="AF5" i="1"/>
  <c r="AI6" i="1" s="1"/>
  <c r="Z5" i="1"/>
  <c r="AC6" i="1" s="1"/>
  <c r="G4" i="2"/>
  <c r="I3" i="2"/>
  <c r="T6" i="1"/>
  <c r="W7" i="1" s="1"/>
  <c r="T8" i="9" l="1"/>
  <c r="AS8" i="1"/>
  <c r="BD7" i="6"/>
  <c r="BD19" i="6"/>
  <c r="BD31" i="6"/>
  <c r="BD43" i="6"/>
  <c r="BD55" i="6"/>
  <c r="BD50" i="6"/>
  <c r="BD8" i="6"/>
  <c r="BD20" i="6"/>
  <c r="BD32" i="6"/>
  <c r="BD44" i="6"/>
  <c r="BD56" i="6"/>
  <c r="BD52" i="6"/>
  <c r="BD9" i="6"/>
  <c r="BD21" i="6"/>
  <c r="BD33" i="6"/>
  <c r="BD45" i="6"/>
  <c r="BD57" i="6"/>
  <c r="BD10" i="6"/>
  <c r="BD22" i="6"/>
  <c r="BD34" i="6"/>
  <c r="BD46" i="6"/>
  <c r="BD58" i="6"/>
  <c r="BD11" i="6"/>
  <c r="BD23" i="6"/>
  <c r="BD35" i="6"/>
  <c r="BD47" i="6"/>
  <c r="BD59" i="6"/>
  <c r="BD38" i="6"/>
  <c r="BD54" i="6"/>
  <c r="BD12" i="6"/>
  <c r="BD24" i="6"/>
  <c r="BD36" i="6"/>
  <c r="BD48" i="6"/>
  <c r="BD60" i="6"/>
  <c r="BD30" i="6"/>
  <c r="BD42" i="6"/>
  <c r="BD13" i="6"/>
  <c r="BD25" i="6"/>
  <c r="BD37" i="6"/>
  <c r="BD49" i="6"/>
  <c r="BD61" i="6"/>
  <c r="BD14" i="6"/>
  <c r="BD26" i="6"/>
  <c r="BD15" i="6"/>
  <c r="BD27" i="6"/>
  <c r="BD39" i="6"/>
  <c r="BD51" i="6"/>
  <c r="BD4" i="6"/>
  <c r="BD16" i="6"/>
  <c r="BD28" i="6"/>
  <c r="BD40" i="6"/>
  <c r="BD6" i="6"/>
  <c r="BD5" i="6"/>
  <c r="BD17" i="6"/>
  <c r="BD29" i="6"/>
  <c r="BD41" i="6"/>
  <c r="BD53" i="6"/>
  <c r="BD18" i="6"/>
  <c r="BY55" i="5"/>
  <c r="BX56" i="5"/>
  <c r="EU41" i="5"/>
  <c r="EV40" i="5"/>
  <c r="DQ47" i="5"/>
  <c r="DR46" i="5"/>
  <c r="DL48" i="5"/>
  <c r="DM47" i="5"/>
  <c r="DW45" i="5"/>
  <c r="DV46" i="5"/>
  <c r="FK37" i="5"/>
  <c r="FJ38" i="5"/>
  <c r="FU35" i="5"/>
  <c r="FT36" i="5"/>
  <c r="EF44" i="5"/>
  <c r="EG43" i="5"/>
  <c r="FE39" i="5"/>
  <c r="FF38" i="5"/>
  <c r="EA45" i="5"/>
  <c r="EB44" i="5"/>
  <c r="EP42" i="5"/>
  <c r="EQ41" i="5"/>
  <c r="C54" i="2"/>
  <c r="F53" i="2"/>
  <c r="BT56" i="5"/>
  <c r="BS57" i="5"/>
  <c r="BT57" i="5" s="1"/>
  <c r="FY35" i="5"/>
  <c r="FZ34" i="5"/>
  <c r="EK43" i="5"/>
  <c r="EL42" i="5"/>
  <c r="EZ40" i="5"/>
  <c r="FA39" i="5"/>
  <c r="FO37" i="5"/>
  <c r="FP36" i="5"/>
  <c r="GJ33" i="5"/>
  <c r="GI34" i="5"/>
  <c r="GE33" i="5"/>
  <c r="GD34" i="5"/>
  <c r="AL7" i="1"/>
  <c r="E7" i="1" s="1"/>
  <c r="J5" i="2"/>
  <c r="H5" i="11" s="1"/>
  <c r="AP7" i="1"/>
  <c r="F7" i="1" s="1"/>
  <c r="K5" i="2"/>
  <c r="C8" i="1"/>
  <c r="AU8" i="1" s="1"/>
  <c r="F88" i="1"/>
  <c r="O14" i="9"/>
  <c r="N15" i="9" s="1"/>
  <c r="B16" i="9"/>
  <c r="H15" i="9"/>
  <c r="A13" i="5"/>
  <c r="BE3" i="6"/>
  <c r="BJ5" i="4"/>
  <c r="P10" i="9"/>
  <c r="AK7" i="1"/>
  <c r="I4" i="2"/>
  <c r="G5" i="2"/>
  <c r="J6" i="2" s="1"/>
  <c r="H6" i="11" s="1"/>
  <c r="T7" i="1"/>
  <c r="W8" i="1" s="1"/>
  <c r="Z6" i="1"/>
  <c r="AC7" i="1" s="1"/>
  <c r="AF6" i="1"/>
  <c r="AI7" i="1" s="1"/>
  <c r="BE6" i="6" l="1"/>
  <c r="BE18" i="6"/>
  <c r="BE30" i="6"/>
  <c r="BE42" i="6"/>
  <c r="BE54" i="6"/>
  <c r="BE61" i="6"/>
  <c r="BE29" i="6"/>
  <c r="BE7" i="6"/>
  <c r="BE19" i="6"/>
  <c r="BE31" i="6"/>
  <c r="BE43" i="6"/>
  <c r="BE55" i="6"/>
  <c r="BE8" i="6"/>
  <c r="BE20" i="6"/>
  <c r="BE32" i="6"/>
  <c r="BE44" i="6"/>
  <c r="BE56" i="6"/>
  <c r="BE9" i="6"/>
  <c r="BE21" i="6"/>
  <c r="BE33" i="6"/>
  <c r="BE45" i="6"/>
  <c r="BE57" i="6"/>
  <c r="BE10" i="6"/>
  <c r="BE22" i="6"/>
  <c r="BE34" i="6"/>
  <c r="BE46" i="6"/>
  <c r="BE58" i="6"/>
  <c r="BE41" i="6"/>
  <c r="BE11" i="6"/>
  <c r="BE23" i="6"/>
  <c r="BE35" i="6"/>
  <c r="BE47" i="6"/>
  <c r="BE59" i="6"/>
  <c r="BE17" i="6"/>
  <c r="BE53" i="6"/>
  <c r="BE12" i="6"/>
  <c r="BE24" i="6"/>
  <c r="BE36" i="6"/>
  <c r="BE48" i="6"/>
  <c r="BE60" i="6"/>
  <c r="BE13" i="6"/>
  <c r="BE25" i="6"/>
  <c r="BE37" i="6"/>
  <c r="BE49" i="6"/>
  <c r="BE14" i="6"/>
  <c r="BE26" i="6"/>
  <c r="BE38" i="6"/>
  <c r="BE50" i="6"/>
  <c r="BE15" i="6"/>
  <c r="BE27" i="6"/>
  <c r="BE39" i="6"/>
  <c r="BE51" i="6"/>
  <c r="BE4" i="6"/>
  <c r="BE16" i="6"/>
  <c r="BE28" i="6"/>
  <c r="BE40" i="6"/>
  <c r="BE52" i="6"/>
  <c r="BE5" i="6"/>
  <c r="GJ34" i="5"/>
  <c r="GI35" i="5"/>
  <c r="FK38" i="5"/>
  <c r="FJ39" i="5"/>
  <c r="C55" i="2"/>
  <c r="F54" i="2"/>
  <c r="DV47" i="5"/>
  <c r="DW46" i="5"/>
  <c r="FO38" i="5"/>
  <c r="FP37" i="5"/>
  <c r="EP43" i="5"/>
  <c r="EQ42" i="5"/>
  <c r="FA40" i="5"/>
  <c r="EZ41" i="5"/>
  <c r="EB45" i="5"/>
  <c r="EA46" i="5"/>
  <c r="DM48" i="5"/>
  <c r="DL49" i="5"/>
  <c r="EL43" i="5"/>
  <c r="EK44" i="5"/>
  <c r="FE40" i="5"/>
  <c r="FF39" i="5"/>
  <c r="DQ48" i="5"/>
  <c r="DR47" i="5"/>
  <c r="FY36" i="5"/>
  <c r="FZ35" i="5"/>
  <c r="EF45" i="5"/>
  <c r="EG44" i="5"/>
  <c r="EU42" i="5"/>
  <c r="EV41" i="5"/>
  <c r="GE34" i="5"/>
  <c r="GD35" i="5"/>
  <c r="FU36" i="5"/>
  <c r="FT37" i="5"/>
  <c r="BX57" i="5"/>
  <c r="BY57" i="5" s="1"/>
  <c r="BY56" i="5"/>
  <c r="GA5" i="5"/>
  <c r="FG5" i="5"/>
  <c r="CY5" i="5"/>
  <c r="AQ5" i="5"/>
  <c r="EM5" i="5"/>
  <c r="CE5" i="5"/>
  <c r="W5" i="5"/>
  <c r="DS5" i="5"/>
  <c r="BK5" i="5"/>
  <c r="EH5" i="5"/>
  <c r="DD5" i="5"/>
  <c r="CO5" i="5"/>
  <c r="BZ5" i="5"/>
  <c r="AV5" i="5"/>
  <c r="AG5" i="5"/>
  <c r="R5" i="5"/>
  <c r="EC5" i="5"/>
  <c r="BU5" i="5"/>
  <c r="BF5" i="5"/>
  <c r="AL5" i="5"/>
  <c r="FB5" i="5"/>
  <c r="CJ5" i="5"/>
  <c r="FQ5" i="5"/>
  <c r="DN5" i="5"/>
  <c r="CT5" i="5"/>
  <c r="AB5" i="5"/>
  <c r="EW5" i="5"/>
  <c r="FV5" i="5"/>
  <c r="DI5" i="5"/>
  <c r="GF5" i="5"/>
  <c r="GK5" i="5"/>
  <c r="BA5" i="5"/>
  <c r="DX5" i="5"/>
  <c r="FL5" i="5"/>
  <c r="ER5" i="5"/>
  <c r="BP5" i="5"/>
  <c r="R6" i="5"/>
  <c r="W6" i="5"/>
  <c r="AB6" i="5"/>
  <c r="AG6" i="5"/>
  <c r="AL6" i="5"/>
  <c r="AQ6" i="5"/>
  <c r="AV6" i="5"/>
  <c r="BA6" i="5"/>
  <c r="BF6" i="5"/>
  <c r="BK6" i="5"/>
  <c r="BP6" i="5"/>
  <c r="BU6" i="5"/>
  <c r="BZ6" i="5"/>
  <c r="CE6" i="5"/>
  <c r="CJ6" i="5"/>
  <c r="CO6" i="5"/>
  <c r="CT6" i="5"/>
  <c r="CY6" i="5"/>
  <c r="DD6" i="5"/>
  <c r="DI6" i="5"/>
  <c r="DN6" i="5"/>
  <c r="DS6" i="5"/>
  <c r="DX6" i="5"/>
  <c r="EC6" i="5"/>
  <c r="EH6" i="5"/>
  <c r="EM6" i="5"/>
  <c r="ER6" i="5"/>
  <c r="EW6" i="5"/>
  <c r="FB6" i="5"/>
  <c r="FG6" i="5"/>
  <c r="FL6" i="5"/>
  <c r="FQ6" i="5"/>
  <c r="FV6" i="5"/>
  <c r="GA6" i="5"/>
  <c r="GF6" i="5"/>
  <c r="GK6" i="5"/>
  <c r="R6" i="11"/>
  <c r="BZ6" i="11"/>
  <c r="EH6" i="11"/>
  <c r="W6" i="11"/>
  <c r="CE6" i="11"/>
  <c r="EM6" i="11"/>
  <c r="BP6" i="11"/>
  <c r="EC6" i="11"/>
  <c r="AB6" i="11"/>
  <c r="CJ6" i="11"/>
  <c r="ER6" i="11"/>
  <c r="M6" i="5"/>
  <c r="AG6" i="11"/>
  <c r="CO6" i="11"/>
  <c r="EW6" i="11"/>
  <c r="GK6" i="11"/>
  <c r="AL6" i="11"/>
  <c r="CT6" i="11"/>
  <c r="FB6" i="11"/>
  <c r="M6" i="11"/>
  <c r="AQ6" i="11"/>
  <c r="CY6" i="11"/>
  <c r="FG6" i="11"/>
  <c r="AV6" i="11"/>
  <c r="DD6" i="11"/>
  <c r="FL6" i="11"/>
  <c r="BU6" i="11"/>
  <c r="BA6" i="11"/>
  <c r="DI6" i="11"/>
  <c r="FQ6" i="11"/>
  <c r="BF6" i="11"/>
  <c r="DN6" i="11"/>
  <c r="FV6" i="11"/>
  <c r="H6" i="5"/>
  <c r="GF6" i="11"/>
  <c r="BK6" i="11"/>
  <c r="DS6" i="11"/>
  <c r="GA6" i="11"/>
  <c r="DX6" i="11"/>
  <c r="R5" i="11"/>
  <c r="BZ5" i="11"/>
  <c r="EH5" i="11"/>
  <c r="W5" i="11"/>
  <c r="CE5" i="11"/>
  <c r="EM5" i="11"/>
  <c r="M5" i="5"/>
  <c r="AB5" i="11"/>
  <c r="CJ5" i="11"/>
  <c r="ER5" i="11"/>
  <c r="M5" i="11"/>
  <c r="GK5" i="11"/>
  <c r="AG5" i="11"/>
  <c r="CO5" i="11"/>
  <c r="EW5" i="11"/>
  <c r="GF5" i="11"/>
  <c r="AL5" i="11"/>
  <c r="CT5" i="11"/>
  <c r="FB5" i="11"/>
  <c r="AQ5" i="11"/>
  <c r="CY5" i="11"/>
  <c r="FG5" i="11"/>
  <c r="DX5" i="11"/>
  <c r="AV5" i="11"/>
  <c r="DD5" i="11"/>
  <c r="FL5" i="11"/>
  <c r="BP5" i="11"/>
  <c r="BA5" i="11"/>
  <c r="DI5" i="11"/>
  <c r="FQ5" i="11"/>
  <c r="H5" i="5"/>
  <c r="BF5" i="11"/>
  <c r="DN5" i="11"/>
  <c r="FV5" i="11"/>
  <c r="BU5" i="11"/>
  <c r="BK5" i="11"/>
  <c r="DS5" i="11"/>
  <c r="GA5" i="11"/>
  <c r="EC5" i="11"/>
  <c r="AP8" i="1"/>
  <c r="F8" i="1" s="1"/>
  <c r="C9" i="1"/>
  <c r="F89" i="1"/>
  <c r="O15" i="9"/>
  <c r="N16" i="9" s="1"/>
  <c r="H16" i="9"/>
  <c r="B17" i="9"/>
  <c r="A14" i="5"/>
  <c r="AL8" i="1"/>
  <c r="E8" i="1" s="1"/>
  <c r="G6" i="2"/>
  <c r="J7" i="2" s="1"/>
  <c r="P11" i="9"/>
  <c r="AS10" i="1"/>
  <c r="BK5" i="4"/>
  <c r="K6" i="2"/>
  <c r="AK8" i="1"/>
  <c r="AF7" i="1"/>
  <c r="AI8" i="1" s="1"/>
  <c r="Z7" i="1"/>
  <c r="AC8" i="1" s="1"/>
  <c r="T8" i="1"/>
  <c r="W9" i="1" s="1"/>
  <c r="I5" i="2"/>
  <c r="AU9" i="1" l="1"/>
  <c r="DQ49" i="5"/>
  <c r="DR48" i="5"/>
  <c r="EP44" i="5"/>
  <c r="EQ43" i="5"/>
  <c r="FU37" i="5"/>
  <c r="FT38" i="5"/>
  <c r="FF40" i="5"/>
  <c r="FE41" i="5"/>
  <c r="FP38" i="5"/>
  <c r="FO39" i="5"/>
  <c r="GD36" i="5"/>
  <c r="GE35" i="5"/>
  <c r="EL44" i="5"/>
  <c r="EK45" i="5"/>
  <c r="DW47" i="5"/>
  <c r="DV48" i="5"/>
  <c r="DL50" i="5"/>
  <c r="DM49" i="5"/>
  <c r="EV42" i="5"/>
  <c r="EU43" i="5"/>
  <c r="C56" i="2"/>
  <c r="F55" i="2"/>
  <c r="EA47" i="5"/>
  <c r="EB46" i="5"/>
  <c r="FK39" i="5"/>
  <c r="FJ40" i="5"/>
  <c r="EG45" i="5"/>
  <c r="EF46" i="5"/>
  <c r="EZ42" i="5"/>
  <c r="FA41" i="5"/>
  <c r="GI36" i="5"/>
  <c r="GJ35" i="5"/>
  <c r="AL9" i="1"/>
  <c r="E9" i="1" s="1"/>
  <c r="FY37" i="5"/>
  <c r="FZ36" i="5"/>
  <c r="W7" i="5"/>
  <c r="R7" i="5"/>
  <c r="AB7" i="5"/>
  <c r="AG7" i="5"/>
  <c r="AL7" i="5"/>
  <c r="AQ7" i="5"/>
  <c r="AV7" i="5"/>
  <c r="BA7" i="5"/>
  <c r="BF7" i="5"/>
  <c r="BK7" i="5"/>
  <c r="BP7" i="5"/>
  <c r="BU7" i="5"/>
  <c r="BZ7" i="5"/>
  <c r="CE7" i="5"/>
  <c r="CJ7" i="5"/>
  <c r="CO7" i="5"/>
  <c r="CT7" i="5"/>
  <c r="CY7" i="5"/>
  <c r="DD7" i="5"/>
  <c r="DI7" i="5"/>
  <c r="DN7" i="5"/>
  <c r="DS7" i="5"/>
  <c r="DX7" i="5"/>
  <c r="EC7" i="5"/>
  <c r="EH7" i="5"/>
  <c r="EM7" i="5"/>
  <c r="ER7" i="5"/>
  <c r="EW7" i="5"/>
  <c r="FB7" i="5"/>
  <c r="FG7" i="5"/>
  <c r="FL7" i="5"/>
  <c r="FQ7" i="5"/>
  <c r="FV7" i="5"/>
  <c r="GA7" i="5"/>
  <c r="GF7" i="5"/>
  <c r="GK7" i="5"/>
  <c r="R7" i="11"/>
  <c r="W7" i="11"/>
  <c r="AB7" i="11"/>
  <c r="AG7" i="11"/>
  <c r="AL7" i="11"/>
  <c r="AQ7" i="11"/>
  <c r="AV7" i="11"/>
  <c r="BA7" i="11"/>
  <c r="BF7" i="11"/>
  <c r="BK7" i="11"/>
  <c r="BP7" i="11"/>
  <c r="BU7" i="11"/>
  <c r="BZ7" i="11"/>
  <c r="CE7" i="11"/>
  <c r="CJ7" i="11"/>
  <c r="CO7" i="11"/>
  <c r="CT7" i="11"/>
  <c r="CY7" i="11"/>
  <c r="DD7" i="11"/>
  <c r="DI7" i="11"/>
  <c r="DN7" i="11"/>
  <c r="DS7" i="11"/>
  <c r="DX7" i="11"/>
  <c r="EC7" i="11"/>
  <c r="EH7" i="11"/>
  <c r="EM7" i="11"/>
  <c r="ER7" i="11"/>
  <c r="EW7" i="11"/>
  <c r="FB7" i="11"/>
  <c r="FG7" i="11"/>
  <c r="FL7" i="11"/>
  <c r="FQ7" i="11"/>
  <c r="FV7" i="11"/>
  <c r="GA7" i="11"/>
  <c r="GF7" i="11"/>
  <c r="GK7" i="11"/>
  <c r="AP9" i="1"/>
  <c r="F9" i="1" s="1"/>
  <c r="M7" i="11"/>
  <c r="H7" i="11"/>
  <c r="H7" i="5"/>
  <c r="M7" i="5"/>
  <c r="C10" i="1"/>
  <c r="F90" i="1"/>
  <c r="O16" i="9"/>
  <c r="N17" i="9" s="1"/>
  <c r="B18" i="9"/>
  <c r="H17" i="9"/>
  <c r="A15" i="5"/>
  <c r="BL5" i="4"/>
  <c r="P12" i="9"/>
  <c r="AS12" i="1" s="1"/>
  <c r="AS11" i="1"/>
  <c r="K7" i="2"/>
  <c r="AK9" i="1"/>
  <c r="AF8" i="1"/>
  <c r="AI9" i="1" s="1"/>
  <c r="Z8" i="1"/>
  <c r="AC9" i="1" s="1"/>
  <c r="I6" i="2"/>
  <c r="T9" i="1"/>
  <c r="W10" i="1" s="1"/>
  <c r="G7" i="2"/>
  <c r="AL10" i="1" s="1"/>
  <c r="E10" i="1" s="1"/>
  <c r="AU10" i="1" l="1"/>
  <c r="EA48" i="5"/>
  <c r="EB47" i="5"/>
  <c r="GE36" i="5"/>
  <c r="GD37" i="5"/>
  <c r="FY38" i="5"/>
  <c r="FZ37" i="5"/>
  <c r="FP39" i="5"/>
  <c r="FO40" i="5"/>
  <c r="C57" i="2"/>
  <c r="F56" i="2"/>
  <c r="EV43" i="5"/>
  <c r="EU44" i="5"/>
  <c r="FF41" i="5"/>
  <c r="FE42" i="5"/>
  <c r="GJ36" i="5"/>
  <c r="GI37" i="5"/>
  <c r="FT39" i="5"/>
  <c r="FU38" i="5"/>
  <c r="FA42" i="5"/>
  <c r="EZ43" i="5"/>
  <c r="DM50" i="5"/>
  <c r="DL51" i="5"/>
  <c r="EF47" i="5"/>
  <c r="EG46" i="5"/>
  <c r="DV49" i="5"/>
  <c r="DW48" i="5"/>
  <c r="EQ44" i="5"/>
  <c r="EP45" i="5"/>
  <c r="AP10" i="1"/>
  <c r="F10" i="1" s="1"/>
  <c r="FJ41" i="5"/>
  <c r="FK40" i="5"/>
  <c r="EK46" i="5"/>
  <c r="EL45" i="5"/>
  <c r="DQ50" i="5"/>
  <c r="DR49" i="5"/>
  <c r="C11" i="1"/>
  <c r="F91" i="1"/>
  <c r="O17" i="9"/>
  <c r="N18" i="9" s="1"/>
  <c r="H18" i="9"/>
  <c r="B19" i="9"/>
  <c r="A16" i="5"/>
  <c r="P13" i="9"/>
  <c r="BM5" i="4"/>
  <c r="J8" i="2"/>
  <c r="AK10" i="1"/>
  <c r="K8" i="2"/>
  <c r="G8" i="2"/>
  <c r="T10" i="1"/>
  <c r="W11" i="1" s="1"/>
  <c r="I7" i="2"/>
  <c r="AF9" i="1"/>
  <c r="AI10" i="1" s="1"/>
  <c r="Z9" i="1"/>
  <c r="AC10" i="1" s="1"/>
  <c r="AU11" i="1" l="1"/>
  <c r="AP11" i="1"/>
  <c r="F11" i="1" s="1"/>
  <c r="EG47" i="5"/>
  <c r="EF48" i="5"/>
  <c r="DR50" i="5"/>
  <c r="DQ51" i="5"/>
  <c r="EL46" i="5"/>
  <c r="EK47" i="5"/>
  <c r="FP40" i="5"/>
  <c r="FO41" i="5"/>
  <c r="FU39" i="5"/>
  <c r="FT40" i="5"/>
  <c r="FZ38" i="5"/>
  <c r="FY39" i="5"/>
  <c r="EU45" i="5"/>
  <c r="EV44" i="5"/>
  <c r="DM51" i="5"/>
  <c r="DL52" i="5"/>
  <c r="EP46" i="5"/>
  <c r="EQ45" i="5"/>
  <c r="GJ37" i="5"/>
  <c r="GI38" i="5"/>
  <c r="GD38" i="5"/>
  <c r="GE37" i="5"/>
  <c r="FK41" i="5"/>
  <c r="FJ42" i="5"/>
  <c r="C58" i="2"/>
  <c r="F57" i="2"/>
  <c r="FF42" i="5"/>
  <c r="FE43" i="5"/>
  <c r="EZ44" i="5"/>
  <c r="FA43" i="5"/>
  <c r="DW49" i="5"/>
  <c r="DV50" i="5"/>
  <c r="EB48" i="5"/>
  <c r="EA49" i="5"/>
  <c r="R8" i="5"/>
  <c r="W8" i="5"/>
  <c r="AB8" i="5"/>
  <c r="AG8" i="5"/>
  <c r="AL8" i="5"/>
  <c r="AQ8" i="5"/>
  <c r="AV8" i="5"/>
  <c r="BA8" i="5"/>
  <c r="BF8" i="5"/>
  <c r="BK8" i="5"/>
  <c r="BP8" i="5"/>
  <c r="BU8" i="5"/>
  <c r="BZ8" i="5"/>
  <c r="CE8" i="5"/>
  <c r="CJ8" i="5"/>
  <c r="CO8" i="5"/>
  <c r="CT8" i="5"/>
  <c r="CY8" i="5"/>
  <c r="DD8" i="5"/>
  <c r="DI8" i="5"/>
  <c r="DN8" i="5"/>
  <c r="DS8" i="5"/>
  <c r="DX8" i="5"/>
  <c r="EC8" i="5"/>
  <c r="EH8" i="5"/>
  <c r="EM8" i="5"/>
  <c r="ER8" i="5"/>
  <c r="EW8" i="5"/>
  <c r="FB8" i="5"/>
  <c r="FG8" i="5"/>
  <c r="FL8" i="5"/>
  <c r="FQ8" i="5"/>
  <c r="FV8" i="5"/>
  <c r="GA8" i="5"/>
  <c r="GF8" i="5"/>
  <c r="GK8" i="5"/>
  <c r="R8" i="11"/>
  <c r="W8" i="11"/>
  <c r="AB8" i="11"/>
  <c r="AG8" i="11"/>
  <c r="AL8" i="11"/>
  <c r="AQ8" i="11"/>
  <c r="AV8" i="11"/>
  <c r="BA8" i="11"/>
  <c r="BF8" i="11"/>
  <c r="BK8" i="11"/>
  <c r="BP8" i="11"/>
  <c r="BU8" i="11"/>
  <c r="BZ8" i="11"/>
  <c r="CE8" i="11"/>
  <c r="CJ8" i="11"/>
  <c r="CO8" i="11"/>
  <c r="CT8" i="11"/>
  <c r="CY8" i="11"/>
  <c r="DD8" i="11"/>
  <c r="DI8" i="11"/>
  <c r="DN8" i="11"/>
  <c r="DS8" i="11"/>
  <c r="DX8" i="11"/>
  <c r="EC8" i="11"/>
  <c r="EH8" i="11"/>
  <c r="EM8" i="11"/>
  <c r="ER8" i="11"/>
  <c r="EW8" i="11"/>
  <c r="FB8" i="11"/>
  <c r="FG8" i="11"/>
  <c r="FL8" i="11"/>
  <c r="FQ8" i="11"/>
  <c r="FV8" i="11"/>
  <c r="GA8" i="11"/>
  <c r="GF8" i="11"/>
  <c r="GK8" i="11"/>
  <c r="M8" i="11"/>
  <c r="H8" i="11"/>
  <c r="H8" i="5"/>
  <c r="M8" i="5"/>
  <c r="C12" i="1"/>
  <c r="F92" i="1"/>
  <c r="O18" i="9"/>
  <c r="N19" i="9" s="1"/>
  <c r="B20" i="9"/>
  <c r="H19" i="9"/>
  <c r="H20" i="9" s="1"/>
  <c r="A17" i="5"/>
  <c r="BN5" i="4"/>
  <c r="P14" i="9"/>
  <c r="AS13" i="1"/>
  <c r="AK11" i="1"/>
  <c r="AL11" i="1"/>
  <c r="K9" i="2"/>
  <c r="I8" i="2"/>
  <c r="T11" i="1"/>
  <c r="G9" i="2"/>
  <c r="AL12" i="1" s="1"/>
  <c r="E12" i="1" s="1"/>
  <c r="J9" i="2"/>
  <c r="AF10" i="1"/>
  <c r="AI11" i="1" s="1"/>
  <c r="Z10" i="1"/>
  <c r="AC11" i="1" s="1"/>
  <c r="AU12" i="1" l="1"/>
  <c r="FJ43" i="5"/>
  <c r="FK42" i="5"/>
  <c r="FY40" i="5"/>
  <c r="FZ39" i="5"/>
  <c r="FT41" i="5"/>
  <c r="FU40" i="5"/>
  <c r="DV51" i="5"/>
  <c r="DW50" i="5"/>
  <c r="GI39" i="5"/>
  <c r="GJ38" i="5"/>
  <c r="FO42" i="5"/>
  <c r="FP41" i="5"/>
  <c r="EL47" i="5"/>
  <c r="EK48" i="5"/>
  <c r="EA50" i="5"/>
  <c r="EB49" i="5"/>
  <c r="EZ45" i="5"/>
  <c r="FA44" i="5"/>
  <c r="EP47" i="5"/>
  <c r="EQ46" i="5"/>
  <c r="FE44" i="5"/>
  <c r="FF43" i="5"/>
  <c r="DM52" i="5"/>
  <c r="DL53" i="5"/>
  <c r="DQ52" i="5"/>
  <c r="DR51" i="5"/>
  <c r="EF49" i="5"/>
  <c r="EG48" i="5"/>
  <c r="GE38" i="5"/>
  <c r="GD39" i="5"/>
  <c r="C59" i="2"/>
  <c r="F58" i="2"/>
  <c r="EU46" i="5"/>
  <c r="EV45" i="5"/>
  <c r="W9" i="5"/>
  <c r="R9" i="5"/>
  <c r="AB9" i="5"/>
  <c r="AG9" i="5"/>
  <c r="AL9" i="5"/>
  <c r="AQ9" i="5"/>
  <c r="AV9" i="5"/>
  <c r="BA9" i="5"/>
  <c r="BF9" i="5"/>
  <c r="BK9" i="5"/>
  <c r="BP9" i="5"/>
  <c r="BU9" i="5"/>
  <c r="BZ9" i="5"/>
  <c r="CE9" i="5"/>
  <c r="CJ9" i="5"/>
  <c r="CO9" i="5"/>
  <c r="CT9" i="5"/>
  <c r="CY9" i="5"/>
  <c r="DD9" i="5"/>
  <c r="DI9" i="5"/>
  <c r="DN9" i="5"/>
  <c r="DS9" i="5"/>
  <c r="DX9" i="5"/>
  <c r="EC9" i="5"/>
  <c r="EH9" i="5"/>
  <c r="EM9" i="5"/>
  <c r="ER9" i="5"/>
  <c r="EW9" i="5"/>
  <c r="FB9" i="5"/>
  <c r="FG9" i="5"/>
  <c r="FL9" i="5"/>
  <c r="FQ9" i="5"/>
  <c r="FV9" i="5"/>
  <c r="GA9" i="5"/>
  <c r="GF9" i="5"/>
  <c r="GK9" i="5"/>
  <c r="R9" i="11"/>
  <c r="W9" i="11"/>
  <c r="AB9" i="11"/>
  <c r="AG9" i="11"/>
  <c r="AL9" i="11"/>
  <c r="AQ9" i="11"/>
  <c r="AV9" i="11"/>
  <c r="BA9" i="11"/>
  <c r="BF9" i="11"/>
  <c r="BK9" i="11"/>
  <c r="BP9" i="11"/>
  <c r="BU9" i="11"/>
  <c r="BZ9" i="11"/>
  <c r="CE9" i="11"/>
  <c r="CJ9" i="11"/>
  <c r="CO9" i="11"/>
  <c r="CT9" i="11"/>
  <c r="CY9" i="11"/>
  <c r="DD9" i="11"/>
  <c r="DI9" i="11"/>
  <c r="DN9" i="11"/>
  <c r="DS9" i="11"/>
  <c r="DX9" i="11"/>
  <c r="EC9" i="11"/>
  <c r="EH9" i="11"/>
  <c r="EM9" i="11"/>
  <c r="ER9" i="11"/>
  <c r="EW9" i="11"/>
  <c r="FB9" i="11"/>
  <c r="FG9" i="11"/>
  <c r="FL9" i="11"/>
  <c r="FQ9" i="11"/>
  <c r="FV9" i="11"/>
  <c r="GA9" i="11"/>
  <c r="GF9" i="11"/>
  <c r="GK9" i="11"/>
  <c r="H9" i="11"/>
  <c r="M9" i="11"/>
  <c r="H9" i="5"/>
  <c r="M9" i="5"/>
  <c r="C13" i="1"/>
  <c r="F93" i="1"/>
  <c r="O19" i="9"/>
  <c r="N20" i="9" s="1"/>
  <c r="B21" i="9"/>
  <c r="A18" i="5"/>
  <c r="AX105" i="4"/>
  <c r="AP12" i="1"/>
  <c r="F12" i="1" s="1"/>
  <c r="E11" i="1"/>
  <c r="BO5" i="4"/>
  <c r="P15" i="9"/>
  <c r="AS14" i="1"/>
  <c r="J10" i="2"/>
  <c r="AK12" i="1"/>
  <c r="K10" i="2"/>
  <c r="AF11" i="1"/>
  <c r="AI12" i="1" s="1"/>
  <c r="Z11" i="1"/>
  <c r="AC12" i="1" s="1"/>
  <c r="W12" i="1"/>
  <c r="G10" i="2"/>
  <c r="AL13" i="1" s="1"/>
  <c r="E13" i="1" s="1"/>
  <c r="I9" i="2"/>
  <c r="T12" i="1"/>
  <c r="AU13" i="1" l="1"/>
  <c r="FO43" i="5"/>
  <c r="FP42" i="5"/>
  <c r="EV46" i="5"/>
  <c r="EU47" i="5"/>
  <c r="FE45" i="5"/>
  <c r="FF44" i="5"/>
  <c r="GI40" i="5"/>
  <c r="GJ39" i="5"/>
  <c r="DM53" i="5"/>
  <c r="DL54" i="5"/>
  <c r="C60" i="2"/>
  <c r="F59" i="2"/>
  <c r="EP48" i="5"/>
  <c r="EQ47" i="5"/>
  <c r="DV52" i="5"/>
  <c r="DW51" i="5"/>
  <c r="GE39" i="5"/>
  <c r="GD40" i="5"/>
  <c r="EZ46" i="5"/>
  <c r="FA45" i="5"/>
  <c r="FT42" i="5"/>
  <c r="FU41" i="5"/>
  <c r="EG49" i="5"/>
  <c r="EF50" i="5"/>
  <c r="EA51" i="5"/>
  <c r="EB50" i="5"/>
  <c r="FY41" i="5"/>
  <c r="FZ40" i="5"/>
  <c r="EL48" i="5"/>
  <c r="EK49" i="5"/>
  <c r="DQ53" i="5"/>
  <c r="DR52" i="5"/>
  <c r="FJ44" i="5"/>
  <c r="FK43" i="5"/>
  <c r="W10" i="5"/>
  <c r="R10" i="5"/>
  <c r="AB10" i="5"/>
  <c r="AG10" i="5"/>
  <c r="AL10" i="5"/>
  <c r="AQ10" i="5"/>
  <c r="AV10" i="5"/>
  <c r="BA10" i="5"/>
  <c r="BF10" i="5"/>
  <c r="BK10" i="5"/>
  <c r="BP10" i="5"/>
  <c r="BU10" i="5"/>
  <c r="BZ10" i="5"/>
  <c r="CE10" i="5"/>
  <c r="CJ10" i="5"/>
  <c r="CO10" i="5"/>
  <c r="CT10" i="5"/>
  <c r="CY10" i="5"/>
  <c r="DD10" i="5"/>
  <c r="DI10" i="5"/>
  <c r="DN10" i="5"/>
  <c r="DS10" i="5"/>
  <c r="DX10" i="5"/>
  <c r="EC10" i="5"/>
  <c r="EH10" i="5"/>
  <c r="EM10" i="5"/>
  <c r="ER10" i="5"/>
  <c r="EW10" i="5"/>
  <c r="FB10" i="5"/>
  <c r="FG10" i="5"/>
  <c r="FL10" i="5"/>
  <c r="FQ10" i="5"/>
  <c r="FV10" i="5"/>
  <c r="GA10" i="5"/>
  <c r="GF10" i="5"/>
  <c r="GK10" i="5"/>
  <c r="R10" i="11"/>
  <c r="W10" i="11"/>
  <c r="AB10" i="11"/>
  <c r="AG10" i="11"/>
  <c r="AL10" i="11"/>
  <c r="AQ10" i="11"/>
  <c r="AV10" i="11"/>
  <c r="BA10" i="11"/>
  <c r="BF10" i="11"/>
  <c r="BK10" i="11"/>
  <c r="BP10" i="11"/>
  <c r="BU10" i="11"/>
  <c r="BZ10" i="11"/>
  <c r="CE10" i="11"/>
  <c r="CJ10" i="11"/>
  <c r="CO10" i="11"/>
  <c r="CT10" i="11"/>
  <c r="CY10" i="11"/>
  <c r="DD10" i="11"/>
  <c r="DI10" i="11"/>
  <c r="DN10" i="11"/>
  <c r="DS10" i="11"/>
  <c r="DX10" i="11"/>
  <c r="EC10" i="11"/>
  <c r="EH10" i="11"/>
  <c r="EM10" i="11"/>
  <c r="ER10" i="11"/>
  <c r="EW10" i="11"/>
  <c r="FB10" i="11"/>
  <c r="FG10" i="11"/>
  <c r="FL10" i="11"/>
  <c r="FQ10" i="11"/>
  <c r="FV10" i="11"/>
  <c r="GA10" i="11"/>
  <c r="GF10" i="11"/>
  <c r="GK10" i="11"/>
  <c r="H10" i="11"/>
  <c r="M10" i="11"/>
  <c r="H10" i="5"/>
  <c r="M10" i="5"/>
  <c r="C14" i="1"/>
  <c r="F94" i="1"/>
  <c r="O20" i="9"/>
  <c r="N21" i="9" s="1"/>
  <c r="O21" i="9"/>
  <c r="B22" i="9"/>
  <c r="H21" i="9"/>
  <c r="H22" i="9" s="1"/>
  <c r="AP13" i="1"/>
  <c r="F13" i="1" s="1"/>
  <c r="A19" i="5"/>
  <c r="BP5" i="4"/>
  <c r="P16" i="9"/>
  <c r="AS16" i="1" s="1"/>
  <c r="AS15" i="1"/>
  <c r="J11" i="2"/>
  <c r="AK13" i="1"/>
  <c r="K11" i="2"/>
  <c r="W13" i="1"/>
  <c r="T13" i="1"/>
  <c r="G11" i="2"/>
  <c r="AL14" i="1" s="1"/>
  <c r="E14" i="1" s="1"/>
  <c r="I10" i="2"/>
  <c r="AF12" i="1"/>
  <c r="AI13" i="1" s="1"/>
  <c r="Z12" i="1"/>
  <c r="AC13" i="1" s="1"/>
  <c r="AU14" i="1" l="1"/>
  <c r="EG50" i="5"/>
  <c r="EF51" i="5"/>
  <c r="C61" i="2"/>
  <c r="F60" i="2"/>
  <c r="DM54" i="5"/>
  <c r="DL55" i="5"/>
  <c r="FJ45" i="5"/>
  <c r="FK44" i="5"/>
  <c r="FT43" i="5"/>
  <c r="FU42" i="5"/>
  <c r="DR53" i="5"/>
  <c r="DQ54" i="5"/>
  <c r="EZ47" i="5"/>
  <c r="FA46" i="5"/>
  <c r="GI41" i="5"/>
  <c r="GJ40" i="5"/>
  <c r="EL49" i="5"/>
  <c r="EK50" i="5"/>
  <c r="GD41" i="5"/>
  <c r="GE40" i="5"/>
  <c r="FF45" i="5"/>
  <c r="FE46" i="5"/>
  <c r="EU48" i="5"/>
  <c r="EV47" i="5"/>
  <c r="FZ41" i="5"/>
  <c r="FY42" i="5"/>
  <c r="DV53" i="5"/>
  <c r="DW52" i="5"/>
  <c r="EA52" i="5"/>
  <c r="EB51" i="5"/>
  <c r="EP49" i="5"/>
  <c r="EQ48" i="5"/>
  <c r="FP43" i="5"/>
  <c r="FO44" i="5"/>
  <c r="R11" i="5"/>
  <c r="W11" i="5"/>
  <c r="AB11" i="5"/>
  <c r="AG11" i="5"/>
  <c r="AL11" i="5"/>
  <c r="AQ11" i="5"/>
  <c r="AV11" i="5"/>
  <c r="BA11" i="5"/>
  <c r="BF11" i="5"/>
  <c r="BK11" i="5"/>
  <c r="BP11" i="5"/>
  <c r="BU11" i="5"/>
  <c r="BZ11" i="5"/>
  <c r="CE11" i="5"/>
  <c r="CJ11" i="5"/>
  <c r="CO11" i="5"/>
  <c r="CT11" i="5"/>
  <c r="CY11" i="5"/>
  <c r="DD11" i="5"/>
  <c r="DI11" i="5"/>
  <c r="DN11" i="5"/>
  <c r="DS11" i="5"/>
  <c r="DX11" i="5"/>
  <c r="EC11" i="5"/>
  <c r="EH11" i="5"/>
  <c r="EM11" i="5"/>
  <c r="ER11" i="5"/>
  <c r="EW11" i="5"/>
  <c r="FB11" i="5"/>
  <c r="FG11" i="5"/>
  <c r="FL11" i="5"/>
  <c r="FQ11" i="5"/>
  <c r="FV11" i="5"/>
  <c r="GA11" i="5"/>
  <c r="GF11" i="5"/>
  <c r="GK11" i="5"/>
  <c r="R11" i="11"/>
  <c r="W11" i="11"/>
  <c r="AB11" i="11"/>
  <c r="AG11" i="11"/>
  <c r="AL11" i="11"/>
  <c r="AQ11" i="11"/>
  <c r="AV11" i="11"/>
  <c r="BA11" i="11"/>
  <c r="BF11" i="11"/>
  <c r="BK11" i="11"/>
  <c r="BP11" i="11"/>
  <c r="BU11" i="11"/>
  <c r="BZ11" i="11"/>
  <c r="CE11" i="11"/>
  <c r="CJ11" i="11"/>
  <c r="CO11" i="11"/>
  <c r="CT11" i="11"/>
  <c r="CY11" i="11"/>
  <c r="DD11" i="11"/>
  <c r="DI11" i="11"/>
  <c r="DN11" i="11"/>
  <c r="DS11" i="11"/>
  <c r="DX11" i="11"/>
  <c r="EC11" i="11"/>
  <c r="EH11" i="11"/>
  <c r="EM11" i="11"/>
  <c r="ER11" i="11"/>
  <c r="EW11" i="11"/>
  <c r="FB11" i="11"/>
  <c r="FG11" i="11"/>
  <c r="FL11" i="11"/>
  <c r="FQ11" i="11"/>
  <c r="FV11" i="11"/>
  <c r="GA11" i="11"/>
  <c r="GF11" i="11"/>
  <c r="GK11" i="11"/>
  <c r="M11" i="11"/>
  <c r="H11" i="11"/>
  <c r="AP14" i="1"/>
  <c r="F14" i="1" s="1"/>
  <c r="H11" i="5"/>
  <c r="M11" i="5"/>
  <c r="C15" i="1"/>
  <c r="F95" i="1"/>
  <c r="N22" i="9"/>
  <c r="O22" i="9"/>
  <c r="B23" i="9"/>
  <c r="A20" i="5"/>
  <c r="BQ5" i="4"/>
  <c r="P17" i="9"/>
  <c r="AS17" i="1" s="1"/>
  <c r="J12" i="2"/>
  <c r="AK14" i="1"/>
  <c r="K12" i="2"/>
  <c r="AF13" i="1"/>
  <c r="AI14" i="1" s="1"/>
  <c r="Z13" i="1"/>
  <c r="AC14" i="1" s="1"/>
  <c r="W14" i="1"/>
  <c r="T14" i="1"/>
  <c r="G12" i="2"/>
  <c r="AL15" i="1" s="1"/>
  <c r="E15" i="1" s="1"/>
  <c r="AP15" i="1"/>
  <c r="F15" i="1" s="1"/>
  <c r="I11" i="2"/>
  <c r="AU15" i="1" l="1"/>
  <c r="DR54" i="5"/>
  <c r="DQ55" i="5"/>
  <c r="FO45" i="5"/>
  <c r="FP44" i="5"/>
  <c r="FE47" i="5"/>
  <c r="FF46" i="5"/>
  <c r="FT44" i="5"/>
  <c r="FU43" i="5"/>
  <c r="EU49" i="5"/>
  <c r="EV48" i="5"/>
  <c r="EP50" i="5"/>
  <c r="EQ49" i="5"/>
  <c r="GE41" i="5"/>
  <c r="GD42" i="5"/>
  <c r="FJ46" i="5"/>
  <c r="FK45" i="5"/>
  <c r="EK51" i="5"/>
  <c r="EL50" i="5"/>
  <c r="DM55" i="5"/>
  <c r="DL56" i="5"/>
  <c r="EB52" i="5"/>
  <c r="EA53" i="5"/>
  <c r="DW53" i="5"/>
  <c r="DV54" i="5"/>
  <c r="GI42" i="5"/>
  <c r="GJ41" i="5"/>
  <c r="C62" i="2"/>
  <c r="F61" i="2"/>
  <c r="FZ42" i="5"/>
  <c r="FY43" i="5"/>
  <c r="EG51" i="5"/>
  <c r="EF52" i="5"/>
  <c r="EZ48" i="5"/>
  <c r="FA47" i="5"/>
  <c r="R12" i="5"/>
  <c r="W12" i="5"/>
  <c r="AB12" i="5"/>
  <c r="AG12" i="5"/>
  <c r="AL12" i="5"/>
  <c r="AQ12" i="5"/>
  <c r="AV12" i="5"/>
  <c r="BA12" i="5"/>
  <c r="BF12" i="5"/>
  <c r="BK12" i="5"/>
  <c r="BP12" i="5"/>
  <c r="BU12" i="5"/>
  <c r="BZ12" i="5"/>
  <c r="CE12" i="5"/>
  <c r="CJ12" i="5"/>
  <c r="CO12" i="5"/>
  <c r="CT12" i="5"/>
  <c r="CY12" i="5"/>
  <c r="DD12" i="5"/>
  <c r="DI12" i="5"/>
  <c r="DN12" i="5"/>
  <c r="DS12" i="5"/>
  <c r="DX12" i="5"/>
  <c r="EC12" i="5"/>
  <c r="EH12" i="5"/>
  <c r="EM12" i="5"/>
  <c r="ER12" i="5"/>
  <c r="EW12" i="5"/>
  <c r="FB12" i="5"/>
  <c r="FG12" i="5"/>
  <c r="FL12" i="5"/>
  <c r="FQ12" i="5"/>
  <c r="FV12" i="5"/>
  <c r="GA12" i="5"/>
  <c r="GF12" i="5"/>
  <c r="GK12" i="5"/>
  <c r="R12" i="11"/>
  <c r="W12" i="11"/>
  <c r="AB12" i="11"/>
  <c r="AG12" i="11"/>
  <c r="AL12" i="11"/>
  <c r="AQ12" i="11"/>
  <c r="AV12" i="11"/>
  <c r="BA12" i="11"/>
  <c r="BF12" i="11"/>
  <c r="BK12" i="11"/>
  <c r="BP12" i="11"/>
  <c r="BU12" i="11"/>
  <c r="BZ12" i="11"/>
  <c r="CE12" i="11"/>
  <c r="CJ12" i="11"/>
  <c r="CO12" i="11"/>
  <c r="CT12" i="11"/>
  <c r="CY12" i="11"/>
  <c r="DD12" i="11"/>
  <c r="DI12" i="11"/>
  <c r="DN12" i="11"/>
  <c r="DS12" i="11"/>
  <c r="DX12" i="11"/>
  <c r="EC12" i="11"/>
  <c r="EH12" i="11"/>
  <c r="EM12" i="11"/>
  <c r="ER12" i="11"/>
  <c r="EW12" i="11"/>
  <c r="FB12" i="11"/>
  <c r="FG12" i="11"/>
  <c r="FL12" i="11"/>
  <c r="FQ12" i="11"/>
  <c r="FV12" i="11"/>
  <c r="GA12" i="11"/>
  <c r="GF12" i="11"/>
  <c r="GK12" i="11"/>
  <c r="M12" i="11"/>
  <c r="H12" i="11"/>
  <c r="H12" i="5"/>
  <c r="M12" i="5"/>
  <c r="C16" i="1"/>
  <c r="F96" i="1"/>
  <c r="N23" i="9"/>
  <c r="O23" i="9"/>
  <c r="H23" i="9"/>
  <c r="B24" i="9"/>
  <c r="A21" i="5"/>
  <c r="BR5" i="4"/>
  <c r="P18" i="9"/>
  <c r="AS18" i="1" s="1"/>
  <c r="J13" i="2"/>
  <c r="AK15" i="1"/>
  <c r="K13" i="2"/>
  <c r="W15" i="1"/>
  <c r="AF14" i="1"/>
  <c r="AI15" i="1" s="1"/>
  <c r="Z14" i="1"/>
  <c r="AC15" i="1" s="1"/>
  <c r="AP16" i="1"/>
  <c r="F16" i="1" s="1"/>
  <c r="G13" i="2"/>
  <c r="AL16" i="1" s="1"/>
  <c r="E16" i="1" s="1"/>
  <c r="I12" i="2"/>
  <c r="T15" i="1"/>
  <c r="AU16" i="1" l="1"/>
  <c r="EP51" i="5"/>
  <c r="EQ50" i="5"/>
  <c r="EB53" i="5"/>
  <c r="EA54" i="5"/>
  <c r="EZ49" i="5"/>
  <c r="FA48" i="5"/>
  <c r="EU50" i="5"/>
  <c r="EV49" i="5"/>
  <c r="DL57" i="5"/>
  <c r="DM57" i="5" s="1"/>
  <c r="DM56" i="5"/>
  <c r="FT45" i="5"/>
  <c r="FU44" i="5"/>
  <c r="DV55" i="5"/>
  <c r="DW54" i="5"/>
  <c r="EG52" i="5"/>
  <c r="EF53" i="5"/>
  <c r="FZ43" i="5"/>
  <c r="FY44" i="5"/>
  <c r="EL51" i="5"/>
  <c r="EK52" i="5"/>
  <c r="FF47" i="5"/>
  <c r="FE48" i="5"/>
  <c r="C63" i="2"/>
  <c r="F62" i="2"/>
  <c r="FK46" i="5"/>
  <c r="FJ47" i="5"/>
  <c r="FO46" i="5"/>
  <c r="FP45" i="5"/>
  <c r="GE42" i="5"/>
  <c r="GD43" i="5"/>
  <c r="DR55" i="5"/>
  <c r="DQ56" i="5"/>
  <c r="GI43" i="5"/>
  <c r="GJ42" i="5"/>
  <c r="R13" i="5"/>
  <c r="W13" i="5"/>
  <c r="AB13" i="5"/>
  <c r="AG13" i="5"/>
  <c r="AL13" i="5"/>
  <c r="AQ13" i="5"/>
  <c r="AV13" i="5"/>
  <c r="BA13" i="5"/>
  <c r="BF13" i="5"/>
  <c r="BK13" i="5"/>
  <c r="BP13" i="5"/>
  <c r="BU13" i="5"/>
  <c r="BZ13" i="5"/>
  <c r="CE13" i="5"/>
  <c r="CJ13" i="5"/>
  <c r="CO13" i="5"/>
  <c r="CT13" i="5"/>
  <c r="CY13" i="5"/>
  <c r="DD13" i="5"/>
  <c r="DI13" i="5"/>
  <c r="DN13" i="5"/>
  <c r="DS13" i="5"/>
  <c r="DX13" i="5"/>
  <c r="EC13" i="5"/>
  <c r="EH13" i="5"/>
  <c r="EM13" i="5"/>
  <c r="ER13" i="5"/>
  <c r="EW13" i="5"/>
  <c r="FB13" i="5"/>
  <c r="FG13" i="5"/>
  <c r="FL13" i="5"/>
  <c r="FQ13" i="5"/>
  <c r="FV13" i="5"/>
  <c r="GA13" i="5"/>
  <c r="GF13" i="5"/>
  <c r="GK13" i="5"/>
  <c r="R13" i="11"/>
  <c r="W13" i="11"/>
  <c r="AB13" i="11"/>
  <c r="AG13" i="11"/>
  <c r="AL13" i="11"/>
  <c r="AQ13" i="11"/>
  <c r="AV13" i="11"/>
  <c r="BA13" i="11"/>
  <c r="BF13" i="11"/>
  <c r="BK13" i="11"/>
  <c r="BP13" i="11"/>
  <c r="BU13" i="11"/>
  <c r="BZ13" i="11"/>
  <c r="CE13" i="11"/>
  <c r="CJ13" i="11"/>
  <c r="CO13" i="11"/>
  <c r="CT13" i="11"/>
  <c r="CY13" i="11"/>
  <c r="DD13" i="11"/>
  <c r="DI13" i="11"/>
  <c r="DN13" i="11"/>
  <c r="DS13" i="11"/>
  <c r="DX13" i="11"/>
  <c r="EC13" i="11"/>
  <c r="EH13" i="11"/>
  <c r="EM13" i="11"/>
  <c r="ER13" i="11"/>
  <c r="EW13" i="11"/>
  <c r="FB13" i="11"/>
  <c r="FG13" i="11"/>
  <c r="FL13" i="11"/>
  <c r="FQ13" i="11"/>
  <c r="FV13" i="11"/>
  <c r="GA13" i="11"/>
  <c r="GF13" i="11"/>
  <c r="GK13" i="11"/>
  <c r="M13" i="11"/>
  <c r="H13" i="11"/>
  <c r="H13" i="5"/>
  <c r="M13" i="5"/>
  <c r="C17" i="1"/>
  <c r="F97" i="1"/>
  <c r="B3" i="3"/>
  <c r="C3" i="3" s="1"/>
  <c r="C4" i="3" s="1"/>
  <c r="N24" i="9"/>
  <c r="H24" i="9"/>
  <c r="B25" i="9"/>
  <c r="A22" i="5"/>
  <c r="P19" i="9"/>
  <c r="BS5" i="4"/>
  <c r="J14" i="2"/>
  <c r="AK16" i="1"/>
  <c r="K14" i="2"/>
  <c r="W16" i="1"/>
  <c r="Z15" i="1"/>
  <c r="AC16" i="1" s="1"/>
  <c r="AF15" i="1"/>
  <c r="AI16" i="1" s="1"/>
  <c r="AP17" i="1"/>
  <c r="F17" i="1" s="1"/>
  <c r="G14" i="2"/>
  <c r="AL17" i="1" s="1"/>
  <c r="E17" i="1" s="1"/>
  <c r="T16" i="1"/>
  <c r="I13" i="2"/>
  <c r="AU17" i="1" l="1"/>
  <c r="C64" i="2"/>
  <c r="F63" i="2"/>
  <c r="FU45" i="5"/>
  <c r="FT46" i="5"/>
  <c r="FF48" i="5"/>
  <c r="FE49" i="5"/>
  <c r="GI44" i="5"/>
  <c r="GJ43" i="5"/>
  <c r="EV50" i="5"/>
  <c r="EU51" i="5"/>
  <c r="GD44" i="5"/>
  <c r="GE43" i="5"/>
  <c r="FY45" i="5"/>
  <c r="FZ44" i="5"/>
  <c r="EL52" i="5"/>
  <c r="EK53" i="5"/>
  <c r="FA49" i="5"/>
  <c r="EZ50" i="5"/>
  <c r="EF54" i="5"/>
  <c r="EG53" i="5"/>
  <c r="EA55" i="5"/>
  <c r="EB54" i="5"/>
  <c r="FO47" i="5"/>
  <c r="FP46" i="5"/>
  <c r="FK47" i="5"/>
  <c r="FJ48" i="5"/>
  <c r="DQ57" i="5"/>
  <c r="DR57" i="5" s="1"/>
  <c r="DR56" i="5"/>
  <c r="DW55" i="5"/>
  <c r="DV56" i="5"/>
  <c r="EP52" i="5"/>
  <c r="EQ51" i="5"/>
  <c r="W14" i="5"/>
  <c r="R14" i="5"/>
  <c r="AB14" i="5"/>
  <c r="AG14" i="5"/>
  <c r="AL14" i="5"/>
  <c r="AQ14" i="5"/>
  <c r="AV14" i="5"/>
  <c r="BA14" i="5"/>
  <c r="BF14" i="5"/>
  <c r="BK14" i="5"/>
  <c r="BP14" i="5"/>
  <c r="BU14" i="5"/>
  <c r="BZ14" i="5"/>
  <c r="CE14" i="5"/>
  <c r="CJ14" i="5"/>
  <c r="CO14" i="5"/>
  <c r="CT14" i="5"/>
  <c r="CY14" i="5"/>
  <c r="DD14" i="5"/>
  <c r="DI14" i="5"/>
  <c r="DN14" i="5"/>
  <c r="DS14" i="5"/>
  <c r="DX14" i="5"/>
  <c r="EC14" i="5"/>
  <c r="EH14" i="5"/>
  <c r="EM14" i="5"/>
  <c r="ER14" i="5"/>
  <c r="EW14" i="5"/>
  <c r="FB14" i="5"/>
  <c r="FG14" i="5"/>
  <c r="FL14" i="5"/>
  <c r="FQ14" i="5"/>
  <c r="FV14" i="5"/>
  <c r="GA14" i="5"/>
  <c r="GF14" i="5"/>
  <c r="GK14" i="5"/>
  <c r="R14" i="11"/>
  <c r="W14" i="11"/>
  <c r="AB14" i="11"/>
  <c r="AG14" i="11"/>
  <c r="AL14" i="11"/>
  <c r="AQ14" i="11"/>
  <c r="AV14" i="11"/>
  <c r="BA14" i="11"/>
  <c r="BF14" i="11"/>
  <c r="BK14" i="11"/>
  <c r="BP14" i="11"/>
  <c r="BU14" i="11"/>
  <c r="BZ14" i="11"/>
  <c r="CE14" i="11"/>
  <c r="CJ14" i="11"/>
  <c r="CO14" i="11"/>
  <c r="CT14" i="11"/>
  <c r="CY14" i="11"/>
  <c r="DD14" i="11"/>
  <c r="DI14" i="11"/>
  <c r="DN14" i="11"/>
  <c r="DS14" i="11"/>
  <c r="DX14" i="11"/>
  <c r="EC14" i="11"/>
  <c r="EH14" i="11"/>
  <c r="EM14" i="11"/>
  <c r="ER14" i="11"/>
  <c r="EW14" i="11"/>
  <c r="FB14" i="11"/>
  <c r="FG14" i="11"/>
  <c r="FL14" i="11"/>
  <c r="FQ14" i="11"/>
  <c r="FV14" i="11"/>
  <c r="GA14" i="11"/>
  <c r="GF14" i="11"/>
  <c r="GK14" i="11"/>
  <c r="H14" i="11"/>
  <c r="M14" i="11"/>
  <c r="H14" i="5"/>
  <c r="E4" i="3"/>
  <c r="M14" i="5"/>
  <c r="C18" i="1"/>
  <c r="F98" i="1"/>
  <c r="E3" i="3"/>
  <c r="O24" i="9"/>
  <c r="N25" i="9" s="1"/>
  <c r="H25" i="9"/>
  <c r="B26" i="9"/>
  <c r="G14" i="4"/>
  <c r="A23" i="5"/>
  <c r="P20" i="9"/>
  <c r="AS19" i="1"/>
  <c r="BT5" i="4"/>
  <c r="J15" i="2"/>
  <c r="AK17" i="1"/>
  <c r="K15" i="2"/>
  <c r="Z16" i="1"/>
  <c r="AC17" i="1" s="1"/>
  <c r="AF16" i="1"/>
  <c r="AI17" i="1" s="1"/>
  <c r="I14" i="2"/>
  <c r="AP18" i="1"/>
  <c r="F18" i="1" s="1"/>
  <c r="T17" i="1"/>
  <c r="G15" i="2"/>
  <c r="AL18" i="1" s="1"/>
  <c r="E18" i="1" s="1"/>
  <c r="W17" i="1"/>
  <c r="AU18" i="1" l="1"/>
  <c r="FO48" i="5"/>
  <c r="FP47" i="5"/>
  <c r="GD45" i="5"/>
  <c r="GE44" i="5"/>
  <c r="EU52" i="5"/>
  <c r="EV51" i="5"/>
  <c r="EB55" i="5"/>
  <c r="EA56" i="5"/>
  <c r="EQ52" i="5"/>
  <c r="EP53" i="5"/>
  <c r="EF55" i="5"/>
  <c r="EG54" i="5"/>
  <c r="GJ44" i="5"/>
  <c r="GI45" i="5"/>
  <c r="DV57" i="5"/>
  <c r="DW57" i="5" s="1"/>
  <c r="DW56" i="5"/>
  <c r="FA50" i="5"/>
  <c r="EZ51" i="5"/>
  <c r="FF49" i="5"/>
  <c r="FE50" i="5"/>
  <c r="EL53" i="5"/>
  <c r="EK54" i="5"/>
  <c r="FU46" i="5"/>
  <c r="FT47" i="5"/>
  <c r="FK48" i="5"/>
  <c r="FJ49" i="5"/>
  <c r="FY46" i="5"/>
  <c r="FZ45" i="5"/>
  <c r="C65" i="2"/>
  <c r="F64" i="2"/>
  <c r="R15" i="5"/>
  <c r="W15" i="5"/>
  <c r="AB15" i="5"/>
  <c r="AG15" i="5"/>
  <c r="AL15" i="5"/>
  <c r="AQ15" i="5"/>
  <c r="AV15" i="5"/>
  <c r="BA15" i="5"/>
  <c r="BF15" i="5"/>
  <c r="BK15" i="5"/>
  <c r="BP15" i="5"/>
  <c r="BU15" i="5"/>
  <c r="BZ15" i="5"/>
  <c r="CE15" i="5"/>
  <c r="CJ15" i="5"/>
  <c r="CO15" i="5"/>
  <c r="CT15" i="5"/>
  <c r="CY15" i="5"/>
  <c r="DD15" i="5"/>
  <c r="DI15" i="5"/>
  <c r="DN15" i="5"/>
  <c r="DS15" i="5"/>
  <c r="DX15" i="5"/>
  <c r="EC15" i="5"/>
  <c r="EH15" i="5"/>
  <c r="EM15" i="5"/>
  <c r="ER15" i="5"/>
  <c r="EW15" i="5"/>
  <c r="FB15" i="5"/>
  <c r="FG15" i="5"/>
  <c r="FL15" i="5"/>
  <c r="FQ15" i="5"/>
  <c r="FV15" i="5"/>
  <c r="GA15" i="5"/>
  <c r="GF15" i="5"/>
  <c r="GK15" i="5"/>
  <c r="R15" i="11"/>
  <c r="W15" i="11"/>
  <c r="AB15" i="11"/>
  <c r="AG15" i="11"/>
  <c r="AL15" i="11"/>
  <c r="AQ15" i="11"/>
  <c r="AV15" i="11"/>
  <c r="BA15" i="11"/>
  <c r="BF15" i="11"/>
  <c r="BK15" i="11"/>
  <c r="BP15" i="11"/>
  <c r="BU15" i="11"/>
  <c r="BZ15" i="11"/>
  <c r="CE15" i="11"/>
  <c r="CJ15" i="11"/>
  <c r="CO15" i="11"/>
  <c r="CT15" i="11"/>
  <c r="CY15" i="11"/>
  <c r="DD15" i="11"/>
  <c r="DI15" i="11"/>
  <c r="DN15" i="11"/>
  <c r="DS15" i="11"/>
  <c r="DX15" i="11"/>
  <c r="EC15" i="11"/>
  <c r="EH15" i="11"/>
  <c r="EM15" i="11"/>
  <c r="ER15" i="11"/>
  <c r="EW15" i="11"/>
  <c r="FB15" i="11"/>
  <c r="FG15" i="11"/>
  <c r="FL15" i="11"/>
  <c r="FQ15" i="11"/>
  <c r="FV15" i="11"/>
  <c r="GA15" i="11"/>
  <c r="GF15" i="11"/>
  <c r="GK15" i="11"/>
  <c r="M15" i="11"/>
  <c r="H15" i="11"/>
  <c r="H15" i="5"/>
  <c r="M15" i="5"/>
  <c r="C19" i="1"/>
  <c r="AU19" i="1" s="1"/>
  <c r="F99" i="1"/>
  <c r="B4" i="3"/>
  <c r="C5" i="3" s="1"/>
  <c r="E5" i="3" s="1"/>
  <c r="O25" i="9"/>
  <c r="N26" i="9" s="1"/>
  <c r="H26" i="9"/>
  <c r="B27" i="9"/>
  <c r="A24" i="5"/>
  <c r="BU5" i="4"/>
  <c r="P21" i="9"/>
  <c r="AS20" i="1"/>
  <c r="J16" i="2"/>
  <c r="AK18" i="1"/>
  <c r="K16" i="2"/>
  <c r="W18" i="1"/>
  <c r="AF17" i="1"/>
  <c r="AI18" i="1" s="1"/>
  <c r="Z17" i="1"/>
  <c r="AC18" i="1" s="1"/>
  <c r="I15" i="2"/>
  <c r="T18" i="1"/>
  <c r="G16" i="2"/>
  <c r="AL19" i="1" s="1"/>
  <c r="E19" i="1" s="1"/>
  <c r="AP19" i="1"/>
  <c r="F19" i="1" s="1"/>
  <c r="EF56" i="5" l="1"/>
  <c r="EG55" i="5"/>
  <c r="EK55" i="5"/>
  <c r="EL54" i="5"/>
  <c r="EP54" i="5"/>
  <c r="EQ53" i="5"/>
  <c r="FE51" i="5"/>
  <c r="FF50" i="5"/>
  <c r="EB56" i="5"/>
  <c r="EA57" i="5"/>
  <c r="EB57" i="5" s="1"/>
  <c r="EZ52" i="5"/>
  <c r="FA51" i="5"/>
  <c r="FU47" i="5"/>
  <c r="FT48" i="5"/>
  <c r="C66" i="2"/>
  <c r="F65" i="2"/>
  <c r="EU53" i="5"/>
  <c r="EV52" i="5"/>
  <c r="FZ46" i="5"/>
  <c r="FY47" i="5"/>
  <c r="GD46" i="5"/>
  <c r="GE45" i="5"/>
  <c r="FJ50" i="5"/>
  <c r="FK49" i="5"/>
  <c r="GI46" i="5"/>
  <c r="GJ45" i="5"/>
  <c r="FP48" i="5"/>
  <c r="FO49" i="5"/>
  <c r="R16" i="5"/>
  <c r="W16" i="5"/>
  <c r="AB16" i="5"/>
  <c r="AG16" i="5"/>
  <c r="AL16" i="5"/>
  <c r="AQ16" i="5"/>
  <c r="AV16" i="5"/>
  <c r="BA16" i="5"/>
  <c r="BF16" i="5"/>
  <c r="BK16" i="5"/>
  <c r="BP16" i="5"/>
  <c r="BU16" i="5"/>
  <c r="BZ16" i="5"/>
  <c r="CE16" i="5"/>
  <c r="CJ16" i="5"/>
  <c r="CO16" i="5"/>
  <c r="CT16" i="5"/>
  <c r="CY16" i="5"/>
  <c r="DD16" i="5"/>
  <c r="DI16" i="5"/>
  <c r="DN16" i="5"/>
  <c r="DS16" i="5"/>
  <c r="DX16" i="5"/>
  <c r="EC16" i="5"/>
  <c r="EH16" i="5"/>
  <c r="EM16" i="5"/>
  <c r="ER16" i="5"/>
  <c r="EW16" i="5"/>
  <c r="FB16" i="5"/>
  <c r="FG16" i="5"/>
  <c r="FL16" i="5"/>
  <c r="FQ16" i="5"/>
  <c r="FV16" i="5"/>
  <c r="GA16" i="5"/>
  <c r="GF16" i="5"/>
  <c r="GK16" i="5"/>
  <c r="R16" i="11"/>
  <c r="W16" i="11"/>
  <c r="AB16" i="11"/>
  <c r="AG16" i="11"/>
  <c r="AL16" i="11"/>
  <c r="AQ16" i="11"/>
  <c r="AV16" i="11"/>
  <c r="BA16" i="11"/>
  <c r="BF16" i="11"/>
  <c r="BK16" i="11"/>
  <c r="BP16" i="11"/>
  <c r="BU16" i="11"/>
  <c r="BZ16" i="11"/>
  <c r="CE16" i="11"/>
  <c r="CJ16" i="11"/>
  <c r="CO16" i="11"/>
  <c r="CT16" i="11"/>
  <c r="CY16" i="11"/>
  <c r="DD16" i="11"/>
  <c r="DI16" i="11"/>
  <c r="DN16" i="11"/>
  <c r="DS16" i="11"/>
  <c r="DX16" i="11"/>
  <c r="EC16" i="11"/>
  <c r="EH16" i="11"/>
  <c r="EM16" i="11"/>
  <c r="ER16" i="11"/>
  <c r="EW16" i="11"/>
  <c r="FB16" i="11"/>
  <c r="FG16" i="11"/>
  <c r="FL16" i="11"/>
  <c r="FQ16" i="11"/>
  <c r="FV16" i="11"/>
  <c r="GA16" i="11"/>
  <c r="GF16" i="11"/>
  <c r="GK16" i="11"/>
  <c r="H16" i="11"/>
  <c r="M16" i="11"/>
  <c r="H16" i="5"/>
  <c r="M16" i="5"/>
  <c r="C20" i="1"/>
  <c r="F100" i="1"/>
  <c r="O26" i="9"/>
  <c r="N27" i="9" s="1"/>
  <c r="B28" i="9"/>
  <c r="H27" i="9"/>
  <c r="H28" i="9" s="1"/>
  <c r="G15" i="4"/>
  <c r="A25" i="5"/>
  <c r="BV5" i="4"/>
  <c r="P22" i="9"/>
  <c r="AS21" i="1"/>
  <c r="J17" i="2"/>
  <c r="AK19" i="1"/>
  <c r="K17" i="2"/>
  <c r="Z18" i="1"/>
  <c r="AC19" i="1" s="1"/>
  <c r="AF18" i="1"/>
  <c r="AI19" i="1" s="1"/>
  <c r="W19" i="1"/>
  <c r="AP20" i="1"/>
  <c r="F20" i="1" s="1"/>
  <c r="G17" i="2"/>
  <c r="AL20" i="1" s="1"/>
  <c r="E20" i="1" s="1"/>
  <c r="I16" i="2"/>
  <c r="T19" i="1"/>
  <c r="AU20" i="1" l="1"/>
  <c r="FK50" i="5"/>
  <c r="FJ51" i="5"/>
  <c r="FA52" i="5"/>
  <c r="EZ53" i="5"/>
  <c r="FY48" i="5"/>
  <c r="FZ47" i="5"/>
  <c r="FE52" i="5"/>
  <c r="FF51" i="5"/>
  <c r="EV53" i="5"/>
  <c r="EU54" i="5"/>
  <c r="EQ54" i="5"/>
  <c r="EP55" i="5"/>
  <c r="GD47" i="5"/>
  <c r="GE46" i="5"/>
  <c r="FO50" i="5"/>
  <c r="FP49" i="5"/>
  <c r="C67" i="2"/>
  <c r="F66" i="2"/>
  <c r="EK56" i="5"/>
  <c r="EL55" i="5"/>
  <c r="FT49" i="5"/>
  <c r="FU48" i="5"/>
  <c r="GJ46" i="5"/>
  <c r="GI47" i="5"/>
  <c r="EF57" i="5"/>
  <c r="EG57" i="5" s="1"/>
  <c r="EG56" i="5"/>
  <c r="R17" i="5"/>
  <c r="W17" i="5"/>
  <c r="AB17" i="5"/>
  <c r="AG17" i="5"/>
  <c r="AL17" i="5"/>
  <c r="AQ17" i="5"/>
  <c r="AV17" i="5"/>
  <c r="BA17" i="5"/>
  <c r="BF17" i="5"/>
  <c r="BK17" i="5"/>
  <c r="BP17" i="5"/>
  <c r="BU17" i="5"/>
  <c r="BZ17" i="5"/>
  <c r="CE17" i="5"/>
  <c r="CJ17" i="5"/>
  <c r="CO17" i="5"/>
  <c r="CT17" i="5"/>
  <c r="CY17" i="5"/>
  <c r="DD17" i="5"/>
  <c r="DI17" i="5"/>
  <c r="DN17" i="5"/>
  <c r="DS17" i="5"/>
  <c r="DX17" i="5"/>
  <c r="EC17" i="5"/>
  <c r="EH17" i="5"/>
  <c r="EM17" i="5"/>
  <c r="ER17" i="5"/>
  <c r="EW17" i="5"/>
  <c r="FB17" i="5"/>
  <c r="FG17" i="5"/>
  <c r="FL17" i="5"/>
  <c r="FQ17" i="5"/>
  <c r="FV17" i="5"/>
  <c r="GA17" i="5"/>
  <c r="GF17" i="5"/>
  <c r="GK17" i="5"/>
  <c r="R17" i="11"/>
  <c r="W17" i="11"/>
  <c r="AB17" i="11"/>
  <c r="AG17" i="11"/>
  <c r="AL17" i="11"/>
  <c r="AQ17" i="11"/>
  <c r="AV17" i="11"/>
  <c r="BA17" i="11"/>
  <c r="BF17" i="11"/>
  <c r="BK17" i="11"/>
  <c r="BP17" i="11"/>
  <c r="BU17" i="11"/>
  <c r="BZ17" i="11"/>
  <c r="CE17" i="11"/>
  <c r="CJ17" i="11"/>
  <c r="CO17" i="11"/>
  <c r="CT17" i="11"/>
  <c r="CY17" i="11"/>
  <c r="DD17" i="11"/>
  <c r="DI17" i="11"/>
  <c r="DN17" i="11"/>
  <c r="DS17" i="11"/>
  <c r="DX17" i="11"/>
  <c r="EC17" i="11"/>
  <c r="EH17" i="11"/>
  <c r="EM17" i="11"/>
  <c r="ER17" i="11"/>
  <c r="EW17" i="11"/>
  <c r="FB17" i="11"/>
  <c r="FG17" i="11"/>
  <c r="FL17" i="11"/>
  <c r="FQ17" i="11"/>
  <c r="FV17" i="11"/>
  <c r="GA17" i="11"/>
  <c r="GF17" i="11"/>
  <c r="GK17" i="11"/>
  <c r="M17" i="11"/>
  <c r="H17" i="11"/>
  <c r="H17" i="5"/>
  <c r="M17" i="5"/>
  <c r="C21" i="1"/>
  <c r="F101" i="1"/>
  <c r="B5" i="3"/>
  <c r="C6" i="3" s="1"/>
  <c r="E6" i="3" s="1"/>
  <c r="O28" i="9"/>
  <c r="O27" i="9"/>
  <c r="N28" i="9" s="1"/>
  <c r="B29" i="9"/>
  <c r="G18" i="4"/>
  <c r="A26" i="5"/>
  <c r="BW5" i="4"/>
  <c r="P23" i="9"/>
  <c r="AS22" i="1"/>
  <c r="J18" i="2"/>
  <c r="AK20" i="1"/>
  <c r="K18" i="2"/>
  <c r="W20" i="1"/>
  <c r="AF19" i="1"/>
  <c r="AI20" i="1" s="1"/>
  <c r="Z19" i="1"/>
  <c r="AC20" i="1" s="1"/>
  <c r="AP21" i="1"/>
  <c r="F21" i="1" s="1"/>
  <c r="G18" i="2"/>
  <c r="AL21" i="1" s="1"/>
  <c r="E21" i="1" s="1"/>
  <c r="I17" i="2"/>
  <c r="T20" i="1"/>
  <c r="AU21" i="1" l="1"/>
  <c r="GI48" i="5"/>
  <c r="GJ47" i="5"/>
  <c r="EQ55" i="5"/>
  <c r="EP56" i="5"/>
  <c r="FU49" i="5"/>
  <c r="FT50" i="5"/>
  <c r="EK57" i="5"/>
  <c r="EL57" i="5" s="1"/>
  <c r="EL56" i="5"/>
  <c r="FF52" i="5"/>
  <c r="FE53" i="5"/>
  <c r="EV54" i="5"/>
  <c r="EU55" i="5"/>
  <c r="C68" i="2"/>
  <c r="F67" i="2"/>
  <c r="FY49" i="5"/>
  <c r="FZ48" i="5"/>
  <c r="EZ54" i="5"/>
  <c r="FA53" i="5"/>
  <c r="FP50" i="5"/>
  <c r="FO51" i="5"/>
  <c r="FJ52" i="5"/>
  <c r="FK51" i="5"/>
  <c r="GD48" i="5"/>
  <c r="GE47" i="5"/>
  <c r="W18" i="5"/>
  <c r="R18" i="5"/>
  <c r="AB18" i="5"/>
  <c r="AG18" i="5"/>
  <c r="AL18" i="5"/>
  <c r="AQ18" i="5"/>
  <c r="AV18" i="5"/>
  <c r="BA18" i="5"/>
  <c r="BF18" i="5"/>
  <c r="BK18" i="5"/>
  <c r="BP18" i="5"/>
  <c r="BU18" i="5"/>
  <c r="BZ18" i="5"/>
  <c r="CE18" i="5"/>
  <c r="CJ18" i="5"/>
  <c r="CO18" i="5"/>
  <c r="CT18" i="5"/>
  <c r="CY18" i="5"/>
  <c r="DD18" i="5"/>
  <c r="DI18" i="5"/>
  <c r="DN18" i="5"/>
  <c r="DS18" i="5"/>
  <c r="DX18" i="5"/>
  <c r="EC18" i="5"/>
  <c r="EH18" i="5"/>
  <c r="EM18" i="5"/>
  <c r="ER18" i="5"/>
  <c r="EW18" i="5"/>
  <c r="FB18" i="5"/>
  <c r="FG18" i="5"/>
  <c r="FL18" i="5"/>
  <c r="FQ18" i="5"/>
  <c r="FV18" i="5"/>
  <c r="GA18" i="5"/>
  <c r="GF18" i="5"/>
  <c r="GK18" i="5"/>
  <c r="R18" i="11"/>
  <c r="W18" i="11"/>
  <c r="AB18" i="11"/>
  <c r="AG18" i="11"/>
  <c r="AL18" i="11"/>
  <c r="AQ18" i="11"/>
  <c r="AV18" i="11"/>
  <c r="BA18" i="11"/>
  <c r="BF18" i="11"/>
  <c r="BK18" i="11"/>
  <c r="BP18" i="11"/>
  <c r="BU18" i="11"/>
  <c r="BZ18" i="11"/>
  <c r="CE18" i="11"/>
  <c r="CJ18" i="11"/>
  <c r="CO18" i="11"/>
  <c r="CT18" i="11"/>
  <c r="CY18" i="11"/>
  <c r="DD18" i="11"/>
  <c r="DI18" i="11"/>
  <c r="DN18" i="11"/>
  <c r="DS18" i="11"/>
  <c r="DX18" i="11"/>
  <c r="EC18" i="11"/>
  <c r="EH18" i="11"/>
  <c r="EM18" i="11"/>
  <c r="ER18" i="11"/>
  <c r="EW18" i="11"/>
  <c r="FB18" i="11"/>
  <c r="FG18" i="11"/>
  <c r="FL18" i="11"/>
  <c r="FQ18" i="11"/>
  <c r="FV18" i="11"/>
  <c r="GA18" i="11"/>
  <c r="GF18" i="11"/>
  <c r="GK18" i="11"/>
  <c r="M18" i="11"/>
  <c r="H18" i="11"/>
  <c r="H18" i="5"/>
  <c r="M18" i="5"/>
  <c r="C22" i="1"/>
  <c r="F102" i="1"/>
  <c r="B8" i="3"/>
  <c r="N29" i="9"/>
  <c r="B30" i="9"/>
  <c r="H29" i="9"/>
  <c r="G16" i="4"/>
  <c r="A27" i="5"/>
  <c r="P24" i="9"/>
  <c r="BX5" i="4"/>
  <c r="AS23" i="1"/>
  <c r="J19" i="2"/>
  <c r="AK21" i="1"/>
  <c r="W21" i="1"/>
  <c r="K19" i="2"/>
  <c r="AF20" i="1"/>
  <c r="AI21" i="1" s="1"/>
  <c r="Z20" i="1"/>
  <c r="AC21" i="1" s="1"/>
  <c r="G19" i="2"/>
  <c r="AP22" i="1"/>
  <c r="F22" i="1" s="1"/>
  <c r="I18" i="2"/>
  <c r="T21" i="1"/>
  <c r="AU22" i="1" l="1"/>
  <c r="EV55" i="5"/>
  <c r="EU56" i="5"/>
  <c r="GE48" i="5"/>
  <c r="GD49" i="5"/>
  <c r="FK52" i="5"/>
  <c r="FJ53" i="5"/>
  <c r="FP51" i="5"/>
  <c r="FO52" i="5"/>
  <c r="FU50" i="5"/>
  <c r="FT51" i="5"/>
  <c r="EZ55" i="5"/>
  <c r="FA54" i="5"/>
  <c r="EP57" i="5"/>
  <c r="EQ57" i="5" s="1"/>
  <c r="EQ56" i="5"/>
  <c r="FF53" i="5"/>
  <c r="FE54" i="5"/>
  <c r="FY50" i="5"/>
  <c r="FZ49" i="5"/>
  <c r="C69" i="2"/>
  <c r="F68" i="2"/>
  <c r="GI49" i="5"/>
  <c r="GJ48" i="5"/>
  <c r="R19" i="5"/>
  <c r="W19" i="5"/>
  <c r="AB19" i="5"/>
  <c r="AG19" i="5"/>
  <c r="AL19" i="5"/>
  <c r="AQ19" i="5"/>
  <c r="AV19" i="5"/>
  <c r="BA19" i="5"/>
  <c r="BF19" i="5"/>
  <c r="BK19" i="5"/>
  <c r="BP19" i="5"/>
  <c r="BU19" i="5"/>
  <c r="BZ19" i="5"/>
  <c r="CE19" i="5"/>
  <c r="CJ19" i="5"/>
  <c r="CO19" i="5"/>
  <c r="CT19" i="5"/>
  <c r="CY19" i="5"/>
  <c r="DD19" i="5"/>
  <c r="DI19" i="5"/>
  <c r="DN19" i="5"/>
  <c r="DS19" i="5"/>
  <c r="DX19" i="5"/>
  <c r="EC19" i="5"/>
  <c r="EH19" i="5"/>
  <c r="EM19" i="5"/>
  <c r="ER19" i="5"/>
  <c r="EW19" i="5"/>
  <c r="FB19" i="5"/>
  <c r="FG19" i="5"/>
  <c r="FL19" i="5"/>
  <c r="FQ19" i="5"/>
  <c r="FV19" i="5"/>
  <c r="GA19" i="5"/>
  <c r="GF19" i="5"/>
  <c r="GK19" i="5"/>
  <c r="R19" i="11"/>
  <c r="W19" i="11"/>
  <c r="AB19" i="11"/>
  <c r="AG19" i="11"/>
  <c r="AL19" i="11"/>
  <c r="AQ19" i="11"/>
  <c r="AV19" i="11"/>
  <c r="BA19" i="11"/>
  <c r="BF19" i="11"/>
  <c r="BK19" i="11"/>
  <c r="BP19" i="11"/>
  <c r="BU19" i="11"/>
  <c r="BZ19" i="11"/>
  <c r="CE19" i="11"/>
  <c r="CJ19" i="11"/>
  <c r="CO19" i="11"/>
  <c r="CT19" i="11"/>
  <c r="CY19" i="11"/>
  <c r="DD19" i="11"/>
  <c r="DI19" i="11"/>
  <c r="DN19" i="11"/>
  <c r="DS19" i="11"/>
  <c r="DX19" i="11"/>
  <c r="EC19" i="11"/>
  <c r="EH19" i="11"/>
  <c r="EM19" i="11"/>
  <c r="ER19" i="11"/>
  <c r="EW19" i="11"/>
  <c r="FB19" i="11"/>
  <c r="FG19" i="11"/>
  <c r="FL19" i="11"/>
  <c r="FQ19" i="11"/>
  <c r="FV19" i="11"/>
  <c r="GA19" i="11"/>
  <c r="GF19" i="11"/>
  <c r="GK19" i="11"/>
  <c r="M19" i="11"/>
  <c r="H19" i="11"/>
  <c r="H19" i="5"/>
  <c r="M19" i="5"/>
  <c r="C23" i="1"/>
  <c r="F103" i="1"/>
  <c r="B6" i="3"/>
  <c r="C7" i="3" s="1"/>
  <c r="E7" i="3" s="1"/>
  <c r="O29" i="9"/>
  <c r="N30" i="9" s="1"/>
  <c r="B31" i="9"/>
  <c r="H30" i="9"/>
  <c r="G19" i="4"/>
  <c r="A28" i="5"/>
  <c r="BY5" i="4"/>
  <c r="P25" i="9"/>
  <c r="AS25" i="1" s="1"/>
  <c r="AS24" i="1"/>
  <c r="AK22" i="1"/>
  <c r="AL22" i="1"/>
  <c r="K20" i="2"/>
  <c r="AF21" i="1"/>
  <c r="AI22" i="1" s="1"/>
  <c r="Z21" i="1"/>
  <c r="AC22" i="1" s="1"/>
  <c r="G20" i="2"/>
  <c r="AL23" i="1" s="1"/>
  <c r="E23" i="1" s="1"/>
  <c r="T22" i="1"/>
  <c r="I19" i="2"/>
  <c r="W22" i="1"/>
  <c r="J20" i="2"/>
  <c r="AU23" i="1" l="1"/>
  <c r="FA55" i="5"/>
  <c r="EZ56" i="5"/>
  <c r="FU51" i="5"/>
  <c r="FT52" i="5"/>
  <c r="GJ49" i="5"/>
  <c r="GI50" i="5"/>
  <c r="FP52" i="5"/>
  <c r="FO53" i="5"/>
  <c r="C70" i="2"/>
  <c r="F69" i="2"/>
  <c r="FJ54" i="5"/>
  <c r="FK53" i="5"/>
  <c r="FY51" i="5"/>
  <c r="FZ50" i="5"/>
  <c r="FF54" i="5"/>
  <c r="FE55" i="5"/>
  <c r="GE49" i="5"/>
  <c r="GD50" i="5"/>
  <c r="EV56" i="5"/>
  <c r="EU57" i="5"/>
  <c r="EV57" i="5" s="1"/>
  <c r="R20" i="5"/>
  <c r="W20" i="5"/>
  <c r="AB20" i="5"/>
  <c r="AG20" i="5"/>
  <c r="AL20" i="5"/>
  <c r="AQ20" i="5"/>
  <c r="AV20" i="5"/>
  <c r="BA20" i="5"/>
  <c r="BF20" i="5"/>
  <c r="BK20" i="5"/>
  <c r="BP20" i="5"/>
  <c r="BU20" i="5"/>
  <c r="BZ20" i="5"/>
  <c r="CE20" i="5"/>
  <c r="CJ20" i="5"/>
  <c r="CO20" i="5"/>
  <c r="CT20" i="5"/>
  <c r="CY20" i="5"/>
  <c r="DD20" i="5"/>
  <c r="DI20" i="5"/>
  <c r="DN20" i="5"/>
  <c r="DS20" i="5"/>
  <c r="DX20" i="5"/>
  <c r="EC20" i="5"/>
  <c r="EH20" i="5"/>
  <c r="EM20" i="5"/>
  <c r="ER20" i="5"/>
  <c r="EW20" i="5"/>
  <c r="FB20" i="5"/>
  <c r="FG20" i="5"/>
  <c r="FL20" i="5"/>
  <c r="FQ20" i="5"/>
  <c r="FV20" i="5"/>
  <c r="GA20" i="5"/>
  <c r="GF20" i="5"/>
  <c r="GK20" i="5"/>
  <c r="R20" i="11"/>
  <c r="W20" i="11"/>
  <c r="AB20" i="11"/>
  <c r="AG20" i="11"/>
  <c r="AL20" i="11"/>
  <c r="AQ20" i="11"/>
  <c r="AV20" i="11"/>
  <c r="BA20" i="11"/>
  <c r="BF20" i="11"/>
  <c r="BK20" i="11"/>
  <c r="BP20" i="11"/>
  <c r="BU20" i="11"/>
  <c r="BZ20" i="11"/>
  <c r="CE20" i="11"/>
  <c r="CJ20" i="11"/>
  <c r="CO20" i="11"/>
  <c r="CT20" i="11"/>
  <c r="CY20" i="11"/>
  <c r="DD20" i="11"/>
  <c r="DI20" i="11"/>
  <c r="DN20" i="11"/>
  <c r="DS20" i="11"/>
  <c r="DX20" i="11"/>
  <c r="EC20" i="11"/>
  <c r="EH20" i="11"/>
  <c r="EM20" i="11"/>
  <c r="ER20" i="11"/>
  <c r="EW20" i="11"/>
  <c r="FB20" i="11"/>
  <c r="FG20" i="11"/>
  <c r="FL20" i="11"/>
  <c r="FQ20" i="11"/>
  <c r="FV20" i="11"/>
  <c r="GA20" i="11"/>
  <c r="GF20" i="11"/>
  <c r="GK20" i="11"/>
  <c r="H20" i="11"/>
  <c r="M20" i="11"/>
  <c r="H20" i="5"/>
  <c r="M20" i="5"/>
  <c r="C24" i="1"/>
  <c r="F104" i="1"/>
  <c r="B9" i="3"/>
  <c r="H31" i="9"/>
  <c r="O30" i="9"/>
  <c r="N31" i="9" s="1"/>
  <c r="B32" i="9"/>
  <c r="G17" i="4"/>
  <c r="A29" i="5"/>
  <c r="AP23" i="1"/>
  <c r="F23" i="1" s="1"/>
  <c r="E22" i="1"/>
  <c r="BZ5" i="4"/>
  <c r="P26" i="9"/>
  <c r="J21" i="2"/>
  <c r="AK23" i="1"/>
  <c r="W23" i="1"/>
  <c r="K21" i="2"/>
  <c r="AF22" i="1"/>
  <c r="AI23" i="1" s="1"/>
  <c r="Z22" i="1"/>
  <c r="AC23" i="1" s="1"/>
  <c r="G21" i="2"/>
  <c r="AL24" i="1" s="1"/>
  <c r="E24" i="1" s="1"/>
  <c r="I20" i="2"/>
  <c r="T23" i="1"/>
  <c r="AU24" i="1" l="1"/>
  <c r="FK54" i="5"/>
  <c r="FJ55" i="5"/>
  <c r="C71" i="2"/>
  <c r="F70" i="2"/>
  <c r="FP53" i="5"/>
  <c r="FO54" i="5"/>
  <c r="GE50" i="5"/>
  <c r="GD51" i="5"/>
  <c r="GI51" i="5"/>
  <c r="GJ50" i="5"/>
  <c r="FE56" i="5"/>
  <c r="FF55" i="5"/>
  <c r="FU52" i="5"/>
  <c r="FT53" i="5"/>
  <c r="FA56" i="5"/>
  <c r="EZ57" i="5"/>
  <c r="FA57" i="5" s="1"/>
  <c r="FY52" i="5"/>
  <c r="FZ51" i="5"/>
  <c r="R21" i="5"/>
  <c r="W21" i="5"/>
  <c r="AB21" i="5"/>
  <c r="AG21" i="5"/>
  <c r="AL21" i="5"/>
  <c r="AQ21" i="5"/>
  <c r="AV21" i="5"/>
  <c r="BA21" i="5"/>
  <c r="BF21" i="5"/>
  <c r="BK21" i="5"/>
  <c r="BP21" i="5"/>
  <c r="BU21" i="5"/>
  <c r="BZ21" i="5"/>
  <c r="CE21" i="5"/>
  <c r="CJ21" i="5"/>
  <c r="CO21" i="5"/>
  <c r="CT21" i="5"/>
  <c r="CY21" i="5"/>
  <c r="DD21" i="5"/>
  <c r="DI21" i="5"/>
  <c r="DN21" i="5"/>
  <c r="DS21" i="5"/>
  <c r="DX21" i="5"/>
  <c r="EC21" i="5"/>
  <c r="EH21" i="5"/>
  <c r="EM21" i="5"/>
  <c r="ER21" i="5"/>
  <c r="EW21" i="5"/>
  <c r="FB21" i="5"/>
  <c r="FG21" i="5"/>
  <c r="FL21" i="5"/>
  <c r="FQ21" i="5"/>
  <c r="FV21" i="5"/>
  <c r="GA21" i="5"/>
  <c r="GF21" i="5"/>
  <c r="GK21" i="5"/>
  <c r="R21" i="11"/>
  <c r="W21" i="11"/>
  <c r="AB21" i="11"/>
  <c r="AG21" i="11"/>
  <c r="AL21" i="11"/>
  <c r="AQ21" i="11"/>
  <c r="AV21" i="11"/>
  <c r="BA21" i="11"/>
  <c r="BF21" i="11"/>
  <c r="BK21" i="11"/>
  <c r="BP21" i="11"/>
  <c r="BU21" i="11"/>
  <c r="BZ21" i="11"/>
  <c r="CE21" i="11"/>
  <c r="CJ21" i="11"/>
  <c r="CO21" i="11"/>
  <c r="CT21" i="11"/>
  <c r="CY21" i="11"/>
  <c r="DD21" i="11"/>
  <c r="DI21" i="11"/>
  <c r="DN21" i="11"/>
  <c r="DS21" i="11"/>
  <c r="DX21" i="11"/>
  <c r="EC21" i="11"/>
  <c r="EH21" i="11"/>
  <c r="EM21" i="11"/>
  <c r="ER21" i="11"/>
  <c r="EW21" i="11"/>
  <c r="FB21" i="11"/>
  <c r="FG21" i="11"/>
  <c r="FL21" i="11"/>
  <c r="FQ21" i="11"/>
  <c r="FV21" i="11"/>
  <c r="GA21" i="11"/>
  <c r="GF21" i="11"/>
  <c r="GK21" i="11"/>
  <c r="M21" i="11"/>
  <c r="H21" i="11"/>
  <c r="H21" i="5"/>
  <c r="M21" i="5"/>
  <c r="C25" i="1"/>
  <c r="AU25" i="1" s="1"/>
  <c r="F105" i="1"/>
  <c r="B7" i="3"/>
  <c r="C8" i="3" s="1"/>
  <c r="B33" i="9"/>
  <c r="H32" i="9"/>
  <c r="AP24" i="1"/>
  <c r="F24" i="1" s="1"/>
  <c r="G20" i="4"/>
  <c r="A30" i="5"/>
  <c r="P27" i="9"/>
  <c r="CA5" i="4"/>
  <c r="AS26" i="1"/>
  <c r="J22" i="2"/>
  <c r="AK24" i="1"/>
  <c r="K22" i="2"/>
  <c r="AF23" i="1"/>
  <c r="AI24" i="1" s="1"/>
  <c r="Z23" i="1"/>
  <c r="AC24" i="1" s="1"/>
  <c r="W24" i="1"/>
  <c r="G22" i="2"/>
  <c r="I21" i="2"/>
  <c r="AP25" i="1"/>
  <c r="F25" i="1" s="1"/>
  <c r="T24" i="1"/>
  <c r="FE57" i="5" l="1"/>
  <c r="FF57" i="5" s="1"/>
  <c r="FF56" i="5"/>
  <c r="GI52" i="5"/>
  <c r="GJ51" i="5"/>
  <c r="GE51" i="5"/>
  <c r="GD52" i="5"/>
  <c r="FP54" i="5"/>
  <c r="FO55" i="5"/>
  <c r="FY53" i="5"/>
  <c r="FZ52" i="5"/>
  <c r="C72" i="2"/>
  <c r="F71" i="2"/>
  <c r="FT54" i="5"/>
  <c r="FU53" i="5"/>
  <c r="FK55" i="5"/>
  <c r="FJ56" i="5"/>
  <c r="W22" i="5"/>
  <c r="R22" i="5"/>
  <c r="AB22" i="5"/>
  <c r="AG22" i="5"/>
  <c r="AL22" i="5"/>
  <c r="AQ22" i="5"/>
  <c r="AV22" i="5"/>
  <c r="BA22" i="5"/>
  <c r="BF22" i="5"/>
  <c r="BK22" i="5"/>
  <c r="BP22" i="5"/>
  <c r="BU22" i="5"/>
  <c r="BZ22" i="5"/>
  <c r="CE22" i="5"/>
  <c r="CJ22" i="5"/>
  <c r="CO22" i="5"/>
  <c r="CT22" i="5"/>
  <c r="CY22" i="5"/>
  <c r="DD22" i="5"/>
  <c r="DI22" i="5"/>
  <c r="DN22" i="5"/>
  <c r="DS22" i="5"/>
  <c r="DX22" i="5"/>
  <c r="EC22" i="5"/>
  <c r="EH22" i="5"/>
  <c r="EM22" i="5"/>
  <c r="ER22" i="5"/>
  <c r="EW22" i="5"/>
  <c r="FB22" i="5"/>
  <c r="FG22" i="5"/>
  <c r="FL22" i="5"/>
  <c r="FQ22" i="5"/>
  <c r="FV22" i="5"/>
  <c r="GA22" i="5"/>
  <c r="GF22" i="5"/>
  <c r="GK22" i="5"/>
  <c r="R22" i="11"/>
  <c r="W22" i="11"/>
  <c r="AB22" i="11"/>
  <c r="AG22" i="11"/>
  <c r="AL22" i="11"/>
  <c r="AQ22" i="11"/>
  <c r="AV22" i="11"/>
  <c r="BA22" i="11"/>
  <c r="BF22" i="11"/>
  <c r="BK22" i="11"/>
  <c r="BP22" i="11"/>
  <c r="BU22" i="11"/>
  <c r="BZ22" i="11"/>
  <c r="CE22" i="11"/>
  <c r="CJ22" i="11"/>
  <c r="CO22" i="11"/>
  <c r="CT22" i="11"/>
  <c r="CY22" i="11"/>
  <c r="DD22" i="11"/>
  <c r="DI22" i="11"/>
  <c r="DN22" i="11"/>
  <c r="DS22" i="11"/>
  <c r="DX22" i="11"/>
  <c r="EC22" i="11"/>
  <c r="EH22" i="11"/>
  <c r="EM22" i="11"/>
  <c r="ER22" i="11"/>
  <c r="EW22" i="11"/>
  <c r="FB22" i="11"/>
  <c r="FG22" i="11"/>
  <c r="FL22" i="11"/>
  <c r="FQ22" i="11"/>
  <c r="FV22" i="11"/>
  <c r="GA22" i="11"/>
  <c r="GF22" i="11"/>
  <c r="GK22" i="11"/>
  <c r="H22" i="11"/>
  <c r="M22" i="11"/>
  <c r="H22" i="5"/>
  <c r="E8" i="3"/>
  <c r="M22" i="5"/>
  <c r="C26" i="1"/>
  <c r="F106" i="1"/>
  <c r="C9" i="3"/>
  <c r="B10" i="3"/>
  <c r="H33" i="9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B34" i="9"/>
  <c r="G23" i="4"/>
  <c r="A31" i="5"/>
  <c r="P28" i="9"/>
  <c r="CB5" i="4"/>
  <c r="AS27" i="1"/>
  <c r="AK25" i="1"/>
  <c r="AL25" i="1"/>
  <c r="K23" i="2"/>
  <c r="AF24" i="1"/>
  <c r="AI25" i="1" s="1"/>
  <c r="Z24" i="1"/>
  <c r="AC25" i="1" s="1"/>
  <c r="W25" i="1"/>
  <c r="G23" i="2"/>
  <c r="AL26" i="1" s="1"/>
  <c r="E26" i="1" s="1"/>
  <c r="I22" i="2"/>
  <c r="T25" i="1"/>
  <c r="J23" i="2"/>
  <c r="AU26" i="1" l="1"/>
  <c r="C73" i="2"/>
  <c r="F72" i="2"/>
  <c r="FZ53" i="5"/>
  <c r="FY54" i="5"/>
  <c r="FP55" i="5"/>
  <c r="FO56" i="5"/>
  <c r="GE52" i="5"/>
  <c r="GD53" i="5"/>
  <c r="FJ57" i="5"/>
  <c r="FK57" i="5" s="1"/>
  <c r="FK56" i="5"/>
  <c r="GJ52" i="5"/>
  <c r="GI53" i="5"/>
  <c r="FU54" i="5"/>
  <c r="FT55" i="5"/>
  <c r="W23" i="5"/>
  <c r="R23" i="5"/>
  <c r="AB23" i="5"/>
  <c r="AG23" i="5"/>
  <c r="AL23" i="5"/>
  <c r="AQ23" i="5"/>
  <c r="AV23" i="5"/>
  <c r="BA23" i="5"/>
  <c r="BF23" i="5"/>
  <c r="BK23" i="5"/>
  <c r="BP23" i="5"/>
  <c r="BU23" i="5"/>
  <c r="BZ23" i="5"/>
  <c r="CE23" i="5"/>
  <c r="CJ23" i="5"/>
  <c r="CO23" i="5"/>
  <c r="CT23" i="5"/>
  <c r="CY23" i="5"/>
  <c r="DD23" i="5"/>
  <c r="DI23" i="5"/>
  <c r="DN23" i="5"/>
  <c r="DS23" i="5"/>
  <c r="DX23" i="5"/>
  <c r="EC23" i="5"/>
  <c r="EH23" i="5"/>
  <c r="EM23" i="5"/>
  <c r="ER23" i="5"/>
  <c r="EW23" i="5"/>
  <c r="FB23" i="5"/>
  <c r="FG23" i="5"/>
  <c r="FL23" i="5"/>
  <c r="FQ23" i="5"/>
  <c r="FV23" i="5"/>
  <c r="GA23" i="5"/>
  <c r="GF23" i="5"/>
  <c r="GK23" i="5"/>
  <c r="R23" i="11"/>
  <c r="W23" i="11"/>
  <c r="AB23" i="11"/>
  <c r="AG23" i="11"/>
  <c r="AL23" i="11"/>
  <c r="AQ23" i="11"/>
  <c r="AV23" i="11"/>
  <c r="BA23" i="11"/>
  <c r="BF23" i="11"/>
  <c r="BK23" i="11"/>
  <c r="BP23" i="11"/>
  <c r="BU23" i="11"/>
  <c r="BZ23" i="11"/>
  <c r="CE23" i="11"/>
  <c r="CJ23" i="11"/>
  <c r="CO23" i="11"/>
  <c r="CT23" i="11"/>
  <c r="CY23" i="11"/>
  <c r="DD23" i="11"/>
  <c r="DI23" i="11"/>
  <c r="DN23" i="11"/>
  <c r="DS23" i="11"/>
  <c r="DX23" i="11"/>
  <c r="EC23" i="11"/>
  <c r="EH23" i="11"/>
  <c r="EM23" i="11"/>
  <c r="ER23" i="11"/>
  <c r="EW23" i="11"/>
  <c r="FB23" i="11"/>
  <c r="FG23" i="11"/>
  <c r="FL23" i="11"/>
  <c r="FQ23" i="11"/>
  <c r="FV23" i="11"/>
  <c r="GA23" i="11"/>
  <c r="GF23" i="11"/>
  <c r="GK23" i="11"/>
  <c r="H23" i="11"/>
  <c r="M23" i="11"/>
  <c r="H23" i="5"/>
  <c r="M23" i="5"/>
  <c r="E9" i="3"/>
  <c r="C27" i="1"/>
  <c r="F107" i="1"/>
  <c r="C10" i="3"/>
  <c r="B13" i="3"/>
  <c r="B35" i="9"/>
  <c r="G21" i="4"/>
  <c r="A32" i="5"/>
  <c r="AP26" i="1"/>
  <c r="F26" i="1" s="1"/>
  <c r="E25" i="1"/>
  <c r="P29" i="9"/>
  <c r="CC5" i="4"/>
  <c r="AS28" i="1"/>
  <c r="J24" i="2"/>
  <c r="AK26" i="1"/>
  <c r="K24" i="2"/>
  <c r="W26" i="1"/>
  <c r="Z25" i="1"/>
  <c r="AC26" i="1" s="1"/>
  <c r="AF25" i="1"/>
  <c r="AI26" i="1" s="1"/>
  <c r="T26" i="1"/>
  <c r="I23" i="2"/>
  <c r="G24" i="2"/>
  <c r="AL27" i="1" s="1"/>
  <c r="E27" i="1" s="1"/>
  <c r="AU27" i="1" l="1"/>
  <c r="GI54" i="5"/>
  <c r="GJ53" i="5"/>
  <c r="GD54" i="5"/>
  <c r="GE53" i="5"/>
  <c r="FO57" i="5"/>
  <c r="FP57" i="5" s="1"/>
  <c r="FP56" i="5"/>
  <c r="FY55" i="5"/>
  <c r="FZ54" i="5"/>
  <c r="FU55" i="5"/>
  <c r="FT56" i="5"/>
  <c r="C74" i="2"/>
  <c r="F73" i="2"/>
  <c r="W24" i="5"/>
  <c r="R24" i="5"/>
  <c r="AB24" i="5"/>
  <c r="AG24" i="5"/>
  <c r="AL24" i="5"/>
  <c r="AQ24" i="5"/>
  <c r="AV24" i="5"/>
  <c r="BA24" i="5"/>
  <c r="BF24" i="5"/>
  <c r="BK24" i="5"/>
  <c r="BP24" i="5"/>
  <c r="BU24" i="5"/>
  <c r="BZ24" i="5"/>
  <c r="CE24" i="5"/>
  <c r="CJ24" i="5"/>
  <c r="CO24" i="5"/>
  <c r="CT24" i="5"/>
  <c r="CY24" i="5"/>
  <c r="DD24" i="5"/>
  <c r="DI24" i="5"/>
  <c r="DN24" i="5"/>
  <c r="DS24" i="5"/>
  <c r="DX24" i="5"/>
  <c r="EC24" i="5"/>
  <c r="EH24" i="5"/>
  <c r="EM24" i="5"/>
  <c r="ER24" i="5"/>
  <c r="EW24" i="5"/>
  <c r="FB24" i="5"/>
  <c r="FG24" i="5"/>
  <c r="FL24" i="5"/>
  <c r="FQ24" i="5"/>
  <c r="FV24" i="5"/>
  <c r="GA24" i="5"/>
  <c r="GF24" i="5"/>
  <c r="GK24" i="5"/>
  <c r="R24" i="11"/>
  <c r="W24" i="11"/>
  <c r="AB24" i="11"/>
  <c r="AG24" i="11"/>
  <c r="AL24" i="11"/>
  <c r="AQ24" i="11"/>
  <c r="AV24" i="11"/>
  <c r="BA24" i="11"/>
  <c r="BF24" i="11"/>
  <c r="BK24" i="11"/>
  <c r="BP24" i="11"/>
  <c r="BU24" i="11"/>
  <c r="BZ24" i="11"/>
  <c r="CE24" i="11"/>
  <c r="CJ24" i="11"/>
  <c r="CO24" i="11"/>
  <c r="CT24" i="11"/>
  <c r="CY24" i="11"/>
  <c r="DD24" i="11"/>
  <c r="DI24" i="11"/>
  <c r="DN24" i="11"/>
  <c r="DS24" i="11"/>
  <c r="DX24" i="11"/>
  <c r="EC24" i="11"/>
  <c r="EH24" i="11"/>
  <c r="EM24" i="11"/>
  <c r="ER24" i="11"/>
  <c r="EW24" i="11"/>
  <c r="FB24" i="11"/>
  <c r="FG24" i="11"/>
  <c r="FL24" i="11"/>
  <c r="FQ24" i="11"/>
  <c r="FV24" i="11"/>
  <c r="GA24" i="11"/>
  <c r="GF24" i="11"/>
  <c r="GK24" i="11"/>
  <c r="M24" i="11"/>
  <c r="H24" i="11"/>
  <c r="AP27" i="1"/>
  <c r="F27" i="1" s="1"/>
  <c r="H24" i="5"/>
  <c r="E10" i="3"/>
  <c r="M24" i="5"/>
  <c r="C28" i="1"/>
  <c r="F108" i="1"/>
  <c r="C11" i="3"/>
  <c r="B11" i="3"/>
  <c r="B36" i="9"/>
  <c r="G24" i="4"/>
  <c r="A33" i="5"/>
  <c r="P30" i="9"/>
  <c r="CD5" i="4"/>
  <c r="AS29" i="1"/>
  <c r="J25" i="2"/>
  <c r="AK27" i="1"/>
  <c r="K25" i="2"/>
  <c r="W27" i="1"/>
  <c r="G25" i="2"/>
  <c r="I24" i="2"/>
  <c r="T27" i="1"/>
  <c r="Z26" i="1"/>
  <c r="AC27" i="1" s="1"/>
  <c r="AF26" i="1"/>
  <c r="AI27" i="1" s="1"/>
  <c r="AU28" i="1" l="1"/>
  <c r="AP28" i="1"/>
  <c r="F28" i="1" s="1"/>
  <c r="FT57" i="5"/>
  <c r="FU57" i="5" s="1"/>
  <c r="FU56" i="5"/>
  <c r="FZ55" i="5"/>
  <c r="FY56" i="5"/>
  <c r="C75" i="2"/>
  <c r="F74" i="2"/>
  <c r="GE54" i="5"/>
  <c r="GD55" i="5"/>
  <c r="GI55" i="5"/>
  <c r="GJ54" i="5"/>
  <c r="R25" i="5"/>
  <c r="W25" i="5"/>
  <c r="AB25" i="5"/>
  <c r="AG25" i="5"/>
  <c r="AL25" i="5"/>
  <c r="AQ25" i="5"/>
  <c r="AV25" i="5"/>
  <c r="BA25" i="5"/>
  <c r="BF25" i="5"/>
  <c r="BK25" i="5"/>
  <c r="BP25" i="5"/>
  <c r="BU25" i="5"/>
  <c r="BZ25" i="5"/>
  <c r="CE25" i="5"/>
  <c r="CJ25" i="5"/>
  <c r="CO25" i="5"/>
  <c r="CT25" i="5"/>
  <c r="CY25" i="5"/>
  <c r="DD25" i="5"/>
  <c r="DI25" i="5"/>
  <c r="DN25" i="5"/>
  <c r="DS25" i="5"/>
  <c r="DX25" i="5"/>
  <c r="EC25" i="5"/>
  <c r="EH25" i="5"/>
  <c r="EM25" i="5"/>
  <c r="ER25" i="5"/>
  <c r="EW25" i="5"/>
  <c r="FB25" i="5"/>
  <c r="FG25" i="5"/>
  <c r="FL25" i="5"/>
  <c r="FQ25" i="5"/>
  <c r="FV25" i="5"/>
  <c r="GA25" i="5"/>
  <c r="GF25" i="5"/>
  <c r="GK25" i="5"/>
  <c r="R25" i="11"/>
  <c r="W25" i="11"/>
  <c r="AB25" i="11"/>
  <c r="AG25" i="11"/>
  <c r="AL25" i="11"/>
  <c r="AQ25" i="11"/>
  <c r="AV25" i="11"/>
  <c r="BA25" i="11"/>
  <c r="BF25" i="11"/>
  <c r="BK25" i="11"/>
  <c r="BP25" i="11"/>
  <c r="BU25" i="11"/>
  <c r="BZ25" i="11"/>
  <c r="CE25" i="11"/>
  <c r="CJ25" i="11"/>
  <c r="CO25" i="11"/>
  <c r="CT25" i="11"/>
  <c r="CY25" i="11"/>
  <c r="DD25" i="11"/>
  <c r="DI25" i="11"/>
  <c r="DN25" i="11"/>
  <c r="DS25" i="11"/>
  <c r="DX25" i="11"/>
  <c r="EC25" i="11"/>
  <c r="EH25" i="11"/>
  <c r="EM25" i="11"/>
  <c r="ER25" i="11"/>
  <c r="EW25" i="11"/>
  <c r="FB25" i="11"/>
  <c r="FG25" i="11"/>
  <c r="FL25" i="11"/>
  <c r="FQ25" i="11"/>
  <c r="FV25" i="11"/>
  <c r="GA25" i="11"/>
  <c r="GF25" i="11"/>
  <c r="GK25" i="11"/>
  <c r="M25" i="11"/>
  <c r="H25" i="11"/>
  <c r="H25" i="5"/>
  <c r="M25" i="5"/>
  <c r="E11" i="3"/>
  <c r="C29" i="1"/>
  <c r="F109" i="1"/>
  <c r="C12" i="3"/>
  <c r="B14" i="3"/>
  <c r="B37" i="9"/>
  <c r="O35" i="9"/>
  <c r="G22" i="4"/>
  <c r="A34" i="5"/>
  <c r="P31" i="9"/>
  <c r="AS30" i="1"/>
  <c r="CE5" i="4"/>
  <c r="AK28" i="1"/>
  <c r="AL28" i="1"/>
  <c r="K26" i="2"/>
  <c r="AF27" i="1"/>
  <c r="AI28" i="1" s="1"/>
  <c r="Z27" i="1"/>
  <c r="AC28" i="1" s="1"/>
  <c r="J26" i="2"/>
  <c r="T28" i="1"/>
  <c r="I25" i="2"/>
  <c r="G26" i="2"/>
  <c r="AL29" i="1" s="1"/>
  <c r="E29" i="1" s="1"/>
  <c r="W28" i="1"/>
  <c r="AU29" i="1" l="1"/>
  <c r="GI56" i="5"/>
  <c r="GJ55" i="5"/>
  <c r="GE55" i="5"/>
  <c r="GD56" i="5"/>
  <c r="C76" i="2"/>
  <c r="F75" i="2"/>
  <c r="FY57" i="5"/>
  <c r="FZ57" i="5" s="1"/>
  <c r="FZ56" i="5"/>
  <c r="R26" i="5"/>
  <c r="W26" i="5"/>
  <c r="AB26" i="5"/>
  <c r="AG26" i="5"/>
  <c r="AL26" i="5"/>
  <c r="AQ26" i="5"/>
  <c r="AV26" i="5"/>
  <c r="BA26" i="5"/>
  <c r="BF26" i="5"/>
  <c r="BK26" i="5"/>
  <c r="BP26" i="5"/>
  <c r="BU26" i="5"/>
  <c r="BZ26" i="5"/>
  <c r="CE26" i="5"/>
  <c r="CJ26" i="5"/>
  <c r="CO26" i="5"/>
  <c r="CT26" i="5"/>
  <c r="CY26" i="5"/>
  <c r="DD26" i="5"/>
  <c r="DI26" i="5"/>
  <c r="DN26" i="5"/>
  <c r="DS26" i="5"/>
  <c r="DX26" i="5"/>
  <c r="EC26" i="5"/>
  <c r="EH26" i="5"/>
  <c r="EM26" i="5"/>
  <c r="ER26" i="5"/>
  <c r="EW26" i="5"/>
  <c r="FB26" i="5"/>
  <c r="FG26" i="5"/>
  <c r="FL26" i="5"/>
  <c r="FQ26" i="5"/>
  <c r="FV26" i="5"/>
  <c r="GA26" i="5"/>
  <c r="GF26" i="5"/>
  <c r="GK26" i="5"/>
  <c r="R26" i="11"/>
  <c r="W26" i="11"/>
  <c r="AB26" i="11"/>
  <c r="AG26" i="11"/>
  <c r="AL26" i="11"/>
  <c r="AQ26" i="11"/>
  <c r="AV26" i="11"/>
  <c r="BA26" i="11"/>
  <c r="BF26" i="11"/>
  <c r="BK26" i="11"/>
  <c r="BP26" i="11"/>
  <c r="BU26" i="11"/>
  <c r="BZ26" i="11"/>
  <c r="CE26" i="11"/>
  <c r="CJ26" i="11"/>
  <c r="CO26" i="11"/>
  <c r="CT26" i="11"/>
  <c r="CY26" i="11"/>
  <c r="DD26" i="11"/>
  <c r="DI26" i="11"/>
  <c r="DN26" i="11"/>
  <c r="DS26" i="11"/>
  <c r="DX26" i="11"/>
  <c r="EC26" i="11"/>
  <c r="EH26" i="11"/>
  <c r="EM26" i="11"/>
  <c r="ER26" i="11"/>
  <c r="EW26" i="11"/>
  <c r="FB26" i="11"/>
  <c r="FG26" i="11"/>
  <c r="FL26" i="11"/>
  <c r="FQ26" i="11"/>
  <c r="FV26" i="11"/>
  <c r="GA26" i="11"/>
  <c r="GF26" i="11"/>
  <c r="GK26" i="11"/>
  <c r="M26" i="11"/>
  <c r="H26" i="11"/>
  <c r="H26" i="5"/>
  <c r="M26" i="5"/>
  <c r="E12" i="3"/>
  <c r="C30" i="1"/>
  <c r="F110" i="1"/>
  <c r="B12" i="3"/>
  <c r="C13" i="3" s="1"/>
  <c r="B38" i="9"/>
  <c r="O31" i="9"/>
  <c r="N32" i="9" s="1"/>
  <c r="O36" i="9"/>
  <c r="G25" i="4"/>
  <c r="A35" i="5"/>
  <c r="AP29" i="1"/>
  <c r="F29" i="1" s="1"/>
  <c r="E28" i="1"/>
  <c r="CF5" i="4"/>
  <c r="AS31" i="1"/>
  <c r="J27" i="2"/>
  <c r="AK29" i="1"/>
  <c r="W29" i="1"/>
  <c r="K27" i="2"/>
  <c r="I26" i="2"/>
  <c r="T29" i="1"/>
  <c r="G27" i="2"/>
  <c r="AL30" i="1" s="1"/>
  <c r="E30" i="1" s="1"/>
  <c r="AF28" i="1"/>
  <c r="AI29" i="1" s="1"/>
  <c r="Z28" i="1"/>
  <c r="AC29" i="1" s="1"/>
  <c r="AU30" i="1" l="1"/>
  <c r="C77" i="2"/>
  <c r="F76" i="2"/>
  <c r="GD57" i="5"/>
  <c r="GE57" i="5" s="1"/>
  <c r="GE56" i="5"/>
  <c r="GJ56" i="5"/>
  <c r="GI57" i="5"/>
  <c r="GJ57" i="5" s="1"/>
  <c r="R27" i="5"/>
  <c r="W27" i="5"/>
  <c r="AB27" i="5"/>
  <c r="AG27" i="5"/>
  <c r="AL27" i="5"/>
  <c r="AQ27" i="5"/>
  <c r="AV27" i="5"/>
  <c r="BA27" i="5"/>
  <c r="BF27" i="5"/>
  <c r="BK27" i="5"/>
  <c r="BP27" i="5"/>
  <c r="BU27" i="5"/>
  <c r="BZ27" i="5"/>
  <c r="CE27" i="5"/>
  <c r="CJ27" i="5"/>
  <c r="CO27" i="5"/>
  <c r="CT27" i="5"/>
  <c r="CY27" i="5"/>
  <c r="DD27" i="5"/>
  <c r="DI27" i="5"/>
  <c r="DN27" i="5"/>
  <c r="DS27" i="5"/>
  <c r="DX27" i="5"/>
  <c r="EC27" i="5"/>
  <c r="EH27" i="5"/>
  <c r="EM27" i="5"/>
  <c r="ER27" i="5"/>
  <c r="EW27" i="5"/>
  <c r="FB27" i="5"/>
  <c r="FG27" i="5"/>
  <c r="FL27" i="5"/>
  <c r="FQ27" i="5"/>
  <c r="FV27" i="5"/>
  <c r="GA27" i="5"/>
  <c r="GF27" i="5"/>
  <c r="GK27" i="5"/>
  <c r="R27" i="11"/>
  <c r="W27" i="11"/>
  <c r="AB27" i="11"/>
  <c r="AG27" i="11"/>
  <c r="AL27" i="11"/>
  <c r="AQ27" i="11"/>
  <c r="AV27" i="11"/>
  <c r="BA27" i="11"/>
  <c r="BF27" i="11"/>
  <c r="BK27" i="11"/>
  <c r="BP27" i="11"/>
  <c r="BU27" i="11"/>
  <c r="BZ27" i="11"/>
  <c r="CE27" i="11"/>
  <c r="CJ27" i="11"/>
  <c r="CO27" i="11"/>
  <c r="CT27" i="11"/>
  <c r="CY27" i="11"/>
  <c r="DD27" i="11"/>
  <c r="DI27" i="11"/>
  <c r="DN27" i="11"/>
  <c r="DS27" i="11"/>
  <c r="DX27" i="11"/>
  <c r="EC27" i="11"/>
  <c r="EH27" i="11"/>
  <c r="EM27" i="11"/>
  <c r="ER27" i="11"/>
  <c r="EW27" i="11"/>
  <c r="FB27" i="11"/>
  <c r="FG27" i="11"/>
  <c r="FL27" i="11"/>
  <c r="FQ27" i="11"/>
  <c r="FV27" i="11"/>
  <c r="GA27" i="11"/>
  <c r="GF27" i="11"/>
  <c r="GK27" i="11"/>
  <c r="M27" i="11"/>
  <c r="H27" i="11"/>
  <c r="H27" i="5"/>
  <c r="M27" i="5"/>
  <c r="C14" i="3"/>
  <c r="E14" i="3" s="1"/>
  <c r="C31" i="1"/>
  <c r="F111" i="1"/>
  <c r="E13" i="3"/>
  <c r="B15" i="3"/>
  <c r="P32" i="9"/>
  <c r="AS32" i="1" s="1"/>
  <c r="B39" i="9"/>
  <c r="O32" i="9"/>
  <c r="N33" i="9" s="1"/>
  <c r="O37" i="9"/>
  <c r="G28" i="4"/>
  <c r="AP30" i="1"/>
  <c r="F30" i="1" s="1"/>
  <c r="A36" i="5"/>
  <c r="CG5" i="4"/>
  <c r="W30" i="1"/>
  <c r="J28" i="2"/>
  <c r="AK30" i="1"/>
  <c r="K28" i="2"/>
  <c r="Z29" i="1"/>
  <c r="AC30" i="1" s="1"/>
  <c r="AF29" i="1"/>
  <c r="AI30" i="1" s="1"/>
  <c r="T30" i="1"/>
  <c r="G28" i="2"/>
  <c r="AL31" i="1" s="1"/>
  <c r="E31" i="1" s="1"/>
  <c r="I27" i="2"/>
  <c r="AU31" i="1" l="1"/>
  <c r="C78" i="2"/>
  <c r="F77" i="2"/>
  <c r="R28" i="5"/>
  <c r="W28" i="5"/>
  <c r="AB28" i="5"/>
  <c r="AG28" i="5"/>
  <c r="AL28" i="5"/>
  <c r="AQ28" i="5"/>
  <c r="AV28" i="5"/>
  <c r="BA28" i="5"/>
  <c r="BF28" i="5"/>
  <c r="BK28" i="5"/>
  <c r="BP28" i="5"/>
  <c r="BU28" i="5"/>
  <c r="BZ28" i="5"/>
  <c r="CE28" i="5"/>
  <c r="CJ28" i="5"/>
  <c r="CO28" i="5"/>
  <c r="CT28" i="5"/>
  <c r="CY28" i="5"/>
  <c r="DD28" i="5"/>
  <c r="DI28" i="5"/>
  <c r="DN28" i="5"/>
  <c r="DS28" i="5"/>
  <c r="DX28" i="5"/>
  <c r="EC28" i="5"/>
  <c r="EH28" i="5"/>
  <c r="EM28" i="5"/>
  <c r="ER28" i="5"/>
  <c r="EW28" i="5"/>
  <c r="FB28" i="5"/>
  <c r="FG28" i="5"/>
  <c r="FL28" i="5"/>
  <c r="FQ28" i="5"/>
  <c r="FV28" i="5"/>
  <c r="GA28" i="5"/>
  <c r="GF28" i="5"/>
  <c r="GK28" i="5"/>
  <c r="R28" i="11"/>
  <c r="W28" i="11"/>
  <c r="AB28" i="11"/>
  <c r="AG28" i="11"/>
  <c r="AL28" i="11"/>
  <c r="AQ28" i="11"/>
  <c r="AV28" i="11"/>
  <c r="BA28" i="11"/>
  <c r="BF28" i="11"/>
  <c r="BK28" i="11"/>
  <c r="BP28" i="11"/>
  <c r="BU28" i="11"/>
  <c r="BZ28" i="11"/>
  <c r="CE28" i="11"/>
  <c r="CJ28" i="11"/>
  <c r="CO28" i="11"/>
  <c r="CT28" i="11"/>
  <c r="CY28" i="11"/>
  <c r="DD28" i="11"/>
  <c r="DI28" i="11"/>
  <c r="DN28" i="11"/>
  <c r="DS28" i="11"/>
  <c r="DX28" i="11"/>
  <c r="EC28" i="11"/>
  <c r="EH28" i="11"/>
  <c r="EM28" i="11"/>
  <c r="ER28" i="11"/>
  <c r="EW28" i="11"/>
  <c r="FB28" i="11"/>
  <c r="FG28" i="11"/>
  <c r="FL28" i="11"/>
  <c r="FQ28" i="11"/>
  <c r="FV28" i="11"/>
  <c r="GA28" i="11"/>
  <c r="GF28" i="11"/>
  <c r="GK28" i="11"/>
  <c r="H28" i="11"/>
  <c r="M28" i="11"/>
  <c r="AP31" i="1"/>
  <c r="F31" i="1" s="1"/>
  <c r="H28" i="5"/>
  <c r="M28" i="5"/>
  <c r="C15" i="3"/>
  <c r="E15" i="3" s="1"/>
  <c r="C32" i="1"/>
  <c r="AU32" i="1" s="1"/>
  <c r="F112" i="1"/>
  <c r="B18" i="3"/>
  <c r="O39" i="9"/>
  <c r="P33" i="9"/>
  <c r="AS33" i="1" s="1"/>
  <c r="B40" i="9"/>
  <c r="O38" i="9"/>
  <c r="O34" i="9"/>
  <c r="O33" i="9"/>
  <c r="N34" i="9" s="1"/>
  <c r="G26" i="4"/>
  <c r="A37" i="5"/>
  <c r="W31" i="1"/>
  <c r="CH5" i="4"/>
  <c r="J29" i="2"/>
  <c r="AK31" i="1"/>
  <c r="K29" i="2"/>
  <c r="C2" i="5"/>
  <c r="AF30" i="1"/>
  <c r="AI31" i="1" s="1"/>
  <c r="Z30" i="1"/>
  <c r="AC31" i="1" s="1"/>
  <c r="G29" i="2"/>
  <c r="J30" i="2" s="1"/>
  <c r="T31" i="1"/>
  <c r="I28" i="2"/>
  <c r="C79" i="2" l="1"/>
  <c r="F78" i="2"/>
  <c r="R30" i="5"/>
  <c r="W30" i="5"/>
  <c r="AB30" i="5"/>
  <c r="AG30" i="5"/>
  <c r="AL30" i="5"/>
  <c r="AQ30" i="5"/>
  <c r="AV30" i="5"/>
  <c r="BA30" i="5"/>
  <c r="BF30" i="5"/>
  <c r="BK30" i="5"/>
  <c r="BP30" i="5"/>
  <c r="BU30" i="5"/>
  <c r="BZ30" i="5"/>
  <c r="CE30" i="5"/>
  <c r="CJ30" i="5"/>
  <c r="CO30" i="5"/>
  <c r="CT30" i="5"/>
  <c r="CY30" i="5"/>
  <c r="DD30" i="5"/>
  <c r="DI30" i="5"/>
  <c r="DN30" i="5"/>
  <c r="DS30" i="5"/>
  <c r="DX30" i="5"/>
  <c r="EC30" i="5"/>
  <c r="EH30" i="5"/>
  <c r="EM30" i="5"/>
  <c r="ER30" i="5"/>
  <c r="EW30" i="5"/>
  <c r="FB30" i="5"/>
  <c r="FG30" i="5"/>
  <c r="FL30" i="5"/>
  <c r="FQ30" i="5"/>
  <c r="FV30" i="5"/>
  <c r="GA30" i="5"/>
  <c r="GF30" i="5"/>
  <c r="GK30" i="5"/>
  <c r="R29" i="5"/>
  <c r="W29" i="5"/>
  <c r="AB29" i="5"/>
  <c r="AG29" i="5"/>
  <c r="AL29" i="5"/>
  <c r="AQ29" i="5"/>
  <c r="AV29" i="5"/>
  <c r="BA29" i="5"/>
  <c r="BF29" i="5"/>
  <c r="BK29" i="5"/>
  <c r="BP29" i="5"/>
  <c r="BU29" i="5"/>
  <c r="BZ29" i="5"/>
  <c r="CE29" i="5"/>
  <c r="CJ29" i="5"/>
  <c r="CO29" i="5"/>
  <c r="CT29" i="5"/>
  <c r="CY29" i="5"/>
  <c r="DD29" i="5"/>
  <c r="DI29" i="5"/>
  <c r="DN29" i="5"/>
  <c r="DS29" i="5"/>
  <c r="DX29" i="5"/>
  <c r="EC29" i="5"/>
  <c r="EH29" i="5"/>
  <c r="EM29" i="5"/>
  <c r="ER29" i="5"/>
  <c r="EW29" i="5"/>
  <c r="FB29" i="5"/>
  <c r="FG29" i="5"/>
  <c r="FL29" i="5"/>
  <c r="FQ29" i="5"/>
  <c r="FV29" i="5"/>
  <c r="GA29" i="5"/>
  <c r="GF29" i="5"/>
  <c r="GK29" i="5"/>
  <c r="R30" i="11"/>
  <c r="W30" i="11"/>
  <c r="AB30" i="11"/>
  <c r="AG30" i="11"/>
  <c r="AL30" i="11"/>
  <c r="AQ30" i="11"/>
  <c r="AV30" i="11"/>
  <c r="BA30" i="11"/>
  <c r="BF30" i="11"/>
  <c r="BK30" i="11"/>
  <c r="BP30" i="11"/>
  <c r="BU30" i="11"/>
  <c r="BZ30" i="11"/>
  <c r="CE30" i="11"/>
  <c r="CJ30" i="11"/>
  <c r="CO30" i="11"/>
  <c r="CT30" i="11"/>
  <c r="CY30" i="11"/>
  <c r="DD30" i="11"/>
  <c r="DI30" i="11"/>
  <c r="DN30" i="11"/>
  <c r="DS30" i="11"/>
  <c r="DX30" i="11"/>
  <c r="EC30" i="11"/>
  <c r="EH30" i="11"/>
  <c r="EM30" i="11"/>
  <c r="ER30" i="11"/>
  <c r="EW30" i="11"/>
  <c r="FB30" i="11"/>
  <c r="FG30" i="11"/>
  <c r="FL30" i="11"/>
  <c r="FQ30" i="11"/>
  <c r="FV30" i="11"/>
  <c r="GA30" i="11"/>
  <c r="GF30" i="11"/>
  <c r="GK30" i="11"/>
  <c r="R29" i="11"/>
  <c r="W29" i="11"/>
  <c r="AB29" i="11"/>
  <c r="AG29" i="11"/>
  <c r="AL29" i="11"/>
  <c r="AQ29" i="11"/>
  <c r="AV29" i="11"/>
  <c r="BA29" i="11"/>
  <c r="BF29" i="11"/>
  <c r="BK29" i="11"/>
  <c r="BP29" i="11"/>
  <c r="BU29" i="11"/>
  <c r="BZ29" i="11"/>
  <c r="CE29" i="11"/>
  <c r="CJ29" i="11"/>
  <c r="CO29" i="11"/>
  <c r="CT29" i="11"/>
  <c r="CY29" i="11"/>
  <c r="DD29" i="11"/>
  <c r="DI29" i="11"/>
  <c r="DN29" i="11"/>
  <c r="DS29" i="11"/>
  <c r="DX29" i="11"/>
  <c r="EC29" i="11"/>
  <c r="EH29" i="11"/>
  <c r="EM29" i="11"/>
  <c r="ER29" i="11"/>
  <c r="EW29" i="11"/>
  <c r="FB29" i="11"/>
  <c r="FG29" i="11"/>
  <c r="FL29" i="11"/>
  <c r="FQ29" i="11"/>
  <c r="FV29" i="11"/>
  <c r="GA29" i="11"/>
  <c r="GF29" i="11"/>
  <c r="GK29" i="11"/>
  <c r="H30" i="11"/>
  <c r="M30" i="11"/>
  <c r="H29" i="11"/>
  <c r="M29" i="11"/>
  <c r="AP32" i="1"/>
  <c r="F32" i="1" s="1"/>
  <c r="C16" i="3"/>
  <c r="E16" i="3" s="1"/>
  <c r="H30" i="5"/>
  <c r="H29" i="5"/>
  <c r="M29" i="5"/>
  <c r="M30" i="5"/>
  <c r="C33" i="1"/>
  <c r="F113" i="1"/>
  <c r="B16" i="3"/>
  <c r="P34" i="9"/>
  <c r="AS34" i="1" s="1"/>
  <c r="O40" i="9"/>
  <c r="B41" i="9"/>
  <c r="N35" i="9"/>
  <c r="N36" i="9" s="1"/>
  <c r="N37" i="9" s="1"/>
  <c r="N38" i="9" s="1"/>
  <c r="N39" i="9" s="1"/>
  <c r="N40" i="9" s="1"/>
  <c r="G29" i="4"/>
  <c r="A38" i="5"/>
  <c r="CI5" i="4"/>
  <c r="AK32" i="1"/>
  <c r="AL32" i="1"/>
  <c r="K30" i="2"/>
  <c r="C3" i="5"/>
  <c r="AF31" i="1"/>
  <c r="AI32" i="1" s="1"/>
  <c r="Z31" i="1"/>
  <c r="AC32" i="1" s="1"/>
  <c r="T32" i="1"/>
  <c r="G30" i="2"/>
  <c r="AL33" i="1" s="1"/>
  <c r="E33" i="1" s="1"/>
  <c r="I29" i="2"/>
  <c r="W32" i="1"/>
  <c r="AU33" i="1" l="1"/>
  <c r="C80" i="2"/>
  <c r="F79" i="2"/>
  <c r="C17" i="3"/>
  <c r="E17" i="3" s="1"/>
  <c r="C34" i="1"/>
  <c r="F114" i="1"/>
  <c r="B19" i="3"/>
  <c r="P35" i="9"/>
  <c r="AS35" i="1" s="1"/>
  <c r="O41" i="9"/>
  <c r="N41" i="9"/>
  <c r="B42" i="9"/>
  <c r="G27" i="4"/>
  <c r="A39" i="5"/>
  <c r="AP33" i="1"/>
  <c r="F33" i="1" s="1"/>
  <c r="E32" i="1"/>
  <c r="CJ5" i="4"/>
  <c r="J31" i="2"/>
  <c r="AK33" i="1"/>
  <c r="K31" i="2"/>
  <c r="C4" i="5"/>
  <c r="W33" i="1"/>
  <c r="AF32" i="1"/>
  <c r="AI33" i="1" s="1"/>
  <c r="Z32" i="1"/>
  <c r="AC33" i="1" s="1"/>
  <c r="G31" i="2"/>
  <c r="I30" i="2"/>
  <c r="T33" i="1"/>
  <c r="F80" i="2" l="1"/>
  <c r="C81" i="2"/>
  <c r="AU34" i="1"/>
  <c r="R31" i="5"/>
  <c r="W31" i="5"/>
  <c r="AB31" i="5"/>
  <c r="AG31" i="5"/>
  <c r="AL31" i="5"/>
  <c r="AQ31" i="5"/>
  <c r="AV31" i="5"/>
  <c r="BA31" i="5"/>
  <c r="BF31" i="5"/>
  <c r="BK31" i="5"/>
  <c r="BP31" i="5"/>
  <c r="BU31" i="5"/>
  <c r="BZ31" i="5"/>
  <c r="CE31" i="5"/>
  <c r="CJ31" i="5"/>
  <c r="CO31" i="5"/>
  <c r="CT31" i="5"/>
  <c r="CY31" i="5"/>
  <c r="DD31" i="5"/>
  <c r="DI31" i="5"/>
  <c r="DN31" i="5"/>
  <c r="DS31" i="5"/>
  <c r="DX31" i="5"/>
  <c r="EC31" i="5"/>
  <c r="EH31" i="5"/>
  <c r="EM31" i="5"/>
  <c r="ER31" i="5"/>
  <c r="EW31" i="5"/>
  <c r="FB31" i="5"/>
  <c r="FG31" i="5"/>
  <c r="FL31" i="5"/>
  <c r="FQ31" i="5"/>
  <c r="FV31" i="5"/>
  <c r="GA31" i="5"/>
  <c r="GF31" i="5"/>
  <c r="GK31" i="5"/>
  <c r="R31" i="11"/>
  <c r="W31" i="11"/>
  <c r="AB31" i="11"/>
  <c r="AG31" i="11"/>
  <c r="AL31" i="11"/>
  <c r="AQ31" i="11"/>
  <c r="AV31" i="11"/>
  <c r="BA31" i="11"/>
  <c r="BF31" i="11"/>
  <c r="BK31" i="11"/>
  <c r="BP31" i="11"/>
  <c r="BU31" i="11"/>
  <c r="BZ31" i="11"/>
  <c r="CE31" i="11"/>
  <c r="CJ31" i="11"/>
  <c r="CO31" i="11"/>
  <c r="CT31" i="11"/>
  <c r="CY31" i="11"/>
  <c r="DD31" i="11"/>
  <c r="DI31" i="11"/>
  <c r="DN31" i="11"/>
  <c r="DS31" i="11"/>
  <c r="DX31" i="11"/>
  <c r="EC31" i="11"/>
  <c r="EH31" i="11"/>
  <c r="EM31" i="11"/>
  <c r="ER31" i="11"/>
  <c r="EW31" i="11"/>
  <c r="FB31" i="11"/>
  <c r="FG31" i="11"/>
  <c r="FL31" i="11"/>
  <c r="FQ31" i="11"/>
  <c r="FV31" i="11"/>
  <c r="GA31" i="11"/>
  <c r="GF31" i="11"/>
  <c r="GK31" i="11"/>
  <c r="M31" i="11"/>
  <c r="H31" i="11"/>
  <c r="H31" i="5"/>
  <c r="M31" i="5"/>
  <c r="C35" i="1"/>
  <c r="F115" i="1"/>
  <c r="P36" i="9"/>
  <c r="P37" i="9" s="1"/>
  <c r="B17" i="3"/>
  <c r="C18" i="3" s="1"/>
  <c r="O42" i="9"/>
  <c r="B43" i="9"/>
  <c r="N42" i="9"/>
  <c r="G30" i="4"/>
  <c r="AP34" i="1"/>
  <c r="F34" i="1" s="1"/>
  <c r="A40" i="5"/>
  <c r="CK5" i="4"/>
  <c r="AK34" i="1"/>
  <c r="AL34" i="1"/>
  <c r="K32" i="2"/>
  <c r="W34" i="1"/>
  <c r="AF33" i="1"/>
  <c r="AI34" i="1" s="1"/>
  <c r="Z33" i="1"/>
  <c r="AC34" i="1" s="1"/>
  <c r="T34" i="1"/>
  <c r="G32" i="2"/>
  <c r="AL35" i="1" s="1"/>
  <c r="E35" i="1" s="1"/>
  <c r="I31" i="2"/>
  <c r="J32" i="2"/>
  <c r="F81" i="2" l="1"/>
  <c r="C82" i="2"/>
  <c r="AU35" i="1"/>
  <c r="R32" i="5"/>
  <c r="W32" i="5"/>
  <c r="AB32" i="5"/>
  <c r="AG32" i="5"/>
  <c r="AL32" i="5"/>
  <c r="AQ32" i="5"/>
  <c r="AV32" i="5"/>
  <c r="BA32" i="5"/>
  <c r="BF32" i="5"/>
  <c r="BK32" i="5"/>
  <c r="BP32" i="5"/>
  <c r="BU32" i="5"/>
  <c r="BZ32" i="5"/>
  <c r="CE32" i="5"/>
  <c r="CJ32" i="5"/>
  <c r="CO32" i="5"/>
  <c r="CT32" i="5"/>
  <c r="CY32" i="5"/>
  <c r="DD32" i="5"/>
  <c r="DI32" i="5"/>
  <c r="DN32" i="5"/>
  <c r="DS32" i="5"/>
  <c r="DX32" i="5"/>
  <c r="EC32" i="5"/>
  <c r="EH32" i="5"/>
  <c r="EM32" i="5"/>
  <c r="ER32" i="5"/>
  <c r="EW32" i="5"/>
  <c r="FB32" i="5"/>
  <c r="FG32" i="5"/>
  <c r="FL32" i="5"/>
  <c r="FQ32" i="5"/>
  <c r="FV32" i="5"/>
  <c r="GA32" i="5"/>
  <c r="GF32" i="5"/>
  <c r="GK32" i="5"/>
  <c r="R32" i="11"/>
  <c r="W32" i="11"/>
  <c r="AB32" i="11"/>
  <c r="AG32" i="11"/>
  <c r="AL32" i="11"/>
  <c r="AQ32" i="11"/>
  <c r="AV32" i="11"/>
  <c r="BA32" i="11"/>
  <c r="BF32" i="11"/>
  <c r="BK32" i="11"/>
  <c r="BP32" i="11"/>
  <c r="BU32" i="11"/>
  <c r="BZ32" i="11"/>
  <c r="CE32" i="11"/>
  <c r="CJ32" i="11"/>
  <c r="CO32" i="11"/>
  <c r="CT32" i="11"/>
  <c r="CY32" i="11"/>
  <c r="DD32" i="11"/>
  <c r="DI32" i="11"/>
  <c r="DN32" i="11"/>
  <c r="DS32" i="11"/>
  <c r="DX32" i="11"/>
  <c r="EC32" i="11"/>
  <c r="EH32" i="11"/>
  <c r="EM32" i="11"/>
  <c r="ER32" i="11"/>
  <c r="EW32" i="11"/>
  <c r="FB32" i="11"/>
  <c r="FG32" i="11"/>
  <c r="FL32" i="11"/>
  <c r="FQ32" i="11"/>
  <c r="FV32" i="11"/>
  <c r="GA32" i="11"/>
  <c r="GF32" i="11"/>
  <c r="GK32" i="11"/>
  <c r="AS36" i="1"/>
  <c r="C19" i="3"/>
  <c r="C20" i="3" s="1"/>
  <c r="C36" i="1"/>
  <c r="F116" i="1"/>
  <c r="E18" i="3"/>
  <c r="B20" i="3"/>
  <c r="O43" i="9"/>
  <c r="N43" i="9"/>
  <c r="B44" i="9"/>
  <c r="G33" i="4"/>
  <c r="A41" i="5"/>
  <c r="AP35" i="1"/>
  <c r="F35" i="1" s="1"/>
  <c r="E34" i="1"/>
  <c r="CL5" i="4"/>
  <c r="P38" i="9"/>
  <c r="AS37" i="1"/>
  <c r="J33" i="2"/>
  <c r="AK35" i="1"/>
  <c r="W35" i="1"/>
  <c r="K33" i="2"/>
  <c r="G33" i="2"/>
  <c r="T35" i="1"/>
  <c r="I32" i="2"/>
  <c r="AF34" i="1"/>
  <c r="AI35" i="1" s="1"/>
  <c r="Z34" i="1"/>
  <c r="AC35" i="1" s="1"/>
  <c r="C83" i="2" l="1"/>
  <c r="F82" i="2"/>
  <c r="AU36" i="1"/>
  <c r="W33" i="5"/>
  <c r="R33" i="5"/>
  <c r="AB33" i="5"/>
  <c r="AG33" i="5"/>
  <c r="AL33" i="5"/>
  <c r="AQ33" i="5"/>
  <c r="AV33" i="5"/>
  <c r="BA33" i="5"/>
  <c r="BF33" i="5"/>
  <c r="BK33" i="5"/>
  <c r="BP33" i="5"/>
  <c r="BU33" i="5"/>
  <c r="BZ33" i="5"/>
  <c r="CE33" i="5"/>
  <c r="CJ33" i="5"/>
  <c r="CO33" i="5"/>
  <c r="CT33" i="5"/>
  <c r="CY33" i="5"/>
  <c r="DD33" i="5"/>
  <c r="DI33" i="5"/>
  <c r="DN33" i="5"/>
  <c r="DS33" i="5"/>
  <c r="DX33" i="5"/>
  <c r="EC33" i="5"/>
  <c r="EH33" i="5"/>
  <c r="EM33" i="5"/>
  <c r="ER33" i="5"/>
  <c r="EW33" i="5"/>
  <c r="FB33" i="5"/>
  <c r="FG33" i="5"/>
  <c r="FL33" i="5"/>
  <c r="FQ33" i="5"/>
  <c r="FV33" i="5"/>
  <c r="GA33" i="5"/>
  <c r="GF33" i="5"/>
  <c r="GK33" i="5"/>
  <c r="R33" i="11"/>
  <c r="W33" i="11"/>
  <c r="AB33" i="11"/>
  <c r="AG33" i="11"/>
  <c r="AL33" i="11"/>
  <c r="AQ33" i="11"/>
  <c r="AV33" i="11"/>
  <c r="BA33" i="11"/>
  <c r="BF33" i="11"/>
  <c r="BK33" i="11"/>
  <c r="BP33" i="11"/>
  <c r="BU33" i="11"/>
  <c r="BZ33" i="11"/>
  <c r="CE33" i="11"/>
  <c r="CJ33" i="11"/>
  <c r="CO33" i="11"/>
  <c r="CT33" i="11"/>
  <c r="CY33" i="11"/>
  <c r="DD33" i="11"/>
  <c r="DI33" i="11"/>
  <c r="DN33" i="11"/>
  <c r="DS33" i="11"/>
  <c r="DX33" i="11"/>
  <c r="EC33" i="11"/>
  <c r="EH33" i="11"/>
  <c r="EM33" i="11"/>
  <c r="ER33" i="11"/>
  <c r="EW33" i="11"/>
  <c r="FB33" i="11"/>
  <c r="FG33" i="11"/>
  <c r="FL33" i="11"/>
  <c r="FQ33" i="11"/>
  <c r="FV33" i="11"/>
  <c r="GA33" i="11"/>
  <c r="GF33" i="11"/>
  <c r="GK33" i="11"/>
  <c r="E19" i="3"/>
  <c r="C37" i="1"/>
  <c r="F117" i="1"/>
  <c r="B23" i="3"/>
  <c r="O44" i="9"/>
  <c r="B45" i="9"/>
  <c r="N44" i="9"/>
  <c r="E20" i="3"/>
  <c r="C21" i="3"/>
  <c r="G31" i="4"/>
  <c r="AP36" i="1"/>
  <c r="F36" i="1" s="1"/>
  <c r="A42" i="5"/>
  <c r="P39" i="9"/>
  <c r="AS38" i="1"/>
  <c r="CM5" i="4"/>
  <c r="AK36" i="1"/>
  <c r="AL36" i="1"/>
  <c r="W36" i="1"/>
  <c r="K34" i="2"/>
  <c r="I33" i="2"/>
  <c r="T36" i="1"/>
  <c r="G34" i="2"/>
  <c r="J34" i="2"/>
  <c r="Z35" i="1"/>
  <c r="AC36" i="1" s="1"/>
  <c r="AF35" i="1"/>
  <c r="AI36" i="1" s="1"/>
  <c r="C84" i="2" l="1"/>
  <c r="F83" i="2"/>
  <c r="AU37" i="1"/>
  <c r="R34" i="5"/>
  <c r="W34" i="5"/>
  <c r="AB34" i="5"/>
  <c r="AG34" i="5"/>
  <c r="AL34" i="5"/>
  <c r="AQ34" i="5"/>
  <c r="AV34" i="5"/>
  <c r="BA34" i="5"/>
  <c r="BF34" i="5"/>
  <c r="BK34" i="5"/>
  <c r="BP34" i="5"/>
  <c r="BU34" i="5"/>
  <c r="BZ34" i="5"/>
  <c r="CE34" i="5"/>
  <c r="CJ34" i="5"/>
  <c r="CO34" i="5"/>
  <c r="CT34" i="5"/>
  <c r="CY34" i="5"/>
  <c r="DD34" i="5"/>
  <c r="DI34" i="5"/>
  <c r="DN34" i="5"/>
  <c r="DS34" i="5"/>
  <c r="DX34" i="5"/>
  <c r="EC34" i="5"/>
  <c r="EH34" i="5"/>
  <c r="EM34" i="5"/>
  <c r="ER34" i="5"/>
  <c r="EW34" i="5"/>
  <c r="FB34" i="5"/>
  <c r="FG34" i="5"/>
  <c r="FL34" i="5"/>
  <c r="FQ34" i="5"/>
  <c r="FV34" i="5"/>
  <c r="GA34" i="5"/>
  <c r="GF34" i="5"/>
  <c r="GK34" i="5"/>
  <c r="R34" i="11"/>
  <c r="W34" i="11"/>
  <c r="AB34" i="11"/>
  <c r="AG34" i="11"/>
  <c r="AL34" i="11"/>
  <c r="AQ34" i="11"/>
  <c r="AV34" i="11"/>
  <c r="BA34" i="11"/>
  <c r="BF34" i="11"/>
  <c r="BK34" i="11"/>
  <c r="BP34" i="11"/>
  <c r="BU34" i="11"/>
  <c r="BZ34" i="11"/>
  <c r="CE34" i="11"/>
  <c r="CJ34" i="11"/>
  <c r="CO34" i="11"/>
  <c r="CT34" i="11"/>
  <c r="CY34" i="11"/>
  <c r="DD34" i="11"/>
  <c r="DI34" i="11"/>
  <c r="DN34" i="11"/>
  <c r="DS34" i="11"/>
  <c r="DX34" i="11"/>
  <c r="EC34" i="11"/>
  <c r="EH34" i="11"/>
  <c r="EM34" i="11"/>
  <c r="ER34" i="11"/>
  <c r="EW34" i="11"/>
  <c r="FB34" i="11"/>
  <c r="FG34" i="11"/>
  <c r="FL34" i="11"/>
  <c r="FQ34" i="11"/>
  <c r="FV34" i="11"/>
  <c r="GA34" i="11"/>
  <c r="GF34" i="11"/>
  <c r="GK34" i="11"/>
  <c r="C38" i="1"/>
  <c r="F118" i="1"/>
  <c r="B21" i="3"/>
  <c r="C22" i="3" s="1"/>
  <c r="O45" i="9"/>
  <c r="N45" i="9"/>
  <c r="B46" i="9"/>
  <c r="G34" i="4"/>
  <c r="E21" i="3"/>
  <c r="A43" i="5"/>
  <c r="AP37" i="1"/>
  <c r="F37" i="1" s="1"/>
  <c r="E36" i="1"/>
  <c r="CN5" i="4"/>
  <c r="P40" i="9"/>
  <c r="AS40" i="1" s="1"/>
  <c r="AS39" i="1"/>
  <c r="AK37" i="1"/>
  <c r="AL37" i="1"/>
  <c r="W37" i="1"/>
  <c r="K35" i="2"/>
  <c r="G35" i="2"/>
  <c r="AL38" i="1" s="1"/>
  <c r="E38" i="1" s="1"/>
  <c r="I34" i="2"/>
  <c r="T37" i="1"/>
  <c r="J35" i="2"/>
  <c r="AF36" i="1"/>
  <c r="AI37" i="1" s="1"/>
  <c r="Z36" i="1"/>
  <c r="AC37" i="1" s="1"/>
  <c r="F84" i="2" l="1"/>
  <c r="C85" i="2"/>
  <c r="AU38" i="1"/>
  <c r="R35" i="5"/>
  <c r="W35" i="5"/>
  <c r="AB35" i="5"/>
  <c r="AG35" i="5"/>
  <c r="AL35" i="5"/>
  <c r="AQ35" i="5"/>
  <c r="AV35" i="5"/>
  <c r="BA35" i="5"/>
  <c r="BF35" i="5"/>
  <c r="BK35" i="5"/>
  <c r="BP35" i="5"/>
  <c r="BU35" i="5"/>
  <c r="BZ35" i="5"/>
  <c r="CE35" i="5"/>
  <c r="CJ35" i="5"/>
  <c r="CO35" i="5"/>
  <c r="CT35" i="5"/>
  <c r="CY35" i="5"/>
  <c r="DD35" i="5"/>
  <c r="DI35" i="5"/>
  <c r="DN35" i="5"/>
  <c r="DS35" i="5"/>
  <c r="DX35" i="5"/>
  <c r="EC35" i="5"/>
  <c r="EH35" i="5"/>
  <c r="EM35" i="5"/>
  <c r="ER35" i="5"/>
  <c r="EW35" i="5"/>
  <c r="FB35" i="5"/>
  <c r="FG35" i="5"/>
  <c r="FL35" i="5"/>
  <c r="FQ35" i="5"/>
  <c r="FV35" i="5"/>
  <c r="GA35" i="5"/>
  <c r="GF35" i="5"/>
  <c r="GK35" i="5"/>
  <c r="R35" i="11"/>
  <c r="W35" i="11"/>
  <c r="AB35" i="11"/>
  <c r="AG35" i="11"/>
  <c r="AL35" i="11"/>
  <c r="AQ35" i="11"/>
  <c r="AV35" i="11"/>
  <c r="BA35" i="11"/>
  <c r="BF35" i="11"/>
  <c r="BK35" i="11"/>
  <c r="BP35" i="11"/>
  <c r="BU35" i="11"/>
  <c r="BZ35" i="11"/>
  <c r="CE35" i="11"/>
  <c r="CJ35" i="11"/>
  <c r="CO35" i="11"/>
  <c r="CT35" i="11"/>
  <c r="CY35" i="11"/>
  <c r="DD35" i="11"/>
  <c r="DI35" i="11"/>
  <c r="DN35" i="11"/>
  <c r="DS35" i="11"/>
  <c r="DX35" i="11"/>
  <c r="EC35" i="11"/>
  <c r="EH35" i="11"/>
  <c r="EM35" i="11"/>
  <c r="ER35" i="11"/>
  <c r="EW35" i="11"/>
  <c r="FB35" i="11"/>
  <c r="FG35" i="11"/>
  <c r="FL35" i="11"/>
  <c r="FQ35" i="11"/>
  <c r="FV35" i="11"/>
  <c r="GA35" i="11"/>
  <c r="GF35" i="11"/>
  <c r="GK35" i="11"/>
  <c r="C39" i="1"/>
  <c r="F119" i="1"/>
  <c r="B24" i="3"/>
  <c r="O46" i="9"/>
  <c r="B47" i="9"/>
  <c r="N46" i="9"/>
  <c r="E22" i="3"/>
  <c r="G32" i="4"/>
  <c r="A44" i="5"/>
  <c r="AP38" i="1"/>
  <c r="F38" i="1" s="1"/>
  <c r="E37" i="1"/>
  <c r="CO5" i="4"/>
  <c r="P41" i="9"/>
  <c r="AS41" i="1" s="1"/>
  <c r="J36" i="2"/>
  <c r="AK38" i="1"/>
  <c r="K36" i="2"/>
  <c r="AF37" i="1"/>
  <c r="AI38" i="1" s="1"/>
  <c r="Z37" i="1"/>
  <c r="AC38" i="1" s="1"/>
  <c r="T38" i="1"/>
  <c r="G36" i="2"/>
  <c r="I35" i="2"/>
  <c r="W38" i="1"/>
  <c r="C86" i="2" l="1"/>
  <c r="F85" i="2"/>
  <c r="AU39" i="1"/>
  <c r="R36" i="5"/>
  <c r="W36" i="5"/>
  <c r="AB36" i="5"/>
  <c r="AG36" i="5"/>
  <c r="AL36" i="5"/>
  <c r="AQ36" i="5"/>
  <c r="AV36" i="5"/>
  <c r="BA36" i="5"/>
  <c r="BF36" i="5"/>
  <c r="BK36" i="5"/>
  <c r="BP36" i="5"/>
  <c r="BU36" i="5"/>
  <c r="BZ36" i="5"/>
  <c r="CE36" i="5"/>
  <c r="CJ36" i="5"/>
  <c r="CO36" i="5"/>
  <c r="CT36" i="5"/>
  <c r="CY36" i="5"/>
  <c r="DD36" i="5"/>
  <c r="DI36" i="5"/>
  <c r="DN36" i="5"/>
  <c r="DS36" i="5"/>
  <c r="DX36" i="5"/>
  <c r="EC36" i="5"/>
  <c r="EH36" i="5"/>
  <c r="EM36" i="5"/>
  <c r="ER36" i="5"/>
  <c r="EW36" i="5"/>
  <c r="FB36" i="5"/>
  <c r="FG36" i="5"/>
  <c r="FL36" i="5"/>
  <c r="FQ36" i="5"/>
  <c r="FV36" i="5"/>
  <c r="GA36" i="5"/>
  <c r="GF36" i="5"/>
  <c r="GK36" i="5"/>
  <c r="R36" i="11"/>
  <c r="W36" i="11"/>
  <c r="AB36" i="11"/>
  <c r="AG36" i="11"/>
  <c r="AL36" i="11"/>
  <c r="AQ36" i="11"/>
  <c r="AV36" i="11"/>
  <c r="BA36" i="11"/>
  <c r="BF36" i="11"/>
  <c r="BK36" i="11"/>
  <c r="BP36" i="11"/>
  <c r="BU36" i="11"/>
  <c r="BZ36" i="11"/>
  <c r="CE36" i="11"/>
  <c r="CJ36" i="11"/>
  <c r="CO36" i="11"/>
  <c r="CT36" i="11"/>
  <c r="CY36" i="11"/>
  <c r="DD36" i="11"/>
  <c r="DI36" i="11"/>
  <c r="DN36" i="11"/>
  <c r="DS36" i="11"/>
  <c r="DX36" i="11"/>
  <c r="EC36" i="11"/>
  <c r="EH36" i="11"/>
  <c r="EM36" i="11"/>
  <c r="ER36" i="11"/>
  <c r="EW36" i="11"/>
  <c r="FB36" i="11"/>
  <c r="FG36" i="11"/>
  <c r="FL36" i="11"/>
  <c r="FQ36" i="11"/>
  <c r="FV36" i="11"/>
  <c r="GA36" i="11"/>
  <c r="GF36" i="11"/>
  <c r="GK36" i="11"/>
  <c r="AP39" i="1"/>
  <c r="F39" i="1" s="1"/>
  <c r="C40" i="1"/>
  <c r="F120" i="1"/>
  <c r="B22" i="3"/>
  <c r="C23" i="3" s="1"/>
  <c r="O47" i="9"/>
  <c r="N47" i="9"/>
  <c r="B48" i="9"/>
  <c r="G35" i="4"/>
  <c r="A45" i="5"/>
  <c r="CP5" i="4"/>
  <c r="P42" i="9"/>
  <c r="AS42" i="1" s="1"/>
  <c r="AK39" i="1"/>
  <c r="AL39" i="1"/>
  <c r="K37" i="2"/>
  <c r="W39" i="1"/>
  <c r="G37" i="2"/>
  <c r="I36" i="2"/>
  <c r="T39" i="1"/>
  <c r="J37" i="2"/>
  <c r="Z38" i="1"/>
  <c r="AC39" i="1" s="1"/>
  <c r="AF38" i="1"/>
  <c r="AI39" i="1" s="1"/>
  <c r="C87" i="2" l="1"/>
  <c r="F86" i="2"/>
  <c r="AU40" i="1"/>
  <c r="W37" i="5"/>
  <c r="R37" i="5"/>
  <c r="AB37" i="5"/>
  <c r="AG37" i="5"/>
  <c r="AL37" i="5"/>
  <c r="AQ37" i="5"/>
  <c r="AV37" i="5"/>
  <c r="BA37" i="5"/>
  <c r="BF37" i="5"/>
  <c r="BK37" i="5"/>
  <c r="BP37" i="5"/>
  <c r="BU37" i="5"/>
  <c r="BZ37" i="5"/>
  <c r="CE37" i="5"/>
  <c r="CJ37" i="5"/>
  <c r="CO37" i="5"/>
  <c r="CT37" i="5"/>
  <c r="CY37" i="5"/>
  <c r="DD37" i="5"/>
  <c r="DI37" i="5"/>
  <c r="DN37" i="5"/>
  <c r="DS37" i="5"/>
  <c r="DX37" i="5"/>
  <c r="EC37" i="5"/>
  <c r="EH37" i="5"/>
  <c r="EM37" i="5"/>
  <c r="ER37" i="5"/>
  <c r="EW37" i="5"/>
  <c r="FB37" i="5"/>
  <c r="FG37" i="5"/>
  <c r="FL37" i="5"/>
  <c r="FQ37" i="5"/>
  <c r="FV37" i="5"/>
  <c r="GA37" i="5"/>
  <c r="GF37" i="5"/>
  <c r="GK37" i="5"/>
  <c r="R37" i="11"/>
  <c r="W37" i="11"/>
  <c r="AB37" i="11"/>
  <c r="AG37" i="11"/>
  <c r="AL37" i="11"/>
  <c r="AQ37" i="11"/>
  <c r="AV37" i="11"/>
  <c r="BA37" i="11"/>
  <c r="BF37" i="11"/>
  <c r="BK37" i="11"/>
  <c r="BP37" i="11"/>
  <c r="BU37" i="11"/>
  <c r="BZ37" i="11"/>
  <c r="CE37" i="11"/>
  <c r="CJ37" i="11"/>
  <c r="CO37" i="11"/>
  <c r="CT37" i="11"/>
  <c r="CY37" i="11"/>
  <c r="DD37" i="11"/>
  <c r="DI37" i="11"/>
  <c r="DN37" i="11"/>
  <c r="DS37" i="11"/>
  <c r="DX37" i="11"/>
  <c r="EC37" i="11"/>
  <c r="EH37" i="11"/>
  <c r="EM37" i="11"/>
  <c r="ER37" i="11"/>
  <c r="EW37" i="11"/>
  <c r="FB37" i="11"/>
  <c r="FG37" i="11"/>
  <c r="FL37" i="11"/>
  <c r="FQ37" i="11"/>
  <c r="FV37" i="11"/>
  <c r="GA37" i="11"/>
  <c r="GF37" i="11"/>
  <c r="GK37" i="11"/>
  <c r="E23" i="3"/>
  <c r="G23" i="3" s="1"/>
  <c r="C41" i="1"/>
  <c r="F121" i="1"/>
  <c r="C24" i="3"/>
  <c r="B25" i="3"/>
  <c r="O48" i="9"/>
  <c r="B49" i="9"/>
  <c r="N48" i="9"/>
  <c r="G38" i="4"/>
  <c r="A46" i="5"/>
  <c r="AP40" i="1"/>
  <c r="F40" i="1" s="1"/>
  <c r="E39" i="1"/>
  <c r="CQ5" i="4"/>
  <c r="P43" i="9"/>
  <c r="AK40" i="1"/>
  <c r="AL40" i="1"/>
  <c r="W40" i="1"/>
  <c r="K38" i="2"/>
  <c r="J38" i="2"/>
  <c r="Z39" i="1"/>
  <c r="AC40" i="1" s="1"/>
  <c r="AF39" i="1"/>
  <c r="AI40" i="1" s="1"/>
  <c r="G38" i="2"/>
  <c r="T40" i="1"/>
  <c r="I37" i="2"/>
  <c r="F87" i="2" l="1"/>
  <c r="C88" i="2"/>
  <c r="AU41" i="1"/>
  <c r="W38" i="5"/>
  <c r="R38" i="5"/>
  <c r="AB38" i="5"/>
  <c r="AG38" i="5"/>
  <c r="AL38" i="5"/>
  <c r="AQ38" i="5"/>
  <c r="AV38" i="5"/>
  <c r="BA38" i="5"/>
  <c r="BF38" i="5"/>
  <c r="BK38" i="5"/>
  <c r="BP38" i="5"/>
  <c r="BU38" i="5"/>
  <c r="BZ38" i="5"/>
  <c r="CE38" i="5"/>
  <c r="CJ38" i="5"/>
  <c r="CO38" i="5"/>
  <c r="CT38" i="5"/>
  <c r="CY38" i="5"/>
  <c r="DD38" i="5"/>
  <c r="DI38" i="5"/>
  <c r="DN38" i="5"/>
  <c r="DS38" i="5"/>
  <c r="DX38" i="5"/>
  <c r="EC38" i="5"/>
  <c r="EH38" i="5"/>
  <c r="EM38" i="5"/>
  <c r="ER38" i="5"/>
  <c r="EW38" i="5"/>
  <c r="FB38" i="5"/>
  <c r="FG38" i="5"/>
  <c r="FL38" i="5"/>
  <c r="FQ38" i="5"/>
  <c r="FV38" i="5"/>
  <c r="GA38" i="5"/>
  <c r="GF38" i="5"/>
  <c r="GK38" i="5"/>
  <c r="R38" i="11"/>
  <c r="W38" i="11"/>
  <c r="AB38" i="11"/>
  <c r="AG38" i="11"/>
  <c r="AL38" i="11"/>
  <c r="AQ38" i="11"/>
  <c r="AV38" i="11"/>
  <c r="BA38" i="11"/>
  <c r="BF38" i="11"/>
  <c r="BK38" i="11"/>
  <c r="BP38" i="11"/>
  <c r="BU38" i="11"/>
  <c r="BZ38" i="11"/>
  <c r="CE38" i="11"/>
  <c r="CJ38" i="11"/>
  <c r="CO38" i="11"/>
  <c r="CT38" i="11"/>
  <c r="CY38" i="11"/>
  <c r="DD38" i="11"/>
  <c r="DI38" i="11"/>
  <c r="DN38" i="11"/>
  <c r="DS38" i="11"/>
  <c r="DX38" i="11"/>
  <c r="EC38" i="11"/>
  <c r="EH38" i="11"/>
  <c r="EM38" i="11"/>
  <c r="ER38" i="11"/>
  <c r="EW38" i="11"/>
  <c r="FB38" i="11"/>
  <c r="FG38" i="11"/>
  <c r="FL38" i="11"/>
  <c r="FQ38" i="11"/>
  <c r="FV38" i="11"/>
  <c r="GA38" i="11"/>
  <c r="GF38" i="11"/>
  <c r="GK38" i="11"/>
  <c r="E24" i="3"/>
  <c r="G24" i="3" s="1"/>
  <c r="C42" i="1"/>
  <c r="F122" i="1"/>
  <c r="C25" i="3"/>
  <c r="B28" i="3"/>
  <c r="O49" i="9"/>
  <c r="N49" i="9"/>
  <c r="B50" i="9"/>
  <c r="G36" i="4"/>
  <c r="A47" i="5"/>
  <c r="AP41" i="1"/>
  <c r="F41" i="1" s="1"/>
  <c r="E40" i="1"/>
  <c r="CR5" i="4"/>
  <c r="P44" i="9"/>
  <c r="AS43" i="1"/>
  <c r="AK41" i="1"/>
  <c r="AL41" i="1"/>
  <c r="K39" i="2"/>
  <c r="Z40" i="1"/>
  <c r="AC41" i="1" s="1"/>
  <c r="AF40" i="1"/>
  <c r="AI41" i="1" s="1"/>
  <c r="W41" i="1"/>
  <c r="G39" i="2"/>
  <c r="AL42" i="1" s="1"/>
  <c r="E42" i="1" s="1"/>
  <c r="I38" i="2"/>
  <c r="T41" i="1"/>
  <c r="J39" i="2"/>
  <c r="F88" i="2" l="1"/>
  <c r="C89" i="2"/>
  <c r="AU42" i="1"/>
  <c r="R39" i="5"/>
  <c r="W39" i="5"/>
  <c r="AB39" i="5"/>
  <c r="AG39" i="5"/>
  <c r="AL39" i="5"/>
  <c r="AQ39" i="5"/>
  <c r="AV39" i="5"/>
  <c r="BA39" i="5"/>
  <c r="BF39" i="5"/>
  <c r="BK39" i="5"/>
  <c r="BP39" i="5"/>
  <c r="BU39" i="5"/>
  <c r="BZ39" i="5"/>
  <c r="CE39" i="5"/>
  <c r="CJ39" i="5"/>
  <c r="CO39" i="5"/>
  <c r="CT39" i="5"/>
  <c r="CY39" i="5"/>
  <c r="DD39" i="5"/>
  <c r="DI39" i="5"/>
  <c r="DN39" i="5"/>
  <c r="DS39" i="5"/>
  <c r="DX39" i="5"/>
  <c r="EC39" i="5"/>
  <c r="EH39" i="5"/>
  <c r="EM39" i="5"/>
  <c r="ER39" i="5"/>
  <c r="EW39" i="5"/>
  <c r="FB39" i="5"/>
  <c r="FG39" i="5"/>
  <c r="FL39" i="5"/>
  <c r="FQ39" i="5"/>
  <c r="FV39" i="5"/>
  <c r="GA39" i="5"/>
  <c r="GF39" i="5"/>
  <c r="GK39" i="5"/>
  <c r="R39" i="11"/>
  <c r="W39" i="11"/>
  <c r="AB39" i="11"/>
  <c r="AG39" i="11"/>
  <c r="AL39" i="11"/>
  <c r="AQ39" i="11"/>
  <c r="AV39" i="11"/>
  <c r="BA39" i="11"/>
  <c r="BF39" i="11"/>
  <c r="BK39" i="11"/>
  <c r="BP39" i="11"/>
  <c r="BU39" i="11"/>
  <c r="BZ39" i="11"/>
  <c r="CE39" i="11"/>
  <c r="CJ39" i="11"/>
  <c r="CO39" i="11"/>
  <c r="CT39" i="11"/>
  <c r="CY39" i="11"/>
  <c r="DD39" i="11"/>
  <c r="DI39" i="11"/>
  <c r="DN39" i="11"/>
  <c r="DS39" i="11"/>
  <c r="DX39" i="11"/>
  <c r="EC39" i="11"/>
  <c r="EH39" i="11"/>
  <c r="EM39" i="11"/>
  <c r="ER39" i="11"/>
  <c r="EW39" i="11"/>
  <c r="FB39" i="11"/>
  <c r="FG39" i="11"/>
  <c r="FL39" i="11"/>
  <c r="FQ39" i="11"/>
  <c r="FV39" i="11"/>
  <c r="GA39" i="11"/>
  <c r="GF39" i="11"/>
  <c r="GK39" i="11"/>
  <c r="H24" i="3"/>
  <c r="E25" i="3"/>
  <c r="G25" i="3" s="1"/>
  <c r="C43" i="1"/>
  <c r="F123" i="1"/>
  <c r="C26" i="3"/>
  <c r="B26" i="3"/>
  <c r="O50" i="9"/>
  <c r="B51" i="9"/>
  <c r="N50" i="9"/>
  <c r="G39" i="4"/>
  <c r="A48" i="5"/>
  <c r="AP42" i="1"/>
  <c r="F42" i="1" s="1"/>
  <c r="E41" i="1"/>
  <c r="CS5" i="4"/>
  <c r="P45" i="9"/>
  <c r="AS44" i="1"/>
  <c r="J40" i="2"/>
  <c r="AK42" i="1"/>
  <c r="K40" i="2"/>
  <c r="W42" i="1"/>
  <c r="AF41" i="1"/>
  <c r="AI42" i="1" s="1"/>
  <c r="Z41" i="1"/>
  <c r="AC42" i="1" s="1"/>
  <c r="T42" i="1"/>
  <c r="I39" i="2"/>
  <c r="G40" i="2"/>
  <c r="F89" i="2" l="1"/>
  <c r="C90" i="2"/>
  <c r="AU43" i="1"/>
  <c r="R40" i="5"/>
  <c r="W40" i="5"/>
  <c r="AB40" i="5"/>
  <c r="AG40" i="5"/>
  <c r="AL40" i="5"/>
  <c r="AQ40" i="5"/>
  <c r="AV40" i="5"/>
  <c r="BA40" i="5"/>
  <c r="BF40" i="5"/>
  <c r="BK40" i="5"/>
  <c r="BP40" i="5"/>
  <c r="BU40" i="5"/>
  <c r="BZ40" i="5"/>
  <c r="CE40" i="5"/>
  <c r="CJ40" i="5"/>
  <c r="CO40" i="5"/>
  <c r="CT40" i="5"/>
  <c r="CY40" i="5"/>
  <c r="DD40" i="5"/>
  <c r="DI40" i="5"/>
  <c r="DN40" i="5"/>
  <c r="DS40" i="5"/>
  <c r="DX40" i="5"/>
  <c r="EC40" i="5"/>
  <c r="EH40" i="5"/>
  <c r="EM40" i="5"/>
  <c r="ER40" i="5"/>
  <c r="EW40" i="5"/>
  <c r="FB40" i="5"/>
  <c r="FG40" i="5"/>
  <c r="FL40" i="5"/>
  <c r="FQ40" i="5"/>
  <c r="FV40" i="5"/>
  <c r="GA40" i="5"/>
  <c r="GF40" i="5"/>
  <c r="GK40" i="5"/>
  <c r="R40" i="11"/>
  <c r="W40" i="11"/>
  <c r="AB40" i="11"/>
  <c r="AG40" i="11"/>
  <c r="AL40" i="11"/>
  <c r="AQ40" i="11"/>
  <c r="AV40" i="11"/>
  <c r="BA40" i="11"/>
  <c r="BF40" i="11"/>
  <c r="BK40" i="11"/>
  <c r="BP40" i="11"/>
  <c r="BU40" i="11"/>
  <c r="BZ40" i="11"/>
  <c r="CE40" i="11"/>
  <c r="CJ40" i="11"/>
  <c r="CO40" i="11"/>
  <c r="CT40" i="11"/>
  <c r="CY40" i="11"/>
  <c r="DD40" i="11"/>
  <c r="DI40" i="11"/>
  <c r="DN40" i="11"/>
  <c r="DS40" i="11"/>
  <c r="DX40" i="11"/>
  <c r="EC40" i="11"/>
  <c r="EH40" i="11"/>
  <c r="EM40" i="11"/>
  <c r="ER40" i="11"/>
  <c r="EW40" i="11"/>
  <c r="FB40" i="11"/>
  <c r="FG40" i="11"/>
  <c r="FL40" i="11"/>
  <c r="FQ40" i="11"/>
  <c r="FV40" i="11"/>
  <c r="GA40" i="11"/>
  <c r="GF40" i="11"/>
  <c r="GK40" i="11"/>
  <c r="I25" i="3"/>
  <c r="H25" i="3"/>
  <c r="J48" i="5"/>
  <c r="E26" i="3"/>
  <c r="H26" i="3" s="1"/>
  <c r="C44" i="1"/>
  <c r="F124" i="1"/>
  <c r="C27" i="3"/>
  <c r="B29" i="3"/>
  <c r="B52" i="9"/>
  <c r="N51" i="9"/>
  <c r="G37" i="4"/>
  <c r="AP43" i="1"/>
  <c r="F43" i="1" s="1"/>
  <c r="A49" i="5"/>
  <c r="P46" i="9"/>
  <c r="AS45" i="1"/>
  <c r="CT5" i="4"/>
  <c r="AK43" i="1"/>
  <c r="AL43" i="1"/>
  <c r="E43" i="1" s="1"/>
  <c r="K41" i="2"/>
  <c r="Z42" i="1"/>
  <c r="AC43" i="1" s="1"/>
  <c r="AF42" i="1"/>
  <c r="AI43" i="1" s="1"/>
  <c r="W43" i="1"/>
  <c r="T43" i="1"/>
  <c r="G41" i="2"/>
  <c r="I40" i="2"/>
  <c r="J41" i="2"/>
  <c r="AU44" i="1" l="1"/>
  <c r="F90" i="2"/>
  <c r="C91" i="2"/>
  <c r="R41" i="5"/>
  <c r="W41" i="5"/>
  <c r="AB41" i="5"/>
  <c r="AG41" i="5"/>
  <c r="AL41" i="5"/>
  <c r="AQ41" i="5"/>
  <c r="AV41" i="5"/>
  <c r="BA41" i="5"/>
  <c r="BF41" i="5"/>
  <c r="BK41" i="5"/>
  <c r="BP41" i="5"/>
  <c r="BU41" i="5"/>
  <c r="BZ41" i="5"/>
  <c r="CE41" i="5"/>
  <c r="CJ41" i="5"/>
  <c r="CO41" i="5"/>
  <c r="CT41" i="5"/>
  <c r="CY41" i="5"/>
  <c r="DD41" i="5"/>
  <c r="DI41" i="5"/>
  <c r="DN41" i="5"/>
  <c r="DS41" i="5"/>
  <c r="DX41" i="5"/>
  <c r="EC41" i="5"/>
  <c r="EH41" i="5"/>
  <c r="EM41" i="5"/>
  <c r="ER41" i="5"/>
  <c r="EW41" i="5"/>
  <c r="FB41" i="5"/>
  <c r="FG41" i="5"/>
  <c r="FL41" i="5"/>
  <c r="FQ41" i="5"/>
  <c r="FV41" i="5"/>
  <c r="GA41" i="5"/>
  <c r="GF41" i="5"/>
  <c r="GK41" i="5"/>
  <c r="R41" i="11"/>
  <c r="W41" i="11"/>
  <c r="AB41" i="11"/>
  <c r="AG41" i="11"/>
  <c r="AL41" i="11"/>
  <c r="AQ41" i="11"/>
  <c r="AV41" i="11"/>
  <c r="BA41" i="11"/>
  <c r="BF41" i="11"/>
  <c r="BK41" i="11"/>
  <c r="BP41" i="11"/>
  <c r="BU41" i="11"/>
  <c r="BZ41" i="11"/>
  <c r="CE41" i="11"/>
  <c r="CJ41" i="11"/>
  <c r="CO41" i="11"/>
  <c r="CT41" i="11"/>
  <c r="CY41" i="11"/>
  <c r="DD41" i="11"/>
  <c r="DI41" i="11"/>
  <c r="DN41" i="11"/>
  <c r="DS41" i="11"/>
  <c r="DX41" i="11"/>
  <c r="EC41" i="11"/>
  <c r="EH41" i="11"/>
  <c r="EM41" i="11"/>
  <c r="ER41" i="11"/>
  <c r="EW41" i="11"/>
  <c r="FB41" i="11"/>
  <c r="FG41" i="11"/>
  <c r="FL41" i="11"/>
  <c r="FQ41" i="11"/>
  <c r="FV41" i="11"/>
  <c r="GA41" i="11"/>
  <c r="GF41" i="11"/>
  <c r="GK41" i="11"/>
  <c r="J26" i="3"/>
  <c r="G26" i="3"/>
  <c r="I26" i="3"/>
  <c r="J49" i="5"/>
  <c r="E27" i="3"/>
  <c r="H27" i="3" s="1"/>
  <c r="O49" i="5"/>
  <c r="C45" i="1"/>
  <c r="AU45" i="1" s="1"/>
  <c r="F125" i="1"/>
  <c r="B27" i="3"/>
  <c r="C28" i="3" s="1"/>
  <c r="O51" i="9"/>
  <c r="N52" i="9" s="1"/>
  <c r="B53" i="9"/>
  <c r="AP44" i="1"/>
  <c r="F44" i="1" s="1"/>
  <c r="G40" i="4"/>
  <c r="A50" i="5"/>
  <c r="P47" i="9"/>
  <c r="AS46" i="1"/>
  <c r="CU5" i="4"/>
  <c r="AK44" i="1"/>
  <c r="AL44" i="1"/>
  <c r="K42" i="2"/>
  <c r="T44" i="1"/>
  <c r="I41" i="2"/>
  <c r="G42" i="2"/>
  <c r="AL45" i="1" s="1"/>
  <c r="E45" i="1" s="1"/>
  <c r="J42" i="2"/>
  <c r="W44" i="1"/>
  <c r="AF43" i="1"/>
  <c r="AI44" i="1" s="1"/>
  <c r="Z43" i="1"/>
  <c r="AC44" i="1" s="1"/>
  <c r="F91" i="2" l="1"/>
  <c r="C92" i="2"/>
  <c r="O52" i="9"/>
  <c r="T50" i="5"/>
  <c r="R42" i="5"/>
  <c r="W42" i="5"/>
  <c r="AB42" i="5"/>
  <c r="AG42" i="5"/>
  <c r="AL42" i="5"/>
  <c r="AQ42" i="5"/>
  <c r="AV42" i="5"/>
  <c r="BA42" i="5"/>
  <c r="BF42" i="5"/>
  <c r="BK42" i="5"/>
  <c r="BP42" i="5"/>
  <c r="BU42" i="5"/>
  <c r="BZ42" i="5"/>
  <c r="CE42" i="5"/>
  <c r="CJ42" i="5"/>
  <c r="CO42" i="5"/>
  <c r="CT42" i="5"/>
  <c r="CY42" i="5"/>
  <c r="DD42" i="5"/>
  <c r="DI42" i="5"/>
  <c r="DN42" i="5"/>
  <c r="DS42" i="5"/>
  <c r="DX42" i="5"/>
  <c r="EC42" i="5"/>
  <c r="EH42" i="5"/>
  <c r="EM42" i="5"/>
  <c r="ER42" i="5"/>
  <c r="EW42" i="5"/>
  <c r="FB42" i="5"/>
  <c r="FG42" i="5"/>
  <c r="FL42" i="5"/>
  <c r="FQ42" i="5"/>
  <c r="FV42" i="5"/>
  <c r="GA42" i="5"/>
  <c r="GF42" i="5"/>
  <c r="GK42" i="5"/>
  <c r="R42" i="11"/>
  <c r="W42" i="11"/>
  <c r="AB42" i="11"/>
  <c r="AG42" i="11"/>
  <c r="AL42" i="11"/>
  <c r="AQ42" i="11"/>
  <c r="AV42" i="11"/>
  <c r="BA42" i="11"/>
  <c r="BF42" i="11"/>
  <c r="BK42" i="11"/>
  <c r="BP42" i="11"/>
  <c r="BU42" i="11"/>
  <c r="BZ42" i="11"/>
  <c r="CE42" i="11"/>
  <c r="CJ42" i="11"/>
  <c r="CO42" i="11"/>
  <c r="CT42" i="11"/>
  <c r="CY42" i="11"/>
  <c r="DD42" i="11"/>
  <c r="DI42" i="11"/>
  <c r="DN42" i="11"/>
  <c r="DS42" i="11"/>
  <c r="DX42" i="11"/>
  <c r="EC42" i="11"/>
  <c r="EH42" i="11"/>
  <c r="EM42" i="11"/>
  <c r="ER42" i="11"/>
  <c r="EW42" i="11"/>
  <c r="FB42" i="11"/>
  <c r="FG42" i="11"/>
  <c r="FL42" i="11"/>
  <c r="FQ42" i="11"/>
  <c r="FV42" i="11"/>
  <c r="GA42" i="11"/>
  <c r="GF42" i="11"/>
  <c r="GK42" i="11"/>
  <c r="J27" i="3"/>
  <c r="K27" i="3"/>
  <c r="G27" i="3"/>
  <c r="I27" i="3"/>
  <c r="J50" i="5"/>
  <c r="E28" i="3"/>
  <c r="L28" i="3" s="1"/>
  <c r="O50" i="5"/>
  <c r="C46" i="1"/>
  <c r="AU46" i="1" s="1"/>
  <c r="F126" i="1"/>
  <c r="C29" i="3"/>
  <c r="B30" i="3"/>
  <c r="N53" i="9"/>
  <c r="B54" i="9"/>
  <c r="A51" i="5"/>
  <c r="AP45" i="1"/>
  <c r="F45" i="1" s="1"/>
  <c r="E44" i="1"/>
  <c r="CV5" i="4"/>
  <c r="P48" i="9"/>
  <c r="AS48" i="1" s="1"/>
  <c r="AS47" i="1"/>
  <c r="J43" i="2"/>
  <c r="AK45" i="1"/>
  <c r="K43" i="2"/>
  <c r="W45" i="1"/>
  <c r="I42" i="2"/>
  <c r="T45" i="1"/>
  <c r="G43" i="2"/>
  <c r="AF44" i="1"/>
  <c r="AI45" i="1" s="1"/>
  <c r="Z44" i="1"/>
  <c r="AC45" i="1" s="1"/>
  <c r="F92" i="2" l="1"/>
  <c r="C93" i="2"/>
  <c r="AP46" i="1"/>
  <c r="F46" i="1" s="1"/>
  <c r="Y51" i="5"/>
  <c r="T51" i="5"/>
  <c r="R43" i="5"/>
  <c r="W43" i="5"/>
  <c r="AB43" i="5"/>
  <c r="AG43" i="5"/>
  <c r="AL43" i="5"/>
  <c r="AQ43" i="5"/>
  <c r="AV43" i="5"/>
  <c r="BA43" i="5"/>
  <c r="BF43" i="5"/>
  <c r="BK43" i="5"/>
  <c r="BP43" i="5"/>
  <c r="BU43" i="5"/>
  <c r="BZ43" i="5"/>
  <c r="CE43" i="5"/>
  <c r="CJ43" i="5"/>
  <c r="CO43" i="5"/>
  <c r="CT43" i="5"/>
  <c r="CY43" i="5"/>
  <c r="DD43" i="5"/>
  <c r="DI43" i="5"/>
  <c r="DN43" i="5"/>
  <c r="DS43" i="5"/>
  <c r="DX43" i="5"/>
  <c r="EC43" i="5"/>
  <c r="EH43" i="5"/>
  <c r="EM43" i="5"/>
  <c r="ER43" i="5"/>
  <c r="EW43" i="5"/>
  <c r="FB43" i="5"/>
  <c r="FG43" i="5"/>
  <c r="FL43" i="5"/>
  <c r="FQ43" i="5"/>
  <c r="FV43" i="5"/>
  <c r="GA43" i="5"/>
  <c r="GF43" i="5"/>
  <c r="GK43" i="5"/>
  <c r="R43" i="11"/>
  <c r="W43" i="11"/>
  <c r="AB43" i="11"/>
  <c r="AG43" i="11"/>
  <c r="AL43" i="11"/>
  <c r="AQ43" i="11"/>
  <c r="AV43" i="11"/>
  <c r="BA43" i="11"/>
  <c r="BF43" i="11"/>
  <c r="BK43" i="11"/>
  <c r="BP43" i="11"/>
  <c r="BU43" i="11"/>
  <c r="BZ43" i="11"/>
  <c r="CE43" i="11"/>
  <c r="CJ43" i="11"/>
  <c r="CO43" i="11"/>
  <c r="CT43" i="11"/>
  <c r="CY43" i="11"/>
  <c r="DD43" i="11"/>
  <c r="DI43" i="11"/>
  <c r="DN43" i="11"/>
  <c r="DS43" i="11"/>
  <c r="DX43" i="11"/>
  <c r="EC43" i="11"/>
  <c r="EH43" i="11"/>
  <c r="EM43" i="11"/>
  <c r="ER43" i="11"/>
  <c r="EW43" i="11"/>
  <c r="FB43" i="11"/>
  <c r="FG43" i="11"/>
  <c r="FL43" i="11"/>
  <c r="FQ43" i="11"/>
  <c r="FV43" i="11"/>
  <c r="GA43" i="11"/>
  <c r="GF43" i="11"/>
  <c r="GK43" i="11"/>
  <c r="J28" i="3"/>
  <c r="G28" i="3"/>
  <c r="H28" i="3"/>
  <c r="K28" i="3"/>
  <c r="I28" i="3"/>
  <c r="J51" i="5"/>
  <c r="C30" i="3"/>
  <c r="E29" i="3"/>
  <c r="L29" i="3" s="1"/>
  <c r="O51" i="5"/>
  <c r="C47" i="1"/>
  <c r="F127" i="1"/>
  <c r="O53" i="9"/>
  <c r="N54" i="9" s="1"/>
  <c r="B55" i="9"/>
  <c r="G41" i="4"/>
  <c r="A52" i="5"/>
  <c r="P49" i="9"/>
  <c r="CW5" i="4"/>
  <c r="AK46" i="1"/>
  <c r="AL46" i="1"/>
  <c r="K44" i="2"/>
  <c r="AF45" i="1"/>
  <c r="AI46" i="1" s="1"/>
  <c r="Z45" i="1"/>
  <c r="AC46" i="1" s="1"/>
  <c r="T46" i="1"/>
  <c r="I43" i="2"/>
  <c r="G44" i="2"/>
  <c r="AL47" i="1" s="1"/>
  <c r="E47" i="1" s="1"/>
  <c r="J44" i="2"/>
  <c r="W46" i="1"/>
  <c r="C94" i="2" l="1"/>
  <c r="F93" i="2"/>
  <c r="AU47" i="1"/>
  <c r="T52" i="5"/>
  <c r="Y52" i="5"/>
  <c r="AD52" i="5"/>
  <c r="W44" i="5"/>
  <c r="R44" i="5"/>
  <c r="AB44" i="5"/>
  <c r="AG44" i="5"/>
  <c r="AL44" i="5"/>
  <c r="AQ44" i="5"/>
  <c r="AV44" i="5"/>
  <c r="BA44" i="5"/>
  <c r="BF44" i="5"/>
  <c r="BK44" i="5"/>
  <c r="BP44" i="5"/>
  <c r="BU44" i="5"/>
  <c r="BZ44" i="5"/>
  <c r="CE44" i="5"/>
  <c r="CJ44" i="5"/>
  <c r="CO44" i="5"/>
  <c r="CT44" i="5"/>
  <c r="CY44" i="5"/>
  <c r="DD44" i="5"/>
  <c r="DI44" i="5"/>
  <c r="DN44" i="5"/>
  <c r="DS44" i="5"/>
  <c r="DX44" i="5"/>
  <c r="EC44" i="5"/>
  <c r="EH44" i="5"/>
  <c r="EM44" i="5"/>
  <c r="ER44" i="5"/>
  <c r="EW44" i="5"/>
  <c r="FB44" i="5"/>
  <c r="FG44" i="5"/>
  <c r="FL44" i="5"/>
  <c r="FQ44" i="5"/>
  <c r="FV44" i="5"/>
  <c r="GA44" i="5"/>
  <c r="GF44" i="5"/>
  <c r="GK44" i="5"/>
  <c r="R44" i="11"/>
  <c r="W44" i="11"/>
  <c r="AB44" i="11"/>
  <c r="AG44" i="11"/>
  <c r="AL44" i="11"/>
  <c r="AQ44" i="11"/>
  <c r="AV44" i="11"/>
  <c r="BA44" i="11"/>
  <c r="BF44" i="11"/>
  <c r="BK44" i="11"/>
  <c r="BP44" i="11"/>
  <c r="BU44" i="11"/>
  <c r="BZ44" i="11"/>
  <c r="CE44" i="11"/>
  <c r="CJ44" i="11"/>
  <c r="CO44" i="11"/>
  <c r="CT44" i="11"/>
  <c r="CY44" i="11"/>
  <c r="DD44" i="11"/>
  <c r="DI44" i="11"/>
  <c r="DN44" i="11"/>
  <c r="DS44" i="11"/>
  <c r="DX44" i="11"/>
  <c r="EC44" i="11"/>
  <c r="EH44" i="11"/>
  <c r="EM44" i="11"/>
  <c r="ER44" i="11"/>
  <c r="EW44" i="11"/>
  <c r="FB44" i="11"/>
  <c r="FG44" i="11"/>
  <c r="FL44" i="11"/>
  <c r="FQ44" i="11"/>
  <c r="FV44" i="11"/>
  <c r="GA44" i="11"/>
  <c r="GF44" i="11"/>
  <c r="GK44" i="11"/>
  <c r="C31" i="3"/>
  <c r="E31" i="3" s="1"/>
  <c r="I31" i="3" s="1"/>
  <c r="J29" i="3"/>
  <c r="H29" i="3"/>
  <c r="M29" i="3"/>
  <c r="G29" i="3"/>
  <c r="I29" i="3"/>
  <c r="K29" i="3"/>
  <c r="E30" i="3"/>
  <c r="H30" i="3" s="1"/>
  <c r="J52" i="5"/>
  <c r="O52" i="5"/>
  <c r="C48" i="1"/>
  <c r="F128" i="1"/>
  <c r="B31" i="3"/>
  <c r="O54" i="9"/>
  <c r="N55" i="9" s="1"/>
  <c r="B56" i="9"/>
  <c r="A53" i="5"/>
  <c r="AP47" i="1"/>
  <c r="F47" i="1" s="1"/>
  <c r="E46" i="1"/>
  <c r="P50" i="9"/>
  <c r="AS49" i="1"/>
  <c r="CX5" i="4"/>
  <c r="J45" i="2"/>
  <c r="AK47" i="1"/>
  <c r="K45" i="2"/>
  <c r="I44" i="2"/>
  <c r="T47" i="1"/>
  <c r="G45" i="2"/>
  <c r="AL48" i="1" s="1"/>
  <c r="E48" i="1" s="1"/>
  <c r="W47" i="1"/>
  <c r="AF46" i="1"/>
  <c r="AI47" i="1" s="1"/>
  <c r="Z46" i="1"/>
  <c r="AC47" i="1" s="1"/>
  <c r="F94" i="2" l="1"/>
  <c r="C95" i="2"/>
  <c r="F95" i="2" s="1"/>
  <c r="AU48" i="1"/>
  <c r="T53" i="5"/>
  <c r="Y53" i="5"/>
  <c r="AD53" i="5"/>
  <c r="AI53" i="5"/>
  <c r="W45" i="5"/>
  <c r="R45" i="5"/>
  <c r="AB45" i="5"/>
  <c r="AG45" i="5"/>
  <c r="AL45" i="5"/>
  <c r="AQ45" i="5"/>
  <c r="AV45" i="5"/>
  <c r="BA45" i="5"/>
  <c r="BF45" i="5"/>
  <c r="BK45" i="5"/>
  <c r="BP45" i="5"/>
  <c r="BU45" i="5"/>
  <c r="BZ45" i="5"/>
  <c r="CE45" i="5"/>
  <c r="CJ45" i="5"/>
  <c r="CO45" i="5"/>
  <c r="CT45" i="5"/>
  <c r="CY45" i="5"/>
  <c r="DD45" i="5"/>
  <c r="DI45" i="5"/>
  <c r="DN45" i="5"/>
  <c r="DS45" i="5"/>
  <c r="DX45" i="5"/>
  <c r="EC45" i="5"/>
  <c r="EH45" i="5"/>
  <c r="EM45" i="5"/>
  <c r="ER45" i="5"/>
  <c r="EW45" i="5"/>
  <c r="FB45" i="5"/>
  <c r="FG45" i="5"/>
  <c r="FL45" i="5"/>
  <c r="FQ45" i="5"/>
  <c r="FV45" i="5"/>
  <c r="GA45" i="5"/>
  <c r="GF45" i="5"/>
  <c r="GK45" i="5"/>
  <c r="R45" i="11"/>
  <c r="W45" i="11"/>
  <c r="AB45" i="11"/>
  <c r="AG45" i="11"/>
  <c r="AL45" i="11"/>
  <c r="AQ45" i="11"/>
  <c r="AV45" i="11"/>
  <c r="BA45" i="11"/>
  <c r="BF45" i="11"/>
  <c r="BK45" i="11"/>
  <c r="BP45" i="11"/>
  <c r="BU45" i="11"/>
  <c r="BZ45" i="11"/>
  <c r="CE45" i="11"/>
  <c r="CJ45" i="11"/>
  <c r="CO45" i="11"/>
  <c r="CT45" i="11"/>
  <c r="CY45" i="11"/>
  <c r="DD45" i="11"/>
  <c r="DI45" i="11"/>
  <c r="DN45" i="11"/>
  <c r="DS45" i="11"/>
  <c r="DX45" i="11"/>
  <c r="EC45" i="11"/>
  <c r="EH45" i="11"/>
  <c r="EM45" i="11"/>
  <c r="ER45" i="11"/>
  <c r="EW45" i="11"/>
  <c r="FB45" i="11"/>
  <c r="FG45" i="11"/>
  <c r="FL45" i="11"/>
  <c r="FQ45" i="11"/>
  <c r="FV45" i="11"/>
  <c r="GA45" i="11"/>
  <c r="GF45" i="11"/>
  <c r="GK45" i="11"/>
  <c r="C32" i="3"/>
  <c r="E32" i="3" s="1"/>
  <c r="I32" i="3" s="1"/>
  <c r="M30" i="3"/>
  <c r="L30" i="3"/>
  <c r="K30" i="3"/>
  <c r="G30" i="3"/>
  <c r="N30" i="3"/>
  <c r="I30" i="3"/>
  <c r="J30" i="3"/>
  <c r="J53" i="5"/>
  <c r="O53" i="5"/>
  <c r="C49" i="1"/>
  <c r="F129" i="1"/>
  <c r="O55" i="9"/>
  <c r="N56" i="9" s="1"/>
  <c r="B57" i="9"/>
  <c r="K31" i="3"/>
  <c r="L31" i="3"/>
  <c r="O31" i="3"/>
  <c r="H31" i="3"/>
  <c r="N31" i="3"/>
  <c r="M31" i="3"/>
  <c r="J31" i="3"/>
  <c r="G31" i="3"/>
  <c r="G42" i="4"/>
  <c r="AP48" i="1"/>
  <c r="F48" i="1" s="1"/>
  <c r="A54" i="5"/>
  <c r="CY5" i="4"/>
  <c r="P51" i="9"/>
  <c r="AS50" i="1"/>
  <c r="J46" i="2"/>
  <c r="AK48" i="1"/>
  <c r="K46" i="2"/>
  <c r="W48" i="1"/>
  <c r="T48" i="1"/>
  <c r="I45" i="2"/>
  <c r="G46" i="2"/>
  <c r="AF47" i="1"/>
  <c r="AI48" i="1" s="1"/>
  <c r="Z47" i="1"/>
  <c r="AC48" i="1" s="1"/>
  <c r="AU49" i="1" l="1"/>
  <c r="T54" i="5"/>
  <c r="Y54" i="5"/>
  <c r="AD54" i="5"/>
  <c r="AI54" i="5"/>
  <c r="AN54" i="5"/>
  <c r="R46" i="5"/>
  <c r="W46" i="5"/>
  <c r="AB46" i="5"/>
  <c r="AG46" i="5"/>
  <c r="AL46" i="5"/>
  <c r="AQ46" i="5"/>
  <c r="AV46" i="5"/>
  <c r="BA46" i="5"/>
  <c r="BF46" i="5"/>
  <c r="BK46" i="5"/>
  <c r="BP46" i="5"/>
  <c r="BU46" i="5"/>
  <c r="BZ46" i="5"/>
  <c r="CE46" i="5"/>
  <c r="CJ46" i="5"/>
  <c r="CO46" i="5"/>
  <c r="CT46" i="5"/>
  <c r="CY46" i="5"/>
  <c r="DD46" i="5"/>
  <c r="DI46" i="5"/>
  <c r="DN46" i="5"/>
  <c r="DS46" i="5"/>
  <c r="DX46" i="5"/>
  <c r="EC46" i="5"/>
  <c r="EH46" i="5"/>
  <c r="EM46" i="5"/>
  <c r="ER46" i="5"/>
  <c r="EW46" i="5"/>
  <c r="FB46" i="5"/>
  <c r="FG46" i="5"/>
  <c r="FL46" i="5"/>
  <c r="FQ46" i="5"/>
  <c r="FV46" i="5"/>
  <c r="GA46" i="5"/>
  <c r="GF46" i="5"/>
  <c r="GK46" i="5"/>
  <c r="R46" i="11"/>
  <c r="W46" i="11"/>
  <c r="AB46" i="11"/>
  <c r="AG46" i="11"/>
  <c r="AL46" i="11"/>
  <c r="AQ46" i="11"/>
  <c r="AV46" i="11"/>
  <c r="BA46" i="11"/>
  <c r="BF46" i="11"/>
  <c r="BK46" i="11"/>
  <c r="BP46" i="11"/>
  <c r="BU46" i="11"/>
  <c r="BZ46" i="11"/>
  <c r="CE46" i="11"/>
  <c r="CJ46" i="11"/>
  <c r="CO46" i="11"/>
  <c r="CT46" i="11"/>
  <c r="CY46" i="11"/>
  <c r="DD46" i="11"/>
  <c r="DI46" i="11"/>
  <c r="DN46" i="11"/>
  <c r="DS46" i="11"/>
  <c r="DX46" i="11"/>
  <c r="EC46" i="11"/>
  <c r="EH46" i="11"/>
  <c r="EM46" i="11"/>
  <c r="ER46" i="11"/>
  <c r="EW46" i="11"/>
  <c r="FB46" i="11"/>
  <c r="FG46" i="11"/>
  <c r="FL46" i="11"/>
  <c r="FQ46" i="11"/>
  <c r="FV46" i="11"/>
  <c r="GA46" i="11"/>
  <c r="GF46" i="11"/>
  <c r="GK46" i="11"/>
  <c r="AP49" i="1"/>
  <c r="F49" i="1" s="1"/>
  <c r="J54" i="5"/>
  <c r="O54" i="5"/>
  <c r="C50" i="1"/>
  <c r="F130" i="1"/>
  <c r="B32" i="3"/>
  <c r="C33" i="3" s="1"/>
  <c r="O56" i="9"/>
  <c r="N57" i="9" s="1"/>
  <c r="B58" i="9"/>
  <c r="L32" i="3"/>
  <c r="H32" i="3"/>
  <c r="P32" i="3"/>
  <c r="O32" i="3"/>
  <c r="K32" i="3"/>
  <c r="G32" i="3"/>
  <c r="N32" i="3"/>
  <c r="J32" i="3"/>
  <c r="M32" i="3"/>
  <c r="A55" i="5"/>
  <c r="CZ5" i="4"/>
  <c r="P52" i="9"/>
  <c r="AS52" i="1" s="1"/>
  <c r="AS51" i="1"/>
  <c r="AK49" i="1"/>
  <c r="AL49" i="1"/>
  <c r="W49" i="1"/>
  <c r="K47" i="2"/>
  <c r="I46" i="2"/>
  <c r="T49" i="1"/>
  <c r="G47" i="2"/>
  <c r="AL50" i="1" s="1"/>
  <c r="E50" i="1" s="1"/>
  <c r="J47" i="2"/>
  <c r="AF48" i="1"/>
  <c r="AI49" i="1" s="1"/>
  <c r="Z48" i="1"/>
  <c r="AC49" i="1" s="1"/>
  <c r="AU50" i="1" l="1"/>
  <c r="Y55" i="5"/>
  <c r="T55" i="5"/>
  <c r="AD55" i="5"/>
  <c r="AI55" i="5"/>
  <c r="AN55" i="5"/>
  <c r="AS55" i="5"/>
  <c r="W47" i="5"/>
  <c r="R47" i="5"/>
  <c r="AB47" i="5"/>
  <c r="AG47" i="5"/>
  <c r="AL47" i="5"/>
  <c r="AQ47" i="5"/>
  <c r="AV47" i="5"/>
  <c r="BA47" i="5"/>
  <c r="BF47" i="5"/>
  <c r="BK47" i="5"/>
  <c r="BP47" i="5"/>
  <c r="BU47" i="5"/>
  <c r="BZ47" i="5"/>
  <c r="CE47" i="5"/>
  <c r="CJ47" i="5"/>
  <c r="CO47" i="5"/>
  <c r="CT47" i="5"/>
  <c r="CY47" i="5"/>
  <c r="DD47" i="5"/>
  <c r="DI47" i="5"/>
  <c r="DN47" i="5"/>
  <c r="DS47" i="5"/>
  <c r="DX47" i="5"/>
  <c r="EC47" i="5"/>
  <c r="EH47" i="5"/>
  <c r="EM47" i="5"/>
  <c r="ER47" i="5"/>
  <c r="EW47" i="5"/>
  <c r="FB47" i="5"/>
  <c r="FG47" i="5"/>
  <c r="FL47" i="5"/>
  <c r="FQ47" i="5"/>
  <c r="FV47" i="5"/>
  <c r="GA47" i="5"/>
  <c r="GF47" i="5"/>
  <c r="GK47" i="5"/>
  <c r="R47" i="11"/>
  <c r="W47" i="11"/>
  <c r="AB47" i="11"/>
  <c r="AG47" i="11"/>
  <c r="AL47" i="11"/>
  <c r="AQ47" i="11"/>
  <c r="AV47" i="11"/>
  <c r="BA47" i="11"/>
  <c r="BF47" i="11"/>
  <c r="BK47" i="11"/>
  <c r="BP47" i="11"/>
  <c r="BU47" i="11"/>
  <c r="BZ47" i="11"/>
  <c r="CE47" i="11"/>
  <c r="CJ47" i="11"/>
  <c r="CO47" i="11"/>
  <c r="CT47" i="11"/>
  <c r="CY47" i="11"/>
  <c r="DD47" i="11"/>
  <c r="DI47" i="11"/>
  <c r="DN47" i="11"/>
  <c r="DS47" i="11"/>
  <c r="DX47" i="11"/>
  <c r="EC47" i="11"/>
  <c r="EH47" i="11"/>
  <c r="EM47" i="11"/>
  <c r="ER47" i="11"/>
  <c r="EW47" i="11"/>
  <c r="FB47" i="11"/>
  <c r="FG47" i="11"/>
  <c r="FL47" i="11"/>
  <c r="FQ47" i="11"/>
  <c r="FV47" i="11"/>
  <c r="GA47" i="11"/>
  <c r="GF47" i="11"/>
  <c r="GK47" i="11"/>
  <c r="J55" i="5"/>
  <c r="E33" i="3"/>
  <c r="Q33" i="3" s="1"/>
  <c r="O55" i="5"/>
  <c r="C51" i="1"/>
  <c r="AU51" i="1" s="1"/>
  <c r="F131" i="1"/>
  <c r="O57" i="9"/>
  <c r="N58" i="9" s="1"/>
  <c r="B59" i="9"/>
  <c r="G48" i="4"/>
  <c r="A56" i="5"/>
  <c r="AP50" i="1"/>
  <c r="F50" i="1" s="1"/>
  <c r="E49" i="1"/>
  <c r="DA5" i="4"/>
  <c r="P53" i="9"/>
  <c r="J48" i="2"/>
  <c r="AK50" i="1"/>
  <c r="W50" i="1"/>
  <c r="K48" i="2"/>
  <c r="T50" i="1"/>
  <c r="I47" i="2"/>
  <c r="G48" i="2"/>
  <c r="AL51" i="1" s="1"/>
  <c r="E51" i="1" s="1"/>
  <c r="AF49" i="1"/>
  <c r="AI50" i="1" s="1"/>
  <c r="Z49" i="1"/>
  <c r="AC50" i="1" s="1"/>
  <c r="Y56" i="5" l="1"/>
  <c r="T56" i="5"/>
  <c r="AD56" i="5"/>
  <c r="AI56" i="5"/>
  <c r="AN56" i="5"/>
  <c r="AS56" i="5"/>
  <c r="AX56" i="5"/>
  <c r="R48" i="5"/>
  <c r="W48" i="5"/>
  <c r="AB48" i="5"/>
  <c r="AG48" i="5"/>
  <c r="AL48" i="5"/>
  <c r="AQ48" i="5"/>
  <c r="AV48" i="5"/>
  <c r="BA48" i="5"/>
  <c r="BF48" i="5"/>
  <c r="BK48" i="5"/>
  <c r="BP48" i="5"/>
  <c r="BU48" i="5"/>
  <c r="BZ48" i="5"/>
  <c r="CE48" i="5"/>
  <c r="CJ48" i="5"/>
  <c r="CO48" i="5"/>
  <c r="CT48" i="5"/>
  <c r="CY48" i="5"/>
  <c r="DD48" i="5"/>
  <c r="DI48" i="5"/>
  <c r="DN48" i="5"/>
  <c r="DS48" i="5"/>
  <c r="DX48" i="5"/>
  <c r="EC48" i="5"/>
  <c r="EH48" i="5"/>
  <c r="EM48" i="5"/>
  <c r="ER48" i="5"/>
  <c r="EW48" i="5"/>
  <c r="FB48" i="5"/>
  <c r="FG48" i="5"/>
  <c r="FL48" i="5"/>
  <c r="FQ48" i="5"/>
  <c r="FV48" i="5"/>
  <c r="GA48" i="5"/>
  <c r="GF48" i="5"/>
  <c r="GK48" i="5"/>
  <c r="R48" i="11"/>
  <c r="W48" i="11"/>
  <c r="AB48" i="11"/>
  <c r="AG48" i="11"/>
  <c r="AL48" i="11"/>
  <c r="AQ48" i="11"/>
  <c r="AV48" i="11"/>
  <c r="BA48" i="11"/>
  <c r="BF48" i="11"/>
  <c r="BK48" i="11"/>
  <c r="BP48" i="11"/>
  <c r="BU48" i="11"/>
  <c r="BZ48" i="11"/>
  <c r="CE48" i="11"/>
  <c r="CJ48" i="11"/>
  <c r="CO48" i="11"/>
  <c r="CT48" i="11"/>
  <c r="CY48" i="11"/>
  <c r="DD48" i="11"/>
  <c r="DI48" i="11"/>
  <c r="DN48" i="11"/>
  <c r="DS48" i="11"/>
  <c r="DX48" i="11"/>
  <c r="EC48" i="11"/>
  <c r="EH48" i="11"/>
  <c r="EM48" i="11"/>
  <c r="ER48" i="11"/>
  <c r="EW48" i="11"/>
  <c r="FB48" i="11"/>
  <c r="FG48" i="11"/>
  <c r="FL48" i="11"/>
  <c r="FQ48" i="11"/>
  <c r="FV48" i="11"/>
  <c r="GA48" i="11"/>
  <c r="GF48" i="11"/>
  <c r="GK48" i="11"/>
  <c r="M33" i="3"/>
  <c r="N33" i="3"/>
  <c r="O33" i="3"/>
  <c r="P33" i="3"/>
  <c r="G33" i="3"/>
  <c r="H33" i="3"/>
  <c r="I33" i="3"/>
  <c r="J33" i="3"/>
  <c r="K33" i="3"/>
  <c r="L33" i="3"/>
  <c r="J56" i="5"/>
  <c r="O56" i="5"/>
  <c r="C52" i="1"/>
  <c r="F132" i="1"/>
  <c r="B38" i="3"/>
  <c r="O58" i="9"/>
  <c r="N59" i="9" s="1"/>
  <c r="B60" i="9"/>
  <c r="AP51" i="1"/>
  <c r="F51" i="1" s="1"/>
  <c r="G46" i="4"/>
  <c r="A57" i="5"/>
  <c r="DB5" i="4"/>
  <c r="P54" i="9"/>
  <c r="AS53" i="1"/>
  <c r="J49" i="2"/>
  <c r="AK51" i="1"/>
  <c r="W51" i="1"/>
  <c r="K49" i="2"/>
  <c r="T51" i="1"/>
  <c r="G49" i="2"/>
  <c r="AL52" i="1" s="1"/>
  <c r="E52" i="1" s="1"/>
  <c r="I48" i="2"/>
  <c r="AF50" i="1"/>
  <c r="AI51" i="1" s="1"/>
  <c r="Z50" i="1"/>
  <c r="AC51" i="1" s="1"/>
  <c r="AU52" i="1" l="1"/>
  <c r="Y57" i="5"/>
  <c r="T57" i="5"/>
  <c r="AD57" i="5"/>
  <c r="AI57" i="5"/>
  <c r="AN57" i="5"/>
  <c r="AS57" i="5"/>
  <c r="AX57" i="5"/>
  <c r="BC57" i="5"/>
  <c r="R49" i="5"/>
  <c r="W49" i="5"/>
  <c r="AB49" i="5"/>
  <c r="AG49" i="5"/>
  <c r="AL49" i="5"/>
  <c r="AQ49" i="5"/>
  <c r="AV49" i="5"/>
  <c r="BA49" i="5"/>
  <c r="BF49" i="5"/>
  <c r="BK49" i="5"/>
  <c r="BP49" i="5"/>
  <c r="BU49" i="5"/>
  <c r="BZ49" i="5"/>
  <c r="CE49" i="5"/>
  <c r="CJ49" i="5"/>
  <c r="CO49" i="5"/>
  <c r="CT49" i="5"/>
  <c r="CY49" i="5"/>
  <c r="DD49" i="5"/>
  <c r="DI49" i="5"/>
  <c r="DN49" i="5"/>
  <c r="DS49" i="5"/>
  <c r="DX49" i="5"/>
  <c r="EC49" i="5"/>
  <c r="EH49" i="5"/>
  <c r="EM49" i="5"/>
  <c r="ER49" i="5"/>
  <c r="EW49" i="5"/>
  <c r="FB49" i="5"/>
  <c r="FG49" i="5"/>
  <c r="FL49" i="5"/>
  <c r="FQ49" i="5"/>
  <c r="FV49" i="5"/>
  <c r="GA49" i="5"/>
  <c r="GF49" i="5"/>
  <c r="GK49" i="5"/>
  <c r="R49" i="11"/>
  <c r="W49" i="11"/>
  <c r="AB49" i="11"/>
  <c r="AG49" i="11"/>
  <c r="AL49" i="11"/>
  <c r="AQ49" i="11"/>
  <c r="AV49" i="11"/>
  <c r="BA49" i="11"/>
  <c r="BF49" i="11"/>
  <c r="BK49" i="11"/>
  <c r="BP49" i="11"/>
  <c r="BU49" i="11"/>
  <c r="BZ49" i="11"/>
  <c r="CE49" i="11"/>
  <c r="CJ49" i="11"/>
  <c r="CO49" i="11"/>
  <c r="CT49" i="11"/>
  <c r="CY49" i="11"/>
  <c r="DD49" i="11"/>
  <c r="DI49" i="11"/>
  <c r="DN49" i="11"/>
  <c r="DS49" i="11"/>
  <c r="DX49" i="11"/>
  <c r="EC49" i="11"/>
  <c r="EH49" i="11"/>
  <c r="EM49" i="11"/>
  <c r="ER49" i="11"/>
  <c r="EW49" i="11"/>
  <c r="FB49" i="11"/>
  <c r="FG49" i="11"/>
  <c r="FL49" i="11"/>
  <c r="FQ49" i="11"/>
  <c r="FV49" i="11"/>
  <c r="GA49" i="11"/>
  <c r="GF49" i="11"/>
  <c r="GK49" i="11"/>
  <c r="AP52" i="1"/>
  <c r="F52" i="1" s="1"/>
  <c r="J57" i="5"/>
  <c r="O57" i="5"/>
  <c r="C53" i="1"/>
  <c r="F133" i="1"/>
  <c r="B36" i="3"/>
  <c r="O60" i="9"/>
  <c r="O59" i="9"/>
  <c r="N60" i="9" s="1"/>
  <c r="G49" i="4"/>
  <c r="P55" i="9"/>
  <c r="AS54" i="1"/>
  <c r="DC5" i="4"/>
  <c r="W52" i="1"/>
  <c r="J50" i="2"/>
  <c r="AK52" i="1"/>
  <c r="K50" i="2"/>
  <c r="T52" i="1"/>
  <c r="I49" i="2"/>
  <c r="G50" i="2"/>
  <c r="AF51" i="1"/>
  <c r="AI52" i="1" s="1"/>
  <c r="Z51" i="1"/>
  <c r="AC52" i="1" s="1"/>
  <c r="AU53" i="1" l="1"/>
  <c r="W50" i="5"/>
  <c r="R50" i="5"/>
  <c r="AB50" i="5"/>
  <c r="AG50" i="5"/>
  <c r="AL50" i="5"/>
  <c r="AQ50" i="5"/>
  <c r="AV50" i="5"/>
  <c r="BA50" i="5"/>
  <c r="BF50" i="5"/>
  <c r="BK50" i="5"/>
  <c r="BP50" i="5"/>
  <c r="BU50" i="5"/>
  <c r="BZ50" i="5"/>
  <c r="CE50" i="5"/>
  <c r="CJ50" i="5"/>
  <c r="CO50" i="5"/>
  <c r="CT50" i="5"/>
  <c r="CY50" i="5"/>
  <c r="DD50" i="5"/>
  <c r="DI50" i="5"/>
  <c r="DN50" i="5"/>
  <c r="DS50" i="5"/>
  <c r="DX50" i="5"/>
  <c r="EC50" i="5"/>
  <c r="EH50" i="5"/>
  <c r="EM50" i="5"/>
  <c r="ER50" i="5"/>
  <c r="EW50" i="5"/>
  <c r="FB50" i="5"/>
  <c r="FG50" i="5"/>
  <c r="FL50" i="5"/>
  <c r="FQ50" i="5"/>
  <c r="FV50" i="5"/>
  <c r="GA50" i="5"/>
  <c r="GF50" i="5"/>
  <c r="GK50" i="5"/>
  <c r="R50" i="11"/>
  <c r="W50" i="11"/>
  <c r="AB50" i="11"/>
  <c r="AG50" i="11"/>
  <c r="AL50" i="11"/>
  <c r="AQ50" i="11"/>
  <c r="AV50" i="11"/>
  <c r="BA50" i="11"/>
  <c r="BF50" i="11"/>
  <c r="BK50" i="11"/>
  <c r="BP50" i="11"/>
  <c r="BU50" i="11"/>
  <c r="BZ50" i="11"/>
  <c r="CE50" i="11"/>
  <c r="CJ50" i="11"/>
  <c r="CO50" i="11"/>
  <c r="CT50" i="11"/>
  <c r="CY50" i="11"/>
  <c r="DD50" i="11"/>
  <c r="DI50" i="11"/>
  <c r="DN50" i="11"/>
  <c r="DS50" i="11"/>
  <c r="DX50" i="11"/>
  <c r="EC50" i="11"/>
  <c r="EH50" i="11"/>
  <c r="EM50" i="11"/>
  <c r="ER50" i="11"/>
  <c r="EW50" i="11"/>
  <c r="FB50" i="11"/>
  <c r="FG50" i="11"/>
  <c r="FL50" i="11"/>
  <c r="FQ50" i="11"/>
  <c r="FV50" i="11"/>
  <c r="GA50" i="11"/>
  <c r="GF50" i="11"/>
  <c r="GK50" i="11"/>
  <c r="AP53" i="1"/>
  <c r="F53" i="1" s="1"/>
  <c r="C54" i="1"/>
  <c r="F134" i="1"/>
  <c r="B39" i="3"/>
  <c r="G47" i="4"/>
  <c r="DD5" i="4"/>
  <c r="P56" i="9"/>
  <c r="AS55" i="1"/>
  <c r="W53" i="1"/>
  <c r="AK53" i="1"/>
  <c r="AL53" i="1"/>
  <c r="E53" i="1" s="1"/>
  <c r="K51" i="2"/>
  <c r="G51" i="2"/>
  <c r="AL54" i="1" s="1"/>
  <c r="E54" i="1" s="1"/>
  <c r="I50" i="2"/>
  <c r="T53" i="1"/>
  <c r="J51" i="2"/>
  <c r="AF52" i="1"/>
  <c r="AI53" i="1" s="1"/>
  <c r="Z52" i="1"/>
  <c r="AC53" i="1" s="1"/>
  <c r="AU54" i="1" l="1"/>
  <c r="R51" i="5"/>
  <c r="W51" i="5"/>
  <c r="AB51" i="5"/>
  <c r="AG51" i="5"/>
  <c r="AL51" i="5"/>
  <c r="AQ51" i="5"/>
  <c r="AV51" i="5"/>
  <c r="BA51" i="5"/>
  <c r="BF51" i="5"/>
  <c r="BK51" i="5"/>
  <c r="BP51" i="5"/>
  <c r="BU51" i="5"/>
  <c r="BZ51" i="5"/>
  <c r="CE51" i="5"/>
  <c r="CJ51" i="5"/>
  <c r="CO51" i="5"/>
  <c r="CT51" i="5"/>
  <c r="CY51" i="5"/>
  <c r="DD51" i="5"/>
  <c r="DI51" i="5"/>
  <c r="DN51" i="5"/>
  <c r="DS51" i="5"/>
  <c r="DX51" i="5"/>
  <c r="EC51" i="5"/>
  <c r="EH51" i="5"/>
  <c r="EM51" i="5"/>
  <c r="ER51" i="5"/>
  <c r="EW51" i="5"/>
  <c r="FB51" i="5"/>
  <c r="FG51" i="5"/>
  <c r="FL51" i="5"/>
  <c r="FQ51" i="5"/>
  <c r="FV51" i="5"/>
  <c r="GA51" i="5"/>
  <c r="GF51" i="5"/>
  <c r="GK51" i="5"/>
  <c r="R51" i="11"/>
  <c r="W51" i="11"/>
  <c r="AB51" i="11"/>
  <c r="AG51" i="11"/>
  <c r="AL51" i="11"/>
  <c r="AQ51" i="11"/>
  <c r="AV51" i="11"/>
  <c r="BA51" i="11"/>
  <c r="BF51" i="11"/>
  <c r="BK51" i="11"/>
  <c r="BP51" i="11"/>
  <c r="BU51" i="11"/>
  <c r="BZ51" i="11"/>
  <c r="CE51" i="11"/>
  <c r="CJ51" i="11"/>
  <c r="CO51" i="11"/>
  <c r="CT51" i="11"/>
  <c r="CY51" i="11"/>
  <c r="DD51" i="11"/>
  <c r="DI51" i="11"/>
  <c r="DN51" i="11"/>
  <c r="DS51" i="11"/>
  <c r="DX51" i="11"/>
  <c r="EC51" i="11"/>
  <c r="EH51" i="11"/>
  <c r="EM51" i="11"/>
  <c r="ER51" i="11"/>
  <c r="EW51" i="11"/>
  <c r="FB51" i="11"/>
  <c r="FG51" i="11"/>
  <c r="FL51" i="11"/>
  <c r="FQ51" i="11"/>
  <c r="FV51" i="11"/>
  <c r="GA51" i="11"/>
  <c r="GF51" i="11"/>
  <c r="GK51" i="11"/>
  <c r="AP54" i="1"/>
  <c r="F54" i="1" s="1"/>
  <c r="C55" i="1"/>
  <c r="AU55" i="1" s="1"/>
  <c r="F135" i="1"/>
  <c r="B37" i="3"/>
  <c r="G50" i="4"/>
  <c r="W54" i="1"/>
  <c r="DE5" i="4"/>
  <c r="P57" i="9"/>
  <c r="AS56" i="1"/>
  <c r="J52" i="2"/>
  <c r="AK54" i="1"/>
  <c r="K52" i="2"/>
  <c r="AF53" i="1"/>
  <c r="AI54" i="1" s="1"/>
  <c r="Z53" i="1"/>
  <c r="AC54" i="1" s="1"/>
  <c r="AP55" i="1"/>
  <c r="F55" i="1" s="1"/>
  <c r="T54" i="1"/>
  <c r="I51" i="2"/>
  <c r="G52" i="2"/>
  <c r="R52" i="5" l="1"/>
  <c r="W52" i="5"/>
  <c r="AB52" i="5"/>
  <c r="AG52" i="5"/>
  <c r="AL52" i="5"/>
  <c r="AQ52" i="5"/>
  <c r="AV52" i="5"/>
  <c r="BA52" i="5"/>
  <c r="BF52" i="5"/>
  <c r="BK52" i="5"/>
  <c r="BP52" i="5"/>
  <c r="BU52" i="5"/>
  <c r="BZ52" i="5"/>
  <c r="CE52" i="5"/>
  <c r="CJ52" i="5"/>
  <c r="CO52" i="5"/>
  <c r="CT52" i="5"/>
  <c r="CY52" i="5"/>
  <c r="DD52" i="5"/>
  <c r="DI52" i="5"/>
  <c r="DN52" i="5"/>
  <c r="DS52" i="5"/>
  <c r="DX52" i="5"/>
  <c r="EC52" i="5"/>
  <c r="EH52" i="5"/>
  <c r="EM52" i="5"/>
  <c r="ER52" i="5"/>
  <c r="EW52" i="5"/>
  <c r="FB52" i="5"/>
  <c r="FG52" i="5"/>
  <c r="FL52" i="5"/>
  <c r="FQ52" i="5"/>
  <c r="FV52" i="5"/>
  <c r="GA52" i="5"/>
  <c r="GF52" i="5"/>
  <c r="GK52" i="5"/>
  <c r="R52" i="11"/>
  <c r="W52" i="11"/>
  <c r="AB52" i="11"/>
  <c r="AG52" i="11"/>
  <c r="AL52" i="11"/>
  <c r="AQ52" i="11"/>
  <c r="AV52" i="11"/>
  <c r="BA52" i="11"/>
  <c r="BF52" i="11"/>
  <c r="BK52" i="11"/>
  <c r="BP52" i="11"/>
  <c r="BU52" i="11"/>
  <c r="BZ52" i="11"/>
  <c r="CE52" i="11"/>
  <c r="CJ52" i="11"/>
  <c r="CO52" i="11"/>
  <c r="CT52" i="11"/>
  <c r="CY52" i="11"/>
  <c r="DD52" i="11"/>
  <c r="DI52" i="11"/>
  <c r="DN52" i="11"/>
  <c r="DS52" i="11"/>
  <c r="DX52" i="11"/>
  <c r="EC52" i="11"/>
  <c r="EH52" i="11"/>
  <c r="EM52" i="11"/>
  <c r="ER52" i="11"/>
  <c r="EW52" i="11"/>
  <c r="FB52" i="11"/>
  <c r="FG52" i="11"/>
  <c r="FL52" i="11"/>
  <c r="FQ52" i="11"/>
  <c r="FV52" i="11"/>
  <c r="GA52" i="11"/>
  <c r="GF52" i="11"/>
  <c r="GK52" i="11"/>
  <c r="C56" i="1"/>
  <c r="F136" i="1"/>
  <c r="B40" i="3"/>
  <c r="G53" i="4"/>
  <c r="P58" i="9"/>
  <c r="DF5" i="4"/>
  <c r="AS57" i="1"/>
  <c r="AK55" i="1"/>
  <c r="AL55" i="1"/>
  <c r="K53" i="2"/>
  <c r="G53" i="2"/>
  <c r="AL56" i="1" s="1"/>
  <c r="E56" i="1" s="1"/>
  <c r="I52" i="2"/>
  <c r="T55" i="1"/>
  <c r="J53" i="2"/>
  <c r="AF54" i="1"/>
  <c r="AI55" i="1" s="1"/>
  <c r="Z54" i="1"/>
  <c r="AC55" i="1" s="1"/>
  <c r="W55" i="1"/>
  <c r="AU56" i="1" l="1"/>
  <c r="R53" i="5"/>
  <c r="W53" i="5"/>
  <c r="AB53" i="5"/>
  <c r="AG53" i="5"/>
  <c r="AL53" i="5"/>
  <c r="AQ53" i="5"/>
  <c r="AV53" i="5"/>
  <c r="BA53" i="5"/>
  <c r="BF53" i="5"/>
  <c r="BK53" i="5"/>
  <c r="BP53" i="5"/>
  <c r="BU53" i="5"/>
  <c r="BZ53" i="5"/>
  <c r="CE53" i="5"/>
  <c r="CJ53" i="5"/>
  <c r="CO53" i="5"/>
  <c r="CT53" i="5"/>
  <c r="CY53" i="5"/>
  <c r="DD53" i="5"/>
  <c r="DI53" i="5"/>
  <c r="DN53" i="5"/>
  <c r="DS53" i="5"/>
  <c r="DX53" i="5"/>
  <c r="EC53" i="5"/>
  <c r="EH53" i="5"/>
  <c r="EM53" i="5"/>
  <c r="ER53" i="5"/>
  <c r="EW53" i="5"/>
  <c r="FB53" i="5"/>
  <c r="FG53" i="5"/>
  <c r="FL53" i="5"/>
  <c r="FQ53" i="5"/>
  <c r="FV53" i="5"/>
  <c r="GA53" i="5"/>
  <c r="GF53" i="5"/>
  <c r="GK53" i="5"/>
  <c r="R53" i="11"/>
  <c r="W53" i="11"/>
  <c r="AB53" i="11"/>
  <c r="AG53" i="11"/>
  <c r="AL53" i="11"/>
  <c r="AQ53" i="11"/>
  <c r="AV53" i="11"/>
  <c r="BA53" i="11"/>
  <c r="BF53" i="11"/>
  <c r="BK53" i="11"/>
  <c r="BP53" i="11"/>
  <c r="BU53" i="11"/>
  <c r="BZ53" i="11"/>
  <c r="CE53" i="11"/>
  <c r="CJ53" i="11"/>
  <c r="CO53" i="11"/>
  <c r="CT53" i="11"/>
  <c r="CY53" i="11"/>
  <c r="DD53" i="11"/>
  <c r="DI53" i="11"/>
  <c r="DN53" i="11"/>
  <c r="DS53" i="11"/>
  <c r="DX53" i="11"/>
  <c r="EC53" i="11"/>
  <c r="EH53" i="11"/>
  <c r="EM53" i="11"/>
  <c r="ER53" i="11"/>
  <c r="EW53" i="11"/>
  <c r="FB53" i="11"/>
  <c r="FG53" i="11"/>
  <c r="FL53" i="11"/>
  <c r="FQ53" i="11"/>
  <c r="FV53" i="11"/>
  <c r="GA53" i="11"/>
  <c r="GF53" i="11"/>
  <c r="GK53" i="11"/>
  <c r="C57" i="1"/>
  <c r="F137" i="1"/>
  <c r="B43" i="3"/>
  <c r="G51" i="4"/>
  <c r="AP56" i="1"/>
  <c r="F56" i="1" s="1"/>
  <c r="E55" i="1"/>
  <c r="DG5" i="4"/>
  <c r="P59" i="9"/>
  <c r="AS58" i="1"/>
  <c r="J54" i="2"/>
  <c r="AK56" i="1"/>
  <c r="K54" i="2"/>
  <c r="Z55" i="1"/>
  <c r="AC56" i="1" s="1"/>
  <c r="AF55" i="1"/>
  <c r="AI56" i="1" s="1"/>
  <c r="W56" i="1"/>
  <c r="G54" i="2"/>
  <c r="I53" i="2"/>
  <c r="T56" i="1"/>
  <c r="AU57" i="1" l="1"/>
  <c r="R54" i="5"/>
  <c r="W54" i="5"/>
  <c r="AB54" i="5"/>
  <c r="AG54" i="5"/>
  <c r="AL54" i="5"/>
  <c r="AQ54" i="5"/>
  <c r="AV54" i="5"/>
  <c r="BA54" i="5"/>
  <c r="BF54" i="5"/>
  <c r="BK54" i="5"/>
  <c r="BP54" i="5"/>
  <c r="BU54" i="5"/>
  <c r="BZ54" i="5"/>
  <c r="CE54" i="5"/>
  <c r="CJ54" i="5"/>
  <c r="CO54" i="5"/>
  <c r="CT54" i="5"/>
  <c r="CY54" i="5"/>
  <c r="DD54" i="5"/>
  <c r="DI54" i="5"/>
  <c r="DN54" i="5"/>
  <c r="DS54" i="5"/>
  <c r="DX54" i="5"/>
  <c r="EC54" i="5"/>
  <c r="EH54" i="5"/>
  <c r="EM54" i="5"/>
  <c r="ER54" i="5"/>
  <c r="EW54" i="5"/>
  <c r="FB54" i="5"/>
  <c r="FG54" i="5"/>
  <c r="FL54" i="5"/>
  <c r="FQ54" i="5"/>
  <c r="FV54" i="5"/>
  <c r="GA54" i="5"/>
  <c r="GF54" i="5"/>
  <c r="GK54" i="5"/>
  <c r="R54" i="11"/>
  <c r="W54" i="11"/>
  <c r="AB54" i="11"/>
  <c r="AG54" i="11"/>
  <c r="AL54" i="11"/>
  <c r="AQ54" i="11"/>
  <c r="AV54" i="11"/>
  <c r="BA54" i="11"/>
  <c r="BF54" i="11"/>
  <c r="BK54" i="11"/>
  <c r="BP54" i="11"/>
  <c r="BU54" i="11"/>
  <c r="BZ54" i="11"/>
  <c r="CE54" i="11"/>
  <c r="CJ54" i="11"/>
  <c r="CO54" i="11"/>
  <c r="CT54" i="11"/>
  <c r="CY54" i="11"/>
  <c r="DD54" i="11"/>
  <c r="DI54" i="11"/>
  <c r="DN54" i="11"/>
  <c r="DS54" i="11"/>
  <c r="DX54" i="11"/>
  <c r="EC54" i="11"/>
  <c r="EH54" i="11"/>
  <c r="EM54" i="11"/>
  <c r="ER54" i="11"/>
  <c r="EW54" i="11"/>
  <c r="FB54" i="11"/>
  <c r="FG54" i="11"/>
  <c r="FL54" i="11"/>
  <c r="FQ54" i="11"/>
  <c r="FV54" i="11"/>
  <c r="GA54" i="11"/>
  <c r="GF54" i="11"/>
  <c r="GK54" i="11"/>
  <c r="AP57" i="1"/>
  <c r="F57" i="1" s="1"/>
  <c r="C58" i="1"/>
  <c r="F138" i="1"/>
  <c r="B41" i="3"/>
  <c r="G54" i="4"/>
  <c r="DH5" i="4"/>
  <c r="P60" i="9"/>
  <c r="Q52" i="9" s="1"/>
  <c r="R52" i="9" s="1"/>
  <c r="AS59" i="1"/>
  <c r="AK57" i="1"/>
  <c r="AL57" i="1"/>
  <c r="K55" i="2"/>
  <c r="AU4" i="1"/>
  <c r="AF56" i="1"/>
  <c r="AI57" i="1" s="1"/>
  <c r="Z56" i="1"/>
  <c r="AC57" i="1" s="1"/>
  <c r="J55" i="2"/>
  <c r="G55" i="2"/>
  <c r="J56" i="2" s="1"/>
  <c r="T57" i="1"/>
  <c r="I54" i="2"/>
  <c r="W57" i="1"/>
  <c r="AU58" i="1" l="1"/>
  <c r="W56" i="5"/>
  <c r="R56" i="5"/>
  <c r="AB56" i="5"/>
  <c r="AG56" i="5"/>
  <c r="AL56" i="5"/>
  <c r="AQ56" i="5"/>
  <c r="AV56" i="5"/>
  <c r="BA56" i="5"/>
  <c r="BF56" i="5"/>
  <c r="BK56" i="5"/>
  <c r="BP56" i="5"/>
  <c r="BU56" i="5"/>
  <c r="BZ56" i="5"/>
  <c r="CE56" i="5"/>
  <c r="CJ56" i="5"/>
  <c r="CO56" i="5"/>
  <c r="CT56" i="5"/>
  <c r="CY56" i="5"/>
  <c r="DD56" i="5"/>
  <c r="DI56" i="5"/>
  <c r="DN56" i="5"/>
  <c r="DS56" i="5"/>
  <c r="DX56" i="5"/>
  <c r="EC56" i="5"/>
  <c r="EH56" i="5"/>
  <c r="EM56" i="5"/>
  <c r="ER56" i="5"/>
  <c r="EW56" i="5"/>
  <c r="FB56" i="5"/>
  <c r="FG56" i="5"/>
  <c r="FL56" i="5"/>
  <c r="FQ56" i="5"/>
  <c r="FV56" i="5"/>
  <c r="GA56" i="5"/>
  <c r="GF56" i="5"/>
  <c r="GK56" i="5"/>
  <c r="W55" i="5"/>
  <c r="R55" i="5"/>
  <c r="AB55" i="5"/>
  <c r="AG55" i="5"/>
  <c r="AL55" i="5"/>
  <c r="AQ55" i="5"/>
  <c r="AV55" i="5"/>
  <c r="BA55" i="5"/>
  <c r="BF55" i="5"/>
  <c r="BK55" i="5"/>
  <c r="BP55" i="5"/>
  <c r="BU55" i="5"/>
  <c r="BZ55" i="5"/>
  <c r="CE55" i="5"/>
  <c r="CJ55" i="5"/>
  <c r="CO55" i="5"/>
  <c r="CT55" i="5"/>
  <c r="CY55" i="5"/>
  <c r="DD55" i="5"/>
  <c r="DI55" i="5"/>
  <c r="DN55" i="5"/>
  <c r="DS55" i="5"/>
  <c r="DX55" i="5"/>
  <c r="EC55" i="5"/>
  <c r="EH55" i="5"/>
  <c r="EM55" i="5"/>
  <c r="ER55" i="5"/>
  <c r="EW55" i="5"/>
  <c r="FB55" i="5"/>
  <c r="FG55" i="5"/>
  <c r="FL55" i="5"/>
  <c r="FQ55" i="5"/>
  <c r="FV55" i="5"/>
  <c r="GA55" i="5"/>
  <c r="GF55" i="5"/>
  <c r="GK55" i="5"/>
  <c r="R55" i="11"/>
  <c r="W55" i="11"/>
  <c r="AB55" i="11"/>
  <c r="AG55" i="11"/>
  <c r="AL55" i="11"/>
  <c r="AQ55" i="11"/>
  <c r="AV55" i="11"/>
  <c r="BA55" i="11"/>
  <c r="BF55" i="11"/>
  <c r="BK55" i="11"/>
  <c r="BP55" i="11"/>
  <c r="BU55" i="11"/>
  <c r="BZ55" i="11"/>
  <c r="CE55" i="11"/>
  <c r="CJ55" i="11"/>
  <c r="CO55" i="11"/>
  <c r="CT55" i="11"/>
  <c r="CY55" i="11"/>
  <c r="DD55" i="11"/>
  <c r="DI55" i="11"/>
  <c r="DN55" i="11"/>
  <c r="DS55" i="11"/>
  <c r="DX55" i="11"/>
  <c r="EC55" i="11"/>
  <c r="EH55" i="11"/>
  <c r="EM55" i="11"/>
  <c r="ER55" i="11"/>
  <c r="EW55" i="11"/>
  <c r="FB55" i="11"/>
  <c r="FG55" i="11"/>
  <c r="FL55" i="11"/>
  <c r="FQ55" i="11"/>
  <c r="FV55" i="11"/>
  <c r="GA55" i="11"/>
  <c r="GF55" i="11"/>
  <c r="GK55" i="11"/>
  <c r="R56" i="11"/>
  <c r="W56" i="11"/>
  <c r="AB56" i="11"/>
  <c r="AG56" i="11"/>
  <c r="AL56" i="11"/>
  <c r="AQ56" i="11"/>
  <c r="AV56" i="11"/>
  <c r="BA56" i="11"/>
  <c r="BF56" i="11"/>
  <c r="BK56" i="11"/>
  <c r="BP56" i="11"/>
  <c r="BU56" i="11"/>
  <c r="BZ56" i="11"/>
  <c r="CE56" i="11"/>
  <c r="CJ56" i="11"/>
  <c r="CO56" i="11"/>
  <c r="CT56" i="11"/>
  <c r="CY56" i="11"/>
  <c r="DD56" i="11"/>
  <c r="DI56" i="11"/>
  <c r="DN56" i="11"/>
  <c r="DS56" i="11"/>
  <c r="DX56" i="11"/>
  <c r="EC56" i="11"/>
  <c r="EH56" i="11"/>
  <c r="EM56" i="11"/>
  <c r="ER56" i="11"/>
  <c r="EW56" i="11"/>
  <c r="FB56" i="11"/>
  <c r="FG56" i="11"/>
  <c r="FL56" i="11"/>
  <c r="FQ56" i="11"/>
  <c r="FV56" i="11"/>
  <c r="GA56" i="11"/>
  <c r="GF56" i="11"/>
  <c r="GK56" i="11"/>
  <c r="C59" i="1"/>
  <c r="F139" i="1"/>
  <c r="B44" i="3"/>
  <c r="Q54" i="9"/>
  <c r="R54" i="9" s="1"/>
  <c r="Q57" i="9"/>
  <c r="R57" i="9" s="1"/>
  <c r="G52" i="4"/>
  <c r="AP58" i="1"/>
  <c r="F58" i="1" s="1"/>
  <c r="E57" i="1"/>
  <c r="DI5" i="4"/>
  <c r="AS61" i="1"/>
  <c r="Q60" i="9"/>
  <c r="R60" i="9" s="1"/>
  <c r="Q10" i="9"/>
  <c r="R10" i="9" s="1"/>
  <c r="Q6" i="9"/>
  <c r="R6" i="9" s="1"/>
  <c r="Q7" i="9"/>
  <c r="R7" i="9" s="1"/>
  <c r="Q5" i="9"/>
  <c r="R5" i="9" s="1"/>
  <c r="Q9" i="9"/>
  <c r="R9" i="9" s="1"/>
  <c r="Q8" i="9"/>
  <c r="R8" i="9" s="1"/>
  <c r="Q13" i="9"/>
  <c r="R13" i="9" s="1"/>
  <c r="Q12" i="9"/>
  <c r="R12" i="9" s="1"/>
  <c r="Q11" i="9"/>
  <c r="R11" i="9" s="1"/>
  <c r="Q18" i="9"/>
  <c r="R18" i="9" s="1"/>
  <c r="Q14" i="9"/>
  <c r="R14" i="9" s="1"/>
  <c r="Q17" i="9"/>
  <c r="R17" i="9" s="1"/>
  <c r="Q15" i="9"/>
  <c r="R15" i="9" s="1"/>
  <c r="Q16" i="9"/>
  <c r="R16" i="9" s="1"/>
  <c r="Q20" i="9"/>
  <c r="R20" i="9" s="1"/>
  <c r="Q23" i="9"/>
  <c r="R23" i="9" s="1"/>
  <c r="Q19" i="9"/>
  <c r="R19" i="9" s="1"/>
  <c r="Q21" i="9"/>
  <c r="R21" i="9" s="1"/>
  <c r="Q22" i="9"/>
  <c r="R22" i="9" s="1"/>
  <c r="Q24" i="9"/>
  <c r="R24" i="9" s="1"/>
  <c r="Q25" i="9"/>
  <c r="R25" i="9" s="1"/>
  <c r="Q29" i="9"/>
  <c r="R29" i="9" s="1"/>
  <c r="Q26" i="9"/>
  <c r="R26" i="9" s="1"/>
  <c r="Q27" i="9"/>
  <c r="R27" i="9" s="1"/>
  <c r="Q28" i="9"/>
  <c r="R28" i="9" s="1"/>
  <c r="Q30" i="9"/>
  <c r="R30" i="9" s="1"/>
  <c r="Q31" i="9"/>
  <c r="R31" i="9" s="1"/>
  <c r="Q33" i="9"/>
  <c r="R33" i="9" s="1"/>
  <c r="Q32" i="9"/>
  <c r="R32" i="9" s="1"/>
  <c r="Q34" i="9"/>
  <c r="R34" i="9" s="1"/>
  <c r="Q35" i="9"/>
  <c r="R35" i="9" s="1"/>
  <c r="Q36" i="9"/>
  <c r="R36" i="9" s="1"/>
  <c r="Q37" i="9"/>
  <c r="R37" i="9" s="1"/>
  <c r="Q38" i="9"/>
  <c r="R38" i="9" s="1"/>
  <c r="Q39" i="9"/>
  <c r="R39" i="9" s="1"/>
  <c r="Q41" i="9"/>
  <c r="R41" i="9" s="1"/>
  <c r="Q40" i="9"/>
  <c r="R40" i="9" s="1"/>
  <c r="Q42" i="9"/>
  <c r="R42" i="9" s="1"/>
  <c r="Q43" i="9"/>
  <c r="R43" i="9" s="1"/>
  <c r="Q44" i="9"/>
  <c r="R44" i="9" s="1"/>
  <c r="Q45" i="9"/>
  <c r="R45" i="9" s="1"/>
  <c r="Q46" i="9"/>
  <c r="R46" i="9" s="1"/>
  <c r="Q47" i="9"/>
  <c r="R47" i="9" s="1"/>
  <c r="Q48" i="9"/>
  <c r="R48" i="9" s="1"/>
  <c r="Q49" i="9"/>
  <c r="R49" i="9" s="1"/>
  <c r="Q58" i="9"/>
  <c r="R58" i="9" s="1"/>
  <c r="Q56" i="9"/>
  <c r="R56" i="9" s="1"/>
  <c r="Q50" i="9"/>
  <c r="R50" i="9" s="1"/>
  <c r="Q51" i="9"/>
  <c r="R51" i="9" s="1"/>
  <c r="Q53" i="9"/>
  <c r="R53" i="9" s="1"/>
  <c r="Q55" i="9"/>
  <c r="R55" i="9" s="1"/>
  <c r="Q59" i="9"/>
  <c r="R59" i="9" s="1"/>
  <c r="AS60" i="1"/>
  <c r="AK58" i="1"/>
  <c r="AL58" i="1"/>
  <c r="W58" i="1"/>
  <c r="K56" i="2"/>
  <c r="AF57" i="1"/>
  <c r="AI58" i="1" s="1"/>
  <c r="Z57" i="1"/>
  <c r="AC58" i="1" s="1"/>
  <c r="T58" i="1"/>
  <c r="G56" i="2"/>
  <c r="I55" i="2"/>
  <c r="AU59" i="1" l="1"/>
  <c r="C60" i="1"/>
  <c r="F140" i="1"/>
  <c r="B42" i="3"/>
  <c r="G55" i="4"/>
  <c r="AP59" i="1"/>
  <c r="F59" i="1" s="1"/>
  <c r="E58" i="1"/>
  <c r="DJ5" i="4"/>
  <c r="AK59" i="1"/>
  <c r="AL59" i="1"/>
  <c r="K57" i="2"/>
  <c r="AF58" i="1"/>
  <c r="AI59" i="1" s="1"/>
  <c r="Z58" i="1"/>
  <c r="AC59" i="1" s="1"/>
  <c r="W59" i="1"/>
  <c r="T59" i="1"/>
  <c r="G57" i="2"/>
  <c r="I56" i="2"/>
  <c r="J57" i="2"/>
  <c r="AU60" i="1" l="1"/>
  <c r="W57" i="5"/>
  <c r="R57" i="5"/>
  <c r="AB57" i="5"/>
  <c r="AG57" i="5"/>
  <c r="AL57" i="5"/>
  <c r="AQ57" i="5"/>
  <c r="AV57" i="5"/>
  <c r="BA57" i="5"/>
  <c r="BF57" i="5"/>
  <c r="BK57" i="5"/>
  <c r="BP57" i="5"/>
  <c r="BU57" i="5"/>
  <c r="BZ57" i="5"/>
  <c r="CE57" i="5"/>
  <c r="CJ57" i="5"/>
  <c r="CO57" i="5"/>
  <c r="CT57" i="5"/>
  <c r="CY57" i="5"/>
  <c r="DD57" i="5"/>
  <c r="DI57" i="5"/>
  <c r="DN57" i="5"/>
  <c r="DS57" i="5"/>
  <c r="DX57" i="5"/>
  <c r="EC57" i="5"/>
  <c r="EH57" i="5"/>
  <c r="EM57" i="5"/>
  <c r="ER57" i="5"/>
  <c r="EW57" i="5"/>
  <c r="FB57" i="5"/>
  <c r="FG57" i="5"/>
  <c r="FL57" i="5"/>
  <c r="FQ57" i="5"/>
  <c r="FV57" i="5"/>
  <c r="GA57" i="5"/>
  <c r="GF57" i="5"/>
  <c r="GK57" i="5"/>
  <c r="R57" i="11"/>
  <c r="W57" i="11"/>
  <c r="AB57" i="11"/>
  <c r="AG57" i="11"/>
  <c r="AL57" i="11"/>
  <c r="AQ57" i="11"/>
  <c r="AV57" i="11"/>
  <c r="BA57" i="11"/>
  <c r="BF57" i="11"/>
  <c r="BK57" i="11"/>
  <c r="BP57" i="11"/>
  <c r="BU57" i="11"/>
  <c r="BZ57" i="11"/>
  <c r="CE57" i="11"/>
  <c r="CJ57" i="11"/>
  <c r="CO57" i="11"/>
  <c r="CT57" i="11"/>
  <c r="CY57" i="11"/>
  <c r="DD57" i="11"/>
  <c r="DI57" i="11"/>
  <c r="DN57" i="11"/>
  <c r="DS57" i="11"/>
  <c r="DX57" i="11"/>
  <c r="EC57" i="11"/>
  <c r="EH57" i="11"/>
  <c r="EM57" i="11"/>
  <c r="ER57" i="11"/>
  <c r="EW57" i="11"/>
  <c r="FB57" i="11"/>
  <c r="FG57" i="11"/>
  <c r="FL57" i="11"/>
  <c r="FQ57" i="11"/>
  <c r="FV57" i="11"/>
  <c r="GA57" i="11"/>
  <c r="GF57" i="11"/>
  <c r="GK57" i="11"/>
  <c r="C61" i="1"/>
  <c r="F141" i="1"/>
  <c r="B45" i="3"/>
  <c r="AP60" i="1"/>
  <c r="F60" i="1" s="1"/>
  <c r="E59" i="1"/>
  <c r="DK5" i="4"/>
  <c r="AK60" i="1"/>
  <c r="AL60" i="1"/>
  <c r="K58" i="2"/>
  <c r="W60" i="1"/>
  <c r="AF59" i="1"/>
  <c r="AI60" i="1" s="1"/>
  <c r="Z59" i="1"/>
  <c r="AC60" i="1" s="1"/>
  <c r="G58" i="2"/>
  <c r="AL61" i="1" s="1"/>
  <c r="E61" i="1" s="1"/>
  <c r="T60" i="1"/>
  <c r="I57" i="2"/>
  <c r="J58" i="2"/>
  <c r="AU61" i="1" l="1"/>
  <c r="C62" i="1"/>
  <c r="F142" i="1"/>
  <c r="I61" i="1"/>
  <c r="AT61" i="1"/>
  <c r="G56" i="4"/>
  <c r="AP61" i="1"/>
  <c r="F61" i="1" s="1"/>
  <c r="E60" i="1"/>
  <c r="DL5" i="4"/>
  <c r="J59" i="2"/>
  <c r="AK61" i="1"/>
  <c r="K59" i="2"/>
  <c r="AF60" i="1"/>
  <c r="AI61" i="1" s="1"/>
  <c r="Z60" i="1"/>
  <c r="AC61" i="1" s="1"/>
  <c r="G59" i="2"/>
  <c r="I58" i="2"/>
  <c r="T61" i="1"/>
  <c r="W61" i="1"/>
  <c r="AU62" i="1" l="1"/>
  <c r="AT62" i="1"/>
  <c r="F143" i="1"/>
  <c r="I62" i="1"/>
  <c r="C63" i="1"/>
  <c r="AU63" i="1" s="1"/>
  <c r="B46" i="3"/>
  <c r="G59" i="4"/>
  <c r="AP62" i="1"/>
  <c r="F62" i="1" s="1"/>
  <c r="G58" i="4"/>
  <c r="DM5" i="4"/>
  <c r="AK62" i="1"/>
  <c r="AL62" i="1"/>
  <c r="E62" i="1" s="1"/>
  <c r="K60" i="2"/>
  <c r="W62" i="1"/>
  <c r="G60" i="2"/>
  <c r="I59" i="2"/>
  <c r="T62" i="1"/>
  <c r="J60" i="2"/>
  <c r="AF61" i="1"/>
  <c r="AI62" i="1" s="1"/>
  <c r="Z61" i="1"/>
  <c r="AC62" i="1" s="1"/>
  <c r="AP63" i="1" l="1"/>
  <c r="F63" i="1" s="1"/>
  <c r="AT63" i="1"/>
  <c r="F144" i="1"/>
  <c r="I63" i="1"/>
  <c r="C64" i="1"/>
  <c r="B48" i="3"/>
  <c r="B49" i="3"/>
  <c r="G57" i="4"/>
  <c r="DN5" i="4"/>
  <c r="AK63" i="1"/>
  <c r="AL63" i="1"/>
  <c r="E63" i="1" s="1"/>
  <c r="K61" i="2"/>
  <c r="AF62" i="1"/>
  <c r="AI63" i="1" s="1"/>
  <c r="Z62" i="1"/>
  <c r="AC63" i="1" s="1"/>
  <c r="T63" i="1"/>
  <c r="G61" i="2"/>
  <c r="AL64" i="1" s="1"/>
  <c r="E64" i="1" s="1"/>
  <c r="I60" i="2"/>
  <c r="J61" i="2"/>
  <c r="W63" i="1"/>
  <c r="AU64" i="1" l="1"/>
  <c r="AT64" i="1"/>
  <c r="F145" i="1"/>
  <c r="I64" i="1"/>
  <c r="C65" i="1"/>
  <c r="AU65" i="1" s="1"/>
  <c r="B47" i="3"/>
  <c r="AP64" i="1"/>
  <c r="F64" i="1" s="1"/>
  <c r="G60" i="4"/>
  <c r="DO5" i="4"/>
  <c r="J62" i="2"/>
  <c r="AK64" i="1"/>
  <c r="W64" i="1"/>
  <c r="K62" i="2"/>
  <c r="T64" i="1"/>
  <c r="I61" i="2"/>
  <c r="G62" i="2"/>
  <c r="AL65" i="1" s="1"/>
  <c r="E65" i="1" s="1"/>
  <c r="Z63" i="1"/>
  <c r="AC64" i="1" s="1"/>
  <c r="AF63" i="1"/>
  <c r="AI64" i="1" s="1"/>
  <c r="AP65" i="1" l="1"/>
  <c r="F65" i="1" s="1"/>
  <c r="AT65" i="1"/>
  <c r="F146" i="1"/>
  <c r="C66" i="1"/>
  <c r="I65" i="1"/>
  <c r="B50" i="3"/>
  <c r="DP5" i="4"/>
  <c r="J63" i="2"/>
  <c r="AK65" i="1"/>
  <c r="K63" i="2"/>
  <c r="G63" i="2"/>
  <c r="T65" i="1"/>
  <c r="I62" i="2"/>
  <c r="Z64" i="1"/>
  <c r="AC65" i="1" s="1"/>
  <c r="AF64" i="1"/>
  <c r="AI65" i="1" s="1"/>
  <c r="W65" i="1"/>
  <c r="AP66" i="1" l="1"/>
  <c r="F66" i="1" s="1"/>
  <c r="C67" i="1"/>
  <c r="F147" i="1"/>
  <c r="I66" i="1"/>
  <c r="G61" i="4"/>
  <c r="DQ5" i="4"/>
  <c r="AK66" i="1"/>
  <c r="AL66" i="1"/>
  <c r="K64" i="2"/>
  <c r="AF65" i="1"/>
  <c r="AI66" i="1" s="1"/>
  <c r="Z65" i="1"/>
  <c r="AC66" i="1" s="1"/>
  <c r="W66" i="1"/>
  <c r="G64" i="2"/>
  <c r="AL67" i="1" s="1"/>
  <c r="E67" i="1" s="1"/>
  <c r="I63" i="2"/>
  <c r="T66" i="1"/>
  <c r="J64" i="2"/>
  <c r="F148" i="1" l="1"/>
  <c r="C68" i="1"/>
  <c r="I67" i="1"/>
  <c r="B51" i="3"/>
  <c r="AP67" i="1"/>
  <c r="F67" i="1" s="1"/>
  <c r="E66" i="1"/>
  <c r="DR5" i="4"/>
  <c r="J65" i="2"/>
  <c r="AK67" i="1"/>
  <c r="K65" i="2"/>
  <c r="W67" i="1"/>
  <c r="Z66" i="1"/>
  <c r="AC67" i="1" s="1"/>
  <c r="AF66" i="1"/>
  <c r="AI67" i="1" s="1"/>
  <c r="T67" i="1"/>
  <c r="G65" i="2"/>
  <c r="I64" i="2"/>
  <c r="F149" i="1" l="1"/>
  <c r="C69" i="1"/>
  <c r="I68" i="1"/>
  <c r="G62" i="4"/>
  <c r="AP68" i="1"/>
  <c r="F68" i="1" s="1"/>
  <c r="DS5" i="4"/>
  <c r="AK68" i="1"/>
  <c r="AL68" i="1"/>
  <c r="E68" i="1" s="1"/>
  <c r="K66" i="2"/>
  <c r="G66" i="2"/>
  <c r="AL69" i="1" s="1"/>
  <c r="E69" i="1" s="1"/>
  <c r="I65" i="2"/>
  <c r="T68" i="1"/>
  <c r="J66" i="2"/>
  <c r="Z67" i="1"/>
  <c r="AC68" i="1" s="1"/>
  <c r="AF67" i="1"/>
  <c r="AI68" i="1" s="1"/>
  <c r="W68" i="1"/>
  <c r="F150" i="1" l="1"/>
  <c r="C70" i="1"/>
  <c r="I69" i="1"/>
  <c r="B52" i="3"/>
  <c r="AP69" i="1"/>
  <c r="F69" i="1" s="1"/>
  <c r="DT5" i="4"/>
  <c r="J67" i="2"/>
  <c r="AK69" i="1"/>
  <c r="K67" i="2"/>
  <c r="W69" i="1"/>
  <c r="AF68" i="1"/>
  <c r="AI69" i="1" s="1"/>
  <c r="Z68" i="1"/>
  <c r="AC69" i="1" s="1"/>
  <c r="G67" i="2"/>
  <c r="AL70" i="1" s="1"/>
  <c r="E70" i="1" s="1"/>
  <c r="T69" i="1"/>
  <c r="I66" i="2"/>
  <c r="AP70" i="1" l="1"/>
  <c r="F70" i="1" s="1"/>
  <c r="F151" i="1"/>
  <c r="I70" i="1"/>
  <c r="C71" i="1"/>
  <c r="DU5" i="4"/>
  <c r="J68" i="2"/>
  <c r="K68" i="2"/>
  <c r="AK70" i="1"/>
  <c r="W70" i="1"/>
  <c r="AF69" i="1"/>
  <c r="AI70" i="1" s="1"/>
  <c r="Z69" i="1"/>
  <c r="AC70" i="1" s="1"/>
  <c r="AP71" i="1"/>
  <c r="F71" i="1" s="1"/>
  <c r="T70" i="1"/>
  <c r="G68" i="2"/>
  <c r="AL71" i="1" s="1"/>
  <c r="E71" i="1" s="1"/>
  <c r="I67" i="2"/>
  <c r="F152" i="1" l="1"/>
  <c r="C72" i="1"/>
  <c r="I71" i="1"/>
  <c r="G63" i="4"/>
  <c r="DV5" i="4"/>
  <c r="K69" i="2"/>
  <c r="AK71" i="1"/>
  <c r="G69" i="2"/>
  <c r="AL72" i="1" s="1"/>
  <c r="E72" i="1" s="1"/>
  <c r="I68" i="2"/>
  <c r="T71" i="1"/>
  <c r="AP72" i="1"/>
  <c r="F72" i="1" s="1"/>
  <c r="J69" i="2"/>
  <c r="W71" i="1"/>
  <c r="AF70" i="1"/>
  <c r="AI71" i="1" s="1"/>
  <c r="Z70" i="1"/>
  <c r="AC71" i="1" s="1"/>
  <c r="F153" i="1" l="1"/>
  <c r="I72" i="1"/>
  <c r="C73" i="1"/>
  <c r="B53" i="3"/>
  <c r="DW5" i="4"/>
  <c r="K70" i="2"/>
  <c r="AK72" i="1"/>
  <c r="W72" i="1"/>
  <c r="AP73" i="1"/>
  <c r="F73" i="1" s="1"/>
  <c r="T72" i="1"/>
  <c r="I69" i="2"/>
  <c r="G70" i="2"/>
  <c r="AL73" i="1" s="1"/>
  <c r="E73" i="1" s="1"/>
  <c r="J70" i="2"/>
  <c r="AF71" i="1"/>
  <c r="AI72" i="1" s="1"/>
  <c r="Z71" i="1"/>
  <c r="AC72" i="1" s="1"/>
  <c r="F154" i="1" l="1"/>
  <c r="C74" i="1"/>
  <c r="I73" i="1"/>
  <c r="DX5" i="4"/>
  <c r="J71" i="2"/>
  <c r="AK73" i="1"/>
  <c r="K71" i="2"/>
  <c r="W73" i="1"/>
  <c r="G71" i="2"/>
  <c r="AP74" i="1"/>
  <c r="F74" i="1" s="1"/>
  <c r="T73" i="1"/>
  <c r="I70" i="2"/>
  <c r="Z72" i="1"/>
  <c r="AC73" i="1" s="1"/>
  <c r="AF72" i="1"/>
  <c r="AI73" i="1" s="1"/>
  <c r="F155" i="1" l="1"/>
  <c r="I74" i="1"/>
  <c r="C75" i="1"/>
  <c r="DY5" i="4"/>
  <c r="AK74" i="1"/>
  <c r="AL74" i="1"/>
  <c r="K72" i="2"/>
  <c r="Z73" i="1"/>
  <c r="AC74" i="1" s="1"/>
  <c r="AF73" i="1"/>
  <c r="AI74" i="1" s="1"/>
  <c r="W74" i="1"/>
  <c r="J72" i="2"/>
  <c r="T74" i="1"/>
  <c r="I71" i="2"/>
  <c r="G72" i="2"/>
  <c r="F156" i="1" l="1"/>
  <c r="C76" i="1"/>
  <c r="I75" i="1"/>
  <c r="AP75" i="1"/>
  <c r="F75" i="1" s="1"/>
  <c r="E74" i="1"/>
  <c r="DZ5" i="4"/>
  <c r="AK75" i="1"/>
  <c r="AL75" i="1"/>
  <c r="K73" i="2"/>
  <c r="I72" i="2"/>
  <c r="T75" i="1"/>
  <c r="G73" i="2"/>
  <c r="J73" i="2"/>
  <c r="W75" i="1"/>
  <c r="AF74" i="1"/>
  <c r="AI75" i="1" s="1"/>
  <c r="Z74" i="1"/>
  <c r="AC75" i="1" s="1"/>
  <c r="F157" i="1" l="1"/>
  <c r="C77" i="1"/>
  <c r="I76" i="1"/>
  <c r="AP76" i="1"/>
  <c r="F76" i="1" s="1"/>
  <c r="E75" i="1"/>
  <c r="EA5" i="4"/>
  <c r="AK76" i="1"/>
  <c r="AL76" i="1"/>
  <c r="K74" i="2"/>
  <c r="W76" i="1"/>
  <c r="AF75" i="1"/>
  <c r="AI76" i="1" s="1"/>
  <c r="Z75" i="1"/>
  <c r="AC76" i="1" s="1"/>
  <c r="G74" i="2"/>
  <c r="T76" i="1"/>
  <c r="I73" i="2"/>
  <c r="J74" i="2"/>
  <c r="F158" i="1" l="1"/>
  <c r="I77" i="1"/>
  <c r="C78" i="1"/>
  <c r="AP77" i="1"/>
  <c r="F77" i="1" s="1"/>
  <c r="E76" i="1"/>
  <c r="EB5" i="4"/>
  <c r="AK77" i="1"/>
  <c r="AL77" i="1"/>
  <c r="W77" i="1"/>
  <c r="K75" i="2"/>
  <c r="G75" i="2"/>
  <c r="J76" i="2" s="1"/>
  <c r="I74" i="2"/>
  <c r="T77" i="1"/>
  <c r="Z76" i="1"/>
  <c r="AC77" i="1" s="1"/>
  <c r="AF76" i="1"/>
  <c r="AI77" i="1" s="1"/>
  <c r="J75" i="2"/>
  <c r="F159" i="1" l="1"/>
  <c r="C79" i="1"/>
  <c r="I78" i="1"/>
  <c r="W78" i="1"/>
  <c r="AP78" i="1"/>
  <c r="F78" i="1" s="1"/>
  <c r="E77" i="1"/>
  <c r="EC5" i="4"/>
  <c r="AK78" i="1"/>
  <c r="AL78" i="1"/>
  <c r="K76" i="2"/>
  <c r="AF77" i="1"/>
  <c r="AI78" i="1" s="1"/>
  <c r="Z77" i="1"/>
  <c r="AC78" i="1" s="1"/>
  <c r="T78" i="1"/>
  <c r="G76" i="2"/>
  <c r="I75" i="2"/>
  <c r="F160" i="1" l="1"/>
  <c r="C80" i="1"/>
  <c r="I79" i="1"/>
  <c r="AP79" i="1"/>
  <c r="F79" i="1" s="1"/>
  <c r="E78" i="1"/>
  <c r="ED5" i="4"/>
  <c r="AK79" i="1"/>
  <c r="AL79" i="1"/>
  <c r="E79" i="1" s="1"/>
  <c r="K77" i="2"/>
  <c r="Z78" i="1"/>
  <c r="AC79" i="1" s="1"/>
  <c r="AF78" i="1"/>
  <c r="AI79" i="1" s="1"/>
  <c r="W79" i="1"/>
  <c r="G77" i="2"/>
  <c r="AL80" i="1" s="1"/>
  <c r="E80" i="1" s="1"/>
  <c r="T79" i="1"/>
  <c r="I76" i="2"/>
  <c r="J77" i="2"/>
  <c r="F161" i="1" l="1"/>
  <c r="I80" i="1"/>
  <c r="C81" i="1"/>
  <c r="AP80" i="1"/>
  <c r="F80" i="1" s="1"/>
  <c r="EE5" i="4"/>
  <c r="J78" i="2"/>
  <c r="AK80" i="1"/>
  <c r="K78" i="2"/>
  <c r="W80" i="1"/>
  <c r="AP81" i="1"/>
  <c r="F81" i="1" s="1"/>
  <c r="T80" i="1"/>
  <c r="I77" i="2"/>
  <c r="G78" i="2"/>
  <c r="Z79" i="1"/>
  <c r="AC80" i="1" s="1"/>
  <c r="AF79" i="1"/>
  <c r="AI80" i="1" s="1"/>
  <c r="F162" i="1" l="1"/>
  <c r="C82" i="1"/>
  <c r="I81" i="1"/>
  <c r="EF5" i="4"/>
  <c r="AK81" i="1"/>
  <c r="AL81" i="1"/>
  <c r="K79" i="2"/>
  <c r="W81" i="1"/>
  <c r="AF80" i="1"/>
  <c r="AI81" i="1" s="1"/>
  <c r="Z80" i="1"/>
  <c r="AC81" i="1" s="1"/>
  <c r="G79" i="2"/>
  <c r="AL82" i="1" s="1"/>
  <c r="E82" i="1" s="1"/>
  <c r="I78" i="2"/>
  <c r="T81" i="1"/>
  <c r="J79" i="2"/>
  <c r="F163" i="1" l="1"/>
  <c r="I82" i="1"/>
  <c r="C83" i="1"/>
  <c r="AP82" i="1"/>
  <c r="F82" i="1" s="1"/>
  <c r="E81" i="1"/>
  <c r="EG5" i="4"/>
  <c r="J80" i="2"/>
  <c r="AK82" i="1"/>
  <c r="K80" i="2"/>
  <c r="K81" i="2" s="1"/>
  <c r="K82" i="2" s="1"/>
  <c r="AF81" i="1"/>
  <c r="AI82" i="1" s="1"/>
  <c r="Z81" i="1"/>
  <c r="AC82" i="1" s="1"/>
  <c r="W82" i="1"/>
  <c r="T82" i="1"/>
  <c r="G80" i="2"/>
  <c r="G81" i="2" s="1"/>
  <c r="I79" i="2"/>
  <c r="J82" i="2" l="1"/>
  <c r="G82" i="2"/>
  <c r="I81" i="2"/>
  <c r="J81" i="2"/>
  <c r="I83" i="1"/>
  <c r="F164" i="1"/>
  <c r="AP83" i="1"/>
  <c r="F83" i="1" s="1"/>
  <c r="EH5" i="4"/>
  <c r="AK83" i="1"/>
  <c r="AL83" i="1"/>
  <c r="E83" i="1" s="1"/>
  <c r="W83" i="1"/>
  <c r="I80" i="2"/>
  <c r="T83" i="1"/>
  <c r="AF82" i="1"/>
  <c r="AI83" i="1" s="1"/>
  <c r="Z82" i="1"/>
  <c r="AC83" i="1" s="1"/>
  <c r="J83" i="2" l="1"/>
  <c r="I82" i="2"/>
  <c r="G83" i="2"/>
  <c r="K83" i="2"/>
  <c r="K84" i="2" s="1"/>
  <c r="EI5" i="4"/>
  <c r="AF83" i="1"/>
  <c r="Z83" i="1"/>
  <c r="G84" i="2" l="1"/>
  <c r="I83" i="2"/>
  <c r="J84" i="2"/>
  <c r="K85" i="2"/>
  <c r="EJ5" i="4"/>
  <c r="G85" i="2" l="1"/>
  <c r="I84" i="2"/>
  <c r="J85" i="2"/>
  <c r="EK5" i="4"/>
  <c r="I85" i="2" l="1"/>
  <c r="G86" i="2"/>
  <c r="J86" i="2"/>
  <c r="K86" i="2"/>
  <c r="K87" i="2" s="1"/>
  <c r="EL5" i="4"/>
  <c r="K88" i="2" l="1"/>
  <c r="G87" i="2"/>
  <c r="I86" i="2"/>
  <c r="J87" i="2"/>
  <c r="EM5" i="4"/>
  <c r="G88" i="2" l="1"/>
  <c r="I87" i="2"/>
  <c r="J88" i="2"/>
  <c r="K89" i="2"/>
  <c r="EN5" i="4"/>
  <c r="G89" i="2" l="1"/>
  <c r="I88" i="2"/>
  <c r="J89" i="2"/>
  <c r="EO5" i="4"/>
  <c r="G90" i="2" l="1"/>
  <c r="I89" i="2"/>
  <c r="J90" i="2"/>
  <c r="K90" i="2"/>
  <c r="K91" i="2" s="1"/>
  <c r="EP5" i="4"/>
  <c r="G91" i="2" l="1"/>
  <c r="I90" i="2"/>
  <c r="J91" i="2"/>
  <c r="EQ5" i="4"/>
  <c r="I91" i="2" l="1"/>
  <c r="G92" i="2"/>
  <c r="J92" i="2"/>
  <c r="K92" i="2"/>
  <c r="K93" i="2" s="1"/>
  <c r="ER5" i="4"/>
  <c r="I92" i="2" l="1"/>
  <c r="G93" i="2"/>
  <c r="J93" i="2"/>
  <c r="ES5" i="4"/>
  <c r="G94" i="2" l="1"/>
  <c r="I93" i="2"/>
  <c r="J94" i="2"/>
  <c r="K94" i="2"/>
  <c r="K95" i="2" s="1"/>
  <c r="ET5" i="4"/>
  <c r="G95" i="2" l="1"/>
  <c r="I95" i="2" s="1"/>
  <c r="I94" i="2"/>
  <c r="J95" i="2"/>
  <c r="EU5" i="4"/>
  <c r="EV5" i="4" l="1"/>
  <c r="EW5" i="4" l="1"/>
  <c r="EX5" i="4" l="1"/>
  <c r="EY5" i="4" l="1"/>
  <c r="EZ5" i="4" l="1"/>
  <c r="FA5" i="4" l="1"/>
  <c r="FB5" i="4" l="1"/>
  <c r="FC5" i="4" l="1"/>
  <c r="FD5" i="4" l="1"/>
  <c r="FE5" i="4" l="1"/>
  <c r="FF5" i="4" l="1"/>
  <c r="FG5" i="4" l="1"/>
  <c r="FH5" i="4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FI5" i="4" l="1"/>
  <c r="Y81" i="1"/>
  <c r="AE81" i="1"/>
  <c r="Y73" i="1"/>
  <c r="AE73" i="1"/>
  <c r="AE71" i="1"/>
  <c r="Y71" i="1"/>
  <c r="AE82" i="1"/>
  <c r="Y82" i="1"/>
  <c r="Y78" i="1"/>
  <c r="AE78" i="1"/>
  <c r="Y76" i="1"/>
  <c r="AE76" i="1"/>
  <c r="AE72" i="1"/>
  <c r="Y72" i="1"/>
  <c r="AE70" i="1"/>
  <c r="Y70" i="1"/>
  <c r="Y68" i="1"/>
  <c r="AE68" i="1"/>
  <c r="AE66" i="1"/>
  <c r="Y66" i="1"/>
  <c r="AE64" i="1"/>
  <c r="Y64" i="1"/>
  <c r="AE58" i="1"/>
  <c r="Y58" i="1"/>
  <c r="Y56" i="1"/>
  <c r="AE56" i="1"/>
  <c r="AE54" i="1"/>
  <c r="Y54" i="1"/>
  <c r="Y52" i="1"/>
  <c r="AE52" i="1"/>
  <c r="AE46" i="1"/>
  <c r="Y46" i="1"/>
  <c r="Y44" i="1"/>
  <c r="AE44" i="1"/>
  <c r="Y42" i="1"/>
  <c r="AE42" i="1"/>
  <c r="AE34" i="1"/>
  <c r="Y34" i="1"/>
  <c r="Y28" i="1"/>
  <c r="AE28" i="1"/>
  <c r="Y26" i="1"/>
  <c r="AE26" i="1"/>
  <c r="Y22" i="1"/>
  <c r="AE22" i="1"/>
  <c r="Y18" i="1"/>
  <c r="AE18" i="1"/>
  <c r="Y16" i="1"/>
  <c r="AE16" i="1"/>
  <c r="Y10" i="1"/>
  <c r="AE10" i="1"/>
  <c r="AE6" i="1"/>
  <c r="Y6" i="1"/>
  <c r="AE62" i="1"/>
  <c r="Y62" i="1"/>
  <c r="Y60" i="1"/>
  <c r="AE60" i="1"/>
  <c r="AE50" i="1"/>
  <c r="Y50" i="1"/>
  <c r="AE48" i="1"/>
  <c r="Y48" i="1"/>
  <c r="AE40" i="1"/>
  <c r="Y40" i="1"/>
  <c r="AE38" i="1"/>
  <c r="Y38" i="1"/>
  <c r="Y36" i="1"/>
  <c r="AE36" i="1"/>
  <c r="AE32" i="1"/>
  <c r="Y32" i="1"/>
  <c r="AE30" i="1"/>
  <c r="Y30" i="1"/>
  <c r="Y24" i="1"/>
  <c r="AE24" i="1"/>
  <c r="AE20" i="1"/>
  <c r="Y20" i="1"/>
  <c r="AE14" i="1"/>
  <c r="Y14" i="1"/>
  <c r="AE12" i="1"/>
  <c r="Y12" i="1"/>
  <c r="AE8" i="1"/>
  <c r="Y8" i="1"/>
  <c r="Y83" i="1"/>
  <c r="AE83" i="1"/>
  <c r="AE79" i="1"/>
  <c r="Y79" i="1"/>
  <c r="Y80" i="1"/>
  <c r="AE80" i="1"/>
  <c r="Y74" i="1"/>
  <c r="AE74" i="1"/>
  <c r="Y77" i="1"/>
  <c r="AE77" i="1"/>
  <c r="AE75" i="1"/>
  <c r="Y75" i="1"/>
  <c r="AE69" i="1"/>
  <c r="Y69" i="1"/>
  <c r="AE67" i="1"/>
  <c r="Y67" i="1"/>
  <c r="AE65" i="1"/>
  <c r="Y65" i="1"/>
  <c r="AE63" i="1"/>
  <c r="Y63" i="1"/>
  <c r="AE61" i="1"/>
  <c r="Y61" i="1"/>
  <c r="AE49" i="1"/>
  <c r="Y49" i="1"/>
  <c r="AE45" i="1"/>
  <c r="Y45" i="1"/>
  <c r="Y37" i="1"/>
  <c r="AE37" i="1"/>
  <c r="AE35" i="1"/>
  <c r="Y35" i="1"/>
  <c r="AE33" i="1"/>
  <c r="Y33" i="1"/>
  <c r="AE31" i="1"/>
  <c r="Y31" i="1"/>
  <c r="Y25" i="1"/>
  <c r="AE25" i="1"/>
  <c r="Y23" i="1"/>
  <c r="AE23" i="1"/>
  <c r="AE19" i="1"/>
  <c r="Y19" i="1"/>
  <c r="AE17" i="1"/>
  <c r="Y17" i="1"/>
  <c r="AE15" i="1"/>
  <c r="Y15" i="1"/>
  <c r="Y13" i="1"/>
  <c r="AE13" i="1"/>
  <c r="AE11" i="1"/>
  <c r="Y11" i="1"/>
  <c r="Y9" i="1"/>
  <c r="AE9" i="1"/>
  <c r="AM6" i="1"/>
  <c r="G6" i="1" s="1"/>
  <c r="AE59" i="1"/>
  <c r="Y59" i="1"/>
  <c r="AE57" i="1"/>
  <c r="Y57" i="1"/>
  <c r="Y55" i="1"/>
  <c r="AE55" i="1"/>
  <c r="AE53" i="1"/>
  <c r="Y53" i="1"/>
  <c r="AE51" i="1"/>
  <c r="Y51" i="1"/>
  <c r="AE47" i="1"/>
  <c r="Y47" i="1"/>
  <c r="Y43" i="1"/>
  <c r="AE43" i="1"/>
  <c r="Y41" i="1"/>
  <c r="AE41" i="1"/>
  <c r="Y39" i="1"/>
  <c r="AE39" i="1"/>
  <c r="Y29" i="1"/>
  <c r="AE29" i="1"/>
  <c r="AE27" i="1"/>
  <c r="Y27" i="1"/>
  <c r="AE21" i="1"/>
  <c r="Y21" i="1"/>
  <c r="Y7" i="1"/>
  <c r="AE7" i="1"/>
  <c r="AE5" i="1"/>
  <c r="AG6" i="1" s="1"/>
  <c r="AH6" i="1" s="1"/>
  <c r="AJ6" i="1" s="1"/>
  <c r="U6" i="1"/>
  <c r="Y5" i="1"/>
  <c r="AA6" i="1" s="1"/>
  <c r="AB6" i="1" s="1"/>
  <c r="AD6" i="1" s="1"/>
  <c r="H6" i="1" l="1"/>
  <c r="AT6" i="1" s="1"/>
  <c r="FJ5" i="4"/>
  <c r="AA7" i="1"/>
  <c r="AB7" i="1" s="1"/>
  <c r="AD7" i="1" s="1"/>
  <c r="AG7" i="1"/>
  <c r="AH7" i="1" s="1"/>
  <c r="AJ7" i="1" s="1"/>
  <c r="V6" i="1"/>
  <c r="X6" i="1" s="1"/>
  <c r="U7" i="1"/>
  <c r="AM7" i="1"/>
  <c r="H7" i="1" s="1"/>
  <c r="AO6" i="1"/>
  <c r="AQ6" i="1" s="1"/>
  <c r="G7" i="1" l="1"/>
  <c r="FK5" i="4"/>
  <c r="AG8" i="1"/>
  <c r="AH8" i="1" s="1"/>
  <c r="AJ8" i="1" s="1"/>
  <c r="AA8" i="1"/>
  <c r="AB8" i="1" s="1"/>
  <c r="AD8" i="1" s="1"/>
  <c r="I6" i="1"/>
  <c r="V7" i="1"/>
  <c r="X7" i="1" s="1"/>
  <c r="U8" i="1"/>
  <c r="AO7" i="1"/>
  <c r="AQ7" i="1" s="1"/>
  <c r="AM8" i="1"/>
  <c r="G8" i="1" l="1"/>
  <c r="H8" i="1"/>
  <c r="FL5" i="4"/>
  <c r="AG9" i="1"/>
  <c r="AG10" i="1" s="1"/>
  <c r="AA9" i="1"/>
  <c r="AA10" i="1" s="1"/>
  <c r="AM9" i="1"/>
  <c r="AO8" i="1"/>
  <c r="AQ8" i="1" s="1"/>
  <c r="V8" i="1"/>
  <c r="X8" i="1" s="1"/>
  <c r="U9" i="1"/>
  <c r="AT7" i="1"/>
  <c r="I7" i="1"/>
  <c r="G9" i="1" l="1"/>
  <c r="H9" i="1"/>
  <c r="FM5" i="4"/>
  <c r="AH9" i="1"/>
  <c r="AJ9" i="1" s="1"/>
  <c r="AB9" i="1"/>
  <c r="AD9" i="1" s="1"/>
  <c r="AH10" i="1"/>
  <c r="AJ10" i="1" s="1"/>
  <c r="AG11" i="1"/>
  <c r="AO9" i="1"/>
  <c r="AQ9" i="1" s="1"/>
  <c r="AM10" i="1"/>
  <c r="G10" i="1" s="1"/>
  <c r="AB10" i="1"/>
  <c r="AD10" i="1" s="1"/>
  <c r="AA11" i="1"/>
  <c r="V9" i="1"/>
  <c r="X9" i="1" s="1"/>
  <c r="U10" i="1"/>
  <c r="FN5" i="4" l="1"/>
  <c r="AH11" i="1"/>
  <c r="AJ11" i="1" s="1"/>
  <c r="AG12" i="1"/>
  <c r="U11" i="1"/>
  <c r="V10" i="1"/>
  <c r="X10" i="1" s="1"/>
  <c r="AM11" i="1"/>
  <c r="G11" i="1" s="1"/>
  <c r="AO10" i="1"/>
  <c r="AQ10" i="1" s="1"/>
  <c r="AB11" i="1"/>
  <c r="AD11" i="1" s="1"/>
  <c r="AA12" i="1"/>
  <c r="AO11" i="1" l="1"/>
  <c r="AQ11" i="1" s="1"/>
  <c r="AM12" i="1"/>
  <c r="G12" i="1" s="1"/>
  <c r="V11" i="1"/>
  <c r="X11" i="1" s="1"/>
  <c r="U12" i="1"/>
  <c r="AH12" i="1"/>
  <c r="AJ12" i="1" s="1"/>
  <c r="AG13" i="1"/>
  <c r="AB12" i="1"/>
  <c r="AD12" i="1" s="1"/>
  <c r="AA13" i="1"/>
  <c r="AB13" i="1" l="1"/>
  <c r="AD13" i="1" s="1"/>
  <c r="AA14" i="1"/>
  <c r="AH13" i="1"/>
  <c r="AJ13" i="1" s="1"/>
  <c r="AG14" i="1"/>
  <c r="V12" i="1"/>
  <c r="X12" i="1" s="1"/>
  <c r="U13" i="1"/>
  <c r="AO12" i="1"/>
  <c r="AQ12" i="1" s="1"/>
  <c r="AM13" i="1"/>
  <c r="G13" i="1" s="1"/>
  <c r="V13" i="1" l="1"/>
  <c r="X13" i="1" s="1"/>
  <c r="U14" i="1"/>
  <c r="AH14" i="1"/>
  <c r="AJ14" i="1" s="1"/>
  <c r="AG15" i="1"/>
  <c r="AO13" i="1"/>
  <c r="AQ13" i="1" s="1"/>
  <c r="AM14" i="1"/>
  <c r="G14" i="1" s="1"/>
  <c r="AB14" i="1"/>
  <c r="AD14" i="1" s="1"/>
  <c r="AA15" i="1"/>
  <c r="AH15" i="1" l="1"/>
  <c r="AJ15" i="1" s="1"/>
  <c r="AG16" i="1"/>
  <c r="AB15" i="1"/>
  <c r="AD15" i="1" s="1"/>
  <c r="AA16" i="1"/>
  <c r="AO14" i="1"/>
  <c r="AQ14" i="1" s="1"/>
  <c r="AM15" i="1"/>
  <c r="G15" i="1" s="1"/>
  <c r="V14" i="1"/>
  <c r="X14" i="1" s="1"/>
  <c r="U15" i="1"/>
  <c r="AO15" i="1" l="1"/>
  <c r="AQ15" i="1" s="1"/>
  <c r="AM16" i="1"/>
  <c r="G16" i="1" s="1"/>
  <c r="AH16" i="1"/>
  <c r="AJ16" i="1" s="1"/>
  <c r="AG17" i="1"/>
  <c r="AB16" i="1"/>
  <c r="AD16" i="1" s="1"/>
  <c r="AA17" i="1"/>
  <c r="V15" i="1"/>
  <c r="X15" i="1" s="1"/>
  <c r="U16" i="1"/>
  <c r="U17" i="1" l="1"/>
  <c r="V16" i="1"/>
  <c r="X16" i="1" s="1"/>
  <c r="AB17" i="1"/>
  <c r="AD17" i="1" s="1"/>
  <c r="AA18" i="1"/>
  <c r="AH17" i="1"/>
  <c r="AJ17" i="1" s="1"/>
  <c r="AG18" i="1"/>
  <c r="AM17" i="1"/>
  <c r="G17" i="1" s="1"/>
  <c r="AO16" i="1"/>
  <c r="AQ16" i="1" s="1"/>
  <c r="AB18" i="1" l="1"/>
  <c r="AD18" i="1" s="1"/>
  <c r="AA19" i="1"/>
  <c r="AM18" i="1"/>
  <c r="G18" i="1" s="1"/>
  <c r="AO17" i="1"/>
  <c r="AQ17" i="1" s="1"/>
  <c r="AH18" i="1"/>
  <c r="AJ18" i="1" s="1"/>
  <c r="AG19" i="1"/>
  <c r="V17" i="1"/>
  <c r="X17" i="1" s="1"/>
  <c r="U18" i="1"/>
  <c r="AB19" i="1" l="1"/>
  <c r="AD19" i="1" s="1"/>
  <c r="AA20" i="1"/>
  <c r="AH19" i="1"/>
  <c r="AJ19" i="1" s="1"/>
  <c r="AG20" i="1"/>
  <c r="V18" i="1"/>
  <c r="X18" i="1" s="1"/>
  <c r="U19" i="1"/>
  <c r="AO18" i="1"/>
  <c r="AQ18" i="1" s="1"/>
  <c r="AM19" i="1"/>
  <c r="G19" i="1" s="1"/>
  <c r="AH20" i="1" l="1"/>
  <c r="AJ20" i="1" s="1"/>
  <c r="AG21" i="1"/>
  <c r="V19" i="1"/>
  <c r="X19" i="1" s="1"/>
  <c r="U20" i="1"/>
  <c r="AB20" i="1"/>
  <c r="AD20" i="1" s="1"/>
  <c r="AA21" i="1"/>
  <c r="AO19" i="1"/>
  <c r="AQ19" i="1" s="1"/>
  <c r="AM20" i="1"/>
  <c r="G20" i="1" s="1"/>
  <c r="U21" i="1" l="1"/>
  <c r="V20" i="1"/>
  <c r="X20" i="1" s="1"/>
  <c r="AM21" i="1"/>
  <c r="G21" i="1" s="1"/>
  <c r="AO20" i="1"/>
  <c r="AQ20" i="1" s="1"/>
  <c r="AB21" i="1"/>
  <c r="AD21" i="1" s="1"/>
  <c r="AA22" i="1"/>
  <c r="AH21" i="1"/>
  <c r="AJ21" i="1" s="1"/>
  <c r="AG22" i="1"/>
  <c r="AB22" i="1" l="1"/>
  <c r="AD22" i="1" s="1"/>
  <c r="AA23" i="1"/>
  <c r="AO21" i="1"/>
  <c r="AQ21" i="1" s="1"/>
  <c r="AM22" i="1"/>
  <c r="G22" i="1" s="1"/>
  <c r="AH22" i="1"/>
  <c r="AJ22" i="1" s="1"/>
  <c r="AG23" i="1"/>
  <c r="U22" i="1"/>
  <c r="V21" i="1"/>
  <c r="X21" i="1" s="1"/>
  <c r="V22" i="1" l="1"/>
  <c r="X22" i="1" s="1"/>
  <c r="U23" i="1"/>
  <c r="AM23" i="1"/>
  <c r="G23" i="1" s="1"/>
  <c r="AO22" i="1"/>
  <c r="AQ22" i="1" s="1"/>
  <c r="AB23" i="1"/>
  <c r="AD23" i="1" s="1"/>
  <c r="AA24" i="1"/>
  <c r="AH23" i="1"/>
  <c r="AJ23" i="1" s="1"/>
  <c r="AG24" i="1"/>
  <c r="AH24" i="1" l="1"/>
  <c r="AJ24" i="1" s="1"/>
  <c r="AG25" i="1"/>
  <c r="AB24" i="1"/>
  <c r="AD24" i="1" s="1"/>
  <c r="AA25" i="1"/>
  <c r="AM24" i="1"/>
  <c r="G24" i="1" s="1"/>
  <c r="AO23" i="1"/>
  <c r="AQ23" i="1" s="1"/>
  <c r="U24" i="1"/>
  <c r="V23" i="1"/>
  <c r="X23" i="1" s="1"/>
  <c r="AM25" i="1" l="1"/>
  <c r="G25" i="1" s="1"/>
  <c r="AO24" i="1"/>
  <c r="AQ24" i="1" s="1"/>
  <c r="AB25" i="1"/>
  <c r="AD25" i="1" s="1"/>
  <c r="AA26" i="1"/>
  <c r="U25" i="1"/>
  <c r="V24" i="1"/>
  <c r="X24" i="1" s="1"/>
  <c r="AH25" i="1"/>
  <c r="AJ25" i="1" s="1"/>
  <c r="AG26" i="1"/>
  <c r="AB26" i="1" l="1"/>
  <c r="AD26" i="1" s="1"/>
  <c r="AA27" i="1"/>
  <c r="AO25" i="1"/>
  <c r="AQ25" i="1" s="1"/>
  <c r="AM26" i="1"/>
  <c r="G26" i="1" s="1"/>
  <c r="AH26" i="1"/>
  <c r="AJ26" i="1" s="1"/>
  <c r="AG27" i="1"/>
  <c r="V25" i="1"/>
  <c r="X25" i="1" s="1"/>
  <c r="U26" i="1"/>
  <c r="V26" i="1" l="1"/>
  <c r="X26" i="1" s="1"/>
  <c r="U27" i="1"/>
  <c r="AO26" i="1"/>
  <c r="AQ26" i="1" s="1"/>
  <c r="AM27" i="1"/>
  <c r="G27" i="1" s="1"/>
  <c r="AH27" i="1"/>
  <c r="AJ27" i="1" s="1"/>
  <c r="AG28" i="1"/>
  <c r="AB27" i="1"/>
  <c r="AD27" i="1" s="1"/>
  <c r="AA28" i="1"/>
  <c r="AB28" i="1" l="1"/>
  <c r="AD28" i="1" s="1"/>
  <c r="AA29" i="1"/>
  <c r="AM28" i="1"/>
  <c r="G28" i="1" s="1"/>
  <c r="AO27" i="1"/>
  <c r="AQ27" i="1" s="1"/>
  <c r="V27" i="1"/>
  <c r="X27" i="1" s="1"/>
  <c r="U28" i="1"/>
  <c r="AH28" i="1"/>
  <c r="AJ28" i="1" s="1"/>
  <c r="AG29" i="1"/>
  <c r="AH29" i="1" l="1"/>
  <c r="AJ29" i="1" s="1"/>
  <c r="AG30" i="1"/>
  <c r="AB29" i="1"/>
  <c r="AD29" i="1" s="1"/>
  <c r="AA30" i="1"/>
  <c r="U29" i="1"/>
  <c r="V28" i="1"/>
  <c r="X28" i="1" s="1"/>
  <c r="AO28" i="1"/>
  <c r="AQ28" i="1" s="1"/>
  <c r="AM29" i="1"/>
  <c r="G29" i="1" s="1"/>
  <c r="AB30" i="1" l="1"/>
  <c r="AD30" i="1" s="1"/>
  <c r="AA31" i="1"/>
  <c r="AO29" i="1"/>
  <c r="AQ29" i="1" s="1"/>
  <c r="AM30" i="1"/>
  <c r="G30" i="1" s="1"/>
  <c r="AH30" i="1"/>
  <c r="AJ30" i="1" s="1"/>
  <c r="AG31" i="1"/>
  <c r="U30" i="1"/>
  <c r="V29" i="1"/>
  <c r="X29" i="1" s="1"/>
  <c r="U31" i="1" l="1"/>
  <c r="V30" i="1"/>
  <c r="X30" i="1" s="1"/>
  <c r="AH31" i="1"/>
  <c r="AJ31" i="1" s="1"/>
  <c r="AG32" i="1"/>
  <c r="AB31" i="1"/>
  <c r="AD31" i="1" s="1"/>
  <c r="AA32" i="1"/>
  <c r="AM31" i="1"/>
  <c r="G31" i="1" s="1"/>
  <c r="AO30" i="1"/>
  <c r="AQ30" i="1" s="1"/>
  <c r="AB32" i="1" l="1"/>
  <c r="AD32" i="1" s="1"/>
  <c r="AA33" i="1"/>
  <c r="AH32" i="1"/>
  <c r="AJ32" i="1" s="1"/>
  <c r="AG33" i="1"/>
  <c r="AO31" i="1"/>
  <c r="AQ31" i="1" s="1"/>
  <c r="AM32" i="1"/>
  <c r="G32" i="1" s="1"/>
  <c r="V31" i="1"/>
  <c r="X31" i="1" s="1"/>
  <c r="U32" i="1"/>
  <c r="AH33" i="1" l="1"/>
  <c r="AJ33" i="1" s="1"/>
  <c r="AG34" i="1"/>
  <c r="AB33" i="1"/>
  <c r="AD33" i="1" s="1"/>
  <c r="AA34" i="1"/>
  <c r="AO32" i="1"/>
  <c r="AQ32" i="1" s="1"/>
  <c r="AM33" i="1"/>
  <c r="G33" i="1" s="1"/>
  <c r="U33" i="1"/>
  <c r="V32" i="1"/>
  <c r="X32" i="1" s="1"/>
  <c r="AO33" i="1" l="1"/>
  <c r="AQ33" i="1" s="1"/>
  <c r="AM34" i="1"/>
  <c r="G34" i="1" s="1"/>
  <c r="AB34" i="1"/>
  <c r="AD34" i="1" s="1"/>
  <c r="AA35" i="1"/>
  <c r="V33" i="1"/>
  <c r="X33" i="1" s="1"/>
  <c r="U34" i="1"/>
  <c r="AH34" i="1"/>
  <c r="AJ34" i="1" s="1"/>
  <c r="AG35" i="1"/>
  <c r="AO34" i="1" l="1"/>
  <c r="AQ34" i="1" s="1"/>
  <c r="AM35" i="1"/>
  <c r="G35" i="1" s="1"/>
  <c r="V34" i="1"/>
  <c r="X34" i="1" s="1"/>
  <c r="U35" i="1"/>
  <c r="AH35" i="1"/>
  <c r="AJ35" i="1" s="1"/>
  <c r="AG36" i="1"/>
  <c r="AB35" i="1"/>
  <c r="AD35" i="1" s="1"/>
  <c r="AA36" i="1"/>
  <c r="AO35" i="1" l="1"/>
  <c r="AQ35" i="1" s="1"/>
  <c r="AM36" i="1"/>
  <c r="G36" i="1" s="1"/>
  <c r="U36" i="1"/>
  <c r="V35" i="1"/>
  <c r="X35" i="1" s="1"/>
  <c r="AB36" i="1"/>
  <c r="AD36" i="1" s="1"/>
  <c r="AA37" i="1"/>
  <c r="AH36" i="1"/>
  <c r="AJ36" i="1" s="1"/>
  <c r="AG37" i="1"/>
  <c r="AB37" i="1" l="1"/>
  <c r="AD37" i="1" s="1"/>
  <c r="AA38" i="1"/>
  <c r="AO36" i="1"/>
  <c r="AQ36" i="1" s="1"/>
  <c r="AM37" i="1"/>
  <c r="G37" i="1" s="1"/>
  <c r="AH37" i="1"/>
  <c r="AJ37" i="1" s="1"/>
  <c r="AG38" i="1"/>
  <c r="U37" i="1"/>
  <c r="V36" i="1"/>
  <c r="X36" i="1" s="1"/>
  <c r="U38" i="1" l="1"/>
  <c r="V37" i="1"/>
  <c r="X37" i="1" s="1"/>
  <c r="AH38" i="1"/>
  <c r="AJ38" i="1" s="1"/>
  <c r="AG39" i="1"/>
  <c r="AO37" i="1"/>
  <c r="AQ37" i="1" s="1"/>
  <c r="AM38" i="1"/>
  <c r="G38" i="1" s="1"/>
  <c r="AB38" i="1"/>
  <c r="AD38" i="1" s="1"/>
  <c r="AA39" i="1"/>
  <c r="AB39" i="1" l="1"/>
  <c r="AD39" i="1" s="1"/>
  <c r="AA40" i="1"/>
  <c r="AM39" i="1"/>
  <c r="G39" i="1" s="1"/>
  <c r="AO38" i="1"/>
  <c r="AQ38" i="1" s="1"/>
  <c r="AH39" i="1"/>
  <c r="AJ39" i="1" s="1"/>
  <c r="AG40" i="1"/>
  <c r="U39" i="1"/>
  <c r="V38" i="1"/>
  <c r="X38" i="1" s="1"/>
  <c r="AB40" i="1" l="1"/>
  <c r="AD40" i="1" s="1"/>
  <c r="AA41" i="1"/>
  <c r="U40" i="1"/>
  <c r="V39" i="1"/>
  <c r="X39" i="1" s="1"/>
  <c r="AH40" i="1"/>
  <c r="AJ40" i="1" s="1"/>
  <c r="AG41" i="1"/>
  <c r="AM40" i="1"/>
  <c r="G40" i="1" s="1"/>
  <c r="AO39" i="1"/>
  <c r="AQ39" i="1" s="1"/>
  <c r="AO40" i="1" l="1"/>
  <c r="AQ40" i="1" s="1"/>
  <c r="AM41" i="1"/>
  <c r="G41" i="1" s="1"/>
  <c r="U41" i="1"/>
  <c r="V40" i="1"/>
  <c r="X40" i="1" s="1"/>
  <c r="AH41" i="1"/>
  <c r="AJ41" i="1" s="1"/>
  <c r="AG42" i="1"/>
  <c r="AB41" i="1"/>
  <c r="AD41" i="1" s="1"/>
  <c r="AA42" i="1"/>
  <c r="AO41" i="1" l="1"/>
  <c r="AQ41" i="1" s="1"/>
  <c r="AM42" i="1"/>
  <c r="G42" i="1" s="1"/>
  <c r="U42" i="1"/>
  <c r="V41" i="1"/>
  <c r="X41" i="1" s="1"/>
  <c r="AH42" i="1"/>
  <c r="AJ42" i="1" s="1"/>
  <c r="AG43" i="1"/>
  <c r="AB42" i="1"/>
  <c r="AD42" i="1" s="1"/>
  <c r="AA43" i="1"/>
  <c r="AA44" i="1" l="1"/>
  <c r="AB43" i="1"/>
  <c r="AD43" i="1" s="1"/>
  <c r="AH43" i="1"/>
  <c r="AJ43" i="1" s="1"/>
  <c r="AG44" i="1"/>
  <c r="U43" i="1"/>
  <c r="V42" i="1"/>
  <c r="X42" i="1" s="1"/>
  <c r="AO42" i="1"/>
  <c r="AQ42" i="1" s="1"/>
  <c r="AM43" i="1"/>
  <c r="G43" i="1" s="1"/>
  <c r="AH44" i="1" l="1"/>
  <c r="AJ44" i="1" s="1"/>
  <c r="AG45" i="1"/>
  <c r="AO43" i="1"/>
  <c r="AQ43" i="1" s="1"/>
  <c r="AM44" i="1"/>
  <c r="G44" i="1" s="1"/>
  <c r="V43" i="1"/>
  <c r="X43" i="1" s="1"/>
  <c r="U44" i="1"/>
  <c r="AB44" i="1"/>
  <c r="AD44" i="1" s="1"/>
  <c r="AA45" i="1"/>
  <c r="AM45" i="1" l="1"/>
  <c r="G45" i="1" s="1"/>
  <c r="AO44" i="1"/>
  <c r="AQ44" i="1" s="1"/>
  <c r="V44" i="1"/>
  <c r="X44" i="1" s="1"/>
  <c r="U45" i="1"/>
  <c r="AB45" i="1"/>
  <c r="AD45" i="1" s="1"/>
  <c r="AA46" i="1"/>
  <c r="AH45" i="1"/>
  <c r="AJ45" i="1" s="1"/>
  <c r="AG46" i="1"/>
  <c r="AH46" i="1" l="1"/>
  <c r="AJ46" i="1" s="1"/>
  <c r="AG47" i="1"/>
  <c r="V45" i="1"/>
  <c r="X45" i="1" s="1"/>
  <c r="U46" i="1"/>
  <c r="AB46" i="1"/>
  <c r="AD46" i="1" s="1"/>
  <c r="AA47" i="1"/>
  <c r="AO45" i="1"/>
  <c r="AQ45" i="1" s="1"/>
  <c r="AM46" i="1"/>
  <c r="G46" i="1" s="1"/>
  <c r="U47" i="1" l="1"/>
  <c r="V46" i="1"/>
  <c r="X46" i="1" s="1"/>
  <c r="AB47" i="1"/>
  <c r="AD47" i="1" s="1"/>
  <c r="AA48" i="1"/>
  <c r="AH47" i="1"/>
  <c r="AJ47" i="1" s="1"/>
  <c r="AG48" i="1"/>
  <c r="AO46" i="1"/>
  <c r="AQ46" i="1" s="1"/>
  <c r="AM47" i="1"/>
  <c r="G47" i="1" s="1"/>
  <c r="AB48" i="1" l="1"/>
  <c r="AD48" i="1" s="1"/>
  <c r="AA49" i="1"/>
  <c r="AH48" i="1"/>
  <c r="AJ48" i="1" s="1"/>
  <c r="AG49" i="1"/>
  <c r="AO47" i="1"/>
  <c r="AQ47" i="1" s="1"/>
  <c r="AM48" i="1"/>
  <c r="G48" i="1" s="1"/>
  <c r="V47" i="1"/>
  <c r="X47" i="1" s="1"/>
  <c r="U48" i="1"/>
  <c r="AO48" i="1" l="1"/>
  <c r="AQ48" i="1" s="1"/>
  <c r="AM49" i="1"/>
  <c r="G49" i="1" s="1"/>
  <c r="U49" i="1"/>
  <c r="V48" i="1"/>
  <c r="X48" i="1" s="1"/>
  <c r="AH49" i="1"/>
  <c r="AJ49" i="1" s="1"/>
  <c r="AG50" i="1"/>
  <c r="AB49" i="1"/>
  <c r="AD49" i="1" s="1"/>
  <c r="AA50" i="1"/>
  <c r="AO49" i="1" l="1"/>
  <c r="AQ49" i="1" s="1"/>
  <c r="AM50" i="1"/>
  <c r="G50" i="1" s="1"/>
  <c r="AH50" i="1"/>
  <c r="AJ50" i="1" s="1"/>
  <c r="AG51" i="1"/>
  <c r="U50" i="1"/>
  <c r="V49" i="1"/>
  <c r="X49" i="1" s="1"/>
  <c r="AB50" i="1"/>
  <c r="AD50" i="1" s="1"/>
  <c r="AA51" i="1"/>
  <c r="V50" i="1" l="1"/>
  <c r="X50" i="1" s="1"/>
  <c r="U51" i="1"/>
  <c r="AO50" i="1"/>
  <c r="AQ50" i="1" s="1"/>
  <c r="AM51" i="1"/>
  <c r="G51" i="1" s="1"/>
  <c r="AB51" i="1"/>
  <c r="AD51" i="1" s="1"/>
  <c r="AA52" i="1"/>
  <c r="AH51" i="1"/>
  <c r="AJ51" i="1" s="1"/>
  <c r="AG52" i="1"/>
  <c r="AO51" i="1" l="1"/>
  <c r="AQ51" i="1" s="1"/>
  <c r="AM52" i="1"/>
  <c r="G52" i="1" s="1"/>
  <c r="U52" i="1"/>
  <c r="V51" i="1"/>
  <c r="X51" i="1" s="1"/>
  <c r="AB52" i="1"/>
  <c r="AD52" i="1" s="1"/>
  <c r="AA53" i="1"/>
  <c r="AH52" i="1"/>
  <c r="AJ52" i="1" s="1"/>
  <c r="AG53" i="1"/>
  <c r="V52" i="1" l="1"/>
  <c r="X52" i="1" s="1"/>
  <c r="U53" i="1"/>
  <c r="AO52" i="1"/>
  <c r="AQ52" i="1" s="1"/>
  <c r="AM53" i="1"/>
  <c r="G53" i="1" s="1"/>
  <c r="AH53" i="1"/>
  <c r="AJ53" i="1" s="1"/>
  <c r="AG54" i="1"/>
  <c r="AB53" i="1"/>
  <c r="AD53" i="1" s="1"/>
  <c r="AA54" i="1"/>
  <c r="AM54" i="1" l="1"/>
  <c r="G54" i="1" s="1"/>
  <c r="AO53" i="1"/>
  <c r="AQ53" i="1" s="1"/>
  <c r="AB54" i="1"/>
  <c r="AD54" i="1" s="1"/>
  <c r="AA55" i="1"/>
  <c r="U54" i="1"/>
  <c r="V53" i="1"/>
  <c r="X53" i="1" s="1"/>
  <c r="AH54" i="1"/>
  <c r="AJ54" i="1" s="1"/>
  <c r="AG55" i="1"/>
  <c r="AB55" i="1" l="1"/>
  <c r="AD55" i="1" s="1"/>
  <c r="AA56" i="1"/>
  <c r="AH55" i="1"/>
  <c r="AJ55" i="1" s="1"/>
  <c r="AG56" i="1"/>
  <c r="U55" i="1"/>
  <c r="V54" i="1"/>
  <c r="X54" i="1" s="1"/>
  <c r="AO54" i="1"/>
  <c r="AQ54" i="1" s="1"/>
  <c r="AM55" i="1"/>
  <c r="G55" i="1" s="1"/>
  <c r="AH56" i="1" l="1"/>
  <c r="AJ56" i="1" s="1"/>
  <c r="AG57" i="1"/>
  <c r="AM56" i="1"/>
  <c r="G56" i="1" s="1"/>
  <c r="AO55" i="1"/>
  <c r="AQ55" i="1" s="1"/>
  <c r="AB56" i="1"/>
  <c r="AD56" i="1" s="1"/>
  <c r="AA57" i="1"/>
  <c r="U56" i="1"/>
  <c r="V55" i="1"/>
  <c r="X55" i="1" s="1"/>
  <c r="U57" i="1" l="1"/>
  <c r="V56" i="1"/>
  <c r="X56" i="1" s="1"/>
  <c r="AB57" i="1"/>
  <c r="AD57" i="1" s="1"/>
  <c r="AA58" i="1"/>
  <c r="AO56" i="1"/>
  <c r="AQ56" i="1" s="1"/>
  <c r="AM57" i="1"/>
  <c r="G57" i="1" s="1"/>
  <c r="AH57" i="1"/>
  <c r="AJ57" i="1" s="1"/>
  <c r="AG58" i="1"/>
  <c r="AH58" i="1" l="1"/>
  <c r="AJ58" i="1" s="1"/>
  <c r="AG59" i="1"/>
  <c r="AB58" i="1"/>
  <c r="AD58" i="1" s="1"/>
  <c r="AA59" i="1"/>
  <c r="AM58" i="1"/>
  <c r="G58" i="1" s="1"/>
  <c r="AO57" i="1"/>
  <c r="AQ57" i="1" s="1"/>
  <c r="V57" i="1"/>
  <c r="X57" i="1" s="1"/>
  <c r="U58" i="1"/>
  <c r="AB59" i="1" l="1"/>
  <c r="AD59" i="1" s="1"/>
  <c r="AA60" i="1"/>
  <c r="U59" i="1"/>
  <c r="V58" i="1"/>
  <c r="X58" i="1" s="1"/>
  <c r="AO58" i="1"/>
  <c r="AQ58" i="1" s="1"/>
  <c r="AM59" i="1"/>
  <c r="G59" i="1" s="1"/>
  <c r="AH59" i="1"/>
  <c r="AJ59" i="1" s="1"/>
  <c r="AG60" i="1"/>
  <c r="AB60" i="1" l="1"/>
  <c r="AD60" i="1" s="1"/>
  <c r="AA61" i="1"/>
  <c r="AH60" i="1"/>
  <c r="AJ60" i="1" s="1"/>
  <c r="AG61" i="1"/>
  <c r="V59" i="1"/>
  <c r="X59" i="1" s="1"/>
  <c r="U60" i="1"/>
  <c r="AM60" i="1"/>
  <c r="G60" i="1" s="1"/>
  <c r="AO59" i="1"/>
  <c r="AQ59" i="1" s="1"/>
  <c r="AZ9" i="1" l="1"/>
  <c r="U61" i="1"/>
  <c r="V60" i="1"/>
  <c r="X60" i="1" s="1"/>
  <c r="AH61" i="1"/>
  <c r="AJ61" i="1" s="1"/>
  <c r="AG62" i="1"/>
  <c r="AO60" i="1"/>
  <c r="AQ60" i="1" s="1"/>
  <c r="AM61" i="1"/>
  <c r="G61" i="1" s="1"/>
  <c r="AB61" i="1"/>
  <c r="AD61" i="1" s="1"/>
  <c r="AA62" i="1"/>
  <c r="AH62" i="1" l="1"/>
  <c r="AJ62" i="1" s="1"/>
  <c r="AG63" i="1"/>
  <c r="AB62" i="1"/>
  <c r="AD62" i="1" s="1"/>
  <c r="AA63" i="1"/>
  <c r="AM62" i="1"/>
  <c r="G62" i="1" s="1"/>
  <c r="AO61" i="1"/>
  <c r="AQ61" i="1" s="1"/>
  <c r="U62" i="1"/>
  <c r="V61" i="1"/>
  <c r="X61" i="1" s="1"/>
  <c r="AB63" i="1" l="1"/>
  <c r="AD63" i="1" s="1"/>
  <c r="AA64" i="1"/>
  <c r="U63" i="1"/>
  <c r="V62" i="1"/>
  <c r="X62" i="1" s="1"/>
  <c r="AH63" i="1"/>
  <c r="AJ63" i="1" s="1"/>
  <c r="AG64" i="1"/>
  <c r="AM63" i="1"/>
  <c r="G63" i="1" s="1"/>
  <c r="AO62" i="1"/>
  <c r="AQ62" i="1" s="1"/>
  <c r="AM64" i="1" l="1"/>
  <c r="G64" i="1" s="1"/>
  <c r="AO63" i="1"/>
  <c r="AQ63" i="1" s="1"/>
  <c r="V63" i="1"/>
  <c r="X63" i="1" s="1"/>
  <c r="U64" i="1"/>
  <c r="AH64" i="1"/>
  <c r="AJ64" i="1" s="1"/>
  <c r="AG65" i="1"/>
  <c r="AB64" i="1"/>
  <c r="AD64" i="1" s="1"/>
  <c r="AA65" i="1"/>
  <c r="AH65" i="1" l="1"/>
  <c r="AJ65" i="1" s="1"/>
  <c r="AG66" i="1"/>
  <c r="AB65" i="1"/>
  <c r="AD65" i="1" s="1"/>
  <c r="AA66" i="1"/>
  <c r="U65" i="1"/>
  <c r="V64" i="1"/>
  <c r="X64" i="1" s="1"/>
  <c r="AM65" i="1"/>
  <c r="G65" i="1" s="1"/>
  <c r="AO64" i="1"/>
  <c r="AQ64" i="1" s="1"/>
  <c r="U66" i="1" l="1"/>
  <c r="V65" i="1"/>
  <c r="X65" i="1" s="1"/>
  <c r="AO65" i="1"/>
  <c r="AQ65" i="1" s="1"/>
  <c r="AM66" i="1"/>
  <c r="G66" i="1" s="1"/>
  <c r="AB66" i="1"/>
  <c r="AD66" i="1" s="1"/>
  <c r="AA67" i="1"/>
  <c r="AH66" i="1"/>
  <c r="AJ66" i="1" s="1"/>
  <c r="AG67" i="1"/>
  <c r="AM67" i="1" l="1"/>
  <c r="G67" i="1" s="1"/>
  <c r="AO66" i="1"/>
  <c r="AQ66" i="1" s="1"/>
  <c r="AB67" i="1"/>
  <c r="AD67" i="1" s="1"/>
  <c r="AA68" i="1"/>
  <c r="AH67" i="1"/>
  <c r="AJ67" i="1" s="1"/>
  <c r="AG68" i="1"/>
  <c r="V66" i="1"/>
  <c r="X66" i="1" s="1"/>
  <c r="U67" i="1"/>
  <c r="AH68" i="1" l="1"/>
  <c r="AJ68" i="1" s="1"/>
  <c r="AG69" i="1"/>
  <c r="U68" i="1"/>
  <c r="V67" i="1"/>
  <c r="X67" i="1" s="1"/>
  <c r="AB68" i="1"/>
  <c r="AD68" i="1" s="1"/>
  <c r="AA69" i="1"/>
  <c r="AM68" i="1"/>
  <c r="G68" i="1" s="1"/>
  <c r="AO67" i="1"/>
  <c r="AQ67" i="1" s="1"/>
  <c r="AO68" i="1" l="1"/>
  <c r="AQ68" i="1" s="1"/>
  <c r="AM69" i="1"/>
  <c r="G69" i="1" s="1"/>
  <c r="V68" i="1"/>
  <c r="X68" i="1" s="1"/>
  <c r="U69" i="1"/>
  <c r="AB69" i="1"/>
  <c r="AD69" i="1" s="1"/>
  <c r="AA70" i="1"/>
  <c r="AH69" i="1"/>
  <c r="AJ69" i="1" s="1"/>
  <c r="AG70" i="1"/>
  <c r="AB70" i="1" l="1"/>
  <c r="AD70" i="1" s="1"/>
  <c r="AA71" i="1"/>
  <c r="AM70" i="1"/>
  <c r="G70" i="1" s="1"/>
  <c r="AO69" i="1"/>
  <c r="AQ69" i="1" s="1"/>
  <c r="AH70" i="1"/>
  <c r="AJ70" i="1" s="1"/>
  <c r="AG71" i="1"/>
  <c r="U70" i="1"/>
  <c r="V69" i="1"/>
  <c r="X69" i="1" s="1"/>
  <c r="V70" i="1" l="1"/>
  <c r="X70" i="1" s="1"/>
  <c r="U71" i="1"/>
  <c r="AM71" i="1"/>
  <c r="G71" i="1" s="1"/>
  <c r="AO70" i="1"/>
  <c r="AQ70" i="1" s="1"/>
  <c r="AH71" i="1"/>
  <c r="AJ71" i="1" s="1"/>
  <c r="AG72" i="1"/>
  <c r="AB71" i="1"/>
  <c r="AD71" i="1" s="1"/>
  <c r="AA72" i="1"/>
  <c r="AH72" i="1" l="1"/>
  <c r="AJ72" i="1" s="1"/>
  <c r="AG73" i="1"/>
  <c r="AO71" i="1"/>
  <c r="AQ71" i="1" s="1"/>
  <c r="AM72" i="1"/>
  <c r="G72" i="1" s="1"/>
  <c r="U72" i="1"/>
  <c r="V71" i="1"/>
  <c r="X71" i="1" s="1"/>
  <c r="AB72" i="1"/>
  <c r="AD72" i="1" s="1"/>
  <c r="AA73" i="1"/>
  <c r="AM73" i="1" l="1"/>
  <c r="G73" i="1" s="1"/>
  <c r="AO72" i="1"/>
  <c r="AQ72" i="1" s="1"/>
  <c r="V72" i="1"/>
  <c r="X72" i="1" s="1"/>
  <c r="U73" i="1"/>
  <c r="AB73" i="1"/>
  <c r="AD73" i="1" s="1"/>
  <c r="AA74" i="1"/>
  <c r="AH73" i="1"/>
  <c r="AJ73" i="1" s="1"/>
  <c r="AG74" i="1"/>
  <c r="AB74" i="1" l="1"/>
  <c r="AD74" i="1" s="1"/>
  <c r="AA75" i="1"/>
  <c r="AH74" i="1"/>
  <c r="AJ74" i="1" s="1"/>
  <c r="AG75" i="1"/>
  <c r="U74" i="1"/>
  <c r="V73" i="1"/>
  <c r="X73" i="1" s="1"/>
  <c r="AO73" i="1"/>
  <c r="AQ73" i="1" s="1"/>
  <c r="AM74" i="1"/>
  <c r="G74" i="1" s="1"/>
  <c r="AO74" i="1" l="1"/>
  <c r="AQ74" i="1" s="1"/>
  <c r="AM75" i="1"/>
  <c r="G75" i="1" s="1"/>
  <c r="AB75" i="1"/>
  <c r="AD75" i="1" s="1"/>
  <c r="AA76" i="1"/>
  <c r="AH75" i="1"/>
  <c r="AJ75" i="1" s="1"/>
  <c r="AG76" i="1"/>
  <c r="U75" i="1"/>
  <c r="V74" i="1"/>
  <c r="X74" i="1" s="1"/>
  <c r="AH76" i="1" l="1"/>
  <c r="AJ76" i="1" s="1"/>
  <c r="AG77" i="1"/>
  <c r="AM76" i="1"/>
  <c r="G76" i="1" s="1"/>
  <c r="AO75" i="1"/>
  <c r="AQ75" i="1" s="1"/>
  <c r="AB76" i="1"/>
  <c r="AD76" i="1" s="1"/>
  <c r="AA77" i="1"/>
  <c r="V75" i="1"/>
  <c r="X75" i="1" s="1"/>
  <c r="U76" i="1"/>
  <c r="AB77" i="1" l="1"/>
  <c r="AD77" i="1" s="1"/>
  <c r="AA78" i="1"/>
  <c r="AO76" i="1"/>
  <c r="AQ76" i="1" s="1"/>
  <c r="AM77" i="1"/>
  <c r="G77" i="1" s="1"/>
  <c r="U77" i="1"/>
  <c r="V76" i="1"/>
  <c r="X76" i="1" s="1"/>
  <c r="AH77" i="1"/>
  <c r="AJ77" i="1" s="1"/>
  <c r="AG78" i="1"/>
  <c r="AH78" i="1" l="1"/>
  <c r="AJ78" i="1" s="1"/>
  <c r="AG79" i="1"/>
  <c r="U78" i="1"/>
  <c r="V77" i="1"/>
  <c r="X77" i="1" s="1"/>
  <c r="AB78" i="1"/>
  <c r="AD78" i="1" s="1"/>
  <c r="AA79" i="1"/>
  <c r="AM78" i="1"/>
  <c r="G78" i="1" s="1"/>
  <c r="AO77" i="1"/>
  <c r="AQ77" i="1" s="1"/>
  <c r="AM79" i="1" l="1"/>
  <c r="G79" i="1" s="1"/>
  <c r="AO78" i="1"/>
  <c r="AQ78" i="1" s="1"/>
  <c r="U79" i="1"/>
  <c r="V78" i="1"/>
  <c r="X78" i="1" s="1"/>
  <c r="AB79" i="1"/>
  <c r="AD79" i="1" s="1"/>
  <c r="AA80" i="1"/>
  <c r="AH79" i="1"/>
  <c r="AJ79" i="1" s="1"/>
  <c r="AG80" i="1"/>
  <c r="AB80" i="1" l="1"/>
  <c r="AD80" i="1" s="1"/>
  <c r="AA81" i="1"/>
  <c r="AM80" i="1"/>
  <c r="G80" i="1" s="1"/>
  <c r="AO79" i="1"/>
  <c r="AQ79" i="1" s="1"/>
  <c r="AH80" i="1"/>
  <c r="AJ80" i="1" s="1"/>
  <c r="AG81" i="1"/>
  <c r="U80" i="1"/>
  <c r="V79" i="1"/>
  <c r="X79" i="1" s="1"/>
  <c r="AH81" i="1" l="1"/>
  <c r="AJ81" i="1" s="1"/>
  <c r="AG82" i="1"/>
  <c r="AO80" i="1"/>
  <c r="AQ80" i="1" s="1"/>
  <c r="AM81" i="1"/>
  <c r="G81" i="1" s="1"/>
  <c r="U81" i="1"/>
  <c r="V80" i="1"/>
  <c r="X80" i="1" s="1"/>
  <c r="AB81" i="1"/>
  <c r="AD81" i="1" s="1"/>
  <c r="AA82" i="1"/>
  <c r="V81" i="1" l="1"/>
  <c r="X81" i="1" s="1"/>
  <c r="U82" i="1"/>
  <c r="AH82" i="1"/>
  <c r="AJ82" i="1" s="1"/>
  <c r="AG83" i="1"/>
  <c r="AH83" i="1" s="1"/>
  <c r="AJ83" i="1" s="1"/>
  <c r="AB82" i="1"/>
  <c r="AD82" i="1" s="1"/>
  <c r="AA83" i="1"/>
  <c r="AB83" i="1" s="1"/>
  <c r="AD83" i="1" s="1"/>
  <c r="AM82" i="1"/>
  <c r="G82" i="1" s="1"/>
  <c r="AO81" i="1"/>
  <c r="AQ81" i="1" s="1"/>
  <c r="AO82" i="1" l="1"/>
  <c r="AQ82" i="1" s="1"/>
  <c r="AM83" i="1"/>
  <c r="G83" i="1" s="1"/>
  <c r="U83" i="1"/>
  <c r="V83" i="1" s="1"/>
  <c r="X83" i="1" s="1"/>
  <c r="V82" i="1"/>
  <c r="X82" i="1" s="1"/>
  <c r="AO83" i="1" l="1"/>
  <c r="AQ83" i="1" s="1"/>
  <c r="AX6" i="4" l="1"/>
  <c r="G70" i="4" l="1"/>
  <c r="B60" i="3" l="1"/>
  <c r="G71" i="4"/>
  <c r="B61" i="3" l="1"/>
  <c r="G72" i="4"/>
  <c r="B62" i="3" l="1"/>
  <c r="G73" i="4"/>
  <c r="B63" i="3" l="1"/>
  <c r="G74" i="4"/>
  <c r="B64" i="3" l="1"/>
  <c r="G75" i="4"/>
  <c r="B65" i="3" l="1"/>
  <c r="G76" i="4"/>
  <c r="B66" i="3" l="1"/>
  <c r="G77" i="4"/>
  <c r="B67" i="3" l="1"/>
  <c r="G78" i="4"/>
  <c r="B68" i="3" l="1"/>
  <c r="G79" i="4"/>
  <c r="B69" i="3" l="1"/>
  <c r="G80" i="4"/>
  <c r="B70" i="3" l="1"/>
  <c r="G81" i="4"/>
  <c r="B71" i="3" l="1"/>
  <c r="G82" i="4"/>
  <c r="B72" i="3" l="1"/>
  <c r="G83" i="4"/>
  <c r="B73" i="3" l="1"/>
  <c r="G84" i="4"/>
  <c r="B74" i="3" l="1"/>
  <c r="G85" i="4"/>
  <c r="B75" i="3" l="1"/>
  <c r="G86" i="4"/>
  <c r="B76" i="3" l="1"/>
  <c r="G87" i="4"/>
  <c r="B77" i="3" l="1"/>
  <c r="G88" i="4"/>
  <c r="B78" i="3" l="1"/>
  <c r="G89" i="4"/>
  <c r="B79" i="3" l="1"/>
  <c r="G90" i="4"/>
  <c r="B80" i="3" l="1"/>
  <c r="G91" i="4"/>
  <c r="B81" i="3" l="1"/>
  <c r="G92" i="4"/>
  <c r="B82" i="3" l="1"/>
  <c r="G93" i="4"/>
  <c r="B83" i="3" l="1"/>
  <c r="G94" i="4"/>
  <c r="B84" i="3" l="1"/>
  <c r="G95" i="4"/>
  <c r="B85" i="3" l="1"/>
  <c r="G96" i="4"/>
  <c r="B86" i="3" l="1"/>
  <c r="G97" i="4"/>
  <c r="B87" i="3" l="1"/>
  <c r="G98" i="4"/>
  <c r="B88" i="3" l="1"/>
  <c r="G99" i="4"/>
  <c r="B89" i="3" l="1"/>
  <c r="G100" i="4"/>
  <c r="B90" i="3" l="1"/>
  <c r="G101" i="4"/>
  <c r="B91" i="3" l="1"/>
  <c r="G102" i="4"/>
  <c r="B92" i="3" l="1"/>
  <c r="G103" i="4"/>
  <c r="B93" i="3" l="1"/>
  <c r="G104" i="4"/>
  <c r="B94" i="3" l="1"/>
  <c r="G105" i="4"/>
  <c r="B95" i="3" l="1"/>
  <c r="G106" i="4"/>
  <c r="B96" i="3" l="1"/>
  <c r="G107" i="4"/>
  <c r="B97" i="3" l="1"/>
  <c r="G108" i="4"/>
  <c r="B98" i="3" l="1"/>
  <c r="G66" i="4" l="1"/>
  <c r="B56" i="3" l="1"/>
  <c r="G68" i="4"/>
  <c r="G69" i="4"/>
  <c r="G67" i="4"/>
  <c r="B57" i="3" l="1"/>
  <c r="B59" i="3"/>
  <c r="B58" i="3"/>
  <c r="G64" i="4"/>
  <c r="B54" i="3" l="1"/>
  <c r="G65" i="4"/>
  <c r="B55" i="3" l="1"/>
  <c r="G45" i="4" l="1"/>
  <c r="B35" i="3" s="1"/>
  <c r="G44" i="4"/>
  <c r="B34" i="3" s="1"/>
  <c r="G43" i="4" l="1"/>
  <c r="B33" i="3" s="1"/>
  <c r="C34" i="3" s="1"/>
  <c r="E34" i="3" l="1"/>
  <c r="C35" i="3"/>
  <c r="E35" i="3" l="1"/>
  <c r="C36" i="3"/>
  <c r="O34" i="3"/>
  <c r="L34" i="3"/>
  <c r="K34" i="3"/>
  <c r="H34" i="3"/>
  <c r="M34" i="3"/>
  <c r="N34" i="3"/>
  <c r="G34" i="3"/>
  <c r="I34" i="3"/>
  <c r="J34" i="3"/>
  <c r="P34" i="3"/>
  <c r="Q34" i="3"/>
  <c r="R34" i="3"/>
  <c r="C37" i="3" l="1"/>
  <c r="E36" i="3"/>
  <c r="G35" i="3"/>
  <c r="Q35" i="3"/>
  <c r="O35" i="3"/>
  <c r="N35" i="3"/>
  <c r="J35" i="3"/>
  <c r="H35" i="3"/>
  <c r="L35" i="3"/>
  <c r="M35" i="3"/>
  <c r="K35" i="3"/>
  <c r="P35" i="3"/>
  <c r="R35" i="3"/>
  <c r="I35" i="3"/>
  <c r="S35" i="3"/>
  <c r="K36" i="3" l="1"/>
  <c r="H36" i="3"/>
  <c r="S36" i="3"/>
  <c r="L36" i="3"/>
  <c r="R36" i="3"/>
  <c r="Q36" i="3"/>
  <c r="G36" i="3"/>
  <c r="N36" i="3"/>
  <c r="P36" i="3"/>
  <c r="O36" i="3"/>
  <c r="J36" i="3"/>
  <c r="M36" i="3"/>
  <c r="I36" i="3"/>
  <c r="T36" i="3"/>
  <c r="E37" i="3"/>
  <c r="C38" i="3"/>
  <c r="E38" i="3" l="1"/>
  <c r="C39" i="3"/>
  <c r="J37" i="3"/>
  <c r="G37" i="3"/>
  <c r="H37" i="3"/>
  <c r="L37" i="3"/>
  <c r="K37" i="3"/>
  <c r="N37" i="3"/>
  <c r="P37" i="3"/>
  <c r="M37" i="3"/>
  <c r="Q37" i="3"/>
  <c r="R37" i="3"/>
  <c r="O37" i="3"/>
  <c r="T37" i="3"/>
  <c r="S37" i="3"/>
  <c r="I37" i="3"/>
  <c r="U37" i="3"/>
  <c r="E39" i="3" l="1"/>
  <c r="C40" i="3"/>
  <c r="S38" i="3"/>
  <c r="I38" i="3"/>
  <c r="Q38" i="3"/>
  <c r="J38" i="3"/>
  <c r="T38" i="3"/>
  <c r="K38" i="3"/>
  <c r="N38" i="3"/>
  <c r="U38" i="3"/>
  <c r="M38" i="3"/>
  <c r="R38" i="3"/>
  <c r="P38" i="3"/>
  <c r="O38" i="3"/>
  <c r="L38" i="3"/>
  <c r="G38" i="3"/>
  <c r="H38" i="3"/>
  <c r="V38" i="3"/>
  <c r="E40" i="3" l="1"/>
  <c r="C41" i="3"/>
  <c r="J39" i="3"/>
  <c r="Q39" i="3"/>
  <c r="L39" i="3"/>
  <c r="I39" i="3"/>
  <c r="R39" i="3"/>
  <c r="K39" i="3"/>
  <c r="U39" i="3"/>
  <c r="O39" i="3"/>
  <c r="V39" i="3"/>
  <c r="H39" i="3"/>
  <c r="T39" i="3"/>
  <c r="S39" i="3"/>
  <c r="P39" i="3"/>
  <c r="M39" i="3"/>
  <c r="N39" i="3"/>
  <c r="G39" i="3"/>
  <c r="W39" i="3"/>
  <c r="E41" i="3" l="1"/>
  <c r="C42" i="3"/>
  <c r="S40" i="3"/>
  <c r="I40" i="3"/>
  <c r="G40" i="3"/>
  <c r="W40" i="3"/>
  <c r="N40" i="3"/>
  <c r="L40" i="3"/>
  <c r="T40" i="3"/>
  <c r="O40" i="3"/>
  <c r="K40" i="3"/>
  <c r="M40" i="3"/>
  <c r="P40" i="3"/>
  <c r="H40" i="3"/>
  <c r="V40" i="3"/>
  <c r="Q40" i="3"/>
  <c r="J40" i="3"/>
  <c r="R40" i="3"/>
  <c r="U40" i="3"/>
  <c r="X40" i="3"/>
  <c r="E42" i="3" l="1"/>
  <c r="C43" i="3"/>
  <c r="H41" i="3"/>
  <c r="M41" i="3"/>
  <c r="I41" i="3"/>
  <c r="V41" i="3"/>
  <c r="S41" i="3"/>
  <c r="N41" i="3"/>
  <c r="G41" i="3"/>
  <c r="K41" i="3"/>
  <c r="T41" i="3"/>
  <c r="L41" i="3"/>
  <c r="X41" i="3"/>
  <c r="R41" i="3"/>
  <c r="J41" i="3"/>
  <c r="O41" i="3"/>
  <c r="P41" i="3"/>
  <c r="Q41" i="3"/>
  <c r="W41" i="3"/>
  <c r="U41" i="3"/>
  <c r="Y41" i="3"/>
  <c r="E43" i="3" l="1"/>
  <c r="C44" i="3"/>
  <c r="W42" i="3"/>
  <c r="Y42" i="3"/>
  <c r="J42" i="3"/>
  <c r="G42" i="3"/>
  <c r="H42" i="3"/>
  <c r="K42" i="3"/>
  <c r="Q42" i="3"/>
  <c r="L42" i="3"/>
  <c r="M42" i="3"/>
  <c r="T42" i="3"/>
  <c r="O42" i="3"/>
  <c r="S42" i="3"/>
  <c r="V42" i="3"/>
  <c r="R42" i="3"/>
  <c r="N42" i="3"/>
  <c r="I42" i="3"/>
  <c r="P42" i="3"/>
  <c r="X42" i="3"/>
  <c r="U42" i="3"/>
  <c r="Z42" i="3"/>
  <c r="E44" i="3" l="1"/>
  <c r="C45" i="3"/>
  <c r="W43" i="3"/>
  <c r="M43" i="3"/>
  <c r="P43" i="3"/>
  <c r="Z43" i="3"/>
  <c r="H43" i="3"/>
  <c r="J43" i="3"/>
  <c r="O43" i="3"/>
  <c r="S43" i="3"/>
  <c r="I43" i="3"/>
  <c r="X43" i="3"/>
  <c r="Y43" i="3"/>
  <c r="K43" i="3"/>
  <c r="L43" i="3"/>
  <c r="Q43" i="3"/>
  <c r="G43" i="3"/>
  <c r="V43" i="3"/>
  <c r="U43" i="3"/>
  <c r="R43" i="3"/>
  <c r="N43" i="3"/>
  <c r="T43" i="3"/>
  <c r="AA43" i="3"/>
  <c r="C46" i="3" l="1"/>
  <c r="E45" i="3"/>
  <c r="V44" i="3"/>
  <c r="Q44" i="3"/>
  <c r="P44" i="3"/>
  <c r="Y44" i="3"/>
  <c r="K44" i="3"/>
  <c r="T44" i="3"/>
  <c r="X44" i="3"/>
  <c r="I44" i="3"/>
  <c r="G44" i="3"/>
  <c r="S44" i="3"/>
  <c r="N44" i="3"/>
  <c r="J44" i="3"/>
  <c r="Z44" i="3"/>
  <c r="AA44" i="3"/>
  <c r="H44" i="3"/>
  <c r="W44" i="3"/>
  <c r="L44" i="3"/>
  <c r="M44" i="3"/>
  <c r="R44" i="3"/>
  <c r="O44" i="3"/>
  <c r="U44" i="3"/>
  <c r="AB44" i="3"/>
  <c r="X45" i="3" l="1"/>
  <c r="W45" i="3"/>
  <c r="T45" i="3"/>
  <c r="U45" i="3"/>
  <c r="P45" i="3"/>
  <c r="Q45" i="3"/>
  <c r="R45" i="3"/>
  <c r="I45" i="3"/>
  <c r="O45" i="3"/>
  <c r="K45" i="3"/>
  <c r="Y45" i="3"/>
  <c r="M45" i="3"/>
  <c r="Z45" i="3"/>
  <c r="G45" i="3"/>
  <c r="N45" i="3"/>
  <c r="H45" i="3"/>
  <c r="V45" i="3"/>
  <c r="L45" i="3"/>
  <c r="J45" i="3"/>
  <c r="S45" i="3"/>
  <c r="AB45" i="3"/>
  <c r="AA45" i="3"/>
  <c r="AC45" i="3"/>
  <c r="E46" i="3"/>
  <c r="C47" i="3"/>
  <c r="E47" i="3" l="1"/>
  <c r="C48" i="3"/>
  <c r="H46" i="3"/>
  <c r="L46" i="3"/>
  <c r="K46" i="3"/>
  <c r="AB46" i="3"/>
  <c r="X46" i="3"/>
  <c r="Y46" i="3"/>
  <c r="Z46" i="3"/>
  <c r="G46" i="3"/>
  <c r="T46" i="3"/>
  <c r="Q46" i="3"/>
  <c r="S46" i="3"/>
  <c r="O46" i="3"/>
  <c r="R46" i="3"/>
  <c r="I46" i="3"/>
  <c r="AC46" i="3"/>
  <c r="U46" i="3"/>
  <c r="J46" i="3"/>
  <c r="AA46" i="3"/>
  <c r="M46" i="3"/>
  <c r="N46" i="3"/>
  <c r="P46" i="3"/>
  <c r="W46" i="3"/>
  <c r="V46" i="3"/>
  <c r="AD46" i="3"/>
  <c r="C49" i="3" l="1"/>
  <c r="E48" i="3"/>
  <c r="H47" i="3"/>
  <c r="AC47" i="3"/>
  <c r="AB47" i="3"/>
  <c r="Z47" i="3"/>
  <c r="G47" i="3"/>
  <c r="N47" i="3"/>
  <c r="S47" i="3"/>
  <c r="L47" i="3"/>
  <c r="O47" i="3"/>
  <c r="J47" i="3"/>
  <c r="P47" i="3"/>
  <c r="R47" i="3"/>
  <c r="M47" i="3"/>
  <c r="T47" i="3"/>
  <c r="Y47" i="3"/>
  <c r="I47" i="3"/>
  <c r="W47" i="3"/>
  <c r="Q47" i="3"/>
  <c r="AD47" i="3"/>
  <c r="AA47" i="3"/>
  <c r="V47" i="3"/>
  <c r="U47" i="3"/>
  <c r="K47" i="3"/>
  <c r="X47" i="3"/>
  <c r="AE47" i="3"/>
  <c r="AE48" i="3" l="1"/>
  <c r="AC48" i="3"/>
  <c r="H48" i="3"/>
  <c r="J48" i="3"/>
  <c r="AD48" i="3"/>
  <c r="K48" i="3"/>
  <c r="Z48" i="3"/>
  <c r="I48" i="3"/>
  <c r="M48" i="3"/>
  <c r="O48" i="3"/>
  <c r="S48" i="3"/>
  <c r="G48" i="3"/>
  <c r="R48" i="3"/>
  <c r="L48" i="3"/>
  <c r="N48" i="3"/>
  <c r="X48" i="3"/>
  <c r="W48" i="3"/>
  <c r="T48" i="3"/>
  <c r="U48" i="3"/>
  <c r="P48" i="3"/>
  <c r="AB48" i="3"/>
  <c r="AA48" i="3"/>
  <c r="Q48" i="3"/>
  <c r="Y48" i="3"/>
  <c r="V48" i="3"/>
  <c r="AF48" i="3"/>
  <c r="E49" i="3"/>
  <c r="C50" i="3"/>
  <c r="E50" i="3" l="1"/>
  <c r="C51" i="3"/>
  <c r="G49" i="3"/>
  <c r="R49" i="3"/>
  <c r="J49" i="3"/>
  <c r="P49" i="3"/>
  <c r="H49" i="3"/>
  <c r="AB49" i="3"/>
  <c r="T49" i="3"/>
  <c r="W49" i="3"/>
  <c r="N49" i="3"/>
  <c r="I49" i="3"/>
  <c r="V49" i="3"/>
  <c r="O49" i="3"/>
  <c r="L49" i="3"/>
  <c r="AC49" i="3"/>
  <c r="Z49" i="3"/>
  <c r="S49" i="3"/>
  <c r="K49" i="3"/>
  <c r="M49" i="3"/>
  <c r="AE49" i="3"/>
  <c r="U49" i="3"/>
  <c r="Y49" i="3"/>
  <c r="X49" i="3"/>
  <c r="AA49" i="3"/>
  <c r="AF49" i="3"/>
  <c r="Q49" i="3"/>
  <c r="AD49" i="3"/>
  <c r="AG49" i="3"/>
  <c r="E51" i="3" l="1"/>
  <c r="C52" i="3"/>
  <c r="AC50" i="3"/>
  <c r="R50" i="3"/>
  <c r="G50" i="3"/>
  <c r="O50" i="3"/>
  <c r="P50" i="3"/>
  <c r="U50" i="3"/>
  <c r="AA50" i="3"/>
  <c r="H50" i="3"/>
  <c r="AD50" i="3"/>
  <c r="Z50" i="3"/>
  <c r="AB50" i="3"/>
  <c r="S50" i="3"/>
  <c r="Q50" i="3"/>
  <c r="X50" i="3"/>
  <c r="Y50" i="3"/>
  <c r="I50" i="3"/>
  <c r="J50" i="3"/>
  <c r="K50" i="3"/>
  <c r="AE50" i="3"/>
  <c r="AG50" i="3"/>
  <c r="W50" i="3"/>
  <c r="M50" i="3"/>
  <c r="T50" i="3"/>
  <c r="N50" i="3"/>
  <c r="V50" i="3"/>
  <c r="L50" i="3"/>
  <c r="AF50" i="3"/>
  <c r="AH50" i="3"/>
  <c r="E52" i="3" l="1"/>
  <c r="C53" i="3"/>
  <c r="U51" i="3"/>
  <c r="V51" i="3"/>
  <c r="AG51" i="3"/>
  <c r="AA51" i="3"/>
  <c r="G51" i="3"/>
  <c r="S51" i="3"/>
  <c r="AH51" i="3"/>
  <c r="T51" i="3"/>
  <c r="O51" i="3"/>
  <c r="I51" i="3"/>
  <c r="K51" i="3"/>
  <c r="Y51" i="3"/>
  <c r="J51" i="3"/>
  <c r="P51" i="3"/>
  <c r="N51" i="3"/>
  <c r="X51" i="3"/>
  <c r="M51" i="3"/>
  <c r="H51" i="3"/>
  <c r="AB51" i="3"/>
  <c r="Z51" i="3"/>
  <c r="AD51" i="3"/>
  <c r="Q51" i="3"/>
  <c r="AF51" i="3"/>
  <c r="L51" i="3"/>
  <c r="AE51" i="3"/>
  <c r="AC51" i="3"/>
  <c r="R51" i="3"/>
  <c r="W51" i="3"/>
  <c r="AI51" i="3"/>
  <c r="E53" i="3" l="1"/>
  <c r="C54" i="3"/>
  <c r="AF52" i="3"/>
  <c r="J52" i="3"/>
  <c r="Z52" i="3"/>
  <c r="R52" i="3"/>
  <c r="AE52" i="3"/>
  <c r="P52" i="3"/>
  <c r="AI52" i="3"/>
  <c r="W52" i="3"/>
  <c r="I52" i="3"/>
  <c r="AC52" i="3"/>
  <c r="H52" i="3"/>
  <c r="Y52" i="3"/>
  <c r="Q52" i="3"/>
  <c r="AD52" i="3"/>
  <c r="L52" i="3"/>
  <c r="AA52" i="3"/>
  <c r="G52" i="3"/>
  <c r="M52" i="3"/>
  <c r="O52" i="3"/>
  <c r="K52" i="3"/>
  <c r="AB52" i="3"/>
  <c r="N52" i="3"/>
  <c r="S52" i="3"/>
  <c r="AH52" i="3"/>
  <c r="U52" i="3"/>
  <c r="T52" i="3"/>
  <c r="AG52" i="3"/>
  <c r="V52" i="3"/>
  <c r="X52" i="3"/>
  <c r="AJ52" i="3"/>
  <c r="C55" i="3" l="1"/>
  <c r="E54" i="3"/>
  <c r="S53" i="3"/>
  <c r="K53" i="3"/>
  <c r="J53" i="3"/>
  <c r="AB53" i="3"/>
  <c r="AA53" i="3"/>
  <c r="U53" i="3"/>
  <c r="T53" i="3"/>
  <c r="AG53" i="3"/>
  <c r="P53" i="3"/>
  <c r="M53" i="3"/>
  <c r="AI53" i="3"/>
  <c r="AH53" i="3"/>
  <c r="W53" i="3"/>
  <c r="AC53" i="3"/>
  <c r="R53" i="3"/>
  <c r="AF53" i="3"/>
  <c r="I53" i="3"/>
  <c r="Y53" i="3"/>
  <c r="O53" i="3"/>
  <c r="V53" i="3"/>
  <c r="AE53" i="3"/>
  <c r="L53" i="3"/>
  <c r="X53" i="3"/>
  <c r="AJ53" i="3"/>
  <c r="AD53" i="3"/>
  <c r="H53" i="3"/>
  <c r="Q53" i="3"/>
  <c r="G53" i="3"/>
  <c r="N53" i="3"/>
  <c r="Z53" i="3"/>
  <c r="AK53" i="3"/>
  <c r="AG54" i="3" l="1"/>
  <c r="S54" i="3"/>
  <c r="T54" i="3"/>
  <c r="AD54" i="3"/>
  <c r="U54" i="3"/>
  <c r="N54" i="3"/>
  <c r="AJ54" i="3"/>
  <c r="K54" i="3"/>
  <c r="V54" i="3"/>
  <c r="L54" i="3"/>
  <c r="H54" i="3"/>
  <c r="AK54" i="3"/>
  <c r="AA54" i="3"/>
  <c r="Q54" i="3"/>
  <c r="R54" i="3"/>
  <c r="AE54" i="3"/>
  <c r="X54" i="3"/>
  <c r="AF54" i="3"/>
  <c r="G54" i="3"/>
  <c r="M54" i="3"/>
  <c r="Y54" i="3"/>
  <c r="I54" i="3"/>
  <c r="AH54" i="3"/>
  <c r="P54" i="3"/>
  <c r="AI54" i="3"/>
  <c r="AB54" i="3"/>
  <c r="Z54" i="3"/>
  <c r="J54" i="3"/>
  <c r="O54" i="3"/>
  <c r="W54" i="3"/>
  <c r="AC54" i="3"/>
  <c r="AL54" i="3"/>
  <c r="E55" i="3"/>
  <c r="C56" i="3"/>
  <c r="C57" i="3" l="1"/>
  <c r="E56" i="3"/>
  <c r="O55" i="3"/>
  <c r="H55" i="3"/>
  <c r="P55" i="3"/>
  <c r="V55" i="3"/>
  <c r="AG55" i="3"/>
  <c r="K55" i="3"/>
  <c r="S55" i="3"/>
  <c r="T55" i="3"/>
  <c r="AK55" i="3"/>
  <c r="AI55" i="3"/>
  <c r="AA55" i="3"/>
  <c r="AE55" i="3"/>
  <c r="Y55" i="3"/>
  <c r="AL55" i="3"/>
  <c r="AD55" i="3"/>
  <c r="Q55" i="3"/>
  <c r="J55" i="3"/>
  <c r="R55" i="3"/>
  <c r="Z55" i="3"/>
  <c r="W55" i="3"/>
  <c r="M55" i="3"/>
  <c r="AF55" i="3"/>
  <c r="AB55" i="3"/>
  <c r="AJ55" i="3"/>
  <c r="L55" i="3"/>
  <c r="U55" i="3"/>
  <c r="AH55" i="3"/>
  <c r="I55" i="3"/>
  <c r="AC55" i="3"/>
  <c r="X55" i="3"/>
  <c r="N55" i="3"/>
  <c r="G55" i="3"/>
  <c r="AM55" i="3"/>
  <c r="V56" i="3" l="1"/>
  <c r="AI56" i="3"/>
  <c r="G56" i="3"/>
  <c r="AB56" i="3"/>
  <c r="AJ56" i="3"/>
  <c r="AK56" i="3"/>
  <c r="Q56" i="3"/>
  <c r="AL56" i="3"/>
  <c r="AC56" i="3"/>
  <c r="Z56" i="3"/>
  <c r="K56" i="3"/>
  <c r="R56" i="3"/>
  <c r="AE56" i="3"/>
  <c r="L56" i="3"/>
  <c r="AD56" i="3"/>
  <c r="AG56" i="3"/>
  <c r="H56" i="3"/>
  <c r="AA56" i="3"/>
  <c r="P56" i="3"/>
  <c r="I56" i="3"/>
  <c r="T56" i="3"/>
  <c r="S56" i="3"/>
  <c r="AF56" i="3"/>
  <c r="AM56" i="3"/>
  <c r="Y56" i="3"/>
  <c r="X56" i="3"/>
  <c r="O56" i="3"/>
  <c r="AH56" i="3"/>
  <c r="W56" i="3"/>
  <c r="N56" i="3"/>
  <c r="M56" i="3"/>
  <c r="J56" i="3"/>
  <c r="U56" i="3"/>
  <c r="AN56" i="3"/>
  <c r="C58" i="3"/>
  <c r="E57" i="3"/>
  <c r="G57" i="3" l="1"/>
  <c r="AI57" i="3"/>
  <c r="R57" i="3"/>
  <c r="AK57" i="3"/>
  <c r="Y57" i="3"/>
  <c r="U57" i="3"/>
  <c r="T57" i="3"/>
  <c r="AD57" i="3"/>
  <c r="W57" i="3"/>
  <c r="N57" i="3"/>
  <c r="S57" i="3"/>
  <c r="AF57" i="3"/>
  <c r="AC57" i="3"/>
  <c r="V57" i="3"/>
  <c r="O57" i="3"/>
  <c r="AE57" i="3"/>
  <c r="P57" i="3"/>
  <c r="M57" i="3"/>
  <c r="AJ57" i="3"/>
  <c r="AB57" i="3"/>
  <c r="AA57" i="3"/>
  <c r="AN57" i="3"/>
  <c r="AL57" i="3"/>
  <c r="AM57" i="3"/>
  <c r="X57" i="3"/>
  <c r="J57" i="3"/>
  <c r="AH57" i="3"/>
  <c r="Z57" i="3"/>
  <c r="K57" i="3"/>
  <c r="L57" i="3"/>
  <c r="Q57" i="3"/>
  <c r="H57" i="3"/>
  <c r="I57" i="3"/>
  <c r="AG57" i="3"/>
  <c r="AO57" i="3"/>
  <c r="C59" i="3"/>
  <c r="E58" i="3"/>
  <c r="AD58" i="3" l="1"/>
  <c r="AF58" i="3"/>
  <c r="R58" i="3"/>
  <c r="AM58" i="3"/>
  <c r="AJ58" i="3"/>
  <c r="W58" i="3"/>
  <c r="AK58" i="3"/>
  <c r="I58" i="3"/>
  <c r="M58" i="3"/>
  <c r="AN58" i="3"/>
  <c r="AA58" i="3"/>
  <c r="Z58" i="3"/>
  <c r="AH58" i="3"/>
  <c r="H58" i="3"/>
  <c r="Q58" i="3"/>
  <c r="O58" i="3"/>
  <c r="AL58" i="3"/>
  <c r="AC58" i="3"/>
  <c r="P58" i="3"/>
  <c r="L58" i="3"/>
  <c r="AB58" i="3"/>
  <c r="U58" i="3"/>
  <c r="AO58" i="3"/>
  <c r="AG58" i="3"/>
  <c r="V58" i="3"/>
  <c r="N58" i="3"/>
  <c r="AI58" i="3"/>
  <c r="AE58" i="3"/>
  <c r="Y58" i="3"/>
  <c r="J58" i="3"/>
  <c r="K58" i="3"/>
  <c r="X58" i="3"/>
  <c r="G58" i="3"/>
  <c r="T58" i="3"/>
  <c r="S58" i="3"/>
  <c r="AP58" i="3"/>
  <c r="E59" i="3"/>
  <c r="C60" i="3"/>
  <c r="E60" i="3" l="1"/>
  <c r="C61" i="3"/>
  <c r="I59" i="3"/>
  <c r="Z59" i="3"/>
  <c r="R59" i="3"/>
  <c r="Y59" i="3"/>
  <c r="AB59" i="3"/>
  <c r="M59" i="3"/>
  <c r="AD59" i="3"/>
  <c r="AA59" i="3"/>
  <c r="H59" i="3"/>
  <c r="G59" i="3"/>
  <c r="S59" i="3"/>
  <c r="L59" i="3"/>
  <c r="AO59" i="3"/>
  <c r="AG59" i="3"/>
  <c r="P59" i="3"/>
  <c r="AC59" i="3"/>
  <c r="AP59" i="3"/>
  <c r="X59" i="3"/>
  <c r="AQ59" i="3"/>
  <c r="J59" i="3"/>
  <c r="N59" i="3"/>
  <c r="K59" i="3"/>
  <c r="AM59" i="3"/>
  <c r="AL59" i="3"/>
  <c r="U59" i="3"/>
  <c r="AH59" i="3"/>
  <c r="AE59" i="3"/>
  <c r="V59" i="3"/>
  <c r="Q59" i="3"/>
  <c r="AN59" i="3"/>
  <c r="O59" i="3"/>
  <c r="AF59" i="3"/>
  <c r="AK59" i="3"/>
  <c r="T59" i="3"/>
  <c r="AI59" i="3"/>
  <c r="AJ59" i="3"/>
  <c r="W59" i="3"/>
  <c r="E61" i="3" l="1"/>
  <c r="C62" i="3"/>
  <c r="T60" i="3"/>
  <c r="X60" i="3"/>
  <c r="AL60" i="3"/>
  <c r="H60" i="3"/>
  <c r="AK60" i="3"/>
  <c r="G60" i="3"/>
  <c r="AF60" i="3"/>
  <c r="AO60" i="3"/>
  <c r="R60" i="3"/>
  <c r="AB60" i="3"/>
  <c r="AH60" i="3"/>
  <c r="K60" i="3"/>
  <c r="AJ60" i="3"/>
  <c r="AG60" i="3"/>
  <c r="S60" i="3"/>
  <c r="N60" i="3"/>
  <c r="AP60" i="3"/>
  <c r="Y60" i="3"/>
  <c r="Q60" i="3"/>
  <c r="AN60" i="3"/>
  <c r="W60" i="3"/>
  <c r="AE60" i="3"/>
  <c r="AM60" i="3"/>
  <c r="AD60" i="3"/>
  <c r="Z60" i="3"/>
  <c r="AA60" i="3"/>
  <c r="AC60" i="3"/>
  <c r="V60" i="3"/>
  <c r="AR60" i="3"/>
  <c r="L60" i="3"/>
  <c r="AQ60" i="3"/>
  <c r="O60" i="3"/>
  <c r="I60" i="3"/>
  <c r="J60" i="3"/>
  <c r="AI60" i="3"/>
  <c r="M60" i="3"/>
  <c r="U60" i="3"/>
  <c r="P60" i="3"/>
  <c r="E62" i="3" l="1"/>
  <c r="C63" i="3"/>
  <c r="V61" i="3"/>
  <c r="U61" i="3"/>
  <c r="R61" i="3"/>
  <c r="AR61" i="3"/>
  <c r="N61" i="3"/>
  <c r="H61" i="3"/>
  <c r="AF61" i="3"/>
  <c r="AO61" i="3"/>
  <c r="AG61" i="3"/>
  <c r="AH61" i="3"/>
  <c r="AN61" i="3"/>
  <c r="AJ61" i="3"/>
  <c r="AP61" i="3"/>
  <c r="AD61" i="3"/>
  <c r="S61" i="3"/>
  <c r="Z61" i="3"/>
  <c r="AM61" i="3"/>
  <c r="AS61" i="3"/>
  <c r="Q61" i="3"/>
  <c r="AB61" i="3"/>
  <c r="X61" i="3"/>
  <c r="G61" i="3"/>
  <c r="K61" i="3"/>
  <c r="M61" i="3"/>
  <c r="J61" i="3"/>
  <c r="AK61" i="3"/>
  <c r="AA61" i="3"/>
  <c r="I61" i="3"/>
  <c r="AQ61" i="3"/>
  <c r="AC61" i="3"/>
  <c r="AL61" i="3"/>
  <c r="Y61" i="3"/>
  <c r="AE61" i="3"/>
  <c r="P61" i="3"/>
  <c r="W61" i="3"/>
  <c r="O61" i="3"/>
  <c r="T61" i="3"/>
  <c r="AI61" i="3"/>
  <c r="L61" i="3"/>
  <c r="E63" i="3" l="1"/>
  <c r="C64" i="3"/>
  <c r="M62" i="3"/>
  <c r="Y62" i="3"/>
  <c r="I62" i="3"/>
  <c r="AP62" i="3"/>
  <c r="AK62" i="3"/>
  <c r="N62" i="3"/>
  <c r="Z62" i="3"/>
  <c r="W62" i="3"/>
  <c r="AA62" i="3"/>
  <c r="P62" i="3"/>
  <c r="AJ62" i="3"/>
  <c r="L62" i="3"/>
  <c r="AG62" i="3"/>
  <c r="AF62" i="3"/>
  <c r="U62" i="3"/>
  <c r="J62" i="3"/>
  <c r="X62" i="3"/>
  <c r="H62" i="3"/>
  <c r="AT62" i="3"/>
  <c r="T62" i="3"/>
  <c r="R62" i="3"/>
  <c r="AC62" i="3"/>
  <c r="K62" i="3"/>
  <c r="AE62" i="3"/>
  <c r="AS62" i="3"/>
  <c r="AO62" i="3"/>
  <c r="AM62" i="3"/>
  <c r="S62" i="3"/>
  <c r="V62" i="3"/>
  <c r="AD62" i="3"/>
  <c r="AH62" i="3"/>
  <c r="AR62" i="3"/>
  <c r="AB62" i="3"/>
  <c r="G62" i="3"/>
  <c r="AL62" i="3"/>
  <c r="AI62" i="3"/>
  <c r="AN62" i="3"/>
  <c r="O62" i="3"/>
  <c r="Q62" i="3"/>
  <c r="AQ62" i="3"/>
  <c r="E64" i="3" l="1"/>
  <c r="C65" i="3"/>
  <c r="AU63" i="3"/>
  <c r="Z63" i="3"/>
  <c r="H63" i="3"/>
  <c r="AF63" i="3"/>
  <c r="Y63" i="3"/>
  <c r="N63" i="3"/>
  <c r="S63" i="3"/>
  <c r="W63" i="3"/>
  <c r="I63" i="3"/>
  <c r="AB63" i="3"/>
  <c r="V63" i="3"/>
  <c r="M63" i="3"/>
  <c r="AO63" i="3"/>
  <c r="AJ63" i="3"/>
  <c r="AQ63" i="3"/>
  <c r="X63" i="3"/>
  <c r="AP63" i="3"/>
  <c r="K63" i="3"/>
  <c r="U63" i="3"/>
  <c r="AI63" i="3"/>
  <c r="AM63" i="3"/>
  <c r="Q63" i="3"/>
  <c r="AT63" i="3"/>
  <c r="AK63" i="3"/>
  <c r="L63" i="3"/>
  <c r="AL63" i="3"/>
  <c r="AG63" i="3"/>
  <c r="AA63" i="3"/>
  <c r="R63" i="3"/>
  <c r="AR63" i="3"/>
  <c r="P63" i="3"/>
  <c r="AN63" i="3"/>
  <c r="J63" i="3"/>
  <c r="AE63" i="3"/>
  <c r="AS63" i="3"/>
  <c r="O63" i="3"/>
  <c r="G63" i="3"/>
  <c r="AD63" i="3"/>
  <c r="AH63" i="3"/>
  <c r="T63" i="3"/>
  <c r="AC63" i="3"/>
  <c r="E65" i="3" l="1"/>
  <c r="C66" i="3"/>
  <c r="AV64" i="3"/>
  <c r="AE64" i="3"/>
  <c r="T64" i="3"/>
  <c r="R64" i="3"/>
  <c r="O64" i="3"/>
  <c r="Y64" i="3"/>
  <c r="AA64" i="3"/>
  <c r="AK64" i="3"/>
  <c r="S64" i="3"/>
  <c r="Z64" i="3"/>
  <c r="AN64" i="3"/>
  <c r="AP64" i="3"/>
  <c r="I64" i="3"/>
  <c r="M64" i="3"/>
  <c r="J64" i="3"/>
  <c r="AH64" i="3"/>
  <c r="X64" i="3"/>
  <c r="AG64" i="3"/>
  <c r="N64" i="3"/>
  <c r="AU64" i="3"/>
  <c r="AT64" i="3"/>
  <c r="AI64" i="3"/>
  <c r="AS64" i="3"/>
  <c r="AL64" i="3"/>
  <c r="K64" i="3"/>
  <c r="AF64" i="3"/>
  <c r="AJ64" i="3"/>
  <c r="AO64" i="3"/>
  <c r="U64" i="3"/>
  <c r="AM64" i="3"/>
  <c r="AD64" i="3"/>
  <c r="L64" i="3"/>
  <c r="AQ64" i="3"/>
  <c r="Q64" i="3"/>
  <c r="AR64" i="3"/>
  <c r="V64" i="3"/>
  <c r="H64" i="3"/>
  <c r="AC64" i="3"/>
  <c r="W64" i="3"/>
  <c r="AB64" i="3"/>
  <c r="G64" i="3"/>
  <c r="P64" i="3"/>
  <c r="E66" i="3" l="1"/>
  <c r="C67" i="3"/>
  <c r="AW65" i="3"/>
  <c r="V65" i="3"/>
  <c r="J65" i="3"/>
  <c r="I65" i="3"/>
  <c r="K65" i="3"/>
  <c r="AR65" i="3"/>
  <c r="L65" i="3"/>
  <c r="AQ65" i="3"/>
  <c r="AA65" i="3"/>
  <c r="N65" i="3"/>
  <c r="AT65" i="3"/>
  <c r="AP65" i="3"/>
  <c r="AN65" i="3"/>
  <c r="AD65" i="3"/>
  <c r="P65" i="3"/>
  <c r="X65" i="3"/>
  <c r="AL65" i="3"/>
  <c r="Q65" i="3"/>
  <c r="AI65" i="3"/>
  <c r="AM65" i="3"/>
  <c r="Z65" i="3"/>
  <c r="AS65" i="3"/>
  <c r="R65" i="3"/>
  <c r="H65" i="3"/>
  <c r="Y65" i="3"/>
  <c r="W65" i="3"/>
  <c r="AJ65" i="3"/>
  <c r="AU65" i="3"/>
  <c r="AC65" i="3"/>
  <c r="AO65" i="3"/>
  <c r="O65" i="3"/>
  <c r="AF65" i="3"/>
  <c r="AE65" i="3"/>
  <c r="T65" i="3"/>
  <c r="S65" i="3"/>
  <c r="AB65" i="3"/>
  <c r="AH65" i="3"/>
  <c r="G65" i="3"/>
  <c r="AG65" i="3"/>
  <c r="U65" i="3"/>
  <c r="M65" i="3"/>
  <c r="AK65" i="3"/>
  <c r="AV65" i="3"/>
  <c r="E67" i="3" l="1"/>
  <c r="C68" i="3"/>
  <c r="AH66" i="3"/>
  <c r="H66" i="3"/>
  <c r="T66" i="3"/>
  <c r="AB66" i="3"/>
  <c r="N66" i="3"/>
  <c r="AV66" i="3"/>
  <c r="AK66" i="3"/>
  <c r="L66" i="3"/>
  <c r="AS66" i="3"/>
  <c r="AR66" i="3"/>
  <c r="AE66" i="3"/>
  <c r="Z66" i="3"/>
  <c r="AA66" i="3"/>
  <c r="AM66" i="3"/>
  <c r="U66" i="3"/>
  <c r="AN66" i="3"/>
  <c r="AO66" i="3"/>
  <c r="AC66" i="3"/>
  <c r="AT66" i="3"/>
  <c r="AJ66" i="3"/>
  <c r="Q66" i="3"/>
  <c r="AW66" i="3"/>
  <c r="AX66" i="3"/>
  <c r="AG66" i="3"/>
  <c r="R66" i="3"/>
  <c r="S66" i="3"/>
  <c r="AI66" i="3"/>
  <c r="X66" i="3"/>
  <c r="AU66" i="3"/>
  <c r="AQ66" i="3"/>
  <c r="K66" i="3"/>
  <c r="Y66" i="3"/>
  <c r="V66" i="3"/>
  <c r="AD66" i="3"/>
  <c r="W66" i="3"/>
  <c r="AP66" i="3"/>
  <c r="G66" i="3"/>
  <c r="P66" i="3"/>
  <c r="O66" i="3"/>
  <c r="AL66" i="3"/>
  <c r="AF66" i="3"/>
  <c r="I66" i="3"/>
  <c r="M66" i="3"/>
  <c r="J66" i="3"/>
  <c r="E68" i="3" l="1"/>
  <c r="C69" i="3"/>
  <c r="AY67" i="3"/>
  <c r="AS67" i="3"/>
  <c r="AF67" i="3"/>
  <c r="X67" i="3"/>
  <c r="AL67" i="3"/>
  <c r="AH67" i="3"/>
  <c r="P67" i="3"/>
  <c r="AK67" i="3"/>
  <c r="AT67" i="3"/>
  <c r="AN67" i="3"/>
  <c r="U67" i="3"/>
  <c r="I67" i="3"/>
  <c r="J67" i="3"/>
  <c r="H67" i="3"/>
  <c r="AQ67" i="3"/>
  <c r="AJ67" i="3"/>
  <c r="AR67" i="3"/>
  <c r="K67" i="3"/>
  <c r="AI67" i="3"/>
  <c r="AC67" i="3"/>
  <c r="AP67" i="3"/>
  <c r="AX67" i="3"/>
  <c r="AO67" i="3"/>
  <c r="AB67" i="3"/>
  <c r="AW67" i="3"/>
  <c r="R67" i="3"/>
  <c r="O67" i="3"/>
  <c r="S67" i="3"/>
  <c r="AG67" i="3"/>
  <c r="AV67" i="3"/>
  <c r="Q67" i="3"/>
  <c r="W67" i="3"/>
  <c r="M67" i="3"/>
  <c r="T67" i="3"/>
  <c r="G67" i="3"/>
  <c r="V67" i="3"/>
  <c r="L67" i="3"/>
  <c r="AM67" i="3"/>
  <c r="Z67" i="3"/>
  <c r="AA67" i="3"/>
  <c r="AU67" i="3"/>
  <c r="Y67" i="3"/>
  <c r="AD67" i="3"/>
  <c r="N67" i="3"/>
  <c r="AE67" i="3"/>
  <c r="E69" i="3" l="1"/>
  <c r="C70" i="3"/>
  <c r="AM68" i="3"/>
  <c r="M68" i="3"/>
  <c r="K68" i="3"/>
  <c r="AB68" i="3"/>
  <c r="U68" i="3"/>
  <c r="AG68" i="3"/>
  <c r="V68" i="3"/>
  <c r="AN68" i="3"/>
  <c r="G68" i="3"/>
  <c r="AR68" i="3"/>
  <c r="AL68" i="3"/>
  <c r="AZ68" i="3"/>
  <c r="T68" i="3"/>
  <c r="AD68" i="3"/>
  <c r="AV68" i="3"/>
  <c r="O68" i="3"/>
  <c r="N68" i="3"/>
  <c r="J68" i="3"/>
  <c r="R68" i="3"/>
  <c r="AC68" i="3"/>
  <c r="AS68" i="3"/>
  <c r="X68" i="3"/>
  <c r="AT68" i="3"/>
  <c r="L68" i="3"/>
  <c r="AJ68" i="3"/>
  <c r="AQ68" i="3"/>
  <c r="AA68" i="3"/>
  <c r="Y68" i="3"/>
  <c r="AH68" i="3"/>
  <c r="AU68" i="3"/>
  <c r="AK68" i="3"/>
  <c r="AE68" i="3"/>
  <c r="AX68" i="3"/>
  <c r="H68" i="3"/>
  <c r="Z68" i="3"/>
  <c r="P68" i="3"/>
  <c r="I68" i="3"/>
  <c r="AF68" i="3"/>
  <c r="Q68" i="3"/>
  <c r="AP68" i="3"/>
  <c r="AY68" i="3"/>
  <c r="AO68" i="3"/>
  <c r="AW68" i="3"/>
  <c r="AI68" i="3"/>
  <c r="S68" i="3"/>
  <c r="W68" i="3"/>
  <c r="E70" i="3" l="1"/>
  <c r="C71" i="3"/>
  <c r="AO69" i="3"/>
  <c r="AE69" i="3"/>
  <c r="AA69" i="3"/>
  <c r="S69" i="3"/>
  <c r="AG69" i="3"/>
  <c r="G69" i="3"/>
  <c r="P69" i="3"/>
  <c r="K69" i="3"/>
  <c r="AB69" i="3"/>
  <c r="AX69" i="3"/>
  <c r="AI69" i="3"/>
  <c r="Z69" i="3"/>
  <c r="AD69" i="3"/>
  <c r="AC69" i="3"/>
  <c r="AZ69" i="3"/>
  <c r="X69" i="3"/>
  <c r="Q69" i="3"/>
  <c r="AF69" i="3"/>
  <c r="BA69" i="3"/>
  <c r="AU69" i="3"/>
  <c r="AT69" i="3"/>
  <c r="Y69" i="3"/>
  <c r="AP69" i="3"/>
  <c r="R69" i="3"/>
  <c r="M69" i="3"/>
  <c r="AV69" i="3"/>
  <c r="AR69" i="3"/>
  <c r="AH69" i="3"/>
  <c r="V69" i="3"/>
  <c r="AJ69" i="3"/>
  <c r="L69" i="3"/>
  <c r="AN69" i="3"/>
  <c r="O69" i="3"/>
  <c r="AY69" i="3"/>
  <c r="J69" i="3"/>
  <c r="AK69" i="3"/>
  <c r="AW69" i="3"/>
  <c r="AM69" i="3"/>
  <c r="W69" i="3"/>
  <c r="AL69" i="3"/>
  <c r="I69" i="3"/>
  <c r="N69" i="3"/>
  <c r="AS69" i="3"/>
  <c r="H69" i="3"/>
  <c r="AQ69" i="3"/>
  <c r="U69" i="3"/>
  <c r="T69" i="3"/>
  <c r="E71" i="3" l="1"/>
  <c r="C72" i="3"/>
  <c r="BB70" i="3"/>
  <c r="AA70" i="3"/>
  <c r="J70" i="3"/>
  <c r="P70" i="3"/>
  <c r="AY70" i="3"/>
  <c r="AD70" i="3"/>
  <c r="AU70" i="3"/>
  <c r="AM70" i="3"/>
  <c r="AV70" i="3"/>
  <c r="L70" i="3"/>
  <c r="AZ70" i="3"/>
  <c r="AE70" i="3"/>
  <c r="O70" i="3"/>
  <c r="AQ70" i="3"/>
  <c r="M70" i="3"/>
  <c r="X70" i="3"/>
  <c r="Q70" i="3"/>
  <c r="AH70" i="3"/>
  <c r="AL70" i="3"/>
  <c r="K70" i="3"/>
  <c r="T70" i="3"/>
  <c r="W70" i="3"/>
  <c r="R70" i="3"/>
  <c r="Z70" i="3"/>
  <c r="AT70" i="3"/>
  <c r="AC70" i="3"/>
  <c r="AS70" i="3"/>
  <c r="N70" i="3"/>
  <c r="I70" i="3"/>
  <c r="H70" i="3"/>
  <c r="AG70" i="3"/>
  <c r="AF70" i="3"/>
  <c r="Y70" i="3"/>
  <c r="BA70" i="3"/>
  <c r="AW70" i="3"/>
  <c r="AJ70" i="3"/>
  <c r="AO70" i="3"/>
  <c r="AI70" i="3"/>
  <c r="AB70" i="3"/>
  <c r="AN70" i="3"/>
  <c r="AX70" i="3"/>
  <c r="G70" i="3"/>
  <c r="V70" i="3"/>
  <c r="S70" i="3"/>
  <c r="AK70" i="3"/>
  <c r="AP70" i="3"/>
  <c r="U70" i="3"/>
  <c r="AR70" i="3"/>
  <c r="E72" i="3" l="1"/>
  <c r="C73" i="3"/>
  <c r="W71" i="3"/>
  <c r="AI71" i="3"/>
  <c r="L71" i="3"/>
  <c r="R71" i="3"/>
  <c r="BA71" i="3"/>
  <c r="AE71" i="3"/>
  <c r="Q71" i="3"/>
  <c r="AY71" i="3"/>
  <c r="AN71" i="3"/>
  <c r="AA71" i="3"/>
  <c r="AW71" i="3"/>
  <c r="AP71" i="3"/>
  <c r="K71" i="3"/>
  <c r="J71" i="3"/>
  <c r="AH71" i="3"/>
  <c r="AV71" i="3"/>
  <c r="V71" i="3"/>
  <c r="M71" i="3"/>
  <c r="H71" i="3"/>
  <c r="I71" i="3"/>
  <c r="AZ71" i="3"/>
  <c r="AF71" i="3"/>
  <c r="U71" i="3"/>
  <c r="P71" i="3"/>
  <c r="Z71" i="3"/>
  <c r="AJ71" i="3"/>
  <c r="AU71" i="3"/>
  <c r="T71" i="3"/>
  <c r="BC71" i="3"/>
  <c r="AX71" i="3"/>
  <c r="AB71" i="3"/>
  <c r="AD71" i="3"/>
  <c r="AT71" i="3"/>
  <c r="AR71" i="3"/>
  <c r="AS71" i="3"/>
  <c r="N71" i="3"/>
  <c r="G71" i="3"/>
  <c r="X71" i="3"/>
  <c r="AQ71" i="3"/>
  <c r="AM71" i="3"/>
  <c r="O71" i="3"/>
  <c r="AL71" i="3"/>
  <c r="AK71" i="3"/>
  <c r="AC71" i="3"/>
  <c r="S71" i="3"/>
  <c r="AO71" i="3"/>
  <c r="Y71" i="3"/>
  <c r="BB71" i="3"/>
  <c r="AG71" i="3"/>
  <c r="E73" i="3" l="1"/>
  <c r="C74" i="3"/>
  <c r="AN72" i="3"/>
  <c r="AT72" i="3"/>
  <c r="O72" i="3"/>
  <c r="AJ72" i="3"/>
  <c r="BD72" i="3"/>
  <c r="T72" i="3"/>
  <c r="G72" i="3"/>
  <c r="N72" i="3"/>
  <c r="AF72" i="3"/>
  <c r="AV72" i="3"/>
  <c r="Y72" i="3"/>
  <c r="AS72" i="3"/>
  <c r="S72" i="3"/>
  <c r="AQ72" i="3"/>
  <c r="AC72" i="3"/>
  <c r="L72" i="3"/>
  <c r="AI72" i="3"/>
  <c r="AE72" i="3"/>
  <c r="M72" i="3"/>
  <c r="X72" i="3"/>
  <c r="AK72" i="3"/>
  <c r="AB72" i="3"/>
  <c r="H72" i="3"/>
  <c r="AL72" i="3"/>
  <c r="V72" i="3"/>
  <c r="AU72" i="3"/>
  <c r="Q72" i="3"/>
  <c r="AW72" i="3"/>
  <c r="U72" i="3"/>
  <c r="AG72" i="3"/>
  <c r="BA72" i="3"/>
  <c r="AZ72" i="3"/>
  <c r="AH72" i="3"/>
  <c r="AD72" i="3"/>
  <c r="AO72" i="3"/>
  <c r="I72" i="3"/>
  <c r="BC72" i="3"/>
  <c r="AM72" i="3"/>
  <c r="AR72" i="3"/>
  <c r="AP72" i="3"/>
  <c r="AA72" i="3"/>
  <c r="BB72" i="3"/>
  <c r="W72" i="3"/>
  <c r="AY72" i="3"/>
  <c r="AX72" i="3"/>
  <c r="Z72" i="3"/>
  <c r="R72" i="3"/>
  <c r="K72" i="3"/>
  <c r="P72" i="3"/>
  <c r="J72" i="3"/>
  <c r="E74" i="3" l="1"/>
  <c r="C75" i="3"/>
  <c r="BE73" i="3"/>
  <c r="AW73" i="3"/>
  <c r="Z73" i="3"/>
  <c r="AV73" i="3"/>
  <c r="AI73" i="3"/>
  <c r="AD73" i="3"/>
  <c r="AE73" i="3"/>
  <c r="AF73" i="3"/>
  <c r="L73" i="3"/>
  <c r="G73" i="3"/>
  <c r="M73" i="3"/>
  <c r="K73" i="3"/>
  <c r="U73" i="3"/>
  <c r="N73" i="3"/>
  <c r="AQ73" i="3"/>
  <c r="AL73" i="3"/>
  <c r="AZ73" i="3"/>
  <c r="V73" i="3"/>
  <c r="AO73" i="3"/>
  <c r="BA73" i="3"/>
  <c r="AU73" i="3"/>
  <c r="AG73" i="3"/>
  <c r="AS73" i="3"/>
  <c r="P73" i="3"/>
  <c r="J73" i="3"/>
  <c r="W73" i="3"/>
  <c r="AK73" i="3"/>
  <c r="AC73" i="3"/>
  <c r="S73" i="3"/>
  <c r="BC73" i="3"/>
  <c r="AY73" i="3"/>
  <c r="Y73" i="3"/>
  <c r="R73" i="3"/>
  <c r="AP73" i="3"/>
  <c r="BD73" i="3"/>
  <c r="AT73" i="3"/>
  <c r="H73" i="3"/>
  <c r="AM73" i="3"/>
  <c r="T73" i="3"/>
  <c r="Q73" i="3"/>
  <c r="O73" i="3"/>
  <c r="AB73" i="3"/>
  <c r="AJ73" i="3"/>
  <c r="AN73" i="3"/>
  <c r="AX73" i="3"/>
  <c r="AR73" i="3"/>
  <c r="BB73" i="3"/>
  <c r="AH73" i="3"/>
  <c r="AA73" i="3"/>
  <c r="X73" i="3"/>
  <c r="I73" i="3"/>
  <c r="E75" i="3" l="1"/>
  <c r="C76" i="3"/>
  <c r="AT74" i="3"/>
  <c r="AU74" i="3"/>
  <c r="H74" i="3"/>
  <c r="AV74" i="3"/>
  <c r="AB74" i="3"/>
  <c r="AY74" i="3"/>
  <c r="AM74" i="3"/>
  <c r="AX74" i="3"/>
  <c r="AG74" i="3"/>
  <c r="P74" i="3"/>
  <c r="AW74" i="3"/>
  <c r="AD74" i="3"/>
  <c r="AP74" i="3"/>
  <c r="N74" i="3"/>
  <c r="AK74" i="3"/>
  <c r="L74" i="3"/>
  <c r="G74" i="3"/>
  <c r="AJ74" i="3"/>
  <c r="T74" i="3"/>
  <c r="AN74" i="3"/>
  <c r="AA74" i="3"/>
  <c r="Q74" i="3"/>
  <c r="AE74" i="3"/>
  <c r="BA74" i="3"/>
  <c r="O74" i="3"/>
  <c r="AC74" i="3"/>
  <c r="AL74" i="3"/>
  <c r="AO74" i="3"/>
  <c r="K74" i="3"/>
  <c r="J74" i="3"/>
  <c r="I74" i="3"/>
  <c r="Z74" i="3"/>
  <c r="AH74" i="3"/>
  <c r="V74" i="3"/>
  <c r="X74" i="3"/>
  <c r="U74" i="3"/>
  <c r="S74" i="3"/>
  <c r="BC74" i="3"/>
  <c r="AZ74" i="3"/>
  <c r="R74" i="3"/>
  <c r="W74" i="3"/>
  <c r="AR74" i="3"/>
  <c r="BD74" i="3"/>
  <c r="M74" i="3"/>
  <c r="Y74" i="3"/>
  <c r="BB74" i="3"/>
  <c r="AS74" i="3"/>
  <c r="BF74" i="3"/>
  <c r="BE74" i="3"/>
  <c r="AQ74" i="3"/>
  <c r="AI74" i="3"/>
  <c r="AF74" i="3"/>
  <c r="E76" i="3" l="1"/>
  <c r="C77" i="3"/>
  <c r="BG75" i="3"/>
  <c r="BB75" i="3"/>
  <c r="S75" i="3"/>
  <c r="AV75" i="3"/>
  <c r="P75" i="3"/>
  <c r="AW75" i="3"/>
  <c r="AY75" i="3"/>
  <c r="AE75" i="3"/>
  <c r="BD75" i="3"/>
  <c r="AX75" i="3"/>
  <c r="BE75" i="3"/>
  <c r="O75" i="3"/>
  <c r="AA75" i="3"/>
  <c r="Y75" i="3"/>
  <c r="AI75" i="3"/>
  <c r="M75" i="3"/>
  <c r="R75" i="3"/>
  <c r="AS75" i="3"/>
  <c r="AB75" i="3"/>
  <c r="N75" i="3"/>
  <c r="BC75" i="3"/>
  <c r="BA75" i="3"/>
  <c r="AL75" i="3"/>
  <c r="AO75" i="3"/>
  <c r="T75" i="3"/>
  <c r="J75" i="3"/>
  <c r="AJ75" i="3"/>
  <c r="AQ75" i="3"/>
  <c r="AC75" i="3"/>
  <c r="W75" i="3"/>
  <c r="G75" i="3"/>
  <c r="AK75" i="3"/>
  <c r="AZ75" i="3"/>
  <c r="AR75" i="3"/>
  <c r="H75" i="3"/>
  <c r="AN75" i="3"/>
  <c r="AG75" i="3"/>
  <c r="Q75" i="3"/>
  <c r="AF75" i="3"/>
  <c r="AP75" i="3"/>
  <c r="V75" i="3"/>
  <c r="BF75" i="3"/>
  <c r="I75" i="3"/>
  <c r="AD75" i="3"/>
  <c r="AH75" i="3"/>
  <c r="X75" i="3"/>
  <c r="AT75" i="3"/>
  <c r="U75" i="3"/>
  <c r="AU75" i="3"/>
  <c r="L75" i="3"/>
  <c r="Z75" i="3"/>
  <c r="K75" i="3"/>
  <c r="AM75" i="3"/>
  <c r="E77" i="3" l="1"/>
  <c r="C78" i="3"/>
  <c r="BH76" i="3"/>
  <c r="AT76" i="3"/>
  <c r="BA76" i="3"/>
  <c r="AO76" i="3"/>
  <c r="O76" i="3"/>
  <c r="AM76" i="3"/>
  <c r="P76" i="3"/>
  <c r="AE76" i="3"/>
  <c r="Q76" i="3"/>
  <c r="AK76" i="3"/>
  <c r="AS76" i="3"/>
  <c r="BC76" i="3"/>
  <c r="K76" i="3"/>
  <c r="W76" i="3"/>
  <c r="M76" i="3"/>
  <c r="AH76" i="3"/>
  <c r="AV76" i="3"/>
  <c r="BE76" i="3"/>
  <c r="S76" i="3"/>
  <c r="AU76" i="3"/>
  <c r="AD76" i="3"/>
  <c r="V76" i="3"/>
  <c r="J76" i="3"/>
  <c r="AN76" i="3"/>
  <c r="AQ76" i="3"/>
  <c r="Y76" i="3"/>
  <c r="BF76" i="3"/>
  <c r="AI76" i="3"/>
  <c r="H76" i="3"/>
  <c r="AC76" i="3"/>
  <c r="AL76" i="3"/>
  <c r="AZ76" i="3"/>
  <c r="AX76" i="3"/>
  <c r="N76" i="3"/>
  <c r="AA76" i="3"/>
  <c r="R76" i="3"/>
  <c r="AB76" i="3"/>
  <c r="T76" i="3"/>
  <c r="Z76" i="3"/>
  <c r="AJ76" i="3"/>
  <c r="AW76" i="3"/>
  <c r="AY76" i="3"/>
  <c r="BD76" i="3"/>
  <c r="AP76" i="3"/>
  <c r="G76" i="3"/>
  <c r="AF76" i="3"/>
  <c r="X76" i="3"/>
  <c r="U76" i="3"/>
  <c r="AR76" i="3"/>
  <c r="BB76" i="3"/>
  <c r="BG76" i="3"/>
  <c r="AG76" i="3"/>
  <c r="I76" i="3"/>
  <c r="L76" i="3"/>
  <c r="E78" i="3" l="1"/>
  <c r="C79" i="3"/>
  <c r="BI77" i="3"/>
  <c r="Y77" i="3"/>
  <c r="AP77" i="3"/>
  <c r="L77" i="3"/>
  <c r="S77" i="3"/>
  <c r="AD77" i="3"/>
  <c r="AX77" i="3"/>
  <c r="AV77" i="3"/>
  <c r="AC77" i="3"/>
  <c r="AL77" i="3"/>
  <c r="AT77" i="3"/>
  <c r="J77" i="3"/>
  <c r="AQ77" i="3"/>
  <c r="AU77" i="3"/>
  <c r="X77" i="3"/>
  <c r="AY77" i="3"/>
  <c r="R77" i="3"/>
  <c r="M77" i="3"/>
  <c r="BF77" i="3"/>
  <c r="AW77" i="3"/>
  <c r="N77" i="3"/>
  <c r="BH77" i="3"/>
  <c r="BG77" i="3"/>
  <c r="AF77" i="3"/>
  <c r="W77" i="3"/>
  <c r="O77" i="3"/>
  <c r="T77" i="3"/>
  <c r="AJ77" i="3"/>
  <c r="AM77" i="3"/>
  <c r="AR77" i="3"/>
  <c r="AB77" i="3"/>
  <c r="BB77" i="3"/>
  <c r="Q77" i="3"/>
  <c r="BE77" i="3"/>
  <c r="AE77" i="3"/>
  <c r="P77" i="3"/>
  <c r="BD77" i="3"/>
  <c r="AN77" i="3"/>
  <c r="AO77" i="3"/>
  <c r="Z77" i="3"/>
  <c r="I77" i="3"/>
  <c r="AA77" i="3"/>
  <c r="AI77" i="3"/>
  <c r="H77" i="3"/>
  <c r="BC77" i="3"/>
  <c r="K77" i="3"/>
  <c r="G77" i="3"/>
  <c r="BA77" i="3"/>
  <c r="AK77" i="3"/>
  <c r="AG77" i="3"/>
  <c r="AS77" i="3"/>
  <c r="AZ77" i="3"/>
  <c r="V77" i="3"/>
  <c r="U77" i="3"/>
  <c r="AH77" i="3"/>
  <c r="E79" i="3" l="1"/>
  <c r="C80" i="3"/>
  <c r="BJ78" i="3"/>
  <c r="AD78" i="3"/>
  <c r="J78" i="3"/>
  <c r="BC78" i="3"/>
  <c r="AT78" i="3"/>
  <c r="AU78" i="3"/>
  <c r="AM78" i="3"/>
  <c r="BH78" i="3"/>
  <c r="AX78" i="3"/>
  <c r="AB78" i="3"/>
  <c r="AA78" i="3"/>
  <c r="AQ78" i="3"/>
  <c r="G78" i="3"/>
  <c r="AK78" i="3"/>
  <c r="X78" i="3"/>
  <c r="BA78" i="3"/>
  <c r="AH78" i="3"/>
  <c r="Y78" i="3"/>
  <c r="U78" i="3"/>
  <c r="T78" i="3"/>
  <c r="AF78" i="3"/>
  <c r="AS78" i="3"/>
  <c r="K78" i="3"/>
  <c r="AJ78" i="3"/>
  <c r="AW78" i="3"/>
  <c r="AI78" i="3"/>
  <c r="AP78" i="3"/>
  <c r="W78" i="3"/>
  <c r="BG78" i="3"/>
  <c r="BE78" i="3"/>
  <c r="BF78" i="3"/>
  <c r="AY78" i="3"/>
  <c r="Q78" i="3"/>
  <c r="S78" i="3"/>
  <c r="V78" i="3"/>
  <c r="L78" i="3"/>
  <c r="BI78" i="3"/>
  <c r="AV78" i="3"/>
  <c r="R78" i="3"/>
  <c r="AO78" i="3"/>
  <c r="AR78" i="3"/>
  <c r="AN78" i="3"/>
  <c r="AZ78" i="3"/>
  <c r="H78" i="3"/>
  <c r="AC78" i="3"/>
  <c r="BD78" i="3"/>
  <c r="N78" i="3"/>
  <c r="P78" i="3"/>
  <c r="AG78" i="3"/>
  <c r="AL78" i="3"/>
  <c r="M78" i="3"/>
  <c r="I78" i="3"/>
  <c r="AE78" i="3"/>
  <c r="Z78" i="3"/>
  <c r="BB78" i="3"/>
  <c r="O78" i="3"/>
  <c r="E80" i="3" l="1"/>
  <c r="C81" i="3"/>
  <c r="AJ79" i="3"/>
  <c r="AV79" i="3"/>
  <c r="BE79" i="3"/>
  <c r="AQ79" i="3"/>
  <c r="AI79" i="3"/>
  <c r="W79" i="3"/>
  <c r="X79" i="3"/>
  <c r="AR79" i="3"/>
  <c r="AM79" i="3"/>
  <c r="AL79" i="3"/>
  <c r="AX79" i="3"/>
  <c r="J79" i="3"/>
  <c r="AE79" i="3"/>
  <c r="H79" i="3"/>
  <c r="K79" i="3"/>
  <c r="Z79" i="3"/>
  <c r="AH79" i="3"/>
  <c r="AO79" i="3"/>
  <c r="BK79" i="3"/>
  <c r="BF79" i="3"/>
  <c r="AB79" i="3"/>
  <c r="S79" i="3"/>
  <c r="BG79" i="3"/>
  <c r="M79" i="3"/>
  <c r="AK79" i="3"/>
  <c r="AT79" i="3"/>
  <c r="R79" i="3"/>
  <c r="G79" i="3"/>
  <c r="AA79" i="3"/>
  <c r="P79" i="3"/>
  <c r="N79" i="3"/>
  <c r="Q79" i="3"/>
  <c r="U79" i="3"/>
  <c r="AZ79" i="3"/>
  <c r="AN79" i="3"/>
  <c r="L79" i="3"/>
  <c r="BD79" i="3"/>
  <c r="AY79" i="3"/>
  <c r="AU79" i="3"/>
  <c r="AC79" i="3"/>
  <c r="AG79" i="3"/>
  <c r="BI79" i="3"/>
  <c r="I79" i="3"/>
  <c r="BA79" i="3"/>
  <c r="AF79" i="3"/>
  <c r="BH79" i="3"/>
  <c r="BJ79" i="3"/>
  <c r="BC79" i="3"/>
  <c r="AW79" i="3"/>
  <c r="AP79" i="3"/>
  <c r="Y79" i="3"/>
  <c r="O79" i="3"/>
  <c r="V79" i="3"/>
  <c r="T79" i="3"/>
  <c r="BB79" i="3"/>
  <c r="AD79" i="3"/>
  <c r="AS79" i="3"/>
  <c r="E81" i="3" l="1"/>
  <c r="C82" i="3"/>
  <c r="BG80" i="3"/>
  <c r="AP80" i="3"/>
  <c r="S80" i="3"/>
  <c r="AE80" i="3"/>
  <c r="BJ80" i="3"/>
  <c r="AZ80" i="3"/>
  <c r="BA80" i="3"/>
  <c r="AW80" i="3"/>
  <c r="AV80" i="3"/>
  <c r="AM80" i="3"/>
  <c r="AB80" i="3"/>
  <c r="V80" i="3"/>
  <c r="AC80" i="3"/>
  <c r="T80" i="3"/>
  <c r="AY80" i="3"/>
  <c r="J80" i="3"/>
  <c r="O80" i="3"/>
  <c r="M80" i="3"/>
  <c r="AN80" i="3"/>
  <c r="AJ80" i="3"/>
  <c r="L80" i="3"/>
  <c r="BK80" i="3"/>
  <c r="BF80" i="3"/>
  <c r="AK80" i="3"/>
  <c r="AD80" i="3"/>
  <c r="BH80" i="3"/>
  <c r="AA80" i="3"/>
  <c r="Q80" i="3"/>
  <c r="BC80" i="3"/>
  <c r="H80" i="3"/>
  <c r="AS80" i="3"/>
  <c r="AU80" i="3"/>
  <c r="AG80" i="3"/>
  <c r="P80" i="3"/>
  <c r="AH80" i="3"/>
  <c r="BI80" i="3"/>
  <c r="BE80" i="3"/>
  <c r="I80" i="3"/>
  <c r="Y80" i="3"/>
  <c r="AT80" i="3"/>
  <c r="BD80" i="3"/>
  <c r="AF80" i="3"/>
  <c r="BL80" i="3"/>
  <c r="K80" i="3"/>
  <c r="AR80" i="3"/>
  <c r="AO80" i="3"/>
  <c r="Z80" i="3"/>
  <c r="R80" i="3"/>
  <c r="X80" i="3"/>
  <c r="AI80" i="3"/>
  <c r="AQ80" i="3"/>
  <c r="N80" i="3"/>
  <c r="G80" i="3"/>
  <c r="BB80" i="3"/>
  <c r="AL80" i="3"/>
  <c r="AX80" i="3"/>
  <c r="U80" i="3"/>
  <c r="W80" i="3"/>
  <c r="E82" i="3" l="1"/>
  <c r="C83" i="3"/>
  <c r="BA81" i="3"/>
  <c r="T81" i="3"/>
  <c r="Z81" i="3"/>
  <c r="BB81" i="3"/>
  <c r="AE81" i="3"/>
  <c r="AJ81" i="3"/>
  <c r="AL81" i="3"/>
  <c r="AR81" i="3"/>
  <c r="AN81" i="3"/>
  <c r="AT81" i="3"/>
  <c r="AO81" i="3"/>
  <c r="J81" i="3"/>
  <c r="P81" i="3"/>
  <c r="Y81" i="3"/>
  <c r="BH81" i="3"/>
  <c r="AA81" i="3"/>
  <c r="AS81" i="3"/>
  <c r="K81" i="3"/>
  <c r="BG81" i="3"/>
  <c r="L81" i="3"/>
  <c r="G81" i="3"/>
  <c r="AH81" i="3"/>
  <c r="AD81" i="3"/>
  <c r="U81" i="3"/>
  <c r="AI81" i="3"/>
  <c r="AY81" i="3"/>
  <c r="AB81" i="3"/>
  <c r="S81" i="3"/>
  <c r="BM81" i="3"/>
  <c r="AX81" i="3"/>
  <c r="AP81" i="3"/>
  <c r="BF81" i="3"/>
  <c r="AK81" i="3"/>
  <c r="BK81" i="3"/>
  <c r="AG81" i="3"/>
  <c r="W81" i="3"/>
  <c r="AQ81" i="3"/>
  <c r="R81" i="3"/>
  <c r="BE81" i="3"/>
  <c r="H81" i="3"/>
  <c r="BJ81" i="3"/>
  <c r="BD81" i="3"/>
  <c r="O81" i="3"/>
  <c r="V81" i="3"/>
  <c r="BI81" i="3"/>
  <c r="AM81" i="3"/>
  <c r="AC81" i="3"/>
  <c r="AW81" i="3"/>
  <c r="AF81" i="3"/>
  <c r="N81" i="3"/>
  <c r="AZ81" i="3"/>
  <c r="M81" i="3"/>
  <c r="X81" i="3"/>
  <c r="AV81" i="3"/>
  <c r="I81" i="3"/>
  <c r="BL81" i="3"/>
  <c r="BC81" i="3"/>
  <c r="Q81" i="3"/>
  <c r="AU81" i="3"/>
  <c r="E83" i="3" l="1"/>
  <c r="C84" i="3"/>
  <c r="AF82" i="3"/>
  <c r="AY82" i="3"/>
  <c r="BE82" i="3"/>
  <c r="AE82" i="3"/>
  <c r="BK82" i="3"/>
  <c r="S82" i="3"/>
  <c r="G82" i="3"/>
  <c r="AP82" i="3"/>
  <c r="AK82" i="3"/>
  <c r="AH82" i="3"/>
  <c r="V82" i="3"/>
  <c r="Q82" i="3"/>
  <c r="AN82" i="3"/>
  <c r="AU82" i="3"/>
  <c r="BL82" i="3"/>
  <c r="O82" i="3"/>
  <c r="AD82" i="3"/>
  <c r="BH82" i="3"/>
  <c r="Z82" i="3"/>
  <c r="W82" i="3"/>
  <c r="AJ82" i="3"/>
  <c r="I82" i="3"/>
  <c r="X82" i="3"/>
  <c r="U82" i="3"/>
  <c r="AA82" i="3"/>
  <c r="BF82" i="3"/>
  <c r="BI82" i="3"/>
  <c r="BA82" i="3"/>
  <c r="AQ82" i="3"/>
  <c r="AG82" i="3"/>
  <c r="AT82" i="3"/>
  <c r="Y82" i="3"/>
  <c r="T82" i="3"/>
  <c r="BB82" i="3"/>
  <c r="L82" i="3"/>
  <c r="BM82" i="3"/>
  <c r="AL82" i="3"/>
  <c r="AR82" i="3"/>
  <c r="N82" i="3"/>
  <c r="AX82" i="3"/>
  <c r="AZ82" i="3"/>
  <c r="AS82" i="3"/>
  <c r="BG82" i="3"/>
  <c r="J82" i="3"/>
  <c r="AO82" i="3"/>
  <c r="BC82" i="3"/>
  <c r="AW82" i="3"/>
  <c r="BD82" i="3"/>
  <c r="AC82" i="3"/>
  <c r="R82" i="3"/>
  <c r="M82" i="3"/>
  <c r="AM82" i="3"/>
  <c r="K82" i="3"/>
  <c r="H82" i="3"/>
  <c r="AB82" i="3"/>
  <c r="AI82" i="3"/>
  <c r="P82" i="3"/>
  <c r="AV82" i="3"/>
  <c r="BJ82" i="3"/>
  <c r="BN82" i="3"/>
  <c r="E84" i="3" l="1"/>
  <c r="C85" i="3"/>
  <c r="BO83" i="3"/>
  <c r="AN83" i="3"/>
  <c r="AI83" i="3"/>
  <c r="AA83" i="3"/>
  <c r="X83" i="3"/>
  <c r="AG83" i="3"/>
  <c r="AY83" i="3"/>
  <c r="G83" i="3"/>
  <c r="K83" i="3"/>
  <c r="AV83" i="3"/>
  <c r="O83" i="3"/>
  <c r="AM83" i="3"/>
  <c r="AC83" i="3"/>
  <c r="Z83" i="3"/>
  <c r="BG83" i="3"/>
  <c r="H83" i="3"/>
  <c r="AK83" i="3"/>
  <c r="BH83" i="3"/>
  <c r="AZ83" i="3"/>
  <c r="BK83" i="3"/>
  <c r="J83" i="3"/>
  <c r="AD83" i="3"/>
  <c r="T83" i="3"/>
  <c r="BI83" i="3"/>
  <c r="BJ83" i="3"/>
  <c r="BA83" i="3"/>
  <c r="AP83" i="3"/>
  <c r="Q83" i="3"/>
  <c r="U83" i="3"/>
  <c r="P83" i="3"/>
  <c r="AH83" i="3"/>
  <c r="AJ83" i="3"/>
  <c r="AB83" i="3"/>
  <c r="M83" i="3"/>
  <c r="BM83" i="3"/>
  <c r="V83" i="3"/>
  <c r="BC83" i="3"/>
  <c r="AS83" i="3"/>
  <c r="AX83" i="3"/>
  <c r="AQ83" i="3"/>
  <c r="AO83" i="3"/>
  <c r="BF83" i="3"/>
  <c r="N83" i="3"/>
  <c r="AE83" i="3"/>
  <c r="R83" i="3"/>
  <c r="BE83" i="3"/>
  <c r="AW83" i="3"/>
  <c r="AR83" i="3"/>
  <c r="W83" i="3"/>
  <c r="AU83" i="3"/>
  <c r="I83" i="3"/>
  <c r="BD83" i="3"/>
  <c r="AT83" i="3"/>
  <c r="Y83" i="3"/>
  <c r="AF83" i="3"/>
  <c r="BL83" i="3"/>
  <c r="S83" i="3"/>
  <c r="L83" i="3"/>
  <c r="BN83" i="3"/>
  <c r="AL83" i="3"/>
  <c r="BB83" i="3"/>
  <c r="E85" i="3" l="1"/>
  <c r="C86" i="3"/>
  <c r="K84" i="3"/>
  <c r="AX84" i="3"/>
  <c r="AG84" i="3"/>
  <c r="AN84" i="3"/>
  <c r="AY84" i="3"/>
  <c r="AB84" i="3"/>
  <c r="BG84" i="3"/>
  <c r="AA84" i="3"/>
  <c r="N84" i="3"/>
  <c r="AF84" i="3"/>
  <c r="Y84" i="3"/>
  <c r="AW84" i="3"/>
  <c r="T84" i="3"/>
  <c r="AL84" i="3"/>
  <c r="BF84" i="3"/>
  <c r="AO84" i="3"/>
  <c r="BN84" i="3"/>
  <c r="BJ84" i="3"/>
  <c r="AQ84" i="3"/>
  <c r="L84" i="3"/>
  <c r="BP84" i="3"/>
  <c r="BI84" i="3"/>
  <c r="H84" i="3"/>
  <c r="BE84" i="3"/>
  <c r="BM84" i="3"/>
  <c r="W84" i="3"/>
  <c r="R84" i="3"/>
  <c r="AD84" i="3"/>
  <c r="BO84" i="3"/>
  <c r="O84" i="3"/>
  <c r="BD84" i="3"/>
  <c r="AE84" i="3"/>
  <c r="BB84" i="3"/>
  <c r="Q84" i="3"/>
  <c r="AS84" i="3"/>
  <c r="P84" i="3"/>
  <c r="AM84" i="3"/>
  <c r="BK84" i="3"/>
  <c r="V84" i="3"/>
  <c r="BH84" i="3"/>
  <c r="AR84" i="3"/>
  <c r="AP84" i="3"/>
  <c r="BA84" i="3"/>
  <c r="G84" i="3"/>
  <c r="BL84" i="3"/>
  <c r="AH84" i="3"/>
  <c r="AU84" i="3"/>
  <c r="AC84" i="3"/>
  <c r="U84" i="3"/>
  <c r="AT84" i="3"/>
  <c r="J84" i="3"/>
  <c r="M84" i="3"/>
  <c r="X84" i="3"/>
  <c r="AK84" i="3"/>
  <c r="S84" i="3"/>
  <c r="AZ84" i="3"/>
  <c r="BC84" i="3"/>
  <c r="AI84" i="3"/>
  <c r="AV84" i="3"/>
  <c r="AJ84" i="3"/>
  <c r="Z84" i="3"/>
  <c r="I84" i="3"/>
  <c r="E86" i="3" l="1"/>
  <c r="C87" i="3"/>
  <c r="BC85" i="3"/>
  <c r="AR85" i="3"/>
  <c r="P85" i="3"/>
  <c r="BH85" i="3"/>
  <c r="BA85" i="3"/>
  <c r="AH85" i="3"/>
  <c r="AE85" i="3"/>
  <c r="X85" i="3"/>
  <c r="BM85" i="3"/>
  <c r="L85" i="3"/>
  <c r="Y85" i="3"/>
  <c r="H85" i="3"/>
  <c r="AA85" i="3"/>
  <c r="AJ85" i="3"/>
  <c r="M85" i="3"/>
  <c r="AI85" i="3"/>
  <c r="AX85" i="3"/>
  <c r="BE85" i="3"/>
  <c r="BJ85" i="3"/>
  <c r="Z85" i="3"/>
  <c r="AK85" i="3"/>
  <c r="G85" i="3"/>
  <c r="AZ85" i="3"/>
  <c r="S85" i="3"/>
  <c r="AT85" i="3"/>
  <c r="BP85" i="3"/>
  <c r="U85" i="3"/>
  <c r="R85" i="3"/>
  <c r="AS85" i="3"/>
  <c r="I85" i="3"/>
  <c r="AF85" i="3"/>
  <c r="AB85" i="3"/>
  <c r="BD85" i="3"/>
  <c r="N85" i="3"/>
  <c r="T85" i="3"/>
  <c r="BB85" i="3"/>
  <c r="BK85" i="3"/>
  <c r="BI85" i="3"/>
  <c r="Q85" i="3"/>
  <c r="BG85" i="3"/>
  <c r="AU85" i="3"/>
  <c r="W85" i="3"/>
  <c r="BL85" i="3"/>
  <c r="AY85" i="3"/>
  <c r="AV85" i="3"/>
  <c r="AN85" i="3"/>
  <c r="AC85" i="3"/>
  <c r="BQ85" i="3"/>
  <c r="AO85" i="3"/>
  <c r="AD85" i="3"/>
  <c r="J85" i="3"/>
  <c r="AP85" i="3"/>
  <c r="BN85" i="3"/>
  <c r="AW85" i="3"/>
  <c r="BF85" i="3"/>
  <c r="AM85" i="3"/>
  <c r="AQ85" i="3"/>
  <c r="AL85" i="3"/>
  <c r="O85" i="3"/>
  <c r="BO85" i="3"/>
  <c r="V85" i="3"/>
  <c r="AG85" i="3"/>
  <c r="K85" i="3"/>
  <c r="E87" i="3" l="1"/>
  <c r="C88" i="3"/>
  <c r="BR86" i="3"/>
  <c r="AP86" i="3"/>
  <c r="K86" i="3"/>
  <c r="Q86" i="3"/>
  <c r="X86" i="3"/>
  <c r="O86" i="3"/>
  <c r="BQ86" i="3"/>
  <c r="P86" i="3"/>
  <c r="AC86" i="3"/>
  <c r="V86" i="3"/>
  <c r="BD86" i="3"/>
  <c r="AV86" i="3"/>
  <c r="T86" i="3"/>
  <c r="BK86" i="3"/>
  <c r="BH86" i="3"/>
  <c r="AB86" i="3"/>
  <c r="BI86" i="3"/>
  <c r="BG86" i="3"/>
  <c r="I86" i="3"/>
  <c r="AS86" i="3"/>
  <c r="S86" i="3"/>
  <c r="G86" i="3"/>
  <c r="Y86" i="3"/>
  <c r="R86" i="3"/>
  <c r="AR86" i="3"/>
  <c r="J86" i="3"/>
  <c r="BO86" i="3"/>
  <c r="AX86" i="3"/>
  <c r="AN86" i="3"/>
  <c r="H86" i="3"/>
  <c r="BE86" i="3"/>
  <c r="AI86" i="3"/>
  <c r="W86" i="3"/>
  <c r="AW86" i="3"/>
  <c r="BL86" i="3"/>
  <c r="BN86" i="3"/>
  <c r="AZ86" i="3"/>
  <c r="BC86" i="3"/>
  <c r="BM86" i="3"/>
  <c r="AL86" i="3"/>
  <c r="AJ86" i="3"/>
  <c r="BF86" i="3"/>
  <c r="U86" i="3"/>
  <c r="M86" i="3"/>
  <c r="N86" i="3"/>
  <c r="BP86" i="3"/>
  <c r="BB86" i="3"/>
  <c r="AA86" i="3"/>
  <c r="AE86" i="3"/>
  <c r="AO86" i="3"/>
  <c r="AU86" i="3"/>
  <c r="BJ86" i="3"/>
  <c r="AT86" i="3"/>
  <c r="L86" i="3"/>
  <c r="AY86" i="3"/>
  <c r="AK86" i="3"/>
  <c r="AQ86" i="3"/>
  <c r="AF86" i="3"/>
  <c r="BA86" i="3"/>
  <c r="AG86" i="3"/>
  <c r="AM86" i="3"/>
  <c r="Z86" i="3"/>
  <c r="AH86" i="3"/>
  <c r="AD86" i="3"/>
  <c r="E88" i="3" l="1"/>
  <c r="C89" i="3"/>
  <c r="BS87" i="3"/>
  <c r="AU87" i="3"/>
  <c r="I87" i="3"/>
  <c r="AI87" i="3"/>
  <c r="BR87" i="3"/>
  <c r="AS87" i="3"/>
  <c r="AM87" i="3"/>
  <c r="BC87" i="3"/>
  <c r="AJ87" i="3"/>
  <c r="AL87" i="3"/>
  <c r="AN87" i="3"/>
  <c r="AB87" i="3"/>
  <c r="BO87" i="3"/>
  <c r="BQ87" i="3"/>
  <c r="AZ87" i="3"/>
  <c r="AQ87" i="3"/>
  <c r="G87" i="3"/>
  <c r="H87" i="3"/>
  <c r="U87" i="3"/>
  <c r="AH87" i="3"/>
  <c r="AW87" i="3"/>
  <c r="P87" i="3"/>
  <c r="Z87" i="3"/>
  <c r="N87" i="3"/>
  <c r="BL87" i="3"/>
  <c r="AA87" i="3"/>
  <c r="BA87" i="3"/>
  <c r="W87" i="3"/>
  <c r="AY87" i="3"/>
  <c r="BB87" i="3"/>
  <c r="AO87" i="3"/>
  <c r="BH87" i="3"/>
  <c r="AP87" i="3"/>
  <c r="L87" i="3"/>
  <c r="Q87" i="3"/>
  <c r="BE87" i="3"/>
  <c r="AK87" i="3"/>
  <c r="S87" i="3"/>
  <c r="AX87" i="3"/>
  <c r="BK87" i="3"/>
  <c r="BJ87" i="3"/>
  <c r="BI87" i="3"/>
  <c r="Y87" i="3"/>
  <c r="BM87" i="3"/>
  <c r="AG87" i="3"/>
  <c r="R87" i="3"/>
  <c r="AD87" i="3"/>
  <c r="AV87" i="3"/>
  <c r="X87" i="3"/>
  <c r="AF87" i="3"/>
  <c r="J87" i="3"/>
  <c r="AR87" i="3"/>
  <c r="AT87" i="3"/>
  <c r="BG87" i="3"/>
  <c r="BF87" i="3"/>
  <c r="AC87" i="3"/>
  <c r="BP87" i="3"/>
  <c r="T87" i="3"/>
  <c r="M87" i="3"/>
  <c r="V87" i="3"/>
  <c r="BD87" i="3"/>
  <c r="K87" i="3"/>
  <c r="AE87" i="3"/>
  <c r="BN87" i="3"/>
  <c r="O87" i="3"/>
  <c r="E89" i="3" l="1"/>
  <c r="C90" i="3"/>
  <c r="BT88" i="3"/>
  <c r="AE88" i="3"/>
  <c r="BL88" i="3"/>
  <c r="I88" i="3"/>
  <c r="AG88" i="3"/>
  <c r="K88" i="3"/>
  <c r="AR88" i="3"/>
  <c r="AP88" i="3"/>
  <c r="AM88" i="3"/>
  <c r="BO88" i="3"/>
  <c r="BD88" i="3"/>
  <c r="BH88" i="3"/>
  <c r="T88" i="3"/>
  <c r="G88" i="3"/>
  <c r="V88" i="3"/>
  <c r="AI88" i="3"/>
  <c r="BG88" i="3"/>
  <c r="BI88" i="3"/>
  <c r="BA88" i="3"/>
  <c r="L88" i="3"/>
  <c r="BE88" i="3"/>
  <c r="BS88" i="3"/>
  <c r="AX88" i="3"/>
  <c r="BJ88" i="3"/>
  <c r="W88" i="3"/>
  <c r="AC88" i="3"/>
  <c r="BM88" i="3"/>
  <c r="AD88" i="3"/>
  <c r="AN88" i="3"/>
  <c r="Y88" i="3"/>
  <c r="O88" i="3"/>
  <c r="J88" i="3"/>
  <c r="BF88" i="3"/>
  <c r="AO88" i="3"/>
  <c r="Z88" i="3"/>
  <c r="R88" i="3"/>
  <c r="AH88" i="3"/>
  <c r="AA88" i="3"/>
  <c r="BC88" i="3"/>
  <c r="BP88" i="3"/>
  <c r="BK88" i="3"/>
  <c r="AV88" i="3"/>
  <c r="BQ88" i="3"/>
  <c r="AT88" i="3"/>
  <c r="AB88" i="3"/>
  <c r="P88" i="3"/>
  <c r="X88" i="3"/>
  <c r="Q88" i="3"/>
  <c r="AY88" i="3"/>
  <c r="AW88" i="3"/>
  <c r="AJ88" i="3"/>
  <c r="BR88" i="3"/>
  <c r="AL88" i="3"/>
  <c r="U88" i="3"/>
  <c r="S88" i="3"/>
  <c r="AF88" i="3"/>
  <c r="AS88" i="3"/>
  <c r="BN88" i="3"/>
  <c r="M88" i="3"/>
  <c r="AZ88" i="3"/>
  <c r="BB88" i="3"/>
  <c r="N88" i="3"/>
  <c r="AQ88" i="3"/>
  <c r="AU88" i="3"/>
  <c r="AK88" i="3"/>
  <c r="H88" i="3"/>
  <c r="E90" i="3" l="1"/>
  <c r="C91" i="3"/>
  <c r="BU89" i="3"/>
  <c r="P89" i="3"/>
  <c r="AC89" i="3"/>
  <c r="S89" i="3"/>
  <c r="Z89" i="3"/>
  <c r="M89" i="3"/>
  <c r="H89" i="3"/>
  <c r="BE89" i="3"/>
  <c r="AP89" i="3"/>
  <c r="AA89" i="3"/>
  <c r="AV89" i="3"/>
  <c r="BM89" i="3"/>
  <c r="R89" i="3"/>
  <c r="W89" i="3"/>
  <c r="BB89" i="3"/>
  <c r="BA89" i="3"/>
  <c r="Y89" i="3"/>
  <c r="U89" i="3"/>
  <c r="AZ89" i="3"/>
  <c r="BJ89" i="3"/>
  <c r="AN89" i="3"/>
  <c r="BN89" i="3"/>
  <c r="O89" i="3"/>
  <c r="Q89" i="3"/>
  <c r="BG89" i="3"/>
  <c r="L89" i="3"/>
  <c r="BP89" i="3"/>
  <c r="BH89" i="3"/>
  <c r="AS89" i="3"/>
  <c r="T89" i="3"/>
  <c r="BI89" i="3"/>
  <c r="AH89" i="3"/>
  <c r="AU89" i="3"/>
  <c r="J89" i="3"/>
  <c r="AQ89" i="3"/>
  <c r="AL89" i="3"/>
  <c r="AX89" i="3"/>
  <c r="AO89" i="3"/>
  <c r="AD89" i="3"/>
  <c r="AT89" i="3"/>
  <c r="AY89" i="3"/>
  <c r="BK89" i="3"/>
  <c r="I89" i="3"/>
  <c r="AB89" i="3"/>
  <c r="BC89" i="3"/>
  <c r="BF89" i="3"/>
  <c r="AJ89" i="3"/>
  <c r="BD89" i="3"/>
  <c r="AE89" i="3"/>
  <c r="N89" i="3"/>
  <c r="BO89" i="3"/>
  <c r="G89" i="3"/>
  <c r="V89" i="3"/>
  <c r="AW89" i="3"/>
  <c r="X89" i="3"/>
  <c r="AK89" i="3"/>
  <c r="K89" i="3"/>
  <c r="AF89" i="3"/>
  <c r="BQ89" i="3"/>
  <c r="BT89" i="3"/>
  <c r="AR89" i="3"/>
  <c r="BL89" i="3"/>
  <c r="AM89" i="3"/>
  <c r="AG89" i="3"/>
  <c r="BS89" i="3"/>
  <c r="AI89" i="3"/>
  <c r="BR89" i="3"/>
  <c r="E91" i="3" l="1"/>
  <c r="C92" i="3"/>
  <c r="W90" i="3"/>
  <c r="AX90" i="3"/>
  <c r="AY90" i="3"/>
  <c r="BJ90" i="3"/>
  <c r="BT90" i="3"/>
  <c r="V90" i="3"/>
  <c r="Y90" i="3"/>
  <c r="BU90" i="3"/>
  <c r="I90" i="3"/>
  <c r="BE90" i="3"/>
  <c r="AI90" i="3"/>
  <c r="BC90" i="3"/>
  <c r="BL90" i="3"/>
  <c r="BQ90" i="3"/>
  <c r="AR90" i="3"/>
  <c r="AB90" i="3"/>
  <c r="BV90" i="3"/>
  <c r="AC90" i="3"/>
  <c r="O90" i="3"/>
  <c r="AU90" i="3"/>
  <c r="L90" i="3"/>
  <c r="AG90" i="3"/>
  <c r="AD90" i="3"/>
  <c r="AV90" i="3"/>
  <c r="AJ90" i="3"/>
  <c r="J90" i="3"/>
  <c r="G90" i="3"/>
  <c r="U90" i="3"/>
  <c r="AL90" i="3"/>
  <c r="AA90" i="3"/>
  <c r="BS90" i="3"/>
  <c r="BK90" i="3"/>
  <c r="Z90" i="3"/>
  <c r="P90" i="3"/>
  <c r="BD90" i="3"/>
  <c r="AT90" i="3"/>
  <c r="X90" i="3"/>
  <c r="AO90" i="3"/>
  <c r="AF90" i="3"/>
  <c r="AM90" i="3"/>
  <c r="AZ90" i="3"/>
  <c r="BR90" i="3"/>
  <c r="S90" i="3"/>
  <c r="BO90" i="3"/>
  <c r="AN90" i="3"/>
  <c r="Q90" i="3"/>
  <c r="H90" i="3"/>
  <c r="BG90" i="3"/>
  <c r="BF90" i="3"/>
  <c r="N90" i="3"/>
  <c r="AK90" i="3"/>
  <c r="AQ90" i="3"/>
  <c r="AE90" i="3"/>
  <c r="M90" i="3"/>
  <c r="BI90" i="3"/>
  <c r="BA90" i="3"/>
  <c r="T90" i="3"/>
  <c r="BB90" i="3"/>
  <c r="BP90" i="3"/>
  <c r="BH90" i="3"/>
  <c r="BN90" i="3"/>
  <c r="AW90" i="3"/>
  <c r="AS90" i="3"/>
  <c r="K90" i="3"/>
  <c r="R90" i="3"/>
  <c r="BM90" i="3"/>
  <c r="AH90" i="3"/>
  <c r="AP90" i="3"/>
  <c r="E92" i="3" l="1"/>
  <c r="C93" i="3"/>
  <c r="BW91" i="3"/>
  <c r="AW91" i="3"/>
  <c r="BP91" i="3"/>
  <c r="AD91" i="3"/>
  <c r="Y91" i="3"/>
  <c r="M91" i="3"/>
  <c r="S91" i="3"/>
  <c r="BD91" i="3"/>
  <c r="T91" i="3"/>
  <c r="V91" i="3"/>
  <c r="N91" i="3"/>
  <c r="X91" i="3"/>
  <c r="AF91" i="3"/>
  <c r="BC91" i="3"/>
  <c r="BB91" i="3"/>
  <c r="Q91" i="3"/>
  <c r="AJ91" i="3"/>
  <c r="BO91" i="3"/>
  <c r="G91" i="3"/>
  <c r="AZ91" i="3"/>
  <c r="BU91" i="3"/>
  <c r="AN91" i="3"/>
  <c r="AU91" i="3"/>
  <c r="AM91" i="3"/>
  <c r="BV91" i="3"/>
  <c r="R91" i="3"/>
  <c r="AC91" i="3"/>
  <c r="AS91" i="3"/>
  <c r="BT91" i="3"/>
  <c r="BF91" i="3"/>
  <c r="BN91" i="3"/>
  <c r="BQ91" i="3"/>
  <c r="AR91" i="3"/>
  <c r="AV91" i="3"/>
  <c r="U91" i="3"/>
  <c r="BM91" i="3"/>
  <c r="AA91" i="3"/>
  <c r="Z91" i="3"/>
  <c r="BL91" i="3"/>
  <c r="AP91" i="3"/>
  <c r="W91" i="3"/>
  <c r="AB91" i="3"/>
  <c r="AT91" i="3"/>
  <c r="K91" i="3"/>
  <c r="J91" i="3"/>
  <c r="AX91" i="3"/>
  <c r="AQ91" i="3"/>
  <c r="O91" i="3"/>
  <c r="AE91" i="3"/>
  <c r="BG91" i="3"/>
  <c r="AG91" i="3"/>
  <c r="BA91" i="3"/>
  <c r="I91" i="3"/>
  <c r="BS91" i="3"/>
  <c r="BH91" i="3"/>
  <c r="BE91" i="3"/>
  <c r="AL91" i="3"/>
  <c r="H91" i="3"/>
  <c r="AO91" i="3"/>
  <c r="BI91" i="3"/>
  <c r="AI91" i="3"/>
  <c r="L91" i="3"/>
  <c r="AH91" i="3"/>
  <c r="BK91" i="3"/>
  <c r="AK91" i="3"/>
  <c r="AY91" i="3"/>
  <c r="BR91" i="3"/>
  <c r="P91" i="3"/>
  <c r="BJ91" i="3"/>
  <c r="E93" i="3" l="1"/>
  <c r="C94" i="3"/>
  <c r="BN92" i="3"/>
  <c r="BK92" i="3"/>
  <c r="X92" i="3"/>
  <c r="AF92" i="3"/>
  <c r="BC92" i="3"/>
  <c r="BG92" i="3"/>
  <c r="H92" i="3"/>
  <c r="BH92" i="3"/>
  <c r="S92" i="3"/>
  <c r="BP92" i="3"/>
  <c r="BR92" i="3"/>
  <c r="AO92" i="3"/>
  <c r="M92" i="3"/>
  <c r="J92" i="3"/>
  <c r="AT92" i="3"/>
  <c r="BU92" i="3"/>
  <c r="AD92" i="3"/>
  <c r="AP92" i="3"/>
  <c r="K92" i="3"/>
  <c r="BQ92" i="3"/>
  <c r="V92" i="3"/>
  <c r="AG92" i="3"/>
  <c r="AR92" i="3"/>
  <c r="I92" i="3"/>
  <c r="AY92" i="3"/>
  <c r="W92" i="3"/>
  <c r="AW92" i="3"/>
  <c r="AB92" i="3"/>
  <c r="BE92" i="3"/>
  <c r="P92" i="3"/>
  <c r="AI92" i="3"/>
  <c r="R92" i="3"/>
  <c r="AL92" i="3"/>
  <c r="Y92" i="3"/>
  <c r="BJ92" i="3"/>
  <c r="BB92" i="3"/>
  <c r="BX92" i="3"/>
  <c r="BI92" i="3"/>
  <c r="AC92" i="3"/>
  <c r="AJ92" i="3"/>
  <c r="BT92" i="3"/>
  <c r="U92" i="3"/>
  <c r="AH92" i="3"/>
  <c r="Z92" i="3"/>
  <c r="AN92" i="3"/>
  <c r="BS92" i="3"/>
  <c r="N92" i="3"/>
  <c r="AU92" i="3"/>
  <c r="BO92" i="3"/>
  <c r="BW92" i="3"/>
  <c r="T92" i="3"/>
  <c r="AM92" i="3"/>
  <c r="AV92" i="3"/>
  <c r="AZ92" i="3"/>
  <c r="AK92" i="3"/>
  <c r="G92" i="3"/>
  <c r="O92" i="3"/>
  <c r="L92" i="3"/>
  <c r="BM92" i="3"/>
  <c r="BV92" i="3"/>
  <c r="Q92" i="3"/>
  <c r="AS92" i="3"/>
  <c r="BL92" i="3"/>
  <c r="BA92" i="3"/>
  <c r="BF92" i="3"/>
  <c r="AQ92" i="3"/>
  <c r="AX92" i="3"/>
  <c r="AA92" i="3"/>
  <c r="BD92" i="3"/>
  <c r="AE92" i="3"/>
  <c r="E94" i="3" l="1"/>
  <c r="C95" i="3"/>
  <c r="BX93" i="3"/>
  <c r="AD93" i="3"/>
  <c r="BD93" i="3"/>
  <c r="X93" i="3"/>
  <c r="AM93" i="3"/>
  <c r="BT93" i="3"/>
  <c r="AW93" i="3"/>
  <c r="P93" i="3"/>
  <c r="AU93" i="3"/>
  <c r="AI93" i="3"/>
  <c r="AX93" i="3"/>
  <c r="BH93" i="3"/>
  <c r="K93" i="3"/>
  <c r="BS93" i="3"/>
  <c r="U93" i="3"/>
  <c r="Y93" i="3"/>
  <c r="AY93" i="3"/>
  <c r="BK93" i="3"/>
  <c r="I93" i="3"/>
  <c r="AP93" i="3"/>
  <c r="S93" i="3"/>
  <c r="M93" i="3"/>
  <c r="AV93" i="3"/>
  <c r="AB93" i="3"/>
  <c r="Z93" i="3"/>
  <c r="BF93" i="3"/>
  <c r="H93" i="3"/>
  <c r="Q93" i="3"/>
  <c r="AK93" i="3"/>
  <c r="AQ93" i="3"/>
  <c r="BL93" i="3"/>
  <c r="BV93" i="3"/>
  <c r="BW93" i="3"/>
  <c r="AL93" i="3"/>
  <c r="G93" i="3"/>
  <c r="AF93" i="3"/>
  <c r="AC93" i="3"/>
  <c r="BR93" i="3"/>
  <c r="W93" i="3"/>
  <c r="J93" i="3"/>
  <c r="BE93" i="3"/>
  <c r="BO93" i="3"/>
  <c r="AE93" i="3"/>
  <c r="AA93" i="3"/>
  <c r="BN93" i="3"/>
  <c r="AT93" i="3"/>
  <c r="BY93" i="3"/>
  <c r="N93" i="3"/>
  <c r="BP93" i="3"/>
  <c r="O93" i="3"/>
  <c r="BC93" i="3"/>
  <c r="AG93" i="3"/>
  <c r="AH93" i="3"/>
  <c r="BG93" i="3"/>
  <c r="BB93" i="3"/>
  <c r="BJ93" i="3"/>
  <c r="BI93" i="3"/>
  <c r="BM93" i="3"/>
  <c r="AZ93" i="3"/>
  <c r="AS93" i="3"/>
  <c r="BU93" i="3"/>
  <c r="BA93" i="3"/>
  <c r="AO93" i="3"/>
  <c r="V93" i="3"/>
  <c r="L93" i="3"/>
  <c r="AR93" i="3"/>
  <c r="T93" i="3"/>
  <c r="R93" i="3"/>
  <c r="AJ93" i="3"/>
  <c r="AN93" i="3"/>
  <c r="BQ93" i="3"/>
  <c r="E95" i="3" l="1"/>
  <c r="C96" i="3"/>
  <c r="BZ94" i="3"/>
  <c r="BF94" i="3"/>
  <c r="AD94" i="3"/>
  <c r="BK94" i="3"/>
  <c r="AP94" i="3"/>
  <c r="AN94" i="3"/>
  <c r="AE94" i="3"/>
  <c r="BJ94" i="3"/>
  <c r="BI94" i="3"/>
  <c r="X94" i="3"/>
  <c r="AF94" i="3"/>
  <c r="V94" i="3"/>
  <c r="H94" i="3"/>
  <c r="M94" i="3"/>
  <c r="AU94" i="3"/>
  <c r="BE94" i="3"/>
  <c r="BV94" i="3"/>
  <c r="I94" i="3"/>
  <c r="BX94" i="3"/>
  <c r="G94" i="3"/>
  <c r="BO94" i="3"/>
  <c r="Y94" i="3"/>
  <c r="AY94" i="3"/>
  <c r="BD94" i="3"/>
  <c r="BH94" i="3"/>
  <c r="AT94" i="3"/>
  <c r="BL94" i="3"/>
  <c r="AB94" i="3"/>
  <c r="BN94" i="3"/>
  <c r="BM94" i="3"/>
  <c r="BU94" i="3"/>
  <c r="BP94" i="3"/>
  <c r="BR94" i="3"/>
  <c r="AC94" i="3"/>
  <c r="BB94" i="3"/>
  <c r="AW94" i="3"/>
  <c r="U94" i="3"/>
  <c r="BY94" i="3"/>
  <c r="AL94" i="3"/>
  <c r="L94" i="3"/>
  <c r="N94" i="3"/>
  <c r="AM94" i="3"/>
  <c r="BG94" i="3"/>
  <c r="AV94" i="3"/>
  <c r="AG94" i="3"/>
  <c r="AI94" i="3"/>
  <c r="Z94" i="3"/>
  <c r="AZ94" i="3"/>
  <c r="J94" i="3"/>
  <c r="AQ94" i="3"/>
  <c r="O94" i="3"/>
  <c r="AX94" i="3"/>
  <c r="BW94" i="3"/>
  <c r="BQ94" i="3"/>
  <c r="Q94" i="3"/>
  <c r="P94" i="3"/>
  <c r="AH94" i="3"/>
  <c r="T94" i="3"/>
  <c r="AA94" i="3"/>
  <c r="BA94" i="3"/>
  <c r="AS94" i="3"/>
  <c r="BC94" i="3"/>
  <c r="K94" i="3"/>
  <c r="AJ94" i="3"/>
  <c r="S94" i="3"/>
  <c r="AR94" i="3"/>
  <c r="W94" i="3"/>
  <c r="AK94" i="3"/>
  <c r="AO94" i="3"/>
  <c r="R94" i="3"/>
  <c r="BT94" i="3"/>
  <c r="BS94" i="3"/>
  <c r="E96" i="3" l="1"/>
  <c r="C97" i="3"/>
  <c r="AT95" i="3"/>
  <c r="M95" i="3"/>
  <c r="AI95" i="3"/>
  <c r="BS95" i="3"/>
  <c r="BT95" i="3"/>
  <c r="AF95" i="3"/>
  <c r="BC95" i="3"/>
  <c r="R95" i="3"/>
  <c r="K95" i="3"/>
  <c r="Z95" i="3"/>
  <c r="AJ95" i="3"/>
  <c r="BN95" i="3"/>
  <c r="BZ95" i="3"/>
  <c r="AD95" i="3"/>
  <c r="AO95" i="3"/>
  <c r="O95" i="3"/>
  <c r="H95" i="3"/>
  <c r="AV95" i="3"/>
  <c r="L95" i="3"/>
  <c r="U95" i="3"/>
  <c r="AZ95" i="3"/>
  <c r="AR95" i="3"/>
  <c r="AA95" i="3"/>
  <c r="BP95" i="3"/>
  <c r="BG95" i="3"/>
  <c r="X95" i="3"/>
  <c r="AL95" i="3"/>
  <c r="I95" i="3"/>
  <c r="BR95" i="3"/>
  <c r="BY95" i="3"/>
  <c r="Q95" i="3"/>
  <c r="BD95" i="3"/>
  <c r="AC95" i="3"/>
  <c r="S95" i="3"/>
  <c r="BQ95" i="3"/>
  <c r="AQ95" i="3"/>
  <c r="N95" i="3"/>
  <c r="AU95" i="3"/>
  <c r="BF95" i="3"/>
  <c r="T95" i="3"/>
  <c r="W95" i="3"/>
  <c r="G95" i="3"/>
  <c r="AP95" i="3"/>
  <c r="BI95" i="3"/>
  <c r="Y95" i="3"/>
  <c r="BJ95" i="3"/>
  <c r="AK95" i="3"/>
  <c r="BW95" i="3"/>
  <c r="AW95" i="3"/>
  <c r="BX95" i="3"/>
  <c r="J95" i="3"/>
  <c r="P95" i="3"/>
  <c r="AM95" i="3"/>
  <c r="BL95" i="3"/>
  <c r="AN95" i="3"/>
  <c r="BK95" i="3"/>
  <c r="BH95" i="3"/>
  <c r="V95" i="3"/>
  <c r="AG95" i="3"/>
  <c r="BM95" i="3"/>
  <c r="BA95" i="3"/>
  <c r="BV95" i="3"/>
  <c r="BO95" i="3"/>
  <c r="AE95" i="3"/>
  <c r="AY95" i="3"/>
  <c r="BE95" i="3"/>
  <c r="CA95" i="3"/>
  <c r="AB95" i="3"/>
  <c r="AX95" i="3"/>
  <c r="BU95" i="3"/>
  <c r="AS95" i="3"/>
  <c r="BB95" i="3"/>
  <c r="AH95" i="3"/>
  <c r="E97" i="3" l="1"/>
  <c r="C98" i="3"/>
  <c r="BH96" i="3"/>
  <c r="BK96" i="3"/>
  <c r="W96" i="3"/>
  <c r="U96" i="3"/>
  <c r="BU96" i="3"/>
  <c r="BN96" i="3"/>
  <c r="AN96" i="3"/>
  <c r="K96" i="3"/>
  <c r="T96" i="3"/>
  <c r="BE96" i="3"/>
  <c r="R96" i="3"/>
  <c r="BQ96" i="3"/>
  <c r="BD96" i="3"/>
  <c r="AH96" i="3"/>
  <c r="AW96" i="3"/>
  <c r="AB96" i="3"/>
  <c r="BC96" i="3"/>
  <c r="AU96" i="3"/>
  <c r="AP96" i="3"/>
  <c r="BS96" i="3"/>
  <c r="AD96" i="3"/>
  <c r="AZ96" i="3"/>
  <c r="X96" i="3"/>
  <c r="BW96" i="3"/>
  <c r="BI96" i="3"/>
  <c r="BP96" i="3"/>
  <c r="BM96" i="3"/>
  <c r="AX96" i="3"/>
  <c r="BF96" i="3"/>
  <c r="AK96" i="3"/>
  <c r="AS96" i="3"/>
  <c r="Q96" i="3"/>
  <c r="M96" i="3"/>
  <c r="BX96" i="3"/>
  <c r="BY96" i="3"/>
  <c r="BB96" i="3"/>
  <c r="AQ96" i="3"/>
  <c r="AO96" i="3"/>
  <c r="AF96" i="3"/>
  <c r="AJ96" i="3"/>
  <c r="S96" i="3"/>
  <c r="L96" i="3"/>
  <c r="J96" i="3"/>
  <c r="AV96" i="3"/>
  <c r="BG96" i="3"/>
  <c r="BJ96" i="3"/>
  <c r="AM96" i="3"/>
  <c r="P96" i="3"/>
  <c r="BT96" i="3"/>
  <c r="BO96" i="3"/>
  <c r="AG96" i="3"/>
  <c r="BL96" i="3"/>
  <c r="BR96" i="3"/>
  <c r="AC96" i="3"/>
  <c r="O96" i="3"/>
  <c r="Z96" i="3"/>
  <c r="BA96" i="3"/>
  <c r="AA96" i="3"/>
  <c r="AY96" i="3"/>
  <c r="G96" i="3"/>
  <c r="V96" i="3"/>
  <c r="AT96" i="3"/>
  <c r="Y96" i="3"/>
  <c r="BZ96" i="3"/>
  <c r="I96" i="3"/>
  <c r="AE96" i="3"/>
  <c r="AR96" i="3"/>
  <c r="AL96" i="3"/>
  <c r="H96" i="3"/>
  <c r="BV96" i="3"/>
  <c r="N96" i="3"/>
  <c r="CA96" i="3"/>
  <c r="AI96" i="3"/>
  <c r="CB96" i="3"/>
  <c r="D20" i="3" l="1"/>
  <c r="D9" i="3"/>
  <c r="D5" i="3"/>
  <c r="D7" i="3"/>
  <c r="D12" i="3"/>
  <c r="D13" i="3"/>
  <c r="D14" i="3"/>
  <c r="D24" i="3"/>
  <c r="D15" i="3"/>
  <c r="D31" i="3"/>
  <c r="D8" i="3"/>
  <c r="D23" i="3"/>
  <c r="D19" i="3"/>
  <c r="D29" i="3"/>
  <c r="D16" i="3"/>
  <c r="D30" i="3"/>
  <c r="D18" i="3"/>
  <c r="D26" i="3"/>
  <c r="D3" i="3"/>
  <c r="D34" i="3"/>
  <c r="D11" i="3"/>
  <c r="D27" i="3"/>
  <c r="D4" i="3"/>
  <c r="D22" i="3"/>
  <c r="D28" i="3"/>
  <c r="D33" i="3"/>
  <c r="D10" i="3"/>
  <c r="D21" i="3"/>
  <c r="D25" i="3"/>
  <c r="D6" i="3"/>
  <c r="D32" i="3"/>
  <c r="D35" i="3"/>
  <c r="D17" i="3"/>
  <c r="D36" i="3"/>
  <c r="D37" i="3"/>
  <c r="D38" i="3"/>
  <c r="D41" i="3"/>
  <c r="D42" i="3"/>
  <c r="D39" i="3"/>
  <c r="D40" i="3"/>
  <c r="D43" i="3"/>
  <c r="D45" i="3"/>
  <c r="D44" i="3"/>
  <c r="D46" i="3"/>
  <c r="D47" i="3"/>
  <c r="D49" i="3"/>
  <c r="D48" i="3"/>
  <c r="D51" i="3"/>
  <c r="D50" i="3"/>
  <c r="D52" i="3"/>
  <c r="D54" i="3"/>
  <c r="D53" i="3"/>
  <c r="D55" i="3"/>
  <c r="D57" i="3"/>
  <c r="D56" i="3"/>
  <c r="D58" i="3"/>
  <c r="D61" i="3"/>
  <c r="D59" i="3"/>
  <c r="D60" i="3"/>
  <c r="D63" i="3"/>
  <c r="D62" i="3"/>
  <c r="D65" i="3"/>
  <c r="D64" i="3"/>
  <c r="D67" i="3"/>
  <c r="D66" i="3"/>
  <c r="D69" i="3"/>
  <c r="D68" i="3"/>
  <c r="D71" i="3"/>
  <c r="D70" i="3"/>
  <c r="D73" i="3"/>
  <c r="D72" i="3"/>
  <c r="D74" i="3"/>
  <c r="D77" i="3"/>
  <c r="D75" i="3"/>
  <c r="D76" i="3"/>
  <c r="D79" i="3"/>
  <c r="D78" i="3"/>
  <c r="D81" i="3"/>
  <c r="D80" i="3"/>
  <c r="D83" i="3"/>
  <c r="D82" i="3"/>
  <c r="D85" i="3"/>
  <c r="D84" i="3"/>
  <c r="D87" i="3"/>
  <c r="D86" i="3"/>
  <c r="D89" i="3"/>
  <c r="D88" i="3"/>
  <c r="D91" i="3"/>
  <c r="D90" i="3"/>
  <c r="D92" i="3"/>
  <c r="D97" i="3"/>
  <c r="D93" i="3"/>
  <c r="D94" i="3"/>
  <c r="D96" i="3"/>
  <c r="D95" i="3"/>
  <c r="D98" i="3"/>
  <c r="E98" i="3"/>
  <c r="AR97" i="3"/>
  <c r="BK97" i="3"/>
  <c r="O97" i="3"/>
  <c r="BG97" i="3"/>
  <c r="K97" i="3"/>
  <c r="BD97" i="3"/>
  <c r="BC97" i="3"/>
  <c r="AD97" i="3"/>
  <c r="AW97" i="3"/>
  <c r="CA97" i="3"/>
  <c r="L97" i="3"/>
  <c r="R97" i="3"/>
  <c r="H97" i="3"/>
  <c r="BW97" i="3"/>
  <c r="AC97" i="3"/>
  <c r="AQ97" i="3"/>
  <c r="BL97" i="3"/>
  <c r="BI97" i="3"/>
  <c r="T97" i="3"/>
  <c r="I97" i="3"/>
  <c r="AV97" i="3"/>
  <c r="BT97" i="3"/>
  <c r="AM97" i="3"/>
  <c r="AP97" i="3"/>
  <c r="P97" i="3"/>
  <c r="AI97" i="3"/>
  <c r="CC97" i="3"/>
  <c r="BB97" i="3"/>
  <c r="Z97" i="3"/>
  <c r="U97" i="3"/>
  <c r="V97" i="3"/>
  <c r="S97" i="3"/>
  <c r="BU97" i="3"/>
  <c r="W97" i="3"/>
  <c r="AB97" i="3"/>
  <c r="AH97" i="3"/>
  <c r="BM97" i="3"/>
  <c r="BZ97" i="3"/>
  <c r="BP97" i="3"/>
  <c r="BN97" i="3"/>
  <c r="BJ97" i="3"/>
  <c r="AA97" i="3"/>
  <c r="BS97" i="3"/>
  <c r="CB97" i="3"/>
  <c r="BQ97" i="3"/>
  <c r="AO97" i="3"/>
  <c r="M97" i="3"/>
  <c r="BV97" i="3"/>
  <c r="BY97" i="3"/>
  <c r="AY97" i="3"/>
  <c r="AZ97" i="3"/>
  <c r="AS97" i="3"/>
  <c r="BH97" i="3"/>
  <c r="AL97" i="3"/>
  <c r="AJ97" i="3"/>
  <c r="N97" i="3"/>
  <c r="AX97" i="3"/>
  <c r="AT97" i="3"/>
  <c r="Y97" i="3"/>
  <c r="BO97" i="3"/>
  <c r="BA97" i="3"/>
  <c r="BF97" i="3"/>
  <c r="BX97" i="3"/>
  <c r="AK97" i="3"/>
  <c r="AU97" i="3"/>
  <c r="AF97" i="3"/>
  <c r="AN97" i="3"/>
  <c r="X97" i="3"/>
  <c r="BR97" i="3"/>
  <c r="AE97" i="3"/>
  <c r="AG97" i="3"/>
  <c r="Q97" i="3"/>
  <c r="BE97" i="3"/>
  <c r="G97" i="3"/>
  <c r="J97" i="3"/>
  <c r="P98" i="3" l="1"/>
  <c r="P100" i="3" s="1"/>
  <c r="F32" i="3" s="1"/>
  <c r="BS98" i="3"/>
  <c r="BS100" i="3" s="1"/>
  <c r="F87" i="3" s="1"/>
  <c r="O98" i="3"/>
  <c r="O100" i="3" s="1"/>
  <c r="F31" i="3" s="1"/>
  <c r="AG98" i="3"/>
  <c r="AG100" i="3" s="1"/>
  <c r="F49" i="3" s="1"/>
  <c r="AI98" i="3"/>
  <c r="AI100" i="3" s="1"/>
  <c r="F51" i="3" s="1"/>
  <c r="BF98" i="3"/>
  <c r="BF100" i="3" s="1"/>
  <c r="F74" i="3" s="1"/>
  <c r="BD98" i="3"/>
  <c r="BD100" i="3" s="1"/>
  <c r="F72" i="3" s="1"/>
  <c r="BX98" i="3"/>
  <c r="BX100" i="3" s="1"/>
  <c r="F92" i="3" s="1"/>
  <c r="BA98" i="3"/>
  <c r="BA100" i="3" s="1"/>
  <c r="F69" i="3" s="1"/>
  <c r="Z98" i="3"/>
  <c r="Z100" i="3" s="1"/>
  <c r="F42" i="3" s="1"/>
  <c r="AQ98" i="3"/>
  <c r="AQ100" i="3" s="1"/>
  <c r="F59" i="3" s="1"/>
  <c r="AL98" i="3"/>
  <c r="AL100" i="3" s="1"/>
  <c r="F54" i="3" s="1"/>
  <c r="AH98" i="3"/>
  <c r="AH100" i="3" s="1"/>
  <c r="F50" i="3" s="1"/>
  <c r="BY98" i="3"/>
  <c r="BY100" i="3" s="1"/>
  <c r="F93" i="3" s="1"/>
  <c r="AN98" i="3"/>
  <c r="AN100" i="3" s="1"/>
  <c r="F56" i="3" s="1"/>
  <c r="AU98" i="3"/>
  <c r="AU100" i="3" s="1"/>
  <c r="F63" i="3" s="1"/>
  <c r="BK98" i="3"/>
  <c r="BK100" i="3" s="1"/>
  <c r="F79" i="3" s="1"/>
  <c r="CB98" i="3"/>
  <c r="CB100" i="3" s="1"/>
  <c r="F96" i="3" s="1"/>
  <c r="Y98" i="3"/>
  <c r="Y100" i="3" s="1"/>
  <c r="F41" i="3" s="1"/>
  <c r="AJ98" i="3"/>
  <c r="AJ100" i="3" s="1"/>
  <c r="F52" i="3" s="1"/>
  <c r="BZ98" i="3"/>
  <c r="BZ100" i="3" s="1"/>
  <c r="F94" i="3" s="1"/>
  <c r="AX98" i="3"/>
  <c r="AX100" i="3" s="1"/>
  <c r="F66" i="3" s="1"/>
  <c r="BT98" i="3"/>
  <c r="BT100" i="3" s="1"/>
  <c r="F88" i="3" s="1"/>
  <c r="AT98" i="3"/>
  <c r="AT100" i="3" s="1"/>
  <c r="F62" i="3" s="1"/>
  <c r="BQ98" i="3"/>
  <c r="BQ100" i="3" s="1"/>
  <c r="F85" i="3" s="1"/>
  <c r="AE98" i="3"/>
  <c r="AE100" i="3" s="1"/>
  <c r="F47" i="3" s="1"/>
  <c r="X98" i="3"/>
  <c r="X100" i="3" s="1"/>
  <c r="F40" i="3" s="1"/>
  <c r="BC98" i="3"/>
  <c r="BC100" i="3" s="1"/>
  <c r="F71" i="3" s="1"/>
  <c r="BB98" i="3"/>
  <c r="BB100" i="3" s="1"/>
  <c r="F70" i="3" s="1"/>
  <c r="BN98" i="3"/>
  <c r="BN100" i="3" s="1"/>
  <c r="F82" i="3" s="1"/>
  <c r="AW98" i="3"/>
  <c r="AW100" i="3" s="1"/>
  <c r="F65" i="3" s="1"/>
  <c r="BE98" i="3"/>
  <c r="BE100" i="3" s="1"/>
  <c r="F73" i="3" s="1"/>
  <c r="BW98" i="3"/>
  <c r="BW100" i="3" s="1"/>
  <c r="F91" i="3" s="1"/>
  <c r="AY98" i="3"/>
  <c r="AY100" i="3" s="1"/>
  <c r="F67" i="3" s="1"/>
  <c r="BM98" i="3"/>
  <c r="BM100" i="3" s="1"/>
  <c r="F81" i="3" s="1"/>
  <c r="BP98" i="3"/>
  <c r="BP100" i="3" s="1"/>
  <c r="F84" i="3" s="1"/>
  <c r="M98" i="3"/>
  <c r="M100" i="3" s="1"/>
  <c r="F29" i="3" s="1"/>
  <c r="BJ98" i="3"/>
  <c r="BJ100" i="3" s="1"/>
  <c r="F78" i="3" s="1"/>
  <c r="R98" i="3"/>
  <c r="R100" i="3" s="1"/>
  <c r="F34" i="3" s="1"/>
  <c r="U98" i="3"/>
  <c r="U100" i="3" s="1"/>
  <c r="F37" i="3" s="1"/>
  <c r="BG98" i="3"/>
  <c r="BG100" i="3" s="1"/>
  <c r="F75" i="3" s="1"/>
  <c r="N98" i="3"/>
  <c r="N100" i="3" s="1"/>
  <c r="F30" i="3" s="1"/>
  <c r="Q98" i="3"/>
  <c r="Q100" i="3" s="1"/>
  <c r="F33" i="3" s="1"/>
  <c r="BO98" i="3"/>
  <c r="BO100" i="3" s="1"/>
  <c r="F83" i="3" s="1"/>
  <c r="I98" i="3"/>
  <c r="I100" i="3" s="1"/>
  <c r="F25" i="3" s="1"/>
  <c r="BH98" i="3"/>
  <c r="BH100" i="3" s="1"/>
  <c r="F76" i="3" s="1"/>
  <c r="CC98" i="3"/>
  <c r="CC100" i="3" s="1"/>
  <c r="F97" i="3" s="1"/>
  <c r="BU98" i="3"/>
  <c r="BU100" i="3" s="1"/>
  <c r="F89" i="3" s="1"/>
  <c r="BL98" i="3"/>
  <c r="BL100" i="3" s="1"/>
  <c r="F80" i="3" s="1"/>
  <c r="AR98" i="3"/>
  <c r="AR100" i="3" s="1"/>
  <c r="F60" i="3" s="1"/>
  <c r="H98" i="3"/>
  <c r="H100" i="3" s="1"/>
  <c r="BI98" i="3"/>
  <c r="BI100" i="3" s="1"/>
  <c r="F77" i="3" s="1"/>
  <c r="BV98" i="3"/>
  <c r="BV100" i="3" s="1"/>
  <c r="F90" i="3" s="1"/>
  <c r="L98" i="3"/>
  <c r="L100" i="3" s="1"/>
  <c r="F28" i="3" s="1"/>
  <c r="AF98" i="3"/>
  <c r="AF100" i="3" s="1"/>
  <c r="F48" i="3" s="1"/>
  <c r="J98" i="3"/>
  <c r="J100" i="3" s="1"/>
  <c r="F26" i="3" s="1"/>
  <c r="AM98" i="3"/>
  <c r="AM100" i="3" s="1"/>
  <c r="F55" i="3" s="1"/>
  <c r="W98" i="3"/>
  <c r="W100" i="3" s="1"/>
  <c r="F39" i="3" s="1"/>
  <c r="S98" i="3"/>
  <c r="S100" i="3" s="1"/>
  <c r="F35" i="3" s="1"/>
  <c r="V98" i="3"/>
  <c r="V100" i="3" s="1"/>
  <c r="F38" i="3" s="1"/>
  <c r="AP98" i="3"/>
  <c r="AP100" i="3" s="1"/>
  <c r="F58" i="3" s="1"/>
  <c r="AB98" i="3"/>
  <c r="AB100" i="3" s="1"/>
  <c r="F44" i="3" s="1"/>
  <c r="AV98" i="3"/>
  <c r="AV100" i="3" s="1"/>
  <c r="F64" i="3" s="1"/>
  <c r="CA98" i="3"/>
  <c r="CA100" i="3" s="1"/>
  <c r="F95" i="3" s="1"/>
  <c r="T98" i="3"/>
  <c r="T100" i="3" s="1"/>
  <c r="F36" i="3" s="1"/>
  <c r="AD98" i="3"/>
  <c r="AD100" i="3" s="1"/>
  <c r="F46" i="3" s="1"/>
  <c r="K98" i="3"/>
  <c r="K100" i="3" s="1"/>
  <c r="F27" i="3" s="1"/>
  <c r="AK98" i="3"/>
  <c r="AK100" i="3" s="1"/>
  <c r="F53" i="3" s="1"/>
  <c r="AZ98" i="3"/>
  <c r="AZ100" i="3" s="1"/>
  <c r="F68" i="3" s="1"/>
  <c r="G98" i="3"/>
  <c r="AC98" i="3"/>
  <c r="AC100" i="3" s="1"/>
  <c r="F45" i="3" s="1"/>
  <c r="BR98" i="3"/>
  <c r="BR100" i="3" s="1"/>
  <c r="F86" i="3" s="1"/>
  <c r="AA98" i="3"/>
  <c r="AA100" i="3" s="1"/>
  <c r="F43" i="3" s="1"/>
  <c r="AS98" i="3"/>
  <c r="AS100" i="3" s="1"/>
  <c r="F61" i="3" s="1"/>
  <c r="AO98" i="3"/>
  <c r="AO100" i="3" s="1"/>
  <c r="F57" i="3" s="1"/>
  <c r="CD98" i="3"/>
  <c r="G100" i="3" l="1"/>
  <c r="F23" i="3" s="1"/>
  <c r="I17" i="5" s="1"/>
  <c r="CF5" i="5"/>
  <c r="CG5" i="5" s="1"/>
  <c r="CF6" i="5"/>
  <c r="CG6" i="5" s="1"/>
  <c r="CF7" i="5"/>
  <c r="CG7" i="5" s="1"/>
  <c r="CF8" i="5"/>
  <c r="CG8" i="5" s="1"/>
  <c r="CF9" i="5"/>
  <c r="CG9" i="5" s="1"/>
  <c r="CF10" i="5"/>
  <c r="CG10" i="5" s="1"/>
  <c r="CF11" i="5"/>
  <c r="CG11" i="5" s="1"/>
  <c r="CF12" i="5"/>
  <c r="CG12" i="5" s="1"/>
  <c r="CF13" i="5"/>
  <c r="CG13" i="5" s="1"/>
  <c r="CF14" i="5"/>
  <c r="CG14" i="5" s="1"/>
  <c r="CF15" i="5"/>
  <c r="CG15" i="5" s="1"/>
  <c r="CF16" i="5"/>
  <c r="CG16" i="5" s="1"/>
  <c r="CF17" i="5"/>
  <c r="CG17" i="5" s="1"/>
  <c r="CF18" i="5"/>
  <c r="CG18" i="5" s="1"/>
  <c r="CF19" i="5"/>
  <c r="CG19" i="5" s="1"/>
  <c r="CF20" i="5"/>
  <c r="CG20" i="5" s="1"/>
  <c r="CF21" i="5"/>
  <c r="CG21" i="5" s="1"/>
  <c r="CF22" i="5"/>
  <c r="CG22" i="5" s="1"/>
  <c r="CF23" i="5"/>
  <c r="CG23" i="5" s="1"/>
  <c r="CF24" i="5"/>
  <c r="CG24" i="5" s="1"/>
  <c r="CF25" i="5"/>
  <c r="CG25" i="5" s="1"/>
  <c r="CF26" i="5"/>
  <c r="CG26" i="5" s="1"/>
  <c r="CF27" i="5"/>
  <c r="CG27" i="5" s="1"/>
  <c r="CF28" i="5"/>
  <c r="CG28" i="5" s="1"/>
  <c r="CF29" i="5"/>
  <c r="CG29" i="5" s="1"/>
  <c r="CF30" i="5"/>
  <c r="CG30" i="5" s="1"/>
  <c r="CF31" i="5"/>
  <c r="CG31" i="5" s="1"/>
  <c r="CF32" i="5"/>
  <c r="CG32" i="5" s="1"/>
  <c r="CF33" i="5"/>
  <c r="CG33" i="5" s="1"/>
  <c r="CF34" i="5"/>
  <c r="CG34" i="5" s="1"/>
  <c r="CF35" i="5"/>
  <c r="CG35" i="5" s="1"/>
  <c r="CF36" i="5"/>
  <c r="CG36" i="5" s="1"/>
  <c r="CF37" i="5"/>
  <c r="CG37" i="5" s="1"/>
  <c r="CF38" i="5"/>
  <c r="CG38" i="5" s="1"/>
  <c r="CF39" i="5"/>
  <c r="CG39" i="5" s="1"/>
  <c r="CF40" i="5"/>
  <c r="CG40" i="5" s="1"/>
  <c r="CF41" i="5"/>
  <c r="CG41" i="5" s="1"/>
  <c r="CF42" i="5"/>
  <c r="CG42" i="5" s="1"/>
  <c r="CF43" i="5"/>
  <c r="CG43" i="5" s="1"/>
  <c r="CF44" i="5"/>
  <c r="CG44" i="5" s="1"/>
  <c r="CF45" i="5"/>
  <c r="CG45" i="5" s="1"/>
  <c r="CF46" i="5"/>
  <c r="CG46" i="5" s="1"/>
  <c r="CF47" i="5"/>
  <c r="CG47" i="5" s="1"/>
  <c r="CF48" i="5"/>
  <c r="CG48" i="5" s="1"/>
  <c r="CF49" i="5"/>
  <c r="CG49" i="5" s="1"/>
  <c r="CF50" i="5"/>
  <c r="CG50" i="5" s="1"/>
  <c r="CF51" i="5"/>
  <c r="CG51" i="5" s="1"/>
  <c r="CF52" i="5"/>
  <c r="CG52" i="5" s="1"/>
  <c r="CF53" i="5"/>
  <c r="CG53" i="5" s="1"/>
  <c r="CF54" i="5"/>
  <c r="CG54" i="5" s="1"/>
  <c r="CF55" i="5"/>
  <c r="CG55" i="5" s="1"/>
  <c r="CF56" i="5"/>
  <c r="CG56" i="5" s="1"/>
  <c r="CF57" i="5"/>
  <c r="CG57" i="5" s="1"/>
  <c r="FH5" i="5"/>
  <c r="FI5" i="5" s="1"/>
  <c r="FH6" i="5"/>
  <c r="FI6" i="5" s="1"/>
  <c r="FH7" i="5"/>
  <c r="FI7" i="5" s="1"/>
  <c r="FH8" i="5"/>
  <c r="FI8" i="5" s="1"/>
  <c r="FH9" i="5"/>
  <c r="FI9" i="5" s="1"/>
  <c r="FH10" i="5"/>
  <c r="FI10" i="5" s="1"/>
  <c r="FH11" i="5"/>
  <c r="FI11" i="5" s="1"/>
  <c r="FH12" i="5"/>
  <c r="FI12" i="5" s="1"/>
  <c r="FH13" i="5"/>
  <c r="FI13" i="5" s="1"/>
  <c r="FH14" i="5"/>
  <c r="FI14" i="5" s="1"/>
  <c r="FH15" i="5"/>
  <c r="FI15" i="5" s="1"/>
  <c r="FH16" i="5"/>
  <c r="FI16" i="5" s="1"/>
  <c r="FH17" i="5"/>
  <c r="FI17" i="5" s="1"/>
  <c r="FH18" i="5"/>
  <c r="FI18" i="5" s="1"/>
  <c r="FH19" i="5"/>
  <c r="FI19" i="5" s="1"/>
  <c r="FH20" i="5"/>
  <c r="FI20" i="5" s="1"/>
  <c r="FH21" i="5"/>
  <c r="FI21" i="5" s="1"/>
  <c r="FH22" i="5"/>
  <c r="FI22" i="5" s="1"/>
  <c r="FH23" i="5"/>
  <c r="FI23" i="5" s="1"/>
  <c r="FH24" i="5"/>
  <c r="FI24" i="5" s="1"/>
  <c r="FH25" i="5"/>
  <c r="FI25" i="5" s="1"/>
  <c r="FH26" i="5"/>
  <c r="FI26" i="5" s="1"/>
  <c r="FH27" i="5"/>
  <c r="FI27" i="5" s="1"/>
  <c r="FH28" i="5"/>
  <c r="FI28" i="5" s="1"/>
  <c r="FH29" i="5"/>
  <c r="FI29" i="5" s="1"/>
  <c r="FH30" i="5"/>
  <c r="FI30" i="5" s="1"/>
  <c r="FH31" i="5"/>
  <c r="FI31" i="5" s="1"/>
  <c r="FH32" i="5"/>
  <c r="FI32" i="5" s="1"/>
  <c r="FH33" i="5"/>
  <c r="FI33" i="5" s="1"/>
  <c r="FH34" i="5"/>
  <c r="FI34" i="5" s="1"/>
  <c r="FH35" i="5"/>
  <c r="FI35" i="5" s="1"/>
  <c r="FH36" i="5"/>
  <c r="FI36" i="5" s="1"/>
  <c r="FH37" i="5"/>
  <c r="FI37" i="5" s="1"/>
  <c r="FH38" i="5"/>
  <c r="FI38" i="5" s="1"/>
  <c r="FH39" i="5"/>
  <c r="FI39" i="5" s="1"/>
  <c r="FH40" i="5"/>
  <c r="FI40" i="5" s="1"/>
  <c r="FH41" i="5"/>
  <c r="FI41" i="5" s="1"/>
  <c r="FH42" i="5"/>
  <c r="FI42" i="5" s="1"/>
  <c r="FH43" i="5"/>
  <c r="FI43" i="5" s="1"/>
  <c r="FH44" i="5"/>
  <c r="FI44" i="5" s="1"/>
  <c r="FH45" i="5"/>
  <c r="FI45" i="5" s="1"/>
  <c r="FH46" i="5"/>
  <c r="FI46" i="5" s="1"/>
  <c r="FH47" i="5"/>
  <c r="FI47" i="5" s="1"/>
  <c r="FH48" i="5"/>
  <c r="FI48" i="5" s="1"/>
  <c r="FH49" i="5"/>
  <c r="FI49" i="5" s="1"/>
  <c r="FH50" i="5"/>
  <c r="FI50" i="5" s="1"/>
  <c r="FH51" i="5"/>
  <c r="FI51" i="5" s="1"/>
  <c r="FH52" i="5"/>
  <c r="FI52" i="5" s="1"/>
  <c r="FH53" i="5"/>
  <c r="FI53" i="5" s="1"/>
  <c r="FH54" i="5"/>
  <c r="FI54" i="5" s="1"/>
  <c r="FH55" i="5"/>
  <c r="FI55" i="5" s="1"/>
  <c r="FH56" i="5"/>
  <c r="FI56" i="5" s="1"/>
  <c r="FH57" i="5"/>
  <c r="FI57" i="5" s="1"/>
  <c r="DO5" i="5"/>
  <c r="DP5" i="5" s="1"/>
  <c r="DO6" i="5"/>
  <c r="DP6" i="5" s="1"/>
  <c r="DO7" i="5"/>
  <c r="DP7" i="5" s="1"/>
  <c r="DO8" i="5"/>
  <c r="DP8" i="5" s="1"/>
  <c r="DO9" i="5"/>
  <c r="DP9" i="5" s="1"/>
  <c r="DO10" i="5"/>
  <c r="DP10" i="5" s="1"/>
  <c r="DO11" i="5"/>
  <c r="DP11" i="5" s="1"/>
  <c r="DO12" i="5"/>
  <c r="DP12" i="5" s="1"/>
  <c r="DO13" i="5"/>
  <c r="DP13" i="5" s="1"/>
  <c r="DO14" i="5"/>
  <c r="DP14" i="5" s="1"/>
  <c r="DO15" i="5"/>
  <c r="DP15" i="5" s="1"/>
  <c r="DO16" i="5"/>
  <c r="DP16" i="5" s="1"/>
  <c r="DO17" i="5"/>
  <c r="DP17" i="5" s="1"/>
  <c r="DO18" i="5"/>
  <c r="DP18" i="5" s="1"/>
  <c r="DO19" i="5"/>
  <c r="DP19" i="5" s="1"/>
  <c r="DO20" i="5"/>
  <c r="DP20" i="5" s="1"/>
  <c r="DO21" i="5"/>
  <c r="DP21" i="5" s="1"/>
  <c r="DO22" i="5"/>
  <c r="DP22" i="5" s="1"/>
  <c r="DO23" i="5"/>
  <c r="DP23" i="5" s="1"/>
  <c r="DO24" i="5"/>
  <c r="DP24" i="5" s="1"/>
  <c r="DO25" i="5"/>
  <c r="DP25" i="5" s="1"/>
  <c r="DO26" i="5"/>
  <c r="DP26" i="5" s="1"/>
  <c r="DO27" i="5"/>
  <c r="DP27" i="5" s="1"/>
  <c r="DO28" i="5"/>
  <c r="DP28" i="5" s="1"/>
  <c r="DO29" i="5"/>
  <c r="DP29" i="5" s="1"/>
  <c r="DO30" i="5"/>
  <c r="DP30" i="5" s="1"/>
  <c r="DO31" i="5"/>
  <c r="DP31" i="5" s="1"/>
  <c r="DO32" i="5"/>
  <c r="DP32" i="5" s="1"/>
  <c r="DO33" i="5"/>
  <c r="DP33" i="5" s="1"/>
  <c r="DO34" i="5"/>
  <c r="DP34" i="5" s="1"/>
  <c r="DO35" i="5"/>
  <c r="DP35" i="5" s="1"/>
  <c r="DO36" i="5"/>
  <c r="DP36" i="5" s="1"/>
  <c r="DO37" i="5"/>
  <c r="DP37" i="5" s="1"/>
  <c r="DO38" i="5"/>
  <c r="DP38" i="5" s="1"/>
  <c r="DO39" i="5"/>
  <c r="DP39" i="5" s="1"/>
  <c r="DO40" i="5"/>
  <c r="DP40" i="5" s="1"/>
  <c r="DO41" i="5"/>
  <c r="DP41" i="5" s="1"/>
  <c r="DO42" i="5"/>
  <c r="DP42" i="5" s="1"/>
  <c r="DO43" i="5"/>
  <c r="DP43" i="5" s="1"/>
  <c r="DO44" i="5"/>
  <c r="DP44" i="5" s="1"/>
  <c r="DO45" i="5"/>
  <c r="DP45" i="5" s="1"/>
  <c r="DO46" i="5"/>
  <c r="DP46" i="5" s="1"/>
  <c r="DO47" i="5"/>
  <c r="DP47" i="5" s="1"/>
  <c r="DO48" i="5"/>
  <c r="DP48" i="5" s="1"/>
  <c r="DO49" i="5"/>
  <c r="DP49" i="5" s="1"/>
  <c r="DO50" i="5"/>
  <c r="DP50" i="5" s="1"/>
  <c r="DO51" i="5"/>
  <c r="DP51" i="5" s="1"/>
  <c r="DO52" i="5"/>
  <c r="DP52" i="5" s="1"/>
  <c r="DO53" i="5"/>
  <c r="DP53" i="5" s="1"/>
  <c r="DO54" i="5"/>
  <c r="DP54" i="5" s="1"/>
  <c r="DO55" i="5"/>
  <c r="DP55" i="5" s="1"/>
  <c r="DO56" i="5"/>
  <c r="DP56" i="5" s="1"/>
  <c r="DO57" i="5"/>
  <c r="DP57" i="5" s="1"/>
  <c r="GG5" i="5"/>
  <c r="GH5" i="5" s="1"/>
  <c r="GG6" i="5"/>
  <c r="GH6" i="5" s="1"/>
  <c r="GG7" i="5"/>
  <c r="GH7" i="5" s="1"/>
  <c r="GG8" i="5"/>
  <c r="GH8" i="5" s="1"/>
  <c r="GG9" i="5"/>
  <c r="GH9" i="5" s="1"/>
  <c r="GG10" i="5"/>
  <c r="GH10" i="5" s="1"/>
  <c r="GG11" i="5"/>
  <c r="GH11" i="5" s="1"/>
  <c r="GG12" i="5"/>
  <c r="GH12" i="5" s="1"/>
  <c r="GG13" i="5"/>
  <c r="GH13" i="5" s="1"/>
  <c r="GG14" i="5"/>
  <c r="GH14" i="5" s="1"/>
  <c r="GG15" i="5"/>
  <c r="GH15" i="5" s="1"/>
  <c r="GG16" i="5"/>
  <c r="GH16" i="5" s="1"/>
  <c r="GG17" i="5"/>
  <c r="GH17" i="5" s="1"/>
  <c r="GG18" i="5"/>
  <c r="GH18" i="5" s="1"/>
  <c r="GG19" i="5"/>
  <c r="GH19" i="5" s="1"/>
  <c r="GG20" i="5"/>
  <c r="GH20" i="5" s="1"/>
  <c r="GG21" i="5"/>
  <c r="GH21" i="5" s="1"/>
  <c r="GG22" i="5"/>
  <c r="GH22" i="5" s="1"/>
  <c r="GG23" i="5"/>
  <c r="GH23" i="5" s="1"/>
  <c r="GG24" i="5"/>
  <c r="GH24" i="5" s="1"/>
  <c r="GG25" i="5"/>
  <c r="GH25" i="5" s="1"/>
  <c r="GG26" i="5"/>
  <c r="GH26" i="5" s="1"/>
  <c r="GG27" i="5"/>
  <c r="GH27" i="5" s="1"/>
  <c r="GG28" i="5"/>
  <c r="GH28" i="5" s="1"/>
  <c r="GG29" i="5"/>
  <c r="GH29" i="5" s="1"/>
  <c r="GG30" i="5"/>
  <c r="GH30" i="5" s="1"/>
  <c r="GG31" i="5"/>
  <c r="GH31" i="5" s="1"/>
  <c r="GG32" i="5"/>
  <c r="GH32" i="5" s="1"/>
  <c r="GG33" i="5"/>
  <c r="GH33" i="5" s="1"/>
  <c r="GG34" i="5"/>
  <c r="GH34" i="5" s="1"/>
  <c r="GG35" i="5"/>
  <c r="GH35" i="5" s="1"/>
  <c r="GG36" i="5"/>
  <c r="GH36" i="5" s="1"/>
  <c r="GG37" i="5"/>
  <c r="GH37" i="5" s="1"/>
  <c r="GG38" i="5"/>
  <c r="GH38" i="5" s="1"/>
  <c r="GG39" i="5"/>
  <c r="GH39" i="5" s="1"/>
  <c r="GG40" i="5"/>
  <c r="GH40" i="5" s="1"/>
  <c r="GG41" i="5"/>
  <c r="GH41" i="5" s="1"/>
  <c r="GG42" i="5"/>
  <c r="GH42" i="5" s="1"/>
  <c r="GG43" i="5"/>
  <c r="GH43" i="5" s="1"/>
  <c r="GG44" i="5"/>
  <c r="GH44" i="5" s="1"/>
  <c r="GG45" i="5"/>
  <c r="GH45" i="5" s="1"/>
  <c r="GG46" i="5"/>
  <c r="GH46" i="5" s="1"/>
  <c r="GG47" i="5"/>
  <c r="GH47" i="5" s="1"/>
  <c r="GG48" i="5"/>
  <c r="GH48" i="5" s="1"/>
  <c r="GG49" i="5"/>
  <c r="GH49" i="5" s="1"/>
  <c r="GG50" i="5"/>
  <c r="GH50" i="5" s="1"/>
  <c r="GG51" i="5"/>
  <c r="GH51" i="5" s="1"/>
  <c r="GG52" i="5"/>
  <c r="GH52" i="5" s="1"/>
  <c r="GG53" i="5"/>
  <c r="GH53" i="5" s="1"/>
  <c r="GG54" i="5"/>
  <c r="GH54" i="5" s="1"/>
  <c r="GG55" i="5"/>
  <c r="GH55" i="5" s="1"/>
  <c r="GG56" i="5"/>
  <c r="GH56" i="5" s="1"/>
  <c r="GG57" i="5"/>
  <c r="GH57" i="5" s="1"/>
  <c r="CK5" i="5"/>
  <c r="CL5" i="5" s="1"/>
  <c r="CK6" i="5"/>
  <c r="CL6" i="5" s="1"/>
  <c r="CK7" i="5"/>
  <c r="CL7" i="5" s="1"/>
  <c r="CK8" i="5"/>
  <c r="CL8" i="5" s="1"/>
  <c r="CK9" i="5"/>
  <c r="CL9" i="5" s="1"/>
  <c r="CK10" i="5"/>
  <c r="CL10" i="5" s="1"/>
  <c r="CK11" i="5"/>
  <c r="CL11" i="5" s="1"/>
  <c r="CK12" i="5"/>
  <c r="CL12" i="5" s="1"/>
  <c r="CK13" i="5"/>
  <c r="CL13" i="5" s="1"/>
  <c r="CK14" i="5"/>
  <c r="CL14" i="5" s="1"/>
  <c r="CK15" i="5"/>
  <c r="CL15" i="5" s="1"/>
  <c r="CK16" i="5"/>
  <c r="CL16" i="5" s="1"/>
  <c r="CK17" i="5"/>
  <c r="CL17" i="5" s="1"/>
  <c r="CK18" i="5"/>
  <c r="CL18" i="5" s="1"/>
  <c r="CK19" i="5"/>
  <c r="CL19" i="5" s="1"/>
  <c r="CK20" i="5"/>
  <c r="CL20" i="5" s="1"/>
  <c r="CK21" i="5"/>
  <c r="CL21" i="5" s="1"/>
  <c r="CK22" i="5"/>
  <c r="CL22" i="5" s="1"/>
  <c r="CK23" i="5"/>
  <c r="CL23" i="5" s="1"/>
  <c r="CK24" i="5"/>
  <c r="CL24" i="5" s="1"/>
  <c r="CK25" i="5"/>
  <c r="CL25" i="5" s="1"/>
  <c r="CK26" i="5"/>
  <c r="CL26" i="5" s="1"/>
  <c r="CK27" i="5"/>
  <c r="CL27" i="5" s="1"/>
  <c r="CK28" i="5"/>
  <c r="CL28" i="5" s="1"/>
  <c r="CK29" i="5"/>
  <c r="CL29" i="5" s="1"/>
  <c r="CK30" i="5"/>
  <c r="CL30" i="5" s="1"/>
  <c r="CK31" i="5"/>
  <c r="CL31" i="5" s="1"/>
  <c r="CK32" i="5"/>
  <c r="CL32" i="5" s="1"/>
  <c r="CK33" i="5"/>
  <c r="CL33" i="5" s="1"/>
  <c r="CK34" i="5"/>
  <c r="CL34" i="5" s="1"/>
  <c r="CK35" i="5"/>
  <c r="CL35" i="5" s="1"/>
  <c r="CK36" i="5"/>
  <c r="CL36" i="5" s="1"/>
  <c r="CK37" i="5"/>
  <c r="CL37" i="5" s="1"/>
  <c r="CK38" i="5"/>
  <c r="CL38" i="5" s="1"/>
  <c r="CK39" i="5"/>
  <c r="CL39" i="5" s="1"/>
  <c r="CK40" i="5"/>
  <c r="CL40" i="5" s="1"/>
  <c r="CK41" i="5"/>
  <c r="CL41" i="5" s="1"/>
  <c r="CK42" i="5"/>
  <c r="CL42" i="5" s="1"/>
  <c r="CK43" i="5"/>
  <c r="CL43" i="5" s="1"/>
  <c r="CK44" i="5"/>
  <c r="CL44" i="5" s="1"/>
  <c r="CK45" i="5"/>
  <c r="CL45" i="5" s="1"/>
  <c r="CK46" i="5"/>
  <c r="CL46" i="5" s="1"/>
  <c r="CK47" i="5"/>
  <c r="CL47" i="5" s="1"/>
  <c r="CK48" i="5"/>
  <c r="CL48" i="5" s="1"/>
  <c r="CK49" i="5"/>
  <c r="CL49" i="5" s="1"/>
  <c r="CK50" i="5"/>
  <c r="CL50" i="5" s="1"/>
  <c r="CK51" i="5"/>
  <c r="CL51" i="5" s="1"/>
  <c r="CK52" i="5"/>
  <c r="CL52" i="5" s="1"/>
  <c r="CK53" i="5"/>
  <c r="CL53" i="5" s="1"/>
  <c r="CK54" i="5"/>
  <c r="CL54" i="5" s="1"/>
  <c r="CK55" i="5"/>
  <c r="CL55" i="5" s="1"/>
  <c r="CK56" i="5"/>
  <c r="CL56" i="5" s="1"/>
  <c r="CK57" i="5"/>
  <c r="CL57" i="5" s="1"/>
  <c r="CZ5" i="5"/>
  <c r="DA5" i="5" s="1"/>
  <c r="CZ6" i="5"/>
  <c r="DA6" i="5" s="1"/>
  <c r="CZ7" i="5"/>
  <c r="DA7" i="5" s="1"/>
  <c r="CZ8" i="5"/>
  <c r="DA8" i="5" s="1"/>
  <c r="CZ9" i="5"/>
  <c r="DA9" i="5" s="1"/>
  <c r="CZ10" i="5"/>
  <c r="DA10" i="5" s="1"/>
  <c r="CZ11" i="5"/>
  <c r="DA11" i="5" s="1"/>
  <c r="CZ12" i="5"/>
  <c r="DA12" i="5" s="1"/>
  <c r="CZ13" i="5"/>
  <c r="DA13" i="5" s="1"/>
  <c r="CZ14" i="5"/>
  <c r="DA14" i="5" s="1"/>
  <c r="CZ15" i="5"/>
  <c r="DA15" i="5" s="1"/>
  <c r="CZ16" i="5"/>
  <c r="DA16" i="5" s="1"/>
  <c r="CZ17" i="5"/>
  <c r="DA17" i="5" s="1"/>
  <c r="CZ18" i="5"/>
  <c r="DA18" i="5" s="1"/>
  <c r="CZ19" i="5"/>
  <c r="DA19" i="5" s="1"/>
  <c r="CZ20" i="5"/>
  <c r="DA20" i="5" s="1"/>
  <c r="CZ21" i="5"/>
  <c r="DA21" i="5" s="1"/>
  <c r="CZ22" i="5"/>
  <c r="DA22" i="5" s="1"/>
  <c r="CZ23" i="5"/>
  <c r="DA23" i="5" s="1"/>
  <c r="CZ24" i="5"/>
  <c r="DA24" i="5" s="1"/>
  <c r="CZ25" i="5"/>
  <c r="DA25" i="5" s="1"/>
  <c r="CZ26" i="5"/>
  <c r="DA26" i="5" s="1"/>
  <c r="CZ27" i="5"/>
  <c r="DA27" i="5" s="1"/>
  <c r="CZ28" i="5"/>
  <c r="DA28" i="5" s="1"/>
  <c r="CZ29" i="5"/>
  <c r="DA29" i="5" s="1"/>
  <c r="CZ30" i="5"/>
  <c r="DA30" i="5" s="1"/>
  <c r="CZ31" i="5"/>
  <c r="DA31" i="5" s="1"/>
  <c r="CZ32" i="5"/>
  <c r="DA32" i="5" s="1"/>
  <c r="CZ33" i="5"/>
  <c r="DA33" i="5" s="1"/>
  <c r="CZ34" i="5"/>
  <c r="DA34" i="5" s="1"/>
  <c r="CZ35" i="5"/>
  <c r="DA35" i="5" s="1"/>
  <c r="CZ36" i="5"/>
  <c r="DA36" i="5" s="1"/>
  <c r="CZ37" i="5"/>
  <c r="DA37" i="5" s="1"/>
  <c r="CZ38" i="5"/>
  <c r="DA38" i="5" s="1"/>
  <c r="CZ39" i="5"/>
  <c r="DA39" i="5" s="1"/>
  <c r="CZ40" i="5"/>
  <c r="DA40" i="5" s="1"/>
  <c r="CZ41" i="5"/>
  <c r="DA41" i="5" s="1"/>
  <c r="CZ42" i="5"/>
  <c r="DA42" i="5" s="1"/>
  <c r="CZ43" i="5"/>
  <c r="DA43" i="5" s="1"/>
  <c r="CZ44" i="5"/>
  <c r="DA44" i="5" s="1"/>
  <c r="CZ45" i="5"/>
  <c r="DA45" i="5" s="1"/>
  <c r="CZ46" i="5"/>
  <c r="DA46" i="5" s="1"/>
  <c r="CZ47" i="5"/>
  <c r="DA47" i="5" s="1"/>
  <c r="CZ48" i="5"/>
  <c r="DA48" i="5" s="1"/>
  <c r="CZ49" i="5"/>
  <c r="DA49" i="5" s="1"/>
  <c r="CZ50" i="5"/>
  <c r="DA50" i="5" s="1"/>
  <c r="CZ51" i="5"/>
  <c r="DA51" i="5" s="1"/>
  <c r="CZ52" i="5"/>
  <c r="DA52" i="5" s="1"/>
  <c r="CZ53" i="5"/>
  <c r="DA53" i="5" s="1"/>
  <c r="CZ54" i="5"/>
  <c r="DA54" i="5" s="1"/>
  <c r="CZ55" i="5"/>
  <c r="DA55" i="5" s="1"/>
  <c r="CZ56" i="5"/>
  <c r="DA56" i="5" s="1"/>
  <c r="CZ57" i="5"/>
  <c r="DA57" i="5" s="1"/>
  <c r="FM5" i="5"/>
  <c r="FN5" i="5" s="1"/>
  <c r="FM6" i="5"/>
  <c r="FN6" i="5" s="1"/>
  <c r="FM7" i="5"/>
  <c r="FN7" i="5" s="1"/>
  <c r="FM8" i="5"/>
  <c r="FN8" i="5" s="1"/>
  <c r="FM9" i="5"/>
  <c r="FN9" i="5" s="1"/>
  <c r="FM10" i="5"/>
  <c r="FN10" i="5" s="1"/>
  <c r="FM11" i="5"/>
  <c r="FN11" i="5" s="1"/>
  <c r="FM12" i="5"/>
  <c r="FN12" i="5" s="1"/>
  <c r="FM13" i="5"/>
  <c r="FN13" i="5" s="1"/>
  <c r="FM14" i="5"/>
  <c r="FN14" i="5" s="1"/>
  <c r="FM15" i="5"/>
  <c r="FN15" i="5" s="1"/>
  <c r="FM16" i="5"/>
  <c r="FN16" i="5" s="1"/>
  <c r="FM17" i="5"/>
  <c r="FN17" i="5" s="1"/>
  <c r="FM18" i="5"/>
  <c r="FN18" i="5" s="1"/>
  <c r="FM19" i="5"/>
  <c r="FN19" i="5" s="1"/>
  <c r="FM20" i="5"/>
  <c r="FN20" i="5" s="1"/>
  <c r="FM21" i="5"/>
  <c r="FN21" i="5" s="1"/>
  <c r="FM22" i="5"/>
  <c r="FN22" i="5" s="1"/>
  <c r="FM23" i="5"/>
  <c r="FN23" i="5" s="1"/>
  <c r="FM24" i="5"/>
  <c r="FN24" i="5" s="1"/>
  <c r="FM25" i="5"/>
  <c r="FN25" i="5" s="1"/>
  <c r="FM26" i="5"/>
  <c r="FN26" i="5" s="1"/>
  <c r="FM27" i="5"/>
  <c r="FN27" i="5" s="1"/>
  <c r="FM28" i="5"/>
  <c r="FN28" i="5" s="1"/>
  <c r="FM29" i="5"/>
  <c r="FN29" i="5" s="1"/>
  <c r="FM30" i="5"/>
  <c r="FN30" i="5" s="1"/>
  <c r="FM31" i="5"/>
  <c r="FN31" i="5" s="1"/>
  <c r="FM32" i="5"/>
  <c r="FN32" i="5" s="1"/>
  <c r="FM33" i="5"/>
  <c r="FN33" i="5" s="1"/>
  <c r="FM34" i="5"/>
  <c r="FN34" i="5" s="1"/>
  <c r="FM35" i="5"/>
  <c r="FN35" i="5" s="1"/>
  <c r="FM36" i="5"/>
  <c r="FN36" i="5" s="1"/>
  <c r="FM37" i="5"/>
  <c r="FN37" i="5" s="1"/>
  <c r="FM38" i="5"/>
  <c r="FN38" i="5" s="1"/>
  <c r="FM39" i="5"/>
  <c r="FN39" i="5" s="1"/>
  <c r="FM40" i="5"/>
  <c r="FN40" i="5" s="1"/>
  <c r="FM41" i="5"/>
  <c r="FN41" i="5" s="1"/>
  <c r="FM42" i="5"/>
  <c r="FN42" i="5" s="1"/>
  <c r="FM43" i="5"/>
  <c r="FN43" i="5" s="1"/>
  <c r="FM44" i="5"/>
  <c r="FN44" i="5" s="1"/>
  <c r="FM45" i="5"/>
  <c r="FN45" i="5" s="1"/>
  <c r="FM46" i="5"/>
  <c r="FN46" i="5" s="1"/>
  <c r="FM47" i="5"/>
  <c r="FN47" i="5" s="1"/>
  <c r="FM48" i="5"/>
  <c r="FN48" i="5" s="1"/>
  <c r="FM49" i="5"/>
  <c r="FN49" i="5" s="1"/>
  <c r="FM50" i="5"/>
  <c r="FN50" i="5" s="1"/>
  <c r="FM51" i="5"/>
  <c r="FN51" i="5" s="1"/>
  <c r="FM52" i="5"/>
  <c r="FN52" i="5" s="1"/>
  <c r="FM53" i="5"/>
  <c r="FN53" i="5" s="1"/>
  <c r="FM54" i="5"/>
  <c r="FN54" i="5" s="1"/>
  <c r="FM55" i="5"/>
  <c r="FN55" i="5" s="1"/>
  <c r="FM56" i="5"/>
  <c r="FN56" i="5" s="1"/>
  <c r="FM57" i="5"/>
  <c r="FN57" i="5" s="1"/>
  <c r="S5" i="5"/>
  <c r="T5" i="5" s="1"/>
  <c r="S6" i="5"/>
  <c r="T6" i="5" s="1"/>
  <c r="S7" i="5"/>
  <c r="T7" i="5" s="1"/>
  <c r="S8" i="5"/>
  <c r="T8" i="5" s="1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7" i="5"/>
  <c r="T17" i="5" s="1"/>
  <c r="S18" i="5"/>
  <c r="T18" i="5" s="1"/>
  <c r="S19" i="5"/>
  <c r="T19" i="5" s="1"/>
  <c r="S20" i="5"/>
  <c r="T20" i="5" s="1"/>
  <c r="S21" i="5"/>
  <c r="T21" i="5" s="1"/>
  <c r="S22" i="5"/>
  <c r="T22" i="5" s="1"/>
  <c r="S23" i="5"/>
  <c r="T23" i="5" s="1"/>
  <c r="S24" i="5"/>
  <c r="T24" i="5" s="1"/>
  <c r="S25" i="5"/>
  <c r="T25" i="5" s="1"/>
  <c r="S26" i="5"/>
  <c r="T26" i="5" s="1"/>
  <c r="S27" i="5"/>
  <c r="T27" i="5" s="1"/>
  <c r="S28" i="5"/>
  <c r="T28" i="5" s="1"/>
  <c r="S29" i="5"/>
  <c r="T29" i="5" s="1"/>
  <c r="S30" i="5"/>
  <c r="T30" i="5" s="1"/>
  <c r="S31" i="5"/>
  <c r="T31" i="5" s="1"/>
  <c r="S32" i="5"/>
  <c r="T32" i="5" s="1"/>
  <c r="S33" i="5"/>
  <c r="T33" i="5" s="1"/>
  <c r="S34" i="5"/>
  <c r="T34" i="5" s="1"/>
  <c r="S35" i="5"/>
  <c r="T35" i="5" s="1"/>
  <c r="S36" i="5"/>
  <c r="T36" i="5" s="1"/>
  <c r="S37" i="5"/>
  <c r="T37" i="5" s="1"/>
  <c r="S38" i="5"/>
  <c r="T38" i="5" s="1"/>
  <c r="S39" i="5"/>
  <c r="T39" i="5" s="1"/>
  <c r="S40" i="5"/>
  <c r="T40" i="5" s="1"/>
  <c r="S41" i="5"/>
  <c r="T41" i="5" s="1"/>
  <c r="S42" i="5"/>
  <c r="T42" i="5" s="1"/>
  <c r="S43" i="5"/>
  <c r="T43" i="5" s="1"/>
  <c r="S44" i="5"/>
  <c r="T44" i="5" s="1"/>
  <c r="S45" i="5"/>
  <c r="T45" i="5" s="1"/>
  <c r="S46" i="5"/>
  <c r="T46" i="5" s="1"/>
  <c r="S47" i="5"/>
  <c r="T47" i="5" s="1"/>
  <c r="S48" i="5"/>
  <c r="T48" i="5" s="1"/>
  <c r="S49" i="5"/>
  <c r="T49" i="5" s="1"/>
  <c r="S50" i="5"/>
  <c r="S51" i="5"/>
  <c r="S52" i="5"/>
  <c r="S53" i="5"/>
  <c r="S54" i="5"/>
  <c r="S55" i="5"/>
  <c r="S56" i="5"/>
  <c r="S57" i="5"/>
  <c r="BQ5" i="5"/>
  <c r="BR5" i="5" s="1"/>
  <c r="BQ6" i="5"/>
  <c r="BR6" i="5" s="1"/>
  <c r="BQ7" i="5"/>
  <c r="BR7" i="5" s="1"/>
  <c r="BQ8" i="5"/>
  <c r="BR8" i="5" s="1"/>
  <c r="BQ9" i="5"/>
  <c r="BR9" i="5" s="1"/>
  <c r="BQ10" i="5"/>
  <c r="BR10" i="5" s="1"/>
  <c r="BQ11" i="5"/>
  <c r="BR11" i="5" s="1"/>
  <c r="BQ12" i="5"/>
  <c r="BR12" i="5" s="1"/>
  <c r="BQ13" i="5"/>
  <c r="BR13" i="5" s="1"/>
  <c r="BQ14" i="5"/>
  <c r="BR14" i="5" s="1"/>
  <c r="BQ15" i="5"/>
  <c r="BR15" i="5" s="1"/>
  <c r="BQ16" i="5"/>
  <c r="BR16" i="5" s="1"/>
  <c r="BQ17" i="5"/>
  <c r="BR17" i="5" s="1"/>
  <c r="BQ18" i="5"/>
  <c r="BR18" i="5" s="1"/>
  <c r="BQ19" i="5"/>
  <c r="BR19" i="5" s="1"/>
  <c r="BQ20" i="5"/>
  <c r="BR20" i="5" s="1"/>
  <c r="BQ21" i="5"/>
  <c r="BR21" i="5" s="1"/>
  <c r="BQ22" i="5"/>
  <c r="BR22" i="5" s="1"/>
  <c r="BQ23" i="5"/>
  <c r="BR23" i="5" s="1"/>
  <c r="BQ24" i="5"/>
  <c r="BR24" i="5" s="1"/>
  <c r="BQ25" i="5"/>
  <c r="BR25" i="5" s="1"/>
  <c r="BQ26" i="5"/>
  <c r="BR26" i="5" s="1"/>
  <c r="BQ27" i="5"/>
  <c r="BR27" i="5" s="1"/>
  <c r="BQ28" i="5"/>
  <c r="BR28" i="5" s="1"/>
  <c r="BQ29" i="5"/>
  <c r="BR29" i="5" s="1"/>
  <c r="BQ30" i="5"/>
  <c r="BR30" i="5" s="1"/>
  <c r="BQ31" i="5"/>
  <c r="BR31" i="5" s="1"/>
  <c r="BQ32" i="5"/>
  <c r="BR32" i="5" s="1"/>
  <c r="BQ33" i="5"/>
  <c r="BR33" i="5" s="1"/>
  <c r="BQ34" i="5"/>
  <c r="BR34" i="5" s="1"/>
  <c r="BQ35" i="5"/>
  <c r="BR35" i="5" s="1"/>
  <c r="BQ36" i="5"/>
  <c r="BR36" i="5" s="1"/>
  <c r="BQ37" i="5"/>
  <c r="BR37" i="5" s="1"/>
  <c r="BQ38" i="5"/>
  <c r="BR38" i="5" s="1"/>
  <c r="BQ39" i="5"/>
  <c r="BR39" i="5" s="1"/>
  <c r="BQ40" i="5"/>
  <c r="BR40" i="5" s="1"/>
  <c r="BQ41" i="5"/>
  <c r="BR41" i="5" s="1"/>
  <c r="BQ42" i="5"/>
  <c r="BR42" i="5" s="1"/>
  <c r="BQ43" i="5"/>
  <c r="BR43" i="5" s="1"/>
  <c r="BQ44" i="5"/>
  <c r="BR44" i="5" s="1"/>
  <c r="BQ45" i="5"/>
  <c r="BR45" i="5" s="1"/>
  <c r="BQ46" i="5"/>
  <c r="BR46" i="5" s="1"/>
  <c r="BQ47" i="5"/>
  <c r="BR47" i="5" s="1"/>
  <c r="BQ48" i="5"/>
  <c r="BR48" i="5" s="1"/>
  <c r="BQ49" i="5"/>
  <c r="BR49" i="5" s="1"/>
  <c r="BQ50" i="5"/>
  <c r="BR50" i="5" s="1"/>
  <c r="BQ51" i="5"/>
  <c r="BR51" i="5" s="1"/>
  <c r="BQ52" i="5"/>
  <c r="BR52" i="5" s="1"/>
  <c r="BQ53" i="5"/>
  <c r="BR53" i="5" s="1"/>
  <c r="BQ54" i="5"/>
  <c r="BR54" i="5" s="1"/>
  <c r="BQ55" i="5"/>
  <c r="BR55" i="5" s="1"/>
  <c r="BQ56" i="5"/>
  <c r="BR56" i="5" s="1"/>
  <c r="BQ57" i="5"/>
  <c r="BR57" i="5" s="1"/>
  <c r="X5" i="5"/>
  <c r="Y5" i="5" s="1"/>
  <c r="X6" i="5"/>
  <c r="Y6" i="5" s="1"/>
  <c r="X7" i="5"/>
  <c r="Y7" i="5" s="1"/>
  <c r="X8" i="5"/>
  <c r="Y8" i="5" s="1"/>
  <c r="X9" i="5"/>
  <c r="Y9" i="5" s="1"/>
  <c r="X10" i="5"/>
  <c r="Y10" i="5" s="1"/>
  <c r="X11" i="5"/>
  <c r="Y11" i="5" s="1"/>
  <c r="X12" i="5"/>
  <c r="Y12" i="5" s="1"/>
  <c r="X13" i="5"/>
  <c r="Y13" i="5" s="1"/>
  <c r="X14" i="5"/>
  <c r="Y14" i="5" s="1"/>
  <c r="X15" i="5"/>
  <c r="Y15" i="5" s="1"/>
  <c r="X16" i="5"/>
  <c r="Y16" i="5" s="1"/>
  <c r="X17" i="5"/>
  <c r="Y17" i="5" s="1"/>
  <c r="X18" i="5"/>
  <c r="Y18" i="5" s="1"/>
  <c r="X19" i="5"/>
  <c r="Y19" i="5" s="1"/>
  <c r="X20" i="5"/>
  <c r="Y20" i="5" s="1"/>
  <c r="X21" i="5"/>
  <c r="Y21" i="5" s="1"/>
  <c r="X22" i="5"/>
  <c r="Y22" i="5" s="1"/>
  <c r="X23" i="5"/>
  <c r="Y23" i="5" s="1"/>
  <c r="X24" i="5"/>
  <c r="Y24" i="5" s="1"/>
  <c r="X25" i="5"/>
  <c r="Y25" i="5" s="1"/>
  <c r="X26" i="5"/>
  <c r="Y26" i="5" s="1"/>
  <c r="X27" i="5"/>
  <c r="Y27" i="5" s="1"/>
  <c r="X28" i="5"/>
  <c r="Y28" i="5" s="1"/>
  <c r="X29" i="5"/>
  <c r="Y29" i="5" s="1"/>
  <c r="X30" i="5"/>
  <c r="Y30" i="5" s="1"/>
  <c r="X31" i="5"/>
  <c r="Y31" i="5" s="1"/>
  <c r="X32" i="5"/>
  <c r="Y32" i="5" s="1"/>
  <c r="X33" i="5"/>
  <c r="Y33" i="5" s="1"/>
  <c r="X34" i="5"/>
  <c r="Y34" i="5" s="1"/>
  <c r="X35" i="5"/>
  <c r="Y35" i="5" s="1"/>
  <c r="X36" i="5"/>
  <c r="Y36" i="5" s="1"/>
  <c r="X37" i="5"/>
  <c r="Y37" i="5" s="1"/>
  <c r="X38" i="5"/>
  <c r="Y38" i="5" s="1"/>
  <c r="X39" i="5"/>
  <c r="Y39" i="5" s="1"/>
  <c r="X40" i="5"/>
  <c r="Y40" i="5" s="1"/>
  <c r="X41" i="5"/>
  <c r="Y41" i="5" s="1"/>
  <c r="X42" i="5"/>
  <c r="Y42" i="5" s="1"/>
  <c r="X43" i="5"/>
  <c r="Y43" i="5" s="1"/>
  <c r="X44" i="5"/>
  <c r="Y44" i="5" s="1"/>
  <c r="X45" i="5"/>
  <c r="Y45" i="5" s="1"/>
  <c r="X46" i="5"/>
  <c r="Y46" i="5" s="1"/>
  <c r="X47" i="5"/>
  <c r="Y47" i="5" s="1"/>
  <c r="X48" i="5"/>
  <c r="Y48" i="5" s="1"/>
  <c r="X49" i="5"/>
  <c r="Y49" i="5" s="1"/>
  <c r="X50" i="5"/>
  <c r="Y50" i="5" s="1"/>
  <c r="X51" i="5"/>
  <c r="X52" i="5"/>
  <c r="X53" i="5"/>
  <c r="X54" i="5"/>
  <c r="X55" i="5"/>
  <c r="X56" i="5"/>
  <c r="X57" i="5"/>
  <c r="EX5" i="5"/>
  <c r="EY5" i="5" s="1"/>
  <c r="EX6" i="5"/>
  <c r="EY6" i="5" s="1"/>
  <c r="EX7" i="5"/>
  <c r="EY7" i="5" s="1"/>
  <c r="EX8" i="5"/>
  <c r="EY8" i="5" s="1"/>
  <c r="EX9" i="5"/>
  <c r="EY9" i="5" s="1"/>
  <c r="EX10" i="5"/>
  <c r="EY10" i="5" s="1"/>
  <c r="EX11" i="5"/>
  <c r="EY11" i="5" s="1"/>
  <c r="EX12" i="5"/>
  <c r="EY12" i="5" s="1"/>
  <c r="EX13" i="5"/>
  <c r="EY13" i="5" s="1"/>
  <c r="EX14" i="5"/>
  <c r="EY14" i="5" s="1"/>
  <c r="EX15" i="5"/>
  <c r="EY15" i="5" s="1"/>
  <c r="EX16" i="5"/>
  <c r="EY16" i="5" s="1"/>
  <c r="EX17" i="5"/>
  <c r="EY17" i="5" s="1"/>
  <c r="EX18" i="5"/>
  <c r="EY18" i="5" s="1"/>
  <c r="EX19" i="5"/>
  <c r="EY19" i="5" s="1"/>
  <c r="EX20" i="5"/>
  <c r="EY20" i="5" s="1"/>
  <c r="EX21" i="5"/>
  <c r="EY21" i="5" s="1"/>
  <c r="EX22" i="5"/>
  <c r="EY22" i="5" s="1"/>
  <c r="EX23" i="5"/>
  <c r="EY23" i="5" s="1"/>
  <c r="EX24" i="5"/>
  <c r="EY24" i="5" s="1"/>
  <c r="EX25" i="5"/>
  <c r="EY25" i="5" s="1"/>
  <c r="EX26" i="5"/>
  <c r="EY26" i="5" s="1"/>
  <c r="EX27" i="5"/>
  <c r="EY27" i="5" s="1"/>
  <c r="EX28" i="5"/>
  <c r="EY28" i="5" s="1"/>
  <c r="EX29" i="5"/>
  <c r="EY29" i="5" s="1"/>
  <c r="EX30" i="5"/>
  <c r="EY30" i="5" s="1"/>
  <c r="EX31" i="5"/>
  <c r="EY31" i="5" s="1"/>
  <c r="EX32" i="5"/>
  <c r="EY32" i="5" s="1"/>
  <c r="EX33" i="5"/>
  <c r="EY33" i="5" s="1"/>
  <c r="EX34" i="5"/>
  <c r="EY34" i="5" s="1"/>
  <c r="EX35" i="5"/>
  <c r="EY35" i="5" s="1"/>
  <c r="EX36" i="5"/>
  <c r="EY36" i="5" s="1"/>
  <c r="EX37" i="5"/>
  <c r="EY37" i="5" s="1"/>
  <c r="EX38" i="5"/>
  <c r="EY38" i="5" s="1"/>
  <c r="EX39" i="5"/>
  <c r="EY39" i="5" s="1"/>
  <c r="EX40" i="5"/>
  <c r="EY40" i="5" s="1"/>
  <c r="EX41" i="5"/>
  <c r="EY41" i="5" s="1"/>
  <c r="EX42" i="5"/>
  <c r="EY42" i="5" s="1"/>
  <c r="EX43" i="5"/>
  <c r="EY43" i="5" s="1"/>
  <c r="EX44" i="5"/>
  <c r="EY44" i="5" s="1"/>
  <c r="EX45" i="5"/>
  <c r="EY45" i="5" s="1"/>
  <c r="EX46" i="5"/>
  <c r="EY46" i="5" s="1"/>
  <c r="EX47" i="5"/>
  <c r="EY47" i="5" s="1"/>
  <c r="EX48" i="5"/>
  <c r="EY48" i="5" s="1"/>
  <c r="EX49" i="5"/>
  <c r="EY49" i="5" s="1"/>
  <c r="EX50" i="5"/>
  <c r="EY50" i="5" s="1"/>
  <c r="EX51" i="5"/>
  <c r="EY51" i="5" s="1"/>
  <c r="EX52" i="5"/>
  <c r="EY52" i="5" s="1"/>
  <c r="EX53" i="5"/>
  <c r="EY53" i="5" s="1"/>
  <c r="EX54" i="5"/>
  <c r="EY54" i="5" s="1"/>
  <c r="EX55" i="5"/>
  <c r="EY55" i="5" s="1"/>
  <c r="EX56" i="5"/>
  <c r="EY56" i="5" s="1"/>
  <c r="EX57" i="5"/>
  <c r="EY57" i="5" s="1"/>
  <c r="AC5" i="5"/>
  <c r="AD5" i="5" s="1"/>
  <c r="AC6" i="5"/>
  <c r="AD6" i="5" s="1"/>
  <c r="AC7" i="5"/>
  <c r="AD7" i="5" s="1"/>
  <c r="AC8" i="5"/>
  <c r="AD8" i="5" s="1"/>
  <c r="AC9" i="5"/>
  <c r="AD9" i="5" s="1"/>
  <c r="AC10" i="5"/>
  <c r="AD10" i="5" s="1"/>
  <c r="AC11" i="5"/>
  <c r="AD11" i="5" s="1"/>
  <c r="AC12" i="5"/>
  <c r="AD12" i="5" s="1"/>
  <c r="AC13" i="5"/>
  <c r="AD13" i="5" s="1"/>
  <c r="AC14" i="5"/>
  <c r="AD14" i="5" s="1"/>
  <c r="AC15" i="5"/>
  <c r="AD15" i="5" s="1"/>
  <c r="AC16" i="5"/>
  <c r="AD16" i="5" s="1"/>
  <c r="AC17" i="5"/>
  <c r="AD17" i="5" s="1"/>
  <c r="AC18" i="5"/>
  <c r="AD18" i="5" s="1"/>
  <c r="AC19" i="5"/>
  <c r="AD19" i="5" s="1"/>
  <c r="AC20" i="5"/>
  <c r="AD20" i="5" s="1"/>
  <c r="AC21" i="5"/>
  <c r="AD21" i="5" s="1"/>
  <c r="AC22" i="5"/>
  <c r="AD22" i="5" s="1"/>
  <c r="AC23" i="5"/>
  <c r="AD23" i="5" s="1"/>
  <c r="AC24" i="5"/>
  <c r="AD24" i="5" s="1"/>
  <c r="AC25" i="5"/>
  <c r="AD25" i="5" s="1"/>
  <c r="AC26" i="5"/>
  <c r="AD26" i="5" s="1"/>
  <c r="AC27" i="5"/>
  <c r="AD27" i="5" s="1"/>
  <c r="AC28" i="5"/>
  <c r="AD28" i="5" s="1"/>
  <c r="AC29" i="5"/>
  <c r="AD29" i="5" s="1"/>
  <c r="AC30" i="5"/>
  <c r="AD30" i="5" s="1"/>
  <c r="AC31" i="5"/>
  <c r="AD31" i="5" s="1"/>
  <c r="AC32" i="5"/>
  <c r="AD32" i="5" s="1"/>
  <c r="AC33" i="5"/>
  <c r="AD33" i="5" s="1"/>
  <c r="AC34" i="5"/>
  <c r="AD34" i="5" s="1"/>
  <c r="AC35" i="5"/>
  <c r="AD35" i="5" s="1"/>
  <c r="AC36" i="5"/>
  <c r="AD36" i="5" s="1"/>
  <c r="AC37" i="5"/>
  <c r="AD37" i="5" s="1"/>
  <c r="AC38" i="5"/>
  <c r="AD38" i="5" s="1"/>
  <c r="AC39" i="5"/>
  <c r="AD39" i="5" s="1"/>
  <c r="AC40" i="5"/>
  <c r="AD40" i="5" s="1"/>
  <c r="AC41" i="5"/>
  <c r="AD41" i="5" s="1"/>
  <c r="AC42" i="5"/>
  <c r="AD42" i="5" s="1"/>
  <c r="AC43" i="5"/>
  <c r="AD43" i="5" s="1"/>
  <c r="AC44" i="5"/>
  <c r="AD44" i="5" s="1"/>
  <c r="AC45" i="5"/>
  <c r="AD45" i="5" s="1"/>
  <c r="AC46" i="5"/>
  <c r="AD46" i="5" s="1"/>
  <c r="AC47" i="5"/>
  <c r="AD47" i="5" s="1"/>
  <c r="AC48" i="5"/>
  <c r="AD48" i="5" s="1"/>
  <c r="AC49" i="5"/>
  <c r="AD49" i="5" s="1"/>
  <c r="AC50" i="5"/>
  <c r="AD50" i="5" s="1"/>
  <c r="AC51" i="5"/>
  <c r="AD51" i="5" s="1"/>
  <c r="AC52" i="5"/>
  <c r="AC53" i="5"/>
  <c r="AC54" i="5"/>
  <c r="AC55" i="5"/>
  <c r="AC56" i="5"/>
  <c r="AC57" i="5"/>
  <c r="ED5" i="5"/>
  <c r="EE5" i="5" s="1"/>
  <c r="ED6" i="5"/>
  <c r="EE6" i="5" s="1"/>
  <c r="ED7" i="5"/>
  <c r="EE7" i="5" s="1"/>
  <c r="ED8" i="5"/>
  <c r="EE8" i="5" s="1"/>
  <c r="ED9" i="5"/>
  <c r="EE9" i="5" s="1"/>
  <c r="ED10" i="5"/>
  <c r="EE10" i="5" s="1"/>
  <c r="ED11" i="5"/>
  <c r="EE11" i="5" s="1"/>
  <c r="ED12" i="5"/>
  <c r="EE12" i="5" s="1"/>
  <c r="ED13" i="5"/>
  <c r="EE13" i="5" s="1"/>
  <c r="ED14" i="5"/>
  <c r="EE14" i="5" s="1"/>
  <c r="ED15" i="5"/>
  <c r="EE15" i="5" s="1"/>
  <c r="ED16" i="5"/>
  <c r="EE16" i="5" s="1"/>
  <c r="ED17" i="5"/>
  <c r="EE17" i="5" s="1"/>
  <c r="ED18" i="5"/>
  <c r="EE18" i="5" s="1"/>
  <c r="ED19" i="5"/>
  <c r="EE19" i="5" s="1"/>
  <c r="ED20" i="5"/>
  <c r="EE20" i="5" s="1"/>
  <c r="ED21" i="5"/>
  <c r="EE21" i="5" s="1"/>
  <c r="ED22" i="5"/>
  <c r="EE22" i="5" s="1"/>
  <c r="ED23" i="5"/>
  <c r="EE23" i="5" s="1"/>
  <c r="ED24" i="5"/>
  <c r="EE24" i="5" s="1"/>
  <c r="ED25" i="5"/>
  <c r="EE25" i="5" s="1"/>
  <c r="ED26" i="5"/>
  <c r="EE26" i="5" s="1"/>
  <c r="ED27" i="5"/>
  <c r="EE27" i="5" s="1"/>
  <c r="ED28" i="5"/>
  <c r="EE28" i="5" s="1"/>
  <c r="ED29" i="5"/>
  <c r="EE29" i="5" s="1"/>
  <c r="ED30" i="5"/>
  <c r="EE30" i="5" s="1"/>
  <c r="ED31" i="5"/>
  <c r="EE31" i="5" s="1"/>
  <c r="ED32" i="5"/>
  <c r="EE32" i="5" s="1"/>
  <c r="ED33" i="5"/>
  <c r="EE33" i="5" s="1"/>
  <c r="ED34" i="5"/>
  <c r="EE34" i="5" s="1"/>
  <c r="ED35" i="5"/>
  <c r="EE35" i="5" s="1"/>
  <c r="ED36" i="5"/>
  <c r="EE36" i="5" s="1"/>
  <c r="ED37" i="5"/>
  <c r="EE37" i="5" s="1"/>
  <c r="ED38" i="5"/>
  <c r="EE38" i="5" s="1"/>
  <c r="ED39" i="5"/>
  <c r="EE39" i="5" s="1"/>
  <c r="ED40" i="5"/>
  <c r="EE40" i="5" s="1"/>
  <c r="ED41" i="5"/>
  <c r="EE41" i="5" s="1"/>
  <c r="ED42" i="5"/>
  <c r="EE42" i="5" s="1"/>
  <c r="ED43" i="5"/>
  <c r="EE43" i="5" s="1"/>
  <c r="ED44" i="5"/>
  <c r="EE44" i="5" s="1"/>
  <c r="ED45" i="5"/>
  <c r="EE45" i="5" s="1"/>
  <c r="ED46" i="5"/>
  <c r="EE46" i="5" s="1"/>
  <c r="ED47" i="5"/>
  <c r="EE47" i="5" s="1"/>
  <c r="ED48" i="5"/>
  <c r="EE48" i="5" s="1"/>
  <c r="ED49" i="5"/>
  <c r="EE49" i="5" s="1"/>
  <c r="ED50" i="5"/>
  <c r="EE50" i="5" s="1"/>
  <c r="ED51" i="5"/>
  <c r="EE51" i="5" s="1"/>
  <c r="ED52" i="5"/>
  <c r="EE52" i="5" s="1"/>
  <c r="ED53" i="5"/>
  <c r="EE53" i="5" s="1"/>
  <c r="ED54" i="5"/>
  <c r="EE54" i="5" s="1"/>
  <c r="ED55" i="5"/>
  <c r="EE55" i="5" s="1"/>
  <c r="ED56" i="5"/>
  <c r="EE56" i="5" s="1"/>
  <c r="ED57" i="5"/>
  <c r="EE57" i="5" s="1"/>
  <c r="BG5" i="5"/>
  <c r="BH5" i="5" s="1"/>
  <c r="BG6" i="5"/>
  <c r="BH6" i="5" s="1"/>
  <c r="BG7" i="5"/>
  <c r="BH7" i="5" s="1"/>
  <c r="BG8" i="5"/>
  <c r="BH8" i="5" s="1"/>
  <c r="BG9" i="5"/>
  <c r="BH9" i="5" s="1"/>
  <c r="BG10" i="5"/>
  <c r="BH10" i="5" s="1"/>
  <c r="BG11" i="5"/>
  <c r="BH11" i="5" s="1"/>
  <c r="BG12" i="5"/>
  <c r="BH12" i="5" s="1"/>
  <c r="BG13" i="5"/>
  <c r="BH13" i="5" s="1"/>
  <c r="BG14" i="5"/>
  <c r="BH14" i="5" s="1"/>
  <c r="BG15" i="5"/>
  <c r="BH15" i="5" s="1"/>
  <c r="BG16" i="5"/>
  <c r="BH16" i="5" s="1"/>
  <c r="BG17" i="5"/>
  <c r="BH17" i="5" s="1"/>
  <c r="BG18" i="5"/>
  <c r="BH18" i="5" s="1"/>
  <c r="BG19" i="5"/>
  <c r="BH19" i="5" s="1"/>
  <c r="BG20" i="5"/>
  <c r="BH20" i="5" s="1"/>
  <c r="BG21" i="5"/>
  <c r="BH21" i="5" s="1"/>
  <c r="BG22" i="5"/>
  <c r="BH22" i="5" s="1"/>
  <c r="BG23" i="5"/>
  <c r="BH23" i="5" s="1"/>
  <c r="BG24" i="5"/>
  <c r="BH24" i="5" s="1"/>
  <c r="BG25" i="5"/>
  <c r="BH25" i="5" s="1"/>
  <c r="BG26" i="5"/>
  <c r="BH26" i="5" s="1"/>
  <c r="BG27" i="5"/>
  <c r="BH27" i="5" s="1"/>
  <c r="BG28" i="5"/>
  <c r="BH28" i="5" s="1"/>
  <c r="BG29" i="5"/>
  <c r="BH29" i="5" s="1"/>
  <c r="BG30" i="5"/>
  <c r="BH30" i="5" s="1"/>
  <c r="BG31" i="5"/>
  <c r="BH31" i="5" s="1"/>
  <c r="BG32" i="5"/>
  <c r="BH32" i="5" s="1"/>
  <c r="BG33" i="5"/>
  <c r="BH33" i="5" s="1"/>
  <c r="BG34" i="5"/>
  <c r="BH34" i="5" s="1"/>
  <c r="BG35" i="5"/>
  <c r="BH35" i="5" s="1"/>
  <c r="BG36" i="5"/>
  <c r="BH36" i="5" s="1"/>
  <c r="BG37" i="5"/>
  <c r="BH37" i="5" s="1"/>
  <c r="BG38" i="5"/>
  <c r="BH38" i="5" s="1"/>
  <c r="BG39" i="5"/>
  <c r="BH39" i="5" s="1"/>
  <c r="BG40" i="5"/>
  <c r="BH40" i="5" s="1"/>
  <c r="BG41" i="5"/>
  <c r="BH41" i="5" s="1"/>
  <c r="BG42" i="5"/>
  <c r="BH42" i="5" s="1"/>
  <c r="BG43" i="5"/>
  <c r="BH43" i="5" s="1"/>
  <c r="BG44" i="5"/>
  <c r="BH44" i="5" s="1"/>
  <c r="BG45" i="5"/>
  <c r="BH45" i="5" s="1"/>
  <c r="BG46" i="5"/>
  <c r="BH46" i="5" s="1"/>
  <c r="BG47" i="5"/>
  <c r="BH47" i="5" s="1"/>
  <c r="BG48" i="5"/>
  <c r="BH48" i="5" s="1"/>
  <c r="BG49" i="5"/>
  <c r="BH49" i="5" s="1"/>
  <c r="BG50" i="5"/>
  <c r="BH50" i="5" s="1"/>
  <c r="BG51" i="5"/>
  <c r="BH51" i="5" s="1"/>
  <c r="BG52" i="5"/>
  <c r="BH52" i="5" s="1"/>
  <c r="BG53" i="5"/>
  <c r="BH53" i="5" s="1"/>
  <c r="BG54" i="5"/>
  <c r="BH54" i="5" s="1"/>
  <c r="BG55" i="5"/>
  <c r="BH55" i="5" s="1"/>
  <c r="BG56" i="5"/>
  <c r="BH56" i="5" s="1"/>
  <c r="BG57" i="5"/>
  <c r="BH57" i="5" s="1"/>
  <c r="CU5" i="5"/>
  <c r="CV5" i="5" s="1"/>
  <c r="CU6" i="5"/>
  <c r="CV6" i="5" s="1"/>
  <c r="CU7" i="5"/>
  <c r="CV7" i="5" s="1"/>
  <c r="CU8" i="5"/>
  <c r="CV8" i="5" s="1"/>
  <c r="CU9" i="5"/>
  <c r="CV9" i="5" s="1"/>
  <c r="CU10" i="5"/>
  <c r="CV10" i="5" s="1"/>
  <c r="CU11" i="5"/>
  <c r="CV11" i="5" s="1"/>
  <c r="CU12" i="5"/>
  <c r="CV12" i="5" s="1"/>
  <c r="CU13" i="5"/>
  <c r="CV13" i="5" s="1"/>
  <c r="CU14" i="5"/>
  <c r="CV14" i="5" s="1"/>
  <c r="CU15" i="5"/>
  <c r="CV15" i="5" s="1"/>
  <c r="CU16" i="5"/>
  <c r="CV16" i="5" s="1"/>
  <c r="CU17" i="5"/>
  <c r="CV17" i="5" s="1"/>
  <c r="CU18" i="5"/>
  <c r="CV18" i="5" s="1"/>
  <c r="CU19" i="5"/>
  <c r="CV19" i="5" s="1"/>
  <c r="CU20" i="5"/>
  <c r="CV20" i="5" s="1"/>
  <c r="CU21" i="5"/>
  <c r="CV21" i="5" s="1"/>
  <c r="CU22" i="5"/>
  <c r="CV22" i="5" s="1"/>
  <c r="CU23" i="5"/>
  <c r="CV23" i="5" s="1"/>
  <c r="CU24" i="5"/>
  <c r="CV24" i="5" s="1"/>
  <c r="CU25" i="5"/>
  <c r="CV25" i="5" s="1"/>
  <c r="CU26" i="5"/>
  <c r="CV26" i="5" s="1"/>
  <c r="CU27" i="5"/>
  <c r="CV27" i="5" s="1"/>
  <c r="CU28" i="5"/>
  <c r="CV28" i="5" s="1"/>
  <c r="CU29" i="5"/>
  <c r="CV29" i="5" s="1"/>
  <c r="CU30" i="5"/>
  <c r="CV30" i="5" s="1"/>
  <c r="CU31" i="5"/>
  <c r="CV31" i="5" s="1"/>
  <c r="CU32" i="5"/>
  <c r="CV32" i="5" s="1"/>
  <c r="CU33" i="5"/>
  <c r="CV33" i="5" s="1"/>
  <c r="CU34" i="5"/>
  <c r="CV34" i="5" s="1"/>
  <c r="CU35" i="5"/>
  <c r="CV35" i="5" s="1"/>
  <c r="CU36" i="5"/>
  <c r="CV36" i="5" s="1"/>
  <c r="CU37" i="5"/>
  <c r="CV37" i="5" s="1"/>
  <c r="CU38" i="5"/>
  <c r="CV38" i="5" s="1"/>
  <c r="CU39" i="5"/>
  <c r="CV39" i="5" s="1"/>
  <c r="CU40" i="5"/>
  <c r="CV40" i="5" s="1"/>
  <c r="CU41" i="5"/>
  <c r="CV41" i="5" s="1"/>
  <c r="CU42" i="5"/>
  <c r="CV42" i="5" s="1"/>
  <c r="CU43" i="5"/>
  <c r="CV43" i="5" s="1"/>
  <c r="CU44" i="5"/>
  <c r="CV44" i="5" s="1"/>
  <c r="CU45" i="5"/>
  <c r="CV45" i="5" s="1"/>
  <c r="CU46" i="5"/>
  <c r="CV46" i="5" s="1"/>
  <c r="CU47" i="5"/>
  <c r="CV47" i="5" s="1"/>
  <c r="CU48" i="5"/>
  <c r="CV48" i="5" s="1"/>
  <c r="CU49" i="5"/>
  <c r="CV49" i="5" s="1"/>
  <c r="CU50" i="5"/>
  <c r="CV50" i="5" s="1"/>
  <c r="CU51" i="5"/>
  <c r="CV51" i="5" s="1"/>
  <c r="CU52" i="5"/>
  <c r="CV52" i="5" s="1"/>
  <c r="CU53" i="5"/>
  <c r="CV53" i="5" s="1"/>
  <c r="CU54" i="5"/>
  <c r="CV54" i="5" s="1"/>
  <c r="CU55" i="5"/>
  <c r="CV55" i="5" s="1"/>
  <c r="CU56" i="5"/>
  <c r="CV56" i="5" s="1"/>
  <c r="CU57" i="5"/>
  <c r="CV57" i="5" s="1"/>
  <c r="AR5" i="5"/>
  <c r="AS5" i="5" s="1"/>
  <c r="AR6" i="5"/>
  <c r="AS6" i="5" s="1"/>
  <c r="AR7" i="5"/>
  <c r="AS7" i="5" s="1"/>
  <c r="AR8" i="5"/>
  <c r="AS8" i="5" s="1"/>
  <c r="AR9" i="5"/>
  <c r="AS9" i="5" s="1"/>
  <c r="AR10" i="5"/>
  <c r="AS10" i="5" s="1"/>
  <c r="AR11" i="5"/>
  <c r="AS11" i="5" s="1"/>
  <c r="AR12" i="5"/>
  <c r="AS12" i="5" s="1"/>
  <c r="AR13" i="5"/>
  <c r="AS13" i="5" s="1"/>
  <c r="AR14" i="5"/>
  <c r="AS14" i="5" s="1"/>
  <c r="AR15" i="5"/>
  <c r="AS15" i="5" s="1"/>
  <c r="AR16" i="5"/>
  <c r="AS16" i="5" s="1"/>
  <c r="AR17" i="5"/>
  <c r="AS17" i="5" s="1"/>
  <c r="AR18" i="5"/>
  <c r="AS18" i="5" s="1"/>
  <c r="AR19" i="5"/>
  <c r="AS19" i="5" s="1"/>
  <c r="AR20" i="5"/>
  <c r="AS20" i="5" s="1"/>
  <c r="AR21" i="5"/>
  <c r="AS21" i="5" s="1"/>
  <c r="AR22" i="5"/>
  <c r="AS22" i="5" s="1"/>
  <c r="AR23" i="5"/>
  <c r="AS23" i="5" s="1"/>
  <c r="AR24" i="5"/>
  <c r="AS24" i="5" s="1"/>
  <c r="AR25" i="5"/>
  <c r="AS25" i="5" s="1"/>
  <c r="AR26" i="5"/>
  <c r="AS26" i="5" s="1"/>
  <c r="AR27" i="5"/>
  <c r="AS27" i="5" s="1"/>
  <c r="AR28" i="5"/>
  <c r="AS28" i="5" s="1"/>
  <c r="AR29" i="5"/>
  <c r="AS29" i="5" s="1"/>
  <c r="AR30" i="5"/>
  <c r="AS30" i="5" s="1"/>
  <c r="AR31" i="5"/>
  <c r="AS31" i="5" s="1"/>
  <c r="AR32" i="5"/>
  <c r="AS32" i="5" s="1"/>
  <c r="AR33" i="5"/>
  <c r="AS33" i="5" s="1"/>
  <c r="AR34" i="5"/>
  <c r="AS34" i="5" s="1"/>
  <c r="AR35" i="5"/>
  <c r="AS35" i="5" s="1"/>
  <c r="AR36" i="5"/>
  <c r="AS36" i="5" s="1"/>
  <c r="AR37" i="5"/>
  <c r="AS37" i="5" s="1"/>
  <c r="AR38" i="5"/>
  <c r="AS38" i="5" s="1"/>
  <c r="AR39" i="5"/>
  <c r="AS39" i="5" s="1"/>
  <c r="AR40" i="5"/>
  <c r="AS40" i="5" s="1"/>
  <c r="AR41" i="5"/>
  <c r="AS41" i="5" s="1"/>
  <c r="AR42" i="5"/>
  <c r="AS42" i="5" s="1"/>
  <c r="AR43" i="5"/>
  <c r="AS43" i="5" s="1"/>
  <c r="AR44" i="5"/>
  <c r="AS44" i="5" s="1"/>
  <c r="AR45" i="5"/>
  <c r="AS45" i="5" s="1"/>
  <c r="AR46" i="5"/>
  <c r="AS46" i="5" s="1"/>
  <c r="AR47" i="5"/>
  <c r="AS47" i="5" s="1"/>
  <c r="AR48" i="5"/>
  <c r="AS48" i="5" s="1"/>
  <c r="AR49" i="5"/>
  <c r="AS49" i="5" s="1"/>
  <c r="AR50" i="5"/>
  <c r="AS50" i="5" s="1"/>
  <c r="AR51" i="5"/>
  <c r="AS51" i="5" s="1"/>
  <c r="AR52" i="5"/>
  <c r="AS52" i="5" s="1"/>
  <c r="AR53" i="5"/>
  <c r="AS53" i="5" s="1"/>
  <c r="AR54" i="5"/>
  <c r="AS54" i="5" s="1"/>
  <c r="AR55" i="5"/>
  <c r="AR56" i="5"/>
  <c r="AR57" i="5"/>
  <c r="BV5" i="5"/>
  <c r="BW5" i="5" s="1"/>
  <c r="BV6" i="5"/>
  <c r="BW6" i="5" s="1"/>
  <c r="BV7" i="5"/>
  <c r="BW7" i="5" s="1"/>
  <c r="BV8" i="5"/>
  <c r="BW8" i="5" s="1"/>
  <c r="BV9" i="5"/>
  <c r="BW9" i="5" s="1"/>
  <c r="BV10" i="5"/>
  <c r="BW10" i="5" s="1"/>
  <c r="BV11" i="5"/>
  <c r="BW11" i="5" s="1"/>
  <c r="BV12" i="5"/>
  <c r="BW12" i="5" s="1"/>
  <c r="BV13" i="5"/>
  <c r="BW13" i="5" s="1"/>
  <c r="BV14" i="5"/>
  <c r="BW14" i="5" s="1"/>
  <c r="BV15" i="5"/>
  <c r="BW15" i="5" s="1"/>
  <c r="BV16" i="5"/>
  <c r="BW16" i="5" s="1"/>
  <c r="BV17" i="5"/>
  <c r="BW17" i="5" s="1"/>
  <c r="BV18" i="5"/>
  <c r="BW18" i="5" s="1"/>
  <c r="BV19" i="5"/>
  <c r="BW19" i="5" s="1"/>
  <c r="BV20" i="5"/>
  <c r="BW20" i="5" s="1"/>
  <c r="BV21" i="5"/>
  <c r="BW21" i="5" s="1"/>
  <c r="BV22" i="5"/>
  <c r="BW22" i="5" s="1"/>
  <c r="BV23" i="5"/>
  <c r="BW23" i="5" s="1"/>
  <c r="BV24" i="5"/>
  <c r="BW24" i="5" s="1"/>
  <c r="BV25" i="5"/>
  <c r="BW25" i="5" s="1"/>
  <c r="BV26" i="5"/>
  <c r="BW26" i="5" s="1"/>
  <c r="BV27" i="5"/>
  <c r="BW27" i="5" s="1"/>
  <c r="BV28" i="5"/>
  <c r="BW28" i="5" s="1"/>
  <c r="BV29" i="5"/>
  <c r="BW29" i="5" s="1"/>
  <c r="BV30" i="5"/>
  <c r="BW30" i="5" s="1"/>
  <c r="BV31" i="5"/>
  <c r="BW31" i="5" s="1"/>
  <c r="BV32" i="5"/>
  <c r="BW32" i="5" s="1"/>
  <c r="BV33" i="5"/>
  <c r="BW33" i="5" s="1"/>
  <c r="BV34" i="5"/>
  <c r="BW34" i="5" s="1"/>
  <c r="BV35" i="5"/>
  <c r="BW35" i="5" s="1"/>
  <c r="BV36" i="5"/>
  <c r="BW36" i="5" s="1"/>
  <c r="BV37" i="5"/>
  <c r="BW37" i="5" s="1"/>
  <c r="BV38" i="5"/>
  <c r="BW38" i="5" s="1"/>
  <c r="BV39" i="5"/>
  <c r="BW39" i="5" s="1"/>
  <c r="BV40" i="5"/>
  <c r="BW40" i="5" s="1"/>
  <c r="BV41" i="5"/>
  <c r="BW41" i="5" s="1"/>
  <c r="BV42" i="5"/>
  <c r="BW42" i="5" s="1"/>
  <c r="BV43" i="5"/>
  <c r="BW43" i="5" s="1"/>
  <c r="BV44" i="5"/>
  <c r="BW44" i="5" s="1"/>
  <c r="BV45" i="5"/>
  <c r="BW45" i="5" s="1"/>
  <c r="BV46" i="5"/>
  <c r="BW46" i="5" s="1"/>
  <c r="BV47" i="5"/>
  <c r="BW47" i="5" s="1"/>
  <c r="BV48" i="5"/>
  <c r="BW48" i="5" s="1"/>
  <c r="BV49" i="5"/>
  <c r="BW49" i="5" s="1"/>
  <c r="BV50" i="5"/>
  <c r="BW50" i="5" s="1"/>
  <c r="BV51" i="5"/>
  <c r="BW51" i="5" s="1"/>
  <c r="BV52" i="5"/>
  <c r="BW52" i="5" s="1"/>
  <c r="BV53" i="5"/>
  <c r="BW53" i="5" s="1"/>
  <c r="BV54" i="5"/>
  <c r="BW54" i="5" s="1"/>
  <c r="BV55" i="5"/>
  <c r="BW55" i="5" s="1"/>
  <c r="BV56" i="5"/>
  <c r="BW56" i="5" s="1"/>
  <c r="BV57" i="5"/>
  <c r="BW57" i="5" s="1"/>
  <c r="ES5" i="5"/>
  <c r="ET5" i="5" s="1"/>
  <c r="ES6" i="5"/>
  <c r="ET6" i="5" s="1"/>
  <c r="ES7" i="5"/>
  <c r="ET7" i="5" s="1"/>
  <c r="ES8" i="5"/>
  <c r="ET8" i="5" s="1"/>
  <c r="ES9" i="5"/>
  <c r="ET9" i="5" s="1"/>
  <c r="ES10" i="5"/>
  <c r="ET10" i="5" s="1"/>
  <c r="ES11" i="5"/>
  <c r="ET11" i="5" s="1"/>
  <c r="ES12" i="5"/>
  <c r="ET12" i="5" s="1"/>
  <c r="ES13" i="5"/>
  <c r="ET13" i="5" s="1"/>
  <c r="ES14" i="5"/>
  <c r="ET14" i="5" s="1"/>
  <c r="ES15" i="5"/>
  <c r="ET15" i="5" s="1"/>
  <c r="ES16" i="5"/>
  <c r="ET16" i="5" s="1"/>
  <c r="ES17" i="5"/>
  <c r="ET17" i="5" s="1"/>
  <c r="ES18" i="5"/>
  <c r="ET18" i="5" s="1"/>
  <c r="ES19" i="5"/>
  <c r="ET19" i="5" s="1"/>
  <c r="ES20" i="5"/>
  <c r="ET20" i="5" s="1"/>
  <c r="ES21" i="5"/>
  <c r="ET21" i="5" s="1"/>
  <c r="ES22" i="5"/>
  <c r="ET22" i="5" s="1"/>
  <c r="ES23" i="5"/>
  <c r="ET23" i="5" s="1"/>
  <c r="ES24" i="5"/>
  <c r="ET24" i="5" s="1"/>
  <c r="ES25" i="5"/>
  <c r="ET25" i="5" s="1"/>
  <c r="ES26" i="5"/>
  <c r="ET26" i="5" s="1"/>
  <c r="ES27" i="5"/>
  <c r="ET27" i="5" s="1"/>
  <c r="ES28" i="5"/>
  <c r="ET28" i="5" s="1"/>
  <c r="ES29" i="5"/>
  <c r="ET29" i="5" s="1"/>
  <c r="ES30" i="5"/>
  <c r="ET30" i="5" s="1"/>
  <c r="ES31" i="5"/>
  <c r="ET31" i="5" s="1"/>
  <c r="ES32" i="5"/>
  <c r="ET32" i="5" s="1"/>
  <c r="ES33" i="5"/>
  <c r="ET33" i="5" s="1"/>
  <c r="ES34" i="5"/>
  <c r="ET34" i="5" s="1"/>
  <c r="ES35" i="5"/>
  <c r="ET35" i="5" s="1"/>
  <c r="ES36" i="5"/>
  <c r="ET36" i="5" s="1"/>
  <c r="ES37" i="5"/>
  <c r="ET37" i="5" s="1"/>
  <c r="ES38" i="5"/>
  <c r="ET38" i="5" s="1"/>
  <c r="ES39" i="5"/>
  <c r="ET39" i="5" s="1"/>
  <c r="ES40" i="5"/>
  <c r="ET40" i="5" s="1"/>
  <c r="ES41" i="5"/>
  <c r="ET41" i="5" s="1"/>
  <c r="ES42" i="5"/>
  <c r="ET42" i="5" s="1"/>
  <c r="ES43" i="5"/>
  <c r="ET43" i="5" s="1"/>
  <c r="ES44" i="5"/>
  <c r="ET44" i="5" s="1"/>
  <c r="ES45" i="5"/>
  <c r="ET45" i="5" s="1"/>
  <c r="ES46" i="5"/>
  <c r="ET46" i="5" s="1"/>
  <c r="ES47" i="5"/>
  <c r="ET47" i="5" s="1"/>
  <c r="ES48" i="5"/>
  <c r="ET48" i="5" s="1"/>
  <c r="ES49" i="5"/>
  <c r="ET49" i="5" s="1"/>
  <c r="ES50" i="5"/>
  <c r="ET50" i="5" s="1"/>
  <c r="ES51" i="5"/>
  <c r="ET51" i="5" s="1"/>
  <c r="ES52" i="5"/>
  <c r="ET52" i="5" s="1"/>
  <c r="ES53" i="5"/>
  <c r="ET53" i="5" s="1"/>
  <c r="ES54" i="5"/>
  <c r="ET54" i="5" s="1"/>
  <c r="ES55" i="5"/>
  <c r="ET55" i="5" s="1"/>
  <c r="ES56" i="5"/>
  <c r="ET56" i="5" s="1"/>
  <c r="ES57" i="5"/>
  <c r="ET57" i="5" s="1"/>
  <c r="CA5" i="5"/>
  <c r="CB5" i="5" s="1"/>
  <c r="CA6" i="5"/>
  <c r="CB6" i="5" s="1"/>
  <c r="CA7" i="5"/>
  <c r="CB7" i="5" s="1"/>
  <c r="CA8" i="5"/>
  <c r="CB8" i="5" s="1"/>
  <c r="CA9" i="5"/>
  <c r="CB9" i="5" s="1"/>
  <c r="CA10" i="5"/>
  <c r="CB10" i="5" s="1"/>
  <c r="CA11" i="5"/>
  <c r="CB11" i="5" s="1"/>
  <c r="CA12" i="5"/>
  <c r="CB12" i="5" s="1"/>
  <c r="CA13" i="5"/>
  <c r="CB13" i="5" s="1"/>
  <c r="CA14" i="5"/>
  <c r="CB14" i="5" s="1"/>
  <c r="CA15" i="5"/>
  <c r="CB15" i="5" s="1"/>
  <c r="CA16" i="5"/>
  <c r="CB16" i="5" s="1"/>
  <c r="CA17" i="5"/>
  <c r="CB17" i="5" s="1"/>
  <c r="CA18" i="5"/>
  <c r="CB18" i="5" s="1"/>
  <c r="CA19" i="5"/>
  <c r="CB19" i="5" s="1"/>
  <c r="CA20" i="5"/>
  <c r="CB20" i="5" s="1"/>
  <c r="CA21" i="5"/>
  <c r="CB21" i="5" s="1"/>
  <c r="CA22" i="5"/>
  <c r="CB22" i="5" s="1"/>
  <c r="CA23" i="5"/>
  <c r="CB23" i="5" s="1"/>
  <c r="CA24" i="5"/>
  <c r="CB24" i="5" s="1"/>
  <c r="CA25" i="5"/>
  <c r="CB25" i="5" s="1"/>
  <c r="CA26" i="5"/>
  <c r="CB26" i="5" s="1"/>
  <c r="CA27" i="5"/>
  <c r="CB27" i="5" s="1"/>
  <c r="CA28" i="5"/>
  <c r="CB28" i="5" s="1"/>
  <c r="CA29" i="5"/>
  <c r="CB29" i="5" s="1"/>
  <c r="CA30" i="5"/>
  <c r="CB30" i="5" s="1"/>
  <c r="CA31" i="5"/>
  <c r="CB31" i="5" s="1"/>
  <c r="CA32" i="5"/>
  <c r="CB32" i="5" s="1"/>
  <c r="CA33" i="5"/>
  <c r="CB33" i="5" s="1"/>
  <c r="CA34" i="5"/>
  <c r="CB34" i="5" s="1"/>
  <c r="CA35" i="5"/>
  <c r="CB35" i="5" s="1"/>
  <c r="CA36" i="5"/>
  <c r="CB36" i="5" s="1"/>
  <c r="CA37" i="5"/>
  <c r="CB37" i="5" s="1"/>
  <c r="CA38" i="5"/>
  <c r="CB38" i="5" s="1"/>
  <c r="CA39" i="5"/>
  <c r="CB39" i="5" s="1"/>
  <c r="CA40" i="5"/>
  <c r="CB40" i="5" s="1"/>
  <c r="CA41" i="5"/>
  <c r="CB41" i="5" s="1"/>
  <c r="CA42" i="5"/>
  <c r="CB42" i="5" s="1"/>
  <c r="CA43" i="5"/>
  <c r="CB43" i="5" s="1"/>
  <c r="CA44" i="5"/>
  <c r="CB44" i="5" s="1"/>
  <c r="CA45" i="5"/>
  <c r="CB45" i="5" s="1"/>
  <c r="CA46" i="5"/>
  <c r="CB46" i="5" s="1"/>
  <c r="CA47" i="5"/>
  <c r="CB47" i="5" s="1"/>
  <c r="CA48" i="5"/>
  <c r="CB48" i="5" s="1"/>
  <c r="CA49" i="5"/>
  <c r="CB49" i="5" s="1"/>
  <c r="CA50" i="5"/>
  <c r="CB50" i="5" s="1"/>
  <c r="CA51" i="5"/>
  <c r="CB51" i="5" s="1"/>
  <c r="CA52" i="5"/>
  <c r="CB52" i="5" s="1"/>
  <c r="CA53" i="5"/>
  <c r="CB53" i="5" s="1"/>
  <c r="CA54" i="5"/>
  <c r="CB54" i="5" s="1"/>
  <c r="CA55" i="5"/>
  <c r="CB55" i="5" s="1"/>
  <c r="CA56" i="5"/>
  <c r="CB56" i="5" s="1"/>
  <c r="CA57" i="5"/>
  <c r="CB57" i="5" s="1"/>
  <c r="EI5" i="5"/>
  <c r="EJ5" i="5" s="1"/>
  <c r="EI6" i="5"/>
  <c r="EJ6" i="5" s="1"/>
  <c r="EI7" i="5"/>
  <c r="EJ7" i="5" s="1"/>
  <c r="EI8" i="5"/>
  <c r="EJ8" i="5" s="1"/>
  <c r="EI9" i="5"/>
  <c r="EJ9" i="5" s="1"/>
  <c r="EI10" i="5"/>
  <c r="EJ10" i="5" s="1"/>
  <c r="EI11" i="5"/>
  <c r="EJ11" i="5" s="1"/>
  <c r="EI12" i="5"/>
  <c r="EJ12" i="5" s="1"/>
  <c r="EI13" i="5"/>
  <c r="EJ13" i="5" s="1"/>
  <c r="EI14" i="5"/>
  <c r="EJ14" i="5" s="1"/>
  <c r="EI15" i="5"/>
  <c r="EJ15" i="5" s="1"/>
  <c r="EI16" i="5"/>
  <c r="EJ16" i="5" s="1"/>
  <c r="EI17" i="5"/>
  <c r="EJ17" i="5" s="1"/>
  <c r="EI18" i="5"/>
  <c r="EJ18" i="5" s="1"/>
  <c r="EI19" i="5"/>
  <c r="EJ19" i="5" s="1"/>
  <c r="EI20" i="5"/>
  <c r="EJ20" i="5" s="1"/>
  <c r="EI21" i="5"/>
  <c r="EJ21" i="5" s="1"/>
  <c r="EI22" i="5"/>
  <c r="EJ22" i="5" s="1"/>
  <c r="EI23" i="5"/>
  <c r="EJ23" i="5" s="1"/>
  <c r="EI24" i="5"/>
  <c r="EJ24" i="5" s="1"/>
  <c r="EI25" i="5"/>
  <c r="EJ25" i="5" s="1"/>
  <c r="EI26" i="5"/>
  <c r="EJ26" i="5" s="1"/>
  <c r="EI27" i="5"/>
  <c r="EJ27" i="5" s="1"/>
  <c r="EI28" i="5"/>
  <c r="EJ28" i="5" s="1"/>
  <c r="EI29" i="5"/>
  <c r="EJ29" i="5" s="1"/>
  <c r="EI30" i="5"/>
  <c r="EJ30" i="5" s="1"/>
  <c r="EI31" i="5"/>
  <c r="EJ31" i="5" s="1"/>
  <c r="EI32" i="5"/>
  <c r="EJ32" i="5" s="1"/>
  <c r="EI33" i="5"/>
  <c r="EJ33" i="5" s="1"/>
  <c r="EI34" i="5"/>
  <c r="EJ34" i="5" s="1"/>
  <c r="EI35" i="5"/>
  <c r="EJ35" i="5" s="1"/>
  <c r="EI36" i="5"/>
  <c r="EJ36" i="5" s="1"/>
  <c r="EI37" i="5"/>
  <c r="EJ37" i="5" s="1"/>
  <c r="EI38" i="5"/>
  <c r="EJ38" i="5" s="1"/>
  <c r="EI39" i="5"/>
  <c r="EJ39" i="5" s="1"/>
  <c r="EI40" i="5"/>
  <c r="EJ40" i="5" s="1"/>
  <c r="EI41" i="5"/>
  <c r="EJ41" i="5" s="1"/>
  <c r="EI42" i="5"/>
  <c r="EJ42" i="5" s="1"/>
  <c r="EI43" i="5"/>
  <c r="EJ43" i="5" s="1"/>
  <c r="EI44" i="5"/>
  <c r="EJ44" i="5" s="1"/>
  <c r="EI45" i="5"/>
  <c r="EJ45" i="5" s="1"/>
  <c r="EI46" i="5"/>
  <c r="EJ46" i="5" s="1"/>
  <c r="EI47" i="5"/>
  <c r="EJ47" i="5" s="1"/>
  <c r="EI48" i="5"/>
  <c r="EJ48" i="5" s="1"/>
  <c r="EI49" i="5"/>
  <c r="EJ49" i="5" s="1"/>
  <c r="EI50" i="5"/>
  <c r="EJ50" i="5" s="1"/>
  <c r="EI51" i="5"/>
  <c r="EJ51" i="5" s="1"/>
  <c r="EI52" i="5"/>
  <c r="EJ52" i="5" s="1"/>
  <c r="EI53" i="5"/>
  <c r="EJ53" i="5" s="1"/>
  <c r="EI54" i="5"/>
  <c r="EJ54" i="5" s="1"/>
  <c r="EI55" i="5"/>
  <c r="EJ55" i="5" s="1"/>
  <c r="EI56" i="5"/>
  <c r="EJ56" i="5" s="1"/>
  <c r="EI57" i="5"/>
  <c r="EJ57" i="5" s="1"/>
  <c r="DT5" i="5"/>
  <c r="DU5" i="5" s="1"/>
  <c r="DT6" i="5"/>
  <c r="DU6" i="5" s="1"/>
  <c r="DT7" i="5"/>
  <c r="DU7" i="5" s="1"/>
  <c r="DT8" i="5"/>
  <c r="DU8" i="5" s="1"/>
  <c r="DT9" i="5"/>
  <c r="DU9" i="5" s="1"/>
  <c r="DT10" i="5"/>
  <c r="DU10" i="5" s="1"/>
  <c r="DT11" i="5"/>
  <c r="DU11" i="5" s="1"/>
  <c r="DT12" i="5"/>
  <c r="DU12" i="5" s="1"/>
  <c r="DT13" i="5"/>
  <c r="DU13" i="5" s="1"/>
  <c r="DT14" i="5"/>
  <c r="DU14" i="5" s="1"/>
  <c r="DT15" i="5"/>
  <c r="DU15" i="5" s="1"/>
  <c r="DT16" i="5"/>
  <c r="DU16" i="5" s="1"/>
  <c r="DT17" i="5"/>
  <c r="DU17" i="5" s="1"/>
  <c r="DT18" i="5"/>
  <c r="DU18" i="5" s="1"/>
  <c r="DT19" i="5"/>
  <c r="DU19" i="5" s="1"/>
  <c r="DT20" i="5"/>
  <c r="DU20" i="5" s="1"/>
  <c r="DT21" i="5"/>
  <c r="DU21" i="5" s="1"/>
  <c r="DT22" i="5"/>
  <c r="DU22" i="5" s="1"/>
  <c r="DT23" i="5"/>
  <c r="DU23" i="5" s="1"/>
  <c r="DT24" i="5"/>
  <c r="DU24" i="5" s="1"/>
  <c r="DT25" i="5"/>
  <c r="DU25" i="5" s="1"/>
  <c r="DT26" i="5"/>
  <c r="DU26" i="5" s="1"/>
  <c r="DT27" i="5"/>
  <c r="DU27" i="5" s="1"/>
  <c r="DT28" i="5"/>
  <c r="DU28" i="5" s="1"/>
  <c r="DT29" i="5"/>
  <c r="DU29" i="5" s="1"/>
  <c r="DT30" i="5"/>
  <c r="DU30" i="5" s="1"/>
  <c r="DT31" i="5"/>
  <c r="DU31" i="5" s="1"/>
  <c r="DT32" i="5"/>
  <c r="DU32" i="5" s="1"/>
  <c r="DT33" i="5"/>
  <c r="DU33" i="5" s="1"/>
  <c r="DT34" i="5"/>
  <c r="DU34" i="5" s="1"/>
  <c r="DT35" i="5"/>
  <c r="DU35" i="5" s="1"/>
  <c r="DT36" i="5"/>
  <c r="DU36" i="5" s="1"/>
  <c r="DT37" i="5"/>
  <c r="DU37" i="5" s="1"/>
  <c r="DT38" i="5"/>
  <c r="DU38" i="5" s="1"/>
  <c r="DT39" i="5"/>
  <c r="DU39" i="5" s="1"/>
  <c r="DT40" i="5"/>
  <c r="DU40" i="5" s="1"/>
  <c r="DT41" i="5"/>
  <c r="DU41" i="5" s="1"/>
  <c r="DT42" i="5"/>
  <c r="DU42" i="5" s="1"/>
  <c r="DT43" i="5"/>
  <c r="DU43" i="5" s="1"/>
  <c r="DT44" i="5"/>
  <c r="DU44" i="5" s="1"/>
  <c r="DT45" i="5"/>
  <c r="DU45" i="5" s="1"/>
  <c r="DT46" i="5"/>
  <c r="DU46" i="5" s="1"/>
  <c r="DT47" i="5"/>
  <c r="DU47" i="5" s="1"/>
  <c r="DT48" i="5"/>
  <c r="DU48" i="5" s="1"/>
  <c r="DT49" i="5"/>
  <c r="DU49" i="5" s="1"/>
  <c r="DT50" i="5"/>
  <c r="DU50" i="5" s="1"/>
  <c r="DT51" i="5"/>
  <c r="DU51" i="5" s="1"/>
  <c r="DT52" i="5"/>
  <c r="DU52" i="5" s="1"/>
  <c r="DT53" i="5"/>
  <c r="DU53" i="5" s="1"/>
  <c r="DT54" i="5"/>
  <c r="DU54" i="5" s="1"/>
  <c r="DT55" i="5"/>
  <c r="DU55" i="5" s="1"/>
  <c r="DT56" i="5"/>
  <c r="DU56" i="5" s="1"/>
  <c r="DT57" i="5"/>
  <c r="DU57" i="5" s="1"/>
  <c r="FW5" i="5"/>
  <c r="FX5" i="5" s="1"/>
  <c r="FW6" i="5"/>
  <c r="FX6" i="5" s="1"/>
  <c r="FW7" i="5"/>
  <c r="FX7" i="5" s="1"/>
  <c r="FW8" i="5"/>
  <c r="FX8" i="5" s="1"/>
  <c r="FW9" i="5"/>
  <c r="FX9" i="5" s="1"/>
  <c r="FW10" i="5"/>
  <c r="FX10" i="5" s="1"/>
  <c r="FW11" i="5"/>
  <c r="FX11" i="5" s="1"/>
  <c r="FW12" i="5"/>
  <c r="FX12" i="5" s="1"/>
  <c r="FW13" i="5"/>
  <c r="FX13" i="5" s="1"/>
  <c r="FW14" i="5"/>
  <c r="FX14" i="5" s="1"/>
  <c r="FW15" i="5"/>
  <c r="FX15" i="5" s="1"/>
  <c r="FW16" i="5"/>
  <c r="FX16" i="5" s="1"/>
  <c r="FW17" i="5"/>
  <c r="FX17" i="5" s="1"/>
  <c r="FW18" i="5"/>
  <c r="FX18" i="5" s="1"/>
  <c r="FW19" i="5"/>
  <c r="FX19" i="5" s="1"/>
  <c r="FW20" i="5"/>
  <c r="FX20" i="5" s="1"/>
  <c r="FW21" i="5"/>
  <c r="FX21" i="5" s="1"/>
  <c r="FW22" i="5"/>
  <c r="FX22" i="5" s="1"/>
  <c r="FW23" i="5"/>
  <c r="FX23" i="5" s="1"/>
  <c r="FW24" i="5"/>
  <c r="FX24" i="5" s="1"/>
  <c r="FW25" i="5"/>
  <c r="FX25" i="5" s="1"/>
  <c r="FW26" i="5"/>
  <c r="FX26" i="5" s="1"/>
  <c r="FW27" i="5"/>
  <c r="FX27" i="5" s="1"/>
  <c r="FW28" i="5"/>
  <c r="FX28" i="5" s="1"/>
  <c r="FW29" i="5"/>
  <c r="FX29" i="5" s="1"/>
  <c r="FW30" i="5"/>
  <c r="FX30" i="5" s="1"/>
  <c r="FW31" i="5"/>
  <c r="FX31" i="5" s="1"/>
  <c r="FW32" i="5"/>
  <c r="FX32" i="5" s="1"/>
  <c r="FW33" i="5"/>
  <c r="FX33" i="5" s="1"/>
  <c r="FW34" i="5"/>
  <c r="FX34" i="5" s="1"/>
  <c r="FW35" i="5"/>
  <c r="FX35" i="5" s="1"/>
  <c r="FW36" i="5"/>
  <c r="FX36" i="5" s="1"/>
  <c r="FW37" i="5"/>
  <c r="FX37" i="5" s="1"/>
  <c r="FW38" i="5"/>
  <c r="FX38" i="5" s="1"/>
  <c r="FW39" i="5"/>
  <c r="FX39" i="5" s="1"/>
  <c r="FW40" i="5"/>
  <c r="FX40" i="5" s="1"/>
  <c r="FW41" i="5"/>
  <c r="FX41" i="5" s="1"/>
  <c r="FW42" i="5"/>
  <c r="FX42" i="5" s="1"/>
  <c r="FW43" i="5"/>
  <c r="FX43" i="5" s="1"/>
  <c r="FW44" i="5"/>
  <c r="FX44" i="5" s="1"/>
  <c r="FW45" i="5"/>
  <c r="FX45" i="5" s="1"/>
  <c r="FW46" i="5"/>
  <c r="FX46" i="5" s="1"/>
  <c r="FW47" i="5"/>
  <c r="FX47" i="5" s="1"/>
  <c r="FW48" i="5"/>
  <c r="FX48" i="5" s="1"/>
  <c r="FW49" i="5"/>
  <c r="FX49" i="5" s="1"/>
  <c r="FW50" i="5"/>
  <c r="FX50" i="5" s="1"/>
  <c r="FW51" i="5"/>
  <c r="FX51" i="5" s="1"/>
  <c r="FW52" i="5"/>
  <c r="FX52" i="5" s="1"/>
  <c r="FW53" i="5"/>
  <c r="FX53" i="5" s="1"/>
  <c r="FW54" i="5"/>
  <c r="FX54" i="5" s="1"/>
  <c r="FW55" i="5"/>
  <c r="FX55" i="5" s="1"/>
  <c r="FW56" i="5"/>
  <c r="FX56" i="5" s="1"/>
  <c r="FW57" i="5"/>
  <c r="FX57" i="5" s="1"/>
  <c r="BL5" i="5"/>
  <c r="BM5" i="5" s="1"/>
  <c r="BL6" i="5"/>
  <c r="BM6" i="5" s="1"/>
  <c r="BL7" i="5"/>
  <c r="BM7" i="5" s="1"/>
  <c r="BL8" i="5"/>
  <c r="BM8" i="5" s="1"/>
  <c r="BL9" i="5"/>
  <c r="BM9" i="5" s="1"/>
  <c r="BL10" i="5"/>
  <c r="BM10" i="5" s="1"/>
  <c r="BL11" i="5"/>
  <c r="BM11" i="5" s="1"/>
  <c r="BL12" i="5"/>
  <c r="BM12" i="5" s="1"/>
  <c r="BL13" i="5"/>
  <c r="BM13" i="5" s="1"/>
  <c r="BL14" i="5"/>
  <c r="BM14" i="5" s="1"/>
  <c r="BL15" i="5"/>
  <c r="BM15" i="5" s="1"/>
  <c r="BL16" i="5"/>
  <c r="BM16" i="5" s="1"/>
  <c r="BL17" i="5"/>
  <c r="BM17" i="5" s="1"/>
  <c r="BL18" i="5"/>
  <c r="BM18" i="5" s="1"/>
  <c r="BL19" i="5"/>
  <c r="BM19" i="5" s="1"/>
  <c r="BL20" i="5"/>
  <c r="BM20" i="5" s="1"/>
  <c r="BL21" i="5"/>
  <c r="BM21" i="5" s="1"/>
  <c r="BL22" i="5"/>
  <c r="BM22" i="5" s="1"/>
  <c r="BL23" i="5"/>
  <c r="BM23" i="5" s="1"/>
  <c r="BL24" i="5"/>
  <c r="BM24" i="5" s="1"/>
  <c r="BL25" i="5"/>
  <c r="BM25" i="5" s="1"/>
  <c r="BL26" i="5"/>
  <c r="BM26" i="5" s="1"/>
  <c r="BL27" i="5"/>
  <c r="BM27" i="5" s="1"/>
  <c r="BL28" i="5"/>
  <c r="BM28" i="5" s="1"/>
  <c r="BL29" i="5"/>
  <c r="BM29" i="5" s="1"/>
  <c r="BL30" i="5"/>
  <c r="BM30" i="5" s="1"/>
  <c r="BL31" i="5"/>
  <c r="BM31" i="5" s="1"/>
  <c r="BL32" i="5"/>
  <c r="BM32" i="5" s="1"/>
  <c r="BL33" i="5"/>
  <c r="BM33" i="5" s="1"/>
  <c r="BL34" i="5"/>
  <c r="BM34" i="5" s="1"/>
  <c r="BL35" i="5"/>
  <c r="BM35" i="5" s="1"/>
  <c r="BL36" i="5"/>
  <c r="BM36" i="5" s="1"/>
  <c r="BL37" i="5"/>
  <c r="BM37" i="5" s="1"/>
  <c r="BL38" i="5"/>
  <c r="BM38" i="5" s="1"/>
  <c r="BL39" i="5"/>
  <c r="BM39" i="5" s="1"/>
  <c r="BL40" i="5"/>
  <c r="BM40" i="5" s="1"/>
  <c r="BL41" i="5"/>
  <c r="BM41" i="5" s="1"/>
  <c r="BL42" i="5"/>
  <c r="BM42" i="5" s="1"/>
  <c r="BL43" i="5"/>
  <c r="BM43" i="5" s="1"/>
  <c r="BL44" i="5"/>
  <c r="BM44" i="5" s="1"/>
  <c r="BL45" i="5"/>
  <c r="BM45" i="5" s="1"/>
  <c r="BL46" i="5"/>
  <c r="BM46" i="5" s="1"/>
  <c r="BL47" i="5"/>
  <c r="BM47" i="5" s="1"/>
  <c r="BL48" i="5"/>
  <c r="BM48" i="5" s="1"/>
  <c r="BL49" i="5"/>
  <c r="BM49" i="5" s="1"/>
  <c r="BL50" i="5"/>
  <c r="BM50" i="5" s="1"/>
  <c r="BL51" i="5"/>
  <c r="BM51" i="5" s="1"/>
  <c r="BL52" i="5"/>
  <c r="BM52" i="5" s="1"/>
  <c r="BL53" i="5"/>
  <c r="BM53" i="5" s="1"/>
  <c r="BL54" i="5"/>
  <c r="BM54" i="5" s="1"/>
  <c r="BL55" i="5"/>
  <c r="BM55" i="5" s="1"/>
  <c r="BL56" i="5"/>
  <c r="BM56" i="5" s="1"/>
  <c r="BL57" i="5"/>
  <c r="BM57" i="5" s="1"/>
  <c r="CP5" i="5"/>
  <c r="CQ5" i="5" s="1"/>
  <c r="CP6" i="5"/>
  <c r="CQ6" i="5" s="1"/>
  <c r="CP7" i="5"/>
  <c r="CQ7" i="5" s="1"/>
  <c r="CP8" i="5"/>
  <c r="CQ8" i="5" s="1"/>
  <c r="CP9" i="5"/>
  <c r="CQ9" i="5" s="1"/>
  <c r="CP10" i="5"/>
  <c r="CQ10" i="5" s="1"/>
  <c r="CP11" i="5"/>
  <c r="CQ11" i="5" s="1"/>
  <c r="CP12" i="5"/>
  <c r="CQ12" i="5" s="1"/>
  <c r="CP13" i="5"/>
  <c r="CQ13" i="5" s="1"/>
  <c r="CP14" i="5"/>
  <c r="CQ14" i="5" s="1"/>
  <c r="CP15" i="5"/>
  <c r="CQ15" i="5" s="1"/>
  <c r="CP16" i="5"/>
  <c r="CQ16" i="5" s="1"/>
  <c r="CP17" i="5"/>
  <c r="CQ17" i="5" s="1"/>
  <c r="CP18" i="5"/>
  <c r="CQ18" i="5" s="1"/>
  <c r="CP19" i="5"/>
  <c r="CQ19" i="5" s="1"/>
  <c r="CP20" i="5"/>
  <c r="CQ20" i="5" s="1"/>
  <c r="CP21" i="5"/>
  <c r="CQ21" i="5" s="1"/>
  <c r="CP22" i="5"/>
  <c r="CQ22" i="5" s="1"/>
  <c r="CP23" i="5"/>
  <c r="CQ23" i="5" s="1"/>
  <c r="CP24" i="5"/>
  <c r="CQ24" i="5" s="1"/>
  <c r="CP25" i="5"/>
  <c r="CQ25" i="5" s="1"/>
  <c r="CP26" i="5"/>
  <c r="CQ26" i="5" s="1"/>
  <c r="CP27" i="5"/>
  <c r="CQ27" i="5" s="1"/>
  <c r="CP28" i="5"/>
  <c r="CQ28" i="5" s="1"/>
  <c r="CP29" i="5"/>
  <c r="CQ29" i="5" s="1"/>
  <c r="CP30" i="5"/>
  <c r="CQ30" i="5" s="1"/>
  <c r="CP31" i="5"/>
  <c r="CQ31" i="5" s="1"/>
  <c r="CP32" i="5"/>
  <c r="CQ32" i="5" s="1"/>
  <c r="CP33" i="5"/>
  <c r="CQ33" i="5" s="1"/>
  <c r="CP34" i="5"/>
  <c r="CQ34" i="5" s="1"/>
  <c r="CP35" i="5"/>
  <c r="CQ35" i="5" s="1"/>
  <c r="CP36" i="5"/>
  <c r="CQ36" i="5" s="1"/>
  <c r="CP37" i="5"/>
  <c r="CQ37" i="5" s="1"/>
  <c r="CP38" i="5"/>
  <c r="CQ38" i="5" s="1"/>
  <c r="CP39" i="5"/>
  <c r="CQ39" i="5" s="1"/>
  <c r="CP40" i="5"/>
  <c r="CQ40" i="5" s="1"/>
  <c r="CP41" i="5"/>
  <c r="CQ41" i="5" s="1"/>
  <c r="CP42" i="5"/>
  <c r="CQ42" i="5" s="1"/>
  <c r="CP43" i="5"/>
  <c r="CQ43" i="5" s="1"/>
  <c r="CP44" i="5"/>
  <c r="CQ44" i="5" s="1"/>
  <c r="CP45" i="5"/>
  <c r="CQ45" i="5" s="1"/>
  <c r="CP46" i="5"/>
  <c r="CQ46" i="5" s="1"/>
  <c r="CP47" i="5"/>
  <c r="CQ47" i="5" s="1"/>
  <c r="CP48" i="5"/>
  <c r="CQ48" i="5" s="1"/>
  <c r="CP49" i="5"/>
  <c r="CQ49" i="5" s="1"/>
  <c r="CP50" i="5"/>
  <c r="CQ50" i="5" s="1"/>
  <c r="CP51" i="5"/>
  <c r="CQ51" i="5" s="1"/>
  <c r="CP52" i="5"/>
  <c r="CQ52" i="5" s="1"/>
  <c r="CP53" i="5"/>
  <c r="CQ53" i="5" s="1"/>
  <c r="CP54" i="5"/>
  <c r="CQ54" i="5" s="1"/>
  <c r="CP55" i="5"/>
  <c r="CQ55" i="5" s="1"/>
  <c r="CP56" i="5"/>
  <c r="CQ56" i="5" s="1"/>
  <c r="CP57" i="5"/>
  <c r="CQ57" i="5" s="1"/>
  <c r="FR5" i="5"/>
  <c r="FS5" i="5" s="1"/>
  <c r="FR6" i="5"/>
  <c r="FS6" i="5" s="1"/>
  <c r="FR7" i="5"/>
  <c r="FS7" i="5" s="1"/>
  <c r="FR8" i="5"/>
  <c r="FS8" i="5" s="1"/>
  <c r="FR9" i="5"/>
  <c r="FS9" i="5" s="1"/>
  <c r="FR10" i="5"/>
  <c r="FS10" i="5" s="1"/>
  <c r="FR11" i="5"/>
  <c r="FS11" i="5" s="1"/>
  <c r="FR12" i="5"/>
  <c r="FS12" i="5" s="1"/>
  <c r="FR13" i="5"/>
  <c r="FS13" i="5" s="1"/>
  <c r="FR14" i="5"/>
  <c r="FS14" i="5" s="1"/>
  <c r="FR15" i="5"/>
  <c r="FS15" i="5" s="1"/>
  <c r="FR16" i="5"/>
  <c r="FS16" i="5" s="1"/>
  <c r="FR17" i="5"/>
  <c r="FS17" i="5" s="1"/>
  <c r="FR18" i="5"/>
  <c r="FS18" i="5" s="1"/>
  <c r="FR19" i="5"/>
  <c r="FS19" i="5" s="1"/>
  <c r="FR20" i="5"/>
  <c r="FS20" i="5" s="1"/>
  <c r="FR21" i="5"/>
  <c r="FS21" i="5" s="1"/>
  <c r="FR22" i="5"/>
  <c r="FS22" i="5" s="1"/>
  <c r="FR23" i="5"/>
  <c r="FS23" i="5" s="1"/>
  <c r="FR24" i="5"/>
  <c r="FS24" i="5" s="1"/>
  <c r="FR25" i="5"/>
  <c r="FS25" i="5" s="1"/>
  <c r="FR26" i="5"/>
  <c r="FS26" i="5" s="1"/>
  <c r="FR27" i="5"/>
  <c r="FS27" i="5" s="1"/>
  <c r="FR28" i="5"/>
  <c r="FS28" i="5" s="1"/>
  <c r="FR29" i="5"/>
  <c r="FS29" i="5" s="1"/>
  <c r="FR30" i="5"/>
  <c r="FS30" i="5" s="1"/>
  <c r="FR31" i="5"/>
  <c r="FS31" i="5" s="1"/>
  <c r="FR32" i="5"/>
  <c r="FS32" i="5" s="1"/>
  <c r="FR33" i="5"/>
  <c r="FS33" i="5" s="1"/>
  <c r="FR34" i="5"/>
  <c r="FS34" i="5" s="1"/>
  <c r="FR35" i="5"/>
  <c r="FS35" i="5" s="1"/>
  <c r="FR36" i="5"/>
  <c r="FS36" i="5" s="1"/>
  <c r="FR37" i="5"/>
  <c r="FS37" i="5" s="1"/>
  <c r="FR38" i="5"/>
  <c r="FS38" i="5" s="1"/>
  <c r="FR39" i="5"/>
  <c r="FS39" i="5" s="1"/>
  <c r="FR40" i="5"/>
  <c r="FS40" i="5" s="1"/>
  <c r="FR41" i="5"/>
  <c r="FS41" i="5" s="1"/>
  <c r="FR42" i="5"/>
  <c r="FS42" i="5" s="1"/>
  <c r="FR43" i="5"/>
  <c r="FS43" i="5" s="1"/>
  <c r="FR44" i="5"/>
  <c r="FS44" i="5" s="1"/>
  <c r="FR45" i="5"/>
  <c r="FS45" i="5" s="1"/>
  <c r="FR46" i="5"/>
  <c r="FS46" i="5" s="1"/>
  <c r="FR47" i="5"/>
  <c r="FS47" i="5" s="1"/>
  <c r="FR48" i="5"/>
  <c r="FS48" i="5" s="1"/>
  <c r="FR49" i="5"/>
  <c r="FS49" i="5" s="1"/>
  <c r="FR50" i="5"/>
  <c r="FS50" i="5" s="1"/>
  <c r="FR51" i="5"/>
  <c r="FS51" i="5" s="1"/>
  <c r="FR52" i="5"/>
  <c r="FS52" i="5" s="1"/>
  <c r="FR53" i="5"/>
  <c r="FS53" i="5" s="1"/>
  <c r="FR54" i="5"/>
  <c r="FS54" i="5" s="1"/>
  <c r="FR55" i="5"/>
  <c r="FS55" i="5" s="1"/>
  <c r="FR56" i="5"/>
  <c r="FS56" i="5" s="1"/>
  <c r="FR57" i="5"/>
  <c r="FS57" i="5" s="1"/>
  <c r="AW5" i="5"/>
  <c r="AX5" i="5" s="1"/>
  <c r="AW6" i="5"/>
  <c r="AX6" i="5" s="1"/>
  <c r="AW7" i="5"/>
  <c r="AX7" i="5" s="1"/>
  <c r="AW8" i="5"/>
  <c r="AX8" i="5" s="1"/>
  <c r="AW9" i="5"/>
  <c r="AX9" i="5" s="1"/>
  <c r="AW10" i="5"/>
  <c r="AX10" i="5" s="1"/>
  <c r="AW11" i="5"/>
  <c r="AX11" i="5" s="1"/>
  <c r="AW12" i="5"/>
  <c r="AX12" i="5" s="1"/>
  <c r="AW13" i="5"/>
  <c r="AX13" i="5" s="1"/>
  <c r="AW14" i="5"/>
  <c r="AX14" i="5" s="1"/>
  <c r="AW15" i="5"/>
  <c r="AX15" i="5" s="1"/>
  <c r="AW16" i="5"/>
  <c r="AX16" i="5" s="1"/>
  <c r="AW17" i="5"/>
  <c r="AX17" i="5" s="1"/>
  <c r="AW18" i="5"/>
  <c r="AX18" i="5" s="1"/>
  <c r="AW19" i="5"/>
  <c r="AX19" i="5" s="1"/>
  <c r="AW20" i="5"/>
  <c r="AX20" i="5" s="1"/>
  <c r="AW21" i="5"/>
  <c r="AX21" i="5" s="1"/>
  <c r="AW22" i="5"/>
  <c r="AX22" i="5" s="1"/>
  <c r="AW23" i="5"/>
  <c r="AX23" i="5" s="1"/>
  <c r="AW24" i="5"/>
  <c r="AX24" i="5" s="1"/>
  <c r="AW25" i="5"/>
  <c r="AX25" i="5" s="1"/>
  <c r="AW26" i="5"/>
  <c r="AX26" i="5" s="1"/>
  <c r="AW27" i="5"/>
  <c r="AX27" i="5" s="1"/>
  <c r="AW28" i="5"/>
  <c r="AX28" i="5" s="1"/>
  <c r="AW29" i="5"/>
  <c r="AX29" i="5" s="1"/>
  <c r="AW30" i="5"/>
  <c r="AX30" i="5" s="1"/>
  <c r="AW31" i="5"/>
  <c r="AX31" i="5" s="1"/>
  <c r="AW32" i="5"/>
  <c r="AX32" i="5" s="1"/>
  <c r="AW33" i="5"/>
  <c r="AX33" i="5" s="1"/>
  <c r="AW34" i="5"/>
  <c r="AX34" i="5" s="1"/>
  <c r="AW35" i="5"/>
  <c r="AX35" i="5" s="1"/>
  <c r="AW36" i="5"/>
  <c r="AX36" i="5" s="1"/>
  <c r="AW37" i="5"/>
  <c r="AX37" i="5" s="1"/>
  <c r="AW38" i="5"/>
  <c r="AX38" i="5" s="1"/>
  <c r="AW39" i="5"/>
  <c r="AX39" i="5" s="1"/>
  <c r="AW40" i="5"/>
  <c r="AX40" i="5" s="1"/>
  <c r="AW41" i="5"/>
  <c r="AX41" i="5" s="1"/>
  <c r="AW42" i="5"/>
  <c r="AX42" i="5" s="1"/>
  <c r="AW43" i="5"/>
  <c r="AX43" i="5" s="1"/>
  <c r="AW44" i="5"/>
  <c r="AX44" i="5" s="1"/>
  <c r="AW45" i="5"/>
  <c r="AX45" i="5" s="1"/>
  <c r="AW46" i="5"/>
  <c r="AX46" i="5" s="1"/>
  <c r="AW47" i="5"/>
  <c r="AX47" i="5" s="1"/>
  <c r="AW48" i="5"/>
  <c r="AX48" i="5" s="1"/>
  <c r="AW49" i="5"/>
  <c r="AX49" i="5" s="1"/>
  <c r="AW50" i="5"/>
  <c r="AX50" i="5" s="1"/>
  <c r="AW51" i="5"/>
  <c r="AX51" i="5" s="1"/>
  <c r="AW52" i="5"/>
  <c r="AX52" i="5" s="1"/>
  <c r="AW53" i="5"/>
  <c r="AX53" i="5" s="1"/>
  <c r="AW54" i="5"/>
  <c r="AX54" i="5" s="1"/>
  <c r="AW55" i="5"/>
  <c r="AX55" i="5" s="1"/>
  <c r="AW56" i="5"/>
  <c r="AW57" i="5"/>
  <c r="FC5" i="5"/>
  <c r="FD5" i="5" s="1"/>
  <c r="FC6" i="5"/>
  <c r="FD6" i="5" s="1"/>
  <c r="FC7" i="5"/>
  <c r="FD7" i="5" s="1"/>
  <c r="FC8" i="5"/>
  <c r="FD8" i="5" s="1"/>
  <c r="FC9" i="5"/>
  <c r="FD9" i="5" s="1"/>
  <c r="FC10" i="5"/>
  <c r="FD10" i="5" s="1"/>
  <c r="FC11" i="5"/>
  <c r="FD11" i="5" s="1"/>
  <c r="FC12" i="5"/>
  <c r="FD12" i="5" s="1"/>
  <c r="FC13" i="5"/>
  <c r="FD13" i="5" s="1"/>
  <c r="FC14" i="5"/>
  <c r="FD14" i="5" s="1"/>
  <c r="FC15" i="5"/>
  <c r="FD15" i="5" s="1"/>
  <c r="FC16" i="5"/>
  <c r="FD16" i="5" s="1"/>
  <c r="FC17" i="5"/>
  <c r="FD17" i="5" s="1"/>
  <c r="FC18" i="5"/>
  <c r="FD18" i="5" s="1"/>
  <c r="FC19" i="5"/>
  <c r="FD19" i="5" s="1"/>
  <c r="FC20" i="5"/>
  <c r="FD20" i="5" s="1"/>
  <c r="FC21" i="5"/>
  <c r="FD21" i="5" s="1"/>
  <c r="FC22" i="5"/>
  <c r="FD22" i="5" s="1"/>
  <c r="FC23" i="5"/>
  <c r="FD23" i="5" s="1"/>
  <c r="FC24" i="5"/>
  <c r="FD24" i="5" s="1"/>
  <c r="FC25" i="5"/>
  <c r="FD25" i="5" s="1"/>
  <c r="FC26" i="5"/>
  <c r="FD26" i="5" s="1"/>
  <c r="FC27" i="5"/>
  <c r="FD27" i="5" s="1"/>
  <c r="FC28" i="5"/>
  <c r="FD28" i="5" s="1"/>
  <c r="FC29" i="5"/>
  <c r="FD29" i="5" s="1"/>
  <c r="FC30" i="5"/>
  <c r="FD30" i="5" s="1"/>
  <c r="FC31" i="5"/>
  <c r="FD31" i="5" s="1"/>
  <c r="FC32" i="5"/>
  <c r="FD32" i="5" s="1"/>
  <c r="FC33" i="5"/>
  <c r="FD33" i="5" s="1"/>
  <c r="FC34" i="5"/>
  <c r="FD34" i="5" s="1"/>
  <c r="FC35" i="5"/>
  <c r="FD35" i="5" s="1"/>
  <c r="FC36" i="5"/>
  <c r="FD36" i="5" s="1"/>
  <c r="FC37" i="5"/>
  <c r="FD37" i="5" s="1"/>
  <c r="FC38" i="5"/>
  <c r="FD38" i="5" s="1"/>
  <c r="FC39" i="5"/>
  <c r="FD39" i="5" s="1"/>
  <c r="FC40" i="5"/>
  <c r="FD40" i="5" s="1"/>
  <c r="FC41" i="5"/>
  <c r="FD41" i="5" s="1"/>
  <c r="FC42" i="5"/>
  <c r="FD42" i="5" s="1"/>
  <c r="FC43" i="5"/>
  <c r="FD43" i="5" s="1"/>
  <c r="FC44" i="5"/>
  <c r="FD44" i="5" s="1"/>
  <c r="FC45" i="5"/>
  <c r="FD45" i="5" s="1"/>
  <c r="FC46" i="5"/>
  <c r="FD46" i="5" s="1"/>
  <c r="FC47" i="5"/>
  <c r="FD47" i="5" s="1"/>
  <c r="FC48" i="5"/>
  <c r="FD48" i="5" s="1"/>
  <c r="FC49" i="5"/>
  <c r="FD49" i="5" s="1"/>
  <c r="FC50" i="5"/>
  <c r="FD50" i="5" s="1"/>
  <c r="FC51" i="5"/>
  <c r="FD51" i="5" s="1"/>
  <c r="FC52" i="5"/>
  <c r="FD52" i="5" s="1"/>
  <c r="FC53" i="5"/>
  <c r="FD53" i="5" s="1"/>
  <c r="FC54" i="5"/>
  <c r="FD54" i="5" s="1"/>
  <c r="FC55" i="5"/>
  <c r="FD55" i="5" s="1"/>
  <c r="FC56" i="5"/>
  <c r="FD56" i="5" s="1"/>
  <c r="FC57" i="5"/>
  <c r="FD57" i="5" s="1"/>
  <c r="DJ5" i="5"/>
  <c r="DK5" i="5" s="1"/>
  <c r="DJ6" i="5"/>
  <c r="DK6" i="5" s="1"/>
  <c r="DJ7" i="5"/>
  <c r="DK7" i="5" s="1"/>
  <c r="DJ8" i="5"/>
  <c r="DK8" i="5" s="1"/>
  <c r="DJ9" i="5"/>
  <c r="DK9" i="5" s="1"/>
  <c r="DJ10" i="5"/>
  <c r="DK10" i="5" s="1"/>
  <c r="DJ11" i="5"/>
  <c r="DK11" i="5" s="1"/>
  <c r="DJ12" i="5"/>
  <c r="DK12" i="5" s="1"/>
  <c r="DJ13" i="5"/>
  <c r="DK13" i="5" s="1"/>
  <c r="DJ14" i="5"/>
  <c r="DK14" i="5" s="1"/>
  <c r="DJ15" i="5"/>
  <c r="DK15" i="5" s="1"/>
  <c r="DJ16" i="5"/>
  <c r="DK16" i="5" s="1"/>
  <c r="DJ17" i="5"/>
  <c r="DK17" i="5" s="1"/>
  <c r="DJ18" i="5"/>
  <c r="DK18" i="5" s="1"/>
  <c r="DJ19" i="5"/>
  <c r="DK19" i="5" s="1"/>
  <c r="DJ20" i="5"/>
  <c r="DK20" i="5" s="1"/>
  <c r="DJ21" i="5"/>
  <c r="DK21" i="5" s="1"/>
  <c r="DJ22" i="5"/>
  <c r="DK22" i="5" s="1"/>
  <c r="DJ23" i="5"/>
  <c r="DK23" i="5" s="1"/>
  <c r="DJ24" i="5"/>
  <c r="DK24" i="5" s="1"/>
  <c r="DJ25" i="5"/>
  <c r="DK25" i="5" s="1"/>
  <c r="DJ26" i="5"/>
  <c r="DK26" i="5" s="1"/>
  <c r="DJ27" i="5"/>
  <c r="DK27" i="5" s="1"/>
  <c r="DJ28" i="5"/>
  <c r="DK28" i="5" s="1"/>
  <c r="DJ29" i="5"/>
  <c r="DK29" i="5" s="1"/>
  <c r="DJ30" i="5"/>
  <c r="DK30" i="5" s="1"/>
  <c r="DJ31" i="5"/>
  <c r="DK31" i="5" s="1"/>
  <c r="DJ32" i="5"/>
  <c r="DK32" i="5" s="1"/>
  <c r="DJ33" i="5"/>
  <c r="DK33" i="5" s="1"/>
  <c r="DJ34" i="5"/>
  <c r="DK34" i="5" s="1"/>
  <c r="DJ35" i="5"/>
  <c r="DK35" i="5" s="1"/>
  <c r="DJ36" i="5"/>
  <c r="DK36" i="5" s="1"/>
  <c r="DJ37" i="5"/>
  <c r="DK37" i="5" s="1"/>
  <c r="DJ38" i="5"/>
  <c r="DK38" i="5" s="1"/>
  <c r="DJ39" i="5"/>
  <c r="DK39" i="5" s="1"/>
  <c r="DJ40" i="5"/>
  <c r="DK40" i="5" s="1"/>
  <c r="DJ41" i="5"/>
  <c r="DK41" i="5" s="1"/>
  <c r="DJ42" i="5"/>
  <c r="DK42" i="5" s="1"/>
  <c r="DJ43" i="5"/>
  <c r="DK43" i="5" s="1"/>
  <c r="DJ44" i="5"/>
  <c r="DK44" i="5" s="1"/>
  <c r="DJ45" i="5"/>
  <c r="DK45" i="5" s="1"/>
  <c r="DJ46" i="5"/>
  <c r="DK46" i="5" s="1"/>
  <c r="DJ47" i="5"/>
  <c r="DK47" i="5" s="1"/>
  <c r="DJ48" i="5"/>
  <c r="DK48" i="5" s="1"/>
  <c r="DJ49" i="5"/>
  <c r="DK49" i="5" s="1"/>
  <c r="DJ50" i="5"/>
  <c r="DK50" i="5" s="1"/>
  <c r="DJ51" i="5"/>
  <c r="DK51" i="5" s="1"/>
  <c r="DJ52" i="5"/>
  <c r="DK52" i="5" s="1"/>
  <c r="DJ53" i="5"/>
  <c r="DK53" i="5" s="1"/>
  <c r="DJ54" i="5"/>
  <c r="DK54" i="5" s="1"/>
  <c r="DJ55" i="5"/>
  <c r="DK55" i="5" s="1"/>
  <c r="DJ56" i="5"/>
  <c r="DK56" i="5" s="1"/>
  <c r="DJ57" i="5"/>
  <c r="DK57" i="5" s="1"/>
  <c r="GL5" i="5"/>
  <c r="GM5" i="5" s="1"/>
  <c r="GL6" i="5"/>
  <c r="GM6" i="5" s="1"/>
  <c r="GL7" i="5"/>
  <c r="GM7" i="5" s="1"/>
  <c r="GL8" i="5"/>
  <c r="GM8" i="5" s="1"/>
  <c r="GL9" i="5"/>
  <c r="GM9" i="5" s="1"/>
  <c r="GL10" i="5"/>
  <c r="GM10" i="5" s="1"/>
  <c r="GL11" i="5"/>
  <c r="GM11" i="5" s="1"/>
  <c r="GL12" i="5"/>
  <c r="GM12" i="5" s="1"/>
  <c r="GL13" i="5"/>
  <c r="GM13" i="5" s="1"/>
  <c r="GL14" i="5"/>
  <c r="GM14" i="5" s="1"/>
  <c r="GL15" i="5"/>
  <c r="GM15" i="5" s="1"/>
  <c r="GL16" i="5"/>
  <c r="GM16" i="5" s="1"/>
  <c r="GL17" i="5"/>
  <c r="GM17" i="5" s="1"/>
  <c r="GL18" i="5"/>
  <c r="GM18" i="5" s="1"/>
  <c r="GL19" i="5"/>
  <c r="GM19" i="5" s="1"/>
  <c r="GL20" i="5"/>
  <c r="GM20" i="5" s="1"/>
  <c r="GL21" i="5"/>
  <c r="GM21" i="5" s="1"/>
  <c r="GL22" i="5"/>
  <c r="GM22" i="5" s="1"/>
  <c r="GL23" i="5"/>
  <c r="GM23" i="5" s="1"/>
  <c r="GL24" i="5"/>
  <c r="GM24" i="5" s="1"/>
  <c r="GL25" i="5"/>
  <c r="GM25" i="5" s="1"/>
  <c r="GL26" i="5"/>
  <c r="GM26" i="5" s="1"/>
  <c r="GL27" i="5"/>
  <c r="GM27" i="5" s="1"/>
  <c r="GL28" i="5"/>
  <c r="GM28" i="5" s="1"/>
  <c r="GL29" i="5"/>
  <c r="GM29" i="5" s="1"/>
  <c r="GL30" i="5"/>
  <c r="GM30" i="5" s="1"/>
  <c r="GL31" i="5"/>
  <c r="GM31" i="5" s="1"/>
  <c r="GL32" i="5"/>
  <c r="GM32" i="5" s="1"/>
  <c r="GL33" i="5"/>
  <c r="GM33" i="5" s="1"/>
  <c r="GL34" i="5"/>
  <c r="GM34" i="5" s="1"/>
  <c r="GL35" i="5"/>
  <c r="GM35" i="5" s="1"/>
  <c r="GL36" i="5"/>
  <c r="GM36" i="5" s="1"/>
  <c r="GL37" i="5"/>
  <c r="GM37" i="5" s="1"/>
  <c r="GL38" i="5"/>
  <c r="GM38" i="5" s="1"/>
  <c r="GL39" i="5"/>
  <c r="GM39" i="5" s="1"/>
  <c r="GL40" i="5"/>
  <c r="GM40" i="5" s="1"/>
  <c r="GL41" i="5"/>
  <c r="GM41" i="5" s="1"/>
  <c r="GL42" i="5"/>
  <c r="GM42" i="5" s="1"/>
  <c r="GL43" i="5"/>
  <c r="GM43" i="5" s="1"/>
  <c r="GL44" i="5"/>
  <c r="GM44" i="5" s="1"/>
  <c r="GL45" i="5"/>
  <c r="GM45" i="5" s="1"/>
  <c r="GL46" i="5"/>
  <c r="GM46" i="5" s="1"/>
  <c r="GL47" i="5"/>
  <c r="GM47" i="5" s="1"/>
  <c r="GL48" i="5"/>
  <c r="GM48" i="5" s="1"/>
  <c r="GL49" i="5"/>
  <c r="GM49" i="5" s="1"/>
  <c r="GL50" i="5"/>
  <c r="GM50" i="5" s="1"/>
  <c r="GL51" i="5"/>
  <c r="GM51" i="5" s="1"/>
  <c r="GL52" i="5"/>
  <c r="GM52" i="5" s="1"/>
  <c r="GL53" i="5"/>
  <c r="GM53" i="5" s="1"/>
  <c r="GL54" i="5"/>
  <c r="GM54" i="5" s="1"/>
  <c r="GL55" i="5"/>
  <c r="GM55" i="5" s="1"/>
  <c r="GL56" i="5"/>
  <c r="GM56" i="5" s="1"/>
  <c r="GL57" i="5"/>
  <c r="GM57" i="5" s="1"/>
  <c r="DY5" i="5"/>
  <c r="DZ5" i="5" s="1"/>
  <c r="DY6" i="5"/>
  <c r="DZ6" i="5" s="1"/>
  <c r="DY7" i="5"/>
  <c r="DZ7" i="5" s="1"/>
  <c r="DY8" i="5"/>
  <c r="DZ8" i="5" s="1"/>
  <c r="DY9" i="5"/>
  <c r="DZ9" i="5" s="1"/>
  <c r="DY10" i="5"/>
  <c r="DZ10" i="5" s="1"/>
  <c r="DY11" i="5"/>
  <c r="DZ11" i="5" s="1"/>
  <c r="DY12" i="5"/>
  <c r="DZ12" i="5" s="1"/>
  <c r="DY13" i="5"/>
  <c r="DZ13" i="5" s="1"/>
  <c r="DY14" i="5"/>
  <c r="DZ14" i="5" s="1"/>
  <c r="DY15" i="5"/>
  <c r="DZ15" i="5" s="1"/>
  <c r="DY16" i="5"/>
  <c r="DZ16" i="5" s="1"/>
  <c r="DY17" i="5"/>
  <c r="DZ17" i="5" s="1"/>
  <c r="DY18" i="5"/>
  <c r="DZ18" i="5" s="1"/>
  <c r="DY19" i="5"/>
  <c r="DZ19" i="5" s="1"/>
  <c r="DY20" i="5"/>
  <c r="DZ20" i="5" s="1"/>
  <c r="DY21" i="5"/>
  <c r="DZ21" i="5" s="1"/>
  <c r="DY22" i="5"/>
  <c r="DZ22" i="5" s="1"/>
  <c r="DY23" i="5"/>
  <c r="DZ23" i="5" s="1"/>
  <c r="DY24" i="5"/>
  <c r="DZ24" i="5" s="1"/>
  <c r="DY25" i="5"/>
  <c r="DZ25" i="5" s="1"/>
  <c r="DY26" i="5"/>
  <c r="DZ26" i="5" s="1"/>
  <c r="DY27" i="5"/>
  <c r="DZ27" i="5" s="1"/>
  <c r="DY28" i="5"/>
  <c r="DZ28" i="5" s="1"/>
  <c r="DY29" i="5"/>
  <c r="DZ29" i="5" s="1"/>
  <c r="DY30" i="5"/>
  <c r="DZ30" i="5" s="1"/>
  <c r="DY31" i="5"/>
  <c r="DZ31" i="5" s="1"/>
  <c r="DY32" i="5"/>
  <c r="DZ32" i="5" s="1"/>
  <c r="DY33" i="5"/>
  <c r="DZ33" i="5" s="1"/>
  <c r="DY34" i="5"/>
  <c r="DZ34" i="5" s="1"/>
  <c r="DY35" i="5"/>
  <c r="DZ35" i="5" s="1"/>
  <c r="DY36" i="5"/>
  <c r="DZ36" i="5" s="1"/>
  <c r="DY37" i="5"/>
  <c r="DZ37" i="5" s="1"/>
  <c r="DY38" i="5"/>
  <c r="DZ38" i="5" s="1"/>
  <c r="DY39" i="5"/>
  <c r="DZ39" i="5" s="1"/>
  <c r="DY40" i="5"/>
  <c r="DZ40" i="5" s="1"/>
  <c r="DY41" i="5"/>
  <c r="DZ41" i="5" s="1"/>
  <c r="DY42" i="5"/>
  <c r="DZ42" i="5" s="1"/>
  <c r="DY43" i="5"/>
  <c r="DZ43" i="5" s="1"/>
  <c r="DY44" i="5"/>
  <c r="DZ44" i="5" s="1"/>
  <c r="DY45" i="5"/>
  <c r="DZ45" i="5" s="1"/>
  <c r="DY46" i="5"/>
  <c r="DZ46" i="5" s="1"/>
  <c r="DY47" i="5"/>
  <c r="DZ47" i="5" s="1"/>
  <c r="DY48" i="5"/>
  <c r="DZ48" i="5" s="1"/>
  <c r="DY49" i="5"/>
  <c r="DZ49" i="5" s="1"/>
  <c r="DY50" i="5"/>
  <c r="DZ50" i="5" s="1"/>
  <c r="DY51" i="5"/>
  <c r="DZ51" i="5" s="1"/>
  <c r="DY52" i="5"/>
  <c r="DZ52" i="5" s="1"/>
  <c r="DY53" i="5"/>
  <c r="DZ53" i="5" s="1"/>
  <c r="DY54" i="5"/>
  <c r="DZ54" i="5" s="1"/>
  <c r="DY55" i="5"/>
  <c r="DZ55" i="5" s="1"/>
  <c r="DY56" i="5"/>
  <c r="DZ56" i="5" s="1"/>
  <c r="DY57" i="5"/>
  <c r="DZ57" i="5" s="1"/>
  <c r="AH5" i="5"/>
  <c r="AI5" i="5" s="1"/>
  <c r="AH6" i="5"/>
  <c r="AI6" i="5" s="1"/>
  <c r="AH7" i="5"/>
  <c r="AI7" i="5" s="1"/>
  <c r="AH8" i="5"/>
  <c r="AI8" i="5" s="1"/>
  <c r="AH9" i="5"/>
  <c r="AI9" i="5" s="1"/>
  <c r="AH10" i="5"/>
  <c r="AI10" i="5" s="1"/>
  <c r="AH11" i="5"/>
  <c r="AI11" i="5" s="1"/>
  <c r="AH12" i="5"/>
  <c r="AI12" i="5" s="1"/>
  <c r="AH13" i="5"/>
  <c r="AI13" i="5" s="1"/>
  <c r="AH14" i="5"/>
  <c r="AI14" i="5" s="1"/>
  <c r="AH15" i="5"/>
  <c r="AI15" i="5" s="1"/>
  <c r="AH16" i="5"/>
  <c r="AI16" i="5" s="1"/>
  <c r="AH17" i="5"/>
  <c r="AI17" i="5" s="1"/>
  <c r="AH18" i="5"/>
  <c r="AI18" i="5" s="1"/>
  <c r="AH19" i="5"/>
  <c r="AI19" i="5" s="1"/>
  <c r="AH20" i="5"/>
  <c r="AI20" i="5" s="1"/>
  <c r="AH21" i="5"/>
  <c r="AI21" i="5" s="1"/>
  <c r="AH22" i="5"/>
  <c r="AI22" i="5" s="1"/>
  <c r="AH23" i="5"/>
  <c r="AI23" i="5" s="1"/>
  <c r="AH24" i="5"/>
  <c r="AI24" i="5" s="1"/>
  <c r="AH25" i="5"/>
  <c r="AI25" i="5" s="1"/>
  <c r="AH26" i="5"/>
  <c r="AI26" i="5" s="1"/>
  <c r="AH27" i="5"/>
  <c r="AI27" i="5" s="1"/>
  <c r="AH28" i="5"/>
  <c r="AI28" i="5" s="1"/>
  <c r="AH29" i="5"/>
  <c r="AI29" i="5" s="1"/>
  <c r="AH30" i="5"/>
  <c r="AI30" i="5" s="1"/>
  <c r="AH31" i="5"/>
  <c r="AI31" i="5" s="1"/>
  <c r="AH32" i="5"/>
  <c r="AI32" i="5" s="1"/>
  <c r="AH33" i="5"/>
  <c r="AI33" i="5" s="1"/>
  <c r="AH34" i="5"/>
  <c r="AI34" i="5" s="1"/>
  <c r="AH35" i="5"/>
  <c r="AI35" i="5" s="1"/>
  <c r="AH36" i="5"/>
  <c r="AI36" i="5" s="1"/>
  <c r="AH37" i="5"/>
  <c r="AI37" i="5" s="1"/>
  <c r="AH38" i="5"/>
  <c r="AI38" i="5" s="1"/>
  <c r="AH39" i="5"/>
  <c r="AI39" i="5" s="1"/>
  <c r="AH40" i="5"/>
  <c r="AI40" i="5" s="1"/>
  <c r="AH41" i="5"/>
  <c r="AI41" i="5" s="1"/>
  <c r="AH42" i="5"/>
  <c r="AI42" i="5" s="1"/>
  <c r="AH43" i="5"/>
  <c r="AI43" i="5" s="1"/>
  <c r="AH44" i="5"/>
  <c r="AI44" i="5" s="1"/>
  <c r="AH45" i="5"/>
  <c r="AI45" i="5" s="1"/>
  <c r="AH46" i="5"/>
  <c r="AI46" i="5" s="1"/>
  <c r="AH47" i="5"/>
  <c r="AI47" i="5" s="1"/>
  <c r="AH48" i="5"/>
  <c r="AI48" i="5" s="1"/>
  <c r="AH49" i="5"/>
  <c r="AI49" i="5" s="1"/>
  <c r="AH50" i="5"/>
  <c r="AI50" i="5" s="1"/>
  <c r="AH51" i="5"/>
  <c r="AI51" i="5" s="1"/>
  <c r="AH52" i="5"/>
  <c r="AI52" i="5" s="1"/>
  <c r="AH53" i="5"/>
  <c r="AH54" i="5"/>
  <c r="AH55" i="5"/>
  <c r="AH56" i="5"/>
  <c r="AH57" i="5"/>
  <c r="DE5" i="5"/>
  <c r="DF5" i="5" s="1"/>
  <c r="DE6" i="5"/>
  <c r="DF6" i="5" s="1"/>
  <c r="DE7" i="5"/>
  <c r="DF7" i="5" s="1"/>
  <c r="DE8" i="5"/>
  <c r="DF8" i="5" s="1"/>
  <c r="DE9" i="5"/>
  <c r="DF9" i="5" s="1"/>
  <c r="DE10" i="5"/>
  <c r="DF10" i="5" s="1"/>
  <c r="DE11" i="5"/>
  <c r="DF11" i="5" s="1"/>
  <c r="DE12" i="5"/>
  <c r="DF12" i="5" s="1"/>
  <c r="DE13" i="5"/>
  <c r="DF13" i="5" s="1"/>
  <c r="DE14" i="5"/>
  <c r="DF14" i="5" s="1"/>
  <c r="DE15" i="5"/>
  <c r="DF15" i="5" s="1"/>
  <c r="DE16" i="5"/>
  <c r="DF16" i="5" s="1"/>
  <c r="DE17" i="5"/>
  <c r="DF17" i="5" s="1"/>
  <c r="DE18" i="5"/>
  <c r="DF18" i="5" s="1"/>
  <c r="DE19" i="5"/>
  <c r="DF19" i="5" s="1"/>
  <c r="DE20" i="5"/>
  <c r="DF20" i="5" s="1"/>
  <c r="DE21" i="5"/>
  <c r="DF21" i="5" s="1"/>
  <c r="DE22" i="5"/>
  <c r="DF22" i="5" s="1"/>
  <c r="DE23" i="5"/>
  <c r="DF23" i="5" s="1"/>
  <c r="DE24" i="5"/>
  <c r="DF24" i="5" s="1"/>
  <c r="DE25" i="5"/>
  <c r="DF25" i="5" s="1"/>
  <c r="DE26" i="5"/>
  <c r="DF26" i="5" s="1"/>
  <c r="DE27" i="5"/>
  <c r="DF27" i="5" s="1"/>
  <c r="DE28" i="5"/>
  <c r="DF28" i="5" s="1"/>
  <c r="DE29" i="5"/>
  <c r="DF29" i="5" s="1"/>
  <c r="DE30" i="5"/>
  <c r="DF30" i="5" s="1"/>
  <c r="DE31" i="5"/>
  <c r="DF31" i="5" s="1"/>
  <c r="DE32" i="5"/>
  <c r="DF32" i="5" s="1"/>
  <c r="DE33" i="5"/>
  <c r="DF33" i="5" s="1"/>
  <c r="DE34" i="5"/>
  <c r="DF34" i="5" s="1"/>
  <c r="DE35" i="5"/>
  <c r="DF35" i="5" s="1"/>
  <c r="DE36" i="5"/>
  <c r="DF36" i="5" s="1"/>
  <c r="DE37" i="5"/>
  <c r="DF37" i="5" s="1"/>
  <c r="DE38" i="5"/>
  <c r="DF38" i="5" s="1"/>
  <c r="DE39" i="5"/>
  <c r="DF39" i="5" s="1"/>
  <c r="DE40" i="5"/>
  <c r="DF40" i="5" s="1"/>
  <c r="DE41" i="5"/>
  <c r="DF41" i="5" s="1"/>
  <c r="DE42" i="5"/>
  <c r="DF42" i="5" s="1"/>
  <c r="DE43" i="5"/>
  <c r="DF43" i="5" s="1"/>
  <c r="DE44" i="5"/>
  <c r="DF44" i="5" s="1"/>
  <c r="DE45" i="5"/>
  <c r="DF45" i="5" s="1"/>
  <c r="DE46" i="5"/>
  <c r="DF46" i="5" s="1"/>
  <c r="DE47" i="5"/>
  <c r="DF47" i="5" s="1"/>
  <c r="DE48" i="5"/>
  <c r="DF48" i="5" s="1"/>
  <c r="DE49" i="5"/>
  <c r="DF49" i="5" s="1"/>
  <c r="DE50" i="5"/>
  <c r="DF50" i="5" s="1"/>
  <c r="DE51" i="5"/>
  <c r="DF51" i="5" s="1"/>
  <c r="DE52" i="5"/>
  <c r="DF52" i="5" s="1"/>
  <c r="DE53" i="5"/>
  <c r="DF53" i="5" s="1"/>
  <c r="DE54" i="5"/>
  <c r="DF54" i="5" s="1"/>
  <c r="DE55" i="5"/>
  <c r="DF55" i="5" s="1"/>
  <c r="DE56" i="5"/>
  <c r="DF56" i="5" s="1"/>
  <c r="DE57" i="5"/>
  <c r="DF57" i="5" s="1"/>
  <c r="GB5" i="5"/>
  <c r="GC5" i="5" s="1"/>
  <c r="GB6" i="5"/>
  <c r="GC6" i="5" s="1"/>
  <c r="GB7" i="5"/>
  <c r="GC7" i="5" s="1"/>
  <c r="GB8" i="5"/>
  <c r="GC8" i="5" s="1"/>
  <c r="GB9" i="5"/>
  <c r="GC9" i="5" s="1"/>
  <c r="GB10" i="5"/>
  <c r="GC10" i="5" s="1"/>
  <c r="GB11" i="5"/>
  <c r="GC11" i="5" s="1"/>
  <c r="GB12" i="5"/>
  <c r="GC12" i="5" s="1"/>
  <c r="GB13" i="5"/>
  <c r="GC13" i="5" s="1"/>
  <c r="GB14" i="5"/>
  <c r="GC14" i="5" s="1"/>
  <c r="GB15" i="5"/>
  <c r="GC15" i="5" s="1"/>
  <c r="GB16" i="5"/>
  <c r="GC16" i="5" s="1"/>
  <c r="GB17" i="5"/>
  <c r="GC17" i="5" s="1"/>
  <c r="GB18" i="5"/>
  <c r="GC18" i="5" s="1"/>
  <c r="GB19" i="5"/>
  <c r="GC19" i="5" s="1"/>
  <c r="GB20" i="5"/>
  <c r="GC20" i="5" s="1"/>
  <c r="GB21" i="5"/>
  <c r="GC21" i="5" s="1"/>
  <c r="GB22" i="5"/>
  <c r="GC22" i="5" s="1"/>
  <c r="GB23" i="5"/>
  <c r="GC23" i="5" s="1"/>
  <c r="GB24" i="5"/>
  <c r="GC24" i="5" s="1"/>
  <c r="GB25" i="5"/>
  <c r="GC25" i="5" s="1"/>
  <c r="GB26" i="5"/>
  <c r="GC26" i="5" s="1"/>
  <c r="GB27" i="5"/>
  <c r="GC27" i="5" s="1"/>
  <c r="GB28" i="5"/>
  <c r="GC28" i="5" s="1"/>
  <c r="GB29" i="5"/>
  <c r="GC29" i="5" s="1"/>
  <c r="GB30" i="5"/>
  <c r="GC30" i="5" s="1"/>
  <c r="GB31" i="5"/>
  <c r="GC31" i="5" s="1"/>
  <c r="GB32" i="5"/>
  <c r="GC32" i="5" s="1"/>
  <c r="GB33" i="5"/>
  <c r="GC33" i="5" s="1"/>
  <c r="GB34" i="5"/>
  <c r="GC34" i="5" s="1"/>
  <c r="GB35" i="5"/>
  <c r="GC35" i="5" s="1"/>
  <c r="GB36" i="5"/>
  <c r="GC36" i="5" s="1"/>
  <c r="GB37" i="5"/>
  <c r="GC37" i="5" s="1"/>
  <c r="GB38" i="5"/>
  <c r="GC38" i="5" s="1"/>
  <c r="GB39" i="5"/>
  <c r="GC39" i="5" s="1"/>
  <c r="GB40" i="5"/>
  <c r="GC40" i="5" s="1"/>
  <c r="GB41" i="5"/>
  <c r="GC41" i="5" s="1"/>
  <c r="GB42" i="5"/>
  <c r="GC42" i="5" s="1"/>
  <c r="GB43" i="5"/>
  <c r="GC43" i="5" s="1"/>
  <c r="GB44" i="5"/>
  <c r="GC44" i="5" s="1"/>
  <c r="GB45" i="5"/>
  <c r="GC45" i="5" s="1"/>
  <c r="GB46" i="5"/>
  <c r="GC46" i="5" s="1"/>
  <c r="GB47" i="5"/>
  <c r="GC47" i="5" s="1"/>
  <c r="GB48" i="5"/>
  <c r="GC48" i="5" s="1"/>
  <c r="GB49" i="5"/>
  <c r="GC49" i="5" s="1"/>
  <c r="GB50" i="5"/>
  <c r="GC50" i="5" s="1"/>
  <c r="GB51" i="5"/>
  <c r="GC51" i="5" s="1"/>
  <c r="GB52" i="5"/>
  <c r="GC52" i="5" s="1"/>
  <c r="GB53" i="5"/>
  <c r="GC53" i="5" s="1"/>
  <c r="GB54" i="5"/>
  <c r="GC54" i="5" s="1"/>
  <c r="GB55" i="5"/>
  <c r="GC55" i="5" s="1"/>
  <c r="GB56" i="5"/>
  <c r="GC56" i="5" s="1"/>
  <c r="GB57" i="5"/>
  <c r="GC57" i="5" s="1"/>
  <c r="AM5" i="5"/>
  <c r="AN5" i="5" s="1"/>
  <c r="AM6" i="5"/>
  <c r="AN6" i="5" s="1"/>
  <c r="AM7" i="5"/>
  <c r="AN7" i="5" s="1"/>
  <c r="AM8" i="5"/>
  <c r="AN8" i="5" s="1"/>
  <c r="AM9" i="5"/>
  <c r="AN9" i="5" s="1"/>
  <c r="AM10" i="5"/>
  <c r="AN10" i="5" s="1"/>
  <c r="AM11" i="5"/>
  <c r="AN11" i="5" s="1"/>
  <c r="AM12" i="5"/>
  <c r="AN12" i="5" s="1"/>
  <c r="AM13" i="5"/>
  <c r="AN13" i="5" s="1"/>
  <c r="AM14" i="5"/>
  <c r="AN14" i="5" s="1"/>
  <c r="AM15" i="5"/>
  <c r="AN15" i="5" s="1"/>
  <c r="AM16" i="5"/>
  <c r="AN16" i="5" s="1"/>
  <c r="AM17" i="5"/>
  <c r="AN17" i="5" s="1"/>
  <c r="AM18" i="5"/>
  <c r="AN18" i="5" s="1"/>
  <c r="AM19" i="5"/>
  <c r="AN19" i="5" s="1"/>
  <c r="AM20" i="5"/>
  <c r="AN20" i="5" s="1"/>
  <c r="AM21" i="5"/>
  <c r="AN21" i="5" s="1"/>
  <c r="AM22" i="5"/>
  <c r="AN22" i="5" s="1"/>
  <c r="AM23" i="5"/>
  <c r="AN23" i="5" s="1"/>
  <c r="AM24" i="5"/>
  <c r="AN24" i="5" s="1"/>
  <c r="AM25" i="5"/>
  <c r="AN25" i="5" s="1"/>
  <c r="AM26" i="5"/>
  <c r="AN26" i="5" s="1"/>
  <c r="AM27" i="5"/>
  <c r="AN27" i="5" s="1"/>
  <c r="AM28" i="5"/>
  <c r="AN28" i="5" s="1"/>
  <c r="AM29" i="5"/>
  <c r="AN29" i="5" s="1"/>
  <c r="AM30" i="5"/>
  <c r="AN30" i="5" s="1"/>
  <c r="AM31" i="5"/>
  <c r="AN31" i="5" s="1"/>
  <c r="AM32" i="5"/>
  <c r="AN32" i="5" s="1"/>
  <c r="AM33" i="5"/>
  <c r="AN33" i="5" s="1"/>
  <c r="AM34" i="5"/>
  <c r="AN34" i="5" s="1"/>
  <c r="AM35" i="5"/>
  <c r="AN35" i="5" s="1"/>
  <c r="AM36" i="5"/>
  <c r="AN36" i="5" s="1"/>
  <c r="AM37" i="5"/>
  <c r="AN37" i="5" s="1"/>
  <c r="AM38" i="5"/>
  <c r="AN38" i="5" s="1"/>
  <c r="AM39" i="5"/>
  <c r="AN39" i="5" s="1"/>
  <c r="AM40" i="5"/>
  <c r="AN40" i="5" s="1"/>
  <c r="AM41" i="5"/>
  <c r="AN41" i="5" s="1"/>
  <c r="AM42" i="5"/>
  <c r="AN42" i="5" s="1"/>
  <c r="AM43" i="5"/>
  <c r="AN43" i="5" s="1"/>
  <c r="AM44" i="5"/>
  <c r="AN44" i="5" s="1"/>
  <c r="AM45" i="5"/>
  <c r="AN45" i="5" s="1"/>
  <c r="AM46" i="5"/>
  <c r="AN46" i="5" s="1"/>
  <c r="AM47" i="5"/>
  <c r="AN47" i="5" s="1"/>
  <c r="AM48" i="5"/>
  <c r="AN48" i="5" s="1"/>
  <c r="AM49" i="5"/>
  <c r="AN49" i="5" s="1"/>
  <c r="AM50" i="5"/>
  <c r="AN50" i="5" s="1"/>
  <c r="AM51" i="5"/>
  <c r="AN51" i="5" s="1"/>
  <c r="AM52" i="5"/>
  <c r="AN52" i="5" s="1"/>
  <c r="AM53" i="5"/>
  <c r="AN53" i="5" s="1"/>
  <c r="AM54" i="5"/>
  <c r="AM55" i="5"/>
  <c r="AM56" i="5"/>
  <c r="AM57" i="5"/>
  <c r="EN5" i="5"/>
  <c r="EO5" i="5" s="1"/>
  <c r="EN6" i="5"/>
  <c r="EO6" i="5" s="1"/>
  <c r="EN7" i="5"/>
  <c r="EO7" i="5" s="1"/>
  <c r="EN8" i="5"/>
  <c r="EO8" i="5" s="1"/>
  <c r="EN9" i="5"/>
  <c r="EO9" i="5" s="1"/>
  <c r="EN10" i="5"/>
  <c r="EO10" i="5" s="1"/>
  <c r="EN11" i="5"/>
  <c r="EO11" i="5" s="1"/>
  <c r="EN12" i="5"/>
  <c r="EO12" i="5" s="1"/>
  <c r="EN13" i="5"/>
  <c r="EO13" i="5" s="1"/>
  <c r="EN14" i="5"/>
  <c r="EO14" i="5" s="1"/>
  <c r="EN15" i="5"/>
  <c r="EO15" i="5" s="1"/>
  <c r="EN16" i="5"/>
  <c r="EO16" i="5" s="1"/>
  <c r="EN17" i="5"/>
  <c r="EO17" i="5" s="1"/>
  <c r="EN18" i="5"/>
  <c r="EO18" i="5" s="1"/>
  <c r="EN19" i="5"/>
  <c r="EO19" i="5" s="1"/>
  <c r="EN20" i="5"/>
  <c r="EO20" i="5" s="1"/>
  <c r="EN21" i="5"/>
  <c r="EO21" i="5" s="1"/>
  <c r="EN22" i="5"/>
  <c r="EO22" i="5" s="1"/>
  <c r="EN23" i="5"/>
  <c r="EO23" i="5" s="1"/>
  <c r="EN24" i="5"/>
  <c r="EO24" i="5" s="1"/>
  <c r="EN25" i="5"/>
  <c r="EO25" i="5" s="1"/>
  <c r="EN26" i="5"/>
  <c r="EO26" i="5" s="1"/>
  <c r="EN27" i="5"/>
  <c r="EO27" i="5" s="1"/>
  <c r="EN28" i="5"/>
  <c r="EO28" i="5" s="1"/>
  <c r="EN29" i="5"/>
  <c r="EO29" i="5" s="1"/>
  <c r="EN30" i="5"/>
  <c r="EO30" i="5" s="1"/>
  <c r="EN31" i="5"/>
  <c r="EO31" i="5" s="1"/>
  <c r="EN32" i="5"/>
  <c r="EO32" i="5" s="1"/>
  <c r="EN33" i="5"/>
  <c r="EO33" i="5" s="1"/>
  <c r="EN34" i="5"/>
  <c r="EO34" i="5" s="1"/>
  <c r="EN35" i="5"/>
  <c r="EO35" i="5" s="1"/>
  <c r="EN36" i="5"/>
  <c r="EO36" i="5" s="1"/>
  <c r="EN37" i="5"/>
  <c r="EO37" i="5" s="1"/>
  <c r="EN38" i="5"/>
  <c r="EO38" i="5" s="1"/>
  <c r="EN39" i="5"/>
  <c r="EO39" i="5" s="1"/>
  <c r="EN40" i="5"/>
  <c r="EO40" i="5" s="1"/>
  <c r="EN41" i="5"/>
  <c r="EO41" i="5" s="1"/>
  <c r="EN42" i="5"/>
  <c r="EO42" i="5" s="1"/>
  <c r="EN43" i="5"/>
  <c r="EO43" i="5" s="1"/>
  <c r="EN44" i="5"/>
  <c r="EO44" i="5" s="1"/>
  <c r="EN45" i="5"/>
  <c r="EO45" i="5" s="1"/>
  <c r="EN46" i="5"/>
  <c r="EO46" i="5" s="1"/>
  <c r="EN47" i="5"/>
  <c r="EO47" i="5" s="1"/>
  <c r="EN48" i="5"/>
  <c r="EO48" i="5" s="1"/>
  <c r="EN49" i="5"/>
  <c r="EO49" i="5" s="1"/>
  <c r="EN50" i="5"/>
  <c r="EO50" i="5" s="1"/>
  <c r="EN51" i="5"/>
  <c r="EO51" i="5" s="1"/>
  <c r="EN52" i="5"/>
  <c r="EO52" i="5" s="1"/>
  <c r="EN53" i="5"/>
  <c r="EO53" i="5" s="1"/>
  <c r="EN54" i="5"/>
  <c r="EO54" i="5" s="1"/>
  <c r="EN55" i="5"/>
  <c r="EO55" i="5" s="1"/>
  <c r="EN56" i="5"/>
  <c r="EO56" i="5" s="1"/>
  <c r="EN57" i="5"/>
  <c r="EO57" i="5" s="1"/>
  <c r="BB5" i="5"/>
  <c r="BC5" i="5" s="1"/>
  <c r="BB6" i="5"/>
  <c r="BC6" i="5" s="1"/>
  <c r="BB7" i="5"/>
  <c r="BC7" i="5" s="1"/>
  <c r="BB8" i="5"/>
  <c r="BC8" i="5" s="1"/>
  <c r="BB9" i="5"/>
  <c r="BC9" i="5" s="1"/>
  <c r="BB10" i="5"/>
  <c r="BC10" i="5" s="1"/>
  <c r="BB11" i="5"/>
  <c r="BC11" i="5" s="1"/>
  <c r="BB12" i="5"/>
  <c r="BC12" i="5" s="1"/>
  <c r="BB13" i="5"/>
  <c r="BC13" i="5" s="1"/>
  <c r="BB14" i="5"/>
  <c r="BC14" i="5" s="1"/>
  <c r="BB15" i="5"/>
  <c r="BC15" i="5" s="1"/>
  <c r="BB16" i="5"/>
  <c r="BC16" i="5" s="1"/>
  <c r="BB17" i="5"/>
  <c r="BC17" i="5" s="1"/>
  <c r="BB18" i="5"/>
  <c r="BC18" i="5" s="1"/>
  <c r="BB19" i="5"/>
  <c r="BC19" i="5" s="1"/>
  <c r="BB20" i="5"/>
  <c r="BC20" i="5" s="1"/>
  <c r="BB21" i="5"/>
  <c r="BC21" i="5" s="1"/>
  <c r="BB22" i="5"/>
  <c r="BC22" i="5" s="1"/>
  <c r="BB23" i="5"/>
  <c r="BC23" i="5" s="1"/>
  <c r="BB24" i="5"/>
  <c r="BC24" i="5" s="1"/>
  <c r="BB25" i="5"/>
  <c r="BC25" i="5" s="1"/>
  <c r="BB26" i="5"/>
  <c r="BC26" i="5" s="1"/>
  <c r="BB27" i="5"/>
  <c r="BC27" i="5" s="1"/>
  <c r="BB28" i="5"/>
  <c r="BC28" i="5" s="1"/>
  <c r="BB29" i="5"/>
  <c r="BC29" i="5" s="1"/>
  <c r="BB30" i="5"/>
  <c r="BC30" i="5" s="1"/>
  <c r="BB31" i="5"/>
  <c r="BC31" i="5" s="1"/>
  <c r="BB32" i="5"/>
  <c r="BC32" i="5" s="1"/>
  <c r="BB33" i="5"/>
  <c r="BC33" i="5" s="1"/>
  <c r="BB34" i="5"/>
  <c r="BC34" i="5" s="1"/>
  <c r="BB35" i="5"/>
  <c r="BC35" i="5" s="1"/>
  <c r="BB36" i="5"/>
  <c r="BC36" i="5" s="1"/>
  <c r="BB37" i="5"/>
  <c r="BC37" i="5" s="1"/>
  <c r="BB38" i="5"/>
  <c r="BC38" i="5" s="1"/>
  <c r="BB39" i="5"/>
  <c r="BC39" i="5" s="1"/>
  <c r="BB40" i="5"/>
  <c r="BC40" i="5" s="1"/>
  <c r="BB41" i="5"/>
  <c r="BC41" i="5" s="1"/>
  <c r="BB42" i="5"/>
  <c r="BC42" i="5" s="1"/>
  <c r="BB43" i="5"/>
  <c r="BC43" i="5" s="1"/>
  <c r="BB44" i="5"/>
  <c r="BC44" i="5" s="1"/>
  <c r="BB45" i="5"/>
  <c r="BC45" i="5" s="1"/>
  <c r="BB46" i="5"/>
  <c r="BC46" i="5" s="1"/>
  <c r="BB47" i="5"/>
  <c r="BC47" i="5" s="1"/>
  <c r="BB48" i="5"/>
  <c r="BC48" i="5" s="1"/>
  <c r="BB49" i="5"/>
  <c r="BC49" i="5" s="1"/>
  <c r="BB50" i="5"/>
  <c r="BC50" i="5" s="1"/>
  <c r="BB51" i="5"/>
  <c r="BC51" i="5" s="1"/>
  <c r="BB52" i="5"/>
  <c r="BC52" i="5" s="1"/>
  <c r="BB53" i="5"/>
  <c r="BC53" i="5" s="1"/>
  <c r="BB54" i="5"/>
  <c r="BC54" i="5" s="1"/>
  <c r="BB55" i="5"/>
  <c r="BC55" i="5" s="1"/>
  <c r="BB56" i="5"/>
  <c r="BC56" i="5" s="1"/>
  <c r="BB57" i="5"/>
  <c r="CF5" i="11"/>
  <c r="CG5" i="11" s="1"/>
  <c r="CF6" i="11"/>
  <c r="CG6" i="11" s="1"/>
  <c r="CF7" i="11"/>
  <c r="CG7" i="11" s="1"/>
  <c r="CF8" i="11"/>
  <c r="CG8" i="11" s="1"/>
  <c r="CF9" i="11"/>
  <c r="CG9" i="11" s="1"/>
  <c r="CF10" i="11"/>
  <c r="CG10" i="11" s="1"/>
  <c r="CF11" i="11"/>
  <c r="CG11" i="11" s="1"/>
  <c r="CF12" i="11"/>
  <c r="CG12" i="11" s="1"/>
  <c r="CF13" i="11"/>
  <c r="CG13" i="11" s="1"/>
  <c r="CF14" i="11"/>
  <c r="CG14" i="11" s="1"/>
  <c r="CF15" i="11"/>
  <c r="CG15" i="11" s="1"/>
  <c r="CF16" i="11"/>
  <c r="CG16" i="11" s="1"/>
  <c r="CF17" i="11"/>
  <c r="CG17" i="11" s="1"/>
  <c r="CF18" i="11"/>
  <c r="CG18" i="11" s="1"/>
  <c r="CF19" i="11"/>
  <c r="CG19" i="11" s="1"/>
  <c r="CF20" i="11"/>
  <c r="CG20" i="11" s="1"/>
  <c r="CF21" i="11"/>
  <c r="CG21" i="11" s="1"/>
  <c r="CF22" i="11"/>
  <c r="CG22" i="11" s="1"/>
  <c r="CF23" i="11"/>
  <c r="CG23" i="11" s="1"/>
  <c r="CF24" i="11"/>
  <c r="CG24" i="11" s="1"/>
  <c r="CF25" i="11"/>
  <c r="CG25" i="11" s="1"/>
  <c r="CF26" i="11"/>
  <c r="CG26" i="11" s="1"/>
  <c r="CF27" i="11"/>
  <c r="CG27" i="11" s="1"/>
  <c r="CF28" i="11"/>
  <c r="CG28" i="11" s="1"/>
  <c r="CF29" i="11"/>
  <c r="CG29" i="11" s="1"/>
  <c r="CF30" i="11"/>
  <c r="CG30" i="11" s="1"/>
  <c r="CF31" i="11"/>
  <c r="CG31" i="11" s="1"/>
  <c r="CF32" i="11"/>
  <c r="CG32" i="11" s="1"/>
  <c r="CF33" i="11"/>
  <c r="CG33" i="11" s="1"/>
  <c r="CF34" i="11"/>
  <c r="CG34" i="11" s="1"/>
  <c r="CF35" i="11"/>
  <c r="CG35" i="11" s="1"/>
  <c r="CF36" i="11"/>
  <c r="CG36" i="11" s="1"/>
  <c r="CF37" i="11"/>
  <c r="CG37" i="11" s="1"/>
  <c r="CF38" i="11"/>
  <c r="CG38" i="11" s="1"/>
  <c r="CF39" i="11"/>
  <c r="CG39" i="11" s="1"/>
  <c r="CF40" i="11"/>
  <c r="CG40" i="11" s="1"/>
  <c r="CF41" i="11"/>
  <c r="CG41" i="11" s="1"/>
  <c r="CF42" i="11"/>
  <c r="CG42" i="11" s="1"/>
  <c r="CF43" i="11"/>
  <c r="CG43" i="11" s="1"/>
  <c r="CF44" i="11"/>
  <c r="CG44" i="11" s="1"/>
  <c r="CF45" i="11"/>
  <c r="CG45" i="11" s="1"/>
  <c r="CF46" i="11"/>
  <c r="CG46" i="11" s="1"/>
  <c r="CF47" i="11"/>
  <c r="CG47" i="11" s="1"/>
  <c r="CF48" i="11"/>
  <c r="CG48" i="11" s="1"/>
  <c r="CF49" i="11"/>
  <c r="CG49" i="11" s="1"/>
  <c r="CF50" i="11"/>
  <c r="CG50" i="11" s="1"/>
  <c r="CF51" i="11"/>
  <c r="CG51" i="11" s="1"/>
  <c r="CF52" i="11"/>
  <c r="CG52" i="11" s="1"/>
  <c r="CF53" i="11"/>
  <c r="CG53" i="11" s="1"/>
  <c r="CF54" i="11"/>
  <c r="CG54" i="11" s="1"/>
  <c r="CF55" i="11"/>
  <c r="CG55" i="11" s="1"/>
  <c r="CF56" i="11"/>
  <c r="CG56" i="11" s="1"/>
  <c r="CF57" i="11"/>
  <c r="CG57" i="11" s="1"/>
  <c r="FH5" i="11"/>
  <c r="FI5" i="11" s="1"/>
  <c r="FH6" i="11"/>
  <c r="FI6" i="11" s="1"/>
  <c r="FH7" i="11"/>
  <c r="FI7" i="11" s="1"/>
  <c r="FH8" i="11"/>
  <c r="FI8" i="11" s="1"/>
  <c r="FH9" i="11"/>
  <c r="FI9" i="11" s="1"/>
  <c r="FH10" i="11"/>
  <c r="FI10" i="11" s="1"/>
  <c r="FH11" i="11"/>
  <c r="FI11" i="11" s="1"/>
  <c r="FH12" i="11"/>
  <c r="FI12" i="11" s="1"/>
  <c r="FH13" i="11"/>
  <c r="FI13" i="11" s="1"/>
  <c r="FH14" i="11"/>
  <c r="FI14" i="11" s="1"/>
  <c r="FH15" i="11"/>
  <c r="FI15" i="11" s="1"/>
  <c r="FH16" i="11"/>
  <c r="FI16" i="11" s="1"/>
  <c r="FH17" i="11"/>
  <c r="FI17" i="11" s="1"/>
  <c r="FH18" i="11"/>
  <c r="FI18" i="11" s="1"/>
  <c r="FH19" i="11"/>
  <c r="FI19" i="11" s="1"/>
  <c r="FH20" i="11"/>
  <c r="FI20" i="11" s="1"/>
  <c r="FH21" i="11"/>
  <c r="FI21" i="11" s="1"/>
  <c r="FH22" i="11"/>
  <c r="FI22" i="11" s="1"/>
  <c r="FH23" i="11"/>
  <c r="FI23" i="11" s="1"/>
  <c r="FH24" i="11"/>
  <c r="FI24" i="11" s="1"/>
  <c r="FH25" i="11"/>
  <c r="FI25" i="11" s="1"/>
  <c r="FH26" i="11"/>
  <c r="FI26" i="11" s="1"/>
  <c r="FH27" i="11"/>
  <c r="FI27" i="11" s="1"/>
  <c r="FH28" i="11"/>
  <c r="FI28" i="11" s="1"/>
  <c r="FH29" i="11"/>
  <c r="FI29" i="11" s="1"/>
  <c r="FH30" i="11"/>
  <c r="FI30" i="11" s="1"/>
  <c r="FH31" i="11"/>
  <c r="FI31" i="11" s="1"/>
  <c r="FH32" i="11"/>
  <c r="FI32" i="11" s="1"/>
  <c r="FH33" i="11"/>
  <c r="FI33" i="11" s="1"/>
  <c r="FH34" i="11"/>
  <c r="FI34" i="11" s="1"/>
  <c r="FH35" i="11"/>
  <c r="FI35" i="11" s="1"/>
  <c r="FH36" i="11"/>
  <c r="FI36" i="11" s="1"/>
  <c r="FH37" i="11"/>
  <c r="FI37" i="11" s="1"/>
  <c r="FH38" i="11"/>
  <c r="FI38" i="11" s="1"/>
  <c r="FH39" i="11"/>
  <c r="FI39" i="11" s="1"/>
  <c r="FH40" i="11"/>
  <c r="FI40" i="11" s="1"/>
  <c r="FH41" i="11"/>
  <c r="FI41" i="11" s="1"/>
  <c r="FH42" i="11"/>
  <c r="FI42" i="11" s="1"/>
  <c r="FH43" i="11"/>
  <c r="FI43" i="11" s="1"/>
  <c r="FH44" i="11"/>
  <c r="FI44" i="11" s="1"/>
  <c r="FH45" i="11"/>
  <c r="FI45" i="11" s="1"/>
  <c r="FH46" i="11"/>
  <c r="FI46" i="11" s="1"/>
  <c r="FH47" i="11"/>
  <c r="FI47" i="11" s="1"/>
  <c r="FH48" i="11"/>
  <c r="FI48" i="11" s="1"/>
  <c r="FH49" i="11"/>
  <c r="FI49" i="11" s="1"/>
  <c r="FH50" i="11"/>
  <c r="FI50" i="11" s="1"/>
  <c r="FH51" i="11"/>
  <c r="FI51" i="11" s="1"/>
  <c r="FH52" i="11"/>
  <c r="FI52" i="11" s="1"/>
  <c r="FH53" i="11"/>
  <c r="FI53" i="11" s="1"/>
  <c r="FH54" i="11"/>
  <c r="FI54" i="11" s="1"/>
  <c r="FH55" i="11"/>
  <c r="FI55" i="11" s="1"/>
  <c r="FH56" i="11"/>
  <c r="FI56" i="11" s="1"/>
  <c r="FH57" i="11"/>
  <c r="FI57" i="11" s="1"/>
  <c r="BQ5" i="11"/>
  <c r="BR5" i="11" s="1"/>
  <c r="BQ6" i="11"/>
  <c r="BR6" i="11" s="1"/>
  <c r="BQ7" i="11"/>
  <c r="BR7" i="11" s="1"/>
  <c r="BQ8" i="11"/>
  <c r="BR8" i="11" s="1"/>
  <c r="BQ9" i="11"/>
  <c r="BR9" i="11" s="1"/>
  <c r="BQ10" i="11"/>
  <c r="BR10" i="11" s="1"/>
  <c r="BQ11" i="11"/>
  <c r="BR11" i="11" s="1"/>
  <c r="BQ12" i="11"/>
  <c r="BR12" i="11" s="1"/>
  <c r="BQ13" i="11"/>
  <c r="BR13" i="11" s="1"/>
  <c r="BQ14" i="11"/>
  <c r="BR14" i="11" s="1"/>
  <c r="BQ15" i="11"/>
  <c r="BR15" i="11" s="1"/>
  <c r="BQ16" i="11"/>
  <c r="BR16" i="11" s="1"/>
  <c r="BQ17" i="11"/>
  <c r="BR17" i="11" s="1"/>
  <c r="BQ18" i="11"/>
  <c r="BR18" i="11" s="1"/>
  <c r="BQ19" i="11"/>
  <c r="BR19" i="11" s="1"/>
  <c r="BQ20" i="11"/>
  <c r="BR20" i="11" s="1"/>
  <c r="BQ21" i="11"/>
  <c r="BR21" i="11" s="1"/>
  <c r="BQ22" i="11"/>
  <c r="BR22" i="11" s="1"/>
  <c r="BQ23" i="11"/>
  <c r="BR23" i="11" s="1"/>
  <c r="BQ24" i="11"/>
  <c r="BR24" i="11" s="1"/>
  <c r="BQ25" i="11"/>
  <c r="BR25" i="11" s="1"/>
  <c r="BQ26" i="11"/>
  <c r="BR26" i="11" s="1"/>
  <c r="BQ27" i="11"/>
  <c r="BR27" i="11" s="1"/>
  <c r="BQ28" i="11"/>
  <c r="BR28" i="11" s="1"/>
  <c r="BQ29" i="11"/>
  <c r="BR29" i="11" s="1"/>
  <c r="BQ30" i="11"/>
  <c r="BR30" i="11" s="1"/>
  <c r="BQ31" i="11"/>
  <c r="BR31" i="11" s="1"/>
  <c r="BQ32" i="11"/>
  <c r="BR32" i="11" s="1"/>
  <c r="BQ33" i="11"/>
  <c r="BR33" i="11" s="1"/>
  <c r="BQ34" i="11"/>
  <c r="BR34" i="11" s="1"/>
  <c r="BQ35" i="11"/>
  <c r="BR35" i="11" s="1"/>
  <c r="BQ36" i="11"/>
  <c r="BR36" i="11" s="1"/>
  <c r="BQ37" i="11"/>
  <c r="BR37" i="11" s="1"/>
  <c r="BQ38" i="11"/>
  <c r="BR38" i="11" s="1"/>
  <c r="BQ39" i="11"/>
  <c r="BR39" i="11" s="1"/>
  <c r="BQ40" i="11"/>
  <c r="BR40" i="11" s="1"/>
  <c r="BQ41" i="11"/>
  <c r="BR41" i="11" s="1"/>
  <c r="BQ42" i="11"/>
  <c r="BR42" i="11" s="1"/>
  <c r="BQ43" i="11"/>
  <c r="BR43" i="11" s="1"/>
  <c r="BQ44" i="11"/>
  <c r="BR44" i="11" s="1"/>
  <c r="BQ45" i="11"/>
  <c r="BR45" i="11" s="1"/>
  <c r="BQ46" i="11"/>
  <c r="BR46" i="11" s="1"/>
  <c r="BQ47" i="11"/>
  <c r="BR47" i="11" s="1"/>
  <c r="BQ48" i="11"/>
  <c r="BR48" i="11" s="1"/>
  <c r="BQ49" i="11"/>
  <c r="BR49" i="11" s="1"/>
  <c r="BQ50" i="11"/>
  <c r="BR50" i="11" s="1"/>
  <c r="BQ51" i="11"/>
  <c r="BR51" i="11" s="1"/>
  <c r="BQ52" i="11"/>
  <c r="BR52" i="11" s="1"/>
  <c r="BQ53" i="11"/>
  <c r="BR53" i="11" s="1"/>
  <c r="BQ54" i="11"/>
  <c r="BR54" i="11" s="1"/>
  <c r="BQ55" i="11"/>
  <c r="BR55" i="11" s="1"/>
  <c r="BQ56" i="11"/>
  <c r="BR56" i="11" s="1"/>
  <c r="BQ57" i="11"/>
  <c r="BR57" i="11" s="1"/>
  <c r="GG5" i="11"/>
  <c r="GH5" i="11" s="1"/>
  <c r="GG6" i="11"/>
  <c r="GH6" i="11" s="1"/>
  <c r="GG7" i="11"/>
  <c r="GH7" i="11" s="1"/>
  <c r="GG8" i="11"/>
  <c r="GH8" i="11" s="1"/>
  <c r="GG9" i="11"/>
  <c r="GH9" i="11" s="1"/>
  <c r="GG10" i="11"/>
  <c r="GH10" i="11" s="1"/>
  <c r="GG11" i="11"/>
  <c r="GH11" i="11" s="1"/>
  <c r="GG12" i="11"/>
  <c r="GH12" i="11" s="1"/>
  <c r="GG13" i="11"/>
  <c r="GH13" i="11" s="1"/>
  <c r="GG14" i="11"/>
  <c r="GH14" i="11" s="1"/>
  <c r="GG15" i="11"/>
  <c r="GH15" i="11" s="1"/>
  <c r="GG16" i="11"/>
  <c r="GH16" i="11" s="1"/>
  <c r="GG17" i="11"/>
  <c r="GH17" i="11" s="1"/>
  <c r="GG18" i="11"/>
  <c r="GH18" i="11" s="1"/>
  <c r="GG19" i="11"/>
  <c r="GH19" i="11" s="1"/>
  <c r="GG20" i="11"/>
  <c r="GH20" i="11" s="1"/>
  <c r="GG21" i="11"/>
  <c r="GH21" i="11" s="1"/>
  <c r="GG22" i="11"/>
  <c r="GH22" i="11" s="1"/>
  <c r="GG23" i="11"/>
  <c r="GH23" i="11" s="1"/>
  <c r="GG24" i="11"/>
  <c r="GH24" i="11" s="1"/>
  <c r="GG25" i="11"/>
  <c r="GH25" i="11" s="1"/>
  <c r="GG26" i="11"/>
  <c r="GH26" i="11" s="1"/>
  <c r="GG27" i="11"/>
  <c r="GH27" i="11" s="1"/>
  <c r="GG28" i="11"/>
  <c r="GH28" i="11" s="1"/>
  <c r="GG29" i="11"/>
  <c r="GH29" i="11" s="1"/>
  <c r="GG30" i="11"/>
  <c r="GH30" i="11" s="1"/>
  <c r="GG31" i="11"/>
  <c r="GH31" i="11" s="1"/>
  <c r="GG32" i="11"/>
  <c r="GH32" i="11" s="1"/>
  <c r="GG33" i="11"/>
  <c r="GH33" i="11" s="1"/>
  <c r="GG34" i="11"/>
  <c r="GH34" i="11" s="1"/>
  <c r="GG35" i="11"/>
  <c r="GH35" i="11" s="1"/>
  <c r="GG36" i="11"/>
  <c r="GH36" i="11" s="1"/>
  <c r="GG37" i="11"/>
  <c r="GH37" i="11" s="1"/>
  <c r="GG38" i="11"/>
  <c r="GH38" i="11" s="1"/>
  <c r="GG39" i="11"/>
  <c r="GH39" i="11" s="1"/>
  <c r="GG40" i="11"/>
  <c r="GH40" i="11" s="1"/>
  <c r="GG41" i="11"/>
  <c r="GH41" i="11" s="1"/>
  <c r="GG42" i="11"/>
  <c r="GH42" i="11" s="1"/>
  <c r="GG43" i="11"/>
  <c r="GH43" i="11" s="1"/>
  <c r="GG44" i="11"/>
  <c r="GH44" i="11" s="1"/>
  <c r="GG45" i="11"/>
  <c r="GH45" i="11" s="1"/>
  <c r="GG46" i="11"/>
  <c r="GH46" i="11" s="1"/>
  <c r="GG47" i="11"/>
  <c r="GH47" i="11" s="1"/>
  <c r="GG48" i="11"/>
  <c r="GH48" i="11" s="1"/>
  <c r="GG49" i="11"/>
  <c r="GH49" i="11" s="1"/>
  <c r="GG50" i="11"/>
  <c r="GH50" i="11" s="1"/>
  <c r="GG51" i="11"/>
  <c r="GH51" i="11" s="1"/>
  <c r="GG52" i="11"/>
  <c r="GH52" i="11" s="1"/>
  <c r="GG53" i="11"/>
  <c r="GH53" i="11" s="1"/>
  <c r="GG54" i="11"/>
  <c r="GH54" i="11" s="1"/>
  <c r="GG55" i="11"/>
  <c r="GH55" i="11" s="1"/>
  <c r="GG56" i="11"/>
  <c r="GH56" i="11" s="1"/>
  <c r="GG57" i="11"/>
  <c r="GH57" i="11" s="1"/>
  <c r="CK5" i="11"/>
  <c r="CL5" i="11" s="1"/>
  <c r="CK6" i="11"/>
  <c r="CL6" i="11" s="1"/>
  <c r="CK7" i="11"/>
  <c r="CL7" i="11" s="1"/>
  <c r="CK8" i="11"/>
  <c r="CL8" i="11" s="1"/>
  <c r="CK9" i="11"/>
  <c r="CL9" i="11" s="1"/>
  <c r="CK10" i="11"/>
  <c r="CL10" i="11" s="1"/>
  <c r="CK11" i="11"/>
  <c r="CL11" i="11" s="1"/>
  <c r="CK12" i="11"/>
  <c r="CL12" i="11" s="1"/>
  <c r="CK13" i="11"/>
  <c r="CL13" i="11" s="1"/>
  <c r="CK14" i="11"/>
  <c r="CL14" i="11" s="1"/>
  <c r="CK15" i="11"/>
  <c r="CL15" i="11" s="1"/>
  <c r="CK16" i="11"/>
  <c r="CL16" i="11" s="1"/>
  <c r="CK17" i="11"/>
  <c r="CL17" i="11" s="1"/>
  <c r="CK18" i="11"/>
  <c r="CL18" i="11" s="1"/>
  <c r="CK19" i="11"/>
  <c r="CL19" i="11" s="1"/>
  <c r="CK20" i="11"/>
  <c r="CL20" i="11" s="1"/>
  <c r="CK21" i="11"/>
  <c r="CL21" i="11" s="1"/>
  <c r="CK22" i="11"/>
  <c r="CL22" i="11" s="1"/>
  <c r="CK23" i="11"/>
  <c r="CL23" i="11" s="1"/>
  <c r="CK24" i="11"/>
  <c r="CL24" i="11" s="1"/>
  <c r="CK25" i="11"/>
  <c r="CL25" i="11" s="1"/>
  <c r="CK26" i="11"/>
  <c r="CL26" i="11" s="1"/>
  <c r="CK27" i="11"/>
  <c r="CL27" i="11" s="1"/>
  <c r="CK28" i="11"/>
  <c r="CL28" i="11" s="1"/>
  <c r="CK29" i="11"/>
  <c r="CL29" i="11" s="1"/>
  <c r="CK30" i="11"/>
  <c r="CL30" i="11" s="1"/>
  <c r="CK31" i="11"/>
  <c r="CL31" i="11" s="1"/>
  <c r="CK32" i="11"/>
  <c r="CL32" i="11" s="1"/>
  <c r="CK33" i="11"/>
  <c r="CL33" i="11" s="1"/>
  <c r="CK34" i="11"/>
  <c r="CL34" i="11" s="1"/>
  <c r="CK35" i="11"/>
  <c r="CL35" i="11" s="1"/>
  <c r="CK36" i="11"/>
  <c r="CL36" i="11" s="1"/>
  <c r="CK37" i="11"/>
  <c r="CL37" i="11" s="1"/>
  <c r="CK38" i="11"/>
  <c r="CL38" i="11" s="1"/>
  <c r="CK39" i="11"/>
  <c r="CL39" i="11" s="1"/>
  <c r="CK40" i="11"/>
  <c r="CL40" i="11" s="1"/>
  <c r="CK41" i="11"/>
  <c r="CL41" i="11" s="1"/>
  <c r="CK42" i="11"/>
  <c r="CL42" i="11" s="1"/>
  <c r="CK43" i="11"/>
  <c r="CL43" i="11" s="1"/>
  <c r="CK44" i="11"/>
  <c r="CL44" i="11" s="1"/>
  <c r="CK45" i="11"/>
  <c r="CL45" i="11" s="1"/>
  <c r="CK46" i="11"/>
  <c r="CL46" i="11" s="1"/>
  <c r="CK47" i="11"/>
  <c r="CL47" i="11" s="1"/>
  <c r="CK48" i="11"/>
  <c r="CL48" i="11" s="1"/>
  <c r="CK49" i="11"/>
  <c r="CL49" i="11" s="1"/>
  <c r="CK50" i="11"/>
  <c r="CL50" i="11" s="1"/>
  <c r="CK51" i="11"/>
  <c r="CL51" i="11" s="1"/>
  <c r="CK52" i="11"/>
  <c r="CL52" i="11" s="1"/>
  <c r="CK53" i="11"/>
  <c r="CL53" i="11" s="1"/>
  <c r="CK54" i="11"/>
  <c r="CL54" i="11" s="1"/>
  <c r="CK55" i="11"/>
  <c r="CL55" i="11" s="1"/>
  <c r="CK56" i="11"/>
  <c r="CL56" i="11" s="1"/>
  <c r="CK57" i="11"/>
  <c r="CL57" i="11" s="1"/>
  <c r="CZ5" i="11"/>
  <c r="DA5" i="11" s="1"/>
  <c r="CZ6" i="11"/>
  <c r="DA6" i="11" s="1"/>
  <c r="CZ7" i="11"/>
  <c r="DA7" i="11" s="1"/>
  <c r="CZ8" i="11"/>
  <c r="DA8" i="11" s="1"/>
  <c r="CZ9" i="11"/>
  <c r="DA9" i="11" s="1"/>
  <c r="CZ10" i="11"/>
  <c r="DA10" i="11" s="1"/>
  <c r="CZ11" i="11"/>
  <c r="DA11" i="11" s="1"/>
  <c r="CZ12" i="11"/>
  <c r="DA12" i="11" s="1"/>
  <c r="CZ13" i="11"/>
  <c r="DA13" i="11" s="1"/>
  <c r="CZ14" i="11"/>
  <c r="DA14" i="11" s="1"/>
  <c r="CZ15" i="11"/>
  <c r="DA15" i="11" s="1"/>
  <c r="CZ16" i="11"/>
  <c r="DA16" i="11" s="1"/>
  <c r="CZ17" i="11"/>
  <c r="DA17" i="11" s="1"/>
  <c r="CZ18" i="11"/>
  <c r="DA18" i="11" s="1"/>
  <c r="CZ19" i="11"/>
  <c r="DA19" i="11" s="1"/>
  <c r="CZ20" i="11"/>
  <c r="DA20" i="11" s="1"/>
  <c r="CZ21" i="11"/>
  <c r="DA21" i="11" s="1"/>
  <c r="CZ22" i="11"/>
  <c r="DA22" i="11" s="1"/>
  <c r="CZ23" i="11"/>
  <c r="DA23" i="11" s="1"/>
  <c r="CZ24" i="11"/>
  <c r="DA24" i="11" s="1"/>
  <c r="CZ25" i="11"/>
  <c r="DA25" i="11" s="1"/>
  <c r="CZ26" i="11"/>
  <c r="DA26" i="11" s="1"/>
  <c r="CZ27" i="11"/>
  <c r="DA27" i="11" s="1"/>
  <c r="CZ28" i="11"/>
  <c r="DA28" i="11" s="1"/>
  <c r="CZ29" i="11"/>
  <c r="DA29" i="11" s="1"/>
  <c r="CZ30" i="11"/>
  <c r="DA30" i="11" s="1"/>
  <c r="CZ31" i="11"/>
  <c r="DA31" i="11" s="1"/>
  <c r="CZ32" i="11"/>
  <c r="DA32" i="11" s="1"/>
  <c r="CZ33" i="11"/>
  <c r="DA33" i="11" s="1"/>
  <c r="CZ34" i="11"/>
  <c r="DA34" i="11" s="1"/>
  <c r="CZ35" i="11"/>
  <c r="DA35" i="11" s="1"/>
  <c r="CZ36" i="11"/>
  <c r="DA36" i="11" s="1"/>
  <c r="CZ37" i="11"/>
  <c r="DA37" i="11" s="1"/>
  <c r="CZ38" i="11"/>
  <c r="DA38" i="11" s="1"/>
  <c r="CZ39" i="11"/>
  <c r="DA39" i="11" s="1"/>
  <c r="CZ40" i="11"/>
  <c r="DA40" i="11" s="1"/>
  <c r="CZ41" i="11"/>
  <c r="DA41" i="11" s="1"/>
  <c r="CZ42" i="11"/>
  <c r="DA42" i="11" s="1"/>
  <c r="CZ43" i="11"/>
  <c r="DA43" i="11" s="1"/>
  <c r="CZ44" i="11"/>
  <c r="DA44" i="11" s="1"/>
  <c r="CZ45" i="11"/>
  <c r="DA45" i="11" s="1"/>
  <c r="CZ46" i="11"/>
  <c r="DA46" i="11" s="1"/>
  <c r="CZ47" i="11"/>
  <c r="DA47" i="11" s="1"/>
  <c r="CZ48" i="11"/>
  <c r="DA48" i="11" s="1"/>
  <c r="CZ49" i="11"/>
  <c r="DA49" i="11" s="1"/>
  <c r="CZ50" i="11"/>
  <c r="DA50" i="11" s="1"/>
  <c r="CZ51" i="11"/>
  <c r="DA51" i="11" s="1"/>
  <c r="CZ52" i="11"/>
  <c r="DA52" i="11" s="1"/>
  <c r="CZ53" i="11"/>
  <c r="DA53" i="11" s="1"/>
  <c r="CZ54" i="11"/>
  <c r="DA54" i="11" s="1"/>
  <c r="CZ55" i="11"/>
  <c r="DA55" i="11" s="1"/>
  <c r="CZ56" i="11"/>
  <c r="DA56" i="11" s="1"/>
  <c r="CZ57" i="11"/>
  <c r="DA57" i="11" s="1"/>
  <c r="FM5" i="11"/>
  <c r="FN5" i="11" s="1"/>
  <c r="FM6" i="11"/>
  <c r="FN6" i="11" s="1"/>
  <c r="FM7" i="11"/>
  <c r="FN7" i="11" s="1"/>
  <c r="FM8" i="11"/>
  <c r="FN8" i="11" s="1"/>
  <c r="FM9" i="11"/>
  <c r="FN9" i="11" s="1"/>
  <c r="FM10" i="11"/>
  <c r="FN10" i="11" s="1"/>
  <c r="FM11" i="11"/>
  <c r="FN11" i="11" s="1"/>
  <c r="FM12" i="11"/>
  <c r="FN12" i="11" s="1"/>
  <c r="FM13" i="11"/>
  <c r="FN13" i="11" s="1"/>
  <c r="FM14" i="11"/>
  <c r="FN14" i="11" s="1"/>
  <c r="FM15" i="11"/>
  <c r="FN15" i="11" s="1"/>
  <c r="FM16" i="11"/>
  <c r="FN16" i="11" s="1"/>
  <c r="FM17" i="11"/>
  <c r="FN17" i="11" s="1"/>
  <c r="FM18" i="11"/>
  <c r="FN18" i="11" s="1"/>
  <c r="FM19" i="11"/>
  <c r="FN19" i="11" s="1"/>
  <c r="FM20" i="11"/>
  <c r="FN20" i="11" s="1"/>
  <c r="FM21" i="11"/>
  <c r="FN21" i="11" s="1"/>
  <c r="FM22" i="11"/>
  <c r="FN22" i="11" s="1"/>
  <c r="FM23" i="11"/>
  <c r="FN23" i="11" s="1"/>
  <c r="FM24" i="11"/>
  <c r="FN24" i="11" s="1"/>
  <c r="FM25" i="11"/>
  <c r="FN25" i="11" s="1"/>
  <c r="FM26" i="11"/>
  <c r="FN26" i="11" s="1"/>
  <c r="FM27" i="11"/>
  <c r="FN27" i="11" s="1"/>
  <c r="FM28" i="11"/>
  <c r="FN28" i="11" s="1"/>
  <c r="FM29" i="11"/>
  <c r="FN29" i="11" s="1"/>
  <c r="FM30" i="11"/>
  <c r="FN30" i="11" s="1"/>
  <c r="FM31" i="11"/>
  <c r="FN31" i="11" s="1"/>
  <c r="FM32" i="11"/>
  <c r="FN32" i="11" s="1"/>
  <c r="FM33" i="11"/>
  <c r="FN33" i="11" s="1"/>
  <c r="FM34" i="11"/>
  <c r="FN34" i="11" s="1"/>
  <c r="FM35" i="11"/>
  <c r="FN35" i="11" s="1"/>
  <c r="FM36" i="11"/>
  <c r="FN36" i="11" s="1"/>
  <c r="FM37" i="11"/>
  <c r="FN37" i="11" s="1"/>
  <c r="FM38" i="11"/>
  <c r="FN38" i="11" s="1"/>
  <c r="FM39" i="11"/>
  <c r="FN39" i="11" s="1"/>
  <c r="FM40" i="11"/>
  <c r="FN40" i="11" s="1"/>
  <c r="FM41" i="11"/>
  <c r="FN41" i="11" s="1"/>
  <c r="FM42" i="11"/>
  <c r="FN42" i="11" s="1"/>
  <c r="FM43" i="11"/>
  <c r="FN43" i="11" s="1"/>
  <c r="FM44" i="11"/>
  <c r="FN44" i="11" s="1"/>
  <c r="FM45" i="11"/>
  <c r="FN45" i="11" s="1"/>
  <c r="FM46" i="11"/>
  <c r="FN46" i="11" s="1"/>
  <c r="FM47" i="11"/>
  <c r="FN47" i="11" s="1"/>
  <c r="FM48" i="11"/>
  <c r="FN48" i="11" s="1"/>
  <c r="FM49" i="11"/>
  <c r="FN49" i="11" s="1"/>
  <c r="FM50" i="11"/>
  <c r="FN50" i="11" s="1"/>
  <c r="FM51" i="11"/>
  <c r="FN51" i="11" s="1"/>
  <c r="FM52" i="11"/>
  <c r="FN52" i="11" s="1"/>
  <c r="FM53" i="11"/>
  <c r="FN53" i="11" s="1"/>
  <c r="FM54" i="11"/>
  <c r="FN54" i="11" s="1"/>
  <c r="FM55" i="11"/>
  <c r="FN55" i="11" s="1"/>
  <c r="FM56" i="11"/>
  <c r="FN56" i="11" s="1"/>
  <c r="FM57" i="11"/>
  <c r="FN57" i="11" s="1"/>
  <c r="S5" i="11"/>
  <c r="T5" i="11" s="1"/>
  <c r="S6" i="11"/>
  <c r="T6" i="11" s="1"/>
  <c r="S7" i="11"/>
  <c r="T7" i="11" s="1"/>
  <c r="S8" i="11"/>
  <c r="T8" i="11" s="1"/>
  <c r="S9" i="11"/>
  <c r="T9" i="11" s="1"/>
  <c r="S10" i="11"/>
  <c r="T10" i="11" s="1"/>
  <c r="S11" i="11"/>
  <c r="T11" i="11" s="1"/>
  <c r="S12" i="11"/>
  <c r="T12" i="11" s="1"/>
  <c r="S13" i="11"/>
  <c r="T13" i="11" s="1"/>
  <c r="S14" i="11"/>
  <c r="T14" i="11" s="1"/>
  <c r="S15" i="11"/>
  <c r="T15" i="11" s="1"/>
  <c r="S16" i="11"/>
  <c r="T16" i="11" s="1"/>
  <c r="S17" i="11"/>
  <c r="T17" i="11" s="1"/>
  <c r="S18" i="11"/>
  <c r="T18" i="11" s="1"/>
  <c r="S19" i="11"/>
  <c r="T19" i="11" s="1"/>
  <c r="S20" i="11"/>
  <c r="T20" i="11" s="1"/>
  <c r="S21" i="11"/>
  <c r="T21" i="11" s="1"/>
  <c r="S22" i="11"/>
  <c r="T22" i="11" s="1"/>
  <c r="S23" i="11"/>
  <c r="T23" i="11" s="1"/>
  <c r="S24" i="11"/>
  <c r="T24" i="11" s="1"/>
  <c r="S25" i="11"/>
  <c r="T25" i="11" s="1"/>
  <c r="S26" i="11"/>
  <c r="T26" i="11" s="1"/>
  <c r="S27" i="11"/>
  <c r="T27" i="11" s="1"/>
  <c r="S28" i="11"/>
  <c r="T28" i="11" s="1"/>
  <c r="S29" i="11"/>
  <c r="T29" i="11" s="1"/>
  <c r="S30" i="11"/>
  <c r="T30" i="11" s="1"/>
  <c r="S31" i="11"/>
  <c r="T31" i="11" s="1"/>
  <c r="S32" i="11"/>
  <c r="T32" i="11" s="1"/>
  <c r="S33" i="11"/>
  <c r="T33" i="11" s="1"/>
  <c r="S34" i="11"/>
  <c r="T34" i="11" s="1"/>
  <c r="S35" i="11"/>
  <c r="T35" i="11" s="1"/>
  <c r="S36" i="11"/>
  <c r="T36" i="11" s="1"/>
  <c r="S37" i="11"/>
  <c r="T37" i="11" s="1"/>
  <c r="S38" i="11"/>
  <c r="T38" i="11" s="1"/>
  <c r="S39" i="11"/>
  <c r="T39" i="11" s="1"/>
  <c r="S40" i="11"/>
  <c r="T40" i="11" s="1"/>
  <c r="S41" i="11"/>
  <c r="T41" i="11" s="1"/>
  <c r="S42" i="11"/>
  <c r="T42" i="11" s="1"/>
  <c r="S43" i="11"/>
  <c r="T43" i="11" s="1"/>
  <c r="S44" i="11"/>
  <c r="T44" i="11" s="1"/>
  <c r="S45" i="11"/>
  <c r="T45" i="11" s="1"/>
  <c r="S46" i="11"/>
  <c r="T46" i="11" s="1"/>
  <c r="S47" i="11"/>
  <c r="T47" i="11" s="1"/>
  <c r="S48" i="11"/>
  <c r="T48" i="11" s="1"/>
  <c r="S49" i="11"/>
  <c r="T49" i="11" s="1"/>
  <c r="S50" i="11"/>
  <c r="S51" i="11"/>
  <c r="S52" i="11"/>
  <c r="S53" i="11"/>
  <c r="S54" i="11"/>
  <c r="S55" i="11"/>
  <c r="S56" i="11"/>
  <c r="S57" i="11"/>
  <c r="X5" i="11"/>
  <c r="Y5" i="11" s="1"/>
  <c r="X6" i="11"/>
  <c r="Y6" i="11" s="1"/>
  <c r="X7" i="11"/>
  <c r="Y7" i="11" s="1"/>
  <c r="X8" i="11"/>
  <c r="Y8" i="11" s="1"/>
  <c r="X9" i="11"/>
  <c r="Y9" i="11" s="1"/>
  <c r="X10" i="11"/>
  <c r="Y10" i="11" s="1"/>
  <c r="X11" i="11"/>
  <c r="Y11" i="11" s="1"/>
  <c r="X12" i="11"/>
  <c r="Y12" i="11" s="1"/>
  <c r="X13" i="11"/>
  <c r="Y13" i="11" s="1"/>
  <c r="X14" i="11"/>
  <c r="Y14" i="11" s="1"/>
  <c r="X15" i="11"/>
  <c r="Y15" i="11" s="1"/>
  <c r="X16" i="11"/>
  <c r="Y16" i="11" s="1"/>
  <c r="X17" i="11"/>
  <c r="Y17" i="11" s="1"/>
  <c r="X18" i="11"/>
  <c r="Y18" i="11" s="1"/>
  <c r="X19" i="11"/>
  <c r="Y19" i="11" s="1"/>
  <c r="X20" i="11"/>
  <c r="Y20" i="11" s="1"/>
  <c r="X21" i="11"/>
  <c r="Y21" i="11" s="1"/>
  <c r="X22" i="11"/>
  <c r="Y22" i="11" s="1"/>
  <c r="X23" i="11"/>
  <c r="Y23" i="11" s="1"/>
  <c r="X24" i="11"/>
  <c r="Y24" i="11" s="1"/>
  <c r="X25" i="11"/>
  <c r="Y25" i="11" s="1"/>
  <c r="X26" i="11"/>
  <c r="Y26" i="11" s="1"/>
  <c r="X27" i="11"/>
  <c r="Y27" i="11" s="1"/>
  <c r="X28" i="11"/>
  <c r="Y28" i="11" s="1"/>
  <c r="X29" i="11"/>
  <c r="Y29" i="11" s="1"/>
  <c r="X30" i="11"/>
  <c r="Y30" i="11" s="1"/>
  <c r="X31" i="11"/>
  <c r="Y31" i="11" s="1"/>
  <c r="X32" i="11"/>
  <c r="Y32" i="11" s="1"/>
  <c r="X33" i="11"/>
  <c r="Y33" i="11" s="1"/>
  <c r="X34" i="11"/>
  <c r="Y34" i="11" s="1"/>
  <c r="X35" i="11"/>
  <c r="Y35" i="11" s="1"/>
  <c r="X36" i="11"/>
  <c r="Y36" i="11" s="1"/>
  <c r="X37" i="11"/>
  <c r="Y37" i="11" s="1"/>
  <c r="X38" i="11"/>
  <c r="Y38" i="11" s="1"/>
  <c r="X39" i="11"/>
  <c r="Y39" i="11" s="1"/>
  <c r="X40" i="11"/>
  <c r="Y40" i="11" s="1"/>
  <c r="X41" i="11"/>
  <c r="Y41" i="11" s="1"/>
  <c r="X42" i="11"/>
  <c r="Y42" i="11" s="1"/>
  <c r="X43" i="11"/>
  <c r="Y43" i="11" s="1"/>
  <c r="X44" i="11"/>
  <c r="Y44" i="11" s="1"/>
  <c r="X45" i="11"/>
  <c r="Y45" i="11" s="1"/>
  <c r="X46" i="11"/>
  <c r="Y46" i="11" s="1"/>
  <c r="X47" i="11"/>
  <c r="Y47" i="11" s="1"/>
  <c r="X48" i="11"/>
  <c r="Y48" i="11" s="1"/>
  <c r="X49" i="11"/>
  <c r="Y49" i="11" s="1"/>
  <c r="X50" i="11"/>
  <c r="Y50" i="11" s="1"/>
  <c r="X51" i="11"/>
  <c r="X52" i="11"/>
  <c r="X53" i="11"/>
  <c r="X54" i="11"/>
  <c r="X55" i="11"/>
  <c r="X56" i="11"/>
  <c r="X57" i="11"/>
  <c r="EX5" i="11"/>
  <c r="EY5" i="11" s="1"/>
  <c r="EX6" i="11"/>
  <c r="EY6" i="11" s="1"/>
  <c r="EX7" i="11"/>
  <c r="EY7" i="11" s="1"/>
  <c r="EX8" i="11"/>
  <c r="EY8" i="11" s="1"/>
  <c r="EX9" i="11"/>
  <c r="EY9" i="11" s="1"/>
  <c r="EX10" i="11"/>
  <c r="EY10" i="11" s="1"/>
  <c r="EX11" i="11"/>
  <c r="EY11" i="11" s="1"/>
  <c r="EX12" i="11"/>
  <c r="EY12" i="11" s="1"/>
  <c r="EX13" i="11"/>
  <c r="EY13" i="11" s="1"/>
  <c r="EX14" i="11"/>
  <c r="EY14" i="11" s="1"/>
  <c r="EX15" i="11"/>
  <c r="EY15" i="11" s="1"/>
  <c r="EX16" i="11"/>
  <c r="EY16" i="11" s="1"/>
  <c r="EX17" i="11"/>
  <c r="EY17" i="11" s="1"/>
  <c r="EX18" i="11"/>
  <c r="EY18" i="11" s="1"/>
  <c r="EX19" i="11"/>
  <c r="EY19" i="11" s="1"/>
  <c r="EX20" i="11"/>
  <c r="EY20" i="11" s="1"/>
  <c r="EX21" i="11"/>
  <c r="EY21" i="11" s="1"/>
  <c r="EX22" i="11"/>
  <c r="EY22" i="11" s="1"/>
  <c r="EX23" i="11"/>
  <c r="EY23" i="11" s="1"/>
  <c r="EX24" i="11"/>
  <c r="EY24" i="11" s="1"/>
  <c r="EX25" i="11"/>
  <c r="EY25" i="11" s="1"/>
  <c r="EX26" i="11"/>
  <c r="EY26" i="11" s="1"/>
  <c r="EX27" i="11"/>
  <c r="EY27" i="11" s="1"/>
  <c r="EX28" i="11"/>
  <c r="EY28" i="11" s="1"/>
  <c r="EX29" i="11"/>
  <c r="EY29" i="11" s="1"/>
  <c r="EX30" i="11"/>
  <c r="EY30" i="11" s="1"/>
  <c r="EX31" i="11"/>
  <c r="EY31" i="11" s="1"/>
  <c r="EX32" i="11"/>
  <c r="EY32" i="11" s="1"/>
  <c r="EX33" i="11"/>
  <c r="EY33" i="11" s="1"/>
  <c r="EX34" i="11"/>
  <c r="EY34" i="11" s="1"/>
  <c r="EX35" i="11"/>
  <c r="EY35" i="11" s="1"/>
  <c r="EX36" i="11"/>
  <c r="EY36" i="11" s="1"/>
  <c r="EX37" i="11"/>
  <c r="EY37" i="11" s="1"/>
  <c r="EX38" i="11"/>
  <c r="EY38" i="11" s="1"/>
  <c r="EX39" i="11"/>
  <c r="EY39" i="11" s="1"/>
  <c r="EX40" i="11"/>
  <c r="EY40" i="11" s="1"/>
  <c r="EX41" i="11"/>
  <c r="EY41" i="11" s="1"/>
  <c r="EX42" i="11"/>
  <c r="EY42" i="11" s="1"/>
  <c r="EX43" i="11"/>
  <c r="EY43" i="11" s="1"/>
  <c r="EX44" i="11"/>
  <c r="EY44" i="11" s="1"/>
  <c r="EX45" i="11"/>
  <c r="EY45" i="11" s="1"/>
  <c r="EX46" i="11"/>
  <c r="EY46" i="11" s="1"/>
  <c r="EX47" i="11"/>
  <c r="EY47" i="11" s="1"/>
  <c r="EX48" i="11"/>
  <c r="EY48" i="11" s="1"/>
  <c r="EX49" i="11"/>
  <c r="EY49" i="11" s="1"/>
  <c r="EX50" i="11"/>
  <c r="EY50" i="11" s="1"/>
  <c r="EX51" i="11"/>
  <c r="EY51" i="11" s="1"/>
  <c r="EX52" i="11"/>
  <c r="EY52" i="11" s="1"/>
  <c r="EX53" i="11"/>
  <c r="EY53" i="11" s="1"/>
  <c r="EX54" i="11"/>
  <c r="EY54" i="11" s="1"/>
  <c r="EX55" i="11"/>
  <c r="EY55" i="11" s="1"/>
  <c r="EX56" i="11"/>
  <c r="EY56" i="11" s="1"/>
  <c r="EX57" i="11"/>
  <c r="EY57" i="11" s="1"/>
  <c r="AC5" i="11"/>
  <c r="AD5" i="11" s="1"/>
  <c r="AC6" i="11"/>
  <c r="AD6" i="11" s="1"/>
  <c r="AC7" i="11"/>
  <c r="AD7" i="11" s="1"/>
  <c r="AC8" i="11"/>
  <c r="AD8" i="11" s="1"/>
  <c r="AC9" i="11"/>
  <c r="AD9" i="11" s="1"/>
  <c r="AC10" i="11"/>
  <c r="AD10" i="11" s="1"/>
  <c r="AC11" i="11"/>
  <c r="AD11" i="11" s="1"/>
  <c r="AC12" i="11"/>
  <c r="AD12" i="11" s="1"/>
  <c r="AC13" i="11"/>
  <c r="AD13" i="11" s="1"/>
  <c r="AC14" i="11"/>
  <c r="AD14" i="11" s="1"/>
  <c r="AC15" i="11"/>
  <c r="AD15" i="11" s="1"/>
  <c r="AC16" i="11"/>
  <c r="AD16" i="11" s="1"/>
  <c r="AC17" i="11"/>
  <c r="AD17" i="11" s="1"/>
  <c r="AC18" i="11"/>
  <c r="AD18" i="11" s="1"/>
  <c r="AC19" i="11"/>
  <c r="AD19" i="11" s="1"/>
  <c r="AC20" i="11"/>
  <c r="AD20" i="11" s="1"/>
  <c r="AC21" i="11"/>
  <c r="AD21" i="11" s="1"/>
  <c r="AC22" i="11"/>
  <c r="AD22" i="11" s="1"/>
  <c r="AC23" i="11"/>
  <c r="AD23" i="11" s="1"/>
  <c r="AC24" i="11"/>
  <c r="AD24" i="11" s="1"/>
  <c r="AC25" i="11"/>
  <c r="AD25" i="11" s="1"/>
  <c r="AC26" i="11"/>
  <c r="AD26" i="11" s="1"/>
  <c r="AC27" i="11"/>
  <c r="AD27" i="11" s="1"/>
  <c r="AC28" i="11"/>
  <c r="AD28" i="11" s="1"/>
  <c r="AC29" i="11"/>
  <c r="AD29" i="11" s="1"/>
  <c r="AC30" i="11"/>
  <c r="AD30" i="11" s="1"/>
  <c r="AC31" i="11"/>
  <c r="AD31" i="11" s="1"/>
  <c r="AC32" i="11"/>
  <c r="AD32" i="11" s="1"/>
  <c r="AC33" i="11"/>
  <c r="AD33" i="11" s="1"/>
  <c r="AC34" i="11"/>
  <c r="AD34" i="11" s="1"/>
  <c r="AC35" i="11"/>
  <c r="AD35" i="11" s="1"/>
  <c r="AC36" i="11"/>
  <c r="AD36" i="11" s="1"/>
  <c r="AC37" i="11"/>
  <c r="AD37" i="11" s="1"/>
  <c r="AC38" i="11"/>
  <c r="AD38" i="11" s="1"/>
  <c r="AC39" i="11"/>
  <c r="AD39" i="11" s="1"/>
  <c r="AC40" i="11"/>
  <c r="AD40" i="11" s="1"/>
  <c r="AC41" i="11"/>
  <c r="AD41" i="11" s="1"/>
  <c r="AC42" i="11"/>
  <c r="AD42" i="11" s="1"/>
  <c r="AC43" i="11"/>
  <c r="AD43" i="11" s="1"/>
  <c r="AC44" i="11"/>
  <c r="AD44" i="11" s="1"/>
  <c r="AC45" i="11"/>
  <c r="AD45" i="11" s="1"/>
  <c r="AC46" i="11"/>
  <c r="AD46" i="11" s="1"/>
  <c r="AC47" i="11"/>
  <c r="AD47" i="11" s="1"/>
  <c r="AC48" i="11"/>
  <c r="AD48" i="11" s="1"/>
  <c r="AC49" i="11"/>
  <c r="AD49" i="11" s="1"/>
  <c r="AC50" i="11"/>
  <c r="AD50" i="11" s="1"/>
  <c r="AC51" i="11"/>
  <c r="AD51" i="11" s="1"/>
  <c r="AC52" i="11"/>
  <c r="AC53" i="11"/>
  <c r="AC54" i="11"/>
  <c r="AC55" i="11"/>
  <c r="AC56" i="11"/>
  <c r="AC57" i="11"/>
  <c r="ED5" i="11"/>
  <c r="EE5" i="11" s="1"/>
  <c r="ED6" i="11"/>
  <c r="EE6" i="11" s="1"/>
  <c r="ED7" i="11"/>
  <c r="EE7" i="11" s="1"/>
  <c r="ED8" i="11"/>
  <c r="EE8" i="11" s="1"/>
  <c r="ED9" i="11"/>
  <c r="EE9" i="11" s="1"/>
  <c r="ED10" i="11"/>
  <c r="EE10" i="11" s="1"/>
  <c r="ED11" i="11"/>
  <c r="EE11" i="11" s="1"/>
  <c r="ED12" i="11"/>
  <c r="EE12" i="11" s="1"/>
  <c r="ED13" i="11"/>
  <c r="EE13" i="11" s="1"/>
  <c r="ED14" i="11"/>
  <c r="EE14" i="11" s="1"/>
  <c r="ED15" i="11"/>
  <c r="EE15" i="11" s="1"/>
  <c r="ED16" i="11"/>
  <c r="EE16" i="11" s="1"/>
  <c r="ED17" i="11"/>
  <c r="EE17" i="11" s="1"/>
  <c r="ED18" i="11"/>
  <c r="EE18" i="11" s="1"/>
  <c r="ED19" i="11"/>
  <c r="EE19" i="11" s="1"/>
  <c r="ED20" i="11"/>
  <c r="EE20" i="11" s="1"/>
  <c r="ED21" i="11"/>
  <c r="EE21" i="11" s="1"/>
  <c r="ED22" i="11"/>
  <c r="EE22" i="11" s="1"/>
  <c r="ED23" i="11"/>
  <c r="EE23" i="11" s="1"/>
  <c r="ED24" i="11"/>
  <c r="EE24" i="11" s="1"/>
  <c r="ED25" i="11"/>
  <c r="EE25" i="11" s="1"/>
  <c r="ED26" i="11"/>
  <c r="EE26" i="11" s="1"/>
  <c r="ED27" i="11"/>
  <c r="EE27" i="11" s="1"/>
  <c r="ED28" i="11"/>
  <c r="EE28" i="11" s="1"/>
  <c r="ED29" i="11"/>
  <c r="EE29" i="11" s="1"/>
  <c r="ED30" i="11"/>
  <c r="EE30" i="11" s="1"/>
  <c r="ED31" i="11"/>
  <c r="EE31" i="11" s="1"/>
  <c r="ED32" i="11"/>
  <c r="EE32" i="11" s="1"/>
  <c r="ED33" i="11"/>
  <c r="EE33" i="11" s="1"/>
  <c r="ED34" i="11"/>
  <c r="EE34" i="11" s="1"/>
  <c r="ED35" i="11"/>
  <c r="EE35" i="11" s="1"/>
  <c r="ED36" i="11"/>
  <c r="EE36" i="11" s="1"/>
  <c r="ED37" i="11"/>
  <c r="EE37" i="11" s="1"/>
  <c r="ED38" i="11"/>
  <c r="EE38" i="11" s="1"/>
  <c r="ED39" i="11"/>
  <c r="EE39" i="11" s="1"/>
  <c r="ED40" i="11"/>
  <c r="EE40" i="11" s="1"/>
  <c r="ED41" i="11"/>
  <c r="EE41" i="11" s="1"/>
  <c r="ED42" i="11"/>
  <c r="EE42" i="11" s="1"/>
  <c r="ED43" i="11"/>
  <c r="EE43" i="11" s="1"/>
  <c r="ED44" i="11"/>
  <c r="EE44" i="11" s="1"/>
  <c r="ED45" i="11"/>
  <c r="EE45" i="11" s="1"/>
  <c r="ED46" i="11"/>
  <c r="EE46" i="11" s="1"/>
  <c r="ED47" i="11"/>
  <c r="EE47" i="11" s="1"/>
  <c r="ED48" i="11"/>
  <c r="EE48" i="11" s="1"/>
  <c r="ED49" i="11"/>
  <c r="EE49" i="11" s="1"/>
  <c r="ED50" i="11"/>
  <c r="EE50" i="11" s="1"/>
  <c r="ED51" i="11"/>
  <c r="EE51" i="11" s="1"/>
  <c r="ED52" i="11"/>
  <c r="EE52" i="11" s="1"/>
  <c r="ED53" i="11"/>
  <c r="EE53" i="11" s="1"/>
  <c r="ED54" i="11"/>
  <c r="EE54" i="11" s="1"/>
  <c r="ED55" i="11"/>
  <c r="EE55" i="11" s="1"/>
  <c r="ED56" i="11"/>
  <c r="EE56" i="11" s="1"/>
  <c r="ED57" i="11"/>
  <c r="EE57" i="11" s="1"/>
  <c r="BG5" i="11"/>
  <c r="BH5" i="11" s="1"/>
  <c r="BG6" i="11"/>
  <c r="BH6" i="11" s="1"/>
  <c r="BG7" i="11"/>
  <c r="BH7" i="11" s="1"/>
  <c r="BG8" i="11"/>
  <c r="BH8" i="11" s="1"/>
  <c r="BG9" i="11"/>
  <c r="BH9" i="11" s="1"/>
  <c r="BG10" i="11"/>
  <c r="BH10" i="11" s="1"/>
  <c r="BG11" i="11"/>
  <c r="BH11" i="11" s="1"/>
  <c r="BG12" i="11"/>
  <c r="BH12" i="11" s="1"/>
  <c r="BG13" i="11"/>
  <c r="BH13" i="11" s="1"/>
  <c r="BG14" i="11"/>
  <c r="BH14" i="11" s="1"/>
  <c r="BG15" i="11"/>
  <c r="BH15" i="11" s="1"/>
  <c r="BG16" i="11"/>
  <c r="BH16" i="11" s="1"/>
  <c r="BG17" i="11"/>
  <c r="BH17" i="11" s="1"/>
  <c r="BG18" i="11"/>
  <c r="BH18" i="11" s="1"/>
  <c r="BG19" i="11"/>
  <c r="BH19" i="11" s="1"/>
  <c r="BG20" i="11"/>
  <c r="BH20" i="11" s="1"/>
  <c r="BG21" i="11"/>
  <c r="BH21" i="11" s="1"/>
  <c r="BG22" i="11"/>
  <c r="BH22" i="11" s="1"/>
  <c r="BG23" i="11"/>
  <c r="BH23" i="11" s="1"/>
  <c r="BG24" i="11"/>
  <c r="BH24" i="11" s="1"/>
  <c r="BG25" i="11"/>
  <c r="BH25" i="11" s="1"/>
  <c r="BG26" i="11"/>
  <c r="BH26" i="11" s="1"/>
  <c r="BG27" i="11"/>
  <c r="BH27" i="11" s="1"/>
  <c r="BG28" i="11"/>
  <c r="BH28" i="11" s="1"/>
  <c r="BG29" i="11"/>
  <c r="BH29" i="11" s="1"/>
  <c r="BG30" i="11"/>
  <c r="BH30" i="11" s="1"/>
  <c r="BG31" i="11"/>
  <c r="BH31" i="11" s="1"/>
  <c r="BG32" i="11"/>
  <c r="BH32" i="11" s="1"/>
  <c r="BG33" i="11"/>
  <c r="BH33" i="11" s="1"/>
  <c r="BG34" i="11"/>
  <c r="BH34" i="11" s="1"/>
  <c r="BG35" i="11"/>
  <c r="BH35" i="11" s="1"/>
  <c r="BG36" i="11"/>
  <c r="BH36" i="11" s="1"/>
  <c r="BG37" i="11"/>
  <c r="BH37" i="11" s="1"/>
  <c r="BG38" i="11"/>
  <c r="BH38" i="11" s="1"/>
  <c r="BG39" i="11"/>
  <c r="BH39" i="11" s="1"/>
  <c r="BG40" i="11"/>
  <c r="BH40" i="11" s="1"/>
  <c r="BG41" i="11"/>
  <c r="BH41" i="11" s="1"/>
  <c r="BG42" i="11"/>
  <c r="BH42" i="11" s="1"/>
  <c r="BG43" i="11"/>
  <c r="BH43" i="11" s="1"/>
  <c r="BG44" i="11"/>
  <c r="BH44" i="11" s="1"/>
  <c r="BG45" i="11"/>
  <c r="BH45" i="11" s="1"/>
  <c r="BG46" i="11"/>
  <c r="BH46" i="11" s="1"/>
  <c r="BG47" i="11"/>
  <c r="BH47" i="11" s="1"/>
  <c r="BG48" i="11"/>
  <c r="BH48" i="11" s="1"/>
  <c r="BG49" i="11"/>
  <c r="BH49" i="11" s="1"/>
  <c r="BG50" i="11"/>
  <c r="BH50" i="11" s="1"/>
  <c r="BG51" i="11"/>
  <c r="BH51" i="11" s="1"/>
  <c r="BG52" i="11"/>
  <c r="BH52" i="11" s="1"/>
  <c r="BG53" i="11"/>
  <c r="BH53" i="11" s="1"/>
  <c r="BG54" i="11"/>
  <c r="BH54" i="11" s="1"/>
  <c r="BG55" i="11"/>
  <c r="BH55" i="11" s="1"/>
  <c r="BG56" i="11"/>
  <c r="BH56" i="11" s="1"/>
  <c r="BG57" i="11"/>
  <c r="BH57" i="11" s="1"/>
  <c r="CU5" i="11"/>
  <c r="CV5" i="11" s="1"/>
  <c r="CU6" i="11"/>
  <c r="CV6" i="11" s="1"/>
  <c r="CU7" i="11"/>
  <c r="CV7" i="11" s="1"/>
  <c r="CU8" i="11"/>
  <c r="CV8" i="11" s="1"/>
  <c r="CU9" i="11"/>
  <c r="CV9" i="11" s="1"/>
  <c r="CU10" i="11"/>
  <c r="CV10" i="11" s="1"/>
  <c r="CU11" i="11"/>
  <c r="CV11" i="11" s="1"/>
  <c r="CU12" i="11"/>
  <c r="CV12" i="11" s="1"/>
  <c r="CU13" i="11"/>
  <c r="CV13" i="11" s="1"/>
  <c r="CU14" i="11"/>
  <c r="CV14" i="11" s="1"/>
  <c r="CU15" i="11"/>
  <c r="CV15" i="11" s="1"/>
  <c r="CU16" i="11"/>
  <c r="CV16" i="11" s="1"/>
  <c r="CU17" i="11"/>
  <c r="CV17" i="11" s="1"/>
  <c r="CU18" i="11"/>
  <c r="CV18" i="11" s="1"/>
  <c r="CU19" i="11"/>
  <c r="CV19" i="11" s="1"/>
  <c r="CU20" i="11"/>
  <c r="CV20" i="11" s="1"/>
  <c r="CU21" i="11"/>
  <c r="CV21" i="11" s="1"/>
  <c r="CU22" i="11"/>
  <c r="CV22" i="11" s="1"/>
  <c r="CU23" i="11"/>
  <c r="CV23" i="11" s="1"/>
  <c r="CU24" i="11"/>
  <c r="CV24" i="11" s="1"/>
  <c r="CU25" i="11"/>
  <c r="CV25" i="11" s="1"/>
  <c r="CU26" i="11"/>
  <c r="CV26" i="11" s="1"/>
  <c r="CU27" i="11"/>
  <c r="CV27" i="11" s="1"/>
  <c r="CU28" i="11"/>
  <c r="CV28" i="11" s="1"/>
  <c r="CU29" i="11"/>
  <c r="CV29" i="11" s="1"/>
  <c r="CU30" i="11"/>
  <c r="CV30" i="11" s="1"/>
  <c r="CU31" i="11"/>
  <c r="CV31" i="11" s="1"/>
  <c r="CU32" i="11"/>
  <c r="CV32" i="11" s="1"/>
  <c r="CU33" i="11"/>
  <c r="CV33" i="11" s="1"/>
  <c r="CU34" i="11"/>
  <c r="CV34" i="11" s="1"/>
  <c r="CU35" i="11"/>
  <c r="CV35" i="11" s="1"/>
  <c r="CU36" i="11"/>
  <c r="CV36" i="11" s="1"/>
  <c r="CU37" i="11"/>
  <c r="CV37" i="11" s="1"/>
  <c r="CU38" i="11"/>
  <c r="CV38" i="11" s="1"/>
  <c r="CU39" i="11"/>
  <c r="CV39" i="11" s="1"/>
  <c r="CU40" i="11"/>
  <c r="CV40" i="11" s="1"/>
  <c r="CU41" i="11"/>
  <c r="CV41" i="11" s="1"/>
  <c r="CU42" i="11"/>
  <c r="CV42" i="11" s="1"/>
  <c r="CU43" i="11"/>
  <c r="CV43" i="11" s="1"/>
  <c r="CU44" i="11"/>
  <c r="CV44" i="11" s="1"/>
  <c r="CU45" i="11"/>
  <c r="CV45" i="11" s="1"/>
  <c r="CU46" i="11"/>
  <c r="CV46" i="11" s="1"/>
  <c r="CU47" i="11"/>
  <c r="CV47" i="11" s="1"/>
  <c r="CU48" i="11"/>
  <c r="CV48" i="11" s="1"/>
  <c r="CU49" i="11"/>
  <c r="CV49" i="11" s="1"/>
  <c r="CU50" i="11"/>
  <c r="CV50" i="11" s="1"/>
  <c r="CU51" i="11"/>
  <c r="CV51" i="11" s="1"/>
  <c r="CU52" i="11"/>
  <c r="CV52" i="11" s="1"/>
  <c r="CU53" i="11"/>
  <c r="CV53" i="11" s="1"/>
  <c r="CU54" i="11"/>
  <c r="CV54" i="11" s="1"/>
  <c r="CU55" i="11"/>
  <c r="CV55" i="11" s="1"/>
  <c r="CU56" i="11"/>
  <c r="CV56" i="11" s="1"/>
  <c r="CU57" i="11"/>
  <c r="CV57" i="11" s="1"/>
  <c r="DO5" i="11"/>
  <c r="DP5" i="11" s="1"/>
  <c r="DO6" i="11"/>
  <c r="DP6" i="11" s="1"/>
  <c r="DO7" i="11"/>
  <c r="DP7" i="11" s="1"/>
  <c r="DO8" i="11"/>
  <c r="DP8" i="11" s="1"/>
  <c r="DO9" i="11"/>
  <c r="DP9" i="11" s="1"/>
  <c r="DO10" i="11"/>
  <c r="DP10" i="11" s="1"/>
  <c r="DO11" i="11"/>
  <c r="DP11" i="11" s="1"/>
  <c r="DO12" i="11"/>
  <c r="DP12" i="11" s="1"/>
  <c r="DO13" i="11"/>
  <c r="DP13" i="11" s="1"/>
  <c r="DO14" i="11"/>
  <c r="DP14" i="11" s="1"/>
  <c r="DO15" i="11"/>
  <c r="DP15" i="11" s="1"/>
  <c r="DO16" i="11"/>
  <c r="DP16" i="11" s="1"/>
  <c r="DO17" i="11"/>
  <c r="DP17" i="11" s="1"/>
  <c r="DO18" i="11"/>
  <c r="DP18" i="11" s="1"/>
  <c r="DO19" i="11"/>
  <c r="DP19" i="11" s="1"/>
  <c r="DO20" i="11"/>
  <c r="DP20" i="11" s="1"/>
  <c r="DO21" i="11"/>
  <c r="DP21" i="11" s="1"/>
  <c r="DO22" i="11"/>
  <c r="DP22" i="11" s="1"/>
  <c r="DO23" i="11"/>
  <c r="DP23" i="11" s="1"/>
  <c r="DO24" i="11"/>
  <c r="DP24" i="11" s="1"/>
  <c r="DO25" i="11"/>
  <c r="DP25" i="11" s="1"/>
  <c r="DO26" i="11"/>
  <c r="DP26" i="11" s="1"/>
  <c r="DO27" i="11"/>
  <c r="DP27" i="11" s="1"/>
  <c r="DO28" i="11"/>
  <c r="DP28" i="11" s="1"/>
  <c r="DO29" i="11"/>
  <c r="DP29" i="11" s="1"/>
  <c r="DO30" i="11"/>
  <c r="DP30" i="11" s="1"/>
  <c r="DO31" i="11"/>
  <c r="DP31" i="11" s="1"/>
  <c r="DO32" i="11"/>
  <c r="DP32" i="11" s="1"/>
  <c r="DO33" i="11"/>
  <c r="DP33" i="11" s="1"/>
  <c r="DO34" i="11"/>
  <c r="DP34" i="11" s="1"/>
  <c r="DO35" i="11"/>
  <c r="DP35" i="11" s="1"/>
  <c r="DO36" i="11"/>
  <c r="DP36" i="11" s="1"/>
  <c r="DO37" i="11"/>
  <c r="DP37" i="11" s="1"/>
  <c r="DO38" i="11"/>
  <c r="DP38" i="11" s="1"/>
  <c r="DO39" i="11"/>
  <c r="DP39" i="11" s="1"/>
  <c r="DO40" i="11"/>
  <c r="DP40" i="11" s="1"/>
  <c r="DO41" i="11"/>
  <c r="DP41" i="11" s="1"/>
  <c r="DO42" i="11"/>
  <c r="DP42" i="11" s="1"/>
  <c r="DO43" i="11"/>
  <c r="DP43" i="11" s="1"/>
  <c r="DO44" i="11"/>
  <c r="DP44" i="11" s="1"/>
  <c r="DO45" i="11"/>
  <c r="DP45" i="11" s="1"/>
  <c r="DO46" i="11"/>
  <c r="DP46" i="11" s="1"/>
  <c r="DO47" i="11"/>
  <c r="DP47" i="11" s="1"/>
  <c r="DO48" i="11"/>
  <c r="DP48" i="11" s="1"/>
  <c r="DO49" i="11"/>
  <c r="DP49" i="11" s="1"/>
  <c r="DO50" i="11"/>
  <c r="DP50" i="11" s="1"/>
  <c r="DO51" i="11"/>
  <c r="DP51" i="11" s="1"/>
  <c r="DO52" i="11"/>
  <c r="DP52" i="11" s="1"/>
  <c r="DO53" i="11"/>
  <c r="DP53" i="11" s="1"/>
  <c r="DO54" i="11"/>
  <c r="DP54" i="11" s="1"/>
  <c r="DO55" i="11"/>
  <c r="DP55" i="11" s="1"/>
  <c r="DO56" i="11"/>
  <c r="DP56" i="11" s="1"/>
  <c r="DO57" i="11"/>
  <c r="DP57" i="11" s="1"/>
  <c r="AR5" i="11"/>
  <c r="AS5" i="11" s="1"/>
  <c r="AR6" i="11"/>
  <c r="AS6" i="11" s="1"/>
  <c r="AR7" i="11"/>
  <c r="AS7" i="11" s="1"/>
  <c r="AR8" i="11"/>
  <c r="AS8" i="11" s="1"/>
  <c r="AR9" i="11"/>
  <c r="AS9" i="11" s="1"/>
  <c r="AR10" i="11"/>
  <c r="AS10" i="11" s="1"/>
  <c r="AR11" i="11"/>
  <c r="AS11" i="11" s="1"/>
  <c r="AR12" i="11"/>
  <c r="AS12" i="11" s="1"/>
  <c r="AR13" i="11"/>
  <c r="AS13" i="11" s="1"/>
  <c r="AR14" i="11"/>
  <c r="AS14" i="11" s="1"/>
  <c r="AR15" i="11"/>
  <c r="AS15" i="11" s="1"/>
  <c r="AR16" i="11"/>
  <c r="AS16" i="11" s="1"/>
  <c r="AR17" i="11"/>
  <c r="AS17" i="11" s="1"/>
  <c r="AR18" i="11"/>
  <c r="AS18" i="11" s="1"/>
  <c r="AR19" i="11"/>
  <c r="AS19" i="11" s="1"/>
  <c r="AR20" i="11"/>
  <c r="AS20" i="11" s="1"/>
  <c r="AR21" i="11"/>
  <c r="AS21" i="11" s="1"/>
  <c r="AR22" i="11"/>
  <c r="AS22" i="11" s="1"/>
  <c r="AR23" i="11"/>
  <c r="AS23" i="11" s="1"/>
  <c r="AR24" i="11"/>
  <c r="AS24" i="11" s="1"/>
  <c r="AR25" i="11"/>
  <c r="AS25" i="11" s="1"/>
  <c r="AR26" i="11"/>
  <c r="AS26" i="11" s="1"/>
  <c r="AR27" i="11"/>
  <c r="AS27" i="11" s="1"/>
  <c r="AR28" i="11"/>
  <c r="AS28" i="11" s="1"/>
  <c r="AR29" i="11"/>
  <c r="AS29" i="11" s="1"/>
  <c r="AR30" i="11"/>
  <c r="AS30" i="11" s="1"/>
  <c r="AR31" i="11"/>
  <c r="AS31" i="11" s="1"/>
  <c r="AR32" i="11"/>
  <c r="AS32" i="11" s="1"/>
  <c r="AR33" i="11"/>
  <c r="AS33" i="11" s="1"/>
  <c r="AR34" i="11"/>
  <c r="AS34" i="11" s="1"/>
  <c r="AR35" i="11"/>
  <c r="AS35" i="11" s="1"/>
  <c r="AR36" i="11"/>
  <c r="AS36" i="11" s="1"/>
  <c r="AR37" i="11"/>
  <c r="AS37" i="11" s="1"/>
  <c r="AR38" i="11"/>
  <c r="AS38" i="11" s="1"/>
  <c r="AR39" i="11"/>
  <c r="AS39" i="11" s="1"/>
  <c r="AR40" i="11"/>
  <c r="AS40" i="11" s="1"/>
  <c r="AR41" i="11"/>
  <c r="AS41" i="11" s="1"/>
  <c r="AR42" i="11"/>
  <c r="AS42" i="11" s="1"/>
  <c r="AR43" i="11"/>
  <c r="AS43" i="11" s="1"/>
  <c r="AR44" i="11"/>
  <c r="AS44" i="11" s="1"/>
  <c r="AR45" i="11"/>
  <c r="AS45" i="11" s="1"/>
  <c r="AR46" i="11"/>
  <c r="AS46" i="11" s="1"/>
  <c r="AR47" i="11"/>
  <c r="AS47" i="11" s="1"/>
  <c r="AR48" i="11"/>
  <c r="AS48" i="11" s="1"/>
  <c r="AR49" i="11"/>
  <c r="AS49" i="11" s="1"/>
  <c r="AR50" i="11"/>
  <c r="AS50" i="11" s="1"/>
  <c r="AR51" i="11"/>
  <c r="AS51" i="11" s="1"/>
  <c r="AR52" i="11"/>
  <c r="AS52" i="11" s="1"/>
  <c r="AR53" i="11"/>
  <c r="AS53" i="11" s="1"/>
  <c r="AR54" i="11"/>
  <c r="AS54" i="11" s="1"/>
  <c r="AR55" i="11"/>
  <c r="AR56" i="11"/>
  <c r="AR57" i="11"/>
  <c r="BV5" i="11"/>
  <c r="BW5" i="11" s="1"/>
  <c r="BV6" i="11"/>
  <c r="BW6" i="11" s="1"/>
  <c r="BV7" i="11"/>
  <c r="BW7" i="11" s="1"/>
  <c r="BV8" i="11"/>
  <c r="BW8" i="11" s="1"/>
  <c r="BV9" i="11"/>
  <c r="BW9" i="11" s="1"/>
  <c r="BV10" i="11"/>
  <c r="BW10" i="11" s="1"/>
  <c r="BV11" i="11"/>
  <c r="BW11" i="11" s="1"/>
  <c r="BV12" i="11"/>
  <c r="BW12" i="11" s="1"/>
  <c r="BV13" i="11"/>
  <c r="BW13" i="11" s="1"/>
  <c r="BV14" i="11"/>
  <c r="BW14" i="11" s="1"/>
  <c r="BV15" i="11"/>
  <c r="BW15" i="11" s="1"/>
  <c r="BV16" i="11"/>
  <c r="BW16" i="11" s="1"/>
  <c r="BV17" i="11"/>
  <c r="BW17" i="11" s="1"/>
  <c r="BV18" i="11"/>
  <c r="BW18" i="11" s="1"/>
  <c r="BV19" i="11"/>
  <c r="BW19" i="11" s="1"/>
  <c r="BV20" i="11"/>
  <c r="BW20" i="11" s="1"/>
  <c r="BV21" i="11"/>
  <c r="BW21" i="11" s="1"/>
  <c r="BV22" i="11"/>
  <c r="BW22" i="11" s="1"/>
  <c r="BV23" i="11"/>
  <c r="BW23" i="11" s="1"/>
  <c r="BV24" i="11"/>
  <c r="BW24" i="11" s="1"/>
  <c r="BV25" i="11"/>
  <c r="BW25" i="11" s="1"/>
  <c r="BV26" i="11"/>
  <c r="BW26" i="11" s="1"/>
  <c r="BV27" i="11"/>
  <c r="BW27" i="11" s="1"/>
  <c r="BV28" i="11"/>
  <c r="BW28" i="11" s="1"/>
  <c r="BV29" i="11"/>
  <c r="BW29" i="11" s="1"/>
  <c r="BV30" i="11"/>
  <c r="BW30" i="11" s="1"/>
  <c r="BV31" i="11"/>
  <c r="BW31" i="11" s="1"/>
  <c r="BV32" i="11"/>
  <c r="BW32" i="11" s="1"/>
  <c r="BV33" i="11"/>
  <c r="BW33" i="11" s="1"/>
  <c r="BV34" i="11"/>
  <c r="BW34" i="11" s="1"/>
  <c r="BV35" i="11"/>
  <c r="BW35" i="11" s="1"/>
  <c r="BV36" i="11"/>
  <c r="BW36" i="11" s="1"/>
  <c r="BV37" i="11"/>
  <c r="BW37" i="11" s="1"/>
  <c r="BV38" i="11"/>
  <c r="BW38" i="11" s="1"/>
  <c r="BV39" i="11"/>
  <c r="BW39" i="11" s="1"/>
  <c r="BV40" i="11"/>
  <c r="BW40" i="11" s="1"/>
  <c r="BV41" i="11"/>
  <c r="BW41" i="11" s="1"/>
  <c r="BV42" i="11"/>
  <c r="BW42" i="11" s="1"/>
  <c r="BV43" i="11"/>
  <c r="BW43" i="11" s="1"/>
  <c r="BV44" i="11"/>
  <c r="BW44" i="11" s="1"/>
  <c r="BV45" i="11"/>
  <c r="BW45" i="11" s="1"/>
  <c r="BV46" i="11"/>
  <c r="BW46" i="11" s="1"/>
  <c r="BV47" i="11"/>
  <c r="BW47" i="11" s="1"/>
  <c r="BV48" i="11"/>
  <c r="BW48" i="11" s="1"/>
  <c r="BV49" i="11"/>
  <c r="BW49" i="11" s="1"/>
  <c r="BV50" i="11"/>
  <c r="BW50" i="11" s="1"/>
  <c r="BV51" i="11"/>
  <c r="BW51" i="11" s="1"/>
  <c r="BV52" i="11"/>
  <c r="BW52" i="11" s="1"/>
  <c r="BV53" i="11"/>
  <c r="BW53" i="11" s="1"/>
  <c r="BV54" i="11"/>
  <c r="BW54" i="11" s="1"/>
  <c r="BV55" i="11"/>
  <c r="BW55" i="11" s="1"/>
  <c r="BV56" i="11"/>
  <c r="BW56" i="11" s="1"/>
  <c r="BV57" i="11"/>
  <c r="BW57" i="11" s="1"/>
  <c r="ES5" i="11"/>
  <c r="ET5" i="11" s="1"/>
  <c r="ES6" i="11"/>
  <c r="ET6" i="11" s="1"/>
  <c r="ES7" i="11"/>
  <c r="ET7" i="11" s="1"/>
  <c r="ES8" i="11"/>
  <c r="ET8" i="11" s="1"/>
  <c r="ES9" i="11"/>
  <c r="ET9" i="11" s="1"/>
  <c r="ES10" i="11"/>
  <c r="ET10" i="11" s="1"/>
  <c r="ES11" i="11"/>
  <c r="ET11" i="11" s="1"/>
  <c r="ES12" i="11"/>
  <c r="ET12" i="11" s="1"/>
  <c r="ES13" i="11"/>
  <c r="ET13" i="11" s="1"/>
  <c r="ES14" i="11"/>
  <c r="ET14" i="11" s="1"/>
  <c r="ES15" i="11"/>
  <c r="ET15" i="11" s="1"/>
  <c r="ES16" i="11"/>
  <c r="ET16" i="11" s="1"/>
  <c r="ES17" i="11"/>
  <c r="ET17" i="11" s="1"/>
  <c r="ES18" i="11"/>
  <c r="ET18" i="11" s="1"/>
  <c r="ES19" i="11"/>
  <c r="ET19" i="11" s="1"/>
  <c r="ES20" i="11"/>
  <c r="ET20" i="11" s="1"/>
  <c r="ES21" i="11"/>
  <c r="ET21" i="11" s="1"/>
  <c r="ES22" i="11"/>
  <c r="ET22" i="11" s="1"/>
  <c r="ES23" i="11"/>
  <c r="ET23" i="11" s="1"/>
  <c r="ES24" i="11"/>
  <c r="ET24" i="11" s="1"/>
  <c r="ES25" i="11"/>
  <c r="ET25" i="11" s="1"/>
  <c r="ES26" i="11"/>
  <c r="ET26" i="11" s="1"/>
  <c r="ES27" i="11"/>
  <c r="ET27" i="11" s="1"/>
  <c r="ES28" i="11"/>
  <c r="ET28" i="11" s="1"/>
  <c r="ES29" i="11"/>
  <c r="ET29" i="11" s="1"/>
  <c r="ES30" i="11"/>
  <c r="ET30" i="11" s="1"/>
  <c r="ES31" i="11"/>
  <c r="ET31" i="11" s="1"/>
  <c r="ES32" i="11"/>
  <c r="ET32" i="11" s="1"/>
  <c r="ES33" i="11"/>
  <c r="ET33" i="11" s="1"/>
  <c r="ES34" i="11"/>
  <c r="ET34" i="11" s="1"/>
  <c r="ES35" i="11"/>
  <c r="ET35" i="11" s="1"/>
  <c r="ES36" i="11"/>
  <c r="ET36" i="11" s="1"/>
  <c r="ES37" i="11"/>
  <c r="ET37" i="11" s="1"/>
  <c r="ES38" i="11"/>
  <c r="ET38" i="11" s="1"/>
  <c r="ES39" i="11"/>
  <c r="ET39" i="11" s="1"/>
  <c r="ES40" i="11"/>
  <c r="ET40" i="11" s="1"/>
  <c r="ES41" i="11"/>
  <c r="ET41" i="11" s="1"/>
  <c r="ES42" i="11"/>
  <c r="ET42" i="11" s="1"/>
  <c r="ES43" i="11"/>
  <c r="ET43" i="11" s="1"/>
  <c r="ES44" i="11"/>
  <c r="ET44" i="11" s="1"/>
  <c r="ES45" i="11"/>
  <c r="ET45" i="11" s="1"/>
  <c r="ES46" i="11"/>
  <c r="ET46" i="11" s="1"/>
  <c r="ES47" i="11"/>
  <c r="ET47" i="11" s="1"/>
  <c r="ES48" i="11"/>
  <c r="ET48" i="11" s="1"/>
  <c r="ES49" i="11"/>
  <c r="ET49" i="11" s="1"/>
  <c r="ES50" i="11"/>
  <c r="ET50" i="11" s="1"/>
  <c r="ES51" i="11"/>
  <c r="ET51" i="11" s="1"/>
  <c r="ES52" i="11"/>
  <c r="ET52" i="11" s="1"/>
  <c r="ES53" i="11"/>
  <c r="ET53" i="11" s="1"/>
  <c r="ES54" i="11"/>
  <c r="ET54" i="11" s="1"/>
  <c r="ES55" i="11"/>
  <c r="ET55" i="11" s="1"/>
  <c r="ES56" i="11"/>
  <c r="ET56" i="11" s="1"/>
  <c r="ES57" i="11"/>
  <c r="ET57" i="11" s="1"/>
  <c r="DT5" i="11"/>
  <c r="DU5" i="11" s="1"/>
  <c r="DT6" i="11"/>
  <c r="DU6" i="11" s="1"/>
  <c r="DT7" i="11"/>
  <c r="DU7" i="11" s="1"/>
  <c r="DT8" i="11"/>
  <c r="DU8" i="11" s="1"/>
  <c r="DT9" i="11"/>
  <c r="DU9" i="11" s="1"/>
  <c r="DT10" i="11"/>
  <c r="DU10" i="11" s="1"/>
  <c r="DT11" i="11"/>
  <c r="DU11" i="11" s="1"/>
  <c r="DT12" i="11"/>
  <c r="DU12" i="11" s="1"/>
  <c r="DT13" i="11"/>
  <c r="DU13" i="11" s="1"/>
  <c r="DT14" i="11"/>
  <c r="DU14" i="11" s="1"/>
  <c r="DT15" i="11"/>
  <c r="DU15" i="11" s="1"/>
  <c r="DT16" i="11"/>
  <c r="DU16" i="11" s="1"/>
  <c r="DT17" i="11"/>
  <c r="DU17" i="11" s="1"/>
  <c r="DT18" i="11"/>
  <c r="DU18" i="11" s="1"/>
  <c r="DT19" i="11"/>
  <c r="DU19" i="11" s="1"/>
  <c r="DT20" i="11"/>
  <c r="DU20" i="11" s="1"/>
  <c r="DT21" i="11"/>
  <c r="DU21" i="11" s="1"/>
  <c r="DT22" i="11"/>
  <c r="DU22" i="11" s="1"/>
  <c r="DT23" i="11"/>
  <c r="DU23" i="11" s="1"/>
  <c r="DT24" i="11"/>
  <c r="DU24" i="11" s="1"/>
  <c r="DT25" i="11"/>
  <c r="DU25" i="11" s="1"/>
  <c r="DT26" i="11"/>
  <c r="DU26" i="11" s="1"/>
  <c r="DT27" i="11"/>
  <c r="DU27" i="11" s="1"/>
  <c r="DT28" i="11"/>
  <c r="DU28" i="11" s="1"/>
  <c r="DT29" i="11"/>
  <c r="DU29" i="11" s="1"/>
  <c r="DT30" i="11"/>
  <c r="DU30" i="11" s="1"/>
  <c r="DT31" i="11"/>
  <c r="DU31" i="11" s="1"/>
  <c r="DT32" i="11"/>
  <c r="DU32" i="11" s="1"/>
  <c r="DT33" i="11"/>
  <c r="DU33" i="11" s="1"/>
  <c r="DT34" i="11"/>
  <c r="DU34" i="11" s="1"/>
  <c r="DT35" i="11"/>
  <c r="DU35" i="11" s="1"/>
  <c r="DT36" i="11"/>
  <c r="DU36" i="11" s="1"/>
  <c r="DT37" i="11"/>
  <c r="DU37" i="11" s="1"/>
  <c r="DT38" i="11"/>
  <c r="DU38" i="11" s="1"/>
  <c r="DT39" i="11"/>
  <c r="DU39" i="11" s="1"/>
  <c r="DT40" i="11"/>
  <c r="DU40" i="11" s="1"/>
  <c r="DT41" i="11"/>
  <c r="DU41" i="11" s="1"/>
  <c r="DT42" i="11"/>
  <c r="DU42" i="11" s="1"/>
  <c r="DT43" i="11"/>
  <c r="DU43" i="11" s="1"/>
  <c r="DT44" i="11"/>
  <c r="DU44" i="11" s="1"/>
  <c r="DT45" i="11"/>
  <c r="DU45" i="11" s="1"/>
  <c r="DT46" i="11"/>
  <c r="DU46" i="11" s="1"/>
  <c r="DT47" i="11"/>
  <c r="DU47" i="11" s="1"/>
  <c r="DT48" i="11"/>
  <c r="DU48" i="11" s="1"/>
  <c r="DT49" i="11"/>
  <c r="DU49" i="11" s="1"/>
  <c r="DT50" i="11"/>
  <c r="DU50" i="11" s="1"/>
  <c r="DT51" i="11"/>
  <c r="DU51" i="11" s="1"/>
  <c r="DT52" i="11"/>
  <c r="DU52" i="11" s="1"/>
  <c r="DT53" i="11"/>
  <c r="DU53" i="11" s="1"/>
  <c r="DT54" i="11"/>
  <c r="DU54" i="11" s="1"/>
  <c r="DT55" i="11"/>
  <c r="DU55" i="11" s="1"/>
  <c r="DT56" i="11"/>
  <c r="DU56" i="11" s="1"/>
  <c r="DT57" i="11"/>
  <c r="DU57" i="11" s="1"/>
  <c r="CA5" i="11"/>
  <c r="CB5" i="11" s="1"/>
  <c r="CA6" i="11"/>
  <c r="CB6" i="11" s="1"/>
  <c r="CA7" i="11"/>
  <c r="CB7" i="11" s="1"/>
  <c r="CA8" i="11"/>
  <c r="CB8" i="11" s="1"/>
  <c r="CA9" i="11"/>
  <c r="CB9" i="11" s="1"/>
  <c r="CA10" i="11"/>
  <c r="CB10" i="11" s="1"/>
  <c r="CA11" i="11"/>
  <c r="CB11" i="11" s="1"/>
  <c r="CA12" i="11"/>
  <c r="CB12" i="11" s="1"/>
  <c r="CA13" i="11"/>
  <c r="CB13" i="11" s="1"/>
  <c r="CA14" i="11"/>
  <c r="CB14" i="11" s="1"/>
  <c r="CA15" i="11"/>
  <c r="CB15" i="11" s="1"/>
  <c r="CA16" i="11"/>
  <c r="CB16" i="11" s="1"/>
  <c r="CA17" i="11"/>
  <c r="CB17" i="11" s="1"/>
  <c r="CA18" i="11"/>
  <c r="CB18" i="11" s="1"/>
  <c r="CA19" i="11"/>
  <c r="CB19" i="11" s="1"/>
  <c r="CA20" i="11"/>
  <c r="CB20" i="11" s="1"/>
  <c r="CA21" i="11"/>
  <c r="CB21" i="11" s="1"/>
  <c r="CA22" i="11"/>
  <c r="CB22" i="11" s="1"/>
  <c r="CA23" i="11"/>
  <c r="CB23" i="11" s="1"/>
  <c r="CA24" i="11"/>
  <c r="CB24" i="11" s="1"/>
  <c r="CA25" i="11"/>
  <c r="CB25" i="11" s="1"/>
  <c r="CA26" i="11"/>
  <c r="CB26" i="11" s="1"/>
  <c r="CA27" i="11"/>
  <c r="CB27" i="11" s="1"/>
  <c r="CA28" i="11"/>
  <c r="CB28" i="11" s="1"/>
  <c r="CA29" i="11"/>
  <c r="CB29" i="11" s="1"/>
  <c r="CA30" i="11"/>
  <c r="CB30" i="11" s="1"/>
  <c r="CA31" i="11"/>
  <c r="CB31" i="11" s="1"/>
  <c r="CA32" i="11"/>
  <c r="CB32" i="11" s="1"/>
  <c r="CA33" i="11"/>
  <c r="CB33" i="11" s="1"/>
  <c r="CA34" i="11"/>
  <c r="CB34" i="11" s="1"/>
  <c r="CA35" i="11"/>
  <c r="CB35" i="11" s="1"/>
  <c r="CA36" i="11"/>
  <c r="CB36" i="11" s="1"/>
  <c r="CA37" i="11"/>
  <c r="CB37" i="11" s="1"/>
  <c r="CA38" i="11"/>
  <c r="CB38" i="11" s="1"/>
  <c r="CA39" i="11"/>
  <c r="CB39" i="11" s="1"/>
  <c r="CA40" i="11"/>
  <c r="CB40" i="11" s="1"/>
  <c r="CA41" i="11"/>
  <c r="CB41" i="11" s="1"/>
  <c r="CA42" i="11"/>
  <c r="CB42" i="11" s="1"/>
  <c r="CA43" i="11"/>
  <c r="CB43" i="11" s="1"/>
  <c r="CA44" i="11"/>
  <c r="CB44" i="11" s="1"/>
  <c r="CA45" i="11"/>
  <c r="CB45" i="11" s="1"/>
  <c r="CA46" i="11"/>
  <c r="CB46" i="11" s="1"/>
  <c r="CA47" i="11"/>
  <c r="CB47" i="11" s="1"/>
  <c r="CA48" i="11"/>
  <c r="CB48" i="11" s="1"/>
  <c r="CA49" i="11"/>
  <c r="CB49" i="11" s="1"/>
  <c r="CA50" i="11"/>
  <c r="CB50" i="11" s="1"/>
  <c r="CA51" i="11"/>
  <c r="CB51" i="11" s="1"/>
  <c r="CA52" i="11"/>
  <c r="CB52" i="11" s="1"/>
  <c r="CA53" i="11"/>
  <c r="CB53" i="11" s="1"/>
  <c r="CA54" i="11"/>
  <c r="CB54" i="11" s="1"/>
  <c r="CA55" i="11"/>
  <c r="CB55" i="11" s="1"/>
  <c r="CA56" i="11"/>
  <c r="CB56" i="11" s="1"/>
  <c r="CA57" i="11"/>
  <c r="CB57" i="11" s="1"/>
  <c r="EI5" i="11"/>
  <c r="EJ5" i="11" s="1"/>
  <c r="EI6" i="11"/>
  <c r="EJ6" i="11" s="1"/>
  <c r="EI7" i="11"/>
  <c r="EJ7" i="11" s="1"/>
  <c r="EI8" i="11"/>
  <c r="EJ8" i="11" s="1"/>
  <c r="EI9" i="11"/>
  <c r="EJ9" i="11" s="1"/>
  <c r="EI10" i="11"/>
  <c r="EJ10" i="11" s="1"/>
  <c r="EI11" i="11"/>
  <c r="EJ11" i="11" s="1"/>
  <c r="EI12" i="11"/>
  <c r="EJ12" i="11" s="1"/>
  <c r="EI13" i="11"/>
  <c r="EJ13" i="11" s="1"/>
  <c r="EI14" i="11"/>
  <c r="EJ14" i="11" s="1"/>
  <c r="EI15" i="11"/>
  <c r="EJ15" i="11" s="1"/>
  <c r="EI16" i="11"/>
  <c r="EJ16" i="11" s="1"/>
  <c r="EI17" i="11"/>
  <c r="EJ17" i="11" s="1"/>
  <c r="EI18" i="11"/>
  <c r="EJ18" i="11" s="1"/>
  <c r="EI19" i="11"/>
  <c r="EJ19" i="11" s="1"/>
  <c r="EI20" i="11"/>
  <c r="EJ20" i="11" s="1"/>
  <c r="EI21" i="11"/>
  <c r="EJ21" i="11" s="1"/>
  <c r="EI22" i="11"/>
  <c r="EJ22" i="11" s="1"/>
  <c r="EI23" i="11"/>
  <c r="EJ23" i="11" s="1"/>
  <c r="EI24" i="11"/>
  <c r="EJ24" i="11" s="1"/>
  <c r="EI25" i="11"/>
  <c r="EJ25" i="11" s="1"/>
  <c r="EI26" i="11"/>
  <c r="EJ26" i="11" s="1"/>
  <c r="EI27" i="11"/>
  <c r="EJ27" i="11" s="1"/>
  <c r="EI28" i="11"/>
  <c r="EJ28" i="11" s="1"/>
  <c r="EI29" i="11"/>
  <c r="EJ29" i="11" s="1"/>
  <c r="EI30" i="11"/>
  <c r="EJ30" i="11" s="1"/>
  <c r="EI31" i="11"/>
  <c r="EJ31" i="11" s="1"/>
  <c r="EI32" i="11"/>
  <c r="EJ32" i="11" s="1"/>
  <c r="EI33" i="11"/>
  <c r="EJ33" i="11" s="1"/>
  <c r="EI34" i="11"/>
  <c r="EJ34" i="11" s="1"/>
  <c r="EI35" i="11"/>
  <c r="EJ35" i="11" s="1"/>
  <c r="EI36" i="11"/>
  <c r="EJ36" i="11" s="1"/>
  <c r="EI37" i="11"/>
  <c r="EJ37" i="11" s="1"/>
  <c r="EI38" i="11"/>
  <c r="EJ38" i="11" s="1"/>
  <c r="EI39" i="11"/>
  <c r="EJ39" i="11" s="1"/>
  <c r="EI40" i="11"/>
  <c r="EJ40" i="11" s="1"/>
  <c r="EI41" i="11"/>
  <c r="EJ41" i="11" s="1"/>
  <c r="EI42" i="11"/>
  <c r="EJ42" i="11" s="1"/>
  <c r="EI43" i="11"/>
  <c r="EJ43" i="11" s="1"/>
  <c r="EI44" i="11"/>
  <c r="EJ44" i="11" s="1"/>
  <c r="EI45" i="11"/>
  <c r="EJ45" i="11" s="1"/>
  <c r="EI46" i="11"/>
  <c r="EJ46" i="11" s="1"/>
  <c r="EI47" i="11"/>
  <c r="EJ47" i="11" s="1"/>
  <c r="EI48" i="11"/>
  <c r="EJ48" i="11" s="1"/>
  <c r="EI49" i="11"/>
  <c r="EJ49" i="11" s="1"/>
  <c r="EI50" i="11"/>
  <c r="EJ50" i="11" s="1"/>
  <c r="EI51" i="11"/>
  <c r="EJ51" i="11" s="1"/>
  <c r="EI52" i="11"/>
  <c r="EJ52" i="11" s="1"/>
  <c r="EI53" i="11"/>
  <c r="EJ53" i="11" s="1"/>
  <c r="EI54" i="11"/>
  <c r="EJ54" i="11" s="1"/>
  <c r="EI55" i="11"/>
  <c r="EJ55" i="11" s="1"/>
  <c r="EI56" i="11"/>
  <c r="EJ56" i="11" s="1"/>
  <c r="EI57" i="11"/>
  <c r="EJ57" i="11" s="1"/>
  <c r="AH5" i="11"/>
  <c r="AI5" i="11" s="1"/>
  <c r="AH6" i="11"/>
  <c r="AI6" i="11" s="1"/>
  <c r="AH7" i="11"/>
  <c r="AI7" i="11" s="1"/>
  <c r="AH8" i="11"/>
  <c r="AI8" i="11" s="1"/>
  <c r="AH9" i="11"/>
  <c r="AI9" i="11" s="1"/>
  <c r="AH10" i="11"/>
  <c r="AI10" i="11" s="1"/>
  <c r="AH11" i="11"/>
  <c r="AI11" i="11" s="1"/>
  <c r="AH12" i="11"/>
  <c r="AI12" i="11" s="1"/>
  <c r="AH13" i="11"/>
  <c r="AI13" i="11" s="1"/>
  <c r="AH14" i="11"/>
  <c r="AI14" i="11" s="1"/>
  <c r="AH15" i="11"/>
  <c r="AI15" i="11" s="1"/>
  <c r="AH16" i="11"/>
  <c r="AI16" i="11" s="1"/>
  <c r="AH17" i="11"/>
  <c r="AI17" i="11" s="1"/>
  <c r="AH18" i="11"/>
  <c r="AI18" i="11" s="1"/>
  <c r="AH19" i="11"/>
  <c r="AI19" i="11" s="1"/>
  <c r="AH20" i="11"/>
  <c r="AI20" i="11" s="1"/>
  <c r="AH21" i="11"/>
  <c r="AI21" i="11" s="1"/>
  <c r="AH22" i="11"/>
  <c r="AI22" i="11" s="1"/>
  <c r="AH23" i="11"/>
  <c r="AI23" i="11" s="1"/>
  <c r="AH24" i="11"/>
  <c r="AI24" i="11" s="1"/>
  <c r="AH25" i="11"/>
  <c r="AI25" i="11" s="1"/>
  <c r="AH26" i="11"/>
  <c r="AI26" i="11" s="1"/>
  <c r="AH27" i="11"/>
  <c r="AI27" i="11" s="1"/>
  <c r="AH28" i="11"/>
  <c r="AI28" i="11" s="1"/>
  <c r="AH29" i="11"/>
  <c r="AI29" i="11" s="1"/>
  <c r="AH30" i="11"/>
  <c r="AI30" i="11" s="1"/>
  <c r="AH31" i="11"/>
  <c r="AI31" i="11" s="1"/>
  <c r="AH32" i="11"/>
  <c r="AI32" i="11" s="1"/>
  <c r="AH33" i="11"/>
  <c r="AI33" i="11" s="1"/>
  <c r="AH34" i="11"/>
  <c r="AI34" i="11" s="1"/>
  <c r="AH35" i="11"/>
  <c r="AI35" i="11" s="1"/>
  <c r="AH36" i="11"/>
  <c r="AI36" i="11" s="1"/>
  <c r="AH37" i="11"/>
  <c r="AI37" i="11" s="1"/>
  <c r="AH38" i="11"/>
  <c r="AI38" i="11" s="1"/>
  <c r="AH39" i="11"/>
  <c r="AI39" i="11" s="1"/>
  <c r="AH40" i="11"/>
  <c r="AI40" i="11" s="1"/>
  <c r="AH41" i="11"/>
  <c r="AI41" i="11" s="1"/>
  <c r="AH42" i="11"/>
  <c r="AI42" i="11" s="1"/>
  <c r="AH43" i="11"/>
  <c r="AI43" i="11" s="1"/>
  <c r="AH44" i="11"/>
  <c r="AI44" i="11" s="1"/>
  <c r="AH45" i="11"/>
  <c r="AI45" i="11" s="1"/>
  <c r="AH46" i="11"/>
  <c r="AI46" i="11" s="1"/>
  <c r="AH47" i="11"/>
  <c r="AI47" i="11" s="1"/>
  <c r="AH48" i="11"/>
  <c r="AI48" i="11" s="1"/>
  <c r="AH49" i="11"/>
  <c r="AI49" i="11" s="1"/>
  <c r="AH50" i="11"/>
  <c r="AI50" i="11" s="1"/>
  <c r="AH51" i="11"/>
  <c r="AI51" i="11" s="1"/>
  <c r="AH52" i="11"/>
  <c r="AI52" i="11" s="1"/>
  <c r="AH53" i="11"/>
  <c r="AH54" i="11"/>
  <c r="AH55" i="11"/>
  <c r="AH56" i="11"/>
  <c r="AH57" i="11"/>
  <c r="FW5" i="11"/>
  <c r="FX5" i="11" s="1"/>
  <c r="FW6" i="11"/>
  <c r="FX6" i="11" s="1"/>
  <c r="FW7" i="11"/>
  <c r="FX7" i="11" s="1"/>
  <c r="FW8" i="11"/>
  <c r="FX8" i="11" s="1"/>
  <c r="FW9" i="11"/>
  <c r="FX9" i="11" s="1"/>
  <c r="FW10" i="11"/>
  <c r="FX10" i="11" s="1"/>
  <c r="FW11" i="11"/>
  <c r="FX11" i="11" s="1"/>
  <c r="FW12" i="11"/>
  <c r="FX12" i="11" s="1"/>
  <c r="FW13" i="11"/>
  <c r="FX13" i="11" s="1"/>
  <c r="FW14" i="11"/>
  <c r="FX14" i="11" s="1"/>
  <c r="FW15" i="11"/>
  <c r="FX15" i="11" s="1"/>
  <c r="FW16" i="11"/>
  <c r="FX16" i="11" s="1"/>
  <c r="FW17" i="11"/>
  <c r="FX17" i="11" s="1"/>
  <c r="FW18" i="11"/>
  <c r="FX18" i="11" s="1"/>
  <c r="FW19" i="11"/>
  <c r="FX19" i="11" s="1"/>
  <c r="FW20" i="11"/>
  <c r="FX20" i="11" s="1"/>
  <c r="FW21" i="11"/>
  <c r="FX21" i="11" s="1"/>
  <c r="FW22" i="11"/>
  <c r="FX22" i="11" s="1"/>
  <c r="FW23" i="11"/>
  <c r="FX23" i="11" s="1"/>
  <c r="FW24" i="11"/>
  <c r="FX24" i="11" s="1"/>
  <c r="FW25" i="11"/>
  <c r="FX25" i="11" s="1"/>
  <c r="FW26" i="11"/>
  <c r="FX26" i="11" s="1"/>
  <c r="FW27" i="11"/>
  <c r="FX27" i="11" s="1"/>
  <c r="FW28" i="11"/>
  <c r="FX28" i="11" s="1"/>
  <c r="FW29" i="11"/>
  <c r="FX29" i="11" s="1"/>
  <c r="FW30" i="11"/>
  <c r="FX30" i="11" s="1"/>
  <c r="FW31" i="11"/>
  <c r="FX31" i="11" s="1"/>
  <c r="FW32" i="11"/>
  <c r="FX32" i="11" s="1"/>
  <c r="FW33" i="11"/>
  <c r="FX33" i="11" s="1"/>
  <c r="FW34" i="11"/>
  <c r="FX34" i="11" s="1"/>
  <c r="FW35" i="11"/>
  <c r="FX35" i="11" s="1"/>
  <c r="FW36" i="11"/>
  <c r="FX36" i="11" s="1"/>
  <c r="FW37" i="11"/>
  <c r="FX37" i="11" s="1"/>
  <c r="FW38" i="11"/>
  <c r="FX38" i="11" s="1"/>
  <c r="FW39" i="11"/>
  <c r="FX39" i="11" s="1"/>
  <c r="FW40" i="11"/>
  <c r="FX40" i="11" s="1"/>
  <c r="FW41" i="11"/>
  <c r="FX41" i="11" s="1"/>
  <c r="FW42" i="11"/>
  <c r="FX42" i="11" s="1"/>
  <c r="FW43" i="11"/>
  <c r="FX43" i="11" s="1"/>
  <c r="FW44" i="11"/>
  <c r="FX44" i="11" s="1"/>
  <c r="FW45" i="11"/>
  <c r="FX45" i="11" s="1"/>
  <c r="FW46" i="11"/>
  <c r="FX46" i="11" s="1"/>
  <c r="FW47" i="11"/>
  <c r="FX47" i="11" s="1"/>
  <c r="FW48" i="11"/>
  <c r="FX48" i="11" s="1"/>
  <c r="FW49" i="11"/>
  <c r="FX49" i="11" s="1"/>
  <c r="FW50" i="11"/>
  <c r="FX50" i="11" s="1"/>
  <c r="FW51" i="11"/>
  <c r="FX51" i="11" s="1"/>
  <c r="FW52" i="11"/>
  <c r="FX52" i="11" s="1"/>
  <c r="FW53" i="11"/>
  <c r="FX53" i="11" s="1"/>
  <c r="FW54" i="11"/>
  <c r="FX54" i="11" s="1"/>
  <c r="FW55" i="11"/>
  <c r="FX55" i="11" s="1"/>
  <c r="FW56" i="11"/>
  <c r="FX56" i="11" s="1"/>
  <c r="FW57" i="11"/>
  <c r="FX57" i="11" s="1"/>
  <c r="BL5" i="11"/>
  <c r="BM5" i="11" s="1"/>
  <c r="BL6" i="11"/>
  <c r="BM6" i="11" s="1"/>
  <c r="BL7" i="11"/>
  <c r="BM7" i="11" s="1"/>
  <c r="BL8" i="11"/>
  <c r="BM8" i="11" s="1"/>
  <c r="BL9" i="11"/>
  <c r="BM9" i="11" s="1"/>
  <c r="BL10" i="11"/>
  <c r="BM10" i="11" s="1"/>
  <c r="BL11" i="11"/>
  <c r="BM11" i="11" s="1"/>
  <c r="BL12" i="11"/>
  <c r="BM12" i="11" s="1"/>
  <c r="BL13" i="11"/>
  <c r="BM13" i="11" s="1"/>
  <c r="BL14" i="11"/>
  <c r="BM14" i="11" s="1"/>
  <c r="BL15" i="11"/>
  <c r="BM15" i="11" s="1"/>
  <c r="BL16" i="11"/>
  <c r="BM16" i="11" s="1"/>
  <c r="BL17" i="11"/>
  <c r="BM17" i="11" s="1"/>
  <c r="BL18" i="11"/>
  <c r="BM18" i="11" s="1"/>
  <c r="BL19" i="11"/>
  <c r="BM19" i="11" s="1"/>
  <c r="BL20" i="11"/>
  <c r="BM20" i="11" s="1"/>
  <c r="BL21" i="11"/>
  <c r="BM21" i="11" s="1"/>
  <c r="BL22" i="11"/>
  <c r="BM22" i="11" s="1"/>
  <c r="BL23" i="11"/>
  <c r="BM23" i="11" s="1"/>
  <c r="BL24" i="11"/>
  <c r="BM24" i="11" s="1"/>
  <c r="BL25" i="11"/>
  <c r="BM25" i="11" s="1"/>
  <c r="BL26" i="11"/>
  <c r="BM26" i="11" s="1"/>
  <c r="BL27" i="11"/>
  <c r="BM27" i="11" s="1"/>
  <c r="BL28" i="11"/>
  <c r="BM28" i="11" s="1"/>
  <c r="BL29" i="11"/>
  <c r="BM29" i="11" s="1"/>
  <c r="BL30" i="11"/>
  <c r="BM30" i="11" s="1"/>
  <c r="BL31" i="11"/>
  <c r="BM31" i="11" s="1"/>
  <c r="BL32" i="11"/>
  <c r="BM32" i="11" s="1"/>
  <c r="BL33" i="11"/>
  <c r="BM33" i="11" s="1"/>
  <c r="BL34" i="11"/>
  <c r="BM34" i="11" s="1"/>
  <c r="BL35" i="11"/>
  <c r="BM35" i="11" s="1"/>
  <c r="BL36" i="11"/>
  <c r="BM36" i="11" s="1"/>
  <c r="BL37" i="11"/>
  <c r="BM37" i="11" s="1"/>
  <c r="BL38" i="11"/>
  <c r="BM38" i="11" s="1"/>
  <c r="BL39" i="11"/>
  <c r="BM39" i="11" s="1"/>
  <c r="BL40" i="11"/>
  <c r="BM40" i="11" s="1"/>
  <c r="BL41" i="11"/>
  <c r="BM41" i="11" s="1"/>
  <c r="BL42" i="11"/>
  <c r="BM42" i="11" s="1"/>
  <c r="BL43" i="11"/>
  <c r="BM43" i="11" s="1"/>
  <c r="BL44" i="11"/>
  <c r="BM44" i="11" s="1"/>
  <c r="BL45" i="11"/>
  <c r="BM45" i="11" s="1"/>
  <c r="BL46" i="11"/>
  <c r="BM46" i="11" s="1"/>
  <c r="BL47" i="11"/>
  <c r="BM47" i="11" s="1"/>
  <c r="BL48" i="11"/>
  <c r="BM48" i="11" s="1"/>
  <c r="BL49" i="11"/>
  <c r="BM49" i="11" s="1"/>
  <c r="BL50" i="11"/>
  <c r="BM50" i="11" s="1"/>
  <c r="BL51" i="11"/>
  <c r="BM51" i="11" s="1"/>
  <c r="BL52" i="11"/>
  <c r="BM52" i="11" s="1"/>
  <c r="BL53" i="11"/>
  <c r="BM53" i="11" s="1"/>
  <c r="BL54" i="11"/>
  <c r="BM54" i="11" s="1"/>
  <c r="BL55" i="11"/>
  <c r="BM55" i="11" s="1"/>
  <c r="BL56" i="11"/>
  <c r="BM56" i="11" s="1"/>
  <c r="BL57" i="11"/>
  <c r="BM57" i="11" s="1"/>
  <c r="CP5" i="11"/>
  <c r="CQ5" i="11" s="1"/>
  <c r="CP6" i="11"/>
  <c r="CQ6" i="11" s="1"/>
  <c r="CP7" i="11"/>
  <c r="CQ7" i="11" s="1"/>
  <c r="CP8" i="11"/>
  <c r="CQ8" i="11" s="1"/>
  <c r="CP9" i="11"/>
  <c r="CQ9" i="11" s="1"/>
  <c r="CP10" i="11"/>
  <c r="CQ10" i="11" s="1"/>
  <c r="CP11" i="11"/>
  <c r="CQ11" i="11" s="1"/>
  <c r="CP12" i="11"/>
  <c r="CQ12" i="11" s="1"/>
  <c r="CP13" i="11"/>
  <c r="CQ13" i="11" s="1"/>
  <c r="CP14" i="11"/>
  <c r="CQ14" i="11" s="1"/>
  <c r="CP15" i="11"/>
  <c r="CQ15" i="11" s="1"/>
  <c r="CP16" i="11"/>
  <c r="CQ16" i="11" s="1"/>
  <c r="CP17" i="11"/>
  <c r="CQ17" i="11" s="1"/>
  <c r="CP18" i="11"/>
  <c r="CQ18" i="11" s="1"/>
  <c r="CP19" i="11"/>
  <c r="CQ19" i="11" s="1"/>
  <c r="CP20" i="11"/>
  <c r="CQ20" i="11" s="1"/>
  <c r="CP21" i="11"/>
  <c r="CQ21" i="11" s="1"/>
  <c r="CP22" i="11"/>
  <c r="CQ22" i="11" s="1"/>
  <c r="CP23" i="11"/>
  <c r="CQ23" i="11" s="1"/>
  <c r="CP24" i="11"/>
  <c r="CQ24" i="11" s="1"/>
  <c r="CP25" i="11"/>
  <c r="CQ25" i="11" s="1"/>
  <c r="CP26" i="11"/>
  <c r="CQ26" i="11" s="1"/>
  <c r="CP27" i="11"/>
  <c r="CQ27" i="11" s="1"/>
  <c r="CP28" i="11"/>
  <c r="CQ28" i="11" s="1"/>
  <c r="CP29" i="11"/>
  <c r="CQ29" i="11" s="1"/>
  <c r="CP30" i="11"/>
  <c r="CQ30" i="11" s="1"/>
  <c r="CP31" i="11"/>
  <c r="CQ31" i="11" s="1"/>
  <c r="CP32" i="11"/>
  <c r="CQ32" i="11" s="1"/>
  <c r="CP33" i="11"/>
  <c r="CQ33" i="11" s="1"/>
  <c r="CP34" i="11"/>
  <c r="CQ34" i="11" s="1"/>
  <c r="CP35" i="11"/>
  <c r="CQ35" i="11" s="1"/>
  <c r="CP36" i="11"/>
  <c r="CQ36" i="11" s="1"/>
  <c r="CP37" i="11"/>
  <c r="CQ37" i="11" s="1"/>
  <c r="CP38" i="11"/>
  <c r="CQ38" i="11" s="1"/>
  <c r="CP39" i="11"/>
  <c r="CQ39" i="11" s="1"/>
  <c r="CP40" i="11"/>
  <c r="CQ40" i="11" s="1"/>
  <c r="CP41" i="11"/>
  <c r="CQ41" i="11" s="1"/>
  <c r="CP42" i="11"/>
  <c r="CQ42" i="11" s="1"/>
  <c r="CP43" i="11"/>
  <c r="CQ43" i="11" s="1"/>
  <c r="CP44" i="11"/>
  <c r="CQ44" i="11" s="1"/>
  <c r="CP45" i="11"/>
  <c r="CQ45" i="11" s="1"/>
  <c r="CP46" i="11"/>
  <c r="CQ46" i="11" s="1"/>
  <c r="CP47" i="11"/>
  <c r="CQ47" i="11" s="1"/>
  <c r="CP48" i="11"/>
  <c r="CQ48" i="11" s="1"/>
  <c r="CP49" i="11"/>
  <c r="CQ49" i="11" s="1"/>
  <c r="CP50" i="11"/>
  <c r="CQ50" i="11" s="1"/>
  <c r="CP51" i="11"/>
  <c r="CQ51" i="11" s="1"/>
  <c r="CP52" i="11"/>
  <c r="CQ52" i="11" s="1"/>
  <c r="CP53" i="11"/>
  <c r="CQ53" i="11" s="1"/>
  <c r="CP54" i="11"/>
  <c r="CQ54" i="11" s="1"/>
  <c r="CP55" i="11"/>
  <c r="CQ55" i="11" s="1"/>
  <c r="CP56" i="11"/>
  <c r="CQ56" i="11" s="1"/>
  <c r="CP57" i="11"/>
  <c r="CQ57" i="11" s="1"/>
  <c r="FR5" i="11"/>
  <c r="FS5" i="11" s="1"/>
  <c r="FR6" i="11"/>
  <c r="FS6" i="11" s="1"/>
  <c r="FR7" i="11"/>
  <c r="FS7" i="11" s="1"/>
  <c r="FR8" i="11"/>
  <c r="FS8" i="11" s="1"/>
  <c r="FR9" i="11"/>
  <c r="FS9" i="11" s="1"/>
  <c r="FR10" i="11"/>
  <c r="FS10" i="11" s="1"/>
  <c r="FR11" i="11"/>
  <c r="FS11" i="11" s="1"/>
  <c r="FR12" i="11"/>
  <c r="FS12" i="11" s="1"/>
  <c r="FR13" i="11"/>
  <c r="FS13" i="11" s="1"/>
  <c r="FR14" i="11"/>
  <c r="FS14" i="11" s="1"/>
  <c r="FR15" i="11"/>
  <c r="FS15" i="11" s="1"/>
  <c r="FR16" i="11"/>
  <c r="FS16" i="11" s="1"/>
  <c r="FR17" i="11"/>
  <c r="FS17" i="11" s="1"/>
  <c r="FR18" i="11"/>
  <c r="FS18" i="11" s="1"/>
  <c r="FR19" i="11"/>
  <c r="FS19" i="11" s="1"/>
  <c r="FR20" i="11"/>
  <c r="FS20" i="11" s="1"/>
  <c r="FR21" i="11"/>
  <c r="FS21" i="11" s="1"/>
  <c r="FR22" i="11"/>
  <c r="FS22" i="11" s="1"/>
  <c r="FR23" i="11"/>
  <c r="FS23" i="11" s="1"/>
  <c r="FR24" i="11"/>
  <c r="FS24" i="11" s="1"/>
  <c r="FR25" i="11"/>
  <c r="FS25" i="11" s="1"/>
  <c r="FR26" i="11"/>
  <c r="FS26" i="11" s="1"/>
  <c r="FR27" i="11"/>
  <c r="FS27" i="11" s="1"/>
  <c r="FR28" i="11"/>
  <c r="FS28" i="11" s="1"/>
  <c r="FR29" i="11"/>
  <c r="FS29" i="11" s="1"/>
  <c r="FR30" i="11"/>
  <c r="FS30" i="11" s="1"/>
  <c r="FR31" i="11"/>
  <c r="FS31" i="11" s="1"/>
  <c r="FR32" i="11"/>
  <c r="FS32" i="11" s="1"/>
  <c r="FR33" i="11"/>
  <c r="FS33" i="11" s="1"/>
  <c r="FR34" i="11"/>
  <c r="FS34" i="11" s="1"/>
  <c r="FR35" i="11"/>
  <c r="FS35" i="11" s="1"/>
  <c r="FR36" i="11"/>
  <c r="FS36" i="11" s="1"/>
  <c r="FR37" i="11"/>
  <c r="FS37" i="11" s="1"/>
  <c r="FR38" i="11"/>
  <c r="FS38" i="11" s="1"/>
  <c r="FR39" i="11"/>
  <c r="FS39" i="11" s="1"/>
  <c r="FR40" i="11"/>
  <c r="FS40" i="11" s="1"/>
  <c r="FR41" i="11"/>
  <c r="FS41" i="11" s="1"/>
  <c r="FR42" i="11"/>
  <c r="FS42" i="11" s="1"/>
  <c r="FR43" i="11"/>
  <c r="FS43" i="11" s="1"/>
  <c r="FR44" i="11"/>
  <c r="FS44" i="11" s="1"/>
  <c r="FR45" i="11"/>
  <c r="FS45" i="11" s="1"/>
  <c r="FR46" i="11"/>
  <c r="FS46" i="11" s="1"/>
  <c r="FR47" i="11"/>
  <c r="FS47" i="11" s="1"/>
  <c r="FR48" i="11"/>
  <c r="FS48" i="11" s="1"/>
  <c r="FR49" i="11"/>
  <c r="FS49" i="11" s="1"/>
  <c r="FR50" i="11"/>
  <c r="FS50" i="11" s="1"/>
  <c r="FR51" i="11"/>
  <c r="FS51" i="11" s="1"/>
  <c r="FR52" i="11"/>
  <c r="FS52" i="11" s="1"/>
  <c r="FR53" i="11"/>
  <c r="FS53" i="11" s="1"/>
  <c r="FR54" i="11"/>
  <c r="FS54" i="11" s="1"/>
  <c r="FR55" i="11"/>
  <c r="FS55" i="11" s="1"/>
  <c r="FR56" i="11"/>
  <c r="FS56" i="11" s="1"/>
  <c r="FR57" i="11"/>
  <c r="FS57" i="11" s="1"/>
  <c r="AW5" i="11"/>
  <c r="AX5" i="11" s="1"/>
  <c r="AW6" i="11"/>
  <c r="AX6" i="11" s="1"/>
  <c r="AW7" i="11"/>
  <c r="AX7" i="11" s="1"/>
  <c r="AW8" i="11"/>
  <c r="AX8" i="11" s="1"/>
  <c r="AW9" i="11"/>
  <c r="AX9" i="11" s="1"/>
  <c r="AW10" i="11"/>
  <c r="AX10" i="11" s="1"/>
  <c r="AW11" i="11"/>
  <c r="AX11" i="11" s="1"/>
  <c r="AW12" i="11"/>
  <c r="AX12" i="11" s="1"/>
  <c r="AW13" i="11"/>
  <c r="AX13" i="11" s="1"/>
  <c r="AW14" i="11"/>
  <c r="AX14" i="11" s="1"/>
  <c r="AW15" i="11"/>
  <c r="AX15" i="11" s="1"/>
  <c r="AW16" i="11"/>
  <c r="AX16" i="11" s="1"/>
  <c r="AW17" i="11"/>
  <c r="AX17" i="11" s="1"/>
  <c r="AW18" i="11"/>
  <c r="AX18" i="11" s="1"/>
  <c r="AW19" i="11"/>
  <c r="AX19" i="11" s="1"/>
  <c r="AW20" i="11"/>
  <c r="AX20" i="11" s="1"/>
  <c r="AW21" i="11"/>
  <c r="AX21" i="11" s="1"/>
  <c r="AW22" i="11"/>
  <c r="AX22" i="11" s="1"/>
  <c r="AW23" i="11"/>
  <c r="AX23" i="11" s="1"/>
  <c r="AW24" i="11"/>
  <c r="AX24" i="11" s="1"/>
  <c r="AW25" i="11"/>
  <c r="AX25" i="11" s="1"/>
  <c r="AW26" i="11"/>
  <c r="AX26" i="11" s="1"/>
  <c r="AW27" i="11"/>
  <c r="AX27" i="11" s="1"/>
  <c r="AW28" i="11"/>
  <c r="AX28" i="11" s="1"/>
  <c r="AW29" i="11"/>
  <c r="AX29" i="11" s="1"/>
  <c r="AW30" i="11"/>
  <c r="AX30" i="11" s="1"/>
  <c r="AW31" i="11"/>
  <c r="AX31" i="11" s="1"/>
  <c r="AW32" i="11"/>
  <c r="AX32" i="11" s="1"/>
  <c r="AW33" i="11"/>
  <c r="AX33" i="11" s="1"/>
  <c r="AW34" i="11"/>
  <c r="AX34" i="11" s="1"/>
  <c r="AW35" i="11"/>
  <c r="AX35" i="11" s="1"/>
  <c r="AW36" i="11"/>
  <c r="AX36" i="11" s="1"/>
  <c r="AW37" i="11"/>
  <c r="AX37" i="11" s="1"/>
  <c r="AW38" i="11"/>
  <c r="AX38" i="11" s="1"/>
  <c r="AW39" i="11"/>
  <c r="AX39" i="11" s="1"/>
  <c r="AW40" i="11"/>
  <c r="AX40" i="11" s="1"/>
  <c r="AW41" i="11"/>
  <c r="AX41" i="11" s="1"/>
  <c r="AW42" i="11"/>
  <c r="AX42" i="11" s="1"/>
  <c r="AW43" i="11"/>
  <c r="AX43" i="11" s="1"/>
  <c r="AW44" i="11"/>
  <c r="AX44" i="11" s="1"/>
  <c r="AW45" i="11"/>
  <c r="AX45" i="11" s="1"/>
  <c r="AW46" i="11"/>
  <c r="AX46" i="11" s="1"/>
  <c r="AW47" i="11"/>
  <c r="AX47" i="11" s="1"/>
  <c r="AW48" i="11"/>
  <c r="AX48" i="11" s="1"/>
  <c r="AW49" i="11"/>
  <c r="AX49" i="11" s="1"/>
  <c r="AW50" i="11"/>
  <c r="AX50" i="11" s="1"/>
  <c r="AW51" i="11"/>
  <c r="AX51" i="11" s="1"/>
  <c r="AW52" i="11"/>
  <c r="AX52" i="11" s="1"/>
  <c r="AW53" i="11"/>
  <c r="AX53" i="11" s="1"/>
  <c r="AW54" i="11"/>
  <c r="AX54" i="11" s="1"/>
  <c r="AW55" i="11"/>
  <c r="AX55" i="11" s="1"/>
  <c r="AW56" i="11"/>
  <c r="AW57" i="11"/>
  <c r="DJ5" i="11"/>
  <c r="DK5" i="11" s="1"/>
  <c r="DJ6" i="11"/>
  <c r="DK6" i="11" s="1"/>
  <c r="DJ7" i="11"/>
  <c r="DK7" i="11" s="1"/>
  <c r="DJ8" i="11"/>
  <c r="DK8" i="11" s="1"/>
  <c r="DJ9" i="11"/>
  <c r="DK9" i="11" s="1"/>
  <c r="DJ10" i="11"/>
  <c r="DK10" i="11" s="1"/>
  <c r="DJ11" i="11"/>
  <c r="DK11" i="11" s="1"/>
  <c r="DJ12" i="11"/>
  <c r="DK12" i="11" s="1"/>
  <c r="DJ13" i="11"/>
  <c r="DK13" i="11" s="1"/>
  <c r="DJ14" i="11"/>
  <c r="DK14" i="11" s="1"/>
  <c r="DJ15" i="11"/>
  <c r="DK15" i="11" s="1"/>
  <c r="DJ16" i="11"/>
  <c r="DK16" i="11" s="1"/>
  <c r="DJ17" i="11"/>
  <c r="DK17" i="11" s="1"/>
  <c r="DJ18" i="11"/>
  <c r="DK18" i="11" s="1"/>
  <c r="DJ19" i="11"/>
  <c r="DK19" i="11" s="1"/>
  <c r="DJ20" i="11"/>
  <c r="DK20" i="11" s="1"/>
  <c r="DJ21" i="11"/>
  <c r="DK21" i="11" s="1"/>
  <c r="DJ22" i="11"/>
  <c r="DK22" i="11" s="1"/>
  <c r="DJ23" i="11"/>
  <c r="DK23" i="11" s="1"/>
  <c r="DJ24" i="11"/>
  <c r="DK24" i="11" s="1"/>
  <c r="DJ25" i="11"/>
  <c r="DK25" i="11" s="1"/>
  <c r="DJ26" i="11"/>
  <c r="DK26" i="11" s="1"/>
  <c r="DJ27" i="11"/>
  <c r="DK27" i="11" s="1"/>
  <c r="DJ28" i="11"/>
  <c r="DK28" i="11" s="1"/>
  <c r="DJ29" i="11"/>
  <c r="DK29" i="11" s="1"/>
  <c r="DJ30" i="11"/>
  <c r="DK30" i="11" s="1"/>
  <c r="DJ31" i="11"/>
  <c r="DK31" i="11" s="1"/>
  <c r="DJ32" i="11"/>
  <c r="DK32" i="11" s="1"/>
  <c r="DJ33" i="11"/>
  <c r="DK33" i="11" s="1"/>
  <c r="DJ34" i="11"/>
  <c r="DK34" i="11" s="1"/>
  <c r="DJ35" i="11"/>
  <c r="DK35" i="11" s="1"/>
  <c r="DJ36" i="11"/>
  <c r="DK36" i="11" s="1"/>
  <c r="DJ37" i="11"/>
  <c r="DK37" i="11" s="1"/>
  <c r="DJ38" i="11"/>
  <c r="DK38" i="11" s="1"/>
  <c r="DJ39" i="11"/>
  <c r="DK39" i="11" s="1"/>
  <c r="DJ40" i="11"/>
  <c r="DK40" i="11" s="1"/>
  <c r="DJ41" i="11"/>
  <c r="DK41" i="11" s="1"/>
  <c r="DJ42" i="11"/>
  <c r="DK42" i="11" s="1"/>
  <c r="DJ43" i="11"/>
  <c r="DK43" i="11" s="1"/>
  <c r="DJ44" i="11"/>
  <c r="DK44" i="11" s="1"/>
  <c r="DJ45" i="11"/>
  <c r="DK45" i="11" s="1"/>
  <c r="DJ46" i="11"/>
  <c r="DK46" i="11" s="1"/>
  <c r="DJ47" i="11"/>
  <c r="DK47" i="11" s="1"/>
  <c r="DJ48" i="11"/>
  <c r="DK48" i="11" s="1"/>
  <c r="DJ49" i="11"/>
  <c r="DK49" i="11" s="1"/>
  <c r="DJ50" i="11"/>
  <c r="DK50" i="11" s="1"/>
  <c r="DJ51" i="11"/>
  <c r="DK51" i="11" s="1"/>
  <c r="DJ52" i="11"/>
  <c r="DK52" i="11" s="1"/>
  <c r="DJ53" i="11"/>
  <c r="DK53" i="11" s="1"/>
  <c r="DJ54" i="11"/>
  <c r="DK54" i="11" s="1"/>
  <c r="DJ55" i="11"/>
  <c r="DK55" i="11" s="1"/>
  <c r="DJ56" i="11"/>
  <c r="DK56" i="11" s="1"/>
  <c r="DJ57" i="11"/>
  <c r="DK57" i="11" s="1"/>
  <c r="GL5" i="11"/>
  <c r="GM5" i="11" s="1"/>
  <c r="GL6" i="11"/>
  <c r="GM6" i="11" s="1"/>
  <c r="GL7" i="11"/>
  <c r="GM7" i="11" s="1"/>
  <c r="GL8" i="11"/>
  <c r="GM8" i="11" s="1"/>
  <c r="GL9" i="11"/>
  <c r="GM9" i="11" s="1"/>
  <c r="GL10" i="11"/>
  <c r="GM10" i="11" s="1"/>
  <c r="GL11" i="11"/>
  <c r="GM11" i="11" s="1"/>
  <c r="GL12" i="11"/>
  <c r="GM12" i="11" s="1"/>
  <c r="GL13" i="11"/>
  <c r="GM13" i="11" s="1"/>
  <c r="GL14" i="11"/>
  <c r="GM14" i="11" s="1"/>
  <c r="GL15" i="11"/>
  <c r="GM15" i="11" s="1"/>
  <c r="GL16" i="11"/>
  <c r="GM16" i="11" s="1"/>
  <c r="GL17" i="11"/>
  <c r="GM17" i="11" s="1"/>
  <c r="GL18" i="11"/>
  <c r="GM18" i="11" s="1"/>
  <c r="GL19" i="11"/>
  <c r="GM19" i="11" s="1"/>
  <c r="GL20" i="11"/>
  <c r="GM20" i="11" s="1"/>
  <c r="GL21" i="11"/>
  <c r="GM21" i="11" s="1"/>
  <c r="GL22" i="11"/>
  <c r="GM22" i="11" s="1"/>
  <c r="GL23" i="11"/>
  <c r="GM23" i="11" s="1"/>
  <c r="GL24" i="11"/>
  <c r="GM24" i="11" s="1"/>
  <c r="GL25" i="11"/>
  <c r="GM25" i="11" s="1"/>
  <c r="GL26" i="11"/>
  <c r="GM26" i="11" s="1"/>
  <c r="GL27" i="11"/>
  <c r="GM27" i="11" s="1"/>
  <c r="GL28" i="11"/>
  <c r="GM28" i="11" s="1"/>
  <c r="GL29" i="11"/>
  <c r="GM29" i="11" s="1"/>
  <c r="GL30" i="11"/>
  <c r="GM30" i="11" s="1"/>
  <c r="GL31" i="11"/>
  <c r="GM31" i="11" s="1"/>
  <c r="GL32" i="11"/>
  <c r="GM32" i="11" s="1"/>
  <c r="GL33" i="11"/>
  <c r="GM33" i="11" s="1"/>
  <c r="GL34" i="11"/>
  <c r="GM34" i="11" s="1"/>
  <c r="GL35" i="11"/>
  <c r="GM35" i="11" s="1"/>
  <c r="GL36" i="11"/>
  <c r="GM36" i="11" s="1"/>
  <c r="GL37" i="11"/>
  <c r="GM37" i="11" s="1"/>
  <c r="GL38" i="11"/>
  <c r="GM38" i="11" s="1"/>
  <c r="GL39" i="11"/>
  <c r="GM39" i="11" s="1"/>
  <c r="GL40" i="11"/>
  <c r="GM40" i="11" s="1"/>
  <c r="GL41" i="11"/>
  <c r="GM41" i="11" s="1"/>
  <c r="GL42" i="11"/>
  <c r="GM42" i="11" s="1"/>
  <c r="GL43" i="11"/>
  <c r="GM43" i="11" s="1"/>
  <c r="GL44" i="11"/>
  <c r="GM44" i="11" s="1"/>
  <c r="GL45" i="11"/>
  <c r="GM45" i="11" s="1"/>
  <c r="GL46" i="11"/>
  <c r="GM46" i="11" s="1"/>
  <c r="GL47" i="11"/>
  <c r="GM47" i="11" s="1"/>
  <c r="GL48" i="11"/>
  <c r="GM48" i="11" s="1"/>
  <c r="GL49" i="11"/>
  <c r="GM49" i="11" s="1"/>
  <c r="GL50" i="11"/>
  <c r="GM50" i="11" s="1"/>
  <c r="GL51" i="11"/>
  <c r="GM51" i="11" s="1"/>
  <c r="GL52" i="11"/>
  <c r="GM52" i="11" s="1"/>
  <c r="GL53" i="11"/>
  <c r="GM53" i="11" s="1"/>
  <c r="GL54" i="11"/>
  <c r="GM54" i="11" s="1"/>
  <c r="GL55" i="11"/>
  <c r="GM55" i="11" s="1"/>
  <c r="GL56" i="11"/>
  <c r="GM56" i="11" s="1"/>
  <c r="GL57" i="11"/>
  <c r="GM57" i="11" s="1"/>
  <c r="DY5" i="11"/>
  <c r="DZ5" i="11" s="1"/>
  <c r="DY6" i="11"/>
  <c r="DZ6" i="11" s="1"/>
  <c r="DY7" i="11"/>
  <c r="DZ7" i="11" s="1"/>
  <c r="DY8" i="11"/>
  <c r="DZ8" i="11" s="1"/>
  <c r="DY9" i="11"/>
  <c r="DZ9" i="11" s="1"/>
  <c r="DY10" i="11"/>
  <c r="DZ10" i="11" s="1"/>
  <c r="DY11" i="11"/>
  <c r="DZ11" i="11" s="1"/>
  <c r="DY12" i="11"/>
  <c r="DZ12" i="11" s="1"/>
  <c r="DY13" i="11"/>
  <c r="DZ13" i="11" s="1"/>
  <c r="DY14" i="11"/>
  <c r="DZ14" i="11" s="1"/>
  <c r="DY15" i="11"/>
  <c r="DZ15" i="11" s="1"/>
  <c r="DY16" i="11"/>
  <c r="DZ16" i="11" s="1"/>
  <c r="DY17" i="11"/>
  <c r="DZ17" i="11" s="1"/>
  <c r="DY18" i="11"/>
  <c r="DZ18" i="11" s="1"/>
  <c r="DY19" i="11"/>
  <c r="DZ19" i="11" s="1"/>
  <c r="DY20" i="11"/>
  <c r="DZ20" i="11" s="1"/>
  <c r="DY21" i="11"/>
  <c r="DZ21" i="11" s="1"/>
  <c r="DY22" i="11"/>
  <c r="DZ22" i="11" s="1"/>
  <c r="DY23" i="11"/>
  <c r="DZ23" i="11" s="1"/>
  <c r="DY24" i="11"/>
  <c r="DZ24" i="11" s="1"/>
  <c r="DY25" i="11"/>
  <c r="DZ25" i="11" s="1"/>
  <c r="DY26" i="11"/>
  <c r="DZ26" i="11" s="1"/>
  <c r="DY27" i="11"/>
  <c r="DZ27" i="11" s="1"/>
  <c r="DY28" i="11"/>
  <c r="DZ28" i="11" s="1"/>
  <c r="DY29" i="11"/>
  <c r="DZ29" i="11" s="1"/>
  <c r="DY30" i="11"/>
  <c r="DZ30" i="11" s="1"/>
  <c r="DY31" i="11"/>
  <c r="DZ31" i="11" s="1"/>
  <c r="DY32" i="11"/>
  <c r="DZ32" i="11" s="1"/>
  <c r="DY33" i="11"/>
  <c r="DZ33" i="11" s="1"/>
  <c r="DY34" i="11"/>
  <c r="DZ34" i="11" s="1"/>
  <c r="DY35" i="11"/>
  <c r="DZ35" i="11" s="1"/>
  <c r="DY36" i="11"/>
  <c r="DZ36" i="11" s="1"/>
  <c r="DY37" i="11"/>
  <c r="DZ37" i="11" s="1"/>
  <c r="DY38" i="11"/>
  <c r="DZ38" i="11" s="1"/>
  <c r="DY39" i="11"/>
  <c r="DZ39" i="11" s="1"/>
  <c r="DY40" i="11"/>
  <c r="DZ40" i="11" s="1"/>
  <c r="DY41" i="11"/>
  <c r="DZ41" i="11" s="1"/>
  <c r="DY42" i="11"/>
  <c r="DZ42" i="11" s="1"/>
  <c r="DY43" i="11"/>
  <c r="DZ43" i="11" s="1"/>
  <c r="DY44" i="11"/>
  <c r="DZ44" i="11" s="1"/>
  <c r="DY45" i="11"/>
  <c r="DZ45" i="11" s="1"/>
  <c r="DY46" i="11"/>
  <c r="DZ46" i="11" s="1"/>
  <c r="DY47" i="11"/>
  <c r="DZ47" i="11" s="1"/>
  <c r="DY48" i="11"/>
  <c r="DZ48" i="11" s="1"/>
  <c r="DY49" i="11"/>
  <c r="DZ49" i="11" s="1"/>
  <c r="DY50" i="11"/>
  <c r="DZ50" i="11" s="1"/>
  <c r="DY51" i="11"/>
  <c r="DZ51" i="11" s="1"/>
  <c r="DY52" i="11"/>
  <c r="DZ52" i="11" s="1"/>
  <c r="DY53" i="11"/>
  <c r="DZ53" i="11" s="1"/>
  <c r="DY54" i="11"/>
  <c r="DZ54" i="11" s="1"/>
  <c r="DY55" i="11"/>
  <c r="DZ55" i="11" s="1"/>
  <c r="DY56" i="11"/>
  <c r="DZ56" i="11" s="1"/>
  <c r="DY57" i="11"/>
  <c r="DZ57" i="11" s="1"/>
  <c r="FC5" i="11"/>
  <c r="FD5" i="11" s="1"/>
  <c r="FC6" i="11"/>
  <c r="FD6" i="11" s="1"/>
  <c r="FC7" i="11"/>
  <c r="FD7" i="11" s="1"/>
  <c r="FC8" i="11"/>
  <c r="FD8" i="11" s="1"/>
  <c r="FC9" i="11"/>
  <c r="FD9" i="11" s="1"/>
  <c r="FC10" i="11"/>
  <c r="FD10" i="11" s="1"/>
  <c r="FC11" i="11"/>
  <c r="FD11" i="11" s="1"/>
  <c r="FC12" i="11"/>
  <c r="FD12" i="11" s="1"/>
  <c r="FC13" i="11"/>
  <c r="FD13" i="11" s="1"/>
  <c r="FC14" i="11"/>
  <c r="FD14" i="11" s="1"/>
  <c r="FC15" i="11"/>
  <c r="FD15" i="11" s="1"/>
  <c r="FC16" i="11"/>
  <c r="FD16" i="11" s="1"/>
  <c r="FC17" i="11"/>
  <c r="FD17" i="11" s="1"/>
  <c r="FC18" i="11"/>
  <c r="FD18" i="11" s="1"/>
  <c r="FC19" i="11"/>
  <c r="FD19" i="11" s="1"/>
  <c r="FC20" i="11"/>
  <c r="FD20" i="11" s="1"/>
  <c r="FC21" i="11"/>
  <c r="FD21" i="11" s="1"/>
  <c r="FC22" i="11"/>
  <c r="FD22" i="11" s="1"/>
  <c r="FC23" i="11"/>
  <c r="FD23" i="11" s="1"/>
  <c r="FC24" i="11"/>
  <c r="FD24" i="11" s="1"/>
  <c r="FC25" i="11"/>
  <c r="FD25" i="11" s="1"/>
  <c r="FC26" i="11"/>
  <c r="FD26" i="11" s="1"/>
  <c r="FC27" i="11"/>
  <c r="FD27" i="11" s="1"/>
  <c r="FC28" i="11"/>
  <c r="FD28" i="11" s="1"/>
  <c r="FC29" i="11"/>
  <c r="FD29" i="11" s="1"/>
  <c r="FC30" i="11"/>
  <c r="FD30" i="11" s="1"/>
  <c r="FC31" i="11"/>
  <c r="FD31" i="11" s="1"/>
  <c r="FC32" i="11"/>
  <c r="FD32" i="11" s="1"/>
  <c r="FC33" i="11"/>
  <c r="FD33" i="11" s="1"/>
  <c r="FC34" i="11"/>
  <c r="FD34" i="11" s="1"/>
  <c r="FC35" i="11"/>
  <c r="FD35" i="11" s="1"/>
  <c r="FC36" i="11"/>
  <c r="FD36" i="11" s="1"/>
  <c r="FC37" i="11"/>
  <c r="FD37" i="11" s="1"/>
  <c r="FC38" i="11"/>
  <c r="FD38" i="11" s="1"/>
  <c r="FC39" i="11"/>
  <c r="FD39" i="11" s="1"/>
  <c r="FC40" i="11"/>
  <c r="FD40" i="11" s="1"/>
  <c r="FC41" i="11"/>
  <c r="FD41" i="11" s="1"/>
  <c r="FC42" i="11"/>
  <c r="FD42" i="11" s="1"/>
  <c r="FC43" i="11"/>
  <c r="FD43" i="11" s="1"/>
  <c r="FC44" i="11"/>
  <c r="FD44" i="11" s="1"/>
  <c r="FC45" i="11"/>
  <c r="FD45" i="11" s="1"/>
  <c r="FC46" i="11"/>
  <c r="FD46" i="11" s="1"/>
  <c r="FC47" i="11"/>
  <c r="FD47" i="11" s="1"/>
  <c r="FC48" i="11"/>
  <c r="FD48" i="11" s="1"/>
  <c r="FC49" i="11"/>
  <c r="FD49" i="11" s="1"/>
  <c r="FC50" i="11"/>
  <c r="FD50" i="11" s="1"/>
  <c r="FC51" i="11"/>
  <c r="FD51" i="11" s="1"/>
  <c r="FC52" i="11"/>
  <c r="FD52" i="11" s="1"/>
  <c r="FC53" i="11"/>
  <c r="FD53" i="11" s="1"/>
  <c r="FC54" i="11"/>
  <c r="FD54" i="11" s="1"/>
  <c r="FC55" i="11"/>
  <c r="FD55" i="11" s="1"/>
  <c r="FC56" i="11"/>
  <c r="FD56" i="11" s="1"/>
  <c r="FC57" i="11"/>
  <c r="FD57" i="11" s="1"/>
  <c r="DE5" i="11"/>
  <c r="DF5" i="11" s="1"/>
  <c r="DE6" i="11"/>
  <c r="DF6" i="11" s="1"/>
  <c r="DE7" i="11"/>
  <c r="DF7" i="11" s="1"/>
  <c r="DE8" i="11"/>
  <c r="DF8" i="11" s="1"/>
  <c r="DE9" i="11"/>
  <c r="DF9" i="11" s="1"/>
  <c r="DE10" i="11"/>
  <c r="DF10" i="11" s="1"/>
  <c r="DE11" i="11"/>
  <c r="DF11" i="11" s="1"/>
  <c r="DE12" i="11"/>
  <c r="DF12" i="11" s="1"/>
  <c r="DE13" i="11"/>
  <c r="DF13" i="11" s="1"/>
  <c r="DE14" i="11"/>
  <c r="DF14" i="11" s="1"/>
  <c r="DE15" i="11"/>
  <c r="DF15" i="11" s="1"/>
  <c r="DE16" i="11"/>
  <c r="DF16" i="11" s="1"/>
  <c r="DE17" i="11"/>
  <c r="DF17" i="11" s="1"/>
  <c r="DE18" i="11"/>
  <c r="DF18" i="11" s="1"/>
  <c r="DE19" i="11"/>
  <c r="DF19" i="11" s="1"/>
  <c r="DE20" i="11"/>
  <c r="DF20" i="11" s="1"/>
  <c r="DE21" i="11"/>
  <c r="DF21" i="11" s="1"/>
  <c r="DE22" i="11"/>
  <c r="DF22" i="11" s="1"/>
  <c r="DE23" i="11"/>
  <c r="DF23" i="11" s="1"/>
  <c r="DE24" i="11"/>
  <c r="DF24" i="11" s="1"/>
  <c r="DE25" i="11"/>
  <c r="DF25" i="11" s="1"/>
  <c r="DE26" i="11"/>
  <c r="DF26" i="11" s="1"/>
  <c r="DE27" i="11"/>
  <c r="DF27" i="11" s="1"/>
  <c r="DE28" i="11"/>
  <c r="DF28" i="11" s="1"/>
  <c r="DE29" i="11"/>
  <c r="DF29" i="11" s="1"/>
  <c r="DE30" i="11"/>
  <c r="DF30" i="11" s="1"/>
  <c r="DE31" i="11"/>
  <c r="DF31" i="11" s="1"/>
  <c r="DE32" i="11"/>
  <c r="DF32" i="11" s="1"/>
  <c r="DE33" i="11"/>
  <c r="DF33" i="11" s="1"/>
  <c r="DE34" i="11"/>
  <c r="DF34" i="11" s="1"/>
  <c r="DE35" i="11"/>
  <c r="DF35" i="11" s="1"/>
  <c r="DE36" i="11"/>
  <c r="DF36" i="11" s="1"/>
  <c r="DE37" i="11"/>
  <c r="DF37" i="11" s="1"/>
  <c r="DE38" i="11"/>
  <c r="DF38" i="11" s="1"/>
  <c r="DE39" i="11"/>
  <c r="DF39" i="11" s="1"/>
  <c r="DE40" i="11"/>
  <c r="DF40" i="11" s="1"/>
  <c r="DE41" i="11"/>
  <c r="DF41" i="11" s="1"/>
  <c r="DE42" i="11"/>
  <c r="DF42" i="11" s="1"/>
  <c r="DE43" i="11"/>
  <c r="DF43" i="11" s="1"/>
  <c r="DE44" i="11"/>
  <c r="DF44" i="11" s="1"/>
  <c r="DE45" i="11"/>
  <c r="DF45" i="11" s="1"/>
  <c r="DE46" i="11"/>
  <c r="DF46" i="11" s="1"/>
  <c r="DE47" i="11"/>
  <c r="DF47" i="11" s="1"/>
  <c r="DE48" i="11"/>
  <c r="DF48" i="11" s="1"/>
  <c r="DE49" i="11"/>
  <c r="DF49" i="11" s="1"/>
  <c r="DE50" i="11"/>
  <c r="DF50" i="11" s="1"/>
  <c r="DE51" i="11"/>
  <c r="DF51" i="11" s="1"/>
  <c r="DE52" i="11"/>
  <c r="DF52" i="11" s="1"/>
  <c r="DE53" i="11"/>
  <c r="DF53" i="11" s="1"/>
  <c r="DE54" i="11"/>
  <c r="DF54" i="11" s="1"/>
  <c r="DE55" i="11"/>
  <c r="DF55" i="11" s="1"/>
  <c r="DE56" i="11"/>
  <c r="DF56" i="11" s="1"/>
  <c r="DE57" i="11"/>
  <c r="DF57" i="11" s="1"/>
  <c r="GB5" i="11"/>
  <c r="GC5" i="11" s="1"/>
  <c r="GB6" i="11"/>
  <c r="GC6" i="11" s="1"/>
  <c r="GB7" i="11"/>
  <c r="GC7" i="11" s="1"/>
  <c r="GB8" i="11"/>
  <c r="GC8" i="11" s="1"/>
  <c r="GB9" i="11"/>
  <c r="GC9" i="11" s="1"/>
  <c r="GB10" i="11"/>
  <c r="GC10" i="11" s="1"/>
  <c r="GB11" i="11"/>
  <c r="GC11" i="11" s="1"/>
  <c r="GB12" i="11"/>
  <c r="GC12" i="11" s="1"/>
  <c r="GB13" i="11"/>
  <c r="GC13" i="11" s="1"/>
  <c r="GB14" i="11"/>
  <c r="GC14" i="11" s="1"/>
  <c r="GB15" i="11"/>
  <c r="GC15" i="11" s="1"/>
  <c r="GB16" i="11"/>
  <c r="GC16" i="11" s="1"/>
  <c r="GB17" i="11"/>
  <c r="GC17" i="11" s="1"/>
  <c r="GB18" i="11"/>
  <c r="GC18" i="11" s="1"/>
  <c r="GB19" i="11"/>
  <c r="GC19" i="11" s="1"/>
  <c r="GB20" i="11"/>
  <c r="GC20" i="11" s="1"/>
  <c r="GB21" i="11"/>
  <c r="GC21" i="11" s="1"/>
  <c r="GB22" i="11"/>
  <c r="GC22" i="11" s="1"/>
  <c r="GB23" i="11"/>
  <c r="GC23" i="11" s="1"/>
  <c r="GB24" i="11"/>
  <c r="GC24" i="11" s="1"/>
  <c r="GB25" i="11"/>
  <c r="GC25" i="11" s="1"/>
  <c r="GB26" i="11"/>
  <c r="GC26" i="11" s="1"/>
  <c r="GB27" i="11"/>
  <c r="GC27" i="11" s="1"/>
  <c r="GB28" i="11"/>
  <c r="GC28" i="11" s="1"/>
  <c r="GB29" i="11"/>
  <c r="GC29" i="11" s="1"/>
  <c r="GB30" i="11"/>
  <c r="GC30" i="11" s="1"/>
  <c r="GB31" i="11"/>
  <c r="GC31" i="11" s="1"/>
  <c r="GB32" i="11"/>
  <c r="GC32" i="11" s="1"/>
  <c r="GB33" i="11"/>
  <c r="GC33" i="11" s="1"/>
  <c r="GB34" i="11"/>
  <c r="GC34" i="11" s="1"/>
  <c r="GB35" i="11"/>
  <c r="GC35" i="11" s="1"/>
  <c r="GB36" i="11"/>
  <c r="GC36" i="11" s="1"/>
  <c r="GB37" i="11"/>
  <c r="GC37" i="11" s="1"/>
  <c r="GB38" i="11"/>
  <c r="GC38" i="11" s="1"/>
  <c r="GB39" i="11"/>
  <c r="GC39" i="11" s="1"/>
  <c r="GB40" i="11"/>
  <c r="GC40" i="11" s="1"/>
  <c r="GB41" i="11"/>
  <c r="GC41" i="11" s="1"/>
  <c r="GB42" i="11"/>
  <c r="GC42" i="11" s="1"/>
  <c r="GB43" i="11"/>
  <c r="GC43" i="11" s="1"/>
  <c r="GB44" i="11"/>
  <c r="GC44" i="11" s="1"/>
  <c r="GB45" i="11"/>
  <c r="GC45" i="11" s="1"/>
  <c r="GB46" i="11"/>
  <c r="GC46" i="11" s="1"/>
  <c r="GB47" i="11"/>
  <c r="GC47" i="11" s="1"/>
  <c r="GB48" i="11"/>
  <c r="GC48" i="11" s="1"/>
  <c r="GB49" i="11"/>
  <c r="GC49" i="11" s="1"/>
  <c r="GB50" i="11"/>
  <c r="GC50" i="11" s="1"/>
  <c r="GB51" i="11"/>
  <c r="GC51" i="11" s="1"/>
  <c r="GB52" i="11"/>
  <c r="GC52" i="11" s="1"/>
  <c r="GB53" i="11"/>
  <c r="GC53" i="11" s="1"/>
  <c r="GB54" i="11"/>
  <c r="GC54" i="11" s="1"/>
  <c r="GB55" i="11"/>
  <c r="GC55" i="11" s="1"/>
  <c r="GB56" i="11"/>
  <c r="GC56" i="11" s="1"/>
  <c r="GB57" i="11"/>
  <c r="GC57" i="11" s="1"/>
  <c r="AM5" i="11"/>
  <c r="AN5" i="11" s="1"/>
  <c r="AM6" i="11"/>
  <c r="AN6" i="11" s="1"/>
  <c r="AM7" i="11"/>
  <c r="AN7" i="11" s="1"/>
  <c r="AM8" i="11"/>
  <c r="AN8" i="11" s="1"/>
  <c r="AM9" i="11"/>
  <c r="AN9" i="11" s="1"/>
  <c r="AM10" i="11"/>
  <c r="AN10" i="11" s="1"/>
  <c r="AM11" i="11"/>
  <c r="AN11" i="11" s="1"/>
  <c r="AM12" i="11"/>
  <c r="AN12" i="11" s="1"/>
  <c r="AM13" i="11"/>
  <c r="AN13" i="11" s="1"/>
  <c r="AM14" i="11"/>
  <c r="AN14" i="11" s="1"/>
  <c r="AM15" i="11"/>
  <c r="AN15" i="11" s="1"/>
  <c r="AM16" i="11"/>
  <c r="AN16" i="11" s="1"/>
  <c r="AM17" i="11"/>
  <c r="AN17" i="11" s="1"/>
  <c r="AM18" i="11"/>
  <c r="AN18" i="11" s="1"/>
  <c r="AM19" i="11"/>
  <c r="AN19" i="11" s="1"/>
  <c r="AM20" i="11"/>
  <c r="AN20" i="11" s="1"/>
  <c r="AM21" i="11"/>
  <c r="AN21" i="11" s="1"/>
  <c r="AM22" i="11"/>
  <c r="AN22" i="11" s="1"/>
  <c r="AM23" i="11"/>
  <c r="AN23" i="11" s="1"/>
  <c r="AM24" i="11"/>
  <c r="AN24" i="11" s="1"/>
  <c r="AM25" i="11"/>
  <c r="AN25" i="11" s="1"/>
  <c r="AM26" i="11"/>
  <c r="AN26" i="11" s="1"/>
  <c r="AM27" i="11"/>
  <c r="AN27" i="11" s="1"/>
  <c r="AM28" i="11"/>
  <c r="AN28" i="11" s="1"/>
  <c r="AM29" i="11"/>
  <c r="AN29" i="11" s="1"/>
  <c r="AM30" i="11"/>
  <c r="AN30" i="11" s="1"/>
  <c r="AM31" i="11"/>
  <c r="AN31" i="11" s="1"/>
  <c r="AM32" i="11"/>
  <c r="AN32" i="11" s="1"/>
  <c r="AM33" i="11"/>
  <c r="AN33" i="11" s="1"/>
  <c r="AM34" i="11"/>
  <c r="AN34" i="11" s="1"/>
  <c r="AM35" i="11"/>
  <c r="AN35" i="11" s="1"/>
  <c r="AM36" i="11"/>
  <c r="AN36" i="11" s="1"/>
  <c r="AM37" i="11"/>
  <c r="AN37" i="11" s="1"/>
  <c r="AM38" i="11"/>
  <c r="AN38" i="11" s="1"/>
  <c r="AM39" i="11"/>
  <c r="AN39" i="11" s="1"/>
  <c r="AM40" i="11"/>
  <c r="AN40" i="11" s="1"/>
  <c r="AM41" i="11"/>
  <c r="AN41" i="11" s="1"/>
  <c r="AM42" i="11"/>
  <c r="AN42" i="11" s="1"/>
  <c r="AM43" i="11"/>
  <c r="AN43" i="11" s="1"/>
  <c r="AM44" i="11"/>
  <c r="AN44" i="11" s="1"/>
  <c r="AM45" i="11"/>
  <c r="AN45" i="11" s="1"/>
  <c r="AM46" i="11"/>
  <c r="AN46" i="11" s="1"/>
  <c r="AM47" i="11"/>
  <c r="AN47" i="11" s="1"/>
  <c r="AM48" i="11"/>
  <c r="AN48" i="11" s="1"/>
  <c r="AM49" i="11"/>
  <c r="AN49" i="11" s="1"/>
  <c r="AM50" i="11"/>
  <c r="AN50" i="11" s="1"/>
  <c r="AM51" i="11"/>
  <c r="AN51" i="11" s="1"/>
  <c r="AM52" i="11"/>
  <c r="AN52" i="11" s="1"/>
  <c r="AM53" i="11"/>
  <c r="AN53" i="11" s="1"/>
  <c r="AM54" i="11"/>
  <c r="AM55" i="11"/>
  <c r="AM56" i="11"/>
  <c r="AM57" i="11"/>
  <c r="EN5" i="11"/>
  <c r="EO5" i="11" s="1"/>
  <c r="EN6" i="11"/>
  <c r="EO6" i="11" s="1"/>
  <c r="EN7" i="11"/>
  <c r="EO7" i="11" s="1"/>
  <c r="EN8" i="11"/>
  <c r="EO8" i="11" s="1"/>
  <c r="EN9" i="11"/>
  <c r="EO9" i="11" s="1"/>
  <c r="EN10" i="11"/>
  <c r="EO10" i="11" s="1"/>
  <c r="EN11" i="11"/>
  <c r="EO11" i="11" s="1"/>
  <c r="EN12" i="11"/>
  <c r="EO12" i="11" s="1"/>
  <c r="EN13" i="11"/>
  <c r="EO13" i="11" s="1"/>
  <c r="EN14" i="11"/>
  <c r="EO14" i="11" s="1"/>
  <c r="EN15" i="11"/>
  <c r="EO15" i="11" s="1"/>
  <c r="EN16" i="11"/>
  <c r="EO16" i="11" s="1"/>
  <c r="EN17" i="11"/>
  <c r="EO17" i="11" s="1"/>
  <c r="EN18" i="11"/>
  <c r="EO18" i="11" s="1"/>
  <c r="EN19" i="11"/>
  <c r="EO19" i="11" s="1"/>
  <c r="EN20" i="11"/>
  <c r="EO20" i="11" s="1"/>
  <c r="EN21" i="11"/>
  <c r="EO21" i="11" s="1"/>
  <c r="EN22" i="11"/>
  <c r="EO22" i="11" s="1"/>
  <c r="EN23" i="11"/>
  <c r="EO23" i="11" s="1"/>
  <c r="EN24" i="11"/>
  <c r="EO24" i="11" s="1"/>
  <c r="EN25" i="11"/>
  <c r="EO25" i="11" s="1"/>
  <c r="EN26" i="11"/>
  <c r="EO26" i="11" s="1"/>
  <c r="EN27" i="11"/>
  <c r="EO27" i="11" s="1"/>
  <c r="EN28" i="11"/>
  <c r="EO28" i="11" s="1"/>
  <c r="EN29" i="11"/>
  <c r="EO29" i="11" s="1"/>
  <c r="EN30" i="11"/>
  <c r="EO30" i="11" s="1"/>
  <c r="EN31" i="11"/>
  <c r="EO31" i="11" s="1"/>
  <c r="EN32" i="11"/>
  <c r="EO32" i="11" s="1"/>
  <c r="EN33" i="11"/>
  <c r="EO33" i="11" s="1"/>
  <c r="EN34" i="11"/>
  <c r="EO34" i="11" s="1"/>
  <c r="EN35" i="11"/>
  <c r="EO35" i="11" s="1"/>
  <c r="EN36" i="11"/>
  <c r="EO36" i="11" s="1"/>
  <c r="EN37" i="11"/>
  <c r="EO37" i="11" s="1"/>
  <c r="EN38" i="11"/>
  <c r="EO38" i="11" s="1"/>
  <c r="EN39" i="11"/>
  <c r="EO39" i="11" s="1"/>
  <c r="EN40" i="11"/>
  <c r="EO40" i="11" s="1"/>
  <c r="EN41" i="11"/>
  <c r="EO41" i="11" s="1"/>
  <c r="EN42" i="11"/>
  <c r="EO42" i="11" s="1"/>
  <c r="EN43" i="11"/>
  <c r="EO43" i="11" s="1"/>
  <c r="EN44" i="11"/>
  <c r="EO44" i="11" s="1"/>
  <c r="EN45" i="11"/>
  <c r="EO45" i="11" s="1"/>
  <c r="EN46" i="11"/>
  <c r="EO46" i="11" s="1"/>
  <c r="EN47" i="11"/>
  <c r="EO47" i="11" s="1"/>
  <c r="EN48" i="11"/>
  <c r="EO48" i="11" s="1"/>
  <c r="EN49" i="11"/>
  <c r="EO49" i="11" s="1"/>
  <c r="EN50" i="11"/>
  <c r="EO50" i="11" s="1"/>
  <c r="EN51" i="11"/>
  <c r="EO51" i="11" s="1"/>
  <c r="EN52" i="11"/>
  <c r="EO52" i="11" s="1"/>
  <c r="EN53" i="11"/>
  <c r="EO53" i="11" s="1"/>
  <c r="EN54" i="11"/>
  <c r="EO54" i="11" s="1"/>
  <c r="EN55" i="11"/>
  <c r="EO55" i="11" s="1"/>
  <c r="EN56" i="11"/>
  <c r="EO56" i="11" s="1"/>
  <c r="EN57" i="11"/>
  <c r="EO57" i="11" s="1"/>
  <c r="BB5" i="11"/>
  <c r="BC5" i="11" s="1"/>
  <c r="BB6" i="11"/>
  <c r="BC6" i="11" s="1"/>
  <c r="BB7" i="11"/>
  <c r="BC7" i="11" s="1"/>
  <c r="BB8" i="11"/>
  <c r="BC8" i="11" s="1"/>
  <c r="BB9" i="11"/>
  <c r="BC9" i="11" s="1"/>
  <c r="BB10" i="11"/>
  <c r="BC10" i="11" s="1"/>
  <c r="BB11" i="11"/>
  <c r="BC11" i="11" s="1"/>
  <c r="BB12" i="11"/>
  <c r="BC12" i="11" s="1"/>
  <c r="BB13" i="11"/>
  <c r="BC13" i="11" s="1"/>
  <c r="BB14" i="11"/>
  <c r="BC14" i="11" s="1"/>
  <c r="BB15" i="11"/>
  <c r="BC15" i="11" s="1"/>
  <c r="BB16" i="11"/>
  <c r="BC16" i="11" s="1"/>
  <c r="BB17" i="11"/>
  <c r="BC17" i="11" s="1"/>
  <c r="BB18" i="11"/>
  <c r="BC18" i="11" s="1"/>
  <c r="BB19" i="11"/>
  <c r="BC19" i="11" s="1"/>
  <c r="BB20" i="11"/>
  <c r="BC20" i="11" s="1"/>
  <c r="BB21" i="11"/>
  <c r="BC21" i="11" s="1"/>
  <c r="BB22" i="11"/>
  <c r="BC22" i="11" s="1"/>
  <c r="BB23" i="11"/>
  <c r="BC23" i="11" s="1"/>
  <c r="BB24" i="11"/>
  <c r="BC24" i="11" s="1"/>
  <c r="BB25" i="11"/>
  <c r="BC25" i="11" s="1"/>
  <c r="BB26" i="11"/>
  <c r="BC26" i="11" s="1"/>
  <c r="BB27" i="11"/>
  <c r="BC27" i="11" s="1"/>
  <c r="BB28" i="11"/>
  <c r="BC28" i="11" s="1"/>
  <c r="BB29" i="11"/>
  <c r="BC29" i="11" s="1"/>
  <c r="BB30" i="11"/>
  <c r="BC30" i="11" s="1"/>
  <c r="BB31" i="11"/>
  <c r="BC31" i="11" s="1"/>
  <c r="BB32" i="11"/>
  <c r="BC32" i="11" s="1"/>
  <c r="BB33" i="11"/>
  <c r="BC33" i="11" s="1"/>
  <c r="BB34" i="11"/>
  <c r="BC34" i="11" s="1"/>
  <c r="BB35" i="11"/>
  <c r="BC35" i="11" s="1"/>
  <c r="BB36" i="11"/>
  <c r="BC36" i="11" s="1"/>
  <c r="BB37" i="11"/>
  <c r="BC37" i="11" s="1"/>
  <c r="BB38" i="11"/>
  <c r="BC38" i="11" s="1"/>
  <c r="BB39" i="11"/>
  <c r="BC39" i="11" s="1"/>
  <c r="BB40" i="11"/>
  <c r="BC40" i="11" s="1"/>
  <c r="BB41" i="11"/>
  <c r="BC41" i="11" s="1"/>
  <c r="BB42" i="11"/>
  <c r="BC42" i="11" s="1"/>
  <c r="BB43" i="11"/>
  <c r="BC43" i="11" s="1"/>
  <c r="BB44" i="11"/>
  <c r="BC44" i="11" s="1"/>
  <c r="BB45" i="11"/>
  <c r="BC45" i="11" s="1"/>
  <c r="BB46" i="11"/>
  <c r="BC46" i="11" s="1"/>
  <c r="BB47" i="11"/>
  <c r="BC47" i="11" s="1"/>
  <c r="BB48" i="11"/>
  <c r="BC48" i="11" s="1"/>
  <c r="BB49" i="11"/>
  <c r="BC49" i="11" s="1"/>
  <c r="BB50" i="11"/>
  <c r="BC50" i="11" s="1"/>
  <c r="BB51" i="11"/>
  <c r="BC51" i="11" s="1"/>
  <c r="BB52" i="11"/>
  <c r="BC52" i="11" s="1"/>
  <c r="BB53" i="11"/>
  <c r="BC53" i="11" s="1"/>
  <c r="BB54" i="11"/>
  <c r="BC54" i="11" s="1"/>
  <c r="BB55" i="11"/>
  <c r="BC55" i="11" s="1"/>
  <c r="BB56" i="11"/>
  <c r="BC56" i="11" s="1"/>
  <c r="BB57" i="11"/>
  <c r="F24" i="3"/>
  <c r="CD100" i="3"/>
  <c r="F98" i="3" s="1"/>
  <c r="D17" i="5" l="1"/>
  <c r="I5" i="11"/>
  <c r="J5" i="11" s="1"/>
  <c r="I16" i="5"/>
  <c r="I6" i="11"/>
  <c r="J6" i="11" s="1"/>
  <c r="D13" i="11"/>
  <c r="I6" i="5"/>
  <c r="J6" i="5" s="1"/>
  <c r="I5" i="5"/>
  <c r="J5" i="5" s="1"/>
  <c r="D5" i="11"/>
  <c r="D5" i="5"/>
  <c r="I8" i="1" s="1"/>
  <c r="D6" i="5"/>
  <c r="I9" i="1" s="1"/>
  <c r="D6" i="11"/>
  <c r="N5" i="11"/>
  <c r="O5" i="11" s="1"/>
  <c r="N6" i="11"/>
  <c r="O6" i="11" s="1"/>
  <c r="N6" i="5"/>
  <c r="O6" i="5" s="1"/>
  <c r="N5" i="5"/>
  <c r="O5" i="5" s="1"/>
  <c r="N17" i="11"/>
  <c r="O17" i="11" s="1"/>
  <c r="N29" i="11"/>
  <c r="O29" i="11" s="1"/>
  <c r="N41" i="11"/>
  <c r="N53" i="11"/>
  <c r="N18" i="5"/>
  <c r="O18" i="5" s="1"/>
  <c r="N30" i="5"/>
  <c r="O30" i="5" s="1"/>
  <c r="N42" i="5"/>
  <c r="N54" i="5"/>
  <c r="N18" i="11"/>
  <c r="O18" i="11" s="1"/>
  <c r="N30" i="11"/>
  <c r="O30" i="11" s="1"/>
  <c r="N42" i="11"/>
  <c r="N54" i="11"/>
  <c r="N7" i="5"/>
  <c r="O7" i="5" s="1"/>
  <c r="N19" i="5"/>
  <c r="O19" i="5" s="1"/>
  <c r="N31" i="5"/>
  <c r="O31" i="5" s="1"/>
  <c r="N43" i="5"/>
  <c r="N55" i="5"/>
  <c r="N7" i="11"/>
  <c r="O7" i="11" s="1"/>
  <c r="N19" i="11"/>
  <c r="O19" i="11" s="1"/>
  <c r="N31" i="11"/>
  <c r="O31" i="11" s="1"/>
  <c r="N43" i="11"/>
  <c r="N55" i="11"/>
  <c r="N8" i="5"/>
  <c r="O8" i="5" s="1"/>
  <c r="N20" i="5"/>
  <c r="O20" i="5" s="1"/>
  <c r="N32" i="5"/>
  <c r="N44" i="5"/>
  <c r="N56" i="5"/>
  <c r="N8" i="11"/>
  <c r="O8" i="11" s="1"/>
  <c r="N20" i="11"/>
  <c r="O20" i="11" s="1"/>
  <c r="N32" i="11"/>
  <c r="N44" i="11"/>
  <c r="N56" i="11"/>
  <c r="N9" i="5"/>
  <c r="O9" i="5" s="1"/>
  <c r="N21" i="5"/>
  <c r="O21" i="5" s="1"/>
  <c r="N33" i="5"/>
  <c r="N45" i="5"/>
  <c r="N57" i="5"/>
  <c r="N9" i="11"/>
  <c r="O9" i="11" s="1"/>
  <c r="N21" i="11"/>
  <c r="O21" i="11" s="1"/>
  <c r="N33" i="11"/>
  <c r="N45" i="11"/>
  <c r="N57" i="11"/>
  <c r="N10" i="5"/>
  <c r="O10" i="5" s="1"/>
  <c r="N22" i="5"/>
  <c r="O22" i="5" s="1"/>
  <c r="N34" i="5"/>
  <c r="N46" i="5"/>
  <c r="N10" i="11"/>
  <c r="O10" i="11" s="1"/>
  <c r="N22" i="11"/>
  <c r="O22" i="11" s="1"/>
  <c r="N34" i="11"/>
  <c r="N46" i="11"/>
  <c r="N11" i="5"/>
  <c r="O11" i="5" s="1"/>
  <c r="N23" i="5"/>
  <c r="O23" i="5" s="1"/>
  <c r="N35" i="5"/>
  <c r="N47" i="5"/>
  <c r="N11" i="11"/>
  <c r="O11" i="11" s="1"/>
  <c r="N23" i="11"/>
  <c r="O23" i="11" s="1"/>
  <c r="N35" i="11"/>
  <c r="N47" i="11"/>
  <c r="N12" i="5"/>
  <c r="O12" i="5" s="1"/>
  <c r="N24" i="5"/>
  <c r="O24" i="5" s="1"/>
  <c r="N36" i="5"/>
  <c r="N48" i="5"/>
  <c r="N12" i="11"/>
  <c r="O12" i="11" s="1"/>
  <c r="N24" i="11"/>
  <c r="O24" i="11" s="1"/>
  <c r="N36" i="11"/>
  <c r="N48" i="11"/>
  <c r="N13" i="5"/>
  <c r="O13" i="5" s="1"/>
  <c r="N25" i="5"/>
  <c r="O25" i="5" s="1"/>
  <c r="N37" i="5"/>
  <c r="N49" i="5"/>
  <c r="N13" i="11"/>
  <c r="O13" i="11" s="1"/>
  <c r="N25" i="11"/>
  <c r="O25" i="11" s="1"/>
  <c r="N37" i="11"/>
  <c r="N49" i="11"/>
  <c r="N14" i="5"/>
  <c r="O14" i="5" s="1"/>
  <c r="N26" i="5"/>
  <c r="O26" i="5" s="1"/>
  <c r="N38" i="5"/>
  <c r="N50" i="5"/>
  <c r="N14" i="11"/>
  <c r="O14" i="11" s="1"/>
  <c r="N26" i="11"/>
  <c r="O26" i="11" s="1"/>
  <c r="N38" i="11"/>
  <c r="N50" i="11"/>
  <c r="N15" i="5"/>
  <c r="O15" i="5" s="1"/>
  <c r="N27" i="5"/>
  <c r="O27" i="5" s="1"/>
  <c r="N39" i="5"/>
  <c r="N51" i="5"/>
  <c r="N15" i="11"/>
  <c r="O15" i="11" s="1"/>
  <c r="N27" i="11"/>
  <c r="O27" i="11" s="1"/>
  <c r="N39" i="11"/>
  <c r="N51" i="11"/>
  <c r="N16" i="5"/>
  <c r="O16" i="5" s="1"/>
  <c r="N28" i="5"/>
  <c r="O28" i="5" s="1"/>
  <c r="N40" i="5"/>
  <c r="N52" i="5"/>
  <c r="N16" i="11"/>
  <c r="O16" i="11" s="1"/>
  <c r="N28" i="11"/>
  <c r="O28" i="11" s="1"/>
  <c r="N40" i="11"/>
  <c r="N52" i="11"/>
  <c r="N17" i="5"/>
  <c r="O17" i="5" s="1"/>
  <c r="N29" i="5"/>
  <c r="O29" i="5" s="1"/>
  <c r="N41" i="5"/>
  <c r="N53" i="5"/>
  <c r="I14" i="11"/>
  <c r="J14" i="11" s="1"/>
  <c r="I26" i="11"/>
  <c r="J26" i="11" s="1"/>
  <c r="I38" i="11"/>
  <c r="I50" i="11"/>
  <c r="I15" i="5"/>
  <c r="J15" i="5" s="1"/>
  <c r="I27" i="5"/>
  <c r="J27" i="5" s="1"/>
  <c r="I39" i="5"/>
  <c r="I51" i="5"/>
  <c r="I15" i="11"/>
  <c r="J15" i="11" s="1"/>
  <c r="I27" i="11"/>
  <c r="J27" i="11" s="1"/>
  <c r="I39" i="11"/>
  <c r="I51" i="11"/>
  <c r="J16" i="5"/>
  <c r="I28" i="5"/>
  <c r="J28" i="5" s="1"/>
  <c r="I40" i="5"/>
  <c r="I52" i="5"/>
  <c r="I16" i="11"/>
  <c r="J16" i="11" s="1"/>
  <c r="I28" i="11"/>
  <c r="J28" i="11" s="1"/>
  <c r="I40" i="11"/>
  <c r="I52" i="11"/>
  <c r="J17" i="5"/>
  <c r="I29" i="5"/>
  <c r="J29" i="5" s="1"/>
  <c r="I41" i="5"/>
  <c r="I53" i="5"/>
  <c r="I17" i="11"/>
  <c r="J17" i="11" s="1"/>
  <c r="I29" i="11"/>
  <c r="J29" i="11" s="1"/>
  <c r="I41" i="11"/>
  <c r="I53" i="11"/>
  <c r="I18" i="5"/>
  <c r="J18" i="5" s="1"/>
  <c r="I30" i="5"/>
  <c r="J30" i="5" s="1"/>
  <c r="I42" i="5"/>
  <c r="I54" i="5"/>
  <c r="I18" i="11"/>
  <c r="J18" i="11" s="1"/>
  <c r="I30" i="11"/>
  <c r="J30" i="11" s="1"/>
  <c r="I42" i="11"/>
  <c r="I54" i="11"/>
  <c r="I7" i="5"/>
  <c r="J7" i="5" s="1"/>
  <c r="I19" i="5"/>
  <c r="J19" i="5" s="1"/>
  <c r="I31" i="5"/>
  <c r="J31" i="5" s="1"/>
  <c r="I43" i="5"/>
  <c r="I55" i="5"/>
  <c r="I7" i="11"/>
  <c r="J7" i="11" s="1"/>
  <c r="I19" i="11"/>
  <c r="J19" i="11" s="1"/>
  <c r="I31" i="11"/>
  <c r="J31" i="11" s="1"/>
  <c r="I43" i="11"/>
  <c r="I55" i="11"/>
  <c r="I8" i="5"/>
  <c r="J8" i="5" s="1"/>
  <c r="I20" i="5"/>
  <c r="J20" i="5" s="1"/>
  <c r="I32" i="5"/>
  <c r="I44" i="5"/>
  <c r="I56" i="5"/>
  <c r="I8" i="11"/>
  <c r="J8" i="11" s="1"/>
  <c r="I20" i="11"/>
  <c r="J20" i="11" s="1"/>
  <c r="I32" i="11"/>
  <c r="I44" i="11"/>
  <c r="I56" i="11"/>
  <c r="I9" i="5"/>
  <c r="J9" i="5" s="1"/>
  <c r="I21" i="5"/>
  <c r="J21" i="5" s="1"/>
  <c r="I33" i="5"/>
  <c r="I45" i="5"/>
  <c r="I57" i="5"/>
  <c r="I9" i="11"/>
  <c r="J9" i="11" s="1"/>
  <c r="I21" i="11"/>
  <c r="J21" i="11" s="1"/>
  <c r="I33" i="11"/>
  <c r="I45" i="11"/>
  <c r="I57" i="11"/>
  <c r="I10" i="5"/>
  <c r="J10" i="5" s="1"/>
  <c r="I22" i="5"/>
  <c r="J22" i="5" s="1"/>
  <c r="I34" i="5"/>
  <c r="I46" i="5"/>
  <c r="I10" i="11"/>
  <c r="J10" i="11" s="1"/>
  <c r="I22" i="11"/>
  <c r="J22" i="11" s="1"/>
  <c r="I34" i="11"/>
  <c r="I46" i="11"/>
  <c r="I11" i="5"/>
  <c r="J11" i="5" s="1"/>
  <c r="I23" i="5"/>
  <c r="J23" i="5" s="1"/>
  <c r="I35" i="5"/>
  <c r="I47" i="5"/>
  <c r="I11" i="11"/>
  <c r="J11" i="11" s="1"/>
  <c r="I23" i="11"/>
  <c r="J23" i="11" s="1"/>
  <c r="I35" i="11"/>
  <c r="I47" i="11"/>
  <c r="I12" i="5"/>
  <c r="J12" i="5" s="1"/>
  <c r="I24" i="5"/>
  <c r="J24" i="5" s="1"/>
  <c r="I36" i="5"/>
  <c r="I48" i="5"/>
  <c r="I12" i="11"/>
  <c r="J12" i="11" s="1"/>
  <c r="I24" i="11"/>
  <c r="J24" i="11" s="1"/>
  <c r="I36" i="11"/>
  <c r="I48" i="11"/>
  <c r="I13" i="5"/>
  <c r="J13" i="5" s="1"/>
  <c r="I25" i="5"/>
  <c r="J25" i="5" s="1"/>
  <c r="I37" i="5"/>
  <c r="I49" i="5"/>
  <c r="I13" i="11"/>
  <c r="J13" i="11" s="1"/>
  <c r="I25" i="11"/>
  <c r="J25" i="11" s="1"/>
  <c r="I37" i="11"/>
  <c r="I49" i="11"/>
  <c r="I14" i="5"/>
  <c r="J14" i="5" s="1"/>
  <c r="I26" i="5"/>
  <c r="J26" i="5" s="1"/>
  <c r="I38" i="5"/>
  <c r="I50" i="5"/>
  <c r="D31" i="11"/>
  <c r="D57" i="11"/>
  <c r="D49" i="11"/>
  <c r="D34" i="11"/>
  <c r="D30" i="11"/>
  <c r="D48" i="11"/>
  <c r="D54" i="11"/>
  <c r="D45" i="11"/>
  <c r="D21" i="11"/>
  <c r="D9" i="11"/>
  <c r="D56" i="11"/>
  <c r="D35" i="11"/>
  <c r="D20" i="11"/>
  <c r="D8" i="11"/>
  <c r="D55" i="11"/>
  <c r="D25" i="11"/>
  <c r="D52" i="11"/>
  <c r="D19" i="11"/>
  <c r="D7" i="11"/>
  <c r="D36" i="11"/>
  <c r="D27" i="11"/>
  <c r="D18" i="11"/>
  <c r="D17" i="11"/>
  <c r="D44" i="11"/>
  <c r="D38" i="11"/>
  <c r="D28" i="11"/>
  <c r="D16" i="11"/>
  <c r="D37" i="11"/>
  <c r="D15" i="11"/>
  <c r="D50" i="11"/>
  <c r="D47" i="11"/>
  <c r="D26" i="11"/>
  <c r="D14" i="11"/>
  <c r="D43" i="11"/>
  <c r="D40" i="11"/>
  <c r="D42" i="11"/>
  <c r="D39" i="11"/>
  <c r="D51" i="11"/>
  <c r="D24" i="11"/>
  <c r="D12" i="11"/>
  <c r="D29" i="11"/>
  <c r="D23" i="11"/>
  <c r="D11" i="11"/>
  <c r="D41" i="11"/>
  <c r="D53" i="11"/>
  <c r="D46" i="11"/>
  <c r="D22" i="11"/>
  <c r="D10" i="11"/>
  <c r="D37" i="5"/>
  <c r="D57" i="5"/>
  <c r="D36" i="5"/>
  <c r="D56" i="5"/>
  <c r="D19" i="5"/>
  <c r="D52" i="5"/>
  <c r="D53" i="5"/>
  <c r="D41" i="5"/>
  <c r="D38" i="5"/>
  <c r="D44" i="5"/>
  <c r="D7" i="5"/>
  <c r="H10" i="1" s="1"/>
  <c r="I10" i="1" s="1"/>
  <c r="D16" i="5"/>
  <c r="D21" i="5"/>
  <c r="D14" i="5"/>
  <c r="D13" i="5"/>
  <c r="D8" i="5"/>
  <c r="H11" i="1" s="1"/>
  <c r="D42" i="5"/>
  <c r="D31" i="5"/>
  <c r="D49" i="5"/>
  <c r="D46" i="5"/>
  <c r="D55" i="5"/>
  <c r="D23" i="5"/>
  <c r="D50" i="5"/>
  <c r="D20" i="5"/>
  <c r="D12" i="5"/>
  <c r="D43" i="5"/>
  <c r="D11" i="5"/>
  <c r="D30" i="5"/>
  <c r="D48" i="5"/>
  <c r="D25" i="5"/>
  <c r="D10" i="5"/>
  <c r="D47" i="5"/>
  <c r="D28" i="5"/>
  <c r="D51" i="5"/>
  <c r="D18" i="5"/>
  <c r="D9" i="5"/>
  <c r="D26" i="5"/>
  <c r="D29" i="5"/>
  <c r="D40" i="5"/>
  <c r="D24" i="5"/>
  <c r="D22" i="5"/>
  <c r="D39" i="5"/>
  <c r="D45" i="5"/>
  <c r="D15" i="5"/>
  <c r="D27" i="5"/>
  <c r="D54" i="5"/>
  <c r="C30" i="11"/>
  <c r="C17" i="11"/>
  <c r="C47" i="5"/>
  <c r="C34" i="11"/>
  <c r="C36" i="5"/>
  <c r="C46" i="11"/>
  <c r="C20" i="5"/>
  <c r="C24" i="11"/>
  <c r="C6" i="5"/>
  <c r="C41" i="11"/>
  <c r="C14" i="11"/>
  <c r="C7" i="11"/>
  <c r="C15" i="11"/>
  <c r="C37" i="5"/>
  <c r="C28" i="11"/>
  <c r="C53" i="11"/>
  <c r="C12" i="11"/>
  <c r="C44" i="5"/>
  <c r="C21" i="5"/>
  <c r="C51" i="5"/>
  <c r="C19" i="11"/>
  <c r="C9" i="11"/>
  <c r="C19" i="5"/>
  <c r="C20" i="11"/>
  <c r="C49" i="5"/>
  <c r="C55" i="5"/>
  <c r="C23" i="11"/>
  <c r="C25" i="11"/>
  <c r="C22" i="11"/>
  <c r="C11" i="11"/>
  <c r="C10" i="11"/>
  <c r="C38" i="5"/>
  <c r="C18" i="11"/>
  <c r="C13" i="11"/>
  <c r="C21" i="11"/>
  <c r="C30" i="5"/>
  <c r="C26" i="11"/>
  <c r="C8" i="11"/>
  <c r="C27" i="11"/>
  <c r="C31" i="11"/>
  <c r="C29" i="11"/>
  <c r="C53" i="5"/>
  <c r="C16" i="11"/>
  <c r="C7" i="5"/>
  <c r="C5" i="5" l="1"/>
  <c r="H33" i="1"/>
  <c r="M41" i="11"/>
  <c r="O41" i="11" s="1"/>
  <c r="M34" i="11"/>
  <c r="O34" i="11" s="1"/>
  <c r="M34" i="5"/>
  <c r="O34" i="5" s="1"/>
  <c r="M56" i="11"/>
  <c r="M56" i="5"/>
  <c r="M50" i="11"/>
  <c r="M50" i="5"/>
  <c r="M33" i="11"/>
  <c r="O33" i="11" s="1"/>
  <c r="M33" i="5"/>
  <c r="O33" i="5" s="1"/>
  <c r="M53" i="11"/>
  <c r="M53" i="5"/>
  <c r="M55" i="11"/>
  <c r="M55" i="5"/>
  <c r="M39" i="11"/>
  <c r="O39" i="11" s="1"/>
  <c r="M47" i="11"/>
  <c r="O47" i="11" s="1"/>
  <c r="M47" i="5"/>
  <c r="O47" i="5" s="1"/>
  <c r="M54" i="11"/>
  <c r="M54" i="5"/>
  <c r="M51" i="11"/>
  <c r="M51" i="5"/>
  <c r="M46" i="11"/>
  <c r="O46" i="11" s="1"/>
  <c r="M46" i="5"/>
  <c r="O46" i="5" s="1"/>
  <c r="M48" i="11"/>
  <c r="O48" i="11" s="1"/>
  <c r="M32" i="11"/>
  <c r="O32" i="11" s="1"/>
  <c r="M32" i="5"/>
  <c r="O32" i="5" s="1"/>
  <c r="M45" i="11"/>
  <c r="O45" i="11" s="1"/>
  <c r="M45" i="5"/>
  <c r="O45" i="5" s="1"/>
  <c r="M36" i="11"/>
  <c r="O36" i="11" s="1"/>
  <c r="M36" i="5"/>
  <c r="O36" i="5" s="1"/>
  <c r="M43" i="11"/>
  <c r="O43" i="11" s="1"/>
  <c r="M43" i="5"/>
  <c r="O43" i="5" s="1"/>
  <c r="M42" i="11"/>
  <c r="O42" i="11" s="1"/>
  <c r="M42" i="5"/>
  <c r="O42" i="5" s="1"/>
  <c r="M57" i="11"/>
  <c r="M57" i="5"/>
  <c r="M38" i="11"/>
  <c r="O38" i="11" s="1"/>
  <c r="M38" i="5"/>
  <c r="O38" i="5" s="1"/>
  <c r="M40" i="11"/>
  <c r="O40" i="11" s="1"/>
  <c r="M40" i="5"/>
  <c r="O40" i="5" s="1"/>
  <c r="M49" i="11"/>
  <c r="M49" i="5"/>
  <c r="M35" i="11"/>
  <c r="O35" i="11" s="1"/>
  <c r="M35" i="5"/>
  <c r="O35" i="5" s="1"/>
  <c r="M37" i="11"/>
  <c r="O37" i="11" s="1"/>
  <c r="M37" i="5"/>
  <c r="O37" i="5" s="1"/>
  <c r="M52" i="11"/>
  <c r="M52" i="5"/>
  <c r="M44" i="11"/>
  <c r="O44" i="11" s="1"/>
  <c r="M44" i="5"/>
  <c r="O44" i="5" s="1"/>
  <c r="H56" i="11"/>
  <c r="H56" i="5"/>
  <c r="H32" i="11"/>
  <c r="J32" i="11" s="1"/>
  <c r="H32" i="5"/>
  <c r="J32" i="5" s="1"/>
  <c r="H38" i="11"/>
  <c r="J38" i="11" s="1"/>
  <c r="H38" i="5"/>
  <c r="J38" i="5" s="1"/>
  <c r="H48" i="11"/>
  <c r="H48" i="5"/>
  <c r="H52" i="11"/>
  <c r="H52" i="5"/>
  <c r="H53" i="11"/>
  <c r="H53" i="5"/>
  <c r="H43" i="11"/>
  <c r="J43" i="11" s="1"/>
  <c r="H43" i="5"/>
  <c r="J43" i="5" s="1"/>
  <c r="H39" i="11"/>
  <c r="J39" i="11" s="1"/>
  <c r="H39" i="5"/>
  <c r="J39" i="5" s="1"/>
  <c r="H51" i="11"/>
  <c r="H51" i="5"/>
  <c r="H33" i="11"/>
  <c r="J33" i="11" s="1"/>
  <c r="H33" i="5"/>
  <c r="J33" i="5" s="1"/>
  <c r="H47" i="11"/>
  <c r="J47" i="11" s="1"/>
  <c r="H47" i="5"/>
  <c r="J47" i="5" s="1"/>
  <c r="H45" i="11"/>
  <c r="J45" i="11" s="1"/>
  <c r="H45" i="5"/>
  <c r="J45" i="5" s="1"/>
  <c r="H54" i="11"/>
  <c r="H54" i="5"/>
  <c r="H50" i="11"/>
  <c r="H50" i="5"/>
  <c r="H49" i="11"/>
  <c r="H49" i="5"/>
  <c r="H37" i="11"/>
  <c r="J37" i="11" s="1"/>
  <c r="H37" i="5"/>
  <c r="J37" i="5" s="1"/>
  <c r="H41" i="11"/>
  <c r="J41" i="11" s="1"/>
  <c r="H41" i="5"/>
  <c r="J41" i="5" s="1"/>
  <c r="H46" i="11"/>
  <c r="J46" i="11" s="1"/>
  <c r="H46" i="5"/>
  <c r="J46" i="5" s="1"/>
  <c r="H44" i="11"/>
  <c r="J44" i="11" s="1"/>
  <c r="H44" i="5"/>
  <c r="J44" i="5" s="1"/>
  <c r="H42" i="11"/>
  <c r="J42" i="11" s="1"/>
  <c r="H42" i="5"/>
  <c r="J42" i="5" s="1"/>
  <c r="H36" i="11"/>
  <c r="J36" i="11" s="1"/>
  <c r="H36" i="5"/>
  <c r="J36" i="5" s="1"/>
  <c r="H57" i="11"/>
  <c r="H57" i="5"/>
  <c r="H40" i="11"/>
  <c r="J40" i="11" s="1"/>
  <c r="H40" i="5"/>
  <c r="J40" i="5" s="1"/>
  <c r="H35" i="11"/>
  <c r="J35" i="11" s="1"/>
  <c r="H35" i="5"/>
  <c r="J35" i="5" s="1"/>
  <c r="H34" i="11"/>
  <c r="J34" i="11" s="1"/>
  <c r="H34" i="5"/>
  <c r="J34" i="5" s="1"/>
  <c r="H55" i="11"/>
  <c r="H55" i="5"/>
  <c r="M41" i="5"/>
  <c r="O41" i="5" s="1"/>
  <c r="H60" i="1"/>
  <c r="AT60" i="1" s="1"/>
  <c r="AT8" i="1"/>
  <c r="H34" i="1"/>
  <c r="H42" i="1"/>
  <c r="H24" i="1"/>
  <c r="M48" i="5"/>
  <c r="O48" i="5" s="1"/>
  <c r="H48" i="1"/>
  <c r="H52" i="1"/>
  <c r="H57" i="1"/>
  <c r="H19" i="1"/>
  <c r="H41" i="1"/>
  <c r="AT41" i="1" s="1"/>
  <c r="H29" i="1"/>
  <c r="H21" i="1"/>
  <c r="H22" i="1"/>
  <c r="H27" i="1"/>
  <c r="H32" i="1"/>
  <c r="H31" i="1"/>
  <c r="H55" i="1"/>
  <c r="I55" i="1" s="1"/>
  <c r="H20" i="1"/>
  <c r="H16" i="1"/>
  <c r="H15" i="1"/>
  <c r="H53" i="1"/>
  <c r="H30" i="1"/>
  <c r="D32" i="11"/>
  <c r="H43" i="1"/>
  <c r="H54" i="1"/>
  <c r="H47" i="1"/>
  <c r="I47" i="1" s="1"/>
  <c r="H59" i="1"/>
  <c r="I59" i="1" s="1"/>
  <c r="M39" i="5"/>
  <c r="O39" i="5" s="1"/>
  <c r="H45" i="1"/>
  <c r="H12" i="1"/>
  <c r="H13" i="1"/>
  <c r="H51" i="1"/>
  <c r="H39" i="1"/>
  <c r="H46" i="1"/>
  <c r="H40" i="1"/>
  <c r="H26" i="1"/>
  <c r="H50" i="1"/>
  <c r="H23" i="1"/>
  <c r="H18" i="1"/>
  <c r="H58" i="1"/>
  <c r="H25" i="1"/>
  <c r="I25" i="1" s="1"/>
  <c r="H28" i="1"/>
  <c r="H56" i="1"/>
  <c r="I56" i="1" s="1"/>
  <c r="H14" i="1"/>
  <c r="H49" i="1"/>
  <c r="H17" i="1"/>
  <c r="H44" i="1"/>
  <c r="AT44" i="1" s="1"/>
  <c r="D33" i="11"/>
  <c r="D35" i="5"/>
  <c r="H38" i="1" s="1"/>
  <c r="D34" i="5"/>
  <c r="H37" i="1" s="1"/>
  <c r="D32" i="5"/>
  <c r="D33" i="5"/>
  <c r="C52" i="11"/>
  <c r="C12" i="5"/>
  <c r="C56" i="11"/>
  <c r="C23" i="5"/>
  <c r="C56" i="5"/>
  <c r="C52" i="5"/>
  <c r="C25" i="5"/>
  <c r="C40" i="11"/>
  <c r="C22" i="5"/>
  <c r="C37" i="11"/>
  <c r="C35" i="11"/>
  <c r="C44" i="11"/>
  <c r="C11" i="5"/>
  <c r="C18" i="5"/>
  <c r="C50" i="5"/>
  <c r="C5" i="11"/>
  <c r="C14" i="5"/>
  <c r="C17" i="5"/>
  <c r="C55" i="11"/>
  <c r="C28" i="5"/>
  <c r="C50" i="11"/>
  <c r="C39" i="5"/>
  <c r="C8" i="5"/>
  <c r="C47" i="11"/>
  <c r="C9" i="5"/>
  <c r="C43" i="11"/>
  <c r="C15" i="5"/>
  <c r="C40" i="5"/>
  <c r="C29" i="5"/>
  <c r="C24" i="5"/>
  <c r="C48" i="11"/>
  <c r="C51" i="11"/>
  <c r="C46" i="5"/>
  <c r="C39" i="11"/>
  <c r="C48" i="5"/>
  <c r="C27" i="5"/>
  <c r="C35" i="5"/>
  <c r="C36" i="11"/>
  <c r="C13" i="5"/>
  <c r="C45" i="5"/>
  <c r="C31" i="5"/>
  <c r="C54" i="5"/>
  <c r="C38" i="11"/>
  <c r="C41" i="5"/>
  <c r="C26" i="5"/>
  <c r="C54" i="11"/>
  <c r="C6" i="11"/>
  <c r="C42" i="11"/>
  <c r="C57" i="5"/>
  <c r="C49" i="11"/>
  <c r="C43" i="5"/>
  <c r="C45" i="11"/>
  <c r="C57" i="11"/>
  <c r="C16" i="5"/>
  <c r="C32" i="11"/>
  <c r="C10" i="5"/>
  <c r="C42" i="5"/>
  <c r="C33" i="11"/>
  <c r="I60" i="1" l="1"/>
  <c r="AT9" i="1"/>
  <c r="H35" i="1"/>
  <c r="AT35" i="1" s="1"/>
  <c r="I41" i="1"/>
  <c r="AT59" i="1"/>
  <c r="AT55" i="1"/>
  <c r="AT47" i="1"/>
  <c r="AT56" i="1"/>
  <c r="I44" i="1"/>
  <c r="H36" i="1"/>
  <c r="AT25" i="1"/>
  <c r="I45" i="1"/>
  <c r="AT45" i="1"/>
  <c r="I17" i="1"/>
  <c r="AT17" i="1"/>
  <c r="AT39" i="1"/>
  <c r="I39" i="1"/>
  <c r="I33" i="1"/>
  <c r="AT33" i="1"/>
  <c r="I13" i="1"/>
  <c r="AT13" i="1"/>
  <c r="I42" i="1"/>
  <c r="AT42" i="1"/>
  <c r="I18" i="1"/>
  <c r="AT18" i="1"/>
  <c r="AT20" i="1"/>
  <c r="I20" i="1"/>
  <c r="AT34" i="1"/>
  <c r="I34" i="1"/>
  <c r="AT31" i="1"/>
  <c r="I31" i="1"/>
  <c r="I16" i="1"/>
  <c r="AT16" i="1"/>
  <c r="I37" i="1"/>
  <c r="AT37" i="1"/>
  <c r="AT52" i="1"/>
  <c r="I52" i="1"/>
  <c r="AT10" i="1"/>
  <c r="I46" i="1"/>
  <c r="AT46" i="1"/>
  <c r="I54" i="1"/>
  <c r="AT54" i="1"/>
  <c r="I51" i="1"/>
  <c r="AT51" i="1"/>
  <c r="AT21" i="1"/>
  <c r="I21" i="1"/>
  <c r="AT14" i="1"/>
  <c r="I14" i="1"/>
  <c r="I48" i="1"/>
  <c r="AT48" i="1"/>
  <c r="I30" i="1"/>
  <c r="AT30" i="1"/>
  <c r="AT53" i="1"/>
  <c r="I53" i="1"/>
  <c r="AT43" i="1"/>
  <c r="I43" i="1"/>
  <c r="I26" i="1"/>
  <c r="AT26" i="1"/>
  <c r="I57" i="1"/>
  <c r="AT57" i="1"/>
  <c r="I29" i="1"/>
  <c r="AT29" i="1"/>
  <c r="AT32" i="1"/>
  <c r="I32" i="1"/>
  <c r="AT27" i="1"/>
  <c r="I27" i="1"/>
  <c r="I40" i="1"/>
  <c r="AT40" i="1"/>
  <c r="I11" i="1"/>
  <c r="AT11" i="1"/>
  <c r="AT49" i="1"/>
  <c r="I49" i="1"/>
  <c r="I58" i="1"/>
  <c r="AT58" i="1"/>
  <c r="AT22" i="1"/>
  <c r="I22" i="1"/>
  <c r="I19" i="1"/>
  <c r="AT19" i="1"/>
  <c r="I12" i="1"/>
  <c r="AT12" i="1"/>
  <c r="AT23" i="1"/>
  <c r="I23" i="1"/>
  <c r="I15" i="1"/>
  <c r="AT15" i="1"/>
  <c r="I50" i="1"/>
  <c r="AT50" i="1"/>
  <c r="AT24" i="1"/>
  <c r="I24" i="1"/>
  <c r="I38" i="1"/>
  <c r="AT38" i="1"/>
  <c r="AT28" i="1"/>
  <c r="I28" i="1"/>
  <c r="C33" i="5"/>
  <c r="C32" i="5"/>
  <c r="C34" i="5"/>
  <c r="I35" i="1" l="1"/>
  <c r="I36" i="1"/>
  <c r="AT36" i="1"/>
  <c r="AT4" i="1" s="1"/>
  <c r="AV4" i="1" s="1"/>
  <c r="AW14" i="1" s="1"/>
  <c r="AY1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tc={C7D6C024-9029-1A4B-AFEE-55E2D84922AD}</author>
    <author>tc={3EB26E5C-E443-D744-80BC-EF323D31F688}</author>
    <author>Microsoft Office User</author>
  </authors>
  <commentList>
    <comment ref="BC5" authorId="0" shapeId="0" xr:uid="{C7D6C024-9029-1A4B-AFEE-55E2D84922A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401(h) of $50.8 million</t>
      </text>
    </comment>
    <comment ref="B7" authorId="1" shapeId="0" xr:uid="{3EB26E5C-E443-D744-80BC-EF323D31F68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assumed rate of total payroll growth used in amortizing the unfunded liability as a level percentage of pay is:
Main System and Public Safety: 3.50 percent</t>
      </text>
    </comment>
    <comment ref="A54" authorId="2" shapeId="0" xr:uid="{00000000-0006-0000-0000-00000A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2018 ASRS val repoert, page 59.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00000000-0006-0000-0500-000001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2018 ASRS val report, page 29.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<sst xmlns="http://schemas.openxmlformats.org/spreadsheetml/2006/main" count="864" uniqueCount="196">
  <si>
    <t>Age</t>
  </si>
  <si>
    <t>Wage Inflation (price inflation + productivity)</t>
  </si>
  <si>
    <t>EE Contribution Rate</t>
  </si>
  <si>
    <t>Credited Interest</t>
  </si>
  <si>
    <t>IRS Compensation Limit</t>
  </si>
  <si>
    <t>Final Average Salary (years)</t>
  </si>
  <si>
    <t>Payroll Growth Rate (Basic)</t>
  </si>
  <si>
    <t>Salary Growth</t>
  </si>
  <si>
    <t>Total Salary Increase Next Year</t>
  </si>
  <si>
    <t>Main Parameters</t>
  </si>
  <si>
    <t>Starting Salary</t>
  </si>
  <si>
    <t>Defined Benefit Plan</t>
  </si>
  <si>
    <t>Defined Contribution Plan</t>
  </si>
  <si>
    <t>ARR/DR</t>
  </si>
  <si>
    <t>COLA</t>
  </si>
  <si>
    <t>Hiring Age</t>
  </si>
  <si>
    <t>Benefit Tier</t>
  </si>
  <si>
    <t>Vesting (years)</t>
  </si>
  <si>
    <t>Years of Service</t>
  </si>
  <si>
    <t>Mortality from yr x to x+1</t>
  </si>
  <si>
    <t>Probability of Survival to Next Year</t>
  </si>
  <si>
    <t>Life Expectancy</t>
  </si>
  <si>
    <t>Male</t>
  </si>
  <si>
    <t>Female</t>
  </si>
  <si>
    <t>Weighted</t>
  </si>
  <si>
    <t>Probability of Survival to Next Year (Discounted)</t>
  </si>
  <si>
    <t>Annuity Factor</t>
  </si>
  <si>
    <t>Probability of Survival x COLA (Discounted)</t>
  </si>
  <si>
    <t>COLA Compounds (1=Yes)</t>
  </si>
  <si>
    <t>Pension Benefits (Year 1)</t>
  </si>
  <si>
    <t>Annuity Factor (Discounted by DR and Survival Probability)</t>
  </si>
  <si>
    <t>Final Average Salary</t>
  </si>
  <si>
    <t>Salary Growth Subject to IRS Cap</t>
  </si>
  <si>
    <t>Annual Age Reduction</t>
  </si>
  <si>
    <t>Rule of Age + YOS</t>
  </si>
  <si>
    <t>Replacement Rate (Reduced/Unreduced Benefits x Multiplier x YOS)</t>
  </si>
  <si>
    <t>Maximizing PV of Pension Benefits</t>
  </si>
  <si>
    <t>Optimal Retirement Age</t>
  </si>
  <si>
    <t>Pension Wealth</t>
  </si>
  <si>
    <t>https://files.eric.ed.gov/fulltext/ED499007.pdf</t>
  </si>
  <si>
    <t>DC Plan</t>
  </si>
  <si>
    <t>EE Contribution</t>
  </si>
  <si>
    <t>ER Contribution</t>
  </si>
  <si>
    <t>Optimistic Return Scenario</t>
  </si>
  <si>
    <t>Medium Return Scenario</t>
  </si>
  <si>
    <t>Pessimistic Return Scenario</t>
  </si>
  <si>
    <t>ER DC Contribution</t>
  </si>
  <si>
    <t>EE DC Contribution</t>
  </si>
  <si>
    <t>Total Vested DC Balance (Adjusted for Inflation)</t>
  </si>
  <si>
    <t>Vested DC Balance (Adjusted for Inflation)</t>
  </si>
  <si>
    <t>DC Balance (ER Only)</t>
  </si>
  <si>
    <t>DC Balance (EE Only)</t>
  </si>
  <si>
    <t>PV Pension Wealth (Adjusted for Inflation)</t>
  </si>
  <si>
    <t>Annual YOS Reduction</t>
  </si>
  <si>
    <t>Assumed Price Inflation</t>
  </si>
  <si>
    <t>Healthy Annuitant</t>
  </si>
  <si>
    <t>Years of Service/Age</t>
  </si>
  <si>
    <t>https://www.soa.org/experience-studies/2017/mortality-improvement-scale-mp-2017/</t>
  </si>
  <si>
    <t>(Employee)</t>
  </si>
  <si>
    <t>Total Dataset; Males</t>
  </si>
  <si>
    <t>Total Dataset; Females</t>
  </si>
  <si>
    <t>Employee</t>
  </si>
  <si>
    <t>Disabled Retiree</t>
  </si>
  <si>
    <t/>
  </si>
  <si>
    <t>https://www.soa.org/experience-studies/2014/research-2014-rp/</t>
  </si>
  <si>
    <t>RP-2014 Base Mortality Rate</t>
  </si>
  <si>
    <t>MALE</t>
  </si>
  <si>
    <t>FEMALE</t>
  </si>
  <si>
    <t>Age at Separation</t>
  </si>
  <si>
    <t>Rate of Separation Before Age or Service Retirement [years of service]</t>
  </si>
  <si>
    <t>Rate of Separation With Reduced Benefits</t>
  </si>
  <si>
    <t>Members Remaining</t>
  </si>
  <si>
    <t>Expected Years of Service</t>
  </si>
  <si>
    <t>Expected Termination Age</t>
  </si>
  <si>
    <t>Members Remaining (Retention--Blended)</t>
  </si>
  <si>
    <t>Rate of Separation {Turnover--Blended)</t>
  </si>
  <si>
    <t>&gt;30</t>
  </si>
  <si>
    <t>Normal Retirement Age (1)</t>
  </si>
  <si>
    <t>Normal Retirement YOS (1)</t>
  </si>
  <si>
    <t>Normal Retirement Age (2)</t>
  </si>
  <si>
    <t>RP-2014 Rates: Total Dataset</t>
  </si>
  <si>
    <t xml:space="preserve">Mortality Decrements: </t>
  </si>
  <si>
    <t>Service Retirees, Beneficiaries, and Inactive Members</t>
  </si>
  <si>
    <t xml:space="preserve">Rates are based on the 2017 State Retirees of Arizona (SRA) mortality table. Generational mortality improvements in accordance with the Ultimate MP scales and projected from the year 2017. </t>
  </si>
  <si>
    <t>Disability Retirees</t>
  </si>
  <si>
    <t xml:space="preserve">Rates are based on the RP-2014 Disabled Retiree Mortality. Generational mortality improvements in accordance with the Ultimate MP scales are projected from the year 2014. </t>
  </si>
  <si>
    <t>Active Members</t>
  </si>
  <si>
    <t xml:space="preserve">Rates are based on the RP-2014 Active Member Mortality table. Generational mortality improvements in accordance with the Ultimate MP scales are projected from the year 2014. </t>
  </si>
  <si>
    <t>Present Value of Pension Benefits at This Age)</t>
  </si>
  <si>
    <t>ER Contribution Rate</t>
  </si>
  <si>
    <t>Enhanced Refund ER Match (5 YOS)</t>
  </si>
  <si>
    <t>Enhanced Refund ER Match (6-10 YOS)</t>
  </si>
  <si>
    <t>Enhanced Refund ER Match (&gt;10 YOS)</t>
  </si>
  <si>
    <t>NOTES:</t>
  </si>
  <si>
    <t xml:space="preserve">DB Refund </t>
  </si>
  <si>
    <t>ER DB Contribution</t>
  </si>
  <si>
    <t>EE DB Contribution</t>
  </si>
  <si>
    <t>DB Balance (ER Only)</t>
  </si>
  <si>
    <t>DB Balance (EE Only)</t>
  </si>
  <si>
    <t>ER Vested %</t>
  </si>
  <si>
    <t>Vested ER DB Balance (Adjusted for Inflation)</t>
  </si>
  <si>
    <t>Vesting (years) - blank assumes immed vest</t>
  </si>
  <si>
    <t>Separation Probability</t>
  </si>
  <si>
    <t>PV of Pension Wealth</t>
  </si>
  <si>
    <t>PV of Cumulative Current Wage</t>
  </si>
  <si>
    <t>Normal Cost</t>
  </si>
  <si>
    <t>Cumulative Current Wage (CCW)</t>
  </si>
  <si>
    <t>Total NC</t>
  </si>
  <si>
    <t>Total Payroll</t>
  </si>
  <si>
    <t xml:space="preserve">Disability deferred retirement benefits </t>
  </si>
  <si>
    <t xml:space="preserve">Pre-retirement death benefits </t>
  </si>
  <si>
    <t xml:space="preserve">Termination </t>
  </si>
  <si>
    <t xml:space="preserve">Administrative Expenses </t>
  </si>
  <si>
    <t xml:space="preserve">Retirement benefits </t>
  </si>
  <si>
    <t>Total</t>
  </si>
  <si>
    <t>Adjustment Factor</t>
  </si>
  <si>
    <t>GNC [Retirement benefits]</t>
  </si>
  <si>
    <t>Amo. Payments</t>
  </si>
  <si>
    <t>Salary Increase (Wage Inflation)</t>
  </si>
  <si>
    <t>GNC (Funding model)</t>
  </si>
  <si>
    <t>Contr/Payroll ($2018)</t>
  </si>
  <si>
    <t>Average Salary</t>
  </si>
  <si>
    <t>Headcount</t>
  </si>
  <si>
    <t>Gross Normal Cost</t>
  </si>
  <si>
    <t>Normal Cost Rate</t>
  </si>
  <si>
    <t>Total Vested DB Balance (Adjusted for Inflation)</t>
  </si>
  <si>
    <t>Active members with under 1 year of service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</si>
  <si>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</si>
  <si>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</si>
  <si>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</si>
  <si>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</si>
  <si>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</si>
  <si>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</si>
  <si>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</si>
  <si>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</si>
  <si>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Est Average Age</t>
  </si>
  <si>
    <t>Gross normal cost</t>
  </si>
  <si>
    <t xml:space="preserve">Administrative expenses </t>
  </si>
  <si>
    <t>Retirement and termination benefits</t>
  </si>
  <si>
    <t>Disability deferred retirement benefits (presuming no change to benefit)</t>
  </si>
  <si>
    <t>Pre-retirement death benefits (presuming no change to benefit)</t>
  </si>
  <si>
    <t>Normal Retirement (Rule of) (4)</t>
  </si>
  <si>
    <t>Normal Retirement Rule of (3)</t>
  </si>
  <si>
    <t>&lt;11</t>
  </si>
  <si>
    <t>21-30'</t>
  </si>
  <si>
    <t>11-20'</t>
  </si>
  <si>
    <t>Tier 4</t>
  </si>
  <si>
    <t>Annual Employee Contribution</t>
  </si>
  <si>
    <t>Employee Contributions (with Compounded Interest)</t>
  </si>
  <si>
    <t>Adjusted Pub-2010</t>
  </si>
  <si>
    <t>Set back 1 year for Male/Female + 0.95% multiple for Male (retirees)</t>
  </si>
  <si>
    <t>Normal Retirement Age (3)</t>
  </si>
  <si>
    <t>GNC - [Model]</t>
  </si>
  <si>
    <t>NOTES--</t>
  </si>
  <si>
    <t>ERB Retention (female)</t>
  </si>
  <si>
    <t>NM ERB Retirement Rates - Tier 4</t>
  </si>
  <si>
    <t>PubT-2010</t>
  </si>
  <si>
    <t>Teachers</t>
  </si>
  <si>
    <t>Healthy Retiree</t>
  </si>
  <si>
    <t>Contingent Survivor</t>
  </si>
  <si>
    <t>Graded M</t>
  </si>
  <si>
    <t>Fixed M</t>
  </si>
  <si>
    <t>Additive = 1</t>
  </si>
  <si>
    <t>Benefit Multiplier (Graded = 1)</t>
  </si>
  <si>
    <t>Merit &amp; Promotional Increases 
(Age -- State Employee)</t>
  </si>
  <si>
    <t>Merit &amp; Promotional Increases 
(YOS -- State Employee)</t>
  </si>
  <si>
    <t>2020 val. report, page 64</t>
  </si>
  <si>
    <t>NDPERS</t>
  </si>
  <si>
    <t>Normal Retirement Rule of (2)</t>
  </si>
  <si>
    <t>MP-2019 Improvement Scales:</t>
  </si>
  <si>
    <t>https://www.soa.org/resources/experience-studies/2019/mortality-improvement-scale-mp-2019/</t>
  </si>
  <si>
    <t>Reduced Retirement Age (1)</t>
  </si>
  <si>
    <t>Reducedl Retirement YOS (1)</t>
  </si>
  <si>
    <t>Under 20</t>
  </si>
  <si>
    <t>20 - 24</t>
  </si>
  <si>
    <t>65 - 69</t>
  </si>
  <si>
    <t>70 - 74</t>
  </si>
  <si>
    <t>75 &amp; up</t>
  </si>
  <si>
    <t>General; Females</t>
  </si>
  <si>
    <t>General; Males</t>
  </si>
  <si>
    <t>Scale (Multpl) - Male Active</t>
  </si>
  <si>
    <t>Scale (Multpl) - Male Retiree</t>
  </si>
  <si>
    <t>Scale (Multpl) - Female Active</t>
  </si>
  <si>
    <t>Scale (Multpl) - Female Retiree</t>
  </si>
  <si>
    <t>Pub-2010 projected from 2010 with MP-2019 (w/ adjustment factors for Actives &amp; Retirees)</t>
  </si>
  <si>
    <t>PV of Employee Contribution (with Compounded Interest)</t>
  </si>
  <si>
    <t>Latest Tier</t>
  </si>
  <si>
    <t>2020 Valuation GNC</t>
  </si>
  <si>
    <t>R</t>
  </si>
  <si>
    <t>Excel</t>
  </si>
  <si>
    <t>Rate of Separation Before 5 Years ofService [years of service]</t>
  </si>
  <si>
    <t>Rate of Separation After 5 Years of Service  [age]</t>
  </si>
  <si>
    <t>ND PERS Main System</t>
  </si>
  <si>
    <t>Rates of Retirement [Reduced]</t>
  </si>
  <si>
    <t>Rates of Retirement [Normal Rule of 85]</t>
  </si>
  <si>
    <t>Rates of Retirement [Normal No Rule of 85]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</si>
</sst>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[$$-409]#,##0.000"/>
    <numFmt numFmtId="165" formatCode="0.0%"/>
    <numFmt numFmtId="166" formatCode="[$$-409]#,##0"/>
    <numFmt numFmtId="167" formatCode="0.0"/>
    <numFmt numFmtId="168" formatCode="#,##0;[Red]#,##0"/>
    <numFmt numFmtId="169" formatCode="&quot;$&quot;#,##0"/>
    <numFmt numFmtId="170" formatCode="0.0000"/>
    <numFmt numFmtId="171" formatCode="0.00000"/>
    <numFmt numFmtId="172" formatCode="0.000000"/>
    <numFmt numFmtId="173" formatCode="0.0000000000"/>
    <numFmt numFmtId="174" formatCode="0.000"/>
    <numFmt numFmtId="175" formatCode="[$$-409]#,##0.00"/>
    <numFmt numFmtId="176" formatCode="0.0000000"/>
    <numFmt numFmtId="177" formatCode="0.0000%"/>
    <numFmt numFmtId="178" formatCode="_(* #,##0_);_(* \(#,##0\);_(* &quot;-&quot;??_);_(@_)"/>
  </numFmts>
  <fonts count="4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name val="Calibri"/>
      <family val="2"/>
    </font>
    <font>
      <sz val="12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4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Arial"/>
      <family val="2"/>
    </font>
    <font>
      <b/>
      <sz val="12"/>
      <color rgb="FF222222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u/>
      <sz val="12"/>
      <color theme="10"/>
      <name val="Calibri"/>
      <family val="2"/>
    </font>
    <font>
      <b/>
      <i/>
      <sz val="12"/>
      <color theme="1"/>
      <name val="Calibri"/>
      <family val="2"/>
    </font>
    <font>
      <sz val="9"/>
      <color theme="1"/>
      <name val="Calibri,Bold"/>
    </font>
    <font>
      <sz val="12"/>
      <color rgb="FF00B050"/>
      <name val="Calibri"/>
      <family val="2"/>
    </font>
    <font>
      <sz val="12"/>
      <color rgb="FFFF0000"/>
      <name val="Calibri"/>
      <family val="2"/>
      <scheme val="minor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i/>
      <sz val="8"/>
      <color theme="1"/>
      <name val="Calibri"/>
      <family val="2"/>
    </font>
    <font>
      <sz val="12"/>
      <name val="Calibri"/>
      <family val="2"/>
    </font>
    <font>
      <sz val="12"/>
      <name val="Calibri"/>
      <family val="2"/>
      <scheme val="minor"/>
    </font>
    <font>
      <sz val="12"/>
      <color theme="1"/>
      <name val="Calibri (Body)"/>
    </font>
    <font>
      <b/>
      <sz val="12"/>
      <color theme="1"/>
      <name val="Calibri (Body)"/>
    </font>
    <font>
      <b/>
      <sz val="14"/>
      <color theme="1"/>
      <name val="Calibri (Body)"/>
    </font>
    <font>
      <i/>
      <sz val="12"/>
      <color theme="1"/>
      <name val="Calibri (Body)"/>
    </font>
    <font>
      <sz val="11"/>
      <color theme="1"/>
      <name val="Calibri (Body)"/>
    </font>
    <font>
      <b/>
      <sz val="11"/>
      <color theme="1"/>
      <name val="Calibri (Body)"/>
    </font>
    <font>
      <u/>
      <sz val="12"/>
      <color theme="1"/>
      <name val="Calibri (Body)"/>
    </font>
    <font>
      <u/>
      <sz val="12"/>
      <color theme="1"/>
      <name val="Calibri"/>
      <family val="2"/>
    </font>
    <font>
      <b/>
      <i/>
      <sz val="11"/>
      <color theme="1"/>
      <name val="Calibri (Body)"/>
    </font>
    <font>
      <b/>
      <i/>
      <u/>
      <sz val="12"/>
      <color theme="10"/>
      <name val="Calibri"/>
      <family val="2"/>
      <scheme val="minor"/>
    </font>
    <font>
      <b/>
      <i/>
      <sz val="12"/>
      <color theme="1"/>
      <name val="Calibri (Body)"/>
    </font>
    <font>
      <b/>
      <sz val="11"/>
      <name val="Calibri"/>
      <family val="2"/>
      <scheme val="minor"/>
    </font>
    <font>
      <b/>
      <sz val="16"/>
      <color theme="1"/>
      <name val="Calibri (Body)"/>
    </font>
    <font>
      <b/>
      <u/>
      <sz val="16"/>
      <color theme="10"/>
      <name val="Calibri"/>
      <family val="2"/>
      <scheme val="minor"/>
    </font>
    <font>
      <b/>
      <sz val="7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C1C3"/>
        <bgColor indexed="64"/>
      </patternFill>
    </fill>
    <fill>
      <patternFill patternType="solid">
        <fgColor rgb="FFD6EDF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/>
      <top style="thin">
        <color indexed="64"/>
      </top>
      <bottom/>
      <diagonal/>
    </border>
  </borders>
  <cellStyleXfs count="7">
    <xf numFmtId="0" fontId="0" fillId="0" borderId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0" fontId="2" fillId="0" borderId="0"/>
    <xf numFmtId="43" fontId="3" fillId="0" borderId="0" applyFont="0" applyFill="0" applyBorder="0" applyAlignment="0" applyProtection="0"/>
    <xf numFmtId="0" fontId="1" fillId="0" borderId="0"/>
  </cellStyleXfs>
  <cellXfs count="513">
    <xf numFmtId="0" fontId="0" fillId="0" borderId="0" xfId="0"/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66" fontId="5" fillId="0" borderId="2" xfId="0" applyNumberFormat="1" applyFont="1" applyBorder="1"/>
    <xf numFmtId="0" fontId="0" fillId="0" borderId="1" xfId="0" applyBorder="1"/>
    <xf numFmtId="0" fontId="9" fillId="0" borderId="9" xfId="0" applyFont="1" applyBorder="1" applyAlignment="1">
      <alignment horizontal="center"/>
    </xf>
    <xf numFmtId="0" fontId="9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67" fontId="4" fillId="5" borderId="8" xfId="0" applyNumberFormat="1" applyFont="1" applyFill="1" applyBorder="1" applyAlignment="1">
      <alignment horizontal="center"/>
    </xf>
    <xf numFmtId="2" fontId="4" fillId="5" borderId="8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9" fillId="2" borderId="1" xfId="0" applyFont="1" applyFill="1" applyBorder="1" applyAlignment="1">
      <alignment horizontal="left" indent="1"/>
    </xf>
    <xf numFmtId="0" fontId="11" fillId="0" borderId="0" xfId="0" applyFont="1" applyAlignment="1">
      <alignment horizontal="center"/>
    </xf>
    <xf numFmtId="0" fontId="5" fillId="4" borderId="0" xfId="0" applyFont="1" applyFill="1"/>
    <xf numFmtId="0" fontId="13" fillId="0" borderId="0" xfId="0" applyFont="1" applyAlignment="1">
      <alignment horizontal="right"/>
    </xf>
    <xf numFmtId="0" fontId="0" fillId="0" borderId="0" xfId="0" applyProtection="1">
      <protection locked="0"/>
    </xf>
    <xf numFmtId="0" fontId="4" fillId="0" borderId="0" xfId="0" applyFont="1" applyAlignment="1">
      <alignment horizontal="right"/>
    </xf>
    <xf numFmtId="170" fontId="0" fillId="10" borderId="0" xfId="0" applyNumberFormat="1" applyFill="1"/>
    <xf numFmtId="170" fontId="0" fillId="11" borderId="0" xfId="0" applyNumberFormat="1" applyFill="1"/>
    <xf numFmtId="1" fontId="0" fillId="0" borderId="0" xfId="0" applyNumberFormat="1"/>
    <xf numFmtId="9" fontId="0" fillId="0" borderId="0" xfId="2" applyFont="1"/>
    <xf numFmtId="0" fontId="16" fillId="0" borderId="0" xfId="0" applyFont="1" applyAlignment="1">
      <alignment horizontal="center"/>
    </xf>
    <xf numFmtId="9" fontId="0" fillId="13" borderId="0" xfId="2" applyFont="1" applyFill="1"/>
    <xf numFmtId="174" fontId="0" fillId="13" borderId="0" xfId="0" applyNumberFormat="1" applyFill="1"/>
    <xf numFmtId="1" fontId="0" fillId="13" borderId="0" xfId="0" applyNumberFormat="1" applyFill="1"/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9" fontId="0" fillId="0" borderId="0" xfId="2" applyFont="1" applyFill="1"/>
    <xf numFmtId="1" fontId="0" fillId="0" borderId="0" xfId="0" applyNumberFormat="1" applyFill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7" borderId="0" xfId="0" applyFont="1" applyFill="1"/>
    <xf numFmtId="0" fontId="0" fillId="0" borderId="0" xfId="0" applyFont="1" applyAlignment="1">
      <alignment wrapText="1"/>
    </xf>
    <xf numFmtId="0" fontId="0" fillId="0" borderId="1" xfId="0" applyFont="1" applyBorder="1"/>
    <xf numFmtId="0" fontId="19" fillId="0" borderId="0" xfId="0" applyFont="1" applyAlignment="1">
      <alignment horizontal="left" vertical="center"/>
    </xf>
    <xf numFmtId="0" fontId="19" fillId="4" borderId="0" xfId="0" applyFont="1" applyFill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5" fillId="0" borderId="4" xfId="0" applyFont="1" applyBorder="1" applyAlignment="1">
      <alignment horizontal="left"/>
    </xf>
    <xf numFmtId="0" fontId="20" fillId="8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8" xfId="0" applyFont="1" applyFill="1" applyBorder="1"/>
    <xf numFmtId="0" fontId="5" fillId="8" borderId="0" xfId="0" applyFont="1" applyFill="1"/>
    <xf numFmtId="0" fontId="20" fillId="2" borderId="9" xfId="0" applyFont="1" applyFill="1" applyBorder="1" applyAlignment="1">
      <alignment horizontal="center"/>
    </xf>
    <xf numFmtId="0" fontId="20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 wrapText="1"/>
    </xf>
    <xf numFmtId="0" fontId="20" fillId="8" borderId="0" xfId="0" applyFont="1" applyFill="1" applyAlignment="1">
      <alignment horizontal="center"/>
    </xf>
    <xf numFmtId="0" fontId="20" fillId="8" borderId="0" xfId="0" applyFont="1" applyFill="1" applyAlignment="1">
      <alignment horizontal="center" wrapText="1"/>
    </xf>
    <xf numFmtId="0" fontId="20" fillId="0" borderId="1" xfId="0" applyFont="1" applyBorder="1" applyAlignment="1">
      <alignment horizontal="center" wrapText="1"/>
    </xf>
    <xf numFmtId="0" fontId="20" fillId="4" borderId="0" xfId="0" applyFont="1" applyFill="1" applyAlignment="1">
      <alignment horizontal="center" wrapText="1"/>
    </xf>
    <xf numFmtId="0" fontId="20" fillId="0" borderId="0" xfId="0" applyFont="1" applyAlignment="1">
      <alignment horizontal="center"/>
    </xf>
    <xf numFmtId="0" fontId="21" fillId="2" borderId="9" xfId="0" applyFont="1" applyFill="1" applyBorder="1" applyAlignment="1">
      <alignment horizontal="left"/>
    </xf>
    <xf numFmtId="168" fontId="10" fillId="2" borderId="0" xfId="0" applyNumberFormat="1" applyFont="1" applyFill="1" applyAlignment="1">
      <alignment wrapText="1"/>
    </xf>
    <xf numFmtId="168" fontId="10" fillId="8" borderId="0" xfId="0" applyNumberFormat="1" applyFont="1" applyFill="1" applyAlignment="1">
      <alignment wrapText="1"/>
    </xf>
    <xf numFmtId="167" fontId="20" fillId="0" borderId="1" xfId="0" applyNumberFormat="1" applyFont="1" applyBorder="1" applyAlignment="1">
      <alignment horizontal="center" wrapText="1"/>
    </xf>
    <xf numFmtId="167" fontId="20" fillId="0" borderId="0" xfId="0" applyNumberFormat="1" applyFont="1" applyAlignment="1">
      <alignment horizontal="center" wrapText="1"/>
    </xf>
    <xf numFmtId="0" fontId="20" fillId="2" borderId="1" xfId="0" applyFont="1" applyFill="1" applyBorder="1" applyAlignment="1">
      <alignment horizontal="left" indent="1"/>
    </xf>
    <xf numFmtId="10" fontId="5" fillId="2" borderId="8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5" fillId="8" borderId="0" xfId="0" applyFont="1" applyFill="1" applyAlignment="1">
      <alignment wrapText="1"/>
    </xf>
    <xf numFmtId="3" fontId="5" fillId="4" borderId="0" xfId="0" applyNumberFormat="1" applyFont="1" applyFill="1" applyAlignment="1">
      <alignment wrapText="1"/>
    </xf>
    <xf numFmtId="0" fontId="5" fillId="2" borderId="9" xfId="0" applyFont="1" applyFill="1" applyBorder="1" applyAlignment="1">
      <alignment horizontal="left"/>
    </xf>
    <xf numFmtId="0" fontId="5" fillId="2" borderId="6" xfId="0" applyFont="1" applyFill="1" applyBorder="1"/>
    <xf numFmtId="0" fontId="5" fillId="2" borderId="8" xfId="0" applyFont="1" applyFill="1" applyBorder="1" applyAlignment="1">
      <alignment horizontal="center"/>
    </xf>
    <xf numFmtId="0" fontId="22" fillId="8" borderId="0" xfId="1" applyFont="1" applyFill="1"/>
    <xf numFmtId="9" fontId="5" fillId="2" borderId="8" xfId="0" applyNumberFormat="1" applyFont="1" applyFill="1" applyBorder="1" applyAlignment="1">
      <alignment horizontal="center"/>
    </xf>
    <xf numFmtId="0" fontId="23" fillId="2" borderId="9" xfId="0" applyFont="1" applyFill="1" applyBorder="1" applyAlignment="1">
      <alignment horizontal="left"/>
    </xf>
    <xf numFmtId="164" fontId="5" fillId="8" borderId="0" xfId="0" applyNumberFormat="1" applyFont="1" applyFill="1"/>
    <xf numFmtId="0" fontId="23" fillId="2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 indent="1"/>
    </xf>
    <xf numFmtId="166" fontId="5" fillId="8" borderId="0" xfId="0" applyNumberFormat="1" applyFont="1" applyFill="1"/>
    <xf numFmtId="9" fontId="5" fillId="8" borderId="0" xfId="0" applyNumberFormat="1" applyFont="1" applyFill="1"/>
    <xf numFmtId="0" fontId="20" fillId="2" borderId="1" xfId="0" applyFont="1" applyFill="1" applyBorder="1" applyAlignment="1">
      <alignment horizontal="left"/>
    </xf>
    <xf numFmtId="0" fontId="5" fillId="2" borderId="8" xfId="0" applyFont="1" applyFill="1" applyBorder="1" applyAlignment="1">
      <alignment horizontal="left"/>
    </xf>
    <xf numFmtId="0" fontId="23" fillId="2" borderId="8" xfId="0" applyFont="1" applyFill="1" applyBorder="1" applyAlignment="1">
      <alignment horizontal="left"/>
    </xf>
    <xf numFmtId="3" fontId="5" fillId="2" borderId="8" xfId="0" applyNumberFormat="1" applyFont="1" applyFill="1" applyBorder="1" applyAlignment="1">
      <alignment horizontal="center"/>
    </xf>
    <xf numFmtId="0" fontId="23" fillId="2" borderId="0" xfId="0" applyFont="1" applyFill="1" applyAlignment="1">
      <alignment horizontal="left"/>
    </xf>
    <xf numFmtId="0" fontId="23" fillId="2" borderId="1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3" fontId="5" fillId="2" borderId="8" xfId="0" applyNumberFormat="1" applyFont="1" applyFill="1" applyBorder="1" applyAlignment="1">
      <alignment horizontal="left"/>
    </xf>
    <xf numFmtId="0" fontId="5" fillId="0" borderId="1" xfId="0" applyFont="1" applyBorder="1"/>
    <xf numFmtId="169" fontId="21" fillId="2" borderId="8" xfId="0" applyNumberFormat="1" applyFont="1" applyFill="1" applyBorder="1" applyAlignment="1">
      <alignment horizontal="center"/>
    </xf>
    <xf numFmtId="169" fontId="20" fillId="2" borderId="1" xfId="0" applyNumberFormat="1" applyFont="1" applyFill="1" applyBorder="1" applyAlignment="1">
      <alignment horizontal="left"/>
    </xf>
    <xf numFmtId="0" fontId="20" fillId="0" borderId="0" xfId="0" applyFont="1"/>
    <xf numFmtId="3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 wrapText="1"/>
    </xf>
    <xf numFmtId="2" fontId="0" fillId="0" borderId="0" xfId="0" applyNumberFormat="1" applyFont="1"/>
    <xf numFmtId="0" fontId="0" fillId="0" borderId="2" xfId="0" applyFont="1" applyBorder="1" applyAlignment="1">
      <alignment wrapText="1"/>
    </xf>
    <xf numFmtId="169" fontId="0" fillId="0" borderId="8" xfId="0" applyNumberFormat="1" applyFont="1" applyBorder="1"/>
    <xf numFmtId="0" fontId="0" fillId="0" borderId="2" xfId="0" applyFont="1" applyBorder="1"/>
    <xf numFmtId="166" fontId="0" fillId="0" borderId="2" xfId="0" applyNumberFormat="1" applyFont="1" applyBorder="1"/>
    <xf numFmtId="0" fontId="0" fillId="0" borderId="8" xfId="0" applyFont="1" applyBorder="1"/>
    <xf numFmtId="0" fontId="0" fillId="0" borderId="4" xfId="0" applyFont="1" applyBorder="1"/>
    <xf numFmtId="0" fontId="0" fillId="0" borderId="3" xfId="0" applyFont="1" applyBorder="1"/>
    <xf numFmtId="0" fontId="0" fillId="0" borderId="10" xfId="0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0" fontId="0" fillId="2" borderId="2" xfId="0" applyFont="1" applyFill="1" applyBorder="1"/>
    <xf numFmtId="171" fontId="0" fillId="0" borderId="0" xfId="0" applyNumberFormat="1" applyFont="1"/>
    <xf numFmtId="0" fontId="18" fillId="0" borderId="1" xfId="0" applyFont="1" applyBorder="1"/>
    <xf numFmtId="0" fontId="0" fillId="0" borderId="0" xfId="0" applyFont="1" applyBorder="1"/>
    <xf numFmtId="0" fontId="17" fillId="0" borderId="0" xfId="0" applyFont="1"/>
    <xf numFmtId="0" fontId="24" fillId="0" borderId="0" xfId="0" applyFont="1" applyAlignment="1"/>
    <xf numFmtId="0" fontId="20" fillId="0" borderId="1" xfId="0" applyFont="1" applyBorder="1" applyAlignment="1"/>
    <xf numFmtId="0" fontId="20" fillId="0" borderId="0" xfId="0" applyFont="1" applyAlignment="1"/>
    <xf numFmtId="0" fontId="5" fillId="2" borderId="0" xfId="0" applyFont="1" applyFill="1" applyAlignment="1"/>
    <xf numFmtId="166" fontId="5" fillId="2" borderId="0" xfId="0" applyNumberFormat="1" applyFont="1" applyFill="1" applyAlignment="1"/>
    <xf numFmtId="169" fontId="5" fillId="2" borderId="6" xfId="1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0" fontId="0" fillId="2" borderId="0" xfId="0" applyFont="1" applyFill="1"/>
    <xf numFmtId="166" fontId="5" fillId="0" borderId="2" xfId="0" applyNumberFormat="1" applyFont="1" applyFill="1" applyBorder="1"/>
    <xf numFmtId="0" fontId="5" fillId="2" borderId="23" xfId="0" applyFont="1" applyFill="1" applyBorder="1" applyAlignment="1">
      <alignment horizontal="center"/>
    </xf>
    <xf numFmtId="168" fontId="27" fillId="2" borderId="0" xfId="0" applyNumberFormat="1" applyFont="1" applyFill="1" applyAlignment="1">
      <alignment horizontal="center" wrapText="1"/>
    </xf>
    <xf numFmtId="166" fontId="30" fillId="8" borderId="0" xfId="0" applyNumberFormat="1" applyFont="1" applyFill="1" applyAlignment="1">
      <alignment wrapText="1"/>
    </xf>
    <xf numFmtId="0" fontId="28" fillId="16" borderId="0" xfId="0" applyFont="1" applyFill="1" applyAlignment="1">
      <alignment horizontal="left"/>
    </xf>
    <xf numFmtId="0" fontId="20" fillId="16" borderId="0" xfId="0" applyFont="1" applyFill="1" applyAlignment="1">
      <alignment horizontal="left"/>
    </xf>
    <xf numFmtId="0" fontId="28" fillId="0" borderId="1" xfId="0" applyFont="1" applyBorder="1" applyAlignment="1">
      <alignment horizontal="center" wrapText="1"/>
    </xf>
    <xf numFmtId="0" fontId="28" fillId="0" borderId="0" xfId="0" applyFont="1" applyAlignment="1">
      <alignment horizontal="center" wrapText="1"/>
    </xf>
    <xf numFmtId="0" fontId="28" fillId="0" borderId="0" xfId="0" applyFont="1" applyAlignment="1"/>
    <xf numFmtId="0" fontId="28" fillId="0" borderId="0" xfId="0" applyFont="1" applyAlignment="1">
      <alignment horizontal="center"/>
    </xf>
    <xf numFmtId="0" fontId="0" fillId="16" borderId="0" xfId="0" applyFill="1"/>
    <xf numFmtId="168" fontId="29" fillId="0" borderId="0" xfId="0" applyNumberFormat="1" applyFont="1" applyFill="1" applyAlignment="1">
      <alignment horizontal="center" wrapText="1"/>
    </xf>
    <xf numFmtId="3" fontId="31" fillId="0" borderId="0" xfId="0" quotePrefix="1" applyNumberFormat="1" applyFont="1"/>
    <xf numFmtId="0" fontId="30" fillId="2" borderId="1" xfId="0" applyFont="1" applyFill="1" applyBorder="1" applyAlignment="1">
      <alignment horizontal="left" indent="1"/>
    </xf>
    <xf numFmtId="0" fontId="30" fillId="2" borderId="8" xfId="0" applyFont="1" applyFill="1" applyBorder="1"/>
    <xf numFmtId="165" fontId="0" fillId="0" borderId="0" xfId="0" applyNumberFormat="1"/>
    <xf numFmtId="43" fontId="0" fillId="0" borderId="0" xfId="5" applyFont="1"/>
    <xf numFmtId="43" fontId="0" fillId="0" borderId="0" xfId="5" applyNumberFormat="1" applyFont="1"/>
    <xf numFmtId="0" fontId="32" fillId="2" borderId="6" xfId="0" applyFont="1" applyFill="1" applyBorder="1"/>
    <xf numFmtId="169" fontId="32" fillId="2" borderId="8" xfId="0" applyNumberFormat="1" applyFont="1" applyFill="1" applyBorder="1" applyAlignment="1">
      <alignment horizontal="center"/>
    </xf>
    <xf numFmtId="169" fontId="33" fillId="2" borderId="8" xfId="0" applyNumberFormat="1" applyFont="1" applyFill="1" applyBorder="1" applyAlignment="1">
      <alignment horizontal="center"/>
    </xf>
    <xf numFmtId="3" fontId="33" fillId="2" borderId="8" xfId="0" applyNumberFormat="1" applyFont="1" applyFill="1" applyBorder="1" applyAlignment="1">
      <alignment horizontal="center"/>
    </xf>
    <xf numFmtId="169" fontId="32" fillId="2" borderId="8" xfId="0" applyNumberFormat="1" applyFont="1" applyFill="1" applyBorder="1"/>
    <xf numFmtId="10" fontId="33" fillId="0" borderId="0" xfId="0" applyNumberFormat="1" applyFont="1"/>
    <xf numFmtId="10" fontId="33" fillId="0" borderId="0" xfId="0" applyNumberFormat="1" applyFont="1" applyFill="1" applyAlignment="1"/>
    <xf numFmtId="166" fontId="32" fillId="0" borderId="2" xfId="0" applyNumberFormat="1" applyFont="1" applyBorder="1"/>
    <xf numFmtId="166" fontId="33" fillId="0" borderId="2" xfId="0" applyNumberFormat="1" applyFont="1" applyBorder="1"/>
    <xf numFmtId="165" fontId="33" fillId="0" borderId="0" xfId="2" applyNumberFormat="1" applyFont="1"/>
    <xf numFmtId="0" fontId="28" fillId="0" borderId="0" xfId="0" applyFont="1" applyFill="1" applyBorder="1" applyAlignment="1">
      <alignment horizontal="center"/>
    </xf>
    <xf numFmtId="10" fontId="3" fillId="0" borderId="0" xfId="2" applyNumberFormat="1" applyFont="1"/>
    <xf numFmtId="174" fontId="0" fillId="0" borderId="0" xfId="0" applyNumberFormat="1" applyFont="1"/>
    <xf numFmtId="0" fontId="5" fillId="0" borderId="0" xfId="0" applyFont="1" applyFill="1" applyBorder="1"/>
    <xf numFmtId="0" fontId="30" fillId="0" borderId="0" xfId="0" applyFont="1" applyFill="1" applyBorder="1"/>
    <xf numFmtId="0" fontId="34" fillId="0" borderId="9" xfId="0" applyFont="1" applyBorder="1" applyAlignment="1">
      <alignment horizontal="center"/>
    </xf>
    <xf numFmtId="0" fontId="34" fillId="0" borderId="0" xfId="0" applyFont="1"/>
    <xf numFmtId="0" fontId="34" fillId="4" borderId="0" xfId="0" applyFont="1" applyFill="1"/>
    <xf numFmtId="0" fontId="34" fillId="0" borderId="0" xfId="0" applyFont="1" applyFill="1" applyBorder="1"/>
    <xf numFmtId="0" fontId="34" fillId="0" borderId="0" xfId="0" applyFont="1" applyBorder="1"/>
    <xf numFmtId="0" fontId="34" fillId="0" borderId="1" xfId="0" applyFont="1" applyBorder="1"/>
    <xf numFmtId="0" fontId="34" fillId="0" borderId="2" xfId="0" applyFont="1" applyBorder="1"/>
    <xf numFmtId="171" fontId="34" fillId="0" borderId="0" xfId="0" applyNumberFormat="1" applyFont="1" applyBorder="1"/>
    <xf numFmtId="0" fontId="34" fillId="0" borderId="0" xfId="0" applyFont="1" applyAlignment="1">
      <alignment horizontal="center"/>
    </xf>
    <xf numFmtId="170" fontId="37" fillId="0" borderId="1" xfId="0" applyNumberFormat="1" applyFont="1" applyBorder="1"/>
    <xf numFmtId="170" fontId="34" fillId="0" borderId="2" xfId="0" applyNumberFormat="1" applyFont="1" applyBorder="1"/>
    <xf numFmtId="170" fontId="37" fillId="0" borderId="0" xfId="0" applyNumberFormat="1" applyFont="1"/>
    <xf numFmtId="0" fontId="39" fillId="0" borderId="0" xfId="0" applyFont="1" applyBorder="1"/>
    <xf numFmtId="0" fontId="39" fillId="0" borderId="0" xfId="0" applyFont="1"/>
    <xf numFmtId="0" fontId="39" fillId="0" borderId="0" xfId="0" applyFont="1" applyBorder="1" applyAlignment="1">
      <alignment horizontal="center"/>
    </xf>
    <xf numFmtId="0" fontId="35" fillId="0" borderId="0" xfId="0" applyFont="1"/>
    <xf numFmtId="173" fontId="34" fillId="0" borderId="0" xfId="0" applyNumberFormat="1" applyFont="1"/>
    <xf numFmtId="0" fontId="34" fillId="0" borderId="12" xfId="0" applyFont="1" applyBorder="1"/>
    <xf numFmtId="170" fontId="34" fillId="0" borderId="0" xfId="0" applyNumberFormat="1" applyFont="1" applyBorder="1"/>
    <xf numFmtId="0" fontId="39" fillId="0" borderId="17" xfId="0" applyFont="1" applyBorder="1" applyAlignment="1">
      <alignment horizontal="center"/>
    </xf>
    <xf numFmtId="0" fontId="39" fillId="0" borderId="18" xfId="0" applyFont="1" applyBorder="1" applyAlignment="1">
      <alignment horizontal="center" wrapText="1"/>
    </xf>
    <xf numFmtId="0" fontId="39" fillId="0" borderId="17" xfId="0" applyFont="1" applyBorder="1" applyAlignment="1">
      <alignment horizontal="center" wrapText="1"/>
    </xf>
    <xf numFmtId="0" fontId="39" fillId="0" borderId="19" xfId="0" applyFont="1" applyBorder="1" applyAlignment="1">
      <alignment horizontal="center" wrapText="1"/>
    </xf>
    <xf numFmtId="0" fontId="39" fillId="0" borderId="0" xfId="0" applyFont="1" applyBorder="1" applyAlignment="1">
      <alignment horizontal="center" wrapText="1"/>
    </xf>
    <xf numFmtId="0" fontId="35" fillId="0" borderId="22" xfId="0" applyFont="1" applyBorder="1" applyAlignment="1">
      <alignment horizontal="center"/>
    </xf>
    <xf numFmtId="1" fontId="34" fillId="0" borderId="22" xfId="0" applyNumberFormat="1" applyFont="1" applyBorder="1"/>
    <xf numFmtId="172" fontId="34" fillId="0" borderId="1" xfId="0" applyNumberFormat="1" applyFont="1" applyFill="1" applyBorder="1" applyAlignment="1">
      <alignment horizontal="center"/>
    </xf>
    <xf numFmtId="172" fontId="34" fillId="0" borderId="0" xfId="0" applyNumberFormat="1" applyFont="1" applyFill="1" applyBorder="1" applyAlignment="1">
      <alignment horizontal="center"/>
    </xf>
    <xf numFmtId="172" fontId="34" fillId="0" borderId="1" xfId="0" applyNumberFormat="1" applyFont="1" applyBorder="1" applyAlignment="1">
      <alignment horizontal="center"/>
    </xf>
    <xf numFmtId="172" fontId="34" fillId="0" borderId="0" xfId="0" applyNumberFormat="1" applyFont="1" applyAlignment="1">
      <alignment horizontal="center"/>
    </xf>
    <xf numFmtId="176" fontId="34" fillId="0" borderId="2" xfId="0" applyNumberFormat="1" applyFont="1" applyBorder="1"/>
    <xf numFmtId="172" fontId="34" fillId="0" borderId="20" xfId="0" applyNumberFormat="1" applyFont="1" applyBorder="1" applyAlignment="1">
      <alignment horizontal="center"/>
    </xf>
    <xf numFmtId="172" fontId="34" fillId="0" borderId="0" xfId="0" applyNumberFormat="1" applyFont="1" applyBorder="1" applyAlignment="1">
      <alignment horizontal="center"/>
    </xf>
    <xf numFmtId="172" fontId="34" fillId="0" borderId="21" xfId="0" applyNumberFormat="1" applyFont="1" applyBorder="1" applyAlignment="1">
      <alignment horizontal="center"/>
    </xf>
    <xf numFmtId="172" fontId="34" fillId="0" borderId="0" xfId="0" applyNumberFormat="1" applyFont="1"/>
    <xf numFmtId="172" fontId="34" fillId="17" borderId="0" xfId="0" applyNumberFormat="1" applyFont="1" applyFill="1"/>
    <xf numFmtId="10" fontId="34" fillId="0" borderId="0" xfId="0" applyNumberFormat="1" applyFont="1"/>
    <xf numFmtId="0" fontId="34" fillId="10" borderId="0" xfId="0" applyFont="1" applyFill="1" applyAlignment="1">
      <alignment horizontal="center"/>
    </xf>
    <xf numFmtId="172" fontId="34" fillId="10" borderId="1" xfId="0" applyNumberFormat="1" applyFont="1" applyFill="1" applyBorder="1" applyAlignment="1">
      <alignment horizontal="center"/>
    </xf>
    <xf numFmtId="172" fontId="34" fillId="10" borderId="0" xfId="0" applyNumberFormat="1" applyFont="1" applyFill="1" applyBorder="1" applyAlignment="1">
      <alignment horizontal="center"/>
    </xf>
    <xf numFmtId="170" fontId="34" fillId="10" borderId="2" xfId="0" applyNumberFormat="1" applyFont="1" applyFill="1" applyBorder="1"/>
    <xf numFmtId="0" fontId="40" fillId="0" borderId="0" xfId="1" applyFont="1"/>
    <xf numFmtId="0" fontId="34" fillId="4" borderId="0" xfId="0" applyFont="1" applyFill="1" applyAlignment="1">
      <alignment horizontal="center"/>
    </xf>
    <xf numFmtId="170" fontId="34" fillId="0" borderId="2" xfId="0" applyNumberFormat="1" applyFont="1" applyFill="1" applyBorder="1"/>
    <xf numFmtId="172" fontId="34" fillId="0" borderId="18" xfId="0" applyNumberFormat="1" applyFont="1" applyBorder="1" applyAlignment="1">
      <alignment horizontal="center"/>
    </xf>
    <xf numFmtId="172" fontId="34" fillId="0" borderId="17" xfId="0" applyNumberFormat="1" applyFont="1" applyBorder="1" applyAlignment="1">
      <alignment horizontal="center"/>
    </xf>
    <xf numFmtId="172" fontId="34" fillId="0" borderId="19" xfId="0" applyNumberFormat="1" applyFont="1" applyBorder="1" applyAlignment="1">
      <alignment horizontal="center"/>
    </xf>
    <xf numFmtId="0" fontId="34" fillId="0" borderId="2" xfId="0" applyFont="1" applyFill="1" applyBorder="1"/>
    <xf numFmtId="0" fontId="34" fillId="0" borderId="0" xfId="0" applyFont="1" applyFill="1"/>
    <xf numFmtId="0" fontId="35" fillId="0" borderId="9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5" fillId="4" borderId="10" xfId="0" applyFont="1" applyFill="1" applyBorder="1" applyAlignment="1">
      <alignment horizontal="center" wrapText="1"/>
    </xf>
    <xf numFmtId="0" fontId="35" fillId="2" borderId="10" xfId="0" applyFont="1" applyFill="1" applyBorder="1" applyAlignment="1">
      <alignment horizontal="center" wrapText="1"/>
    </xf>
    <xf numFmtId="169" fontId="34" fillId="7" borderId="0" xfId="0" applyNumberFormat="1" applyFont="1" applyFill="1" applyAlignment="1">
      <alignment horizontal="center"/>
    </xf>
    <xf numFmtId="4" fontId="34" fillId="0" borderId="0" xfId="0" applyNumberFormat="1" applyFont="1" applyBorder="1"/>
    <xf numFmtId="169" fontId="34" fillId="0" borderId="0" xfId="0" applyNumberFormat="1" applyFont="1" applyBorder="1"/>
    <xf numFmtId="0" fontId="34" fillId="0" borderId="12" xfId="0" applyFont="1" applyFill="1" applyBorder="1" applyAlignment="1">
      <alignment horizontal="center"/>
    </xf>
    <xf numFmtId="0" fontId="34" fillId="0" borderId="1" xfId="0" applyFont="1" applyFill="1" applyBorder="1"/>
    <xf numFmtId="169" fontId="34" fillId="0" borderId="2" xfId="0" applyNumberFormat="1" applyFont="1" applyFill="1" applyBorder="1"/>
    <xf numFmtId="0" fontId="26" fillId="0" borderId="0" xfId="0" applyFont="1" applyFill="1"/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35" fillId="4" borderId="11" xfId="0" applyFont="1" applyFill="1" applyBorder="1" applyAlignment="1">
      <alignment horizontal="center" wrapText="1"/>
    </xf>
    <xf numFmtId="169" fontId="34" fillId="0" borderId="2" xfId="0" applyNumberFormat="1" applyFont="1" applyBorder="1"/>
    <xf numFmtId="10" fontId="0" fillId="0" borderId="0" xfId="0" applyNumberFormat="1" applyFont="1" applyBorder="1"/>
    <xf numFmtId="9" fontId="0" fillId="0" borderId="0" xfId="0" applyNumberFormat="1" applyFont="1" applyBorder="1"/>
    <xf numFmtId="0" fontId="34" fillId="0" borderId="13" xfId="0" applyFont="1" applyFill="1" applyBorder="1"/>
    <xf numFmtId="169" fontId="34" fillId="0" borderId="24" xfId="0" applyNumberFormat="1" applyFont="1" applyFill="1" applyBorder="1"/>
    <xf numFmtId="169" fontId="41" fillId="2" borderId="8" xfId="1" applyNumberFormat="1" applyFont="1" applyFill="1" applyBorder="1" applyAlignment="1">
      <alignment horizontal="center"/>
    </xf>
    <xf numFmtId="166" fontId="5" fillId="2" borderId="0" xfId="0" applyNumberFormat="1" applyFont="1" applyFill="1" applyAlignment="1">
      <alignment wrapText="1"/>
    </xf>
    <xf numFmtId="168" fontId="20" fillId="2" borderId="0" xfId="0" applyNumberFormat="1" applyFont="1" applyFill="1" applyAlignment="1">
      <alignment horizontal="center" wrapText="1"/>
    </xf>
    <xf numFmtId="0" fontId="20" fillId="2" borderId="8" xfId="0" applyFont="1" applyFill="1" applyBorder="1" applyAlignment="1">
      <alignment horizontal="center"/>
    </xf>
    <xf numFmtId="1" fontId="0" fillId="0" borderId="0" xfId="0" applyNumberFormat="1" applyFont="1" applyFill="1"/>
    <xf numFmtId="165" fontId="0" fillId="0" borderId="0" xfId="2" applyNumberFormat="1" applyFont="1" applyFill="1"/>
    <xf numFmtId="10" fontId="0" fillId="0" borderId="0" xfId="2" applyNumberFormat="1" applyFont="1" applyFill="1"/>
    <xf numFmtId="174" fontId="0" fillId="0" borderId="0" xfId="0" applyNumberFormat="1" applyFont="1" applyFill="1"/>
    <xf numFmtId="9" fontId="0" fillId="9" borderId="0" xfId="2" applyFont="1" applyFill="1"/>
    <xf numFmtId="3" fontId="34" fillId="0" borderId="1" xfId="0" applyNumberFormat="1" applyFont="1" applyBorder="1" applyAlignment="1">
      <alignment horizontal="center" wrapText="1"/>
    </xf>
    <xf numFmtId="3" fontId="34" fillId="0" borderId="0" xfId="0" applyNumberFormat="1" applyFont="1" applyAlignment="1">
      <alignment horizontal="center" wrapText="1"/>
    </xf>
    <xf numFmtId="3" fontId="34" fillId="0" borderId="0" xfId="0" quotePrefix="1" applyNumberFormat="1" applyFont="1"/>
    <xf numFmtId="3" fontId="34" fillId="0" borderId="0" xfId="0" applyNumberFormat="1" applyFont="1"/>
    <xf numFmtId="3" fontId="34" fillId="4" borderId="0" xfId="0" applyNumberFormat="1" applyFont="1" applyFill="1" applyAlignment="1">
      <alignment wrapText="1"/>
    </xf>
    <xf numFmtId="9" fontId="34" fillId="0" borderId="0" xfId="2" applyFont="1"/>
    <xf numFmtId="169" fontId="9" fillId="2" borderId="8" xfId="0" applyNumberFormat="1" applyFont="1" applyFill="1" applyBorder="1" applyAlignment="1">
      <alignment horizontal="center"/>
    </xf>
    <xf numFmtId="166" fontId="0" fillId="0" borderId="0" xfId="0" applyNumberFormat="1"/>
    <xf numFmtId="169" fontId="0" fillId="0" borderId="0" xfId="0" applyNumberFormat="1"/>
    <xf numFmtId="0" fontId="4" fillId="0" borderId="0" xfId="0" applyFont="1"/>
    <xf numFmtId="0" fontId="4" fillId="4" borderId="8" xfId="0" applyFont="1" applyFill="1" applyBorder="1" applyAlignment="1">
      <alignment horizontal="center" wrapText="1"/>
    </xf>
    <xf numFmtId="0" fontId="0" fillId="0" borderId="8" xfId="0" applyBorder="1"/>
    <xf numFmtId="175" fontId="0" fillId="0" borderId="8" xfId="0" applyNumberFormat="1" applyBorder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 vertical="center" wrapText="1"/>
    </xf>
    <xf numFmtId="10" fontId="4" fillId="0" borderId="0" xfId="0" applyNumberFormat="1" applyFont="1" applyAlignment="1">
      <alignment horizontal="right"/>
    </xf>
    <xf numFmtId="10" fontId="0" fillId="0" borderId="0" xfId="0" applyNumberFormat="1" applyAlignment="1">
      <alignment horizontal="right"/>
    </xf>
    <xf numFmtId="10" fontId="5" fillId="0" borderId="0" xfId="0" applyNumberFormat="1" applyFont="1" applyAlignment="1">
      <alignment horizontal="right" wrapText="1"/>
    </xf>
    <xf numFmtId="10" fontId="5" fillId="0" borderId="0" xfId="0" applyNumberFormat="1" applyFont="1" applyAlignment="1">
      <alignment horizontal="right"/>
    </xf>
    <xf numFmtId="10" fontId="4" fillId="4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center" wrapText="1"/>
    </xf>
    <xf numFmtId="169" fontId="4" fillId="4" borderId="0" xfId="0" applyNumberFormat="1" applyFont="1" applyFill="1" applyAlignment="1">
      <alignment horizontal="center"/>
    </xf>
    <xf numFmtId="0" fontId="5" fillId="0" borderId="0" xfId="0" applyFont="1" applyFill="1"/>
    <xf numFmtId="10" fontId="26" fillId="0" borderId="0" xfId="0" applyNumberFormat="1" applyFont="1"/>
    <xf numFmtId="10" fontId="5" fillId="0" borderId="0" xfId="0" applyNumberFormat="1" applyFont="1"/>
    <xf numFmtId="10" fontId="23" fillId="0" borderId="0" xfId="0" applyNumberFormat="1" applyFont="1"/>
    <xf numFmtId="0" fontId="23" fillId="0" borderId="0" xfId="0" applyFont="1"/>
    <xf numFmtId="10" fontId="5" fillId="0" borderId="0" xfId="0" applyNumberFormat="1" applyFont="1" applyFill="1" applyAlignment="1">
      <alignment horizontal="right"/>
    </xf>
    <xf numFmtId="0" fontId="21" fillId="0" borderId="0" xfId="0" applyFont="1" applyFill="1"/>
    <xf numFmtId="10" fontId="8" fillId="0" borderId="0" xfId="0" applyNumberFormat="1" applyFont="1" applyFill="1"/>
    <xf numFmtId="10" fontId="5" fillId="0" borderId="0" xfId="0" applyNumberFormat="1" applyFont="1" applyFill="1" applyAlignment="1">
      <alignment horizontal="right" wrapText="1"/>
    </xf>
    <xf numFmtId="10" fontId="4" fillId="0" borderId="0" xfId="0" applyNumberFormat="1" applyFont="1" applyFill="1" applyAlignment="1">
      <alignment horizontal="right"/>
    </xf>
    <xf numFmtId="10" fontId="20" fillId="0" borderId="0" xfId="0" applyNumberFormat="1" applyFont="1" applyFill="1" applyAlignment="1">
      <alignment horizontal="right" wrapText="1"/>
    </xf>
    <xf numFmtId="9" fontId="4" fillId="0" borderId="1" xfId="0" applyNumberFormat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wrapText="1"/>
    </xf>
    <xf numFmtId="10" fontId="4" fillId="4" borderId="2" xfId="0" applyNumberFormat="1" applyFont="1" applyFill="1" applyBorder="1" applyAlignment="1">
      <alignment horizontal="center"/>
    </xf>
    <xf numFmtId="0" fontId="0" fillId="0" borderId="2" xfId="0" applyBorder="1"/>
    <xf numFmtId="9" fontId="0" fillId="0" borderId="2" xfId="0" applyNumberFormat="1" applyBorder="1"/>
    <xf numFmtId="0" fontId="5" fillId="0" borderId="2" xfId="0" applyFont="1" applyBorder="1"/>
    <xf numFmtId="0" fontId="20" fillId="0" borderId="2" xfId="0" applyFont="1" applyBorder="1" applyAlignment="1">
      <alignment horizontal="center" wrapText="1"/>
    </xf>
    <xf numFmtId="0" fontId="4" fillId="0" borderId="2" xfId="0" applyFont="1" applyBorder="1"/>
    <xf numFmtId="0" fontId="0" fillId="0" borderId="0" xfId="0" applyAlignment="1"/>
    <xf numFmtId="0" fontId="0" fillId="0" borderId="0" xfId="0" applyBorder="1" applyAlignment="1"/>
    <xf numFmtId="0" fontId="20" fillId="0" borderId="0" xfId="0" applyFont="1" applyBorder="1" applyAlignment="1">
      <alignment horizontal="center" vertical="center" wrapText="1"/>
    </xf>
    <xf numFmtId="3" fontId="26" fillId="0" borderId="0" xfId="0" applyNumberFormat="1" applyFont="1" applyBorder="1" applyAlignment="1">
      <alignment horizontal="center"/>
    </xf>
    <xf numFmtId="3" fontId="26" fillId="0" borderId="0" xfId="0" applyNumberFormat="1" applyFont="1" applyBorder="1"/>
    <xf numFmtId="0" fontId="5" fillId="0" borderId="0" xfId="0" applyFont="1" applyBorder="1"/>
    <xf numFmtId="0" fontId="5" fillId="16" borderId="0" xfId="0" applyFont="1" applyFill="1"/>
    <xf numFmtId="0" fontId="20" fillId="16" borderId="0" xfId="0" applyFont="1" applyFill="1" applyAlignment="1">
      <alignment horizontal="center"/>
    </xf>
    <xf numFmtId="175" fontId="5" fillId="16" borderId="0" xfId="0" applyNumberFormat="1" applyFont="1" applyFill="1"/>
    <xf numFmtId="178" fontId="5" fillId="0" borderId="0" xfId="5" applyNumberFormat="1" applyFont="1" applyAlignment="1">
      <alignment horizontal="left"/>
    </xf>
    <xf numFmtId="43" fontId="5" fillId="0" borderId="0" xfId="0" applyNumberFormat="1" applyFont="1" applyAlignment="1">
      <alignment horizontal="left"/>
    </xf>
    <xf numFmtId="178" fontId="5" fillId="0" borderId="0" xfId="0" applyNumberFormat="1" applyFont="1" applyAlignment="1">
      <alignment horizontal="center"/>
    </xf>
    <xf numFmtId="178" fontId="5" fillId="0" borderId="0" xfId="5" applyNumberFormat="1" applyFont="1" applyAlignment="1">
      <alignment horizontal="center"/>
    </xf>
    <xf numFmtId="43" fontId="5" fillId="0" borderId="0" xfId="0" applyNumberFormat="1" applyFont="1" applyAlignment="1">
      <alignment horizontal="center"/>
    </xf>
    <xf numFmtId="169" fontId="0" fillId="18" borderId="0" xfId="0" applyNumberFormat="1" applyFill="1"/>
    <xf numFmtId="0" fontId="5" fillId="18" borderId="0" xfId="0" applyFont="1" applyFill="1" applyAlignment="1">
      <alignment horizontal="center" wrapText="1"/>
    </xf>
    <xf numFmtId="0" fontId="5" fillId="18" borderId="0" xfId="0" applyFont="1" applyFill="1" applyAlignment="1">
      <alignment horizontal="center"/>
    </xf>
    <xf numFmtId="10" fontId="5" fillId="18" borderId="0" xfId="0" applyNumberFormat="1" applyFont="1" applyFill="1"/>
    <xf numFmtId="165" fontId="5" fillId="18" borderId="0" xfId="2" applyNumberFormat="1" applyFont="1" applyFill="1"/>
    <xf numFmtId="10" fontId="20" fillId="18" borderId="0" xfId="0" applyNumberFormat="1" applyFont="1" applyFill="1" applyAlignment="1">
      <alignment horizontal="right" wrapText="1"/>
    </xf>
    <xf numFmtId="3" fontId="34" fillId="18" borderId="1" xfId="0" applyNumberFormat="1" applyFont="1" applyFill="1" applyBorder="1" applyAlignment="1">
      <alignment horizontal="center" wrapText="1"/>
    </xf>
    <xf numFmtId="3" fontId="34" fillId="18" borderId="0" xfId="0" applyNumberFormat="1" applyFont="1" applyFill="1" applyAlignment="1">
      <alignment horizontal="center" wrapText="1"/>
    </xf>
    <xf numFmtId="10" fontId="5" fillId="0" borderId="0" xfId="0" applyNumberFormat="1" applyFont="1" applyAlignment="1">
      <alignment wrapText="1"/>
    </xf>
    <xf numFmtId="43" fontId="5" fillId="0" borderId="2" xfId="5" applyFont="1" applyBorder="1"/>
    <xf numFmtId="10" fontId="5" fillId="18" borderId="0" xfId="0" applyNumberFormat="1" applyFont="1" applyFill="1" applyAlignment="1">
      <alignment horizontal="right" wrapText="1"/>
    </xf>
    <xf numFmtId="174" fontId="20" fillId="18" borderId="2" xfId="0" applyNumberFormat="1" applyFont="1" applyFill="1" applyBorder="1" applyAlignment="1">
      <alignment horizontal="center"/>
    </xf>
    <xf numFmtId="10" fontId="20" fillId="18" borderId="0" xfId="0" applyNumberFormat="1" applyFont="1" applyFill="1"/>
    <xf numFmtId="10" fontId="5" fillId="0" borderId="0" xfId="0" applyNumberFormat="1" applyFont="1" applyFill="1" applyAlignment="1">
      <alignment wrapText="1"/>
    </xf>
    <xf numFmtId="10" fontId="5" fillId="0" borderId="0" xfId="0" applyNumberFormat="1" applyFont="1" applyFill="1"/>
    <xf numFmtId="10" fontId="41" fillId="0" borderId="0" xfId="0" applyNumberFormat="1" applyFont="1"/>
    <xf numFmtId="0" fontId="5" fillId="18" borderId="0" xfId="0" applyFont="1" applyFill="1"/>
    <xf numFmtId="0" fontId="7" fillId="2" borderId="1" xfId="1" applyFill="1" applyBorder="1" applyAlignment="1">
      <alignment horizontal="left"/>
    </xf>
    <xf numFmtId="0" fontId="4" fillId="12" borderId="2" xfId="0" applyFont="1" applyFill="1" applyBorder="1"/>
    <xf numFmtId="0" fontId="5" fillId="12" borderId="0" xfId="0" applyFont="1" applyFill="1" applyAlignment="1">
      <alignment horizontal="center" wrapText="1"/>
    </xf>
    <xf numFmtId="0" fontId="5" fillId="12" borderId="0" xfId="0" applyFont="1" applyFill="1" applyAlignment="1">
      <alignment horizontal="center"/>
    </xf>
    <xf numFmtId="0" fontId="0" fillId="12" borderId="0" xfId="0" applyFont="1" applyFill="1"/>
    <xf numFmtId="0" fontId="5" fillId="12" borderId="2" xfId="0" applyFont="1" applyFill="1" applyBorder="1"/>
    <xf numFmtId="10" fontId="33" fillId="10" borderId="0" xfId="0" applyNumberFormat="1" applyFont="1" applyFill="1" applyAlignment="1"/>
    <xf numFmtId="166" fontId="0" fillId="0" borderId="0" xfId="0" applyNumberFormat="1" applyFont="1"/>
    <xf numFmtId="172" fontId="34" fillId="0" borderId="0" xfId="0" applyNumberFormat="1" applyFont="1" applyFill="1" applyBorder="1" applyAlignment="1"/>
    <xf numFmtId="0" fontId="38" fillId="0" borderId="0" xfId="0" applyFont="1" applyFill="1" applyBorder="1" applyAlignment="1">
      <alignment wrapText="1"/>
    </xf>
    <xf numFmtId="0" fontId="38" fillId="0" borderId="0" xfId="0" applyFont="1" applyFill="1" applyBorder="1" applyAlignment="1"/>
    <xf numFmtId="0" fontId="42" fillId="0" borderId="0" xfId="0" applyFont="1" applyFill="1" applyBorder="1" applyAlignment="1"/>
    <xf numFmtId="172" fontId="43" fillId="0" borderId="0" xfId="1" applyNumberFormat="1" applyFont="1" applyFill="1" applyBorder="1" applyAlignment="1"/>
    <xf numFmtId="0" fontId="42" fillId="0" borderId="0" xfId="0" applyFont="1" applyFill="1" applyBorder="1" applyAlignment="1">
      <alignment wrapText="1"/>
    </xf>
    <xf numFmtId="172" fontId="44" fillId="0" borderId="0" xfId="0" applyNumberFormat="1" applyFont="1" applyFill="1" applyBorder="1" applyAlignment="1"/>
    <xf numFmtId="0" fontId="4" fillId="0" borderId="0" xfId="0" applyFont="1" applyFill="1" applyBorder="1"/>
    <xf numFmtId="0" fontId="0" fillId="0" borderId="0" xfId="0" applyFill="1" applyBorder="1"/>
    <xf numFmtId="172" fontId="34" fillId="0" borderId="0" xfId="0" applyNumberFormat="1" applyFont="1" applyFill="1" applyBorder="1"/>
    <xf numFmtId="172" fontId="34" fillId="19" borderId="0" xfId="0" applyNumberFormat="1" applyFont="1" applyFill="1"/>
    <xf numFmtId="0" fontId="0" fillId="13" borderId="0" xfId="0" applyFont="1" applyFill="1"/>
    <xf numFmtId="2" fontId="4" fillId="22" borderId="8" xfId="0" applyNumberFormat="1" applyFont="1" applyFill="1" applyBorder="1" applyAlignment="1">
      <alignment horizontal="center"/>
    </xf>
    <xf numFmtId="169" fontId="34" fillId="21" borderId="0" xfId="0" applyNumberFormat="1" applyFont="1" applyFill="1" applyBorder="1"/>
    <xf numFmtId="4" fontId="34" fillId="21" borderId="0" xfId="0" applyNumberFormat="1" applyFont="1" applyFill="1" applyBorder="1"/>
    <xf numFmtId="169" fontId="34" fillId="21" borderId="12" xfId="0" applyNumberFormat="1" applyFont="1" applyFill="1" applyBorder="1"/>
    <xf numFmtId="4" fontId="34" fillId="21" borderId="12" xfId="0" applyNumberFormat="1" applyFont="1" applyFill="1" applyBorder="1"/>
    <xf numFmtId="9" fontId="20" fillId="6" borderId="0" xfId="3" applyNumberFormat="1" applyFont="1" applyFill="1"/>
    <xf numFmtId="9" fontId="20" fillId="4" borderId="0" xfId="3" applyNumberFormat="1" applyFont="1" applyFill="1"/>
    <xf numFmtId="9" fontId="5" fillId="22" borderId="0" xfId="3" applyNumberFormat="1" applyFont="1" applyFill="1"/>
    <xf numFmtId="0" fontId="34" fillId="20" borderId="2" xfId="0" applyFont="1" applyFill="1" applyBorder="1"/>
    <xf numFmtId="172" fontId="34" fillId="4" borderId="1" xfId="0" applyNumberFormat="1" applyFont="1" applyFill="1" applyBorder="1" applyAlignment="1">
      <alignment horizontal="center"/>
    </xf>
    <xf numFmtId="172" fontId="34" fillId="4" borderId="0" xfId="0" applyNumberFormat="1" applyFont="1" applyFill="1" applyAlignment="1">
      <alignment horizontal="center"/>
    </xf>
    <xf numFmtId="0" fontId="35" fillId="13" borderId="0" xfId="0" applyFont="1" applyFill="1"/>
    <xf numFmtId="0" fontId="35" fillId="0" borderId="0" xfId="0" applyFont="1" applyFill="1" applyBorder="1" applyAlignment="1">
      <alignment wrapText="1"/>
    </xf>
    <xf numFmtId="0" fontId="39" fillId="0" borderId="0" xfId="0" applyFont="1" applyFill="1" applyBorder="1" applyAlignment="1">
      <alignment wrapText="1"/>
    </xf>
    <xf numFmtId="0" fontId="39" fillId="0" borderId="0" xfId="0" applyFont="1" applyFill="1" applyBorder="1" applyAlignment="1"/>
    <xf numFmtId="0" fontId="35" fillId="0" borderId="0" xfId="0" applyFont="1" applyFill="1" applyBorder="1" applyAlignment="1"/>
    <xf numFmtId="0" fontId="39" fillId="0" borderId="0" xfId="0" applyFont="1" applyFill="1" applyBorder="1" applyAlignment="1">
      <alignment horizontal="left"/>
    </xf>
    <xf numFmtId="10" fontId="0" fillId="4" borderId="0" xfId="0" applyNumberFormat="1" applyFill="1" applyAlignment="1">
      <alignment horizontal="right"/>
    </xf>
    <xf numFmtId="10" fontId="5" fillId="0" borderId="2" xfId="0" applyNumberFormat="1" applyFont="1" applyBorder="1" applyAlignment="1">
      <alignment horizontal="center"/>
    </xf>
    <xf numFmtId="0" fontId="5" fillId="2" borderId="7" xfId="0" applyFont="1" applyFill="1" applyBorder="1"/>
    <xf numFmtId="165" fontId="5" fillId="2" borderId="8" xfId="0" applyNumberFormat="1" applyFont="1" applyFill="1" applyBorder="1" applyAlignment="1">
      <alignment horizontal="center"/>
    </xf>
    <xf numFmtId="0" fontId="20" fillId="2" borderId="0" xfId="0" applyFont="1" applyFill="1" applyAlignment="1">
      <alignment horizontal="center" wrapText="1"/>
    </xf>
    <xf numFmtId="166" fontId="20" fillId="2" borderId="0" xfId="0" applyNumberFormat="1" applyFont="1" applyFill="1" applyAlignment="1">
      <alignment horizontal="center" wrapText="1"/>
    </xf>
    <xf numFmtId="166" fontId="5" fillId="2" borderId="0" xfId="0" applyNumberFormat="1" applyFont="1" applyFill="1"/>
    <xf numFmtId="171" fontId="0" fillId="0" borderId="0" xfId="0" applyNumberFormat="1" applyFont="1" applyFill="1"/>
    <xf numFmtId="2" fontId="4" fillId="0" borderId="0" xfId="0" applyNumberFormat="1" applyFont="1"/>
    <xf numFmtId="172" fontId="34" fillId="0" borderId="0" xfId="0" applyNumberFormat="1" applyFont="1" applyFill="1"/>
    <xf numFmtId="0" fontId="44" fillId="0" borderId="0" xfId="0" applyFont="1" applyFill="1"/>
    <xf numFmtId="172" fontId="35" fillId="0" borderId="0" xfId="0" applyNumberFormat="1" applyFont="1"/>
    <xf numFmtId="0" fontId="37" fillId="0" borderId="0" xfId="0" applyFont="1" applyFill="1"/>
    <xf numFmtId="176" fontId="35" fillId="20" borderId="2" xfId="0" applyNumberFormat="1" applyFont="1" applyFill="1" applyBorder="1"/>
    <xf numFmtId="0" fontId="25" fillId="0" borderId="0" xfId="0" quotePrefix="1" applyFont="1" applyFill="1"/>
    <xf numFmtId="0" fontId="35" fillId="4" borderId="0" xfId="0" applyFont="1" applyFill="1"/>
    <xf numFmtId="0" fontId="20" fillId="2" borderId="8" xfId="0" applyFont="1" applyFill="1" applyBorder="1" applyAlignment="1">
      <alignment horizontal="left" indent="1"/>
    </xf>
    <xf numFmtId="16" fontId="20" fillId="2" borderId="8" xfId="0" applyNumberFormat="1" applyFont="1" applyFill="1" applyBorder="1" applyAlignment="1">
      <alignment horizontal="left" indent="1"/>
    </xf>
    <xf numFmtId="0" fontId="0" fillId="13" borderId="0" xfId="0" applyFont="1" applyFill="1" applyAlignment="1">
      <alignment horizontal="center"/>
    </xf>
    <xf numFmtId="0" fontId="0" fillId="13" borderId="1" xfId="0" applyFont="1" applyFill="1" applyBorder="1"/>
    <xf numFmtId="0" fontId="0" fillId="13" borderId="2" xfId="0" applyFont="1" applyFill="1" applyBorder="1"/>
    <xf numFmtId="2" fontId="4" fillId="13" borderId="8" xfId="0" applyNumberFormat="1" applyFont="1" applyFill="1" applyBorder="1" applyAlignment="1">
      <alignment horizontal="center"/>
    </xf>
    <xf numFmtId="171" fontId="0" fillId="13" borderId="0" xfId="0" applyNumberFormat="1" applyFont="1" applyFill="1"/>
    <xf numFmtId="0" fontId="35" fillId="0" borderId="0" xfId="0" applyFont="1" applyFill="1" applyBorder="1"/>
    <xf numFmtId="165" fontId="33" fillId="6" borderId="0" xfId="2" applyNumberFormat="1" applyFont="1" applyFill="1"/>
    <xf numFmtId="165" fontId="0" fillId="7" borderId="0" xfId="2" applyNumberFormat="1" applyFont="1" applyFill="1"/>
    <xf numFmtId="0" fontId="0" fillId="7" borderId="0" xfId="0" applyFill="1"/>
    <xf numFmtId="0" fontId="0" fillId="15" borderId="0" xfId="0" applyFill="1"/>
    <xf numFmtId="172" fontId="34" fillId="5" borderId="0" xfId="0" applyNumberFormat="1" applyFont="1" applyFill="1"/>
    <xf numFmtId="0" fontId="34" fillId="7" borderId="1" xfId="0" applyFont="1" applyFill="1" applyBorder="1"/>
    <xf numFmtId="0" fontId="34" fillId="7" borderId="0" xfId="0" applyFont="1" applyFill="1" applyAlignment="1">
      <alignment horizontal="center"/>
    </xf>
    <xf numFmtId="0" fontId="34" fillId="16" borderId="0" xfId="0" applyFont="1" applyFill="1" applyBorder="1"/>
    <xf numFmtId="169" fontId="34" fillId="16" borderId="0" xfId="0" applyNumberFormat="1" applyFont="1" applyFill="1" applyBorder="1"/>
    <xf numFmtId="4" fontId="34" fillId="16" borderId="0" xfId="0" applyNumberFormat="1" applyFont="1" applyFill="1" applyBorder="1"/>
    <xf numFmtId="169" fontId="34" fillId="16" borderId="2" xfId="0" applyNumberFormat="1" applyFont="1" applyFill="1" applyBorder="1"/>
    <xf numFmtId="1" fontId="34" fillId="16" borderId="0" xfId="0" applyNumberFormat="1" applyFont="1" applyFill="1" applyBorder="1"/>
    <xf numFmtId="0" fontId="34" fillId="16" borderId="12" xfId="0" applyFont="1" applyFill="1" applyBorder="1"/>
    <xf numFmtId="169" fontId="34" fillId="16" borderId="12" xfId="0" applyNumberFormat="1" applyFont="1" applyFill="1" applyBorder="1"/>
    <xf numFmtId="4" fontId="34" fillId="16" borderId="12" xfId="0" applyNumberFormat="1" applyFont="1" applyFill="1" applyBorder="1"/>
    <xf numFmtId="169" fontId="34" fillId="16" borderId="24" xfId="0" applyNumberFormat="1" applyFont="1" applyFill="1" applyBorder="1"/>
    <xf numFmtId="172" fontId="0" fillId="0" borderId="0" xfId="0" applyNumberFormat="1" applyFont="1"/>
    <xf numFmtId="0" fontId="5" fillId="0" borderId="0" xfId="0" quotePrefix="1" applyFont="1"/>
    <xf numFmtId="0" fontId="34" fillId="7" borderId="0" xfId="0" applyFont="1" applyFill="1" applyBorder="1"/>
    <xf numFmtId="164" fontId="30" fillId="8" borderId="0" xfId="0" applyNumberFormat="1" applyFont="1" applyFill="1" applyAlignment="1">
      <alignment wrapText="1"/>
    </xf>
    <xf numFmtId="1" fontId="5" fillId="4" borderId="7" xfId="0" applyNumberFormat="1" applyFont="1" applyFill="1" applyBorder="1" applyAlignment="1">
      <alignment horizontal="center"/>
    </xf>
    <xf numFmtId="166" fontId="5" fillId="4" borderId="0" xfId="0" applyNumberFormat="1" applyFont="1" applyFill="1" applyAlignment="1">
      <alignment wrapText="1"/>
    </xf>
    <xf numFmtId="0" fontId="12" fillId="0" borderId="0" xfId="0" applyFont="1"/>
    <xf numFmtId="0" fontId="11" fillId="0" borderId="0" xfId="0" applyFont="1"/>
    <xf numFmtId="0" fontId="11" fillId="0" borderId="17" xfId="0" applyFont="1" applyBorder="1" applyAlignment="1">
      <alignment horizontal="center"/>
    </xf>
    <xf numFmtId="0" fontId="11" fillId="0" borderId="18" xfId="0" applyFont="1" applyBorder="1" applyAlignment="1">
      <alignment horizontal="center" wrapText="1"/>
    </xf>
    <xf numFmtId="0" fontId="11" fillId="0" borderId="17" xfId="0" applyFont="1" applyBorder="1" applyAlignment="1">
      <alignment horizontal="center" wrapText="1"/>
    </xf>
    <xf numFmtId="0" fontId="11" fillId="0" borderId="19" xfId="0" applyFont="1" applyBorder="1" applyAlignment="1">
      <alignment horizontal="center" wrapText="1"/>
    </xf>
    <xf numFmtId="0" fontId="0" fillId="0" borderId="0" xfId="0" applyAlignment="1">
      <alignment horizontal="center"/>
    </xf>
    <xf numFmtId="171" fontId="0" fillId="0" borderId="2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71" fontId="0" fillId="0" borderId="21" xfId="0" applyNumberFormat="1" applyBorder="1" applyAlignment="1">
      <alignment horizontal="center"/>
    </xf>
    <xf numFmtId="171" fontId="0" fillId="0" borderId="18" xfId="0" applyNumberFormat="1" applyBorder="1" applyAlignment="1">
      <alignment horizontal="center"/>
    </xf>
    <xf numFmtId="171" fontId="0" fillId="0" borderId="17" xfId="0" applyNumberFormat="1" applyBorder="1" applyAlignment="1">
      <alignment horizontal="center"/>
    </xf>
    <xf numFmtId="171" fontId="0" fillId="0" borderId="19" xfId="0" applyNumberFormat="1" applyBorder="1" applyAlignment="1">
      <alignment horizontal="center"/>
    </xf>
    <xf numFmtId="0" fontId="45" fillId="24" borderId="0" xfId="0" applyFont="1" applyFill="1" applyBorder="1" applyAlignment="1">
      <alignment horizontal="center" vertical="center"/>
    </xf>
    <xf numFmtId="171" fontId="0" fillId="0" borderId="0" xfId="0" applyNumberFormat="1" applyBorder="1" applyAlignment="1">
      <alignment horizontal="center"/>
    </xf>
    <xf numFmtId="172" fontId="34" fillId="25" borderId="0" xfId="0" applyNumberFormat="1" applyFont="1" applyFill="1"/>
    <xf numFmtId="0" fontId="34" fillId="0" borderId="3" xfId="0" applyFont="1" applyBorder="1" applyAlignment="1">
      <alignment horizontal="center"/>
    </xf>
    <xf numFmtId="0" fontId="34" fillId="4" borderId="3" xfId="0" applyFont="1" applyFill="1" applyBorder="1" applyAlignment="1">
      <alignment horizontal="center"/>
    </xf>
    <xf numFmtId="0" fontId="34" fillId="4" borderId="3" xfId="0" applyFont="1" applyFill="1" applyBorder="1"/>
    <xf numFmtId="172" fontId="34" fillId="4" borderId="26" xfId="0" applyNumberFormat="1" applyFont="1" applyFill="1" applyBorder="1" applyAlignment="1">
      <alignment horizontal="center"/>
    </xf>
    <xf numFmtId="172" fontId="34" fillId="4" borderId="3" xfId="0" applyNumberFormat="1" applyFont="1" applyFill="1" applyBorder="1" applyAlignment="1">
      <alignment horizontal="center"/>
    </xf>
    <xf numFmtId="172" fontId="34" fillId="4" borderId="25" xfId="0" applyNumberFormat="1" applyFont="1" applyFill="1" applyBorder="1" applyAlignment="1">
      <alignment horizontal="center"/>
    </xf>
    <xf numFmtId="0" fontId="34" fillId="0" borderId="12" xfId="0" applyFont="1" applyBorder="1" applyAlignment="1">
      <alignment horizontal="center"/>
    </xf>
    <xf numFmtId="169" fontId="34" fillId="10" borderId="0" xfId="0" applyNumberFormat="1" applyFont="1" applyFill="1" applyAlignment="1">
      <alignment horizontal="center"/>
    </xf>
    <xf numFmtId="169" fontId="34" fillId="4" borderId="0" xfId="0" applyNumberFormat="1" applyFont="1" applyFill="1" applyAlignment="1">
      <alignment horizontal="center"/>
    </xf>
    <xf numFmtId="14" fontId="5" fillId="2" borderId="0" xfId="0" applyNumberFormat="1" applyFont="1" applyFill="1" applyAlignment="1"/>
    <xf numFmtId="169" fontId="34" fillId="26" borderId="0" xfId="0" applyNumberFormat="1" applyFont="1" applyFill="1" applyAlignment="1">
      <alignment horizontal="center"/>
    </xf>
    <xf numFmtId="3" fontId="5" fillId="2" borderId="0" xfId="0" applyNumberFormat="1" applyFont="1" applyFill="1" applyAlignment="1"/>
    <xf numFmtId="0" fontId="4" fillId="0" borderId="10" xfId="0" applyFont="1" applyBorder="1" applyAlignment="1">
      <alignment horizontal="center" wrapText="1"/>
    </xf>
    <xf numFmtId="0" fontId="34" fillId="13" borderId="3" xfId="0" applyFont="1" applyFill="1" applyBorder="1" applyAlignment="1">
      <alignment horizontal="center"/>
    </xf>
    <xf numFmtId="0" fontId="34" fillId="13" borderId="0" xfId="0" applyFont="1" applyFill="1" applyAlignment="1">
      <alignment horizontal="center"/>
    </xf>
    <xf numFmtId="166" fontId="5" fillId="12" borderId="0" xfId="0" applyNumberFormat="1" applyFont="1" applyFill="1" applyAlignment="1">
      <alignment wrapText="1"/>
    </xf>
    <xf numFmtId="0" fontId="20" fillId="2" borderId="1" xfId="0" applyFont="1" applyFill="1" applyBorder="1" applyAlignment="1">
      <alignment horizontal="center"/>
    </xf>
    <xf numFmtId="0" fontId="23" fillId="2" borderId="7" xfId="0" applyFont="1" applyFill="1" applyBorder="1" applyAlignment="1">
      <alignment horizontal="left" indent="1"/>
    </xf>
    <xf numFmtId="10" fontId="32" fillId="22" borderId="8" xfId="0" applyNumberFormat="1" applyFont="1" applyFill="1" applyBorder="1" applyAlignment="1">
      <alignment horizontal="center"/>
    </xf>
    <xf numFmtId="10" fontId="33" fillId="21" borderId="0" xfId="0" applyNumberFormat="1" applyFont="1" applyFill="1" applyAlignment="1"/>
    <xf numFmtId="10" fontId="33" fillId="10" borderId="0" xfId="0" applyNumberFormat="1" applyFont="1" applyFill="1"/>
    <xf numFmtId="10" fontId="33" fillId="0" borderId="0" xfId="0" applyNumberFormat="1" applyFont="1" applyFill="1"/>
    <xf numFmtId="0" fontId="32" fillId="22" borderId="8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72" fontId="47" fillId="0" borderId="0" xfId="1" applyNumberFormat="1" applyFont="1" applyFill="1" applyBorder="1" applyAlignment="1"/>
    <xf numFmtId="170" fontId="0" fillId="9" borderId="0" xfId="0" applyNumberFormat="1" applyFill="1"/>
    <xf numFmtId="0" fontId="4" fillId="0" borderId="0" xfId="0" applyFont="1" applyAlignment="1">
      <alignment horizontal="center"/>
    </xf>
    <xf numFmtId="3" fontId="5" fillId="0" borderId="0" xfId="0" applyNumberFormat="1" applyFont="1"/>
    <xf numFmtId="0" fontId="5" fillId="12" borderId="0" xfId="0" applyFont="1" applyFill="1"/>
    <xf numFmtId="0" fontId="0" fillId="22" borderId="2" xfId="0" applyFont="1" applyFill="1" applyBorder="1"/>
    <xf numFmtId="0" fontId="5" fillId="22" borderId="0" xfId="0" applyFont="1" applyFill="1" applyAlignment="1">
      <alignment horizontal="center"/>
    </xf>
    <xf numFmtId="3" fontId="0" fillId="22" borderId="0" xfId="0" applyNumberFormat="1" applyFont="1" applyFill="1"/>
    <xf numFmtId="0" fontId="0" fillId="22" borderId="0" xfId="0" applyFont="1" applyFill="1"/>
    <xf numFmtId="3" fontId="48" fillId="0" borderId="0" xfId="0" applyNumberFormat="1" applyFont="1"/>
    <xf numFmtId="3" fontId="0" fillId="22" borderId="0" xfId="0" applyNumberFormat="1" applyFont="1" applyFill="1" applyAlignment="1">
      <alignment horizontal="right"/>
    </xf>
    <xf numFmtId="0" fontId="20" fillId="12" borderId="0" xfId="0" applyFont="1" applyFill="1"/>
    <xf numFmtId="9" fontId="20" fillId="10" borderId="0" xfId="3" applyNumberFormat="1" applyFont="1" applyFill="1"/>
    <xf numFmtId="0" fontId="20" fillId="8" borderId="0" xfId="0" applyFont="1" applyFill="1"/>
    <xf numFmtId="10" fontId="5" fillId="22" borderId="8" xfId="0" applyNumberFormat="1" applyFont="1" applyFill="1" applyBorder="1" applyAlignment="1">
      <alignment horizontal="center"/>
    </xf>
    <xf numFmtId="0" fontId="34" fillId="0" borderId="0" xfId="0" applyFont="1" applyFill="1" applyBorder="1" applyAlignment="1">
      <alignment wrapText="1"/>
    </xf>
    <xf numFmtId="0" fontId="38" fillId="0" borderId="0" xfId="0" applyFont="1" applyFill="1" applyBorder="1" applyAlignment="1">
      <alignment horizontal="left" wrapText="1"/>
    </xf>
    <xf numFmtId="177" fontId="5" fillId="18" borderId="9" xfId="0" applyNumberFormat="1" applyFont="1" applyFill="1" applyBorder="1"/>
    <xf numFmtId="10" fontId="5" fillId="18" borderId="11" xfId="0" applyNumberFormat="1" applyFont="1" applyFill="1" applyBorder="1"/>
    <xf numFmtId="0" fontId="5" fillId="18" borderId="9" xfId="0" applyFont="1" applyFill="1" applyBorder="1" applyAlignment="1">
      <alignment horizontal="right"/>
    </xf>
    <xf numFmtId="10" fontId="20" fillId="18" borderId="11" xfId="2" applyNumberFormat="1" applyFont="1" applyFill="1" applyBorder="1"/>
    <xf numFmtId="165" fontId="5" fillId="18" borderId="0" xfId="0" applyNumberFormat="1" applyFont="1" applyFill="1"/>
    <xf numFmtId="10" fontId="9" fillId="18" borderId="6" xfId="0" applyNumberFormat="1" applyFont="1" applyFill="1" applyBorder="1"/>
    <xf numFmtId="0" fontId="5" fillId="18" borderId="12" xfId="0" applyFont="1" applyFill="1" applyBorder="1" applyAlignment="1">
      <alignment horizontal="center"/>
    </xf>
    <xf numFmtId="165" fontId="5" fillId="18" borderId="12" xfId="2" applyNumberFormat="1" applyFont="1" applyFill="1" applyBorder="1"/>
    <xf numFmtId="0" fontId="5" fillId="12" borderId="24" xfId="0" applyFont="1" applyFill="1" applyBorder="1"/>
    <xf numFmtId="0" fontId="5" fillId="12" borderId="12" xfId="0" applyFont="1" applyFill="1" applyBorder="1" applyAlignment="1">
      <alignment horizontal="center"/>
    </xf>
    <xf numFmtId="3" fontId="0" fillId="22" borderId="12" xfId="0" applyNumberFormat="1" applyFont="1" applyFill="1" applyBorder="1"/>
    <xf numFmtId="0" fontId="0" fillId="12" borderId="12" xfId="0" applyFont="1" applyFill="1" applyBorder="1"/>
    <xf numFmtId="1" fontId="34" fillId="0" borderId="22" xfId="0" applyNumberFormat="1" applyFont="1" applyFill="1" applyBorder="1"/>
    <xf numFmtId="1" fontId="34" fillId="25" borderId="22" xfId="0" applyNumberFormat="1" applyFont="1" applyFill="1" applyBorder="1"/>
    <xf numFmtId="1" fontId="34" fillId="20" borderId="22" xfId="0" applyNumberFormat="1" applyFont="1" applyFill="1" applyBorder="1"/>
    <xf numFmtId="172" fontId="34" fillId="20" borderId="0" xfId="0" applyNumberFormat="1" applyFont="1" applyFill="1"/>
    <xf numFmtId="0" fontId="34" fillId="26" borderId="0" xfId="0" applyFont="1" applyFill="1"/>
    <xf numFmtId="176" fontId="34" fillId="26" borderId="0" xfId="0" applyNumberFormat="1" applyFont="1" applyFill="1"/>
    <xf numFmtId="0" fontId="20" fillId="0" borderId="0" xfId="0" applyFont="1" applyAlignment="1">
      <alignment horizontal="left"/>
    </xf>
    <xf numFmtId="0" fontId="4" fillId="2" borderId="0" xfId="0" applyFont="1" applyFill="1" applyAlignment="1">
      <alignment horizontal="center"/>
    </xf>
    <xf numFmtId="0" fontId="0" fillId="0" borderId="0" xfId="0" applyAlignment="1"/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36" fillId="0" borderId="0" xfId="0" applyFont="1" applyAlignment="1">
      <alignment horizontal="center"/>
    </xf>
    <xf numFmtId="0" fontId="39" fillId="9" borderId="14" xfId="0" applyFont="1" applyFill="1" applyBorder="1" applyAlignment="1">
      <alignment horizontal="center"/>
    </xf>
    <xf numFmtId="0" fontId="39" fillId="9" borderId="15" xfId="0" applyFont="1" applyFill="1" applyBorder="1" applyAlignment="1">
      <alignment horizontal="center"/>
    </xf>
    <xf numFmtId="0" fontId="39" fillId="9" borderId="16" xfId="0" applyFont="1" applyFill="1" applyBorder="1" applyAlignment="1">
      <alignment horizontal="center"/>
    </xf>
    <xf numFmtId="0" fontId="39" fillId="10" borderId="14" xfId="0" applyFont="1" applyFill="1" applyBorder="1" applyAlignment="1">
      <alignment horizontal="center"/>
    </xf>
    <xf numFmtId="0" fontId="39" fillId="10" borderId="15" xfId="0" applyFont="1" applyFill="1" applyBorder="1" applyAlignment="1">
      <alignment horizontal="center"/>
    </xf>
    <xf numFmtId="0" fontId="39" fillId="10" borderId="16" xfId="0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 wrapText="1"/>
    </xf>
    <xf numFmtId="0" fontId="38" fillId="0" borderId="0" xfId="0" applyFont="1" applyFill="1" applyBorder="1" applyAlignment="1">
      <alignment horizontal="center" wrapText="1"/>
    </xf>
    <xf numFmtId="0" fontId="45" fillId="23" borderId="14" xfId="0" applyFont="1" applyFill="1" applyBorder="1" applyAlignment="1">
      <alignment horizontal="center" vertical="center"/>
    </xf>
    <xf numFmtId="0" fontId="45" fillId="23" borderId="15" xfId="0" applyFont="1" applyFill="1" applyBorder="1" applyAlignment="1">
      <alignment horizontal="center" vertical="center"/>
    </xf>
    <xf numFmtId="0" fontId="45" fillId="23" borderId="16" xfId="0" applyFont="1" applyFill="1" applyBorder="1" applyAlignment="1">
      <alignment horizontal="center" vertical="center"/>
    </xf>
    <xf numFmtId="0" fontId="45" fillId="24" borderId="14" xfId="0" applyFont="1" applyFill="1" applyBorder="1" applyAlignment="1">
      <alignment horizontal="center" vertical="center"/>
    </xf>
    <xf numFmtId="0" fontId="45" fillId="24" borderId="15" xfId="0" applyFont="1" applyFill="1" applyBorder="1" applyAlignment="1">
      <alignment horizontal="center" vertical="center"/>
    </xf>
    <xf numFmtId="0" fontId="45" fillId="24" borderId="16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1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35" fillId="0" borderId="2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wrapText="1"/>
    </xf>
    <xf numFmtId="0" fontId="16" fillId="14" borderId="0" xfId="0" applyFont="1" applyFill="1" applyAlignment="1">
      <alignment horizontal="center"/>
    </xf>
    <xf numFmtId="0" fontId="16" fillId="12" borderId="0" xfId="0" applyFont="1" applyFill="1" applyAlignment="1">
      <alignment horizontal="center"/>
    </xf>
    <xf numFmtId="0" fontId="35" fillId="12" borderId="0" xfId="0" applyFont="1" applyFill="1" applyBorder="1"/>
    <xf numFmtId="0" fontId="4" fillId="12" borderId="0" xfId="0" applyFont="1" applyFill="1" applyBorder="1"/>
    <xf numFmtId="0" fontId="35" fillId="25" borderId="0" xfId="0" applyFont="1" applyFill="1" applyBorder="1"/>
    <xf numFmtId="0" fontId="4" fillId="25" borderId="7" xfId="0" applyFont="1" applyFill="1" applyBorder="1"/>
    <xf numFmtId="0" fontId="0" fillId="25" borderId="23" xfId="0" applyFill="1" applyBorder="1"/>
    <xf numFmtId="165" fontId="33" fillId="0" borderId="0" xfId="2" applyNumberFormat="1" applyFont="1" applyFill="1"/>
    <xf numFmtId="165" fontId="0" fillId="26" borderId="0" xfId="2" applyNumberFormat="1" applyFont="1" applyFill="1"/>
    <xf numFmtId="165" fontId="33" fillId="26" borderId="0" xfId="2" applyNumberFormat="1" applyFont="1" applyFill="1"/>
    <xf numFmtId="9" fontId="0" fillId="0" borderId="0" xfId="0" applyNumberFormat="1"/>
  </cellXfs>
  <cellStyles count="7">
    <cellStyle name="Comma" xfId="5" builtinId="3"/>
    <cellStyle name="Hyperlink" xfId="1" builtinId="8"/>
    <cellStyle name="Normal" xfId="0" builtinId="0"/>
    <cellStyle name="Normal 2" xfId="3" xr:uid="{00000000-0005-0000-0000-000002000000}"/>
    <cellStyle name="Normal 3" xfId="4" xr:uid="{93C6ABB7-A1E1-48B5-B026-2E1489ADEBAC}"/>
    <cellStyle name="Normal 4" xfId="6" xr:uid="{08302385-1881-4956-AD10-776266C2C29F}"/>
    <cellStyle name="Percent" xfId="2" builtinId="5"/>
  </cellStyles>
  <dxfs count="0"/>
  <tableStyles count="0" defaultTableStyle="TableStyleMedium9" defaultPivotStyle="PivotStyleMedium7"/>
  <colors>
    <mruColors>
      <color rgb="FFFFEDB3"/>
      <color rgb="FFFFFFD5"/>
      <color rgb="FF7854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7147856517901"/>
          <c:y val="5.7172236503856E-2"/>
          <c:w val="0.82005747545445695"/>
          <c:h val="0.72609236646672404"/>
        </c:manualLayout>
      </c:layout>
      <c:lineChart>
        <c:grouping val="standard"/>
        <c:varyColors val="0"/>
        <c:ser>
          <c:idx val="2"/>
          <c:order val="0"/>
          <c:tx>
            <c:strRef>
              <c:f>Main!$S$2</c:f>
              <c:strCache>
                <c:ptCount val="1"/>
                <c:pt idx="0">
                  <c:v>DC Accumulated Benefit (6% Return)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Main!$X$5:$X$57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12035.498052320738</c:v>
                </c:pt>
                <c:pt idx="3">
                  <c:v>18942.274577496806</c:v>
                </c:pt>
                <c:pt idx="4">
                  <c:v>26323.664607937229</c:v>
                </c:pt>
                <c:pt idx="5">
                  <c:v>34204.649867302505</c:v>
                </c:pt>
                <c:pt idx="6">
                  <c:v>42611.387582676929</c:v>
                </c:pt>
                <c:pt idx="7">
                  <c:v>51571.262471848277</c:v>
                </c:pt>
                <c:pt idx="8">
                  <c:v>61112.940941032299</c:v>
                </c:pt>
                <c:pt idx="9">
                  <c:v>71266.427584509293</c:v>
                </c:pt>
                <c:pt idx="10">
                  <c:v>82063.124081350776</c:v>
                </c:pt>
                <c:pt idx="11">
                  <c:v>93535.890588272829</c:v>
                </c:pt>
                <c:pt idx="12">
                  <c:v>105719.10973166597</c:v>
                </c:pt>
                <c:pt idx="13">
                  <c:v>118648.75330602407</c:v>
                </c:pt>
                <c:pt idx="14">
                  <c:v>132362.45179033495</c:v>
                </c:pt>
                <c:pt idx="15">
                  <c:v>146899.56679850776</c:v>
                </c:pt>
                <c:pt idx="16">
                  <c:v>162301.26658460501</c:v>
                </c:pt>
                <c:pt idx="17">
                  <c:v>178561.63560817769</c:v>
                </c:pt>
                <c:pt idx="18">
                  <c:v>195720.78588689648</c:v>
                </c:pt>
                <c:pt idx="19">
                  <c:v>213820.55346296768</c:v>
                </c:pt>
                <c:pt idx="20">
                  <c:v>232904.56905216002</c:v>
                </c:pt>
                <c:pt idx="21">
                  <c:v>253018.33150159422</c:v>
                </c:pt>
                <c:pt idx="22">
                  <c:v>274209.28416569543</c:v>
                </c:pt>
                <c:pt idx="23">
                  <c:v>296526.89431390649</c:v>
                </c:pt>
                <c:pt idx="24">
                  <c:v>320022.73568811978</c:v>
                </c:pt>
                <c:pt idx="25">
                  <c:v>344750.57433230954</c:v>
                </c:pt>
                <c:pt idx="26">
                  <c:v>370766.45782154391</c:v>
                </c:pt>
                <c:pt idx="27">
                  <c:v>398063.41819654289</c:v>
                </c:pt>
                <c:pt idx="28">
                  <c:v>426696.43258342089</c:v>
                </c:pt>
                <c:pt idx="29">
                  <c:v>456722.68983336369</c:v>
                </c:pt>
                <c:pt idx="30">
                  <c:v>488201.67641594529</c:v>
                </c:pt>
                <c:pt idx="31">
                  <c:v>521195.26557940512</c:v>
                </c:pt>
                <c:pt idx="32">
                  <c:v>555730.91776802856</c:v>
                </c:pt>
                <c:pt idx="33">
                  <c:v>591872.4941263441</c:v>
                </c:pt>
                <c:pt idx="34">
                  <c:v>629686.35866822256</c:v>
                </c:pt>
                <c:pt idx="35">
                  <c:v>669241.47360695421</c:v>
                </c:pt>
                <c:pt idx="36">
                  <c:v>710609.4982593914</c:v>
                </c:pt>
                <c:pt idx="37">
                  <c:v>753782.6240954292</c:v>
                </c:pt>
                <c:pt idx="38">
                  <c:v>798831.980877931</c:v>
                </c:pt>
                <c:pt idx="39">
                  <c:v>845831.39138320438</c:v>
                </c:pt>
                <c:pt idx="40">
                  <c:v>894857.4716102886</c:v>
                </c:pt>
                <c:pt idx="41">
                  <c:v>945989.73469010624</c:v>
                </c:pt>
                <c:pt idx="42">
                  <c:v>999310.69863059011</c:v>
                </c:pt>
                <c:pt idx="43">
                  <c:v>1054905.9980389036</c:v>
                </c:pt>
                <c:pt idx="44">
                  <c:v>1112864.4999670475</c:v>
                </c:pt>
                <c:pt idx="45">
                  <c:v>1173278.4240325256</c:v>
                </c:pt>
                <c:pt idx="46">
                  <c:v>1236243.4669713045</c:v>
                </c:pt>
                <c:pt idx="47">
                  <c:v>1301761.448793978</c:v>
                </c:pt>
                <c:pt idx="48">
                  <c:v>1369928.97737502</c:v>
                </c:pt>
                <c:pt idx="49">
                  <c:v>1440846.2400868558</c:v>
                </c:pt>
                <c:pt idx="50">
                  <c:v>1514617.1355225502</c:v>
                </c:pt>
                <c:pt idx="51">
                  <c:v>1591349.4100548388</c:v>
                </c:pt>
                <c:pt idx="52">
                  <c:v>1671154.7994089536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01-4F40-84DA-76E1395A2369}"/>
            </c:ext>
          </c:extLst>
        </c:ser>
        <c:ser>
          <c:idx val="17"/>
          <c:order val="1"/>
          <c:tx>
            <c:v>DB Accumulated Benefit</c:v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Main!$I$5:$I$57</c:f>
              <c:numCache>
                <c:formatCode>[$$-409]#,##0</c:formatCode>
                <c:ptCount val="53"/>
                <c:pt idx="0">
                  <c:v>0</c:v>
                </c:pt>
                <c:pt idx="1">
                  <c:v>2649.567929549733</c:v>
                </c:pt>
                <c:pt idx="2">
                  <c:v>5629.5220801435653</c:v>
                </c:pt>
                <c:pt idx="3">
                  <c:v>8880.6878546377793</c:v>
                </c:pt>
                <c:pt idx="4">
                  <c:v>12370.265072151455</c:v>
                </c:pt>
                <c:pt idx="5">
                  <c:v>16111.698422946563</c:v>
                </c:pt>
                <c:pt idx="6">
                  <c:v>20119.112431243477</c:v>
                </c:pt>
                <c:pt idx="7">
                  <c:v>24407.343854468185</c:v>
                </c:pt>
                <c:pt idx="8">
                  <c:v>28991.975570950526</c:v>
                </c:pt>
                <c:pt idx="9">
                  <c:v>33889.372022793825</c:v>
                </c:pt>
                <c:pt idx="10">
                  <c:v>39116.716283575581</c:v>
                </c:pt>
                <c:pt idx="11">
                  <c:v>44692.048823606186</c:v>
                </c:pt>
                <c:pt idx="12">
                  <c:v>50634.308048673098</c:v>
                </c:pt>
                <c:pt idx="13">
                  <c:v>56963.372691537639</c:v>
                </c:pt>
                <c:pt idx="14">
                  <c:v>63700.106138936433</c:v>
                </c:pt>
                <c:pt idx="15">
                  <c:v>70866.402780475531</c:v>
                </c:pt>
                <c:pt idx="16">
                  <c:v>78485.236469599287</c:v>
                </c:pt>
                <c:pt idx="17">
                  <c:v>86557.858934611984</c:v>
                </c:pt>
                <c:pt idx="18">
                  <c:v>95107.15470273573</c:v>
                </c:pt>
                <c:pt idx="19">
                  <c:v>104157.07752284416</c:v>
                </c:pt>
                <c:pt idx="20">
                  <c:v>113732.69827045154</c:v>
                </c:pt>
                <c:pt idx="21">
                  <c:v>123860.25494546676</c:v>
                </c:pt>
                <c:pt idx="22">
                  <c:v>134567.20485267919</c:v>
                </c:pt>
                <c:pt idx="23">
                  <c:v>145882.2790587694</c:v>
                </c:pt>
                <c:pt idx="24">
                  <c:v>157835.53922362652</c:v>
                </c:pt>
                <c:pt idx="25">
                  <c:v>172599.91236174112</c:v>
                </c:pt>
                <c:pt idx="26">
                  <c:v>215272.12294216358</c:v>
                </c:pt>
                <c:pt idx="27">
                  <c:v>268063.52361322916</c:v>
                </c:pt>
                <c:pt idx="28">
                  <c:v>332518.21321972256</c:v>
                </c:pt>
                <c:pt idx="29">
                  <c:v>410989.50496518734</c:v>
                </c:pt>
                <c:pt idx="30">
                  <c:v>507005.14438145672</c:v>
                </c:pt>
                <c:pt idx="31">
                  <c:v>575710.45531877258</c:v>
                </c:pt>
                <c:pt idx="32">
                  <c:v>652618.41270546278</c:v>
                </c:pt>
                <c:pt idx="33">
                  <c:v>738636.95125443954</c:v>
                </c:pt>
                <c:pt idx="34">
                  <c:v>769738.42036519398</c:v>
                </c:pt>
                <c:pt idx="35">
                  <c:v>800941.41282512643</c:v>
                </c:pt>
                <c:pt idx="36">
                  <c:v>832152.53973361268</c:v>
                </c:pt>
                <c:pt idx="37">
                  <c:v>861829.58672287175</c:v>
                </c:pt>
                <c:pt idx="38">
                  <c:v>889789.37497624056</c:v>
                </c:pt>
                <c:pt idx="39">
                  <c:v>915838.50253659743</c:v>
                </c:pt>
                <c:pt idx="40">
                  <c:v>941199.72328553873</c:v>
                </c:pt>
                <c:pt idx="41">
                  <c:v>965761.77125073597</c:v>
                </c:pt>
                <c:pt idx="42">
                  <c:v>989414.15646611224</c:v>
                </c:pt>
                <c:pt idx="43">
                  <c:v>1012047.8839582666</c:v>
                </c:pt>
                <c:pt idx="44">
                  <c:v>1033539.5926452538</c:v>
                </c:pt>
                <c:pt idx="45">
                  <c:v>1053783.9829406489</c:v>
                </c:pt>
                <c:pt idx="46">
                  <c:v>1072652.6156265689</c:v>
                </c:pt>
                <c:pt idx="47">
                  <c:v>1088219.064527371</c:v>
                </c:pt>
                <c:pt idx="48">
                  <c:v>1100384.4430797461</c:v>
                </c:pt>
                <c:pt idx="49">
                  <c:v>1109026.1195542943</c:v>
                </c:pt>
                <c:pt idx="50">
                  <c:v>1115746.3404513879</c:v>
                </c:pt>
                <c:pt idx="51">
                  <c:v>1120474.0417330461</c:v>
                </c:pt>
                <c:pt idx="52">
                  <c:v>1123198.2607777673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1-4F40-84DA-76E1395A2369}"/>
            </c:ext>
          </c:extLst>
        </c:ser>
        <c:ser>
          <c:idx val="0"/>
          <c:order val="2"/>
          <c:tx>
            <c:strRef>
              <c:f>Main!$Y$2</c:f>
              <c:strCache>
                <c:ptCount val="1"/>
                <c:pt idx="0">
                  <c:v>DC Accumulated Benefit (5% Return)</c:v>
                </c:pt>
              </c:strCache>
            </c:strRef>
          </c:tx>
          <c:spPr>
            <a:ln w="38100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Main!$AD$5:$AD$57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11979.970956346941</c:v>
                </c:pt>
                <c:pt idx="3">
                  <c:v>18767.547505324976</c:v>
                </c:pt>
                <c:pt idx="4">
                  <c:v>25958.983755560315</c:v>
                </c:pt>
                <c:pt idx="5">
                  <c:v>33572.716819796267</c:v>
                </c:pt>
                <c:pt idx="6">
                  <c:v>41627.938977733582</c:v>
                </c:pt>
                <c:pt idx="7">
                  <c:v>50144.626862051417</c:v>
                </c:pt>
                <c:pt idx="8">
                  <c:v>59143.571733203265</c:v>
                </c:pt>
                <c:pt idx="9">
                  <c:v>68646.410882669879</c:v>
                </c:pt>
                <c:pt idx="10">
                  <c:v>78675.660205774751</c:v>
                </c:pt>
                <c:pt idx="11">
                  <c:v>89254.747986641218</c:v>
                </c:pt>
                <c:pt idx="12">
                  <c:v>100408.04993939612</c:v>
                </c:pt>
                <c:pt idx="13">
                  <c:v>112160.92555130525</c:v>
                </c:pt>
                <c:pt idx="14">
                  <c:v>124539.75577516135</c:v>
                </c:pt>
                <c:pt idx="15">
                  <c:v>137571.98211993993</c:v>
                </c:pt>
                <c:pt idx="16">
                  <c:v>151286.14719049123</c:v>
                </c:pt>
                <c:pt idx="17">
                  <c:v>165662.96760850481</c:v>
                </c:pt>
                <c:pt idx="18">
                  <c:v>180728.88588128448</c:v>
                </c:pt>
                <c:pt idx="19">
                  <c:v>196511.30860745514</c:v>
                </c:pt>
                <c:pt idx="20">
                  <c:v>213038.63982681246</c:v>
                </c:pt>
                <c:pt idx="21">
                  <c:v>230340.31548483475</c:v>
                </c:pt>
                <c:pt idx="22">
                  <c:v>248446.83904822514</c:v>
                </c:pt>
                <c:pt idx="23">
                  <c:v>267389.81830901583</c:v>
                </c:pt>
                <c:pt idx="24">
                  <c:v>287202.00341596885</c:v>
                </c:pt>
                <c:pt idx="25">
                  <c:v>307917.3261732487</c:v>
                </c:pt>
                <c:pt idx="26">
                  <c:v>329570.94064762024</c:v>
                </c:pt>
                <c:pt idx="27">
                  <c:v>352133.8753008605</c:v>
                </c:pt>
                <c:pt idx="28">
                  <c:v>375638.58004314511</c:v>
                </c:pt>
                <c:pt idx="29">
                  <c:v>400118.57296967297</c:v>
                </c:pt>
                <c:pt idx="30">
                  <c:v>425608.47386806371</c:v>
                </c:pt>
                <c:pt idx="31">
                  <c:v>452144.03874377173</c:v>
                </c:pt>
                <c:pt idx="32">
                  <c:v>479725.30326122261</c:v>
                </c:pt>
                <c:pt idx="33">
                  <c:v>508387.69763751631</c:v>
                </c:pt>
                <c:pt idx="34">
                  <c:v>538167.76575425407</c:v>
                </c:pt>
                <c:pt idx="35">
                  <c:v>569103.19864719955</c:v>
                </c:pt>
                <c:pt idx="36">
                  <c:v>601232.86897448986</c:v>
                </c:pt>
                <c:pt idx="37">
                  <c:v>634514.59892991278</c:v>
                </c:pt>
                <c:pt idx="38">
                  <c:v>668984.3010102082</c:v>
                </c:pt>
                <c:pt idx="39">
                  <c:v>704678.93791632098</c:v>
                </c:pt>
                <c:pt idx="40">
                  <c:v>741636.55224201502</c:v>
                </c:pt>
                <c:pt idx="41">
                  <c:v>779896.29698566603</c:v>
                </c:pt>
                <c:pt idx="42">
                  <c:v>819498.46690778981</c:v>
                </c:pt>
                <c:pt idx="43">
                  <c:v>860484.53075748915</c:v>
                </c:pt>
                <c:pt idx="44">
                  <c:v>902897.16439162055</c:v>
                </c:pt>
                <c:pt idx="45">
                  <c:v>946780.28481113794</c:v>
                </c:pt>
                <c:pt idx="46">
                  <c:v>992179.08513973234</c:v>
                </c:pt>
                <c:pt idx="47">
                  <c:v>1039042.5875784631</c:v>
                </c:pt>
                <c:pt idx="48">
                  <c:v>1087413.1644026677</c:v>
                </c:pt>
                <c:pt idx="49">
                  <c:v>1137334.3639062005</c:v>
                </c:pt>
                <c:pt idx="50">
                  <c:v>1188850.9424755508</c:v>
                </c:pt>
                <c:pt idx="51">
                  <c:v>1242008.8975320272</c:v>
                </c:pt>
                <c:pt idx="52">
                  <c:v>1296855.5013654327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E-B045-8DA6-71125DEEFD92}"/>
            </c:ext>
          </c:extLst>
        </c:ser>
        <c:ser>
          <c:idx val="1"/>
          <c:order val="3"/>
          <c:tx>
            <c:strRef>
              <c:f>Main!$AE$2</c:f>
              <c:strCache>
                <c:ptCount val="1"/>
                <c:pt idx="0">
                  <c:v>DC Accumulated Benefit (4% Return)</c:v>
                </c:pt>
              </c:strCache>
            </c:strRef>
          </c:tx>
          <c:spPr>
            <a:ln w="381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Main!$AJ$5:$AJ$57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11924.443860373143</c:v>
                </c:pt>
                <c:pt idx="3">
                  <c:v>18593.906537719871</c:v>
                </c:pt>
                <c:pt idx="4">
                  <c:v>25598.825240780308</c:v>
                </c:pt>
                <c:pt idx="5">
                  <c:v>32952.516631114791</c:v>
                </c:pt>
                <c:pt idx="6">
                  <c:v>40668.784587096219</c:v>
                </c:pt>
                <c:pt idx="7">
                  <c:v>48761.937418491332</c:v>
                </c:pt>
                <c:pt idx="8">
                  <c:v>57246.80567948884</c:v>
                </c:pt>
                <c:pt idx="9">
                  <c:v>66138.760600816531</c:v>
                </c:pt>
                <c:pt idx="10">
                  <c:v>75453.733162298784</c:v>
                </c:pt>
                <c:pt idx="11">
                  <c:v>85208.233827939257</c:v>
                </c:pt>
                <c:pt idx="12">
                  <c:v>95419.372966372699</c:v>
                </c:pt>
                <c:pt idx="13">
                  <c:v>106104.88198031421</c:v>
                </c:pt>
                <c:pt idx="14">
                  <c:v>117283.13516944621</c:v>
                </c:pt>
                <c:pt idx="15">
                  <c:v>128973.1723520227</c:v>
                </c:pt>
                <c:pt idx="16">
                  <c:v>141194.72227133886</c:v>
                </c:pt>
                <c:pt idx="17">
                  <c:v>153919.25769376312</c:v>
                </c:pt>
                <c:pt idx="18">
                  <c:v>167164.00765398232</c:v>
                </c:pt>
                <c:pt idx="19">
                  <c:v>180946.74898378071</c:v>
                </c:pt>
                <c:pt idx="20">
                  <c:v>195285.82310828342</c:v>
                </c:pt>
                <c:pt idx="21">
                  <c:v>210200.15334738896</c:v>
                </c:pt>
                <c:pt idx="22">
                  <c:v>225709.26273742615</c:v>
                </c:pt>
                <c:pt idx="23">
                  <c:v>241833.29238851389</c:v>
                </c:pt>
                <c:pt idx="24">
                  <c:v>258593.02039356082</c:v>
                </c:pt>
                <c:pt idx="25">
                  <c:v>276009.88130531326</c:v>
                </c:pt>
                <c:pt idx="26">
                  <c:v>294105.98619834363</c:v>
                </c:pt>
                <c:pt idx="27">
                  <c:v>312838.75350748748</c:v>
                </c:pt>
                <c:pt idx="28">
                  <c:v>332227.07352175971</c:v>
                </c:pt>
                <c:pt idx="29">
                  <c:v>352290.35528490786</c:v>
                </c:pt>
                <c:pt idx="30">
                  <c:v>373048.54025256017</c:v>
                </c:pt>
                <c:pt idx="31">
                  <c:v>394522.11629995331</c:v>
                </c:pt>
                <c:pt idx="32">
                  <c:v>416695.2399565684</c:v>
                </c:pt>
                <c:pt idx="33">
                  <c:v>439587.19018572889</c:v>
                </c:pt>
                <c:pt idx="34">
                  <c:v>463217.73668214248</c:v>
                </c:pt>
                <c:pt idx="35">
                  <c:v>487607.15180853102</c:v>
                </c:pt>
                <c:pt idx="36">
                  <c:v>512776.22281440452</c:v>
                </c:pt>
                <c:pt idx="37">
                  <c:v>538663.99678200693</c:v>
                </c:pt>
                <c:pt idx="38">
                  <c:v>565287.70225898945</c:v>
                </c:pt>
                <c:pt idx="39">
                  <c:v>592664.94700055593</c:v>
                </c:pt>
                <c:pt idx="40">
                  <c:v>620813.72590308241</c:v>
                </c:pt>
                <c:pt idx="41">
                  <c:v>649752.42909822334</c:v>
                </c:pt>
                <c:pt idx="42">
                  <c:v>679499.85021067772</c:v>
                </c:pt>
                <c:pt idx="43">
                  <c:v>710075.19478284405</c:v>
                </c:pt>
                <c:pt idx="44">
                  <c:v>741498.088869659</c:v>
                </c:pt>
                <c:pt idx="45">
                  <c:v>773788.58780697524</c:v>
                </c:pt>
                <c:pt idx="46">
                  <c:v>806967.18515690556</c:v>
                </c:pt>
                <c:pt idx="47">
                  <c:v>840957.33884150744</c:v>
                </c:pt>
                <c:pt idx="48">
                  <c:v>875775.91788705043</c:v>
                </c:pt>
                <c:pt idx="49">
                  <c:v>911440.11645361513</c:v>
                </c:pt>
                <c:pt idx="50">
                  <c:v>947967.45984498761</c:v>
                </c:pt>
                <c:pt idx="51">
                  <c:v>985375.81062685233</c:v>
                </c:pt>
                <c:pt idx="52">
                  <c:v>1023683.3748552104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E-B045-8DA6-71125DEE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54476448"/>
        <c:axId val="-276577552"/>
      </c:lineChart>
      <c:catAx>
        <c:axId val="-3544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>
                    <a:latin typeface="Calibri" charset="0"/>
                    <a:ea typeface="Calibri" charset="0"/>
                    <a:cs typeface="Calibri" charset="0"/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51601730339263197"/>
              <c:y val="0.843372072265067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+mn-lt"/>
              </a:defRPr>
            </a:pPr>
            <a:endParaRPr lang="en-US"/>
          </a:p>
        </c:txPr>
        <c:crossAx val="-276577552"/>
        <c:crosses val="autoZero"/>
        <c:auto val="1"/>
        <c:lblAlgn val="ctr"/>
        <c:lblOffset val="100"/>
        <c:tickLblSkip val="2"/>
        <c:noMultiLvlLbl val="0"/>
      </c:catAx>
      <c:valAx>
        <c:axId val="-276577552"/>
        <c:scaling>
          <c:orientation val="minMax"/>
          <c:max val="12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 b="1">
                    <a:latin typeface="Calibri" charset="0"/>
                    <a:ea typeface="Calibri" charset="0"/>
                    <a:cs typeface="Calibri" charset="0"/>
                  </a:rPr>
                  <a:t>Accumulated Benefit</a:t>
                </a:r>
              </a:p>
            </c:rich>
          </c:tx>
          <c:layout>
            <c:manualLayout>
              <c:xMode val="edge"/>
              <c:yMode val="edge"/>
              <c:x val="3.3423252648974401E-3"/>
              <c:y val="0.23711475292773501"/>
            </c:manualLayout>
          </c:layout>
          <c:overlay val="0"/>
        </c:title>
        <c:numFmt formatCode="&quot;$&quot;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3544764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00308641975309"/>
          <c:y val="0.88306983718937404"/>
          <c:w val="0.81262345679012304"/>
          <c:h val="7.8336189660097102E-2"/>
        </c:manualLayout>
      </c:layout>
      <c:overlay val="0"/>
      <c:spPr>
        <a:solidFill>
          <a:schemeClr val="bg1"/>
        </a:solidFill>
        <a:ln>
          <a:solidFill>
            <a:srgbClr val="FFFFFF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latin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6554292988826"/>
          <c:y val="2.15431687473699E-2"/>
          <c:w val="0.82005747545445695"/>
          <c:h val="0.72609236646672404"/>
        </c:manualLayout>
      </c:layout>
      <c:lineChart>
        <c:grouping val="standard"/>
        <c:varyColors val="0"/>
        <c:ser>
          <c:idx val="2"/>
          <c:order val="0"/>
          <c:tx>
            <c:strRef>
              <c:f>Main!$S$2</c:f>
              <c:strCache>
                <c:ptCount val="1"/>
                <c:pt idx="0">
                  <c:v>DC Accumulated Benefit (6% Return)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Main!$X$5:$X$57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12035.498052320738</c:v>
                </c:pt>
                <c:pt idx="3">
                  <c:v>18942.274577496806</c:v>
                </c:pt>
                <c:pt idx="4">
                  <c:v>26323.664607937229</c:v>
                </c:pt>
                <c:pt idx="5">
                  <c:v>34204.649867302505</c:v>
                </c:pt>
                <c:pt idx="6">
                  <c:v>42611.387582676929</c:v>
                </c:pt>
                <c:pt idx="7">
                  <c:v>51571.262471848277</c:v>
                </c:pt>
                <c:pt idx="8">
                  <c:v>61112.940941032299</c:v>
                </c:pt>
                <c:pt idx="9">
                  <c:v>71266.427584509293</c:v>
                </c:pt>
                <c:pt idx="10">
                  <c:v>82063.124081350776</c:v>
                </c:pt>
                <c:pt idx="11">
                  <c:v>93535.890588272829</c:v>
                </c:pt>
                <c:pt idx="12">
                  <c:v>105719.10973166597</c:v>
                </c:pt>
                <c:pt idx="13">
                  <c:v>118648.75330602407</c:v>
                </c:pt>
                <c:pt idx="14">
                  <c:v>132362.45179033495</c:v>
                </c:pt>
                <c:pt idx="15">
                  <c:v>146899.56679850776</c:v>
                </c:pt>
                <c:pt idx="16">
                  <c:v>162301.26658460501</c:v>
                </c:pt>
                <c:pt idx="17">
                  <c:v>178561.63560817769</c:v>
                </c:pt>
                <c:pt idx="18">
                  <c:v>195720.78588689648</c:v>
                </c:pt>
                <c:pt idx="19">
                  <c:v>213820.55346296768</c:v>
                </c:pt>
                <c:pt idx="20">
                  <c:v>232904.56905216002</c:v>
                </c:pt>
                <c:pt idx="21">
                  <c:v>253018.33150159422</c:v>
                </c:pt>
                <c:pt idx="22">
                  <c:v>274209.28416569543</c:v>
                </c:pt>
                <c:pt idx="23">
                  <c:v>296526.89431390649</c:v>
                </c:pt>
                <c:pt idx="24">
                  <c:v>320022.73568811978</c:v>
                </c:pt>
                <c:pt idx="25">
                  <c:v>344750.57433230954</c:v>
                </c:pt>
                <c:pt idx="26">
                  <c:v>370766.45782154391</c:v>
                </c:pt>
                <c:pt idx="27">
                  <c:v>398063.41819654289</c:v>
                </c:pt>
                <c:pt idx="28">
                  <c:v>426696.43258342089</c:v>
                </c:pt>
                <c:pt idx="29">
                  <c:v>456722.68983336369</c:v>
                </c:pt>
                <c:pt idx="30">
                  <c:v>488201.67641594529</c:v>
                </c:pt>
                <c:pt idx="31">
                  <c:v>521195.26557940512</c:v>
                </c:pt>
                <c:pt idx="32">
                  <c:v>555730.91776802856</c:v>
                </c:pt>
                <c:pt idx="33">
                  <c:v>591872.4941263441</c:v>
                </c:pt>
                <c:pt idx="34">
                  <c:v>629686.35866822256</c:v>
                </c:pt>
                <c:pt idx="35">
                  <c:v>669241.47360695421</c:v>
                </c:pt>
                <c:pt idx="36">
                  <c:v>710609.4982593914</c:v>
                </c:pt>
                <c:pt idx="37">
                  <c:v>753782.6240954292</c:v>
                </c:pt>
                <c:pt idx="38">
                  <c:v>798831.980877931</c:v>
                </c:pt>
                <c:pt idx="39">
                  <c:v>845831.39138320438</c:v>
                </c:pt>
                <c:pt idx="40">
                  <c:v>894857.4716102886</c:v>
                </c:pt>
                <c:pt idx="41">
                  <c:v>945989.73469010624</c:v>
                </c:pt>
                <c:pt idx="42">
                  <c:v>999310.69863059011</c:v>
                </c:pt>
                <c:pt idx="43">
                  <c:v>1054905.9980389036</c:v>
                </c:pt>
                <c:pt idx="44">
                  <c:v>1112864.4999670475</c:v>
                </c:pt>
                <c:pt idx="45">
                  <c:v>1173278.4240325256</c:v>
                </c:pt>
                <c:pt idx="46">
                  <c:v>1236243.4669713045</c:v>
                </c:pt>
                <c:pt idx="47">
                  <c:v>1301761.448793978</c:v>
                </c:pt>
                <c:pt idx="48">
                  <c:v>1369928.97737502</c:v>
                </c:pt>
                <c:pt idx="49">
                  <c:v>1440846.2400868558</c:v>
                </c:pt>
                <c:pt idx="50">
                  <c:v>1514617.1355225502</c:v>
                </c:pt>
                <c:pt idx="51">
                  <c:v>1591349.4100548388</c:v>
                </c:pt>
                <c:pt idx="52">
                  <c:v>1671154.7994089536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D-B54F-A856-D06113B7B490}"/>
            </c:ext>
          </c:extLst>
        </c:ser>
        <c:ser>
          <c:idx val="17"/>
          <c:order val="1"/>
          <c:tx>
            <c:v>DB Accumulated Benefit (Baseline: Graded Multiplier)</c:v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Main!$I$5:$I$57</c:f>
              <c:numCache>
                <c:formatCode>[$$-409]#,##0</c:formatCode>
                <c:ptCount val="53"/>
                <c:pt idx="0">
                  <c:v>0</c:v>
                </c:pt>
                <c:pt idx="1">
                  <c:v>2649.567929549733</c:v>
                </c:pt>
                <c:pt idx="2">
                  <c:v>5629.5220801435653</c:v>
                </c:pt>
                <c:pt idx="3">
                  <c:v>8880.6878546377793</c:v>
                </c:pt>
                <c:pt idx="4">
                  <c:v>12370.265072151455</c:v>
                </c:pt>
                <c:pt idx="5">
                  <c:v>16111.698422946563</c:v>
                </c:pt>
                <c:pt idx="6">
                  <c:v>20119.112431243477</c:v>
                </c:pt>
                <c:pt idx="7">
                  <c:v>24407.343854468185</c:v>
                </c:pt>
                <c:pt idx="8">
                  <c:v>28991.975570950526</c:v>
                </c:pt>
                <c:pt idx="9">
                  <c:v>33889.372022793825</c:v>
                </c:pt>
                <c:pt idx="10">
                  <c:v>39116.716283575581</c:v>
                </c:pt>
                <c:pt idx="11">
                  <c:v>44692.048823606186</c:v>
                </c:pt>
                <c:pt idx="12">
                  <c:v>50634.308048673098</c:v>
                </c:pt>
                <c:pt idx="13">
                  <c:v>56963.372691537639</c:v>
                </c:pt>
                <c:pt idx="14">
                  <c:v>63700.106138936433</c:v>
                </c:pt>
                <c:pt idx="15">
                  <c:v>70866.402780475531</c:v>
                </c:pt>
                <c:pt idx="16">
                  <c:v>78485.236469599287</c:v>
                </c:pt>
                <c:pt idx="17">
                  <c:v>86557.858934611984</c:v>
                </c:pt>
                <c:pt idx="18">
                  <c:v>95107.15470273573</c:v>
                </c:pt>
                <c:pt idx="19">
                  <c:v>104157.07752284416</c:v>
                </c:pt>
                <c:pt idx="20">
                  <c:v>113732.69827045154</c:v>
                </c:pt>
                <c:pt idx="21">
                  <c:v>123860.25494546676</c:v>
                </c:pt>
                <c:pt idx="22">
                  <c:v>134567.20485267919</c:v>
                </c:pt>
                <c:pt idx="23">
                  <c:v>145882.2790587694</c:v>
                </c:pt>
                <c:pt idx="24">
                  <c:v>157835.53922362652</c:v>
                </c:pt>
                <c:pt idx="25">
                  <c:v>172599.91236174112</c:v>
                </c:pt>
                <c:pt idx="26">
                  <c:v>215272.12294216358</c:v>
                </c:pt>
                <c:pt idx="27">
                  <c:v>268063.52361322916</c:v>
                </c:pt>
                <c:pt idx="28">
                  <c:v>332518.21321972256</c:v>
                </c:pt>
                <c:pt idx="29">
                  <c:v>410989.50496518734</c:v>
                </c:pt>
                <c:pt idx="30">
                  <c:v>507005.14438145672</c:v>
                </c:pt>
                <c:pt idx="31">
                  <c:v>575710.45531877258</c:v>
                </c:pt>
                <c:pt idx="32">
                  <c:v>652618.41270546278</c:v>
                </c:pt>
                <c:pt idx="33">
                  <c:v>738636.95125443954</c:v>
                </c:pt>
                <c:pt idx="34">
                  <c:v>769738.42036519398</c:v>
                </c:pt>
                <c:pt idx="35">
                  <c:v>800941.41282512643</c:v>
                </c:pt>
                <c:pt idx="36">
                  <c:v>832152.53973361268</c:v>
                </c:pt>
                <c:pt idx="37">
                  <c:v>861829.58672287175</c:v>
                </c:pt>
                <c:pt idx="38">
                  <c:v>889789.37497624056</c:v>
                </c:pt>
                <c:pt idx="39">
                  <c:v>915838.50253659743</c:v>
                </c:pt>
                <c:pt idx="40">
                  <c:v>941199.72328553873</c:v>
                </c:pt>
                <c:pt idx="41">
                  <c:v>965761.77125073597</c:v>
                </c:pt>
                <c:pt idx="42">
                  <c:v>989414.15646611224</c:v>
                </c:pt>
                <c:pt idx="43">
                  <c:v>1012047.8839582666</c:v>
                </c:pt>
                <c:pt idx="44">
                  <c:v>1033539.5926452538</c:v>
                </c:pt>
                <c:pt idx="45">
                  <c:v>1053783.9829406489</c:v>
                </c:pt>
                <c:pt idx="46">
                  <c:v>1072652.6156265689</c:v>
                </c:pt>
                <c:pt idx="47">
                  <c:v>1088219.064527371</c:v>
                </c:pt>
                <c:pt idx="48">
                  <c:v>1100384.4430797461</c:v>
                </c:pt>
                <c:pt idx="49">
                  <c:v>1109026.1195542943</c:v>
                </c:pt>
                <c:pt idx="50">
                  <c:v>1115746.3404513879</c:v>
                </c:pt>
                <c:pt idx="51">
                  <c:v>1120474.0417330461</c:v>
                </c:pt>
                <c:pt idx="52">
                  <c:v>1123198.2607777673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D-B54F-A856-D06113B7B490}"/>
            </c:ext>
          </c:extLst>
        </c:ser>
        <c:ser>
          <c:idx val="0"/>
          <c:order val="2"/>
          <c:tx>
            <c:strRef>
              <c:f>Main!$Y$2</c:f>
              <c:strCache>
                <c:ptCount val="1"/>
                <c:pt idx="0">
                  <c:v>DC Accumulated Benefit (5% Return)</c:v>
                </c:pt>
              </c:strCache>
            </c:strRef>
          </c:tx>
          <c:spPr>
            <a:ln w="38100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Main!$AD$5:$AD$57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11979.970956346941</c:v>
                </c:pt>
                <c:pt idx="3">
                  <c:v>18767.547505324976</c:v>
                </c:pt>
                <c:pt idx="4">
                  <c:v>25958.983755560315</c:v>
                </c:pt>
                <c:pt idx="5">
                  <c:v>33572.716819796267</c:v>
                </c:pt>
                <c:pt idx="6">
                  <c:v>41627.938977733582</c:v>
                </c:pt>
                <c:pt idx="7">
                  <c:v>50144.626862051417</c:v>
                </c:pt>
                <c:pt idx="8">
                  <c:v>59143.571733203265</c:v>
                </c:pt>
                <c:pt idx="9">
                  <c:v>68646.410882669879</c:v>
                </c:pt>
                <c:pt idx="10">
                  <c:v>78675.660205774751</c:v>
                </c:pt>
                <c:pt idx="11">
                  <c:v>89254.747986641218</c:v>
                </c:pt>
                <c:pt idx="12">
                  <c:v>100408.04993939612</c:v>
                </c:pt>
                <c:pt idx="13">
                  <c:v>112160.92555130525</c:v>
                </c:pt>
                <c:pt idx="14">
                  <c:v>124539.75577516135</c:v>
                </c:pt>
                <c:pt idx="15">
                  <c:v>137571.98211993993</c:v>
                </c:pt>
                <c:pt idx="16">
                  <c:v>151286.14719049123</c:v>
                </c:pt>
                <c:pt idx="17">
                  <c:v>165662.96760850481</c:v>
                </c:pt>
                <c:pt idx="18">
                  <c:v>180728.88588128448</c:v>
                </c:pt>
                <c:pt idx="19">
                  <c:v>196511.30860745514</c:v>
                </c:pt>
                <c:pt idx="20">
                  <c:v>213038.63982681246</c:v>
                </c:pt>
                <c:pt idx="21">
                  <c:v>230340.31548483475</c:v>
                </c:pt>
                <c:pt idx="22">
                  <c:v>248446.83904822514</c:v>
                </c:pt>
                <c:pt idx="23">
                  <c:v>267389.81830901583</c:v>
                </c:pt>
                <c:pt idx="24">
                  <c:v>287202.00341596885</c:v>
                </c:pt>
                <c:pt idx="25">
                  <c:v>307917.3261732487</c:v>
                </c:pt>
                <c:pt idx="26">
                  <c:v>329570.94064762024</c:v>
                </c:pt>
                <c:pt idx="27">
                  <c:v>352133.8753008605</c:v>
                </c:pt>
                <c:pt idx="28">
                  <c:v>375638.58004314511</c:v>
                </c:pt>
                <c:pt idx="29">
                  <c:v>400118.57296967297</c:v>
                </c:pt>
                <c:pt idx="30">
                  <c:v>425608.47386806371</c:v>
                </c:pt>
                <c:pt idx="31">
                  <c:v>452144.03874377173</c:v>
                </c:pt>
                <c:pt idx="32">
                  <c:v>479725.30326122261</c:v>
                </c:pt>
                <c:pt idx="33">
                  <c:v>508387.69763751631</c:v>
                </c:pt>
                <c:pt idx="34">
                  <c:v>538167.76575425407</c:v>
                </c:pt>
                <c:pt idx="35">
                  <c:v>569103.19864719955</c:v>
                </c:pt>
                <c:pt idx="36">
                  <c:v>601232.86897448986</c:v>
                </c:pt>
                <c:pt idx="37">
                  <c:v>634514.59892991278</c:v>
                </c:pt>
                <c:pt idx="38">
                  <c:v>668984.3010102082</c:v>
                </c:pt>
                <c:pt idx="39">
                  <c:v>704678.93791632098</c:v>
                </c:pt>
                <c:pt idx="40">
                  <c:v>741636.55224201502</c:v>
                </c:pt>
                <c:pt idx="41">
                  <c:v>779896.29698566603</c:v>
                </c:pt>
                <c:pt idx="42">
                  <c:v>819498.46690778981</c:v>
                </c:pt>
                <c:pt idx="43">
                  <c:v>860484.53075748915</c:v>
                </c:pt>
                <c:pt idx="44">
                  <c:v>902897.16439162055</c:v>
                </c:pt>
                <c:pt idx="45">
                  <c:v>946780.28481113794</c:v>
                </c:pt>
                <c:pt idx="46">
                  <c:v>992179.08513973234</c:v>
                </c:pt>
                <c:pt idx="47">
                  <c:v>1039042.5875784631</c:v>
                </c:pt>
                <c:pt idx="48">
                  <c:v>1087413.1644026677</c:v>
                </c:pt>
                <c:pt idx="49">
                  <c:v>1137334.3639062005</c:v>
                </c:pt>
                <c:pt idx="50">
                  <c:v>1188850.9424755508</c:v>
                </c:pt>
                <c:pt idx="51">
                  <c:v>1242008.8975320272</c:v>
                </c:pt>
                <c:pt idx="52">
                  <c:v>1296855.5013654327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D-B54F-A856-D06113B7B490}"/>
            </c:ext>
          </c:extLst>
        </c:ser>
        <c:ser>
          <c:idx val="1"/>
          <c:order val="3"/>
          <c:tx>
            <c:strRef>
              <c:f>Main!$AE$2</c:f>
              <c:strCache>
                <c:ptCount val="1"/>
                <c:pt idx="0">
                  <c:v>DC Accumulated Benefit (4% Return)</c:v>
                </c:pt>
              </c:strCache>
            </c:strRef>
          </c:tx>
          <c:spPr>
            <a:ln w="381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Main!$AJ$5:$AJ$57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11924.443860373143</c:v>
                </c:pt>
                <c:pt idx="3">
                  <c:v>18593.906537719871</c:v>
                </c:pt>
                <c:pt idx="4">
                  <c:v>25598.825240780308</c:v>
                </c:pt>
                <c:pt idx="5">
                  <c:v>32952.516631114791</c:v>
                </c:pt>
                <c:pt idx="6">
                  <c:v>40668.784587096219</c:v>
                </c:pt>
                <c:pt idx="7">
                  <c:v>48761.937418491332</c:v>
                </c:pt>
                <c:pt idx="8">
                  <c:v>57246.80567948884</c:v>
                </c:pt>
                <c:pt idx="9">
                  <c:v>66138.760600816531</c:v>
                </c:pt>
                <c:pt idx="10">
                  <c:v>75453.733162298784</c:v>
                </c:pt>
                <c:pt idx="11">
                  <c:v>85208.233827939257</c:v>
                </c:pt>
                <c:pt idx="12">
                  <c:v>95419.372966372699</c:v>
                </c:pt>
                <c:pt idx="13">
                  <c:v>106104.88198031421</c:v>
                </c:pt>
                <c:pt idx="14">
                  <c:v>117283.13516944621</c:v>
                </c:pt>
                <c:pt idx="15">
                  <c:v>128973.1723520227</c:v>
                </c:pt>
                <c:pt idx="16">
                  <c:v>141194.72227133886</c:v>
                </c:pt>
                <c:pt idx="17">
                  <c:v>153919.25769376312</c:v>
                </c:pt>
                <c:pt idx="18">
                  <c:v>167164.00765398232</c:v>
                </c:pt>
                <c:pt idx="19">
                  <c:v>180946.74898378071</c:v>
                </c:pt>
                <c:pt idx="20">
                  <c:v>195285.82310828342</c:v>
                </c:pt>
                <c:pt idx="21">
                  <c:v>210200.15334738896</c:v>
                </c:pt>
                <c:pt idx="22">
                  <c:v>225709.26273742615</c:v>
                </c:pt>
                <c:pt idx="23">
                  <c:v>241833.29238851389</c:v>
                </c:pt>
                <c:pt idx="24">
                  <c:v>258593.02039356082</c:v>
                </c:pt>
                <c:pt idx="25">
                  <c:v>276009.88130531326</c:v>
                </c:pt>
                <c:pt idx="26">
                  <c:v>294105.98619834363</c:v>
                </c:pt>
                <c:pt idx="27">
                  <c:v>312838.75350748748</c:v>
                </c:pt>
                <c:pt idx="28">
                  <c:v>332227.07352175971</c:v>
                </c:pt>
                <c:pt idx="29">
                  <c:v>352290.35528490786</c:v>
                </c:pt>
                <c:pt idx="30">
                  <c:v>373048.54025256017</c:v>
                </c:pt>
                <c:pt idx="31">
                  <c:v>394522.11629995331</c:v>
                </c:pt>
                <c:pt idx="32">
                  <c:v>416695.2399565684</c:v>
                </c:pt>
                <c:pt idx="33">
                  <c:v>439587.19018572889</c:v>
                </c:pt>
                <c:pt idx="34">
                  <c:v>463217.73668214248</c:v>
                </c:pt>
                <c:pt idx="35">
                  <c:v>487607.15180853102</c:v>
                </c:pt>
                <c:pt idx="36">
                  <c:v>512776.22281440452</c:v>
                </c:pt>
                <c:pt idx="37">
                  <c:v>538663.99678200693</c:v>
                </c:pt>
                <c:pt idx="38">
                  <c:v>565287.70225898945</c:v>
                </c:pt>
                <c:pt idx="39">
                  <c:v>592664.94700055593</c:v>
                </c:pt>
                <c:pt idx="40">
                  <c:v>620813.72590308241</c:v>
                </c:pt>
                <c:pt idx="41">
                  <c:v>649752.42909822334</c:v>
                </c:pt>
                <c:pt idx="42">
                  <c:v>679499.85021067772</c:v>
                </c:pt>
                <c:pt idx="43">
                  <c:v>710075.19478284405</c:v>
                </c:pt>
                <c:pt idx="44">
                  <c:v>741498.088869659</c:v>
                </c:pt>
                <c:pt idx="45">
                  <c:v>773788.58780697524</c:v>
                </c:pt>
                <c:pt idx="46">
                  <c:v>806967.18515690556</c:v>
                </c:pt>
                <c:pt idx="47">
                  <c:v>840957.33884150744</c:v>
                </c:pt>
                <c:pt idx="48">
                  <c:v>875775.91788705043</c:v>
                </c:pt>
                <c:pt idx="49">
                  <c:v>911440.11645361513</c:v>
                </c:pt>
                <c:pt idx="50">
                  <c:v>947967.45984498761</c:v>
                </c:pt>
                <c:pt idx="51">
                  <c:v>985375.81062685233</c:v>
                </c:pt>
                <c:pt idx="52">
                  <c:v>1023683.3748552104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D-B54F-A856-D06113B7B490}"/>
            </c:ext>
          </c:extLst>
        </c:ser>
        <c:ser>
          <c:idx val="3"/>
          <c:order val="4"/>
          <c:tx>
            <c:v>DB Accumulated Benefit (Alternative: Fixed Multiplier)</c:v>
          </c:tx>
          <c:spPr>
            <a:ln w="381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</c:numCache>
            </c:numRef>
          </c:cat>
          <c:val>
            <c:numRef>
              <c:f>Main!$H$86:$H$138</c:f>
              <c:numCache>
                <c:formatCode>[$$-409]#,##0</c:formatCode>
                <c:ptCount val="53"/>
                <c:pt idx="0">
                  <c:v>0</c:v>
                </c:pt>
                <c:pt idx="1">
                  <c:v>2761.5894555516288</c:v>
                </c:pt>
                <c:pt idx="2">
                  <c:v>5776.9319989056567</c:v>
                </c:pt>
                <c:pt idx="3">
                  <c:v>8964.2958192791993</c:v>
                </c:pt>
                <c:pt idx="4">
                  <c:v>12308.880795088578</c:v>
                </c:pt>
                <c:pt idx="5">
                  <c:v>15801.196641856526</c:v>
                </c:pt>
                <c:pt idx="6">
                  <c:v>19430.286409142158</c:v>
                </c:pt>
                <c:pt idx="7">
                  <c:v>23192.081669444564</c:v>
                </c:pt>
                <c:pt idx="8">
                  <c:v>27081.940666325143</c:v>
                </c:pt>
                <c:pt idx="9">
                  <c:v>31094.676873514316</c:v>
                </c:pt>
                <c:pt idx="10">
                  <c:v>35224.593511952226</c:v>
                </c:pt>
                <c:pt idx="11">
                  <c:v>39465.523722713835</c:v>
                </c:pt>
                <c:pt idx="12">
                  <c:v>43810.876004623453</c:v>
                </c:pt>
                <c:pt idx="13">
                  <c:v>48262.700869333181</c:v>
                </c:pt>
                <c:pt idx="14">
                  <c:v>52823.085830987293</c:v>
                </c:pt>
                <c:pt idx="15">
                  <c:v>57494.156048308061</c:v>
                </c:pt>
                <c:pt idx="16">
                  <c:v>62278.074977604068</c:v>
                </c:pt>
                <c:pt idx="17">
                  <c:v>67167.688993211428</c:v>
                </c:pt>
                <c:pt idx="18">
                  <c:v>72164.933769541953</c:v>
                </c:pt>
                <c:pt idx="19">
                  <c:v>77271.778374217698</c:v>
                </c:pt>
                <c:pt idx="20">
                  <c:v>82490.225831385251</c:v>
                </c:pt>
                <c:pt idx="21">
                  <c:v>92946.199468066581</c:v>
                </c:pt>
                <c:pt idx="22">
                  <c:v>104949.98733460932</c:v>
                </c:pt>
                <c:pt idx="23">
                  <c:v>118264.21918528514</c:v>
                </c:pt>
                <c:pt idx="24">
                  <c:v>133021.61720582459</c:v>
                </c:pt>
                <c:pt idx="25">
                  <c:v>149367.34157313203</c:v>
                </c:pt>
                <c:pt idx="26">
                  <c:v>167461.70694129271</c:v>
                </c:pt>
                <c:pt idx="27">
                  <c:v>187480.18164049825</c:v>
                </c:pt>
                <c:pt idx="28">
                  <c:v>209615.30748793617</c:v>
                </c:pt>
                <c:pt idx="29">
                  <c:v>234078.33756676584</c:v>
                </c:pt>
                <c:pt idx="30">
                  <c:v>349029.15837480628</c:v>
                </c:pt>
                <c:pt idx="31">
                  <c:v>389180.40856004506</c:v>
                </c:pt>
                <c:pt idx="32">
                  <c:v>432933.48993160494</c:v>
                </c:pt>
                <c:pt idx="33">
                  <c:v>481500.03961836064</c:v>
                </c:pt>
                <c:pt idx="34">
                  <c:v>493791.88339992479</c:v>
                </c:pt>
                <c:pt idx="35">
                  <c:v>505648.87681799656</c:v>
                </c:pt>
                <c:pt idx="36">
                  <c:v>517030.89408569119</c:v>
                </c:pt>
                <c:pt idx="37">
                  <c:v>527898.05484002875</c:v>
                </c:pt>
                <c:pt idx="38">
                  <c:v>538207.47226139181</c:v>
                </c:pt>
                <c:pt idx="39">
                  <c:v>547914.77815239178</c:v>
                </c:pt>
                <c:pt idx="40">
                  <c:v>556978.65996425285</c:v>
                </c:pt>
                <c:pt idx="41">
                  <c:v>565356.45129480201</c:v>
                </c:pt>
                <c:pt idx="42">
                  <c:v>573005.25179153844</c:v>
                </c:pt>
                <c:pt idx="43">
                  <c:v>579885.36949783005</c:v>
                </c:pt>
                <c:pt idx="44">
                  <c:v>585958.5803417617</c:v>
                </c:pt>
                <c:pt idx="45">
                  <c:v>591188.0267997036</c:v>
                </c:pt>
                <c:pt idx="46">
                  <c:v>595541.20800449024</c:v>
                </c:pt>
                <c:pt idx="47">
                  <c:v>598986.48089378444</c:v>
                </c:pt>
                <c:pt idx="48">
                  <c:v>601494.24723500141</c:v>
                </c:pt>
                <c:pt idx="49">
                  <c:v>603041.33101012616</c:v>
                </c:pt>
                <c:pt idx="50">
                  <c:v>603604.09084092302</c:v>
                </c:pt>
                <c:pt idx="51">
                  <c:v>603162.23472583061</c:v>
                </c:pt>
                <c:pt idx="52">
                  <c:v>601702.80327577947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AD-B54F-A856-D06113B7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54476448"/>
        <c:axId val="-276577552"/>
      </c:lineChart>
      <c:catAx>
        <c:axId val="-3544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>
                    <a:latin typeface="Calibri" charset="0"/>
                    <a:ea typeface="Calibri" charset="0"/>
                    <a:cs typeface="Calibri" charset="0"/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50254420293271729"/>
              <c:y val="0.80551620143077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+mn-lt"/>
              </a:defRPr>
            </a:pPr>
            <a:endParaRPr lang="en-US"/>
          </a:p>
        </c:txPr>
        <c:crossAx val="-276577552"/>
        <c:crosses val="autoZero"/>
        <c:auto val="1"/>
        <c:lblAlgn val="ctr"/>
        <c:lblOffset val="100"/>
        <c:tickLblSkip val="2"/>
        <c:noMultiLvlLbl val="0"/>
      </c:catAx>
      <c:valAx>
        <c:axId val="-276577552"/>
        <c:scaling>
          <c:orientation val="minMax"/>
          <c:max val="7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 b="1">
                    <a:latin typeface="Calibri" charset="0"/>
                    <a:ea typeface="Calibri" charset="0"/>
                    <a:cs typeface="Calibri" charset="0"/>
                  </a:rPr>
                  <a:t>Accumulated Benefit</a:t>
                </a:r>
              </a:p>
            </c:rich>
          </c:tx>
          <c:layout>
            <c:manualLayout>
              <c:xMode val="edge"/>
              <c:yMode val="edge"/>
              <c:x val="3.3423252648974401E-3"/>
              <c:y val="0.23711475292773501"/>
            </c:manualLayout>
          </c:layout>
          <c:overlay val="0"/>
        </c:title>
        <c:numFmt formatCode="&quot;$&quot;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3544764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2.0967278042340515E-2"/>
          <c:y val="0.84744073502595052"/>
          <c:w val="0.96330378612853029"/>
          <c:h val="0.11693014448029179"/>
        </c:manualLayout>
      </c:layout>
      <c:overlay val="0"/>
      <c:spPr>
        <a:solidFill>
          <a:schemeClr val="bg1"/>
        </a:solidFill>
        <a:ln>
          <a:solidFill>
            <a:srgbClr val="FFFFFF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latin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4474628171478503E-2"/>
          <c:y val="0.10060777559055099"/>
          <c:w val="0.81199862801240796"/>
          <c:h val="0.81067120516185498"/>
        </c:manualLayout>
      </c:layout>
      <c:barChart>
        <c:barDir val="col"/>
        <c:grouping val="clustered"/>
        <c:varyColors val="0"/>
        <c:ser>
          <c:idx val="0"/>
          <c:order val="0"/>
          <c:tx>
            <c:v/>
          </c:tx>
          <c:invertIfNegative val="0"/>
          <c:cat>
            <c:numRef>
              <c:f>Retention!$B$5:$B$50</c:f>
              <c:numCache>
                <c:formatCode>0</c:formatCode>
                <c:ptCount val="46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57</c:v>
                </c:pt>
                <c:pt idx="31">
                  <c:v>58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71</c:v>
                </c:pt>
                <c:pt idx="45">
                  <c:v>72</c:v>
                </c:pt>
              </c:numCache>
            </c:numRef>
          </c:cat>
          <c:val>
            <c:numRef>
              <c:f>Retention!$H$5:$H$50</c:f>
              <c:numCache>
                <c:formatCode>0%</c:formatCode>
                <c:ptCount val="46"/>
                <c:pt idx="0">
                  <c:v>1</c:v>
                </c:pt>
                <c:pt idx="1">
                  <c:v>0.72</c:v>
                </c:pt>
                <c:pt idx="2">
                  <c:v>0.54720000000000002</c:v>
                </c:pt>
                <c:pt idx="3">
                  <c:v>0.44870399999999999</c:v>
                </c:pt>
                <c:pt idx="4">
                  <c:v>0.37691135999999997</c:v>
                </c:pt>
                <c:pt idx="5">
                  <c:v>0.3279128832</c:v>
                </c:pt>
                <c:pt idx="6">
                  <c:v>0.30659854579200002</c:v>
                </c:pt>
                <c:pt idx="7">
                  <c:v>0.28666964031552</c:v>
                </c:pt>
                <c:pt idx="8">
                  <c:v>0.26803611369501118</c:v>
                </c:pt>
                <c:pt idx="9">
                  <c:v>0.25329412744178559</c:v>
                </c:pt>
                <c:pt idx="10">
                  <c:v>0.23936295043248737</c:v>
                </c:pt>
                <c:pt idx="11">
                  <c:v>0.22619798815870057</c:v>
                </c:pt>
                <c:pt idx="12">
                  <c:v>0.21375709880997204</c:v>
                </c:pt>
                <c:pt idx="13">
                  <c:v>0.20200045837542357</c:v>
                </c:pt>
                <c:pt idx="14">
                  <c:v>0.19291043774852951</c:v>
                </c:pt>
                <c:pt idx="15">
                  <c:v>0.18422946804984569</c:v>
                </c:pt>
                <c:pt idx="16">
                  <c:v>0.17593914198760263</c:v>
                </c:pt>
                <c:pt idx="17">
                  <c:v>0.16802188059816051</c:v>
                </c:pt>
                <c:pt idx="18">
                  <c:v>0.16046089597124327</c:v>
                </c:pt>
                <c:pt idx="19">
                  <c:v>0.15372153834045105</c:v>
                </c:pt>
                <c:pt idx="20">
                  <c:v>0.1472652337301521</c:v>
                </c:pt>
                <c:pt idx="21">
                  <c:v>0.14108009391348572</c:v>
                </c:pt>
                <c:pt idx="22">
                  <c:v>0.13515472996911931</c:v>
                </c:pt>
                <c:pt idx="23">
                  <c:v>0.1294782313104163</c:v>
                </c:pt>
                <c:pt idx="24">
                  <c:v>0.12442858028931007</c:v>
                </c:pt>
                <c:pt idx="25">
                  <c:v>0.11957586565802698</c:v>
                </c:pt>
                <c:pt idx="26">
                  <c:v>0.11491240689736393</c:v>
                </c:pt>
                <c:pt idx="27">
                  <c:v>0.11043082302836674</c:v>
                </c:pt>
                <c:pt idx="28">
                  <c:v>0.10612402093026044</c:v>
                </c:pt>
                <c:pt idx="29">
                  <c:v>0.10506278072095783</c:v>
                </c:pt>
                <c:pt idx="30">
                  <c:v>0.10401215291374825</c:v>
                </c:pt>
                <c:pt idx="31">
                  <c:v>0.10297203138461077</c:v>
                </c:pt>
                <c:pt idx="32">
                  <c:v>0.10194231107076465</c:v>
                </c:pt>
                <c:pt idx="33">
                  <c:v>9.2767503074395838E-2</c:v>
                </c:pt>
                <c:pt idx="34">
                  <c:v>8.4418427797700216E-2</c:v>
                </c:pt>
                <c:pt idx="35">
                  <c:v>7.1755663628045183E-2</c:v>
                </c:pt>
                <c:pt idx="36">
                  <c:v>5.7404530902436149E-2</c:v>
                </c:pt>
                <c:pt idx="37">
                  <c:v>4.592362472194892E-2</c:v>
                </c:pt>
                <c:pt idx="38">
                  <c:v>3.6738899777559134E-2</c:v>
                </c:pt>
                <c:pt idx="39">
                  <c:v>2.3880284855413436E-2</c:v>
                </c:pt>
                <c:pt idx="40">
                  <c:v>1.5522185156018733E-2</c:v>
                </c:pt>
                <c:pt idx="41">
                  <c:v>1.2417748124814987E-2</c:v>
                </c:pt>
                <c:pt idx="42">
                  <c:v>9.9341984998519896E-3</c:v>
                </c:pt>
                <c:pt idx="43">
                  <c:v>7.9473587998815914E-3</c:v>
                </c:pt>
                <c:pt idx="44">
                  <c:v>6.3578870399052731E-3</c:v>
                </c:pt>
                <c:pt idx="45">
                  <c:v>5.0863096319242185E-3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9-4947-85A2-BE1CACF6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76166080"/>
        <c:axId val="-276163760"/>
      </c:barChart>
      <c:catAx>
        <c:axId val="-2761660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-276163760"/>
        <c:crosses val="autoZero"/>
        <c:auto val="1"/>
        <c:lblAlgn val="ctr"/>
        <c:lblOffset val="100"/>
        <c:noMultiLvlLbl val="0"/>
      </c:catAx>
      <c:valAx>
        <c:axId val="-276163760"/>
        <c:scaling>
          <c:orientation val="minMax"/>
          <c:max val="1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76166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12382500" y="5067300"/>
    <xdr:ext cx="8483600" cy="57032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 editAs="oneCell">
    <xdr:from>
      <xdr:col>10</xdr:col>
      <xdr:colOff>622300</xdr:colOff>
      <xdr:row>2</xdr:row>
      <xdr:rowOff>774700</xdr:rowOff>
    </xdr:from>
    <xdr:to>
      <xdr:col>16</xdr:col>
      <xdr:colOff>745491</xdr:colOff>
      <xdr:row>16</xdr:row>
      <xdr:rowOff>135792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3300" y="1244600"/>
          <a:ext cx="6591300" cy="3041552"/>
        </a:xfrm>
        <a:prstGeom prst="rect">
          <a:avLst/>
        </a:prstGeom>
      </xdr:spPr>
    </xdr:pic>
    <xdr:clientData/>
  </xdr:twoCellAnchor>
  <xdr:absoluteAnchor>
    <xdr:pos x="12065000" y="17970500"/>
    <xdr:ext cx="8483600" cy="57032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64DE97-D5DA-5944-8F9F-BBFC578C496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0.01148</cdr:x>
      <cdr:y>0.95558</cdr:y>
    </cdr:from>
    <cdr:to>
      <cdr:x>0.62673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94516" y="5352749"/>
          <a:ext cx="5063182" cy="2488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000" b="0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Source: Reason</a:t>
          </a:r>
          <a:r>
            <a:rPr lang="en-US" sz="1000" b="0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Foundation Analysis of ERB Actuarial Assumptions and Plan Benefit Provisions</a:t>
          </a:r>
          <a:endParaRPr lang="en-US" sz="1000" b="0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0.01148</cdr:x>
      <cdr:y>0.95558</cdr:y>
    </cdr:from>
    <cdr:to>
      <cdr:x>0.62673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94516" y="5352749"/>
          <a:ext cx="5063182" cy="2488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000" b="0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Source: Reason</a:t>
          </a:r>
          <a:r>
            <a:rPr lang="en-US" sz="1000" b="0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Foundation Analysis of ERB Actuarial Assumptions and Plan Benefit Provisions</a:t>
          </a:r>
          <a:endParaRPr lang="en-US" sz="1000" b="0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330200</xdr:colOff>
      <xdr:row>1</xdr:row>
      <xdr:rowOff>127000</xdr:rowOff>
    </xdr:from>
    <xdr:to>
      <xdr:col>47</xdr:col>
      <xdr:colOff>67756</xdr:colOff>
      <xdr:row>11</xdr:row>
      <xdr:rowOff>20320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DC4D0A-7A31-7746-938B-D1F9058E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06300" y="368300"/>
          <a:ext cx="6326316" cy="1955800"/>
        </a:xfrm>
        <a:prstGeom prst="rect">
          <a:avLst/>
        </a:prstGeom>
      </xdr:spPr>
    </xdr:pic>
    <xdr:clientData/>
  </xdr:twoCellAnchor>
  <xdr:twoCellAnchor editAs="oneCell">
    <xdr:from>
      <xdr:col>8</xdr:col>
      <xdr:colOff>59765</xdr:colOff>
      <xdr:row>34</xdr:row>
      <xdr:rowOff>59764</xdr:rowOff>
    </xdr:from>
    <xdr:to>
      <xdr:col>15</xdr:col>
      <xdr:colOff>706800</xdr:colOff>
      <xdr:row>45</xdr:row>
      <xdr:rowOff>179293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1EFCCF-F356-004C-9D17-37C47FAD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4353" y="7201646"/>
          <a:ext cx="7596923" cy="24204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58</xdr:col>
      <xdr:colOff>0</xdr:colOff>
      <xdr:row>6</xdr:row>
      <xdr:rowOff>0</xdr:rowOff>
    </xdr:from>
    <xdr:to>
      <xdr:col>70</xdr:col>
      <xdr:colOff>368300</xdr:colOff>
      <xdr:row>40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5637A3-15D2-054E-9B10-E89A4665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03400" y="1473200"/>
          <a:ext cx="10274300" cy="6972300"/>
        </a:xfrm>
        <a:prstGeom prst="rect">
          <a:avLst/>
        </a:prstGeom>
      </xdr:spPr>
    </xdr:pic>
    <xdr:clientData/>
  </xdr:twoCellAnchor>
  <xdr:twoCellAnchor editAs="oneCell">
    <xdr:from>
      <xdr:col>70</xdr:col>
      <xdr:colOff>718574</xdr:colOff>
      <xdr:row>5</xdr:row>
      <xdr:rowOff>101600</xdr:rowOff>
    </xdr:from>
    <xdr:to>
      <xdr:col>82</xdr:col>
      <xdr:colOff>749299</xdr:colOff>
      <xdr:row>41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5333B-0A1A-A345-AD8A-D42192C3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27974" y="1371600"/>
          <a:ext cx="9936725" cy="7327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50389</xdr:colOff>
      <xdr:row>7</xdr:row>
      <xdr:rowOff>178211</xdr:rowOff>
    </xdr:from>
    <xdr:to>
      <xdr:col>28</xdr:col>
      <xdr:colOff>689199</xdr:colOff>
      <xdr:row>28</xdr:row>
      <xdr:rowOff>24317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4E1B2-202F-814E-99CF-C1AEC17D0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174280</xdr:colOff>
      <xdr:row>38</xdr:row>
      <xdr:rowOff>127000</xdr:rowOff>
    </xdr:from>
    <xdr:to>
      <xdr:col>32</xdr:col>
      <xdr:colOff>50799</xdr:colOff>
      <xdr:row>74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B018D4-3458-924C-8D39-BEFB88F59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74680" y="9232900"/>
          <a:ext cx="9630119" cy="7200900"/>
        </a:xfrm>
        <a:prstGeom prst="rect">
          <a:avLst/>
        </a:prstGeom>
      </xdr:spPr>
    </xdr:pic>
    <xdr:clientData/>
  </xdr:twoCellAnchor>
  <xdr:twoCellAnchor editAs="oneCell">
    <xdr:from>
      <xdr:col>28</xdr:col>
      <xdr:colOff>669580</xdr:colOff>
      <xdr:row>4</xdr:row>
      <xdr:rowOff>76200</xdr:rowOff>
    </xdr:from>
    <xdr:to>
      <xdr:col>41</xdr:col>
      <xdr:colOff>517180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F00C72-8E5C-7946-B96E-0876C2DD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59580" y="2273300"/>
          <a:ext cx="10414000" cy="6832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ilniraula/Library/Containers/com.microsoft.Excel/Data/Downloads/Benefit%20Accruals/SCRS_BenefitModel_Teacher_Wealth_Accrual_03202017_TRS_Modefi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ilniraula/Library/Containers/com.microsoft.Excel/Data/Downloads/Benefit%20Accruals/SCRS_BenefitModel_Teacher_Wealth_Accrual_03202017_TRS_Modified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nil Niraula" id="{DB0292A6-EEF2-3042-85B9-864BED615D04}" userId="Anil Niraula" providerId="None"/>
  <person displayName="Microsoft Office User" id="{80BCA366-A5F0-FF49-B070-06E6EB9632C6}" userId="Microsoft Office User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C5" dT="2019-07-20T19:20:45.52" personId="{80BCA366-A5F0-FF49-B070-06E6EB9632C6}" id="{C7D6C024-9029-1A4B-AFEE-55E2D84922AD}">
    <text>With 401(h) of $50.8 million</text>
  </threadedComment>
  <threadedComment ref="B7" dT="2021-10-08T14:42:23.56" personId="{DB0292A6-EEF2-3042-85B9-864BED615D04}" id="{3EB26E5C-E443-D744-80BC-EF323D31F688}">
    <text>The assumed rate of total payroll growth used in amortizing the unfunded liability as a level percentage of pay is:
Main System and Public Safety: 3.50 percent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iles.eric.ed.gov/fulltext/ED499007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oa.org/resources/experience-studies/2019/mortality-improvement-scale-mp-2019/" TargetMode="External"/><Relationship Id="rId2" Type="http://schemas.openxmlformats.org/officeDocument/2006/relationships/hyperlink" Target="https://www.soa.org/experience-studies/2014/research-2014-rp/" TargetMode="External"/><Relationship Id="rId1" Type="http://schemas.openxmlformats.org/officeDocument/2006/relationships/hyperlink" Target="https://www.soa.org/experience-studies/2017/mortality-improvement-scale-mp-2017/" TargetMode="Externa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E185"/>
  <sheetViews>
    <sheetView tabSelected="1" topLeftCell="A7" zoomScaleNormal="90" zoomScalePageLayoutView="70" workbookViewId="0">
      <pane xSplit="2" topLeftCell="AW1" activePane="topRight" state="frozen"/>
      <selection pane="topRight" activeCell="AT12" sqref="AT12"/>
    </sheetView>
  </sheetViews>
  <sheetFormatPr baseColWidth="10" defaultColWidth="10.83203125" defaultRowHeight="16"/>
  <cols>
    <col min="1" max="1" width="34.5" style="61" customWidth="1"/>
    <col min="2" max="2" width="14.6640625" style="62" customWidth="1"/>
    <col min="3" max="3" width="10.83203125" style="22"/>
    <col min="4" max="4" width="15.33203125" style="23" customWidth="1"/>
    <col min="5" max="8" width="15.33203125" style="127" customWidth="1"/>
    <col min="9" max="9" width="18.83203125" style="127" customWidth="1"/>
    <col min="10" max="10" width="9.33203125" style="63" customWidth="1"/>
    <col min="11" max="18" width="14.1640625" style="63" customWidth="1"/>
    <col min="19" max="19" width="14.1640625" style="101" customWidth="1"/>
    <col min="20" max="20" width="14.1640625" style="22" customWidth="1"/>
    <col min="21" max="23" width="10.83203125" style="22" customWidth="1"/>
    <col min="24" max="24" width="10.83203125" style="31" customWidth="1"/>
    <col min="25" max="25" width="10.83203125" style="101" customWidth="1"/>
    <col min="26" max="29" width="10.83203125" style="22" customWidth="1"/>
    <col min="30" max="30" width="10.83203125" style="31" customWidth="1"/>
    <col min="31" max="31" width="10.83203125" style="101" customWidth="1"/>
    <col min="32" max="35" width="10.83203125" style="22" customWidth="1"/>
    <col min="36" max="36" width="10.83203125" style="31" customWidth="1"/>
    <col min="37" max="37" width="14.1640625" style="101" customWidth="1"/>
    <col min="38" max="38" width="14.1640625" style="22" customWidth="1"/>
    <col min="39" max="39" width="10.83203125" style="22"/>
    <col min="41" max="42" width="10.83203125" style="22"/>
    <col min="43" max="43" width="10.83203125" style="31"/>
    <col min="44" max="44" width="2.5" style="291" customWidth="1"/>
    <col min="45" max="45" width="10.83203125" style="4"/>
    <col min="48" max="48" width="13.5" style="280" customWidth="1"/>
    <col min="49" max="49" width="58.6640625" style="22" customWidth="1"/>
    <col min="50" max="50" width="15" style="22" customWidth="1"/>
    <col min="51" max="51" width="14.6640625" style="22" customWidth="1"/>
    <col min="52" max="52" width="11.1640625" style="22" customWidth="1"/>
    <col min="53" max="53" width="12" style="282" customWidth="1"/>
    <col min="54" max="54" width="19" style="22" customWidth="1"/>
    <col min="55" max="55" width="14.83203125" style="290" customWidth="1"/>
    <col min="56" max="56" width="14.5" style="22" customWidth="1"/>
    <col min="57" max="57" width="15.1640625" style="22" customWidth="1"/>
    <col min="58" max="16384" width="10.83203125" style="22"/>
  </cols>
  <sheetData>
    <row r="1" spans="1:57">
      <c r="A1" s="58"/>
      <c r="B1" s="355"/>
      <c r="C1" s="124" t="s">
        <v>11</v>
      </c>
      <c r="D1" s="125"/>
      <c r="E1" s="125"/>
      <c r="F1" s="125"/>
      <c r="G1" s="125"/>
      <c r="H1" s="125"/>
      <c r="I1" s="125"/>
      <c r="J1" s="125"/>
      <c r="K1" s="125"/>
      <c r="L1" s="125"/>
      <c r="M1" s="59"/>
      <c r="N1" s="59"/>
      <c r="O1" s="59"/>
      <c r="P1" s="59"/>
      <c r="Q1" s="59"/>
      <c r="R1" s="59"/>
      <c r="S1" s="474" t="s">
        <v>12</v>
      </c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60"/>
      <c r="AG1" s="60"/>
      <c r="AH1" s="60"/>
      <c r="AI1" s="60"/>
      <c r="AJ1" s="60"/>
      <c r="AK1" s="135" t="s">
        <v>94</v>
      </c>
      <c r="AL1" s="136"/>
      <c r="AM1" s="136"/>
      <c r="AN1" s="141"/>
      <c r="AO1" s="136"/>
      <c r="AP1" s="136"/>
      <c r="AQ1" s="136"/>
      <c r="AR1" s="136"/>
      <c r="AS1" s="474"/>
      <c r="AT1" s="474"/>
      <c r="AU1" s="474"/>
      <c r="AV1" s="474"/>
      <c r="AW1" s="474"/>
      <c r="AX1" s="474"/>
      <c r="AY1" s="474"/>
      <c r="AZ1" s="474"/>
      <c r="BA1" s="474"/>
      <c r="BB1" s="474"/>
      <c r="BC1" s="474"/>
      <c r="BD1" s="474"/>
      <c r="BE1" s="474"/>
    </row>
    <row r="2" spans="1:57">
      <c r="A2" s="316"/>
      <c r="B2" s="236" t="s">
        <v>167</v>
      </c>
      <c r="C2" s="22" t="str">
        <f>B2 &amp; " -Benefit Projections (DB&amp;DC plans)"</f>
        <v>NDPERS -Benefit Projections (DB&amp;DC plans)</v>
      </c>
      <c r="E2" s="126"/>
      <c r="F2" s="126"/>
      <c r="G2" s="126"/>
      <c r="H2" s="126"/>
      <c r="I2" s="126"/>
      <c r="S2" s="474" t="str">
        <f>"DC Accumulated Benefit ("  &amp; $B$48*100 &amp; "% Return)"</f>
        <v>DC Accumulated Benefit (6% Return)</v>
      </c>
      <c r="T2" s="474"/>
      <c r="U2" s="474"/>
      <c r="V2" s="474"/>
      <c r="W2" s="474"/>
      <c r="X2" s="474"/>
      <c r="Y2" s="474" t="str">
        <f>"DC Accumulated Benefit ("  &amp; $B$49*100 &amp; "% Return)"</f>
        <v>DC Accumulated Benefit (5% Return)</v>
      </c>
      <c r="Z2" s="474"/>
      <c r="AA2" s="474"/>
      <c r="AB2" s="474"/>
      <c r="AC2" s="474"/>
      <c r="AD2" s="474"/>
      <c r="AE2" s="474" t="str">
        <f>"DC Accumulated Benefit ("  &amp; $B$50*100 &amp; "% Return)"</f>
        <v>DC Accumulated Benefit (4% Return)</v>
      </c>
      <c r="AF2" s="474"/>
      <c r="AG2" s="474"/>
      <c r="AH2" s="474"/>
      <c r="AI2" s="474"/>
      <c r="AJ2" s="474"/>
      <c r="AK2" s="139" t="str">
        <f>B23*100 &amp; "%  Return Scenario"</f>
        <v>6.5%  Return Scenario</v>
      </c>
      <c r="AL2" s="125"/>
      <c r="AM2" s="125"/>
      <c r="AO2" s="125"/>
      <c r="AP2" s="125"/>
      <c r="AQ2" s="125"/>
      <c r="AS2" s="475" t="s">
        <v>105</v>
      </c>
      <c r="AT2" s="476"/>
      <c r="AU2" s="476"/>
      <c r="AV2" s="476"/>
      <c r="AW2" s="476"/>
      <c r="AX2" s="476"/>
      <c r="AY2" s="476"/>
      <c r="AZ2" s="476"/>
      <c r="BA2" s="476"/>
      <c r="BB2" s="285"/>
      <c r="BC2" s="286"/>
    </row>
    <row r="3" spans="1:57" s="71" customFormat="1" ht="80" customHeight="1">
      <c r="A3" s="64" t="s">
        <v>9</v>
      </c>
      <c r="B3" s="65"/>
      <c r="C3" s="66" t="s">
        <v>0</v>
      </c>
      <c r="D3" s="66" t="s">
        <v>18</v>
      </c>
      <c r="E3" s="357" t="s">
        <v>147</v>
      </c>
      <c r="F3" s="358" t="s">
        <v>148</v>
      </c>
      <c r="G3" s="235" t="s">
        <v>185</v>
      </c>
      <c r="H3" s="133" t="s">
        <v>38</v>
      </c>
      <c r="I3" s="133" t="s">
        <v>52</v>
      </c>
      <c r="J3" s="142"/>
      <c r="K3" s="67"/>
      <c r="L3" s="68"/>
      <c r="M3" s="67"/>
      <c r="N3" s="68"/>
      <c r="O3" s="67"/>
      <c r="P3" s="68"/>
      <c r="Q3" s="67"/>
      <c r="R3" s="67"/>
      <c r="S3" s="69" t="s">
        <v>46</v>
      </c>
      <c r="T3" s="66" t="s">
        <v>47</v>
      </c>
      <c r="U3" s="66" t="s">
        <v>50</v>
      </c>
      <c r="V3" s="66" t="s">
        <v>49</v>
      </c>
      <c r="W3" s="66" t="s">
        <v>51</v>
      </c>
      <c r="X3" s="70" t="s">
        <v>48</v>
      </c>
      <c r="Y3" s="69" t="s">
        <v>46</v>
      </c>
      <c r="Z3" s="66" t="s">
        <v>47</v>
      </c>
      <c r="AA3" s="66" t="s">
        <v>50</v>
      </c>
      <c r="AB3" s="66" t="s">
        <v>49</v>
      </c>
      <c r="AC3" s="66" t="s">
        <v>51</v>
      </c>
      <c r="AD3" s="70" t="s">
        <v>48</v>
      </c>
      <c r="AE3" s="69" t="s">
        <v>46</v>
      </c>
      <c r="AF3" s="66" t="s">
        <v>47</v>
      </c>
      <c r="AG3" s="66" t="s">
        <v>50</v>
      </c>
      <c r="AH3" s="66" t="s">
        <v>49</v>
      </c>
      <c r="AI3" s="66" t="s">
        <v>51</v>
      </c>
      <c r="AJ3" s="70" t="s">
        <v>48</v>
      </c>
      <c r="AK3" s="137" t="s">
        <v>95</v>
      </c>
      <c r="AL3" s="138" t="s">
        <v>96</v>
      </c>
      <c r="AM3" s="138" t="s">
        <v>97</v>
      </c>
      <c r="AN3" s="140" t="s">
        <v>99</v>
      </c>
      <c r="AO3" s="138" t="s">
        <v>100</v>
      </c>
      <c r="AP3" s="138" t="s">
        <v>98</v>
      </c>
      <c r="AQ3" s="70" t="s">
        <v>125</v>
      </c>
      <c r="AR3" s="292"/>
      <c r="AS3" s="277" t="s">
        <v>102</v>
      </c>
      <c r="AT3" s="262" t="s">
        <v>103</v>
      </c>
      <c r="AU3" s="262" t="s">
        <v>104</v>
      </c>
      <c r="AV3" s="278" t="s">
        <v>116</v>
      </c>
      <c r="AX3" s="256" t="s">
        <v>187</v>
      </c>
      <c r="AY3" s="256"/>
      <c r="AZ3" s="1" t="s">
        <v>152</v>
      </c>
      <c r="BA3" s="283" t="s">
        <v>115</v>
      </c>
      <c r="BC3" s="287" t="s">
        <v>120</v>
      </c>
      <c r="BD3" s="256"/>
      <c r="BE3" s="256"/>
    </row>
    <row r="4" spans="1:57" s="71" customFormat="1">
      <c r="A4" s="72"/>
      <c r="B4" s="65"/>
      <c r="C4" s="66"/>
      <c r="D4" s="66"/>
      <c r="E4" s="357"/>
      <c r="F4" s="358"/>
      <c r="G4" s="73"/>
      <c r="H4" s="73"/>
      <c r="I4" s="73"/>
      <c r="J4" s="74"/>
      <c r="K4" s="67"/>
      <c r="L4" s="68"/>
      <c r="M4" s="67"/>
      <c r="N4" s="68"/>
      <c r="O4" s="67"/>
      <c r="P4" s="68"/>
      <c r="Q4" s="67"/>
      <c r="R4" s="67"/>
      <c r="S4" s="75"/>
      <c r="T4" s="76"/>
      <c r="U4" s="143"/>
      <c r="W4" s="143"/>
      <c r="X4" s="70"/>
      <c r="Y4" s="75"/>
      <c r="Z4" s="76"/>
      <c r="AD4" s="70"/>
      <c r="AE4" s="75"/>
      <c r="AF4" s="76"/>
      <c r="AJ4" s="70"/>
      <c r="AK4" s="75"/>
      <c r="AL4" s="76"/>
      <c r="AQ4" s="70"/>
      <c r="AR4" s="292"/>
      <c r="AS4" s="275"/>
      <c r="AT4" s="263">
        <f ca="1">SUMPRODUCT(AS6:AS57, AT6:AT57)</f>
        <v>31227.839237293989</v>
      </c>
      <c r="AU4" s="263">
        <f>SUMPRODUCT(AS6:AS57, AU6:AU57)</f>
        <v>296585.51143604523</v>
      </c>
      <c r="AV4" s="279">
        <f ca="1">AT4/AU4</f>
        <v>0.10529118258707611</v>
      </c>
      <c r="AW4" s="251" t="s">
        <v>113</v>
      </c>
      <c r="AX4" s="261">
        <v>9.3899999999999997E-2</v>
      </c>
      <c r="AY4" s="274"/>
      <c r="AZ4" s="304">
        <f>AY28</f>
        <v>0.12804587574018972</v>
      </c>
      <c r="BA4" s="310">
        <f>(AX4+AX7)/AZ4</f>
        <v>0.87702941895497877</v>
      </c>
      <c r="BB4" s="255" t="s">
        <v>117</v>
      </c>
      <c r="BC4" s="288">
        <v>1051274417</v>
      </c>
      <c r="BD4" s="265"/>
      <c r="BE4" s="265"/>
    </row>
    <row r="5" spans="1:57" ht="17" customHeight="1">
      <c r="A5" s="77" t="s">
        <v>13</v>
      </c>
      <c r="B5" s="433">
        <v>7.0000000000000007E-2</v>
      </c>
      <c r="C5" s="79">
        <f>$B$11</f>
        <v>27</v>
      </c>
      <c r="D5" s="79">
        <v>0</v>
      </c>
      <c r="E5" s="359">
        <f>AL5</f>
        <v>2709.1832079646019</v>
      </c>
      <c r="F5" s="359">
        <f>AP5</f>
        <v>0</v>
      </c>
      <c r="G5" s="234">
        <f t="shared" ref="G5:G7" si="0">(AM5)/((1+$B$5)^(D5-$D$5))</f>
        <v>0</v>
      </c>
      <c r="H5" s="234">
        <f>IF(D5&lt;$B$10,AM5*AN5+AP5,IF(D5=OptimumBenefits!B2,MAX(AM5*AN5+AP5,OptimumBenefits!D2),0))</f>
        <v>0</v>
      </c>
      <c r="I5" s="234">
        <f t="shared" ref="I5" si="1">H5/(1+$B$6)^($C5-$C$5)</f>
        <v>0</v>
      </c>
      <c r="J5" s="134"/>
      <c r="L5" s="80"/>
      <c r="N5" s="80"/>
      <c r="P5" s="80"/>
      <c r="S5" s="242">
        <f>$B$46*Salary!$G2</f>
        <v>3483.235553097345</v>
      </c>
      <c r="T5" s="243">
        <f>$B$45*Salary!$G2</f>
        <v>2322.1570353982302</v>
      </c>
      <c r="U5" s="244">
        <f>IF($D5=0,0,U4*(1+$B$48)+S4)</f>
        <v>0</v>
      </c>
      <c r="V5" s="245">
        <f>IF(D5&lt;$B$47,0,U5/(1+$B$6)^($C5-$C$5))</f>
        <v>0</v>
      </c>
      <c r="W5" s="244">
        <f>IF($D5=0,0,W4*(1+$B$48)+T4)</f>
        <v>0</v>
      </c>
      <c r="X5" s="246">
        <f>V5+(W5/(1+$B$6)^($C5-$C$5))</f>
        <v>0</v>
      </c>
      <c r="Y5" s="242">
        <f>S5</f>
        <v>3483.235553097345</v>
      </c>
      <c r="Z5" s="243">
        <f>T5</f>
        <v>2322.1570353982302</v>
      </c>
      <c r="AA5" s="245">
        <f>IF($D5=0,0,AA4*(1+$B$49)+Y4)</f>
        <v>0</v>
      </c>
      <c r="AB5" s="245">
        <f>IF(D5&lt;$B$47,0,AA5/(1+$B$6)^($C5-$C$5))</f>
        <v>0</v>
      </c>
      <c r="AC5" s="245">
        <f>IF($D5=0,0,AC4*(1+$B$49)+Z4)</f>
        <v>0</v>
      </c>
      <c r="AD5" s="246">
        <f t="shared" ref="AD5:AD36" si="2">AB5+(AC5/(1+$B$6)^($C5-$C$5))</f>
        <v>0</v>
      </c>
      <c r="AE5" s="242">
        <f>S5</f>
        <v>3483.235553097345</v>
      </c>
      <c r="AF5" s="243">
        <f>T5</f>
        <v>2322.1570353982302</v>
      </c>
      <c r="AG5" s="245">
        <f>IF($D5=0,0,AG4*(1+$B$50)+AE4)</f>
        <v>0</v>
      </c>
      <c r="AH5" s="245">
        <f>IF($D5&lt;$B$47,0,AG5)/(1+$B$6)^($C5-$C$5)</f>
        <v>0</v>
      </c>
      <c r="AI5" s="245">
        <f>IF($D5=0,0,AI4*(1+$B$50)+AF4)</f>
        <v>0</v>
      </c>
      <c r="AJ5" s="246">
        <f t="shared" ref="AJ5:AJ36" si="3">AH5+(AI5/(1+$B$6)^($C5-$C$5))</f>
        <v>0</v>
      </c>
      <c r="AK5" s="305">
        <f>$B$25*Salary!$G2</f>
        <v>2755.6263486725661</v>
      </c>
      <c r="AL5" s="306">
        <f>$B$24*Salary!$G2</f>
        <v>2709.1832079646019</v>
      </c>
      <c r="AM5" s="245">
        <f t="shared" ref="AM5:AM36" si="4">IF($D5=0,0,AM4*(1+$B$23)+AK4)</f>
        <v>0</v>
      </c>
      <c r="AN5" s="247">
        <f>MIN(MAX(0,(0+$B$26*($D5&gt;=5)+($B$27*(D5-5)))),1)</f>
        <v>0</v>
      </c>
      <c r="AO5" s="245">
        <f>(AM5*AN5)/(1+$B$6)^($C5-$C$5)</f>
        <v>0</v>
      </c>
      <c r="AP5" s="245">
        <f t="shared" ref="AP5:AP36" si="5">IF($D5=0,0,AP4*(1+$B$23)+AL4)</f>
        <v>0</v>
      </c>
      <c r="AQ5" s="81">
        <f t="shared" ref="AQ5:AQ36" si="6">AO5+(AP5/(1+$B$6)^($C5-$C$5))</f>
        <v>0</v>
      </c>
      <c r="AR5" s="293"/>
      <c r="AS5" s="275"/>
      <c r="AT5" s="249">
        <f>AH5/(1+$B$5)^($C5-$C$5)</f>
        <v>0</v>
      </c>
      <c r="AU5" s="299">
        <f>VLOOKUP($C5,Salary!$A$2:$K$80, 11,1)/(1+$B$5)^($C5-$C$5)</f>
        <v>0</v>
      </c>
      <c r="AW5" t="s">
        <v>109</v>
      </c>
      <c r="AX5" s="258">
        <v>1.9E-3</v>
      </c>
      <c r="AY5" s="259"/>
      <c r="AZ5" s="259">
        <f>AX5</f>
        <v>1.9E-3</v>
      </c>
      <c r="BA5" s="354">
        <f>AZ4*$BA$4</f>
        <v>0.1123</v>
      </c>
      <c r="BB5" s="104" t="s">
        <v>107</v>
      </c>
      <c r="BC5" s="289">
        <v>1516495525</v>
      </c>
      <c r="BD5" s="266"/>
      <c r="BE5" s="266"/>
    </row>
    <row r="6" spans="1:57">
      <c r="A6" s="77" t="s">
        <v>54</v>
      </c>
      <c r="B6" s="433">
        <v>2.2499999999999999E-2</v>
      </c>
      <c r="C6" s="23">
        <f>C5+1</f>
        <v>28</v>
      </c>
      <c r="D6" s="23">
        <v>1</v>
      </c>
      <c r="E6" s="359">
        <f t="shared" ref="E6:E69" si="7">AL6</f>
        <v>3000.4204028207964</v>
      </c>
      <c r="F6" s="359">
        <f t="shared" ref="F6:F69" si="8">AP6</f>
        <v>2709.1832079646019</v>
      </c>
      <c r="G6" s="234">
        <f t="shared" si="0"/>
        <v>2575.3517277313699</v>
      </c>
      <c r="H6" s="234">
        <f>IF(D6&lt;$B$10,AM6*AN6+AP6,IF(D6=OptimumBenefits!B3,MAX(AM6*AN6+AP6,IF(AND($B$29=1,$B$30=0),OptimumBenefitsFixed!D3,OptimumBenefits!D3),0)))</f>
        <v>2709.1832079646019</v>
      </c>
      <c r="I6" s="234">
        <f>H6/(1+$B$6)^($C6-$C$5)</f>
        <v>2649.567929549733</v>
      </c>
      <c r="J6" s="396"/>
      <c r="S6" s="242">
        <f>$B$46*Salary!$G3</f>
        <v>3857.6833750553092</v>
      </c>
      <c r="T6" s="243">
        <f>$B$45*Salary!$G3</f>
        <v>2571.7889167035391</v>
      </c>
      <c r="U6" s="244">
        <f>IF($D6=0,0,U5*(1+$B$48)+S5)</f>
        <v>3483.235553097345</v>
      </c>
      <c r="V6" s="245">
        <f>IF(D6&lt;$B$47,0,U6/(1+$B$6)^($C6-$C$5))</f>
        <v>3406.5873379925138</v>
      </c>
      <c r="W6" s="244">
        <f>IF($D6=0,0,W5*(1+$B$48)+T5)</f>
        <v>2322.1570353982302</v>
      </c>
      <c r="X6" s="246">
        <f t="shared" ref="X6:X36" si="9">V6+(W6/(1+$B$6)^($C6-$C$5))</f>
        <v>5677.6455633208561</v>
      </c>
      <c r="Y6" s="242">
        <f t="shared" ref="Y6:Y69" si="10">S6</f>
        <v>3857.6833750553092</v>
      </c>
      <c r="Z6" s="243">
        <f t="shared" ref="Z6:Z69" si="11">T6</f>
        <v>2571.7889167035391</v>
      </c>
      <c r="AA6" s="245">
        <f>IF($D6=0,0,AA5*(1+$B$49)+Y5)</f>
        <v>3483.235553097345</v>
      </c>
      <c r="AB6" s="245">
        <f>IF(D6&lt;$B$47,0,AA6/(1+$B$6)^($C6-$C$5))</f>
        <v>3406.5873379925138</v>
      </c>
      <c r="AC6" s="245">
        <f>IF($D6=0,0,AC5*(1+$B$49)+Z5)</f>
        <v>2322.1570353982302</v>
      </c>
      <c r="AD6" s="246">
        <f t="shared" si="2"/>
        <v>5677.6455633208561</v>
      </c>
      <c r="AE6" s="242">
        <f t="shared" ref="AE6:AE69" si="12">S6</f>
        <v>3857.6833750553092</v>
      </c>
      <c r="AF6" s="243">
        <f t="shared" ref="AF6:AF69" si="13">T6</f>
        <v>2571.7889167035391</v>
      </c>
      <c r="AG6" s="245">
        <f>IF($D6=0,0,AG5*(1+$B$50)+AE5)</f>
        <v>3483.235553097345</v>
      </c>
      <c r="AH6" s="245">
        <f>IF($D6&lt;$B$47,0,AG6)/(1+$B$6)^($C6-$C$5)</f>
        <v>3406.5873379925138</v>
      </c>
      <c r="AI6" s="245">
        <f>IF($D6=0,0,AI5*(1+$B$50)+AF5)</f>
        <v>2322.1570353982302</v>
      </c>
      <c r="AJ6" s="246">
        <f t="shared" si="3"/>
        <v>5677.6455633208561</v>
      </c>
      <c r="AK6" s="305">
        <f>$B$25*Salary!$G3</f>
        <v>3051.8561811548666</v>
      </c>
      <c r="AL6" s="306">
        <f>$B$24*Salary!$G3</f>
        <v>3000.4204028207964</v>
      </c>
      <c r="AM6" s="245">
        <f t="shared" si="4"/>
        <v>2755.6263486725661</v>
      </c>
      <c r="AN6" s="247">
        <f>MIN(MAX(0,(0+$B$26*($D6&gt;=5)+($B$27*(D6-5)))),1)</f>
        <v>0</v>
      </c>
      <c r="AO6" s="245">
        <f t="shared" ref="AO6:AO69" si="14">(AM6*AN6)/(1+$B$6)^($C6-$C$5)</f>
        <v>0</v>
      </c>
      <c r="AP6" s="245">
        <f t="shared" si="5"/>
        <v>2709.1832079646019</v>
      </c>
      <c r="AQ6" s="81">
        <f t="shared" si="6"/>
        <v>2649.567929549733</v>
      </c>
      <c r="AR6" s="293"/>
      <c r="AS6" s="276">
        <f>Retention!$P5-Retention!$P6</f>
        <v>0.26</v>
      </c>
      <c r="AT6" s="249">
        <f>$H6/(1+$B$5)^($C6-$C$5)</f>
        <v>2531.9469233314035</v>
      </c>
      <c r="AU6" s="250">
        <f>VLOOKUP($C6,Salary!$A$2:$K$80, 11,1)/(1+$B$5)^($C6-$C$5)</f>
        <v>36170.670333305759</v>
      </c>
      <c r="AW6" t="s">
        <v>110</v>
      </c>
      <c r="AX6" s="260">
        <v>1.6999999999999999E-3</v>
      </c>
      <c r="AY6" s="259"/>
      <c r="AZ6" s="259">
        <f>AX6</f>
        <v>1.6999999999999999E-3</v>
      </c>
      <c r="BB6" s="104" t="s">
        <v>108</v>
      </c>
      <c r="BC6" s="289">
        <v>10169244876</v>
      </c>
      <c r="BE6" s="266"/>
    </row>
    <row r="7" spans="1:57">
      <c r="A7" s="77" t="s">
        <v>6</v>
      </c>
      <c r="B7" s="433">
        <v>3.5000000000000003E-2</v>
      </c>
      <c r="C7" s="23">
        <f t="shared" ref="C7:C70" si="15">C6+1</f>
        <v>29</v>
      </c>
      <c r="D7" s="23">
        <v>2</v>
      </c>
      <c r="E7" s="359">
        <f t="shared" si="7"/>
        <v>3225.451933032356</v>
      </c>
      <c r="F7" s="359">
        <f t="shared" si="8"/>
        <v>5885.7005193030973</v>
      </c>
      <c r="G7" s="234">
        <f t="shared" si="0"/>
        <v>5228.9267556041132</v>
      </c>
      <c r="H7" s="234">
        <f>MAX(AM7*AN7+AP7,0)</f>
        <v>5885.7005193030973</v>
      </c>
      <c r="I7" s="234">
        <f t="shared" ref="I7:I10" si="16">H7/(1+$B$6)^($C7-$C$5)</f>
        <v>5629.5220801435653</v>
      </c>
      <c r="J7" s="134"/>
      <c r="S7" s="242">
        <f>$B$46*Salary!$G4</f>
        <v>4147.0096281844571</v>
      </c>
      <c r="T7" s="243">
        <f>$B$45*Salary!$G4</f>
        <v>2764.6730854563048</v>
      </c>
      <c r="U7" s="244">
        <f>IF($D7=0,0,U6*(1+$B$48)+S6)</f>
        <v>7549.913061338495</v>
      </c>
      <c r="V7" s="245">
        <f>IF(D7&lt;$B$47,0,U7/(1+$B$6)^($C7-$C$5))</f>
        <v>7221.2988313924434</v>
      </c>
      <c r="W7" s="244">
        <f>IF($D7=0,0,W6*(1+$B$48)+T6)</f>
        <v>5033.2753742256627</v>
      </c>
      <c r="X7" s="246">
        <f t="shared" si="9"/>
        <v>12035.498052320738</v>
      </c>
      <c r="Y7" s="242">
        <f t="shared" si="10"/>
        <v>4147.0096281844571</v>
      </c>
      <c r="Z7" s="243">
        <f t="shared" si="11"/>
        <v>2764.6730854563048</v>
      </c>
      <c r="AA7" s="245">
        <f>IF($D7=0,0,AA6*(1+$B$49)+Y6)</f>
        <v>7515.0807058075216</v>
      </c>
      <c r="AB7" s="245">
        <f>IF(D7&lt;$B$47,0,AA7/(1+$B$6)^($C7-$C$5))</f>
        <v>7187.9825738081645</v>
      </c>
      <c r="AC7" s="245">
        <f>IF($D7=0,0,AC6*(1+$B$49)+Z6)</f>
        <v>5010.0538038716804</v>
      </c>
      <c r="AD7" s="246">
        <f t="shared" si="2"/>
        <v>11979.970956346941</v>
      </c>
      <c r="AE7" s="242">
        <f t="shared" si="12"/>
        <v>4147.0096281844571</v>
      </c>
      <c r="AF7" s="243">
        <f t="shared" si="13"/>
        <v>2764.6730854563048</v>
      </c>
      <c r="AG7" s="245">
        <f>IF($D7=0,0,AG6*(1+$B$50)+AE6)</f>
        <v>7480.2483502765481</v>
      </c>
      <c r="AH7" s="245">
        <f>IF($D7&lt;$B$47,0,AG7)/(1+$B$6)^($C7-$C$5)</f>
        <v>7154.6663162238856</v>
      </c>
      <c r="AI7" s="245">
        <f>IF($D7=0,0,AI6*(1+$B$50)+AF6)</f>
        <v>4986.8322335176981</v>
      </c>
      <c r="AJ7" s="246">
        <f t="shared" si="3"/>
        <v>11924.443860373143</v>
      </c>
      <c r="AK7" s="305">
        <f>$B$25*Salary!$G4</f>
        <v>3280.745394741482</v>
      </c>
      <c r="AL7" s="306">
        <f>$B$24*Salary!$G4</f>
        <v>3225.451933032356</v>
      </c>
      <c r="AM7" s="245">
        <f t="shared" si="4"/>
        <v>5986.598242491149</v>
      </c>
      <c r="AN7" s="247">
        <f>MIN(MAX(0,(0+$B$26*($D7&gt;=5)+($B$27*(D7-5)))),1)</f>
        <v>0</v>
      </c>
      <c r="AO7" s="245">
        <f t="shared" si="14"/>
        <v>0</v>
      </c>
      <c r="AP7" s="245">
        <f t="shared" si="5"/>
        <v>5885.7005193030973</v>
      </c>
      <c r="AQ7" s="81">
        <f t="shared" si="6"/>
        <v>5629.5220801435653</v>
      </c>
      <c r="AR7" s="293"/>
      <c r="AS7" s="276">
        <f>Retention!$P6-Retention!$P7</f>
        <v>0.16280000000000006</v>
      </c>
      <c r="AT7" s="249">
        <f t="shared" ref="AT7:AT65" si="17">$H7/(1+$B$5)^($C7-$C$5)</f>
        <v>5140.7987765770786</v>
      </c>
      <c r="AU7" s="250">
        <f>VLOOKUP($C7,Salary!$A$2:$K$80, 11,1)/(1+$B$5)^($C7-$C$5)</f>
        <v>73609.004346517104</v>
      </c>
      <c r="AW7" t="s">
        <v>111</v>
      </c>
      <c r="AX7" s="353">
        <v>1.84E-2</v>
      </c>
      <c r="AY7" s="259"/>
      <c r="AZ7" s="309">
        <v>0</v>
      </c>
    </row>
    <row r="8" spans="1:57">
      <c r="A8" s="77" t="s">
        <v>118</v>
      </c>
      <c r="B8" s="433">
        <f>B7</f>
        <v>3.5000000000000003E-2</v>
      </c>
      <c r="C8" s="23">
        <f>C7+1</f>
        <v>30</v>
      </c>
      <c r="D8" s="23">
        <v>3</v>
      </c>
      <c r="E8" s="359">
        <f t="shared" si="7"/>
        <v>3410.915419181717</v>
      </c>
      <c r="F8" s="359">
        <f t="shared" si="8"/>
        <v>9493.7229860901534</v>
      </c>
      <c r="G8" s="234">
        <f>(AM8)/((1+$B$5)^(D8-$D$5))</f>
        <v>7882.5580187753048</v>
      </c>
      <c r="H8" s="234">
        <f>MAX(AM8*AN8+AP8,0)</f>
        <v>9493.7229860901534</v>
      </c>
      <c r="I8" s="234">
        <f t="shared" si="16"/>
        <v>8880.6878546377793</v>
      </c>
      <c r="J8" s="134"/>
      <c r="S8" s="242">
        <f>$B$46*Salary!$G5</f>
        <v>4385.4626818050638</v>
      </c>
      <c r="T8" s="243">
        <f>$B$45*Salary!$G5</f>
        <v>2923.6417878700427</v>
      </c>
      <c r="U8" s="244">
        <f>IF($D8=0,0,U7*(1+$B$48)+S7)</f>
        <v>12149.917473203262</v>
      </c>
      <c r="V8" s="245">
        <f>IF(D8&lt;$B$47,0,U8/(1+$B$6)^($C8-$C$5))</f>
        <v>11365.364746498084</v>
      </c>
      <c r="W8" s="244">
        <f>IF($D8=0,0,W7*(1+$B$48)+T7)</f>
        <v>8099.9449821355074</v>
      </c>
      <c r="X8" s="246">
        <f>V8+(W8/(1+$B$6)^($C8-$C$5))</f>
        <v>18942.274577496806</v>
      </c>
      <c r="Y8" s="242">
        <f t="shared" si="10"/>
        <v>4385.4626818050638</v>
      </c>
      <c r="Z8" s="243">
        <f t="shared" si="11"/>
        <v>2923.6417878700427</v>
      </c>
      <c r="AA8" s="245">
        <f>IF($D8=0,0,AA7*(1+$B$49)+Y7)</f>
        <v>12037.844369282355</v>
      </c>
      <c r="AB8" s="245">
        <f>IF(D8&lt;$B$47,0,AA8/(1+$B$6)^($C8-$C$5))</f>
        <v>11260.528503194986</v>
      </c>
      <c r="AC8" s="245">
        <f>IF($D8=0,0,AC7*(1+$B$49)+Z7)</f>
        <v>8025.2295795215696</v>
      </c>
      <c r="AD8" s="246">
        <f t="shared" si="2"/>
        <v>18767.547505324976</v>
      </c>
      <c r="AE8" s="242">
        <f t="shared" si="12"/>
        <v>4385.4626818050638</v>
      </c>
      <c r="AF8" s="243">
        <f t="shared" si="13"/>
        <v>2923.6417878700427</v>
      </c>
      <c r="AG8" s="245">
        <f>IF($D8=0,0,AG7*(1+$B$50)+AE7)</f>
        <v>11926.467912472068</v>
      </c>
      <c r="AH8" s="245">
        <f>IF($D8&lt;$B$47,0,AG8)/(1+$B$6)^($C8-$C$5)</f>
        <v>11156.343922631924</v>
      </c>
      <c r="AI8" s="245">
        <f>IF($D8=0,0,AI7*(1+$B$50)+AF7)</f>
        <v>7950.978608314711</v>
      </c>
      <c r="AJ8" s="246">
        <f t="shared" si="3"/>
        <v>18593.906537719871</v>
      </c>
      <c r="AK8" s="305">
        <f>$B$25*Salary!$G5</f>
        <v>3469.3882549391174</v>
      </c>
      <c r="AL8" s="306">
        <f>$B$24*Salary!$G5</f>
        <v>3410.915419181717</v>
      </c>
      <c r="AM8" s="245">
        <f t="shared" si="4"/>
        <v>9656.4725229945561</v>
      </c>
      <c r="AN8" s="247">
        <f>MIN(MAX(0,(0+$B$26*($D8&gt;=5)+($B$27*(D8-5)))),1)</f>
        <v>0</v>
      </c>
      <c r="AO8" s="245">
        <f t="shared" si="14"/>
        <v>0</v>
      </c>
      <c r="AP8" s="245">
        <f t="shared" si="5"/>
        <v>9493.7229860901534</v>
      </c>
      <c r="AQ8" s="81">
        <f t="shared" si="6"/>
        <v>8880.6878546377793</v>
      </c>
      <c r="AR8" s="293"/>
      <c r="AS8" s="276">
        <f>Retention!$P7-Retention!$P8</f>
        <v>9.9566999999999961E-2</v>
      </c>
      <c r="AT8" s="249">
        <f t="shared" si="17"/>
        <v>7749.7059173352709</v>
      </c>
      <c r="AU8" s="250">
        <f>VLOOKUP($C8,Salary!$A$2:$K$80, 11,1)/(1+$B$5)^($C8-$C$5)</f>
        <v>111222.28384577148</v>
      </c>
      <c r="AW8" t="s">
        <v>112</v>
      </c>
      <c r="AX8" s="269">
        <v>2.8E-3</v>
      </c>
      <c r="AY8" s="272"/>
      <c r="AZ8" s="259">
        <f>AX8</f>
        <v>2.8E-3</v>
      </c>
    </row>
    <row r="9" spans="1:57">
      <c r="A9" s="82"/>
      <c r="B9" s="149"/>
      <c r="C9" s="23">
        <f t="shared" si="15"/>
        <v>31</v>
      </c>
      <c r="D9" s="23">
        <v>4</v>
      </c>
      <c r="E9" s="359">
        <f t="shared" si="7"/>
        <v>3607.0430557846662</v>
      </c>
      <c r="F9" s="359">
        <f t="shared" si="8"/>
        <v>13521.730399367731</v>
      </c>
      <c r="G9" s="234">
        <f t="shared" ref="G9:G72" si="18">(AM9)/((1+$B$5)^(D9-$D$5))</f>
        <v>10492.503323936971</v>
      </c>
      <c r="H9" s="234">
        <f>MAX(AM9*AN9+AP9,0)</f>
        <v>13521.730399367731</v>
      </c>
      <c r="I9" s="234">
        <f t="shared" si="16"/>
        <v>12370.265072151455</v>
      </c>
      <c r="J9" s="134"/>
      <c r="S9" s="242">
        <f>$B$46*Salary!$G6</f>
        <v>4637.6267860088556</v>
      </c>
      <c r="T9" s="243">
        <f>$B$45*Salary!$G6</f>
        <v>3091.7511906725704</v>
      </c>
      <c r="U9" s="244">
        <f>IF($D9=0,0,U8*(1+$B$48)+S8)</f>
        <v>17264.375203400523</v>
      </c>
      <c r="V9" s="245">
        <f>IF(D9&lt;$B$47,0,U9/(1+$B$6)^($C9-$C$5))</f>
        <v>15794.198764762337</v>
      </c>
      <c r="W9" s="244">
        <f>IF($D9=0,0,W8*(1+$B$48)+T8)</f>
        <v>11509.583468933681</v>
      </c>
      <c r="X9" s="246">
        <f t="shared" si="9"/>
        <v>26323.664607937229</v>
      </c>
      <c r="Y9" s="242">
        <f t="shared" si="10"/>
        <v>4637.6267860088556</v>
      </c>
      <c r="Z9" s="243">
        <f t="shared" si="11"/>
        <v>3091.7511906725704</v>
      </c>
      <c r="AA9" s="245">
        <f>IF($D9=0,0,AA8*(1+$B$49)+Y8)</f>
        <v>17025.199269551536</v>
      </c>
      <c r="AB9" s="245">
        <f>IF(D9&lt;$B$47,0,AA9/(1+$B$6)^($C9-$C$5))</f>
        <v>15575.390253336191</v>
      </c>
      <c r="AC9" s="245">
        <f>IF($D9=0,0,AC8*(1+$B$49)+Z8)</f>
        <v>11350.132846367691</v>
      </c>
      <c r="AD9" s="246">
        <f t="shared" si="2"/>
        <v>25958.983755560315</v>
      </c>
      <c r="AE9" s="242">
        <f t="shared" si="12"/>
        <v>4637.6267860088556</v>
      </c>
      <c r="AF9" s="243">
        <f t="shared" si="13"/>
        <v>3091.7511906725704</v>
      </c>
      <c r="AG9" s="245">
        <f>IF($D9=0,0,AG8*(1+$B$50)+AE8)</f>
        <v>16788.989310776014</v>
      </c>
      <c r="AH9" s="245">
        <f>IF($D9&lt;$B$47,0,AG9)/(1+$B$6)^($C9-$C$5)</f>
        <v>15359.295144468186</v>
      </c>
      <c r="AI9" s="245">
        <f>IF($D9=0,0,AI8*(1+$B$50)+AF8)</f>
        <v>11192.659540517343</v>
      </c>
      <c r="AJ9" s="246">
        <f t="shared" si="3"/>
        <v>25598.825240780308</v>
      </c>
      <c r="AK9" s="305">
        <f>$B$25*Salary!$G6</f>
        <v>3668.878079598117</v>
      </c>
      <c r="AL9" s="306">
        <f>$B$24*Salary!$G6</f>
        <v>3607.0430557846662</v>
      </c>
      <c r="AM9" s="245">
        <f t="shared" si="4"/>
        <v>13753.531491928319</v>
      </c>
      <c r="AN9" s="247">
        <f>MIN(MAX(0,(0+$B$26*($D9&gt;=5)+($B$27*(D9-5)))),1)</f>
        <v>0</v>
      </c>
      <c r="AO9" s="245">
        <f t="shared" si="14"/>
        <v>0</v>
      </c>
      <c r="AP9" s="245">
        <f t="shared" si="5"/>
        <v>13521.730399367731</v>
      </c>
      <c r="AQ9" s="81">
        <f t="shared" si="6"/>
        <v>12370.265072151455</v>
      </c>
      <c r="AR9" s="293"/>
      <c r="AS9" s="276">
        <f>Retention!$P8-Retention!$P9</f>
        <v>7.0450867500000014E-2</v>
      </c>
      <c r="AT9" s="249">
        <f t="shared" si="17"/>
        <v>10315.663380275113</v>
      </c>
      <c r="AU9" s="250">
        <f>VLOOKUP($C9,Salary!$A$2:$K$80, 11,1)/(1+$B$5)^($C9-$C$5)</f>
        <v>148396.15587424018</v>
      </c>
      <c r="AW9" s="104" t="s">
        <v>114</v>
      </c>
      <c r="AX9" s="261">
        <f>SUM(AX4:AX7)</f>
        <v>0.11589999999999999</v>
      </c>
      <c r="AY9" s="273"/>
      <c r="AZ9" s="257">
        <f>SUM(AZ4:AZ8)</f>
        <v>0.13444587574018974</v>
      </c>
    </row>
    <row r="10" spans="1:57">
      <c r="A10" s="77" t="s">
        <v>17</v>
      </c>
      <c r="B10" s="437">
        <v>3</v>
      </c>
      <c r="C10" s="23">
        <f t="shared" si="15"/>
        <v>32</v>
      </c>
      <c r="D10" s="23">
        <v>5</v>
      </c>
      <c r="E10" s="359">
        <f t="shared" si="7"/>
        <v>3814.4480314922844</v>
      </c>
      <c r="F10" s="359">
        <f t="shared" si="8"/>
        <v>18007.685931111297</v>
      </c>
      <c r="G10" s="234">
        <f t="shared" si="18"/>
        <v>13059.332299536818</v>
      </c>
      <c r="H10" s="234">
        <f ca="1">IF(D10&lt;$B$10,AM10*AN10+AP10,IF(D10=OptimumBenefits!B7,MAX(AM10*AN10+AP10,IF(AND($B$29=1,$B$30=0),OptimumBenefitsFixed!D7,OptimumBenefits!D7),0)))</f>
        <v>18007.685931111297</v>
      </c>
      <c r="I10" s="234">
        <f t="shared" ca="1" si="16"/>
        <v>16111.698422946563</v>
      </c>
      <c r="J10" s="134"/>
      <c r="S10" s="242">
        <f>$B$46*Salary!$G7</f>
        <v>4904.2903262043656</v>
      </c>
      <c r="T10" s="243">
        <f>$B$45*Salary!$G7</f>
        <v>3269.5268841362436</v>
      </c>
      <c r="U10" s="244">
        <f>IF($D10=0,0,U9*(1+$B$48)+S9)</f>
        <v>22937.864501613411</v>
      </c>
      <c r="V10" s="245">
        <f>IF(D10&lt;$B$47,0,U10/(1+$B$6)^($C10-$C$5))</f>
        <v>20522.789920381503</v>
      </c>
      <c r="W10" s="244">
        <f>IF($D10=0,0,W9*(1+$B$48)+T9)</f>
        <v>15291.909667742273</v>
      </c>
      <c r="X10" s="246">
        <f t="shared" si="9"/>
        <v>34204.649867302505</v>
      </c>
      <c r="Y10" s="242">
        <f t="shared" si="10"/>
        <v>4904.2903262043656</v>
      </c>
      <c r="Z10" s="243">
        <f t="shared" si="11"/>
        <v>3269.5268841362436</v>
      </c>
      <c r="AA10" s="245">
        <f>IF($D10=0,0,AA9*(1+$B$49)+Y9)</f>
        <v>22514.086019037968</v>
      </c>
      <c r="AB10" s="245">
        <f>IF(D10&lt;$B$47,0,AA10/(1+$B$6)^($C10-$C$5))</f>
        <v>20143.63009187776</v>
      </c>
      <c r="AC10" s="245">
        <f>IF($D10=0,0,AC9*(1+$B$49)+Z9)</f>
        <v>15009.390679358647</v>
      </c>
      <c r="AD10" s="246">
        <f t="shared" si="2"/>
        <v>33572.716819796267</v>
      </c>
      <c r="AE10" s="242">
        <f t="shared" si="12"/>
        <v>4904.2903262043656</v>
      </c>
      <c r="AF10" s="243">
        <f t="shared" si="13"/>
        <v>3269.5268841362436</v>
      </c>
      <c r="AG10" s="245">
        <f>IF($D10=0,0,AG9*(1+$B$50)+AE9)</f>
        <v>22098.175669215911</v>
      </c>
      <c r="AH10" s="245">
        <f>IF($D10&lt;$B$47,0,AG10)/(1+$B$6)^($C10-$C$5)</f>
        <v>19771.509978668873</v>
      </c>
      <c r="AI10" s="245">
        <f>IF($D10=0,0,AI9*(1+$B$50)+AF9)</f>
        <v>14732.117112810607</v>
      </c>
      <c r="AJ10" s="246">
        <f t="shared" si="3"/>
        <v>32952.516631114791</v>
      </c>
      <c r="AK10" s="305">
        <f>$B$25*Salary!$G7</f>
        <v>3879.8385691750091</v>
      </c>
      <c r="AL10" s="306">
        <f>$B$24*Salary!$G7</f>
        <v>3814.4480314922844</v>
      </c>
      <c r="AM10" s="245">
        <f t="shared" si="4"/>
        <v>18316.389118501778</v>
      </c>
      <c r="AN10" s="247">
        <f>MIN(MAX(0,(0+$B$26*($D10&gt;=5)+($B$27*(D10-5)))),1)</f>
        <v>0</v>
      </c>
      <c r="AO10" s="245">
        <f t="shared" si="14"/>
        <v>0</v>
      </c>
      <c r="AP10" s="245">
        <f t="shared" si="5"/>
        <v>18007.685931111297</v>
      </c>
      <c r="AQ10" s="81">
        <f t="shared" si="6"/>
        <v>16111.698422946563</v>
      </c>
      <c r="AR10" s="293"/>
      <c r="AS10" s="276">
        <f>Retention!$P9-Retention!$P10</f>
        <v>4.9879811231250015E-2</v>
      </c>
      <c r="AT10" s="249">
        <f t="shared" ref="AT10:AT41" ca="1" si="19">$H10/(1+$B$5)^($C10-$C$5)</f>
        <v>12839.231193364849</v>
      </c>
      <c r="AU10" s="250">
        <f>VLOOKUP($C10,Salary!$A$2:$K$80, 11,1)/(1+$B$5)^($C10-$C$5)</f>
        <v>185135.75369676881</v>
      </c>
      <c r="AV10" s="281"/>
      <c r="AW10" s="268"/>
      <c r="AY10" s="267"/>
      <c r="AZ10" s="266"/>
    </row>
    <row r="11" spans="1:57">
      <c r="A11" s="77" t="s">
        <v>15</v>
      </c>
      <c r="B11" s="437">
        <v>27</v>
      </c>
      <c r="C11" s="23">
        <f t="shared" si="15"/>
        <v>33</v>
      </c>
      <c r="D11" s="23">
        <v>6</v>
      </c>
      <c r="E11" s="359">
        <f t="shared" si="7"/>
        <v>4033.7787933030913</v>
      </c>
      <c r="F11" s="359">
        <f t="shared" si="8"/>
        <v>22992.633548125814</v>
      </c>
      <c r="G11" s="234">
        <f t="shared" si="18"/>
        <v>15583.607642482413</v>
      </c>
      <c r="H11" s="234">
        <f ca="1">IF(D11&lt;$B$10,AM11*AN11+AP11,IF(D11=OptimumBenefits!B8,MAX(AM11*AN11+AP11,IF(AND($B$29=1,$B$30=0),OptimumBenefitsFixed!D8,OptimumBenefits!D8),0)))</f>
        <v>22992.633548125814</v>
      </c>
      <c r="I11" s="234">
        <f t="shared" ref="I11:I57" ca="1" si="20">H11/(1+$B$6)^($C11-$C$5)</f>
        <v>20119.112431243477</v>
      </c>
      <c r="J11" s="134"/>
      <c r="S11" s="242">
        <f>$B$46*Salary!$G8</f>
        <v>5186.287019961117</v>
      </c>
      <c r="T11" s="243">
        <f>$B$45*Salary!$G8</f>
        <v>3457.5246799740776</v>
      </c>
      <c r="U11" s="244">
        <f>IF($D11=0,0,U10*(1+$B$48)+S10)</f>
        <v>29218.426697914583</v>
      </c>
      <c r="V11" s="245">
        <f>IF(D11&lt;$B$47,0,U11/(1+$B$6)^($C11-$C$5))</f>
        <v>25566.832549606159</v>
      </c>
      <c r="W11" s="244">
        <f>IF($D11=0,0,W10*(1+$B$48)+T10)</f>
        <v>19478.951131943053</v>
      </c>
      <c r="X11" s="246">
        <f t="shared" si="9"/>
        <v>42611.387582676929</v>
      </c>
      <c r="Y11" s="242">
        <f t="shared" si="10"/>
        <v>5186.287019961117</v>
      </c>
      <c r="Z11" s="243">
        <f t="shared" si="11"/>
        <v>3457.5246799740776</v>
      </c>
      <c r="AA11" s="245">
        <f>IF($D11=0,0,AA10*(1+$B$49)+Y10)</f>
        <v>28544.080646194234</v>
      </c>
      <c r="AB11" s="245">
        <f>IF(D11&lt;$B$47,0,AA11/(1+$B$6)^($C11-$C$5))</f>
        <v>24976.763386640148</v>
      </c>
      <c r="AC11" s="245">
        <f>IF($D11=0,0,AC10*(1+$B$49)+Z10)</f>
        <v>19029.387097462823</v>
      </c>
      <c r="AD11" s="246">
        <f t="shared" si="2"/>
        <v>41627.938977733582</v>
      </c>
      <c r="AE11" s="242">
        <f t="shared" si="12"/>
        <v>5186.287019961117</v>
      </c>
      <c r="AF11" s="243">
        <f t="shared" si="13"/>
        <v>3457.5246799740776</v>
      </c>
      <c r="AG11" s="245">
        <f>IF($D11=0,0,AG10*(1+$B$50)+AE10)</f>
        <v>27886.393022188913</v>
      </c>
      <c r="AH11" s="245">
        <f>IF($D11&lt;$B$47,0,AG11)/(1+$B$6)^($C11-$C$5)</f>
        <v>24401.270752257733</v>
      </c>
      <c r="AI11" s="245">
        <f>IF($D11=0,0,AI10*(1+$B$50)+AF10)</f>
        <v>18590.928681459274</v>
      </c>
      <c r="AJ11" s="246">
        <f t="shared" si="3"/>
        <v>40668.784587096219</v>
      </c>
      <c r="AK11" s="305">
        <f>$B$25*Salary!$G8</f>
        <v>4102.9292869025721</v>
      </c>
      <c r="AL11" s="306">
        <f>$B$24*Salary!$G8</f>
        <v>4033.7787933030913</v>
      </c>
      <c r="AM11" s="245">
        <f t="shared" si="4"/>
        <v>23386.7929803794</v>
      </c>
      <c r="AN11" s="247">
        <f>MIN(MAX(0,(0+$B$26*($D11&gt;=5)+($B$27*(D11-5)))),1)</f>
        <v>0</v>
      </c>
      <c r="AO11" s="245">
        <f t="shared" si="14"/>
        <v>0</v>
      </c>
      <c r="AP11" s="245">
        <f t="shared" si="5"/>
        <v>22992.633548125814</v>
      </c>
      <c r="AQ11" s="81">
        <f t="shared" si="6"/>
        <v>20119.112431243477</v>
      </c>
      <c r="AR11" s="293"/>
      <c r="AS11" s="276">
        <f>Retention!$P10-Retention!$P11</f>
        <v>2.9477441504671853E-2</v>
      </c>
      <c r="AT11" s="249">
        <f t="shared" ca="1" si="19"/>
        <v>15320.962569856305</v>
      </c>
      <c r="AU11" s="250">
        <f>VLOOKUP($C11,Salary!$A$2:$K$80, 11,1)/(1+$B$5)^($C11-$C$5)</f>
        <v>221446.15061015578</v>
      </c>
      <c r="AW11" s="270" t="s">
        <v>119</v>
      </c>
      <c r="AX11" s="271">
        <f>AX9-AX8</f>
        <v>0.11309999999999999</v>
      </c>
      <c r="AY11" s="266"/>
      <c r="BB11" s="450">
        <v>2020</v>
      </c>
    </row>
    <row r="12" spans="1:57">
      <c r="A12" s="77" t="s">
        <v>171</v>
      </c>
      <c r="B12" s="437">
        <v>60</v>
      </c>
      <c r="C12" s="23">
        <f t="shared" si="15"/>
        <v>34</v>
      </c>
      <c r="D12" s="23">
        <v>7</v>
      </c>
      <c r="E12" s="359">
        <f t="shared" si="7"/>
        <v>4265.7210739180191</v>
      </c>
      <c r="F12" s="359">
        <f t="shared" si="8"/>
        <v>28520.933522057083</v>
      </c>
      <c r="G12" s="234">
        <f t="shared" si="18"/>
        <v>18065.885200411522</v>
      </c>
      <c r="H12" s="234">
        <f ca="1">IF(D12&lt;$B$10,AM12*AN12+AP12,IF(D12=OptimumBenefits!B9,MAX(AM12*AN12+AP12,IF(AND($B$29=1,$B$30=0),OptimumBenefitsFixed!D9,OptimumBenefits!D9),0)))</f>
        <v>28520.933522057083</v>
      </c>
      <c r="I12" s="234">
        <f t="shared" ca="1" si="20"/>
        <v>24407.343854468185</v>
      </c>
      <c r="J12" s="134"/>
      <c r="S12" s="242">
        <f>$B$46*Salary!$G9</f>
        <v>5484.4985236088814</v>
      </c>
      <c r="T12" s="243">
        <f>$B$45*Salary!$G9</f>
        <v>3656.3323490725875</v>
      </c>
      <c r="U12" s="244">
        <f>IF($D12=0,0,U11*(1+$B$48)+S11)</f>
        <v>36157.819319750575</v>
      </c>
      <c r="V12" s="245">
        <f>IF(D12&lt;$B$47,0,U12/(1+$B$6)^($C12-$C$5))</f>
        <v>30942.757483108966</v>
      </c>
      <c r="W12" s="244">
        <f>IF($D12=0,0,W11*(1+$B$48)+T11)</f>
        <v>24105.212879833714</v>
      </c>
      <c r="X12" s="246">
        <f t="shared" si="9"/>
        <v>51571.262471848277</v>
      </c>
      <c r="Y12" s="242">
        <f t="shared" si="10"/>
        <v>5484.4985236088814</v>
      </c>
      <c r="Z12" s="243">
        <f t="shared" si="11"/>
        <v>3656.3323490725875</v>
      </c>
      <c r="AA12" s="245">
        <f>IF($D12=0,0,AA11*(1+$B$49)+Y11)</f>
        <v>35157.571698465064</v>
      </c>
      <c r="AB12" s="245">
        <f>IF(D12&lt;$B$47,0,AA12/(1+$B$6)^($C12-$C$5))</f>
        <v>30086.776117230853</v>
      </c>
      <c r="AC12" s="245">
        <f>IF($D12=0,0,AC11*(1+$B$49)+Z11)</f>
        <v>23438.381132310042</v>
      </c>
      <c r="AD12" s="246">
        <f t="shared" si="2"/>
        <v>50144.626862051417</v>
      </c>
      <c r="AE12" s="242">
        <f t="shared" si="12"/>
        <v>5484.4985236088814</v>
      </c>
      <c r="AF12" s="243">
        <f t="shared" si="13"/>
        <v>3656.3323490725875</v>
      </c>
      <c r="AG12" s="245">
        <f>IF($D12=0,0,AG11*(1+$B$50)+AE11)</f>
        <v>34188.135763037586</v>
      </c>
      <c r="AH12" s="245">
        <f>IF($D12&lt;$B$47,0,AG12)/(1+$B$6)^($C12-$C$5)</f>
        <v>29257.162451094799</v>
      </c>
      <c r="AI12" s="245">
        <f>IF($D12=0,0,AI11*(1+$B$50)+AF11)</f>
        <v>22792.090508691723</v>
      </c>
      <c r="AJ12" s="246">
        <f t="shared" si="3"/>
        <v>48761.937418491332</v>
      </c>
      <c r="AK12" s="305">
        <f>$B$25*Salary!$G9</f>
        <v>4338.8477208994709</v>
      </c>
      <c r="AL12" s="306">
        <f>$B$24*Salary!$G9</f>
        <v>4265.7210739180191</v>
      </c>
      <c r="AM12" s="245">
        <f t="shared" si="4"/>
        <v>29009.863811006631</v>
      </c>
      <c r="AN12" s="247">
        <f>MIN(MAX(0,(0+$B$26*($D12&gt;=5)+($B$27*(D12-5)))),1)</f>
        <v>0</v>
      </c>
      <c r="AO12" s="245">
        <f t="shared" si="14"/>
        <v>0</v>
      </c>
      <c r="AP12" s="245">
        <f t="shared" si="5"/>
        <v>28520.933522057083</v>
      </c>
      <c r="AQ12" s="81">
        <f t="shared" si="6"/>
        <v>24407.343854468185</v>
      </c>
      <c r="AR12" s="293"/>
      <c r="AS12" s="276">
        <f>Retention!$P11-Retention!$P12</f>
        <v>2.5406428181716068E-2</v>
      </c>
      <c r="AT12" s="249">
        <f t="shared" ca="1" si="19"/>
        <v>17761.40398916863</v>
      </c>
      <c r="AU12" s="250">
        <f>VLOOKUP($C12,Salary!$A$2:$K$80, 11,1)/(1+$B$5)^($C12-$C$5)</f>
        <v>257332.36064371341</v>
      </c>
      <c r="AX12" s="456" t="s">
        <v>0</v>
      </c>
      <c r="AY12" s="457" t="s">
        <v>124</v>
      </c>
      <c r="BA12" s="284"/>
      <c r="BB12" s="22" t="s">
        <v>126</v>
      </c>
    </row>
    <row r="13" spans="1:57" ht="17">
      <c r="A13" s="77" t="s">
        <v>172</v>
      </c>
      <c r="B13" s="437">
        <v>3</v>
      </c>
      <c r="C13" s="23">
        <f t="shared" si="15"/>
        <v>35</v>
      </c>
      <c r="D13" s="23">
        <v>8</v>
      </c>
      <c r="E13" s="359">
        <f t="shared" si="7"/>
        <v>4511.0000356683058</v>
      </c>
      <c r="F13" s="359">
        <f t="shared" si="8"/>
        <v>34640.515274908816</v>
      </c>
      <c r="G13" s="234">
        <f t="shared" si="18"/>
        <v>20506.714052995289</v>
      </c>
      <c r="H13" s="234">
        <f ca="1">IF(D13&lt;$B$10,AM13*AN13+AP13,IF(D13=OptimumBenefits!B10,MAX(AM13*AN13+AP13,IF(AND($B$29=1,$B$30=0),OptimumBenefitsFixed!D10,OptimumBenefits!D10),0)))</f>
        <v>34640.515274908816</v>
      </c>
      <c r="I13" s="234">
        <f t="shared" ca="1" si="20"/>
        <v>28991.975570950526</v>
      </c>
      <c r="J13" s="134"/>
      <c r="S13" s="242">
        <f>$B$46*Salary!$G10</f>
        <v>5799.8571887163926</v>
      </c>
      <c r="T13" s="243">
        <f>$B$45*Salary!$G10</f>
        <v>3866.571459144262</v>
      </c>
      <c r="U13" s="244">
        <f>IF($D13=0,0,U12*(1+$B$48)+S12)</f>
        <v>43811.787002544494</v>
      </c>
      <c r="V13" s="245">
        <f>IF(D13&lt;$B$47,0,U13/(1+$B$6)^($C13-$C$5))</f>
        <v>36667.764564619378</v>
      </c>
      <c r="W13" s="244">
        <f>IF($D13=0,0,W12*(1+$B$48)+T12)</f>
        <v>29207.858001696328</v>
      </c>
      <c r="X13" s="246">
        <f t="shared" si="9"/>
        <v>61112.940941032299</v>
      </c>
      <c r="Y13" s="242">
        <f t="shared" si="10"/>
        <v>5799.8571887163926</v>
      </c>
      <c r="Z13" s="243">
        <f t="shared" si="11"/>
        <v>3866.571459144262</v>
      </c>
      <c r="AA13" s="245">
        <f>IF($D13=0,0,AA12*(1+$B$49)+Y12)</f>
        <v>42399.948806997199</v>
      </c>
      <c r="AB13" s="245">
        <f>IF(D13&lt;$B$47,0,AA13/(1+$B$6)^($C13-$C$5))</f>
        <v>35486.143039921961</v>
      </c>
      <c r="AC13" s="245">
        <f>IF($D13=0,0,AC12*(1+$B$49)+Z12)</f>
        <v>28266.632537998135</v>
      </c>
      <c r="AD13" s="246">
        <f t="shared" si="2"/>
        <v>59143.571733203265</v>
      </c>
      <c r="AE13" s="242">
        <f t="shared" si="12"/>
        <v>5799.8571887163926</v>
      </c>
      <c r="AF13" s="243">
        <f t="shared" si="13"/>
        <v>3866.571459144262</v>
      </c>
      <c r="AG13" s="245">
        <f>IF($D13=0,0,AG12*(1+$B$50)+AE12)</f>
        <v>41040.159717167975</v>
      </c>
      <c r="AH13" s="245">
        <f>IF($D13&lt;$B$47,0,AG13)/(1+$B$6)^($C13-$C$5)</f>
        <v>34348.083407693302</v>
      </c>
      <c r="AI13" s="245">
        <f>IF($D13=0,0,AI12*(1+$B$50)+AF12)</f>
        <v>27360.106478111982</v>
      </c>
      <c r="AJ13" s="246">
        <f t="shared" si="3"/>
        <v>57246.80567948884</v>
      </c>
      <c r="AK13" s="305">
        <f>$B$25*Salary!$G10</f>
        <v>4588.3314648511905</v>
      </c>
      <c r="AL13" s="306">
        <f>$B$24*Salary!$G10</f>
        <v>4511.0000356683058</v>
      </c>
      <c r="AM13" s="245">
        <f t="shared" si="4"/>
        <v>35234.35267962153</v>
      </c>
      <c r="AN13" s="247">
        <f>MIN(MAX(0,(0+$B$26*($D13&gt;=5)+($B$27*(D13-5)))),1)</f>
        <v>0</v>
      </c>
      <c r="AO13" s="245">
        <f t="shared" si="14"/>
        <v>0</v>
      </c>
      <c r="AP13" s="245">
        <f t="shared" si="5"/>
        <v>34640.515274908816</v>
      </c>
      <c r="AQ13" s="81">
        <f t="shared" si="6"/>
        <v>28991.975570950526</v>
      </c>
      <c r="AR13" s="293"/>
      <c r="AS13" s="276">
        <f>Retention!$P12-Retention!$P13</f>
        <v>2.1169291610765362E-2</v>
      </c>
      <c r="AT13" s="249">
        <f t="shared" ca="1" si="19"/>
        <v>20161.095276821216</v>
      </c>
      <c r="AU13" s="250">
        <f>VLOOKUP($C13,Salary!$A$2:$K$80, 11,1)/(1+$B$5)^($C13-$C$5)</f>
        <v>292799.33925164543</v>
      </c>
      <c r="AX13" s="302"/>
      <c r="AY13" s="461">
        <f ca="1">AV4</f>
        <v>0.10529118258707611</v>
      </c>
      <c r="BA13" s="317"/>
      <c r="BB13" s="318" t="s">
        <v>135</v>
      </c>
      <c r="BC13" s="319" t="s">
        <v>121</v>
      </c>
      <c r="BD13" s="319" t="s">
        <v>122</v>
      </c>
    </row>
    <row r="14" spans="1:57">
      <c r="A14" s="77" t="s">
        <v>77</v>
      </c>
      <c r="B14" s="437">
        <v>65</v>
      </c>
      <c r="C14" s="23">
        <f t="shared" si="15"/>
        <v>36</v>
      </c>
      <c r="D14" s="23">
        <v>9</v>
      </c>
      <c r="E14" s="359">
        <f t="shared" si="7"/>
        <v>4770.3825377192343</v>
      </c>
      <c r="F14" s="359">
        <f t="shared" si="8"/>
        <v>41403.148803446195</v>
      </c>
      <c r="G14" s="234">
        <f t="shared" si="18"/>
        <v>22906.636592285617</v>
      </c>
      <c r="H14" s="234">
        <f ca="1">IF(D14&lt;$B$10,AM14*AN14+AP14,IF(D14=OptimumBenefits!B11,MAX(AM14*AN14+AP14,IF(AND($B$29=1,$B$30=0),OptimumBenefitsFixed!D11,OptimumBenefits!D11),0)))</f>
        <v>41403.148803446195</v>
      </c>
      <c r="I14" s="234">
        <f t="shared" ca="1" si="20"/>
        <v>33889.372022793825</v>
      </c>
      <c r="J14" s="134"/>
      <c r="S14" s="242">
        <f>$B$46*Salary!$G11</f>
        <v>6133.348977067586</v>
      </c>
      <c r="T14" s="243">
        <f>$B$45*Salary!$G11</f>
        <v>4088.899318045057</v>
      </c>
      <c r="U14" s="244">
        <f>IF($D14=0,0,U13*(1+$B$48)+S13)</f>
        <v>52240.351411413561</v>
      </c>
      <c r="V14" s="245">
        <f>IF(D14&lt;$B$47,0,U14/(1+$B$6)^($C14-$C$5))</f>
        <v>42759.856550705583</v>
      </c>
      <c r="W14" s="244">
        <f>IF($D14=0,0,W13*(1+$B$48)+T13)</f>
        <v>34826.900940942367</v>
      </c>
      <c r="X14" s="246">
        <f t="shared" si="9"/>
        <v>71266.427584509293</v>
      </c>
      <c r="Y14" s="242">
        <f t="shared" si="10"/>
        <v>6133.348977067586</v>
      </c>
      <c r="Z14" s="243">
        <f t="shared" si="11"/>
        <v>4088.899318045057</v>
      </c>
      <c r="AA14" s="245">
        <f>IF($D14=0,0,AA13*(1+$B$49)+Y13)</f>
        <v>50319.803436063456</v>
      </c>
      <c r="AB14" s="245">
        <f>IF(D14&lt;$B$47,0,AA14/(1+$B$6)^($C14-$C$5))</f>
        <v>41187.846529601928</v>
      </c>
      <c r="AC14" s="245">
        <f>IF($D14=0,0,AC13*(1+$B$49)+Z13)</f>
        <v>33546.535624042306</v>
      </c>
      <c r="AD14" s="246">
        <f t="shared" si="2"/>
        <v>68646.410882669879</v>
      </c>
      <c r="AE14" s="242">
        <f t="shared" si="12"/>
        <v>6133.348977067586</v>
      </c>
      <c r="AF14" s="243">
        <f t="shared" si="13"/>
        <v>4088.899318045057</v>
      </c>
      <c r="AG14" s="245">
        <f>IF($D14=0,0,AG13*(1+$B$50)+AE13)</f>
        <v>48481.623294571087</v>
      </c>
      <c r="AH14" s="245">
        <f>IF($D14&lt;$B$47,0,AG14)/(1+$B$6)^($C14-$C$5)</f>
        <v>39683.256360489919</v>
      </c>
      <c r="AI14" s="245">
        <f>IF($D14=0,0,AI13*(1+$B$50)+AF13)</f>
        <v>32321.082196380725</v>
      </c>
      <c r="AJ14" s="246">
        <f t="shared" si="3"/>
        <v>66138.760600816531</v>
      </c>
      <c r="AK14" s="305">
        <f>$B$25*Salary!$G11</f>
        <v>4852.1605240801346</v>
      </c>
      <c r="AL14" s="306">
        <f>$B$24*Salary!$G11</f>
        <v>4770.3825377192343</v>
      </c>
      <c r="AM14" s="245">
        <f t="shared" si="4"/>
        <v>42112.917068648116</v>
      </c>
      <c r="AN14" s="247">
        <f>MIN(MAX(0,(0+$B$26*($D14&gt;=5)+($B$27*(D14-5)))),1)</f>
        <v>0</v>
      </c>
      <c r="AO14" s="245">
        <f t="shared" si="14"/>
        <v>0</v>
      </c>
      <c r="AP14" s="245">
        <f t="shared" si="5"/>
        <v>41403.148803446195</v>
      </c>
      <c r="AQ14" s="81">
        <f t="shared" si="6"/>
        <v>33889.372022793825</v>
      </c>
      <c r="AR14" s="293"/>
      <c r="AS14" s="276">
        <f>Retention!$P13-Retention!$P14</f>
        <v>1.7578072498224795E-2</v>
      </c>
      <c r="AT14" s="249">
        <f t="shared" ca="1" si="19"/>
        <v>22520.569683426878</v>
      </c>
      <c r="AU14" s="250">
        <f>VLOOKUP($C14,Salary!$A$2:$K$80, 11,1)/(1+$B$5)^($C14-$C$5)</f>
        <v>327851.98399733519</v>
      </c>
      <c r="AW14" s="266">
        <f ca="1">AV4-AX5-AX6-AX8</f>
        <v>9.8891182587076118E-2</v>
      </c>
      <c r="AX14" s="301">
        <v>20</v>
      </c>
      <c r="AY14" s="303">
        <f t="dataTable" ref="AY14:AY26" dt2D="0" dtr="0" r1="B11" ca="1"/>
        <v>9.0738522877027064E-2</v>
      </c>
      <c r="AZ14" s="266">
        <f>AY14-SUM($AX$5,$AX$6,$AX$8)</f>
        <v>8.4338522877027061E-2</v>
      </c>
      <c r="BA14" s="444" t="s">
        <v>173</v>
      </c>
      <c r="BB14" s="445">
        <v>20</v>
      </c>
      <c r="BC14" s="446">
        <f>BE14/BD14</f>
        <v>24632.315789473683</v>
      </c>
      <c r="BD14" s="447">
        <v>57</v>
      </c>
      <c r="BE14" s="448">
        <v>1404042</v>
      </c>
    </row>
    <row r="15" spans="1:57">
      <c r="A15" s="77" t="s">
        <v>78</v>
      </c>
      <c r="B15" s="437">
        <v>3</v>
      </c>
      <c r="C15" s="23">
        <f t="shared" si="15"/>
        <v>37</v>
      </c>
      <c r="D15" s="23">
        <v>10</v>
      </c>
      <c r="E15" s="359">
        <f t="shared" si="7"/>
        <v>5044.679533638091</v>
      </c>
      <c r="F15" s="359">
        <f t="shared" si="8"/>
        <v>48864.736013389425</v>
      </c>
      <c r="G15" s="234">
        <f t="shared" si="18"/>
        <v>25266.188602117902</v>
      </c>
      <c r="H15" s="234">
        <f ca="1">IF(D15&lt;$B$10,AM15*AN15+AP15,IF(D15=OptimumBenefits!B12,MAX(AM15*AN15+AP15,IF(AND($B$29=1,$B$30=0),OptimumBenefitsFixed!D12,OptimumBenefits!D12),0)))</f>
        <v>48864.736013389425</v>
      </c>
      <c r="I15" s="234">
        <f t="shared" ca="1" si="20"/>
        <v>39116.716283575581</v>
      </c>
      <c r="J15" s="134"/>
      <c r="S15" s="242">
        <f>$B$46*Salary!$G12</f>
        <v>6486.016543248973</v>
      </c>
      <c r="T15" s="243">
        <f>$B$45*Salary!$G12</f>
        <v>4324.0110288326487</v>
      </c>
      <c r="U15" s="244">
        <f>IF($D15=0,0,U14*(1+$B$48)+S14)</f>
        <v>61508.121473165964</v>
      </c>
      <c r="V15" s="245">
        <f>IF(D15&lt;$B$47,0,U15/(1+$B$6)^($C15-$C$5))</f>
        <v>49237.874448810471</v>
      </c>
      <c r="W15" s="244">
        <f>IF($D15=0,0,W14*(1+$B$48)+T14)</f>
        <v>41005.414315443966</v>
      </c>
      <c r="X15" s="246">
        <f t="shared" si="9"/>
        <v>82063.124081350776</v>
      </c>
      <c r="Y15" s="242">
        <f t="shared" si="10"/>
        <v>6486.016543248973</v>
      </c>
      <c r="Z15" s="243">
        <f t="shared" si="11"/>
        <v>4324.0110288326487</v>
      </c>
      <c r="AA15" s="245">
        <f>IF($D15=0,0,AA14*(1+$B$49)+Y14)</f>
        <v>58969.142584934219</v>
      </c>
      <c r="AB15" s="245">
        <f>IF(D15&lt;$B$47,0,AA15/(1+$B$6)^($C15-$C$5))</f>
        <v>47205.396123464852</v>
      </c>
      <c r="AC15" s="245">
        <f>IF($D15=0,0,AC14*(1+$B$49)+Z14)</f>
        <v>39312.761723289477</v>
      </c>
      <c r="AD15" s="246">
        <f t="shared" si="2"/>
        <v>78675.660205774751</v>
      </c>
      <c r="AE15" s="242">
        <f t="shared" si="12"/>
        <v>6486.016543248973</v>
      </c>
      <c r="AF15" s="243">
        <f t="shared" si="13"/>
        <v>4324.0110288326487</v>
      </c>
      <c r="AG15" s="245">
        <f>IF($D15=0,0,AG14*(1+$B$50)+AE14)</f>
        <v>56554.237203421522</v>
      </c>
      <c r="AH15" s="245">
        <f>IF($D15&lt;$B$47,0,AG15)/(1+$B$6)^($C15-$C$5)</f>
        <v>45272.239897379273</v>
      </c>
      <c r="AI15" s="245">
        <f>IF($D15=0,0,AI14*(1+$B$50)+AF14)</f>
        <v>37702.824802281008</v>
      </c>
      <c r="AJ15" s="246">
        <f t="shared" si="3"/>
        <v>75453.733162298784</v>
      </c>
      <c r="AK15" s="305">
        <f>$B$25*Salary!$G12</f>
        <v>5131.1597542147429</v>
      </c>
      <c r="AL15" s="306">
        <f>$B$24*Salary!$G12</f>
        <v>5044.679533638091</v>
      </c>
      <c r="AM15" s="245">
        <f t="shared" si="4"/>
        <v>49702.41720219038</v>
      </c>
      <c r="AN15" s="247">
        <f>MIN(MAX(0,(0+$B$26*($D15&gt;=5)+($B$27*(D15-5)))),1)</f>
        <v>0</v>
      </c>
      <c r="AO15" s="245">
        <f t="shared" si="14"/>
        <v>0</v>
      </c>
      <c r="AP15" s="245">
        <f t="shared" si="5"/>
        <v>48864.736013389425</v>
      </c>
      <c r="AQ15" s="81">
        <f t="shared" si="6"/>
        <v>39116.716283575581</v>
      </c>
      <c r="AR15" s="293"/>
      <c r="AS15" s="276">
        <f>Retention!$P14-Retention!$P15</f>
        <v>1.516108752971887E-2</v>
      </c>
      <c r="AT15" s="249">
        <f t="shared" ca="1" si="19"/>
        <v>24840.353962756366</v>
      </c>
      <c r="AU15" s="250">
        <f>VLOOKUP($C15,Salary!$A$2:$K$80, 11,1)/(1+$B$5)^($C15-$C$5)</f>
        <v>362495.13522964081</v>
      </c>
      <c r="AX15" s="300">
        <v>22</v>
      </c>
      <c r="AY15" s="303">
        <v>9.5164620578237907E-2</v>
      </c>
      <c r="AZ15" s="266">
        <f t="shared" ref="AZ15:AZ26" si="21">AY15-SUM($AX$5,$AX$6,$AX$8)</f>
        <v>8.8764620578237904E-2</v>
      </c>
      <c r="BA15" s="321" t="s">
        <v>174</v>
      </c>
      <c r="BB15" s="318">
        <v>22</v>
      </c>
      <c r="BC15" s="446">
        <f t="shared" ref="BC15:BC25" si="22">BE15/BD15</f>
        <v>32866.398593200473</v>
      </c>
      <c r="BD15" s="320">
        <v>853</v>
      </c>
      <c r="BE15" s="442">
        <v>28035038</v>
      </c>
    </row>
    <row r="16" spans="1:57">
      <c r="A16" s="77" t="s">
        <v>79</v>
      </c>
      <c r="B16" s="437">
        <v>0</v>
      </c>
      <c r="C16" s="23">
        <f t="shared" si="15"/>
        <v>38</v>
      </c>
      <c r="D16" s="23">
        <v>11</v>
      </c>
      <c r="E16" s="359">
        <f t="shared" si="7"/>
        <v>5334.7486068222815</v>
      </c>
      <c r="F16" s="359">
        <f t="shared" si="8"/>
        <v>57085.623387897824</v>
      </c>
      <c r="G16" s="234">
        <f t="shared" si="18"/>
        <v>27585.899336580165</v>
      </c>
      <c r="H16" s="234">
        <f ca="1">IF(D16&lt;$B$10,AM16*AN16+AP16,IF(D16=OptimumBenefits!B13,MAX(AM16*AN16+AP16,IF(AND($B$29=1,$B$30=0),OptimumBenefitsFixed!D13,OptimumBenefits!D13),0)))</f>
        <v>57085.623387897824</v>
      </c>
      <c r="I16" s="234">
        <f t="shared" ca="1" si="20"/>
        <v>44692.048823606186</v>
      </c>
      <c r="J16" s="134"/>
      <c r="S16" s="242">
        <f>$B$46*Salary!$G13</f>
        <v>6858.9624944857896</v>
      </c>
      <c r="T16" s="243">
        <f>$B$45*Salary!$G13</f>
        <v>4572.641662990527</v>
      </c>
      <c r="U16" s="244">
        <f>IF($D16=0,0,U15*(1+$B$48)+S15)</f>
        <v>71684.625304804897</v>
      </c>
      <c r="V16" s="245">
        <f>IF(D16&lt;$B$47,0,U16/(1+$B$6)^($C16-$C$5))</f>
        <v>56121.53435296371</v>
      </c>
      <c r="W16" s="244">
        <f>IF($D16=0,0,W15*(1+$B$48)+T15)</f>
        <v>47789.75020320325</v>
      </c>
      <c r="X16" s="246">
        <f t="shared" si="9"/>
        <v>93535.890588272829</v>
      </c>
      <c r="Y16" s="242">
        <f t="shared" si="10"/>
        <v>6858.9624944857896</v>
      </c>
      <c r="Z16" s="243">
        <f t="shared" si="11"/>
        <v>4572.641662990527</v>
      </c>
      <c r="AA16" s="245">
        <f>IF($D16=0,0,AA15*(1+$B$49)+Y15)</f>
        <v>68403.616257429909</v>
      </c>
      <c r="AB16" s="245">
        <f>IF(D16&lt;$B$47,0,AA16/(1+$B$6)^($C16-$C$5))</f>
        <v>53552.848791984739</v>
      </c>
      <c r="AC16" s="245">
        <f>IF($D16=0,0,AC15*(1+$B$49)+Z15)</f>
        <v>45602.410838286596</v>
      </c>
      <c r="AD16" s="246">
        <f t="shared" si="2"/>
        <v>89254.747986641218</v>
      </c>
      <c r="AE16" s="242">
        <f t="shared" si="12"/>
        <v>6858.9624944857896</v>
      </c>
      <c r="AF16" s="243">
        <f t="shared" si="13"/>
        <v>4572.641662990527</v>
      </c>
      <c r="AG16" s="245">
        <f>IF($D16=0,0,AG15*(1+$B$50)+AE15)</f>
        <v>65302.423234807356</v>
      </c>
      <c r="AH16" s="245">
        <f>IF($D16&lt;$B$47,0,AG16)/(1+$B$6)^($C16-$C$5)</f>
        <v>51124.940296763554</v>
      </c>
      <c r="AI16" s="245">
        <f>IF($D16=0,0,AI15*(1+$B$50)+AF15)</f>
        <v>43534.948823204897</v>
      </c>
      <c r="AJ16" s="246">
        <f t="shared" si="3"/>
        <v>85208.233827939257</v>
      </c>
      <c r="AK16" s="305">
        <f>$B$25*Salary!$G13</f>
        <v>5426.2014400820917</v>
      </c>
      <c r="AL16" s="306">
        <f>$B$24*Salary!$G13</f>
        <v>5334.7486068222815</v>
      </c>
      <c r="AM16" s="245">
        <f t="shared" si="4"/>
        <v>58064.234074547494</v>
      </c>
      <c r="AN16" s="247">
        <f>MIN(MAX(0,(0+$B$26*($D16&gt;=5)+($B$27*(D16-5)))),1)</f>
        <v>0</v>
      </c>
      <c r="AO16" s="245">
        <f t="shared" si="14"/>
        <v>0</v>
      </c>
      <c r="AP16" s="245">
        <f t="shared" si="5"/>
        <v>57085.623387897824</v>
      </c>
      <c r="AQ16" s="81">
        <f t="shared" si="6"/>
        <v>44692.048823606186</v>
      </c>
      <c r="AR16" s="293"/>
      <c r="AS16" s="276">
        <f>Retention!$P15-Retention!$P16</f>
        <v>1.3668049996900911E-2</v>
      </c>
      <c r="AT16" s="249">
        <f t="shared" ca="1" si="19"/>
        <v>27120.968448884996</v>
      </c>
      <c r="AU16" s="250">
        <f>VLOOKUP($C16,Salary!$A$2:$K$80, 11,1)/(1+$B$5)^($C16-$C$5)</f>
        <v>396733.57675128861</v>
      </c>
      <c r="AX16" s="300">
        <v>27</v>
      </c>
      <c r="AY16" s="303">
        <v>0.10529118258707611</v>
      </c>
      <c r="AZ16" s="266">
        <f t="shared" si="21"/>
        <v>9.8891182587076104E-2</v>
      </c>
      <c r="BA16" s="321" t="s">
        <v>127</v>
      </c>
      <c r="BB16" s="318">
        <v>27</v>
      </c>
      <c r="BC16" s="446">
        <f t="shared" si="22"/>
        <v>40432.74868559411</v>
      </c>
      <c r="BD16" s="320">
        <v>1902</v>
      </c>
      <c r="BE16" s="442">
        <v>76903088</v>
      </c>
    </row>
    <row r="17" spans="1:57">
      <c r="A17" s="77" t="s">
        <v>168</v>
      </c>
      <c r="B17" s="437">
        <v>0</v>
      </c>
      <c r="C17" s="23">
        <f t="shared" si="15"/>
        <v>39</v>
      </c>
      <c r="D17" s="23">
        <v>12</v>
      </c>
      <c r="E17" s="359">
        <f t="shared" si="7"/>
        <v>5641.496651714564</v>
      </c>
      <c r="F17" s="359">
        <f t="shared" si="8"/>
        <v>66130.937514933466</v>
      </c>
      <c r="G17" s="234">
        <f t="shared" si="18"/>
        <v>29866.291597559655</v>
      </c>
      <c r="H17" s="234">
        <f ca="1">IF(D17&lt;$B$10,AM17*AN17+AP17,IF(D17=OptimumBenefits!B14,MAX(AM17*AN17+AP17,IF(AND($B$29=1,$B$30=0),OptimumBenefitsFixed!D14,OptimumBenefits!D14),0)))</f>
        <v>66130.937514933466</v>
      </c>
      <c r="I17" s="234">
        <f t="shared" ca="1" si="20"/>
        <v>50634.308048673098</v>
      </c>
      <c r="J17" s="134"/>
      <c r="S17" s="242">
        <f>$B$46*Salary!$G14</f>
        <v>7253.3528379187237</v>
      </c>
      <c r="T17" s="243">
        <f>$B$45*Salary!$G14</f>
        <v>4835.5685586124828</v>
      </c>
      <c r="U17" s="244">
        <f>IF($D17=0,0,U16*(1+$B$48)+S16)</f>
        <v>82844.665317578983</v>
      </c>
      <c r="V17" s="245">
        <f>IF(D17&lt;$B$47,0,U17/(1+$B$6)^($C17-$C$5))</f>
        <v>63431.465838999589</v>
      </c>
      <c r="W17" s="244">
        <f>IF($D17=0,0,W16*(1+$B$48)+T16)</f>
        <v>55229.776878385979</v>
      </c>
      <c r="X17" s="246">
        <f t="shared" si="9"/>
        <v>105719.10973166597</v>
      </c>
      <c r="Y17" s="242">
        <f t="shared" si="10"/>
        <v>7253.3528379187237</v>
      </c>
      <c r="Z17" s="243">
        <f t="shared" si="11"/>
        <v>4835.5685586124828</v>
      </c>
      <c r="AA17" s="245">
        <f>IF($D17=0,0,AA16*(1+$B$49)+Y16)</f>
        <v>78682.759564787208</v>
      </c>
      <c r="AB17" s="245">
        <f>IF(D17&lt;$B$47,0,AA17/(1+$B$6)^($C17-$C$5))</f>
        <v>60244.829963637683</v>
      </c>
      <c r="AC17" s="245">
        <f>IF($D17=0,0,AC16*(1+$B$49)+Z16)</f>
        <v>52455.173043191455</v>
      </c>
      <c r="AD17" s="246">
        <f t="shared" si="2"/>
        <v>100408.04993939612</v>
      </c>
      <c r="AE17" s="242">
        <f t="shared" si="12"/>
        <v>7253.3528379187237</v>
      </c>
      <c r="AF17" s="243">
        <f t="shared" si="13"/>
        <v>4835.5685586124828</v>
      </c>
      <c r="AG17" s="245">
        <f>IF($D17=0,0,AG16*(1+$B$50)+AE16)</f>
        <v>74773.482658685447</v>
      </c>
      <c r="AH17" s="245">
        <f>IF($D17&lt;$B$47,0,AG17)/(1+$B$6)^($C17-$C$5)</f>
        <v>57251.623779823625</v>
      </c>
      <c r="AI17" s="245">
        <f>IF($D17=0,0,AI16*(1+$B$50)+AF16)</f>
        <v>49848.988439123626</v>
      </c>
      <c r="AJ17" s="246">
        <f t="shared" si="3"/>
        <v>95419.372966372699</v>
      </c>
      <c r="AK17" s="305">
        <f>$B$25*Salary!$G14</f>
        <v>5738.2080228868126</v>
      </c>
      <c r="AL17" s="306">
        <f>$B$24*Salary!$G14</f>
        <v>5641.496651714564</v>
      </c>
      <c r="AM17" s="245">
        <f t="shared" si="4"/>
        <v>67264.610729475171</v>
      </c>
      <c r="AN17" s="247">
        <f>MIN(MAX(0,(0+$B$26*($D17&gt;=5)+($B$27*(D17-5)))),1)</f>
        <v>0</v>
      </c>
      <c r="AO17" s="245">
        <f t="shared" si="14"/>
        <v>0</v>
      </c>
      <c r="AP17" s="245">
        <f t="shared" si="5"/>
        <v>66130.937514933466</v>
      </c>
      <c r="AQ17" s="81">
        <f t="shared" si="6"/>
        <v>50634.308048673098</v>
      </c>
      <c r="AR17" s="293"/>
      <c r="AS17" s="276">
        <f>Retention!$P16-Retention!$P17</f>
        <v>1.1976939447284368E-2</v>
      </c>
      <c r="AT17" s="249">
        <f t="shared" ca="1" si="19"/>
        <v>29362.927132432251</v>
      </c>
      <c r="AU17" s="250">
        <f>VLOOKUP($C17,Salary!$A$2:$K$80, 11,1)/(1+$B$5)^($C17-$C$5)</f>
        <v>430572.03647945932</v>
      </c>
      <c r="AX17" s="301">
        <v>32</v>
      </c>
      <c r="AY17" s="303">
        <v>0.10807355309229275</v>
      </c>
      <c r="AZ17" s="266">
        <f t="shared" si="21"/>
        <v>0.10167355309229274</v>
      </c>
      <c r="BA17" s="321" t="s">
        <v>128</v>
      </c>
      <c r="BB17" s="319">
        <v>32</v>
      </c>
      <c r="BC17" s="446">
        <f t="shared" si="22"/>
        <v>44911.237530662307</v>
      </c>
      <c r="BD17" s="320">
        <v>2446</v>
      </c>
      <c r="BE17" s="448">
        <v>109852887</v>
      </c>
    </row>
    <row r="18" spans="1:57">
      <c r="A18" s="77" t="s">
        <v>151</v>
      </c>
      <c r="B18" s="437">
        <v>60</v>
      </c>
      <c r="C18" s="23">
        <f t="shared" si="15"/>
        <v>40</v>
      </c>
      <c r="D18" s="23">
        <v>13</v>
      </c>
      <c r="E18" s="359">
        <f t="shared" si="7"/>
        <v>5965.8827091881521</v>
      </c>
      <c r="F18" s="359">
        <f t="shared" si="8"/>
        <v>76070.945105118706</v>
      </c>
      <c r="G18" s="234">
        <f t="shared" si="18"/>
        <v>32107.881811377483</v>
      </c>
      <c r="H18" s="234">
        <f ca="1">IF(D18&lt;$B$10,AM18*AN18+AP18,IF(D18=OptimumBenefits!B15,MAX(AM18*AN18+AP18,IF(AND($B$29=1,$B$30=0),OptimumBenefitsFixed!D15,OptimumBenefits!D15),0)))</f>
        <v>76070.945105118706</v>
      </c>
      <c r="I18" s="234">
        <f t="shared" ca="1" si="20"/>
        <v>56963.372691537639</v>
      </c>
      <c r="J18" s="134"/>
      <c r="S18" s="242">
        <f>$B$46*Salary!$G15</f>
        <v>7670.4206260990513</v>
      </c>
      <c r="T18" s="243">
        <f>$B$45*Salary!$G15</f>
        <v>5113.6137507327012</v>
      </c>
      <c r="U18" s="244">
        <f>IF($D18=0,0,U17*(1+$B$48)+S17)</f>
        <v>95068.698074552449</v>
      </c>
      <c r="V18" s="245">
        <f>IF(D18&lt;$B$47,0,U18/(1+$B$6)^($C18-$C$5))</f>
        <v>71189.251983614449</v>
      </c>
      <c r="W18" s="244">
        <f>IF($D18=0,0,W17*(1+$B$48)+T17)</f>
        <v>63379.13204970162</v>
      </c>
      <c r="X18" s="246">
        <f t="shared" si="9"/>
        <v>118648.75330602407</v>
      </c>
      <c r="Y18" s="242">
        <f t="shared" si="10"/>
        <v>7670.4206260990513</v>
      </c>
      <c r="Z18" s="243">
        <f t="shared" si="11"/>
        <v>5113.6137507327012</v>
      </c>
      <c r="AA18" s="245">
        <f>IF($D18=0,0,AA17*(1+$B$49)+Y17)</f>
        <v>89870.25038094529</v>
      </c>
      <c r="AB18" s="245">
        <f>IF(D18&lt;$B$47,0,AA18/(1+$B$6)^($C18-$C$5))</f>
        <v>67296.555330783158</v>
      </c>
      <c r="AC18" s="245">
        <f>IF($D18=0,0,AC17*(1+$B$49)+Z17)</f>
        <v>59913.50025396351</v>
      </c>
      <c r="AD18" s="246">
        <f t="shared" si="2"/>
        <v>112160.92555130525</v>
      </c>
      <c r="AE18" s="242">
        <f t="shared" si="12"/>
        <v>7670.4206260990513</v>
      </c>
      <c r="AF18" s="243">
        <f t="shared" si="13"/>
        <v>5113.6137507327012</v>
      </c>
      <c r="AG18" s="245">
        <f>IF($D18=0,0,AG17*(1+$B$50)+AE17)</f>
        <v>85017.774802951593</v>
      </c>
      <c r="AH18" s="245">
        <f>IF($D18&lt;$B$47,0,AG18)/(1+$B$6)^($C18-$C$5)</f>
        <v>63662.929188188537</v>
      </c>
      <c r="AI18" s="245">
        <f>IF($D18=0,0,AI17*(1+$B$50)+AF17)</f>
        <v>56678.516535301052</v>
      </c>
      <c r="AJ18" s="246">
        <f t="shared" si="3"/>
        <v>106104.88198031421</v>
      </c>
      <c r="AK18" s="305">
        <f>$B$25*Salary!$G15</f>
        <v>6068.1549842028053</v>
      </c>
      <c r="AL18" s="306">
        <f>$B$24*Salary!$G15</f>
        <v>5965.8827091881521</v>
      </c>
      <c r="AM18" s="245">
        <f t="shared" si="4"/>
        <v>77375.018449777868</v>
      </c>
      <c r="AN18" s="247">
        <f>MIN(MAX(0,(0+$B$26*($D18&gt;=5)+($B$27*(D18-5)))),1)</f>
        <v>0</v>
      </c>
      <c r="AO18" s="245">
        <f t="shared" si="14"/>
        <v>0</v>
      </c>
      <c r="AP18" s="245">
        <f t="shared" si="5"/>
        <v>76070.945105118706</v>
      </c>
      <c r="AQ18" s="81">
        <f t="shared" si="6"/>
        <v>56963.372691537639</v>
      </c>
      <c r="AR18" s="293"/>
      <c r="AS18" s="276">
        <f>Retention!$P17-Retention!$P18</f>
        <v>1.0808953009224187E-2</v>
      </c>
      <c r="AT18" s="249">
        <f t="shared" ca="1" si="19"/>
        <v>31566.737735904837</v>
      </c>
      <c r="AU18" s="250">
        <f>VLOOKUP($C18,Salary!$A$2:$K$80, 11,1)/(1+$B$5)^($C18-$C$5)</f>
        <v>464015.18709865597</v>
      </c>
      <c r="AX18" s="300">
        <v>37</v>
      </c>
      <c r="AY18" s="303">
        <v>0.11126896804445223</v>
      </c>
      <c r="AZ18" s="266">
        <f t="shared" si="21"/>
        <v>0.10486896804445223</v>
      </c>
      <c r="BA18" s="321" t="s">
        <v>129</v>
      </c>
      <c r="BB18" s="318">
        <v>37</v>
      </c>
      <c r="BC18" s="446">
        <f t="shared" si="22"/>
        <v>47603.663735490678</v>
      </c>
      <c r="BD18" s="320">
        <v>2843</v>
      </c>
      <c r="BE18" s="442">
        <v>135337216</v>
      </c>
    </row>
    <row r="19" spans="1:57">
      <c r="A19" s="77" t="s">
        <v>142</v>
      </c>
      <c r="B19" s="437">
        <v>90</v>
      </c>
      <c r="C19" s="23">
        <f t="shared" si="15"/>
        <v>41</v>
      </c>
      <c r="D19" s="23">
        <v>14</v>
      </c>
      <c r="E19" s="359">
        <f t="shared" si="7"/>
        <v>6308.9209649664717</v>
      </c>
      <c r="F19" s="359">
        <f t="shared" si="8"/>
        <v>86981.439246139576</v>
      </c>
      <c r="G19" s="234">
        <f t="shared" si="18"/>
        <v>34311.18010452226</v>
      </c>
      <c r="H19" s="234">
        <f ca="1">IF(D19&lt;$B$10,AM19*AN19+AP19,IF(D19=OptimumBenefits!B16,MAX(AM19*AN19+AP19,IF(AND($B$29=1,$B$30=0),OptimumBenefitsFixed!D16,OptimumBenefits!D16),0)))</f>
        <v>86981.439246139576</v>
      </c>
      <c r="I19" s="234">
        <f t="shared" ca="1" si="20"/>
        <v>63700.106138936433</v>
      </c>
      <c r="J19" s="134"/>
      <c r="L19" s="85" t="s">
        <v>39</v>
      </c>
      <c r="S19" s="242">
        <f>$B$46*Salary!$G16</f>
        <v>8111.4698120997482</v>
      </c>
      <c r="T19" s="243">
        <f>$B$45*Salary!$G16</f>
        <v>5407.6465413998321</v>
      </c>
      <c r="U19" s="244">
        <f>IF($D19=0,0,U18*(1+$B$48)+S18)</f>
        <v>108443.24058512464</v>
      </c>
      <c r="V19" s="245">
        <f>IF(D19&lt;$B$47,0,U19/(1+$B$6)^($C19-$C$5))</f>
        <v>79417.471074200977</v>
      </c>
      <c r="W19" s="244">
        <f>IF($D19=0,0,W18*(1+$B$48)+T18)</f>
        <v>72295.493723416424</v>
      </c>
      <c r="X19" s="246">
        <f t="shared" si="9"/>
        <v>132362.45179033495</v>
      </c>
      <c r="Y19" s="242">
        <f t="shared" si="10"/>
        <v>8111.4698120997482</v>
      </c>
      <c r="Z19" s="243">
        <f t="shared" si="11"/>
        <v>5407.6465413998321</v>
      </c>
      <c r="AA19" s="245">
        <f>IF($D19=0,0,AA18*(1+$B$49)+Y18)</f>
        <v>102034.18352609161</v>
      </c>
      <c r="AB19" s="245">
        <f>IF(D19&lt;$B$47,0,AA19/(1+$B$6)^($C19-$C$5))</f>
        <v>74723.853465096821</v>
      </c>
      <c r="AC19" s="245">
        <f>IF($D19=0,0,AC18*(1+$B$49)+Z18)</f>
        <v>68022.789017394389</v>
      </c>
      <c r="AD19" s="246">
        <f t="shared" si="2"/>
        <v>124539.75577516135</v>
      </c>
      <c r="AE19" s="242">
        <f t="shared" si="12"/>
        <v>8111.4698120997482</v>
      </c>
      <c r="AF19" s="243">
        <f t="shared" si="13"/>
        <v>5407.6465413998321</v>
      </c>
      <c r="AG19" s="245">
        <f>IF($D19=0,0,AG18*(1+$B$50)+AE18)</f>
        <v>96088.906421168707</v>
      </c>
      <c r="AH19" s="245">
        <f>IF($D19&lt;$B$47,0,AG19)/(1+$B$6)^($C19-$C$5)</f>
        <v>70369.881101667735</v>
      </c>
      <c r="AI19" s="245">
        <f>IF($D19=0,0,AI18*(1+$B$50)+AF18)</f>
        <v>64059.270947445795</v>
      </c>
      <c r="AJ19" s="246">
        <f t="shared" si="3"/>
        <v>117283.13516944621</v>
      </c>
      <c r="AK19" s="305">
        <f>$B$25*Salary!$G16</f>
        <v>6417.0738957944677</v>
      </c>
      <c r="AL19" s="306">
        <f>$B$24*Salary!$G16</f>
        <v>6308.9209649664717</v>
      </c>
      <c r="AM19" s="245">
        <f t="shared" si="4"/>
        <v>88472.549633216229</v>
      </c>
      <c r="AN19" s="247">
        <f>MIN(MAX(0,(0+$B$26*($D19&gt;=5)+($B$27*(D19-5)))),1)</f>
        <v>0</v>
      </c>
      <c r="AO19" s="245">
        <f t="shared" si="14"/>
        <v>0</v>
      </c>
      <c r="AP19" s="245">
        <f t="shared" si="5"/>
        <v>86981.439246139576</v>
      </c>
      <c r="AQ19" s="81">
        <f t="shared" si="6"/>
        <v>63700.106138936433</v>
      </c>
      <c r="AR19" s="293"/>
      <c r="AS19" s="276">
        <f>Retention!$P18-Retention!$P19</f>
        <v>8.5882703283548523E-3</v>
      </c>
      <c r="AT19" s="249">
        <f t="shared" ca="1" si="19"/>
        <v>33732.901788153918</v>
      </c>
      <c r="AU19" s="250">
        <f>VLOOKUP($C19,Salary!$A$2:$K$80, 11,1)/(1+$B$5)^($C19-$C$5)</f>
        <v>497067.64670594613</v>
      </c>
      <c r="AX19" s="301">
        <v>42</v>
      </c>
      <c r="AY19" s="303">
        <v>0.11940306619012515</v>
      </c>
      <c r="AZ19" s="266">
        <f t="shared" si="21"/>
        <v>0.11300306619012515</v>
      </c>
      <c r="BA19" s="321" t="s">
        <v>130</v>
      </c>
      <c r="BB19" s="319">
        <v>42</v>
      </c>
      <c r="BC19" s="446">
        <f t="shared" si="22"/>
        <v>48820.908990825686</v>
      </c>
      <c r="BD19" s="320">
        <v>2725</v>
      </c>
      <c r="BE19" s="442">
        <v>133036977</v>
      </c>
    </row>
    <row r="20" spans="1:57">
      <c r="A20" s="77" t="s">
        <v>141</v>
      </c>
      <c r="B20" s="437"/>
      <c r="C20" s="23">
        <f t="shared" si="15"/>
        <v>42</v>
      </c>
      <c r="D20" s="23">
        <v>15</v>
      </c>
      <c r="E20" s="359">
        <f t="shared" si="7"/>
        <v>6671.6839204520438</v>
      </c>
      <c r="F20" s="359">
        <f t="shared" si="8"/>
        <v>98944.15376210511</v>
      </c>
      <c r="G20" s="234">
        <f t="shared" si="18"/>
        <v>36476.690378492996</v>
      </c>
      <c r="H20" s="234">
        <f ca="1">IF(D20&lt;$B$10,AM20*AN20+AP20,IF(D20=OptimumBenefits!B17,MAX(AM20*AN20+AP20,IF(AND($B$29=1,$B$30=0),OptimumBenefitsFixed!D17,OptimumBenefits!D17),0)))</f>
        <v>98944.15376210511</v>
      </c>
      <c r="I20" s="234">
        <f t="shared" ca="1" si="20"/>
        <v>70866.402780475531</v>
      </c>
      <c r="J20" s="134"/>
      <c r="S20" s="242">
        <f>$B$46*Salary!$G17</f>
        <v>8577.8793262954841</v>
      </c>
      <c r="T20" s="243">
        <f>$B$45*Salary!$G17</f>
        <v>5718.5862175303228</v>
      </c>
      <c r="U20" s="244">
        <f>IF($D20=0,0,U19*(1+$B$48)+S19)</f>
        <v>123061.30483233188</v>
      </c>
      <c r="V20" s="245">
        <f>IF(D20&lt;$B$47,0,U20/(1+$B$6)^($C20-$C$5))</f>
        <v>88139.740079104668</v>
      </c>
      <c r="W20" s="244">
        <f>IF($D20=0,0,W19*(1+$B$48)+T19)</f>
        <v>82040.869888221248</v>
      </c>
      <c r="X20" s="246">
        <f t="shared" si="9"/>
        <v>146899.56679850776</v>
      </c>
      <c r="Y20" s="242">
        <f t="shared" si="10"/>
        <v>8577.8793262954841</v>
      </c>
      <c r="Z20" s="243">
        <f t="shared" si="11"/>
        <v>5718.5862175303228</v>
      </c>
      <c r="AA20" s="245">
        <f>IF($D20=0,0,AA19*(1+$B$49)+Y19)</f>
        <v>115247.36251449595</v>
      </c>
      <c r="AB20" s="245">
        <f>IF(D20&lt;$B$47,0,AA20/(1+$B$6)^($C20-$C$5))</f>
        <v>82543.189271963958</v>
      </c>
      <c r="AC20" s="245">
        <f>IF($D20=0,0,AC19*(1+$B$49)+Z19)</f>
        <v>76831.575009663953</v>
      </c>
      <c r="AD20" s="246">
        <f t="shared" si="2"/>
        <v>137571.98211993993</v>
      </c>
      <c r="AE20" s="242">
        <f t="shared" si="12"/>
        <v>8577.8793262954841</v>
      </c>
      <c r="AF20" s="243">
        <f t="shared" si="13"/>
        <v>5718.5862175303228</v>
      </c>
      <c r="AG20" s="245">
        <f>IF($D20=0,0,AG19*(1+$B$50)+AE19)</f>
        <v>108043.93249011521</v>
      </c>
      <c r="AH20" s="245">
        <f>IF($D20&lt;$B$47,0,AG20)/(1+$B$6)^($C20-$C$5)</f>
        <v>77383.903411213629</v>
      </c>
      <c r="AI20" s="245">
        <f>IF($D20=0,0,AI19*(1+$B$50)+AF19)</f>
        <v>72029.288326743466</v>
      </c>
      <c r="AJ20" s="246">
        <f t="shared" si="3"/>
        <v>128973.1723520227</v>
      </c>
      <c r="AK20" s="305">
        <f>$B$25*Salary!$G17</f>
        <v>6786.05564480265</v>
      </c>
      <c r="AL20" s="306">
        <f>$B$24*Salary!$G17</f>
        <v>6671.6839204520438</v>
      </c>
      <c r="AM20" s="245">
        <f t="shared" si="4"/>
        <v>100640.33925516975</v>
      </c>
      <c r="AN20" s="247">
        <f>MIN(MAX(0,(0+$B$26*($D20&gt;=5)+($B$27*(D20-5)))),1)</f>
        <v>0</v>
      </c>
      <c r="AO20" s="245">
        <f t="shared" si="14"/>
        <v>0</v>
      </c>
      <c r="AP20" s="245">
        <f t="shared" si="5"/>
        <v>98944.15376210511</v>
      </c>
      <c r="AQ20" s="81">
        <f t="shared" si="6"/>
        <v>70866.402780475531</v>
      </c>
      <c r="AR20" s="293"/>
      <c r="AS20" s="276">
        <f>Retention!$P19-Retention!$P20</f>
        <v>7.833509805732719E-3</v>
      </c>
      <c r="AT20" s="249">
        <f t="shared" ca="1" si="19"/>
        <v>35861.914697956607</v>
      </c>
      <c r="AU20" s="250">
        <f>VLOOKUP($C20,Salary!$A$2:$K$80, 11,1)/(1+$B$5)^($C20-$C$5)</f>
        <v>529733.97944866517</v>
      </c>
      <c r="AX20" s="300">
        <v>47</v>
      </c>
      <c r="AY20" s="303">
        <v>0.13221040457483452</v>
      </c>
      <c r="AZ20" s="266">
        <f t="shared" si="21"/>
        <v>0.12581040457483453</v>
      </c>
      <c r="BA20" s="321" t="s">
        <v>131</v>
      </c>
      <c r="BB20" s="318">
        <v>47</v>
      </c>
      <c r="BC20" s="446">
        <f t="shared" si="22"/>
        <v>49648.12877409967</v>
      </c>
      <c r="BD20" s="320">
        <v>2749</v>
      </c>
      <c r="BE20" s="22">
        <v>136482706</v>
      </c>
    </row>
    <row r="21" spans="1:57">
      <c r="A21" s="77" t="s">
        <v>10</v>
      </c>
      <c r="B21" s="150">
        <f>BC40</f>
        <v>38702.617256637168</v>
      </c>
      <c r="C21" s="23">
        <f t="shared" si="15"/>
        <v>43</v>
      </c>
      <c r="D21" s="23">
        <v>16</v>
      </c>
      <c r="E21" s="359">
        <f t="shared" si="7"/>
        <v>7021.9473262757765</v>
      </c>
      <c r="F21" s="359">
        <f t="shared" si="8"/>
        <v>112047.20767709397</v>
      </c>
      <c r="G21" s="234">
        <f t="shared" si="18"/>
        <v>38604.910383761991</v>
      </c>
      <c r="H21" s="234">
        <f ca="1">IF(D21&lt;$B$10,AM21*AN21+AP21,IF(D21=OptimumBenefits!B18,MAX(AM21*AN21+AP21,IF(AND($B$29=1,$B$30=0),OptimumBenefitsFixed!D18,OptimumBenefits!D18),0)))</f>
        <v>112047.20767709397</v>
      </c>
      <c r="I21" s="234">
        <f t="shared" ca="1" si="20"/>
        <v>78485.236469599287</v>
      </c>
      <c r="J21" s="134"/>
      <c r="L21" s="85"/>
      <c r="S21" s="242">
        <f>$B$46*Salary!$G18</f>
        <v>9028.2179909259976</v>
      </c>
      <c r="T21" s="243">
        <f>$B$45*Salary!$G18</f>
        <v>6018.8119939506641</v>
      </c>
      <c r="U21" s="244">
        <f>IF($D21=0,0,U20*(1+$B$48)+S20)</f>
        <v>139022.86244856729</v>
      </c>
      <c r="V21" s="245">
        <f>IF(D21&lt;$B$47,0,U21/(1+$B$6)^($C21-$C$5))</f>
        <v>97380.759950763008</v>
      </c>
      <c r="W21" s="244">
        <f>IF($D21=0,0,W20*(1+$B$48)+T20)</f>
        <v>92681.908299044851</v>
      </c>
      <c r="X21" s="246">
        <f t="shared" si="9"/>
        <v>162301.26658460501</v>
      </c>
      <c r="Y21" s="242">
        <f t="shared" si="10"/>
        <v>9028.2179909259976</v>
      </c>
      <c r="Z21" s="243">
        <f t="shared" si="11"/>
        <v>6018.8119939506641</v>
      </c>
      <c r="AA21" s="245">
        <f>IF($D21=0,0,AA20*(1+$B$49)+Y20)</f>
        <v>129587.60996651625</v>
      </c>
      <c r="AB21" s="245">
        <f>IF(D21&lt;$B$47,0,AA21/(1+$B$6)^($C21-$C$5))</f>
        <v>90771.688314294748</v>
      </c>
      <c r="AC21" s="245">
        <f>IF($D21=0,0,AC20*(1+$B$49)+Z20)</f>
        <v>86391.739977677469</v>
      </c>
      <c r="AD21" s="246">
        <f t="shared" si="2"/>
        <v>151286.14719049123</v>
      </c>
      <c r="AE21" s="242">
        <f t="shared" si="12"/>
        <v>9028.2179909259976</v>
      </c>
      <c r="AF21" s="243">
        <f t="shared" si="13"/>
        <v>6018.8119939506641</v>
      </c>
      <c r="AG21" s="245">
        <f>IF($D21=0,0,AG20*(1+$B$50)+AE20)</f>
        <v>120943.56911601531</v>
      </c>
      <c r="AH21" s="245">
        <f>IF($D21&lt;$B$47,0,AG21)/(1+$B$6)^($C21-$C$5)</f>
        <v>84716.833362803314</v>
      </c>
      <c r="AI21" s="245">
        <f>IF($D21=0,0,AI20*(1+$B$50)+AF20)</f>
        <v>80629.046077343533</v>
      </c>
      <c r="AJ21" s="246">
        <f t="shared" si="3"/>
        <v>141194.72227133886</v>
      </c>
      <c r="AK21" s="305">
        <f>$B$25*Salary!$G18</f>
        <v>7142.3235661547888</v>
      </c>
      <c r="AL21" s="306">
        <f>$B$24*Salary!$G18</f>
        <v>7021.9473262757765</v>
      </c>
      <c r="AM21" s="245">
        <f t="shared" si="4"/>
        <v>113968.01695155843</v>
      </c>
      <c r="AN21" s="247">
        <f>MIN(MAX(0,(0+$B$26*($D21&gt;=5)+($B$27*(D21-5)))),1)</f>
        <v>0</v>
      </c>
      <c r="AO21" s="245">
        <f t="shared" si="14"/>
        <v>0</v>
      </c>
      <c r="AP21" s="245">
        <f t="shared" si="5"/>
        <v>112047.20767709397</v>
      </c>
      <c r="AQ21" s="81">
        <f t="shared" si="6"/>
        <v>78485.236469599287</v>
      </c>
      <c r="AR21" s="293"/>
      <c r="AS21" s="276">
        <f>Retention!$P20-Retention!$P21</f>
        <v>7.1406511234996806E-3</v>
      </c>
      <c r="AT21" s="249">
        <f t="shared" ca="1" si="19"/>
        <v>37954.265826732299</v>
      </c>
      <c r="AU21" s="250">
        <f>VLOOKUP($C21,Salary!$A$2:$K$80, 11,1)/(1+$B$5)^($C21-$C$5)</f>
        <v>562018.69615467021</v>
      </c>
      <c r="AX21" s="301">
        <v>52</v>
      </c>
      <c r="AY21" s="303">
        <v>0.14130339016066948</v>
      </c>
      <c r="AZ21" s="266">
        <f t="shared" si="21"/>
        <v>0.13490339016066949</v>
      </c>
      <c r="BA21" s="321" t="s">
        <v>132</v>
      </c>
      <c r="BB21" s="319">
        <v>52</v>
      </c>
      <c r="BC21" s="446">
        <f t="shared" si="22"/>
        <v>50638.030088495572</v>
      </c>
      <c r="BD21" s="320">
        <v>2825</v>
      </c>
      <c r="BE21" s="22">
        <v>143052435</v>
      </c>
    </row>
    <row r="22" spans="1:57">
      <c r="A22" s="77" t="s">
        <v>5</v>
      </c>
      <c r="B22" s="437">
        <v>3</v>
      </c>
      <c r="C22" s="23">
        <f t="shared" si="15"/>
        <v>44</v>
      </c>
      <c r="D22" s="23">
        <v>17</v>
      </c>
      <c r="E22" s="359">
        <f t="shared" si="7"/>
        <v>7390.5995609052543</v>
      </c>
      <c r="F22" s="359">
        <f t="shared" si="8"/>
        <v>126352.22350238086</v>
      </c>
      <c r="G22" s="234">
        <f t="shared" si="18"/>
        <v>40685.590335720677</v>
      </c>
      <c r="H22" s="234">
        <f ca="1">IF(D22&lt;$B$10,AM22*AN22+AP22,IF(D22=OptimumBenefits!B19,MAX(AM22*AN22+AP22,IF(AND($B$29=1,$B$30=0),OptimumBenefitsFixed!D19,OptimumBenefits!D19),0)))</f>
        <v>126352.22350238086</v>
      </c>
      <c r="I22" s="234">
        <f t="shared" ca="1" si="20"/>
        <v>86557.858934611984</v>
      </c>
      <c r="J22" s="134"/>
      <c r="S22" s="242">
        <f>$B$46*Salary!$G19</f>
        <v>9502.199435449611</v>
      </c>
      <c r="T22" s="243">
        <f>$B$45*Salary!$G19</f>
        <v>6334.7996236330746</v>
      </c>
      <c r="U22" s="244">
        <f>IF($D22=0,0,U21*(1+$B$48)+S21)</f>
        <v>156392.45218640735</v>
      </c>
      <c r="V22" s="245">
        <f>IF(D22&lt;$B$47,0,U22/(1+$B$6)^($C22-$C$5))</f>
        <v>107136.98136490663</v>
      </c>
      <c r="W22" s="244">
        <f>IF($D22=0,0,W21*(1+$B$48)+T21)</f>
        <v>104261.6347909382</v>
      </c>
      <c r="X22" s="246">
        <f t="shared" si="9"/>
        <v>178561.63560817769</v>
      </c>
      <c r="Y22" s="242">
        <f t="shared" si="10"/>
        <v>9502.199435449611</v>
      </c>
      <c r="Z22" s="243">
        <f t="shared" si="11"/>
        <v>6334.7996236330746</v>
      </c>
      <c r="AA22" s="245">
        <f>IF($D22=0,0,AA21*(1+$B$49)+Y21)</f>
        <v>145095.20845576806</v>
      </c>
      <c r="AB22" s="245">
        <f>IF(D22&lt;$B$47,0,AA22/(1+$B$6)^($C22-$C$5))</f>
        <v>99397.780565102905</v>
      </c>
      <c r="AC22" s="245">
        <f>IF($D22=0,0,AC21*(1+$B$49)+Z21)</f>
        <v>96730.138970512009</v>
      </c>
      <c r="AD22" s="246">
        <f t="shared" si="2"/>
        <v>165662.96760850481</v>
      </c>
      <c r="AE22" s="242">
        <f t="shared" si="12"/>
        <v>9502.199435449611</v>
      </c>
      <c r="AF22" s="243">
        <f t="shared" si="13"/>
        <v>6334.7996236330746</v>
      </c>
      <c r="AG22" s="245">
        <f>IF($D22=0,0,AG21*(1+$B$50)+AE21)</f>
        <v>134809.52987158191</v>
      </c>
      <c r="AH22" s="245">
        <f>IF($D22&lt;$B$47,0,AG22)/(1+$B$6)^($C22-$C$5)</f>
        <v>92351.554616257868</v>
      </c>
      <c r="AI22" s="245">
        <f>IF($D22=0,0,AI21*(1+$B$50)+AF21)</f>
        <v>89873.019914387929</v>
      </c>
      <c r="AJ22" s="246">
        <f t="shared" si="3"/>
        <v>153919.25769376312</v>
      </c>
      <c r="AK22" s="305">
        <f>$B$25*Salary!$G19</f>
        <v>7517.295553377915</v>
      </c>
      <c r="AL22" s="306">
        <f>$B$24*Salary!$G19</f>
        <v>7390.5995609052543</v>
      </c>
      <c r="AM22" s="245">
        <f t="shared" si="4"/>
        <v>128518.26161956451</v>
      </c>
      <c r="AN22" s="247">
        <f>MIN(MAX(0,(0+$B$26*($D22&gt;=5)+($B$27*(D22-5)))),1)</f>
        <v>0</v>
      </c>
      <c r="AO22" s="245">
        <f t="shared" si="14"/>
        <v>0</v>
      </c>
      <c r="AP22" s="245">
        <f t="shared" si="5"/>
        <v>126352.22350238086</v>
      </c>
      <c r="AQ22" s="81">
        <f t="shared" si="6"/>
        <v>86557.858934611984</v>
      </c>
      <c r="AR22" s="293"/>
      <c r="AS22" s="276">
        <f>Retention!$P21-Retention!$P22</f>
        <v>6.5972769181429636E-3</v>
      </c>
      <c r="AT22" s="249">
        <f t="shared" ca="1" si="19"/>
        <v>39999.878139051238</v>
      </c>
      <c r="AU22" s="250">
        <f>VLOOKUP($C22,Salary!$A$2:$K$80, 11,1)/(1+$B$5)^($C22-$C$5)</f>
        <v>593775.39179305371</v>
      </c>
      <c r="AX22" s="300">
        <v>57</v>
      </c>
      <c r="AY22" s="303">
        <v>0.14879518678817741</v>
      </c>
      <c r="AZ22" s="266">
        <f t="shared" si="21"/>
        <v>0.14239518678817742</v>
      </c>
      <c r="BA22" s="321" t="s">
        <v>133</v>
      </c>
      <c r="BB22" s="318">
        <v>57</v>
      </c>
      <c r="BC22" s="446">
        <f t="shared" si="22"/>
        <v>49111.928549618322</v>
      </c>
      <c r="BD22" s="320">
        <v>3275</v>
      </c>
      <c r="BE22" s="22">
        <v>160841566</v>
      </c>
    </row>
    <row r="23" spans="1:57">
      <c r="A23" s="77" t="s">
        <v>3</v>
      </c>
      <c r="B23" s="433">
        <v>6.5000000000000002E-2</v>
      </c>
      <c r="C23" s="23">
        <f>C22+1</f>
        <v>45</v>
      </c>
      <c r="D23" s="23">
        <v>18</v>
      </c>
      <c r="E23" s="359">
        <f t="shared" si="7"/>
        <v>7778.60603785278</v>
      </c>
      <c r="F23" s="359">
        <f t="shared" si="8"/>
        <v>141955.71759094085</v>
      </c>
      <c r="G23" s="234">
        <f t="shared" si="18"/>
        <v>42719.56725728196</v>
      </c>
      <c r="H23" s="234">
        <f ca="1">IF(D23&lt;$B$10,AM23*AN23+AP23,IF(D23=OptimumBenefits!B20,MAX(AM23*AN23+AP23,IF(AND($B$29=1,$B$30=0),OptimumBenefitsFixed!D20,OptimumBenefits!D20),0)))</f>
        <v>141955.71759094085</v>
      </c>
      <c r="I23" s="234">
        <f t="shared" ca="1" si="20"/>
        <v>95107.15470273573</v>
      </c>
      <c r="J23" s="134"/>
      <c r="S23" s="242">
        <f>$B$46*Salary!$G20</f>
        <v>10001.064905810716</v>
      </c>
      <c r="T23" s="243">
        <f>$B$45*Salary!$G20</f>
        <v>6667.3766038738104</v>
      </c>
      <c r="U23" s="244">
        <f>IF($D23=0,0,U22*(1+$B$48)+S22)</f>
        <v>175278.19875304142</v>
      </c>
      <c r="V23" s="245">
        <f>IF(D23&lt;$B$47,0,U23/(1+$B$6)^($C23-$C$5))</f>
        <v>117432.4715321379</v>
      </c>
      <c r="W23" s="244">
        <f>IF($D23=0,0,W22*(1+$B$48)+T22)</f>
        <v>116852.13250202758</v>
      </c>
      <c r="X23" s="246">
        <f t="shared" si="9"/>
        <v>195720.78588689648</v>
      </c>
      <c r="Y23" s="242">
        <f t="shared" si="10"/>
        <v>10001.064905810716</v>
      </c>
      <c r="Z23" s="243">
        <f t="shared" si="11"/>
        <v>6667.3766038738104</v>
      </c>
      <c r="AA23" s="245">
        <f>IF($D23=0,0,AA22*(1+$B$49)+Y22)</f>
        <v>161852.16831400609</v>
      </c>
      <c r="AB23" s="245">
        <f>IF(D23&lt;$B$47,0,AA23/(1+$B$6)^($C23-$C$5))</f>
        <v>108437.33152877069</v>
      </c>
      <c r="AC23" s="245">
        <f>IF($D23=0,0,AC22*(1+$B$49)+Z22)</f>
        <v>107901.4455426707</v>
      </c>
      <c r="AD23" s="246">
        <f t="shared" si="2"/>
        <v>180728.88588128448</v>
      </c>
      <c r="AE23" s="242">
        <f t="shared" si="12"/>
        <v>10001.064905810716</v>
      </c>
      <c r="AF23" s="243">
        <f t="shared" si="13"/>
        <v>6667.3766038738104</v>
      </c>
      <c r="AG23" s="245">
        <f>IF($D23=0,0,AG22*(1+$B$50)+AE22)</f>
        <v>149704.11050189481</v>
      </c>
      <c r="AH23" s="245">
        <f>IF($D23&lt;$B$47,0,AG23)/(1+$B$6)^($C23-$C$5)</f>
        <v>100298.40459238939</v>
      </c>
      <c r="AI23" s="245">
        <f>IF($D23=0,0,AI22*(1+$B$50)+AF22)</f>
        <v>99802.740334596529</v>
      </c>
      <c r="AJ23" s="246">
        <f t="shared" si="3"/>
        <v>167164.00765398232</v>
      </c>
      <c r="AK23" s="305">
        <f>$B$25*Salary!$G20</f>
        <v>7911.9535699302551</v>
      </c>
      <c r="AL23" s="306">
        <f>$B$24*Salary!$G20</f>
        <v>7778.60603785278</v>
      </c>
      <c r="AM23" s="245">
        <f t="shared" si="4"/>
        <v>144389.24417821411</v>
      </c>
      <c r="AN23" s="247">
        <f>MIN(MAX(0,(0+$B$26*($D23&gt;=5)+($B$27*(D23-5)))),1)</f>
        <v>0</v>
      </c>
      <c r="AO23" s="245">
        <f t="shared" si="14"/>
        <v>0</v>
      </c>
      <c r="AP23" s="245">
        <f t="shared" si="5"/>
        <v>141955.71759094085</v>
      </c>
      <c r="AQ23" s="81">
        <f t="shared" si="6"/>
        <v>95107.15470273573</v>
      </c>
      <c r="AR23" s="293"/>
      <c r="AS23" s="276">
        <f>Retention!$P22-Retention!$P23</f>
        <v>6.0935277020361944E-3</v>
      </c>
      <c r="AT23" s="249">
        <f t="shared" ca="1" si="19"/>
        <v>41999.574550698562</v>
      </c>
      <c r="AU23" s="250">
        <f>VLOOKUP($C23,Salary!$A$2:$K$80, 11,1)/(1+$B$5)^($C23-$C$5)</f>
        <v>625012.70222239825</v>
      </c>
      <c r="AX23" s="462">
        <v>62</v>
      </c>
      <c r="AY23" s="463">
        <v>0.14702028813962342</v>
      </c>
      <c r="AZ23" s="266">
        <f t="shared" si="21"/>
        <v>0.14062028813962343</v>
      </c>
      <c r="BA23" s="464" t="s">
        <v>134</v>
      </c>
      <c r="BB23" s="465">
        <v>62</v>
      </c>
      <c r="BC23" s="466">
        <f t="shared" si="22"/>
        <v>48517.483121597099</v>
      </c>
      <c r="BD23" s="467">
        <v>2755</v>
      </c>
      <c r="BE23" s="22">
        <v>133665666</v>
      </c>
    </row>
    <row r="24" spans="1:57">
      <c r="A24" s="77" t="s">
        <v>2</v>
      </c>
      <c r="B24" s="453">
        <v>7.0000000000000007E-2</v>
      </c>
      <c r="C24" s="23">
        <f>C23+1</f>
        <v>46</v>
      </c>
      <c r="D24" s="23">
        <v>19</v>
      </c>
      <c r="E24" s="359">
        <f t="shared" si="7"/>
        <v>8186.982854840051</v>
      </c>
      <c r="F24" s="359">
        <f t="shared" si="8"/>
        <v>158961.44527220479</v>
      </c>
      <c r="G24" s="234">
        <f t="shared" si="18"/>
        <v>44707.664203700457</v>
      </c>
      <c r="H24" s="234">
        <f ca="1">IF(D24&lt;$B$10,AM24*AN24+AP24,IF(D24=OptimumBenefits!B21,MAX(AM24*AN24+AP24,IF(AND($B$29=1,$B$30=0),OptimumBenefitsFixed!D21,OptimumBenefits!D21),0)))</f>
        <v>158961.44527220479</v>
      </c>
      <c r="I24" s="234">
        <f t="shared" ca="1" si="20"/>
        <v>104157.07752284416</v>
      </c>
      <c r="J24" s="134"/>
      <c r="S24" s="242">
        <f>$B$46*Salary!$G21</f>
        <v>10526.120813365778</v>
      </c>
      <c r="T24" s="243">
        <f>$B$45*Salary!$G21</f>
        <v>7017.4138755771855</v>
      </c>
      <c r="U24" s="244">
        <f>IF($D24=0,0,U23*(1+$B$48)+S23)</f>
        <v>195795.95558403464</v>
      </c>
      <c r="V24" s="245">
        <f>IF(D24&lt;$B$47,0,U24/(1+$B$6)^($C24-$C$5))</f>
        <v>128292.33207778064</v>
      </c>
      <c r="W24" s="244">
        <f>IF($D24=0,0,W23*(1+$B$48)+T23)</f>
        <v>130530.63705602306</v>
      </c>
      <c r="X24" s="246">
        <f t="shared" si="9"/>
        <v>213820.55346296768</v>
      </c>
      <c r="Y24" s="242">
        <f t="shared" si="10"/>
        <v>10526.120813365778</v>
      </c>
      <c r="Z24" s="243">
        <f t="shared" si="11"/>
        <v>7017.4138755771855</v>
      </c>
      <c r="AA24" s="245">
        <f>IF($D24=0,0,AA23*(1+$B$49)+Y23)</f>
        <v>179945.84163551714</v>
      </c>
      <c r="AB24" s="245">
        <f>IF(D24&lt;$B$47,0,AA24/(1+$B$6)^($C24-$C$5))</f>
        <v>117906.7851644731</v>
      </c>
      <c r="AC24" s="245">
        <f>IF($D24=0,0,AC23*(1+$B$49)+Z23)</f>
        <v>119963.89442367805</v>
      </c>
      <c r="AD24" s="246">
        <f t="shared" si="2"/>
        <v>196511.30860745514</v>
      </c>
      <c r="AE24" s="242">
        <f t="shared" si="12"/>
        <v>10526.120813365778</v>
      </c>
      <c r="AF24" s="243">
        <f t="shared" si="13"/>
        <v>7017.4138755771855</v>
      </c>
      <c r="AG24" s="245">
        <f>IF($D24=0,0,AG23*(1+$B$50)+AE23)</f>
        <v>165693.33982778134</v>
      </c>
      <c r="AH24" s="245">
        <f>IF($D24&lt;$B$47,0,AG24)/(1+$B$6)^($C24-$C$5)</f>
        <v>108568.04939026844</v>
      </c>
      <c r="AI24" s="245">
        <f>IF($D24=0,0,AI23*(1+$B$50)+AF23)</f>
        <v>110462.2265518542</v>
      </c>
      <c r="AJ24" s="246">
        <f t="shared" si="3"/>
        <v>180946.74898378071</v>
      </c>
      <c r="AK24" s="305">
        <f>$B$25*Salary!$G21</f>
        <v>8327.3311323515936</v>
      </c>
      <c r="AL24" s="306">
        <f>$B$24*Salary!$G21</f>
        <v>8186.982854840051</v>
      </c>
      <c r="AM24" s="245">
        <f t="shared" si="4"/>
        <v>161686.49861972826</v>
      </c>
      <c r="AN24" s="247">
        <f>MIN(MAX(0,(0+$B$26*($D24&gt;=5)+($B$27*(D24-5)))),1)</f>
        <v>0</v>
      </c>
      <c r="AO24" s="245">
        <f t="shared" si="14"/>
        <v>0</v>
      </c>
      <c r="AP24" s="245">
        <f t="shared" si="5"/>
        <v>158961.44527220479</v>
      </c>
      <c r="AQ24" s="81">
        <f t="shared" si="6"/>
        <v>104157.07752284416</v>
      </c>
      <c r="AR24" s="293"/>
      <c r="AS24" s="276">
        <f>Retention!$P23-Retention!$P24</f>
        <v>5.3619860591805624E-3</v>
      </c>
      <c r="AT24" s="249">
        <f t="shared" ca="1" si="19"/>
        <v>43954.164245211141</v>
      </c>
      <c r="AU24" s="250">
        <f>VLOOKUP($C24,Salary!$A$2:$K$80, 11,1)/(1+$B$5)^($C24-$C$5)</f>
        <v>655739.12206060847</v>
      </c>
      <c r="AX24" s="300">
        <v>67</v>
      </c>
      <c r="AY24" s="303">
        <v>6.9613726241807034E-2</v>
      </c>
      <c r="AZ24" s="266">
        <f t="shared" si="21"/>
        <v>6.3213726241807031E-2</v>
      </c>
      <c r="BA24" s="321" t="s">
        <v>175</v>
      </c>
      <c r="BB24" s="318">
        <v>67</v>
      </c>
      <c r="BC24" s="446">
        <f t="shared" si="22"/>
        <v>44354.331651954606</v>
      </c>
      <c r="BD24" s="320">
        <v>793</v>
      </c>
      <c r="BE24" s="22">
        <v>35172985</v>
      </c>
    </row>
    <row r="25" spans="1:57">
      <c r="A25" s="77" t="s">
        <v>89</v>
      </c>
      <c r="B25" s="453">
        <v>7.1199999999999999E-2</v>
      </c>
      <c r="C25" s="23">
        <f t="shared" si="15"/>
        <v>47</v>
      </c>
      <c r="D25" s="23">
        <v>20</v>
      </c>
      <c r="E25" s="359">
        <f t="shared" si="7"/>
        <v>8616.7994547191538</v>
      </c>
      <c r="F25" s="359">
        <f t="shared" si="8"/>
        <v>177480.92206973815</v>
      </c>
      <c r="G25" s="234">
        <f t="shared" si="18"/>
        <v>46650.690492314759</v>
      </c>
      <c r="H25" s="234">
        <f ca="1">IF(D25&lt;$B$10,AM25*AN25+AP25,IF(D25=OptimumBenefits!B22,MAX(AM25*AN25+AP25,IF(AND($B$29=1,$B$30=0),OptimumBenefitsFixed!D22,OptimumBenefits!D22),0)))</f>
        <v>177480.92206973815</v>
      </c>
      <c r="I25" s="398">
        <f t="shared" ca="1" si="20"/>
        <v>113732.69827045154</v>
      </c>
      <c r="J25" s="134"/>
      <c r="S25" s="242">
        <f>$B$46*Salary!$G22</f>
        <v>11078.742156067481</v>
      </c>
      <c r="T25" s="243">
        <f>$B$45*Salary!$G22</f>
        <v>7385.8281040449883</v>
      </c>
      <c r="U25" s="244">
        <f>IF($D25=0,0,U24*(1+$B$48)+S24)</f>
        <v>218069.83373244252</v>
      </c>
      <c r="V25" s="245">
        <f>IF(D25&lt;$B$47,0,U25/(1+$B$6)^($C25-$C$5))</f>
        <v>139742.74143129605</v>
      </c>
      <c r="W25" s="244">
        <f>IF($D25=0,0,W24*(1+$B$48)+T24)</f>
        <v>145379.88915496162</v>
      </c>
      <c r="X25" s="246">
        <f t="shared" si="9"/>
        <v>232904.56905216002</v>
      </c>
      <c r="Y25" s="242">
        <f t="shared" si="10"/>
        <v>11078.742156067481</v>
      </c>
      <c r="Z25" s="243">
        <f t="shared" si="11"/>
        <v>7385.8281040449883</v>
      </c>
      <c r="AA25" s="245">
        <f>IF($D25=0,0,AA24*(1+$B$49)+Y24)</f>
        <v>199469.25453065877</v>
      </c>
      <c r="AB25" s="245">
        <f>IF(D25&lt;$B$47,0,AA25/(1+$B$6)^($C25-$C$5))</f>
        <v>127823.18389608749</v>
      </c>
      <c r="AC25" s="245">
        <f>IF($D25=0,0,AC24*(1+$B$49)+Z24)</f>
        <v>132979.50302043915</v>
      </c>
      <c r="AD25" s="246">
        <f t="shared" si="2"/>
        <v>213038.63982681246</v>
      </c>
      <c r="AE25" s="242">
        <f t="shared" si="12"/>
        <v>11078.742156067481</v>
      </c>
      <c r="AF25" s="243">
        <f t="shared" si="13"/>
        <v>7385.8281040449883</v>
      </c>
      <c r="AG25" s="245">
        <f>IF($D25=0,0,AG24*(1+$B$50)+AE24)</f>
        <v>182847.19423425838</v>
      </c>
      <c r="AH25" s="245">
        <f>IF($D25&lt;$B$47,0,AG25)/(1+$B$6)^($C25-$C$5)</f>
        <v>117171.49386497006</v>
      </c>
      <c r="AI25" s="245">
        <f>IF($D25=0,0,AI24*(1+$B$50)+AF24)</f>
        <v>121898.12948950556</v>
      </c>
      <c r="AJ25" s="246">
        <f t="shared" si="3"/>
        <v>195285.82310828342</v>
      </c>
      <c r="AK25" s="305">
        <f>$B$25*Salary!$G22</f>
        <v>8764.516016800053</v>
      </c>
      <c r="AL25" s="306">
        <f>$B$24*Salary!$G22</f>
        <v>8616.7994547191538</v>
      </c>
      <c r="AM25" s="245">
        <f t="shared" si="4"/>
        <v>180523.45216236217</v>
      </c>
      <c r="AN25" s="247">
        <f>MIN(MAX(0,(0+$B$26*($D25&gt;=5)+($B$27*(D25-5)))),1)</f>
        <v>0</v>
      </c>
      <c r="AO25" s="245">
        <f t="shared" si="14"/>
        <v>0</v>
      </c>
      <c r="AP25" s="245">
        <f t="shared" si="5"/>
        <v>177480.92206973815</v>
      </c>
      <c r="AQ25" s="81">
        <f t="shared" si="6"/>
        <v>113732.69827045154</v>
      </c>
      <c r="AR25" s="293"/>
      <c r="AS25" s="276">
        <f>Retention!$P24-Retention!$P25</f>
        <v>3.5792575466192245E-3</v>
      </c>
      <c r="AT25" s="249">
        <f t="shared" ca="1" si="19"/>
        <v>45864.442899747672</v>
      </c>
      <c r="AU25" s="250">
        <f>VLOOKUP($C25,Salary!$A$2:$K$80, 11,1)/(1+$B$5)^($C25-$C$5)</f>
        <v>685963.00699492288</v>
      </c>
      <c r="AX25" s="301">
        <v>72</v>
      </c>
      <c r="AY25" s="460">
        <v>7.0000000000000007E-2</v>
      </c>
      <c r="AZ25" s="266">
        <f t="shared" si="21"/>
        <v>6.3600000000000004E-2</v>
      </c>
      <c r="BA25" s="321" t="s">
        <v>176</v>
      </c>
      <c r="BB25" s="319">
        <v>72</v>
      </c>
      <c r="BC25" s="446">
        <f t="shared" si="22"/>
        <v>37476.465968586388</v>
      </c>
      <c r="BD25" s="443">
        <v>191</v>
      </c>
      <c r="BE25" s="22">
        <v>7158005</v>
      </c>
    </row>
    <row r="26" spans="1:57">
      <c r="A26" s="77" t="s">
        <v>90</v>
      </c>
      <c r="B26" s="78">
        <v>0</v>
      </c>
      <c r="C26" s="23">
        <f>C25+1</f>
        <v>48</v>
      </c>
      <c r="D26" s="23">
        <v>21</v>
      </c>
      <c r="E26" s="359">
        <f t="shared" si="7"/>
        <v>9069.1814260919091</v>
      </c>
      <c r="F26" s="359">
        <f t="shared" si="8"/>
        <v>197633.98145899028</v>
      </c>
      <c r="G26" s="234">
        <f t="shared" si="18"/>
        <v>48549.441928526037</v>
      </c>
      <c r="H26" s="234">
        <f ca="1">IF(D26&lt;$B$10,AM26*AN26+AP26,IF(D26=OptimumBenefits!B23,MAX(AM26*AN26+AP26,IF(AND($B$29=1,$B$30=0),OptimumBenefitsFixed!D23,OptimumBenefits!D23),0)))</f>
        <v>197633.98145899028</v>
      </c>
      <c r="I26" s="234">
        <f t="shared" ca="1" si="20"/>
        <v>123860.25494546676</v>
      </c>
      <c r="J26" s="134"/>
      <c r="S26" s="242">
        <f>$B$46*Salary!$G23</f>
        <v>11660.376119261025</v>
      </c>
      <c r="T26" s="243">
        <f>$B$45*Salary!$G23</f>
        <v>7773.58407950735</v>
      </c>
      <c r="U26" s="244">
        <f>IF($D26=0,0,U25*(1+$B$48)+S25)</f>
        <v>242232.76591245658</v>
      </c>
      <c r="V26" s="245">
        <f>IF(D26&lt;$B$47,0,U26/(1+$B$6)^($C26-$C$5))</f>
        <v>151810.99890095656</v>
      </c>
      <c r="W26" s="244">
        <f>IF($D26=0,0,W25*(1+$B$48)+T25)</f>
        <v>161488.51060830432</v>
      </c>
      <c r="X26" s="246">
        <f t="shared" si="9"/>
        <v>253018.33150159422</v>
      </c>
      <c r="Y26" s="242">
        <f t="shared" si="10"/>
        <v>11660.376119261025</v>
      </c>
      <c r="Z26" s="243">
        <f t="shared" si="11"/>
        <v>7773.58407950735</v>
      </c>
      <c r="AA26" s="245">
        <f>IF($D26=0,0,AA25*(1+$B$49)+Y25)</f>
        <v>220521.4594132592</v>
      </c>
      <c r="AB26" s="245">
        <f>IF(D26&lt;$B$47,0,AA26/(1+$B$6)^($C26-$C$5))</f>
        <v>138204.18929090086</v>
      </c>
      <c r="AC26" s="245">
        <f>IF($D26=0,0,AC25*(1+$B$49)+Z25)</f>
        <v>147014.3062755061</v>
      </c>
      <c r="AD26" s="246">
        <f t="shared" si="2"/>
        <v>230340.31548483475</v>
      </c>
      <c r="AE26" s="242">
        <f t="shared" si="12"/>
        <v>11660.376119261025</v>
      </c>
      <c r="AF26" s="243">
        <f t="shared" si="13"/>
        <v>7773.58407950735</v>
      </c>
      <c r="AG26" s="245">
        <f>IF($D26=0,0,AG25*(1+$B$50)+AE25)</f>
        <v>201239.8241596962</v>
      </c>
      <c r="AH26" s="245">
        <f>IF($D26&lt;$B$47,0,AG26)/(1+$B$6)^($C26-$C$5)</f>
        <v>126120.09200843338</v>
      </c>
      <c r="AI26" s="245">
        <f>IF($D26=0,0,AI25*(1+$B$50)+AF25)</f>
        <v>134159.88277313078</v>
      </c>
      <c r="AJ26" s="246">
        <f t="shared" si="3"/>
        <v>210200.15334738896</v>
      </c>
      <c r="AK26" s="305">
        <f>$B$25*Salary!$G23</f>
        <v>9224.6531076820556</v>
      </c>
      <c r="AL26" s="306">
        <f>$B$24*Salary!$G23</f>
        <v>9069.1814260919091</v>
      </c>
      <c r="AM26" s="245">
        <f>IF($D26=0,0,AM25*(1+$B$23)+AK25)</f>
        <v>201021.99256971575</v>
      </c>
      <c r="AN26" s="247">
        <f>MIN(MAX(0,(0+$B$26*($D26&gt;=5)+($B$27*(D26-5)))),1)</f>
        <v>0</v>
      </c>
      <c r="AO26" s="245">
        <f t="shared" si="14"/>
        <v>0</v>
      </c>
      <c r="AP26" s="245">
        <f>IF($D26=0,0,AP25*(1+$B$23)+AL25)</f>
        <v>197633.98145899028</v>
      </c>
      <c r="AQ26" s="81">
        <f t="shared" si="6"/>
        <v>123860.25494546676</v>
      </c>
      <c r="AR26" s="293"/>
      <c r="AS26" s="276">
        <f>Retention!$P25-Retention!$P26</f>
        <v>3.5040931381402352E-3</v>
      </c>
      <c r="AT26" s="249">
        <f t="shared" ca="1" si="19"/>
        <v>47731.192907258766</v>
      </c>
      <c r="AU26" s="250">
        <f>VLOOKUP($C26,Salary!$A$2:$K$80, 11,1)/(1+$B$5)^($C26-$C$5)</f>
        <v>715692.57605414325</v>
      </c>
      <c r="AX26" s="300">
        <v>75</v>
      </c>
      <c r="AY26" s="460">
        <v>7.0000000000000007E-2</v>
      </c>
      <c r="AZ26" s="266">
        <f t="shared" si="21"/>
        <v>6.3600000000000004E-2</v>
      </c>
      <c r="BA26" s="321" t="s">
        <v>177</v>
      </c>
      <c r="BB26" s="318">
        <v>75</v>
      </c>
      <c r="BC26" s="446">
        <f>BE26/BD26</f>
        <v>29836.739726027397</v>
      </c>
      <c r="BD26" s="443">
        <v>73</v>
      </c>
      <c r="BE26" s="22">
        <v>2178082</v>
      </c>
    </row>
    <row r="27" spans="1:57">
      <c r="A27" s="77" t="s">
        <v>91</v>
      </c>
      <c r="B27" s="78">
        <v>0</v>
      </c>
      <c r="C27" s="23">
        <f t="shared" si="15"/>
        <v>49</v>
      </c>
      <c r="D27" s="23">
        <v>22</v>
      </c>
      <c r="E27" s="359">
        <f t="shared" si="7"/>
        <v>9545.3134509617357</v>
      </c>
      <c r="F27" s="359">
        <f t="shared" si="8"/>
        <v>219549.37167991654</v>
      </c>
      <c r="G27" s="234">
        <f t="shared" si="18"/>
        <v>50404.701028074851</v>
      </c>
      <c r="H27" s="234">
        <f ca="1">IF(D27&lt;$B$10,AM27*AN27+AP27,IF(D27=OptimumBenefits!B24,MAX(AM27*AN27+AP27,IF(AND($B$29=1,$B$30=0),OptimumBenefitsFixed!D24,OptimumBenefits!D24),0)))</f>
        <v>219549.37167991654</v>
      </c>
      <c r="I27" s="234">
        <f t="shared" ca="1" si="20"/>
        <v>134567.20485267919</v>
      </c>
      <c r="J27" s="134"/>
      <c r="S27" s="242">
        <f>$B$46*Salary!$G24</f>
        <v>12272.54586552223</v>
      </c>
      <c r="T27" s="243">
        <f>$B$45*Salary!$G24</f>
        <v>8181.6972436814867</v>
      </c>
      <c r="U27" s="244">
        <f>IF($D27=0,0,U26*(1+$B$48)+S26)</f>
        <v>268427.10798646498</v>
      </c>
      <c r="V27" s="245">
        <f>IF(D27&lt;$B$47,0,U27/(1+$B$6)^($C27-$C$5))</f>
        <v>164525.57049941726</v>
      </c>
      <c r="W27" s="244">
        <f>IF($D27=0,0,W26*(1+$B$48)+T26)</f>
        <v>178951.40532430995</v>
      </c>
      <c r="X27" s="246">
        <f t="shared" si="9"/>
        <v>274209.28416569543</v>
      </c>
      <c r="Y27" s="242">
        <f t="shared" si="10"/>
        <v>12272.54586552223</v>
      </c>
      <c r="Z27" s="243">
        <f t="shared" si="11"/>
        <v>8181.6972436814867</v>
      </c>
      <c r="AA27" s="245">
        <f>IF($D27=0,0,AA26*(1+$B$49)+Y26)</f>
        <v>243207.90850318319</v>
      </c>
      <c r="AB27" s="245">
        <f>IF(D27&lt;$B$47,0,AA27/(1+$B$6)^($C27-$C$5))</f>
        <v>149068.10342893508</v>
      </c>
      <c r="AC27" s="245">
        <f>IF($D27=0,0,AC26*(1+$B$49)+Z26)</f>
        <v>162138.60566878878</v>
      </c>
      <c r="AD27" s="246">
        <f t="shared" si="2"/>
        <v>248446.83904822514</v>
      </c>
      <c r="AE27" s="242">
        <f t="shared" si="12"/>
        <v>12272.54586552223</v>
      </c>
      <c r="AF27" s="243">
        <f t="shared" si="13"/>
        <v>8181.6972436814867</v>
      </c>
      <c r="AG27" s="245">
        <f>IF($D27=0,0,AG26*(1+$B$50)+AE26)</f>
        <v>220949.79324534509</v>
      </c>
      <c r="AH27" s="245">
        <f>IF($D27&lt;$B$47,0,AG27)/(1+$B$6)^($C27-$C$5)</f>
        <v>135425.55764245571</v>
      </c>
      <c r="AI27" s="245">
        <f>IF($D27=0,0,AI26*(1+$B$50)+AF26)</f>
        <v>147299.86216356338</v>
      </c>
      <c r="AJ27" s="246">
        <f t="shared" si="3"/>
        <v>225709.26273742615</v>
      </c>
      <c r="AK27" s="305">
        <f>$B$25*Salary!$G24</f>
        <v>9708.9473958353647</v>
      </c>
      <c r="AL27" s="306">
        <f>$B$24*Salary!$G24</f>
        <v>9545.3134509617357</v>
      </c>
      <c r="AM27" s="245">
        <f t="shared" si="4"/>
        <v>223313.07519442932</v>
      </c>
      <c r="AN27" s="247">
        <f>MIN(MAX(0,(0+$B$26*($D27&gt;=5)+($B$27*(D27-5)))),1)</f>
        <v>0</v>
      </c>
      <c r="AO27" s="245">
        <f t="shared" si="14"/>
        <v>0</v>
      </c>
      <c r="AP27" s="245">
        <f t="shared" si="5"/>
        <v>219549.37167991654</v>
      </c>
      <c r="AQ27" s="81">
        <f t="shared" si="6"/>
        <v>134567.20485267919</v>
      </c>
      <c r="AR27" s="293"/>
      <c r="AS27" s="276">
        <f>Retention!$P26-Retention!$P27</f>
        <v>3.4305071822392785E-3</v>
      </c>
      <c r="AT27" s="249">
        <f t="shared" ca="1" si="19"/>
        <v>49555.183595017428</v>
      </c>
      <c r="AU27" s="250">
        <f>VLOOKUP($C27,Salary!$A$2:$K$80, 11,1)/(1+$B$5)^($C27-$C$5)</f>
        <v>744935.91384370357</v>
      </c>
      <c r="AX27" s="300"/>
      <c r="AY27" s="460"/>
      <c r="BA27" s="321"/>
      <c r="BB27" s="319"/>
      <c r="BC27" s="446"/>
      <c r="BD27" s="443"/>
    </row>
    <row r="28" spans="1:57">
      <c r="A28" s="77" t="s">
        <v>92</v>
      </c>
      <c r="B28" s="78">
        <v>1</v>
      </c>
      <c r="C28" s="23">
        <f t="shared" si="15"/>
        <v>50</v>
      </c>
      <c r="D28" s="23">
        <v>23</v>
      </c>
      <c r="E28" s="359">
        <f t="shared" si="7"/>
        <v>10046.442407137225</v>
      </c>
      <c r="F28" s="359">
        <f t="shared" si="8"/>
        <v>243365.39429007281</v>
      </c>
      <c r="G28" s="234">
        <f t="shared" si="18"/>
        <v>52217.237235676432</v>
      </c>
      <c r="H28" s="430">
        <f ca="1">IF(D28&lt;$B$10,AM28*AN28+AP28,IF(D28=OptimumBenefits!B25,MAX(AM28*AN28+AP28,IF(AND($B$29=1,$B$30=0),OptimumBenefitsFixed!D25,OptimumBenefits!D25),0)))</f>
        <v>243365.39429007281</v>
      </c>
      <c r="I28" s="234">
        <f t="shared" ca="1" si="20"/>
        <v>145882.2790587694</v>
      </c>
      <c r="J28" s="134"/>
      <c r="S28" s="242">
        <f>$B$46*Salary!$G25</f>
        <v>12916.854523462145</v>
      </c>
      <c r="T28" s="243">
        <f>$B$45*Salary!$G25</f>
        <v>8611.236348974764</v>
      </c>
      <c r="U28" s="244">
        <f>IF($D28=0,0,U27*(1+$B$48)+S27)</f>
        <v>296805.28033117513</v>
      </c>
      <c r="V28" s="245">
        <f>IF(D28&lt;$B$47,0,U28/(1+$B$6)^($C28-$C$5))</f>
        <v>177916.13658834391</v>
      </c>
      <c r="W28" s="244">
        <f>IF($D28=0,0,W27*(1+$B$48)+T27)</f>
        <v>197870.18688745005</v>
      </c>
      <c r="X28" s="246">
        <f t="shared" si="9"/>
        <v>296526.89431390649</v>
      </c>
      <c r="Y28" s="242">
        <f t="shared" si="10"/>
        <v>12916.854523462145</v>
      </c>
      <c r="Z28" s="243">
        <f t="shared" si="11"/>
        <v>8611.236348974764</v>
      </c>
      <c r="AA28" s="245">
        <f>IF($D28=0,0,AA27*(1+$B$49)+Y27)</f>
        <v>267640.84979386459</v>
      </c>
      <c r="AB28" s="245">
        <f>IF(D28&lt;$B$47,0,AA28/(1+$B$6)^($C28-$C$5))</f>
        <v>160433.8909854095</v>
      </c>
      <c r="AC28" s="245">
        <f>IF($D28=0,0,AC27*(1+$B$49)+Z27)</f>
        <v>178427.23319590971</v>
      </c>
      <c r="AD28" s="246">
        <f t="shared" si="2"/>
        <v>267389.81830901583</v>
      </c>
      <c r="AE28" s="242">
        <f t="shared" si="12"/>
        <v>12916.854523462145</v>
      </c>
      <c r="AF28" s="243">
        <f t="shared" si="13"/>
        <v>8611.236348974764</v>
      </c>
      <c r="AG28" s="245">
        <f>IF($D28=0,0,AG27*(1+$B$50)+AE27)</f>
        <v>242060.33084068113</v>
      </c>
      <c r="AH28" s="245">
        <f>IF($D28&lt;$B$47,0,AG28)/(1+$B$6)^($C28-$C$5)</f>
        <v>145099.97543310834</v>
      </c>
      <c r="AI28" s="245">
        <f>IF($D28=0,0,AI27*(1+$B$50)+AF27)</f>
        <v>161373.55389378741</v>
      </c>
      <c r="AJ28" s="246">
        <f t="shared" si="3"/>
        <v>241833.29238851389</v>
      </c>
      <c r="AK28" s="305">
        <f>$B$25*Salary!$G25</f>
        <v>10218.66713411672</v>
      </c>
      <c r="AL28" s="306">
        <f>$B$24*Salary!$G25</f>
        <v>10046.442407137225</v>
      </c>
      <c r="AM28" s="245">
        <f t="shared" si="4"/>
        <v>247537.37247790257</v>
      </c>
      <c r="AN28" s="247">
        <f>MIN(MAX(0,(0+$B$26*($D28&gt;=5)+($B$27*(D28-5)))),1)</f>
        <v>0</v>
      </c>
      <c r="AO28" s="245">
        <f t="shared" si="14"/>
        <v>0</v>
      </c>
      <c r="AP28" s="245">
        <f t="shared" si="5"/>
        <v>243365.39429007281</v>
      </c>
      <c r="AQ28" s="81">
        <f t="shared" si="6"/>
        <v>145882.2790587694</v>
      </c>
      <c r="AR28" s="293"/>
      <c r="AS28" s="276">
        <f>Retention!$P27-Retention!$P28</f>
        <v>3.3584665314122519E-3</v>
      </c>
      <c r="AT28" s="249">
        <f t="shared" ca="1" si="19"/>
        <v>51337.171439569538</v>
      </c>
      <c r="AU28" s="250">
        <f>VLOOKUP($C28,Salary!$A$2:$K$80, 11,1)/(1+$B$5)^($C28-$C$5)</f>
        <v>773700.97274418233</v>
      </c>
      <c r="AW28" s="22" t="s">
        <v>138</v>
      </c>
      <c r="AX28" s="458" t="s">
        <v>123</v>
      </c>
      <c r="AY28" s="459">
        <f>SUMPRODUCT(AY14:AY23,BC14:BC23,BD14:BD23)/SUMPRODUCT(BC14:BC23,BD14:BD23)</f>
        <v>0.12804587574018972</v>
      </c>
      <c r="AZ28" s="459">
        <f>SUMPRODUCT(AZ14:AZ23,BD14:BD23,BE14:BE23)/SUMPRODUCT(BD14:BD23,BE14:BE23)</f>
        <v>0.12366110766496825</v>
      </c>
      <c r="BA28" s="321"/>
      <c r="BB28" s="319"/>
      <c r="BC28" s="446"/>
      <c r="BD28" s="443"/>
    </row>
    <row r="29" spans="1:57">
      <c r="A29" s="432" t="s">
        <v>163</v>
      </c>
      <c r="B29" s="397">
        <v>0</v>
      </c>
      <c r="C29" s="23">
        <f t="shared" si="15"/>
        <v>51</v>
      </c>
      <c r="D29" s="23">
        <v>24</v>
      </c>
      <c r="E29" s="359">
        <f t="shared" si="7"/>
        <v>10573.88063351193</v>
      </c>
      <c r="F29" s="359">
        <f t="shared" si="8"/>
        <v>269230.58732606476</v>
      </c>
      <c r="G29" s="234">
        <f t="shared" si="18"/>
        <v>53987.807140074263</v>
      </c>
      <c r="H29" s="234">
        <f ca="1">IF(D29&lt;$B$10,AM29*AN29+AP29,IF(D29=OptimumBenefits!B26,MAX(AM29*AN29+AP29,IF(AND($B$29=1,$B$30=0),OptimumBenefitsFixed!D26,OptimumBenefits!D26),0)))</f>
        <v>269230.58732606476</v>
      </c>
      <c r="I29" s="234">
        <f t="shared" ca="1" si="20"/>
        <v>157835.53922362652</v>
      </c>
      <c r="J29" s="134"/>
      <c r="S29" s="242">
        <f>$B$46*Salary!$G26</f>
        <v>13594.989385943907</v>
      </c>
      <c r="T29" s="243">
        <f>$B$45*Salary!$G26</f>
        <v>9063.3262572959375</v>
      </c>
      <c r="U29" s="244">
        <f>IF($D29=0,0,U28*(1+$B$48)+S28)</f>
        <v>327530.45167450776</v>
      </c>
      <c r="V29" s="245">
        <f>IF(D29&lt;$B$47,0,U29/(1+$B$6)^($C29-$C$5))</f>
        <v>192013.64141287186</v>
      </c>
      <c r="W29" s="244">
        <f>IF($D29=0,0,W28*(1+$B$48)+T28)</f>
        <v>218353.63444967181</v>
      </c>
      <c r="X29" s="246">
        <f t="shared" si="9"/>
        <v>320022.73568811978</v>
      </c>
      <c r="Y29" s="242">
        <f t="shared" si="10"/>
        <v>13594.989385943907</v>
      </c>
      <c r="Z29" s="243">
        <f t="shared" si="11"/>
        <v>9063.3262572959375</v>
      </c>
      <c r="AA29" s="245">
        <f>IF($D29=0,0,AA28*(1+$B$49)+Y28)</f>
        <v>293939.74680701998</v>
      </c>
      <c r="AB29" s="245">
        <f>IF(D29&lt;$B$47,0,AA29/(1+$B$6)^($C29-$C$5))</f>
        <v>172321.2020495813</v>
      </c>
      <c r="AC29" s="245">
        <f>IF($D29=0,0,AC28*(1+$B$49)+Z28)</f>
        <v>195959.83120467994</v>
      </c>
      <c r="AD29" s="246">
        <f t="shared" si="2"/>
        <v>287202.00341596885</v>
      </c>
      <c r="AE29" s="242">
        <f t="shared" si="12"/>
        <v>13594.989385943907</v>
      </c>
      <c r="AF29" s="243">
        <f t="shared" si="13"/>
        <v>9063.3262572959375</v>
      </c>
      <c r="AG29" s="245">
        <f>IF($D29=0,0,AG28*(1+$B$50)+AE28)</f>
        <v>264659.5985977705</v>
      </c>
      <c r="AH29" s="245">
        <f>IF($D29&lt;$B$47,0,AG29)/(1+$B$6)^($C29-$C$5)</f>
        <v>155155.81223613649</v>
      </c>
      <c r="AI29" s="245">
        <f>IF($D29=0,0,AI28*(1+$B$50)+AF28)</f>
        <v>176439.73239851368</v>
      </c>
      <c r="AJ29" s="246">
        <f t="shared" si="3"/>
        <v>258593.02039356082</v>
      </c>
      <c r="AK29" s="305">
        <f>$B$25*Salary!$G26</f>
        <v>10755.147158657846</v>
      </c>
      <c r="AL29" s="306">
        <f>$B$24*Salary!$G26</f>
        <v>10573.88063351193</v>
      </c>
      <c r="AM29" s="245">
        <f t="shared" si="4"/>
        <v>273845.96882308292</v>
      </c>
      <c r="AN29" s="247">
        <f>MIN(MAX(0,(0+$B$26*($D29&gt;=5)+($B$27*(D29-5)))),1)</f>
        <v>0</v>
      </c>
      <c r="AO29" s="245">
        <f t="shared" si="14"/>
        <v>0</v>
      </c>
      <c r="AP29" s="245">
        <f t="shared" si="5"/>
        <v>269230.58732606476</v>
      </c>
      <c r="AQ29" s="81">
        <f t="shared" si="6"/>
        <v>157835.53922362652</v>
      </c>
      <c r="AR29" s="293"/>
      <c r="AS29" s="276">
        <f>Retention!$P28-Retention!$P29</f>
        <v>3.0530859675202693E-3</v>
      </c>
      <c r="AT29" s="249">
        <f t="shared" ca="1" si="19"/>
        <v>53077.900278162917</v>
      </c>
      <c r="AU29" s="250">
        <f>VLOOKUP($C29,Salary!$A$2:$K$80, 11,1)/(1+$B$5)^($C29-$C$5)</f>
        <v>801995.57507385884</v>
      </c>
      <c r="AW29" t="s">
        <v>139</v>
      </c>
      <c r="BA29" s="321"/>
      <c r="BB29" s="319"/>
      <c r="BC29" s="446"/>
      <c r="BD29" s="443"/>
    </row>
    <row r="30" spans="1:57">
      <c r="A30" s="431" t="s">
        <v>162</v>
      </c>
      <c r="B30" s="397">
        <v>0</v>
      </c>
      <c r="C30" s="23">
        <f>C29+1</f>
        <v>52</v>
      </c>
      <c r="D30" s="23">
        <v>25</v>
      </c>
      <c r="E30" s="359">
        <f t="shared" si="7"/>
        <v>11129.009366771306</v>
      </c>
      <c r="F30" s="359">
        <f t="shared" si="8"/>
        <v>297304.45613577089</v>
      </c>
      <c r="G30" s="234">
        <f t="shared" si="18"/>
        <v>55717.154685570451</v>
      </c>
      <c r="H30" s="234">
        <f ca="1">IF(D30&lt;$B$10,AM30*AN30+AP30,IF(D30=OptimumBenefits!B27,MAX(AM30*AN30+AP30,IF(AND($B$29=1,$B$30=0),OptimumBenefitsFixed!D27,OptimumBenefits!D27),0)))</f>
        <v>301039.50267660548</v>
      </c>
      <c r="I30" s="234">
        <f t="shared" ca="1" si="20"/>
        <v>172599.91236174112</v>
      </c>
      <c r="J30" s="134"/>
      <c r="L30" s="88"/>
      <c r="N30" s="88"/>
      <c r="P30" s="88"/>
      <c r="S30" s="242">
        <f>$B$46*Salary!$G27</f>
        <v>14308.726328705963</v>
      </c>
      <c r="T30" s="243">
        <f>$B$45*Salary!$G27</f>
        <v>9539.1508858039742</v>
      </c>
      <c r="U30" s="244">
        <f>IF($D30=0,0,U29*(1+$B$48)+S29)</f>
        <v>360777.26816092216</v>
      </c>
      <c r="V30" s="245">
        <f>IF(D30&lt;$B$47,0,U30/(1+$B$6)^($C30-$C$5))</f>
        <v>206850.34459938572</v>
      </c>
      <c r="W30" s="244">
        <f>IF($D30=0,0,W29*(1+$B$48)+T29)</f>
        <v>240518.17877394805</v>
      </c>
      <c r="X30" s="246">
        <f t="shared" si="9"/>
        <v>344750.57433230954</v>
      </c>
      <c r="Y30" s="242">
        <f t="shared" si="10"/>
        <v>14308.726328705963</v>
      </c>
      <c r="Z30" s="243">
        <f t="shared" si="11"/>
        <v>9539.1508858039742</v>
      </c>
      <c r="AA30" s="245">
        <f>IF($D30=0,0,AA29*(1+$B$49)+Y29)</f>
        <v>322231.72353331489</v>
      </c>
      <c r="AB30" s="245">
        <f>IF(D30&lt;$B$47,0,AA30/(1+$B$6)^($C30-$C$5))</f>
        <v>184750.39570394924</v>
      </c>
      <c r="AC30" s="245">
        <f>IF($D30=0,0,AC29*(1+$B$49)+Z29)</f>
        <v>214821.14902220989</v>
      </c>
      <c r="AD30" s="246">
        <f t="shared" si="2"/>
        <v>307917.3261732487</v>
      </c>
      <c r="AE30" s="242">
        <f t="shared" si="12"/>
        <v>14308.726328705963</v>
      </c>
      <c r="AF30" s="243">
        <f t="shared" si="13"/>
        <v>9539.1508858039742</v>
      </c>
      <c r="AG30" s="245">
        <f>IF($D30=0,0,AG29*(1+$B$50)+AE29)</f>
        <v>288840.97192762524</v>
      </c>
      <c r="AH30" s="245">
        <f>IF($D30&lt;$B$47,0,AG30)/(1+$B$6)^($C30-$C$5)</f>
        <v>165605.92878318796</v>
      </c>
      <c r="AI30" s="245">
        <f>IF($D30=0,0,AI29*(1+$B$50)+AF29)</f>
        <v>192560.64795175017</v>
      </c>
      <c r="AJ30" s="246">
        <f t="shared" si="3"/>
        <v>276009.88130531326</v>
      </c>
      <c r="AK30" s="305">
        <f>$B$25*Salary!$G27</f>
        <v>11319.792384487384</v>
      </c>
      <c r="AL30" s="306">
        <f>$B$24*Salary!$G27</f>
        <v>11129.009366771306</v>
      </c>
      <c r="AM30" s="245">
        <f>IF($D30=0,0,AM29*(1+$B$23)+AK29)</f>
        <v>302401.10395524115</v>
      </c>
      <c r="AN30" s="247">
        <f>MIN(MAX(0,(0+$B$26*($D30&gt;=5)+($B$27*(D30-5)))),1)</f>
        <v>0</v>
      </c>
      <c r="AO30" s="245">
        <f t="shared" si="14"/>
        <v>0</v>
      </c>
      <c r="AP30" s="245">
        <f>IF($D30=0,0,AP29*(1+$B$23)+AL29)</f>
        <v>297304.45613577089</v>
      </c>
      <c r="AQ30" s="81">
        <f t="shared" si="6"/>
        <v>170458.43690791135</v>
      </c>
      <c r="AR30" s="293"/>
      <c r="AS30" s="276">
        <f>Retention!$P29-Retention!$P30</f>
        <v>2.9935507911536263E-3</v>
      </c>
      <c r="AT30" s="249">
        <f t="shared" ca="1" si="19"/>
        <v>55466.280769868601</v>
      </c>
      <c r="AU30" s="250">
        <f>VLOOKUP($C30,Salary!$A$2:$K$80, 11,1)/(1+$B$5)^($C30-$C$5)</f>
        <v>829827.4152159004</v>
      </c>
      <c r="AW30" t="s">
        <v>140</v>
      </c>
      <c r="AX30" s="312">
        <f>AX4+AX7</f>
        <v>0.1123</v>
      </c>
      <c r="AY30" s="313">
        <f>AZ4</f>
        <v>0.12804587574018972</v>
      </c>
      <c r="BA30" s="321"/>
      <c r="BB30" s="319"/>
      <c r="BC30" s="446"/>
      <c r="BD30" s="443"/>
    </row>
    <row r="31" spans="1:57">
      <c r="A31" s="369" t="s">
        <v>143</v>
      </c>
      <c r="B31" s="453">
        <v>1.7500000000000002E-2</v>
      </c>
      <c r="C31" s="23">
        <f t="shared" si="15"/>
        <v>53</v>
      </c>
      <c r="D31" s="23">
        <v>26</v>
      </c>
      <c r="E31" s="359">
        <f t="shared" si="7"/>
        <v>11657.637311692943</v>
      </c>
      <c r="F31" s="359">
        <f t="shared" si="8"/>
        <v>327758.25515136728</v>
      </c>
      <c r="G31" s="234">
        <f t="shared" si="18"/>
        <v>57406.011380090516</v>
      </c>
      <c r="H31" s="234">
        <f ca="1">IF(D31&lt;$B$10,AM31*AN31+AP31,IF(D31=OptimumBenefits!B28,MAX(AM31*AN31+AP31,IF(AND($B$29=1,$B$30=0),OptimumBenefitsFixed!D28,OptimumBenefits!D28),0)))</f>
        <v>383914.06874215568</v>
      </c>
      <c r="I31" s="234">
        <f t="shared" ca="1" si="20"/>
        <v>215272.12294216358</v>
      </c>
      <c r="J31" s="134"/>
      <c r="L31" s="88"/>
      <c r="N31" s="88"/>
      <c r="P31" s="88"/>
      <c r="S31" s="242">
        <f>$B$46*Salary!$G28</f>
        <v>14988.390829319496</v>
      </c>
      <c r="T31" s="243">
        <f>$B$45*Salary!$G28</f>
        <v>9992.2605528796648</v>
      </c>
      <c r="U31" s="244">
        <f>IF($D31=0,0,U30*(1+$B$48)+S30)</f>
        <v>396732.63057928346</v>
      </c>
      <c r="V31" s="245">
        <f>IF(D31&lt;$B$47,0,U31/(1+$B$6)^($C31-$C$5))</f>
        <v>222459.87469292636</v>
      </c>
      <c r="W31" s="244">
        <f>IF($D31=0,0,W30*(1+$B$48)+T30)</f>
        <v>264488.4203861889</v>
      </c>
      <c r="X31" s="246">
        <f t="shared" si="9"/>
        <v>370766.45782154391</v>
      </c>
      <c r="Y31" s="242">
        <f t="shared" si="10"/>
        <v>14988.390829319496</v>
      </c>
      <c r="Z31" s="243">
        <f t="shared" si="11"/>
        <v>9992.2605528796648</v>
      </c>
      <c r="AA31" s="245">
        <f>IF($D31=0,0,AA30*(1+$B$49)+Y30)</f>
        <v>352652.03603868658</v>
      </c>
      <c r="AB31" s="245">
        <f>IF(D31&lt;$B$47,0,AA31/(1+$B$6)^($C31-$C$5))</f>
        <v>197742.56438857215</v>
      </c>
      <c r="AC31" s="245">
        <f>IF($D31=0,0,AC30*(1+$B$49)+Z30)</f>
        <v>235101.35735912438</v>
      </c>
      <c r="AD31" s="246">
        <f t="shared" si="2"/>
        <v>329570.94064762024</v>
      </c>
      <c r="AE31" s="242">
        <f t="shared" si="12"/>
        <v>14988.390829319496</v>
      </c>
      <c r="AF31" s="243">
        <f t="shared" si="13"/>
        <v>9992.2605528796648</v>
      </c>
      <c r="AG31" s="245">
        <f>IF($D31=0,0,AG30*(1+$B$50)+AE30)</f>
        <v>314703.33713343623</v>
      </c>
      <c r="AH31" s="245">
        <f>IF($D31&lt;$B$47,0,AG31)/(1+$B$6)^($C31-$C$5)</f>
        <v>176463.59171900619</v>
      </c>
      <c r="AI31" s="245">
        <f>IF($D31=0,0,AI30*(1+$B$50)+AF30)</f>
        <v>209802.22475562416</v>
      </c>
      <c r="AJ31" s="246">
        <f t="shared" si="3"/>
        <v>294105.98619834363</v>
      </c>
      <c r="AK31" s="305">
        <f>$B$25*Salary!$G28</f>
        <v>11857.482522750535</v>
      </c>
      <c r="AL31" s="306">
        <f>$B$24*Salary!$G28</f>
        <v>11657.637311692943</v>
      </c>
      <c r="AM31" s="245">
        <f t="shared" si="4"/>
        <v>333376.96809681924</v>
      </c>
      <c r="AN31" s="247">
        <f>MIN(MAX(0,(0+$B$26*($D31&gt;=5)+($B$27*(D31-5)))),1)</f>
        <v>0</v>
      </c>
      <c r="AO31" s="245">
        <f t="shared" si="14"/>
        <v>0</v>
      </c>
      <c r="AP31" s="245">
        <f t="shared" si="5"/>
        <v>327758.25515136728</v>
      </c>
      <c r="AQ31" s="81">
        <f t="shared" si="6"/>
        <v>183783.87546313595</v>
      </c>
      <c r="AR31" s="293"/>
      <c r="AS31" s="276">
        <f>Retention!$P30-Retention!$P31</f>
        <v>2.9351765507261152E-3</v>
      </c>
      <c r="AT31" s="249">
        <f t="shared" ca="1" si="19"/>
        <v>66108.272341082935</v>
      </c>
      <c r="AU31" s="250">
        <f>VLOOKUP($C31,Salary!$A$2:$K$80, 11,1)/(1+$B$5)^($C31-$C$5)</f>
        <v>857204.06171075907</v>
      </c>
      <c r="AW31" t="s">
        <v>137</v>
      </c>
      <c r="AX31" s="313">
        <f>AX5</f>
        <v>1.9E-3</v>
      </c>
      <c r="AY31" s="313">
        <f>AZ5</f>
        <v>1.9E-3</v>
      </c>
      <c r="BA31" s="321"/>
      <c r="BB31" s="318"/>
      <c r="BC31" s="446"/>
      <c r="BD31" s="443"/>
    </row>
    <row r="32" spans="1:57">
      <c r="A32" s="370" t="s">
        <v>145</v>
      </c>
      <c r="B32" s="453">
        <v>1.7500000000000002E-2</v>
      </c>
      <c r="C32" s="23">
        <f t="shared" si="15"/>
        <v>54</v>
      </c>
      <c r="D32" s="23">
        <v>27</v>
      </c>
      <c r="E32" s="359">
        <f t="shared" si="7"/>
        <v>12211.375083998359</v>
      </c>
      <c r="F32" s="359">
        <f t="shared" si="8"/>
        <v>360720.17904789909</v>
      </c>
      <c r="G32" s="234">
        <f t="shared" si="18"/>
        <v>59045.988008108354</v>
      </c>
      <c r="H32" s="234">
        <f ca="1">IF(D32&lt;$B$10,AM32*AN32+AP32,IF(D32=OptimumBenefits!B29,MAX(AM32*AN32+AP32,IF(AND($B$29=1,$B$30=0),OptimumBenefitsFixed!D29,OptimumBenefits!D29),0)))</f>
        <v>488818.09288283356</v>
      </c>
      <c r="I32" s="234">
        <f t="shared" ca="1" si="20"/>
        <v>268063.52361322916</v>
      </c>
      <c r="J32" s="134"/>
      <c r="K32" s="91"/>
      <c r="M32" s="91"/>
      <c r="O32" s="91"/>
      <c r="Q32" s="91"/>
      <c r="R32" s="91"/>
      <c r="S32" s="242">
        <f>$B$46*Salary!$G29</f>
        <v>15700.339393712175</v>
      </c>
      <c r="T32" s="243">
        <f>$B$45*Salary!$G29</f>
        <v>10466.89292914145</v>
      </c>
      <c r="U32" s="244">
        <f>IF($D32=0,0,U31*(1+$B$48)+S31)</f>
        <v>435524.97924335999</v>
      </c>
      <c r="V32" s="245">
        <f>IF(D32&lt;$B$47,0,U32/(1+$B$6)^($C32-$C$5))</f>
        <v>238838.05091792578</v>
      </c>
      <c r="W32" s="244">
        <f>IF($D32=0,0,W31*(1+$B$48)+T31)</f>
        <v>290349.98616223992</v>
      </c>
      <c r="X32" s="246">
        <f t="shared" si="9"/>
        <v>398063.41819654289</v>
      </c>
      <c r="Y32" s="242">
        <f t="shared" si="10"/>
        <v>15700.339393712175</v>
      </c>
      <c r="Z32" s="243">
        <f t="shared" si="11"/>
        <v>10466.89292914145</v>
      </c>
      <c r="AA32" s="245">
        <f>IF($D32=0,0,AA31*(1+$B$49)+Y31)</f>
        <v>385273.02866994042</v>
      </c>
      <c r="AB32" s="245">
        <f>IF(D32&lt;$B$47,0,AA32/(1+$B$6)^($C32-$C$5))</f>
        <v>211280.32518051629</v>
      </c>
      <c r="AC32" s="245">
        <f>IF($D32=0,0,AC31*(1+$B$49)+Z31)</f>
        <v>256848.68577996027</v>
      </c>
      <c r="AD32" s="246">
        <f t="shared" si="2"/>
        <v>352133.8753008605</v>
      </c>
      <c r="AE32" s="242">
        <f t="shared" si="12"/>
        <v>15700.339393712175</v>
      </c>
      <c r="AF32" s="243">
        <f t="shared" si="13"/>
        <v>10466.89292914145</v>
      </c>
      <c r="AG32" s="245">
        <f>IF($D32=0,0,AG31*(1+$B$50)+AE31)</f>
        <v>342279.8614480932</v>
      </c>
      <c r="AH32" s="245">
        <f>IF($D32&lt;$B$47,0,AG32)/(1+$B$6)^($C32-$C$5)</f>
        <v>187703.25210449251</v>
      </c>
      <c r="AI32" s="245">
        <f>IF($D32=0,0,AI31*(1+$B$50)+AF31)</f>
        <v>228186.57429872878</v>
      </c>
      <c r="AJ32" s="246">
        <f t="shared" si="3"/>
        <v>312838.75350748748</v>
      </c>
      <c r="AK32" s="305">
        <f>$B$25*Salary!$G29</f>
        <v>12420.712942581187</v>
      </c>
      <c r="AL32" s="306">
        <f>$B$24*Salary!$G29</f>
        <v>12211.375083998359</v>
      </c>
      <c r="AM32" s="245">
        <f t="shared" si="4"/>
        <v>366903.95354586304</v>
      </c>
      <c r="AN32" s="247">
        <f>MIN(MAX(0,(0+$B$26*($D32&gt;=5)+($B$27*(D32-5)))),1)</f>
        <v>0</v>
      </c>
      <c r="AO32" s="245">
        <f t="shared" si="14"/>
        <v>0</v>
      </c>
      <c r="AP32" s="245">
        <f t="shared" si="5"/>
        <v>360720.17904789909</v>
      </c>
      <c r="AQ32" s="81">
        <f t="shared" si="6"/>
        <v>197815.75936296638</v>
      </c>
      <c r="AR32" s="293"/>
      <c r="AS32" s="276">
        <f>Retention!$P31-Retention!$P32</f>
        <v>2.8779406079869618E-3</v>
      </c>
      <c r="AT32" s="249">
        <f t="shared" ca="1" si="19"/>
        <v>78665.675230720401</v>
      </c>
      <c r="AU32" s="250">
        <f>VLOOKUP($C32,Salary!$A$2:$K$80, 11,1)/(1+$B$5)^($C32-$C$5)</f>
        <v>884005.03105969774</v>
      </c>
      <c r="AW32" s="315" t="s">
        <v>136</v>
      </c>
      <c r="AX32" s="307">
        <f>AX6</f>
        <v>1.6999999999999999E-3</v>
      </c>
      <c r="AY32" s="266">
        <f>AZ6</f>
        <v>1.6999999999999999E-3</v>
      </c>
    </row>
    <row r="33" spans="1:16354">
      <c r="A33" s="369" t="s">
        <v>144</v>
      </c>
      <c r="B33" s="453">
        <v>1.7500000000000002E-2</v>
      </c>
      <c r="C33" s="23">
        <f t="shared" si="15"/>
        <v>55</v>
      </c>
      <c r="D33" s="23">
        <v>28</v>
      </c>
      <c r="E33" s="359">
        <f t="shared" si="7"/>
        <v>12791.415400488284</v>
      </c>
      <c r="F33" s="359">
        <f t="shared" si="8"/>
        <v>396378.36577001086</v>
      </c>
      <c r="G33" s="234">
        <f t="shared" si="18"/>
        <v>60638.174882820516</v>
      </c>
      <c r="H33" s="234">
        <f ca="1">IF(D33&lt;$B$10,AM33*AN33+AP33,IF(D33=OptimumBenefits!B30,MAX(AM33*AN33+AP33,IF(AND($B$29=1,$B$30=0),OptimumBenefitsFixed!D30,OptimumBenefits!D30),0)))</f>
        <v>619995.1685647947</v>
      </c>
      <c r="I33" s="234">
        <f t="shared" ca="1" si="20"/>
        <v>332518.21321972256</v>
      </c>
      <c r="J33" s="134"/>
      <c r="K33" s="91"/>
      <c r="M33" s="91"/>
      <c r="O33" s="91"/>
      <c r="Q33" s="91"/>
      <c r="R33" s="91"/>
      <c r="S33" s="242">
        <f>$B$46*Salary!$G30</f>
        <v>16446.105514913506</v>
      </c>
      <c r="T33" s="243">
        <f>$B$45*Salary!$G30</f>
        <v>10964.070343275669</v>
      </c>
      <c r="U33" s="244">
        <f>IF($D33=0,0,U32*(1+$B$48)+S32)</f>
        <v>477356.8173916738</v>
      </c>
      <c r="V33" s="245">
        <f>IF(D33&lt;$B$47,0,U33/(1+$B$6)^($C33-$C$5))</f>
        <v>256017.85955005256</v>
      </c>
      <c r="W33" s="244">
        <f>IF($D33=0,0,W32*(1+$B$48)+T32)</f>
        <v>318237.87826111581</v>
      </c>
      <c r="X33" s="246">
        <f t="shared" si="9"/>
        <v>426696.43258342089</v>
      </c>
      <c r="Y33" s="242">
        <f t="shared" si="10"/>
        <v>16446.105514913506</v>
      </c>
      <c r="Z33" s="243">
        <f t="shared" si="11"/>
        <v>10964.070343275669</v>
      </c>
      <c r="AA33" s="245">
        <f>IF($D33=0,0,AA32*(1+$B$49)+Y32)</f>
        <v>420237.01949714962</v>
      </c>
      <c r="AB33" s="245">
        <f>IF(D33&lt;$B$47,0,AA33/(1+$B$6)^($C33-$C$5))</f>
        <v>225383.14802588703</v>
      </c>
      <c r="AC33" s="245">
        <f>IF($D33=0,0,AC32*(1+$B$49)+Z32)</f>
        <v>280158.01299809979</v>
      </c>
      <c r="AD33" s="246">
        <f t="shared" si="2"/>
        <v>375638.58004314511</v>
      </c>
      <c r="AE33" s="242">
        <f t="shared" si="12"/>
        <v>16446.105514913506</v>
      </c>
      <c r="AF33" s="243">
        <f t="shared" si="13"/>
        <v>10964.070343275669</v>
      </c>
      <c r="AG33" s="245">
        <f>IF($D33=0,0,AG32*(1+$B$50)+AE32)</f>
        <v>371671.39529972913</v>
      </c>
      <c r="AH33" s="245">
        <f>IF($D33&lt;$B$47,0,AG33)/(1+$B$6)^($C33-$C$5)</f>
        <v>199336.24411305584</v>
      </c>
      <c r="AI33" s="245">
        <f>IF($D33=0,0,AI32*(1+$B$50)+AF32)</f>
        <v>247780.93019981938</v>
      </c>
      <c r="AJ33" s="246">
        <f t="shared" si="3"/>
        <v>332227.07352175971</v>
      </c>
      <c r="AK33" s="305">
        <f>$B$25*Salary!$G30</f>
        <v>13010.696807353796</v>
      </c>
      <c r="AL33" s="306">
        <f>$B$24*Salary!$G30</f>
        <v>12791.415400488284</v>
      </c>
      <c r="AM33" s="245">
        <f t="shared" si="4"/>
        <v>403173.42346892529</v>
      </c>
      <c r="AN33" s="247">
        <f>MIN(MAX(0,(0+$B$26*($D33&gt;=5)+($B$27*(D33-5)))),1)</f>
        <v>0</v>
      </c>
      <c r="AO33" s="245">
        <f t="shared" si="14"/>
        <v>0</v>
      </c>
      <c r="AP33" s="245">
        <f t="shared" si="5"/>
        <v>396378.36577001086</v>
      </c>
      <c r="AQ33" s="81">
        <f t="shared" si="6"/>
        <v>212587.1823322493</v>
      </c>
      <c r="AR33" s="293"/>
      <c r="AS33" s="276">
        <f>Retention!$P32-Retention!$P33</f>
        <v>7.1630834832561718E-3</v>
      </c>
      <c r="AT33" s="249">
        <f t="shared" ca="1" si="19"/>
        <v>93248.64504823563</v>
      </c>
      <c r="AU33" s="250">
        <f>VLOOKUP($C33,Salary!$A$2:$K$80, 11,1)/(1+$B$5)^($C33-$C$5)</f>
        <v>910242.42862326186</v>
      </c>
      <c r="AX33" s="314">
        <f>AX8</f>
        <v>2.8E-3</v>
      </c>
      <c r="AY33" s="314">
        <f>AZ8</f>
        <v>2.8E-3</v>
      </c>
      <c r="BA33" s="308"/>
    </row>
    <row r="34" spans="1:16354">
      <c r="A34" s="369" t="s">
        <v>76</v>
      </c>
      <c r="B34" s="453">
        <v>1.7500000000000002E-2</v>
      </c>
      <c r="C34" s="23">
        <f t="shared" si="15"/>
        <v>56</v>
      </c>
      <c r="D34" s="23">
        <v>29</v>
      </c>
      <c r="E34" s="359">
        <f t="shared" si="7"/>
        <v>13399.007632011477</v>
      </c>
      <c r="F34" s="359">
        <f t="shared" si="8"/>
        <v>434934.37494554982</v>
      </c>
      <c r="G34" s="234">
        <f t="shared" si="18"/>
        <v>62183.639098401465</v>
      </c>
      <c r="H34" s="234">
        <f ca="1">IF(D34&lt;$B$10,AM34*AN34+AP34,IF(D34=OptimumBenefits!B31,MAX(AM34*AN34+AP34,IF(AND($B$29=1,$B$30=0),OptimumBenefitsFixed!D31,OptimumBenefits!D31),0)))</f>
        <v>783550.36195806018</v>
      </c>
      <c r="I34" s="234">
        <f t="shared" ca="1" si="20"/>
        <v>410989.50496518734</v>
      </c>
      <c r="J34" s="134"/>
      <c r="K34" s="91"/>
      <c r="M34" s="91"/>
      <c r="O34" s="91"/>
      <c r="Q34" s="91"/>
      <c r="R34" s="91"/>
      <c r="S34" s="242">
        <f>$B$46*Salary!$G31</f>
        <v>17227.295526871898</v>
      </c>
      <c r="T34" s="243">
        <f>$B$45*Salary!$G31</f>
        <v>11484.863684581265</v>
      </c>
      <c r="U34" s="244">
        <f>IF($D34=0,0,U33*(1+$B$48)+S33)</f>
        <v>522444.33195008774</v>
      </c>
      <c r="V34" s="245">
        <f>IF(D34&lt;$B$47,0,U34/(1+$B$6)^($C34-$C$5))</f>
        <v>274033.61390001822</v>
      </c>
      <c r="W34" s="244">
        <f>IF($D34=0,0,W33*(1+$B$48)+T33)</f>
        <v>348296.22130005847</v>
      </c>
      <c r="X34" s="246">
        <f t="shared" si="9"/>
        <v>456722.68983336369</v>
      </c>
      <c r="Y34" s="242">
        <f t="shared" si="10"/>
        <v>17227.295526871898</v>
      </c>
      <c r="Z34" s="243">
        <f t="shared" si="11"/>
        <v>11484.863684581265</v>
      </c>
      <c r="AA34" s="245">
        <f>IF($D34=0,0,AA33*(1+$B$49)+Y33)</f>
        <v>457694.97598692065</v>
      </c>
      <c r="AB34" s="245">
        <f>IF(D34&lt;$B$47,0,AA34/(1+$B$6)^($C34-$C$5))</f>
        <v>240071.14378180375</v>
      </c>
      <c r="AC34" s="245">
        <f>IF($D34=0,0,AC33*(1+$B$49)+Z33)</f>
        <v>305129.98399128049</v>
      </c>
      <c r="AD34" s="246">
        <f t="shared" si="2"/>
        <v>400118.57296967297</v>
      </c>
      <c r="AE34" s="242">
        <f t="shared" si="12"/>
        <v>17227.295526871898</v>
      </c>
      <c r="AF34" s="243">
        <f t="shared" si="13"/>
        <v>11484.863684581265</v>
      </c>
      <c r="AG34" s="245">
        <f>IF($D34=0,0,AG33*(1+$B$50)+AE33)</f>
        <v>402984.35662663181</v>
      </c>
      <c r="AH34" s="245">
        <f>IF($D34&lt;$B$47,0,AG34)/(1+$B$6)^($C34-$C$5)</f>
        <v>211374.21317094474</v>
      </c>
      <c r="AI34" s="245">
        <f>IF($D34=0,0,AI33*(1+$B$50)+AF33)</f>
        <v>268656.23775108781</v>
      </c>
      <c r="AJ34" s="246">
        <f t="shared" si="3"/>
        <v>352290.35528490786</v>
      </c>
      <c r="AK34" s="305">
        <f>$B$25*Salary!$G31</f>
        <v>13628.704905703102</v>
      </c>
      <c r="AL34" s="306">
        <f>$B$24*Salary!$G31</f>
        <v>13399.007632011477</v>
      </c>
      <c r="AM34" s="245">
        <f t="shared" si="4"/>
        <v>442390.39280175924</v>
      </c>
      <c r="AN34" s="247">
        <f>MIN(MAX(0,(0+$B$26*($D34&gt;=5)+($B$27*(D34-5)))),1)</f>
        <v>0</v>
      </c>
      <c r="AO34" s="245">
        <f t="shared" si="14"/>
        <v>0</v>
      </c>
      <c r="AP34" s="245">
        <f t="shared" si="5"/>
        <v>434934.37494554982</v>
      </c>
      <c r="AQ34" s="81">
        <f t="shared" si="6"/>
        <v>228132.704839185</v>
      </c>
      <c r="AR34" s="293"/>
      <c r="AS34" s="276">
        <f>Retention!$P33-Retention!$P34</f>
        <v>6.6021923402036498E-3</v>
      </c>
      <c r="AT34" s="249">
        <f t="shared" ca="1" si="19"/>
        <v>110138.04484957634</v>
      </c>
      <c r="AU34" s="250">
        <f>VLOOKUP($C34,Salary!$A$2:$K$80, 11,1)/(1+$B$5)^($C34-$C$5)</f>
        <v>935928.10521002172</v>
      </c>
      <c r="AX34" s="311">
        <f>AX30+AX31+AX32+AX33</f>
        <v>0.11869999999999999</v>
      </c>
      <c r="AY34" s="311">
        <f>AY30+AY31+AY32+AY33</f>
        <v>0.13444587574018974</v>
      </c>
      <c r="BA34" s="308"/>
    </row>
    <row r="35" spans="1:16354">
      <c r="A35" s="77" t="s">
        <v>14</v>
      </c>
      <c r="B35" s="356">
        <v>0</v>
      </c>
      <c r="C35" s="23">
        <f t="shared" si="15"/>
        <v>57</v>
      </c>
      <c r="D35" s="23">
        <v>30</v>
      </c>
      <c r="E35" s="359">
        <f t="shared" si="7"/>
        <v>14035.460494532022</v>
      </c>
      <c r="F35" s="359">
        <f t="shared" si="8"/>
        <v>476604.11694902205</v>
      </c>
      <c r="G35" s="234">
        <f t="shared" si="18"/>
        <v>63683.425019618029</v>
      </c>
      <c r="H35" s="234">
        <f ca="1">IF(D35&lt;$B$10,AM35*AN35+AP35,IF(D35=OptimumBenefits!B32,MAX(AM35*AN35+AP35,IF(AND($B$29=1,$B$30=0),OptimumBenefitsFixed!D32,OptimumBenefits!D32),0)))</f>
        <v>988352.50276762329</v>
      </c>
      <c r="I35" s="234">
        <f t="shared" ca="1" si="20"/>
        <v>507005.14438145672</v>
      </c>
      <c r="J35" s="134"/>
      <c r="K35" s="91"/>
      <c r="L35" s="88"/>
      <c r="M35" s="91"/>
      <c r="N35" s="88"/>
      <c r="O35" s="91"/>
      <c r="P35" s="88"/>
      <c r="Q35" s="91"/>
      <c r="R35" s="91"/>
      <c r="S35" s="242">
        <f>$B$46*Salary!$G32</f>
        <v>18045.592064398312</v>
      </c>
      <c r="T35" s="243">
        <f>$B$45*Salary!$G32</f>
        <v>12030.394709598875</v>
      </c>
      <c r="U35" s="244">
        <f>IF($D35=0,0,U34*(1+$B$48)+S34)</f>
        <v>571018.28739396494</v>
      </c>
      <c r="V35" s="245">
        <f>IF(D35&lt;$B$47,0,U35/(1+$B$6)^($C35-$C$5))</f>
        <v>292921.00584956718</v>
      </c>
      <c r="W35" s="244">
        <f>IF($D35=0,0,W34*(1+$B$48)+T34)</f>
        <v>380678.85826264322</v>
      </c>
      <c r="X35" s="246">
        <f t="shared" si="9"/>
        <v>488201.67641594529</v>
      </c>
      <c r="Y35" s="242">
        <f t="shared" si="10"/>
        <v>18045.592064398312</v>
      </c>
      <c r="Z35" s="243">
        <f t="shared" si="11"/>
        <v>12030.394709598875</v>
      </c>
      <c r="AA35" s="245">
        <f>IF($D35=0,0,AA34*(1+$B$49)+Y34)</f>
        <v>497807.02031313861</v>
      </c>
      <c r="AB35" s="245">
        <f>IF(D35&lt;$B$47,0,AA35/(1+$B$6)^($C35-$C$5))</f>
        <v>255365.08432083821</v>
      </c>
      <c r="AC35" s="245">
        <f>IF($D35=0,0,AC34*(1+$B$49)+Z34)</f>
        <v>331871.34687542578</v>
      </c>
      <c r="AD35" s="246">
        <f t="shared" si="2"/>
        <v>425608.47386806371</v>
      </c>
      <c r="AE35" s="242">
        <f t="shared" si="12"/>
        <v>18045.592064398312</v>
      </c>
      <c r="AF35" s="243">
        <f t="shared" si="13"/>
        <v>12030.394709598875</v>
      </c>
      <c r="AG35" s="245">
        <f>IF($D35=0,0,AG34*(1+$B$50)+AE34)</f>
        <v>436331.02641856903</v>
      </c>
      <c r="AH35" s="245">
        <f>IF($D35&lt;$B$47,0,AG35)/(1+$B$6)^($C35-$C$5)</f>
        <v>223829.12415153612</v>
      </c>
      <c r="AI35" s="245">
        <f>IF($D35=0,0,AI34*(1+$B$50)+AF34)</f>
        <v>290887.35094571259</v>
      </c>
      <c r="AJ35" s="246">
        <f t="shared" si="3"/>
        <v>373048.54025256017</v>
      </c>
      <c r="AK35" s="305">
        <f>$B$25*Salary!$G32</f>
        <v>14276.068388723999</v>
      </c>
      <c r="AL35" s="306">
        <f>$B$24*Salary!$G32</f>
        <v>14035.460494532022</v>
      </c>
      <c r="AM35" s="245">
        <f t="shared" si="4"/>
        <v>484774.47323957668</v>
      </c>
      <c r="AN35" s="247">
        <f>MIN(MAX(0,(0+$B$26*($D35&gt;=5)+($B$27*(D35-5)))),1)</f>
        <v>0</v>
      </c>
      <c r="AO35" s="245">
        <f t="shared" si="14"/>
        <v>0</v>
      </c>
      <c r="AP35" s="245">
        <f t="shared" si="5"/>
        <v>476604.11694902205</v>
      </c>
      <c r="AQ35" s="81">
        <f t="shared" si="6"/>
        <v>244488.41729027222</v>
      </c>
      <c r="AR35" s="293"/>
      <c r="AS35" s="276">
        <f>Retention!$P34-Retention!$P35</f>
        <v>7.4637784406002133E-3</v>
      </c>
      <c r="AT35" s="249">
        <f t="shared" ca="1" si="19"/>
        <v>129837.01902110642</v>
      </c>
      <c r="AU35" s="250">
        <f>VLOOKUP($C35,Salary!$A$2:$K$80, 11,1)/(1+$B$5)^($C35-$C$5)</f>
        <v>961073.66242930316</v>
      </c>
      <c r="AW35" s="264"/>
      <c r="BB35" s="450">
        <v>2019</v>
      </c>
    </row>
    <row r="36" spans="1:16354">
      <c r="A36" s="77" t="s">
        <v>28</v>
      </c>
      <c r="B36" s="84">
        <v>1</v>
      </c>
      <c r="C36" s="23">
        <f t="shared" si="15"/>
        <v>58</v>
      </c>
      <c r="D36" s="23">
        <v>31</v>
      </c>
      <c r="E36" s="359">
        <f t="shared" si="7"/>
        <v>14667.056216785963</v>
      </c>
      <c r="F36" s="359">
        <f t="shared" si="8"/>
        <v>521618.84504524048</v>
      </c>
      <c r="G36" s="234">
        <f t="shared" si="18"/>
        <v>65138.554761141706</v>
      </c>
      <c r="H36" s="234">
        <f ca="1">IF(D36&lt;$B$10,AM36*AN36+AP36,IF(D36=OptimumBenefits!B33,MAX(AM36*AN36+AP36,IF(AND($B$29=1,$B$30=0),OptimumBenefitsFixed!D33,OptimumBenefits!D33),0)))</f>
        <v>1147537.6244056339</v>
      </c>
      <c r="I36" s="234">
        <f t="shared" ca="1" si="20"/>
        <v>575710.45531877258</v>
      </c>
      <c r="J36" s="134"/>
      <c r="K36" s="92"/>
      <c r="L36" s="88"/>
      <c r="M36" s="92"/>
      <c r="N36" s="88"/>
      <c r="O36" s="92"/>
      <c r="P36" s="88"/>
      <c r="Q36" s="92"/>
      <c r="R36" s="92"/>
      <c r="S36" s="242">
        <f>$B$46*Salary!$G33</f>
        <v>18857.643707296236</v>
      </c>
      <c r="T36" s="243">
        <f>$B$45*Salary!$G33</f>
        <v>12571.762471530823</v>
      </c>
      <c r="U36" s="244">
        <f>IF($D36=0,0,U35*(1+$B$48)+S35)</f>
        <v>623324.97670200118</v>
      </c>
      <c r="V36" s="245">
        <f>IF(D36&lt;$B$47,0,U36/(1+$B$6)^($C36-$C$5))</f>
        <v>312717.15934764309</v>
      </c>
      <c r="W36" s="244">
        <f>IF($D36=0,0,W35*(1+$B$48)+T35)</f>
        <v>415549.98446800071</v>
      </c>
      <c r="X36" s="246">
        <f t="shared" si="9"/>
        <v>521195.26557940512</v>
      </c>
      <c r="Y36" s="242">
        <f t="shared" si="10"/>
        <v>18857.643707296236</v>
      </c>
      <c r="Z36" s="243">
        <f t="shared" si="11"/>
        <v>12571.762471530823</v>
      </c>
      <c r="AA36" s="245">
        <f>IF($D36=0,0,AA35*(1+$B$49)+Y35)</f>
        <v>540742.9633931939</v>
      </c>
      <c r="AB36" s="245">
        <f>IF(D36&lt;$B$47,0,AA36/(1+$B$6)^($C36-$C$5))</f>
        <v>271286.42324626306</v>
      </c>
      <c r="AC36" s="245">
        <f>IF($D36=0,0,AC35*(1+$B$49)+Z35)</f>
        <v>360495.30892879592</v>
      </c>
      <c r="AD36" s="246">
        <f t="shared" si="2"/>
        <v>452144.03874377173</v>
      </c>
      <c r="AE36" s="242">
        <f t="shared" si="12"/>
        <v>18857.643707296236</v>
      </c>
      <c r="AF36" s="243">
        <f t="shared" si="13"/>
        <v>12571.762471530823</v>
      </c>
      <c r="AG36" s="245">
        <f>IF($D36=0,0,AG35*(1+$B$50)+AE35)</f>
        <v>471829.8595397101</v>
      </c>
      <c r="AH36" s="245">
        <f>IF($D36&lt;$B$47,0,AG36)/(1+$B$6)^($C36-$C$5)</f>
        <v>236713.269779972</v>
      </c>
      <c r="AI36" s="245">
        <f>IF($D36=0,0,AI35*(1+$B$50)+AF35)</f>
        <v>314553.23969313997</v>
      </c>
      <c r="AJ36" s="246">
        <f t="shared" si="3"/>
        <v>394522.11629995331</v>
      </c>
      <c r="AK36" s="305">
        <f>$B$25*Salary!$G33</f>
        <v>14918.491466216577</v>
      </c>
      <c r="AL36" s="306">
        <f>$B$24*Salary!$G33</f>
        <v>14667.056216785963</v>
      </c>
      <c r="AM36" s="245">
        <f t="shared" si="4"/>
        <v>530560.88238887314</v>
      </c>
      <c r="AN36" s="247">
        <f>MIN(MAX(0,(0+$B$26*($D36&gt;=5)+($B$27*(D36-5)))),1)</f>
        <v>0</v>
      </c>
      <c r="AO36" s="245">
        <f t="shared" si="14"/>
        <v>0</v>
      </c>
      <c r="AP36" s="245">
        <f t="shared" si="5"/>
        <v>521618.84504524048</v>
      </c>
      <c r="AQ36" s="81">
        <f t="shared" si="6"/>
        <v>261692.00590646302</v>
      </c>
      <c r="AR36" s="293"/>
      <c r="AS36" s="276">
        <f>Retention!$P35-Retention!$P36</f>
        <v>1.8151516337095469E-2</v>
      </c>
      <c r="AT36" s="249">
        <f t="shared" ca="1" si="19"/>
        <v>140886.64443420051</v>
      </c>
      <c r="AU36" s="250">
        <f>VLOOKUP($C36,Salary!$A$2:$K$80, 11,1)/(1+$B$5)^($C36-$C$5)</f>
        <v>985690.4579313565</v>
      </c>
      <c r="AW36" s="264"/>
      <c r="AX36" s="264"/>
      <c r="AY36" s="264"/>
      <c r="AZ36" s="264"/>
      <c r="BA36" s="284"/>
      <c r="BB36" s="22" t="s">
        <v>126</v>
      </c>
    </row>
    <row r="37" spans="1:16354" ht="17">
      <c r="A37" s="72"/>
      <c r="B37" s="128"/>
      <c r="C37" s="23">
        <f t="shared" si="15"/>
        <v>59</v>
      </c>
      <c r="D37" s="23">
        <v>32</v>
      </c>
      <c r="E37" s="359">
        <f t="shared" si="7"/>
        <v>15327.073746541331</v>
      </c>
      <c r="F37" s="359">
        <f t="shared" si="8"/>
        <v>570191.12618996704</v>
      </c>
      <c r="G37" s="234">
        <f t="shared" si="18"/>
        <v>66545.933526309076</v>
      </c>
      <c r="H37" s="234">
        <f ca="1">IF(D37&lt;$B$10,AM37*AN37+AP37,IF(D37=OptimumBenefits!B34,MAX(AM37*AN37+AP37,IF(AND($B$29=1,$B$30=0),OptimumBenefitsFixed!D34,OptimumBenefits!D34),0)))</f>
        <v>1330103.5616106505</v>
      </c>
      <c r="I37" s="234">
        <f t="shared" ca="1" si="20"/>
        <v>652618.41270546278</v>
      </c>
      <c r="J37" s="134"/>
      <c r="K37" s="91"/>
      <c r="L37" s="88"/>
      <c r="M37" s="91"/>
      <c r="N37" s="88"/>
      <c r="O37" s="91"/>
      <c r="P37" s="88"/>
      <c r="Q37" s="91"/>
      <c r="R37" s="91"/>
      <c r="S37" s="242">
        <f>$B$46*Salary!$G34</f>
        <v>19706.237674124564</v>
      </c>
      <c r="T37" s="243">
        <f>$B$45*Salary!$G34</f>
        <v>13137.49178274971</v>
      </c>
      <c r="U37" s="244">
        <f>IF($D37=0,0,U36*(1+$B$48)+S36)</f>
        <v>679582.1190114175</v>
      </c>
      <c r="V37" s="245">
        <f>IF(D37&lt;$B$47,0,U37/(1+$B$6)^($C37-$C$5))</f>
        <v>333438.55066081713</v>
      </c>
      <c r="W37" s="244">
        <f>IF($D37=0,0,W36*(1+$B$48)+T36)</f>
        <v>453054.74600761157</v>
      </c>
      <c r="X37" s="246">
        <f t="shared" ref="X37:X68" si="23">V37+(W37/(1+$B$6)^($C37-$C$5))</f>
        <v>555730.91776802856</v>
      </c>
      <c r="Y37" s="242">
        <f t="shared" si="10"/>
        <v>19706.237674124564</v>
      </c>
      <c r="Z37" s="243">
        <f t="shared" si="11"/>
        <v>13137.49178274971</v>
      </c>
      <c r="AA37" s="245">
        <f>IF($D37=0,0,AA36*(1+$B$49)+Y36)</f>
        <v>586637.75527014991</v>
      </c>
      <c r="AB37" s="245">
        <f>IF(D37&lt;$B$47,0,AA37/(1+$B$6)^($C37-$C$5))</f>
        <v>287835.18195673358</v>
      </c>
      <c r="AC37" s="245">
        <f>IF($D37=0,0,AC36*(1+$B$49)+Z36)</f>
        <v>391091.83684676653</v>
      </c>
      <c r="AD37" s="246">
        <f t="shared" ref="AD37:AD68" si="24">AB37+(AC37/(1+$B$6)^($C37-$C$5))</f>
        <v>479725.30326122261</v>
      </c>
      <c r="AE37" s="242">
        <f t="shared" si="12"/>
        <v>19706.237674124564</v>
      </c>
      <c r="AF37" s="243">
        <f t="shared" si="13"/>
        <v>13137.49178274971</v>
      </c>
      <c r="AG37" s="245">
        <f>IF($D37=0,0,AG36*(1+$B$50)+AE36)</f>
        <v>509560.69762859476</v>
      </c>
      <c r="AH37" s="245">
        <f>IF($D37&lt;$B$47,0,AG37)/(1+$B$6)^($C37-$C$5)</f>
        <v>250017.14397394107</v>
      </c>
      <c r="AI37" s="245">
        <f>IF($D37=0,0,AI36*(1+$B$50)+AF36)</f>
        <v>339707.13175239641</v>
      </c>
      <c r="AJ37" s="246">
        <f t="shared" ref="AJ37:AJ68" si="25">AH37+(AI37/(1+$B$6)^($C37-$C$5))</f>
        <v>416695.2399565684</v>
      </c>
      <c r="AK37" s="305">
        <f>$B$25*Salary!$G34</f>
        <v>15589.823582196323</v>
      </c>
      <c r="AL37" s="306">
        <f>$B$24*Salary!$G34</f>
        <v>15327.073746541331</v>
      </c>
      <c r="AM37" s="245">
        <f t="shared" ref="AM37:AM69" si="26">IF($D37=0,0,AM36*(1+$B$23)+AK36)</f>
        <v>579965.83121036645</v>
      </c>
      <c r="AN37" s="247">
        <f>MIN(MAX(0,(0+$B$26*($D37&gt;=5)+($B$27*(D37-5)))),1)</f>
        <v>0</v>
      </c>
      <c r="AO37" s="245">
        <f t="shared" si="14"/>
        <v>0</v>
      </c>
      <c r="AP37" s="245">
        <f t="shared" ref="AP37:AP68" si="27">IF($D37=0,0,AP36*(1+$B$23)+AL36)</f>
        <v>570191.12618996704</v>
      </c>
      <c r="AQ37" s="81">
        <f t="shared" ref="AQ37:AQ68" si="28">AO37+(AP37/(1+$B$6)^($C37-$C$5))</f>
        <v>279765.60506479052</v>
      </c>
      <c r="AR37" s="293"/>
      <c r="AS37" s="276">
        <f>Retention!$P36-Retention!$P37</f>
        <v>1.6220540741996844E-2</v>
      </c>
      <c r="AT37" s="249">
        <f t="shared" ca="1" si="19"/>
        <v>152617.58267607956</v>
      </c>
      <c r="AU37" s="250">
        <f>VLOOKUP($C37,Salary!$A$2:$K$80, 11,1)/(1+$B$5)^($C37-$C$5)</f>
        <v>1009732.0946599976</v>
      </c>
      <c r="AX37" s="264"/>
      <c r="AY37" s="264"/>
      <c r="AZ37" s="264"/>
      <c r="BA37" s="317"/>
      <c r="BB37" s="318" t="s">
        <v>135</v>
      </c>
      <c r="BC37" s="319" t="s">
        <v>121</v>
      </c>
      <c r="BD37" s="319" t="s">
        <v>122</v>
      </c>
    </row>
    <row r="38" spans="1:16354">
      <c r="A38" s="77" t="s">
        <v>4</v>
      </c>
      <c r="B38" s="233">
        <v>280000</v>
      </c>
      <c r="C38" s="23">
        <f t="shared" si="15"/>
        <v>60</v>
      </c>
      <c r="D38" s="23">
        <v>33</v>
      </c>
      <c r="E38" s="359">
        <f t="shared" si="7"/>
        <v>16016.792065135689</v>
      </c>
      <c r="F38" s="359">
        <f t="shared" si="8"/>
        <v>622580.62313885614</v>
      </c>
      <c r="G38" s="234">
        <f t="shared" si="18"/>
        <v>67906.74125670745</v>
      </c>
      <c r="H38" s="234">
        <f ca="1">IF(D38&lt;$B$10,AM38*AN38+AP38,IF(D38=OptimumBenefits!B35,MAX(AM38*AN38+AP38,IF(AND($B$29=1,$B$30=0),OptimumBenefitsFixed!D35,OptimumBenefits!D35),0)))</f>
        <v>1539290.1149192029</v>
      </c>
      <c r="I38" s="234">
        <f t="shared" ca="1" si="20"/>
        <v>738636.95125443954</v>
      </c>
      <c r="J38" s="134"/>
      <c r="K38" s="91"/>
      <c r="L38" s="88"/>
      <c r="M38" s="91"/>
      <c r="N38" s="88"/>
      <c r="O38" s="91"/>
      <c r="P38" s="88"/>
      <c r="Q38" s="91"/>
      <c r="R38" s="91"/>
      <c r="S38" s="242">
        <f>$B$46*Salary!$G35</f>
        <v>20593.018369460169</v>
      </c>
      <c r="T38" s="243">
        <f>$B$45*Salary!$G35</f>
        <v>13728.678912973446</v>
      </c>
      <c r="U38" s="244">
        <f>IF($D38=0,0,U37*(1+$B$48)+S37)</f>
        <v>740063.28382622707</v>
      </c>
      <c r="V38" s="245">
        <f>IF(D38&lt;$B$47,0,U38/(1+$B$6)^($C38-$C$5))</f>
        <v>355123.49647580652</v>
      </c>
      <c r="W38" s="244">
        <f>IF($D38=0,0,W37*(1+$B$48)+T37)</f>
        <v>493375.52255081799</v>
      </c>
      <c r="X38" s="246">
        <f t="shared" si="23"/>
        <v>591872.4941263441</v>
      </c>
      <c r="Y38" s="242">
        <f t="shared" si="10"/>
        <v>20593.018369460169</v>
      </c>
      <c r="Z38" s="243">
        <f t="shared" si="11"/>
        <v>13728.678912973446</v>
      </c>
      <c r="AA38" s="245">
        <f>IF($D38=0,0,AA37*(1+$B$49)+Y37)</f>
        <v>635675.88070778199</v>
      </c>
      <c r="AB38" s="245">
        <f>IF(D38&lt;$B$47,0,AA38/(1+$B$6)^($C38-$C$5))</f>
        <v>305032.61858250981</v>
      </c>
      <c r="AC38" s="245">
        <f>IF($D38=0,0,AC37*(1+$B$49)+Z37)</f>
        <v>423783.92047185457</v>
      </c>
      <c r="AD38" s="246">
        <f t="shared" si="24"/>
        <v>508387.69763751631</v>
      </c>
      <c r="AE38" s="242">
        <f t="shared" si="12"/>
        <v>20593.018369460169</v>
      </c>
      <c r="AF38" s="243">
        <f t="shared" si="13"/>
        <v>13728.678912973446</v>
      </c>
      <c r="AG38" s="245">
        <f>IF($D38=0,0,AG37*(1+$B$50)+AE37)</f>
        <v>549649.36320786306</v>
      </c>
      <c r="AH38" s="245">
        <f>IF($D38&lt;$B$47,0,AG38)/(1+$B$6)^($C38-$C$5)</f>
        <v>263752.31411143736</v>
      </c>
      <c r="AI38" s="245">
        <f>IF($D38=0,0,AI37*(1+$B$50)+AF37)</f>
        <v>366432.90880524198</v>
      </c>
      <c r="AJ38" s="246">
        <f t="shared" si="25"/>
        <v>439587.19018572889</v>
      </c>
      <c r="AK38" s="305">
        <f>$B$25*Salary!$G35</f>
        <v>16291.365643395156</v>
      </c>
      <c r="AL38" s="306">
        <f>$B$24*Salary!$G35</f>
        <v>16016.792065135689</v>
      </c>
      <c r="AM38" s="245">
        <f t="shared" si="26"/>
        <v>633253.4338212366</v>
      </c>
      <c r="AN38" s="247">
        <f>MIN(MAX(0,(0+$B$26*($D38&gt;=5)+($B$27*(D38-5)))),1)</f>
        <v>0</v>
      </c>
      <c r="AO38" s="245">
        <f t="shared" si="14"/>
        <v>0</v>
      </c>
      <c r="AP38" s="245">
        <f t="shared" si="27"/>
        <v>622580.62313885614</v>
      </c>
      <c r="AQ38" s="81">
        <f t="shared" si="28"/>
        <v>298748.78616336203</v>
      </c>
      <c r="AR38" s="293"/>
      <c r="AS38" s="276">
        <f>Retention!$P37-Retention!$P38</f>
        <v>1.4346330988989742E-2</v>
      </c>
      <c r="AT38" s="249">
        <f t="shared" ca="1" si="19"/>
        <v>165065.31188006699</v>
      </c>
      <c r="AU38" s="250">
        <f>VLOOKUP($C38,Salary!$A$2:$K$80, 11,1)/(1+$B$5)^($C38-$C$5)</f>
        <v>1033212.0109043246</v>
      </c>
      <c r="AX38" s="264"/>
      <c r="AY38" s="264"/>
      <c r="AZ38" s="264"/>
      <c r="BA38" s="444" t="s">
        <v>173</v>
      </c>
      <c r="BB38" s="445">
        <v>20</v>
      </c>
      <c r="BC38" s="446">
        <f>BE38/BD38</f>
        <v>24639.82857142857</v>
      </c>
      <c r="BD38" s="447">
        <v>35</v>
      </c>
      <c r="BE38" s="449">
        <v>862394</v>
      </c>
    </row>
    <row r="39" spans="1:16354">
      <c r="A39" s="77" t="s">
        <v>33</v>
      </c>
      <c r="B39" s="86"/>
      <c r="C39" s="23">
        <f t="shared" si="15"/>
        <v>61</v>
      </c>
      <c r="D39" s="23">
        <v>34</v>
      </c>
      <c r="E39" s="359">
        <f t="shared" si="7"/>
        <v>16737.547708066795</v>
      </c>
      <c r="F39" s="359">
        <f t="shared" si="8"/>
        <v>679065.15570801741</v>
      </c>
      <c r="G39" s="234">
        <f t="shared" si="18"/>
        <v>69222.130024893762</v>
      </c>
      <c r="H39" s="234">
        <f ca="1">IF(D39&lt;$B$10,AM39*AN39+AP39,IF(D39=OptimumBenefits!B36,MAX(AM39*AN39+AP39,IF(AND($B$29=1,$B$30=0),OptimumBenefitsFixed!D36,OptimumBenefits!D36),0)))</f>
        <v>1640196.6909031898</v>
      </c>
      <c r="I39" s="234">
        <f t="shared" ca="1" si="20"/>
        <v>769738.42036519398</v>
      </c>
      <c r="J39" s="134"/>
      <c r="K39" s="91"/>
      <c r="L39" s="88"/>
      <c r="M39" s="91"/>
      <c r="N39" s="88"/>
      <c r="O39" s="91"/>
      <c r="P39" s="88"/>
      <c r="Q39" s="91"/>
      <c r="R39" s="91"/>
      <c r="S39" s="242">
        <f>$B$46*Salary!$G36</f>
        <v>21519.704196085877</v>
      </c>
      <c r="T39" s="243">
        <f>$B$45*Salary!$G36</f>
        <v>14346.469464057251</v>
      </c>
      <c r="U39" s="244">
        <f>IF($D39=0,0,U38*(1+$B$48)+S38)</f>
        <v>805060.0992252609</v>
      </c>
      <c r="V39" s="245">
        <f>IF(D39&lt;$B$47,0,U39/(1+$B$6)^($C39-$C$5))</f>
        <v>377811.81520093355</v>
      </c>
      <c r="W39" s="244">
        <f>IF($D39=0,0,W38*(1+$B$48)+T38)</f>
        <v>536706.73281684052</v>
      </c>
      <c r="X39" s="246">
        <f t="shared" si="23"/>
        <v>629686.35866822256</v>
      </c>
      <c r="Y39" s="242">
        <f t="shared" si="10"/>
        <v>21519.704196085877</v>
      </c>
      <c r="Z39" s="243">
        <f t="shared" si="11"/>
        <v>14346.469464057251</v>
      </c>
      <c r="AA39" s="245">
        <f>IF($D39=0,0,AA38*(1+$B$49)+Y38)</f>
        <v>688052.69311263121</v>
      </c>
      <c r="AB39" s="245">
        <f>IF(D39&lt;$B$47,0,AA39/(1+$B$6)^($C39-$C$5))</f>
        <v>322900.65945255244</v>
      </c>
      <c r="AC39" s="245">
        <f>IF($D39=0,0,AC38*(1+$B$49)+Z38)</f>
        <v>458701.79540842073</v>
      </c>
      <c r="AD39" s="246">
        <f t="shared" si="24"/>
        <v>538167.76575425407</v>
      </c>
      <c r="AE39" s="242">
        <f t="shared" si="12"/>
        <v>21519.704196085877</v>
      </c>
      <c r="AF39" s="243">
        <f t="shared" si="13"/>
        <v>14346.469464057251</v>
      </c>
      <c r="AG39" s="245">
        <f>IF($D39=0,0,AG38*(1+$B$50)+AE38)</f>
        <v>592228.35610563774</v>
      </c>
      <c r="AH39" s="245">
        <f>IF($D39&lt;$B$47,0,AG39)/(1+$B$6)^($C39-$C$5)</f>
        <v>277930.64200928551</v>
      </c>
      <c r="AI39" s="245">
        <f>IF($D39=0,0,AI38*(1+$B$50)+AF38)</f>
        <v>394818.90407042514</v>
      </c>
      <c r="AJ39" s="246">
        <f t="shared" si="25"/>
        <v>463217.73668214248</v>
      </c>
      <c r="AK39" s="305">
        <f>$B$25*Salary!$G36</f>
        <v>17024.477097347939</v>
      </c>
      <c r="AL39" s="306">
        <f>$B$24*Salary!$G36</f>
        <v>16737.547708066795</v>
      </c>
      <c r="AM39" s="245">
        <f t="shared" si="26"/>
        <v>690706.27266301203</v>
      </c>
      <c r="AN39" s="247">
        <f>MIN(MAX(0,(0+$B$26*($D39&gt;=5)+($B$27*(D39-5)))),1)</f>
        <v>0</v>
      </c>
      <c r="AO39" s="245">
        <f t="shared" si="14"/>
        <v>0</v>
      </c>
      <c r="AP39" s="245">
        <f t="shared" si="27"/>
        <v>679065.15570801741</v>
      </c>
      <c r="AQ39" s="81">
        <f t="shared" si="28"/>
        <v>318682.8404048924</v>
      </c>
      <c r="AR39" s="293"/>
      <c r="AS39" s="276">
        <f>Retention!$P38-Retention!$P39</f>
        <v>1.0578726059107951E-2</v>
      </c>
      <c r="AT39" s="249">
        <f t="shared" ca="1" si="19"/>
        <v>164379.43753769121</v>
      </c>
      <c r="AU39" s="250">
        <f>VLOOKUP($C39,Salary!$A$2:$K$80, 11,1)/(1+$B$5)^($C39-$C$5)</f>
        <v>1056143.3309747188</v>
      </c>
      <c r="BA39" s="321" t="s">
        <v>174</v>
      </c>
      <c r="BB39" s="318">
        <v>22</v>
      </c>
      <c r="BC39" s="446">
        <f>BE39/BD39</f>
        <v>31725.060168471722</v>
      </c>
      <c r="BD39" s="320">
        <v>831</v>
      </c>
      <c r="BE39" s="449">
        <v>26363525</v>
      </c>
    </row>
    <row r="40" spans="1:16354">
      <c r="A40" s="77" t="s">
        <v>53</v>
      </c>
      <c r="B40" s="86"/>
      <c r="C40" s="23">
        <f t="shared" si="15"/>
        <v>62</v>
      </c>
      <c r="D40" s="23">
        <v>35</v>
      </c>
      <c r="E40" s="359">
        <f t="shared" si="7"/>
        <v>17490.737354929799</v>
      </c>
      <c r="F40" s="359">
        <f t="shared" si="8"/>
        <v>739941.93853710522</v>
      </c>
      <c r="G40" s="234">
        <f t="shared" si="18"/>
        <v>70493.224686943417</v>
      </c>
      <c r="H40" s="234">
        <f ca="1">IF(D40&lt;$B$10,AM40*AN40+AP40,IF(D40=OptimumBenefits!B37,MAX(AM40*AN40+AP40,IF(AND($B$29=1,$B$30=0),OptimumBenefitsFixed!D37,OptimumBenefits!D37),0)))</f>
        <v>1745085.9956055887</v>
      </c>
      <c r="I40" s="234">
        <f t="shared" ca="1" si="20"/>
        <v>800941.41282512643</v>
      </c>
      <c r="J40" s="134"/>
      <c r="K40" s="91"/>
      <c r="L40" s="88"/>
      <c r="M40" s="91"/>
      <c r="N40" s="88"/>
      <c r="O40" s="91"/>
      <c r="P40" s="88"/>
      <c r="Q40" s="91"/>
      <c r="R40" s="91"/>
      <c r="S40" s="242">
        <f>$B$46*Salary!$G37</f>
        <v>22488.09088490974</v>
      </c>
      <c r="T40" s="243">
        <f>$B$45*Salary!$G37</f>
        <v>14992.060589939827</v>
      </c>
      <c r="U40" s="244">
        <f>IF($D40=0,0,U39*(1+$B$48)+S39)</f>
        <v>874883.40937486256</v>
      </c>
      <c r="V40" s="245">
        <f>IF(D40&lt;$B$47,0,U40/(1+$B$6)^($C40-$C$5))</f>
        <v>401544.88416417257</v>
      </c>
      <c r="W40" s="244">
        <f>IF($D40=0,0,W39*(1+$B$48)+T39)</f>
        <v>583255.60624990822</v>
      </c>
      <c r="X40" s="246">
        <f t="shared" si="23"/>
        <v>669241.47360695421</v>
      </c>
      <c r="Y40" s="242">
        <f t="shared" si="10"/>
        <v>22488.09088490974</v>
      </c>
      <c r="Z40" s="243">
        <f t="shared" si="11"/>
        <v>14992.060589939827</v>
      </c>
      <c r="AA40" s="245">
        <f>IF($D40=0,0,AA39*(1+$B$49)+Y39)</f>
        <v>743975.03196434875</v>
      </c>
      <c r="AB40" s="245">
        <f>IF(D40&lt;$B$47,0,AA40/(1+$B$6)^($C40-$C$5))</f>
        <v>341461.91918831976</v>
      </c>
      <c r="AC40" s="245">
        <f>IF($D40=0,0,AC39*(1+$B$49)+Z39)</f>
        <v>495983.35464289901</v>
      </c>
      <c r="AD40" s="246">
        <f t="shared" si="24"/>
        <v>569103.19864719955</v>
      </c>
      <c r="AE40" s="242">
        <f t="shared" si="12"/>
        <v>22488.09088490974</v>
      </c>
      <c r="AF40" s="243">
        <f t="shared" si="13"/>
        <v>14992.060589939827</v>
      </c>
      <c r="AG40" s="245">
        <f>IF($D40=0,0,AG39*(1+$B$50)+AE39)</f>
        <v>637437.19454594923</v>
      </c>
      <c r="AH40" s="245">
        <f>IF($D40&lt;$B$47,0,AG40)/(1+$B$6)^($C40-$C$5)</f>
        <v>292564.29108511866</v>
      </c>
      <c r="AI40" s="245">
        <f>IF($D40=0,0,AI39*(1+$B$50)+AF39)</f>
        <v>424958.12969729939</v>
      </c>
      <c r="AJ40" s="246">
        <f t="shared" si="25"/>
        <v>487607.15180853102</v>
      </c>
      <c r="AK40" s="305">
        <f>$B$25*Salary!$G37</f>
        <v>17790.578566728593</v>
      </c>
      <c r="AL40" s="306">
        <f>$B$24*Salary!$G37</f>
        <v>17490.737354929799</v>
      </c>
      <c r="AM40" s="245">
        <f t="shared" si="26"/>
        <v>752626.65748345573</v>
      </c>
      <c r="AN40" s="247">
        <f>MIN(MAX(0,(0+$B$26*($D40&gt;=5)+($B$27*(D40-5)))),1)</f>
        <v>0</v>
      </c>
      <c r="AO40" s="245">
        <f t="shared" si="14"/>
        <v>0</v>
      </c>
      <c r="AP40" s="245">
        <f t="shared" si="27"/>
        <v>739941.93853710522</v>
      </c>
      <c r="AQ40" s="81">
        <f t="shared" si="28"/>
        <v>339610.85193100036</v>
      </c>
      <c r="AR40" s="293"/>
      <c r="AS40" s="276">
        <f>Retention!$P39-Retention!$P40</f>
        <v>9.8841186823222793E-3</v>
      </c>
      <c r="AT40" s="249">
        <f t="shared" ca="1" si="19"/>
        <v>163449.88310351904</v>
      </c>
      <c r="AU40" s="250">
        <f>VLOOKUP($C40,Salary!$A$2:$K$80, 11,1)/(1+$B$5)^($C40-$C$5)</f>
        <v>1078538.8725387952</v>
      </c>
      <c r="BA40" s="321" t="s">
        <v>127</v>
      </c>
      <c r="BB40" s="318">
        <v>27</v>
      </c>
      <c r="BC40" s="446">
        <f>BE40/BD40</f>
        <v>38702.617256637168</v>
      </c>
      <c r="BD40" s="320">
        <v>1808</v>
      </c>
      <c r="BE40" s="449">
        <v>69974332</v>
      </c>
    </row>
    <row r="41" spans="1:16354">
      <c r="A41" s="77" t="s">
        <v>34</v>
      </c>
      <c r="B41" s="84"/>
      <c r="C41" s="23">
        <f t="shared" si="15"/>
        <v>63</v>
      </c>
      <c r="D41" s="23">
        <v>36</v>
      </c>
      <c r="E41" s="359">
        <f t="shared" si="7"/>
        <v>18190.366849126993</v>
      </c>
      <c r="F41" s="359">
        <f t="shared" si="8"/>
        <v>805528.90189694683</v>
      </c>
      <c r="G41" s="234">
        <f t="shared" si="18"/>
        <v>71721.123519746048</v>
      </c>
      <c r="H41" s="234">
        <f ca="1">IF(D41&lt;$B$10,AM41*AN41+AP41,IF(D41=OptimumBenefits!B38,MAX(AM41*AN41+AP41,IF(AND($B$29=1,$B$30=0),OptimumBenefitsFixed!D38,OptimumBenefits!D38),0)))</f>
        <v>1853883.091502877</v>
      </c>
      <c r="I41" s="234">
        <f t="shared" ca="1" si="20"/>
        <v>832152.53973361268</v>
      </c>
      <c r="J41" s="134"/>
      <c r="K41" s="91"/>
      <c r="L41" s="88"/>
      <c r="M41" s="91"/>
      <c r="N41" s="88"/>
      <c r="O41" s="91"/>
      <c r="P41" s="88"/>
      <c r="Q41" s="91"/>
      <c r="R41" s="91"/>
      <c r="S41" s="242">
        <f>$B$46*Salary!$G38</f>
        <v>23387.614520306128</v>
      </c>
      <c r="T41" s="243">
        <f>$B$45*Salary!$G38</f>
        <v>15591.74301353742</v>
      </c>
      <c r="U41" s="244">
        <f>IF($D41=0,0,U40*(1+$B$48)+S40)</f>
        <v>949864.50482226408</v>
      </c>
      <c r="V41" s="245">
        <f>IF(D41&lt;$B$47,0,U41/(1+$B$6)^($C41-$C$5))</f>
        <v>426365.6989556349</v>
      </c>
      <c r="W41" s="244">
        <f>IF($D41=0,0,W40*(1+$B$48)+T40)</f>
        <v>633243.00321484252</v>
      </c>
      <c r="X41" s="246">
        <f t="shared" si="23"/>
        <v>710609.4982593914</v>
      </c>
      <c r="Y41" s="242">
        <f t="shared" si="10"/>
        <v>23387.614520306128</v>
      </c>
      <c r="Z41" s="243">
        <f t="shared" si="11"/>
        <v>15591.74301353742</v>
      </c>
      <c r="AA41" s="245">
        <f>IF($D41=0,0,AA40*(1+$B$49)+Y40)</f>
        <v>803661.874447476</v>
      </c>
      <c r="AB41" s="245">
        <f>IF(D41&lt;$B$47,0,AA41/(1+$B$6)^($C41-$C$5))</f>
        <v>360739.72138469393</v>
      </c>
      <c r="AC41" s="245">
        <f>IF($D41=0,0,AC40*(1+$B$49)+Z40)</f>
        <v>535774.58296498389</v>
      </c>
      <c r="AD41" s="246">
        <f t="shared" si="24"/>
        <v>601232.86897448986</v>
      </c>
      <c r="AE41" s="242">
        <f t="shared" si="12"/>
        <v>23387.614520306128</v>
      </c>
      <c r="AF41" s="243">
        <f t="shared" si="13"/>
        <v>15591.74301353742</v>
      </c>
      <c r="AG41" s="245">
        <f>IF($D41=0,0,AG40*(1+$B$50)+AE40)</f>
        <v>685422.77321269701</v>
      </c>
      <c r="AH41" s="245">
        <f>IF($D41&lt;$B$47,0,AG41)/(1+$B$6)^($C41-$C$5)</f>
        <v>307665.73368864274</v>
      </c>
      <c r="AI41" s="245">
        <f>IF($D41=0,0,AI40*(1+$B$50)+AF40)</f>
        <v>456948.51547513122</v>
      </c>
      <c r="AJ41" s="246">
        <f t="shared" si="25"/>
        <v>512776.22281440452</v>
      </c>
      <c r="AK41" s="305">
        <f>$B$25*Salary!$G38</f>
        <v>18502.201709397737</v>
      </c>
      <c r="AL41" s="306">
        <f>$B$24*Salary!$G38</f>
        <v>18190.366849126993</v>
      </c>
      <c r="AM41" s="245">
        <f t="shared" si="26"/>
        <v>819337.96878660889</v>
      </c>
      <c r="AN41" s="247">
        <f>MIN(MAX(0,(0+$B$26*($D41&gt;=5)+($B$27*(D41-5)))),1)</f>
        <v>0</v>
      </c>
      <c r="AO41" s="245">
        <f t="shared" si="14"/>
        <v>0</v>
      </c>
      <c r="AP41" s="245">
        <f t="shared" si="27"/>
        <v>805528.90189694683</v>
      </c>
      <c r="AQ41" s="81">
        <f t="shared" si="28"/>
        <v>361577.77403264708</v>
      </c>
      <c r="AR41" s="293"/>
      <c r="AS41" s="276">
        <f>Retention!$P40-Retention!$P41</f>
        <v>9.0406952822937245E-3</v>
      </c>
      <c r="AT41" s="249">
        <f t="shared" ca="1" si="19"/>
        <v>162280.5036043383</v>
      </c>
      <c r="AU41" s="250">
        <f>VLOOKUP($C41,Salary!$A$2:$K$80, 11,1)/(1+$B$5)^($C41-$C$5)</f>
        <v>1100411.1537859542</v>
      </c>
      <c r="BA41" s="321" t="s">
        <v>128</v>
      </c>
      <c r="BB41" s="319">
        <v>32</v>
      </c>
      <c r="BC41" s="446">
        <f t="shared" ref="BC41:BC49" si="29">BE41/BD41</f>
        <v>44016.680365296801</v>
      </c>
      <c r="BD41" s="320">
        <v>2409</v>
      </c>
      <c r="BE41" s="449">
        <v>106036183</v>
      </c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</row>
    <row r="42" spans="1:16354">
      <c r="A42" s="29" t="s">
        <v>16</v>
      </c>
      <c r="B42" s="132" t="s">
        <v>146</v>
      </c>
      <c r="C42" s="23">
        <f t="shared" si="15"/>
        <v>64</v>
      </c>
      <c r="D42" s="23">
        <v>37</v>
      </c>
      <c r="E42" s="359">
        <f t="shared" si="7"/>
        <v>18917.981523092072</v>
      </c>
      <c r="F42" s="359">
        <f t="shared" si="8"/>
        <v>876078.64736937534</v>
      </c>
      <c r="G42" s="234">
        <f t="shared" si="18"/>
        <v>72899.621710578649</v>
      </c>
      <c r="H42" s="234">
        <f ca="1">IF(D42&lt;$B$10,AM42*AN42+AP42,IF(D42=OptimumBenefits!B39,MAX(AM42*AN42+AP42,IF(AND($B$29=1,$B$30=0),OptimumBenefitsFixed!D39,OptimumBenefits!D39),0)))</f>
        <v>1963198.0614077325</v>
      </c>
      <c r="I42" s="234">
        <f t="shared" ca="1" si="20"/>
        <v>861829.58672287175</v>
      </c>
      <c r="J42" s="134"/>
      <c r="K42" s="91"/>
      <c r="L42" s="88"/>
      <c r="M42" s="91"/>
      <c r="N42" s="88"/>
      <c r="O42" s="91"/>
      <c r="P42" s="88"/>
      <c r="Q42" s="91"/>
      <c r="R42" s="91"/>
      <c r="S42" s="242">
        <f>$B$46*Salary!$G39</f>
        <v>24323.119101118373</v>
      </c>
      <c r="T42" s="243">
        <f>$B$45*Salary!$G39</f>
        <v>16215.412734078916</v>
      </c>
      <c r="U42" s="244">
        <f>IF($D42=0,0,U41*(1+$B$48)+S41)</f>
        <v>1030243.989631906</v>
      </c>
      <c r="V42" s="245">
        <f>IF(D42&lt;$B$47,0,U42/(1+$B$6)^($C42-$C$5))</f>
        <v>452269.57445725758</v>
      </c>
      <c r="W42" s="244">
        <f>IF($D42=0,0,W41*(1+$B$48)+T41)</f>
        <v>686829.3264212705</v>
      </c>
      <c r="X42" s="246">
        <f t="shared" si="23"/>
        <v>753782.6240954292</v>
      </c>
      <c r="Y42" s="242">
        <f t="shared" si="10"/>
        <v>24323.119101118373</v>
      </c>
      <c r="Z42" s="243">
        <f t="shared" si="11"/>
        <v>16215.412734078916</v>
      </c>
      <c r="AA42" s="245">
        <f>IF($D42=0,0,AA41*(1+$B$49)+Y41)</f>
        <v>867232.58269015595</v>
      </c>
      <c r="AB42" s="245">
        <f>IF(D42&lt;$B$47,0,AA42/(1+$B$6)^($C42-$C$5))</f>
        <v>380708.75935794768</v>
      </c>
      <c r="AC42" s="245">
        <f>IF($D42=0,0,AC41*(1+$B$49)+Z41)</f>
        <v>578155.05512677052</v>
      </c>
      <c r="AD42" s="246">
        <f t="shared" si="24"/>
        <v>634514.59892991278</v>
      </c>
      <c r="AE42" s="242">
        <f t="shared" si="12"/>
        <v>24323.119101118373</v>
      </c>
      <c r="AF42" s="243">
        <f t="shared" si="13"/>
        <v>16215.412734078916</v>
      </c>
      <c r="AG42" s="245">
        <f>IF($D42=0,0,AG41*(1+$B$50)+AE41)</f>
        <v>736227.29866151104</v>
      </c>
      <c r="AH42" s="245">
        <f>IF($D42&lt;$B$47,0,AG42)/(1+$B$6)^($C42-$C$5)</f>
        <v>323198.39806920418</v>
      </c>
      <c r="AI42" s="245">
        <f>IF($D42=0,0,AI41*(1+$B$50)+AF41)</f>
        <v>490818.19910767389</v>
      </c>
      <c r="AJ42" s="246">
        <f t="shared" si="25"/>
        <v>538663.99678200693</v>
      </c>
      <c r="AK42" s="305">
        <f>$B$25*Salary!$G39</f>
        <v>19242.289777773647</v>
      </c>
      <c r="AL42" s="306">
        <f>$B$24*Salary!$G39</f>
        <v>18917.981523092072</v>
      </c>
      <c r="AM42" s="245">
        <f t="shared" si="26"/>
        <v>891097.13846713619</v>
      </c>
      <c r="AN42" s="247">
        <f>MIN(MAX(0,(0+$B$26*($D42&gt;=5)+($B$27*(D42-5)))),1)</f>
        <v>0</v>
      </c>
      <c r="AO42" s="245">
        <f t="shared" si="14"/>
        <v>0</v>
      </c>
      <c r="AP42" s="245">
        <f t="shared" si="27"/>
        <v>876078.64736937534</v>
      </c>
      <c r="AQ42" s="81">
        <f t="shared" si="28"/>
        <v>384592.11703666742</v>
      </c>
      <c r="AR42" s="293"/>
      <c r="AS42" s="276">
        <f>Retention!$P41-Retention!$P42</f>
        <v>8.2897157658190293E-3</v>
      </c>
      <c r="AT42" s="249">
        <f t="shared" ref="AT42:AT60" ca="1" si="30">$H42/(1+$B$5)^($C42-$C$5)</f>
        <v>160606.95275686064</v>
      </c>
      <c r="AU42" s="250">
        <f>VLOOKUP($C42,Salary!$A$2:$K$80, 11,1)/(1+$B$5)^($C42-$C$5)</f>
        <v>1121670.1935028187</v>
      </c>
      <c r="BA42" s="321" t="s">
        <v>129</v>
      </c>
      <c r="BB42" s="318">
        <v>37</v>
      </c>
      <c r="BC42" s="446">
        <f t="shared" si="29"/>
        <v>46335.391059353868</v>
      </c>
      <c r="BD42" s="320">
        <v>2662</v>
      </c>
      <c r="BE42" s="449">
        <v>123344811</v>
      </c>
    </row>
    <row r="43" spans="1:16354">
      <c r="A43" s="87"/>
      <c r="B43" s="83"/>
      <c r="C43" s="23">
        <f t="shared" si="15"/>
        <v>65</v>
      </c>
      <c r="D43" s="23">
        <v>38</v>
      </c>
      <c r="E43" s="359">
        <f t="shared" si="7"/>
        <v>19674.700784015753</v>
      </c>
      <c r="F43" s="359">
        <f t="shared" si="8"/>
        <v>951941.74097147665</v>
      </c>
      <c r="G43" s="234">
        <f t="shared" si="18"/>
        <v>74030.174294131444</v>
      </c>
      <c r="H43" s="234">
        <f ca="1">IF(D43&lt;$B$10,AM43*AN43+AP43,IF(D43=OptimumBenefits!B40,MAX(AM43*AN43+AP43,IF(AND($B$29=1,$B$30=0),OptimumBenefitsFixed!D40,OptimumBenefits!D40),0)))</f>
        <v>2072493.844481145</v>
      </c>
      <c r="I43" s="234">
        <f t="shared" ca="1" si="20"/>
        <v>889789.37497624056</v>
      </c>
      <c r="J43" s="134"/>
      <c r="K43" s="91"/>
      <c r="L43" s="88"/>
      <c r="M43" s="91"/>
      <c r="N43" s="88"/>
      <c r="O43" s="91"/>
      <c r="P43" s="88"/>
      <c r="Q43" s="91"/>
      <c r="R43" s="91"/>
      <c r="S43" s="242">
        <f>$B$46*Salary!$G40</f>
        <v>25296.043865163108</v>
      </c>
      <c r="T43" s="243">
        <f>$B$45*Salary!$G40</f>
        <v>16864.029243442073</v>
      </c>
      <c r="U43" s="244">
        <f>IF($D43=0,0,U42*(1+$B$48)+S42)</f>
        <v>1116381.7481109388</v>
      </c>
      <c r="V43" s="245">
        <f>IF(D43&lt;$B$47,0,U43/(1+$B$6)^($C43-$C$5))</f>
        <v>479299.18852675863</v>
      </c>
      <c r="W43" s="244">
        <f>IF($D43=0,0,W42*(1+$B$48)+T42)</f>
        <v>744254.49874062568</v>
      </c>
      <c r="X43" s="246">
        <f t="shared" si="23"/>
        <v>798831.980877931</v>
      </c>
      <c r="Y43" s="242">
        <f t="shared" si="10"/>
        <v>25296.043865163108</v>
      </c>
      <c r="Z43" s="243">
        <f t="shared" si="11"/>
        <v>16864.029243442073</v>
      </c>
      <c r="AA43" s="245">
        <f>IF($D43=0,0,AA42*(1+$B$49)+Y42)</f>
        <v>934917.33092578221</v>
      </c>
      <c r="AB43" s="245">
        <f>IF(D43&lt;$B$47,0,AA43/(1+$B$6)^($C43-$C$5))</f>
        <v>401390.58060612495</v>
      </c>
      <c r="AC43" s="245">
        <f>IF($D43=0,0,AC42*(1+$B$49)+Z42)</f>
        <v>623278.22061718802</v>
      </c>
      <c r="AD43" s="246">
        <f t="shared" si="24"/>
        <v>668984.3010102082</v>
      </c>
      <c r="AE43" s="242">
        <f t="shared" si="12"/>
        <v>25296.043865163108</v>
      </c>
      <c r="AF43" s="243">
        <f t="shared" si="13"/>
        <v>16864.029243442073</v>
      </c>
      <c r="AG43" s="245">
        <f>IF($D43=0,0,AG42*(1+$B$50)+AE42)</f>
        <v>789999.50970908988</v>
      </c>
      <c r="AH43" s="245">
        <f>IF($D43&lt;$B$47,0,AG43)/(1+$B$6)^($C43-$C$5)</f>
        <v>339172.62135539367</v>
      </c>
      <c r="AI43" s="245">
        <f>IF($D43=0,0,AI42*(1+$B$50)+AF42)</f>
        <v>526666.33980605972</v>
      </c>
      <c r="AJ43" s="246">
        <f t="shared" si="25"/>
        <v>565287.70225898945</v>
      </c>
      <c r="AK43" s="305">
        <f>$B$25*Salary!$G40</f>
        <v>20011.981368884593</v>
      </c>
      <c r="AL43" s="306">
        <f>$B$24*Salary!$G40</f>
        <v>19674.700784015753</v>
      </c>
      <c r="AM43" s="245">
        <f t="shared" si="26"/>
        <v>968260.74224527366</v>
      </c>
      <c r="AN43" s="247">
        <f>MIN(MAX(0,(0+$B$26*($D43&gt;=5)+($B$27*(D43-5)))),1)</f>
        <v>0</v>
      </c>
      <c r="AO43" s="245">
        <f t="shared" si="14"/>
        <v>0</v>
      </c>
      <c r="AP43" s="245">
        <f t="shared" si="27"/>
        <v>951941.74097147665</v>
      </c>
      <c r="AQ43" s="81">
        <f t="shared" si="28"/>
        <v>408699.71651223913</v>
      </c>
      <c r="AR43" s="293"/>
      <c r="AS43" s="276">
        <f>Retention!$P42-Retention!$P43</f>
        <v>7.3874504799767357E-3</v>
      </c>
      <c r="AT43" s="249">
        <f t="shared" ca="1" si="30"/>
        <v>158456.36803850564</v>
      </c>
      <c r="AU43" s="250">
        <f>VLOOKUP($C43,Salary!$A$2:$K$80, 11,1)/(1+$B$5)^($C43-$C$5)</f>
        <v>1142333.1853771545</v>
      </c>
      <c r="BA43" s="321" t="s">
        <v>130</v>
      </c>
      <c r="BB43" s="319">
        <v>42</v>
      </c>
      <c r="BC43" s="446">
        <f t="shared" si="29"/>
        <v>46743.1415455241</v>
      </c>
      <c r="BD43" s="320">
        <v>2614</v>
      </c>
      <c r="BE43" s="449">
        <v>122186572</v>
      </c>
    </row>
    <row r="44" spans="1:16354">
      <c r="A44" s="89" t="s">
        <v>40</v>
      </c>
      <c r="B44" s="86"/>
      <c r="C44" s="23">
        <f t="shared" si="15"/>
        <v>66</v>
      </c>
      <c r="D44" s="23">
        <v>39</v>
      </c>
      <c r="E44" s="359">
        <f t="shared" si="7"/>
        <v>20461.688815376383</v>
      </c>
      <c r="F44" s="359">
        <f t="shared" si="8"/>
        <v>1033492.6549186383</v>
      </c>
      <c r="G44" s="234">
        <f t="shared" si="18"/>
        <v>75114.1951827671</v>
      </c>
      <c r="H44" s="234">
        <f ca="1">IF(D44&lt;$B$10,AM44*AN44+AP44,IF(D44=OptimumBenefits!B41,MAX(AM44*AN44+AP44,IF(AND($B$29=1,$B$30=0),OptimumBenefitsFixed!D41,OptimumBenefits!D41),0)))</f>
        <v>2181163.6337265591</v>
      </c>
      <c r="I44" s="234">
        <f t="shared" ca="1" si="20"/>
        <v>915838.50253659743</v>
      </c>
      <c r="J44" s="134"/>
      <c r="K44" s="91"/>
      <c r="L44" s="88"/>
      <c r="M44" s="91"/>
      <c r="N44" s="88"/>
      <c r="O44" s="91"/>
      <c r="P44" s="88"/>
      <c r="Q44" s="91"/>
      <c r="R44" s="91"/>
      <c r="S44" s="242">
        <f>$B$46*Salary!$G41</f>
        <v>26307.885619769633</v>
      </c>
      <c r="T44" s="243">
        <f>$B$45*Salary!$G41</f>
        <v>17538.590413179754</v>
      </c>
      <c r="U44" s="244">
        <f>IF($D44=0,0,U43*(1+$B$48)+S43)</f>
        <v>1208660.6968627584</v>
      </c>
      <c r="V44" s="245">
        <f>IF(D44&lt;$B$47,0,U44/(1+$B$6)^($C44-$C$5))</f>
        <v>507498.83482992265</v>
      </c>
      <c r="W44" s="244">
        <f>IF($D44=0,0,W43*(1+$B$48)+T43)</f>
        <v>805773.79790850542</v>
      </c>
      <c r="X44" s="246">
        <f t="shared" si="23"/>
        <v>845831.39138320438</v>
      </c>
      <c r="Y44" s="242">
        <f t="shared" si="10"/>
        <v>26307.885619769633</v>
      </c>
      <c r="Z44" s="243">
        <f t="shared" si="11"/>
        <v>17538.590413179754</v>
      </c>
      <c r="AA44" s="245">
        <f>IF($D44=0,0,AA43*(1+$B$49)+Y43)</f>
        <v>1006959.2413372345</v>
      </c>
      <c r="AB44" s="245">
        <f>IF(D44&lt;$B$47,0,AA44/(1+$B$6)^($C44-$C$5))</f>
        <v>422807.36274979258</v>
      </c>
      <c r="AC44" s="245">
        <f>IF($D44=0,0,AC43*(1+$B$49)+Z43)</f>
        <v>671306.16089148959</v>
      </c>
      <c r="AD44" s="246">
        <f t="shared" si="24"/>
        <v>704678.93791632098</v>
      </c>
      <c r="AE44" s="242">
        <f t="shared" si="12"/>
        <v>26307.885619769633</v>
      </c>
      <c r="AF44" s="243">
        <f t="shared" si="13"/>
        <v>17538.590413179754</v>
      </c>
      <c r="AG44" s="245">
        <f>IF($D44=0,0,AG43*(1+$B$50)+AE43)</f>
        <v>846895.53396261658</v>
      </c>
      <c r="AH44" s="245">
        <f>IF($D44&lt;$B$47,0,AG44)/(1+$B$6)^($C44-$C$5)</f>
        <v>355598.96820033365</v>
      </c>
      <c r="AI44" s="245">
        <f>IF($D44=0,0,AI43*(1+$B$50)+AF43)</f>
        <v>564597.02264174423</v>
      </c>
      <c r="AJ44" s="246">
        <f t="shared" si="25"/>
        <v>592664.94700055593</v>
      </c>
      <c r="AK44" s="305">
        <f>$B$25*Salary!$G41</f>
        <v>20812.460623639974</v>
      </c>
      <c r="AL44" s="306">
        <f>$B$24*Salary!$G41</f>
        <v>20461.688815376383</v>
      </c>
      <c r="AM44" s="245">
        <f t="shared" si="26"/>
        <v>1051209.6718601009</v>
      </c>
      <c r="AN44" s="247">
        <f>MIN(MAX(0,(0+$B$26*($D44&gt;=5)+($B$27*(D44-5)))),1)</f>
        <v>0</v>
      </c>
      <c r="AO44" s="245">
        <f t="shared" si="14"/>
        <v>0</v>
      </c>
      <c r="AP44" s="245">
        <f t="shared" si="27"/>
        <v>1033492.6549186383</v>
      </c>
      <c r="AQ44" s="81">
        <f t="shared" si="28"/>
        <v>433948.35253424977</v>
      </c>
      <c r="AR44" s="293"/>
      <c r="AS44" s="276">
        <f>Retention!$P43-Retention!$P44</f>
        <v>6.4042017696586649E-3</v>
      </c>
      <c r="AT44" s="249">
        <f t="shared" ca="1" si="30"/>
        <v>155855.06421319747</v>
      </c>
      <c r="AU44" s="250">
        <f>VLOOKUP($C44,Salary!$A$2:$K$80, 11,1)/(1+$B$5)^($C44-$C$5)</f>
        <v>1162416.8410307146</v>
      </c>
      <c r="BA44" s="321" t="s">
        <v>131</v>
      </c>
      <c r="BB44" s="318">
        <v>47</v>
      </c>
      <c r="BC44" s="446">
        <f t="shared" si="29"/>
        <v>48101.75727069351</v>
      </c>
      <c r="BD44" s="320">
        <v>2682</v>
      </c>
      <c r="BE44" s="449">
        <v>129008913</v>
      </c>
    </row>
    <row r="45" spans="1:16354">
      <c r="A45" s="90" t="s">
        <v>41</v>
      </c>
      <c r="B45" s="78">
        <v>0.06</v>
      </c>
      <c r="C45" s="23">
        <f t="shared" si="15"/>
        <v>67</v>
      </c>
      <c r="D45" s="23">
        <v>40</v>
      </c>
      <c r="E45" s="359">
        <f t="shared" si="7"/>
        <v>21280.15636799144</v>
      </c>
      <c r="F45" s="359">
        <f t="shared" si="8"/>
        <v>1121131.3663037261</v>
      </c>
      <c r="G45" s="234">
        <f t="shared" si="18"/>
        <v>76153.058321010976</v>
      </c>
      <c r="H45" s="234">
        <f ca="1">IF(D45&lt;$B$10,AM45*AN45+AP45,IF(D45=OptimumBenefits!B42,MAX(AM45*AN45+AP45,IF(AND($B$29=1,$B$30=0),OptimumBenefitsFixed!D42,OptimumBenefits!D42),0)))</f>
        <v>2291999.1804028507</v>
      </c>
      <c r="I45" s="234">
        <f t="shared" ca="1" si="20"/>
        <v>941199.72328553873</v>
      </c>
      <c r="J45" s="134"/>
      <c r="K45" s="91"/>
      <c r="L45" s="88"/>
      <c r="M45" s="91"/>
      <c r="N45" s="88"/>
      <c r="O45" s="91"/>
      <c r="P45" s="88"/>
      <c r="Q45" s="91"/>
      <c r="R45" s="91"/>
      <c r="S45" s="242">
        <f>$B$46*Salary!$G42</f>
        <v>27360.201044560417</v>
      </c>
      <c r="T45" s="243">
        <f>$B$45*Salary!$G42</f>
        <v>18240.134029706944</v>
      </c>
      <c r="U45" s="244">
        <f>IF($D45=0,0,U44*(1+$B$48)+S44)</f>
        <v>1307488.2242942934</v>
      </c>
      <c r="V45" s="245">
        <f>IF(D45&lt;$B$47,0,U45/(1+$B$6)^($C45-$C$5))</f>
        <v>536914.48296617321</v>
      </c>
      <c r="W45" s="244">
        <f>IF($D45=0,0,W44*(1+$B$48)+T44)</f>
        <v>871658.81619619555</v>
      </c>
      <c r="X45" s="246">
        <f t="shared" si="23"/>
        <v>894857.4716102886</v>
      </c>
      <c r="Y45" s="242">
        <f t="shared" si="10"/>
        <v>27360.201044560417</v>
      </c>
      <c r="Z45" s="243">
        <f t="shared" si="11"/>
        <v>18240.134029706944</v>
      </c>
      <c r="AA45" s="245">
        <f>IF($D45=0,0,AA44*(1+$B$49)+Y44)</f>
        <v>1083615.0890238658</v>
      </c>
      <c r="AB45" s="245">
        <f>IF(D45&lt;$B$47,0,AA45/(1+$B$6)^($C45-$C$5))</f>
        <v>444981.93134520907</v>
      </c>
      <c r="AC45" s="245">
        <f>IF($D45=0,0,AC44*(1+$B$49)+Z44)</f>
        <v>722410.05934924376</v>
      </c>
      <c r="AD45" s="246">
        <f t="shared" si="24"/>
        <v>741636.55224201502</v>
      </c>
      <c r="AE45" s="242">
        <f t="shared" si="12"/>
        <v>27360.201044560417</v>
      </c>
      <c r="AF45" s="243">
        <f t="shared" si="13"/>
        <v>18240.134029706944</v>
      </c>
      <c r="AG45" s="245">
        <f>IF($D45=0,0,AG44*(1+$B$50)+AE44)</f>
        <v>907079.24094089097</v>
      </c>
      <c r="AH45" s="245">
        <f>IF($D45&lt;$B$47,0,AG45)/(1+$B$6)^($C45-$C$5)</f>
        <v>372488.23554184951</v>
      </c>
      <c r="AI45" s="245">
        <f>IF($D45=0,0,AI44*(1+$B$50)+AF44)</f>
        <v>604719.49396059371</v>
      </c>
      <c r="AJ45" s="246">
        <f t="shared" si="25"/>
        <v>620813.72590308241</v>
      </c>
      <c r="AK45" s="305">
        <f>$B$25*Salary!$G42</f>
        <v>21644.959048585577</v>
      </c>
      <c r="AL45" s="306">
        <f>$B$24*Salary!$G42</f>
        <v>21280.15636799144</v>
      </c>
      <c r="AM45" s="245">
        <f t="shared" si="26"/>
        <v>1140350.7611546472</v>
      </c>
      <c r="AN45" s="247">
        <f>MIN(MAX(0,(0+$B$26*($D45&gt;=5)+($B$27*(D45-5)))),1)</f>
        <v>0</v>
      </c>
      <c r="AO45" s="245">
        <f t="shared" si="14"/>
        <v>0</v>
      </c>
      <c r="AP45" s="245">
        <f t="shared" si="27"/>
        <v>1121131.3663037261</v>
      </c>
      <c r="AQ45" s="81">
        <f t="shared" si="28"/>
        <v>460387.83117991226</v>
      </c>
      <c r="AR45" s="293"/>
      <c r="AS45" s="276">
        <f>Retention!$P44-Retention!$P45</f>
        <v>4.4382819148731101E-3</v>
      </c>
      <c r="AT45" s="249">
        <f t="shared" ca="1" si="30"/>
        <v>153060.5785540904</v>
      </c>
      <c r="AU45" s="250">
        <f>VLOOKUP($C45,Salary!$A$2:$K$80, 11,1)/(1+$B$5)^($C45-$C$5)</f>
        <v>1181937.4035351095</v>
      </c>
      <c r="BA45" s="321" t="s">
        <v>132</v>
      </c>
      <c r="BB45" s="319">
        <v>52</v>
      </c>
      <c r="BC45" s="446">
        <f t="shared" si="29"/>
        <v>48579.106276747501</v>
      </c>
      <c r="BD45" s="320">
        <v>2804</v>
      </c>
      <c r="BE45" s="449">
        <v>136215814</v>
      </c>
      <c r="XBI45" s="31"/>
      <c r="XBJ45" s="31"/>
      <c r="XBK45" s="31"/>
      <c r="XBL45" s="31"/>
      <c r="XBM45" s="31"/>
      <c r="XBN45" s="31"/>
      <c r="XBO45" s="31"/>
      <c r="XBP45" s="31"/>
      <c r="XBQ45" s="31"/>
      <c r="XBR45" s="31"/>
      <c r="XBS45" s="31"/>
      <c r="XBT45" s="31"/>
      <c r="XBU45" s="31"/>
      <c r="XBV45" s="31"/>
      <c r="XBW45" s="31"/>
      <c r="XBX45" s="31"/>
      <c r="XBY45" s="31"/>
      <c r="XBZ45" s="31"/>
      <c r="XCA45" s="31"/>
      <c r="XCB45" s="31"/>
      <c r="XCC45" s="31"/>
      <c r="XCD45" s="31"/>
      <c r="XCE45" s="31"/>
      <c r="XCF45" s="31"/>
      <c r="XCG45" s="31"/>
      <c r="XCH45" s="31"/>
      <c r="XCI45" s="31"/>
      <c r="XCJ45" s="31"/>
      <c r="XCK45" s="31"/>
      <c r="XCL45" s="31"/>
      <c r="XCM45" s="31"/>
      <c r="XCN45" s="31"/>
      <c r="XCO45" s="31"/>
      <c r="XCP45" s="31"/>
      <c r="XCQ45" s="31"/>
      <c r="XCR45" s="31"/>
      <c r="XCS45" s="31"/>
      <c r="XCT45" s="31"/>
      <c r="XCU45" s="31"/>
      <c r="XCV45" s="31"/>
      <c r="XCW45" s="31"/>
      <c r="XCX45" s="31"/>
      <c r="XCY45" s="31"/>
      <c r="XCZ45" s="31"/>
      <c r="XDA45" s="31"/>
      <c r="XDB45" s="31"/>
      <c r="XDC45" s="31"/>
      <c r="XDD45" s="31"/>
      <c r="XDE45" s="31"/>
      <c r="XDF45" s="31"/>
      <c r="XDG45" s="31"/>
      <c r="XDH45" s="31"/>
      <c r="XDI45" s="31"/>
      <c r="XDJ45" s="31"/>
      <c r="XDK45" s="31"/>
      <c r="XDL45" s="31"/>
      <c r="XDM45" s="31"/>
      <c r="XDN45" s="31"/>
      <c r="XDO45" s="31"/>
      <c r="XDP45" s="31"/>
      <c r="XDQ45" s="31"/>
      <c r="XDR45" s="31"/>
      <c r="XDS45" s="31"/>
      <c r="XDT45" s="31"/>
      <c r="XDU45" s="31"/>
      <c r="XDV45" s="31"/>
      <c r="XDW45" s="31"/>
      <c r="XDX45" s="31"/>
      <c r="XDY45" s="31"/>
      <c r="XDZ45" s="31"/>
    </row>
    <row r="46" spans="1:16354">
      <c r="A46" s="90" t="s">
        <v>42</v>
      </c>
      <c r="B46" s="78">
        <v>0.09</v>
      </c>
      <c r="C46" s="23">
        <f t="shared" si="15"/>
        <v>68</v>
      </c>
      <c r="D46" s="23">
        <v>41</v>
      </c>
      <c r="E46" s="359">
        <f t="shared" si="7"/>
        <v>22131.362622711098</v>
      </c>
      <c r="F46" s="359">
        <f t="shared" si="8"/>
        <v>1215285.0614814595</v>
      </c>
      <c r="G46" s="234">
        <f t="shared" si="18"/>
        <v>77148.098807665505</v>
      </c>
      <c r="H46" s="234">
        <f ca="1">IF(D46&lt;$B$10,AM46*AN46+AP46,IF(D46=OptimumBenefits!B43,MAX(AM46*AN46+AP46,IF(AND($B$29=1,$B$30=0),OptimumBenefitsFixed!D43,OptimumBenefits!D43),0)))</f>
        <v>2404728.1877688128</v>
      </c>
      <c r="I46" s="234">
        <f t="shared" ca="1" si="20"/>
        <v>965761.77125073597</v>
      </c>
      <c r="J46" s="134"/>
      <c r="K46" s="91"/>
      <c r="L46" s="88"/>
      <c r="M46" s="91"/>
      <c r="N46" s="88"/>
      <c r="O46" s="91"/>
      <c r="P46" s="88"/>
      <c r="Q46" s="91"/>
      <c r="R46" s="91"/>
      <c r="S46" s="242">
        <f>$B$46*Salary!$G43</f>
        <v>28454.609086342836</v>
      </c>
      <c r="T46" s="243">
        <f>$B$45*Salary!$G43</f>
        <v>18969.739390895225</v>
      </c>
      <c r="U46" s="244">
        <f>IF($D46=0,0,U45*(1+$B$48)+S45)</f>
        <v>1413297.7187965114</v>
      </c>
      <c r="V46" s="245">
        <f>IF(D46&lt;$B$47,0,U46/(1+$B$6)^($C46-$C$5))</f>
        <v>567593.84081406367</v>
      </c>
      <c r="W46" s="244">
        <f>IF($D46=0,0,W45*(1+$B$48)+T45)</f>
        <v>942198.47919767431</v>
      </c>
      <c r="X46" s="246">
        <f t="shared" si="23"/>
        <v>945989.73469010624</v>
      </c>
      <c r="Y46" s="242">
        <f t="shared" si="10"/>
        <v>28454.609086342836</v>
      </c>
      <c r="Z46" s="243">
        <f t="shared" si="11"/>
        <v>18969.739390895225</v>
      </c>
      <c r="AA46" s="245">
        <f>IF($D46=0,0,AA45*(1+$B$49)+Y45)</f>
        <v>1165156.0445196196</v>
      </c>
      <c r="AB46" s="245">
        <f>IF(D46&lt;$B$47,0,AA46/(1+$B$6)^($C46-$C$5))</f>
        <v>467937.77819139964</v>
      </c>
      <c r="AC46" s="245">
        <f>IF($D46=0,0,AC45*(1+$B$49)+Z45)</f>
        <v>776770.69634641288</v>
      </c>
      <c r="AD46" s="246">
        <f t="shared" si="24"/>
        <v>779896.29698566603</v>
      </c>
      <c r="AE46" s="242">
        <f t="shared" si="12"/>
        <v>28454.609086342836</v>
      </c>
      <c r="AF46" s="243">
        <f t="shared" si="13"/>
        <v>18969.739390895225</v>
      </c>
      <c r="AG46" s="245">
        <f>IF($D46=0,0,AG45*(1+$B$50)+AE45)</f>
        <v>970722.61162308708</v>
      </c>
      <c r="AH46" s="245">
        <f>IF($D46&lt;$B$47,0,AG46)/(1+$B$6)^($C46-$C$5)</f>
        <v>389851.45745893405</v>
      </c>
      <c r="AI46" s="245">
        <f>IF($D46=0,0,AI45*(1+$B$50)+AF45)</f>
        <v>647148.40774872445</v>
      </c>
      <c r="AJ46" s="246">
        <f t="shared" si="25"/>
        <v>649752.42909822334</v>
      </c>
      <c r="AK46" s="305">
        <f>$B$25*Salary!$G43</f>
        <v>22510.757410529</v>
      </c>
      <c r="AL46" s="306">
        <f>$B$24*Salary!$G43</f>
        <v>22131.362622711098</v>
      </c>
      <c r="AM46" s="245">
        <f t="shared" si="26"/>
        <v>1236118.5196782846</v>
      </c>
      <c r="AN46" s="247">
        <f>MIN(MAX(0,(0+$B$26*($D46&gt;=5)+($B$27*(D46-5)))),1)</f>
        <v>0</v>
      </c>
      <c r="AO46" s="245">
        <f t="shared" si="14"/>
        <v>0</v>
      </c>
      <c r="AP46" s="245">
        <f t="shared" si="27"/>
        <v>1215285.0614814595</v>
      </c>
      <c r="AQ46" s="81">
        <f t="shared" si="28"/>
        <v>488070.06942429929</v>
      </c>
      <c r="AR46" s="293"/>
      <c r="AS46" s="276">
        <f>Retention!$P45-Retention!$P46</f>
        <v>3.1198978043922836E-3</v>
      </c>
      <c r="AT46" s="249">
        <f t="shared" ca="1" si="30"/>
        <v>150082.86412847432</v>
      </c>
      <c r="AU46" s="250">
        <f>VLOOKUP($C46,Salary!$A$2:$K$80, 11,1)/(1+$B$5)^($C46-$C$5)</f>
        <v>1200910.6605487266</v>
      </c>
      <c r="BA46" s="321" t="s">
        <v>133</v>
      </c>
      <c r="BB46" s="318">
        <v>57</v>
      </c>
      <c r="BC46" s="446">
        <f t="shared" si="29"/>
        <v>48051.931404712195</v>
      </c>
      <c r="BD46" s="320">
        <v>3353</v>
      </c>
      <c r="BE46" s="449">
        <v>161118126</v>
      </c>
    </row>
    <row r="47" spans="1:16354">
      <c r="A47" s="90" t="s">
        <v>101</v>
      </c>
      <c r="B47" s="152"/>
      <c r="C47" s="23">
        <f t="shared" si="15"/>
        <v>69</v>
      </c>
      <c r="D47" s="23">
        <v>42</v>
      </c>
      <c r="E47" s="359">
        <f t="shared" si="7"/>
        <v>23016.617127619542</v>
      </c>
      <c r="F47" s="359">
        <f t="shared" si="8"/>
        <v>1316409.9531004655</v>
      </c>
      <c r="G47" s="234">
        <f t="shared" si="18"/>
        <v>78100.61398645617</v>
      </c>
      <c r="H47" s="234">
        <f ca="1">IF(D47&lt;$B$10,AM47*AN47+AP47,IF(D47=OptimumBenefits!B44,MAX(AM47*AN47+AP47,IF(AND($B$29=1,$B$30=0),OptimumBenefitsFixed!D44,OptimumBenefits!D44),0)))</f>
        <v>2519053.6697141174</v>
      </c>
      <c r="I47" s="234">
        <f t="shared" ca="1" si="20"/>
        <v>989414.15646611224</v>
      </c>
      <c r="J47" s="134"/>
      <c r="K47" s="91"/>
      <c r="L47" s="88"/>
      <c r="M47" s="91"/>
      <c r="N47" s="88"/>
      <c r="O47" s="91"/>
      <c r="P47" s="88"/>
      <c r="Q47" s="91"/>
      <c r="R47" s="91"/>
      <c r="S47" s="242">
        <f>$B$46*Salary!$G44</f>
        <v>29592.793449796551</v>
      </c>
      <c r="T47" s="243">
        <f>$B$45*Salary!$G44</f>
        <v>19728.528966531034</v>
      </c>
      <c r="U47" s="244">
        <f>IF($D47=0,0,U46*(1+$B$48)+S46)</f>
        <v>1526550.1910106451</v>
      </c>
      <c r="V47" s="245">
        <f>IF(D47&lt;$B$47,0,U47/(1+$B$6)^($C47-$C$5))</f>
        <v>599586.41917835409</v>
      </c>
      <c r="W47" s="244">
        <f>IF($D47=0,0,W46*(1+$B$48)+T46)</f>
        <v>1017700.12734043</v>
      </c>
      <c r="X47" s="246">
        <f t="shared" si="23"/>
        <v>999310.69863059011</v>
      </c>
      <c r="Y47" s="242">
        <f t="shared" si="10"/>
        <v>29592.793449796551</v>
      </c>
      <c r="Z47" s="243">
        <f t="shared" si="11"/>
        <v>19728.528966531034</v>
      </c>
      <c r="AA47" s="245">
        <f>IF($D47=0,0,AA46*(1+$B$49)+Y46)</f>
        <v>1251868.4558319435</v>
      </c>
      <c r="AB47" s="245">
        <f>IF(D47&lt;$B$47,0,AA47/(1+$B$6)^($C47-$C$5))</f>
        <v>491699.08014467394</v>
      </c>
      <c r="AC47" s="245">
        <f>IF($D47=0,0,AC46*(1+$B$49)+Z46)</f>
        <v>834578.97055462876</v>
      </c>
      <c r="AD47" s="246">
        <f t="shared" si="24"/>
        <v>819498.46690778981</v>
      </c>
      <c r="AE47" s="242">
        <f t="shared" si="12"/>
        <v>29592.793449796551</v>
      </c>
      <c r="AF47" s="243">
        <f t="shared" si="13"/>
        <v>19728.528966531034</v>
      </c>
      <c r="AG47" s="245">
        <f>IF($D47=0,0,AG46*(1+$B$50)+AE46)</f>
        <v>1038006.1251743535</v>
      </c>
      <c r="AH47" s="245">
        <f>IF($D47&lt;$B$47,0,AG47)/(1+$B$6)^($C47-$C$5)</f>
        <v>407699.9101264067</v>
      </c>
      <c r="AI47" s="245">
        <f>IF($D47=0,0,AI46*(1+$B$50)+AF46)</f>
        <v>692004.08344956872</v>
      </c>
      <c r="AJ47" s="246">
        <f t="shared" si="25"/>
        <v>679499.85021067772</v>
      </c>
      <c r="AK47" s="305">
        <f>$B$25*Salary!$G44</f>
        <v>23411.187706950161</v>
      </c>
      <c r="AL47" s="306">
        <f>$B$24*Salary!$G44</f>
        <v>23016.617127619542</v>
      </c>
      <c r="AM47" s="245">
        <f t="shared" si="26"/>
        <v>1338976.980867902</v>
      </c>
      <c r="AN47" s="247">
        <f>MIN(MAX(0,(0+$B$26*($D47&gt;=5)+($B$27*(D47-5)))),1)</f>
        <v>0</v>
      </c>
      <c r="AO47" s="245">
        <f t="shared" si="14"/>
        <v>0</v>
      </c>
      <c r="AP47" s="245">
        <f t="shared" si="27"/>
        <v>1316409.9531004655</v>
      </c>
      <c r="AQ47" s="81">
        <f t="shared" si="28"/>
        <v>517049.18357627001</v>
      </c>
      <c r="AR47" s="293"/>
      <c r="AS47" s="276">
        <f>Retention!$P46-Retention!$P47</f>
        <v>2.6004348199609693E-3</v>
      </c>
      <c r="AT47" s="249">
        <f t="shared" ca="1" si="30"/>
        <v>146932.80099706035</v>
      </c>
      <c r="AU47" s="250">
        <f>VLOOKUP($C47,Salary!$A$2:$K$80, 11,1)/(1+$B$5)^($C47-$C$5)</f>
        <v>1219351.9570853268</v>
      </c>
      <c r="BA47" s="321" t="s">
        <v>134</v>
      </c>
      <c r="BB47" s="319">
        <v>62</v>
      </c>
      <c r="BC47" s="446">
        <f t="shared" si="29"/>
        <v>46815.235781544259</v>
      </c>
      <c r="BD47" s="320">
        <v>2655</v>
      </c>
      <c r="BE47" s="449">
        <v>124294451</v>
      </c>
    </row>
    <row r="48" spans="1:16354">
      <c r="A48" s="90" t="s">
        <v>43</v>
      </c>
      <c r="B48" s="78">
        <f>$B$5-1%</f>
        <v>6.0000000000000005E-2</v>
      </c>
      <c r="C48" s="23">
        <f t="shared" si="15"/>
        <v>70</v>
      </c>
      <c r="D48" s="23">
        <v>43</v>
      </c>
      <c r="E48" s="359">
        <f t="shared" si="7"/>
        <v>23937.281812724326</v>
      </c>
      <c r="F48" s="359">
        <f t="shared" si="8"/>
        <v>1424993.2171796151</v>
      </c>
      <c r="G48" s="234">
        <f t="shared" si="18"/>
        <v>79011.864506091544</v>
      </c>
      <c r="H48" s="234">
        <f ca="1">IF(D48&lt;$B$10,AM48*AN48+AP48,IF(D48=OptimumBenefits!B45,MAX(AM48*AN48+AP48,IF(AND($B$29=1,$B$30=0),OptimumBenefitsFixed!D45,OptimumBenefits!D45),0)))</f>
        <v>2634654.5428279606</v>
      </c>
      <c r="I48" s="234">
        <f t="shared" ca="1" si="20"/>
        <v>1012047.8839582666</v>
      </c>
      <c r="J48" s="134"/>
      <c r="K48" s="91"/>
      <c r="L48" s="88"/>
      <c r="M48" s="91"/>
      <c r="N48" s="88"/>
      <c r="O48" s="91"/>
      <c r="P48" s="88"/>
      <c r="Q48" s="91"/>
      <c r="R48" s="91"/>
      <c r="S48" s="242">
        <f>$B$46*Salary!$G45</f>
        <v>30776.505187788414</v>
      </c>
      <c r="T48" s="243">
        <f>$B$45*Salary!$G45</f>
        <v>20517.670125192279</v>
      </c>
      <c r="U48" s="244">
        <f>IF($D48=0,0,U47*(1+$B$48)+S47)</f>
        <v>1647735.9959210805</v>
      </c>
      <c r="V48" s="245">
        <f>IF(D48&lt;$B$47,0,U48/(1+$B$6)^($C48-$C$5))</f>
        <v>632943.59882334212</v>
      </c>
      <c r="W48" s="244">
        <f>IF($D48=0,0,W47*(1+$B$48)+T47)</f>
        <v>1098490.6639473869</v>
      </c>
      <c r="X48" s="246">
        <f t="shared" si="23"/>
        <v>1054905.9980389036</v>
      </c>
      <c r="Y48" s="242">
        <f t="shared" si="10"/>
        <v>30776.505187788414</v>
      </c>
      <c r="Z48" s="243">
        <f t="shared" si="11"/>
        <v>20517.670125192279</v>
      </c>
      <c r="AA48" s="245">
        <f>IF($D48=0,0,AA47*(1+$B$49)+Y47)</f>
        <v>1344054.6720733372</v>
      </c>
      <c r="AB48" s="245">
        <f>IF(D48&lt;$B$47,0,AA48/(1+$B$6)^($C48-$C$5))</f>
        <v>516290.7184544935</v>
      </c>
      <c r="AC48" s="245">
        <f>IF($D48=0,0,AC47*(1+$B$49)+Z47)</f>
        <v>896036.44804889127</v>
      </c>
      <c r="AD48" s="246">
        <f t="shared" si="24"/>
        <v>860484.53075748915</v>
      </c>
      <c r="AE48" s="242">
        <f t="shared" si="12"/>
        <v>30776.505187788414</v>
      </c>
      <c r="AF48" s="243">
        <f t="shared" si="13"/>
        <v>20517.670125192279</v>
      </c>
      <c r="AG48" s="245">
        <f>IF($D48=0,0,AG47*(1+$B$50)+AE47)</f>
        <v>1109119.1636311242</v>
      </c>
      <c r="AH48" s="245">
        <f>IF($D48&lt;$B$47,0,AG48)/(1+$B$6)^($C48-$C$5)</f>
        <v>426045.11686970654</v>
      </c>
      <c r="AI48" s="245">
        <f>IF($D48=0,0,AI47*(1+$B$50)+AF47)</f>
        <v>739412.77575408248</v>
      </c>
      <c r="AJ48" s="246">
        <f t="shared" si="25"/>
        <v>710075.19478284405</v>
      </c>
      <c r="AK48" s="305">
        <f>$B$25*Salary!$G45</f>
        <v>24347.635215228169</v>
      </c>
      <c r="AL48" s="306">
        <f>$B$24*Salary!$G45</f>
        <v>23937.281812724326</v>
      </c>
      <c r="AM48" s="245">
        <f t="shared" si="26"/>
        <v>1449421.6723312656</v>
      </c>
      <c r="AN48" s="247">
        <f>MIN(MAX(0,(0+$B$26*($D48&gt;=5)+($B$27*(D48-5)))),1)</f>
        <v>0</v>
      </c>
      <c r="AO48" s="245">
        <f t="shared" si="14"/>
        <v>0</v>
      </c>
      <c r="AP48" s="245">
        <f t="shared" si="27"/>
        <v>1424993.2171796151</v>
      </c>
      <c r="AQ48" s="81">
        <f t="shared" si="28"/>
        <v>547381.58140214405</v>
      </c>
      <c r="AR48" s="293"/>
      <c r="AS48" s="276">
        <f>Retention!$P47-Retention!$P48</f>
        <v>2.1674624224374672E-3</v>
      </c>
      <c r="AT48" s="249">
        <f t="shared" ca="1" si="30"/>
        <v>143622.08854201838</v>
      </c>
      <c r="AU48" s="250">
        <f>VLOOKUP($C48,Salary!$A$2:$K$80, 11,1)/(1+$B$5)^($C48-$C$5)</f>
        <v>1237276.2079246386</v>
      </c>
      <c r="BA48" s="321" t="s">
        <v>175</v>
      </c>
      <c r="BB48" s="318">
        <v>67</v>
      </c>
      <c r="BC48" s="446">
        <f t="shared" si="29"/>
        <v>44698.87956698241</v>
      </c>
      <c r="BD48" s="320">
        <v>739</v>
      </c>
      <c r="BE48" s="449">
        <v>33032472</v>
      </c>
    </row>
    <row r="49" spans="1:16359">
      <c r="A49" s="90" t="s">
        <v>44</v>
      </c>
      <c r="B49" s="78">
        <f>$B$5-2%</f>
        <v>0.05</v>
      </c>
      <c r="C49" s="23">
        <f t="shared" si="15"/>
        <v>71</v>
      </c>
      <c r="D49" s="23">
        <v>44</v>
      </c>
      <c r="E49" s="359">
        <f t="shared" si="7"/>
        <v>24894.773085233301</v>
      </c>
      <c r="F49" s="359">
        <f t="shared" si="8"/>
        <v>1541555.0581090143</v>
      </c>
      <c r="G49" s="234">
        <f t="shared" si="18"/>
        <v>79883.075350595231</v>
      </c>
      <c r="H49" s="234">
        <f ca="1">IF(D49&lt;$B$10,AM49*AN49+AP49,IF(D49=OptimumBenefits!B46,MAX(AM49*AN49+AP49,IF(AND($B$29=1,$B$30=0),OptimumBenefitsFixed!D46,OptimumBenefits!D46),0)))</f>
        <v>2751142.2850686857</v>
      </c>
      <c r="I49" s="234">
        <f t="shared" ca="1" si="20"/>
        <v>1033539.5926452538</v>
      </c>
      <c r="J49" s="134"/>
      <c r="K49" s="91"/>
      <c r="L49" s="88"/>
      <c r="M49" s="91"/>
      <c r="N49" s="88"/>
      <c r="O49" s="91"/>
      <c r="P49" s="88"/>
      <c r="Q49" s="91"/>
      <c r="R49" s="91"/>
      <c r="S49" s="242">
        <f>$B$46*Salary!$G46</f>
        <v>32007.565395299953</v>
      </c>
      <c r="T49" s="243">
        <f>$B$45*Salary!$G46</f>
        <v>21338.376930199967</v>
      </c>
      <c r="U49" s="244">
        <f>IF($D49=0,0,U48*(1+$B$48)+S48)</f>
        <v>1777376.6608641339</v>
      </c>
      <c r="V49" s="245">
        <f>IF(D49&lt;$B$47,0,U49/(1+$B$6)^($C49-$C$5))</f>
        <v>667718.69998022856</v>
      </c>
      <c r="W49" s="244">
        <f>IF($D49=0,0,W48*(1+$B$48)+T48)</f>
        <v>1184917.7739094223</v>
      </c>
      <c r="X49" s="246">
        <f t="shared" si="23"/>
        <v>1112864.4999670475</v>
      </c>
      <c r="Y49" s="242">
        <f t="shared" si="10"/>
        <v>32007.565395299953</v>
      </c>
      <c r="Z49" s="243">
        <f t="shared" si="11"/>
        <v>21338.376930199967</v>
      </c>
      <c r="AA49" s="245">
        <f>IF($D49=0,0,AA48*(1+$B$49)+Y48)</f>
        <v>1442033.9108647928</v>
      </c>
      <c r="AB49" s="245">
        <f>IF(D49&lt;$B$47,0,AA49/(1+$B$6)^($C49-$C$5))</f>
        <v>541738.29863497242</v>
      </c>
      <c r="AC49" s="245">
        <f>IF($D49=0,0,AC48*(1+$B$49)+Z48)</f>
        <v>961355.94057652808</v>
      </c>
      <c r="AD49" s="246">
        <f t="shared" si="24"/>
        <v>902897.16439162055</v>
      </c>
      <c r="AE49" s="242">
        <f t="shared" si="12"/>
        <v>32007.565395299953</v>
      </c>
      <c r="AF49" s="243">
        <f t="shared" si="13"/>
        <v>21338.376930199967</v>
      </c>
      <c r="AG49" s="245">
        <f>IF($D49=0,0,AG48*(1+$B$50)+AE48)</f>
        <v>1184260.4353641577</v>
      </c>
      <c r="AH49" s="245">
        <f>IF($D49&lt;$B$47,0,AG49)/(1+$B$6)^($C49-$C$5)</f>
        <v>444898.85332179547</v>
      </c>
      <c r="AI49" s="245">
        <f>IF($D49=0,0,AI48*(1+$B$50)+AF48)</f>
        <v>789506.95690943813</v>
      </c>
      <c r="AJ49" s="246">
        <f t="shared" si="25"/>
        <v>741498.088869659</v>
      </c>
      <c r="AK49" s="305">
        <f>$B$25*Salary!$G46</f>
        <v>25321.540623837296</v>
      </c>
      <c r="AL49" s="306">
        <f>$B$24*Salary!$G46</f>
        <v>24894.773085233301</v>
      </c>
      <c r="AM49" s="245">
        <f t="shared" si="26"/>
        <v>1567981.7162480261</v>
      </c>
      <c r="AN49" s="247">
        <f>MIN(MAX(0,(0+$B$26*($D49&gt;=5)+($B$27*(D49-5)))),1)</f>
        <v>0</v>
      </c>
      <c r="AO49" s="245">
        <f t="shared" si="14"/>
        <v>0</v>
      </c>
      <c r="AP49" s="245">
        <f t="shared" si="27"/>
        <v>1541555.0581090143</v>
      </c>
      <c r="AQ49" s="81">
        <f t="shared" si="28"/>
        <v>579126.05809060996</v>
      </c>
      <c r="AR49" s="293"/>
      <c r="AS49" s="276">
        <f>Retention!$P48-Retention!$P49</f>
        <v>5.6041953956816317E-3</v>
      </c>
      <c r="AT49" s="249">
        <f t="shared" ca="1" si="30"/>
        <v>140160.88592169975</v>
      </c>
      <c r="AU49" s="250">
        <f>VLOOKUP($C49,Salary!$A$2:$K$80, 11,1)/(1+$B$5)^($C49-$C$5)</f>
        <v>1254697.9096749984</v>
      </c>
      <c r="BA49" s="321" t="s">
        <v>176</v>
      </c>
      <c r="BB49" s="319">
        <v>72</v>
      </c>
      <c r="BC49" s="446">
        <f t="shared" si="29"/>
        <v>33381.29069767442</v>
      </c>
      <c r="BD49" s="443">
        <v>172</v>
      </c>
      <c r="BE49" s="449">
        <v>5741582</v>
      </c>
    </row>
    <row r="50" spans="1:16359">
      <c r="A50" s="90" t="s">
        <v>45</v>
      </c>
      <c r="B50" s="78">
        <f>$B$5-3%</f>
        <v>4.0000000000000008E-2</v>
      </c>
      <c r="C50" s="23">
        <f t="shared" si="15"/>
        <v>72</v>
      </c>
      <c r="D50" s="23">
        <v>45</v>
      </c>
      <c r="E50" s="359">
        <f t="shared" si="7"/>
        <v>25890.564008642632</v>
      </c>
      <c r="F50" s="359">
        <f t="shared" si="8"/>
        <v>1666650.9099713333</v>
      </c>
      <c r="G50" s="234">
        <f t="shared" si="18"/>
        <v>80715.43684074255</v>
      </c>
      <c r="H50" s="234">
        <f ca="1">IF(D50&lt;$B$10,AM50*AN50+AP50,IF(D50=OptimumBenefits!B47,MAX(AM50*AN50+AP50,IF(AND($B$29=1,$B$30=0),OptimumBenefitsFixed!D47,OptimumBenefits!D47),0)))</f>
        <v>2868143.2850502259</v>
      </c>
      <c r="I50" s="234">
        <f t="shared" ca="1" si="20"/>
        <v>1053783.9829406489</v>
      </c>
      <c r="J50" s="134"/>
      <c r="K50" s="91"/>
      <c r="L50" s="88"/>
      <c r="M50" s="91"/>
      <c r="N50" s="88"/>
      <c r="O50" s="91"/>
      <c r="P50" s="88"/>
      <c r="Q50" s="91"/>
      <c r="R50" s="91"/>
      <c r="S50" s="242">
        <f>$B$46*Salary!$G47</f>
        <v>33287.868011111954</v>
      </c>
      <c r="T50" s="243">
        <f>$B$45*Salary!$G47</f>
        <v>22191.912007407969</v>
      </c>
      <c r="U50" s="244">
        <f>IF($D50=0,0,U49*(1+$B$48)+S49)</f>
        <v>1916026.8259112821</v>
      </c>
      <c r="V50" s="245">
        <f>IF(D50&lt;$B$47,0,U50/(1+$B$6)^($C50-$C$5))</f>
        <v>703967.05441951542</v>
      </c>
      <c r="W50" s="244">
        <f>IF($D50=0,0,W49*(1+$B$48)+T49)</f>
        <v>1277351.2172741878</v>
      </c>
      <c r="X50" s="246">
        <f t="shared" si="23"/>
        <v>1173278.4240325256</v>
      </c>
      <c r="Y50" s="242">
        <f t="shared" si="10"/>
        <v>33287.868011111954</v>
      </c>
      <c r="Z50" s="243">
        <f t="shared" si="11"/>
        <v>22191.912007407969</v>
      </c>
      <c r="AA50" s="245">
        <f>IF($D50=0,0,AA49*(1+$B$49)+Y49)</f>
        <v>1546143.1718033324</v>
      </c>
      <c r="AB50" s="245">
        <f>IF(D50&lt;$B$47,0,AA50/(1+$B$6)^($C50-$C$5))</f>
        <v>568068.17088668281</v>
      </c>
      <c r="AC50" s="245">
        <f>IF($D50=0,0,AC49*(1+$B$49)+Z49)</f>
        <v>1030762.1145355544</v>
      </c>
      <c r="AD50" s="246">
        <f t="shared" si="24"/>
        <v>946780.28481113794</v>
      </c>
      <c r="AE50" s="242">
        <f t="shared" si="12"/>
        <v>33287.868011111954</v>
      </c>
      <c r="AF50" s="243">
        <f t="shared" si="13"/>
        <v>22191.912007407969</v>
      </c>
      <c r="AG50" s="245">
        <f>IF($D50=0,0,AG49*(1+$B$50)+AE49)</f>
        <v>1263638.418174024</v>
      </c>
      <c r="AH50" s="245">
        <f>IF($D50&lt;$B$47,0,AG50)/(1+$B$6)^($C50-$C$5)</f>
        <v>464273.15268418525</v>
      </c>
      <c r="AI50" s="245">
        <f>IF($D50=0,0,AI49*(1+$B$50)+AF49)</f>
        <v>842425.61211601563</v>
      </c>
      <c r="AJ50" s="246">
        <f t="shared" si="25"/>
        <v>773788.58780697524</v>
      </c>
      <c r="AK50" s="305">
        <f>$B$25*Salary!$G47</f>
        <v>26334.40224879079</v>
      </c>
      <c r="AL50" s="306">
        <f>$B$24*Salary!$G47</f>
        <v>25890.564008642632</v>
      </c>
      <c r="AM50" s="245">
        <f t="shared" si="26"/>
        <v>1695222.0684279851</v>
      </c>
      <c r="AN50" s="247">
        <f>MIN(MAX(0,(0+$B$26*($D50&gt;=5)+($B$27*(D50-5)))),1)</f>
        <v>0</v>
      </c>
      <c r="AO50" s="245">
        <f t="shared" si="14"/>
        <v>0</v>
      </c>
      <c r="AP50" s="245">
        <f t="shared" si="27"/>
        <v>1666650.9099713333</v>
      </c>
      <c r="AQ50" s="81">
        <f t="shared" si="28"/>
        <v>612343.896218732</v>
      </c>
      <c r="AR50" s="293"/>
      <c r="AS50" s="276">
        <f>Retention!$P49-Retention!$P50</f>
        <v>2.709628473812069E-3</v>
      </c>
      <c r="AT50" s="249">
        <f t="shared" ca="1" si="30"/>
        <v>136562.30796319761</v>
      </c>
      <c r="AU50" s="250">
        <f>VLOOKUP($C50,Salary!$A$2:$K$80, 11,1)/(1+$B$5)^($C50-$C$5)</f>
        <v>1271631.1524977775</v>
      </c>
      <c r="BA50" s="321" t="s">
        <v>177</v>
      </c>
      <c r="BB50" s="318">
        <v>75</v>
      </c>
      <c r="BC50" s="446">
        <f>BE50/BD50</f>
        <v>32112.887096774193</v>
      </c>
      <c r="BD50" s="443">
        <v>62</v>
      </c>
      <c r="BE50" s="449">
        <v>1990999</v>
      </c>
    </row>
    <row r="51" spans="1:16359">
      <c r="A51" s="144"/>
      <c r="B51" s="145"/>
      <c r="C51" s="23">
        <f t="shared" si="15"/>
        <v>73</v>
      </c>
      <c r="D51" s="23">
        <v>46</v>
      </c>
      <c r="E51" s="359">
        <f t="shared" si="7"/>
        <v>26796.733748945124</v>
      </c>
      <c r="F51" s="359">
        <f t="shared" si="8"/>
        <v>1800873.7831281126</v>
      </c>
      <c r="G51" s="234">
        <f t="shared" si="18"/>
        <v>81510.105607413047</v>
      </c>
      <c r="H51" s="234">
        <f ca="1">IF(D51&lt;$B$10,AM51*AN51+AP51,IF(D51=OptimumBenefits!B48,MAX(AM51*AN51+AP51,IF(AND($B$29=1,$B$30=0),OptimumBenefitsFixed!D48,OptimumBenefits!D48),0)))</f>
        <v>2985187.8364560879</v>
      </c>
      <c r="I51" s="234">
        <f t="shared" ca="1" si="20"/>
        <v>1072652.6156265689</v>
      </c>
      <c r="J51" s="134"/>
      <c r="L51" s="88"/>
      <c r="N51" s="88"/>
      <c r="P51" s="88"/>
      <c r="S51" s="242">
        <f>$B$46*Salary!$G48</f>
        <v>34452.94339150087</v>
      </c>
      <c r="T51" s="243">
        <f>$B$45*Salary!$G48</f>
        <v>22968.628927667243</v>
      </c>
      <c r="U51" s="244">
        <f>IF($D51=0,0,U50*(1+$B$48)+S50)</f>
        <v>2064276.303477071</v>
      </c>
      <c r="V51" s="245">
        <f>IF(D51&lt;$B$47,0,U51/(1+$B$6)^($C51-$C$5))</f>
        <v>741746.08018278272</v>
      </c>
      <c r="W51" s="244">
        <f>IF($D51=0,0,W50*(1+$B$48)+T50)</f>
        <v>1376184.2023180472</v>
      </c>
      <c r="X51" s="246">
        <f t="shared" si="23"/>
        <v>1236243.4669713045</v>
      </c>
      <c r="Y51" s="242">
        <f t="shared" si="10"/>
        <v>34452.94339150087</v>
      </c>
      <c r="Z51" s="243">
        <f t="shared" si="11"/>
        <v>22968.628927667243</v>
      </c>
      <c r="AA51" s="245">
        <f>IF($D51=0,0,AA50*(1+$B$49)+Y50)</f>
        <v>1656738.1984046109</v>
      </c>
      <c r="AB51" s="245">
        <f>IF(D51&lt;$B$47,0,AA51/(1+$B$6)^($C51-$C$5))</f>
        <v>595307.45108383952</v>
      </c>
      <c r="AC51" s="245">
        <f>IF($D51=0,0,AC50*(1+$B$49)+Z50)</f>
        <v>1104492.1322697401</v>
      </c>
      <c r="AD51" s="246">
        <f t="shared" si="24"/>
        <v>992179.08513973234</v>
      </c>
      <c r="AE51" s="242">
        <f t="shared" si="12"/>
        <v>34452.94339150087</v>
      </c>
      <c r="AF51" s="243">
        <f t="shared" si="13"/>
        <v>22968.628927667243</v>
      </c>
      <c r="AG51" s="245">
        <f>IF($D51=0,0,AG50*(1+$B$50)+AE50)</f>
        <v>1347471.8229120967</v>
      </c>
      <c r="AH51" s="245">
        <f>IF($D51&lt;$B$47,0,AG51)/(1+$B$6)^($C51-$C$5)</f>
        <v>484180.31109414337</v>
      </c>
      <c r="AI51" s="245">
        <f>IF($D51=0,0,AI50*(1+$B$50)+AF50)</f>
        <v>898314.5486080643</v>
      </c>
      <c r="AJ51" s="246">
        <f t="shared" si="25"/>
        <v>806967.18515690556</v>
      </c>
      <c r="AK51" s="305">
        <f>$B$25*Salary!$G48</f>
        <v>27256.106327498466</v>
      </c>
      <c r="AL51" s="306">
        <f>$B$24*Salary!$G48</f>
        <v>26796.733748945124</v>
      </c>
      <c r="AM51" s="245">
        <f t="shared" si="26"/>
        <v>1831745.9051245947</v>
      </c>
      <c r="AN51" s="247">
        <f>MIN(MAX(0,(0+$B$26*($D51&gt;=5)+($B$27*(D51-5)))),1)</f>
        <v>0</v>
      </c>
      <c r="AO51" s="245">
        <f t="shared" si="14"/>
        <v>0</v>
      </c>
      <c r="AP51" s="245">
        <f t="shared" si="27"/>
        <v>1800873.7831281126</v>
      </c>
      <c r="AQ51" s="81">
        <f t="shared" si="28"/>
        <v>647098.96988557559</v>
      </c>
      <c r="AR51" s="293"/>
      <c r="AS51" s="276">
        <f>Retention!$P50-Retention!$P51</f>
        <v>1.3101053670881355E-3</v>
      </c>
      <c r="AT51" s="249">
        <f t="shared" ca="1" si="30"/>
        <v>132836.6424222741</v>
      </c>
      <c r="AU51" s="250">
        <f>VLOOKUP($C51,Salary!$A$2:$K$80, 11,1)/(1+$B$5)^($C51-$C$5)</f>
        <v>1288089.6315030956</v>
      </c>
    </row>
    <row r="52" spans="1:16359">
      <c r="B52" s="94"/>
      <c r="C52" s="23">
        <f t="shared" si="15"/>
        <v>74</v>
      </c>
      <c r="D52" s="23">
        <v>47</v>
      </c>
      <c r="E52" s="359">
        <f t="shared" si="7"/>
        <v>27734.6194301582</v>
      </c>
      <c r="F52" s="359">
        <f t="shared" si="8"/>
        <v>1944727.3127803849</v>
      </c>
      <c r="G52" s="234">
        <f t="shared" si="18"/>
        <v>82262.729632481118</v>
      </c>
      <c r="H52" s="234">
        <f ca="1">IF(D52&lt;$B$10,AM52*AN52+AP52,IF(D52=OptimumBenefits!B49,MAX(AM52*AN52+AP52,IF(AND($B$29=1,$B$30=0),OptimumBenefitsFixed!D49,OptimumBenefits!D49),0)))</f>
        <v>3096650.6569977151</v>
      </c>
      <c r="I52" s="234">
        <f t="shared" ca="1" si="20"/>
        <v>1088219.064527371</v>
      </c>
      <c r="J52" s="134"/>
      <c r="L52" s="452"/>
      <c r="N52" s="88"/>
      <c r="P52" s="88"/>
      <c r="S52" s="242">
        <f>$B$46*Salary!$G49</f>
        <v>35658.796410203395</v>
      </c>
      <c r="T52" s="243">
        <f>$B$45*Salary!$G49</f>
        <v>23772.530940135595</v>
      </c>
      <c r="U52" s="244">
        <f>IF($D52=0,0,U51*(1+$B$48)+S51)</f>
        <v>2222585.8250771961</v>
      </c>
      <c r="V52" s="245">
        <f>IF(D52&lt;$B$47,0,U52/(1+$B$6)^($C52-$C$5))</f>
        <v>781056.8692763868</v>
      </c>
      <c r="W52" s="244">
        <f>IF($D52=0,0,W51*(1+$B$48)+T51)</f>
        <v>1481723.8833847973</v>
      </c>
      <c r="X52" s="246">
        <f t="shared" si="23"/>
        <v>1301761.448793978</v>
      </c>
      <c r="Y52" s="242">
        <f t="shared" si="10"/>
        <v>35658.796410203395</v>
      </c>
      <c r="Z52" s="243">
        <f t="shared" si="11"/>
        <v>23772.530940135595</v>
      </c>
      <c r="AA52" s="245">
        <f>IF($D52=0,0,AA51*(1+$B$49)+Y51)</f>
        <v>1774028.0517163423</v>
      </c>
      <c r="AB52" s="245">
        <f>IF(D52&lt;$B$47,0,AA52/(1+$B$6)^($C52-$C$5))</f>
        <v>623425.552547078</v>
      </c>
      <c r="AC52" s="245">
        <f>IF($D52=0,0,AC51*(1+$B$49)+Z51)</f>
        <v>1182685.3678108943</v>
      </c>
      <c r="AD52" s="246">
        <f t="shared" si="24"/>
        <v>1039042.5875784631</v>
      </c>
      <c r="AE52" s="242">
        <f t="shared" si="12"/>
        <v>35658.796410203395</v>
      </c>
      <c r="AF52" s="243">
        <f t="shared" si="13"/>
        <v>23772.530940135595</v>
      </c>
      <c r="AG52" s="245">
        <f>IF($D52=0,0,AG51*(1+$B$50)+AE51)</f>
        <v>1435823.6392200817</v>
      </c>
      <c r="AH52" s="245">
        <f>IF($D52&lt;$B$47,0,AG52)/(1+$B$6)^($C52-$C$5)</f>
        <v>504574.40330490458</v>
      </c>
      <c r="AI52" s="245">
        <f>IF($D52=0,0,AI51*(1+$B$50)+AF51)</f>
        <v>957215.75948005414</v>
      </c>
      <c r="AJ52" s="246">
        <f t="shared" si="25"/>
        <v>840957.33884150744</v>
      </c>
      <c r="AK52" s="305">
        <f>$B$25*Salary!$G49</f>
        <v>28210.070048960908</v>
      </c>
      <c r="AL52" s="306">
        <f>$B$24*Salary!$G49</f>
        <v>27734.6194301582</v>
      </c>
      <c r="AM52" s="245">
        <f t="shared" si="26"/>
        <v>1978065.4952851918</v>
      </c>
      <c r="AN52" s="247">
        <f>MIN(MAX(0,(0+$B$26*($D52&gt;=5)+($B$27*(D52-5)))),1)</f>
        <v>0</v>
      </c>
      <c r="AO52" s="245">
        <f t="shared" si="14"/>
        <v>0</v>
      </c>
      <c r="AP52" s="245">
        <f t="shared" si="27"/>
        <v>1944727.3127803849</v>
      </c>
      <c r="AQ52" s="81">
        <f t="shared" si="28"/>
        <v>683412.36112390447</v>
      </c>
      <c r="AR52" s="293"/>
      <c r="AS52" s="276">
        <f>Retention!$P51-Retention!$P52</f>
        <v>6.3343594498711342E-4</v>
      </c>
      <c r="AT52" s="249">
        <f t="shared" ca="1" si="30"/>
        <v>128781.85093973369</v>
      </c>
      <c r="AU52" s="250">
        <f>VLOOKUP($C52,Salary!$A$2:$K$80, 11,1)/(1+$B$5)^($C52-$C$5)</f>
        <v>1304009.749045623</v>
      </c>
    </row>
    <row r="53" spans="1:16359">
      <c r="A53" s="93"/>
      <c r="B53" s="94"/>
      <c r="C53" s="23">
        <f t="shared" si="15"/>
        <v>75</v>
      </c>
      <c r="D53" s="23">
        <v>48</v>
      </c>
      <c r="E53" s="359">
        <f t="shared" si="7"/>
        <v>28705.331110213734</v>
      </c>
      <c r="F53" s="359">
        <f t="shared" si="8"/>
        <v>2098869.2075412679</v>
      </c>
      <c r="G53" s="234">
        <f t="shared" si="18"/>
        <v>82974.759215454498</v>
      </c>
      <c r="H53" s="234">
        <f ca="1">IF(D53&lt;$B$10,AM53*AN53+AP53,IF(D53=OptimumBenefits!B50,MAX(AM53*AN53+AP53,IF(AND($B$29=1,$B$30=0),OptimumBenefitsFixed!D50,OptimumBenefits!D50),0)))</f>
        <v>3201722.164112221</v>
      </c>
      <c r="I53" s="234">
        <f t="shared" ca="1" si="20"/>
        <v>1100384.4430797461</v>
      </c>
      <c r="J53" s="134"/>
      <c r="L53" s="88"/>
      <c r="N53" s="88"/>
      <c r="P53" s="88"/>
      <c r="S53" s="242">
        <f>$B$46*Salary!$G50</f>
        <v>36906.854284560512</v>
      </c>
      <c r="T53" s="243">
        <f>$B$45*Salary!$G50</f>
        <v>24604.569523040343</v>
      </c>
      <c r="U53" s="244">
        <f>IF($D53=0,0,U52*(1+$B$48)+S52)</f>
        <v>2391599.7709920313</v>
      </c>
      <c r="V53" s="245">
        <f>IF(D53&lt;$B$47,0,U53/(1+$B$6)^($C53-$C$5))</f>
        <v>821957.38642501202</v>
      </c>
      <c r="W53" s="244">
        <f>IF($D53=0,0,W52*(1+$B$48)+T52)</f>
        <v>1594399.847328021</v>
      </c>
      <c r="X53" s="246">
        <f t="shared" si="23"/>
        <v>1369928.97737502</v>
      </c>
      <c r="Y53" s="242">
        <f t="shared" si="10"/>
        <v>36906.854284560512</v>
      </c>
      <c r="Z53" s="243">
        <f t="shared" si="11"/>
        <v>24604.569523040343</v>
      </c>
      <c r="AA53" s="245">
        <f>IF($D53=0,0,AA52*(1+$B$49)+Y52)</f>
        <v>1898388.250712363</v>
      </c>
      <c r="AB53" s="245">
        <f>IF(D53&lt;$B$47,0,AA53/(1+$B$6)^($C53-$C$5))</f>
        <v>652447.89864160074</v>
      </c>
      <c r="AC53" s="245">
        <f>IF($D53=0,0,AC52*(1+$B$49)+Z52)</f>
        <v>1265592.1671415747</v>
      </c>
      <c r="AD53" s="246">
        <f t="shared" si="24"/>
        <v>1087413.1644026677</v>
      </c>
      <c r="AE53" s="242">
        <f t="shared" si="12"/>
        <v>36906.854284560512</v>
      </c>
      <c r="AF53" s="243">
        <f t="shared" si="13"/>
        <v>24604.569523040343</v>
      </c>
      <c r="AG53" s="245">
        <f>IF($D53=0,0,AG52*(1+$B$50)+AE52)</f>
        <v>1528915.3811990884</v>
      </c>
      <c r="AH53" s="245">
        <f>IF($D53&lt;$B$47,0,AG53)/(1+$B$6)^($C53-$C$5)</f>
        <v>525465.5507322303</v>
      </c>
      <c r="AI53" s="245">
        <f>IF($D53=0,0,AI52*(1+$B$50)+AF52)</f>
        <v>1019276.9207993919</v>
      </c>
      <c r="AJ53" s="246">
        <f t="shared" si="25"/>
        <v>875775.91788705043</v>
      </c>
      <c r="AK53" s="305">
        <f>$B$25*Salary!$G50</f>
        <v>29197.42250067454</v>
      </c>
      <c r="AL53" s="306">
        <f>$B$24*Salary!$G50</f>
        <v>28705.331110213734</v>
      </c>
      <c r="AM53" s="245">
        <f t="shared" si="26"/>
        <v>2134849.8225276899</v>
      </c>
      <c r="AN53" s="247">
        <f>MIN(MAX(0,(0+$B$26*($D53&gt;=5)+($B$27*(D53-5)))),1)</f>
        <v>0</v>
      </c>
      <c r="AO53" s="245">
        <f t="shared" si="14"/>
        <v>0</v>
      </c>
      <c r="AP53" s="245">
        <f t="shared" si="27"/>
        <v>2098869.2075412679</v>
      </c>
      <c r="AQ53" s="81">
        <f t="shared" si="28"/>
        <v>721350.2314239454</v>
      </c>
      <c r="AR53" s="293"/>
      <c r="AS53" s="276">
        <f>Retention!$P52-Retention!$P53</f>
        <v>3.062662794012694E-4</v>
      </c>
      <c r="AT53" s="249">
        <f t="shared" ca="1" si="30"/>
        <v>124440.66221362964</v>
      </c>
      <c r="AU53" s="250">
        <f>VLOOKUP($C53,Salary!$A$2:$K$80, 11,1)/(1+$B$5)^($C53-$C$5)</f>
        <v>1319409.1150797501</v>
      </c>
    </row>
    <row r="54" spans="1:16359">
      <c r="A54" s="95"/>
      <c r="B54" s="96"/>
      <c r="C54" s="23">
        <f t="shared" si="15"/>
        <v>76</v>
      </c>
      <c r="D54" s="23">
        <v>49</v>
      </c>
      <c r="E54" s="359">
        <f t="shared" si="7"/>
        <v>29710.017699071213</v>
      </c>
      <c r="F54" s="359">
        <f t="shared" si="8"/>
        <v>2264001.037141664</v>
      </c>
      <c r="G54" s="234">
        <f t="shared" si="18"/>
        <v>83647.596865650397</v>
      </c>
      <c r="H54" s="234">
        <f ca="1">IF(D54&lt;$B$10,AM54*AN54+AP54,IF(D54=OptimumBenefits!B51,MAX(AM54*AN54+AP54,IF(AND($B$29=1,$B$30=0),OptimumBenefitsFixed!D51,OptimumBenefits!D51),0)))</f>
        <v>3299470.8206841233</v>
      </c>
      <c r="I54" s="234">
        <f t="shared" ca="1" si="20"/>
        <v>1109026.1195542943</v>
      </c>
      <c r="J54" s="134"/>
      <c r="S54" s="242">
        <f>$B$46*Salary!$G51</f>
        <v>38198.594184520123</v>
      </c>
      <c r="T54" s="243">
        <f>$B$45*Salary!$G51</f>
        <v>25465.729456346751</v>
      </c>
      <c r="U54" s="244">
        <f>IF($D54=0,0,U53*(1+$B$48)+S53)</f>
        <v>2572002.6115361135</v>
      </c>
      <c r="V54" s="245">
        <f>IF(D54&lt;$B$47,0,U54/(1+$B$6)^($C54-$C$5))</f>
        <v>864507.7440521135</v>
      </c>
      <c r="W54" s="244">
        <f>IF($D54=0,0,W53*(1+$B$48)+T53)</f>
        <v>1714668.4076907428</v>
      </c>
      <c r="X54" s="246">
        <f t="shared" si="23"/>
        <v>1440846.2400868558</v>
      </c>
      <c r="Y54" s="242">
        <f t="shared" si="10"/>
        <v>38198.594184520123</v>
      </c>
      <c r="Z54" s="243">
        <f t="shared" si="11"/>
        <v>25465.729456346751</v>
      </c>
      <c r="AA54" s="245">
        <f>IF($D54=0,0,AA53*(1+$B$49)+Y53)</f>
        <v>2030214.5175325419</v>
      </c>
      <c r="AB54" s="245">
        <f>IF(D54&lt;$B$47,0,AA54/(1+$B$6)^($C54-$C$5))</f>
        <v>682400.61834372045</v>
      </c>
      <c r="AC54" s="245">
        <f>IF($D54=0,0,AC53*(1+$B$49)+Z53)</f>
        <v>1353476.345021694</v>
      </c>
      <c r="AD54" s="246">
        <f t="shared" si="24"/>
        <v>1137334.3639062005</v>
      </c>
      <c r="AE54" s="242">
        <f t="shared" si="12"/>
        <v>38198.594184520123</v>
      </c>
      <c r="AF54" s="243">
        <f t="shared" si="13"/>
        <v>25465.729456346751</v>
      </c>
      <c r="AG54" s="245">
        <f>IF($D54=0,0,AG53*(1+$B$50)+AE53)</f>
        <v>1626978.8507316126</v>
      </c>
      <c r="AH54" s="245">
        <f>IF($D54&lt;$B$47,0,AG54)/(1+$B$6)^($C54-$C$5)</f>
        <v>546864.06987216917</v>
      </c>
      <c r="AI54" s="245">
        <f>IF($D54=0,0,AI53*(1+$B$50)+AF53)</f>
        <v>1084652.567154408</v>
      </c>
      <c r="AJ54" s="246">
        <f t="shared" si="25"/>
        <v>911440.11645361513</v>
      </c>
      <c r="AK54" s="305">
        <f>$B$25*Salary!$G51</f>
        <v>30219.332288198144</v>
      </c>
      <c r="AL54" s="306">
        <f>$B$24*Salary!$G51</f>
        <v>29710.017699071213</v>
      </c>
      <c r="AM54" s="245">
        <f t="shared" si="26"/>
        <v>2302812.4834926641</v>
      </c>
      <c r="AN54" s="247">
        <f>MIN(MAX(0,(0+$B$26*($D54&gt;=5)+($B$27*(D54-5)))),1)</f>
        <v>0</v>
      </c>
      <c r="AO54" s="245">
        <f t="shared" si="14"/>
        <v>0</v>
      </c>
      <c r="AP54" s="245">
        <f t="shared" si="27"/>
        <v>2264001.037141664</v>
      </c>
      <c r="AQ54" s="81">
        <f t="shared" si="28"/>
        <v>760981.5092613888</v>
      </c>
      <c r="AR54" s="293"/>
      <c r="AS54" s="276">
        <f>Retention!$P53-Retention!$P54</f>
        <v>1.4807974609051377E-4</v>
      </c>
      <c r="AT54" s="249">
        <f t="shared" ca="1" si="30"/>
        <v>119850.31653987098</v>
      </c>
      <c r="AU54" s="250">
        <f>VLOOKUP($C54,Salary!$A$2:$K$80, 11,1)/(1+$B$5)^($C54-$C$5)</f>
        <v>1334304.7635333217</v>
      </c>
    </row>
    <row r="55" spans="1:16359">
      <c r="A55" s="90"/>
      <c r="B55" s="150"/>
      <c r="C55" s="23">
        <f t="shared" si="15"/>
        <v>77</v>
      </c>
      <c r="D55" s="23">
        <v>50</v>
      </c>
      <c r="E55" s="359">
        <f t="shared" si="7"/>
        <v>30749.868318538702</v>
      </c>
      <c r="F55" s="359">
        <f t="shared" si="8"/>
        <v>2440871.122254943</v>
      </c>
      <c r="G55" s="234">
        <f t="shared" si="18"/>
        <v>84282.598867063789</v>
      </c>
      <c r="H55" s="234">
        <f ca="1">IF(D55&lt;$B$10,AM55*AN55+AP55,IF(D55=OptimumBenefits!B52,MAX(AM55*AN55+AP55,IF(AND($B$29=1,$B$30=0),OptimumBenefitsFixed!D52,OptimumBenefits!D52),0)))</f>
        <v>3394152.1379346238</v>
      </c>
      <c r="I55" s="234">
        <f t="shared" ca="1" si="20"/>
        <v>1115746.3404513879</v>
      </c>
      <c r="J55" s="134"/>
      <c r="S55" s="242">
        <f>$B$46*Salary!$G52</f>
        <v>39535.544980978324</v>
      </c>
      <c r="T55" s="243">
        <f>$B$45*Salary!$G52</f>
        <v>26357.029987318885</v>
      </c>
      <c r="U55" s="244">
        <f>IF($D55=0,0,U54*(1+$B$48)+S54)</f>
        <v>2764521.3624128005</v>
      </c>
      <c r="V55" s="245">
        <f>IF(D55&lt;$B$47,0,U55/(1+$B$6)^($C55-$C$5))</f>
        <v>908770.28131353005</v>
      </c>
      <c r="W55" s="244">
        <f>IF($D55=0,0,W54*(1+$B$48)+T54)</f>
        <v>1843014.241608534</v>
      </c>
      <c r="X55" s="246">
        <f t="shared" si="23"/>
        <v>1514617.1355225502</v>
      </c>
      <c r="Y55" s="242">
        <f t="shared" si="10"/>
        <v>39535.544980978324</v>
      </c>
      <c r="Z55" s="243">
        <f t="shared" si="11"/>
        <v>26357.029987318885</v>
      </c>
      <c r="AA55" s="245">
        <f>IF($D55=0,0,AA54*(1+$B$49)+Y54)</f>
        <v>2169923.8375936891</v>
      </c>
      <c r="AB55" s="245">
        <f>IF(D55&lt;$B$47,0,AA55/(1+$B$6)^($C55-$C$5))</f>
        <v>713310.56548533065</v>
      </c>
      <c r="AC55" s="245">
        <f>IF($D55=0,0,AC54*(1+$B$49)+Z54)</f>
        <v>1446615.8917291255</v>
      </c>
      <c r="AD55" s="246">
        <f t="shared" si="24"/>
        <v>1188850.9424755508</v>
      </c>
      <c r="AE55" s="242">
        <f t="shared" si="12"/>
        <v>39535.544980978324</v>
      </c>
      <c r="AF55" s="243">
        <f t="shared" si="13"/>
        <v>26357.029987318885</v>
      </c>
      <c r="AG55" s="245">
        <f>IF($D55=0,0,AG54*(1+$B$50)+AE54)</f>
        <v>1730256.5989453974</v>
      </c>
      <c r="AH55" s="245">
        <f>IF($D55&lt;$B$47,0,AG55)/(1+$B$6)^($C55-$C$5)</f>
        <v>568780.47590699268</v>
      </c>
      <c r="AI55" s="245">
        <f>IF($D55=0,0,AI54*(1+$B$50)+AF54)</f>
        <v>1153504.399296931</v>
      </c>
      <c r="AJ55" s="246">
        <f t="shared" si="25"/>
        <v>947967.45984498761</v>
      </c>
      <c r="AK55" s="305">
        <f>$B$25*Salary!$G52</f>
        <v>31277.008918285075</v>
      </c>
      <c r="AL55" s="306">
        <f>$B$24*Salary!$G52</f>
        <v>30749.868318538702</v>
      </c>
      <c r="AM55" s="245">
        <f t="shared" si="26"/>
        <v>2482714.6272078855</v>
      </c>
      <c r="AN55" s="247">
        <f>MIN(MAX(0,(0+$B$26*($D55&gt;=5)+($B$27*(D55-5)))),1)</f>
        <v>0</v>
      </c>
      <c r="AO55" s="245">
        <f t="shared" si="14"/>
        <v>0</v>
      </c>
      <c r="AP55" s="245">
        <f t="shared" si="27"/>
        <v>2440871.122254943</v>
      </c>
      <c r="AQ55" s="81">
        <f t="shared" si="28"/>
        <v>802378.00531435153</v>
      </c>
      <c r="AR55" s="293"/>
      <c r="AS55" s="276">
        <f>Retention!$P54-Retention!$P55</f>
        <v>7.1596557234763415E-5</v>
      </c>
      <c r="AT55" s="249">
        <f t="shared" ca="1" si="30"/>
        <v>115223.86020541115</v>
      </c>
      <c r="AU55" s="250">
        <f>VLOOKUP($C55,Salary!$A$2:$K$80, 11,1)/(1+$B$5)^($C55-$C$5)</f>
        <v>1348713.1711496268</v>
      </c>
    </row>
    <row r="56" spans="1:16359">
      <c r="A56" s="90"/>
      <c r="B56" s="151"/>
      <c r="C56" s="23">
        <f t="shared" si="15"/>
        <v>78</v>
      </c>
      <c r="D56" s="23">
        <v>51</v>
      </c>
      <c r="E56" s="359">
        <f t="shared" si="7"/>
        <v>31826.113709687554</v>
      </c>
      <c r="F56" s="359">
        <f t="shared" si="8"/>
        <v>2630277.6135200527</v>
      </c>
      <c r="G56" s="234">
        <f t="shared" si="18"/>
        <v>84881.076792040811</v>
      </c>
      <c r="H56" s="234">
        <f ca="1">IF(D56&lt;$B$10,AM56*AN56+AP56,IF(D56=OptimumBenefits!B53,MAX(AM56*AN56+AP56,IF(AND($B$29=1,$B$30=0),OptimumBenefitsFixed!D53,OptimumBenefits!D53),0)))</f>
        <v>3485226.040150729</v>
      </c>
      <c r="I56" s="234">
        <f t="shared" ca="1" si="20"/>
        <v>1120474.0417330461</v>
      </c>
      <c r="J56" s="134"/>
      <c r="S56" s="242">
        <f>$B$46*Salary!$G53</f>
        <v>40919.289055312562</v>
      </c>
      <c r="T56" s="243">
        <f>$B$45*Salary!$G53</f>
        <v>27279.526036875042</v>
      </c>
      <c r="U56" s="244">
        <f>IF($D56=0,0,U55*(1+$B$48)+S55)</f>
        <v>2969928.1891385471</v>
      </c>
      <c r="V56" s="245">
        <f>IF(D56&lt;$B$47,0,U56/(1+$B$6)^($C56-$C$5))</f>
        <v>954809.64603290323</v>
      </c>
      <c r="W56" s="244">
        <f>IF($D56=0,0,W55*(1+$B$48)+T55)</f>
        <v>1979952.126092365</v>
      </c>
      <c r="X56" s="246">
        <f t="shared" si="23"/>
        <v>1591349.4100548388</v>
      </c>
      <c r="Y56" s="242">
        <f t="shared" si="10"/>
        <v>40919.289055312562</v>
      </c>
      <c r="Z56" s="243">
        <f t="shared" si="11"/>
        <v>27279.526036875042</v>
      </c>
      <c r="AA56" s="245">
        <f>IF($D56=0,0,AA55*(1+$B$49)+Y55)</f>
        <v>2317955.5744543518</v>
      </c>
      <c r="AB56" s="245">
        <f>IF(D56&lt;$B$47,0,AA56/(1+$B$6)^($C56-$C$5))</f>
        <v>745205.3385192164</v>
      </c>
      <c r="AC56" s="245">
        <f>IF($D56=0,0,AC55*(1+$B$49)+Z55)</f>
        <v>1545303.7163029008</v>
      </c>
      <c r="AD56" s="246">
        <f t="shared" si="24"/>
        <v>1242008.8975320272</v>
      </c>
      <c r="AE56" s="242">
        <f t="shared" si="12"/>
        <v>40919.289055312562</v>
      </c>
      <c r="AF56" s="243">
        <f t="shared" si="13"/>
        <v>27279.526036875042</v>
      </c>
      <c r="AG56" s="245">
        <f>IF($D56=0,0,AG55*(1+$B$50)+AE55)</f>
        <v>1839002.4078841917</v>
      </c>
      <c r="AH56" s="245">
        <f>IF($D56&lt;$B$47,0,AG56)/(1+$B$6)^($C56-$C$5)</f>
        <v>591225.48637611151</v>
      </c>
      <c r="AI56" s="245">
        <f>IF($D56=0,0,AI55*(1+$B$50)+AF55)</f>
        <v>1226001.6052561272</v>
      </c>
      <c r="AJ56" s="246">
        <f t="shared" si="25"/>
        <v>985375.81062685233</v>
      </c>
      <c r="AK56" s="305">
        <f>$B$25*Salary!$G53</f>
        <v>32371.704230425054</v>
      </c>
      <c r="AL56" s="306">
        <f>$B$24*Salary!$G53</f>
        <v>31826.113709687554</v>
      </c>
      <c r="AM56" s="245">
        <f t="shared" si="26"/>
        <v>2675368.0868946826</v>
      </c>
      <c r="AN56" s="247">
        <f>MIN(MAX(0,(0+$B$26*($D56&gt;=5)+($B$27*(D56-5)))),1)</f>
        <v>0</v>
      </c>
      <c r="AO56" s="245">
        <f t="shared" si="14"/>
        <v>0</v>
      </c>
      <c r="AP56" s="245">
        <f t="shared" si="27"/>
        <v>2630277.6135200527</v>
      </c>
      <c r="AQ56" s="81">
        <f t="shared" si="28"/>
        <v>845614.53247184679</v>
      </c>
      <c r="AR56" s="293"/>
      <c r="AS56" s="276">
        <f>Retention!$P55-Retention!$P56</f>
        <v>3.4616935423008118E-5</v>
      </c>
      <c r="AT56" s="249">
        <f t="shared" ca="1" si="30"/>
        <v>110575.34124025</v>
      </c>
      <c r="AU56" s="250">
        <f>VLOOKUP($C56,Salary!$A$2:$K$80, 11,1)/(1+$B$5)^($C56-$C$5)</f>
        <v>1362650.2757130621</v>
      </c>
    </row>
    <row r="57" spans="1:16359">
      <c r="A57" s="97"/>
      <c r="B57" s="150"/>
      <c r="C57" s="23">
        <f t="shared" si="15"/>
        <v>79</v>
      </c>
      <c r="D57" s="23">
        <v>52</v>
      </c>
      <c r="E57" s="359">
        <f t="shared" si="7"/>
        <v>32940.027689526614</v>
      </c>
      <c r="F57" s="359">
        <f t="shared" si="8"/>
        <v>2833071.7721085437</v>
      </c>
      <c r="G57" s="234">
        <f t="shared" si="18"/>
        <v>85444.298965431895</v>
      </c>
      <c r="H57" s="234">
        <f ca="1">IF(D57&lt;$B$10,AM57*AN57+AP57,IF(D57=OptimumBenefits!B54,MAX(AM57*AN57+AP57,IF(AND($B$29=1,$B$30=0),OptimumBenefitsFixed!D54,OptimumBenefits!D54),0)))</f>
        <v>3572307.9462196105</v>
      </c>
      <c r="I57" s="234">
        <f t="shared" ca="1" si="20"/>
        <v>1123198.2607777673</v>
      </c>
      <c r="J57" s="134"/>
      <c r="S57" s="242">
        <f>$B$46*Salary!$G54</f>
        <v>42351.464172248503</v>
      </c>
      <c r="T57" s="243">
        <f>$B$45*Salary!$G54</f>
        <v>28234.309448165666</v>
      </c>
      <c r="U57" s="244">
        <f>IF($D57=0,0,U56*(1+$B$48)+S56)</f>
        <v>3189043.1695421725</v>
      </c>
      <c r="V57" s="245">
        <f>IF(D57&lt;$B$47,0,U57/(1+$B$6)^($C57-$C$5))</f>
        <v>1002692.8796453722</v>
      </c>
      <c r="W57" s="244">
        <f>IF($D57=0,0,W56*(1+$B$48)+T56)</f>
        <v>2126028.7796947821</v>
      </c>
      <c r="X57" s="246">
        <f t="shared" si="23"/>
        <v>1671154.7994089536</v>
      </c>
      <c r="Y57" s="242">
        <f t="shared" si="10"/>
        <v>42351.464172248503</v>
      </c>
      <c r="Z57" s="243">
        <f t="shared" si="11"/>
        <v>28234.309448165666</v>
      </c>
      <c r="AA57" s="245">
        <f>IF($D57=0,0,AA56*(1+$B$49)+Y56)</f>
        <v>2474772.6422323822</v>
      </c>
      <c r="AB57" s="245">
        <f>IF(D57&lt;$B$47,0,AA57/(1+$B$6)^($C57-$C$5))</f>
        <v>778113.30081925972</v>
      </c>
      <c r="AC57" s="245">
        <f>IF($D57=0,0,AC56*(1+$B$49)+Z56)</f>
        <v>1649848.4281549209</v>
      </c>
      <c r="AD57" s="246">
        <f t="shared" si="24"/>
        <v>1296855.5013654327</v>
      </c>
      <c r="AE57" s="242">
        <f t="shared" si="12"/>
        <v>42351.464172248503</v>
      </c>
      <c r="AF57" s="243">
        <f t="shared" si="13"/>
        <v>28234.309448165666</v>
      </c>
      <c r="AG57" s="245">
        <f>IF($D57=0,0,AG56*(1+$B$50)+AE56)</f>
        <v>1953481.7932548721</v>
      </c>
      <c r="AH57" s="245">
        <f>IF($D57&lt;$B$47,0,AG57)/(1+$B$6)^($C57-$C$5)</f>
        <v>614210.02491312637</v>
      </c>
      <c r="AI57" s="245">
        <f>IF($D57=0,0,AI56*(1+$B$50)+AF56)</f>
        <v>1302321.1955032474</v>
      </c>
      <c r="AJ57" s="246">
        <f t="shared" si="25"/>
        <v>1023683.3748552104</v>
      </c>
      <c r="AK57" s="305">
        <f>$B$25*Salary!$G54</f>
        <v>33504.713878489929</v>
      </c>
      <c r="AL57" s="306">
        <f>$B$24*Salary!$G54</f>
        <v>32940.027689526614</v>
      </c>
      <c r="AM57" s="245">
        <f t="shared" si="26"/>
        <v>2881638.7167732618</v>
      </c>
      <c r="AN57" s="247">
        <f>MIN(MAX(0,(0+$B$26*($D57&gt;=5)+($B$27*(D57-5)))),1)</f>
        <v>0</v>
      </c>
      <c r="AO57" s="245">
        <f t="shared" si="14"/>
        <v>0</v>
      </c>
      <c r="AP57" s="245">
        <f t="shared" si="27"/>
        <v>2833071.7721085437</v>
      </c>
      <c r="AQ57" s="81">
        <f t="shared" si="28"/>
        <v>890769.03083295422</v>
      </c>
      <c r="AR57" s="293"/>
      <c r="AS57" s="276">
        <f>Retention!$P56-Retention!$P57</f>
        <v>1.6737288277024426E-5</v>
      </c>
      <c r="AT57" s="249">
        <f t="shared" ca="1" si="30"/>
        <v>105923.53107164105</v>
      </c>
      <c r="AU57" s="250">
        <f>VLOOKUP($C57,Salary!$A$2:$K$80, 11,1)/(1+$B$5)^($C57-$C$5)</f>
        <v>1376131.4936786282</v>
      </c>
      <c r="XEA57" s="31"/>
      <c r="XEB57" s="31"/>
      <c r="XEC57" s="31"/>
      <c r="XED57" s="31"/>
    </row>
    <row r="58" spans="1:16359">
      <c r="A58" s="90"/>
      <c r="B58" s="152"/>
      <c r="C58" s="23">
        <f t="shared" si="15"/>
        <v>80</v>
      </c>
      <c r="D58" s="23">
        <v>53</v>
      </c>
      <c r="E58" s="359">
        <f t="shared" si="7"/>
        <v>34092.928658660043</v>
      </c>
      <c r="F58" s="359">
        <f t="shared" si="8"/>
        <v>3050161.4649851257</v>
      </c>
      <c r="G58" s="234">
        <f t="shared" si="18"/>
        <v>85973.491880844333</v>
      </c>
      <c r="H58" s="234">
        <f ca="1">IF(D58&lt;$B$10,AM58*AN58+AP58,IF(D58=OptimumBenefits!B55,MAX(AM58*AN58+AP58,IF(AND($B$29=1,$B$30=0),OptimumBenefitsFixed!D55,OptimumBenefits!D55),0)))</f>
        <v>3654762.6526039215</v>
      </c>
      <c r="I58" s="234">
        <f ca="1">H58/(1+$B$5)^($C58-$C$5)</f>
        <v>101278.89654412706</v>
      </c>
      <c r="J58" s="134"/>
      <c r="S58" s="242">
        <f>$B$46*Salary!$G55</f>
        <v>43833.765418277195</v>
      </c>
      <c r="T58" s="243">
        <f>$B$45*Salary!$G55</f>
        <v>29222.510278851463</v>
      </c>
      <c r="U58" s="244">
        <f>IF($D58=0,0,U57*(1+$B$48)+S57)</f>
        <v>3422737.2238869518</v>
      </c>
      <c r="V58" s="245">
        <f>IF(D58&lt;$B$47,0,U58/(1+$B$6)^($C58-$C$5))</f>
        <v>1052489.5052599069</v>
      </c>
      <c r="W58" s="244">
        <f>IF($D58=0,0,W57*(1+$B$48)+T57)</f>
        <v>2281824.8159246352</v>
      </c>
      <c r="X58" s="246">
        <f t="shared" si="23"/>
        <v>1754149.1754331782</v>
      </c>
      <c r="Y58" s="242">
        <f t="shared" si="10"/>
        <v>43833.765418277195</v>
      </c>
      <c r="Z58" s="243">
        <f t="shared" si="11"/>
        <v>29222.510278851463</v>
      </c>
      <c r="AA58" s="245">
        <f>IF($D58=0,0,AA57*(1+$B$49)+Y57)</f>
        <v>2640862.7385162502</v>
      </c>
      <c r="AB58" s="245">
        <f>IF(D58&lt;$B$47,0,AA58/(1+$B$6)^($C58-$C$5))</f>
        <v>812063.60152995866</v>
      </c>
      <c r="AC58" s="245">
        <f>IF($D58=0,0,AC57*(1+$B$49)+Z57)</f>
        <v>1760575.1590108327</v>
      </c>
      <c r="AD58" s="246">
        <f t="shared" si="24"/>
        <v>1353439.3358832642</v>
      </c>
      <c r="AE58" s="242">
        <f t="shared" si="12"/>
        <v>43833.765418277195</v>
      </c>
      <c r="AF58" s="243">
        <f t="shared" si="13"/>
        <v>29222.510278851463</v>
      </c>
      <c r="AG58" s="245">
        <f>IF($D58=0,0,AG57*(1+$B$50)+AE57)</f>
        <v>2073972.5291573156</v>
      </c>
      <c r="AH58" s="245">
        <f>IF($D58&lt;$B$47,0,AG58)/(1+$B$6)^($C58-$C$5)</f>
        <v>637745.22505018243</v>
      </c>
      <c r="AI58" s="245">
        <f>IF($D58=0,0,AI57*(1+$B$50)+AF57)</f>
        <v>1382648.352771543</v>
      </c>
      <c r="AJ58" s="246">
        <f t="shared" si="25"/>
        <v>1062908.7084169704</v>
      </c>
      <c r="AK58" s="305">
        <f>$B$25*Salary!$G55</f>
        <v>34677.378864237071</v>
      </c>
      <c r="AL58" s="306">
        <f>$B$24*Salary!$G55</f>
        <v>34092.928658660043</v>
      </c>
      <c r="AM58" s="245">
        <f t="shared" si="26"/>
        <v>3102449.9472420136</v>
      </c>
      <c r="AN58" s="247">
        <f>MIN(MAX(0,(0+$B$26*($D58&gt;=5)+($B$27*(D58-5)))),1)</f>
        <v>0</v>
      </c>
      <c r="AO58" s="245">
        <f t="shared" si="14"/>
        <v>0</v>
      </c>
      <c r="AP58" s="245">
        <f t="shared" si="27"/>
        <v>3050161.4649851257</v>
      </c>
      <c r="AQ58" s="81">
        <f t="shared" si="28"/>
        <v>937922.69790415489</v>
      </c>
      <c r="AR58" s="293"/>
      <c r="AS58" s="276">
        <f>Retention!$P57-Retention!$P58</f>
        <v>8.0924788819413119E-6</v>
      </c>
      <c r="AT58" s="249">
        <f t="shared" ca="1" si="30"/>
        <v>101278.89654412706</v>
      </c>
      <c r="AU58" s="250">
        <f>VLOOKUP($C58,Salary!$A$2:$K$80, 11,1)/(1+$B$5)^($C58-$C$5)</f>
        <v>1389171.7372247595</v>
      </c>
      <c r="XEE58" s="31"/>
    </row>
    <row r="59" spans="1:16359" s="31" customFormat="1">
      <c r="A59" s="90"/>
      <c r="B59" s="152"/>
      <c r="C59" s="23">
        <f t="shared" si="15"/>
        <v>81</v>
      </c>
      <c r="D59" s="23">
        <v>54</v>
      </c>
      <c r="E59" s="359">
        <f t="shared" si="7"/>
        <v>35286.181161713146</v>
      </c>
      <c r="F59" s="359">
        <f t="shared" si="8"/>
        <v>3282514.8888678188</v>
      </c>
      <c r="G59" s="234">
        <f t="shared" si="18"/>
        <v>86469.841570561446</v>
      </c>
      <c r="H59" s="234">
        <f ca="1">IF(D59&lt;$B$10,AM59*AN59+AP59,IF(D59=OptimumBenefits!B56,MAX(AM59*AN59+AP59,IF(AND($B$29=1,$B$30=0),OptimumBenefitsFixed!D56,OptimumBenefits!D56),0)))</f>
        <v>3732003.5842552115</v>
      </c>
      <c r="I59" s="234">
        <f ca="1">H59/(1+$B$5)^($C59-$C$5)</f>
        <v>96653.605028899969</v>
      </c>
      <c r="J59" s="134"/>
      <c r="K59" s="63"/>
      <c r="L59" s="63"/>
      <c r="M59" s="63"/>
      <c r="N59" s="63"/>
      <c r="O59" s="63"/>
      <c r="P59" s="63"/>
      <c r="Q59" s="63"/>
      <c r="R59" s="63"/>
      <c r="S59" s="242">
        <f>$B$46*Salary!$G56</f>
        <v>45367.947207916892</v>
      </c>
      <c r="T59" s="243">
        <f>$B$45*Salary!$G56</f>
        <v>30245.298138611262</v>
      </c>
      <c r="U59" s="244">
        <f>IF($D59=0,0,U58*(1+$B$48)+S58)</f>
        <v>3671935.2227384462</v>
      </c>
      <c r="V59" s="245">
        <f>IF(D59&lt;$B$47,0,U59/(1+$B$6)^($C59-$C$5))</f>
        <v>1104271.6189546986</v>
      </c>
      <c r="W59" s="244">
        <f>IF($D59=0,0,W58*(1+$B$48)+T58)</f>
        <v>2447956.8151589646</v>
      </c>
      <c r="X59" s="246">
        <f t="shared" si="23"/>
        <v>1840452.6982578312</v>
      </c>
      <c r="Y59" s="242">
        <f t="shared" si="10"/>
        <v>45367.947207916892</v>
      </c>
      <c r="Z59" s="243">
        <f t="shared" si="11"/>
        <v>30245.298138611262</v>
      </c>
      <c r="AA59" s="245">
        <f>IF($D59=0,0,AA58*(1+$B$49)+Y58)</f>
        <v>2816739.6408603401</v>
      </c>
      <c r="AB59" s="245">
        <f>IF(D59&lt;$B$47,0,AA59/(1+$B$6)^($C59-$C$5))</f>
        <v>847086.1969800829</v>
      </c>
      <c r="AC59" s="245">
        <f>IF($D59=0,0,AC58*(1+$B$49)+Z58)</f>
        <v>1877826.427240226</v>
      </c>
      <c r="AD59" s="246">
        <f t="shared" si="24"/>
        <v>1411810.328300138</v>
      </c>
      <c r="AE59" s="242">
        <f t="shared" si="12"/>
        <v>45367.947207916892</v>
      </c>
      <c r="AF59" s="243">
        <f t="shared" si="13"/>
        <v>30245.298138611262</v>
      </c>
      <c r="AG59" s="245">
        <f>IF($D59=0,0,AG58*(1+$B$50)+AE58)</f>
        <v>2200765.1957418853</v>
      </c>
      <c r="AH59" s="245">
        <f>IF($D59&lt;$B$47,0,AG59)/(1+$B$6)^($C59-$C$5)</f>
        <v>661842.43409082422</v>
      </c>
      <c r="AI59" s="245">
        <f>IF($D59=0,0,AI58*(1+$B$50)+AF58)</f>
        <v>1467176.7971612562</v>
      </c>
      <c r="AJ59" s="246">
        <f t="shared" si="25"/>
        <v>1103070.7234847068</v>
      </c>
      <c r="AK59" s="305">
        <f>$B$25*Salary!$G56</f>
        <v>35891.087124485362</v>
      </c>
      <c r="AL59" s="306">
        <f>$B$24*Salary!$G56</f>
        <v>35286.181161713146</v>
      </c>
      <c r="AM59" s="245">
        <f t="shared" si="26"/>
        <v>3338786.5726769813</v>
      </c>
      <c r="AN59" s="247">
        <f>MIN(MAX(0,(0+$B$26*($D59&gt;=5)+($B$27*(D59-5)))),1)</f>
        <v>0</v>
      </c>
      <c r="AO59" s="245">
        <f t="shared" si="14"/>
        <v>0</v>
      </c>
      <c r="AP59" s="245">
        <f t="shared" si="27"/>
        <v>3282514.8888678188</v>
      </c>
      <c r="AQ59" s="81">
        <f t="shared" si="28"/>
        <v>987160.1242109288</v>
      </c>
      <c r="AR59" s="293"/>
      <c r="AS59" s="276">
        <f>Retention!$P58-Retention!$P59</f>
        <v>3.9127135394186239E-6</v>
      </c>
      <c r="AT59" s="249">
        <f t="shared" ca="1" si="30"/>
        <v>96653.605028899969</v>
      </c>
      <c r="AU59" s="250">
        <f>VLOOKUP($C59,Salary!$A$2:$K$80, 11,1)/(1+$B$5)^($C59-$C$5)</f>
        <v>1401785.4307483544</v>
      </c>
      <c r="AV59" s="280"/>
      <c r="AW59" s="22"/>
      <c r="AX59" s="22"/>
      <c r="AY59" s="22"/>
      <c r="AZ59" s="22"/>
      <c r="BA59" s="282"/>
      <c r="BB59" s="22"/>
      <c r="BC59" s="290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2"/>
      <c r="CZV59" s="22"/>
      <c r="CZW59" s="22"/>
      <c r="CZX59" s="22"/>
      <c r="CZY59" s="22"/>
      <c r="CZZ59" s="22"/>
      <c r="DAA59" s="22"/>
      <c r="DAB59" s="22"/>
      <c r="DAC59" s="22"/>
      <c r="DAD59" s="22"/>
      <c r="DAE59" s="22"/>
      <c r="DAF59" s="22"/>
      <c r="DAG59" s="22"/>
      <c r="DAH59" s="22"/>
      <c r="DAI59" s="22"/>
      <c r="DAJ59" s="22"/>
      <c r="DAK59" s="22"/>
      <c r="DAL59" s="22"/>
      <c r="DAM59" s="22"/>
      <c r="DAN59" s="22"/>
      <c r="DAO59" s="22"/>
      <c r="DAP59" s="22"/>
      <c r="DAQ59" s="22"/>
      <c r="DAR59" s="22"/>
      <c r="DAS59" s="22"/>
      <c r="DAT59" s="22"/>
      <c r="DAU59" s="22"/>
      <c r="DAV59" s="22"/>
      <c r="DAW59" s="22"/>
      <c r="DAX59" s="22"/>
      <c r="DAY59" s="22"/>
      <c r="DAZ59" s="22"/>
      <c r="DBA59" s="22"/>
      <c r="DBB59" s="22"/>
      <c r="DBC59" s="22"/>
      <c r="DBD59" s="22"/>
      <c r="DBE59" s="22"/>
      <c r="DBF59" s="22"/>
      <c r="DBG59" s="22"/>
      <c r="DBH59" s="22"/>
      <c r="DBI59" s="22"/>
      <c r="DBJ59" s="22"/>
      <c r="DBK59" s="22"/>
      <c r="DBL59" s="22"/>
      <c r="DBM59" s="22"/>
      <c r="DBN59" s="22"/>
      <c r="DBO59" s="22"/>
      <c r="DBP59" s="22"/>
      <c r="DBQ59" s="22"/>
      <c r="DBR59" s="22"/>
      <c r="DBS59" s="22"/>
      <c r="DBT59" s="22"/>
      <c r="DBU59" s="22"/>
      <c r="DBV59" s="22"/>
      <c r="DBW59" s="22"/>
      <c r="DBX59" s="22"/>
      <c r="DBY59" s="22"/>
      <c r="DBZ59" s="22"/>
      <c r="DCA59" s="22"/>
      <c r="DCB59" s="22"/>
      <c r="DCC59" s="22"/>
      <c r="DCD59" s="22"/>
      <c r="DCE59" s="22"/>
      <c r="DCF59" s="22"/>
      <c r="DCG59" s="22"/>
      <c r="DCH59" s="22"/>
      <c r="DCI59" s="22"/>
      <c r="DCJ59" s="22"/>
      <c r="DCK59" s="22"/>
      <c r="DCL59" s="22"/>
      <c r="DCM59" s="22"/>
      <c r="DCN59" s="22"/>
      <c r="DCO59" s="22"/>
      <c r="DCP59" s="22"/>
      <c r="DCQ59" s="22"/>
      <c r="DCR59" s="22"/>
      <c r="DCS59" s="22"/>
      <c r="DCT59" s="22"/>
      <c r="DCU59" s="22"/>
      <c r="DCV59" s="22"/>
      <c r="DCW59" s="22"/>
      <c r="DCX59" s="22"/>
      <c r="DCY59" s="22"/>
      <c r="DCZ59" s="22"/>
      <c r="DDA59" s="22"/>
      <c r="DDB59" s="22"/>
      <c r="DDC59" s="22"/>
      <c r="DDD59" s="22"/>
      <c r="DDE59" s="22"/>
      <c r="DDF59" s="22"/>
      <c r="DDG59" s="22"/>
      <c r="DDH59" s="22"/>
      <c r="DDI59" s="22"/>
      <c r="DDJ59" s="22"/>
      <c r="DDK59" s="22"/>
      <c r="DDL59" s="22"/>
      <c r="DDM59" s="22"/>
      <c r="DDN59" s="22"/>
      <c r="DDO59" s="22"/>
      <c r="DDP59" s="22"/>
      <c r="DDQ59" s="22"/>
      <c r="DDR59" s="22"/>
      <c r="DDS59" s="22"/>
      <c r="DDT59" s="22"/>
      <c r="DDU59" s="22"/>
      <c r="DDV59" s="22"/>
      <c r="DDW59" s="22"/>
      <c r="DDX59" s="22"/>
      <c r="DDY59" s="22"/>
      <c r="DDZ59" s="22"/>
      <c r="DEA59" s="22"/>
      <c r="DEB59" s="22"/>
      <c r="DEC59" s="22"/>
      <c r="DED59" s="22"/>
      <c r="DEE59" s="22"/>
      <c r="DEF59" s="22"/>
      <c r="DEG59" s="22"/>
      <c r="DEH59" s="22"/>
      <c r="DEI59" s="22"/>
      <c r="DEJ59" s="22"/>
      <c r="DEK59" s="22"/>
      <c r="DEL59" s="22"/>
      <c r="DEM59" s="22"/>
      <c r="DEN59" s="22"/>
      <c r="DEO59" s="22"/>
      <c r="DEP59" s="22"/>
      <c r="DEQ59" s="22"/>
      <c r="DER59" s="22"/>
      <c r="DES59" s="22"/>
      <c r="DET59" s="22"/>
      <c r="DEU59" s="22"/>
      <c r="DEV59" s="22"/>
      <c r="DEW59" s="22"/>
      <c r="DEX59" s="22"/>
      <c r="DEY59" s="22"/>
      <c r="DEZ59" s="22"/>
      <c r="DFA59" s="22"/>
      <c r="DFB59" s="22"/>
      <c r="DFC59" s="22"/>
      <c r="DFD59" s="22"/>
      <c r="DFE59" s="22"/>
      <c r="DFF59" s="22"/>
      <c r="DFG59" s="22"/>
      <c r="DFH59" s="22"/>
      <c r="DFI59" s="22"/>
      <c r="DFJ59" s="22"/>
      <c r="DFK59" s="22"/>
      <c r="DFL59" s="22"/>
      <c r="DFM59" s="22"/>
      <c r="DFN59" s="22"/>
      <c r="DFO59" s="22"/>
      <c r="DFP59" s="22"/>
      <c r="DFQ59" s="22"/>
      <c r="DFR59" s="22"/>
      <c r="DFS59" s="22"/>
      <c r="DFT59" s="22"/>
      <c r="DFU59" s="22"/>
      <c r="DFV59" s="22"/>
      <c r="DFW59" s="22"/>
      <c r="DFX59" s="22"/>
      <c r="DFY59" s="22"/>
      <c r="DFZ59" s="22"/>
      <c r="DGA59" s="22"/>
      <c r="DGB59" s="22"/>
      <c r="DGC59" s="22"/>
      <c r="DGD59" s="22"/>
      <c r="DGE59" s="22"/>
      <c r="DGF59" s="22"/>
      <c r="DGG59" s="22"/>
      <c r="DGH59" s="22"/>
      <c r="DGI59" s="22"/>
      <c r="DGJ59" s="22"/>
      <c r="DGK59" s="22"/>
      <c r="DGL59" s="22"/>
      <c r="DGM59" s="22"/>
      <c r="DGN59" s="22"/>
      <c r="DGO59" s="22"/>
      <c r="DGP59" s="22"/>
      <c r="DGQ59" s="22"/>
      <c r="DGR59" s="22"/>
      <c r="DGS59" s="22"/>
      <c r="DGT59" s="22"/>
      <c r="DGU59" s="22"/>
      <c r="DGV59" s="22"/>
      <c r="DGW59" s="22"/>
      <c r="DGX59" s="22"/>
      <c r="DGY59" s="22"/>
      <c r="DGZ59" s="22"/>
      <c r="DHA59" s="22"/>
      <c r="DHB59" s="22"/>
      <c r="DHC59" s="22"/>
      <c r="DHD59" s="22"/>
      <c r="DHE59" s="22"/>
      <c r="DHF59" s="22"/>
      <c r="DHG59" s="22"/>
      <c r="DHH59" s="22"/>
      <c r="DHI59" s="22"/>
      <c r="DHJ59" s="22"/>
      <c r="DHK59" s="22"/>
      <c r="DHL59" s="22"/>
      <c r="DHM59" s="22"/>
      <c r="DHN59" s="22"/>
      <c r="DHO59" s="22"/>
      <c r="DHP59" s="22"/>
      <c r="DHQ59" s="22"/>
      <c r="DHR59" s="22"/>
      <c r="DHS59" s="22"/>
      <c r="DHT59" s="22"/>
      <c r="DHU59" s="22"/>
      <c r="DHV59" s="22"/>
      <c r="DHW59" s="22"/>
      <c r="DHX59" s="22"/>
      <c r="DHY59" s="22"/>
      <c r="DHZ59" s="22"/>
      <c r="DIA59" s="22"/>
      <c r="DIB59" s="22"/>
      <c r="DIC59" s="22"/>
      <c r="DID59" s="22"/>
      <c r="DIE59" s="22"/>
      <c r="DIF59" s="22"/>
      <c r="DIG59" s="22"/>
      <c r="DIH59" s="22"/>
      <c r="DII59" s="22"/>
      <c r="DIJ59" s="22"/>
      <c r="DIK59" s="22"/>
      <c r="DIL59" s="22"/>
      <c r="DIM59" s="22"/>
      <c r="DIN59" s="22"/>
      <c r="DIO59" s="22"/>
      <c r="DIP59" s="22"/>
      <c r="DIQ59" s="22"/>
      <c r="DIR59" s="22"/>
      <c r="DIS59" s="22"/>
      <c r="DIT59" s="22"/>
      <c r="DIU59" s="22"/>
      <c r="DIV59" s="22"/>
      <c r="DIW59" s="22"/>
      <c r="DIX59" s="22"/>
      <c r="DIY59" s="22"/>
      <c r="DIZ59" s="22"/>
      <c r="DJA59" s="22"/>
      <c r="DJB59" s="22"/>
      <c r="DJC59" s="22"/>
      <c r="DJD59" s="22"/>
      <c r="DJE59" s="22"/>
      <c r="DJF59" s="22"/>
      <c r="DJG59" s="22"/>
      <c r="DJH59" s="22"/>
      <c r="DJI59" s="22"/>
      <c r="DJJ59" s="22"/>
      <c r="DJK59" s="22"/>
      <c r="DJL59" s="22"/>
      <c r="DJM59" s="22"/>
      <c r="DJN59" s="22"/>
      <c r="DJO59" s="22"/>
      <c r="DJP59" s="22"/>
      <c r="DJQ59" s="22"/>
      <c r="DJR59" s="22"/>
      <c r="DJS59" s="22"/>
      <c r="DJT59" s="22"/>
      <c r="DJU59" s="22"/>
      <c r="DJV59" s="22"/>
      <c r="DJW59" s="22"/>
      <c r="DJX59" s="22"/>
      <c r="DJY59" s="22"/>
      <c r="DJZ59" s="22"/>
      <c r="DKA59" s="22"/>
      <c r="DKB59" s="22"/>
      <c r="DKC59" s="22"/>
      <c r="DKD59" s="22"/>
      <c r="DKE59" s="22"/>
      <c r="DKF59" s="22"/>
      <c r="DKG59" s="22"/>
      <c r="DKH59" s="22"/>
      <c r="DKI59" s="22"/>
      <c r="DKJ59" s="22"/>
      <c r="DKK59" s="22"/>
      <c r="DKL59" s="22"/>
      <c r="DKM59" s="22"/>
      <c r="DKN59" s="22"/>
      <c r="DKO59" s="22"/>
      <c r="DKP59" s="22"/>
      <c r="DKQ59" s="22"/>
      <c r="DKR59" s="22"/>
      <c r="DKS59" s="22"/>
      <c r="DKT59" s="22"/>
      <c r="DKU59" s="22"/>
      <c r="DKV59" s="22"/>
      <c r="DKW59" s="22"/>
      <c r="DKX59" s="22"/>
      <c r="DKY59" s="22"/>
      <c r="DKZ59" s="22"/>
      <c r="DLA59" s="22"/>
      <c r="DLB59" s="22"/>
      <c r="DLC59" s="22"/>
      <c r="DLD59" s="22"/>
      <c r="DLE59" s="22"/>
      <c r="DLF59" s="22"/>
      <c r="DLG59" s="22"/>
      <c r="DLH59" s="22"/>
      <c r="DLI59" s="22"/>
      <c r="DLJ59" s="22"/>
      <c r="DLK59" s="22"/>
      <c r="DLL59" s="22"/>
      <c r="DLM59" s="22"/>
      <c r="DLN59" s="22"/>
      <c r="DLO59" s="22"/>
      <c r="DLP59" s="22"/>
      <c r="DLQ59" s="22"/>
      <c r="DLR59" s="22"/>
      <c r="DLS59" s="22"/>
      <c r="DLT59" s="22"/>
      <c r="DLU59" s="22"/>
      <c r="DLV59" s="22"/>
      <c r="DLW59" s="22"/>
      <c r="DLX59" s="22"/>
      <c r="DLY59" s="22"/>
      <c r="DLZ59" s="22"/>
      <c r="DMA59" s="22"/>
      <c r="DMB59" s="22"/>
      <c r="DMC59" s="22"/>
      <c r="DMD59" s="22"/>
      <c r="DME59" s="22"/>
      <c r="DMF59" s="22"/>
      <c r="DMG59" s="22"/>
      <c r="DMH59" s="22"/>
      <c r="DMI59" s="22"/>
      <c r="DMJ59" s="22"/>
      <c r="DMK59" s="22"/>
      <c r="DML59" s="22"/>
      <c r="DMM59" s="22"/>
      <c r="DMN59" s="22"/>
      <c r="DMO59" s="22"/>
      <c r="DMP59" s="22"/>
      <c r="DMQ59" s="22"/>
      <c r="DMR59" s="22"/>
      <c r="DMS59" s="22"/>
      <c r="DMT59" s="22"/>
      <c r="DMU59" s="22"/>
      <c r="DMV59" s="22"/>
      <c r="DMW59" s="22"/>
      <c r="DMX59" s="22"/>
      <c r="DMY59" s="22"/>
      <c r="DMZ59" s="22"/>
      <c r="DNA59" s="22"/>
      <c r="DNB59" s="22"/>
      <c r="DNC59" s="22"/>
      <c r="DND59" s="22"/>
      <c r="DNE59" s="22"/>
      <c r="DNF59" s="22"/>
      <c r="DNG59" s="22"/>
      <c r="DNH59" s="22"/>
      <c r="DNI59" s="22"/>
      <c r="DNJ59" s="22"/>
      <c r="DNK59" s="22"/>
      <c r="DNL59" s="22"/>
      <c r="DNM59" s="22"/>
      <c r="DNN59" s="22"/>
      <c r="DNO59" s="22"/>
      <c r="DNP59" s="22"/>
      <c r="DNQ59" s="22"/>
      <c r="DNR59" s="22"/>
      <c r="DNS59" s="22"/>
      <c r="DNT59" s="22"/>
      <c r="DNU59" s="22"/>
      <c r="DNV59" s="22"/>
      <c r="DNW59" s="22"/>
      <c r="DNX59" s="22"/>
      <c r="DNY59" s="22"/>
      <c r="DNZ59" s="22"/>
      <c r="DOA59" s="22"/>
      <c r="DOB59" s="22"/>
      <c r="DOC59" s="22"/>
      <c r="DOD59" s="22"/>
      <c r="DOE59" s="22"/>
      <c r="DOF59" s="22"/>
      <c r="DOG59" s="22"/>
      <c r="DOH59" s="22"/>
      <c r="DOI59" s="22"/>
      <c r="DOJ59" s="22"/>
      <c r="DOK59" s="22"/>
      <c r="DOL59" s="22"/>
      <c r="DOM59" s="22"/>
      <c r="DON59" s="22"/>
      <c r="DOO59" s="22"/>
      <c r="DOP59" s="22"/>
      <c r="DOQ59" s="22"/>
      <c r="DOR59" s="22"/>
      <c r="DOS59" s="22"/>
      <c r="DOT59" s="22"/>
      <c r="DOU59" s="22"/>
      <c r="DOV59" s="22"/>
      <c r="DOW59" s="22"/>
      <c r="DOX59" s="22"/>
      <c r="DOY59" s="22"/>
      <c r="DOZ59" s="22"/>
      <c r="DPA59" s="22"/>
      <c r="DPB59" s="22"/>
      <c r="DPC59" s="22"/>
      <c r="DPD59" s="22"/>
      <c r="DPE59" s="22"/>
      <c r="DPF59" s="22"/>
      <c r="DPG59" s="22"/>
      <c r="DPH59" s="22"/>
      <c r="DPI59" s="22"/>
      <c r="DPJ59" s="22"/>
      <c r="DPK59" s="22"/>
      <c r="DPL59" s="22"/>
      <c r="DPM59" s="22"/>
      <c r="DPN59" s="22"/>
      <c r="DPO59" s="22"/>
      <c r="DPP59" s="22"/>
      <c r="DPQ59" s="22"/>
      <c r="DPR59" s="22"/>
      <c r="DPS59" s="22"/>
      <c r="DPT59" s="22"/>
      <c r="DPU59" s="22"/>
      <c r="DPV59" s="22"/>
      <c r="DPW59" s="22"/>
      <c r="DPX59" s="22"/>
      <c r="DPY59" s="22"/>
      <c r="DPZ59" s="22"/>
      <c r="DQA59" s="22"/>
      <c r="DQB59" s="22"/>
      <c r="DQC59" s="22"/>
      <c r="DQD59" s="22"/>
      <c r="DQE59" s="22"/>
      <c r="DQF59" s="22"/>
      <c r="DQG59" s="22"/>
      <c r="DQH59" s="22"/>
      <c r="DQI59" s="22"/>
      <c r="DQJ59" s="22"/>
      <c r="DQK59" s="22"/>
      <c r="DQL59" s="22"/>
      <c r="DQM59" s="22"/>
      <c r="DQN59" s="22"/>
      <c r="DQO59" s="22"/>
      <c r="DQP59" s="22"/>
      <c r="DQQ59" s="22"/>
      <c r="DQR59" s="22"/>
      <c r="DQS59" s="22"/>
      <c r="DQT59" s="22"/>
      <c r="DQU59" s="22"/>
      <c r="DQV59" s="22"/>
      <c r="DQW59" s="22"/>
      <c r="DQX59" s="22"/>
      <c r="DQY59" s="22"/>
      <c r="DQZ59" s="22"/>
      <c r="DRA59" s="22"/>
      <c r="DRB59" s="22"/>
      <c r="DRC59" s="22"/>
      <c r="DRD59" s="22"/>
      <c r="DRE59" s="22"/>
      <c r="DRF59" s="22"/>
      <c r="DRG59" s="22"/>
      <c r="DRH59" s="22"/>
      <c r="DRI59" s="22"/>
      <c r="DRJ59" s="22"/>
      <c r="DRK59" s="22"/>
      <c r="DRL59" s="22"/>
      <c r="DRM59" s="22"/>
      <c r="DRN59" s="22"/>
      <c r="DRO59" s="22"/>
      <c r="DRP59" s="22"/>
      <c r="DRQ59" s="22"/>
      <c r="DRR59" s="22"/>
      <c r="DRS59" s="22"/>
      <c r="DRT59" s="22"/>
      <c r="DRU59" s="22"/>
      <c r="DRV59" s="22"/>
      <c r="DRW59" s="22"/>
      <c r="DRX59" s="22"/>
      <c r="DRY59" s="22"/>
      <c r="DRZ59" s="22"/>
      <c r="DSA59" s="22"/>
      <c r="DSB59" s="22"/>
      <c r="DSC59" s="22"/>
      <c r="DSD59" s="22"/>
      <c r="DSE59" s="22"/>
      <c r="DSF59" s="22"/>
      <c r="DSG59" s="22"/>
      <c r="DSH59" s="22"/>
      <c r="DSI59" s="22"/>
      <c r="DSJ59" s="22"/>
      <c r="DSK59" s="22"/>
      <c r="DSL59" s="22"/>
      <c r="DSM59" s="22"/>
      <c r="DSN59" s="22"/>
      <c r="DSO59" s="22"/>
      <c r="DSP59" s="22"/>
      <c r="DSQ59" s="22"/>
      <c r="DSR59" s="22"/>
      <c r="DSS59" s="22"/>
      <c r="DST59" s="22"/>
      <c r="DSU59" s="22"/>
      <c r="DSV59" s="22"/>
      <c r="DSW59" s="22"/>
      <c r="DSX59" s="22"/>
      <c r="DSY59" s="22"/>
      <c r="DSZ59" s="22"/>
      <c r="DTA59" s="22"/>
      <c r="DTB59" s="22"/>
      <c r="DTC59" s="22"/>
      <c r="DTD59" s="22"/>
      <c r="DTE59" s="22"/>
      <c r="DTF59" s="22"/>
      <c r="DTG59" s="22"/>
      <c r="DTH59" s="22"/>
      <c r="DTI59" s="22"/>
      <c r="DTJ59" s="22"/>
      <c r="DTK59" s="22"/>
      <c r="DTL59" s="22"/>
      <c r="DTM59" s="22"/>
      <c r="DTN59" s="22"/>
      <c r="DTO59" s="22"/>
      <c r="DTP59" s="22"/>
      <c r="DTQ59" s="22"/>
      <c r="DTR59" s="22"/>
      <c r="DTS59" s="22"/>
      <c r="DTT59" s="22"/>
      <c r="DTU59" s="22"/>
      <c r="DTV59" s="22"/>
      <c r="DTW59" s="22"/>
      <c r="DTX59" s="22"/>
      <c r="DTY59" s="22"/>
      <c r="DTZ59" s="22"/>
      <c r="DUA59" s="22"/>
      <c r="DUB59" s="22"/>
      <c r="DUC59" s="22"/>
      <c r="DUD59" s="22"/>
      <c r="DUE59" s="22"/>
      <c r="DUF59" s="22"/>
      <c r="DUG59" s="22"/>
      <c r="DUH59" s="22"/>
      <c r="DUI59" s="22"/>
      <c r="DUJ59" s="22"/>
      <c r="DUK59" s="22"/>
      <c r="DUL59" s="22"/>
      <c r="DUM59" s="22"/>
      <c r="DUN59" s="22"/>
      <c r="DUO59" s="22"/>
      <c r="DUP59" s="22"/>
      <c r="DUQ59" s="22"/>
      <c r="DUR59" s="22"/>
      <c r="DUS59" s="22"/>
      <c r="DUT59" s="22"/>
      <c r="DUU59" s="22"/>
      <c r="DUV59" s="22"/>
      <c r="DUW59" s="22"/>
      <c r="DUX59" s="22"/>
      <c r="DUY59" s="22"/>
      <c r="DUZ59" s="22"/>
      <c r="DVA59" s="22"/>
      <c r="DVB59" s="22"/>
      <c r="DVC59" s="22"/>
      <c r="DVD59" s="22"/>
      <c r="DVE59" s="22"/>
      <c r="DVF59" s="22"/>
      <c r="DVG59" s="22"/>
      <c r="DVH59" s="22"/>
      <c r="DVI59" s="22"/>
      <c r="DVJ59" s="22"/>
      <c r="DVK59" s="22"/>
      <c r="DVL59" s="22"/>
      <c r="DVM59" s="22"/>
      <c r="DVN59" s="22"/>
      <c r="DVO59" s="22"/>
      <c r="DVP59" s="22"/>
      <c r="DVQ59" s="22"/>
      <c r="DVR59" s="22"/>
      <c r="DVS59" s="22"/>
      <c r="DVT59" s="22"/>
      <c r="DVU59" s="22"/>
      <c r="DVV59" s="22"/>
      <c r="DVW59" s="22"/>
      <c r="DVX59" s="22"/>
      <c r="DVY59" s="22"/>
      <c r="DVZ59" s="22"/>
      <c r="DWA59" s="22"/>
      <c r="DWB59" s="22"/>
      <c r="DWC59" s="22"/>
      <c r="DWD59" s="22"/>
      <c r="DWE59" s="22"/>
      <c r="DWF59" s="22"/>
      <c r="DWG59" s="22"/>
      <c r="DWH59" s="22"/>
      <c r="DWI59" s="22"/>
      <c r="DWJ59" s="22"/>
      <c r="DWK59" s="22"/>
      <c r="DWL59" s="22"/>
      <c r="DWM59" s="22"/>
      <c r="DWN59" s="22"/>
      <c r="DWO59" s="22"/>
      <c r="DWP59" s="22"/>
      <c r="DWQ59" s="22"/>
      <c r="DWR59" s="22"/>
      <c r="DWS59" s="22"/>
      <c r="DWT59" s="22"/>
      <c r="DWU59" s="22"/>
      <c r="DWV59" s="22"/>
      <c r="DWW59" s="22"/>
      <c r="DWX59" s="22"/>
      <c r="DWY59" s="22"/>
      <c r="DWZ59" s="22"/>
      <c r="DXA59" s="22"/>
      <c r="DXB59" s="22"/>
      <c r="DXC59" s="22"/>
      <c r="DXD59" s="22"/>
      <c r="DXE59" s="22"/>
      <c r="DXF59" s="22"/>
      <c r="DXG59" s="22"/>
      <c r="DXH59" s="22"/>
      <c r="DXI59" s="22"/>
      <c r="DXJ59" s="22"/>
      <c r="DXK59" s="22"/>
      <c r="DXL59" s="22"/>
      <c r="DXM59" s="22"/>
      <c r="DXN59" s="22"/>
      <c r="DXO59" s="22"/>
      <c r="DXP59" s="22"/>
      <c r="DXQ59" s="22"/>
      <c r="DXR59" s="22"/>
      <c r="DXS59" s="22"/>
      <c r="DXT59" s="22"/>
      <c r="DXU59" s="22"/>
      <c r="DXV59" s="22"/>
      <c r="DXW59" s="22"/>
      <c r="DXX59" s="22"/>
      <c r="DXY59" s="22"/>
      <c r="DXZ59" s="22"/>
      <c r="DYA59" s="22"/>
      <c r="DYB59" s="22"/>
      <c r="DYC59" s="22"/>
      <c r="DYD59" s="22"/>
      <c r="DYE59" s="22"/>
      <c r="DYF59" s="22"/>
      <c r="DYG59" s="22"/>
      <c r="DYH59" s="22"/>
      <c r="DYI59" s="22"/>
      <c r="DYJ59" s="22"/>
      <c r="DYK59" s="22"/>
      <c r="DYL59" s="22"/>
      <c r="DYM59" s="22"/>
      <c r="DYN59" s="22"/>
      <c r="DYO59" s="22"/>
      <c r="DYP59" s="22"/>
      <c r="DYQ59" s="22"/>
      <c r="DYR59" s="22"/>
      <c r="DYS59" s="22"/>
      <c r="DYT59" s="22"/>
      <c r="DYU59" s="22"/>
      <c r="DYV59" s="22"/>
      <c r="DYW59" s="22"/>
      <c r="DYX59" s="22"/>
      <c r="DYY59" s="22"/>
      <c r="DYZ59" s="22"/>
      <c r="DZA59" s="22"/>
      <c r="DZB59" s="22"/>
      <c r="DZC59" s="22"/>
      <c r="DZD59" s="22"/>
      <c r="DZE59" s="22"/>
      <c r="DZF59" s="22"/>
      <c r="DZG59" s="22"/>
      <c r="DZH59" s="22"/>
      <c r="DZI59" s="22"/>
      <c r="DZJ59" s="22"/>
      <c r="DZK59" s="22"/>
      <c r="DZL59" s="22"/>
      <c r="DZM59" s="22"/>
      <c r="DZN59" s="22"/>
      <c r="DZO59" s="22"/>
      <c r="DZP59" s="22"/>
      <c r="DZQ59" s="22"/>
      <c r="DZR59" s="22"/>
      <c r="DZS59" s="22"/>
      <c r="DZT59" s="22"/>
      <c r="DZU59" s="22"/>
      <c r="DZV59" s="22"/>
      <c r="DZW59" s="22"/>
      <c r="DZX59" s="22"/>
      <c r="DZY59" s="22"/>
      <c r="DZZ59" s="22"/>
      <c r="EAA59" s="22"/>
      <c r="EAB59" s="22"/>
      <c r="EAC59" s="22"/>
      <c r="EAD59" s="22"/>
      <c r="EAE59" s="22"/>
      <c r="EAF59" s="22"/>
      <c r="EAG59" s="22"/>
      <c r="EAH59" s="22"/>
      <c r="EAI59" s="22"/>
      <c r="EAJ59" s="22"/>
      <c r="EAK59" s="22"/>
      <c r="EAL59" s="22"/>
      <c r="EAM59" s="22"/>
      <c r="EAN59" s="22"/>
      <c r="EAO59" s="22"/>
      <c r="EAP59" s="22"/>
      <c r="EAQ59" s="22"/>
      <c r="EAR59" s="22"/>
      <c r="EAS59" s="22"/>
      <c r="EAT59" s="22"/>
      <c r="EAU59" s="22"/>
      <c r="EAV59" s="22"/>
      <c r="EAW59" s="22"/>
      <c r="EAX59" s="22"/>
      <c r="EAY59" s="22"/>
      <c r="EAZ59" s="22"/>
      <c r="EBA59" s="22"/>
      <c r="EBB59" s="22"/>
      <c r="EBC59" s="22"/>
      <c r="EBD59" s="22"/>
      <c r="EBE59" s="22"/>
      <c r="EBF59" s="22"/>
      <c r="EBG59" s="22"/>
      <c r="EBH59" s="22"/>
      <c r="EBI59" s="22"/>
      <c r="EBJ59" s="22"/>
      <c r="EBK59" s="22"/>
      <c r="EBL59" s="22"/>
      <c r="EBM59" s="22"/>
      <c r="EBN59" s="22"/>
      <c r="EBO59" s="22"/>
      <c r="EBP59" s="22"/>
      <c r="EBQ59" s="22"/>
      <c r="EBR59" s="22"/>
      <c r="EBS59" s="22"/>
      <c r="EBT59" s="22"/>
      <c r="EBU59" s="22"/>
      <c r="EBV59" s="22"/>
      <c r="EBW59" s="22"/>
      <c r="EBX59" s="22"/>
      <c r="EBY59" s="22"/>
      <c r="EBZ59" s="22"/>
      <c r="ECA59" s="22"/>
      <c r="ECB59" s="22"/>
      <c r="ECC59" s="22"/>
      <c r="ECD59" s="22"/>
      <c r="ECE59" s="22"/>
      <c r="ECF59" s="22"/>
      <c r="ECG59" s="22"/>
      <c r="ECH59" s="22"/>
      <c r="ECI59" s="22"/>
      <c r="ECJ59" s="22"/>
      <c r="ECK59" s="22"/>
      <c r="ECL59" s="22"/>
      <c r="ECM59" s="22"/>
      <c r="ECN59" s="22"/>
      <c r="ECO59" s="22"/>
      <c r="ECP59" s="22"/>
      <c r="ECQ59" s="22"/>
      <c r="ECR59" s="22"/>
      <c r="ECS59" s="22"/>
      <c r="ECT59" s="22"/>
      <c r="ECU59" s="22"/>
      <c r="ECV59" s="22"/>
      <c r="ECW59" s="22"/>
      <c r="ECX59" s="22"/>
      <c r="ECY59" s="22"/>
      <c r="ECZ59" s="22"/>
      <c r="EDA59" s="22"/>
      <c r="EDB59" s="22"/>
      <c r="EDC59" s="22"/>
      <c r="EDD59" s="22"/>
      <c r="EDE59" s="22"/>
      <c r="EDF59" s="22"/>
      <c r="EDG59" s="22"/>
      <c r="EDH59" s="22"/>
      <c r="EDI59" s="22"/>
      <c r="EDJ59" s="22"/>
      <c r="EDK59" s="22"/>
      <c r="EDL59" s="22"/>
      <c r="EDM59" s="22"/>
      <c r="EDN59" s="22"/>
      <c r="EDO59" s="22"/>
      <c r="EDP59" s="22"/>
      <c r="EDQ59" s="22"/>
      <c r="EDR59" s="22"/>
      <c r="EDS59" s="22"/>
      <c r="EDT59" s="22"/>
      <c r="EDU59" s="22"/>
      <c r="EDV59" s="22"/>
      <c r="EDW59" s="22"/>
      <c r="EDX59" s="22"/>
      <c r="EDY59" s="22"/>
      <c r="EDZ59" s="22"/>
      <c r="EEA59" s="22"/>
      <c r="EEB59" s="22"/>
      <c r="EEC59" s="22"/>
      <c r="EED59" s="22"/>
      <c r="EEE59" s="22"/>
      <c r="EEF59" s="22"/>
      <c r="EEG59" s="22"/>
      <c r="EEH59" s="22"/>
      <c r="EEI59" s="22"/>
      <c r="EEJ59" s="22"/>
      <c r="EEK59" s="22"/>
      <c r="EEL59" s="22"/>
      <c r="EEM59" s="22"/>
      <c r="EEN59" s="22"/>
      <c r="EEO59" s="22"/>
      <c r="EEP59" s="22"/>
      <c r="EEQ59" s="22"/>
      <c r="EER59" s="22"/>
      <c r="EES59" s="22"/>
      <c r="EET59" s="22"/>
      <c r="EEU59" s="22"/>
      <c r="EEV59" s="22"/>
      <c r="EEW59" s="22"/>
      <c r="EEX59" s="22"/>
      <c r="EEY59" s="22"/>
      <c r="EEZ59" s="22"/>
      <c r="EFA59" s="22"/>
      <c r="EFB59" s="22"/>
      <c r="EFC59" s="22"/>
      <c r="EFD59" s="22"/>
      <c r="EFE59" s="22"/>
      <c r="EFF59" s="22"/>
      <c r="EFG59" s="22"/>
      <c r="EFH59" s="22"/>
      <c r="EFI59" s="22"/>
      <c r="EFJ59" s="22"/>
      <c r="EFK59" s="22"/>
      <c r="EFL59" s="22"/>
      <c r="EFM59" s="22"/>
      <c r="EFN59" s="22"/>
      <c r="EFO59" s="22"/>
      <c r="EFP59" s="22"/>
      <c r="EFQ59" s="22"/>
      <c r="EFR59" s="22"/>
      <c r="EFS59" s="22"/>
      <c r="EFT59" s="22"/>
      <c r="EFU59" s="22"/>
      <c r="EFV59" s="22"/>
      <c r="EFW59" s="22"/>
      <c r="EFX59" s="22"/>
      <c r="EFY59" s="22"/>
      <c r="EFZ59" s="22"/>
      <c r="EGA59" s="22"/>
      <c r="EGB59" s="22"/>
      <c r="EGC59" s="22"/>
      <c r="EGD59" s="22"/>
      <c r="EGE59" s="22"/>
      <c r="EGF59" s="22"/>
      <c r="EGG59" s="22"/>
      <c r="EGH59" s="22"/>
      <c r="EGI59" s="22"/>
      <c r="EGJ59" s="22"/>
      <c r="EGK59" s="22"/>
      <c r="EGL59" s="22"/>
      <c r="EGM59" s="22"/>
      <c r="EGN59" s="22"/>
      <c r="EGO59" s="22"/>
      <c r="EGP59" s="22"/>
      <c r="EGQ59" s="22"/>
      <c r="EGR59" s="22"/>
      <c r="EGS59" s="22"/>
      <c r="EGT59" s="22"/>
      <c r="EGU59" s="22"/>
      <c r="EGV59" s="22"/>
      <c r="EGW59" s="22"/>
      <c r="EGX59" s="22"/>
      <c r="EGY59" s="22"/>
      <c r="EGZ59" s="22"/>
      <c r="EHA59" s="22"/>
      <c r="EHB59" s="22"/>
      <c r="EHC59" s="22"/>
      <c r="EHD59" s="22"/>
      <c r="EHE59" s="22"/>
      <c r="EHF59" s="22"/>
      <c r="EHG59" s="22"/>
      <c r="EHH59" s="22"/>
      <c r="EHI59" s="22"/>
      <c r="EHJ59" s="22"/>
      <c r="EHK59" s="22"/>
      <c r="EHL59" s="22"/>
      <c r="EHM59" s="22"/>
      <c r="EHN59" s="22"/>
      <c r="EHO59" s="22"/>
      <c r="EHP59" s="22"/>
      <c r="EHQ59" s="22"/>
      <c r="EHR59" s="22"/>
      <c r="EHS59" s="22"/>
      <c r="EHT59" s="22"/>
      <c r="EHU59" s="22"/>
      <c r="EHV59" s="22"/>
      <c r="EHW59" s="22"/>
      <c r="EHX59" s="22"/>
      <c r="EHY59" s="22"/>
      <c r="EHZ59" s="22"/>
      <c r="EIA59" s="22"/>
      <c r="EIB59" s="22"/>
      <c r="EIC59" s="22"/>
      <c r="EID59" s="22"/>
      <c r="EIE59" s="22"/>
      <c r="EIF59" s="22"/>
      <c r="EIG59" s="22"/>
      <c r="EIH59" s="22"/>
      <c r="EII59" s="22"/>
      <c r="EIJ59" s="22"/>
      <c r="EIK59" s="22"/>
      <c r="EIL59" s="22"/>
      <c r="EIM59" s="22"/>
      <c r="EIN59" s="22"/>
      <c r="EIO59" s="22"/>
      <c r="EIP59" s="22"/>
      <c r="EIQ59" s="22"/>
      <c r="EIR59" s="22"/>
      <c r="EIS59" s="22"/>
      <c r="EIT59" s="22"/>
      <c r="EIU59" s="22"/>
      <c r="EIV59" s="22"/>
      <c r="EIW59" s="22"/>
      <c r="EIX59" s="22"/>
      <c r="EIY59" s="22"/>
      <c r="EIZ59" s="22"/>
      <c r="EJA59" s="22"/>
      <c r="EJB59" s="22"/>
      <c r="EJC59" s="22"/>
      <c r="EJD59" s="22"/>
      <c r="EJE59" s="22"/>
      <c r="EJF59" s="22"/>
      <c r="EJG59" s="22"/>
      <c r="EJH59" s="22"/>
      <c r="EJI59" s="22"/>
      <c r="EJJ59" s="22"/>
      <c r="EJK59" s="22"/>
      <c r="EJL59" s="22"/>
      <c r="EJM59" s="22"/>
      <c r="EJN59" s="22"/>
      <c r="EJO59" s="22"/>
      <c r="EJP59" s="22"/>
      <c r="EJQ59" s="22"/>
      <c r="EJR59" s="22"/>
      <c r="EJS59" s="22"/>
      <c r="EJT59" s="22"/>
      <c r="EJU59" s="22"/>
      <c r="EJV59" s="22"/>
      <c r="EJW59" s="22"/>
      <c r="EJX59" s="22"/>
      <c r="EJY59" s="22"/>
      <c r="EJZ59" s="22"/>
      <c r="EKA59" s="22"/>
      <c r="EKB59" s="22"/>
      <c r="EKC59" s="22"/>
      <c r="EKD59" s="22"/>
      <c r="EKE59" s="22"/>
      <c r="EKF59" s="22"/>
      <c r="EKG59" s="22"/>
      <c r="EKH59" s="22"/>
      <c r="EKI59" s="22"/>
      <c r="EKJ59" s="22"/>
      <c r="EKK59" s="22"/>
      <c r="EKL59" s="22"/>
      <c r="EKM59" s="22"/>
      <c r="EKN59" s="22"/>
      <c r="EKO59" s="22"/>
      <c r="EKP59" s="22"/>
      <c r="EKQ59" s="22"/>
      <c r="EKR59" s="22"/>
      <c r="EKS59" s="22"/>
      <c r="EKT59" s="22"/>
      <c r="EKU59" s="22"/>
      <c r="EKV59" s="22"/>
      <c r="EKW59" s="22"/>
      <c r="EKX59" s="22"/>
      <c r="EKY59" s="22"/>
      <c r="EKZ59" s="22"/>
      <c r="ELA59" s="22"/>
      <c r="ELB59" s="22"/>
      <c r="ELC59" s="22"/>
      <c r="ELD59" s="22"/>
      <c r="ELE59" s="22"/>
      <c r="ELF59" s="22"/>
      <c r="ELG59" s="22"/>
      <c r="ELH59" s="22"/>
      <c r="ELI59" s="22"/>
      <c r="ELJ59" s="22"/>
      <c r="ELK59" s="22"/>
      <c r="ELL59" s="22"/>
      <c r="ELM59" s="22"/>
      <c r="ELN59" s="22"/>
      <c r="ELO59" s="22"/>
      <c r="ELP59" s="22"/>
      <c r="ELQ59" s="22"/>
      <c r="ELR59" s="22"/>
      <c r="ELS59" s="22"/>
      <c r="ELT59" s="22"/>
      <c r="ELU59" s="22"/>
      <c r="ELV59" s="22"/>
      <c r="ELW59" s="22"/>
      <c r="ELX59" s="22"/>
      <c r="ELY59" s="22"/>
      <c r="ELZ59" s="22"/>
      <c r="EMA59" s="22"/>
      <c r="EMB59" s="22"/>
      <c r="EMC59" s="22"/>
      <c r="EMD59" s="22"/>
      <c r="EME59" s="22"/>
      <c r="EMF59" s="22"/>
      <c r="EMG59" s="22"/>
      <c r="EMH59" s="22"/>
      <c r="EMI59" s="22"/>
      <c r="EMJ59" s="22"/>
      <c r="EMK59" s="22"/>
      <c r="EML59" s="22"/>
      <c r="EMM59" s="22"/>
      <c r="EMN59" s="22"/>
      <c r="EMO59" s="22"/>
      <c r="EMP59" s="22"/>
      <c r="EMQ59" s="22"/>
      <c r="EMR59" s="22"/>
      <c r="EMS59" s="22"/>
      <c r="EMT59" s="22"/>
      <c r="EMU59" s="22"/>
      <c r="EMV59" s="22"/>
      <c r="EMW59" s="22"/>
      <c r="EMX59" s="22"/>
      <c r="EMY59" s="22"/>
      <c r="EMZ59" s="22"/>
      <c r="ENA59" s="22"/>
      <c r="ENB59" s="22"/>
      <c r="ENC59" s="22"/>
      <c r="END59" s="22"/>
      <c r="ENE59" s="22"/>
      <c r="ENF59" s="22"/>
      <c r="ENG59" s="22"/>
      <c r="ENH59" s="22"/>
      <c r="ENI59" s="22"/>
      <c r="ENJ59" s="22"/>
      <c r="ENK59" s="22"/>
      <c r="ENL59" s="22"/>
      <c r="ENM59" s="22"/>
      <c r="ENN59" s="22"/>
      <c r="ENO59" s="22"/>
      <c r="ENP59" s="22"/>
      <c r="ENQ59" s="22"/>
      <c r="ENR59" s="22"/>
      <c r="ENS59" s="22"/>
      <c r="ENT59" s="22"/>
      <c r="ENU59" s="22"/>
      <c r="ENV59" s="22"/>
      <c r="ENW59" s="22"/>
      <c r="ENX59" s="22"/>
      <c r="ENY59" s="22"/>
      <c r="ENZ59" s="22"/>
      <c r="EOA59" s="22"/>
      <c r="EOB59" s="22"/>
      <c r="EOC59" s="22"/>
      <c r="EOD59" s="22"/>
      <c r="EOE59" s="22"/>
      <c r="EOF59" s="22"/>
      <c r="EOG59" s="22"/>
      <c r="EOH59" s="22"/>
      <c r="EOI59" s="22"/>
      <c r="EOJ59" s="22"/>
      <c r="EOK59" s="22"/>
      <c r="EOL59" s="22"/>
      <c r="EOM59" s="22"/>
      <c r="EON59" s="22"/>
      <c r="EOO59" s="22"/>
      <c r="EOP59" s="22"/>
      <c r="EOQ59" s="22"/>
      <c r="EOR59" s="22"/>
      <c r="EOS59" s="22"/>
      <c r="EOT59" s="22"/>
      <c r="EOU59" s="22"/>
      <c r="EOV59" s="22"/>
      <c r="EOW59" s="22"/>
      <c r="EOX59" s="22"/>
      <c r="EOY59" s="22"/>
      <c r="EOZ59" s="22"/>
      <c r="EPA59" s="22"/>
      <c r="EPB59" s="22"/>
      <c r="EPC59" s="22"/>
      <c r="EPD59" s="22"/>
      <c r="EPE59" s="22"/>
      <c r="EPF59" s="22"/>
      <c r="EPG59" s="22"/>
      <c r="EPH59" s="22"/>
      <c r="EPI59" s="22"/>
      <c r="EPJ59" s="22"/>
      <c r="EPK59" s="22"/>
      <c r="EPL59" s="22"/>
      <c r="EPM59" s="22"/>
      <c r="EPN59" s="22"/>
      <c r="EPO59" s="22"/>
      <c r="EPP59" s="22"/>
      <c r="EPQ59" s="22"/>
      <c r="EPR59" s="22"/>
      <c r="EPS59" s="22"/>
      <c r="EPT59" s="22"/>
      <c r="EPU59" s="22"/>
      <c r="EPV59" s="22"/>
      <c r="EPW59" s="22"/>
      <c r="EPX59" s="22"/>
      <c r="EPY59" s="22"/>
      <c r="EPZ59" s="22"/>
      <c r="EQA59" s="22"/>
      <c r="EQB59" s="22"/>
      <c r="EQC59" s="22"/>
      <c r="EQD59" s="22"/>
      <c r="EQE59" s="22"/>
      <c r="EQF59" s="22"/>
      <c r="EQG59" s="22"/>
      <c r="EQH59" s="22"/>
      <c r="EQI59" s="22"/>
      <c r="EQJ59" s="22"/>
      <c r="EQK59" s="22"/>
      <c r="EQL59" s="22"/>
      <c r="EQM59" s="22"/>
      <c r="EQN59" s="22"/>
      <c r="EQO59" s="22"/>
      <c r="EQP59" s="22"/>
      <c r="EQQ59" s="22"/>
      <c r="EQR59" s="22"/>
      <c r="EQS59" s="22"/>
      <c r="EQT59" s="22"/>
      <c r="EQU59" s="22"/>
      <c r="EQV59" s="22"/>
      <c r="EQW59" s="22"/>
      <c r="EQX59" s="22"/>
      <c r="EQY59" s="22"/>
      <c r="EQZ59" s="22"/>
      <c r="ERA59" s="22"/>
      <c r="ERB59" s="22"/>
      <c r="ERC59" s="22"/>
      <c r="ERD59" s="22"/>
      <c r="ERE59" s="22"/>
      <c r="ERF59" s="22"/>
      <c r="ERG59" s="22"/>
      <c r="ERH59" s="22"/>
      <c r="ERI59" s="22"/>
      <c r="ERJ59" s="22"/>
      <c r="ERK59" s="22"/>
      <c r="ERL59" s="22"/>
      <c r="ERM59" s="22"/>
      <c r="ERN59" s="22"/>
      <c r="ERO59" s="22"/>
      <c r="ERP59" s="22"/>
      <c r="ERQ59" s="22"/>
      <c r="ERR59" s="22"/>
      <c r="ERS59" s="22"/>
      <c r="ERT59" s="22"/>
      <c r="ERU59" s="22"/>
      <c r="ERV59" s="22"/>
      <c r="ERW59" s="22"/>
      <c r="ERX59" s="22"/>
      <c r="ERY59" s="22"/>
      <c r="ERZ59" s="22"/>
      <c r="ESA59" s="22"/>
      <c r="ESB59" s="22"/>
      <c r="ESC59" s="22"/>
      <c r="ESD59" s="22"/>
      <c r="ESE59" s="22"/>
      <c r="ESF59" s="22"/>
      <c r="ESG59" s="22"/>
      <c r="ESH59" s="22"/>
      <c r="ESI59" s="22"/>
      <c r="ESJ59" s="22"/>
      <c r="ESK59" s="22"/>
      <c r="ESL59" s="22"/>
      <c r="ESM59" s="22"/>
      <c r="ESN59" s="22"/>
      <c r="ESO59" s="22"/>
      <c r="ESP59" s="22"/>
      <c r="ESQ59" s="22"/>
      <c r="ESR59" s="22"/>
      <c r="ESS59" s="22"/>
      <c r="EST59" s="22"/>
      <c r="ESU59" s="22"/>
      <c r="ESV59" s="22"/>
      <c r="ESW59" s="22"/>
      <c r="ESX59" s="22"/>
      <c r="ESY59" s="22"/>
      <c r="ESZ59" s="22"/>
      <c r="ETA59" s="22"/>
      <c r="ETB59" s="22"/>
      <c r="ETC59" s="22"/>
      <c r="ETD59" s="22"/>
      <c r="ETE59" s="22"/>
      <c r="ETF59" s="22"/>
      <c r="ETG59" s="22"/>
      <c r="ETH59" s="22"/>
      <c r="ETI59" s="22"/>
      <c r="ETJ59" s="22"/>
      <c r="ETK59" s="22"/>
      <c r="ETL59" s="22"/>
      <c r="ETM59" s="22"/>
      <c r="ETN59" s="22"/>
      <c r="ETO59" s="22"/>
      <c r="ETP59" s="22"/>
      <c r="ETQ59" s="22"/>
      <c r="ETR59" s="22"/>
      <c r="ETS59" s="22"/>
      <c r="ETT59" s="22"/>
      <c r="ETU59" s="22"/>
      <c r="ETV59" s="22"/>
      <c r="ETW59" s="22"/>
      <c r="ETX59" s="22"/>
      <c r="ETY59" s="22"/>
      <c r="ETZ59" s="22"/>
      <c r="EUA59" s="22"/>
      <c r="EUB59" s="22"/>
      <c r="EUC59" s="22"/>
      <c r="EUD59" s="22"/>
      <c r="EUE59" s="22"/>
      <c r="EUF59" s="22"/>
      <c r="EUG59" s="22"/>
      <c r="EUH59" s="22"/>
      <c r="EUI59" s="22"/>
      <c r="EUJ59" s="22"/>
      <c r="EUK59" s="22"/>
      <c r="EUL59" s="22"/>
      <c r="EUM59" s="22"/>
      <c r="EUN59" s="22"/>
      <c r="EUO59" s="22"/>
      <c r="EUP59" s="22"/>
      <c r="EUQ59" s="22"/>
      <c r="EUR59" s="22"/>
      <c r="EUS59" s="22"/>
      <c r="EUT59" s="22"/>
      <c r="EUU59" s="22"/>
      <c r="EUV59" s="22"/>
      <c r="EUW59" s="22"/>
      <c r="EUX59" s="22"/>
      <c r="EUY59" s="22"/>
      <c r="EUZ59" s="22"/>
      <c r="EVA59" s="22"/>
      <c r="EVB59" s="22"/>
      <c r="EVC59" s="22"/>
      <c r="EVD59" s="22"/>
      <c r="EVE59" s="22"/>
      <c r="EVF59" s="22"/>
      <c r="EVG59" s="22"/>
      <c r="EVH59" s="22"/>
      <c r="EVI59" s="22"/>
      <c r="EVJ59" s="22"/>
      <c r="EVK59" s="22"/>
      <c r="EVL59" s="22"/>
      <c r="EVM59" s="22"/>
      <c r="EVN59" s="22"/>
      <c r="EVO59" s="22"/>
      <c r="EVP59" s="22"/>
      <c r="EVQ59" s="22"/>
      <c r="EVR59" s="22"/>
      <c r="EVS59" s="22"/>
      <c r="EVT59" s="22"/>
      <c r="EVU59" s="22"/>
      <c r="EVV59" s="22"/>
      <c r="EVW59" s="22"/>
      <c r="EVX59" s="22"/>
      <c r="EVY59" s="22"/>
      <c r="EVZ59" s="22"/>
      <c r="EWA59" s="22"/>
      <c r="EWB59" s="22"/>
      <c r="EWC59" s="22"/>
      <c r="EWD59" s="22"/>
      <c r="EWE59" s="22"/>
      <c r="EWF59" s="22"/>
      <c r="EWG59" s="22"/>
      <c r="EWH59" s="22"/>
      <c r="EWI59" s="22"/>
      <c r="EWJ59" s="22"/>
      <c r="EWK59" s="22"/>
      <c r="EWL59" s="22"/>
      <c r="EWM59" s="22"/>
      <c r="EWN59" s="22"/>
      <c r="EWO59" s="22"/>
      <c r="EWP59" s="22"/>
      <c r="EWQ59" s="22"/>
      <c r="EWR59" s="22"/>
      <c r="EWS59" s="22"/>
      <c r="EWT59" s="22"/>
      <c r="EWU59" s="22"/>
      <c r="EWV59" s="22"/>
      <c r="EWW59" s="22"/>
      <c r="EWX59" s="22"/>
      <c r="EWY59" s="22"/>
      <c r="EWZ59" s="22"/>
      <c r="EXA59" s="22"/>
      <c r="EXB59" s="22"/>
      <c r="EXC59" s="22"/>
      <c r="EXD59" s="22"/>
      <c r="EXE59" s="22"/>
      <c r="EXF59" s="22"/>
      <c r="EXG59" s="22"/>
      <c r="EXH59" s="22"/>
      <c r="EXI59" s="22"/>
      <c r="EXJ59" s="22"/>
      <c r="EXK59" s="22"/>
      <c r="EXL59" s="22"/>
      <c r="EXM59" s="22"/>
      <c r="EXN59" s="22"/>
      <c r="EXO59" s="22"/>
      <c r="EXP59" s="22"/>
      <c r="EXQ59" s="22"/>
      <c r="EXR59" s="22"/>
      <c r="EXS59" s="22"/>
      <c r="EXT59" s="22"/>
      <c r="EXU59" s="22"/>
      <c r="EXV59" s="22"/>
      <c r="EXW59" s="22"/>
      <c r="EXX59" s="22"/>
      <c r="EXY59" s="22"/>
      <c r="EXZ59" s="22"/>
      <c r="EYA59" s="22"/>
      <c r="EYB59" s="22"/>
      <c r="EYC59" s="22"/>
      <c r="EYD59" s="22"/>
      <c r="EYE59" s="22"/>
      <c r="EYF59" s="22"/>
      <c r="EYG59" s="22"/>
      <c r="EYH59" s="22"/>
      <c r="EYI59" s="22"/>
      <c r="EYJ59" s="22"/>
      <c r="EYK59" s="22"/>
      <c r="EYL59" s="22"/>
      <c r="EYM59" s="22"/>
      <c r="EYN59" s="22"/>
      <c r="EYO59" s="22"/>
      <c r="EYP59" s="22"/>
      <c r="EYQ59" s="22"/>
      <c r="EYR59" s="22"/>
      <c r="EYS59" s="22"/>
      <c r="EYT59" s="22"/>
      <c r="EYU59" s="22"/>
      <c r="EYV59" s="22"/>
      <c r="EYW59" s="22"/>
      <c r="EYX59" s="22"/>
      <c r="EYY59" s="22"/>
      <c r="EYZ59" s="22"/>
      <c r="EZA59" s="22"/>
      <c r="EZB59" s="22"/>
      <c r="EZC59" s="22"/>
      <c r="EZD59" s="22"/>
      <c r="EZE59" s="22"/>
      <c r="EZF59" s="22"/>
      <c r="EZG59" s="22"/>
      <c r="EZH59" s="22"/>
      <c r="EZI59" s="22"/>
      <c r="EZJ59" s="22"/>
      <c r="EZK59" s="22"/>
      <c r="EZL59" s="22"/>
      <c r="EZM59" s="22"/>
      <c r="EZN59" s="22"/>
      <c r="EZO59" s="22"/>
      <c r="EZP59" s="22"/>
      <c r="EZQ59" s="22"/>
      <c r="EZR59" s="22"/>
      <c r="EZS59" s="22"/>
      <c r="EZT59" s="22"/>
      <c r="EZU59" s="22"/>
      <c r="EZV59" s="22"/>
      <c r="EZW59" s="22"/>
      <c r="EZX59" s="22"/>
      <c r="EZY59" s="22"/>
      <c r="EZZ59" s="22"/>
      <c r="FAA59" s="22"/>
      <c r="FAB59" s="22"/>
      <c r="FAC59" s="22"/>
      <c r="FAD59" s="22"/>
      <c r="FAE59" s="22"/>
      <c r="FAF59" s="22"/>
      <c r="FAG59" s="22"/>
      <c r="FAH59" s="22"/>
      <c r="FAI59" s="22"/>
      <c r="FAJ59" s="22"/>
      <c r="FAK59" s="22"/>
      <c r="FAL59" s="22"/>
      <c r="FAM59" s="22"/>
      <c r="FAN59" s="22"/>
      <c r="FAO59" s="22"/>
      <c r="FAP59" s="22"/>
      <c r="FAQ59" s="22"/>
      <c r="FAR59" s="22"/>
      <c r="FAS59" s="22"/>
      <c r="FAT59" s="22"/>
      <c r="FAU59" s="22"/>
      <c r="FAV59" s="22"/>
      <c r="FAW59" s="22"/>
      <c r="FAX59" s="22"/>
      <c r="FAY59" s="22"/>
      <c r="FAZ59" s="22"/>
      <c r="FBA59" s="22"/>
      <c r="FBB59" s="22"/>
      <c r="FBC59" s="22"/>
      <c r="FBD59" s="22"/>
      <c r="FBE59" s="22"/>
      <c r="FBF59" s="22"/>
      <c r="FBG59" s="22"/>
      <c r="FBH59" s="22"/>
      <c r="FBI59" s="22"/>
      <c r="FBJ59" s="22"/>
      <c r="FBK59" s="22"/>
      <c r="FBL59" s="22"/>
      <c r="FBM59" s="22"/>
      <c r="FBN59" s="22"/>
      <c r="FBO59" s="22"/>
      <c r="FBP59" s="22"/>
      <c r="FBQ59" s="22"/>
      <c r="FBR59" s="22"/>
      <c r="FBS59" s="22"/>
      <c r="FBT59" s="22"/>
      <c r="FBU59" s="22"/>
      <c r="FBV59" s="22"/>
      <c r="FBW59" s="22"/>
      <c r="FBX59" s="22"/>
      <c r="FBY59" s="22"/>
      <c r="FBZ59" s="22"/>
      <c r="FCA59" s="22"/>
      <c r="FCB59" s="22"/>
      <c r="FCC59" s="22"/>
      <c r="FCD59" s="22"/>
      <c r="FCE59" s="22"/>
      <c r="FCF59" s="22"/>
      <c r="FCG59" s="22"/>
      <c r="FCH59" s="22"/>
      <c r="FCI59" s="22"/>
      <c r="FCJ59" s="22"/>
      <c r="FCK59" s="22"/>
      <c r="FCL59" s="22"/>
      <c r="FCM59" s="22"/>
      <c r="FCN59" s="22"/>
      <c r="FCO59" s="22"/>
      <c r="FCP59" s="22"/>
      <c r="FCQ59" s="22"/>
      <c r="FCR59" s="22"/>
      <c r="FCS59" s="22"/>
      <c r="FCT59" s="22"/>
      <c r="FCU59" s="22"/>
      <c r="FCV59" s="22"/>
      <c r="FCW59" s="22"/>
      <c r="FCX59" s="22"/>
      <c r="FCY59" s="22"/>
      <c r="FCZ59" s="22"/>
      <c r="FDA59" s="22"/>
      <c r="FDB59" s="22"/>
      <c r="FDC59" s="22"/>
      <c r="FDD59" s="22"/>
      <c r="FDE59" s="22"/>
      <c r="FDF59" s="22"/>
      <c r="FDG59" s="22"/>
      <c r="FDH59" s="22"/>
      <c r="FDI59" s="22"/>
      <c r="FDJ59" s="22"/>
      <c r="FDK59" s="22"/>
      <c r="FDL59" s="22"/>
      <c r="FDM59" s="22"/>
      <c r="FDN59" s="22"/>
      <c r="FDO59" s="22"/>
      <c r="FDP59" s="22"/>
      <c r="FDQ59" s="22"/>
      <c r="FDR59" s="22"/>
      <c r="FDS59" s="22"/>
      <c r="FDT59" s="22"/>
      <c r="FDU59" s="22"/>
      <c r="FDV59" s="22"/>
      <c r="FDW59" s="22"/>
      <c r="FDX59" s="22"/>
      <c r="FDY59" s="22"/>
      <c r="FDZ59" s="22"/>
      <c r="FEA59" s="22"/>
      <c r="FEB59" s="22"/>
      <c r="FEC59" s="22"/>
      <c r="FED59" s="22"/>
      <c r="FEE59" s="22"/>
      <c r="FEF59" s="22"/>
      <c r="FEG59" s="22"/>
      <c r="FEH59" s="22"/>
      <c r="FEI59" s="22"/>
      <c r="FEJ59" s="22"/>
      <c r="FEK59" s="22"/>
      <c r="FEL59" s="22"/>
      <c r="FEM59" s="22"/>
      <c r="FEN59" s="22"/>
      <c r="FEO59" s="22"/>
      <c r="FEP59" s="22"/>
      <c r="FEQ59" s="22"/>
      <c r="FER59" s="22"/>
      <c r="FES59" s="22"/>
      <c r="FET59" s="22"/>
      <c r="FEU59" s="22"/>
      <c r="FEV59" s="22"/>
      <c r="FEW59" s="22"/>
      <c r="FEX59" s="22"/>
      <c r="FEY59" s="22"/>
      <c r="FEZ59" s="22"/>
      <c r="FFA59" s="22"/>
      <c r="FFB59" s="22"/>
      <c r="FFC59" s="22"/>
      <c r="FFD59" s="22"/>
      <c r="FFE59" s="22"/>
      <c r="FFF59" s="22"/>
      <c r="FFG59" s="22"/>
      <c r="FFH59" s="22"/>
      <c r="FFI59" s="22"/>
      <c r="FFJ59" s="22"/>
      <c r="FFK59" s="22"/>
      <c r="FFL59" s="22"/>
      <c r="FFM59" s="22"/>
      <c r="FFN59" s="22"/>
      <c r="FFO59" s="22"/>
      <c r="FFP59" s="22"/>
      <c r="FFQ59" s="22"/>
      <c r="FFR59" s="22"/>
      <c r="FFS59" s="22"/>
      <c r="FFT59" s="22"/>
      <c r="FFU59" s="22"/>
      <c r="FFV59" s="22"/>
      <c r="FFW59" s="22"/>
      <c r="FFX59" s="22"/>
      <c r="FFY59" s="22"/>
      <c r="FFZ59" s="22"/>
      <c r="FGA59" s="22"/>
      <c r="FGB59" s="22"/>
      <c r="FGC59" s="22"/>
      <c r="FGD59" s="22"/>
      <c r="FGE59" s="22"/>
      <c r="FGF59" s="22"/>
      <c r="FGG59" s="22"/>
      <c r="FGH59" s="22"/>
      <c r="FGI59" s="22"/>
      <c r="FGJ59" s="22"/>
      <c r="FGK59" s="22"/>
      <c r="FGL59" s="22"/>
      <c r="FGM59" s="22"/>
      <c r="FGN59" s="22"/>
      <c r="FGO59" s="22"/>
      <c r="FGP59" s="22"/>
      <c r="FGQ59" s="22"/>
      <c r="FGR59" s="22"/>
      <c r="FGS59" s="22"/>
      <c r="FGT59" s="22"/>
      <c r="FGU59" s="22"/>
      <c r="FGV59" s="22"/>
      <c r="FGW59" s="22"/>
      <c r="FGX59" s="22"/>
      <c r="FGY59" s="22"/>
      <c r="FGZ59" s="22"/>
      <c r="FHA59" s="22"/>
      <c r="FHB59" s="22"/>
      <c r="FHC59" s="22"/>
      <c r="FHD59" s="22"/>
      <c r="FHE59" s="22"/>
      <c r="FHF59" s="22"/>
      <c r="FHG59" s="22"/>
      <c r="FHH59" s="22"/>
      <c r="FHI59" s="22"/>
      <c r="FHJ59" s="22"/>
      <c r="FHK59" s="22"/>
      <c r="FHL59" s="22"/>
      <c r="FHM59" s="22"/>
      <c r="FHN59" s="22"/>
      <c r="FHO59" s="22"/>
      <c r="FHP59" s="22"/>
      <c r="FHQ59" s="22"/>
      <c r="FHR59" s="22"/>
      <c r="FHS59" s="22"/>
      <c r="FHT59" s="22"/>
      <c r="FHU59" s="22"/>
      <c r="FHV59" s="22"/>
      <c r="FHW59" s="22"/>
      <c r="FHX59" s="22"/>
      <c r="FHY59" s="22"/>
      <c r="FHZ59" s="22"/>
      <c r="FIA59" s="22"/>
      <c r="FIB59" s="22"/>
      <c r="FIC59" s="22"/>
      <c r="FID59" s="22"/>
      <c r="FIE59" s="22"/>
      <c r="FIF59" s="22"/>
      <c r="FIG59" s="22"/>
      <c r="FIH59" s="22"/>
      <c r="FII59" s="22"/>
      <c r="FIJ59" s="22"/>
      <c r="FIK59" s="22"/>
      <c r="FIL59" s="22"/>
      <c r="FIM59" s="22"/>
      <c r="FIN59" s="22"/>
      <c r="FIO59" s="22"/>
      <c r="FIP59" s="22"/>
      <c r="FIQ59" s="22"/>
      <c r="FIR59" s="22"/>
      <c r="FIS59" s="22"/>
      <c r="FIT59" s="22"/>
      <c r="FIU59" s="22"/>
      <c r="FIV59" s="22"/>
      <c r="FIW59" s="22"/>
      <c r="FIX59" s="22"/>
      <c r="FIY59" s="22"/>
      <c r="FIZ59" s="22"/>
      <c r="FJA59" s="22"/>
      <c r="FJB59" s="22"/>
      <c r="FJC59" s="22"/>
      <c r="FJD59" s="22"/>
      <c r="FJE59" s="22"/>
      <c r="FJF59" s="22"/>
      <c r="FJG59" s="22"/>
      <c r="FJH59" s="22"/>
      <c r="FJI59" s="22"/>
      <c r="FJJ59" s="22"/>
      <c r="FJK59" s="22"/>
      <c r="FJL59" s="22"/>
      <c r="FJM59" s="22"/>
      <c r="FJN59" s="22"/>
      <c r="FJO59" s="22"/>
      <c r="FJP59" s="22"/>
      <c r="FJQ59" s="22"/>
      <c r="FJR59" s="22"/>
      <c r="FJS59" s="22"/>
      <c r="FJT59" s="22"/>
      <c r="FJU59" s="22"/>
      <c r="FJV59" s="22"/>
      <c r="FJW59" s="22"/>
      <c r="FJX59" s="22"/>
      <c r="FJY59" s="22"/>
      <c r="FJZ59" s="22"/>
      <c r="FKA59" s="22"/>
      <c r="FKB59" s="22"/>
      <c r="FKC59" s="22"/>
      <c r="FKD59" s="22"/>
      <c r="FKE59" s="22"/>
      <c r="FKF59" s="22"/>
      <c r="FKG59" s="22"/>
      <c r="FKH59" s="22"/>
      <c r="FKI59" s="22"/>
      <c r="FKJ59" s="22"/>
      <c r="FKK59" s="22"/>
      <c r="FKL59" s="22"/>
      <c r="FKM59" s="22"/>
      <c r="FKN59" s="22"/>
      <c r="FKO59" s="22"/>
      <c r="FKP59" s="22"/>
      <c r="FKQ59" s="22"/>
      <c r="FKR59" s="22"/>
      <c r="FKS59" s="22"/>
      <c r="FKT59" s="22"/>
      <c r="FKU59" s="22"/>
      <c r="FKV59" s="22"/>
      <c r="FKW59" s="22"/>
      <c r="FKX59" s="22"/>
      <c r="FKY59" s="22"/>
      <c r="FKZ59" s="22"/>
      <c r="FLA59" s="22"/>
      <c r="FLB59" s="22"/>
      <c r="FLC59" s="22"/>
      <c r="FLD59" s="22"/>
      <c r="FLE59" s="22"/>
      <c r="FLF59" s="22"/>
      <c r="FLG59" s="22"/>
      <c r="FLH59" s="22"/>
      <c r="FLI59" s="22"/>
      <c r="FLJ59" s="22"/>
      <c r="FLK59" s="22"/>
      <c r="FLL59" s="22"/>
      <c r="FLM59" s="22"/>
      <c r="FLN59" s="22"/>
      <c r="FLO59" s="22"/>
      <c r="FLP59" s="22"/>
      <c r="FLQ59" s="22"/>
      <c r="FLR59" s="22"/>
      <c r="FLS59" s="22"/>
      <c r="FLT59" s="22"/>
      <c r="FLU59" s="22"/>
      <c r="FLV59" s="22"/>
      <c r="FLW59" s="22"/>
      <c r="FLX59" s="22"/>
      <c r="FLY59" s="22"/>
      <c r="FLZ59" s="22"/>
      <c r="FMA59" s="22"/>
      <c r="FMB59" s="22"/>
      <c r="FMC59" s="22"/>
      <c r="FMD59" s="22"/>
      <c r="FME59" s="22"/>
      <c r="FMF59" s="22"/>
      <c r="FMG59" s="22"/>
      <c r="FMH59" s="22"/>
      <c r="FMI59" s="22"/>
      <c r="FMJ59" s="22"/>
      <c r="FMK59" s="22"/>
      <c r="FML59" s="22"/>
      <c r="FMM59" s="22"/>
      <c r="FMN59" s="22"/>
      <c r="FMO59" s="22"/>
      <c r="FMP59" s="22"/>
      <c r="FMQ59" s="22"/>
      <c r="FMR59" s="22"/>
      <c r="FMS59" s="22"/>
      <c r="FMT59" s="22"/>
      <c r="FMU59" s="22"/>
      <c r="FMV59" s="22"/>
      <c r="FMW59" s="22"/>
      <c r="FMX59" s="22"/>
      <c r="FMY59" s="22"/>
      <c r="FMZ59" s="22"/>
      <c r="FNA59" s="22"/>
      <c r="FNB59" s="22"/>
      <c r="FNC59" s="22"/>
      <c r="FND59" s="22"/>
      <c r="FNE59" s="22"/>
      <c r="FNF59" s="22"/>
      <c r="FNG59" s="22"/>
      <c r="FNH59" s="22"/>
      <c r="FNI59" s="22"/>
      <c r="FNJ59" s="22"/>
      <c r="FNK59" s="22"/>
      <c r="FNL59" s="22"/>
      <c r="FNM59" s="22"/>
      <c r="FNN59" s="22"/>
      <c r="FNO59" s="22"/>
      <c r="FNP59" s="22"/>
      <c r="FNQ59" s="22"/>
      <c r="FNR59" s="22"/>
      <c r="FNS59" s="22"/>
      <c r="FNT59" s="22"/>
      <c r="FNU59" s="22"/>
      <c r="FNV59" s="22"/>
      <c r="FNW59" s="22"/>
      <c r="FNX59" s="22"/>
      <c r="FNY59" s="22"/>
      <c r="FNZ59" s="22"/>
      <c r="FOA59" s="22"/>
      <c r="FOB59" s="22"/>
      <c r="FOC59" s="22"/>
      <c r="FOD59" s="22"/>
      <c r="FOE59" s="22"/>
      <c r="FOF59" s="22"/>
      <c r="FOG59" s="22"/>
      <c r="FOH59" s="22"/>
      <c r="FOI59" s="22"/>
      <c r="FOJ59" s="22"/>
      <c r="FOK59" s="22"/>
      <c r="FOL59" s="22"/>
      <c r="FOM59" s="22"/>
      <c r="FON59" s="22"/>
      <c r="FOO59" s="22"/>
      <c r="FOP59" s="22"/>
      <c r="FOQ59" s="22"/>
      <c r="FOR59" s="22"/>
      <c r="FOS59" s="22"/>
      <c r="FOT59" s="22"/>
      <c r="FOU59" s="22"/>
      <c r="FOV59" s="22"/>
      <c r="FOW59" s="22"/>
      <c r="FOX59" s="22"/>
      <c r="FOY59" s="22"/>
      <c r="FOZ59" s="22"/>
      <c r="FPA59" s="22"/>
      <c r="FPB59" s="22"/>
      <c r="FPC59" s="22"/>
      <c r="FPD59" s="22"/>
      <c r="FPE59" s="22"/>
      <c r="FPF59" s="22"/>
      <c r="FPG59" s="22"/>
      <c r="FPH59" s="22"/>
      <c r="FPI59" s="22"/>
      <c r="FPJ59" s="22"/>
      <c r="FPK59" s="22"/>
      <c r="FPL59" s="22"/>
      <c r="FPM59" s="22"/>
      <c r="FPN59" s="22"/>
      <c r="FPO59" s="22"/>
      <c r="FPP59" s="22"/>
      <c r="FPQ59" s="22"/>
      <c r="FPR59" s="22"/>
      <c r="FPS59" s="22"/>
      <c r="FPT59" s="22"/>
      <c r="FPU59" s="22"/>
      <c r="FPV59" s="22"/>
      <c r="FPW59" s="22"/>
      <c r="FPX59" s="22"/>
      <c r="FPY59" s="22"/>
      <c r="FPZ59" s="22"/>
      <c r="FQA59" s="22"/>
      <c r="FQB59" s="22"/>
      <c r="FQC59" s="22"/>
      <c r="FQD59" s="22"/>
      <c r="FQE59" s="22"/>
      <c r="FQF59" s="22"/>
      <c r="FQG59" s="22"/>
      <c r="FQH59" s="22"/>
      <c r="FQI59" s="22"/>
      <c r="FQJ59" s="22"/>
      <c r="FQK59" s="22"/>
      <c r="FQL59" s="22"/>
      <c r="FQM59" s="22"/>
      <c r="FQN59" s="22"/>
      <c r="FQO59" s="22"/>
      <c r="FQP59" s="22"/>
      <c r="FQQ59" s="22"/>
      <c r="FQR59" s="22"/>
      <c r="FQS59" s="22"/>
      <c r="FQT59" s="22"/>
      <c r="FQU59" s="22"/>
      <c r="FQV59" s="22"/>
      <c r="FQW59" s="22"/>
      <c r="FQX59" s="22"/>
      <c r="FQY59" s="22"/>
      <c r="FQZ59" s="22"/>
      <c r="FRA59" s="22"/>
      <c r="FRB59" s="22"/>
      <c r="FRC59" s="22"/>
      <c r="FRD59" s="22"/>
      <c r="FRE59" s="22"/>
      <c r="FRF59" s="22"/>
      <c r="FRG59" s="22"/>
      <c r="FRH59" s="22"/>
      <c r="FRI59" s="22"/>
      <c r="FRJ59" s="22"/>
      <c r="FRK59" s="22"/>
      <c r="FRL59" s="22"/>
      <c r="FRM59" s="22"/>
      <c r="FRN59" s="22"/>
      <c r="FRO59" s="22"/>
      <c r="FRP59" s="22"/>
      <c r="FRQ59" s="22"/>
      <c r="FRR59" s="22"/>
      <c r="FRS59" s="22"/>
      <c r="FRT59" s="22"/>
      <c r="FRU59" s="22"/>
      <c r="FRV59" s="22"/>
      <c r="FRW59" s="22"/>
      <c r="FRX59" s="22"/>
      <c r="FRY59" s="22"/>
      <c r="FRZ59" s="22"/>
      <c r="FSA59" s="22"/>
      <c r="FSB59" s="22"/>
      <c r="FSC59" s="22"/>
      <c r="FSD59" s="22"/>
      <c r="FSE59" s="22"/>
      <c r="FSF59" s="22"/>
      <c r="FSG59" s="22"/>
      <c r="FSH59" s="22"/>
      <c r="FSI59" s="22"/>
      <c r="FSJ59" s="22"/>
      <c r="FSK59" s="22"/>
      <c r="FSL59" s="22"/>
      <c r="FSM59" s="22"/>
      <c r="FSN59" s="22"/>
      <c r="FSO59" s="22"/>
      <c r="FSP59" s="22"/>
      <c r="FSQ59" s="22"/>
      <c r="FSR59" s="22"/>
      <c r="FSS59" s="22"/>
      <c r="FST59" s="22"/>
      <c r="FSU59" s="22"/>
      <c r="FSV59" s="22"/>
      <c r="FSW59" s="22"/>
      <c r="FSX59" s="22"/>
      <c r="FSY59" s="22"/>
      <c r="FSZ59" s="22"/>
      <c r="FTA59" s="22"/>
      <c r="FTB59" s="22"/>
      <c r="FTC59" s="22"/>
      <c r="FTD59" s="22"/>
      <c r="FTE59" s="22"/>
      <c r="FTF59" s="22"/>
      <c r="FTG59" s="22"/>
      <c r="FTH59" s="22"/>
      <c r="FTI59" s="22"/>
      <c r="FTJ59" s="22"/>
      <c r="FTK59" s="22"/>
      <c r="FTL59" s="22"/>
      <c r="FTM59" s="22"/>
      <c r="FTN59" s="22"/>
      <c r="FTO59" s="22"/>
      <c r="FTP59" s="22"/>
      <c r="FTQ59" s="22"/>
      <c r="FTR59" s="22"/>
      <c r="FTS59" s="22"/>
      <c r="FTT59" s="22"/>
      <c r="FTU59" s="22"/>
      <c r="FTV59" s="22"/>
      <c r="FTW59" s="22"/>
      <c r="FTX59" s="22"/>
      <c r="FTY59" s="22"/>
      <c r="FTZ59" s="22"/>
      <c r="FUA59" s="22"/>
      <c r="FUB59" s="22"/>
      <c r="FUC59" s="22"/>
      <c r="FUD59" s="22"/>
      <c r="FUE59" s="22"/>
      <c r="FUF59" s="22"/>
      <c r="FUG59" s="22"/>
      <c r="FUH59" s="22"/>
      <c r="FUI59" s="22"/>
      <c r="FUJ59" s="22"/>
      <c r="FUK59" s="22"/>
      <c r="FUL59" s="22"/>
      <c r="FUM59" s="22"/>
      <c r="FUN59" s="22"/>
      <c r="FUO59" s="22"/>
      <c r="FUP59" s="22"/>
      <c r="FUQ59" s="22"/>
      <c r="FUR59" s="22"/>
      <c r="FUS59" s="22"/>
      <c r="FUT59" s="22"/>
      <c r="FUU59" s="22"/>
      <c r="FUV59" s="22"/>
      <c r="FUW59" s="22"/>
      <c r="FUX59" s="22"/>
      <c r="FUY59" s="22"/>
      <c r="FUZ59" s="22"/>
      <c r="FVA59" s="22"/>
      <c r="FVB59" s="22"/>
      <c r="FVC59" s="22"/>
      <c r="FVD59" s="22"/>
      <c r="FVE59" s="22"/>
      <c r="FVF59" s="22"/>
      <c r="FVG59" s="22"/>
      <c r="FVH59" s="22"/>
      <c r="FVI59" s="22"/>
      <c r="FVJ59" s="22"/>
      <c r="FVK59" s="22"/>
      <c r="FVL59" s="22"/>
      <c r="FVM59" s="22"/>
      <c r="FVN59" s="22"/>
      <c r="FVO59" s="22"/>
      <c r="FVP59" s="22"/>
      <c r="FVQ59" s="22"/>
      <c r="FVR59" s="22"/>
      <c r="FVS59" s="22"/>
      <c r="FVT59" s="22"/>
      <c r="FVU59" s="22"/>
      <c r="FVV59" s="22"/>
      <c r="FVW59" s="22"/>
      <c r="FVX59" s="22"/>
      <c r="FVY59" s="22"/>
      <c r="FVZ59" s="22"/>
      <c r="FWA59" s="22"/>
      <c r="FWB59" s="22"/>
      <c r="FWC59" s="22"/>
      <c r="FWD59" s="22"/>
      <c r="FWE59" s="22"/>
      <c r="FWF59" s="22"/>
      <c r="FWG59" s="22"/>
      <c r="FWH59" s="22"/>
      <c r="FWI59" s="22"/>
      <c r="FWJ59" s="22"/>
      <c r="FWK59" s="22"/>
      <c r="FWL59" s="22"/>
      <c r="FWM59" s="22"/>
      <c r="FWN59" s="22"/>
      <c r="FWO59" s="22"/>
      <c r="FWP59" s="22"/>
      <c r="FWQ59" s="22"/>
      <c r="FWR59" s="22"/>
      <c r="FWS59" s="22"/>
      <c r="FWT59" s="22"/>
      <c r="FWU59" s="22"/>
      <c r="FWV59" s="22"/>
      <c r="FWW59" s="22"/>
      <c r="FWX59" s="22"/>
      <c r="FWY59" s="22"/>
      <c r="FWZ59" s="22"/>
      <c r="FXA59" s="22"/>
      <c r="FXB59" s="22"/>
      <c r="FXC59" s="22"/>
      <c r="FXD59" s="22"/>
      <c r="FXE59" s="22"/>
      <c r="FXF59" s="22"/>
      <c r="FXG59" s="22"/>
      <c r="FXH59" s="22"/>
      <c r="FXI59" s="22"/>
      <c r="FXJ59" s="22"/>
      <c r="FXK59" s="22"/>
      <c r="FXL59" s="22"/>
      <c r="FXM59" s="22"/>
      <c r="FXN59" s="22"/>
      <c r="FXO59" s="22"/>
      <c r="FXP59" s="22"/>
      <c r="FXQ59" s="22"/>
      <c r="FXR59" s="22"/>
      <c r="FXS59" s="22"/>
      <c r="FXT59" s="22"/>
      <c r="FXU59" s="22"/>
      <c r="FXV59" s="22"/>
      <c r="FXW59" s="22"/>
      <c r="FXX59" s="22"/>
      <c r="FXY59" s="22"/>
      <c r="FXZ59" s="22"/>
      <c r="FYA59" s="22"/>
      <c r="FYB59" s="22"/>
      <c r="FYC59" s="22"/>
      <c r="FYD59" s="22"/>
      <c r="FYE59" s="22"/>
      <c r="FYF59" s="22"/>
      <c r="FYG59" s="22"/>
      <c r="FYH59" s="22"/>
      <c r="FYI59" s="22"/>
      <c r="FYJ59" s="22"/>
      <c r="FYK59" s="22"/>
      <c r="FYL59" s="22"/>
      <c r="FYM59" s="22"/>
      <c r="FYN59" s="22"/>
      <c r="FYO59" s="22"/>
      <c r="FYP59" s="22"/>
      <c r="FYQ59" s="22"/>
      <c r="FYR59" s="22"/>
      <c r="FYS59" s="22"/>
      <c r="FYT59" s="22"/>
      <c r="FYU59" s="22"/>
      <c r="FYV59" s="22"/>
      <c r="FYW59" s="22"/>
      <c r="FYX59" s="22"/>
      <c r="FYY59" s="22"/>
      <c r="FYZ59" s="22"/>
      <c r="FZA59" s="22"/>
      <c r="FZB59" s="22"/>
      <c r="FZC59" s="22"/>
      <c r="FZD59" s="22"/>
      <c r="FZE59" s="22"/>
      <c r="FZF59" s="22"/>
      <c r="FZG59" s="22"/>
      <c r="FZH59" s="22"/>
      <c r="FZI59" s="22"/>
      <c r="FZJ59" s="22"/>
      <c r="FZK59" s="22"/>
      <c r="FZL59" s="22"/>
      <c r="FZM59" s="22"/>
      <c r="FZN59" s="22"/>
      <c r="FZO59" s="22"/>
      <c r="FZP59" s="22"/>
      <c r="FZQ59" s="22"/>
      <c r="FZR59" s="22"/>
      <c r="FZS59" s="22"/>
      <c r="FZT59" s="22"/>
      <c r="FZU59" s="22"/>
      <c r="FZV59" s="22"/>
      <c r="FZW59" s="22"/>
      <c r="FZX59" s="22"/>
      <c r="FZY59" s="22"/>
      <c r="FZZ59" s="22"/>
      <c r="GAA59" s="22"/>
      <c r="GAB59" s="22"/>
      <c r="GAC59" s="22"/>
      <c r="GAD59" s="22"/>
      <c r="GAE59" s="22"/>
      <c r="GAF59" s="22"/>
      <c r="GAG59" s="22"/>
      <c r="GAH59" s="22"/>
      <c r="GAI59" s="22"/>
      <c r="GAJ59" s="22"/>
      <c r="GAK59" s="22"/>
      <c r="GAL59" s="22"/>
      <c r="GAM59" s="22"/>
      <c r="GAN59" s="22"/>
      <c r="GAO59" s="22"/>
      <c r="GAP59" s="22"/>
      <c r="GAQ59" s="22"/>
      <c r="GAR59" s="22"/>
      <c r="GAS59" s="22"/>
      <c r="GAT59" s="22"/>
      <c r="GAU59" s="22"/>
      <c r="GAV59" s="22"/>
      <c r="GAW59" s="22"/>
      <c r="GAX59" s="22"/>
      <c r="GAY59" s="22"/>
      <c r="GAZ59" s="22"/>
      <c r="GBA59" s="22"/>
      <c r="GBB59" s="22"/>
      <c r="GBC59" s="22"/>
      <c r="GBD59" s="22"/>
      <c r="GBE59" s="22"/>
      <c r="GBF59" s="22"/>
      <c r="GBG59" s="22"/>
      <c r="GBH59" s="22"/>
      <c r="GBI59" s="22"/>
      <c r="GBJ59" s="22"/>
      <c r="GBK59" s="22"/>
      <c r="GBL59" s="22"/>
      <c r="GBM59" s="22"/>
      <c r="GBN59" s="22"/>
      <c r="GBO59" s="22"/>
      <c r="GBP59" s="22"/>
      <c r="GBQ59" s="22"/>
      <c r="GBR59" s="22"/>
      <c r="GBS59" s="22"/>
      <c r="GBT59" s="22"/>
      <c r="GBU59" s="22"/>
      <c r="GBV59" s="22"/>
      <c r="GBW59" s="22"/>
      <c r="GBX59" s="22"/>
      <c r="GBY59" s="22"/>
      <c r="GBZ59" s="22"/>
      <c r="GCA59" s="22"/>
      <c r="GCB59" s="22"/>
      <c r="GCC59" s="22"/>
      <c r="GCD59" s="22"/>
      <c r="GCE59" s="22"/>
      <c r="GCF59" s="22"/>
      <c r="GCG59" s="22"/>
      <c r="GCH59" s="22"/>
      <c r="GCI59" s="22"/>
      <c r="GCJ59" s="22"/>
      <c r="GCK59" s="22"/>
      <c r="GCL59" s="22"/>
      <c r="GCM59" s="22"/>
      <c r="GCN59" s="22"/>
      <c r="GCO59" s="22"/>
      <c r="GCP59" s="22"/>
      <c r="GCQ59" s="22"/>
      <c r="GCR59" s="22"/>
      <c r="GCS59" s="22"/>
      <c r="GCT59" s="22"/>
      <c r="GCU59" s="22"/>
      <c r="GCV59" s="22"/>
      <c r="GCW59" s="22"/>
      <c r="GCX59" s="22"/>
      <c r="GCY59" s="22"/>
      <c r="GCZ59" s="22"/>
      <c r="GDA59" s="22"/>
      <c r="GDB59" s="22"/>
      <c r="GDC59" s="22"/>
      <c r="GDD59" s="22"/>
      <c r="GDE59" s="22"/>
      <c r="GDF59" s="22"/>
      <c r="GDG59" s="22"/>
      <c r="GDH59" s="22"/>
      <c r="GDI59" s="22"/>
      <c r="GDJ59" s="22"/>
      <c r="GDK59" s="22"/>
      <c r="GDL59" s="22"/>
      <c r="GDM59" s="22"/>
      <c r="GDN59" s="22"/>
      <c r="GDO59" s="22"/>
      <c r="GDP59" s="22"/>
      <c r="GDQ59" s="22"/>
      <c r="GDR59" s="22"/>
      <c r="GDS59" s="22"/>
      <c r="GDT59" s="22"/>
      <c r="GDU59" s="22"/>
      <c r="GDV59" s="22"/>
      <c r="GDW59" s="22"/>
      <c r="GDX59" s="22"/>
      <c r="GDY59" s="22"/>
      <c r="GDZ59" s="22"/>
      <c r="GEA59" s="22"/>
      <c r="GEB59" s="22"/>
      <c r="GEC59" s="22"/>
      <c r="GED59" s="22"/>
      <c r="GEE59" s="22"/>
      <c r="GEF59" s="22"/>
      <c r="GEG59" s="22"/>
      <c r="GEH59" s="22"/>
      <c r="GEI59" s="22"/>
      <c r="GEJ59" s="22"/>
      <c r="GEK59" s="22"/>
      <c r="GEL59" s="22"/>
      <c r="GEM59" s="22"/>
      <c r="GEN59" s="22"/>
      <c r="GEO59" s="22"/>
      <c r="GEP59" s="22"/>
      <c r="GEQ59" s="22"/>
      <c r="GER59" s="22"/>
      <c r="GES59" s="22"/>
      <c r="GET59" s="22"/>
      <c r="GEU59" s="22"/>
      <c r="GEV59" s="22"/>
      <c r="GEW59" s="22"/>
      <c r="GEX59" s="22"/>
      <c r="GEY59" s="22"/>
      <c r="GEZ59" s="22"/>
      <c r="GFA59" s="22"/>
      <c r="GFB59" s="22"/>
      <c r="GFC59" s="22"/>
      <c r="GFD59" s="22"/>
      <c r="GFE59" s="22"/>
      <c r="GFF59" s="22"/>
      <c r="GFG59" s="22"/>
      <c r="GFH59" s="22"/>
      <c r="GFI59" s="22"/>
      <c r="GFJ59" s="22"/>
      <c r="GFK59" s="22"/>
      <c r="GFL59" s="22"/>
      <c r="GFM59" s="22"/>
      <c r="GFN59" s="22"/>
      <c r="GFO59" s="22"/>
      <c r="GFP59" s="22"/>
      <c r="GFQ59" s="22"/>
      <c r="GFR59" s="22"/>
      <c r="GFS59" s="22"/>
      <c r="GFT59" s="22"/>
      <c r="GFU59" s="22"/>
      <c r="GFV59" s="22"/>
      <c r="GFW59" s="22"/>
      <c r="GFX59" s="22"/>
      <c r="GFY59" s="22"/>
      <c r="GFZ59" s="22"/>
      <c r="GGA59" s="22"/>
      <c r="GGB59" s="22"/>
      <c r="GGC59" s="22"/>
      <c r="GGD59" s="22"/>
      <c r="GGE59" s="22"/>
      <c r="GGF59" s="22"/>
      <c r="GGG59" s="22"/>
      <c r="GGH59" s="22"/>
      <c r="GGI59" s="22"/>
      <c r="GGJ59" s="22"/>
      <c r="GGK59" s="22"/>
      <c r="GGL59" s="22"/>
      <c r="GGM59" s="22"/>
      <c r="GGN59" s="22"/>
      <c r="GGO59" s="22"/>
      <c r="GGP59" s="22"/>
      <c r="GGQ59" s="22"/>
      <c r="GGR59" s="22"/>
      <c r="GGS59" s="22"/>
      <c r="GGT59" s="22"/>
      <c r="GGU59" s="22"/>
      <c r="GGV59" s="22"/>
      <c r="GGW59" s="22"/>
      <c r="GGX59" s="22"/>
      <c r="GGY59" s="22"/>
      <c r="GGZ59" s="22"/>
      <c r="GHA59" s="22"/>
      <c r="GHB59" s="22"/>
      <c r="GHC59" s="22"/>
      <c r="GHD59" s="22"/>
      <c r="GHE59" s="22"/>
      <c r="GHF59" s="22"/>
      <c r="GHG59" s="22"/>
      <c r="GHH59" s="22"/>
      <c r="GHI59" s="22"/>
      <c r="GHJ59" s="22"/>
      <c r="GHK59" s="22"/>
      <c r="GHL59" s="22"/>
      <c r="GHM59" s="22"/>
      <c r="GHN59" s="22"/>
      <c r="GHO59" s="22"/>
      <c r="GHP59" s="22"/>
      <c r="GHQ59" s="22"/>
      <c r="GHR59" s="22"/>
      <c r="GHS59" s="22"/>
      <c r="GHT59" s="22"/>
      <c r="GHU59" s="22"/>
      <c r="GHV59" s="22"/>
      <c r="GHW59" s="22"/>
      <c r="GHX59" s="22"/>
      <c r="GHY59" s="22"/>
      <c r="GHZ59" s="22"/>
      <c r="GIA59" s="22"/>
      <c r="GIB59" s="22"/>
      <c r="GIC59" s="22"/>
      <c r="GID59" s="22"/>
      <c r="GIE59" s="22"/>
      <c r="GIF59" s="22"/>
      <c r="GIG59" s="22"/>
      <c r="GIH59" s="22"/>
      <c r="GII59" s="22"/>
      <c r="GIJ59" s="22"/>
      <c r="GIK59" s="22"/>
      <c r="GIL59" s="22"/>
      <c r="GIM59" s="22"/>
      <c r="GIN59" s="22"/>
      <c r="GIO59" s="22"/>
      <c r="GIP59" s="22"/>
      <c r="GIQ59" s="22"/>
      <c r="GIR59" s="22"/>
      <c r="GIS59" s="22"/>
      <c r="GIT59" s="22"/>
      <c r="GIU59" s="22"/>
      <c r="GIV59" s="22"/>
      <c r="GIW59" s="22"/>
      <c r="GIX59" s="22"/>
      <c r="GIY59" s="22"/>
      <c r="GIZ59" s="22"/>
      <c r="GJA59" s="22"/>
      <c r="GJB59" s="22"/>
      <c r="GJC59" s="22"/>
      <c r="GJD59" s="22"/>
      <c r="GJE59" s="22"/>
      <c r="GJF59" s="22"/>
      <c r="GJG59" s="22"/>
      <c r="GJH59" s="22"/>
      <c r="GJI59" s="22"/>
      <c r="GJJ59" s="22"/>
      <c r="GJK59" s="22"/>
      <c r="GJL59" s="22"/>
      <c r="GJM59" s="22"/>
      <c r="GJN59" s="22"/>
      <c r="GJO59" s="22"/>
      <c r="GJP59" s="22"/>
      <c r="GJQ59" s="22"/>
      <c r="GJR59" s="22"/>
      <c r="GJS59" s="22"/>
      <c r="GJT59" s="22"/>
      <c r="GJU59" s="22"/>
      <c r="GJV59" s="22"/>
      <c r="GJW59" s="22"/>
      <c r="GJX59" s="22"/>
      <c r="GJY59" s="22"/>
      <c r="GJZ59" s="22"/>
      <c r="GKA59" s="22"/>
      <c r="GKB59" s="22"/>
      <c r="GKC59" s="22"/>
      <c r="GKD59" s="22"/>
      <c r="GKE59" s="22"/>
      <c r="GKF59" s="22"/>
      <c r="GKG59" s="22"/>
      <c r="GKH59" s="22"/>
      <c r="GKI59" s="22"/>
      <c r="GKJ59" s="22"/>
      <c r="GKK59" s="22"/>
      <c r="GKL59" s="22"/>
      <c r="GKM59" s="22"/>
      <c r="GKN59" s="22"/>
      <c r="GKO59" s="22"/>
      <c r="GKP59" s="22"/>
      <c r="GKQ59" s="22"/>
      <c r="GKR59" s="22"/>
      <c r="GKS59" s="22"/>
      <c r="GKT59" s="22"/>
      <c r="GKU59" s="22"/>
      <c r="GKV59" s="22"/>
      <c r="GKW59" s="22"/>
      <c r="GKX59" s="22"/>
      <c r="GKY59" s="22"/>
      <c r="GKZ59" s="22"/>
      <c r="GLA59" s="22"/>
      <c r="GLB59" s="22"/>
      <c r="GLC59" s="22"/>
      <c r="GLD59" s="22"/>
      <c r="GLE59" s="22"/>
      <c r="GLF59" s="22"/>
      <c r="GLG59" s="22"/>
      <c r="GLH59" s="22"/>
      <c r="GLI59" s="22"/>
      <c r="GLJ59" s="22"/>
      <c r="GLK59" s="22"/>
      <c r="GLL59" s="22"/>
      <c r="GLM59" s="22"/>
      <c r="GLN59" s="22"/>
      <c r="GLO59" s="22"/>
      <c r="GLP59" s="22"/>
      <c r="GLQ59" s="22"/>
      <c r="GLR59" s="22"/>
      <c r="GLS59" s="22"/>
      <c r="GLT59" s="22"/>
      <c r="GLU59" s="22"/>
      <c r="GLV59" s="22"/>
      <c r="GLW59" s="22"/>
      <c r="GLX59" s="22"/>
      <c r="GLY59" s="22"/>
      <c r="GLZ59" s="22"/>
      <c r="GMA59" s="22"/>
      <c r="GMB59" s="22"/>
      <c r="GMC59" s="22"/>
      <c r="GMD59" s="22"/>
      <c r="GME59" s="22"/>
      <c r="GMF59" s="22"/>
      <c r="GMG59" s="22"/>
      <c r="GMH59" s="22"/>
      <c r="GMI59" s="22"/>
      <c r="GMJ59" s="22"/>
      <c r="GMK59" s="22"/>
      <c r="GML59" s="22"/>
      <c r="GMM59" s="22"/>
      <c r="GMN59" s="22"/>
      <c r="GMO59" s="22"/>
      <c r="GMP59" s="22"/>
      <c r="GMQ59" s="22"/>
      <c r="GMR59" s="22"/>
      <c r="GMS59" s="22"/>
      <c r="GMT59" s="22"/>
      <c r="GMU59" s="22"/>
      <c r="GMV59" s="22"/>
      <c r="GMW59" s="22"/>
      <c r="GMX59" s="22"/>
      <c r="GMY59" s="22"/>
      <c r="GMZ59" s="22"/>
      <c r="GNA59" s="22"/>
      <c r="GNB59" s="22"/>
      <c r="GNC59" s="22"/>
      <c r="GND59" s="22"/>
      <c r="GNE59" s="22"/>
      <c r="GNF59" s="22"/>
      <c r="GNG59" s="22"/>
      <c r="GNH59" s="22"/>
      <c r="GNI59" s="22"/>
      <c r="GNJ59" s="22"/>
      <c r="GNK59" s="22"/>
      <c r="GNL59" s="22"/>
      <c r="GNM59" s="22"/>
      <c r="GNN59" s="22"/>
      <c r="GNO59" s="22"/>
      <c r="GNP59" s="22"/>
      <c r="GNQ59" s="22"/>
      <c r="GNR59" s="22"/>
      <c r="GNS59" s="22"/>
      <c r="GNT59" s="22"/>
      <c r="GNU59" s="22"/>
      <c r="GNV59" s="22"/>
      <c r="GNW59" s="22"/>
      <c r="GNX59" s="22"/>
      <c r="GNY59" s="22"/>
      <c r="GNZ59" s="22"/>
      <c r="GOA59" s="22"/>
      <c r="GOB59" s="22"/>
      <c r="GOC59" s="22"/>
      <c r="GOD59" s="22"/>
      <c r="GOE59" s="22"/>
      <c r="GOF59" s="22"/>
      <c r="GOG59" s="22"/>
      <c r="GOH59" s="22"/>
      <c r="GOI59" s="22"/>
      <c r="GOJ59" s="22"/>
      <c r="GOK59" s="22"/>
      <c r="GOL59" s="22"/>
      <c r="GOM59" s="22"/>
      <c r="GON59" s="22"/>
      <c r="GOO59" s="22"/>
      <c r="GOP59" s="22"/>
      <c r="GOQ59" s="22"/>
      <c r="GOR59" s="22"/>
      <c r="GOS59" s="22"/>
      <c r="GOT59" s="22"/>
      <c r="GOU59" s="22"/>
      <c r="GOV59" s="22"/>
      <c r="GOW59" s="22"/>
      <c r="GOX59" s="22"/>
      <c r="GOY59" s="22"/>
      <c r="GOZ59" s="22"/>
      <c r="GPA59" s="22"/>
      <c r="GPB59" s="22"/>
      <c r="GPC59" s="22"/>
      <c r="GPD59" s="22"/>
      <c r="GPE59" s="22"/>
      <c r="GPF59" s="22"/>
      <c r="GPG59" s="22"/>
      <c r="GPH59" s="22"/>
      <c r="GPI59" s="22"/>
      <c r="GPJ59" s="22"/>
      <c r="GPK59" s="22"/>
      <c r="GPL59" s="22"/>
      <c r="GPM59" s="22"/>
      <c r="GPN59" s="22"/>
      <c r="GPO59" s="22"/>
      <c r="GPP59" s="22"/>
      <c r="GPQ59" s="22"/>
      <c r="GPR59" s="22"/>
      <c r="GPS59" s="22"/>
      <c r="GPT59" s="22"/>
      <c r="GPU59" s="22"/>
      <c r="GPV59" s="22"/>
      <c r="GPW59" s="22"/>
      <c r="GPX59" s="22"/>
      <c r="GPY59" s="22"/>
      <c r="GPZ59" s="22"/>
      <c r="GQA59" s="22"/>
      <c r="GQB59" s="22"/>
      <c r="GQC59" s="22"/>
      <c r="GQD59" s="22"/>
      <c r="GQE59" s="22"/>
      <c r="GQF59" s="22"/>
      <c r="GQG59" s="22"/>
      <c r="GQH59" s="22"/>
      <c r="GQI59" s="22"/>
      <c r="GQJ59" s="22"/>
      <c r="GQK59" s="22"/>
      <c r="GQL59" s="22"/>
      <c r="GQM59" s="22"/>
      <c r="GQN59" s="22"/>
      <c r="GQO59" s="22"/>
      <c r="GQP59" s="22"/>
      <c r="GQQ59" s="22"/>
      <c r="GQR59" s="22"/>
      <c r="GQS59" s="22"/>
      <c r="GQT59" s="22"/>
      <c r="GQU59" s="22"/>
      <c r="GQV59" s="22"/>
      <c r="GQW59" s="22"/>
      <c r="GQX59" s="22"/>
      <c r="GQY59" s="22"/>
      <c r="GQZ59" s="22"/>
      <c r="GRA59" s="22"/>
      <c r="GRB59" s="22"/>
      <c r="GRC59" s="22"/>
      <c r="GRD59" s="22"/>
      <c r="GRE59" s="22"/>
      <c r="GRF59" s="22"/>
      <c r="GRG59" s="22"/>
      <c r="GRH59" s="22"/>
      <c r="GRI59" s="22"/>
      <c r="GRJ59" s="22"/>
      <c r="GRK59" s="22"/>
      <c r="GRL59" s="22"/>
      <c r="GRM59" s="22"/>
      <c r="GRN59" s="22"/>
      <c r="GRO59" s="22"/>
      <c r="GRP59" s="22"/>
      <c r="GRQ59" s="22"/>
      <c r="GRR59" s="22"/>
      <c r="GRS59" s="22"/>
      <c r="GRT59" s="22"/>
      <c r="GRU59" s="22"/>
      <c r="GRV59" s="22"/>
      <c r="GRW59" s="22"/>
      <c r="GRX59" s="22"/>
      <c r="GRY59" s="22"/>
      <c r="GRZ59" s="22"/>
      <c r="GSA59" s="22"/>
      <c r="GSB59" s="22"/>
      <c r="GSC59" s="22"/>
      <c r="GSD59" s="22"/>
      <c r="GSE59" s="22"/>
      <c r="GSF59" s="22"/>
      <c r="GSG59" s="22"/>
      <c r="GSH59" s="22"/>
      <c r="GSI59" s="22"/>
      <c r="GSJ59" s="22"/>
      <c r="GSK59" s="22"/>
      <c r="GSL59" s="22"/>
      <c r="GSM59" s="22"/>
      <c r="GSN59" s="22"/>
      <c r="GSO59" s="22"/>
      <c r="GSP59" s="22"/>
      <c r="GSQ59" s="22"/>
      <c r="GSR59" s="22"/>
      <c r="GSS59" s="22"/>
      <c r="GST59" s="22"/>
      <c r="GSU59" s="22"/>
      <c r="GSV59" s="22"/>
      <c r="GSW59" s="22"/>
      <c r="GSX59" s="22"/>
      <c r="GSY59" s="22"/>
      <c r="GSZ59" s="22"/>
      <c r="GTA59" s="22"/>
      <c r="GTB59" s="22"/>
      <c r="GTC59" s="22"/>
      <c r="GTD59" s="22"/>
      <c r="GTE59" s="22"/>
      <c r="GTF59" s="22"/>
      <c r="GTG59" s="22"/>
      <c r="GTH59" s="22"/>
      <c r="GTI59" s="22"/>
      <c r="GTJ59" s="22"/>
      <c r="GTK59" s="22"/>
      <c r="GTL59" s="22"/>
      <c r="GTM59" s="22"/>
      <c r="GTN59" s="22"/>
      <c r="GTO59" s="22"/>
      <c r="GTP59" s="22"/>
      <c r="GTQ59" s="22"/>
      <c r="GTR59" s="22"/>
      <c r="GTS59" s="22"/>
      <c r="GTT59" s="22"/>
      <c r="GTU59" s="22"/>
      <c r="GTV59" s="22"/>
      <c r="GTW59" s="22"/>
      <c r="GTX59" s="22"/>
      <c r="GTY59" s="22"/>
      <c r="GTZ59" s="22"/>
      <c r="GUA59" s="22"/>
      <c r="GUB59" s="22"/>
      <c r="GUC59" s="22"/>
      <c r="GUD59" s="22"/>
      <c r="GUE59" s="22"/>
      <c r="GUF59" s="22"/>
      <c r="GUG59" s="22"/>
      <c r="GUH59" s="22"/>
      <c r="GUI59" s="22"/>
      <c r="GUJ59" s="22"/>
      <c r="GUK59" s="22"/>
      <c r="GUL59" s="22"/>
      <c r="GUM59" s="22"/>
      <c r="GUN59" s="22"/>
      <c r="GUO59" s="22"/>
      <c r="GUP59" s="22"/>
      <c r="GUQ59" s="22"/>
      <c r="GUR59" s="22"/>
      <c r="GUS59" s="22"/>
      <c r="GUT59" s="22"/>
      <c r="GUU59" s="22"/>
      <c r="GUV59" s="22"/>
      <c r="GUW59" s="22"/>
      <c r="GUX59" s="22"/>
      <c r="GUY59" s="22"/>
      <c r="GUZ59" s="22"/>
      <c r="GVA59" s="22"/>
      <c r="GVB59" s="22"/>
      <c r="GVC59" s="22"/>
      <c r="GVD59" s="22"/>
      <c r="GVE59" s="22"/>
      <c r="GVF59" s="22"/>
      <c r="GVG59" s="22"/>
      <c r="GVH59" s="22"/>
      <c r="GVI59" s="22"/>
      <c r="GVJ59" s="22"/>
      <c r="GVK59" s="22"/>
      <c r="GVL59" s="22"/>
      <c r="GVM59" s="22"/>
      <c r="GVN59" s="22"/>
      <c r="GVO59" s="22"/>
      <c r="GVP59" s="22"/>
      <c r="GVQ59" s="22"/>
      <c r="GVR59" s="22"/>
      <c r="GVS59" s="22"/>
      <c r="GVT59" s="22"/>
      <c r="GVU59" s="22"/>
      <c r="GVV59" s="22"/>
      <c r="GVW59" s="22"/>
      <c r="GVX59" s="22"/>
      <c r="GVY59" s="22"/>
      <c r="GVZ59" s="22"/>
      <c r="GWA59" s="22"/>
      <c r="GWB59" s="22"/>
      <c r="GWC59" s="22"/>
      <c r="GWD59" s="22"/>
      <c r="GWE59" s="22"/>
      <c r="GWF59" s="22"/>
      <c r="GWG59" s="22"/>
      <c r="GWH59" s="22"/>
      <c r="GWI59" s="22"/>
      <c r="GWJ59" s="22"/>
      <c r="GWK59" s="22"/>
      <c r="GWL59" s="22"/>
      <c r="GWM59" s="22"/>
      <c r="GWN59" s="22"/>
      <c r="GWO59" s="22"/>
      <c r="GWP59" s="22"/>
      <c r="GWQ59" s="22"/>
      <c r="GWR59" s="22"/>
      <c r="GWS59" s="22"/>
      <c r="GWT59" s="22"/>
      <c r="GWU59" s="22"/>
      <c r="GWV59" s="22"/>
      <c r="GWW59" s="22"/>
      <c r="GWX59" s="22"/>
      <c r="GWY59" s="22"/>
      <c r="GWZ59" s="22"/>
      <c r="GXA59" s="22"/>
      <c r="GXB59" s="22"/>
      <c r="GXC59" s="22"/>
      <c r="GXD59" s="22"/>
      <c r="GXE59" s="22"/>
      <c r="GXF59" s="22"/>
      <c r="GXG59" s="22"/>
      <c r="GXH59" s="22"/>
      <c r="GXI59" s="22"/>
      <c r="GXJ59" s="22"/>
      <c r="GXK59" s="22"/>
      <c r="GXL59" s="22"/>
      <c r="GXM59" s="22"/>
      <c r="GXN59" s="22"/>
      <c r="GXO59" s="22"/>
      <c r="GXP59" s="22"/>
      <c r="GXQ59" s="22"/>
      <c r="GXR59" s="22"/>
      <c r="GXS59" s="22"/>
      <c r="GXT59" s="22"/>
      <c r="GXU59" s="22"/>
      <c r="GXV59" s="22"/>
      <c r="GXW59" s="22"/>
      <c r="GXX59" s="22"/>
      <c r="GXY59" s="22"/>
      <c r="GXZ59" s="22"/>
      <c r="GYA59" s="22"/>
      <c r="GYB59" s="22"/>
      <c r="GYC59" s="22"/>
      <c r="GYD59" s="22"/>
      <c r="GYE59" s="22"/>
      <c r="GYF59" s="22"/>
      <c r="GYG59" s="22"/>
      <c r="GYH59" s="22"/>
      <c r="GYI59" s="22"/>
      <c r="GYJ59" s="22"/>
      <c r="GYK59" s="22"/>
      <c r="GYL59" s="22"/>
      <c r="GYM59" s="22"/>
      <c r="GYN59" s="22"/>
      <c r="GYO59" s="22"/>
      <c r="GYP59" s="22"/>
      <c r="GYQ59" s="22"/>
      <c r="GYR59" s="22"/>
      <c r="GYS59" s="22"/>
      <c r="GYT59" s="22"/>
      <c r="GYU59" s="22"/>
      <c r="GYV59" s="22"/>
      <c r="GYW59" s="22"/>
      <c r="GYX59" s="22"/>
      <c r="GYY59" s="22"/>
      <c r="GYZ59" s="22"/>
      <c r="GZA59" s="22"/>
      <c r="GZB59" s="22"/>
      <c r="GZC59" s="22"/>
      <c r="GZD59" s="22"/>
      <c r="GZE59" s="22"/>
      <c r="GZF59" s="22"/>
      <c r="GZG59" s="22"/>
      <c r="GZH59" s="22"/>
      <c r="GZI59" s="22"/>
      <c r="GZJ59" s="22"/>
      <c r="GZK59" s="22"/>
      <c r="GZL59" s="22"/>
      <c r="GZM59" s="22"/>
      <c r="GZN59" s="22"/>
      <c r="GZO59" s="22"/>
      <c r="GZP59" s="22"/>
      <c r="GZQ59" s="22"/>
      <c r="GZR59" s="22"/>
      <c r="GZS59" s="22"/>
      <c r="GZT59" s="22"/>
      <c r="GZU59" s="22"/>
      <c r="GZV59" s="22"/>
      <c r="GZW59" s="22"/>
      <c r="GZX59" s="22"/>
      <c r="GZY59" s="22"/>
      <c r="GZZ59" s="22"/>
      <c r="HAA59" s="22"/>
      <c r="HAB59" s="22"/>
      <c r="HAC59" s="22"/>
      <c r="HAD59" s="22"/>
      <c r="HAE59" s="22"/>
      <c r="HAF59" s="22"/>
      <c r="HAG59" s="22"/>
      <c r="HAH59" s="22"/>
      <c r="HAI59" s="22"/>
      <c r="HAJ59" s="22"/>
      <c r="HAK59" s="22"/>
      <c r="HAL59" s="22"/>
      <c r="HAM59" s="22"/>
      <c r="HAN59" s="22"/>
      <c r="HAO59" s="22"/>
      <c r="HAP59" s="22"/>
      <c r="HAQ59" s="22"/>
      <c r="HAR59" s="22"/>
      <c r="HAS59" s="22"/>
      <c r="HAT59" s="22"/>
      <c r="HAU59" s="22"/>
      <c r="HAV59" s="22"/>
      <c r="HAW59" s="22"/>
      <c r="HAX59" s="22"/>
      <c r="HAY59" s="22"/>
      <c r="HAZ59" s="22"/>
      <c r="HBA59" s="22"/>
      <c r="HBB59" s="22"/>
      <c r="HBC59" s="22"/>
      <c r="HBD59" s="22"/>
      <c r="HBE59" s="22"/>
      <c r="HBF59" s="22"/>
      <c r="HBG59" s="22"/>
      <c r="HBH59" s="22"/>
      <c r="HBI59" s="22"/>
      <c r="HBJ59" s="22"/>
      <c r="HBK59" s="22"/>
      <c r="HBL59" s="22"/>
      <c r="HBM59" s="22"/>
      <c r="HBN59" s="22"/>
      <c r="HBO59" s="22"/>
      <c r="HBP59" s="22"/>
      <c r="HBQ59" s="22"/>
      <c r="HBR59" s="22"/>
      <c r="HBS59" s="22"/>
      <c r="HBT59" s="22"/>
      <c r="HBU59" s="22"/>
      <c r="HBV59" s="22"/>
      <c r="HBW59" s="22"/>
      <c r="HBX59" s="22"/>
      <c r="HBY59" s="22"/>
      <c r="HBZ59" s="22"/>
      <c r="HCA59" s="22"/>
      <c r="HCB59" s="22"/>
      <c r="HCC59" s="22"/>
      <c r="HCD59" s="22"/>
      <c r="HCE59" s="22"/>
      <c r="HCF59" s="22"/>
      <c r="HCG59" s="22"/>
      <c r="HCH59" s="22"/>
      <c r="HCI59" s="22"/>
      <c r="HCJ59" s="22"/>
      <c r="HCK59" s="22"/>
      <c r="HCL59" s="22"/>
      <c r="HCM59" s="22"/>
      <c r="HCN59" s="22"/>
      <c r="HCO59" s="22"/>
      <c r="HCP59" s="22"/>
      <c r="HCQ59" s="22"/>
      <c r="HCR59" s="22"/>
      <c r="HCS59" s="22"/>
      <c r="HCT59" s="22"/>
      <c r="HCU59" s="22"/>
      <c r="HCV59" s="22"/>
      <c r="HCW59" s="22"/>
      <c r="HCX59" s="22"/>
      <c r="HCY59" s="22"/>
      <c r="HCZ59" s="22"/>
      <c r="HDA59" s="22"/>
      <c r="HDB59" s="22"/>
      <c r="HDC59" s="22"/>
      <c r="HDD59" s="22"/>
      <c r="HDE59" s="22"/>
      <c r="HDF59" s="22"/>
      <c r="HDG59" s="22"/>
      <c r="HDH59" s="22"/>
      <c r="HDI59" s="22"/>
      <c r="HDJ59" s="22"/>
      <c r="HDK59" s="22"/>
      <c r="HDL59" s="22"/>
      <c r="HDM59" s="22"/>
      <c r="HDN59" s="22"/>
      <c r="HDO59" s="22"/>
      <c r="HDP59" s="22"/>
      <c r="HDQ59" s="22"/>
      <c r="HDR59" s="22"/>
      <c r="HDS59" s="22"/>
      <c r="HDT59" s="22"/>
      <c r="HDU59" s="22"/>
      <c r="HDV59" s="22"/>
      <c r="HDW59" s="22"/>
      <c r="HDX59" s="22"/>
      <c r="HDY59" s="22"/>
      <c r="HDZ59" s="22"/>
      <c r="HEA59" s="22"/>
      <c r="HEB59" s="22"/>
      <c r="HEC59" s="22"/>
      <c r="HED59" s="22"/>
      <c r="HEE59" s="22"/>
      <c r="HEF59" s="22"/>
      <c r="HEG59" s="22"/>
      <c r="HEH59" s="22"/>
      <c r="HEI59" s="22"/>
      <c r="HEJ59" s="22"/>
      <c r="HEK59" s="22"/>
      <c r="HEL59" s="22"/>
      <c r="HEM59" s="22"/>
      <c r="HEN59" s="22"/>
      <c r="HEO59" s="22"/>
      <c r="HEP59" s="22"/>
      <c r="HEQ59" s="22"/>
      <c r="HER59" s="22"/>
      <c r="HES59" s="22"/>
      <c r="HET59" s="22"/>
      <c r="HEU59" s="22"/>
      <c r="HEV59" s="22"/>
      <c r="HEW59" s="22"/>
      <c r="HEX59" s="22"/>
      <c r="HEY59" s="22"/>
      <c r="HEZ59" s="22"/>
      <c r="HFA59" s="22"/>
      <c r="HFB59" s="22"/>
      <c r="HFC59" s="22"/>
      <c r="HFD59" s="22"/>
      <c r="HFE59" s="22"/>
      <c r="HFF59" s="22"/>
      <c r="HFG59" s="22"/>
      <c r="HFH59" s="22"/>
      <c r="HFI59" s="22"/>
      <c r="HFJ59" s="22"/>
      <c r="HFK59" s="22"/>
      <c r="HFL59" s="22"/>
      <c r="HFM59" s="22"/>
      <c r="HFN59" s="22"/>
      <c r="HFO59" s="22"/>
      <c r="HFP59" s="22"/>
      <c r="HFQ59" s="22"/>
      <c r="HFR59" s="22"/>
      <c r="HFS59" s="22"/>
      <c r="HFT59" s="22"/>
      <c r="HFU59" s="22"/>
      <c r="HFV59" s="22"/>
      <c r="HFW59" s="22"/>
      <c r="HFX59" s="22"/>
      <c r="HFY59" s="22"/>
      <c r="HFZ59" s="22"/>
      <c r="HGA59" s="22"/>
      <c r="HGB59" s="22"/>
      <c r="HGC59" s="22"/>
      <c r="HGD59" s="22"/>
      <c r="HGE59" s="22"/>
      <c r="HGF59" s="22"/>
      <c r="HGG59" s="22"/>
      <c r="HGH59" s="22"/>
      <c r="HGI59" s="22"/>
      <c r="HGJ59" s="22"/>
      <c r="HGK59" s="22"/>
      <c r="HGL59" s="22"/>
      <c r="HGM59" s="22"/>
      <c r="HGN59" s="22"/>
      <c r="HGO59" s="22"/>
      <c r="HGP59" s="22"/>
      <c r="HGQ59" s="22"/>
      <c r="HGR59" s="22"/>
      <c r="HGS59" s="22"/>
      <c r="HGT59" s="22"/>
      <c r="HGU59" s="22"/>
      <c r="HGV59" s="22"/>
      <c r="HGW59" s="22"/>
      <c r="HGX59" s="22"/>
      <c r="HGY59" s="22"/>
      <c r="HGZ59" s="22"/>
      <c r="HHA59" s="22"/>
      <c r="HHB59" s="22"/>
      <c r="HHC59" s="22"/>
      <c r="HHD59" s="22"/>
      <c r="HHE59" s="22"/>
      <c r="HHF59" s="22"/>
      <c r="HHG59" s="22"/>
      <c r="HHH59" s="22"/>
      <c r="HHI59" s="22"/>
      <c r="HHJ59" s="22"/>
      <c r="HHK59" s="22"/>
      <c r="HHL59" s="22"/>
      <c r="HHM59" s="22"/>
      <c r="HHN59" s="22"/>
      <c r="HHO59" s="22"/>
      <c r="HHP59" s="22"/>
      <c r="HHQ59" s="22"/>
      <c r="HHR59" s="22"/>
      <c r="HHS59" s="22"/>
      <c r="HHT59" s="22"/>
      <c r="HHU59" s="22"/>
      <c r="HHV59" s="22"/>
      <c r="HHW59" s="22"/>
      <c r="HHX59" s="22"/>
      <c r="HHY59" s="22"/>
      <c r="HHZ59" s="22"/>
      <c r="HIA59" s="22"/>
      <c r="HIB59" s="22"/>
      <c r="HIC59" s="22"/>
      <c r="HID59" s="22"/>
      <c r="HIE59" s="22"/>
      <c r="HIF59" s="22"/>
      <c r="HIG59" s="22"/>
      <c r="HIH59" s="22"/>
      <c r="HII59" s="22"/>
      <c r="HIJ59" s="22"/>
      <c r="HIK59" s="22"/>
      <c r="HIL59" s="22"/>
      <c r="HIM59" s="22"/>
      <c r="HIN59" s="22"/>
      <c r="HIO59" s="22"/>
      <c r="HIP59" s="22"/>
      <c r="HIQ59" s="22"/>
      <c r="HIR59" s="22"/>
      <c r="HIS59" s="22"/>
      <c r="HIT59" s="22"/>
      <c r="HIU59" s="22"/>
      <c r="HIV59" s="22"/>
      <c r="HIW59" s="22"/>
      <c r="HIX59" s="22"/>
      <c r="HIY59" s="22"/>
      <c r="HIZ59" s="22"/>
      <c r="HJA59" s="22"/>
      <c r="HJB59" s="22"/>
      <c r="HJC59" s="22"/>
      <c r="HJD59" s="22"/>
      <c r="HJE59" s="22"/>
      <c r="HJF59" s="22"/>
      <c r="HJG59" s="22"/>
      <c r="HJH59" s="22"/>
      <c r="HJI59" s="22"/>
      <c r="HJJ59" s="22"/>
      <c r="HJK59" s="22"/>
      <c r="HJL59" s="22"/>
      <c r="HJM59" s="22"/>
      <c r="HJN59" s="22"/>
      <c r="HJO59" s="22"/>
      <c r="HJP59" s="22"/>
      <c r="HJQ59" s="22"/>
      <c r="HJR59" s="22"/>
      <c r="HJS59" s="22"/>
      <c r="HJT59" s="22"/>
      <c r="HJU59" s="22"/>
      <c r="HJV59" s="22"/>
      <c r="HJW59" s="22"/>
      <c r="HJX59" s="22"/>
      <c r="HJY59" s="22"/>
      <c r="HJZ59" s="22"/>
      <c r="HKA59" s="22"/>
      <c r="HKB59" s="22"/>
      <c r="HKC59" s="22"/>
      <c r="HKD59" s="22"/>
      <c r="HKE59" s="22"/>
      <c r="HKF59" s="22"/>
      <c r="HKG59" s="22"/>
      <c r="HKH59" s="22"/>
      <c r="HKI59" s="22"/>
      <c r="HKJ59" s="22"/>
      <c r="HKK59" s="22"/>
      <c r="HKL59" s="22"/>
      <c r="HKM59" s="22"/>
      <c r="HKN59" s="22"/>
      <c r="HKO59" s="22"/>
      <c r="HKP59" s="22"/>
      <c r="HKQ59" s="22"/>
      <c r="HKR59" s="22"/>
      <c r="HKS59" s="22"/>
      <c r="HKT59" s="22"/>
      <c r="HKU59" s="22"/>
      <c r="HKV59" s="22"/>
      <c r="HKW59" s="22"/>
      <c r="HKX59" s="22"/>
      <c r="HKY59" s="22"/>
      <c r="HKZ59" s="22"/>
      <c r="HLA59" s="22"/>
      <c r="HLB59" s="22"/>
      <c r="HLC59" s="22"/>
      <c r="HLD59" s="22"/>
      <c r="HLE59" s="22"/>
      <c r="HLF59" s="22"/>
      <c r="HLG59" s="22"/>
      <c r="HLH59" s="22"/>
      <c r="HLI59" s="22"/>
      <c r="HLJ59" s="22"/>
      <c r="HLK59" s="22"/>
      <c r="HLL59" s="22"/>
      <c r="HLM59" s="22"/>
      <c r="HLN59" s="22"/>
      <c r="HLO59" s="22"/>
      <c r="HLP59" s="22"/>
      <c r="HLQ59" s="22"/>
      <c r="HLR59" s="22"/>
      <c r="HLS59" s="22"/>
      <c r="HLT59" s="22"/>
      <c r="HLU59" s="22"/>
      <c r="HLV59" s="22"/>
      <c r="HLW59" s="22"/>
      <c r="HLX59" s="22"/>
      <c r="HLY59" s="22"/>
      <c r="HLZ59" s="22"/>
      <c r="HMA59" s="22"/>
      <c r="HMB59" s="22"/>
      <c r="HMC59" s="22"/>
      <c r="HMD59" s="22"/>
      <c r="HME59" s="22"/>
      <c r="HMF59" s="22"/>
      <c r="HMG59" s="22"/>
      <c r="HMH59" s="22"/>
      <c r="HMI59" s="22"/>
      <c r="HMJ59" s="22"/>
      <c r="HMK59" s="22"/>
      <c r="HML59" s="22"/>
      <c r="HMM59" s="22"/>
      <c r="HMN59" s="22"/>
      <c r="HMO59" s="22"/>
      <c r="HMP59" s="22"/>
      <c r="HMQ59" s="22"/>
      <c r="HMR59" s="22"/>
      <c r="HMS59" s="22"/>
      <c r="HMT59" s="22"/>
      <c r="HMU59" s="22"/>
      <c r="HMV59" s="22"/>
      <c r="HMW59" s="22"/>
      <c r="HMX59" s="22"/>
      <c r="HMY59" s="22"/>
      <c r="HMZ59" s="22"/>
      <c r="HNA59" s="22"/>
      <c r="HNB59" s="22"/>
      <c r="HNC59" s="22"/>
      <c r="HND59" s="22"/>
      <c r="HNE59" s="22"/>
      <c r="HNF59" s="22"/>
      <c r="HNG59" s="22"/>
      <c r="HNH59" s="22"/>
      <c r="HNI59" s="22"/>
      <c r="HNJ59" s="22"/>
      <c r="HNK59" s="22"/>
      <c r="HNL59" s="22"/>
      <c r="HNM59" s="22"/>
      <c r="HNN59" s="22"/>
      <c r="HNO59" s="22"/>
      <c r="HNP59" s="22"/>
      <c r="HNQ59" s="22"/>
      <c r="HNR59" s="22"/>
      <c r="HNS59" s="22"/>
      <c r="HNT59" s="22"/>
      <c r="HNU59" s="22"/>
      <c r="HNV59" s="22"/>
      <c r="HNW59" s="22"/>
      <c r="HNX59" s="22"/>
      <c r="HNY59" s="22"/>
      <c r="HNZ59" s="22"/>
      <c r="HOA59" s="22"/>
      <c r="HOB59" s="22"/>
      <c r="HOC59" s="22"/>
      <c r="HOD59" s="22"/>
      <c r="HOE59" s="22"/>
      <c r="HOF59" s="22"/>
      <c r="HOG59" s="22"/>
      <c r="HOH59" s="22"/>
      <c r="HOI59" s="22"/>
      <c r="HOJ59" s="22"/>
      <c r="HOK59" s="22"/>
      <c r="HOL59" s="22"/>
      <c r="HOM59" s="22"/>
      <c r="HON59" s="22"/>
      <c r="HOO59" s="22"/>
      <c r="HOP59" s="22"/>
      <c r="HOQ59" s="22"/>
      <c r="HOR59" s="22"/>
      <c r="HOS59" s="22"/>
      <c r="HOT59" s="22"/>
      <c r="HOU59" s="22"/>
      <c r="HOV59" s="22"/>
      <c r="HOW59" s="22"/>
      <c r="HOX59" s="22"/>
      <c r="HOY59" s="22"/>
      <c r="HOZ59" s="22"/>
      <c r="HPA59" s="22"/>
      <c r="HPB59" s="22"/>
      <c r="HPC59" s="22"/>
      <c r="HPD59" s="22"/>
      <c r="HPE59" s="22"/>
      <c r="HPF59" s="22"/>
      <c r="HPG59" s="22"/>
      <c r="HPH59" s="22"/>
      <c r="HPI59" s="22"/>
      <c r="HPJ59" s="22"/>
      <c r="HPK59" s="22"/>
      <c r="HPL59" s="22"/>
      <c r="HPM59" s="22"/>
      <c r="HPN59" s="22"/>
      <c r="HPO59" s="22"/>
      <c r="HPP59" s="22"/>
      <c r="HPQ59" s="22"/>
      <c r="HPR59" s="22"/>
      <c r="HPS59" s="22"/>
      <c r="HPT59" s="22"/>
      <c r="HPU59" s="22"/>
      <c r="HPV59" s="22"/>
      <c r="HPW59" s="22"/>
      <c r="HPX59" s="22"/>
      <c r="HPY59" s="22"/>
      <c r="HPZ59" s="22"/>
      <c r="HQA59" s="22"/>
      <c r="HQB59" s="22"/>
      <c r="HQC59" s="22"/>
      <c r="HQD59" s="22"/>
      <c r="HQE59" s="22"/>
      <c r="HQF59" s="22"/>
      <c r="HQG59" s="22"/>
      <c r="HQH59" s="22"/>
      <c r="HQI59" s="22"/>
      <c r="HQJ59" s="22"/>
      <c r="HQK59" s="22"/>
      <c r="HQL59" s="22"/>
      <c r="HQM59" s="22"/>
      <c r="HQN59" s="22"/>
      <c r="HQO59" s="22"/>
      <c r="HQP59" s="22"/>
      <c r="HQQ59" s="22"/>
      <c r="HQR59" s="22"/>
      <c r="HQS59" s="22"/>
      <c r="HQT59" s="22"/>
      <c r="HQU59" s="22"/>
      <c r="HQV59" s="22"/>
      <c r="HQW59" s="22"/>
      <c r="HQX59" s="22"/>
      <c r="HQY59" s="22"/>
      <c r="HQZ59" s="22"/>
      <c r="HRA59" s="22"/>
      <c r="HRB59" s="22"/>
      <c r="HRC59" s="22"/>
      <c r="HRD59" s="22"/>
      <c r="HRE59" s="22"/>
      <c r="HRF59" s="22"/>
      <c r="HRG59" s="22"/>
      <c r="HRH59" s="22"/>
      <c r="HRI59" s="22"/>
      <c r="HRJ59" s="22"/>
      <c r="HRK59" s="22"/>
      <c r="HRL59" s="22"/>
      <c r="HRM59" s="22"/>
      <c r="HRN59" s="22"/>
      <c r="HRO59" s="22"/>
      <c r="HRP59" s="22"/>
      <c r="HRQ59" s="22"/>
      <c r="HRR59" s="22"/>
      <c r="HRS59" s="22"/>
      <c r="HRT59" s="22"/>
      <c r="HRU59" s="22"/>
      <c r="HRV59" s="22"/>
      <c r="HRW59" s="22"/>
      <c r="HRX59" s="22"/>
      <c r="HRY59" s="22"/>
      <c r="HRZ59" s="22"/>
      <c r="HSA59" s="22"/>
      <c r="HSB59" s="22"/>
      <c r="HSC59" s="22"/>
      <c r="HSD59" s="22"/>
      <c r="HSE59" s="22"/>
      <c r="HSF59" s="22"/>
      <c r="HSG59" s="22"/>
      <c r="HSH59" s="22"/>
      <c r="HSI59" s="22"/>
      <c r="HSJ59" s="22"/>
      <c r="HSK59" s="22"/>
      <c r="HSL59" s="22"/>
      <c r="HSM59" s="22"/>
      <c r="HSN59" s="22"/>
      <c r="HSO59" s="22"/>
      <c r="HSP59" s="22"/>
      <c r="HSQ59" s="22"/>
      <c r="HSR59" s="22"/>
      <c r="HSS59" s="22"/>
      <c r="HST59" s="22"/>
      <c r="HSU59" s="22"/>
      <c r="HSV59" s="22"/>
      <c r="HSW59" s="22"/>
      <c r="HSX59" s="22"/>
      <c r="HSY59" s="22"/>
      <c r="HSZ59" s="22"/>
      <c r="HTA59" s="22"/>
      <c r="HTB59" s="22"/>
      <c r="HTC59" s="22"/>
      <c r="HTD59" s="22"/>
      <c r="HTE59" s="22"/>
      <c r="HTF59" s="22"/>
      <c r="HTG59" s="22"/>
      <c r="HTH59" s="22"/>
      <c r="HTI59" s="22"/>
      <c r="HTJ59" s="22"/>
      <c r="HTK59" s="22"/>
      <c r="HTL59" s="22"/>
      <c r="HTM59" s="22"/>
      <c r="HTN59" s="22"/>
      <c r="HTO59" s="22"/>
      <c r="HTP59" s="22"/>
      <c r="HTQ59" s="22"/>
      <c r="HTR59" s="22"/>
      <c r="HTS59" s="22"/>
      <c r="HTT59" s="22"/>
      <c r="HTU59" s="22"/>
      <c r="HTV59" s="22"/>
      <c r="HTW59" s="22"/>
      <c r="HTX59" s="22"/>
      <c r="HTY59" s="22"/>
      <c r="HTZ59" s="22"/>
      <c r="HUA59" s="22"/>
      <c r="HUB59" s="22"/>
      <c r="HUC59" s="22"/>
      <c r="HUD59" s="22"/>
      <c r="HUE59" s="22"/>
      <c r="HUF59" s="22"/>
      <c r="HUG59" s="22"/>
      <c r="HUH59" s="22"/>
      <c r="HUI59" s="22"/>
      <c r="HUJ59" s="22"/>
      <c r="HUK59" s="22"/>
      <c r="HUL59" s="22"/>
      <c r="HUM59" s="22"/>
      <c r="HUN59" s="22"/>
      <c r="HUO59" s="22"/>
      <c r="HUP59" s="22"/>
      <c r="HUQ59" s="22"/>
      <c r="HUR59" s="22"/>
      <c r="HUS59" s="22"/>
      <c r="HUT59" s="22"/>
      <c r="HUU59" s="22"/>
      <c r="HUV59" s="22"/>
      <c r="HUW59" s="22"/>
      <c r="HUX59" s="22"/>
      <c r="HUY59" s="22"/>
      <c r="HUZ59" s="22"/>
      <c r="HVA59" s="22"/>
      <c r="HVB59" s="22"/>
      <c r="HVC59" s="22"/>
      <c r="HVD59" s="22"/>
      <c r="HVE59" s="22"/>
      <c r="HVF59" s="22"/>
      <c r="HVG59" s="22"/>
      <c r="HVH59" s="22"/>
      <c r="HVI59" s="22"/>
      <c r="HVJ59" s="22"/>
      <c r="HVK59" s="22"/>
      <c r="HVL59" s="22"/>
      <c r="HVM59" s="22"/>
      <c r="HVN59" s="22"/>
      <c r="HVO59" s="22"/>
      <c r="HVP59" s="22"/>
      <c r="HVQ59" s="22"/>
      <c r="HVR59" s="22"/>
      <c r="HVS59" s="22"/>
      <c r="HVT59" s="22"/>
      <c r="HVU59" s="22"/>
      <c r="HVV59" s="22"/>
      <c r="HVW59" s="22"/>
      <c r="HVX59" s="22"/>
      <c r="HVY59" s="22"/>
      <c r="HVZ59" s="22"/>
      <c r="HWA59" s="22"/>
      <c r="HWB59" s="22"/>
      <c r="HWC59" s="22"/>
      <c r="HWD59" s="22"/>
      <c r="HWE59" s="22"/>
      <c r="HWF59" s="22"/>
      <c r="HWG59" s="22"/>
      <c r="HWH59" s="22"/>
      <c r="HWI59" s="22"/>
      <c r="HWJ59" s="22"/>
      <c r="HWK59" s="22"/>
      <c r="HWL59" s="22"/>
      <c r="HWM59" s="22"/>
      <c r="HWN59" s="22"/>
      <c r="HWO59" s="22"/>
      <c r="HWP59" s="22"/>
      <c r="HWQ59" s="22"/>
      <c r="HWR59" s="22"/>
      <c r="HWS59" s="22"/>
      <c r="HWT59" s="22"/>
      <c r="HWU59" s="22"/>
      <c r="HWV59" s="22"/>
      <c r="HWW59" s="22"/>
      <c r="HWX59" s="22"/>
      <c r="HWY59" s="22"/>
      <c r="HWZ59" s="22"/>
      <c r="HXA59" s="22"/>
      <c r="HXB59" s="22"/>
      <c r="HXC59" s="22"/>
      <c r="HXD59" s="22"/>
      <c r="HXE59" s="22"/>
      <c r="HXF59" s="22"/>
      <c r="HXG59" s="22"/>
      <c r="HXH59" s="22"/>
      <c r="HXI59" s="22"/>
      <c r="HXJ59" s="22"/>
      <c r="HXK59" s="22"/>
      <c r="HXL59" s="22"/>
      <c r="HXM59" s="22"/>
      <c r="HXN59" s="22"/>
      <c r="HXO59" s="22"/>
      <c r="HXP59" s="22"/>
      <c r="HXQ59" s="22"/>
      <c r="HXR59" s="22"/>
      <c r="HXS59" s="22"/>
      <c r="HXT59" s="22"/>
      <c r="HXU59" s="22"/>
      <c r="HXV59" s="22"/>
      <c r="HXW59" s="22"/>
      <c r="HXX59" s="22"/>
      <c r="HXY59" s="22"/>
      <c r="HXZ59" s="22"/>
      <c r="HYA59" s="22"/>
      <c r="HYB59" s="22"/>
      <c r="HYC59" s="22"/>
      <c r="HYD59" s="22"/>
      <c r="HYE59" s="22"/>
      <c r="HYF59" s="22"/>
      <c r="HYG59" s="22"/>
      <c r="HYH59" s="22"/>
      <c r="HYI59" s="22"/>
      <c r="HYJ59" s="22"/>
      <c r="HYK59" s="22"/>
      <c r="HYL59" s="22"/>
      <c r="HYM59" s="22"/>
      <c r="HYN59" s="22"/>
      <c r="HYO59" s="22"/>
      <c r="HYP59" s="22"/>
      <c r="HYQ59" s="22"/>
      <c r="HYR59" s="22"/>
      <c r="HYS59" s="22"/>
      <c r="HYT59" s="22"/>
      <c r="HYU59" s="22"/>
      <c r="HYV59" s="22"/>
      <c r="HYW59" s="22"/>
      <c r="HYX59" s="22"/>
      <c r="HYY59" s="22"/>
      <c r="HYZ59" s="22"/>
      <c r="HZA59" s="22"/>
      <c r="HZB59" s="22"/>
      <c r="HZC59" s="22"/>
      <c r="HZD59" s="22"/>
      <c r="HZE59" s="22"/>
      <c r="HZF59" s="22"/>
      <c r="HZG59" s="22"/>
      <c r="HZH59" s="22"/>
      <c r="HZI59" s="22"/>
      <c r="HZJ59" s="22"/>
      <c r="HZK59" s="22"/>
      <c r="HZL59" s="22"/>
      <c r="HZM59" s="22"/>
      <c r="HZN59" s="22"/>
      <c r="HZO59" s="22"/>
      <c r="HZP59" s="22"/>
      <c r="HZQ59" s="22"/>
      <c r="HZR59" s="22"/>
      <c r="HZS59" s="22"/>
      <c r="HZT59" s="22"/>
      <c r="HZU59" s="22"/>
      <c r="HZV59" s="22"/>
      <c r="HZW59" s="22"/>
      <c r="HZX59" s="22"/>
      <c r="HZY59" s="22"/>
      <c r="HZZ59" s="22"/>
      <c r="IAA59" s="22"/>
      <c r="IAB59" s="22"/>
      <c r="IAC59" s="22"/>
      <c r="IAD59" s="22"/>
      <c r="IAE59" s="22"/>
      <c r="IAF59" s="22"/>
      <c r="IAG59" s="22"/>
      <c r="IAH59" s="22"/>
      <c r="IAI59" s="22"/>
      <c r="IAJ59" s="22"/>
      <c r="IAK59" s="22"/>
      <c r="IAL59" s="22"/>
      <c r="IAM59" s="22"/>
      <c r="IAN59" s="22"/>
      <c r="IAO59" s="22"/>
      <c r="IAP59" s="22"/>
      <c r="IAQ59" s="22"/>
      <c r="IAR59" s="22"/>
      <c r="IAS59" s="22"/>
      <c r="IAT59" s="22"/>
      <c r="IAU59" s="22"/>
      <c r="IAV59" s="22"/>
      <c r="IAW59" s="22"/>
      <c r="IAX59" s="22"/>
      <c r="IAY59" s="22"/>
      <c r="IAZ59" s="22"/>
      <c r="IBA59" s="22"/>
      <c r="IBB59" s="22"/>
      <c r="IBC59" s="22"/>
      <c r="IBD59" s="22"/>
      <c r="IBE59" s="22"/>
      <c r="IBF59" s="22"/>
      <c r="IBG59" s="22"/>
      <c r="IBH59" s="22"/>
      <c r="IBI59" s="22"/>
      <c r="IBJ59" s="22"/>
      <c r="IBK59" s="22"/>
      <c r="IBL59" s="22"/>
      <c r="IBM59" s="22"/>
      <c r="IBN59" s="22"/>
      <c r="IBO59" s="22"/>
      <c r="IBP59" s="22"/>
      <c r="IBQ59" s="22"/>
      <c r="IBR59" s="22"/>
      <c r="IBS59" s="22"/>
      <c r="IBT59" s="22"/>
      <c r="IBU59" s="22"/>
      <c r="IBV59" s="22"/>
      <c r="IBW59" s="22"/>
      <c r="IBX59" s="22"/>
      <c r="IBY59" s="22"/>
      <c r="IBZ59" s="22"/>
      <c r="ICA59" s="22"/>
      <c r="ICB59" s="22"/>
      <c r="ICC59" s="22"/>
      <c r="ICD59" s="22"/>
      <c r="ICE59" s="22"/>
      <c r="ICF59" s="22"/>
      <c r="ICG59" s="22"/>
      <c r="ICH59" s="22"/>
      <c r="ICI59" s="22"/>
      <c r="ICJ59" s="22"/>
      <c r="ICK59" s="22"/>
      <c r="ICL59" s="22"/>
      <c r="ICM59" s="22"/>
      <c r="ICN59" s="22"/>
      <c r="ICO59" s="22"/>
      <c r="ICP59" s="22"/>
      <c r="ICQ59" s="22"/>
      <c r="ICR59" s="22"/>
      <c r="ICS59" s="22"/>
      <c r="ICT59" s="22"/>
      <c r="ICU59" s="22"/>
      <c r="ICV59" s="22"/>
      <c r="ICW59" s="22"/>
      <c r="ICX59" s="22"/>
      <c r="ICY59" s="22"/>
      <c r="ICZ59" s="22"/>
      <c r="IDA59" s="22"/>
      <c r="IDB59" s="22"/>
      <c r="IDC59" s="22"/>
      <c r="IDD59" s="22"/>
      <c r="IDE59" s="22"/>
      <c r="IDF59" s="22"/>
      <c r="IDG59" s="22"/>
      <c r="IDH59" s="22"/>
      <c r="IDI59" s="22"/>
      <c r="IDJ59" s="22"/>
      <c r="IDK59" s="22"/>
      <c r="IDL59" s="22"/>
      <c r="IDM59" s="22"/>
      <c r="IDN59" s="22"/>
      <c r="IDO59" s="22"/>
      <c r="IDP59" s="22"/>
      <c r="IDQ59" s="22"/>
      <c r="IDR59" s="22"/>
      <c r="IDS59" s="22"/>
      <c r="IDT59" s="22"/>
      <c r="IDU59" s="22"/>
      <c r="IDV59" s="22"/>
      <c r="IDW59" s="22"/>
      <c r="IDX59" s="22"/>
      <c r="IDY59" s="22"/>
      <c r="IDZ59" s="22"/>
      <c r="IEA59" s="22"/>
      <c r="IEB59" s="22"/>
      <c r="IEC59" s="22"/>
      <c r="IED59" s="22"/>
      <c r="IEE59" s="22"/>
      <c r="IEF59" s="22"/>
      <c r="IEG59" s="22"/>
      <c r="IEH59" s="22"/>
      <c r="IEI59" s="22"/>
      <c r="IEJ59" s="22"/>
      <c r="IEK59" s="22"/>
      <c r="IEL59" s="22"/>
      <c r="IEM59" s="22"/>
      <c r="IEN59" s="22"/>
      <c r="IEO59" s="22"/>
      <c r="IEP59" s="22"/>
      <c r="IEQ59" s="22"/>
      <c r="IER59" s="22"/>
      <c r="IES59" s="22"/>
      <c r="IET59" s="22"/>
      <c r="IEU59" s="22"/>
      <c r="IEV59" s="22"/>
      <c r="IEW59" s="22"/>
      <c r="IEX59" s="22"/>
      <c r="IEY59" s="22"/>
      <c r="IEZ59" s="22"/>
      <c r="IFA59" s="22"/>
      <c r="IFB59" s="22"/>
      <c r="IFC59" s="22"/>
      <c r="IFD59" s="22"/>
      <c r="IFE59" s="22"/>
      <c r="IFF59" s="22"/>
      <c r="IFG59" s="22"/>
      <c r="IFH59" s="22"/>
      <c r="IFI59" s="22"/>
      <c r="IFJ59" s="22"/>
      <c r="IFK59" s="22"/>
      <c r="IFL59" s="22"/>
      <c r="IFM59" s="22"/>
      <c r="IFN59" s="22"/>
      <c r="IFO59" s="22"/>
      <c r="IFP59" s="22"/>
      <c r="IFQ59" s="22"/>
      <c r="IFR59" s="22"/>
      <c r="IFS59" s="22"/>
      <c r="IFT59" s="22"/>
      <c r="IFU59" s="22"/>
      <c r="IFV59" s="22"/>
      <c r="IFW59" s="22"/>
      <c r="IFX59" s="22"/>
      <c r="IFY59" s="22"/>
      <c r="IFZ59" s="22"/>
      <c r="IGA59" s="22"/>
      <c r="IGB59" s="22"/>
      <c r="IGC59" s="22"/>
      <c r="IGD59" s="22"/>
      <c r="IGE59" s="22"/>
      <c r="IGF59" s="22"/>
      <c r="IGG59" s="22"/>
      <c r="IGH59" s="22"/>
      <c r="IGI59" s="22"/>
      <c r="IGJ59" s="22"/>
      <c r="IGK59" s="22"/>
      <c r="IGL59" s="22"/>
      <c r="IGM59" s="22"/>
      <c r="IGN59" s="22"/>
      <c r="IGO59" s="22"/>
      <c r="IGP59" s="22"/>
      <c r="IGQ59" s="22"/>
      <c r="IGR59" s="22"/>
      <c r="IGS59" s="22"/>
      <c r="IGT59" s="22"/>
      <c r="IGU59" s="22"/>
      <c r="IGV59" s="22"/>
      <c r="IGW59" s="22"/>
      <c r="IGX59" s="22"/>
      <c r="IGY59" s="22"/>
      <c r="IGZ59" s="22"/>
      <c r="IHA59" s="22"/>
      <c r="IHB59" s="22"/>
      <c r="IHC59" s="22"/>
      <c r="IHD59" s="22"/>
      <c r="IHE59" s="22"/>
      <c r="IHF59" s="22"/>
      <c r="IHG59" s="22"/>
      <c r="IHH59" s="22"/>
      <c r="IHI59" s="22"/>
      <c r="IHJ59" s="22"/>
      <c r="IHK59" s="22"/>
      <c r="IHL59" s="22"/>
      <c r="IHM59" s="22"/>
      <c r="IHN59" s="22"/>
      <c r="IHO59" s="22"/>
      <c r="IHP59" s="22"/>
      <c r="IHQ59" s="22"/>
      <c r="IHR59" s="22"/>
      <c r="IHS59" s="22"/>
      <c r="IHT59" s="22"/>
      <c r="IHU59" s="22"/>
      <c r="IHV59" s="22"/>
      <c r="IHW59" s="22"/>
      <c r="IHX59" s="22"/>
      <c r="IHY59" s="22"/>
      <c r="IHZ59" s="22"/>
      <c r="IIA59" s="22"/>
      <c r="IIB59" s="22"/>
      <c r="IIC59" s="22"/>
      <c r="IID59" s="22"/>
      <c r="IIE59" s="22"/>
      <c r="IIF59" s="22"/>
      <c r="IIG59" s="22"/>
      <c r="IIH59" s="22"/>
      <c r="III59" s="22"/>
      <c r="IIJ59" s="22"/>
      <c r="IIK59" s="22"/>
      <c r="IIL59" s="22"/>
      <c r="IIM59" s="22"/>
      <c r="IIN59" s="22"/>
      <c r="IIO59" s="22"/>
      <c r="IIP59" s="22"/>
      <c r="IIQ59" s="22"/>
      <c r="IIR59" s="22"/>
      <c r="IIS59" s="22"/>
      <c r="IIT59" s="22"/>
      <c r="IIU59" s="22"/>
      <c r="IIV59" s="22"/>
      <c r="IIW59" s="22"/>
      <c r="IIX59" s="22"/>
      <c r="IIY59" s="22"/>
      <c r="IIZ59" s="22"/>
      <c r="IJA59" s="22"/>
      <c r="IJB59" s="22"/>
      <c r="IJC59" s="22"/>
      <c r="IJD59" s="22"/>
      <c r="IJE59" s="22"/>
      <c r="IJF59" s="22"/>
      <c r="IJG59" s="22"/>
      <c r="IJH59" s="22"/>
      <c r="IJI59" s="22"/>
      <c r="IJJ59" s="22"/>
      <c r="IJK59" s="22"/>
      <c r="IJL59" s="22"/>
      <c r="IJM59" s="22"/>
      <c r="IJN59" s="22"/>
      <c r="IJO59" s="22"/>
      <c r="IJP59" s="22"/>
      <c r="IJQ59" s="22"/>
      <c r="IJR59" s="22"/>
      <c r="IJS59" s="22"/>
      <c r="IJT59" s="22"/>
      <c r="IJU59" s="22"/>
      <c r="IJV59" s="22"/>
      <c r="IJW59" s="22"/>
      <c r="IJX59" s="22"/>
      <c r="IJY59" s="22"/>
      <c r="IJZ59" s="22"/>
      <c r="IKA59" s="22"/>
      <c r="IKB59" s="22"/>
      <c r="IKC59" s="22"/>
      <c r="IKD59" s="22"/>
      <c r="IKE59" s="22"/>
      <c r="IKF59" s="22"/>
      <c r="IKG59" s="22"/>
      <c r="IKH59" s="22"/>
      <c r="IKI59" s="22"/>
      <c r="IKJ59" s="22"/>
      <c r="IKK59" s="22"/>
      <c r="IKL59" s="22"/>
      <c r="IKM59" s="22"/>
      <c r="IKN59" s="22"/>
      <c r="IKO59" s="22"/>
      <c r="IKP59" s="22"/>
      <c r="IKQ59" s="22"/>
      <c r="IKR59" s="22"/>
      <c r="IKS59" s="22"/>
      <c r="IKT59" s="22"/>
      <c r="IKU59" s="22"/>
      <c r="IKV59" s="22"/>
      <c r="IKW59" s="22"/>
      <c r="IKX59" s="22"/>
      <c r="IKY59" s="22"/>
      <c r="IKZ59" s="22"/>
      <c r="ILA59" s="22"/>
      <c r="ILB59" s="22"/>
      <c r="ILC59" s="22"/>
      <c r="ILD59" s="22"/>
      <c r="ILE59" s="22"/>
      <c r="ILF59" s="22"/>
      <c r="ILG59" s="22"/>
      <c r="ILH59" s="22"/>
      <c r="ILI59" s="22"/>
      <c r="ILJ59" s="22"/>
      <c r="ILK59" s="22"/>
      <c r="ILL59" s="22"/>
      <c r="ILM59" s="22"/>
      <c r="ILN59" s="22"/>
      <c r="ILO59" s="22"/>
      <c r="ILP59" s="22"/>
      <c r="ILQ59" s="22"/>
      <c r="ILR59" s="22"/>
      <c r="ILS59" s="22"/>
      <c r="ILT59" s="22"/>
      <c r="ILU59" s="22"/>
      <c r="ILV59" s="22"/>
      <c r="ILW59" s="22"/>
      <c r="ILX59" s="22"/>
      <c r="ILY59" s="22"/>
      <c r="ILZ59" s="22"/>
      <c r="IMA59" s="22"/>
      <c r="IMB59" s="22"/>
      <c r="IMC59" s="22"/>
      <c r="IMD59" s="22"/>
      <c r="IME59" s="22"/>
      <c r="IMF59" s="22"/>
      <c r="IMG59" s="22"/>
      <c r="IMH59" s="22"/>
      <c r="IMI59" s="22"/>
      <c r="IMJ59" s="22"/>
      <c r="IMK59" s="22"/>
      <c r="IML59" s="22"/>
      <c r="IMM59" s="22"/>
      <c r="IMN59" s="22"/>
      <c r="IMO59" s="22"/>
      <c r="IMP59" s="22"/>
      <c r="IMQ59" s="22"/>
      <c r="IMR59" s="22"/>
      <c r="IMS59" s="22"/>
      <c r="IMT59" s="22"/>
      <c r="IMU59" s="22"/>
      <c r="IMV59" s="22"/>
      <c r="IMW59" s="22"/>
      <c r="IMX59" s="22"/>
      <c r="IMY59" s="22"/>
      <c r="IMZ59" s="22"/>
      <c r="INA59" s="22"/>
      <c r="INB59" s="22"/>
      <c r="INC59" s="22"/>
      <c r="IND59" s="22"/>
      <c r="INE59" s="22"/>
      <c r="INF59" s="22"/>
      <c r="ING59" s="22"/>
      <c r="INH59" s="22"/>
      <c r="INI59" s="22"/>
      <c r="INJ59" s="22"/>
      <c r="INK59" s="22"/>
      <c r="INL59" s="22"/>
      <c r="INM59" s="22"/>
      <c r="INN59" s="22"/>
      <c r="INO59" s="22"/>
      <c r="INP59" s="22"/>
      <c r="INQ59" s="22"/>
      <c r="INR59" s="22"/>
      <c r="INS59" s="22"/>
      <c r="INT59" s="22"/>
      <c r="INU59" s="22"/>
      <c r="INV59" s="22"/>
      <c r="INW59" s="22"/>
      <c r="INX59" s="22"/>
      <c r="INY59" s="22"/>
      <c r="INZ59" s="22"/>
      <c r="IOA59" s="22"/>
      <c r="IOB59" s="22"/>
      <c r="IOC59" s="22"/>
      <c r="IOD59" s="22"/>
      <c r="IOE59" s="22"/>
      <c r="IOF59" s="22"/>
      <c r="IOG59" s="22"/>
      <c r="IOH59" s="22"/>
      <c r="IOI59" s="22"/>
      <c r="IOJ59" s="22"/>
      <c r="IOK59" s="22"/>
      <c r="IOL59" s="22"/>
      <c r="IOM59" s="22"/>
      <c r="ION59" s="22"/>
      <c r="IOO59" s="22"/>
      <c r="IOP59" s="22"/>
      <c r="IOQ59" s="22"/>
      <c r="IOR59" s="22"/>
      <c r="IOS59" s="22"/>
      <c r="IOT59" s="22"/>
      <c r="IOU59" s="22"/>
      <c r="IOV59" s="22"/>
      <c r="IOW59" s="22"/>
      <c r="IOX59" s="22"/>
      <c r="IOY59" s="22"/>
      <c r="IOZ59" s="22"/>
      <c r="IPA59" s="22"/>
      <c r="IPB59" s="22"/>
      <c r="IPC59" s="22"/>
      <c r="IPD59" s="22"/>
      <c r="IPE59" s="22"/>
      <c r="IPF59" s="22"/>
      <c r="IPG59" s="22"/>
      <c r="IPH59" s="22"/>
      <c r="IPI59" s="22"/>
      <c r="IPJ59" s="22"/>
      <c r="IPK59" s="22"/>
      <c r="IPL59" s="22"/>
      <c r="IPM59" s="22"/>
      <c r="IPN59" s="22"/>
      <c r="IPO59" s="22"/>
      <c r="IPP59" s="22"/>
      <c r="IPQ59" s="22"/>
      <c r="IPR59" s="22"/>
      <c r="IPS59" s="22"/>
      <c r="IPT59" s="22"/>
      <c r="IPU59" s="22"/>
      <c r="IPV59" s="22"/>
      <c r="IPW59" s="22"/>
      <c r="IPX59" s="22"/>
      <c r="IPY59" s="22"/>
      <c r="IPZ59" s="22"/>
      <c r="IQA59" s="22"/>
      <c r="IQB59" s="22"/>
      <c r="IQC59" s="22"/>
      <c r="IQD59" s="22"/>
      <c r="IQE59" s="22"/>
      <c r="IQF59" s="22"/>
      <c r="IQG59" s="22"/>
      <c r="IQH59" s="22"/>
      <c r="IQI59" s="22"/>
      <c r="IQJ59" s="22"/>
      <c r="IQK59" s="22"/>
      <c r="IQL59" s="22"/>
      <c r="IQM59" s="22"/>
      <c r="IQN59" s="22"/>
      <c r="IQO59" s="22"/>
      <c r="IQP59" s="22"/>
      <c r="IQQ59" s="22"/>
      <c r="IQR59" s="22"/>
      <c r="IQS59" s="22"/>
      <c r="IQT59" s="22"/>
      <c r="IQU59" s="22"/>
      <c r="IQV59" s="22"/>
      <c r="IQW59" s="22"/>
      <c r="IQX59" s="22"/>
      <c r="IQY59" s="22"/>
      <c r="IQZ59" s="22"/>
      <c r="IRA59" s="22"/>
      <c r="IRB59" s="22"/>
      <c r="IRC59" s="22"/>
      <c r="IRD59" s="22"/>
      <c r="IRE59" s="22"/>
      <c r="IRF59" s="22"/>
      <c r="IRG59" s="22"/>
      <c r="IRH59" s="22"/>
      <c r="IRI59" s="22"/>
      <c r="IRJ59" s="22"/>
      <c r="IRK59" s="22"/>
      <c r="IRL59" s="22"/>
      <c r="IRM59" s="22"/>
      <c r="IRN59" s="22"/>
      <c r="IRO59" s="22"/>
      <c r="IRP59" s="22"/>
      <c r="IRQ59" s="22"/>
      <c r="IRR59" s="22"/>
      <c r="IRS59" s="22"/>
      <c r="IRT59" s="22"/>
      <c r="IRU59" s="22"/>
      <c r="IRV59" s="22"/>
      <c r="IRW59" s="22"/>
      <c r="IRX59" s="22"/>
      <c r="IRY59" s="22"/>
      <c r="IRZ59" s="22"/>
      <c r="ISA59" s="22"/>
      <c r="ISB59" s="22"/>
      <c r="ISC59" s="22"/>
      <c r="ISD59" s="22"/>
      <c r="ISE59" s="22"/>
      <c r="ISF59" s="22"/>
      <c r="ISG59" s="22"/>
      <c r="ISH59" s="22"/>
      <c r="ISI59" s="22"/>
      <c r="ISJ59" s="22"/>
      <c r="ISK59" s="22"/>
      <c r="ISL59" s="22"/>
      <c r="ISM59" s="22"/>
      <c r="ISN59" s="22"/>
      <c r="ISO59" s="22"/>
      <c r="ISP59" s="22"/>
      <c r="ISQ59" s="22"/>
      <c r="ISR59" s="22"/>
      <c r="ISS59" s="22"/>
      <c r="IST59" s="22"/>
      <c r="ISU59" s="22"/>
      <c r="ISV59" s="22"/>
      <c r="ISW59" s="22"/>
      <c r="ISX59" s="22"/>
      <c r="ISY59" s="22"/>
      <c r="ISZ59" s="22"/>
      <c r="ITA59" s="22"/>
      <c r="ITB59" s="22"/>
      <c r="ITC59" s="22"/>
      <c r="ITD59" s="22"/>
      <c r="ITE59" s="22"/>
      <c r="ITF59" s="22"/>
      <c r="ITG59" s="22"/>
      <c r="ITH59" s="22"/>
      <c r="ITI59" s="22"/>
      <c r="ITJ59" s="22"/>
      <c r="ITK59" s="22"/>
      <c r="ITL59" s="22"/>
      <c r="ITM59" s="22"/>
      <c r="ITN59" s="22"/>
      <c r="ITO59" s="22"/>
      <c r="ITP59" s="22"/>
      <c r="ITQ59" s="22"/>
      <c r="ITR59" s="22"/>
      <c r="ITS59" s="22"/>
      <c r="ITT59" s="22"/>
      <c r="ITU59" s="22"/>
      <c r="ITV59" s="22"/>
      <c r="ITW59" s="22"/>
      <c r="ITX59" s="22"/>
      <c r="ITY59" s="22"/>
      <c r="ITZ59" s="22"/>
      <c r="IUA59" s="22"/>
      <c r="IUB59" s="22"/>
      <c r="IUC59" s="22"/>
      <c r="IUD59" s="22"/>
      <c r="IUE59" s="22"/>
      <c r="IUF59" s="22"/>
      <c r="IUG59" s="22"/>
      <c r="IUH59" s="22"/>
      <c r="IUI59" s="22"/>
      <c r="IUJ59" s="22"/>
      <c r="IUK59" s="22"/>
      <c r="IUL59" s="22"/>
      <c r="IUM59" s="22"/>
      <c r="IUN59" s="22"/>
      <c r="IUO59" s="22"/>
      <c r="IUP59" s="22"/>
      <c r="IUQ59" s="22"/>
      <c r="IUR59" s="22"/>
      <c r="IUS59" s="22"/>
      <c r="IUT59" s="22"/>
      <c r="IUU59" s="22"/>
      <c r="IUV59" s="22"/>
      <c r="IUW59" s="22"/>
      <c r="IUX59" s="22"/>
      <c r="IUY59" s="22"/>
      <c r="IUZ59" s="22"/>
      <c r="IVA59" s="22"/>
      <c r="IVB59" s="22"/>
      <c r="IVC59" s="22"/>
      <c r="IVD59" s="22"/>
      <c r="IVE59" s="22"/>
      <c r="IVF59" s="22"/>
      <c r="IVG59" s="22"/>
      <c r="IVH59" s="22"/>
      <c r="IVI59" s="22"/>
      <c r="IVJ59" s="22"/>
      <c r="IVK59" s="22"/>
      <c r="IVL59" s="22"/>
      <c r="IVM59" s="22"/>
      <c r="IVN59" s="22"/>
      <c r="IVO59" s="22"/>
      <c r="IVP59" s="22"/>
      <c r="IVQ59" s="22"/>
      <c r="IVR59" s="22"/>
      <c r="IVS59" s="22"/>
      <c r="IVT59" s="22"/>
      <c r="IVU59" s="22"/>
      <c r="IVV59" s="22"/>
      <c r="IVW59" s="22"/>
      <c r="IVX59" s="22"/>
      <c r="IVY59" s="22"/>
      <c r="IVZ59" s="22"/>
      <c r="IWA59" s="22"/>
      <c r="IWB59" s="22"/>
      <c r="IWC59" s="22"/>
      <c r="IWD59" s="22"/>
      <c r="IWE59" s="22"/>
      <c r="IWF59" s="22"/>
      <c r="IWG59" s="22"/>
      <c r="IWH59" s="22"/>
      <c r="IWI59" s="22"/>
      <c r="IWJ59" s="22"/>
      <c r="IWK59" s="22"/>
      <c r="IWL59" s="22"/>
      <c r="IWM59" s="22"/>
      <c r="IWN59" s="22"/>
      <c r="IWO59" s="22"/>
      <c r="IWP59" s="22"/>
      <c r="IWQ59" s="22"/>
      <c r="IWR59" s="22"/>
      <c r="IWS59" s="22"/>
      <c r="IWT59" s="22"/>
      <c r="IWU59" s="22"/>
      <c r="IWV59" s="22"/>
      <c r="IWW59" s="22"/>
      <c r="IWX59" s="22"/>
      <c r="IWY59" s="22"/>
      <c r="IWZ59" s="22"/>
      <c r="IXA59" s="22"/>
      <c r="IXB59" s="22"/>
      <c r="IXC59" s="22"/>
      <c r="IXD59" s="22"/>
      <c r="IXE59" s="22"/>
      <c r="IXF59" s="22"/>
      <c r="IXG59" s="22"/>
      <c r="IXH59" s="22"/>
      <c r="IXI59" s="22"/>
      <c r="IXJ59" s="22"/>
      <c r="IXK59" s="22"/>
      <c r="IXL59" s="22"/>
      <c r="IXM59" s="22"/>
      <c r="IXN59" s="22"/>
      <c r="IXO59" s="22"/>
      <c r="IXP59" s="22"/>
      <c r="IXQ59" s="22"/>
      <c r="IXR59" s="22"/>
      <c r="IXS59" s="22"/>
      <c r="IXT59" s="22"/>
      <c r="IXU59" s="22"/>
      <c r="IXV59" s="22"/>
      <c r="IXW59" s="22"/>
      <c r="IXX59" s="22"/>
      <c r="IXY59" s="22"/>
      <c r="IXZ59" s="22"/>
      <c r="IYA59" s="22"/>
      <c r="IYB59" s="22"/>
      <c r="IYC59" s="22"/>
      <c r="IYD59" s="22"/>
      <c r="IYE59" s="22"/>
      <c r="IYF59" s="22"/>
      <c r="IYG59" s="22"/>
      <c r="IYH59" s="22"/>
      <c r="IYI59" s="22"/>
      <c r="IYJ59" s="22"/>
      <c r="IYK59" s="22"/>
      <c r="IYL59" s="22"/>
      <c r="IYM59" s="22"/>
      <c r="IYN59" s="22"/>
      <c r="IYO59" s="22"/>
      <c r="IYP59" s="22"/>
      <c r="IYQ59" s="22"/>
      <c r="IYR59" s="22"/>
      <c r="IYS59" s="22"/>
      <c r="IYT59" s="22"/>
      <c r="IYU59" s="22"/>
      <c r="IYV59" s="22"/>
      <c r="IYW59" s="22"/>
      <c r="IYX59" s="22"/>
      <c r="IYY59" s="22"/>
      <c r="IYZ59" s="22"/>
      <c r="IZA59" s="22"/>
      <c r="IZB59" s="22"/>
      <c r="IZC59" s="22"/>
      <c r="IZD59" s="22"/>
      <c r="IZE59" s="22"/>
      <c r="IZF59" s="22"/>
      <c r="IZG59" s="22"/>
      <c r="IZH59" s="22"/>
      <c r="IZI59" s="22"/>
      <c r="IZJ59" s="22"/>
      <c r="IZK59" s="22"/>
      <c r="IZL59" s="22"/>
      <c r="IZM59" s="22"/>
      <c r="IZN59" s="22"/>
      <c r="IZO59" s="22"/>
      <c r="IZP59" s="22"/>
      <c r="IZQ59" s="22"/>
      <c r="IZR59" s="22"/>
      <c r="IZS59" s="22"/>
      <c r="IZT59" s="22"/>
      <c r="IZU59" s="22"/>
      <c r="IZV59" s="22"/>
      <c r="IZW59" s="22"/>
      <c r="IZX59" s="22"/>
      <c r="IZY59" s="22"/>
      <c r="IZZ59" s="22"/>
      <c r="JAA59" s="22"/>
      <c r="JAB59" s="22"/>
      <c r="JAC59" s="22"/>
      <c r="JAD59" s="22"/>
      <c r="JAE59" s="22"/>
      <c r="JAF59" s="22"/>
      <c r="JAG59" s="22"/>
      <c r="JAH59" s="22"/>
      <c r="JAI59" s="22"/>
      <c r="JAJ59" s="22"/>
      <c r="JAK59" s="22"/>
      <c r="JAL59" s="22"/>
      <c r="JAM59" s="22"/>
      <c r="JAN59" s="22"/>
      <c r="JAO59" s="22"/>
      <c r="JAP59" s="22"/>
      <c r="JAQ59" s="22"/>
      <c r="JAR59" s="22"/>
      <c r="JAS59" s="22"/>
      <c r="JAT59" s="22"/>
      <c r="JAU59" s="22"/>
      <c r="JAV59" s="22"/>
      <c r="JAW59" s="22"/>
      <c r="JAX59" s="22"/>
      <c r="JAY59" s="22"/>
      <c r="JAZ59" s="22"/>
      <c r="JBA59" s="22"/>
      <c r="JBB59" s="22"/>
      <c r="JBC59" s="22"/>
      <c r="JBD59" s="22"/>
      <c r="JBE59" s="22"/>
      <c r="JBF59" s="22"/>
      <c r="JBG59" s="22"/>
      <c r="JBH59" s="22"/>
      <c r="JBI59" s="22"/>
      <c r="JBJ59" s="22"/>
      <c r="JBK59" s="22"/>
      <c r="JBL59" s="22"/>
      <c r="JBM59" s="22"/>
      <c r="JBN59" s="22"/>
      <c r="JBO59" s="22"/>
      <c r="JBP59" s="22"/>
      <c r="JBQ59" s="22"/>
      <c r="JBR59" s="22"/>
      <c r="JBS59" s="22"/>
      <c r="JBT59" s="22"/>
      <c r="JBU59" s="22"/>
      <c r="JBV59" s="22"/>
      <c r="JBW59" s="22"/>
      <c r="JBX59" s="22"/>
      <c r="JBY59" s="22"/>
      <c r="JBZ59" s="22"/>
      <c r="JCA59" s="22"/>
      <c r="JCB59" s="22"/>
      <c r="JCC59" s="22"/>
      <c r="JCD59" s="22"/>
      <c r="JCE59" s="22"/>
      <c r="JCF59" s="22"/>
      <c r="JCG59" s="22"/>
      <c r="JCH59" s="22"/>
      <c r="JCI59" s="22"/>
      <c r="JCJ59" s="22"/>
      <c r="JCK59" s="22"/>
      <c r="JCL59" s="22"/>
      <c r="JCM59" s="22"/>
      <c r="JCN59" s="22"/>
      <c r="JCO59" s="22"/>
      <c r="JCP59" s="22"/>
      <c r="JCQ59" s="22"/>
      <c r="JCR59" s="22"/>
      <c r="JCS59" s="22"/>
      <c r="JCT59" s="22"/>
      <c r="JCU59" s="22"/>
      <c r="JCV59" s="22"/>
      <c r="JCW59" s="22"/>
      <c r="JCX59" s="22"/>
      <c r="JCY59" s="22"/>
      <c r="JCZ59" s="22"/>
      <c r="JDA59" s="22"/>
      <c r="JDB59" s="22"/>
      <c r="JDC59" s="22"/>
      <c r="JDD59" s="22"/>
      <c r="JDE59" s="22"/>
      <c r="JDF59" s="22"/>
      <c r="JDG59" s="22"/>
      <c r="JDH59" s="22"/>
      <c r="JDI59" s="22"/>
      <c r="JDJ59" s="22"/>
      <c r="JDK59" s="22"/>
      <c r="JDL59" s="22"/>
      <c r="JDM59" s="22"/>
      <c r="JDN59" s="22"/>
      <c r="JDO59" s="22"/>
      <c r="JDP59" s="22"/>
      <c r="JDQ59" s="22"/>
      <c r="JDR59" s="22"/>
      <c r="JDS59" s="22"/>
      <c r="JDT59" s="22"/>
      <c r="JDU59" s="22"/>
      <c r="JDV59" s="22"/>
      <c r="JDW59" s="22"/>
      <c r="JDX59" s="22"/>
      <c r="JDY59" s="22"/>
      <c r="JDZ59" s="22"/>
      <c r="JEA59" s="22"/>
      <c r="JEB59" s="22"/>
      <c r="JEC59" s="22"/>
      <c r="JED59" s="22"/>
      <c r="JEE59" s="22"/>
      <c r="JEF59" s="22"/>
      <c r="JEG59" s="22"/>
      <c r="JEH59" s="22"/>
      <c r="JEI59" s="22"/>
      <c r="JEJ59" s="22"/>
      <c r="JEK59" s="22"/>
      <c r="JEL59" s="22"/>
      <c r="JEM59" s="22"/>
      <c r="JEN59" s="22"/>
      <c r="JEO59" s="22"/>
      <c r="JEP59" s="22"/>
      <c r="JEQ59" s="22"/>
      <c r="JER59" s="22"/>
      <c r="JES59" s="22"/>
      <c r="JET59" s="22"/>
      <c r="JEU59" s="22"/>
      <c r="JEV59" s="22"/>
      <c r="JEW59" s="22"/>
      <c r="JEX59" s="22"/>
      <c r="JEY59" s="22"/>
      <c r="JEZ59" s="22"/>
      <c r="JFA59" s="22"/>
      <c r="JFB59" s="22"/>
      <c r="JFC59" s="22"/>
      <c r="JFD59" s="22"/>
      <c r="JFE59" s="22"/>
      <c r="JFF59" s="22"/>
      <c r="JFG59" s="22"/>
      <c r="JFH59" s="22"/>
      <c r="JFI59" s="22"/>
      <c r="JFJ59" s="22"/>
      <c r="JFK59" s="22"/>
      <c r="JFL59" s="22"/>
      <c r="JFM59" s="22"/>
      <c r="JFN59" s="22"/>
      <c r="JFO59" s="22"/>
      <c r="JFP59" s="22"/>
      <c r="JFQ59" s="22"/>
      <c r="JFR59" s="22"/>
      <c r="JFS59" s="22"/>
      <c r="JFT59" s="22"/>
      <c r="JFU59" s="22"/>
      <c r="JFV59" s="22"/>
      <c r="JFW59" s="22"/>
      <c r="JFX59" s="22"/>
      <c r="JFY59" s="22"/>
      <c r="JFZ59" s="22"/>
      <c r="JGA59" s="22"/>
      <c r="JGB59" s="22"/>
      <c r="JGC59" s="22"/>
      <c r="JGD59" s="22"/>
      <c r="JGE59" s="22"/>
      <c r="JGF59" s="22"/>
      <c r="JGG59" s="22"/>
      <c r="JGH59" s="22"/>
      <c r="JGI59" s="22"/>
      <c r="JGJ59" s="22"/>
      <c r="JGK59" s="22"/>
      <c r="JGL59" s="22"/>
      <c r="JGM59" s="22"/>
      <c r="JGN59" s="22"/>
      <c r="JGO59" s="22"/>
      <c r="JGP59" s="22"/>
      <c r="JGQ59" s="22"/>
      <c r="JGR59" s="22"/>
      <c r="JGS59" s="22"/>
      <c r="JGT59" s="22"/>
      <c r="JGU59" s="22"/>
      <c r="JGV59" s="22"/>
      <c r="JGW59" s="22"/>
      <c r="JGX59" s="22"/>
      <c r="JGY59" s="22"/>
      <c r="JGZ59" s="22"/>
      <c r="JHA59" s="22"/>
      <c r="JHB59" s="22"/>
      <c r="JHC59" s="22"/>
      <c r="JHD59" s="22"/>
      <c r="JHE59" s="22"/>
      <c r="JHF59" s="22"/>
      <c r="JHG59" s="22"/>
      <c r="JHH59" s="22"/>
      <c r="JHI59" s="22"/>
      <c r="JHJ59" s="22"/>
      <c r="JHK59" s="22"/>
      <c r="JHL59" s="22"/>
      <c r="JHM59" s="22"/>
      <c r="JHN59" s="22"/>
      <c r="JHO59" s="22"/>
      <c r="JHP59" s="22"/>
      <c r="JHQ59" s="22"/>
      <c r="JHR59" s="22"/>
      <c r="JHS59" s="22"/>
      <c r="JHT59" s="22"/>
      <c r="JHU59" s="22"/>
      <c r="JHV59" s="22"/>
      <c r="JHW59" s="22"/>
      <c r="JHX59" s="22"/>
      <c r="JHY59" s="22"/>
      <c r="JHZ59" s="22"/>
      <c r="JIA59" s="22"/>
      <c r="JIB59" s="22"/>
      <c r="JIC59" s="22"/>
      <c r="JID59" s="22"/>
      <c r="JIE59" s="22"/>
      <c r="JIF59" s="22"/>
      <c r="JIG59" s="22"/>
      <c r="JIH59" s="22"/>
      <c r="JII59" s="22"/>
      <c r="JIJ59" s="22"/>
      <c r="JIK59" s="22"/>
      <c r="JIL59" s="22"/>
      <c r="JIM59" s="22"/>
      <c r="JIN59" s="22"/>
      <c r="JIO59" s="22"/>
      <c r="JIP59" s="22"/>
      <c r="JIQ59" s="22"/>
      <c r="JIR59" s="22"/>
      <c r="JIS59" s="22"/>
      <c r="JIT59" s="22"/>
      <c r="JIU59" s="22"/>
      <c r="JIV59" s="22"/>
      <c r="JIW59" s="22"/>
      <c r="JIX59" s="22"/>
      <c r="JIY59" s="22"/>
      <c r="JIZ59" s="22"/>
      <c r="JJA59" s="22"/>
      <c r="JJB59" s="22"/>
      <c r="JJC59" s="22"/>
      <c r="JJD59" s="22"/>
      <c r="JJE59" s="22"/>
      <c r="JJF59" s="22"/>
      <c r="JJG59" s="22"/>
      <c r="JJH59" s="22"/>
      <c r="JJI59" s="22"/>
      <c r="JJJ59" s="22"/>
      <c r="JJK59" s="22"/>
      <c r="JJL59" s="22"/>
      <c r="JJM59" s="22"/>
      <c r="JJN59" s="22"/>
      <c r="JJO59" s="22"/>
      <c r="JJP59" s="22"/>
      <c r="JJQ59" s="22"/>
      <c r="JJR59" s="22"/>
      <c r="JJS59" s="22"/>
      <c r="JJT59" s="22"/>
      <c r="JJU59" s="22"/>
      <c r="JJV59" s="22"/>
      <c r="JJW59" s="22"/>
      <c r="JJX59" s="22"/>
      <c r="JJY59" s="22"/>
      <c r="JJZ59" s="22"/>
      <c r="JKA59" s="22"/>
      <c r="JKB59" s="22"/>
      <c r="JKC59" s="22"/>
      <c r="JKD59" s="22"/>
      <c r="JKE59" s="22"/>
      <c r="JKF59" s="22"/>
      <c r="JKG59" s="22"/>
      <c r="JKH59" s="22"/>
      <c r="JKI59" s="22"/>
      <c r="JKJ59" s="22"/>
      <c r="JKK59" s="22"/>
      <c r="JKL59" s="22"/>
      <c r="JKM59" s="22"/>
      <c r="JKN59" s="22"/>
      <c r="JKO59" s="22"/>
      <c r="JKP59" s="22"/>
      <c r="JKQ59" s="22"/>
      <c r="JKR59" s="22"/>
      <c r="JKS59" s="22"/>
      <c r="JKT59" s="22"/>
      <c r="JKU59" s="22"/>
      <c r="JKV59" s="22"/>
      <c r="JKW59" s="22"/>
      <c r="JKX59" s="22"/>
      <c r="JKY59" s="22"/>
      <c r="JKZ59" s="22"/>
      <c r="JLA59" s="22"/>
      <c r="JLB59" s="22"/>
      <c r="JLC59" s="22"/>
      <c r="JLD59" s="22"/>
      <c r="JLE59" s="22"/>
      <c r="JLF59" s="22"/>
      <c r="JLG59" s="22"/>
      <c r="JLH59" s="22"/>
      <c r="JLI59" s="22"/>
      <c r="JLJ59" s="22"/>
      <c r="JLK59" s="22"/>
      <c r="JLL59" s="22"/>
      <c r="JLM59" s="22"/>
      <c r="JLN59" s="22"/>
      <c r="JLO59" s="22"/>
      <c r="JLP59" s="22"/>
      <c r="JLQ59" s="22"/>
      <c r="JLR59" s="22"/>
      <c r="JLS59" s="22"/>
      <c r="JLT59" s="22"/>
      <c r="JLU59" s="22"/>
      <c r="JLV59" s="22"/>
      <c r="JLW59" s="22"/>
      <c r="JLX59" s="22"/>
      <c r="JLY59" s="22"/>
      <c r="JLZ59" s="22"/>
      <c r="JMA59" s="22"/>
      <c r="JMB59" s="22"/>
      <c r="JMC59" s="22"/>
      <c r="JMD59" s="22"/>
      <c r="JME59" s="22"/>
      <c r="JMF59" s="22"/>
      <c r="JMG59" s="22"/>
      <c r="JMH59" s="22"/>
      <c r="JMI59" s="22"/>
      <c r="JMJ59" s="22"/>
      <c r="JMK59" s="22"/>
      <c r="JML59" s="22"/>
      <c r="JMM59" s="22"/>
      <c r="JMN59" s="22"/>
      <c r="JMO59" s="22"/>
      <c r="JMP59" s="22"/>
      <c r="JMQ59" s="22"/>
      <c r="JMR59" s="22"/>
      <c r="JMS59" s="22"/>
      <c r="JMT59" s="22"/>
      <c r="JMU59" s="22"/>
      <c r="JMV59" s="22"/>
      <c r="JMW59" s="22"/>
      <c r="JMX59" s="22"/>
      <c r="JMY59" s="22"/>
      <c r="JMZ59" s="22"/>
      <c r="JNA59" s="22"/>
      <c r="JNB59" s="22"/>
      <c r="JNC59" s="22"/>
      <c r="JND59" s="22"/>
      <c r="JNE59" s="22"/>
      <c r="JNF59" s="22"/>
      <c r="JNG59" s="22"/>
      <c r="JNH59" s="22"/>
      <c r="JNI59" s="22"/>
      <c r="JNJ59" s="22"/>
      <c r="JNK59" s="22"/>
      <c r="JNL59" s="22"/>
      <c r="JNM59" s="22"/>
      <c r="JNN59" s="22"/>
      <c r="JNO59" s="22"/>
      <c r="JNP59" s="22"/>
      <c r="JNQ59" s="22"/>
      <c r="JNR59" s="22"/>
      <c r="JNS59" s="22"/>
      <c r="JNT59" s="22"/>
      <c r="JNU59" s="22"/>
      <c r="JNV59" s="22"/>
      <c r="JNW59" s="22"/>
      <c r="JNX59" s="22"/>
      <c r="JNY59" s="22"/>
      <c r="JNZ59" s="22"/>
      <c r="JOA59" s="22"/>
      <c r="JOB59" s="22"/>
      <c r="JOC59" s="22"/>
      <c r="JOD59" s="22"/>
      <c r="JOE59" s="22"/>
      <c r="JOF59" s="22"/>
      <c r="JOG59" s="22"/>
      <c r="JOH59" s="22"/>
      <c r="JOI59" s="22"/>
      <c r="JOJ59" s="22"/>
      <c r="JOK59" s="22"/>
      <c r="JOL59" s="22"/>
      <c r="JOM59" s="22"/>
      <c r="JON59" s="22"/>
      <c r="JOO59" s="22"/>
      <c r="JOP59" s="22"/>
      <c r="JOQ59" s="22"/>
      <c r="JOR59" s="22"/>
      <c r="JOS59" s="22"/>
      <c r="JOT59" s="22"/>
      <c r="JOU59" s="22"/>
      <c r="JOV59" s="22"/>
      <c r="JOW59" s="22"/>
      <c r="JOX59" s="22"/>
      <c r="JOY59" s="22"/>
      <c r="JOZ59" s="22"/>
      <c r="JPA59" s="22"/>
      <c r="JPB59" s="22"/>
      <c r="JPC59" s="22"/>
      <c r="JPD59" s="22"/>
      <c r="JPE59" s="22"/>
      <c r="JPF59" s="22"/>
      <c r="JPG59" s="22"/>
      <c r="JPH59" s="22"/>
      <c r="JPI59" s="22"/>
      <c r="JPJ59" s="22"/>
      <c r="JPK59" s="22"/>
      <c r="JPL59" s="22"/>
      <c r="JPM59" s="22"/>
      <c r="JPN59" s="22"/>
      <c r="JPO59" s="22"/>
      <c r="JPP59" s="22"/>
      <c r="JPQ59" s="22"/>
      <c r="JPR59" s="22"/>
      <c r="JPS59" s="22"/>
      <c r="JPT59" s="22"/>
      <c r="JPU59" s="22"/>
      <c r="JPV59" s="22"/>
      <c r="JPW59" s="22"/>
      <c r="JPX59" s="22"/>
      <c r="JPY59" s="22"/>
      <c r="JPZ59" s="22"/>
      <c r="JQA59" s="22"/>
      <c r="JQB59" s="22"/>
      <c r="JQC59" s="22"/>
      <c r="JQD59" s="22"/>
      <c r="JQE59" s="22"/>
      <c r="JQF59" s="22"/>
      <c r="JQG59" s="22"/>
      <c r="JQH59" s="22"/>
      <c r="JQI59" s="22"/>
      <c r="JQJ59" s="22"/>
      <c r="JQK59" s="22"/>
      <c r="JQL59" s="22"/>
      <c r="JQM59" s="22"/>
      <c r="JQN59" s="22"/>
      <c r="JQO59" s="22"/>
      <c r="JQP59" s="22"/>
      <c r="JQQ59" s="22"/>
      <c r="JQR59" s="22"/>
      <c r="JQS59" s="22"/>
      <c r="JQT59" s="22"/>
      <c r="JQU59" s="22"/>
      <c r="JQV59" s="22"/>
      <c r="JQW59" s="22"/>
      <c r="JQX59" s="22"/>
      <c r="JQY59" s="22"/>
      <c r="JQZ59" s="22"/>
      <c r="JRA59" s="22"/>
      <c r="JRB59" s="22"/>
      <c r="JRC59" s="22"/>
      <c r="JRD59" s="22"/>
      <c r="JRE59" s="22"/>
      <c r="JRF59" s="22"/>
      <c r="JRG59" s="22"/>
      <c r="JRH59" s="22"/>
      <c r="JRI59" s="22"/>
      <c r="JRJ59" s="22"/>
      <c r="JRK59" s="22"/>
      <c r="JRL59" s="22"/>
      <c r="JRM59" s="22"/>
      <c r="JRN59" s="22"/>
      <c r="JRO59" s="22"/>
      <c r="JRP59" s="22"/>
      <c r="JRQ59" s="22"/>
      <c r="JRR59" s="22"/>
      <c r="JRS59" s="22"/>
      <c r="JRT59" s="22"/>
      <c r="JRU59" s="22"/>
      <c r="JRV59" s="22"/>
      <c r="JRW59" s="22"/>
      <c r="JRX59" s="22"/>
      <c r="JRY59" s="22"/>
      <c r="JRZ59" s="22"/>
      <c r="JSA59" s="22"/>
      <c r="JSB59" s="22"/>
      <c r="JSC59" s="22"/>
      <c r="JSD59" s="22"/>
      <c r="JSE59" s="22"/>
      <c r="JSF59" s="22"/>
      <c r="JSG59" s="22"/>
      <c r="JSH59" s="22"/>
      <c r="JSI59" s="22"/>
      <c r="JSJ59" s="22"/>
      <c r="JSK59" s="22"/>
      <c r="JSL59" s="22"/>
      <c r="JSM59" s="22"/>
      <c r="JSN59" s="22"/>
      <c r="JSO59" s="22"/>
      <c r="JSP59" s="22"/>
      <c r="JSQ59" s="22"/>
      <c r="JSR59" s="22"/>
      <c r="JSS59" s="22"/>
      <c r="JST59" s="22"/>
      <c r="JSU59" s="22"/>
      <c r="JSV59" s="22"/>
      <c r="JSW59" s="22"/>
      <c r="JSX59" s="22"/>
      <c r="JSY59" s="22"/>
      <c r="JSZ59" s="22"/>
      <c r="JTA59" s="22"/>
      <c r="JTB59" s="22"/>
      <c r="JTC59" s="22"/>
      <c r="JTD59" s="22"/>
      <c r="JTE59" s="22"/>
      <c r="JTF59" s="22"/>
      <c r="JTG59" s="22"/>
      <c r="JTH59" s="22"/>
      <c r="JTI59" s="22"/>
      <c r="JTJ59" s="22"/>
      <c r="JTK59" s="22"/>
      <c r="JTL59" s="22"/>
      <c r="JTM59" s="22"/>
      <c r="JTN59" s="22"/>
      <c r="JTO59" s="22"/>
      <c r="JTP59" s="22"/>
      <c r="JTQ59" s="22"/>
      <c r="JTR59" s="22"/>
      <c r="JTS59" s="22"/>
      <c r="JTT59" s="22"/>
      <c r="JTU59" s="22"/>
      <c r="JTV59" s="22"/>
      <c r="JTW59" s="22"/>
      <c r="JTX59" s="22"/>
      <c r="JTY59" s="22"/>
      <c r="JTZ59" s="22"/>
      <c r="JUA59" s="22"/>
      <c r="JUB59" s="22"/>
      <c r="JUC59" s="22"/>
      <c r="JUD59" s="22"/>
      <c r="JUE59" s="22"/>
      <c r="JUF59" s="22"/>
      <c r="JUG59" s="22"/>
      <c r="JUH59" s="22"/>
      <c r="JUI59" s="22"/>
      <c r="JUJ59" s="22"/>
      <c r="JUK59" s="22"/>
      <c r="JUL59" s="22"/>
      <c r="JUM59" s="22"/>
      <c r="JUN59" s="22"/>
      <c r="JUO59" s="22"/>
      <c r="JUP59" s="22"/>
      <c r="JUQ59" s="22"/>
      <c r="JUR59" s="22"/>
      <c r="JUS59" s="22"/>
      <c r="JUT59" s="22"/>
      <c r="JUU59" s="22"/>
      <c r="JUV59" s="22"/>
      <c r="JUW59" s="22"/>
      <c r="JUX59" s="22"/>
      <c r="JUY59" s="22"/>
      <c r="JUZ59" s="22"/>
      <c r="JVA59" s="22"/>
      <c r="JVB59" s="22"/>
      <c r="JVC59" s="22"/>
      <c r="JVD59" s="22"/>
      <c r="JVE59" s="22"/>
      <c r="JVF59" s="22"/>
      <c r="JVG59" s="22"/>
      <c r="JVH59" s="22"/>
      <c r="JVI59" s="22"/>
      <c r="JVJ59" s="22"/>
      <c r="JVK59" s="22"/>
      <c r="JVL59" s="22"/>
      <c r="JVM59" s="22"/>
      <c r="JVN59" s="22"/>
      <c r="JVO59" s="22"/>
      <c r="JVP59" s="22"/>
      <c r="JVQ59" s="22"/>
      <c r="JVR59" s="22"/>
      <c r="JVS59" s="22"/>
      <c r="JVT59" s="22"/>
      <c r="JVU59" s="22"/>
      <c r="JVV59" s="22"/>
      <c r="JVW59" s="22"/>
      <c r="JVX59" s="22"/>
      <c r="JVY59" s="22"/>
      <c r="JVZ59" s="22"/>
      <c r="JWA59" s="22"/>
      <c r="JWB59" s="22"/>
      <c r="JWC59" s="22"/>
      <c r="JWD59" s="22"/>
      <c r="JWE59" s="22"/>
      <c r="JWF59" s="22"/>
      <c r="JWG59" s="22"/>
      <c r="JWH59" s="22"/>
      <c r="JWI59" s="22"/>
      <c r="JWJ59" s="22"/>
      <c r="JWK59" s="22"/>
      <c r="JWL59" s="22"/>
      <c r="JWM59" s="22"/>
      <c r="JWN59" s="22"/>
      <c r="JWO59" s="22"/>
      <c r="JWP59" s="22"/>
      <c r="JWQ59" s="22"/>
      <c r="JWR59" s="22"/>
      <c r="JWS59" s="22"/>
      <c r="JWT59" s="22"/>
      <c r="JWU59" s="22"/>
      <c r="JWV59" s="22"/>
      <c r="JWW59" s="22"/>
      <c r="JWX59" s="22"/>
      <c r="JWY59" s="22"/>
      <c r="JWZ59" s="22"/>
      <c r="JXA59" s="22"/>
      <c r="JXB59" s="22"/>
      <c r="JXC59" s="22"/>
      <c r="JXD59" s="22"/>
      <c r="JXE59" s="22"/>
      <c r="JXF59" s="22"/>
      <c r="JXG59" s="22"/>
      <c r="JXH59" s="22"/>
      <c r="JXI59" s="22"/>
      <c r="JXJ59" s="22"/>
      <c r="JXK59" s="22"/>
      <c r="JXL59" s="22"/>
      <c r="JXM59" s="22"/>
      <c r="JXN59" s="22"/>
      <c r="JXO59" s="22"/>
      <c r="JXP59" s="22"/>
      <c r="JXQ59" s="22"/>
      <c r="JXR59" s="22"/>
      <c r="JXS59" s="22"/>
      <c r="JXT59" s="22"/>
      <c r="JXU59" s="22"/>
      <c r="JXV59" s="22"/>
      <c r="JXW59" s="22"/>
      <c r="JXX59" s="22"/>
      <c r="JXY59" s="22"/>
      <c r="JXZ59" s="22"/>
      <c r="JYA59" s="22"/>
      <c r="JYB59" s="22"/>
      <c r="JYC59" s="22"/>
      <c r="JYD59" s="22"/>
      <c r="JYE59" s="22"/>
      <c r="JYF59" s="22"/>
      <c r="JYG59" s="22"/>
      <c r="JYH59" s="22"/>
      <c r="JYI59" s="22"/>
      <c r="JYJ59" s="22"/>
      <c r="JYK59" s="22"/>
      <c r="JYL59" s="22"/>
      <c r="JYM59" s="22"/>
      <c r="JYN59" s="22"/>
      <c r="JYO59" s="22"/>
      <c r="JYP59" s="22"/>
      <c r="JYQ59" s="22"/>
      <c r="JYR59" s="22"/>
      <c r="JYS59" s="22"/>
      <c r="JYT59" s="22"/>
      <c r="JYU59" s="22"/>
      <c r="JYV59" s="22"/>
      <c r="JYW59" s="22"/>
      <c r="JYX59" s="22"/>
      <c r="JYY59" s="22"/>
      <c r="JYZ59" s="22"/>
      <c r="JZA59" s="22"/>
      <c r="JZB59" s="22"/>
      <c r="JZC59" s="22"/>
      <c r="JZD59" s="22"/>
      <c r="JZE59" s="22"/>
      <c r="JZF59" s="22"/>
      <c r="JZG59" s="22"/>
      <c r="JZH59" s="22"/>
      <c r="JZI59" s="22"/>
      <c r="JZJ59" s="22"/>
      <c r="JZK59" s="22"/>
      <c r="JZL59" s="22"/>
      <c r="JZM59" s="22"/>
      <c r="JZN59" s="22"/>
      <c r="JZO59" s="22"/>
      <c r="JZP59" s="22"/>
      <c r="JZQ59" s="22"/>
      <c r="JZR59" s="22"/>
      <c r="JZS59" s="22"/>
      <c r="JZT59" s="22"/>
      <c r="JZU59" s="22"/>
      <c r="JZV59" s="22"/>
      <c r="JZW59" s="22"/>
      <c r="JZX59" s="22"/>
      <c r="JZY59" s="22"/>
      <c r="JZZ59" s="22"/>
      <c r="KAA59" s="22"/>
      <c r="KAB59" s="22"/>
      <c r="KAC59" s="22"/>
      <c r="KAD59" s="22"/>
      <c r="KAE59" s="22"/>
      <c r="KAF59" s="22"/>
      <c r="KAG59" s="22"/>
      <c r="KAH59" s="22"/>
      <c r="KAI59" s="22"/>
      <c r="KAJ59" s="22"/>
      <c r="KAK59" s="22"/>
      <c r="KAL59" s="22"/>
      <c r="KAM59" s="22"/>
      <c r="KAN59" s="22"/>
      <c r="KAO59" s="22"/>
      <c r="KAP59" s="22"/>
      <c r="KAQ59" s="22"/>
      <c r="KAR59" s="22"/>
      <c r="KAS59" s="22"/>
      <c r="KAT59" s="22"/>
      <c r="KAU59" s="22"/>
      <c r="KAV59" s="22"/>
      <c r="KAW59" s="22"/>
      <c r="KAX59" s="22"/>
      <c r="KAY59" s="22"/>
      <c r="KAZ59" s="22"/>
      <c r="KBA59" s="22"/>
      <c r="KBB59" s="22"/>
      <c r="KBC59" s="22"/>
      <c r="KBD59" s="22"/>
      <c r="KBE59" s="22"/>
      <c r="KBF59" s="22"/>
      <c r="KBG59" s="22"/>
      <c r="KBH59" s="22"/>
      <c r="KBI59" s="22"/>
      <c r="KBJ59" s="22"/>
      <c r="KBK59" s="22"/>
      <c r="KBL59" s="22"/>
      <c r="KBM59" s="22"/>
      <c r="KBN59" s="22"/>
      <c r="KBO59" s="22"/>
      <c r="KBP59" s="22"/>
      <c r="KBQ59" s="22"/>
      <c r="KBR59" s="22"/>
      <c r="KBS59" s="22"/>
      <c r="KBT59" s="22"/>
      <c r="KBU59" s="22"/>
      <c r="KBV59" s="22"/>
      <c r="KBW59" s="22"/>
      <c r="KBX59" s="22"/>
      <c r="KBY59" s="22"/>
      <c r="KBZ59" s="22"/>
      <c r="KCA59" s="22"/>
      <c r="KCB59" s="22"/>
      <c r="KCC59" s="22"/>
      <c r="KCD59" s="22"/>
      <c r="KCE59" s="22"/>
      <c r="KCF59" s="22"/>
      <c r="KCG59" s="22"/>
      <c r="KCH59" s="22"/>
      <c r="KCI59" s="22"/>
      <c r="KCJ59" s="22"/>
      <c r="KCK59" s="22"/>
      <c r="KCL59" s="22"/>
      <c r="KCM59" s="22"/>
      <c r="KCN59" s="22"/>
      <c r="KCO59" s="22"/>
      <c r="KCP59" s="22"/>
      <c r="KCQ59" s="22"/>
      <c r="KCR59" s="22"/>
      <c r="KCS59" s="22"/>
      <c r="KCT59" s="22"/>
      <c r="KCU59" s="22"/>
      <c r="KCV59" s="22"/>
      <c r="KCW59" s="22"/>
      <c r="KCX59" s="22"/>
      <c r="KCY59" s="22"/>
      <c r="KCZ59" s="22"/>
      <c r="KDA59" s="22"/>
      <c r="KDB59" s="22"/>
      <c r="KDC59" s="22"/>
      <c r="KDD59" s="22"/>
      <c r="KDE59" s="22"/>
      <c r="KDF59" s="22"/>
      <c r="KDG59" s="22"/>
      <c r="KDH59" s="22"/>
      <c r="KDI59" s="22"/>
      <c r="KDJ59" s="22"/>
      <c r="KDK59" s="22"/>
      <c r="KDL59" s="22"/>
      <c r="KDM59" s="22"/>
      <c r="KDN59" s="22"/>
      <c r="KDO59" s="22"/>
      <c r="KDP59" s="22"/>
      <c r="KDQ59" s="22"/>
      <c r="KDR59" s="22"/>
      <c r="KDS59" s="22"/>
      <c r="KDT59" s="22"/>
      <c r="KDU59" s="22"/>
      <c r="KDV59" s="22"/>
      <c r="KDW59" s="22"/>
      <c r="KDX59" s="22"/>
      <c r="KDY59" s="22"/>
      <c r="KDZ59" s="22"/>
      <c r="KEA59" s="22"/>
      <c r="KEB59" s="22"/>
      <c r="KEC59" s="22"/>
      <c r="KED59" s="22"/>
      <c r="KEE59" s="22"/>
      <c r="KEF59" s="22"/>
      <c r="KEG59" s="22"/>
      <c r="KEH59" s="22"/>
      <c r="KEI59" s="22"/>
      <c r="KEJ59" s="22"/>
      <c r="KEK59" s="22"/>
      <c r="KEL59" s="22"/>
      <c r="KEM59" s="22"/>
      <c r="KEN59" s="22"/>
      <c r="KEO59" s="22"/>
      <c r="KEP59" s="22"/>
      <c r="KEQ59" s="22"/>
      <c r="KER59" s="22"/>
      <c r="KES59" s="22"/>
      <c r="KET59" s="22"/>
      <c r="KEU59" s="22"/>
      <c r="KEV59" s="22"/>
      <c r="KEW59" s="22"/>
      <c r="KEX59" s="22"/>
      <c r="KEY59" s="22"/>
      <c r="KEZ59" s="22"/>
      <c r="KFA59" s="22"/>
      <c r="KFB59" s="22"/>
      <c r="KFC59" s="22"/>
      <c r="KFD59" s="22"/>
      <c r="KFE59" s="22"/>
      <c r="KFF59" s="22"/>
      <c r="KFG59" s="22"/>
      <c r="KFH59" s="22"/>
      <c r="KFI59" s="22"/>
      <c r="KFJ59" s="22"/>
      <c r="KFK59" s="22"/>
      <c r="KFL59" s="22"/>
      <c r="KFM59" s="22"/>
      <c r="KFN59" s="22"/>
      <c r="KFO59" s="22"/>
      <c r="KFP59" s="22"/>
      <c r="KFQ59" s="22"/>
      <c r="KFR59" s="22"/>
      <c r="KFS59" s="22"/>
      <c r="KFT59" s="22"/>
      <c r="KFU59" s="22"/>
      <c r="KFV59" s="22"/>
      <c r="KFW59" s="22"/>
      <c r="KFX59" s="22"/>
      <c r="KFY59" s="22"/>
      <c r="KFZ59" s="22"/>
      <c r="KGA59" s="22"/>
      <c r="KGB59" s="22"/>
      <c r="KGC59" s="22"/>
      <c r="KGD59" s="22"/>
      <c r="KGE59" s="22"/>
      <c r="KGF59" s="22"/>
      <c r="KGG59" s="22"/>
      <c r="KGH59" s="22"/>
      <c r="KGI59" s="22"/>
      <c r="KGJ59" s="22"/>
      <c r="KGK59" s="22"/>
      <c r="KGL59" s="22"/>
      <c r="KGM59" s="22"/>
      <c r="KGN59" s="22"/>
      <c r="KGO59" s="22"/>
      <c r="KGP59" s="22"/>
      <c r="KGQ59" s="22"/>
      <c r="KGR59" s="22"/>
      <c r="KGS59" s="22"/>
      <c r="KGT59" s="22"/>
      <c r="KGU59" s="22"/>
      <c r="KGV59" s="22"/>
      <c r="KGW59" s="22"/>
      <c r="KGX59" s="22"/>
      <c r="KGY59" s="22"/>
      <c r="KGZ59" s="22"/>
      <c r="KHA59" s="22"/>
      <c r="KHB59" s="22"/>
      <c r="KHC59" s="22"/>
      <c r="KHD59" s="22"/>
      <c r="KHE59" s="22"/>
      <c r="KHF59" s="22"/>
      <c r="KHG59" s="22"/>
      <c r="KHH59" s="22"/>
      <c r="KHI59" s="22"/>
      <c r="KHJ59" s="22"/>
      <c r="KHK59" s="22"/>
      <c r="KHL59" s="22"/>
      <c r="KHM59" s="22"/>
      <c r="KHN59" s="22"/>
      <c r="KHO59" s="22"/>
      <c r="KHP59" s="22"/>
      <c r="KHQ59" s="22"/>
      <c r="KHR59" s="22"/>
      <c r="KHS59" s="22"/>
      <c r="KHT59" s="22"/>
      <c r="KHU59" s="22"/>
      <c r="KHV59" s="22"/>
      <c r="KHW59" s="22"/>
      <c r="KHX59" s="22"/>
      <c r="KHY59" s="22"/>
      <c r="KHZ59" s="22"/>
      <c r="KIA59" s="22"/>
      <c r="KIB59" s="22"/>
      <c r="KIC59" s="22"/>
      <c r="KID59" s="22"/>
      <c r="KIE59" s="22"/>
      <c r="KIF59" s="22"/>
      <c r="KIG59" s="22"/>
      <c r="KIH59" s="22"/>
      <c r="KII59" s="22"/>
      <c r="KIJ59" s="22"/>
      <c r="KIK59" s="22"/>
      <c r="KIL59" s="22"/>
      <c r="KIM59" s="22"/>
      <c r="KIN59" s="22"/>
      <c r="KIO59" s="22"/>
      <c r="KIP59" s="22"/>
      <c r="KIQ59" s="22"/>
      <c r="KIR59" s="22"/>
      <c r="KIS59" s="22"/>
      <c r="KIT59" s="22"/>
      <c r="KIU59" s="22"/>
      <c r="KIV59" s="22"/>
      <c r="KIW59" s="22"/>
      <c r="KIX59" s="22"/>
      <c r="KIY59" s="22"/>
      <c r="KIZ59" s="22"/>
      <c r="KJA59" s="22"/>
      <c r="KJB59" s="22"/>
      <c r="KJC59" s="22"/>
      <c r="KJD59" s="22"/>
      <c r="KJE59" s="22"/>
      <c r="KJF59" s="22"/>
      <c r="KJG59" s="22"/>
      <c r="KJH59" s="22"/>
      <c r="KJI59" s="22"/>
      <c r="KJJ59" s="22"/>
      <c r="KJK59" s="22"/>
      <c r="KJL59" s="22"/>
      <c r="KJM59" s="22"/>
      <c r="KJN59" s="22"/>
      <c r="KJO59" s="22"/>
      <c r="KJP59" s="22"/>
      <c r="KJQ59" s="22"/>
      <c r="KJR59" s="22"/>
      <c r="KJS59" s="22"/>
      <c r="KJT59" s="22"/>
      <c r="KJU59" s="22"/>
      <c r="KJV59" s="22"/>
      <c r="KJW59" s="22"/>
      <c r="KJX59" s="22"/>
      <c r="KJY59" s="22"/>
      <c r="KJZ59" s="22"/>
      <c r="KKA59" s="22"/>
      <c r="KKB59" s="22"/>
      <c r="KKC59" s="22"/>
      <c r="KKD59" s="22"/>
      <c r="KKE59" s="22"/>
      <c r="KKF59" s="22"/>
      <c r="KKG59" s="22"/>
      <c r="KKH59" s="22"/>
      <c r="KKI59" s="22"/>
      <c r="KKJ59" s="22"/>
      <c r="KKK59" s="22"/>
      <c r="KKL59" s="22"/>
      <c r="KKM59" s="22"/>
      <c r="KKN59" s="22"/>
      <c r="KKO59" s="22"/>
      <c r="KKP59" s="22"/>
      <c r="KKQ59" s="22"/>
      <c r="KKR59" s="22"/>
      <c r="KKS59" s="22"/>
      <c r="KKT59" s="22"/>
      <c r="KKU59" s="22"/>
      <c r="KKV59" s="22"/>
      <c r="KKW59" s="22"/>
      <c r="KKX59" s="22"/>
      <c r="KKY59" s="22"/>
      <c r="KKZ59" s="22"/>
      <c r="KLA59" s="22"/>
      <c r="KLB59" s="22"/>
      <c r="KLC59" s="22"/>
      <c r="KLD59" s="22"/>
      <c r="KLE59" s="22"/>
      <c r="KLF59" s="22"/>
      <c r="KLG59" s="22"/>
      <c r="KLH59" s="22"/>
      <c r="KLI59" s="22"/>
      <c r="KLJ59" s="22"/>
      <c r="KLK59" s="22"/>
      <c r="KLL59" s="22"/>
      <c r="KLM59" s="22"/>
      <c r="KLN59" s="22"/>
      <c r="KLO59" s="22"/>
      <c r="KLP59" s="22"/>
      <c r="KLQ59" s="22"/>
      <c r="KLR59" s="22"/>
      <c r="KLS59" s="22"/>
      <c r="KLT59" s="22"/>
      <c r="KLU59" s="22"/>
      <c r="KLV59" s="22"/>
      <c r="KLW59" s="22"/>
      <c r="KLX59" s="22"/>
      <c r="KLY59" s="22"/>
      <c r="KLZ59" s="22"/>
      <c r="KMA59" s="22"/>
      <c r="KMB59" s="22"/>
      <c r="KMC59" s="22"/>
      <c r="KMD59" s="22"/>
      <c r="KME59" s="22"/>
      <c r="KMF59" s="22"/>
      <c r="KMG59" s="22"/>
      <c r="KMH59" s="22"/>
      <c r="KMI59" s="22"/>
      <c r="KMJ59" s="22"/>
      <c r="KMK59" s="22"/>
      <c r="KML59" s="22"/>
      <c r="KMM59" s="22"/>
      <c r="KMN59" s="22"/>
      <c r="KMO59" s="22"/>
      <c r="KMP59" s="22"/>
      <c r="KMQ59" s="22"/>
      <c r="KMR59" s="22"/>
      <c r="KMS59" s="22"/>
      <c r="KMT59" s="22"/>
      <c r="KMU59" s="22"/>
      <c r="KMV59" s="22"/>
      <c r="KMW59" s="22"/>
      <c r="KMX59" s="22"/>
      <c r="KMY59" s="22"/>
      <c r="KMZ59" s="22"/>
      <c r="KNA59" s="22"/>
      <c r="KNB59" s="22"/>
      <c r="KNC59" s="22"/>
      <c r="KND59" s="22"/>
      <c r="KNE59" s="22"/>
      <c r="KNF59" s="22"/>
      <c r="KNG59" s="22"/>
      <c r="KNH59" s="22"/>
      <c r="KNI59" s="22"/>
      <c r="KNJ59" s="22"/>
      <c r="KNK59" s="22"/>
      <c r="KNL59" s="22"/>
      <c r="KNM59" s="22"/>
      <c r="KNN59" s="22"/>
      <c r="KNO59" s="22"/>
      <c r="KNP59" s="22"/>
      <c r="KNQ59" s="22"/>
      <c r="KNR59" s="22"/>
      <c r="KNS59" s="22"/>
      <c r="KNT59" s="22"/>
      <c r="KNU59" s="22"/>
      <c r="KNV59" s="22"/>
      <c r="KNW59" s="22"/>
      <c r="KNX59" s="22"/>
      <c r="KNY59" s="22"/>
      <c r="KNZ59" s="22"/>
      <c r="KOA59" s="22"/>
      <c r="KOB59" s="22"/>
      <c r="KOC59" s="22"/>
      <c r="KOD59" s="22"/>
      <c r="KOE59" s="22"/>
      <c r="KOF59" s="22"/>
      <c r="KOG59" s="22"/>
      <c r="KOH59" s="22"/>
      <c r="KOI59" s="22"/>
      <c r="KOJ59" s="22"/>
      <c r="KOK59" s="22"/>
      <c r="KOL59" s="22"/>
      <c r="KOM59" s="22"/>
      <c r="KON59" s="22"/>
      <c r="KOO59" s="22"/>
      <c r="KOP59" s="22"/>
      <c r="KOQ59" s="22"/>
      <c r="KOR59" s="22"/>
      <c r="KOS59" s="22"/>
      <c r="KOT59" s="22"/>
      <c r="KOU59" s="22"/>
      <c r="KOV59" s="22"/>
      <c r="KOW59" s="22"/>
      <c r="KOX59" s="22"/>
      <c r="KOY59" s="22"/>
      <c r="KOZ59" s="22"/>
      <c r="KPA59" s="22"/>
      <c r="KPB59" s="22"/>
      <c r="KPC59" s="22"/>
      <c r="KPD59" s="22"/>
      <c r="KPE59" s="22"/>
      <c r="KPF59" s="22"/>
      <c r="KPG59" s="22"/>
      <c r="KPH59" s="22"/>
      <c r="KPI59" s="22"/>
      <c r="KPJ59" s="22"/>
      <c r="KPK59" s="22"/>
      <c r="KPL59" s="22"/>
      <c r="KPM59" s="22"/>
      <c r="KPN59" s="22"/>
      <c r="KPO59" s="22"/>
      <c r="KPP59" s="22"/>
      <c r="KPQ59" s="22"/>
      <c r="KPR59" s="22"/>
      <c r="KPS59" s="22"/>
      <c r="KPT59" s="22"/>
      <c r="KPU59" s="22"/>
      <c r="KPV59" s="22"/>
      <c r="KPW59" s="22"/>
      <c r="KPX59" s="22"/>
      <c r="KPY59" s="22"/>
      <c r="KPZ59" s="22"/>
      <c r="KQA59" s="22"/>
      <c r="KQB59" s="22"/>
      <c r="KQC59" s="22"/>
      <c r="KQD59" s="22"/>
      <c r="KQE59" s="22"/>
      <c r="KQF59" s="22"/>
      <c r="KQG59" s="22"/>
      <c r="KQH59" s="22"/>
      <c r="KQI59" s="22"/>
      <c r="KQJ59" s="22"/>
      <c r="KQK59" s="22"/>
      <c r="KQL59" s="22"/>
      <c r="KQM59" s="22"/>
      <c r="KQN59" s="22"/>
      <c r="KQO59" s="22"/>
      <c r="KQP59" s="22"/>
      <c r="KQQ59" s="22"/>
      <c r="KQR59" s="22"/>
      <c r="KQS59" s="22"/>
      <c r="KQT59" s="22"/>
      <c r="KQU59" s="22"/>
      <c r="KQV59" s="22"/>
      <c r="KQW59" s="22"/>
      <c r="KQX59" s="22"/>
      <c r="KQY59" s="22"/>
      <c r="KQZ59" s="22"/>
      <c r="KRA59" s="22"/>
      <c r="KRB59" s="22"/>
      <c r="KRC59" s="22"/>
      <c r="KRD59" s="22"/>
      <c r="KRE59" s="22"/>
      <c r="KRF59" s="22"/>
      <c r="KRG59" s="22"/>
      <c r="KRH59" s="22"/>
      <c r="KRI59" s="22"/>
      <c r="KRJ59" s="22"/>
      <c r="KRK59" s="22"/>
      <c r="KRL59" s="22"/>
      <c r="KRM59" s="22"/>
      <c r="KRN59" s="22"/>
      <c r="KRO59" s="22"/>
      <c r="KRP59" s="22"/>
      <c r="KRQ59" s="22"/>
      <c r="KRR59" s="22"/>
      <c r="KRS59" s="22"/>
      <c r="KRT59" s="22"/>
      <c r="KRU59" s="22"/>
      <c r="KRV59" s="22"/>
      <c r="KRW59" s="22"/>
      <c r="KRX59" s="22"/>
      <c r="KRY59" s="22"/>
      <c r="KRZ59" s="22"/>
      <c r="KSA59" s="22"/>
      <c r="KSB59" s="22"/>
      <c r="KSC59" s="22"/>
      <c r="KSD59" s="22"/>
      <c r="KSE59" s="22"/>
      <c r="KSF59" s="22"/>
      <c r="KSG59" s="22"/>
      <c r="KSH59" s="22"/>
      <c r="KSI59" s="22"/>
      <c r="KSJ59" s="22"/>
      <c r="KSK59" s="22"/>
      <c r="KSL59" s="22"/>
      <c r="KSM59" s="22"/>
      <c r="KSN59" s="22"/>
      <c r="KSO59" s="22"/>
      <c r="KSP59" s="22"/>
      <c r="KSQ59" s="22"/>
      <c r="KSR59" s="22"/>
      <c r="KSS59" s="22"/>
      <c r="KST59" s="22"/>
      <c r="KSU59" s="22"/>
      <c r="KSV59" s="22"/>
      <c r="KSW59" s="22"/>
      <c r="KSX59" s="22"/>
      <c r="KSY59" s="22"/>
      <c r="KSZ59" s="22"/>
      <c r="KTA59" s="22"/>
      <c r="KTB59" s="22"/>
      <c r="KTC59" s="22"/>
      <c r="KTD59" s="22"/>
      <c r="KTE59" s="22"/>
      <c r="KTF59" s="22"/>
      <c r="KTG59" s="22"/>
      <c r="KTH59" s="22"/>
      <c r="KTI59" s="22"/>
      <c r="KTJ59" s="22"/>
      <c r="KTK59" s="22"/>
      <c r="KTL59" s="22"/>
      <c r="KTM59" s="22"/>
      <c r="KTN59" s="22"/>
      <c r="KTO59" s="22"/>
      <c r="KTP59" s="22"/>
      <c r="KTQ59" s="22"/>
      <c r="KTR59" s="22"/>
      <c r="KTS59" s="22"/>
      <c r="KTT59" s="22"/>
      <c r="KTU59" s="22"/>
      <c r="KTV59" s="22"/>
      <c r="KTW59" s="22"/>
      <c r="KTX59" s="22"/>
      <c r="KTY59" s="22"/>
      <c r="KTZ59" s="22"/>
      <c r="KUA59" s="22"/>
      <c r="KUB59" s="22"/>
      <c r="KUC59" s="22"/>
      <c r="KUD59" s="22"/>
      <c r="KUE59" s="22"/>
      <c r="KUF59" s="22"/>
      <c r="KUG59" s="22"/>
      <c r="KUH59" s="22"/>
      <c r="KUI59" s="22"/>
      <c r="KUJ59" s="22"/>
      <c r="KUK59" s="22"/>
      <c r="KUL59" s="22"/>
      <c r="KUM59" s="22"/>
      <c r="KUN59" s="22"/>
      <c r="KUO59" s="22"/>
      <c r="KUP59" s="22"/>
      <c r="KUQ59" s="22"/>
      <c r="KUR59" s="22"/>
      <c r="KUS59" s="22"/>
      <c r="KUT59" s="22"/>
      <c r="KUU59" s="22"/>
      <c r="KUV59" s="22"/>
      <c r="KUW59" s="22"/>
      <c r="KUX59" s="22"/>
      <c r="KUY59" s="22"/>
      <c r="KUZ59" s="22"/>
      <c r="KVA59" s="22"/>
      <c r="KVB59" s="22"/>
      <c r="KVC59" s="22"/>
      <c r="KVD59" s="22"/>
      <c r="KVE59" s="22"/>
      <c r="KVF59" s="22"/>
      <c r="KVG59" s="22"/>
      <c r="KVH59" s="22"/>
      <c r="KVI59" s="22"/>
      <c r="KVJ59" s="22"/>
      <c r="KVK59" s="22"/>
      <c r="KVL59" s="22"/>
      <c r="KVM59" s="22"/>
      <c r="KVN59" s="22"/>
      <c r="KVO59" s="22"/>
      <c r="KVP59" s="22"/>
      <c r="KVQ59" s="22"/>
      <c r="KVR59" s="22"/>
      <c r="KVS59" s="22"/>
      <c r="KVT59" s="22"/>
      <c r="KVU59" s="22"/>
      <c r="KVV59" s="22"/>
      <c r="KVW59" s="22"/>
      <c r="KVX59" s="22"/>
      <c r="KVY59" s="22"/>
      <c r="KVZ59" s="22"/>
      <c r="KWA59" s="22"/>
      <c r="KWB59" s="22"/>
      <c r="KWC59" s="22"/>
      <c r="KWD59" s="22"/>
      <c r="KWE59" s="22"/>
      <c r="KWF59" s="22"/>
      <c r="KWG59" s="22"/>
      <c r="KWH59" s="22"/>
      <c r="KWI59" s="22"/>
      <c r="KWJ59" s="22"/>
      <c r="KWK59" s="22"/>
      <c r="KWL59" s="22"/>
      <c r="KWM59" s="22"/>
      <c r="KWN59" s="22"/>
      <c r="KWO59" s="22"/>
      <c r="KWP59" s="22"/>
      <c r="KWQ59" s="22"/>
      <c r="KWR59" s="22"/>
      <c r="KWS59" s="22"/>
      <c r="KWT59" s="22"/>
      <c r="KWU59" s="22"/>
      <c r="KWV59" s="22"/>
      <c r="KWW59" s="22"/>
      <c r="KWX59" s="22"/>
      <c r="KWY59" s="22"/>
      <c r="KWZ59" s="22"/>
      <c r="KXA59" s="22"/>
      <c r="KXB59" s="22"/>
      <c r="KXC59" s="22"/>
      <c r="KXD59" s="22"/>
      <c r="KXE59" s="22"/>
      <c r="KXF59" s="22"/>
      <c r="KXG59" s="22"/>
      <c r="KXH59" s="22"/>
      <c r="KXI59" s="22"/>
      <c r="KXJ59" s="22"/>
      <c r="KXK59" s="22"/>
      <c r="KXL59" s="22"/>
      <c r="KXM59" s="22"/>
      <c r="KXN59" s="22"/>
      <c r="KXO59" s="22"/>
      <c r="KXP59" s="22"/>
      <c r="KXQ59" s="22"/>
      <c r="KXR59" s="22"/>
      <c r="KXS59" s="22"/>
      <c r="KXT59" s="22"/>
      <c r="KXU59" s="22"/>
      <c r="KXV59" s="22"/>
      <c r="KXW59" s="22"/>
      <c r="KXX59" s="22"/>
      <c r="KXY59" s="22"/>
      <c r="KXZ59" s="22"/>
      <c r="KYA59" s="22"/>
      <c r="KYB59" s="22"/>
      <c r="KYC59" s="22"/>
      <c r="KYD59" s="22"/>
      <c r="KYE59" s="22"/>
      <c r="KYF59" s="22"/>
      <c r="KYG59" s="22"/>
      <c r="KYH59" s="22"/>
      <c r="KYI59" s="22"/>
      <c r="KYJ59" s="22"/>
      <c r="KYK59" s="22"/>
      <c r="KYL59" s="22"/>
      <c r="KYM59" s="22"/>
      <c r="KYN59" s="22"/>
      <c r="KYO59" s="22"/>
      <c r="KYP59" s="22"/>
      <c r="KYQ59" s="22"/>
      <c r="KYR59" s="22"/>
      <c r="KYS59" s="22"/>
      <c r="KYT59" s="22"/>
      <c r="KYU59" s="22"/>
      <c r="KYV59" s="22"/>
      <c r="KYW59" s="22"/>
      <c r="KYX59" s="22"/>
      <c r="KYY59" s="22"/>
      <c r="KYZ59" s="22"/>
      <c r="KZA59" s="22"/>
      <c r="KZB59" s="22"/>
      <c r="KZC59" s="22"/>
      <c r="KZD59" s="22"/>
      <c r="KZE59" s="22"/>
      <c r="KZF59" s="22"/>
      <c r="KZG59" s="22"/>
      <c r="KZH59" s="22"/>
      <c r="KZI59" s="22"/>
      <c r="KZJ59" s="22"/>
      <c r="KZK59" s="22"/>
      <c r="KZL59" s="22"/>
      <c r="KZM59" s="22"/>
      <c r="KZN59" s="22"/>
      <c r="KZO59" s="22"/>
      <c r="KZP59" s="22"/>
      <c r="KZQ59" s="22"/>
      <c r="KZR59" s="22"/>
      <c r="KZS59" s="22"/>
      <c r="KZT59" s="22"/>
      <c r="KZU59" s="22"/>
      <c r="KZV59" s="22"/>
      <c r="KZW59" s="22"/>
      <c r="KZX59" s="22"/>
      <c r="KZY59" s="22"/>
      <c r="KZZ59" s="22"/>
      <c r="LAA59" s="22"/>
      <c r="LAB59" s="22"/>
      <c r="LAC59" s="22"/>
      <c r="LAD59" s="22"/>
      <c r="LAE59" s="22"/>
      <c r="LAF59" s="22"/>
      <c r="LAG59" s="22"/>
      <c r="LAH59" s="22"/>
      <c r="LAI59" s="22"/>
      <c r="LAJ59" s="22"/>
      <c r="LAK59" s="22"/>
      <c r="LAL59" s="22"/>
      <c r="LAM59" s="22"/>
      <c r="LAN59" s="22"/>
      <c r="LAO59" s="22"/>
      <c r="LAP59" s="22"/>
      <c r="LAQ59" s="22"/>
      <c r="LAR59" s="22"/>
      <c r="LAS59" s="22"/>
      <c r="LAT59" s="22"/>
      <c r="LAU59" s="22"/>
      <c r="LAV59" s="22"/>
      <c r="LAW59" s="22"/>
      <c r="LAX59" s="22"/>
      <c r="LAY59" s="22"/>
      <c r="LAZ59" s="22"/>
      <c r="LBA59" s="22"/>
      <c r="LBB59" s="22"/>
      <c r="LBC59" s="22"/>
      <c r="LBD59" s="22"/>
      <c r="LBE59" s="22"/>
      <c r="LBF59" s="22"/>
      <c r="LBG59" s="22"/>
      <c r="LBH59" s="22"/>
      <c r="LBI59" s="22"/>
      <c r="LBJ59" s="22"/>
      <c r="LBK59" s="22"/>
      <c r="LBL59" s="22"/>
      <c r="LBM59" s="22"/>
      <c r="LBN59" s="22"/>
      <c r="LBO59" s="22"/>
      <c r="LBP59" s="22"/>
      <c r="LBQ59" s="22"/>
      <c r="LBR59" s="22"/>
      <c r="LBS59" s="22"/>
      <c r="LBT59" s="22"/>
      <c r="LBU59" s="22"/>
      <c r="LBV59" s="22"/>
      <c r="LBW59" s="22"/>
      <c r="LBX59" s="22"/>
      <c r="LBY59" s="22"/>
      <c r="LBZ59" s="22"/>
      <c r="LCA59" s="22"/>
      <c r="LCB59" s="22"/>
      <c r="LCC59" s="22"/>
      <c r="LCD59" s="22"/>
      <c r="LCE59" s="22"/>
      <c r="LCF59" s="22"/>
      <c r="LCG59" s="22"/>
      <c r="LCH59" s="22"/>
      <c r="LCI59" s="22"/>
      <c r="LCJ59" s="22"/>
      <c r="LCK59" s="22"/>
      <c r="LCL59" s="22"/>
      <c r="LCM59" s="22"/>
      <c r="LCN59" s="22"/>
      <c r="LCO59" s="22"/>
      <c r="LCP59" s="22"/>
      <c r="LCQ59" s="22"/>
      <c r="LCR59" s="22"/>
      <c r="LCS59" s="22"/>
      <c r="LCT59" s="22"/>
      <c r="LCU59" s="22"/>
      <c r="LCV59" s="22"/>
      <c r="LCW59" s="22"/>
      <c r="LCX59" s="22"/>
      <c r="LCY59" s="22"/>
      <c r="LCZ59" s="22"/>
      <c r="LDA59" s="22"/>
      <c r="LDB59" s="22"/>
      <c r="LDC59" s="22"/>
      <c r="LDD59" s="22"/>
      <c r="LDE59" s="22"/>
      <c r="LDF59" s="22"/>
      <c r="LDG59" s="22"/>
      <c r="LDH59" s="22"/>
      <c r="LDI59" s="22"/>
      <c r="LDJ59" s="22"/>
      <c r="LDK59" s="22"/>
      <c r="LDL59" s="22"/>
      <c r="LDM59" s="22"/>
      <c r="LDN59" s="22"/>
      <c r="LDO59" s="22"/>
      <c r="LDP59" s="22"/>
      <c r="LDQ59" s="22"/>
      <c r="LDR59" s="22"/>
      <c r="LDS59" s="22"/>
      <c r="LDT59" s="22"/>
      <c r="LDU59" s="22"/>
      <c r="LDV59" s="22"/>
      <c r="LDW59" s="22"/>
      <c r="LDX59" s="22"/>
      <c r="LDY59" s="22"/>
      <c r="LDZ59" s="22"/>
      <c r="LEA59" s="22"/>
      <c r="LEB59" s="22"/>
      <c r="LEC59" s="22"/>
      <c r="LED59" s="22"/>
      <c r="LEE59" s="22"/>
      <c r="LEF59" s="22"/>
      <c r="LEG59" s="22"/>
      <c r="LEH59" s="22"/>
      <c r="LEI59" s="22"/>
      <c r="LEJ59" s="22"/>
      <c r="LEK59" s="22"/>
      <c r="LEL59" s="22"/>
      <c r="LEM59" s="22"/>
      <c r="LEN59" s="22"/>
      <c r="LEO59" s="22"/>
      <c r="LEP59" s="22"/>
      <c r="LEQ59" s="22"/>
      <c r="LER59" s="22"/>
      <c r="LES59" s="22"/>
      <c r="LET59" s="22"/>
      <c r="LEU59" s="22"/>
      <c r="LEV59" s="22"/>
      <c r="LEW59" s="22"/>
      <c r="LEX59" s="22"/>
      <c r="LEY59" s="22"/>
      <c r="LEZ59" s="22"/>
      <c r="LFA59" s="22"/>
      <c r="LFB59" s="22"/>
      <c r="LFC59" s="22"/>
      <c r="LFD59" s="22"/>
      <c r="LFE59" s="22"/>
      <c r="LFF59" s="22"/>
      <c r="LFG59" s="22"/>
      <c r="LFH59" s="22"/>
      <c r="LFI59" s="22"/>
      <c r="LFJ59" s="22"/>
      <c r="LFK59" s="22"/>
      <c r="LFL59" s="22"/>
      <c r="LFM59" s="22"/>
      <c r="LFN59" s="22"/>
      <c r="LFO59" s="22"/>
      <c r="LFP59" s="22"/>
      <c r="LFQ59" s="22"/>
      <c r="LFR59" s="22"/>
      <c r="LFS59" s="22"/>
      <c r="LFT59" s="22"/>
      <c r="LFU59" s="22"/>
      <c r="LFV59" s="22"/>
      <c r="LFW59" s="22"/>
      <c r="LFX59" s="22"/>
      <c r="LFY59" s="22"/>
      <c r="LFZ59" s="22"/>
      <c r="LGA59" s="22"/>
      <c r="LGB59" s="22"/>
      <c r="LGC59" s="22"/>
      <c r="LGD59" s="22"/>
      <c r="LGE59" s="22"/>
      <c r="LGF59" s="22"/>
      <c r="LGG59" s="22"/>
      <c r="LGH59" s="22"/>
      <c r="LGI59" s="22"/>
      <c r="LGJ59" s="22"/>
      <c r="LGK59" s="22"/>
      <c r="LGL59" s="22"/>
      <c r="LGM59" s="22"/>
      <c r="LGN59" s="22"/>
      <c r="LGO59" s="22"/>
      <c r="LGP59" s="22"/>
      <c r="LGQ59" s="22"/>
      <c r="LGR59" s="22"/>
      <c r="LGS59" s="22"/>
      <c r="LGT59" s="22"/>
      <c r="LGU59" s="22"/>
      <c r="LGV59" s="22"/>
      <c r="LGW59" s="22"/>
      <c r="LGX59" s="22"/>
      <c r="LGY59" s="22"/>
      <c r="LGZ59" s="22"/>
      <c r="LHA59" s="22"/>
      <c r="LHB59" s="22"/>
      <c r="LHC59" s="22"/>
      <c r="LHD59" s="22"/>
      <c r="LHE59" s="22"/>
      <c r="LHF59" s="22"/>
      <c r="LHG59" s="22"/>
      <c r="LHH59" s="22"/>
      <c r="LHI59" s="22"/>
      <c r="LHJ59" s="22"/>
      <c r="LHK59" s="22"/>
      <c r="LHL59" s="22"/>
      <c r="LHM59" s="22"/>
      <c r="LHN59" s="22"/>
      <c r="LHO59" s="22"/>
      <c r="LHP59" s="22"/>
      <c r="LHQ59" s="22"/>
      <c r="LHR59" s="22"/>
      <c r="LHS59" s="22"/>
      <c r="LHT59" s="22"/>
      <c r="LHU59" s="22"/>
      <c r="LHV59" s="22"/>
      <c r="LHW59" s="22"/>
      <c r="LHX59" s="22"/>
      <c r="LHY59" s="22"/>
      <c r="LHZ59" s="22"/>
      <c r="LIA59" s="22"/>
      <c r="LIB59" s="22"/>
      <c r="LIC59" s="22"/>
      <c r="LID59" s="22"/>
      <c r="LIE59" s="22"/>
      <c r="LIF59" s="22"/>
      <c r="LIG59" s="22"/>
      <c r="LIH59" s="22"/>
      <c r="LII59" s="22"/>
      <c r="LIJ59" s="22"/>
      <c r="LIK59" s="22"/>
      <c r="LIL59" s="22"/>
      <c r="LIM59" s="22"/>
      <c r="LIN59" s="22"/>
      <c r="LIO59" s="22"/>
      <c r="LIP59" s="22"/>
      <c r="LIQ59" s="22"/>
      <c r="LIR59" s="22"/>
      <c r="LIS59" s="22"/>
      <c r="LIT59" s="22"/>
      <c r="LIU59" s="22"/>
      <c r="LIV59" s="22"/>
      <c r="LIW59" s="22"/>
      <c r="LIX59" s="22"/>
      <c r="LIY59" s="22"/>
      <c r="LIZ59" s="22"/>
      <c r="LJA59" s="22"/>
      <c r="LJB59" s="22"/>
      <c r="LJC59" s="22"/>
      <c r="LJD59" s="22"/>
      <c r="LJE59" s="22"/>
      <c r="LJF59" s="22"/>
      <c r="LJG59" s="22"/>
      <c r="LJH59" s="22"/>
      <c r="LJI59" s="22"/>
      <c r="LJJ59" s="22"/>
      <c r="LJK59" s="22"/>
      <c r="LJL59" s="22"/>
      <c r="LJM59" s="22"/>
      <c r="LJN59" s="22"/>
      <c r="LJO59" s="22"/>
      <c r="LJP59" s="22"/>
      <c r="LJQ59" s="22"/>
      <c r="LJR59" s="22"/>
      <c r="LJS59" s="22"/>
      <c r="LJT59" s="22"/>
      <c r="LJU59" s="22"/>
      <c r="LJV59" s="22"/>
      <c r="LJW59" s="22"/>
      <c r="LJX59" s="22"/>
      <c r="LJY59" s="22"/>
      <c r="LJZ59" s="22"/>
      <c r="LKA59" s="22"/>
      <c r="LKB59" s="22"/>
      <c r="LKC59" s="22"/>
      <c r="LKD59" s="22"/>
      <c r="LKE59" s="22"/>
      <c r="LKF59" s="22"/>
      <c r="LKG59" s="22"/>
      <c r="LKH59" s="22"/>
      <c r="LKI59" s="22"/>
      <c r="LKJ59" s="22"/>
      <c r="LKK59" s="22"/>
      <c r="LKL59" s="22"/>
      <c r="LKM59" s="22"/>
      <c r="LKN59" s="22"/>
      <c r="LKO59" s="22"/>
      <c r="LKP59" s="22"/>
      <c r="LKQ59" s="22"/>
      <c r="LKR59" s="22"/>
      <c r="LKS59" s="22"/>
      <c r="LKT59" s="22"/>
      <c r="LKU59" s="22"/>
      <c r="LKV59" s="22"/>
      <c r="LKW59" s="22"/>
      <c r="LKX59" s="22"/>
      <c r="LKY59" s="22"/>
      <c r="LKZ59" s="22"/>
      <c r="LLA59" s="22"/>
      <c r="LLB59" s="22"/>
      <c r="LLC59" s="22"/>
      <c r="LLD59" s="22"/>
      <c r="LLE59" s="22"/>
      <c r="LLF59" s="22"/>
      <c r="LLG59" s="22"/>
      <c r="LLH59" s="22"/>
      <c r="LLI59" s="22"/>
      <c r="LLJ59" s="22"/>
      <c r="LLK59" s="22"/>
      <c r="LLL59" s="22"/>
      <c r="LLM59" s="22"/>
      <c r="LLN59" s="22"/>
      <c r="LLO59" s="22"/>
      <c r="LLP59" s="22"/>
      <c r="LLQ59" s="22"/>
      <c r="LLR59" s="22"/>
      <c r="LLS59" s="22"/>
      <c r="LLT59" s="22"/>
      <c r="LLU59" s="22"/>
      <c r="LLV59" s="22"/>
      <c r="LLW59" s="22"/>
      <c r="LLX59" s="22"/>
      <c r="LLY59" s="22"/>
      <c r="LLZ59" s="22"/>
      <c r="LMA59" s="22"/>
      <c r="LMB59" s="22"/>
      <c r="LMC59" s="22"/>
      <c r="LMD59" s="22"/>
      <c r="LME59" s="22"/>
      <c r="LMF59" s="22"/>
      <c r="LMG59" s="22"/>
      <c r="LMH59" s="22"/>
      <c r="LMI59" s="22"/>
      <c r="LMJ59" s="22"/>
      <c r="LMK59" s="22"/>
      <c r="LML59" s="22"/>
      <c r="LMM59" s="22"/>
      <c r="LMN59" s="22"/>
      <c r="LMO59" s="22"/>
      <c r="LMP59" s="22"/>
      <c r="LMQ59" s="22"/>
      <c r="LMR59" s="22"/>
      <c r="LMS59" s="22"/>
      <c r="LMT59" s="22"/>
      <c r="LMU59" s="22"/>
      <c r="LMV59" s="22"/>
      <c r="LMW59" s="22"/>
      <c r="LMX59" s="22"/>
      <c r="LMY59" s="22"/>
      <c r="LMZ59" s="22"/>
      <c r="LNA59" s="22"/>
      <c r="LNB59" s="22"/>
      <c r="LNC59" s="22"/>
      <c r="LND59" s="22"/>
      <c r="LNE59" s="22"/>
      <c r="LNF59" s="22"/>
      <c r="LNG59" s="22"/>
      <c r="LNH59" s="22"/>
      <c r="LNI59" s="22"/>
      <c r="LNJ59" s="22"/>
      <c r="LNK59" s="22"/>
      <c r="LNL59" s="22"/>
      <c r="LNM59" s="22"/>
      <c r="LNN59" s="22"/>
      <c r="LNO59" s="22"/>
      <c r="LNP59" s="22"/>
      <c r="LNQ59" s="22"/>
      <c r="LNR59" s="22"/>
      <c r="LNS59" s="22"/>
      <c r="LNT59" s="22"/>
      <c r="LNU59" s="22"/>
      <c r="LNV59" s="22"/>
      <c r="LNW59" s="22"/>
      <c r="LNX59" s="22"/>
      <c r="LNY59" s="22"/>
      <c r="LNZ59" s="22"/>
      <c r="LOA59" s="22"/>
      <c r="LOB59" s="22"/>
      <c r="LOC59" s="22"/>
      <c r="LOD59" s="22"/>
      <c r="LOE59" s="22"/>
      <c r="LOF59" s="22"/>
      <c r="LOG59" s="22"/>
      <c r="LOH59" s="22"/>
      <c r="LOI59" s="22"/>
      <c r="LOJ59" s="22"/>
      <c r="LOK59" s="22"/>
      <c r="LOL59" s="22"/>
      <c r="LOM59" s="22"/>
      <c r="LON59" s="22"/>
      <c r="LOO59" s="22"/>
      <c r="LOP59" s="22"/>
      <c r="LOQ59" s="22"/>
      <c r="LOR59" s="22"/>
      <c r="LOS59" s="22"/>
      <c r="LOT59" s="22"/>
      <c r="LOU59" s="22"/>
      <c r="LOV59" s="22"/>
      <c r="LOW59" s="22"/>
      <c r="LOX59" s="22"/>
      <c r="LOY59" s="22"/>
      <c r="LOZ59" s="22"/>
      <c r="LPA59" s="22"/>
      <c r="LPB59" s="22"/>
      <c r="LPC59" s="22"/>
      <c r="LPD59" s="22"/>
      <c r="LPE59" s="22"/>
      <c r="LPF59" s="22"/>
      <c r="LPG59" s="22"/>
      <c r="LPH59" s="22"/>
      <c r="LPI59" s="22"/>
      <c r="LPJ59" s="22"/>
      <c r="LPK59" s="22"/>
      <c r="LPL59" s="22"/>
      <c r="LPM59" s="22"/>
      <c r="LPN59" s="22"/>
      <c r="LPO59" s="22"/>
      <c r="LPP59" s="22"/>
      <c r="LPQ59" s="22"/>
      <c r="LPR59" s="22"/>
      <c r="LPS59" s="22"/>
      <c r="LPT59" s="22"/>
      <c r="LPU59" s="22"/>
      <c r="LPV59" s="22"/>
      <c r="LPW59" s="22"/>
      <c r="LPX59" s="22"/>
      <c r="LPY59" s="22"/>
      <c r="LPZ59" s="22"/>
      <c r="LQA59" s="22"/>
      <c r="LQB59" s="22"/>
      <c r="LQC59" s="22"/>
      <c r="LQD59" s="22"/>
      <c r="LQE59" s="22"/>
      <c r="LQF59" s="22"/>
      <c r="LQG59" s="22"/>
      <c r="LQH59" s="22"/>
      <c r="LQI59" s="22"/>
      <c r="LQJ59" s="22"/>
      <c r="LQK59" s="22"/>
      <c r="LQL59" s="22"/>
      <c r="LQM59" s="22"/>
      <c r="LQN59" s="22"/>
      <c r="LQO59" s="22"/>
      <c r="LQP59" s="22"/>
      <c r="LQQ59" s="22"/>
      <c r="LQR59" s="22"/>
      <c r="LQS59" s="22"/>
      <c r="LQT59" s="22"/>
      <c r="LQU59" s="22"/>
      <c r="LQV59" s="22"/>
      <c r="LQW59" s="22"/>
      <c r="LQX59" s="22"/>
      <c r="LQY59" s="22"/>
      <c r="LQZ59" s="22"/>
      <c r="LRA59" s="22"/>
      <c r="LRB59" s="22"/>
      <c r="LRC59" s="22"/>
      <c r="LRD59" s="22"/>
      <c r="LRE59" s="22"/>
      <c r="LRF59" s="22"/>
      <c r="LRG59" s="22"/>
      <c r="LRH59" s="22"/>
      <c r="LRI59" s="22"/>
      <c r="LRJ59" s="22"/>
      <c r="LRK59" s="22"/>
      <c r="LRL59" s="22"/>
      <c r="LRM59" s="22"/>
      <c r="LRN59" s="22"/>
      <c r="LRO59" s="22"/>
      <c r="LRP59" s="22"/>
      <c r="LRQ59" s="22"/>
      <c r="LRR59" s="22"/>
      <c r="LRS59" s="22"/>
      <c r="LRT59" s="22"/>
      <c r="LRU59" s="22"/>
      <c r="LRV59" s="22"/>
      <c r="LRW59" s="22"/>
      <c r="LRX59" s="22"/>
      <c r="LRY59" s="22"/>
      <c r="LRZ59" s="22"/>
      <c r="LSA59" s="22"/>
      <c r="LSB59" s="22"/>
      <c r="LSC59" s="22"/>
      <c r="LSD59" s="22"/>
      <c r="LSE59" s="22"/>
      <c r="LSF59" s="22"/>
      <c r="LSG59" s="22"/>
      <c r="LSH59" s="22"/>
      <c r="LSI59" s="22"/>
      <c r="LSJ59" s="22"/>
      <c r="LSK59" s="22"/>
      <c r="LSL59" s="22"/>
      <c r="LSM59" s="22"/>
      <c r="LSN59" s="22"/>
      <c r="LSO59" s="22"/>
      <c r="LSP59" s="22"/>
      <c r="LSQ59" s="22"/>
      <c r="LSR59" s="22"/>
      <c r="LSS59" s="22"/>
      <c r="LST59" s="22"/>
      <c r="LSU59" s="22"/>
      <c r="LSV59" s="22"/>
      <c r="LSW59" s="22"/>
      <c r="LSX59" s="22"/>
      <c r="LSY59" s="22"/>
      <c r="LSZ59" s="22"/>
      <c r="LTA59" s="22"/>
      <c r="LTB59" s="22"/>
      <c r="LTC59" s="22"/>
      <c r="LTD59" s="22"/>
      <c r="LTE59" s="22"/>
      <c r="LTF59" s="22"/>
      <c r="LTG59" s="22"/>
      <c r="LTH59" s="22"/>
      <c r="LTI59" s="22"/>
      <c r="LTJ59" s="22"/>
      <c r="LTK59" s="22"/>
      <c r="LTL59" s="22"/>
      <c r="LTM59" s="22"/>
      <c r="LTN59" s="22"/>
      <c r="LTO59" s="22"/>
      <c r="LTP59" s="22"/>
      <c r="LTQ59" s="22"/>
      <c r="LTR59" s="22"/>
      <c r="LTS59" s="22"/>
      <c r="LTT59" s="22"/>
      <c r="LTU59" s="22"/>
      <c r="LTV59" s="22"/>
      <c r="LTW59" s="22"/>
      <c r="LTX59" s="22"/>
      <c r="LTY59" s="22"/>
      <c r="LTZ59" s="22"/>
      <c r="LUA59" s="22"/>
      <c r="LUB59" s="22"/>
      <c r="LUC59" s="22"/>
      <c r="LUD59" s="22"/>
      <c r="LUE59" s="22"/>
      <c r="LUF59" s="22"/>
      <c r="LUG59" s="22"/>
      <c r="LUH59" s="22"/>
      <c r="LUI59" s="22"/>
      <c r="LUJ59" s="22"/>
      <c r="LUK59" s="22"/>
      <c r="LUL59" s="22"/>
      <c r="LUM59" s="22"/>
      <c r="LUN59" s="22"/>
      <c r="LUO59" s="22"/>
      <c r="LUP59" s="22"/>
      <c r="LUQ59" s="22"/>
      <c r="LUR59" s="22"/>
      <c r="LUS59" s="22"/>
      <c r="LUT59" s="22"/>
      <c r="LUU59" s="22"/>
      <c r="LUV59" s="22"/>
      <c r="LUW59" s="22"/>
      <c r="LUX59" s="22"/>
      <c r="LUY59" s="22"/>
      <c r="LUZ59" s="22"/>
      <c r="LVA59" s="22"/>
      <c r="LVB59" s="22"/>
      <c r="LVC59" s="22"/>
      <c r="LVD59" s="22"/>
      <c r="LVE59" s="22"/>
      <c r="LVF59" s="22"/>
      <c r="LVG59" s="22"/>
      <c r="LVH59" s="22"/>
      <c r="LVI59" s="22"/>
      <c r="LVJ59" s="22"/>
      <c r="LVK59" s="22"/>
      <c r="LVL59" s="22"/>
      <c r="LVM59" s="22"/>
      <c r="LVN59" s="22"/>
      <c r="LVO59" s="22"/>
      <c r="LVP59" s="22"/>
      <c r="LVQ59" s="22"/>
      <c r="LVR59" s="22"/>
      <c r="LVS59" s="22"/>
      <c r="LVT59" s="22"/>
      <c r="LVU59" s="22"/>
      <c r="LVV59" s="22"/>
      <c r="LVW59" s="22"/>
      <c r="LVX59" s="22"/>
      <c r="LVY59" s="22"/>
      <c r="LVZ59" s="22"/>
      <c r="LWA59" s="22"/>
      <c r="LWB59" s="22"/>
      <c r="LWC59" s="22"/>
      <c r="LWD59" s="22"/>
      <c r="LWE59" s="22"/>
      <c r="LWF59" s="22"/>
      <c r="LWG59" s="22"/>
      <c r="LWH59" s="22"/>
      <c r="LWI59" s="22"/>
      <c r="LWJ59" s="22"/>
      <c r="LWK59" s="22"/>
      <c r="LWL59" s="22"/>
      <c r="LWM59" s="22"/>
      <c r="LWN59" s="22"/>
      <c r="LWO59" s="22"/>
      <c r="LWP59" s="22"/>
      <c r="LWQ59" s="22"/>
      <c r="LWR59" s="22"/>
      <c r="LWS59" s="22"/>
      <c r="LWT59" s="22"/>
      <c r="LWU59" s="22"/>
      <c r="LWV59" s="22"/>
      <c r="LWW59" s="22"/>
      <c r="LWX59" s="22"/>
      <c r="LWY59" s="22"/>
      <c r="LWZ59" s="22"/>
      <c r="LXA59" s="22"/>
      <c r="LXB59" s="22"/>
      <c r="LXC59" s="22"/>
      <c r="LXD59" s="22"/>
      <c r="LXE59" s="22"/>
      <c r="LXF59" s="22"/>
      <c r="LXG59" s="22"/>
      <c r="LXH59" s="22"/>
      <c r="LXI59" s="22"/>
      <c r="LXJ59" s="22"/>
      <c r="LXK59" s="22"/>
      <c r="LXL59" s="22"/>
      <c r="LXM59" s="22"/>
      <c r="LXN59" s="22"/>
      <c r="LXO59" s="22"/>
      <c r="LXP59" s="22"/>
      <c r="LXQ59" s="22"/>
      <c r="LXR59" s="22"/>
      <c r="LXS59" s="22"/>
      <c r="LXT59" s="22"/>
      <c r="LXU59" s="22"/>
      <c r="LXV59" s="22"/>
      <c r="LXW59" s="22"/>
      <c r="LXX59" s="22"/>
      <c r="LXY59" s="22"/>
      <c r="LXZ59" s="22"/>
      <c r="LYA59" s="22"/>
      <c r="LYB59" s="22"/>
      <c r="LYC59" s="22"/>
      <c r="LYD59" s="22"/>
      <c r="LYE59" s="22"/>
      <c r="LYF59" s="22"/>
      <c r="LYG59" s="22"/>
      <c r="LYH59" s="22"/>
      <c r="LYI59" s="22"/>
      <c r="LYJ59" s="22"/>
      <c r="LYK59" s="22"/>
      <c r="LYL59" s="22"/>
      <c r="LYM59" s="22"/>
      <c r="LYN59" s="22"/>
      <c r="LYO59" s="22"/>
      <c r="LYP59" s="22"/>
      <c r="LYQ59" s="22"/>
      <c r="LYR59" s="22"/>
      <c r="LYS59" s="22"/>
      <c r="LYT59" s="22"/>
      <c r="LYU59" s="22"/>
      <c r="LYV59" s="22"/>
      <c r="LYW59" s="22"/>
      <c r="LYX59" s="22"/>
      <c r="LYY59" s="22"/>
      <c r="LYZ59" s="22"/>
      <c r="LZA59" s="22"/>
      <c r="LZB59" s="22"/>
      <c r="LZC59" s="22"/>
      <c r="LZD59" s="22"/>
      <c r="LZE59" s="22"/>
      <c r="LZF59" s="22"/>
      <c r="LZG59" s="22"/>
      <c r="LZH59" s="22"/>
      <c r="LZI59" s="22"/>
      <c r="LZJ59" s="22"/>
      <c r="LZK59" s="22"/>
      <c r="LZL59" s="22"/>
      <c r="LZM59" s="22"/>
      <c r="LZN59" s="22"/>
      <c r="LZO59" s="22"/>
      <c r="LZP59" s="22"/>
      <c r="LZQ59" s="22"/>
      <c r="LZR59" s="22"/>
      <c r="LZS59" s="22"/>
      <c r="LZT59" s="22"/>
      <c r="LZU59" s="22"/>
      <c r="LZV59" s="22"/>
      <c r="LZW59" s="22"/>
      <c r="LZX59" s="22"/>
      <c r="LZY59" s="22"/>
      <c r="LZZ59" s="22"/>
      <c r="MAA59" s="22"/>
      <c r="MAB59" s="22"/>
      <c r="MAC59" s="22"/>
      <c r="MAD59" s="22"/>
      <c r="MAE59" s="22"/>
      <c r="MAF59" s="22"/>
      <c r="MAG59" s="22"/>
      <c r="MAH59" s="22"/>
      <c r="MAI59" s="22"/>
      <c r="MAJ59" s="22"/>
      <c r="MAK59" s="22"/>
      <c r="MAL59" s="22"/>
      <c r="MAM59" s="22"/>
      <c r="MAN59" s="22"/>
      <c r="MAO59" s="22"/>
      <c r="MAP59" s="22"/>
      <c r="MAQ59" s="22"/>
      <c r="MAR59" s="22"/>
      <c r="MAS59" s="22"/>
      <c r="MAT59" s="22"/>
      <c r="MAU59" s="22"/>
      <c r="MAV59" s="22"/>
      <c r="MAW59" s="22"/>
      <c r="MAX59" s="22"/>
      <c r="MAY59" s="22"/>
      <c r="MAZ59" s="22"/>
      <c r="MBA59" s="22"/>
      <c r="MBB59" s="22"/>
      <c r="MBC59" s="22"/>
      <c r="MBD59" s="22"/>
      <c r="MBE59" s="22"/>
      <c r="MBF59" s="22"/>
      <c r="MBG59" s="22"/>
      <c r="MBH59" s="22"/>
      <c r="MBI59" s="22"/>
      <c r="MBJ59" s="22"/>
      <c r="MBK59" s="22"/>
      <c r="MBL59" s="22"/>
      <c r="MBM59" s="22"/>
      <c r="MBN59" s="22"/>
      <c r="MBO59" s="22"/>
      <c r="MBP59" s="22"/>
      <c r="MBQ59" s="22"/>
      <c r="MBR59" s="22"/>
      <c r="MBS59" s="22"/>
      <c r="MBT59" s="22"/>
      <c r="MBU59" s="22"/>
      <c r="MBV59" s="22"/>
      <c r="MBW59" s="22"/>
      <c r="MBX59" s="22"/>
      <c r="MBY59" s="22"/>
      <c r="MBZ59" s="22"/>
      <c r="MCA59" s="22"/>
      <c r="MCB59" s="22"/>
      <c r="MCC59" s="22"/>
      <c r="MCD59" s="22"/>
      <c r="MCE59" s="22"/>
      <c r="MCF59" s="22"/>
      <c r="MCG59" s="22"/>
      <c r="MCH59" s="22"/>
      <c r="MCI59" s="22"/>
      <c r="MCJ59" s="22"/>
      <c r="MCK59" s="22"/>
      <c r="MCL59" s="22"/>
      <c r="MCM59" s="22"/>
      <c r="MCN59" s="22"/>
      <c r="MCO59" s="22"/>
      <c r="MCP59" s="22"/>
      <c r="MCQ59" s="22"/>
      <c r="MCR59" s="22"/>
      <c r="MCS59" s="22"/>
      <c r="MCT59" s="22"/>
      <c r="MCU59" s="22"/>
      <c r="MCV59" s="22"/>
      <c r="MCW59" s="22"/>
      <c r="MCX59" s="22"/>
      <c r="MCY59" s="22"/>
      <c r="MCZ59" s="22"/>
      <c r="MDA59" s="22"/>
      <c r="MDB59" s="22"/>
      <c r="MDC59" s="22"/>
      <c r="MDD59" s="22"/>
      <c r="MDE59" s="22"/>
      <c r="MDF59" s="22"/>
      <c r="MDG59" s="22"/>
      <c r="MDH59" s="22"/>
      <c r="MDI59" s="22"/>
      <c r="MDJ59" s="22"/>
      <c r="MDK59" s="22"/>
      <c r="MDL59" s="22"/>
      <c r="MDM59" s="22"/>
      <c r="MDN59" s="22"/>
      <c r="MDO59" s="22"/>
      <c r="MDP59" s="22"/>
      <c r="MDQ59" s="22"/>
      <c r="MDR59" s="22"/>
      <c r="MDS59" s="22"/>
      <c r="MDT59" s="22"/>
      <c r="MDU59" s="22"/>
      <c r="MDV59" s="22"/>
      <c r="MDW59" s="22"/>
      <c r="MDX59" s="22"/>
      <c r="MDY59" s="22"/>
      <c r="MDZ59" s="22"/>
      <c r="MEA59" s="22"/>
      <c r="MEB59" s="22"/>
      <c r="MEC59" s="22"/>
      <c r="MED59" s="22"/>
      <c r="MEE59" s="22"/>
      <c r="MEF59" s="22"/>
      <c r="MEG59" s="22"/>
      <c r="MEH59" s="22"/>
      <c r="MEI59" s="22"/>
      <c r="MEJ59" s="22"/>
      <c r="MEK59" s="22"/>
      <c r="MEL59" s="22"/>
      <c r="MEM59" s="22"/>
      <c r="MEN59" s="22"/>
      <c r="MEO59" s="22"/>
      <c r="MEP59" s="22"/>
      <c r="MEQ59" s="22"/>
      <c r="MER59" s="22"/>
      <c r="MES59" s="22"/>
      <c r="MET59" s="22"/>
      <c r="MEU59" s="22"/>
      <c r="MEV59" s="22"/>
      <c r="MEW59" s="22"/>
      <c r="MEX59" s="22"/>
      <c r="MEY59" s="22"/>
      <c r="MEZ59" s="22"/>
      <c r="MFA59" s="22"/>
      <c r="MFB59" s="22"/>
      <c r="MFC59" s="22"/>
      <c r="MFD59" s="22"/>
      <c r="MFE59" s="22"/>
      <c r="MFF59" s="22"/>
      <c r="MFG59" s="22"/>
      <c r="MFH59" s="22"/>
      <c r="MFI59" s="22"/>
      <c r="MFJ59" s="22"/>
      <c r="MFK59" s="22"/>
      <c r="MFL59" s="22"/>
      <c r="MFM59" s="22"/>
      <c r="MFN59" s="22"/>
      <c r="MFO59" s="22"/>
      <c r="MFP59" s="22"/>
      <c r="MFQ59" s="22"/>
      <c r="MFR59" s="22"/>
      <c r="MFS59" s="22"/>
      <c r="MFT59" s="22"/>
      <c r="MFU59" s="22"/>
      <c r="MFV59" s="22"/>
      <c r="MFW59" s="22"/>
      <c r="MFX59" s="22"/>
      <c r="MFY59" s="22"/>
      <c r="MFZ59" s="22"/>
      <c r="MGA59" s="22"/>
      <c r="MGB59" s="22"/>
      <c r="MGC59" s="22"/>
      <c r="MGD59" s="22"/>
      <c r="MGE59" s="22"/>
      <c r="MGF59" s="22"/>
      <c r="MGG59" s="22"/>
      <c r="MGH59" s="22"/>
      <c r="MGI59" s="22"/>
      <c r="MGJ59" s="22"/>
      <c r="MGK59" s="22"/>
      <c r="MGL59" s="22"/>
      <c r="MGM59" s="22"/>
      <c r="MGN59" s="22"/>
      <c r="MGO59" s="22"/>
      <c r="MGP59" s="22"/>
      <c r="MGQ59" s="22"/>
      <c r="MGR59" s="22"/>
      <c r="MGS59" s="22"/>
      <c r="MGT59" s="22"/>
      <c r="MGU59" s="22"/>
      <c r="MGV59" s="22"/>
      <c r="MGW59" s="22"/>
      <c r="MGX59" s="22"/>
      <c r="MGY59" s="22"/>
      <c r="MGZ59" s="22"/>
      <c r="MHA59" s="22"/>
      <c r="MHB59" s="22"/>
      <c r="MHC59" s="22"/>
      <c r="MHD59" s="22"/>
      <c r="MHE59" s="22"/>
      <c r="MHF59" s="22"/>
      <c r="MHG59" s="22"/>
      <c r="MHH59" s="22"/>
      <c r="MHI59" s="22"/>
      <c r="MHJ59" s="22"/>
      <c r="MHK59" s="22"/>
      <c r="MHL59" s="22"/>
      <c r="MHM59" s="22"/>
      <c r="MHN59" s="22"/>
      <c r="MHO59" s="22"/>
      <c r="MHP59" s="22"/>
      <c r="MHQ59" s="22"/>
      <c r="MHR59" s="22"/>
      <c r="MHS59" s="22"/>
      <c r="MHT59" s="22"/>
      <c r="MHU59" s="22"/>
      <c r="MHV59" s="22"/>
      <c r="MHW59" s="22"/>
      <c r="MHX59" s="22"/>
      <c r="MHY59" s="22"/>
      <c r="MHZ59" s="22"/>
      <c r="MIA59" s="22"/>
      <c r="MIB59" s="22"/>
      <c r="MIC59" s="22"/>
      <c r="MID59" s="22"/>
      <c r="MIE59" s="22"/>
      <c r="MIF59" s="22"/>
      <c r="MIG59" s="22"/>
      <c r="MIH59" s="22"/>
      <c r="MII59" s="22"/>
      <c r="MIJ59" s="22"/>
      <c r="MIK59" s="22"/>
      <c r="MIL59" s="22"/>
      <c r="MIM59" s="22"/>
      <c r="MIN59" s="22"/>
      <c r="MIO59" s="22"/>
      <c r="MIP59" s="22"/>
      <c r="MIQ59" s="22"/>
      <c r="MIR59" s="22"/>
      <c r="MIS59" s="22"/>
      <c r="MIT59" s="22"/>
      <c r="MIU59" s="22"/>
      <c r="MIV59" s="22"/>
      <c r="MIW59" s="22"/>
      <c r="MIX59" s="22"/>
      <c r="MIY59" s="22"/>
      <c r="MIZ59" s="22"/>
      <c r="MJA59" s="22"/>
      <c r="MJB59" s="22"/>
      <c r="MJC59" s="22"/>
      <c r="MJD59" s="22"/>
      <c r="MJE59" s="22"/>
      <c r="MJF59" s="22"/>
      <c r="MJG59" s="22"/>
      <c r="MJH59" s="22"/>
      <c r="MJI59" s="22"/>
      <c r="MJJ59" s="22"/>
      <c r="MJK59" s="22"/>
      <c r="MJL59" s="22"/>
      <c r="MJM59" s="22"/>
      <c r="MJN59" s="22"/>
      <c r="MJO59" s="22"/>
      <c r="MJP59" s="22"/>
      <c r="MJQ59" s="22"/>
      <c r="MJR59" s="22"/>
      <c r="MJS59" s="22"/>
      <c r="MJT59" s="22"/>
      <c r="MJU59" s="22"/>
      <c r="MJV59" s="22"/>
      <c r="MJW59" s="22"/>
      <c r="MJX59" s="22"/>
      <c r="MJY59" s="22"/>
      <c r="MJZ59" s="22"/>
      <c r="MKA59" s="22"/>
      <c r="MKB59" s="22"/>
      <c r="MKC59" s="22"/>
      <c r="MKD59" s="22"/>
      <c r="MKE59" s="22"/>
      <c r="MKF59" s="22"/>
      <c r="MKG59" s="22"/>
      <c r="MKH59" s="22"/>
      <c r="MKI59" s="22"/>
      <c r="MKJ59" s="22"/>
      <c r="MKK59" s="22"/>
      <c r="MKL59" s="22"/>
      <c r="MKM59" s="22"/>
      <c r="MKN59" s="22"/>
      <c r="MKO59" s="22"/>
      <c r="MKP59" s="22"/>
      <c r="MKQ59" s="22"/>
      <c r="MKR59" s="22"/>
      <c r="MKS59" s="22"/>
      <c r="MKT59" s="22"/>
      <c r="MKU59" s="22"/>
      <c r="MKV59" s="22"/>
      <c r="MKW59" s="22"/>
      <c r="MKX59" s="22"/>
      <c r="MKY59" s="22"/>
      <c r="MKZ59" s="22"/>
      <c r="MLA59" s="22"/>
      <c r="MLB59" s="22"/>
      <c r="MLC59" s="22"/>
      <c r="MLD59" s="22"/>
      <c r="MLE59" s="22"/>
      <c r="MLF59" s="22"/>
      <c r="MLG59" s="22"/>
      <c r="MLH59" s="22"/>
      <c r="MLI59" s="22"/>
      <c r="MLJ59" s="22"/>
      <c r="MLK59" s="22"/>
      <c r="MLL59" s="22"/>
      <c r="MLM59" s="22"/>
      <c r="MLN59" s="22"/>
      <c r="MLO59" s="22"/>
      <c r="MLP59" s="22"/>
      <c r="MLQ59" s="22"/>
      <c r="MLR59" s="22"/>
      <c r="MLS59" s="22"/>
      <c r="MLT59" s="22"/>
      <c r="MLU59" s="22"/>
      <c r="MLV59" s="22"/>
      <c r="MLW59" s="22"/>
      <c r="MLX59" s="22"/>
      <c r="MLY59" s="22"/>
      <c r="MLZ59" s="22"/>
      <c r="MMA59" s="22"/>
      <c r="MMB59" s="22"/>
      <c r="MMC59" s="22"/>
      <c r="MMD59" s="22"/>
      <c r="MME59" s="22"/>
      <c r="MMF59" s="22"/>
      <c r="MMG59" s="22"/>
      <c r="MMH59" s="22"/>
      <c r="MMI59" s="22"/>
      <c r="MMJ59" s="22"/>
      <c r="MMK59" s="22"/>
      <c r="MML59" s="22"/>
      <c r="MMM59" s="22"/>
      <c r="MMN59" s="22"/>
      <c r="MMO59" s="22"/>
      <c r="MMP59" s="22"/>
      <c r="MMQ59" s="22"/>
      <c r="MMR59" s="22"/>
      <c r="MMS59" s="22"/>
      <c r="MMT59" s="22"/>
      <c r="MMU59" s="22"/>
      <c r="MMV59" s="22"/>
      <c r="MMW59" s="22"/>
      <c r="MMX59" s="22"/>
      <c r="MMY59" s="22"/>
      <c r="MMZ59" s="22"/>
      <c r="MNA59" s="22"/>
      <c r="MNB59" s="22"/>
      <c r="MNC59" s="22"/>
      <c r="MND59" s="22"/>
      <c r="MNE59" s="22"/>
      <c r="MNF59" s="22"/>
      <c r="MNG59" s="22"/>
      <c r="MNH59" s="22"/>
      <c r="MNI59" s="22"/>
      <c r="MNJ59" s="22"/>
      <c r="MNK59" s="22"/>
      <c r="MNL59" s="22"/>
      <c r="MNM59" s="22"/>
      <c r="MNN59" s="22"/>
      <c r="MNO59" s="22"/>
      <c r="MNP59" s="22"/>
      <c r="MNQ59" s="22"/>
      <c r="MNR59" s="22"/>
      <c r="MNS59" s="22"/>
      <c r="MNT59" s="22"/>
      <c r="MNU59" s="22"/>
      <c r="MNV59" s="22"/>
      <c r="MNW59" s="22"/>
      <c r="MNX59" s="22"/>
      <c r="MNY59" s="22"/>
      <c r="MNZ59" s="22"/>
      <c r="MOA59" s="22"/>
      <c r="MOB59" s="22"/>
      <c r="MOC59" s="22"/>
      <c r="MOD59" s="22"/>
      <c r="MOE59" s="22"/>
      <c r="MOF59" s="22"/>
      <c r="MOG59" s="22"/>
      <c r="MOH59" s="22"/>
      <c r="MOI59" s="22"/>
      <c r="MOJ59" s="22"/>
      <c r="MOK59" s="22"/>
      <c r="MOL59" s="22"/>
      <c r="MOM59" s="22"/>
      <c r="MON59" s="22"/>
      <c r="MOO59" s="22"/>
      <c r="MOP59" s="22"/>
      <c r="MOQ59" s="22"/>
      <c r="MOR59" s="22"/>
      <c r="MOS59" s="22"/>
      <c r="MOT59" s="22"/>
      <c r="MOU59" s="22"/>
      <c r="MOV59" s="22"/>
      <c r="MOW59" s="22"/>
      <c r="MOX59" s="22"/>
      <c r="MOY59" s="22"/>
      <c r="MOZ59" s="22"/>
      <c r="MPA59" s="22"/>
      <c r="MPB59" s="22"/>
      <c r="MPC59" s="22"/>
      <c r="MPD59" s="22"/>
      <c r="MPE59" s="22"/>
      <c r="MPF59" s="22"/>
      <c r="MPG59" s="22"/>
      <c r="MPH59" s="22"/>
      <c r="MPI59" s="22"/>
      <c r="MPJ59" s="22"/>
      <c r="MPK59" s="22"/>
      <c r="MPL59" s="22"/>
      <c r="MPM59" s="22"/>
      <c r="MPN59" s="22"/>
      <c r="MPO59" s="22"/>
      <c r="MPP59" s="22"/>
      <c r="MPQ59" s="22"/>
      <c r="MPR59" s="22"/>
      <c r="MPS59" s="22"/>
      <c r="MPT59" s="22"/>
      <c r="MPU59" s="22"/>
      <c r="MPV59" s="22"/>
      <c r="MPW59" s="22"/>
      <c r="MPX59" s="22"/>
      <c r="MPY59" s="22"/>
      <c r="MPZ59" s="22"/>
      <c r="MQA59" s="22"/>
      <c r="MQB59" s="22"/>
      <c r="MQC59" s="22"/>
      <c r="MQD59" s="22"/>
      <c r="MQE59" s="22"/>
      <c r="MQF59" s="22"/>
      <c r="MQG59" s="22"/>
      <c r="MQH59" s="22"/>
      <c r="MQI59" s="22"/>
      <c r="MQJ59" s="22"/>
      <c r="MQK59" s="22"/>
      <c r="MQL59" s="22"/>
      <c r="MQM59" s="22"/>
      <c r="MQN59" s="22"/>
      <c r="MQO59" s="22"/>
      <c r="MQP59" s="22"/>
      <c r="MQQ59" s="22"/>
      <c r="MQR59" s="22"/>
      <c r="MQS59" s="22"/>
      <c r="MQT59" s="22"/>
      <c r="MQU59" s="22"/>
      <c r="MQV59" s="22"/>
      <c r="MQW59" s="22"/>
      <c r="MQX59" s="22"/>
      <c r="MQY59" s="22"/>
      <c r="MQZ59" s="22"/>
      <c r="MRA59" s="22"/>
      <c r="MRB59" s="22"/>
      <c r="MRC59" s="22"/>
      <c r="MRD59" s="22"/>
      <c r="MRE59" s="22"/>
      <c r="MRF59" s="22"/>
      <c r="MRG59" s="22"/>
      <c r="MRH59" s="22"/>
      <c r="MRI59" s="22"/>
      <c r="MRJ59" s="22"/>
      <c r="MRK59" s="22"/>
      <c r="MRL59" s="22"/>
      <c r="MRM59" s="22"/>
      <c r="MRN59" s="22"/>
      <c r="MRO59" s="22"/>
      <c r="MRP59" s="22"/>
      <c r="MRQ59" s="22"/>
      <c r="MRR59" s="22"/>
      <c r="MRS59" s="22"/>
      <c r="MRT59" s="22"/>
      <c r="MRU59" s="22"/>
      <c r="MRV59" s="22"/>
      <c r="MRW59" s="22"/>
      <c r="MRX59" s="22"/>
      <c r="MRY59" s="22"/>
      <c r="MRZ59" s="22"/>
      <c r="MSA59" s="22"/>
      <c r="MSB59" s="22"/>
      <c r="MSC59" s="22"/>
      <c r="MSD59" s="22"/>
      <c r="MSE59" s="22"/>
      <c r="MSF59" s="22"/>
      <c r="MSG59" s="22"/>
      <c r="MSH59" s="22"/>
      <c r="MSI59" s="22"/>
      <c r="MSJ59" s="22"/>
      <c r="MSK59" s="22"/>
      <c r="MSL59" s="22"/>
      <c r="MSM59" s="22"/>
      <c r="MSN59" s="22"/>
      <c r="MSO59" s="22"/>
      <c r="MSP59" s="22"/>
      <c r="MSQ59" s="22"/>
      <c r="MSR59" s="22"/>
      <c r="MSS59" s="22"/>
      <c r="MST59" s="22"/>
      <c r="MSU59" s="22"/>
      <c r="MSV59" s="22"/>
      <c r="MSW59" s="22"/>
      <c r="MSX59" s="22"/>
      <c r="MSY59" s="22"/>
      <c r="MSZ59" s="22"/>
      <c r="MTA59" s="22"/>
      <c r="MTB59" s="22"/>
      <c r="MTC59" s="22"/>
      <c r="MTD59" s="22"/>
      <c r="MTE59" s="22"/>
      <c r="MTF59" s="22"/>
      <c r="MTG59" s="22"/>
      <c r="MTH59" s="22"/>
      <c r="MTI59" s="22"/>
      <c r="MTJ59" s="22"/>
      <c r="MTK59" s="22"/>
      <c r="MTL59" s="22"/>
      <c r="MTM59" s="22"/>
      <c r="MTN59" s="22"/>
      <c r="MTO59" s="22"/>
      <c r="MTP59" s="22"/>
      <c r="MTQ59" s="22"/>
      <c r="MTR59" s="22"/>
      <c r="MTS59" s="22"/>
      <c r="MTT59" s="22"/>
      <c r="MTU59" s="22"/>
      <c r="MTV59" s="22"/>
      <c r="MTW59" s="22"/>
      <c r="MTX59" s="22"/>
      <c r="MTY59" s="22"/>
      <c r="MTZ59" s="22"/>
      <c r="MUA59" s="22"/>
      <c r="MUB59" s="22"/>
      <c r="MUC59" s="22"/>
      <c r="MUD59" s="22"/>
      <c r="MUE59" s="22"/>
      <c r="MUF59" s="22"/>
      <c r="MUG59" s="22"/>
      <c r="MUH59" s="22"/>
      <c r="MUI59" s="22"/>
      <c r="MUJ59" s="22"/>
      <c r="MUK59" s="22"/>
      <c r="MUL59" s="22"/>
      <c r="MUM59" s="22"/>
      <c r="MUN59" s="22"/>
      <c r="MUO59" s="22"/>
      <c r="MUP59" s="22"/>
      <c r="MUQ59" s="22"/>
      <c r="MUR59" s="22"/>
      <c r="MUS59" s="22"/>
      <c r="MUT59" s="22"/>
      <c r="MUU59" s="22"/>
      <c r="MUV59" s="22"/>
      <c r="MUW59" s="22"/>
      <c r="MUX59" s="22"/>
      <c r="MUY59" s="22"/>
      <c r="MUZ59" s="22"/>
      <c r="MVA59" s="22"/>
      <c r="MVB59" s="22"/>
      <c r="MVC59" s="22"/>
      <c r="MVD59" s="22"/>
      <c r="MVE59" s="22"/>
      <c r="MVF59" s="22"/>
      <c r="MVG59" s="22"/>
      <c r="MVH59" s="22"/>
      <c r="MVI59" s="22"/>
      <c r="MVJ59" s="22"/>
      <c r="MVK59" s="22"/>
      <c r="MVL59" s="22"/>
      <c r="MVM59" s="22"/>
      <c r="MVN59" s="22"/>
      <c r="MVO59" s="22"/>
      <c r="MVP59" s="22"/>
      <c r="MVQ59" s="22"/>
      <c r="MVR59" s="22"/>
      <c r="MVS59" s="22"/>
      <c r="MVT59" s="22"/>
      <c r="MVU59" s="22"/>
      <c r="MVV59" s="22"/>
      <c r="MVW59" s="22"/>
      <c r="MVX59" s="22"/>
      <c r="MVY59" s="22"/>
      <c r="MVZ59" s="22"/>
      <c r="MWA59" s="22"/>
      <c r="MWB59" s="22"/>
      <c r="MWC59" s="22"/>
      <c r="MWD59" s="22"/>
      <c r="MWE59" s="22"/>
      <c r="MWF59" s="22"/>
      <c r="MWG59" s="22"/>
      <c r="MWH59" s="22"/>
      <c r="MWI59" s="22"/>
      <c r="MWJ59" s="22"/>
      <c r="MWK59" s="22"/>
      <c r="MWL59" s="22"/>
      <c r="MWM59" s="22"/>
      <c r="MWN59" s="22"/>
      <c r="MWO59" s="22"/>
      <c r="MWP59" s="22"/>
      <c r="MWQ59" s="22"/>
      <c r="MWR59" s="22"/>
      <c r="MWS59" s="22"/>
      <c r="MWT59" s="22"/>
      <c r="MWU59" s="22"/>
      <c r="MWV59" s="22"/>
      <c r="MWW59" s="22"/>
      <c r="MWX59" s="22"/>
      <c r="MWY59" s="22"/>
      <c r="MWZ59" s="22"/>
      <c r="MXA59" s="22"/>
      <c r="MXB59" s="22"/>
      <c r="MXC59" s="22"/>
      <c r="MXD59" s="22"/>
      <c r="MXE59" s="22"/>
      <c r="MXF59" s="22"/>
      <c r="MXG59" s="22"/>
      <c r="MXH59" s="22"/>
      <c r="MXI59" s="22"/>
      <c r="MXJ59" s="22"/>
      <c r="MXK59" s="22"/>
      <c r="MXL59" s="22"/>
      <c r="MXM59" s="22"/>
      <c r="MXN59" s="22"/>
      <c r="MXO59" s="22"/>
      <c r="MXP59" s="22"/>
      <c r="MXQ59" s="22"/>
      <c r="MXR59" s="22"/>
      <c r="MXS59" s="22"/>
      <c r="MXT59" s="22"/>
      <c r="MXU59" s="22"/>
      <c r="MXV59" s="22"/>
      <c r="MXW59" s="22"/>
      <c r="MXX59" s="22"/>
      <c r="MXY59" s="22"/>
      <c r="MXZ59" s="22"/>
      <c r="MYA59" s="22"/>
      <c r="MYB59" s="22"/>
      <c r="MYC59" s="22"/>
      <c r="MYD59" s="22"/>
      <c r="MYE59" s="22"/>
      <c r="MYF59" s="22"/>
      <c r="MYG59" s="22"/>
      <c r="MYH59" s="22"/>
      <c r="MYI59" s="22"/>
      <c r="MYJ59" s="22"/>
      <c r="MYK59" s="22"/>
      <c r="MYL59" s="22"/>
      <c r="MYM59" s="22"/>
      <c r="MYN59" s="22"/>
      <c r="MYO59" s="22"/>
      <c r="MYP59" s="22"/>
      <c r="MYQ59" s="22"/>
      <c r="MYR59" s="22"/>
      <c r="MYS59" s="22"/>
      <c r="MYT59" s="22"/>
      <c r="MYU59" s="22"/>
      <c r="MYV59" s="22"/>
      <c r="MYW59" s="22"/>
      <c r="MYX59" s="22"/>
      <c r="MYY59" s="22"/>
      <c r="MYZ59" s="22"/>
      <c r="MZA59" s="22"/>
      <c r="MZB59" s="22"/>
      <c r="MZC59" s="22"/>
      <c r="MZD59" s="22"/>
      <c r="MZE59" s="22"/>
      <c r="MZF59" s="22"/>
      <c r="MZG59" s="22"/>
      <c r="MZH59" s="22"/>
      <c r="MZI59" s="22"/>
      <c r="MZJ59" s="22"/>
      <c r="MZK59" s="22"/>
      <c r="MZL59" s="22"/>
      <c r="MZM59" s="22"/>
      <c r="MZN59" s="22"/>
      <c r="MZO59" s="22"/>
      <c r="MZP59" s="22"/>
      <c r="MZQ59" s="22"/>
      <c r="MZR59" s="22"/>
      <c r="MZS59" s="22"/>
      <c r="MZT59" s="22"/>
      <c r="MZU59" s="22"/>
      <c r="MZV59" s="22"/>
      <c r="MZW59" s="22"/>
      <c r="MZX59" s="22"/>
      <c r="MZY59" s="22"/>
      <c r="MZZ59" s="22"/>
      <c r="NAA59" s="22"/>
      <c r="NAB59" s="22"/>
      <c r="NAC59" s="22"/>
      <c r="NAD59" s="22"/>
      <c r="NAE59" s="22"/>
      <c r="NAF59" s="22"/>
      <c r="NAG59" s="22"/>
      <c r="NAH59" s="22"/>
      <c r="NAI59" s="22"/>
      <c r="NAJ59" s="22"/>
      <c r="NAK59" s="22"/>
      <c r="NAL59" s="22"/>
      <c r="NAM59" s="22"/>
      <c r="NAN59" s="22"/>
      <c r="NAO59" s="22"/>
      <c r="NAP59" s="22"/>
      <c r="NAQ59" s="22"/>
      <c r="NAR59" s="22"/>
      <c r="NAS59" s="22"/>
      <c r="NAT59" s="22"/>
      <c r="NAU59" s="22"/>
      <c r="NAV59" s="22"/>
      <c r="NAW59" s="22"/>
      <c r="NAX59" s="22"/>
      <c r="NAY59" s="22"/>
      <c r="NAZ59" s="22"/>
      <c r="NBA59" s="22"/>
      <c r="NBB59" s="22"/>
      <c r="NBC59" s="22"/>
      <c r="NBD59" s="22"/>
      <c r="NBE59" s="22"/>
      <c r="NBF59" s="22"/>
      <c r="NBG59" s="22"/>
      <c r="NBH59" s="22"/>
      <c r="NBI59" s="22"/>
      <c r="NBJ59" s="22"/>
      <c r="NBK59" s="22"/>
      <c r="NBL59" s="22"/>
      <c r="NBM59" s="22"/>
      <c r="NBN59" s="22"/>
      <c r="NBO59" s="22"/>
      <c r="NBP59" s="22"/>
      <c r="NBQ59" s="22"/>
      <c r="NBR59" s="22"/>
      <c r="NBS59" s="22"/>
      <c r="NBT59" s="22"/>
      <c r="NBU59" s="22"/>
      <c r="NBV59" s="22"/>
      <c r="NBW59" s="22"/>
      <c r="NBX59" s="22"/>
      <c r="NBY59" s="22"/>
      <c r="NBZ59" s="22"/>
      <c r="NCA59" s="22"/>
      <c r="NCB59" s="22"/>
      <c r="NCC59" s="22"/>
      <c r="NCD59" s="22"/>
      <c r="NCE59" s="22"/>
      <c r="NCF59" s="22"/>
      <c r="NCG59" s="22"/>
      <c r="NCH59" s="22"/>
      <c r="NCI59" s="22"/>
      <c r="NCJ59" s="22"/>
      <c r="NCK59" s="22"/>
      <c r="NCL59" s="22"/>
      <c r="NCM59" s="22"/>
      <c r="NCN59" s="22"/>
      <c r="NCO59" s="22"/>
      <c r="NCP59" s="22"/>
      <c r="NCQ59" s="22"/>
      <c r="NCR59" s="22"/>
      <c r="NCS59" s="22"/>
      <c r="NCT59" s="22"/>
      <c r="NCU59" s="22"/>
      <c r="NCV59" s="22"/>
      <c r="NCW59" s="22"/>
      <c r="NCX59" s="22"/>
      <c r="NCY59" s="22"/>
      <c r="NCZ59" s="22"/>
      <c r="NDA59" s="22"/>
      <c r="NDB59" s="22"/>
      <c r="NDC59" s="22"/>
      <c r="NDD59" s="22"/>
      <c r="NDE59" s="22"/>
      <c r="NDF59" s="22"/>
      <c r="NDG59" s="22"/>
      <c r="NDH59" s="22"/>
      <c r="NDI59" s="22"/>
      <c r="NDJ59" s="22"/>
      <c r="NDK59" s="22"/>
      <c r="NDL59" s="22"/>
      <c r="NDM59" s="22"/>
      <c r="NDN59" s="22"/>
      <c r="NDO59" s="22"/>
      <c r="NDP59" s="22"/>
      <c r="NDQ59" s="22"/>
      <c r="NDR59" s="22"/>
      <c r="NDS59" s="22"/>
      <c r="NDT59" s="22"/>
      <c r="NDU59" s="22"/>
      <c r="NDV59" s="22"/>
      <c r="NDW59" s="22"/>
      <c r="NDX59" s="22"/>
      <c r="NDY59" s="22"/>
      <c r="NDZ59" s="22"/>
      <c r="NEA59" s="22"/>
      <c r="NEB59" s="22"/>
      <c r="NEC59" s="22"/>
      <c r="NED59" s="22"/>
      <c r="NEE59" s="22"/>
      <c r="NEF59" s="22"/>
      <c r="NEG59" s="22"/>
      <c r="NEH59" s="22"/>
      <c r="NEI59" s="22"/>
      <c r="NEJ59" s="22"/>
      <c r="NEK59" s="22"/>
      <c r="NEL59" s="22"/>
      <c r="NEM59" s="22"/>
      <c r="NEN59" s="22"/>
      <c r="NEO59" s="22"/>
      <c r="NEP59" s="22"/>
      <c r="NEQ59" s="22"/>
      <c r="NER59" s="22"/>
      <c r="NES59" s="22"/>
      <c r="NET59" s="22"/>
      <c r="NEU59" s="22"/>
      <c r="NEV59" s="22"/>
      <c r="NEW59" s="22"/>
      <c r="NEX59" s="22"/>
      <c r="NEY59" s="22"/>
      <c r="NEZ59" s="22"/>
      <c r="NFA59" s="22"/>
      <c r="NFB59" s="22"/>
      <c r="NFC59" s="22"/>
      <c r="NFD59" s="22"/>
      <c r="NFE59" s="22"/>
      <c r="NFF59" s="22"/>
      <c r="NFG59" s="22"/>
      <c r="NFH59" s="22"/>
      <c r="NFI59" s="22"/>
      <c r="NFJ59" s="22"/>
      <c r="NFK59" s="22"/>
      <c r="NFL59" s="22"/>
      <c r="NFM59" s="22"/>
      <c r="NFN59" s="22"/>
      <c r="NFO59" s="22"/>
      <c r="NFP59" s="22"/>
      <c r="NFQ59" s="22"/>
      <c r="NFR59" s="22"/>
      <c r="NFS59" s="22"/>
      <c r="NFT59" s="22"/>
      <c r="NFU59" s="22"/>
      <c r="NFV59" s="22"/>
      <c r="NFW59" s="22"/>
      <c r="NFX59" s="22"/>
      <c r="NFY59" s="22"/>
      <c r="NFZ59" s="22"/>
      <c r="NGA59" s="22"/>
      <c r="NGB59" s="22"/>
      <c r="NGC59" s="22"/>
      <c r="NGD59" s="22"/>
      <c r="NGE59" s="22"/>
      <c r="NGF59" s="22"/>
      <c r="NGG59" s="22"/>
      <c r="NGH59" s="22"/>
      <c r="NGI59" s="22"/>
      <c r="NGJ59" s="22"/>
      <c r="NGK59" s="22"/>
      <c r="NGL59" s="22"/>
      <c r="NGM59" s="22"/>
      <c r="NGN59" s="22"/>
      <c r="NGO59" s="22"/>
      <c r="NGP59" s="22"/>
      <c r="NGQ59" s="22"/>
      <c r="NGR59" s="22"/>
      <c r="NGS59" s="22"/>
      <c r="NGT59" s="22"/>
      <c r="NGU59" s="22"/>
      <c r="NGV59" s="22"/>
      <c r="NGW59" s="22"/>
      <c r="NGX59" s="22"/>
      <c r="NGY59" s="22"/>
      <c r="NGZ59" s="22"/>
      <c r="NHA59" s="22"/>
      <c r="NHB59" s="22"/>
      <c r="NHC59" s="22"/>
      <c r="NHD59" s="22"/>
      <c r="NHE59" s="22"/>
      <c r="NHF59" s="22"/>
      <c r="NHG59" s="22"/>
      <c r="NHH59" s="22"/>
      <c r="NHI59" s="22"/>
      <c r="NHJ59" s="22"/>
      <c r="NHK59" s="22"/>
      <c r="NHL59" s="22"/>
      <c r="NHM59" s="22"/>
      <c r="NHN59" s="22"/>
      <c r="NHO59" s="22"/>
      <c r="NHP59" s="22"/>
      <c r="NHQ59" s="22"/>
      <c r="NHR59" s="22"/>
      <c r="NHS59" s="22"/>
      <c r="NHT59" s="22"/>
      <c r="NHU59" s="22"/>
      <c r="NHV59" s="22"/>
      <c r="NHW59" s="22"/>
      <c r="NHX59" s="22"/>
      <c r="NHY59" s="22"/>
      <c r="NHZ59" s="22"/>
      <c r="NIA59" s="22"/>
      <c r="NIB59" s="22"/>
      <c r="NIC59" s="22"/>
      <c r="NID59" s="22"/>
      <c r="NIE59" s="22"/>
      <c r="NIF59" s="22"/>
      <c r="NIG59" s="22"/>
      <c r="NIH59" s="22"/>
      <c r="NII59" s="22"/>
      <c r="NIJ59" s="22"/>
      <c r="NIK59" s="22"/>
      <c r="NIL59" s="22"/>
      <c r="NIM59" s="22"/>
      <c r="NIN59" s="22"/>
      <c r="NIO59" s="22"/>
      <c r="NIP59" s="22"/>
      <c r="NIQ59" s="22"/>
      <c r="NIR59" s="22"/>
      <c r="NIS59" s="22"/>
      <c r="NIT59" s="22"/>
      <c r="NIU59" s="22"/>
      <c r="NIV59" s="22"/>
      <c r="NIW59" s="22"/>
      <c r="NIX59" s="22"/>
      <c r="NIY59" s="22"/>
      <c r="NIZ59" s="22"/>
      <c r="NJA59" s="22"/>
      <c r="NJB59" s="22"/>
      <c r="NJC59" s="22"/>
      <c r="NJD59" s="22"/>
      <c r="NJE59" s="22"/>
      <c r="NJF59" s="22"/>
      <c r="NJG59" s="22"/>
      <c r="NJH59" s="22"/>
      <c r="NJI59" s="22"/>
      <c r="NJJ59" s="22"/>
      <c r="NJK59" s="22"/>
      <c r="NJL59" s="22"/>
      <c r="NJM59" s="22"/>
      <c r="NJN59" s="22"/>
      <c r="NJO59" s="22"/>
      <c r="NJP59" s="22"/>
      <c r="NJQ59" s="22"/>
      <c r="NJR59" s="22"/>
      <c r="NJS59" s="22"/>
      <c r="NJT59" s="22"/>
      <c r="NJU59" s="22"/>
      <c r="NJV59" s="22"/>
      <c r="NJW59" s="22"/>
      <c r="NJX59" s="22"/>
      <c r="NJY59" s="22"/>
      <c r="NJZ59" s="22"/>
      <c r="NKA59" s="22"/>
      <c r="NKB59" s="22"/>
      <c r="NKC59" s="22"/>
      <c r="NKD59" s="22"/>
      <c r="NKE59" s="22"/>
      <c r="NKF59" s="22"/>
      <c r="NKG59" s="22"/>
      <c r="NKH59" s="22"/>
      <c r="NKI59" s="22"/>
      <c r="NKJ59" s="22"/>
      <c r="NKK59" s="22"/>
      <c r="NKL59" s="22"/>
      <c r="NKM59" s="22"/>
      <c r="NKN59" s="22"/>
      <c r="NKO59" s="22"/>
      <c r="NKP59" s="22"/>
      <c r="NKQ59" s="22"/>
      <c r="NKR59" s="22"/>
      <c r="NKS59" s="22"/>
      <c r="NKT59" s="22"/>
      <c r="NKU59" s="22"/>
      <c r="NKV59" s="22"/>
      <c r="NKW59" s="22"/>
      <c r="NKX59" s="22"/>
      <c r="NKY59" s="22"/>
      <c r="NKZ59" s="22"/>
      <c r="NLA59" s="22"/>
      <c r="NLB59" s="22"/>
      <c r="NLC59" s="22"/>
      <c r="NLD59" s="22"/>
      <c r="NLE59" s="22"/>
      <c r="NLF59" s="22"/>
      <c r="NLG59" s="22"/>
      <c r="NLH59" s="22"/>
      <c r="NLI59" s="22"/>
      <c r="NLJ59" s="22"/>
      <c r="NLK59" s="22"/>
      <c r="NLL59" s="22"/>
      <c r="NLM59" s="22"/>
      <c r="NLN59" s="22"/>
      <c r="NLO59" s="22"/>
      <c r="NLP59" s="22"/>
      <c r="NLQ59" s="22"/>
      <c r="NLR59" s="22"/>
      <c r="NLS59" s="22"/>
      <c r="NLT59" s="22"/>
      <c r="NLU59" s="22"/>
      <c r="NLV59" s="22"/>
      <c r="NLW59" s="22"/>
      <c r="NLX59" s="22"/>
      <c r="NLY59" s="22"/>
      <c r="NLZ59" s="22"/>
      <c r="NMA59" s="22"/>
      <c r="NMB59" s="22"/>
      <c r="NMC59" s="22"/>
      <c r="NMD59" s="22"/>
      <c r="NME59" s="22"/>
      <c r="NMF59" s="22"/>
      <c r="NMG59" s="22"/>
      <c r="NMH59" s="22"/>
      <c r="NMI59" s="22"/>
      <c r="NMJ59" s="22"/>
      <c r="NMK59" s="22"/>
      <c r="NML59" s="22"/>
      <c r="NMM59" s="22"/>
      <c r="NMN59" s="22"/>
      <c r="NMO59" s="22"/>
      <c r="NMP59" s="22"/>
      <c r="NMQ59" s="22"/>
      <c r="NMR59" s="22"/>
      <c r="NMS59" s="22"/>
      <c r="NMT59" s="22"/>
      <c r="NMU59" s="22"/>
      <c r="NMV59" s="22"/>
      <c r="NMW59" s="22"/>
      <c r="NMX59" s="22"/>
      <c r="NMY59" s="22"/>
      <c r="NMZ59" s="22"/>
      <c r="NNA59" s="22"/>
      <c r="NNB59" s="22"/>
      <c r="NNC59" s="22"/>
      <c r="NND59" s="22"/>
      <c r="NNE59" s="22"/>
      <c r="NNF59" s="22"/>
      <c r="NNG59" s="22"/>
      <c r="NNH59" s="22"/>
      <c r="NNI59" s="22"/>
      <c r="NNJ59" s="22"/>
      <c r="NNK59" s="22"/>
      <c r="NNL59" s="22"/>
      <c r="NNM59" s="22"/>
      <c r="NNN59" s="22"/>
      <c r="NNO59" s="22"/>
      <c r="NNP59" s="22"/>
      <c r="NNQ59" s="22"/>
      <c r="NNR59" s="22"/>
      <c r="NNS59" s="22"/>
      <c r="NNT59" s="22"/>
      <c r="NNU59" s="22"/>
      <c r="NNV59" s="22"/>
      <c r="NNW59" s="22"/>
      <c r="NNX59" s="22"/>
      <c r="NNY59" s="22"/>
      <c r="NNZ59" s="22"/>
      <c r="NOA59" s="22"/>
      <c r="NOB59" s="22"/>
      <c r="NOC59" s="22"/>
      <c r="NOD59" s="22"/>
      <c r="NOE59" s="22"/>
      <c r="NOF59" s="22"/>
      <c r="NOG59" s="22"/>
      <c r="NOH59" s="22"/>
      <c r="NOI59" s="22"/>
      <c r="NOJ59" s="22"/>
      <c r="NOK59" s="22"/>
      <c r="NOL59" s="22"/>
      <c r="NOM59" s="22"/>
      <c r="NON59" s="22"/>
      <c r="NOO59" s="22"/>
      <c r="NOP59" s="22"/>
      <c r="NOQ59" s="22"/>
      <c r="NOR59" s="22"/>
      <c r="NOS59" s="22"/>
      <c r="NOT59" s="22"/>
      <c r="NOU59" s="22"/>
      <c r="NOV59" s="22"/>
      <c r="NOW59" s="22"/>
      <c r="NOX59" s="22"/>
      <c r="NOY59" s="22"/>
      <c r="NOZ59" s="22"/>
      <c r="NPA59" s="22"/>
      <c r="NPB59" s="22"/>
      <c r="NPC59" s="22"/>
      <c r="NPD59" s="22"/>
      <c r="NPE59" s="22"/>
      <c r="NPF59" s="22"/>
      <c r="NPG59" s="22"/>
      <c r="NPH59" s="22"/>
      <c r="NPI59" s="22"/>
      <c r="NPJ59" s="22"/>
      <c r="NPK59" s="22"/>
      <c r="NPL59" s="22"/>
      <c r="NPM59" s="22"/>
      <c r="NPN59" s="22"/>
      <c r="NPO59" s="22"/>
      <c r="NPP59" s="22"/>
      <c r="NPQ59" s="22"/>
      <c r="NPR59" s="22"/>
      <c r="NPS59" s="22"/>
      <c r="NPT59" s="22"/>
      <c r="NPU59" s="22"/>
      <c r="NPV59" s="22"/>
      <c r="NPW59" s="22"/>
      <c r="NPX59" s="22"/>
      <c r="NPY59" s="22"/>
      <c r="NPZ59" s="22"/>
      <c r="NQA59" s="22"/>
      <c r="NQB59" s="22"/>
      <c r="NQC59" s="22"/>
      <c r="NQD59" s="22"/>
      <c r="NQE59" s="22"/>
      <c r="NQF59" s="22"/>
      <c r="NQG59" s="22"/>
      <c r="NQH59" s="22"/>
      <c r="NQI59" s="22"/>
      <c r="NQJ59" s="22"/>
      <c r="NQK59" s="22"/>
      <c r="NQL59" s="22"/>
      <c r="NQM59" s="22"/>
      <c r="NQN59" s="22"/>
      <c r="NQO59" s="22"/>
      <c r="NQP59" s="22"/>
      <c r="NQQ59" s="22"/>
      <c r="NQR59" s="22"/>
      <c r="NQS59" s="22"/>
      <c r="NQT59" s="22"/>
      <c r="NQU59" s="22"/>
      <c r="NQV59" s="22"/>
      <c r="NQW59" s="22"/>
      <c r="NQX59" s="22"/>
      <c r="NQY59" s="22"/>
      <c r="NQZ59" s="22"/>
      <c r="NRA59" s="22"/>
      <c r="NRB59" s="22"/>
      <c r="NRC59" s="22"/>
      <c r="NRD59" s="22"/>
      <c r="NRE59" s="22"/>
      <c r="NRF59" s="22"/>
      <c r="NRG59" s="22"/>
      <c r="NRH59" s="22"/>
      <c r="NRI59" s="22"/>
      <c r="NRJ59" s="22"/>
      <c r="NRK59" s="22"/>
      <c r="NRL59" s="22"/>
      <c r="NRM59" s="22"/>
      <c r="NRN59" s="22"/>
      <c r="NRO59" s="22"/>
      <c r="NRP59" s="22"/>
      <c r="NRQ59" s="22"/>
      <c r="NRR59" s="22"/>
      <c r="NRS59" s="22"/>
      <c r="NRT59" s="22"/>
      <c r="NRU59" s="22"/>
      <c r="NRV59" s="22"/>
      <c r="NRW59" s="22"/>
      <c r="NRX59" s="22"/>
      <c r="NRY59" s="22"/>
      <c r="NRZ59" s="22"/>
      <c r="NSA59" s="22"/>
      <c r="NSB59" s="22"/>
      <c r="NSC59" s="22"/>
      <c r="NSD59" s="22"/>
      <c r="NSE59" s="22"/>
      <c r="NSF59" s="22"/>
      <c r="NSG59" s="22"/>
      <c r="NSH59" s="22"/>
      <c r="NSI59" s="22"/>
      <c r="NSJ59" s="22"/>
      <c r="NSK59" s="22"/>
      <c r="NSL59" s="22"/>
      <c r="NSM59" s="22"/>
      <c r="NSN59" s="22"/>
      <c r="NSO59" s="22"/>
      <c r="NSP59" s="22"/>
      <c r="NSQ59" s="22"/>
      <c r="NSR59" s="22"/>
      <c r="NSS59" s="22"/>
      <c r="NST59" s="22"/>
      <c r="NSU59" s="22"/>
      <c r="NSV59" s="22"/>
      <c r="NSW59" s="22"/>
      <c r="NSX59" s="22"/>
      <c r="NSY59" s="22"/>
      <c r="NSZ59" s="22"/>
      <c r="NTA59" s="22"/>
      <c r="NTB59" s="22"/>
      <c r="NTC59" s="22"/>
      <c r="NTD59" s="22"/>
      <c r="NTE59" s="22"/>
      <c r="NTF59" s="22"/>
      <c r="NTG59" s="22"/>
      <c r="NTH59" s="22"/>
      <c r="NTI59" s="22"/>
      <c r="NTJ59" s="22"/>
      <c r="NTK59" s="22"/>
      <c r="NTL59" s="22"/>
      <c r="NTM59" s="22"/>
      <c r="NTN59" s="22"/>
      <c r="NTO59" s="22"/>
      <c r="NTP59" s="22"/>
      <c r="NTQ59" s="22"/>
      <c r="NTR59" s="22"/>
      <c r="NTS59" s="22"/>
      <c r="NTT59" s="22"/>
      <c r="NTU59" s="22"/>
      <c r="NTV59" s="22"/>
      <c r="NTW59" s="22"/>
      <c r="NTX59" s="22"/>
      <c r="NTY59" s="22"/>
      <c r="NTZ59" s="22"/>
      <c r="NUA59" s="22"/>
      <c r="NUB59" s="22"/>
      <c r="NUC59" s="22"/>
      <c r="NUD59" s="22"/>
      <c r="NUE59" s="22"/>
      <c r="NUF59" s="22"/>
      <c r="NUG59" s="22"/>
      <c r="NUH59" s="22"/>
      <c r="NUI59" s="22"/>
      <c r="NUJ59" s="22"/>
      <c r="NUK59" s="22"/>
      <c r="NUL59" s="22"/>
      <c r="NUM59" s="22"/>
      <c r="NUN59" s="22"/>
      <c r="NUO59" s="22"/>
      <c r="NUP59" s="22"/>
      <c r="NUQ59" s="22"/>
      <c r="NUR59" s="22"/>
      <c r="NUS59" s="22"/>
      <c r="NUT59" s="22"/>
      <c r="NUU59" s="22"/>
      <c r="NUV59" s="22"/>
      <c r="NUW59" s="22"/>
      <c r="NUX59" s="22"/>
      <c r="NUY59" s="22"/>
      <c r="NUZ59" s="22"/>
      <c r="NVA59" s="22"/>
      <c r="NVB59" s="22"/>
      <c r="NVC59" s="22"/>
      <c r="NVD59" s="22"/>
      <c r="NVE59" s="22"/>
      <c r="NVF59" s="22"/>
      <c r="NVG59" s="22"/>
      <c r="NVH59" s="22"/>
      <c r="NVI59" s="22"/>
      <c r="NVJ59" s="22"/>
      <c r="NVK59" s="22"/>
      <c r="NVL59" s="22"/>
      <c r="NVM59" s="22"/>
      <c r="NVN59" s="22"/>
      <c r="NVO59" s="22"/>
      <c r="NVP59" s="22"/>
      <c r="NVQ59" s="22"/>
      <c r="NVR59" s="22"/>
      <c r="NVS59" s="22"/>
      <c r="NVT59" s="22"/>
      <c r="NVU59" s="22"/>
      <c r="NVV59" s="22"/>
      <c r="NVW59" s="22"/>
      <c r="NVX59" s="22"/>
      <c r="NVY59" s="22"/>
      <c r="NVZ59" s="22"/>
      <c r="NWA59" s="22"/>
      <c r="NWB59" s="22"/>
      <c r="NWC59" s="22"/>
      <c r="NWD59" s="22"/>
      <c r="NWE59" s="22"/>
      <c r="NWF59" s="22"/>
      <c r="NWG59" s="22"/>
      <c r="NWH59" s="22"/>
      <c r="NWI59" s="22"/>
      <c r="NWJ59" s="22"/>
      <c r="NWK59" s="22"/>
      <c r="NWL59" s="22"/>
      <c r="NWM59" s="22"/>
      <c r="NWN59" s="22"/>
      <c r="NWO59" s="22"/>
      <c r="NWP59" s="22"/>
      <c r="NWQ59" s="22"/>
      <c r="NWR59" s="22"/>
      <c r="NWS59" s="22"/>
      <c r="NWT59" s="22"/>
      <c r="NWU59" s="22"/>
      <c r="NWV59" s="22"/>
      <c r="NWW59" s="22"/>
      <c r="NWX59" s="22"/>
      <c r="NWY59" s="22"/>
      <c r="NWZ59" s="22"/>
      <c r="NXA59" s="22"/>
      <c r="NXB59" s="22"/>
      <c r="NXC59" s="22"/>
      <c r="NXD59" s="22"/>
      <c r="NXE59" s="22"/>
      <c r="NXF59" s="22"/>
      <c r="NXG59" s="22"/>
      <c r="NXH59" s="22"/>
      <c r="NXI59" s="22"/>
      <c r="NXJ59" s="22"/>
      <c r="NXK59" s="22"/>
      <c r="NXL59" s="22"/>
      <c r="NXM59" s="22"/>
      <c r="NXN59" s="22"/>
      <c r="NXO59" s="22"/>
      <c r="NXP59" s="22"/>
      <c r="NXQ59" s="22"/>
      <c r="NXR59" s="22"/>
      <c r="NXS59" s="22"/>
      <c r="NXT59" s="22"/>
      <c r="NXU59" s="22"/>
      <c r="NXV59" s="22"/>
      <c r="NXW59" s="22"/>
      <c r="NXX59" s="22"/>
      <c r="NXY59" s="22"/>
      <c r="NXZ59" s="22"/>
      <c r="NYA59" s="22"/>
      <c r="NYB59" s="22"/>
      <c r="NYC59" s="22"/>
      <c r="NYD59" s="22"/>
      <c r="NYE59" s="22"/>
      <c r="NYF59" s="22"/>
      <c r="NYG59" s="22"/>
      <c r="NYH59" s="22"/>
      <c r="NYI59" s="22"/>
      <c r="NYJ59" s="22"/>
      <c r="NYK59" s="22"/>
      <c r="NYL59" s="22"/>
      <c r="NYM59" s="22"/>
      <c r="NYN59" s="22"/>
      <c r="NYO59" s="22"/>
      <c r="NYP59" s="22"/>
      <c r="NYQ59" s="22"/>
      <c r="NYR59" s="22"/>
      <c r="NYS59" s="22"/>
      <c r="NYT59" s="22"/>
      <c r="NYU59" s="22"/>
      <c r="NYV59" s="22"/>
      <c r="NYW59" s="22"/>
      <c r="NYX59" s="22"/>
      <c r="NYY59" s="22"/>
      <c r="NYZ59" s="22"/>
      <c r="NZA59" s="22"/>
      <c r="NZB59" s="22"/>
      <c r="NZC59" s="22"/>
      <c r="NZD59" s="22"/>
      <c r="NZE59" s="22"/>
      <c r="NZF59" s="22"/>
      <c r="NZG59" s="22"/>
      <c r="NZH59" s="22"/>
      <c r="NZI59" s="22"/>
      <c r="NZJ59" s="22"/>
      <c r="NZK59" s="22"/>
      <c r="NZL59" s="22"/>
      <c r="NZM59" s="22"/>
      <c r="NZN59" s="22"/>
      <c r="NZO59" s="22"/>
      <c r="NZP59" s="22"/>
      <c r="NZQ59" s="22"/>
      <c r="NZR59" s="22"/>
      <c r="NZS59" s="22"/>
      <c r="NZT59" s="22"/>
      <c r="NZU59" s="22"/>
      <c r="NZV59" s="22"/>
      <c r="NZW59" s="22"/>
      <c r="NZX59" s="22"/>
      <c r="NZY59" s="22"/>
      <c r="NZZ59" s="22"/>
      <c r="OAA59" s="22"/>
      <c r="OAB59" s="22"/>
      <c r="OAC59" s="22"/>
      <c r="OAD59" s="22"/>
      <c r="OAE59" s="22"/>
      <c r="OAF59" s="22"/>
      <c r="OAG59" s="22"/>
      <c r="OAH59" s="22"/>
      <c r="OAI59" s="22"/>
      <c r="OAJ59" s="22"/>
      <c r="OAK59" s="22"/>
      <c r="OAL59" s="22"/>
      <c r="OAM59" s="22"/>
      <c r="OAN59" s="22"/>
      <c r="OAO59" s="22"/>
      <c r="OAP59" s="22"/>
      <c r="OAQ59" s="22"/>
      <c r="OAR59" s="22"/>
      <c r="OAS59" s="22"/>
      <c r="OAT59" s="22"/>
      <c r="OAU59" s="22"/>
      <c r="OAV59" s="22"/>
      <c r="OAW59" s="22"/>
      <c r="OAX59" s="22"/>
      <c r="OAY59" s="22"/>
      <c r="OAZ59" s="22"/>
      <c r="OBA59" s="22"/>
      <c r="OBB59" s="22"/>
      <c r="OBC59" s="22"/>
      <c r="OBD59" s="22"/>
      <c r="OBE59" s="22"/>
      <c r="OBF59" s="22"/>
      <c r="OBG59" s="22"/>
      <c r="OBH59" s="22"/>
      <c r="OBI59" s="22"/>
      <c r="OBJ59" s="22"/>
      <c r="OBK59" s="22"/>
      <c r="OBL59" s="22"/>
      <c r="OBM59" s="22"/>
      <c r="OBN59" s="22"/>
      <c r="OBO59" s="22"/>
      <c r="OBP59" s="22"/>
      <c r="OBQ59" s="22"/>
      <c r="OBR59" s="22"/>
      <c r="OBS59" s="22"/>
      <c r="OBT59" s="22"/>
      <c r="OBU59" s="22"/>
      <c r="OBV59" s="22"/>
      <c r="OBW59" s="22"/>
      <c r="OBX59" s="22"/>
      <c r="OBY59" s="22"/>
      <c r="OBZ59" s="22"/>
      <c r="OCA59" s="22"/>
      <c r="OCB59" s="22"/>
      <c r="OCC59" s="22"/>
      <c r="OCD59" s="22"/>
      <c r="OCE59" s="22"/>
      <c r="OCF59" s="22"/>
      <c r="OCG59" s="22"/>
      <c r="OCH59" s="22"/>
      <c r="OCI59" s="22"/>
      <c r="OCJ59" s="22"/>
      <c r="OCK59" s="22"/>
      <c r="OCL59" s="22"/>
      <c r="OCM59" s="22"/>
      <c r="OCN59" s="22"/>
      <c r="OCO59" s="22"/>
      <c r="OCP59" s="22"/>
      <c r="OCQ59" s="22"/>
      <c r="OCR59" s="22"/>
      <c r="OCS59" s="22"/>
      <c r="OCT59" s="22"/>
      <c r="OCU59" s="22"/>
      <c r="OCV59" s="22"/>
      <c r="OCW59" s="22"/>
      <c r="OCX59" s="22"/>
      <c r="OCY59" s="22"/>
      <c r="OCZ59" s="22"/>
      <c r="ODA59" s="22"/>
      <c r="ODB59" s="22"/>
      <c r="ODC59" s="22"/>
      <c r="ODD59" s="22"/>
      <c r="ODE59" s="22"/>
      <c r="ODF59" s="22"/>
      <c r="ODG59" s="22"/>
      <c r="ODH59" s="22"/>
      <c r="ODI59" s="22"/>
      <c r="ODJ59" s="22"/>
      <c r="ODK59" s="22"/>
      <c r="ODL59" s="22"/>
      <c r="ODM59" s="22"/>
      <c r="ODN59" s="22"/>
      <c r="ODO59" s="22"/>
      <c r="ODP59" s="22"/>
      <c r="ODQ59" s="22"/>
      <c r="ODR59" s="22"/>
      <c r="ODS59" s="22"/>
      <c r="ODT59" s="22"/>
      <c r="ODU59" s="22"/>
      <c r="ODV59" s="22"/>
      <c r="ODW59" s="22"/>
      <c r="ODX59" s="22"/>
      <c r="ODY59" s="22"/>
      <c r="ODZ59" s="22"/>
      <c r="OEA59" s="22"/>
      <c r="OEB59" s="22"/>
      <c r="OEC59" s="22"/>
      <c r="OED59" s="22"/>
      <c r="OEE59" s="22"/>
      <c r="OEF59" s="22"/>
      <c r="OEG59" s="22"/>
      <c r="OEH59" s="22"/>
      <c r="OEI59" s="22"/>
      <c r="OEJ59" s="22"/>
      <c r="OEK59" s="22"/>
      <c r="OEL59" s="22"/>
      <c r="OEM59" s="22"/>
      <c r="OEN59" s="22"/>
      <c r="OEO59" s="22"/>
      <c r="OEP59" s="22"/>
      <c r="OEQ59" s="22"/>
      <c r="OER59" s="22"/>
      <c r="OES59" s="22"/>
      <c r="OET59" s="22"/>
      <c r="OEU59" s="22"/>
      <c r="OEV59" s="22"/>
      <c r="OEW59" s="22"/>
      <c r="OEX59" s="22"/>
      <c r="OEY59" s="22"/>
      <c r="OEZ59" s="22"/>
      <c r="OFA59" s="22"/>
      <c r="OFB59" s="22"/>
      <c r="OFC59" s="22"/>
      <c r="OFD59" s="22"/>
      <c r="OFE59" s="22"/>
      <c r="OFF59" s="22"/>
      <c r="OFG59" s="22"/>
      <c r="OFH59" s="22"/>
      <c r="OFI59" s="22"/>
      <c r="OFJ59" s="22"/>
      <c r="OFK59" s="22"/>
      <c r="OFL59" s="22"/>
      <c r="OFM59" s="22"/>
      <c r="OFN59" s="22"/>
      <c r="OFO59" s="22"/>
      <c r="OFP59" s="22"/>
      <c r="OFQ59" s="22"/>
      <c r="OFR59" s="22"/>
      <c r="OFS59" s="22"/>
      <c r="OFT59" s="22"/>
      <c r="OFU59" s="22"/>
      <c r="OFV59" s="22"/>
      <c r="OFW59" s="22"/>
      <c r="OFX59" s="22"/>
      <c r="OFY59" s="22"/>
      <c r="OFZ59" s="22"/>
      <c r="OGA59" s="22"/>
      <c r="OGB59" s="22"/>
      <c r="OGC59" s="22"/>
      <c r="OGD59" s="22"/>
      <c r="OGE59" s="22"/>
      <c r="OGF59" s="22"/>
      <c r="OGG59" s="22"/>
      <c r="OGH59" s="22"/>
      <c r="OGI59" s="22"/>
      <c r="OGJ59" s="22"/>
      <c r="OGK59" s="22"/>
      <c r="OGL59" s="22"/>
      <c r="OGM59" s="22"/>
      <c r="OGN59" s="22"/>
      <c r="OGO59" s="22"/>
      <c r="OGP59" s="22"/>
      <c r="OGQ59" s="22"/>
      <c r="OGR59" s="22"/>
      <c r="OGS59" s="22"/>
      <c r="OGT59" s="22"/>
      <c r="OGU59" s="22"/>
      <c r="OGV59" s="22"/>
      <c r="OGW59" s="22"/>
      <c r="OGX59" s="22"/>
      <c r="OGY59" s="22"/>
      <c r="OGZ59" s="22"/>
      <c r="OHA59" s="22"/>
      <c r="OHB59" s="22"/>
      <c r="OHC59" s="22"/>
      <c r="OHD59" s="22"/>
      <c r="OHE59" s="22"/>
      <c r="OHF59" s="22"/>
      <c r="OHG59" s="22"/>
      <c r="OHH59" s="22"/>
      <c r="OHI59" s="22"/>
      <c r="OHJ59" s="22"/>
      <c r="OHK59" s="22"/>
      <c r="OHL59" s="22"/>
      <c r="OHM59" s="22"/>
      <c r="OHN59" s="22"/>
      <c r="OHO59" s="22"/>
      <c r="OHP59" s="22"/>
      <c r="OHQ59" s="22"/>
      <c r="OHR59" s="22"/>
      <c r="OHS59" s="22"/>
      <c r="OHT59" s="22"/>
      <c r="OHU59" s="22"/>
      <c r="OHV59" s="22"/>
      <c r="OHW59" s="22"/>
      <c r="OHX59" s="22"/>
      <c r="OHY59" s="22"/>
      <c r="OHZ59" s="22"/>
      <c r="OIA59" s="22"/>
      <c r="OIB59" s="22"/>
      <c r="OIC59" s="22"/>
      <c r="OID59" s="22"/>
      <c r="OIE59" s="22"/>
      <c r="OIF59" s="22"/>
      <c r="OIG59" s="22"/>
      <c r="OIH59" s="22"/>
      <c r="OII59" s="22"/>
      <c r="OIJ59" s="22"/>
      <c r="OIK59" s="22"/>
      <c r="OIL59" s="22"/>
      <c r="OIM59" s="22"/>
      <c r="OIN59" s="22"/>
      <c r="OIO59" s="22"/>
      <c r="OIP59" s="22"/>
      <c r="OIQ59" s="22"/>
      <c r="OIR59" s="22"/>
      <c r="OIS59" s="22"/>
      <c r="OIT59" s="22"/>
      <c r="OIU59" s="22"/>
      <c r="OIV59" s="22"/>
      <c r="OIW59" s="22"/>
      <c r="OIX59" s="22"/>
      <c r="OIY59" s="22"/>
      <c r="OIZ59" s="22"/>
      <c r="OJA59" s="22"/>
      <c r="OJB59" s="22"/>
      <c r="OJC59" s="22"/>
      <c r="OJD59" s="22"/>
      <c r="OJE59" s="22"/>
      <c r="OJF59" s="22"/>
      <c r="OJG59" s="22"/>
      <c r="OJH59" s="22"/>
      <c r="OJI59" s="22"/>
      <c r="OJJ59" s="22"/>
      <c r="OJK59" s="22"/>
      <c r="OJL59" s="22"/>
      <c r="OJM59" s="22"/>
      <c r="OJN59" s="22"/>
      <c r="OJO59" s="22"/>
      <c r="OJP59" s="22"/>
      <c r="OJQ59" s="22"/>
      <c r="OJR59" s="22"/>
      <c r="OJS59" s="22"/>
      <c r="OJT59" s="22"/>
      <c r="OJU59" s="22"/>
      <c r="OJV59" s="22"/>
      <c r="OJW59" s="22"/>
      <c r="OJX59" s="22"/>
      <c r="OJY59" s="22"/>
      <c r="OJZ59" s="22"/>
      <c r="OKA59" s="22"/>
      <c r="OKB59" s="22"/>
      <c r="OKC59" s="22"/>
      <c r="OKD59" s="22"/>
      <c r="OKE59" s="22"/>
      <c r="OKF59" s="22"/>
      <c r="OKG59" s="22"/>
      <c r="OKH59" s="22"/>
      <c r="OKI59" s="22"/>
      <c r="OKJ59" s="22"/>
      <c r="OKK59" s="22"/>
      <c r="OKL59" s="22"/>
      <c r="OKM59" s="22"/>
      <c r="OKN59" s="22"/>
      <c r="OKO59" s="22"/>
      <c r="OKP59" s="22"/>
      <c r="OKQ59" s="22"/>
      <c r="OKR59" s="22"/>
      <c r="OKS59" s="22"/>
      <c r="OKT59" s="22"/>
      <c r="OKU59" s="22"/>
      <c r="OKV59" s="22"/>
      <c r="OKW59" s="22"/>
      <c r="OKX59" s="22"/>
      <c r="OKY59" s="22"/>
      <c r="OKZ59" s="22"/>
      <c r="OLA59" s="22"/>
      <c r="OLB59" s="22"/>
      <c r="OLC59" s="22"/>
      <c r="OLD59" s="22"/>
      <c r="OLE59" s="22"/>
      <c r="OLF59" s="22"/>
      <c r="OLG59" s="22"/>
      <c r="OLH59" s="22"/>
      <c r="OLI59" s="22"/>
      <c r="OLJ59" s="22"/>
      <c r="OLK59" s="22"/>
      <c r="OLL59" s="22"/>
      <c r="OLM59" s="22"/>
      <c r="OLN59" s="22"/>
      <c r="OLO59" s="22"/>
      <c r="OLP59" s="22"/>
      <c r="OLQ59" s="22"/>
      <c r="OLR59" s="22"/>
      <c r="OLS59" s="22"/>
      <c r="OLT59" s="22"/>
      <c r="OLU59" s="22"/>
      <c r="OLV59" s="22"/>
      <c r="OLW59" s="22"/>
      <c r="OLX59" s="22"/>
      <c r="OLY59" s="22"/>
      <c r="OLZ59" s="22"/>
      <c r="OMA59" s="22"/>
      <c r="OMB59" s="22"/>
      <c r="OMC59" s="22"/>
      <c r="OMD59" s="22"/>
      <c r="OME59" s="22"/>
      <c r="OMF59" s="22"/>
      <c r="OMG59" s="22"/>
      <c r="OMH59" s="22"/>
      <c r="OMI59" s="22"/>
      <c r="OMJ59" s="22"/>
      <c r="OMK59" s="22"/>
      <c r="OML59" s="22"/>
      <c r="OMM59" s="22"/>
      <c r="OMN59" s="22"/>
      <c r="OMO59" s="22"/>
      <c r="OMP59" s="22"/>
      <c r="OMQ59" s="22"/>
      <c r="OMR59" s="22"/>
      <c r="OMS59" s="22"/>
      <c r="OMT59" s="22"/>
      <c r="OMU59" s="22"/>
      <c r="OMV59" s="22"/>
      <c r="OMW59" s="22"/>
      <c r="OMX59" s="22"/>
      <c r="OMY59" s="22"/>
      <c r="OMZ59" s="22"/>
      <c r="ONA59" s="22"/>
      <c r="ONB59" s="22"/>
      <c r="ONC59" s="22"/>
      <c r="OND59" s="22"/>
      <c r="ONE59" s="22"/>
      <c r="ONF59" s="22"/>
      <c r="ONG59" s="22"/>
      <c r="ONH59" s="22"/>
      <c r="ONI59" s="22"/>
      <c r="ONJ59" s="22"/>
      <c r="ONK59" s="22"/>
      <c r="ONL59" s="22"/>
      <c r="ONM59" s="22"/>
      <c r="ONN59" s="22"/>
      <c r="ONO59" s="22"/>
      <c r="ONP59" s="22"/>
      <c r="ONQ59" s="22"/>
      <c r="ONR59" s="22"/>
      <c r="ONS59" s="22"/>
      <c r="ONT59" s="22"/>
      <c r="ONU59" s="22"/>
      <c r="ONV59" s="22"/>
      <c r="ONW59" s="22"/>
      <c r="ONX59" s="22"/>
      <c r="ONY59" s="22"/>
      <c r="ONZ59" s="22"/>
      <c r="OOA59" s="22"/>
      <c r="OOB59" s="22"/>
      <c r="OOC59" s="22"/>
      <c r="OOD59" s="22"/>
      <c r="OOE59" s="22"/>
      <c r="OOF59" s="22"/>
      <c r="OOG59" s="22"/>
      <c r="OOH59" s="22"/>
      <c r="OOI59" s="22"/>
      <c r="OOJ59" s="22"/>
      <c r="OOK59" s="22"/>
      <c r="OOL59" s="22"/>
      <c r="OOM59" s="22"/>
      <c r="OON59" s="22"/>
      <c r="OOO59" s="22"/>
      <c r="OOP59" s="22"/>
      <c r="OOQ59" s="22"/>
      <c r="OOR59" s="22"/>
      <c r="OOS59" s="22"/>
      <c r="OOT59" s="22"/>
      <c r="OOU59" s="22"/>
      <c r="OOV59" s="22"/>
      <c r="OOW59" s="22"/>
      <c r="OOX59" s="22"/>
      <c r="OOY59" s="22"/>
      <c r="OOZ59" s="22"/>
      <c r="OPA59" s="22"/>
      <c r="OPB59" s="22"/>
      <c r="OPC59" s="22"/>
      <c r="OPD59" s="22"/>
      <c r="OPE59" s="22"/>
      <c r="OPF59" s="22"/>
      <c r="OPG59" s="22"/>
      <c r="OPH59" s="22"/>
      <c r="OPI59" s="22"/>
      <c r="OPJ59" s="22"/>
      <c r="OPK59" s="22"/>
      <c r="OPL59" s="22"/>
      <c r="OPM59" s="22"/>
      <c r="OPN59" s="22"/>
      <c r="OPO59" s="22"/>
      <c r="OPP59" s="22"/>
      <c r="OPQ59" s="22"/>
      <c r="OPR59" s="22"/>
      <c r="OPS59" s="22"/>
      <c r="OPT59" s="22"/>
      <c r="OPU59" s="22"/>
      <c r="OPV59" s="22"/>
      <c r="OPW59" s="22"/>
      <c r="OPX59" s="22"/>
      <c r="OPY59" s="22"/>
      <c r="OPZ59" s="22"/>
      <c r="OQA59" s="22"/>
      <c r="OQB59" s="22"/>
      <c r="OQC59" s="22"/>
      <c r="OQD59" s="22"/>
      <c r="OQE59" s="22"/>
      <c r="OQF59" s="22"/>
      <c r="OQG59" s="22"/>
      <c r="OQH59" s="22"/>
      <c r="OQI59" s="22"/>
      <c r="OQJ59" s="22"/>
      <c r="OQK59" s="22"/>
      <c r="OQL59" s="22"/>
      <c r="OQM59" s="22"/>
      <c r="OQN59" s="22"/>
      <c r="OQO59" s="22"/>
      <c r="OQP59" s="22"/>
      <c r="OQQ59" s="22"/>
      <c r="OQR59" s="22"/>
      <c r="OQS59" s="22"/>
      <c r="OQT59" s="22"/>
      <c r="OQU59" s="22"/>
      <c r="OQV59" s="22"/>
      <c r="OQW59" s="22"/>
      <c r="OQX59" s="22"/>
      <c r="OQY59" s="22"/>
      <c r="OQZ59" s="22"/>
      <c r="ORA59" s="22"/>
      <c r="ORB59" s="22"/>
      <c r="ORC59" s="22"/>
      <c r="ORD59" s="22"/>
      <c r="ORE59" s="22"/>
      <c r="ORF59" s="22"/>
      <c r="ORG59" s="22"/>
      <c r="ORH59" s="22"/>
      <c r="ORI59" s="22"/>
      <c r="ORJ59" s="22"/>
      <c r="ORK59" s="22"/>
      <c r="ORL59" s="22"/>
      <c r="ORM59" s="22"/>
      <c r="ORN59" s="22"/>
      <c r="ORO59" s="22"/>
      <c r="ORP59" s="22"/>
      <c r="ORQ59" s="22"/>
      <c r="ORR59" s="22"/>
      <c r="ORS59" s="22"/>
      <c r="ORT59" s="22"/>
      <c r="ORU59" s="22"/>
      <c r="ORV59" s="22"/>
      <c r="ORW59" s="22"/>
      <c r="ORX59" s="22"/>
      <c r="ORY59" s="22"/>
      <c r="ORZ59" s="22"/>
      <c r="OSA59" s="22"/>
      <c r="OSB59" s="22"/>
      <c r="OSC59" s="22"/>
      <c r="OSD59" s="22"/>
      <c r="OSE59" s="22"/>
      <c r="OSF59" s="22"/>
      <c r="OSG59" s="22"/>
      <c r="OSH59" s="22"/>
      <c r="OSI59" s="22"/>
      <c r="OSJ59" s="22"/>
      <c r="OSK59" s="22"/>
      <c r="OSL59" s="22"/>
      <c r="OSM59" s="22"/>
      <c r="OSN59" s="22"/>
      <c r="OSO59" s="22"/>
      <c r="OSP59" s="22"/>
      <c r="OSQ59" s="22"/>
      <c r="OSR59" s="22"/>
      <c r="OSS59" s="22"/>
      <c r="OST59" s="22"/>
      <c r="OSU59" s="22"/>
      <c r="OSV59" s="22"/>
      <c r="OSW59" s="22"/>
      <c r="OSX59" s="22"/>
      <c r="OSY59" s="22"/>
      <c r="OSZ59" s="22"/>
      <c r="OTA59" s="22"/>
      <c r="OTB59" s="22"/>
      <c r="OTC59" s="22"/>
      <c r="OTD59" s="22"/>
      <c r="OTE59" s="22"/>
      <c r="OTF59" s="22"/>
      <c r="OTG59" s="22"/>
      <c r="OTH59" s="22"/>
      <c r="OTI59" s="22"/>
      <c r="OTJ59" s="22"/>
      <c r="OTK59" s="22"/>
      <c r="OTL59" s="22"/>
      <c r="OTM59" s="22"/>
      <c r="OTN59" s="22"/>
      <c r="OTO59" s="22"/>
      <c r="OTP59" s="22"/>
      <c r="OTQ59" s="22"/>
      <c r="OTR59" s="22"/>
      <c r="OTS59" s="22"/>
      <c r="OTT59" s="22"/>
      <c r="OTU59" s="22"/>
      <c r="OTV59" s="22"/>
      <c r="OTW59" s="22"/>
      <c r="OTX59" s="22"/>
      <c r="OTY59" s="22"/>
      <c r="OTZ59" s="22"/>
      <c r="OUA59" s="22"/>
      <c r="OUB59" s="22"/>
      <c r="OUC59" s="22"/>
      <c r="OUD59" s="22"/>
      <c r="OUE59" s="22"/>
      <c r="OUF59" s="22"/>
      <c r="OUG59" s="22"/>
      <c r="OUH59" s="22"/>
      <c r="OUI59" s="22"/>
      <c r="OUJ59" s="22"/>
      <c r="OUK59" s="22"/>
      <c r="OUL59" s="22"/>
      <c r="OUM59" s="22"/>
      <c r="OUN59" s="22"/>
      <c r="OUO59" s="22"/>
      <c r="OUP59" s="22"/>
      <c r="OUQ59" s="22"/>
      <c r="OUR59" s="22"/>
      <c r="OUS59" s="22"/>
      <c r="OUT59" s="22"/>
      <c r="OUU59" s="22"/>
      <c r="OUV59" s="22"/>
      <c r="OUW59" s="22"/>
      <c r="OUX59" s="22"/>
      <c r="OUY59" s="22"/>
      <c r="OUZ59" s="22"/>
      <c r="OVA59" s="22"/>
      <c r="OVB59" s="22"/>
      <c r="OVC59" s="22"/>
      <c r="OVD59" s="22"/>
      <c r="OVE59" s="22"/>
      <c r="OVF59" s="22"/>
      <c r="OVG59" s="22"/>
      <c r="OVH59" s="22"/>
      <c r="OVI59" s="22"/>
      <c r="OVJ59" s="22"/>
      <c r="OVK59" s="22"/>
      <c r="OVL59" s="22"/>
      <c r="OVM59" s="22"/>
      <c r="OVN59" s="22"/>
      <c r="OVO59" s="22"/>
      <c r="OVP59" s="22"/>
      <c r="OVQ59" s="22"/>
      <c r="OVR59" s="22"/>
      <c r="OVS59" s="22"/>
      <c r="OVT59" s="22"/>
      <c r="OVU59" s="22"/>
      <c r="OVV59" s="22"/>
      <c r="OVW59" s="22"/>
      <c r="OVX59" s="22"/>
      <c r="OVY59" s="22"/>
      <c r="OVZ59" s="22"/>
      <c r="OWA59" s="22"/>
      <c r="OWB59" s="22"/>
      <c r="OWC59" s="22"/>
      <c r="OWD59" s="22"/>
      <c r="OWE59" s="22"/>
      <c r="OWF59" s="22"/>
      <c r="OWG59" s="22"/>
      <c r="OWH59" s="22"/>
      <c r="OWI59" s="22"/>
      <c r="OWJ59" s="22"/>
      <c r="OWK59" s="22"/>
      <c r="OWL59" s="22"/>
      <c r="OWM59" s="22"/>
      <c r="OWN59" s="22"/>
      <c r="OWO59" s="22"/>
      <c r="OWP59" s="22"/>
      <c r="OWQ59" s="22"/>
      <c r="OWR59" s="22"/>
      <c r="OWS59" s="22"/>
      <c r="OWT59" s="22"/>
      <c r="OWU59" s="22"/>
      <c r="OWV59" s="22"/>
      <c r="OWW59" s="22"/>
      <c r="OWX59" s="22"/>
      <c r="OWY59" s="22"/>
      <c r="OWZ59" s="22"/>
      <c r="OXA59" s="22"/>
      <c r="OXB59" s="22"/>
      <c r="OXC59" s="22"/>
      <c r="OXD59" s="22"/>
      <c r="OXE59" s="22"/>
      <c r="OXF59" s="22"/>
      <c r="OXG59" s="22"/>
      <c r="OXH59" s="22"/>
      <c r="OXI59" s="22"/>
      <c r="OXJ59" s="22"/>
      <c r="OXK59" s="22"/>
      <c r="OXL59" s="22"/>
      <c r="OXM59" s="22"/>
      <c r="OXN59" s="22"/>
      <c r="OXO59" s="22"/>
      <c r="OXP59" s="22"/>
      <c r="OXQ59" s="22"/>
      <c r="OXR59" s="22"/>
      <c r="OXS59" s="22"/>
      <c r="OXT59" s="22"/>
      <c r="OXU59" s="22"/>
      <c r="OXV59" s="22"/>
      <c r="OXW59" s="22"/>
      <c r="OXX59" s="22"/>
      <c r="OXY59" s="22"/>
      <c r="OXZ59" s="22"/>
      <c r="OYA59" s="22"/>
      <c r="OYB59" s="22"/>
      <c r="OYC59" s="22"/>
      <c r="OYD59" s="22"/>
      <c r="OYE59" s="22"/>
      <c r="OYF59" s="22"/>
      <c r="OYG59" s="22"/>
      <c r="OYH59" s="22"/>
      <c r="OYI59" s="22"/>
      <c r="OYJ59" s="22"/>
      <c r="OYK59" s="22"/>
      <c r="OYL59" s="22"/>
      <c r="OYM59" s="22"/>
      <c r="OYN59" s="22"/>
      <c r="OYO59" s="22"/>
      <c r="OYP59" s="22"/>
      <c r="OYQ59" s="22"/>
      <c r="OYR59" s="22"/>
      <c r="OYS59" s="22"/>
      <c r="OYT59" s="22"/>
      <c r="OYU59" s="22"/>
      <c r="OYV59" s="22"/>
      <c r="OYW59" s="22"/>
      <c r="OYX59" s="22"/>
      <c r="OYY59" s="22"/>
      <c r="OYZ59" s="22"/>
      <c r="OZA59" s="22"/>
      <c r="OZB59" s="22"/>
      <c r="OZC59" s="22"/>
      <c r="OZD59" s="22"/>
      <c r="OZE59" s="22"/>
      <c r="OZF59" s="22"/>
      <c r="OZG59" s="22"/>
      <c r="OZH59" s="22"/>
      <c r="OZI59" s="22"/>
      <c r="OZJ59" s="22"/>
      <c r="OZK59" s="22"/>
      <c r="OZL59" s="22"/>
      <c r="OZM59" s="22"/>
      <c r="OZN59" s="22"/>
      <c r="OZO59" s="22"/>
      <c r="OZP59" s="22"/>
      <c r="OZQ59" s="22"/>
      <c r="OZR59" s="22"/>
      <c r="OZS59" s="22"/>
      <c r="OZT59" s="22"/>
      <c r="OZU59" s="22"/>
      <c r="OZV59" s="22"/>
      <c r="OZW59" s="22"/>
      <c r="OZX59" s="22"/>
      <c r="OZY59" s="22"/>
      <c r="OZZ59" s="22"/>
      <c r="PAA59" s="22"/>
      <c r="PAB59" s="22"/>
      <c r="PAC59" s="22"/>
      <c r="PAD59" s="22"/>
      <c r="PAE59" s="22"/>
      <c r="PAF59" s="22"/>
      <c r="PAG59" s="22"/>
      <c r="PAH59" s="22"/>
      <c r="PAI59" s="22"/>
      <c r="PAJ59" s="22"/>
      <c r="PAK59" s="22"/>
      <c r="PAL59" s="22"/>
      <c r="PAM59" s="22"/>
      <c r="PAN59" s="22"/>
      <c r="PAO59" s="22"/>
      <c r="PAP59" s="22"/>
      <c r="PAQ59" s="22"/>
      <c r="PAR59" s="22"/>
      <c r="PAS59" s="22"/>
      <c r="PAT59" s="22"/>
      <c r="PAU59" s="22"/>
      <c r="PAV59" s="22"/>
      <c r="PAW59" s="22"/>
      <c r="PAX59" s="22"/>
      <c r="PAY59" s="22"/>
      <c r="PAZ59" s="22"/>
      <c r="PBA59" s="22"/>
      <c r="PBB59" s="22"/>
      <c r="PBC59" s="22"/>
      <c r="PBD59" s="22"/>
      <c r="PBE59" s="22"/>
      <c r="PBF59" s="22"/>
      <c r="PBG59" s="22"/>
      <c r="PBH59" s="22"/>
      <c r="PBI59" s="22"/>
      <c r="PBJ59" s="22"/>
      <c r="PBK59" s="22"/>
      <c r="PBL59" s="22"/>
      <c r="PBM59" s="22"/>
      <c r="PBN59" s="22"/>
      <c r="PBO59" s="22"/>
      <c r="PBP59" s="22"/>
      <c r="PBQ59" s="22"/>
      <c r="PBR59" s="22"/>
      <c r="PBS59" s="22"/>
      <c r="PBT59" s="22"/>
      <c r="PBU59" s="22"/>
      <c r="PBV59" s="22"/>
      <c r="PBW59" s="22"/>
      <c r="PBX59" s="22"/>
      <c r="PBY59" s="22"/>
      <c r="PBZ59" s="22"/>
      <c r="PCA59" s="22"/>
      <c r="PCB59" s="22"/>
      <c r="PCC59" s="22"/>
      <c r="PCD59" s="22"/>
      <c r="PCE59" s="22"/>
      <c r="PCF59" s="22"/>
      <c r="PCG59" s="22"/>
      <c r="PCH59" s="22"/>
      <c r="PCI59" s="22"/>
      <c r="PCJ59" s="22"/>
      <c r="PCK59" s="22"/>
      <c r="PCL59" s="22"/>
      <c r="PCM59" s="22"/>
      <c r="PCN59" s="22"/>
      <c r="PCO59" s="22"/>
      <c r="PCP59" s="22"/>
      <c r="PCQ59" s="22"/>
      <c r="PCR59" s="22"/>
      <c r="PCS59" s="22"/>
      <c r="PCT59" s="22"/>
      <c r="PCU59" s="22"/>
      <c r="PCV59" s="22"/>
      <c r="PCW59" s="22"/>
      <c r="PCX59" s="22"/>
      <c r="PCY59" s="22"/>
      <c r="PCZ59" s="22"/>
      <c r="PDA59" s="22"/>
      <c r="PDB59" s="22"/>
      <c r="PDC59" s="22"/>
      <c r="PDD59" s="22"/>
      <c r="PDE59" s="22"/>
      <c r="PDF59" s="22"/>
      <c r="PDG59" s="22"/>
      <c r="PDH59" s="22"/>
      <c r="PDI59" s="22"/>
      <c r="PDJ59" s="22"/>
      <c r="PDK59" s="22"/>
      <c r="PDL59" s="22"/>
      <c r="PDM59" s="22"/>
      <c r="PDN59" s="22"/>
      <c r="PDO59" s="22"/>
      <c r="PDP59" s="22"/>
      <c r="PDQ59" s="22"/>
      <c r="PDR59" s="22"/>
      <c r="PDS59" s="22"/>
      <c r="PDT59" s="22"/>
      <c r="PDU59" s="22"/>
      <c r="PDV59" s="22"/>
      <c r="PDW59" s="22"/>
      <c r="PDX59" s="22"/>
      <c r="PDY59" s="22"/>
      <c r="PDZ59" s="22"/>
      <c r="PEA59" s="22"/>
      <c r="PEB59" s="22"/>
      <c r="PEC59" s="22"/>
      <c r="PED59" s="22"/>
      <c r="PEE59" s="22"/>
      <c r="PEF59" s="22"/>
      <c r="PEG59" s="22"/>
      <c r="PEH59" s="22"/>
      <c r="PEI59" s="22"/>
      <c r="PEJ59" s="22"/>
      <c r="PEK59" s="22"/>
      <c r="PEL59" s="22"/>
      <c r="PEM59" s="22"/>
      <c r="PEN59" s="22"/>
      <c r="PEO59" s="22"/>
      <c r="PEP59" s="22"/>
      <c r="PEQ59" s="22"/>
      <c r="PER59" s="22"/>
      <c r="PES59" s="22"/>
      <c r="PET59" s="22"/>
      <c r="PEU59" s="22"/>
      <c r="PEV59" s="22"/>
      <c r="PEW59" s="22"/>
      <c r="PEX59" s="22"/>
      <c r="PEY59" s="22"/>
      <c r="PEZ59" s="22"/>
      <c r="PFA59" s="22"/>
      <c r="PFB59" s="22"/>
      <c r="PFC59" s="22"/>
      <c r="PFD59" s="22"/>
      <c r="PFE59" s="22"/>
      <c r="PFF59" s="22"/>
      <c r="PFG59" s="22"/>
      <c r="PFH59" s="22"/>
      <c r="PFI59" s="22"/>
      <c r="PFJ59" s="22"/>
      <c r="PFK59" s="22"/>
      <c r="PFL59" s="22"/>
      <c r="PFM59" s="22"/>
      <c r="PFN59" s="22"/>
      <c r="PFO59" s="22"/>
      <c r="PFP59" s="22"/>
      <c r="PFQ59" s="22"/>
      <c r="PFR59" s="22"/>
      <c r="PFS59" s="22"/>
      <c r="PFT59" s="22"/>
      <c r="PFU59" s="22"/>
      <c r="PFV59" s="22"/>
      <c r="PFW59" s="22"/>
      <c r="PFX59" s="22"/>
      <c r="PFY59" s="22"/>
      <c r="PFZ59" s="22"/>
      <c r="PGA59" s="22"/>
      <c r="PGB59" s="22"/>
      <c r="PGC59" s="22"/>
      <c r="PGD59" s="22"/>
      <c r="PGE59" s="22"/>
      <c r="PGF59" s="22"/>
      <c r="PGG59" s="22"/>
      <c r="PGH59" s="22"/>
      <c r="PGI59" s="22"/>
      <c r="PGJ59" s="22"/>
      <c r="PGK59" s="22"/>
      <c r="PGL59" s="22"/>
      <c r="PGM59" s="22"/>
      <c r="PGN59" s="22"/>
      <c r="PGO59" s="22"/>
      <c r="PGP59" s="22"/>
      <c r="PGQ59" s="22"/>
      <c r="PGR59" s="22"/>
      <c r="PGS59" s="22"/>
      <c r="PGT59" s="22"/>
      <c r="PGU59" s="22"/>
      <c r="PGV59" s="22"/>
      <c r="PGW59" s="22"/>
      <c r="PGX59" s="22"/>
      <c r="PGY59" s="22"/>
      <c r="PGZ59" s="22"/>
      <c r="PHA59" s="22"/>
      <c r="PHB59" s="22"/>
      <c r="PHC59" s="22"/>
      <c r="PHD59" s="22"/>
      <c r="PHE59" s="22"/>
      <c r="PHF59" s="22"/>
      <c r="PHG59" s="22"/>
      <c r="PHH59" s="22"/>
      <c r="PHI59" s="22"/>
      <c r="PHJ59" s="22"/>
      <c r="PHK59" s="22"/>
      <c r="PHL59" s="22"/>
      <c r="PHM59" s="22"/>
      <c r="PHN59" s="22"/>
      <c r="PHO59" s="22"/>
      <c r="PHP59" s="22"/>
      <c r="PHQ59" s="22"/>
      <c r="PHR59" s="22"/>
      <c r="PHS59" s="22"/>
      <c r="PHT59" s="22"/>
      <c r="PHU59" s="22"/>
      <c r="PHV59" s="22"/>
      <c r="PHW59" s="22"/>
      <c r="PHX59" s="22"/>
      <c r="PHY59" s="22"/>
      <c r="PHZ59" s="22"/>
      <c r="PIA59" s="22"/>
      <c r="PIB59" s="22"/>
      <c r="PIC59" s="22"/>
      <c r="PID59" s="22"/>
      <c r="PIE59" s="22"/>
      <c r="PIF59" s="22"/>
      <c r="PIG59" s="22"/>
      <c r="PIH59" s="22"/>
      <c r="PII59" s="22"/>
      <c r="PIJ59" s="22"/>
      <c r="PIK59" s="22"/>
      <c r="PIL59" s="22"/>
      <c r="PIM59" s="22"/>
      <c r="PIN59" s="22"/>
      <c r="PIO59" s="22"/>
      <c r="PIP59" s="22"/>
      <c r="PIQ59" s="22"/>
      <c r="PIR59" s="22"/>
      <c r="PIS59" s="22"/>
      <c r="PIT59" s="22"/>
      <c r="PIU59" s="22"/>
      <c r="PIV59" s="22"/>
      <c r="PIW59" s="22"/>
      <c r="PIX59" s="22"/>
      <c r="PIY59" s="22"/>
      <c r="PIZ59" s="22"/>
      <c r="PJA59" s="22"/>
      <c r="PJB59" s="22"/>
      <c r="PJC59" s="22"/>
      <c r="PJD59" s="22"/>
      <c r="PJE59" s="22"/>
      <c r="PJF59" s="22"/>
      <c r="PJG59" s="22"/>
      <c r="PJH59" s="22"/>
      <c r="PJI59" s="22"/>
      <c r="PJJ59" s="22"/>
      <c r="PJK59" s="22"/>
      <c r="PJL59" s="22"/>
      <c r="PJM59" s="22"/>
      <c r="PJN59" s="22"/>
      <c r="PJO59" s="22"/>
      <c r="PJP59" s="22"/>
      <c r="PJQ59" s="22"/>
      <c r="PJR59" s="22"/>
      <c r="PJS59" s="22"/>
      <c r="PJT59" s="22"/>
      <c r="PJU59" s="22"/>
      <c r="PJV59" s="22"/>
      <c r="PJW59" s="22"/>
      <c r="PJX59" s="22"/>
      <c r="PJY59" s="22"/>
      <c r="PJZ59" s="22"/>
      <c r="PKA59" s="22"/>
      <c r="PKB59" s="22"/>
      <c r="PKC59" s="22"/>
      <c r="PKD59" s="22"/>
      <c r="PKE59" s="22"/>
      <c r="PKF59" s="22"/>
      <c r="PKG59" s="22"/>
      <c r="PKH59" s="22"/>
      <c r="PKI59" s="22"/>
      <c r="PKJ59" s="22"/>
      <c r="PKK59" s="22"/>
      <c r="PKL59" s="22"/>
      <c r="PKM59" s="22"/>
      <c r="PKN59" s="22"/>
      <c r="PKO59" s="22"/>
      <c r="PKP59" s="22"/>
      <c r="PKQ59" s="22"/>
      <c r="PKR59" s="22"/>
      <c r="PKS59" s="22"/>
      <c r="PKT59" s="22"/>
      <c r="PKU59" s="22"/>
      <c r="PKV59" s="22"/>
      <c r="PKW59" s="22"/>
      <c r="PKX59" s="22"/>
      <c r="PKY59" s="22"/>
      <c r="PKZ59" s="22"/>
      <c r="PLA59" s="22"/>
      <c r="PLB59" s="22"/>
      <c r="PLC59" s="22"/>
      <c r="PLD59" s="22"/>
      <c r="PLE59" s="22"/>
      <c r="PLF59" s="22"/>
      <c r="PLG59" s="22"/>
      <c r="PLH59" s="22"/>
      <c r="PLI59" s="22"/>
      <c r="PLJ59" s="22"/>
      <c r="PLK59" s="22"/>
      <c r="PLL59" s="22"/>
      <c r="PLM59" s="22"/>
      <c r="PLN59" s="22"/>
      <c r="PLO59" s="22"/>
      <c r="PLP59" s="22"/>
      <c r="PLQ59" s="22"/>
      <c r="PLR59" s="22"/>
      <c r="PLS59" s="22"/>
      <c r="PLT59" s="22"/>
      <c r="PLU59" s="22"/>
      <c r="PLV59" s="22"/>
      <c r="PLW59" s="22"/>
      <c r="PLX59" s="22"/>
      <c r="PLY59" s="22"/>
      <c r="PLZ59" s="22"/>
      <c r="PMA59" s="22"/>
      <c r="PMB59" s="22"/>
      <c r="PMC59" s="22"/>
      <c r="PMD59" s="22"/>
      <c r="PME59" s="22"/>
      <c r="PMF59" s="22"/>
      <c r="PMG59" s="22"/>
      <c r="PMH59" s="22"/>
      <c r="PMI59" s="22"/>
      <c r="PMJ59" s="22"/>
      <c r="PMK59" s="22"/>
      <c r="PML59" s="22"/>
      <c r="PMM59" s="22"/>
      <c r="PMN59" s="22"/>
      <c r="PMO59" s="22"/>
      <c r="PMP59" s="22"/>
      <c r="PMQ59" s="22"/>
      <c r="PMR59" s="22"/>
      <c r="PMS59" s="22"/>
      <c r="PMT59" s="22"/>
      <c r="PMU59" s="22"/>
      <c r="PMV59" s="22"/>
      <c r="PMW59" s="22"/>
      <c r="PMX59" s="22"/>
      <c r="PMY59" s="22"/>
      <c r="PMZ59" s="22"/>
      <c r="PNA59" s="22"/>
      <c r="PNB59" s="22"/>
      <c r="PNC59" s="22"/>
      <c r="PND59" s="22"/>
      <c r="PNE59" s="22"/>
      <c r="PNF59" s="22"/>
      <c r="PNG59" s="22"/>
      <c r="PNH59" s="22"/>
      <c r="PNI59" s="22"/>
      <c r="PNJ59" s="22"/>
      <c r="PNK59" s="22"/>
      <c r="PNL59" s="22"/>
      <c r="PNM59" s="22"/>
      <c r="PNN59" s="22"/>
      <c r="PNO59" s="22"/>
      <c r="PNP59" s="22"/>
      <c r="PNQ59" s="22"/>
      <c r="PNR59" s="22"/>
      <c r="PNS59" s="22"/>
      <c r="PNT59" s="22"/>
      <c r="PNU59" s="22"/>
      <c r="PNV59" s="22"/>
      <c r="PNW59" s="22"/>
      <c r="PNX59" s="22"/>
      <c r="PNY59" s="22"/>
      <c r="PNZ59" s="22"/>
      <c r="POA59" s="22"/>
      <c r="POB59" s="22"/>
      <c r="POC59" s="22"/>
      <c r="POD59" s="22"/>
      <c r="POE59" s="22"/>
      <c r="POF59" s="22"/>
      <c r="POG59" s="22"/>
      <c r="POH59" s="22"/>
      <c r="POI59" s="22"/>
      <c r="POJ59" s="22"/>
      <c r="POK59" s="22"/>
      <c r="POL59" s="22"/>
      <c r="POM59" s="22"/>
      <c r="PON59" s="22"/>
      <c r="POO59" s="22"/>
      <c r="POP59" s="22"/>
      <c r="POQ59" s="22"/>
      <c r="POR59" s="22"/>
      <c r="POS59" s="22"/>
      <c r="POT59" s="22"/>
      <c r="POU59" s="22"/>
      <c r="POV59" s="22"/>
      <c r="POW59" s="22"/>
      <c r="POX59" s="22"/>
      <c r="POY59" s="22"/>
      <c r="POZ59" s="22"/>
      <c r="PPA59" s="22"/>
      <c r="PPB59" s="22"/>
      <c r="PPC59" s="22"/>
      <c r="PPD59" s="22"/>
      <c r="PPE59" s="22"/>
      <c r="PPF59" s="22"/>
      <c r="PPG59" s="22"/>
      <c r="PPH59" s="22"/>
      <c r="PPI59" s="22"/>
      <c r="PPJ59" s="22"/>
      <c r="PPK59" s="22"/>
      <c r="PPL59" s="22"/>
      <c r="PPM59" s="22"/>
      <c r="PPN59" s="22"/>
      <c r="PPO59" s="22"/>
      <c r="PPP59" s="22"/>
      <c r="PPQ59" s="22"/>
      <c r="PPR59" s="22"/>
      <c r="PPS59" s="22"/>
      <c r="PPT59" s="22"/>
      <c r="PPU59" s="22"/>
      <c r="PPV59" s="22"/>
      <c r="PPW59" s="22"/>
      <c r="PPX59" s="22"/>
      <c r="PPY59" s="22"/>
      <c r="PPZ59" s="22"/>
      <c r="PQA59" s="22"/>
      <c r="PQB59" s="22"/>
      <c r="PQC59" s="22"/>
      <c r="PQD59" s="22"/>
      <c r="PQE59" s="22"/>
      <c r="PQF59" s="22"/>
      <c r="PQG59" s="22"/>
      <c r="PQH59" s="22"/>
      <c r="PQI59" s="22"/>
      <c r="PQJ59" s="22"/>
      <c r="PQK59" s="22"/>
      <c r="PQL59" s="22"/>
      <c r="PQM59" s="22"/>
      <c r="PQN59" s="22"/>
      <c r="PQO59" s="22"/>
      <c r="PQP59" s="22"/>
      <c r="PQQ59" s="22"/>
      <c r="PQR59" s="22"/>
      <c r="PQS59" s="22"/>
      <c r="PQT59" s="22"/>
      <c r="PQU59" s="22"/>
      <c r="PQV59" s="22"/>
      <c r="PQW59" s="22"/>
      <c r="PQX59" s="22"/>
      <c r="PQY59" s="22"/>
      <c r="PQZ59" s="22"/>
      <c r="PRA59" s="22"/>
      <c r="PRB59" s="22"/>
      <c r="PRC59" s="22"/>
      <c r="PRD59" s="22"/>
      <c r="PRE59" s="22"/>
      <c r="PRF59" s="22"/>
      <c r="PRG59" s="22"/>
      <c r="PRH59" s="22"/>
      <c r="PRI59" s="22"/>
      <c r="PRJ59" s="22"/>
      <c r="PRK59" s="22"/>
      <c r="PRL59" s="22"/>
      <c r="PRM59" s="22"/>
      <c r="PRN59" s="22"/>
      <c r="PRO59" s="22"/>
      <c r="PRP59" s="22"/>
      <c r="PRQ59" s="22"/>
      <c r="PRR59" s="22"/>
      <c r="PRS59" s="22"/>
      <c r="PRT59" s="22"/>
      <c r="PRU59" s="22"/>
      <c r="PRV59" s="22"/>
      <c r="PRW59" s="22"/>
      <c r="PRX59" s="22"/>
      <c r="PRY59" s="22"/>
      <c r="PRZ59" s="22"/>
      <c r="PSA59" s="22"/>
      <c r="PSB59" s="22"/>
      <c r="PSC59" s="22"/>
      <c r="PSD59" s="22"/>
      <c r="PSE59" s="22"/>
      <c r="PSF59" s="22"/>
      <c r="PSG59" s="22"/>
      <c r="PSH59" s="22"/>
      <c r="PSI59" s="22"/>
      <c r="PSJ59" s="22"/>
      <c r="PSK59" s="22"/>
      <c r="PSL59" s="22"/>
      <c r="PSM59" s="22"/>
      <c r="PSN59" s="22"/>
      <c r="PSO59" s="22"/>
      <c r="PSP59" s="22"/>
      <c r="PSQ59" s="22"/>
      <c r="PSR59" s="22"/>
      <c r="PSS59" s="22"/>
      <c r="PST59" s="22"/>
      <c r="PSU59" s="22"/>
      <c r="PSV59" s="22"/>
      <c r="PSW59" s="22"/>
      <c r="PSX59" s="22"/>
      <c r="PSY59" s="22"/>
      <c r="PSZ59" s="22"/>
      <c r="PTA59" s="22"/>
      <c r="PTB59" s="22"/>
      <c r="PTC59" s="22"/>
      <c r="PTD59" s="22"/>
      <c r="PTE59" s="22"/>
      <c r="PTF59" s="22"/>
      <c r="PTG59" s="22"/>
      <c r="PTH59" s="22"/>
      <c r="PTI59" s="22"/>
      <c r="PTJ59" s="22"/>
      <c r="PTK59" s="22"/>
      <c r="PTL59" s="22"/>
      <c r="PTM59" s="22"/>
      <c r="PTN59" s="22"/>
      <c r="PTO59" s="22"/>
      <c r="PTP59" s="22"/>
      <c r="PTQ59" s="22"/>
      <c r="PTR59" s="22"/>
      <c r="PTS59" s="22"/>
      <c r="PTT59" s="22"/>
      <c r="PTU59" s="22"/>
      <c r="PTV59" s="22"/>
      <c r="PTW59" s="22"/>
      <c r="PTX59" s="22"/>
      <c r="PTY59" s="22"/>
      <c r="PTZ59" s="22"/>
      <c r="PUA59" s="22"/>
      <c r="PUB59" s="22"/>
      <c r="PUC59" s="22"/>
      <c r="PUD59" s="22"/>
      <c r="PUE59" s="22"/>
      <c r="PUF59" s="22"/>
      <c r="PUG59" s="22"/>
      <c r="PUH59" s="22"/>
      <c r="PUI59" s="22"/>
      <c r="PUJ59" s="22"/>
      <c r="PUK59" s="22"/>
      <c r="PUL59" s="22"/>
      <c r="PUM59" s="22"/>
      <c r="PUN59" s="22"/>
      <c r="PUO59" s="22"/>
      <c r="PUP59" s="22"/>
      <c r="PUQ59" s="22"/>
      <c r="PUR59" s="22"/>
      <c r="PUS59" s="22"/>
      <c r="PUT59" s="22"/>
      <c r="PUU59" s="22"/>
      <c r="PUV59" s="22"/>
      <c r="PUW59" s="22"/>
      <c r="PUX59" s="22"/>
      <c r="PUY59" s="22"/>
      <c r="PUZ59" s="22"/>
      <c r="PVA59" s="22"/>
      <c r="PVB59" s="22"/>
      <c r="PVC59" s="22"/>
      <c r="PVD59" s="22"/>
      <c r="PVE59" s="22"/>
      <c r="PVF59" s="22"/>
      <c r="PVG59" s="22"/>
      <c r="PVH59" s="22"/>
      <c r="PVI59" s="22"/>
      <c r="PVJ59" s="22"/>
      <c r="PVK59" s="22"/>
      <c r="PVL59" s="22"/>
      <c r="PVM59" s="22"/>
      <c r="PVN59" s="22"/>
      <c r="PVO59" s="22"/>
      <c r="PVP59" s="22"/>
      <c r="PVQ59" s="22"/>
      <c r="PVR59" s="22"/>
      <c r="PVS59" s="22"/>
      <c r="PVT59" s="22"/>
      <c r="PVU59" s="22"/>
      <c r="PVV59" s="22"/>
      <c r="PVW59" s="22"/>
      <c r="PVX59" s="22"/>
      <c r="PVY59" s="22"/>
      <c r="PVZ59" s="22"/>
      <c r="PWA59" s="22"/>
      <c r="PWB59" s="22"/>
      <c r="PWC59" s="22"/>
      <c r="PWD59" s="22"/>
      <c r="PWE59" s="22"/>
      <c r="PWF59" s="22"/>
      <c r="PWG59" s="22"/>
      <c r="PWH59" s="22"/>
      <c r="PWI59" s="22"/>
      <c r="PWJ59" s="22"/>
      <c r="PWK59" s="22"/>
      <c r="PWL59" s="22"/>
      <c r="PWM59" s="22"/>
      <c r="PWN59" s="22"/>
      <c r="PWO59" s="22"/>
      <c r="PWP59" s="22"/>
      <c r="PWQ59" s="22"/>
      <c r="PWR59" s="22"/>
      <c r="PWS59" s="22"/>
      <c r="PWT59" s="22"/>
      <c r="PWU59" s="22"/>
      <c r="PWV59" s="22"/>
      <c r="PWW59" s="22"/>
      <c r="PWX59" s="22"/>
      <c r="PWY59" s="22"/>
      <c r="PWZ59" s="22"/>
      <c r="PXA59" s="22"/>
      <c r="PXB59" s="22"/>
      <c r="PXC59" s="22"/>
      <c r="PXD59" s="22"/>
      <c r="PXE59" s="22"/>
      <c r="PXF59" s="22"/>
      <c r="PXG59" s="22"/>
      <c r="PXH59" s="22"/>
      <c r="PXI59" s="22"/>
      <c r="PXJ59" s="22"/>
      <c r="PXK59" s="22"/>
      <c r="PXL59" s="22"/>
      <c r="PXM59" s="22"/>
      <c r="PXN59" s="22"/>
      <c r="PXO59" s="22"/>
      <c r="PXP59" s="22"/>
      <c r="PXQ59" s="22"/>
      <c r="PXR59" s="22"/>
      <c r="PXS59" s="22"/>
      <c r="PXT59" s="22"/>
      <c r="PXU59" s="22"/>
      <c r="PXV59" s="22"/>
      <c r="PXW59" s="22"/>
      <c r="PXX59" s="22"/>
      <c r="PXY59" s="22"/>
      <c r="PXZ59" s="22"/>
      <c r="PYA59" s="22"/>
      <c r="PYB59" s="22"/>
      <c r="PYC59" s="22"/>
      <c r="PYD59" s="22"/>
      <c r="PYE59" s="22"/>
      <c r="PYF59" s="22"/>
      <c r="PYG59" s="22"/>
      <c r="PYH59" s="22"/>
      <c r="PYI59" s="22"/>
      <c r="PYJ59" s="22"/>
      <c r="PYK59" s="22"/>
      <c r="PYL59" s="22"/>
      <c r="PYM59" s="22"/>
      <c r="PYN59" s="22"/>
      <c r="PYO59" s="22"/>
      <c r="PYP59" s="22"/>
      <c r="PYQ59" s="22"/>
      <c r="PYR59" s="22"/>
      <c r="PYS59" s="22"/>
      <c r="PYT59" s="22"/>
      <c r="PYU59" s="22"/>
      <c r="PYV59" s="22"/>
      <c r="PYW59" s="22"/>
      <c r="PYX59" s="22"/>
      <c r="PYY59" s="22"/>
      <c r="PYZ59" s="22"/>
      <c r="PZA59" s="22"/>
      <c r="PZB59" s="22"/>
      <c r="PZC59" s="22"/>
      <c r="PZD59" s="22"/>
      <c r="PZE59" s="22"/>
      <c r="PZF59" s="22"/>
      <c r="PZG59" s="22"/>
      <c r="PZH59" s="22"/>
      <c r="PZI59" s="22"/>
      <c r="PZJ59" s="22"/>
      <c r="PZK59" s="22"/>
      <c r="PZL59" s="22"/>
      <c r="PZM59" s="22"/>
      <c r="PZN59" s="22"/>
      <c r="PZO59" s="22"/>
      <c r="PZP59" s="22"/>
      <c r="PZQ59" s="22"/>
      <c r="PZR59" s="22"/>
      <c r="PZS59" s="22"/>
      <c r="PZT59" s="22"/>
      <c r="PZU59" s="22"/>
      <c r="PZV59" s="22"/>
      <c r="PZW59" s="22"/>
      <c r="PZX59" s="22"/>
      <c r="PZY59" s="22"/>
      <c r="PZZ59" s="22"/>
      <c r="QAA59" s="22"/>
      <c r="QAB59" s="22"/>
      <c r="QAC59" s="22"/>
      <c r="QAD59" s="22"/>
      <c r="QAE59" s="22"/>
      <c r="QAF59" s="22"/>
      <c r="QAG59" s="22"/>
      <c r="QAH59" s="22"/>
      <c r="QAI59" s="22"/>
      <c r="QAJ59" s="22"/>
      <c r="QAK59" s="22"/>
      <c r="QAL59" s="22"/>
      <c r="QAM59" s="22"/>
      <c r="QAN59" s="22"/>
      <c r="QAO59" s="22"/>
      <c r="QAP59" s="22"/>
      <c r="QAQ59" s="22"/>
      <c r="QAR59" s="22"/>
      <c r="QAS59" s="22"/>
      <c r="QAT59" s="22"/>
      <c r="QAU59" s="22"/>
      <c r="QAV59" s="22"/>
      <c r="QAW59" s="22"/>
      <c r="QAX59" s="22"/>
      <c r="QAY59" s="22"/>
      <c r="QAZ59" s="22"/>
      <c r="QBA59" s="22"/>
      <c r="QBB59" s="22"/>
      <c r="QBC59" s="22"/>
      <c r="QBD59" s="22"/>
      <c r="QBE59" s="22"/>
      <c r="QBF59" s="22"/>
      <c r="QBG59" s="22"/>
      <c r="QBH59" s="22"/>
      <c r="QBI59" s="22"/>
      <c r="QBJ59" s="22"/>
      <c r="QBK59" s="22"/>
      <c r="QBL59" s="22"/>
      <c r="QBM59" s="22"/>
      <c r="QBN59" s="22"/>
      <c r="QBO59" s="22"/>
      <c r="QBP59" s="22"/>
      <c r="QBQ59" s="22"/>
      <c r="QBR59" s="22"/>
      <c r="QBS59" s="22"/>
      <c r="QBT59" s="22"/>
      <c r="QBU59" s="22"/>
      <c r="QBV59" s="22"/>
      <c r="QBW59" s="22"/>
      <c r="QBX59" s="22"/>
      <c r="QBY59" s="22"/>
      <c r="QBZ59" s="22"/>
      <c r="QCA59" s="22"/>
      <c r="QCB59" s="22"/>
      <c r="QCC59" s="22"/>
      <c r="QCD59" s="22"/>
      <c r="QCE59" s="22"/>
      <c r="QCF59" s="22"/>
      <c r="QCG59" s="22"/>
      <c r="QCH59" s="22"/>
      <c r="QCI59" s="22"/>
      <c r="QCJ59" s="22"/>
      <c r="QCK59" s="22"/>
      <c r="QCL59" s="22"/>
      <c r="QCM59" s="22"/>
      <c r="QCN59" s="22"/>
      <c r="QCO59" s="22"/>
      <c r="QCP59" s="22"/>
      <c r="QCQ59" s="22"/>
      <c r="QCR59" s="22"/>
      <c r="QCS59" s="22"/>
      <c r="QCT59" s="22"/>
      <c r="QCU59" s="22"/>
      <c r="QCV59" s="22"/>
      <c r="QCW59" s="22"/>
      <c r="QCX59" s="22"/>
      <c r="QCY59" s="22"/>
      <c r="QCZ59" s="22"/>
      <c r="QDA59" s="22"/>
      <c r="QDB59" s="22"/>
      <c r="QDC59" s="22"/>
      <c r="QDD59" s="22"/>
      <c r="QDE59" s="22"/>
      <c r="QDF59" s="22"/>
      <c r="QDG59" s="22"/>
      <c r="QDH59" s="22"/>
      <c r="QDI59" s="22"/>
      <c r="QDJ59" s="22"/>
      <c r="QDK59" s="22"/>
      <c r="QDL59" s="22"/>
      <c r="QDM59" s="22"/>
      <c r="QDN59" s="22"/>
      <c r="QDO59" s="22"/>
      <c r="QDP59" s="22"/>
      <c r="QDQ59" s="22"/>
      <c r="QDR59" s="22"/>
      <c r="QDS59" s="22"/>
      <c r="QDT59" s="22"/>
      <c r="QDU59" s="22"/>
      <c r="QDV59" s="22"/>
      <c r="QDW59" s="22"/>
      <c r="QDX59" s="22"/>
      <c r="QDY59" s="22"/>
      <c r="QDZ59" s="22"/>
      <c r="QEA59" s="22"/>
      <c r="QEB59" s="22"/>
      <c r="QEC59" s="22"/>
      <c r="QED59" s="22"/>
      <c r="QEE59" s="22"/>
      <c r="QEF59" s="22"/>
      <c r="QEG59" s="22"/>
      <c r="QEH59" s="22"/>
      <c r="QEI59" s="22"/>
      <c r="QEJ59" s="22"/>
      <c r="QEK59" s="22"/>
      <c r="QEL59" s="22"/>
      <c r="QEM59" s="22"/>
      <c r="QEN59" s="22"/>
      <c r="QEO59" s="22"/>
      <c r="QEP59" s="22"/>
      <c r="QEQ59" s="22"/>
      <c r="QER59" s="22"/>
      <c r="QES59" s="22"/>
      <c r="QET59" s="22"/>
      <c r="QEU59" s="22"/>
      <c r="QEV59" s="22"/>
      <c r="QEW59" s="22"/>
      <c r="QEX59" s="22"/>
      <c r="QEY59" s="22"/>
      <c r="QEZ59" s="22"/>
      <c r="QFA59" s="22"/>
      <c r="QFB59" s="22"/>
      <c r="QFC59" s="22"/>
      <c r="QFD59" s="22"/>
      <c r="QFE59" s="22"/>
      <c r="QFF59" s="22"/>
      <c r="QFG59" s="22"/>
      <c r="QFH59" s="22"/>
      <c r="QFI59" s="22"/>
      <c r="QFJ59" s="22"/>
      <c r="QFK59" s="22"/>
      <c r="QFL59" s="22"/>
      <c r="QFM59" s="22"/>
      <c r="QFN59" s="22"/>
      <c r="QFO59" s="22"/>
      <c r="QFP59" s="22"/>
      <c r="QFQ59" s="22"/>
      <c r="QFR59" s="22"/>
      <c r="QFS59" s="22"/>
      <c r="QFT59" s="22"/>
      <c r="QFU59" s="22"/>
      <c r="QFV59" s="22"/>
      <c r="QFW59" s="22"/>
      <c r="QFX59" s="22"/>
      <c r="QFY59" s="22"/>
      <c r="QFZ59" s="22"/>
      <c r="QGA59" s="22"/>
      <c r="QGB59" s="22"/>
      <c r="QGC59" s="22"/>
      <c r="QGD59" s="22"/>
      <c r="QGE59" s="22"/>
      <c r="QGF59" s="22"/>
      <c r="QGG59" s="22"/>
      <c r="QGH59" s="22"/>
      <c r="QGI59" s="22"/>
      <c r="QGJ59" s="22"/>
      <c r="QGK59" s="22"/>
      <c r="QGL59" s="22"/>
      <c r="QGM59" s="22"/>
      <c r="QGN59" s="22"/>
      <c r="QGO59" s="22"/>
      <c r="QGP59" s="22"/>
      <c r="QGQ59" s="22"/>
      <c r="QGR59" s="22"/>
      <c r="QGS59" s="22"/>
      <c r="QGT59" s="22"/>
      <c r="QGU59" s="22"/>
      <c r="QGV59" s="22"/>
      <c r="QGW59" s="22"/>
      <c r="QGX59" s="22"/>
      <c r="QGY59" s="22"/>
      <c r="QGZ59" s="22"/>
      <c r="QHA59" s="22"/>
      <c r="QHB59" s="22"/>
      <c r="QHC59" s="22"/>
      <c r="QHD59" s="22"/>
      <c r="QHE59" s="22"/>
      <c r="QHF59" s="22"/>
      <c r="QHG59" s="22"/>
      <c r="QHH59" s="22"/>
      <c r="QHI59" s="22"/>
      <c r="QHJ59" s="22"/>
      <c r="QHK59" s="22"/>
      <c r="QHL59" s="22"/>
      <c r="QHM59" s="22"/>
      <c r="QHN59" s="22"/>
      <c r="QHO59" s="22"/>
      <c r="QHP59" s="22"/>
      <c r="QHQ59" s="22"/>
      <c r="QHR59" s="22"/>
      <c r="QHS59" s="22"/>
      <c r="QHT59" s="22"/>
      <c r="QHU59" s="22"/>
      <c r="QHV59" s="22"/>
      <c r="QHW59" s="22"/>
      <c r="QHX59" s="22"/>
      <c r="QHY59" s="22"/>
      <c r="QHZ59" s="22"/>
      <c r="QIA59" s="22"/>
      <c r="QIB59" s="22"/>
      <c r="QIC59" s="22"/>
      <c r="QID59" s="22"/>
      <c r="QIE59" s="22"/>
      <c r="QIF59" s="22"/>
      <c r="QIG59" s="22"/>
      <c r="QIH59" s="22"/>
      <c r="QII59" s="22"/>
      <c r="QIJ59" s="22"/>
      <c r="QIK59" s="22"/>
      <c r="QIL59" s="22"/>
      <c r="QIM59" s="22"/>
      <c r="QIN59" s="22"/>
      <c r="QIO59" s="22"/>
      <c r="QIP59" s="22"/>
      <c r="QIQ59" s="22"/>
      <c r="QIR59" s="22"/>
      <c r="QIS59" s="22"/>
      <c r="QIT59" s="22"/>
      <c r="QIU59" s="22"/>
      <c r="QIV59" s="22"/>
      <c r="QIW59" s="22"/>
      <c r="QIX59" s="22"/>
      <c r="QIY59" s="22"/>
      <c r="QIZ59" s="22"/>
      <c r="QJA59" s="22"/>
      <c r="QJB59" s="22"/>
      <c r="QJC59" s="22"/>
      <c r="QJD59" s="22"/>
      <c r="QJE59" s="22"/>
      <c r="QJF59" s="22"/>
      <c r="QJG59" s="22"/>
      <c r="QJH59" s="22"/>
      <c r="QJI59" s="22"/>
      <c r="QJJ59" s="22"/>
      <c r="QJK59" s="22"/>
      <c r="QJL59" s="22"/>
      <c r="QJM59" s="22"/>
      <c r="QJN59" s="22"/>
      <c r="QJO59" s="22"/>
      <c r="QJP59" s="22"/>
      <c r="QJQ59" s="22"/>
      <c r="QJR59" s="22"/>
      <c r="QJS59" s="22"/>
      <c r="QJT59" s="22"/>
      <c r="QJU59" s="22"/>
      <c r="QJV59" s="22"/>
      <c r="QJW59" s="22"/>
      <c r="QJX59" s="22"/>
      <c r="QJY59" s="22"/>
      <c r="QJZ59" s="22"/>
      <c r="QKA59" s="22"/>
      <c r="QKB59" s="22"/>
      <c r="QKC59" s="22"/>
      <c r="QKD59" s="22"/>
      <c r="QKE59" s="22"/>
      <c r="QKF59" s="22"/>
      <c r="QKG59" s="22"/>
      <c r="QKH59" s="22"/>
      <c r="QKI59" s="22"/>
      <c r="QKJ59" s="22"/>
      <c r="QKK59" s="22"/>
      <c r="QKL59" s="22"/>
      <c r="QKM59" s="22"/>
      <c r="QKN59" s="22"/>
      <c r="QKO59" s="22"/>
      <c r="QKP59" s="22"/>
      <c r="QKQ59" s="22"/>
      <c r="QKR59" s="22"/>
      <c r="QKS59" s="22"/>
      <c r="QKT59" s="22"/>
      <c r="QKU59" s="22"/>
      <c r="QKV59" s="22"/>
      <c r="QKW59" s="22"/>
      <c r="QKX59" s="22"/>
      <c r="QKY59" s="22"/>
      <c r="QKZ59" s="22"/>
      <c r="QLA59" s="22"/>
      <c r="QLB59" s="22"/>
      <c r="QLC59" s="22"/>
      <c r="QLD59" s="22"/>
      <c r="QLE59" s="22"/>
      <c r="QLF59" s="22"/>
      <c r="QLG59" s="22"/>
      <c r="QLH59" s="22"/>
      <c r="QLI59" s="22"/>
      <c r="QLJ59" s="22"/>
      <c r="QLK59" s="22"/>
      <c r="QLL59" s="22"/>
      <c r="QLM59" s="22"/>
      <c r="QLN59" s="22"/>
      <c r="QLO59" s="22"/>
      <c r="QLP59" s="22"/>
      <c r="QLQ59" s="22"/>
      <c r="QLR59" s="22"/>
      <c r="QLS59" s="22"/>
      <c r="QLT59" s="22"/>
      <c r="QLU59" s="22"/>
      <c r="QLV59" s="22"/>
      <c r="QLW59" s="22"/>
      <c r="QLX59" s="22"/>
      <c r="QLY59" s="22"/>
      <c r="QLZ59" s="22"/>
      <c r="QMA59" s="22"/>
      <c r="QMB59" s="22"/>
      <c r="QMC59" s="22"/>
      <c r="QMD59" s="22"/>
      <c r="QME59" s="22"/>
      <c r="QMF59" s="22"/>
      <c r="QMG59" s="22"/>
      <c r="QMH59" s="22"/>
      <c r="QMI59" s="22"/>
      <c r="QMJ59" s="22"/>
      <c r="QMK59" s="22"/>
      <c r="QML59" s="22"/>
      <c r="QMM59" s="22"/>
      <c r="QMN59" s="22"/>
      <c r="QMO59" s="22"/>
      <c r="QMP59" s="22"/>
      <c r="QMQ59" s="22"/>
      <c r="QMR59" s="22"/>
      <c r="QMS59" s="22"/>
      <c r="QMT59" s="22"/>
      <c r="QMU59" s="22"/>
      <c r="QMV59" s="22"/>
      <c r="QMW59" s="22"/>
      <c r="QMX59" s="22"/>
      <c r="QMY59" s="22"/>
      <c r="QMZ59" s="22"/>
      <c r="QNA59" s="22"/>
      <c r="QNB59" s="22"/>
      <c r="QNC59" s="22"/>
      <c r="QND59" s="22"/>
      <c r="QNE59" s="22"/>
      <c r="QNF59" s="22"/>
      <c r="QNG59" s="22"/>
      <c r="QNH59" s="22"/>
      <c r="QNI59" s="22"/>
      <c r="QNJ59" s="22"/>
      <c r="QNK59" s="22"/>
      <c r="QNL59" s="22"/>
      <c r="QNM59" s="22"/>
      <c r="QNN59" s="22"/>
      <c r="QNO59" s="22"/>
      <c r="QNP59" s="22"/>
      <c r="QNQ59" s="22"/>
      <c r="QNR59" s="22"/>
      <c r="QNS59" s="22"/>
      <c r="QNT59" s="22"/>
      <c r="QNU59" s="22"/>
      <c r="QNV59" s="22"/>
      <c r="QNW59" s="22"/>
      <c r="QNX59" s="22"/>
      <c r="QNY59" s="22"/>
      <c r="QNZ59" s="22"/>
      <c r="QOA59" s="22"/>
      <c r="QOB59" s="22"/>
      <c r="QOC59" s="22"/>
      <c r="QOD59" s="22"/>
      <c r="QOE59" s="22"/>
      <c r="QOF59" s="22"/>
      <c r="QOG59" s="22"/>
      <c r="QOH59" s="22"/>
      <c r="QOI59" s="22"/>
      <c r="QOJ59" s="22"/>
      <c r="QOK59" s="22"/>
      <c r="QOL59" s="22"/>
      <c r="QOM59" s="22"/>
      <c r="QON59" s="22"/>
      <c r="QOO59" s="22"/>
      <c r="QOP59" s="22"/>
      <c r="QOQ59" s="22"/>
      <c r="QOR59" s="22"/>
      <c r="QOS59" s="22"/>
      <c r="QOT59" s="22"/>
      <c r="QOU59" s="22"/>
      <c r="QOV59" s="22"/>
      <c r="QOW59" s="22"/>
      <c r="QOX59" s="22"/>
      <c r="QOY59" s="22"/>
      <c r="QOZ59" s="22"/>
      <c r="QPA59" s="22"/>
      <c r="QPB59" s="22"/>
      <c r="QPC59" s="22"/>
      <c r="QPD59" s="22"/>
      <c r="QPE59" s="22"/>
      <c r="QPF59" s="22"/>
      <c r="QPG59" s="22"/>
      <c r="QPH59" s="22"/>
      <c r="QPI59" s="22"/>
      <c r="QPJ59" s="22"/>
      <c r="QPK59" s="22"/>
      <c r="QPL59" s="22"/>
      <c r="QPM59" s="22"/>
      <c r="QPN59" s="22"/>
      <c r="QPO59" s="22"/>
      <c r="QPP59" s="22"/>
      <c r="QPQ59" s="22"/>
      <c r="QPR59" s="22"/>
      <c r="QPS59" s="22"/>
      <c r="QPT59" s="22"/>
      <c r="QPU59" s="22"/>
      <c r="QPV59" s="22"/>
      <c r="QPW59" s="22"/>
      <c r="QPX59" s="22"/>
      <c r="QPY59" s="22"/>
      <c r="QPZ59" s="22"/>
      <c r="QQA59" s="22"/>
      <c r="QQB59" s="22"/>
      <c r="QQC59" s="22"/>
      <c r="QQD59" s="22"/>
      <c r="QQE59" s="22"/>
      <c r="QQF59" s="22"/>
      <c r="QQG59" s="22"/>
      <c r="QQH59" s="22"/>
      <c r="QQI59" s="22"/>
      <c r="QQJ59" s="22"/>
      <c r="QQK59" s="22"/>
      <c r="QQL59" s="22"/>
      <c r="QQM59" s="22"/>
      <c r="QQN59" s="22"/>
      <c r="QQO59" s="22"/>
      <c r="QQP59" s="22"/>
      <c r="QQQ59" s="22"/>
      <c r="QQR59" s="22"/>
      <c r="QQS59" s="22"/>
      <c r="QQT59" s="22"/>
      <c r="QQU59" s="22"/>
      <c r="QQV59" s="22"/>
      <c r="QQW59" s="22"/>
      <c r="QQX59" s="22"/>
      <c r="QQY59" s="22"/>
      <c r="QQZ59" s="22"/>
      <c r="QRA59" s="22"/>
      <c r="QRB59" s="22"/>
      <c r="QRC59" s="22"/>
      <c r="QRD59" s="22"/>
      <c r="QRE59" s="22"/>
      <c r="QRF59" s="22"/>
      <c r="QRG59" s="22"/>
      <c r="QRH59" s="22"/>
      <c r="QRI59" s="22"/>
      <c r="QRJ59" s="22"/>
      <c r="QRK59" s="22"/>
      <c r="QRL59" s="22"/>
      <c r="QRM59" s="22"/>
      <c r="QRN59" s="22"/>
      <c r="QRO59" s="22"/>
      <c r="QRP59" s="22"/>
      <c r="QRQ59" s="22"/>
      <c r="QRR59" s="22"/>
      <c r="QRS59" s="22"/>
      <c r="QRT59" s="22"/>
      <c r="QRU59" s="22"/>
      <c r="QRV59" s="22"/>
      <c r="QRW59" s="22"/>
      <c r="QRX59" s="22"/>
      <c r="QRY59" s="22"/>
      <c r="QRZ59" s="22"/>
      <c r="QSA59" s="22"/>
      <c r="QSB59" s="22"/>
      <c r="QSC59" s="22"/>
      <c r="QSD59" s="22"/>
      <c r="QSE59" s="22"/>
      <c r="QSF59" s="22"/>
      <c r="QSG59" s="22"/>
      <c r="QSH59" s="22"/>
      <c r="QSI59" s="22"/>
      <c r="QSJ59" s="22"/>
      <c r="QSK59" s="22"/>
      <c r="QSL59" s="22"/>
      <c r="QSM59" s="22"/>
      <c r="QSN59" s="22"/>
      <c r="QSO59" s="22"/>
      <c r="QSP59" s="22"/>
      <c r="QSQ59" s="22"/>
      <c r="QSR59" s="22"/>
      <c r="QSS59" s="22"/>
      <c r="QST59" s="22"/>
      <c r="QSU59" s="22"/>
      <c r="QSV59" s="22"/>
      <c r="QSW59" s="22"/>
      <c r="QSX59" s="22"/>
      <c r="QSY59" s="22"/>
      <c r="QSZ59" s="22"/>
      <c r="QTA59" s="22"/>
      <c r="QTB59" s="22"/>
      <c r="QTC59" s="22"/>
      <c r="QTD59" s="22"/>
      <c r="QTE59" s="22"/>
      <c r="QTF59" s="22"/>
      <c r="QTG59" s="22"/>
      <c r="QTH59" s="22"/>
      <c r="QTI59" s="22"/>
      <c r="QTJ59" s="22"/>
      <c r="QTK59" s="22"/>
      <c r="QTL59" s="22"/>
      <c r="QTM59" s="22"/>
      <c r="QTN59" s="22"/>
      <c r="QTO59" s="22"/>
      <c r="QTP59" s="22"/>
      <c r="QTQ59" s="22"/>
      <c r="QTR59" s="22"/>
      <c r="QTS59" s="22"/>
      <c r="QTT59" s="22"/>
      <c r="QTU59" s="22"/>
      <c r="QTV59" s="22"/>
      <c r="QTW59" s="22"/>
      <c r="QTX59" s="22"/>
      <c r="QTY59" s="22"/>
      <c r="QTZ59" s="22"/>
      <c r="QUA59" s="22"/>
      <c r="QUB59" s="22"/>
      <c r="QUC59" s="22"/>
      <c r="QUD59" s="22"/>
      <c r="QUE59" s="22"/>
      <c r="QUF59" s="22"/>
      <c r="QUG59" s="22"/>
      <c r="QUH59" s="22"/>
      <c r="QUI59" s="22"/>
      <c r="QUJ59" s="22"/>
      <c r="QUK59" s="22"/>
      <c r="QUL59" s="22"/>
      <c r="QUM59" s="22"/>
      <c r="QUN59" s="22"/>
      <c r="QUO59" s="22"/>
      <c r="QUP59" s="22"/>
      <c r="QUQ59" s="22"/>
      <c r="QUR59" s="22"/>
      <c r="QUS59" s="22"/>
      <c r="QUT59" s="22"/>
      <c r="QUU59" s="22"/>
      <c r="QUV59" s="22"/>
      <c r="QUW59" s="22"/>
      <c r="QUX59" s="22"/>
      <c r="QUY59" s="22"/>
      <c r="QUZ59" s="22"/>
      <c r="QVA59" s="22"/>
      <c r="QVB59" s="22"/>
      <c r="QVC59" s="22"/>
      <c r="QVD59" s="22"/>
      <c r="QVE59" s="22"/>
      <c r="QVF59" s="22"/>
      <c r="QVG59" s="22"/>
      <c r="QVH59" s="22"/>
      <c r="QVI59" s="22"/>
      <c r="QVJ59" s="22"/>
      <c r="QVK59" s="22"/>
      <c r="QVL59" s="22"/>
      <c r="QVM59" s="22"/>
      <c r="QVN59" s="22"/>
      <c r="QVO59" s="22"/>
      <c r="QVP59" s="22"/>
      <c r="QVQ59" s="22"/>
      <c r="QVR59" s="22"/>
      <c r="QVS59" s="22"/>
      <c r="QVT59" s="22"/>
      <c r="QVU59" s="22"/>
      <c r="QVV59" s="22"/>
      <c r="QVW59" s="22"/>
      <c r="QVX59" s="22"/>
      <c r="QVY59" s="22"/>
      <c r="QVZ59" s="22"/>
      <c r="QWA59" s="22"/>
      <c r="QWB59" s="22"/>
      <c r="QWC59" s="22"/>
      <c r="QWD59" s="22"/>
      <c r="QWE59" s="22"/>
      <c r="QWF59" s="22"/>
      <c r="QWG59" s="22"/>
      <c r="QWH59" s="22"/>
      <c r="QWI59" s="22"/>
      <c r="QWJ59" s="22"/>
      <c r="QWK59" s="22"/>
      <c r="QWL59" s="22"/>
      <c r="QWM59" s="22"/>
      <c r="QWN59" s="22"/>
      <c r="QWO59" s="22"/>
      <c r="QWP59" s="22"/>
      <c r="QWQ59" s="22"/>
      <c r="QWR59" s="22"/>
      <c r="QWS59" s="22"/>
      <c r="QWT59" s="22"/>
      <c r="QWU59" s="22"/>
      <c r="QWV59" s="22"/>
      <c r="QWW59" s="22"/>
      <c r="QWX59" s="22"/>
      <c r="QWY59" s="22"/>
      <c r="QWZ59" s="22"/>
      <c r="QXA59" s="22"/>
      <c r="QXB59" s="22"/>
      <c r="QXC59" s="22"/>
      <c r="QXD59" s="22"/>
      <c r="QXE59" s="22"/>
      <c r="QXF59" s="22"/>
      <c r="QXG59" s="22"/>
      <c r="QXH59" s="22"/>
      <c r="QXI59" s="22"/>
      <c r="QXJ59" s="22"/>
      <c r="QXK59" s="22"/>
      <c r="QXL59" s="22"/>
      <c r="QXM59" s="22"/>
      <c r="QXN59" s="22"/>
      <c r="QXO59" s="22"/>
      <c r="QXP59" s="22"/>
      <c r="QXQ59" s="22"/>
      <c r="QXR59" s="22"/>
      <c r="QXS59" s="22"/>
      <c r="QXT59" s="22"/>
      <c r="QXU59" s="22"/>
      <c r="QXV59" s="22"/>
      <c r="QXW59" s="22"/>
      <c r="QXX59" s="22"/>
      <c r="QXY59" s="22"/>
      <c r="QXZ59" s="22"/>
      <c r="QYA59" s="22"/>
      <c r="QYB59" s="22"/>
      <c r="QYC59" s="22"/>
      <c r="QYD59" s="22"/>
      <c r="QYE59" s="22"/>
      <c r="QYF59" s="22"/>
      <c r="QYG59" s="22"/>
      <c r="QYH59" s="22"/>
      <c r="QYI59" s="22"/>
      <c r="QYJ59" s="22"/>
      <c r="QYK59" s="22"/>
      <c r="QYL59" s="22"/>
      <c r="QYM59" s="22"/>
      <c r="QYN59" s="22"/>
      <c r="QYO59" s="22"/>
      <c r="QYP59" s="22"/>
      <c r="QYQ59" s="22"/>
      <c r="QYR59" s="22"/>
      <c r="QYS59" s="22"/>
      <c r="QYT59" s="22"/>
      <c r="QYU59" s="22"/>
      <c r="QYV59" s="22"/>
      <c r="QYW59" s="22"/>
      <c r="QYX59" s="22"/>
      <c r="QYY59" s="22"/>
      <c r="QYZ59" s="22"/>
      <c r="QZA59" s="22"/>
      <c r="QZB59" s="22"/>
      <c r="QZC59" s="22"/>
      <c r="QZD59" s="22"/>
      <c r="QZE59" s="22"/>
      <c r="QZF59" s="22"/>
      <c r="QZG59" s="22"/>
      <c r="QZH59" s="22"/>
      <c r="QZI59" s="22"/>
      <c r="QZJ59" s="22"/>
      <c r="QZK59" s="22"/>
      <c r="QZL59" s="22"/>
      <c r="QZM59" s="22"/>
      <c r="QZN59" s="22"/>
      <c r="QZO59" s="22"/>
      <c r="QZP59" s="22"/>
      <c r="QZQ59" s="22"/>
      <c r="QZR59" s="22"/>
      <c r="QZS59" s="22"/>
      <c r="QZT59" s="22"/>
      <c r="QZU59" s="22"/>
      <c r="QZV59" s="22"/>
      <c r="QZW59" s="22"/>
      <c r="QZX59" s="22"/>
      <c r="QZY59" s="22"/>
      <c r="QZZ59" s="22"/>
      <c r="RAA59" s="22"/>
      <c r="RAB59" s="22"/>
      <c r="RAC59" s="22"/>
      <c r="RAD59" s="22"/>
      <c r="RAE59" s="22"/>
      <c r="RAF59" s="22"/>
      <c r="RAG59" s="22"/>
      <c r="RAH59" s="22"/>
      <c r="RAI59" s="22"/>
      <c r="RAJ59" s="22"/>
      <c r="RAK59" s="22"/>
      <c r="RAL59" s="22"/>
      <c r="RAM59" s="22"/>
      <c r="RAN59" s="22"/>
      <c r="RAO59" s="22"/>
      <c r="RAP59" s="22"/>
      <c r="RAQ59" s="22"/>
      <c r="RAR59" s="22"/>
      <c r="RAS59" s="22"/>
      <c r="RAT59" s="22"/>
      <c r="RAU59" s="22"/>
      <c r="RAV59" s="22"/>
      <c r="RAW59" s="22"/>
      <c r="RAX59" s="22"/>
      <c r="RAY59" s="22"/>
      <c r="RAZ59" s="22"/>
      <c r="RBA59" s="22"/>
      <c r="RBB59" s="22"/>
      <c r="RBC59" s="22"/>
      <c r="RBD59" s="22"/>
      <c r="RBE59" s="22"/>
      <c r="RBF59" s="22"/>
      <c r="RBG59" s="22"/>
      <c r="RBH59" s="22"/>
      <c r="RBI59" s="22"/>
      <c r="RBJ59" s="22"/>
      <c r="RBK59" s="22"/>
      <c r="RBL59" s="22"/>
      <c r="RBM59" s="22"/>
      <c r="RBN59" s="22"/>
      <c r="RBO59" s="22"/>
      <c r="RBP59" s="22"/>
      <c r="RBQ59" s="22"/>
      <c r="RBR59" s="22"/>
      <c r="RBS59" s="22"/>
      <c r="RBT59" s="22"/>
      <c r="RBU59" s="22"/>
      <c r="RBV59" s="22"/>
      <c r="RBW59" s="22"/>
      <c r="RBX59" s="22"/>
      <c r="RBY59" s="22"/>
      <c r="RBZ59" s="22"/>
      <c r="RCA59" s="22"/>
      <c r="RCB59" s="22"/>
      <c r="RCC59" s="22"/>
      <c r="RCD59" s="22"/>
      <c r="RCE59" s="22"/>
      <c r="RCF59" s="22"/>
      <c r="RCG59" s="22"/>
      <c r="RCH59" s="22"/>
      <c r="RCI59" s="22"/>
      <c r="RCJ59" s="22"/>
      <c r="RCK59" s="22"/>
      <c r="RCL59" s="22"/>
      <c r="RCM59" s="22"/>
      <c r="RCN59" s="22"/>
      <c r="RCO59" s="22"/>
      <c r="RCP59" s="22"/>
      <c r="RCQ59" s="22"/>
      <c r="RCR59" s="22"/>
      <c r="RCS59" s="22"/>
      <c r="RCT59" s="22"/>
      <c r="RCU59" s="22"/>
      <c r="RCV59" s="22"/>
      <c r="RCW59" s="22"/>
      <c r="RCX59" s="22"/>
      <c r="RCY59" s="22"/>
      <c r="RCZ59" s="22"/>
      <c r="RDA59" s="22"/>
      <c r="RDB59" s="22"/>
      <c r="RDC59" s="22"/>
      <c r="RDD59" s="22"/>
      <c r="RDE59" s="22"/>
      <c r="RDF59" s="22"/>
      <c r="RDG59" s="22"/>
      <c r="RDH59" s="22"/>
      <c r="RDI59" s="22"/>
      <c r="RDJ59" s="22"/>
      <c r="RDK59" s="22"/>
      <c r="RDL59" s="22"/>
      <c r="RDM59" s="22"/>
      <c r="RDN59" s="22"/>
      <c r="RDO59" s="22"/>
      <c r="RDP59" s="22"/>
      <c r="RDQ59" s="22"/>
      <c r="RDR59" s="22"/>
      <c r="RDS59" s="22"/>
      <c r="RDT59" s="22"/>
      <c r="RDU59" s="22"/>
      <c r="RDV59" s="22"/>
      <c r="RDW59" s="22"/>
      <c r="RDX59" s="22"/>
      <c r="RDY59" s="22"/>
      <c r="RDZ59" s="22"/>
      <c r="REA59" s="22"/>
      <c r="REB59" s="22"/>
      <c r="REC59" s="22"/>
      <c r="RED59" s="22"/>
      <c r="REE59" s="22"/>
      <c r="REF59" s="22"/>
      <c r="REG59" s="22"/>
      <c r="REH59" s="22"/>
      <c r="REI59" s="22"/>
      <c r="REJ59" s="22"/>
      <c r="REK59" s="22"/>
      <c r="REL59" s="22"/>
      <c r="REM59" s="22"/>
      <c r="REN59" s="22"/>
      <c r="REO59" s="22"/>
      <c r="REP59" s="22"/>
      <c r="REQ59" s="22"/>
      <c r="RER59" s="22"/>
      <c r="RES59" s="22"/>
      <c r="RET59" s="22"/>
      <c r="REU59" s="22"/>
      <c r="REV59" s="22"/>
      <c r="REW59" s="22"/>
      <c r="REX59" s="22"/>
      <c r="REY59" s="22"/>
      <c r="REZ59" s="22"/>
      <c r="RFA59" s="22"/>
      <c r="RFB59" s="22"/>
      <c r="RFC59" s="22"/>
      <c r="RFD59" s="22"/>
      <c r="RFE59" s="22"/>
      <c r="RFF59" s="22"/>
      <c r="RFG59" s="22"/>
      <c r="RFH59" s="22"/>
      <c r="RFI59" s="22"/>
      <c r="RFJ59" s="22"/>
      <c r="RFK59" s="22"/>
      <c r="RFL59" s="22"/>
      <c r="RFM59" s="22"/>
      <c r="RFN59" s="22"/>
      <c r="RFO59" s="22"/>
      <c r="RFP59" s="22"/>
      <c r="RFQ59" s="22"/>
      <c r="RFR59" s="22"/>
      <c r="RFS59" s="22"/>
      <c r="RFT59" s="22"/>
      <c r="RFU59" s="22"/>
      <c r="RFV59" s="22"/>
      <c r="RFW59" s="22"/>
      <c r="RFX59" s="22"/>
      <c r="RFY59" s="22"/>
      <c r="RFZ59" s="22"/>
      <c r="RGA59" s="22"/>
      <c r="RGB59" s="22"/>
      <c r="RGC59" s="22"/>
      <c r="RGD59" s="22"/>
      <c r="RGE59" s="22"/>
      <c r="RGF59" s="22"/>
      <c r="RGG59" s="22"/>
      <c r="RGH59" s="22"/>
      <c r="RGI59" s="22"/>
      <c r="RGJ59" s="22"/>
      <c r="RGK59" s="22"/>
      <c r="RGL59" s="22"/>
      <c r="RGM59" s="22"/>
      <c r="RGN59" s="22"/>
      <c r="RGO59" s="22"/>
      <c r="RGP59" s="22"/>
      <c r="RGQ59" s="22"/>
      <c r="RGR59" s="22"/>
      <c r="RGS59" s="22"/>
      <c r="RGT59" s="22"/>
      <c r="RGU59" s="22"/>
      <c r="RGV59" s="22"/>
      <c r="RGW59" s="22"/>
      <c r="RGX59" s="22"/>
      <c r="RGY59" s="22"/>
      <c r="RGZ59" s="22"/>
      <c r="RHA59" s="22"/>
      <c r="RHB59" s="22"/>
      <c r="RHC59" s="22"/>
      <c r="RHD59" s="22"/>
      <c r="RHE59" s="22"/>
      <c r="RHF59" s="22"/>
      <c r="RHG59" s="22"/>
      <c r="RHH59" s="22"/>
      <c r="RHI59" s="22"/>
      <c r="RHJ59" s="22"/>
      <c r="RHK59" s="22"/>
      <c r="RHL59" s="22"/>
      <c r="RHM59" s="22"/>
      <c r="RHN59" s="22"/>
      <c r="RHO59" s="22"/>
      <c r="RHP59" s="22"/>
      <c r="RHQ59" s="22"/>
      <c r="RHR59" s="22"/>
      <c r="RHS59" s="22"/>
      <c r="RHT59" s="22"/>
      <c r="RHU59" s="22"/>
      <c r="RHV59" s="22"/>
      <c r="RHW59" s="22"/>
      <c r="RHX59" s="22"/>
      <c r="RHY59" s="22"/>
      <c r="RHZ59" s="22"/>
      <c r="RIA59" s="22"/>
      <c r="RIB59" s="22"/>
      <c r="RIC59" s="22"/>
      <c r="RID59" s="22"/>
      <c r="RIE59" s="22"/>
      <c r="RIF59" s="22"/>
      <c r="RIG59" s="22"/>
      <c r="RIH59" s="22"/>
      <c r="RII59" s="22"/>
      <c r="RIJ59" s="22"/>
      <c r="RIK59" s="22"/>
      <c r="RIL59" s="22"/>
      <c r="RIM59" s="22"/>
      <c r="RIN59" s="22"/>
      <c r="RIO59" s="22"/>
      <c r="RIP59" s="22"/>
      <c r="RIQ59" s="22"/>
      <c r="RIR59" s="22"/>
      <c r="RIS59" s="22"/>
      <c r="RIT59" s="22"/>
      <c r="RIU59" s="22"/>
      <c r="RIV59" s="22"/>
      <c r="RIW59" s="22"/>
      <c r="RIX59" s="22"/>
      <c r="RIY59" s="22"/>
      <c r="RIZ59" s="22"/>
      <c r="RJA59" s="22"/>
      <c r="RJB59" s="22"/>
      <c r="RJC59" s="22"/>
      <c r="RJD59" s="22"/>
      <c r="RJE59" s="22"/>
      <c r="RJF59" s="22"/>
      <c r="RJG59" s="22"/>
      <c r="RJH59" s="22"/>
      <c r="RJI59" s="22"/>
      <c r="RJJ59" s="22"/>
      <c r="RJK59" s="22"/>
      <c r="RJL59" s="22"/>
      <c r="RJM59" s="22"/>
      <c r="RJN59" s="22"/>
      <c r="RJO59" s="22"/>
      <c r="RJP59" s="22"/>
      <c r="RJQ59" s="22"/>
      <c r="RJR59" s="22"/>
      <c r="RJS59" s="22"/>
      <c r="RJT59" s="22"/>
      <c r="RJU59" s="22"/>
      <c r="RJV59" s="22"/>
      <c r="RJW59" s="22"/>
      <c r="RJX59" s="22"/>
      <c r="RJY59" s="22"/>
      <c r="RJZ59" s="22"/>
      <c r="RKA59" s="22"/>
      <c r="RKB59" s="22"/>
      <c r="RKC59" s="22"/>
      <c r="RKD59" s="22"/>
      <c r="RKE59" s="22"/>
      <c r="RKF59" s="22"/>
      <c r="RKG59" s="22"/>
      <c r="RKH59" s="22"/>
      <c r="RKI59" s="22"/>
      <c r="RKJ59" s="22"/>
      <c r="RKK59" s="22"/>
      <c r="RKL59" s="22"/>
      <c r="RKM59" s="22"/>
      <c r="RKN59" s="22"/>
      <c r="RKO59" s="22"/>
      <c r="RKP59" s="22"/>
      <c r="RKQ59" s="22"/>
      <c r="RKR59" s="22"/>
      <c r="RKS59" s="22"/>
      <c r="RKT59" s="22"/>
      <c r="RKU59" s="22"/>
      <c r="RKV59" s="22"/>
      <c r="RKW59" s="22"/>
      <c r="RKX59" s="22"/>
      <c r="RKY59" s="22"/>
      <c r="RKZ59" s="22"/>
      <c r="RLA59" s="22"/>
      <c r="RLB59" s="22"/>
      <c r="RLC59" s="22"/>
      <c r="RLD59" s="22"/>
      <c r="RLE59" s="22"/>
      <c r="RLF59" s="22"/>
      <c r="RLG59" s="22"/>
      <c r="RLH59" s="22"/>
      <c r="RLI59" s="22"/>
      <c r="RLJ59" s="22"/>
      <c r="RLK59" s="22"/>
      <c r="RLL59" s="22"/>
      <c r="RLM59" s="22"/>
      <c r="RLN59" s="22"/>
      <c r="RLO59" s="22"/>
      <c r="RLP59" s="22"/>
      <c r="RLQ59" s="22"/>
      <c r="RLR59" s="22"/>
      <c r="RLS59" s="22"/>
      <c r="RLT59" s="22"/>
      <c r="RLU59" s="22"/>
      <c r="RLV59" s="22"/>
      <c r="RLW59" s="22"/>
      <c r="RLX59" s="22"/>
      <c r="RLY59" s="22"/>
      <c r="RLZ59" s="22"/>
      <c r="RMA59" s="22"/>
      <c r="RMB59" s="22"/>
      <c r="RMC59" s="22"/>
      <c r="RMD59" s="22"/>
      <c r="RME59" s="22"/>
      <c r="RMF59" s="22"/>
      <c r="RMG59" s="22"/>
      <c r="RMH59" s="22"/>
      <c r="RMI59" s="22"/>
      <c r="RMJ59" s="22"/>
      <c r="RMK59" s="22"/>
      <c r="RML59" s="22"/>
      <c r="RMM59" s="22"/>
      <c r="RMN59" s="22"/>
      <c r="RMO59" s="22"/>
      <c r="RMP59" s="22"/>
      <c r="RMQ59" s="22"/>
      <c r="RMR59" s="22"/>
      <c r="RMS59" s="22"/>
      <c r="RMT59" s="22"/>
      <c r="RMU59" s="22"/>
      <c r="RMV59" s="22"/>
      <c r="RMW59" s="22"/>
      <c r="RMX59" s="22"/>
      <c r="RMY59" s="22"/>
      <c r="RMZ59" s="22"/>
      <c r="RNA59" s="22"/>
      <c r="RNB59" s="22"/>
      <c r="RNC59" s="22"/>
      <c r="RND59" s="22"/>
      <c r="RNE59" s="22"/>
      <c r="RNF59" s="22"/>
      <c r="RNG59" s="22"/>
      <c r="RNH59" s="22"/>
      <c r="RNI59" s="22"/>
      <c r="RNJ59" s="22"/>
      <c r="RNK59" s="22"/>
      <c r="RNL59" s="22"/>
      <c r="RNM59" s="22"/>
      <c r="RNN59" s="22"/>
      <c r="RNO59" s="22"/>
      <c r="RNP59" s="22"/>
      <c r="RNQ59" s="22"/>
      <c r="RNR59" s="22"/>
      <c r="RNS59" s="22"/>
      <c r="RNT59" s="22"/>
      <c r="RNU59" s="22"/>
      <c r="RNV59" s="22"/>
      <c r="RNW59" s="22"/>
      <c r="RNX59" s="22"/>
      <c r="RNY59" s="22"/>
      <c r="RNZ59" s="22"/>
      <c r="ROA59" s="22"/>
      <c r="ROB59" s="22"/>
      <c r="ROC59" s="22"/>
      <c r="ROD59" s="22"/>
      <c r="ROE59" s="22"/>
      <c r="ROF59" s="22"/>
      <c r="ROG59" s="22"/>
      <c r="ROH59" s="22"/>
      <c r="ROI59" s="22"/>
      <c r="ROJ59" s="22"/>
      <c r="ROK59" s="22"/>
      <c r="ROL59" s="22"/>
      <c r="ROM59" s="22"/>
      <c r="RON59" s="22"/>
      <c r="ROO59" s="22"/>
      <c r="ROP59" s="22"/>
      <c r="ROQ59" s="22"/>
      <c r="ROR59" s="22"/>
      <c r="ROS59" s="22"/>
      <c r="ROT59" s="22"/>
      <c r="ROU59" s="22"/>
      <c r="ROV59" s="22"/>
      <c r="ROW59" s="22"/>
      <c r="ROX59" s="22"/>
      <c r="ROY59" s="22"/>
      <c r="ROZ59" s="22"/>
      <c r="RPA59" s="22"/>
      <c r="RPB59" s="22"/>
      <c r="RPC59" s="22"/>
      <c r="RPD59" s="22"/>
      <c r="RPE59" s="22"/>
      <c r="RPF59" s="22"/>
      <c r="RPG59" s="22"/>
      <c r="RPH59" s="22"/>
      <c r="RPI59" s="22"/>
      <c r="RPJ59" s="22"/>
      <c r="RPK59" s="22"/>
      <c r="RPL59" s="22"/>
      <c r="RPM59" s="22"/>
      <c r="RPN59" s="22"/>
      <c r="RPO59" s="22"/>
      <c r="RPP59" s="22"/>
      <c r="RPQ59" s="22"/>
      <c r="RPR59" s="22"/>
      <c r="RPS59" s="22"/>
      <c r="RPT59" s="22"/>
      <c r="RPU59" s="22"/>
      <c r="RPV59" s="22"/>
      <c r="RPW59" s="22"/>
      <c r="RPX59" s="22"/>
      <c r="RPY59" s="22"/>
      <c r="RPZ59" s="22"/>
      <c r="RQA59" s="22"/>
      <c r="RQB59" s="22"/>
      <c r="RQC59" s="22"/>
      <c r="RQD59" s="22"/>
      <c r="RQE59" s="22"/>
      <c r="RQF59" s="22"/>
      <c r="RQG59" s="22"/>
      <c r="RQH59" s="22"/>
      <c r="RQI59" s="22"/>
      <c r="RQJ59" s="22"/>
      <c r="RQK59" s="22"/>
      <c r="RQL59" s="22"/>
      <c r="RQM59" s="22"/>
      <c r="RQN59" s="22"/>
      <c r="RQO59" s="22"/>
      <c r="RQP59" s="22"/>
      <c r="RQQ59" s="22"/>
      <c r="RQR59" s="22"/>
      <c r="RQS59" s="22"/>
      <c r="RQT59" s="22"/>
      <c r="RQU59" s="22"/>
      <c r="RQV59" s="22"/>
      <c r="RQW59" s="22"/>
      <c r="RQX59" s="22"/>
      <c r="RQY59" s="22"/>
      <c r="RQZ59" s="22"/>
      <c r="RRA59" s="22"/>
      <c r="RRB59" s="22"/>
      <c r="RRC59" s="22"/>
      <c r="RRD59" s="22"/>
      <c r="RRE59" s="22"/>
      <c r="RRF59" s="22"/>
      <c r="RRG59" s="22"/>
      <c r="RRH59" s="22"/>
      <c r="RRI59" s="22"/>
      <c r="RRJ59" s="22"/>
      <c r="RRK59" s="22"/>
      <c r="RRL59" s="22"/>
      <c r="RRM59" s="22"/>
      <c r="RRN59" s="22"/>
      <c r="RRO59" s="22"/>
      <c r="RRP59" s="22"/>
      <c r="RRQ59" s="22"/>
      <c r="RRR59" s="22"/>
      <c r="RRS59" s="22"/>
      <c r="RRT59" s="22"/>
      <c r="RRU59" s="22"/>
      <c r="RRV59" s="22"/>
      <c r="RRW59" s="22"/>
      <c r="RRX59" s="22"/>
      <c r="RRY59" s="22"/>
      <c r="RRZ59" s="22"/>
      <c r="RSA59" s="22"/>
      <c r="RSB59" s="22"/>
      <c r="RSC59" s="22"/>
      <c r="RSD59" s="22"/>
      <c r="RSE59" s="22"/>
      <c r="RSF59" s="22"/>
      <c r="RSG59" s="22"/>
      <c r="RSH59" s="22"/>
      <c r="RSI59" s="22"/>
      <c r="RSJ59" s="22"/>
      <c r="RSK59" s="22"/>
      <c r="RSL59" s="22"/>
      <c r="RSM59" s="22"/>
      <c r="RSN59" s="22"/>
      <c r="RSO59" s="22"/>
      <c r="RSP59" s="22"/>
      <c r="RSQ59" s="22"/>
      <c r="RSR59" s="22"/>
      <c r="RSS59" s="22"/>
      <c r="RST59" s="22"/>
      <c r="RSU59" s="22"/>
      <c r="RSV59" s="22"/>
      <c r="RSW59" s="22"/>
      <c r="RSX59" s="22"/>
      <c r="RSY59" s="22"/>
      <c r="RSZ59" s="22"/>
      <c r="RTA59" s="22"/>
      <c r="RTB59" s="22"/>
      <c r="RTC59" s="22"/>
      <c r="RTD59" s="22"/>
      <c r="RTE59" s="22"/>
      <c r="RTF59" s="22"/>
      <c r="RTG59" s="22"/>
      <c r="RTH59" s="22"/>
      <c r="RTI59" s="22"/>
      <c r="RTJ59" s="22"/>
      <c r="RTK59" s="22"/>
      <c r="RTL59" s="22"/>
      <c r="RTM59" s="22"/>
      <c r="RTN59" s="22"/>
      <c r="RTO59" s="22"/>
      <c r="RTP59" s="22"/>
      <c r="RTQ59" s="22"/>
      <c r="RTR59" s="22"/>
      <c r="RTS59" s="22"/>
      <c r="RTT59" s="22"/>
      <c r="RTU59" s="22"/>
      <c r="RTV59" s="22"/>
      <c r="RTW59" s="22"/>
      <c r="RTX59" s="22"/>
      <c r="RTY59" s="22"/>
      <c r="RTZ59" s="22"/>
      <c r="RUA59" s="22"/>
      <c r="RUB59" s="22"/>
      <c r="RUC59" s="22"/>
      <c r="RUD59" s="22"/>
      <c r="RUE59" s="22"/>
      <c r="RUF59" s="22"/>
      <c r="RUG59" s="22"/>
      <c r="RUH59" s="22"/>
      <c r="RUI59" s="22"/>
      <c r="RUJ59" s="22"/>
      <c r="RUK59" s="22"/>
      <c r="RUL59" s="22"/>
      <c r="RUM59" s="22"/>
      <c r="RUN59" s="22"/>
      <c r="RUO59" s="22"/>
      <c r="RUP59" s="22"/>
      <c r="RUQ59" s="22"/>
      <c r="RUR59" s="22"/>
      <c r="RUS59" s="22"/>
      <c r="RUT59" s="22"/>
      <c r="RUU59" s="22"/>
      <c r="RUV59" s="22"/>
      <c r="RUW59" s="22"/>
      <c r="RUX59" s="22"/>
      <c r="RUY59" s="22"/>
      <c r="RUZ59" s="22"/>
      <c r="RVA59" s="22"/>
      <c r="RVB59" s="22"/>
      <c r="RVC59" s="22"/>
      <c r="RVD59" s="22"/>
      <c r="RVE59" s="22"/>
      <c r="RVF59" s="22"/>
      <c r="RVG59" s="22"/>
      <c r="RVH59" s="22"/>
      <c r="RVI59" s="22"/>
      <c r="RVJ59" s="22"/>
      <c r="RVK59" s="22"/>
      <c r="RVL59" s="22"/>
      <c r="RVM59" s="22"/>
      <c r="RVN59" s="22"/>
      <c r="RVO59" s="22"/>
      <c r="RVP59" s="22"/>
      <c r="RVQ59" s="22"/>
      <c r="RVR59" s="22"/>
      <c r="RVS59" s="22"/>
      <c r="RVT59" s="22"/>
      <c r="RVU59" s="22"/>
      <c r="RVV59" s="22"/>
      <c r="RVW59" s="22"/>
      <c r="RVX59" s="22"/>
      <c r="RVY59" s="22"/>
      <c r="RVZ59" s="22"/>
      <c r="RWA59" s="22"/>
      <c r="RWB59" s="22"/>
      <c r="RWC59" s="22"/>
      <c r="RWD59" s="22"/>
      <c r="RWE59" s="22"/>
      <c r="RWF59" s="22"/>
      <c r="RWG59" s="22"/>
      <c r="RWH59" s="22"/>
      <c r="RWI59" s="22"/>
      <c r="RWJ59" s="22"/>
      <c r="RWK59" s="22"/>
      <c r="RWL59" s="22"/>
      <c r="RWM59" s="22"/>
      <c r="RWN59" s="22"/>
      <c r="RWO59" s="22"/>
      <c r="RWP59" s="22"/>
      <c r="RWQ59" s="22"/>
      <c r="RWR59" s="22"/>
      <c r="RWS59" s="22"/>
      <c r="RWT59" s="22"/>
      <c r="RWU59" s="22"/>
      <c r="RWV59" s="22"/>
      <c r="RWW59" s="22"/>
      <c r="RWX59" s="22"/>
      <c r="RWY59" s="22"/>
      <c r="RWZ59" s="22"/>
      <c r="RXA59" s="22"/>
      <c r="RXB59" s="22"/>
      <c r="RXC59" s="22"/>
      <c r="RXD59" s="22"/>
      <c r="RXE59" s="22"/>
      <c r="RXF59" s="22"/>
      <c r="RXG59" s="22"/>
      <c r="RXH59" s="22"/>
      <c r="RXI59" s="22"/>
      <c r="RXJ59" s="22"/>
      <c r="RXK59" s="22"/>
      <c r="RXL59" s="22"/>
      <c r="RXM59" s="22"/>
      <c r="RXN59" s="22"/>
      <c r="RXO59" s="22"/>
      <c r="RXP59" s="22"/>
      <c r="RXQ59" s="22"/>
      <c r="RXR59" s="22"/>
      <c r="RXS59" s="22"/>
      <c r="RXT59" s="22"/>
      <c r="RXU59" s="22"/>
      <c r="RXV59" s="22"/>
      <c r="RXW59" s="22"/>
      <c r="RXX59" s="22"/>
      <c r="RXY59" s="22"/>
      <c r="RXZ59" s="22"/>
      <c r="RYA59" s="22"/>
      <c r="RYB59" s="22"/>
      <c r="RYC59" s="22"/>
      <c r="RYD59" s="22"/>
      <c r="RYE59" s="22"/>
      <c r="RYF59" s="22"/>
      <c r="RYG59" s="22"/>
      <c r="RYH59" s="22"/>
      <c r="RYI59" s="22"/>
      <c r="RYJ59" s="22"/>
      <c r="RYK59" s="22"/>
      <c r="RYL59" s="22"/>
      <c r="RYM59" s="22"/>
      <c r="RYN59" s="22"/>
      <c r="RYO59" s="22"/>
      <c r="RYP59" s="22"/>
      <c r="RYQ59" s="22"/>
      <c r="RYR59" s="22"/>
      <c r="RYS59" s="22"/>
      <c r="RYT59" s="22"/>
      <c r="RYU59" s="22"/>
      <c r="RYV59" s="22"/>
      <c r="RYW59" s="22"/>
      <c r="RYX59" s="22"/>
      <c r="RYY59" s="22"/>
      <c r="RYZ59" s="22"/>
      <c r="RZA59" s="22"/>
      <c r="RZB59" s="22"/>
      <c r="RZC59" s="22"/>
      <c r="RZD59" s="22"/>
      <c r="RZE59" s="22"/>
      <c r="RZF59" s="22"/>
      <c r="RZG59" s="22"/>
      <c r="RZH59" s="22"/>
      <c r="RZI59" s="22"/>
      <c r="RZJ59" s="22"/>
      <c r="RZK59" s="22"/>
      <c r="RZL59" s="22"/>
      <c r="RZM59" s="22"/>
      <c r="RZN59" s="22"/>
      <c r="RZO59" s="22"/>
      <c r="RZP59" s="22"/>
      <c r="RZQ59" s="22"/>
      <c r="RZR59" s="22"/>
      <c r="RZS59" s="22"/>
      <c r="RZT59" s="22"/>
      <c r="RZU59" s="22"/>
      <c r="RZV59" s="22"/>
      <c r="RZW59" s="22"/>
      <c r="RZX59" s="22"/>
      <c r="RZY59" s="22"/>
      <c r="RZZ59" s="22"/>
      <c r="SAA59" s="22"/>
      <c r="SAB59" s="22"/>
      <c r="SAC59" s="22"/>
      <c r="SAD59" s="22"/>
      <c r="SAE59" s="22"/>
      <c r="SAF59" s="22"/>
      <c r="SAG59" s="22"/>
      <c r="SAH59" s="22"/>
      <c r="SAI59" s="22"/>
      <c r="SAJ59" s="22"/>
      <c r="SAK59" s="22"/>
      <c r="SAL59" s="22"/>
      <c r="SAM59" s="22"/>
      <c r="SAN59" s="22"/>
      <c r="SAO59" s="22"/>
      <c r="SAP59" s="22"/>
      <c r="SAQ59" s="22"/>
      <c r="SAR59" s="22"/>
      <c r="SAS59" s="22"/>
      <c r="SAT59" s="22"/>
      <c r="SAU59" s="22"/>
      <c r="SAV59" s="22"/>
      <c r="SAW59" s="22"/>
      <c r="SAX59" s="22"/>
      <c r="SAY59" s="22"/>
      <c r="SAZ59" s="22"/>
      <c r="SBA59" s="22"/>
      <c r="SBB59" s="22"/>
      <c r="SBC59" s="22"/>
      <c r="SBD59" s="22"/>
      <c r="SBE59" s="22"/>
      <c r="SBF59" s="22"/>
      <c r="SBG59" s="22"/>
      <c r="SBH59" s="22"/>
      <c r="SBI59" s="22"/>
      <c r="SBJ59" s="22"/>
      <c r="SBK59" s="22"/>
      <c r="SBL59" s="22"/>
      <c r="SBM59" s="22"/>
      <c r="SBN59" s="22"/>
      <c r="SBO59" s="22"/>
      <c r="SBP59" s="22"/>
      <c r="SBQ59" s="22"/>
      <c r="SBR59" s="22"/>
      <c r="SBS59" s="22"/>
      <c r="SBT59" s="22"/>
      <c r="SBU59" s="22"/>
      <c r="SBV59" s="22"/>
      <c r="SBW59" s="22"/>
      <c r="SBX59" s="22"/>
      <c r="SBY59" s="22"/>
      <c r="SBZ59" s="22"/>
      <c r="SCA59" s="22"/>
      <c r="SCB59" s="22"/>
      <c r="SCC59" s="22"/>
      <c r="SCD59" s="22"/>
      <c r="SCE59" s="22"/>
      <c r="SCF59" s="22"/>
      <c r="SCG59" s="22"/>
      <c r="SCH59" s="22"/>
      <c r="SCI59" s="22"/>
      <c r="SCJ59" s="22"/>
      <c r="SCK59" s="22"/>
      <c r="SCL59" s="22"/>
      <c r="SCM59" s="22"/>
      <c r="SCN59" s="22"/>
      <c r="SCO59" s="22"/>
      <c r="SCP59" s="22"/>
      <c r="SCQ59" s="22"/>
      <c r="SCR59" s="22"/>
      <c r="SCS59" s="22"/>
      <c r="SCT59" s="22"/>
      <c r="SCU59" s="22"/>
      <c r="SCV59" s="22"/>
      <c r="SCW59" s="22"/>
      <c r="SCX59" s="22"/>
      <c r="SCY59" s="22"/>
      <c r="SCZ59" s="22"/>
      <c r="SDA59" s="22"/>
      <c r="SDB59" s="22"/>
      <c r="SDC59" s="22"/>
      <c r="SDD59" s="22"/>
      <c r="SDE59" s="22"/>
      <c r="SDF59" s="22"/>
      <c r="SDG59" s="22"/>
      <c r="SDH59" s="22"/>
      <c r="SDI59" s="22"/>
      <c r="SDJ59" s="22"/>
      <c r="SDK59" s="22"/>
      <c r="SDL59" s="22"/>
      <c r="SDM59" s="22"/>
      <c r="SDN59" s="22"/>
      <c r="SDO59" s="22"/>
      <c r="SDP59" s="22"/>
      <c r="SDQ59" s="22"/>
      <c r="SDR59" s="22"/>
      <c r="SDS59" s="22"/>
      <c r="SDT59" s="22"/>
      <c r="SDU59" s="22"/>
      <c r="SDV59" s="22"/>
      <c r="SDW59" s="22"/>
      <c r="SDX59" s="22"/>
      <c r="SDY59" s="22"/>
      <c r="SDZ59" s="22"/>
      <c r="SEA59" s="22"/>
      <c r="SEB59" s="22"/>
      <c r="SEC59" s="22"/>
      <c r="SED59" s="22"/>
      <c r="SEE59" s="22"/>
      <c r="SEF59" s="22"/>
      <c r="SEG59" s="22"/>
      <c r="SEH59" s="22"/>
      <c r="SEI59" s="22"/>
      <c r="SEJ59" s="22"/>
      <c r="SEK59" s="22"/>
      <c r="SEL59" s="22"/>
      <c r="SEM59" s="22"/>
      <c r="SEN59" s="22"/>
      <c r="SEO59" s="22"/>
      <c r="SEP59" s="22"/>
      <c r="SEQ59" s="22"/>
      <c r="SER59" s="22"/>
      <c r="SES59" s="22"/>
      <c r="SET59" s="22"/>
      <c r="SEU59" s="22"/>
      <c r="SEV59" s="22"/>
      <c r="SEW59" s="22"/>
      <c r="SEX59" s="22"/>
      <c r="SEY59" s="22"/>
      <c r="SEZ59" s="22"/>
      <c r="SFA59" s="22"/>
      <c r="SFB59" s="22"/>
      <c r="SFC59" s="22"/>
      <c r="SFD59" s="22"/>
      <c r="SFE59" s="22"/>
      <c r="SFF59" s="22"/>
      <c r="SFG59" s="22"/>
      <c r="SFH59" s="22"/>
      <c r="SFI59" s="22"/>
      <c r="SFJ59" s="22"/>
      <c r="SFK59" s="22"/>
      <c r="SFL59" s="22"/>
      <c r="SFM59" s="22"/>
      <c r="SFN59" s="22"/>
      <c r="SFO59" s="22"/>
      <c r="SFP59" s="22"/>
      <c r="SFQ59" s="22"/>
      <c r="SFR59" s="22"/>
      <c r="SFS59" s="22"/>
      <c r="SFT59" s="22"/>
      <c r="SFU59" s="22"/>
      <c r="SFV59" s="22"/>
      <c r="SFW59" s="22"/>
      <c r="SFX59" s="22"/>
      <c r="SFY59" s="22"/>
      <c r="SFZ59" s="22"/>
      <c r="SGA59" s="22"/>
      <c r="SGB59" s="22"/>
      <c r="SGC59" s="22"/>
      <c r="SGD59" s="22"/>
      <c r="SGE59" s="22"/>
      <c r="SGF59" s="22"/>
      <c r="SGG59" s="22"/>
      <c r="SGH59" s="22"/>
      <c r="SGI59" s="22"/>
      <c r="SGJ59" s="22"/>
      <c r="SGK59" s="22"/>
      <c r="SGL59" s="22"/>
      <c r="SGM59" s="22"/>
      <c r="SGN59" s="22"/>
      <c r="SGO59" s="22"/>
      <c r="SGP59" s="22"/>
      <c r="SGQ59" s="22"/>
      <c r="SGR59" s="22"/>
      <c r="SGS59" s="22"/>
      <c r="SGT59" s="22"/>
      <c r="SGU59" s="22"/>
      <c r="SGV59" s="22"/>
      <c r="SGW59" s="22"/>
      <c r="SGX59" s="22"/>
      <c r="SGY59" s="22"/>
      <c r="SGZ59" s="22"/>
      <c r="SHA59" s="22"/>
      <c r="SHB59" s="22"/>
      <c r="SHC59" s="22"/>
      <c r="SHD59" s="22"/>
      <c r="SHE59" s="22"/>
      <c r="SHF59" s="22"/>
      <c r="SHG59" s="22"/>
      <c r="SHH59" s="22"/>
      <c r="SHI59" s="22"/>
      <c r="SHJ59" s="22"/>
      <c r="SHK59" s="22"/>
      <c r="SHL59" s="22"/>
      <c r="SHM59" s="22"/>
      <c r="SHN59" s="22"/>
      <c r="SHO59" s="22"/>
      <c r="SHP59" s="22"/>
      <c r="SHQ59" s="22"/>
      <c r="SHR59" s="22"/>
      <c r="SHS59" s="22"/>
      <c r="SHT59" s="22"/>
      <c r="SHU59" s="22"/>
      <c r="SHV59" s="22"/>
      <c r="SHW59" s="22"/>
      <c r="SHX59" s="22"/>
      <c r="SHY59" s="22"/>
      <c r="SHZ59" s="22"/>
      <c r="SIA59" s="22"/>
      <c r="SIB59" s="22"/>
      <c r="SIC59" s="22"/>
      <c r="SID59" s="22"/>
      <c r="SIE59" s="22"/>
      <c r="SIF59" s="22"/>
      <c r="SIG59" s="22"/>
      <c r="SIH59" s="22"/>
      <c r="SII59" s="22"/>
      <c r="SIJ59" s="22"/>
      <c r="SIK59" s="22"/>
      <c r="SIL59" s="22"/>
      <c r="SIM59" s="22"/>
      <c r="SIN59" s="22"/>
      <c r="SIO59" s="22"/>
      <c r="SIP59" s="22"/>
      <c r="SIQ59" s="22"/>
      <c r="SIR59" s="22"/>
      <c r="SIS59" s="22"/>
      <c r="SIT59" s="22"/>
      <c r="SIU59" s="22"/>
      <c r="SIV59" s="22"/>
      <c r="SIW59" s="22"/>
      <c r="SIX59" s="22"/>
      <c r="SIY59" s="22"/>
      <c r="SIZ59" s="22"/>
      <c r="SJA59" s="22"/>
      <c r="SJB59" s="22"/>
      <c r="SJC59" s="22"/>
      <c r="SJD59" s="22"/>
      <c r="SJE59" s="22"/>
      <c r="SJF59" s="22"/>
      <c r="SJG59" s="22"/>
      <c r="SJH59" s="22"/>
      <c r="SJI59" s="22"/>
      <c r="SJJ59" s="22"/>
      <c r="SJK59" s="22"/>
      <c r="SJL59" s="22"/>
      <c r="SJM59" s="22"/>
      <c r="SJN59" s="22"/>
      <c r="SJO59" s="22"/>
      <c r="SJP59" s="22"/>
      <c r="SJQ59" s="22"/>
      <c r="SJR59" s="22"/>
      <c r="SJS59" s="22"/>
      <c r="SJT59" s="22"/>
      <c r="SJU59" s="22"/>
      <c r="SJV59" s="22"/>
      <c r="SJW59" s="22"/>
      <c r="SJX59" s="22"/>
      <c r="SJY59" s="22"/>
      <c r="SJZ59" s="22"/>
      <c r="SKA59" s="22"/>
      <c r="SKB59" s="22"/>
      <c r="SKC59" s="22"/>
      <c r="SKD59" s="22"/>
      <c r="SKE59" s="22"/>
      <c r="SKF59" s="22"/>
      <c r="SKG59" s="22"/>
      <c r="SKH59" s="22"/>
      <c r="SKI59" s="22"/>
      <c r="SKJ59" s="22"/>
      <c r="SKK59" s="22"/>
      <c r="SKL59" s="22"/>
      <c r="SKM59" s="22"/>
      <c r="SKN59" s="22"/>
      <c r="SKO59" s="22"/>
      <c r="SKP59" s="22"/>
      <c r="SKQ59" s="22"/>
      <c r="SKR59" s="22"/>
      <c r="SKS59" s="22"/>
      <c r="SKT59" s="22"/>
      <c r="SKU59" s="22"/>
      <c r="SKV59" s="22"/>
      <c r="SKW59" s="22"/>
      <c r="SKX59" s="22"/>
      <c r="SKY59" s="22"/>
      <c r="SKZ59" s="22"/>
      <c r="SLA59" s="22"/>
      <c r="SLB59" s="22"/>
      <c r="SLC59" s="22"/>
      <c r="SLD59" s="22"/>
      <c r="SLE59" s="22"/>
      <c r="SLF59" s="22"/>
      <c r="SLG59" s="22"/>
      <c r="SLH59" s="22"/>
      <c r="SLI59" s="22"/>
      <c r="SLJ59" s="22"/>
      <c r="SLK59" s="22"/>
      <c r="SLL59" s="22"/>
      <c r="SLM59" s="22"/>
      <c r="SLN59" s="22"/>
      <c r="SLO59" s="22"/>
      <c r="SLP59" s="22"/>
      <c r="SLQ59" s="22"/>
      <c r="SLR59" s="22"/>
      <c r="SLS59" s="22"/>
      <c r="SLT59" s="22"/>
      <c r="SLU59" s="22"/>
      <c r="SLV59" s="22"/>
      <c r="SLW59" s="22"/>
      <c r="SLX59" s="22"/>
      <c r="SLY59" s="22"/>
      <c r="SLZ59" s="22"/>
      <c r="SMA59" s="22"/>
      <c r="SMB59" s="22"/>
      <c r="SMC59" s="22"/>
      <c r="SMD59" s="22"/>
      <c r="SME59" s="22"/>
      <c r="SMF59" s="22"/>
      <c r="SMG59" s="22"/>
      <c r="SMH59" s="22"/>
      <c r="SMI59" s="22"/>
      <c r="SMJ59" s="22"/>
      <c r="SMK59" s="22"/>
      <c r="SML59" s="22"/>
      <c r="SMM59" s="22"/>
      <c r="SMN59" s="22"/>
      <c r="SMO59" s="22"/>
      <c r="SMP59" s="22"/>
      <c r="SMQ59" s="22"/>
      <c r="SMR59" s="22"/>
      <c r="SMS59" s="22"/>
      <c r="SMT59" s="22"/>
      <c r="SMU59" s="22"/>
      <c r="SMV59" s="22"/>
      <c r="SMW59" s="22"/>
      <c r="SMX59" s="22"/>
      <c r="SMY59" s="22"/>
      <c r="SMZ59" s="22"/>
      <c r="SNA59" s="22"/>
      <c r="SNB59" s="22"/>
      <c r="SNC59" s="22"/>
      <c r="SND59" s="22"/>
      <c r="SNE59" s="22"/>
      <c r="SNF59" s="22"/>
      <c r="SNG59" s="22"/>
      <c r="SNH59" s="22"/>
      <c r="SNI59" s="22"/>
      <c r="SNJ59" s="22"/>
      <c r="SNK59" s="22"/>
      <c r="SNL59" s="22"/>
      <c r="SNM59" s="22"/>
      <c r="SNN59" s="22"/>
      <c r="SNO59" s="22"/>
      <c r="SNP59" s="22"/>
      <c r="SNQ59" s="22"/>
      <c r="SNR59" s="22"/>
      <c r="SNS59" s="22"/>
      <c r="SNT59" s="22"/>
      <c r="SNU59" s="22"/>
      <c r="SNV59" s="22"/>
      <c r="SNW59" s="22"/>
      <c r="SNX59" s="22"/>
      <c r="SNY59" s="22"/>
      <c r="SNZ59" s="22"/>
      <c r="SOA59" s="22"/>
      <c r="SOB59" s="22"/>
      <c r="SOC59" s="22"/>
      <c r="SOD59" s="22"/>
      <c r="SOE59" s="22"/>
      <c r="SOF59" s="22"/>
      <c r="SOG59" s="22"/>
      <c r="SOH59" s="22"/>
      <c r="SOI59" s="22"/>
      <c r="SOJ59" s="22"/>
      <c r="SOK59" s="22"/>
      <c r="SOL59" s="22"/>
      <c r="SOM59" s="22"/>
      <c r="SON59" s="22"/>
      <c r="SOO59" s="22"/>
      <c r="SOP59" s="22"/>
      <c r="SOQ59" s="22"/>
      <c r="SOR59" s="22"/>
      <c r="SOS59" s="22"/>
      <c r="SOT59" s="22"/>
      <c r="SOU59" s="22"/>
      <c r="SOV59" s="22"/>
      <c r="SOW59" s="22"/>
      <c r="SOX59" s="22"/>
      <c r="SOY59" s="22"/>
      <c r="SOZ59" s="22"/>
      <c r="SPA59" s="22"/>
      <c r="SPB59" s="22"/>
      <c r="SPC59" s="22"/>
      <c r="SPD59" s="22"/>
      <c r="SPE59" s="22"/>
      <c r="SPF59" s="22"/>
      <c r="SPG59" s="22"/>
      <c r="SPH59" s="22"/>
      <c r="SPI59" s="22"/>
      <c r="SPJ59" s="22"/>
      <c r="SPK59" s="22"/>
      <c r="SPL59" s="22"/>
      <c r="SPM59" s="22"/>
      <c r="SPN59" s="22"/>
      <c r="SPO59" s="22"/>
      <c r="SPP59" s="22"/>
      <c r="SPQ59" s="22"/>
      <c r="SPR59" s="22"/>
      <c r="SPS59" s="22"/>
      <c r="SPT59" s="22"/>
      <c r="SPU59" s="22"/>
      <c r="SPV59" s="22"/>
      <c r="SPW59" s="22"/>
      <c r="SPX59" s="22"/>
      <c r="SPY59" s="22"/>
      <c r="SPZ59" s="22"/>
      <c r="SQA59" s="22"/>
      <c r="SQB59" s="22"/>
      <c r="SQC59" s="22"/>
      <c r="SQD59" s="22"/>
      <c r="SQE59" s="22"/>
      <c r="SQF59" s="22"/>
      <c r="SQG59" s="22"/>
      <c r="SQH59" s="22"/>
      <c r="SQI59" s="22"/>
      <c r="SQJ59" s="22"/>
      <c r="SQK59" s="22"/>
      <c r="SQL59" s="22"/>
      <c r="SQM59" s="22"/>
      <c r="SQN59" s="22"/>
      <c r="SQO59" s="22"/>
      <c r="SQP59" s="22"/>
      <c r="SQQ59" s="22"/>
      <c r="SQR59" s="22"/>
      <c r="SQS59" s="22"/>
      <c r="SQT59" s="22"/>
      <c r="SQU59" s="22"/>
      <c r="SQV59" s="22"/>
      <c r="SQW59" s="22"/>
      <c r="SQX59" s="22"/>
      <c r="SQY59" s="22"/>
      <c r="SQZ59" s="22"/>
      <c r="SRA59" s="22"/>
      <c r="SRB59" s="22"/>
      <c r="SRC59" s="22"/>
      <c r="SRD59" s="22"/>
      <c r="SRE59" s="22"/>
      <c r="SRF59" s="22"/>
      <c r="SRG59" s="22"/>
      <c r="SRH59" s="22"/>
      <c r="SRI59" s="22"/>
      <c r="SRJ59" s="22"/>
      <c r="SRK59" s="22"/>
      <c r="SRL59" s="22"/>
      <c r="SRM59" s="22"/>
      <c r="SRN59" s="22"/>
      <c r="SRO59" s="22"/>
      <c r="SRP59" s="22"/>
      <c r="SRQ59" s="22"/>
      <c r="SRR59" s="22"/>
      <c r="SRS59" s="22"/>
      <c r="SRT59" s="22"/>
      <c r="SRU59" s="22"/>
      <c r="SRV59" s="22"/>
      <c r="SRW59" s="22"/>
      <c r="SRX59" s="22"/>
      <c r="SRY59" s="22"/>
      <c r="SRZ59" s="22"/>
      <c r="SSA59" s="22"/>
      <c r="SSB59" s="22"/>
      <c r="SSC59" s="22"/>
      <c r="SSD59" s="22"/>
      <c r="SSE59" s="22"/>
      <c r="SSF59" s="22"/>
      <c r="SSG59" s="22"/>
      <c r="SSH59" s="22"/>
      <c r="SSI59" s="22"/>
      <c r="SSJ59" s="22"/>
      <c r="SSK59" s="22"/>
      <c r="SSL59" s="22"/>
      <c r="SSM59" s="22"/>
      <c r="SSN59" s="22"/>
      <c r="SSO59" s="22"/>
      <c r="SSP59" s="22"/>
      <c r="SSQ59" s="22"/>
      <c r="SSR59" s="22"/>
      <c r="SSS59" s="22"/>
      <c r="SST59" s="22"/>
      <c r="SSU59" s="22"/>
      <c r="SSV59" s="22"/>
      <c r="SSW59" s="22"/>
      <c r="SSX59" s="22"/>
      <c r="SSY59" s="22"/>
      <c r="SSZ59" s="22"/>
      <c r="STA59" s="22"/>
      <c r="STB59" s="22"/>
      <c r="STC59" s="22"/>
      <c r="STD59" s="22"/>
      <c r="STE59" s="22"/>
      <c r="STF59" s="22"/>
      <c r="STG59" s="22"/>
      <c r="STH59" s="22"/>
      <c r="STI59" s="22"/>
      <c r="STJ59" s="22"/>
      <c r="STK59" s="22"/>
      <c r="STL59" s="22"/>
      <c r="STM59" s="22"/>
      <c r="STN59" s="22"/>
      <c r="STO59" s="22"/>
      <c r="STP59" s="22"/>
      <c r="STQ59" s="22"/>
      <c r="STR59" s="22"/>
      <c r="STS59" s="22"/>
      <c r="STT59" s="22"/>
      <c r="STU59" s="22"/>
      <c r="STV59" s="22"/>
      <c r="STW59" s="22"/>
      <c r="STX59" s="22"/>
      <c r="STY59" s="22"/>
      <c r="STZ59" s="22"/>
      <c r="SUA59" s="22"/>
      <c r="SUB59" s="22"/>
      <c r="SUC59" s="22"/>
      <c r="SUD59" s="22"/>
      <c r="SUE59" s="22"/>
      <c r="SUF59" s="22"/>
      <c r="SUG59" s="22"/>
      <c r="SUH59" s="22"/>
      <c r="SUI59" s="22"/>
      <c r="SUJ59" s="22"/>
      <c r="SUK59" s="22"/>
      <c r="SUL59" s="22"/>
      <c r="SUM59" s="22"/>
      <c r="SUN59" s="22"/>
      <c r="SUO59" s="22"/>
      <c r="SUP59" s="22"/>
      <c r="SUQ59" s="22"/>
      <c r="SUR59" s="22"/>
      <c r="SUS59" s="22"/>
      <c r="SUT59" s="22"/>
      <c r="SUU59" s="22"/>
      <c r="SUV59" s="22"/>
      <c r="SUW59" s="22"/>
      <c r="SUX59" s="22"/>
      <c r="SUY59" s="22"/>
      <c r="SUZ59" s="22"/>
      <c r="SVA59" s="22"/>
      <c r="SVB59" s="22"/>
      <c r="SVC59" s="22"/>
      <c r="SVD59" s="22"/>
      <c r="SVE59" s="22"/>
      <c r="SVF59" s="22"/>
      <c r="SVG59" s="22"/>
      <c r="SVH59" s="22"/>
      <c r="SVI59" s="22"/>
      <c r="SVJ59" s="22"/>
      <c r="SVK59" s="22"/>
      <c r="SVL59" s="22"/>
      <c r="SVM59" s="22"/>
      <c r="SVN59" s="22"/>
      <c r="SVO59" s="22"/>
      <c r="SVP59" s="22"/>
      <c r="SVQ59" s="22"/>
      <c r="SVR59" s="22"/>
      <c r="SVS59" s="22"/>
      <c r="SVT59" s="22"/>
      <c r="SVU59" s="22"/>
      <c r="SVV59" s="22"/>
      <c r="SVW59" s="22"/>
      <c r="SVX59" s="22"/>
      <c r="SVY59" s="22"/>
      <c r="SVZ59" s="22"/>
      <c r="SWA59" s="22"/>
      <c r="SWB59" s="22"/>
      <c r="SWC59" s="22"/>
      <c r="SWD59" s="22"/>
      <c r="SWE59" s="22"/>
      <c r="SWF59" s="22"/>
      <c r="SWG59" s="22"/>
      <c r="SWH59" s="22"/>
      <c r="SWI59" s="22"/>
      <c r="SWJ59" s="22"/>
      <c r="SWK59" s="22"/>
      <c r="SWL59" s="22"/>
      <c r="SWM59" s="22"/>
      <c r="SWN59" s="22"/>
      <c r="SWO59" s="22"/>
      <c r="SWP59" s="22"/>
      <c r="SWQ59" s="22"/>
      <c r="SWR59" s="22"/>
      <c r="SWS59" s="22"/>
      <c r="SWT59" s="22"/>
      <c r="SWU59" s="22"/>
      <c r="SWV59" s="22"/>
      <c r="SWW59" s="22"/>
      <c r="SWX59" s="22"/>
      <c r="SWY59" s="22"/>
      <c r="SWZ59" s="22"/>
      <c r="SXA59" s="22"/>
      <c r="SXB59" s="22"/>
      <c r="SXC59" s="22"/>
      <c r="SXD59" s="22"/>
      <c r="SXE59" s="22"/>
      <c r="SXF59" s="22"/>
      <c r="SXG59" s="22"/>
      <c r="SXH59" s="22"/>
      <c r="SXI59" s="22"/>
      <c r="SXJ59" s="22"/>
      <c r="SXK59" s="22"/>
      <c r="SXL59" s="22"/>
      <c r="SXM59" s="22"/>
      <c r="SXN59" s="22"/>
      <c r="SXO59" s="22"/>
      <c r="SXP59" s="22"/>
      <c r="SXQ59" s="22"/>
      <c r="SXR59" s="22"/>
      <c r="SXS59" s="22"/>
      <c r="SXT59" s="22"/>
      <c r="SXU59" s="22"/>
      <c r="SXV59" s="22"/>
      <c r="SXW59" s="22"/>
      <c r="SXX59" s="22"/>
      <c r="SXY59" s="22"/>
      <c r="SXZ59" s="22"/>
      <c r="SYA59" s="22"/>
      <c r="SYB59" s="22"/>
      <c r="SYC59" s="22"/>
      <c r="SYD59" s="22"/>
      <c r="SYE59" s="22"/>
      <c r="SYF59" s="22"/>
      <c r="SYG59" s="22"/>
      <c r="SYH59" s="22"/>
      <c r="SYI59" s="22"/>
      <c r="SYJ59" s="22"/>
      <c r="SYK59" s="22"/>
      <c r="SYL59" s="22"/>
      <c r="SYM59" s="22"/>
      <c r="SYN59" s="22"/>
      <c r="SYO59" s="22"/>
      <c r="SYP59" s="22"/>
      <c r="SYQ59" s="22"/>
      <c r="SYR59" s="22"/>
      <c r="SYS59" s="22"/>
      <c r="SYT59" s="22"/>
      <c r="SYU59" s="22"/>
      <c r="SYV59" s="22"/>
      <c r="SYW59" s="22"/>
      <c r="SYX59" s="22"/>
      <c r="SYY59" s="22"/>
      <c r="SYZ59" s="22"/>
      <c r="SZA59" s="22"/>
      <c r="SZB59" s="22"/>
      <c r="SZC59" s="22"/>
      <c r="SZD59" s="22"/>
      <c r="SZE59" s="22"/>
      <c r="SZF59" s="22"/>
      <c r="SZG59" s="22"/>
      <c r="SZH59" s="22"/>
      <c r="SZI59" s="22"/>
      <c r="SZJ59" s="22"/>
      <c r="SZK59" s="22"/>
      <c r="SZL59" s="22"/>
      <c r="SZM59" s="22"/>
      <c r="SZN59" s="22"/>
      <c r="SZO59" s="22"/>
      <c r="SZP59" s="22"/>
      <c r="SZQ59" s="22"/>
      <c r="SZR59" s="22"/>
      <c r="SZS59" s="22"/>
      <c r="SZT59" s="22"/>
      <c r="SZU59" s="22"/>
      <c r="SZV59" s="22"/>
      <c r="SZW59" s="22"/>
      <c r="SZX59" s="22"/>
      <c r="SZY59" s="22"/>
      <c r="SZZ59" s="22"/>
      <c r="TAA59" s="22"/>
      <c r="TAB59" s="22"/>
      <c r="TAC59" s="22"/>
      <c r="TAD59" s="22"/>
      <c r="TAE59" s="22"/>
      <c r="TAF59" s="22"/>
      <c r="TAG59" s="22"/>
      <c r="TAH59" s="22"/>
      <c r="TAI59" s="22"/>
      <c r="TAJ59" s="22"/>
      <c r="TAK59" s="22"/>
      <c r="TAL59" s="22"/>
      <c r="TAM59" s="22"/>
      <c r="TAN59" s="22"/>
      <c r="TAO59" s="22"/>
      <c r="TAP59" s="22"/>
      <c r="TAQ59" s="22"/>
      <c r="TAR59" s="22"/>
      <c r="TAS59" s="22"/>
      <c r="TAT59" s="22"/>
      <c r="TAU59" s="22"/>
      <c r="TAV59" s="22"/>
      <c r="TAW59" s="22"/>
      <c r="TAX59" s="22"/>
      <c r="TAY59" s="22"/>
      <c r="TAZ59" s="22"/>
      <c r="TBA59" s="22"/>
      <c r="TBB59" s="22"/>
      <c r="TBC59" s="22"/>
      <c r="TBD59" s="22"/>
      <c r="TBE59" s="22"/>
      <c r="TBF59" s="22"/>
      <c r="TBG59" s="22"/>
      <c r="TBH59" s="22"/>
      <c r="TBI59" s="22"/>
      <c r="TBJ59" s="22"/>
      <c r="TBK59" s="22"/>
      <c r="TBL59" s="22"/>
      <c r="TBM59" s="22"/>
      <c r="TBN59" s="22"/>
      <c r="TBO59" s="22"/>
      <c r="TBP59" s="22"/>
      <c r="TBQ59" s="22"/>
      <c r="TBR59" s="22"/>
      <c r="TBS59" s="22"/>
      <c r="TBT59" s="22"/>
      <c r="TBU59" s="22"/>
      <c r="TBV59" s="22"/>
      <c r="TBW59" s="22"/>
      <c r="TBX59" s="22"/>
      <c r="TBY59" s="22"/>
      <c r="TBZ59" s="22"/>
      <c r="TCA59" s="22"/>
      <c r="TCB59" s="22"/>
      <c r="TCC59" s="22"/>
      <c r="TCD59" s="22"/>
      <c r="TCE59" s="22"/>
      <c r="TCF59" s="22"/>
      <c r="TCG59" s="22"/>
      <c r="TCH59" s="22"/>
      <c r="TCI59" s="22"/>
      <c r="TCJ59" s="22"/>
      <c r="TCK59" s="22"/>
      <c r="TCL59" s="22"/>
      <c r="TCM59" s="22"/>
      <c r="TCN59" s="22"/>
      <c r="TCO59" s="22"/>
      <c r="TCP59" s="22"/>
      <c r="TCQ59" s="22"/>
      <c r="TCR59" s="22"/>
      <c r="TCS59" s="22"/>
      <c r="TCT59" s="22"/>
      <c r="TCU59" s="22"/>
      <c r="TCV59" s="22"/>
      <c r="TCW59" s="22"/>
      <c r="TCX59" s="22"/>
      <c r="TCY59" s="22"/>
      <c r="TCZ59" s="22"/>
      <c r="TDA59" s="22"/>
      <c r="TDB59" s="22"/>
      <c r="TDC59" s="22"/>
      <c r="TDD59" s="22"/>
      <c r="TDE59" s="22"/>
      <c r="TDF59" s="22"/>
      <c r="TDG59" s="22"/>
      <c r="TDH59" s="22"/>
      <c r="TDI59" s="22"/>
      <c r="TDJ59" s="22"/>
      <c r="TDK59" s="22"/>
      <c r="TDL59" s="22"/>
      <c r="TDM59" s="22"/>
      <c r="TDN59" s="22"/>
      <c r="TDO59" s="22"/>
      <c r="TDP59" s="22"/>
      <c r="TDQ59" s="22"/>
      <c r="TDR59" s="22"/>
      <c r="TDS59" s="22"/>
      <c r="TDT59" s="22"/>
      <c r="TDU59" s="22"/>
      <c r="TDV59" s="22"/>
      <c r="TDW59" s="22"/>
      <c r="TDX59" s="22"/>
      <c r="TDY59" s="22"/>
      <c r="TDZ59" s="22"/>
      <c r="TEA59" s="22"/>
      <c r="TEB59" s="22"/>
      <c r="TEC59" s="22"/>
      <c r="TED59" s="22"/>
      <c r="TEE59" s="22"/>
      <c r="TEF59" s="22"/>
      <c r="TEG59" s="22"/>
      <c r="TEH59" s="22"/>
      <c r="TEI59" s="22"/>
      <c r="TEJ59" s="22"/>
      <c r="TEK59" s="22"/>
      <c r="TEL59" s="22"/>
      <c r="TEM59" s="22"/>
      <c r="TEN59" s="22"/>
      <c r="TEO59" s="22"/>
      <c r="TEP59" s="22"/>
      <c r="TEQ59" s="22"/>
      <c r="TER59" s="22"/>
      <c r="TES59" s="22"/>
      <c r="TET59" s="22"/>
      <c r="TEU59" s="22"/>
      <c r="TEV59" s="22"/>
      <c r="TEW59" s="22"/>
      <c r="TEX59" s="22"/>
      <c r="TEY59" s="22"/>
      <c r="TEZ59" s="22"/>
      <c r="TFA59" s="22"/>
      <c r="TFB59" s="22"/>
      <c r="TFC59" s="22"/>
      <c r="TFD59" s="22"/>
      <c r="TFE59" s="22"/>
      <c r="TFF59" s="22"/>
      <c r="TFG59" s="22"/>
      <c r="TFH59" s="22"/>
      <c r="TFI59" s="22"/>
      <c r="TFJ59" s="22"/>
      <c r="TFK59" s="22"/>
      <c r="TFL59" s="22"/>
      <c r="TFM59" s="22"/>
      <c r="TFN59" s="22"/>
      <c r="TFO59" s="22"/>
      <c r="TFP59" s="22"/>
      <c r="TFQ59" s="22"/>
      <c r="TFR59" s="22"/>
      <c r="TFS59" s="22"/>
      <c r="TFT59" s="22"/>
      <c r="TFU59" s="22"/>
      <c r="TFV59" s="22"/>
      <c r="TFW59" s="22"/>
      <c r="TFX59" s="22"/>
      <c r="TFY59" s="22"/>
      <c r="TFZ59" s="22"/>
      <c r="TGA59" s="22"/>
      <c r="TGB59" s="22"/>
      <c r="TGC59" s="22"/>
      <c r="TGD59" s="22"/>
      <c r="TGE59" s="22"/>
      <c r="TGF59" s="22"/>
      <c r="TGG59" s="22"/>
      <c r="TGH59" s="22"/>
      <c r="TGI59" s="22"/>
      <c r="TGJ59" s="22"/>
      <c r="TGK59" s="22"/>
      <c r="TGL59" s="22"/>
      <c r="TGM59" s="22"/>
      <c r="TGN59" s="22"/>
      <c r="TGO59" s="22"/>
      <c r="TGP59" s="22"/>
      <c r="TGQ59" s="22"/>
      <c r="TGR59" s="22"/>
      <c r="TGS59" s="22"/>
      <c r="TGT59" s="22"/>
      <c r="TGU59" s="22"/>
      <c r="TGV59" s="22"/>
      <c r="TGW59" s="22"/>
      <c r="TGX59" s="22"/>
      <c r="TGY59" s="22"/>
      <c r="TGZ59" s="22"/>
      <c r="THA59" s="22"/>
      <c r="THB59" s="22"/>
      <c r="THC59" s="22"/>
      <c r="THD59" s="22"/>
      <c r="THE59" s="22"/>
      <c r="THF59" s="22"/>
      <c r="THG59" s="22"/>
      <c r="THH59" s="22"/>
      <c r="THI59" s="22"/>
      <c r="THJ59" s="22"/>
      <c r="THK59" s="22"/>
      <c r="THL59" s="22"/>
      <c r="THM59" s="22"/>
      <c r="THN59" s="22"/>
      <c r="THO59" s="22"/>
      <c r="THP59" s="22"/>
      <c r="THQ59" s="22"/>
      <c r="THR59" s="22"/>
      <c r="THS59" s="22"/>
      <c r="THT59" s="22"/>
      <c r="THU59" s="22"/>
      <c r="THV59" s="22"/>
      <c r="THW59" s="22"/>
      <c r="THX59" s="22"/>
      <c r="THY59" s="22"/>
      <c r="THZ59" s="22"/>
      <c r="TIA59" s="22"/>
      <c r="TIB59" s="22"/>
      <c r="TIC59" s="22"/>
      <c r="TID59" s="22"/>
      <c r="TIE59" s="22"/>
      <c r="TIF59" s="22"/>
      <c r="TIG59" s="22"/>
      <c r="TIH59" s="22"/>
      <c r="TII59" s="22"/>
      <c r="TIJ59" s="22"/>
      <c r="TIK59" s="22"/>
      <c r="TIL59" s="22"/>
      <c r="TIM59" s="22"/>
      <c r="TIN59" s="22"/>
      <c r="TIO59" s="22"/>
      <c r="TIP59" s="22"/>
      <c r="TIQ59" s="22"/>
      <c r="TIR59" s="22"/>
      <c r="TIS59" s="22"/>
      <c r="TIT59" s="22"/>
      <c r="TIU59" s="22"/>
      <c r="TIV59" s="22"/>
      <c r="TIW59" s="22"/>
      <c r="TIX59" s="22"/>
      <c r="TIY59" s="22"/>
      <c r="TIZ59" s="22"/>
      <c r="TJA59" s="22"/>
      <c r="TJB59" s="22"/>
      <c r="TJC59" s="22"/>
      <c r="TJD59" s="22"/>
      <c r="TJE59" s="22"/>
      <c r="TJF59" s="22"/>
      <c r="TJG59" s="22"/>
      <c r="TJH59" s="22"/>
      <c r="TJI59" s="22"/>
      <c r="TJJ59" s="22"/>
      <c r="TJK59" s="22"/>
      <c r="TJL59" s="22"/>
      <c r="TJM59" s="22"/>
      <c r="TJN59" s="22"/>
      <c r="TJO59" s="22"/>
      <c r="TJP59" s="22"/>
      <c r="TJQ59" s="22"/>
      <c r="TJR59" s="22"/>
      <c r="TJS59" s="22"/>
      <c r="TJT59" s="22"/>
      <c r="TJU59" s="22"/>
      <c r="TJV59" s="22"/>
      <c r="TJW59" s="22"/>
      <c r="TJX59" s="22"/>
      <c r="TJY59" s="22"/>
      <c r="TJZ59" s="22"/>
      <c r="TKA59" s="22"/>
      <c r="TKB59" s="22"/>
      <c r="TKC59" s="22"/>
      <c r="TKD59" s="22"/>
      <c r="TKE59" s="22"/>
      <c r="TKF59" s="22"/>
      <c r="TKG59" s="22"/>
      <c r="TKH59" s="22"/>
      <c r="TKI59" s="22"/>
      <c r="TKJ59" s="22"/>
      <c r="TKK59" s="22"/>
      <c r="TKL59" s="22"/>
      <c r="TKM59" s="22"/>
      <c r="TKN59" s="22"/>
      <c r="TKO59" s="22"/>
      <c r="TKP59" s="22"/>
      <c r="TKQ59" s="22"/>
      <c r="TKR59" s="22"/>
      <c r="TKS59" s="22"/>
      <c r="TKT59" s="22"/>
      <c r="TKU59" s="22"/>
      <c r="TKV59" s="22"/>
      <c r="TKW59" s="22"/>
      <c r="TKX59" s="22"/>
      <c r="TKY59" s="22"/>
      <c r="TKZ59" s="22"/>
      <c r="TLA59" s="22"/>
      <c r="TLB59" s="22"/>
      <c r="TLC59" s="22"/>
      <c r="TLD59" s="22"/>
      <c r="TLE59" s="22"/>
      <c r="TLF59" s="22"/>
      <c r="TLG59" s="22"/>
      <c r="TLH59" s="22"/>
      <c r="TLI59" s="22"/>
      <c r="TLJ59" s="22"/>
      <c r="TLK59" s="22"/>
      <c r="TLL59" s="22"/>
      <c r="TLM59" s="22"/>
      <c r="TLN59" s="22"/>
      <c r="TLO59" s="22"/>
      <c r="TLP59" s="22"/>
      <c r="TLQ59" s="22"/>
      <c r="TLR59" s="22"/>
      <c r="TLS59" s="22"/>
      <c r="TLT59" s="22"/>
      <c r="TLU59" s="22"/>
      <c r="TLV59" s="22"/>
      <c r="TLW59" s="22"/>
      <c r="TLX59" s="22"/>
      <c r="TLY59" s="22"/>
      <c r="TLZ59" s="22"/>
      <c r="TMA59" s="22"/>
      <c r="TMB59" s="22"/>
      <c r="TMC59" s="22"/>
      <c r="TMD59" s="22"/>
      <c r="TME59" s="22"/>
      <c r="TMF59" s="22"/>
      <c r="TMG59" s="22"/>
      <c r="TMH59" s="22"/>
      <c r="TMI59" s="22"/>
      <c r="TMJ59" s="22"/>
      <c r="TMK59" s="22"/>
      <c r="TML59" s="22"/>
      <c r="TMM59" s="22"/>
      <c r="TMN59" s="22"/>
      <c r="TMO59" s="22"/>
      <c r="TMP59" s="22"/>
      <c r="TMQ59" s="22"/>
      <c r="TMR59" s="22"/>
      <c r="TMS59" s="22"/>
      <c r="TMT59" s="22"/>
      <c r="TMU59" s="22"/>
      <c r="TMV59" s="22"/>
      <c r="TMW59" s="22"/>
      <c r="TMX59" s="22"/>
      <c r="TMY59" s="22"/>
      <c r="TMZ59" s="22"/>
      <c r="TNA59" s="22"/>
      <c r="TNB59" s="22"/>
      <c r="TNC59" s="22"/>
      <c r="TND59" s="22"/>
      <c r="TNE59" s="22"/>
      <c r="TNF59" s="22"/>
      <c r="TNG59" s="22"/>
      <c r="TNH59" s="22"/>
      <c r="TNI59" s="22"/>
      <c r="TNJ59" s="22"/>
      <c r="TNK59" s="22"/>
      <c r="TNL59" s="22"/>
      <c r="TNM59" s="22"/>
      <c r="TNN59" s="22"/>
      <c r="TNO59" s="22"/>
      <c r="TNP59" s="22"/>
      <c r="TNQ59" s="22"/>
      <c r="TNR59" s="22"/>
      <c r="TNS59" s="22"/>
      <c r="TNT59" s="22"/>
      <c r="TNU59" s="22"/>
      <c r="TNV59" s="22"/>
      <c r="TNW59" s="22"/>
      <c r="TNX59" s="22"/>
      <c r="TNY59" s="22"/>
      <c r="TNZ59" s="22"/>
      <c r="TOA59" s="22"/>
      <c r="TOB59" s="22"/>
      <c r="TOC59" s="22"/>
      <c r="TOD59" s="22"/>
      <c r="TOE59" s="22"/>
      <c r="TOF59" s="22"/>
      <c r="TOG59" s="22"/>
      <c r="TOH59" s="22"/>
      <c r="TOI59" s="22"/>
      <c r="TOJ59" s="22"/>
      <c r="TOK59" s="22"/>
      <c r="TOL59" s="22"/>
      <c r="TOM59" s="22"/>
      <c r="TON59" s="22"/>
      <c r="TOO59" s="22"/>
      <c r="TOP59" s="22"/>
      <c r="TOQ59" s="22"/>
      <c r="TOR59" s="22"/>
      <c r="TOS59" s="22"/>
      <c r="TOT59" s="22"/>
      <c r="TOU59" s="22"/>
      <c r="TOV59" s="22"/>
      <c r="TOW59" s="22"/>
      <c r="TOX59" s="22"/>
      <c r="TOY59" s="22"/>
      <c r="TOZ59" s="22"/>
      <c r="TPA59" s="22"/>
      <c r="TPB59" s="22"/>
      <c r="TPC59" s="22"/>
      <c r="TPD59" s="22"/>
      <c r="TPE59" s="22"/>
      <c r="TPF59" s="22"/>
      <c r="TPG59" s="22"/>
      <c r="TPH59" s="22"/>
      <c r="TPI59" s="22"/>
      <c r="TPJ59" s="22"/>
      <c r="TPK59" s="22"/>
      <c r="TPL59" s="22"/>
      <c r="TPM59" s="22"/>
      <c r="TPN59" s="22"/>
      <c r="TPO59" s="22"/>
      <c r="TPP59" s="22"/>
      <c r="TPQ59" s="22"/>
      <c r="TPR59" s="22"/>
      <c r="TPS59" s="22"/>
      <c r="TPT59" s="22"/>
      <c r="TPU59" s="22"/>
      <c r="TPV59" s="22"/>
      <c r="TPW59" s="22"/>
      <c r="TPX59" s="22"/>
      <c r="TPY59" s="22"/>
      <c r="TPZ59" s="22"/>
      <c r="TQA59" s="22"/>
      <c r="TQB59" s="22"/>
      <c r="TQC59" s="22"/>
      <c r="TQD59" s="22"/>
      <c r="TQE59" s="22"/>
      <c r="TQF59" s="22"/>
      <c r="TQG59" s="22"/>
      <c r="TQH59" s="22"/>
      <c r="TQI59" s="22"/>
      <c r="TQJ59" s="22"/>
      <c r="TQK59" s="22"/>
      <c r="TQL59" s="22"/>
      <c r="TQM59" s="22"/>
      <c r="TQN59" s="22"/>
      <c r="TQO59" s="22"/>
      <c r="TQP59" s="22"/>
      <c r="TQQ59" s="22"/>
      <c r="TQR59" s="22"/>
      <c r="TQS59" s="22"/>
      <c r="TQT59" s="22"/>
      <c r="TQU59" s="22"/>
      <c r="TQV59" s="22"/>
      <c r="TQW59" s="22"/>
      <c r="TQX59" s="22"/>
      <c r="TQY59" s="22"/>
      <c r="TQZ59" s="22"/>
      <c r="TRA59" s="22"/>
      <c r="TRB59" s="22"/>
      <c r="TRC59" s="22"/>
      <c r="TRD59" s="22"/>
      <c r="TRE59" s="22"/>
      <c r="TRF59" s="22"/>
      <c r="TRG59" s="22"/>
      <c r="TRH59" s="22"/>
      <c r="TRI59" s="22"/>
      <c r="TRJ59" s="22"/>
      <c r="TRK59" s="22"/>
      <c r="TRL59" s="22"/>
      <c r="TRM59" s="22"/>
      <c r="TRN59" s="22"/>
      <c r="TRO59" s="22"/>
      <c r="TRP59" s="22"/>
      <c r="TRQ59" s="22"/>
      <c r="TRR59" s="22"/>
      <c r="TRS59" s="22"/>
      <c r="TRT59" s="22"/>
      <c r="TRU59" s="22"/>
      <c r="TRV59" s="22"/>
      <c r="TRW59" s="22"/>
      <c r="TRX59" s="22"/>
      <c r="TRY59" s="22"/>
      <c r="TRZ59" s="22"/>
      <c r="TSA59" s="22"/>
      <c r="TSB59" s="22"/>
      <c r="TSC59" s="22"/>
      <c r="TSD59" s="22"/>
      <c r="TSE59" s="22"/>
      <c r="TSF59" s="22"/>
      <c r="TSG59" s="22"/>
      <c r="TSH59" s="22"/>
      <c r="TSI59" s="22"/>
      <c r="TSJ59" s="22"/>
      <c r="TSK59" s="22"/>
      <c r="TSL59" s="22"/>
      <c r="TSM59" s="22"/>
      <c r="TSN59" s="22"/>
      <c r="TSO59" s="22"/>
      <c r="TSP59" s="22"/>
      <c r="TSQ59" s="22"/>
      <c r="TSR59" s="22"/>
      <c r="TSS59" s="22"/>
      <c r="TST59" s="22"/>
      <c r="TSU59" s="22"/>
      <c r="TSV59" s="22"/>
      <c r="TSW59" s="22"/>
      <c r="TSX59" s="22"/>
      <c r="TSY59" s="22"/>
      <c r="TSZ59" s="22"/>
      <c r="TTA59" s="22"/>
      <c r="TTB59" s="22"/>
      <c r="TTC59" s="22"/>
      <c r="TTD59" s="22"/>
      <c r="TTE59" s="22"/>
      <c r="TTF59" s="22"/>
      <c r="TTG59" s="22"/>
      <c r="TTH59" s="22"/>
      <c r="TTI59" s="22"/>
      <c r="TTJ59" s="22"/>
      <c r="TTK59" s="22"/>
      <c r="TTL59" s="22"/>
      <c r="TTM59" s="22"/>
      <c r="TTN59" s="22"/>
      <c r="TTO59" s="22"/>
      <c r="TTP59" s="22"/>
      <c r="TTQ59" s="22"/>
      <c r="TTR59" s="22"/>
      <c r="TTS59" s="22"/>
      <c r="TTT59" s="22"/>
      <c r="TTU59" s="22"/>
      <c r="TTV59" s="22"/>
      <c r="TTW59" s="22"/>
      <c r="TTX59" s="22"/>
      <c r="TTY59" s="22"/>
      <c r="TTZ59" s="22"/>
      <c r="TUA59" s="22"/>
      <c r="TUB59" s="22"/>
      <c r="TUC59" s="22"/>
      <c r="TUD59" s="22"/>
      <c r="TUE59" s="22"/>
      <c r="TUF59" s="22"/>
      <c r="TUG59" s="22"/>
      <c r="TUH59" s="22"/>
      <c r="TUI59" s="22"/>
      <c r="TUJ59" s="22"/>
      <c r="TUK59" s="22"/>
      <c r="TUL59" s="22"/>
      <c r="TUM59" s="22"/>
      <c r="TUN59" s="22"/>
      <c r="TUO59" s="22"/>
      <c r="TUP59" s="22"/>
      <c r="TUQ59" s="22"/>
      <c r="TUR59" s="22"/>
      <c r="TUS59" s="22"/>
      <c r="TUT59" s="22"/>
      <c r="TUU59" s="22"/>
      <c r="TUV59" s="22"/>
      <c r="TUW59" s="22"/>
      <c r="TUX59" s="22"/>
      <c r="TUY59" s="22"/>
      <c r="TUZ59" s="22"/>
      <c r="TVA59" s="22"/>
      <c r="TVB59" s="22"/>
      <c r="TVC59" s="22"/>
      <c r="TVD59" s="22"/>
      <c r="TVE59" s="22"/>
      <c r="TVF59" s="22"/>
      <c r="TVG59" s="22"/>
      <c r="TVH59" s="22"/>
      <c r="TVI59" s="22"/>
      <c r="TVJ59" s="22"/>
      <c r="TVK59" s="22"/>
      <c r="TVL59" s="22"/>
      <c r="TVM59" s="22"/>
      <c r="TVN59" s="22"/>
      <c r="TVO59" s="22"/>
      <c r="TVP59" s="22"/>
      <c r="TVQ59" s="22"/>
      <c r="TVR59" s="22"/>
      <c r="TVS59" s="22"/>
      <c r="TVT59" s="22"/>
      <c r="TVU59" s="22"/>
      <c r="TVV59" s="22"/>
      <c r="TVW59" s="22"/>
      <c r="TVX59" s="22"/>
      <c r="TVY59" s="22"/>
      <c r="TVZ59" s="22"/>
      <c r="TWA59" s="22"/>
      <c r="TWB59" s="22"/>
      <c r="TWC59" s="22"/>
      <c r="TWD59" s="22"/>
      <c r="TWE59" s="22"/>
      <c r="TWF59" s="22"/>
      <c r="TWG59" s="22"/>
      <c r="TWH59" s="22"/>
      <c r="TWI59" s="22"/>
      <c r="TWJ59" s="22"/>
      <c r="TWK59" s="22"/>
      <c r="TWL59" s="22"/>
      <c r="TWM59" s="22"/>
      <c r="TWN59" s="22"/>
      <c r="TWO59" s="22"/>
      <c r="TWP59" s="22"/>
      <c r="TWQ59" s="22"/>
      <c r="TWR59" s="22"/>
      <c r="TWS59" s="22"/>
      <c r="TWT59" s="22"/>
      <c r="TWU59" s="22"/>
      <c r="TWV59" s="22"/>
      <c r="TWW59" s="22"/>
      <c r="TWX59" s="22"/>
      <c r="TWY59" s="22"/>
      <c r="TWZ59" s="22"/>
      <c r="TXA59" s="22"/>
      <c r="TXB59" s="22"/>
      <c r="TXC59" s="22"/>
      <c r="TXD59" s="22"/>
      <c r="TXE59" s="22"/>
      <c r="TXF59" s="22"/>
      <c r="TXG59" s="22"/>
      <c r="TXH59" s="22"/>
      <c r="TXI59" s="22"/>
      <c r="TXJ59" s="22"/>
      <c r="TXK59" s="22"/>
      <c r="TXL59" s="22"/>
      <c r="TXM59" s="22"/>
      <c r="TXN59" s="22"/>
      <c r="TXO59" s="22"/>
      <c r="TXP59" s="22"/>
      <c r="TXQ59" s="22"/>
      <c r="TXR59" s="22"/>
      <c r="TXS59" s="22"/>
      <c r="TXT59" s="22"/>
      <c r="TXU59" s="22"/>
      <c r="TXV59" s="22"/>
      <c r="TXW59" s="22"/>
      <c r="TXX59" s="22"/>
      <c r="TXY59" s="22"/>
      <c r="TXZ59" s="22"/>
      <c r="TYA59" s="22"/>
      <c r="TYB59" s="22"/>
      <c r="TYC59" s="22"/>
      <c r="TYD59" s="22"/>
      <c r="TYE59" s="22"/>
      <c r="TYF59" s="22"/>
      <c r="TYG59" s="22"/>
      <c r="TYH59" s="22"/>
      <c r="TYI59" s="22"/>
      <c r="TYJ59" s="22"/>
      <c r="TYK59" s="22"/>
      <c r="TYL59" s="22"/>
      <c r="TYM59" s="22"/>
      <c r="TYN59" s="22"/>
      <c r="TYO59" s="22"/>
      <c r="TYP59" s="22"/>
      <c r="TYQ59" s="22"/>
      <c r="TYR59" s="22"/>
      <c r="TYS59" s="22"/>
      <c r="TYT59" s="22"/>
      <c r="TYU59" s="22"/>
      <c r="TYV59" s="22"/>
      <c r="TYW59" s="22"/>
      <c r="TYX59" s="22"/>
      <c r="TYY59" s="22"/>
      <c r="TYZ59" s="22"/>
      <c r="TZA59" s="22"/>
      <c r="TZB59" s="22"/>
      <c r="TZC59" s="22"/>
      <c r="TZD59" s="22"/>
      <c r="TZE59" s="22"/>
      <c r="TZF59" s="22"/>
      <c r="TZG59" s="22"/>
      <c r="TZH59" s="22"/>
      <c r="TZI59" s="22"/>
      <c r="TZJ59" s="22"/>
      <c r="TZK59" s="22"/>
      <c r="TZL59" s="22"/>
      <c r="TZM59" s="22"/>
      <c r="TZN59" s="22"/>
      <c r="TZO59" s="22"/>
      <c r="TZP59" s="22"/>
      <c r="TZQ59" s="22"/>
      <c r="TZR59" s="22"/>
      <c r="TZS59" s="22"/>
      <c r="TZT59" s="22"/>
      <c r="TZU59" s="22"/>
      <c r="TZV59" s="22"/>
      <c r="TZW59" s="22"/>
      <c r="TZX59" s="22"/>
      <c r="TZY59" s="22"/>
      <c r="TZZ59" s="22"/>
      <c r="UAA59" s="22"/>
      <c r="UAB59" s="22"/>
      <c r="UAC59" s="22"/>
      <c r="UAD59" s="22"/>
      <c r="UAE59" s="22"/>
      <c r="UAF59" s="22"/>
      <c r="UAG59" s="22"/>
      <c r="UAH59" s="22"/>
      <c r="UAI59" s="22"/>
      <c r="UAJ59" s="22"/>
      <c r="UAK59" s="22"/>
      <c r="UAL59" s="22"/>
      <c r="UAM59" s="22"/>
      <c r="UAN59" s="22"/>
      <c r="UAO59" s="22"/>
      <c r="UAP59" s="22"/>
      <c r="UAQ59" s="22"/>
      <c r="UAR59" s="22"/>
      <c r="UAS59" s="22"/>
      <c r="UAT59" s="22"/>
      <c r="UAU59" s="22"/>
      <c r="UAV59" s="22"/>
      <c r="UAW59" s="22"/>
      <c r="UAX59" s="22"/>
      <c r="UAY59" s="22"/>
      <c r="UAZ59" s="22"/>
      <c r="UBA59" s="22"/>
      <c r="UBB59" s="22"/>
      <c r="UBC59" s="22"/>
      <c r="UBD59" s="22"/>
      <c r="UBE59" s="22"/>
      <c r="UBF59" s="22"/>
      <c r="UBG59" s="22"/>
      <c r="UBH59" s="22"/>
      <c r="UBI59" s="22"/>
      <c r="UBJ59" s="22"/>
      <c r="UBK59" s="22"/>
      <c r="UBL59" s="22"/>
      <c r="UBM59" s="22"/>
      <c r="UBN59" s="22"/>
      <c r="UBO59" s="22"/>
      <c r="UBP59" s="22"/>
      <c r="UBQ59" s="22"/>
      <c r="UBR59" s="22"/>
      <c r="UBS59" s="22"/>
      <c r="UBT59" s="22"/>
      <c r="UBU59" s="22"/>
      <c r="UBV59" s="22"/>
      <c r="UBW59" s="22"/>
      <c r="UBX59" s="22"/>
      <c r="UBY59" s="22"/>
      <c r="UBZ59" s="22"/>
      <c r="UCA59" s="22"/>
      <c r="UCB59" s="22"/>
      <c r="UCC59" s="22"/>
      <c r="UCD59" s="22"/>
      <c r="UCE59" s="22"/>
      <c r="UCF59" s="22"/>
      <c r="UCG59" s="22"/>
      <c r="UCH59" s="22"/>
      <c r="UCI59" s="22"/>
      <c r="UCJ59" s="22"/>
      <c r="UCK59" s="22"/>
      <c r="UCL59" s="22"/>
      <c r="UCM59" s="22"/>
      <c r="UCN59" s="22"/>
      <c r="UCO59" s="22"/>
      <c r="UCP59" s="22"/>
      <c r="UCQ59" s="22"/>
      <c r="UCR59" s="22"/>
      <c r="UCS59" s="22"/>
      <c r="UCT59" s="22"/>
      <c r="UCU59" s="22"/>
      <c r="UCV59" s="22"/>
      <c r="UCW59" s="22"/>
      <c r="UCX59" s="22"/>
      <c r="UCY59" s="22"/>
      <c r="UCZ59" s="22"/>
      <c r="UDA59" s="22"/>
      <c r="UDB59" s="22"/>
      <c r="UDC59" s="22"/>
      <c r="UDD59" s="22"/>
      <c r="UDE59" s="22"/>
      <c r="UDF59" s="22"/>
      <c r="UDG59" s="22"/>
      <c r="UDH59" s="22"/>
      <c r="UDI59" s="22"/>
      <c r="UDJ59" s="22"/>
      <c r="UDK59" s="22"/>
      <c r="UDL59" s="22"/>
      <c r="UDM59" s="22"/>
      <c r="UDN59" s="22"/>
      <c r="UDO59" s="22"/>
      <c r="UDP59" s="22"/>
      <c r="UDQ59" s="22"/>
      <c r="UDR59" s="22"/>
      <c r="UDS59" s="22"/>
      <c r="UDT59" s="22"/>
      <c r="UDU59" s="22"/>
      <c r="UDV59" s="22"/>
      <c r="UDW59" s="22"/>
      <c r="UDX59" s="22"/>
      <c r="UDY59" s="22"/>
      <c r="UDZ59" s="22"/>
      <c r="UEA59" s="22"/>
      <c r="UEB59" s="22"/>
      <c r="UEC59" s="22"/>
      <c r="UED59" s="22"/>
      <c r="UEE59" s="22"/>
      <c r="UEF59" s="22"/>
      <c r="UEG59" s="22"/>
      <c r="UEH59" s="22"/>
      <c r="UEI59" s="22"/>
      <c r="UEJ59" s="22"/>
      <c r="UEK59" s="22"/>
      <c r="UEL59" s="22"/>
      <c r="UEM59" s="22"/>
      <c r="UEN59" s="22"/>
      <c r="UEO59" s="22"/>
      <c r="UEP59" s="22"/>
      <c r="UEQ59" s="22"/>
      <c r="UER59" s="22"/>
      <c r="UES59" s="22"/>
      <c r="UET59" s="22"/>
      <c r="UEU59" s="22"/>
      <c r="UEV59" s="22"/>
      <c r="UEW59" s="22"/>
      <c r="UEX59" s="22"/>
      <c r="UEY59" s="22"/>
      <c r="UEZ59" s="22"/>
      <c r="UFA59" s="22"/>
      <c r="UFB59" s="22"/>
      <c r="UFC59" s="22"/>
      <c r="UFD59" s="22"/>
      <c r="UFE59" s="22"/>
      <c r="UFF59" s="22"/>
      <c r="UFG59" s="22"/>
      <c r="UFH59" s="22"/>
      <c r="UFI59" s="22"/>
      <c r="UFJ59" s="22"/>
      <c r="UFK59" s="22"/>
      <c r="UFL59" s="22"/>
      <c r="UFM59" s="22"/>
      <c r="UFN59" s="22"/>
      <c r="UFO59" s="22"/>
      <c r="UFP59" s="22"/>
      <c r="UFQ59" s="22"/>
      <c r="UFR59" s="22"/>
      <c r="UFS59" s="22"/>
      <c r="UFT59" s="22"/>
      <c r="UFU59" s="22"/>
      <c r="UFV59" s="22"/>
      <c r="UFW59" s="22"/>
      <c r="UFX59" s="22"/>
      <c r="UFY59" s="22"/>
      <c r="UFZ59" s="22"/>
      <c r="UGA59" s="22"/>
      <c r="UGB59" s="22"/>
      <c r="UGC59" s="22"/>
      <c r="UGD59" s="22"/>
      <c r="UGE59" s="22"/>
      <c r="UGF59" s="22"/>
      <c r="UGG59" s="22"/>
      <c r="UGH59" s="22"/>
      <c r="UGI59" s="22"/>
      <c r="UGJ59" s="22"/>
      <c r="UGK59" s="22"/>
      <c r="UGL59" s="22"/>
      <c r="UGM59" s="22"/>
      <c r="UGN59" s="22"/>
      <c r="UGO59" s="22"/>
      <c r="UGP59" s="22"/>
      <c r="UGQ59" s="22"/>
      <c r="UGR59" s="22"/>
      <c r="UGS59" s="22"/>
      <c r="UGT59" s="22"/>
      <c r="UGU59" s="22"/>
      <c r="UGV59" s="22"/>
      <c r="UGW59" s="22"/>
      <c r="UGX59" s="22"/>
      <c r="UGY59" s="22"/>
      <c r="UGZ59" s="22"/>
      <c r="UHA59" s="22"/>
      <c r="UHB59" s="22"/>
      <c r="UHC59" s="22"/>
      <c r="UHD59" s="22"/>
      <c r="UHE59" s="22"/>
      <c r="UHF59" s="22"/>
      <c r="UHG59" s="22"/>
      <c r="UHH59" s="22"/>
      <c r="UHI59" s="22"/>
      <c r="UHJ59" s="22"/>
      <c r="UHK59" s="22"/>
      <c r="UHL59" s="22"/>
      <c r="UHM59" s="22"/>
      <c r="UHN59" s="22"/>
      <c r="UHO59" s="22"/>
      <c r="UHP59" s="22"/>
      <c r="UHQ59" s="22"/>
      <c r="UHR59" s="22"/>
      <c r="UHS59" s="22"/>
      <c r="UHT59" s="22"/>
      <c r="UHU59" s="22"/>
      <c r="UHV59" s="22"/>
      <c r="UHW59" s="22"/>
      <c r="UHX59" s="22"/>
      <c r="UHY59" s="22"/>
      <c r="UHZ59" s="22"/>
      <c r="UIA59" s="22"/>
      <c r="UIB59" s="22"/>
      <c r="UIC59" s="22"/>
      <c r="UID59" s="22"/>
      <c r="UIE59" s="22"/>
      <c r="UIF59" s="22"/>
      <c r="UIG59" s="22"/>
      <c r="UIH59" s="22"/>
      <c r="UII59" s="22"/>
      <c r="UIJ59" s="22"/>
      <c r="UIK59" s="22"/>
      <c r="UIL59" s="22"/>
      <c r="UIM59" s="22"/>
      <c r="UIN59" s="22"/>
      <c r="UIO59" s="22"/>
      <c r="UIP59" s="22"/>
      <c r="UIQ59" s="22"/>
      <c r="UIR59" s="22"/>
      <c r="UIS59" s="22"/>
      <c r="UIT59" s="22"/>
      <c r="UIU59" s="22"/>
      <c r="UIV59" s="22"/>
      <c r="UIW59" s="22"/>
      <c r="UIX59" s="22"/>
      <c r="UIY59" s="22"/>
      <c r="UIZ59" s="22"/>
      <c r="UJA59" s="22"/>
      <c r="UJB59" s="22"/>
      <c r="UJC59" s="22"/>
      <c r="UJD59" s="22"/>
      <c r="UJE59" s="22"/>
      <c r="UJF59" s="22"/>
      <c r="UJG59" s="22"/>
      <c r="UJH59" s="22"/>
      <c r="UJI59" s="22"/>
      <c r="UJJ59" s="22"/>
      <c r="UJK59" s="22"/>
      <c r="UJL59" s="22"/>
      <c r="UJM59" s="22"/>
      <c r="UJN59" s="22"/>
      <c r="UJO59" s="22"/>
      <c r="UJP59" s="22"/>
      <c r="UJQ59" s="22"/>
      <c r="UJR59" s="22"/>
      <c r="UJS59" s="22"/>
      <c r="UJT59" s="22"/>
      <c r="UJU59" s="22"/>
      <c r="UJV59" s="22"/>
      <c r="UJW59" s="22"/>
      <c r="UJX59" s="22"/>
      <c r="UJY59" s="22"/>
      <c r="UJZ59" s="22"/>
      <c r="UKA59" s="22"/>
      <c r="UKB59" s="22"/>
      <c r="UKC59" s="22"/>
      <c r="UKD59" s="22"/>
      <c r="UKE59" s="22"/>
      <c r="UKF59" s="22"/>
      <c r="UKG59" s="22"/>
      <c r="UKH59" s="22"/>
      <c r="UKI59" s="22"/>
      <c r="UKJ59" s="22"/>
      <c r="UKK59" s="22"/>
      <c r="UKL59" s="22"/>
      <c r="UKM59" s="22"/>
      <c r="UKN59" s="22"/>
      <c r="UKO59" s="22"/>
      <c r="UKP59" s="22"/>
      <c r="UKQ59" s="22"/>
      <c r="UKR59" s="22"/>
      <c r="UKS59" s="22"/>
      <c r="UKT59" s="22"/>
      <c r="UKU59" s="22"/>
      <c r="UKV59" s="22"/>
      <c r="UKW59" s="22"/>
      <c r="UKX59" s="22"/>
      <c r="UKY59" s="22"/>
      <c r="UKZ59" s="22"/>
      <c r="ULA59" s="22"/>
      <c r="ULB59" s="22"/>
      <c r="ULC59" s="22"/>
      <c r="ULD59" s="22"/>
      <c r="ULE59" s="22"/>
      <c r="ULF59" s="22"/>
      <c r="ULG59" s="22"/>
      <c r="ULH59" s="22"/>
      <c r="ULI59" s="22"/>
      <c r="ULJ59" s="22"/>
      <c r="ULK59" s="22"/>
      <c r="ULL59" s="22"/>
      <c r="ULM59" s="22"/>
      <c r="ULN59" s="22"/>
      <c r="ULO59" s="22"/>
      <c r="ULP59" s="22"/>
      <c r="ULQ59" s="22"/>
      <c r="ULR59" s="22"/>
      <c r="ULS59" s="22"/>
      <c r="ULT59" s="22"/>
      <c r="ULU59" s="22"/>
      <c r="ULV59" s="22"/>
      <c r="ULW59" s="22"/>
      <c r="ULX59" s="22"/>
      <c r="ULY59" s="22"/>
      <c r="ULZ59" s="22"/>
      <c r="UMA59" s="22"/>
      <c r="UMB59" s="22"/>
      <c r="UMC59" s="22"/>
      <c r="UMD59" s="22"/>
      <c r="UME59" s="22"/>
      <c r="UMF59" s="22"/>
      <c r="UMG59" s="22"/>
      <c r="UMH59" s="22"/>
      <c r="UMI59" s="22"/>
      <c r="UMJ59" s="22"/>
      <c r="UMK59" s="22"/>
      <c r="UML59" s="22"/>
      <c r="UMM59" s="22"/>
      <c r="UMN59" s="22"/>
      <c r="UMO59" s="22"/>
      <c r="UMP59" s="22"/>
      <c r="UMQ59" s="22"/>
      <c r="UMR59" s="22"/>
      <c r="UMS59" s="22"/>
      <c r="UMT59" s="22"/>
      <c r="UMU59" s="22"/>
      <c r="UMV59" s="22"/>
      <c r="UMW59" s="22"/>
      <c r="UMX59" s="22"/>
      <c r="UMY59" s="22"/>
      <c r="UMZ59" s="22"/>
      <c r="UNA59" s="22"/>
      <c r="UNB59" s="22"/>
      <c r="UNC59" s="22"/>
      <c r="UND59" s="22"/>
      <c r="UNE59" s="22"/>
      <c r="UNF59" s="22"/>
      <c r="UNG59" s="22"/>
      <c r="UNH59" s="22"/>
      <c r="UNI59" s="22"/>
      <c r="UNJ59" s="22"/>
      <c r="UNK59" s="22"/>
      <c r="UNL59" s="22"/>
      <c r="UNM59" s="22"/>
      <c r="UNN59" s="22"/>
      <c r="UNO59" s="22"/>
      <c r="UNP59" s="22"/>
      <c r="UNQ59" s="22"/>
      <c r="UNR59" s="22"/>
      <c r="UNS59" s="22"/>
      <c r="UNT59" s="22"/>
      <c r="UNU59" s="22"/>
      <c r="UNV59" s="22"/>
      <c r="UNW59" s="22"/>
      <c r="UNX59" s="22"/>
      <c r="UNY59" s="22"/>
      <c r="UNZ59" s="22"/>
      <c r="UOA59" s="22"/>
      <c r="UOB59" s="22"/>
      <c r="UOC59" s="22"/>
      <c r="UOD59" s="22"/>
      <c r="UOE59" s="22"/>
      <c r="UOF59" s="22"/>
      <c r="UOG59" s="22"/>
      <c r="UOH59" s="22"/>
      <c r="UOI59" s="22"/>
      <c r="UOJ59" s="22"/>
      <c r="UOK59" s="22"/>
      <c r="UOL59" s="22"/>
      <c r="UOM59" s="22"/>
      <c r="UON59" s="22"/>
      <c r="UOO59" s="22"/>
      <c r="UOP59" s="22"/>
      <c r="UOQ59" s="22"/>
      <c r="UOR59" s="22"/>
      <c r="UOS59" s="22"/>
      <c r="UOT59" s="22"/>
      <c r="UOU59" s="22"/>
      <c r="UOV59" s="22"/>
      <c r="UOW59" s="22"/>
      <c r="UOX59" s="22"/>
      <c r="UOY59" s="22"/>
      <c r="UOZ59" s="22"/>
      <c r="UPA59" s="22"/>
      <c r="UPB59" s="22"/>
      <c r="UPC59" s="22"/>
      <c r="UPD59" s="22"/>
      <c r="UPE59" s="22"/>
      <c r="UPF59" s="22"/>
      <c r="UPG59" s="22"/>
      <c r="UPH59" s="22"/>
      <c r="UPI59" s="22"/>
      <c r="UPJ59" s="22"/>
      <c r="UPK59" s="22"/>
      <c r="UPL59" s="22"/>
      <c r="UPM59" s="22"/>
      <c r="UPN59" s="22"/>
      <c r="UPO59" s="22"/>
      <c r="UPP59" s="22"/>
      <c r="UPQ59" s="22"/>
      <c r="UPR59" s="22"/>
      <c r="UPS59" s="22"/>
      <c r="UPT59" s="22"/>
      <c r="UPU59" s="22"/>
      <c r="UPV59" s="22"/>
      <c r="UPW59" s="22"/>
      <c r="UPX59" s="22"/>
      <c r="UPY59" s="22"/>
      <c r="UPZ59" s="22"/>
      <c r="UQA59" s="22"/>
      <c r="UQB59" s="22"/>
      <c r="UQC59" s="22"/>
      <c r="UQD59" s="22"/>
      <c r="UQE59" s="22"/>
      <c r="UQF59" s="22"/>
      <c r="UQG59" s="22"/>
      <c r="UQH59" s="22"/>
      <c r="UQI59" s="22"/>
      <c r="UQJ59" s="22"/>
      <c r="UQK59" s="22"/>
      <c r="UQL59" s="22"/>
      <c r="UQM59" s="22"/>
      <c r="UQN59" s="22"/>
      <c r="UQO59" s="22"/>
      <c r="UQP59" s="22"/>
      <c r="UQQ59" s="22"/>
      <c r="UQR59" s="22"/>
      <c r="UQS59" s="22"/>
      <c r="UQT59" s="22"/>
      <c r="UQU59" s="22"/>
      <c r="UQV59" s="22"/>
      <c r="UQW59" s="22"/>
      <c r="UQX59" s="22"/>
      <c r="UQY59" s="22"/>
      <c r="UQZ59" s="22"/>
      <c r="URA59" s="22"/>
      <c r="URB59" s="22"/>
      <c r="URC59" s="22"/>
      <c r="URD59" s="22"/>
      <c r="URE59" s="22"/>
      <c r="URF59" s="22"/>
      <c r="URG59" s="22"/>
      <c r="URH59" s="22"/>
      <c r="URI59" s="22"/>
      <c r="URJ59" s="22"/>
      <c r="URK59" s="22"/>
      <c r="URL59" s="22"/>
      <c r="URM59" s="22"/>
      <c r="URN59" s="22"/>
      <c r="URO59" s="22"/>
      <c r="URP59" s="22"/>
      <c r="URQ59" s="22"/>
      <c r="URR59" s="22"/>
      <c r="URS59" s="22"/>
      <c r="URT59" s="22"/>
      <c r="URU59" s="22"/>
      <c r="URV59" s="22"/>
      <c r="URW59" s="22"/>
      <c r="URX59" s="22"/>
      <c r="URY59" s="22"/>
      <c r="URZ59" s="22"/>
      <c r="USA59" s="22"/>
      <c r="USB59" s="22"/>
      <c r="USC59" s="22"/>
      <c r="USD59" s="22"/>
      <c r="USE59" s="22"/>
      <c r="USF59" s="22"/>
      <c r="USG59" s="22"/>
      <c r="USH59" s="22"/>
      <c r="USI59" s="22"/>
      <c r="USJ59" s="22"/>
      <c r="USK59" s="22"/>
      <c r="USL59" s="22"/>
      <c r="USM59" s="22"/>
      <c r="USN59" s="22"/>
      <c r="USO59" s="22"/>
      <c r="USP59" s="22"/>
      <c r="USQ59" s="22"/>
      <c r="USR59" s="22"/>
      <c r="USS59" s="22"/>
      <c r="UST59" s="22"/>
      <c r="USU59" s="22"/>
      <c r="USV59" s="22"/>
      <c r="USW59" s="22"/>
      <c r="USX59" s="22"/>
      <c r="USY59" s="22"/>
      <c r="USZ59" s="22"/>
      <c r="UTA59" s="22"/>
      <c r="UTB59" s="22"/>
      <c r="UTC59" s="22"/>
      <c r="UTD59" s="22"/>
      <c r="UTE59" s="22"/>
      <c r="UTF59" s="22"/>
      <c r="UTG59" s="22"/>
      <c r="UTH59" s="22"/>
      <c r="UTI59" s="22"/>
      <c r="UTJ59" s="22"/>
      <c r="UTK59" s="22"/>
      <c r="UTL59" s="22"/>
      <c r="UTM59" s="22"/>
      <c r="UTN59" s="22"/>
      <c r="UTO59" s="22"/>
      <c r="UTP59" s="22"/>
      <c r="UTQ59" s="22"/>
      <c r="UTR59" s="22"/>
      <c r="UTS59" s="22"/>
      <c r="UTT59" s="22"/>
      <c r="UTU59" s="22"/>
      <c r="UTV59" s="22"/>
      <c r="UTW59" s="22"/>
      <c r="UTX59" s="22"/>
      <c r="UTY59" s="22"/>
      <c r="UTZ59" s="22"/>
      <c r="UUA59" s="22"/>
      <c r="UUB59" s="22"/>
      <c r="UUC59" s="22"/>
      <c r="UUD59" s="22"/>
      <c r="UUE59" s="22"/>
      <c r="UUF59" s="22"/>
      <c r="UUG59" s="22"/>
      <c r="UUH59" s="22"/>
      <c r="UUI59" s="22"/>
      <c r="UUJ59" s="22"/>
      <c r="UUK59" s="22"/>
      <c r="UUL59" s="22"/>
      <c r="UUM59" s="22"/>
      <c r="UUN59" s="22"/>
      <c r="UUO59" s="22"/>
      <c r="UUP59" s="22"/>
      <c r="UUQ59" s="22"/>
      <c r="UUR59" s="22"/>
      <c r="UUS59" s="22"/>
      <c r="UUT59" s="22"/>
      <c r="UUU59" s="22"/>
      <c r="UUV59" s="22"/>
      <c r="UUW59" s="22"/>
      <c r="UUX59" s="22"/>
      <c r="UUY59" s="22"/>
      <c r="UUZ59" s="22"/>
      <c r="UVA59" s="22"/>
      <c r="UVB59" s="22"/>
      <c r="UVC59" s="22"/>
      <c r="UVD59" s="22"/>
      <c r="UVE59" s="22"/>
      <c r="UVF59" s="22"/>
      <c r="UVG59" s="22"/>
      <c r="UVH59" s="22"/>
      <c r="UVI59" s="22"/>
      <c r="UVJ59" s="22"/>
      <c r="UVK59" s="22"/>
      <c r="UVL59" s="22"/>
      <c r="UVM59" s="22"/>
      <c r="UVN59" s="22"/>
      <c r="UVO59" s="22"/>
      <c r="UVP59" s="22"/>
      <c r="UVQ59" s="22"/>
      <c r="UVR59" s="22"/>
      <c r="UVS59" s="22"/>
      <c r="UVT59" s="22"/>
      <c r="UVU59" s="22"/>
      <c r="UVV59" s="22"/>
      <c r="UVW59" s="22"/>
      <c r="UVX59" s="22"/>
      <c r="UVY59" s="22"/>
      <c r="UVZ59" s="22"/>
      <c r="UWA59" s="22"/>
      <c r="UWB59" s="22"/>
      <c r="UWC59" s="22"/>
      <c r="UWD59" s="22"/>
      <c r="UWE59" s="22"/>
      <c r="UWF59" s="22"/>
      <c r="UWG59" s="22"/>
      <c r="UWH59" s="22"/>
      <c r="UWI59" s="22"/>
      <c r="UWJ59" s="22"/>
      <c r="UWK59" s="22"/>
      <c r="UWL59" s="22"/>
      <c r="UWM59" s="22"/>
      <c r="UWN59" s="22"/>
      <c r="UWO59" s="22"/>
      <c r="UWP59" s="22"/>
      <c r="UWQ59" s="22"/>
      <c r="UWR59" s="22"/>
      <c r="UWS59" s="22"/>
      <c r="UWT59" s="22"/>
      <c r="UWU59" s="22"/>
      <c r="UWV59" s="22"/>
      <c r="UWW59" s="22"/>
      <c r="UWX59" s="22"/>
      <c r="UWY59" s="22"/>
      <c r="UWZ59" s="22"/>
      <c r="UXA59" s="22"/>
      <c r="UXB59" s="22"/>
      <c r="UXC59" s="22"/>
      <c r="UXD59" s="22"/>
      <c r="UXE59" s="22"/>
      <c r="UXF59" s="22"/>
      <c r="UXG59" s="22"/>
      <c r="UXH59" s="22"/>
      <c r="UXI59" s="22"/>
      <c r="UXJ59" s="22"/>
      <c r="UXK59" s="22"/>
      <c r="UXL59" s="22"/>
      <c r="UXM59" s="22"/>
      <c r="UXN59" s="22"/>
      <c r="UXO59" s="22"/>
      <c r="UXP59" s="22"/>
      <c r="UXQ59" s="22"/>
      <c r="UXR59" s="22"/>
      <c r="UXS59" s="22"/>
      <c r="UXT59" s="22"/>
      <c r="UXU59" s="22"/>
      <c r="UXV59" s="22"/>
      <c r="UXW59" s="22"/>
      <c r="UXX59" s="22"/>
      <c r="UXY59" s="22"/>
      <c r="UXZ59" s="22"/>
      <c r="UYA59" s="22"/>
      <c r="UYB59" s="22"/>
      <c r="UYC59" s="22"/>
      <c r="UYD59" s="22"/>
      <c r="UYE59" s="22"/>
      <c r="UYF59" s="22"/>
      <c r="UYG59" s="22"/>
      <c r="UYH59" s="22"/>
      <c r="UYI59" s="22"/>
      <c r="UYJ59" s="22"/>
      <c r="UYK59" s="22"/>
      <c r="UYL59" s="22"/>
      <c r="UYM59" s="22"/>
      <c r="UYN59" s="22"/>
      <c r="UYO59" s="22"/>
      <c r="UYP59" s="22"/>
      <c r="UYQ59" s="22"/>
      <c r="UYR59" s="22"/>
      <c r="UYS59" s="22"/>
      <c r="UYT59" s="22"/>
      <c r="UYU59" s="22"/>
      <c r="UYV59" s="22"/>
      <c r="UYW59" s="22"/>
      <c r="UYX59" s="22"/>
      <c r="UYY59" s="22"/>
      <c r="UYZ59" s="22"/>
      <c r="UZA59" s="22"/>
      <c r="UZB59" s="22"/>
      <c r="UZC59" s="22"/>
      <c r="UZD59" s="22"/>
      <c r="UZE59" s="22"/>
      <c r="UZF59" s="22"/>
      <c r="UZG59" s="22"/>
      <c r="UZH59" s="22"/>
      <c r="UZI59" s="22"/>
      <c r="UZJ59" s="22"/>
      <c r="UZK59" s="22"/>
      <c r="UZL59" s="22"/>
      <c r="UZM59" s="22"/>
      <c r="UZN59" s="22"/>
      <c r="UZO59" s="22"/>
      <c r="UZP59" s="22"/>
      <c r="UZQ59" s="22"/>
      <c r="UZR59" s="22"/>
      <c r="UZS59" s="22"/>
      <c r="UZT59" s="22"/>
      <c r="UZU59" s="22"/>
      <c r="UZV59" s="22"/>
      <c r="UZW59" s="22"/>
      <c r="UZX59" s="22"/>
      <c r="UZY59" s="22"/>
      <c r="UZZ59" s="22"/>
      <c r="VAA59" s="22"/>
      <c r="VAB59" s="22"/>
      <c r="VAC59" s="22"/>
      <c r="VAD59" s="22"/>
      <c r="VAE59" s="22"/>
      <c r="VAF59" s="22"/>
      <c r="VAG59" s="22"/>
      <c r="VAH59" s="22"/>
      <c r="VAI59" s="22"/>
      <c r="VAJ59" s="22"/>
      <c r="VAK59" s="22"/>
      <c r="VAL59" s="22"/>
      <c r="VAM59" s="22"/>
      <c r="VAN59" s="22"/>
      <c r="VAO59" s="22"/>
      <c r="VAP59" s="22"/>
      <c r="VAQ59" s="22"/>
      <c r="VAR59" s="22"/>
      <c r="VAS59" s="22"/>
      <c r="VAT59" s="22"/>
      <c r="VAU59" s="22"/>
      <c r="VAV59" s="22"/>
      <c r="VAW59" s="22"/>
      <c r="VAX59" s="22"/>
      <c r="VAY59" s="22"/>
      <c r="VAZ59" s="22"/>
      <c r="VBA59" s="22"/>
      <c r="VBB59" s="22"/>
      <c r="VBC59" s="22"/>
      <c r="VBD59" s="22"/>
      <c r="VBE59" s="22"/>
      <c r="VBF59" s="22"/>
      <c r="VBG59" s="22"/>
      <c r="VBH59" s="22"/>
      <c r="VBI59" s="22"/>
      <c r="VBJ59" s="22"/>
      <c r="VBK59" s="22"/>
      <c r="VBL59" s="22"/>
      <c r="VBM59" s="22"/>
      <c r="VBN59" s="22"/>
      <c r="VBO59" s="22"/>
      <c r="VBP59" s="22"/>
      <c r="VBQ59" s="22"/>
      <c r="VBR59" s="22"/>
      <c r="VBS59" s="22"/>
      <c r="VBT59" s="22"/>
      <c r="VBU59" s="22"/>
      <c r="VBV59" s="22"/>
      <c r="VBW59" s="22"/>
      <c r="VBX59" s="22"/>
      <c r="VBY59" s="22"/>
      <c r="VBZ59" s="22"/>
      <c r="VCA59" s="22"/>
      <c r="VCB59" s="22"/>
      <c r="VCC59" s="22"/>
      <c r="VCD59" s="22"/>
      <c r="VCE59" s="22"/>
      <c r="VCF59" s="22"/>
      <c r="VCG59" s="22"/>
      <c r="VCH59" s="22"/>
      <c r="VCI59" s="22"/>
      <c r="VCJ59" s="22"/>
      <c r="VCK59" s="22"/>
      <c r="VCL59" s="22"/>
      <c r="VCM59" s="22"/>
      <c r="VCN59" s="22"/>
      <c r="VCO59" s="22"/>
      <c r="VCP59" s="22"/>
      <c r="VCQ59" s="22"/>
      <c r="VCR59" s="22"/>
      <c r="VCS59" s="22"/>
      <c r="VCT59" s="22"/>
      <c r="VCU59" s="22"/>
      <c r="VCV59" s="22"/>
      <c r="VCW59" s="22"/>
      <c r="VCX59" s="22"/>
      <c r="VCY59" s="22"/>
      <c r="VCZ59" s="22"/>
      <c r="VDA59" s="22"/>
      <c r="VDB59" s="22"/>
      <c r="VDC59" s="22"/>
      <c r="VDD59" s="22"/>
      <c r="VDE59" s="22"/>
      <c r="VDF59" s="22"/>
      <c r="VDG59" s="22"/>
      <c r="VDH59" s="22"/>
      <c r="VDI59" s="22"/>
      <c r="VDJ59" s="22"/>
      <c r="VDK59" s="22"/>
      <c r="VDL59" s="22"/>
      <c r="VDM59" s="22"/>
      <c r="VDN59" s="22"/>
      <c r="VDO59" s="22"/>
      <c r="VDP59" s="22"/>
      <c r="VDQ59" s="22"/>
      <c r="VDR59" s="22"/>
      <c r="VDS59" s="22"/>
      <c r="VDT59" s="22"/>
      <c r="VDU59" s="22"/>
      <c r="VDV59" s="22"/>
      <c r="VDW59" s="22"/>
      <c r="VDX59" s="22"/>
      <c r="VDY59" s="22"/>
      <c r="VDZ59" s="22"/>
      <c r="VEA59" s="22"/>
      <c r="VEB59" s="22"/>
      <c r="VEC59" s="22"/>
      <c r="VED59" s="22"/>
      <c r="VEE59" s="22"/>
      <c r="VEF59" s="22"/>
      <c r="VEG59" s="22"/>
      <c r="VEH59" s="22"/>
      <c r="VEI59" s="22"/>
      <c r="VEJ59" s="22"/>
      <c r="VEK59" s="22"/>
      <c r="VEL59" s="22"/>
      <c r="VEM59" s="22"/>
      <c r="VEN59" s="22"/>
      <c r="VEO59" s="22"/>
      <c r="VEP59" s="22"/>
      <c r="VEQ59" s="22"/>
      <c r="VER59" s="22"/>
      <c r="VES59" s="22"/>
      <c r="VET59" s="22"/>
      <c r="VEU59" s="22"/>
      <c r="VEV59" s="22"/>
      <c r="VEW59" s="22"/>
      <c r="VEX59" s="22"/>
      <c r="VEY59" s="22"/>
      <c r="VEZ59" s="22"/>
      <c r="VFA59" s="22"/>
      <c r="VFB59" s="22"/>
      <c r="VFC59" s="22"/>
      <c r="VFD59" s="22"/>
      <c r="VFE59" s="22"/>
      <c r="VFF59" s="22"/>
      <c r="VFG59" s="22"/>
      <c r="VFH59" s="22"/>
      <c r="VFI59" s="22"/>
      <c r="VFJ59" s="22"/>
      <c r="VFK59" s="22"/>
      <c r="VFL59" s="22"/>
      <c r="VFM59" s="22"/>
      <c r="VFN59" s="22"/>
      <c r="VFO59" s="22"/>
      <c r="VFP59" s="22"/>
      <c r="VFQ59" s="22"/>
      <c r="VFR59" s="22"/>
      <c r="VFS59" s="22"/>
      <c r="VFT59" s="22"/>
      <c r="VFU59" s="22"/>
      <c r="VFV59" s="22"/>
      <c r="VFW59" s="22"/>
      <c r="VFX59" s="22"/>
      <c r="VFY59" s="22"/>
      <c r="VFZ59" s="22"/>
      <c r="VGA59" s="22"/>
      <c r="VGB59" s="22"/>
      <c r="VGC59" s="22"/>
      <c r="VGD59" s="22"/>
      <c r="VGE59" s="22"/>
      <c r="VGF59" s="22"/>
      <c r="VGG59" s="22"/>
      <c r="VGH59" s="22"/>
      <c r="VGI59" s="22"/>
      <c r="VGJ59" s="22"/>
      <c r="VGK59" s="22"/>
      <c r="VGL59" s="22"/>
      <c r="VGM59" s="22"/>
      <c r="VGN59" s="22"/>
      <c r="VGO59" s="22"/>
      <c r="VGP59" s="22"/>
      <c r="VGQ59" s="22"/>
      <c r="VGR59" s="22"/>
      <c r="VGS59" s="22"/>
      <c r="VGT59" s="22"/>
      <c r="VGU59" s="22"/>
      <c r="VGV59" s="22"/>
      <c r="VGW59" s="22"/>
      <c r="VGX59" s="22"/>
      <c r="VGY59" s="22"/>
      <c r="VGZ59" s="22"/>
      <c r="VHA59" s="22"/>
      <c r="VHB59" s="22"/>
      <c r="VHC59" s="22"/>
      <c r="VHD59" s="22"/>
      <c r="VHE59" s="22"/>
      <c r="VHF59" s="22"/>
      <c r="VHG59" s="22"/>
      <c r="VHH59" s="22"/>
      <c r="VHI59" s="22"/>
      <c r="VHJ59" s="22"/>
      <c r="VHK59" s="22"/>
      <c r="VHL59" s="22"/>
      <c r="VHM59" s="22"/>
      <c r="VHN59" s="22"/>
      <c r="VHO59" s="22"/>
      <c r="VHP59" s="22"/>
      <c r="VHQ59" s="22"/>
      <c r="VHR59" s="22"/>
      <c r="VHS59" s="22"/>
      <c r="VHT59" s="22"/>
      <c r="VHU59" s="22"/>
      <c r="VHV59" s="22"/>
      <c r="VHW59" s="22"/>
      <c r="VHX59" s="22"/>
      <c r="VHY59" s="22"/>
      <c r="VHZ59" s="22"/>
      <c r="VIA59" s="22"/>
      <c r="VIB59" s="22"/>
      <c r="VIC59" s="22"/>
      <c r="VID59" s="22"/>
      <c r="VIE59" s="22"/>
      <c r="VIF59" s="22"/>
      <c r="VIG59" s="22"/>
      <c r="VIH59" s="22"/>
      <c r="VII59" s="22"/>
      <c r="VIJ59" s="22"/>
      <c r="VIK59" s="22"/>
      <c r="VIL59" s="22"/>
      <c r="VIM59" s="22"/>
      <c r="VIN59" s="22"/>
      <c r="VIO59" s="22"/>
      <c r="VIP59" s="22"/>
      <c r="VIQ59" s="22"/>
      <c r="VIR59" s="22"/>
      <c r="VIS59" s="22"/>
      <c r="VIT59" s="22"/>
      <c r="VIU59" s="22"/>
      <c r="VIV59" s="22"/>
      <c r="VIW59" s="22"/>
      <c r="VIX59" s="22"/>
      <c r="VIY59" s="22"/>
      <c r="VIZ59" s="22"/>
      <c r="VJA59" s="22"/>
      <c r="VJB59" s="22"/>
      <c r="VJC59" s="22"/>
      <c r="VJD59" s="22"/>
      <c r="VJE59" s="22"/>
      <c r="VJF59" s="22"/>
      <c r="VJG59" s="22"/>
      <c r="VJH59" s="22"/>
      <c r="VJI59" s="22"/>
      <c r="VJJ59" s="22"/>
      <c r="VJK59" s="22"/>
      <c r="VJL59" s="22"/>
      <c r="VJM59" s="22"/>
      <c r="VJN59" s="22"/>
      <c r="VJO59" s="22"/>
      <c r="VJP59" s="22"/>
      <c r="VJQ59" s="22"/>
      <c r="VJR59" s="22"/>
      <c r="VJS59" s="22"/>
      <c r="VJT59" s="22"/>
      <c r="VJU59" s="22"/>
      <c r="VJV59" s="22"/>
      <c r="VJW59" s="22"/>
      <c r="VJX59" s="22"/>
      <c r="VJY59" s="22"/>
      <c r="VJZ59" s="22"/>
      <c r="VKA59" s="22"/>
      <c r="VKB59" s="22"/>
      <c r="VKC59" s="22"/>
      <c r="VKD59" s="22"/>
      <c r="VKE59" s="22"/>
      <c r="VKF59" s="22"/>
      <c r="VKG59" s="22"/>
      <c r="VKH59" s="22"/>
      <c r="VKI59" s="22"/>
      <c r="VKJ59" s="22"/>
      <c r="VKK59" s="22"/>
      <c r="VKL59" s="22"/>
      <c r="VKM59" s="22"/>
      <c r="VKN59" s="22"/>
      <c r="VKO59" s="22"/>
      <c r="VKP59" s="22"/>
      <c r="VKQ59" s="22"/>
      <c r="VKR59" s="22"/>
      <c r="VKS59" s="22"/>
      <c r="VKT59" s="22"/>
      <c r="VKU59" s="22"/>
      <c r="VKV59" s="22"/>
      <c r="VKW59" s="22"/>
      <c r="VKX59" s="22"/>
      <c r="VKY59" s="22"/>
      <c r="VKZ59" s="22"/>
      <c r="VLA59" s="22"/>
      <c r="VLB59" s="22"/>
      <c r="VLC59" s="22"/>
      <c r="VLD59" s="22"/>
      <c r="VLE59" s="22"/>
      <c r="VLF59" s="22"/>
      <c r="VLG59" s="22"/>
      <c r="VLH59" s="22"/>
      <c r="VLI59" s="22"/>
      <c r="VLJ59" s="22"/>
      <c r="VLK59" s="22"/>
      <c r="VLL59" s="22"/>
      <c r="VLM59" s="22"/>
      <c r="VLN59" s="22"/>
      <c r="VLO59" s="22"/>
      <c r="VLP59" s="22"/>
      <c r="VLQ59" s="22"/>
      <c r="VLR59" s="22"/>
      <c r="VLS59" s="22"/>
      <c r="VLT59" s="22"/>
      <c r="VLU59" s="22"/>
      <c r="VLV59" s="22"/>
      <c r="VLW59" s="22"/>
      <c r="VLX59" s="22"/>
      <c r="VLY59" s="22"/>
      <c r="VLZ59" s="22"/>
      <c r="VMA59" s="22"/>
      <c r="VMB59" s="22"/>
      <c r="VMC59" s="22"/>
      <c r="VMD59" s="22"/>
      <c r="VME59" s="22"/>
      <c r="VMF59" s="22"/>
      <c r="VMG59" s="22"/>
      <c r="VMH59" s="22"/>
      <c r="VMI59" s="22"/>
      <c r="VMJ59" s="22"/>
      <c r="VMK59" s="22"/>
      <c r="VML59" s="22"/>
      <c r="VMM59" s="22"/>
      <c r="VMN59" s="22"/>
      <c r="VMO59" s="22"/>
      <c r="VMP59" s="22"/>
      <c r="VMQ59" s="22"/>
      <c r="VMR59" s="22"/>
      <c r="VMS59" s="22"/>
      <c r="VMT59" s="22"/>
      <c r="VMU59" s="22"/>
      <c r="VMV59" s="22"/>
      <c r="VMW59" s="22"/>
      <c r="VMX59" s="22"/>
      <c r="VMY59" s="22"/>
      <c r="VMZ59" s="22"/>
      <c r="VNA59" s="22"/>
      <c r="VNB59" s="22"/>
      <c r="VNC59" s="22"/>
      <c r="VND59" s="22"/>
      <c r="VNE59" s="22"/>
      <c r="VNF59" s="22"/>
      <c r="VNG59" s="22"/>
      <c r="VNH59" s="22"/>
      <c r="VNI59" s="22"/>
      <c r="VNJ59" s="22"/>
      <c r="VNK59" s="22"/>
      <c r="VNL59" s="22"/>
      <c r="VNM59" s="22"/>
      <c r="VNN59" s="22"/>
      <c r="VNO59" s="22"/>
      <c r="VNP59" s="22"/>
      <c r="VNQ59" s="22"/>
      <c r="VNR59" s="22"/>
      <c r="VNS59" s="22"/>
      <c r="VNT59" s="22"/>
      <c r="VNU59" s="22"/>
      <c r="VNV59" s="22"/>
      <c r="VNW59" s="22"/>
      <c r="VNX59" s="22"/>
      <c r="VNY59" s="22"/>
      <c r="VNZ59" s="22"/>
      <c r="VOA59" s="22"/>
      <c r="VOB59" s="22"/>
      <c r="VOC59" s="22"/>
      <c r="VOD59" s="22"/>
      <c r="VOE59" s="22"/>
      <c r="VOF59" s="22"/>
      <c r="VOG59" s="22"/>
      <c r="VOH59" s="22"/>
      <c r="VOI59" s="22"/>
      <c r="VOJ59" s="22"/>
      <c r="VOK59" s="22"/>
      <c r="VOL59" s="22"/>
      <c r="VOM59" s="22"/>
      <c r="VON59" s="22"/>
      <c r="VOO59" s="22"/>
      <c r="VOP59" s="22"/>
      <c r="VOQ59" s="22"/>
      <c r="VOR59" s="22"/>
      <c r="VOS59" s="22"/>
      <c r="VOT59" s="22"/>
      <c r="VOU59" s="22"/>
      <c r="VOV59" s="22"/>
      <c r="VOW59" s="22"/>
      <c r="VOX59" s="22"/>
      <c r="VOY59" s="22"/>
      <c r="VOZ59" s="22"/>
      <c r="VPA59" s="22"/>
      <c r="VPB59" s="22"/>
      <c r="VPC59" s="22"/>
      <c r="VPD59" s="22"/>
      <c r="VPE59" s="22"/>
      <c r="VPF59" s="22"/>
      <c r="VPG59" s="22"/>
      <c r="VPH59" s="22"/>
      <c r="VPI59" s="22"/>
      <c r="VPJ59" s="22"/>
      <c r="VPK59" s="22"/>
      <c r="VPL59" s="22"/>
      <c r="VPM59" s="22"/>
      <c r="VPN59" s="22"/>
      <c r="VPO59" s="22"/>
      <c r="VPP59" s="22"/>
      <c r="VPQ59" s="22"/>
      <c r="VPR59" s="22"/>
      <c r="VPS59" s="22"/>
      <c r="VPT59" s="22"/>
      <c r="VPU59" s="22"/>
      <c r="VPV59" s="22"/>
      <c r="VPW59" s="22"/>
      <c r="VPX59" s="22"/>
      <c r="VPY59" s="22"/>
      <c r="VPZ59" s="22"/>
      <c r="VQA59" s="22"/>
      <c r="VQB59" s="22"/>
      <c r="VQC59" s="22"/>
      <c r="VQD59" s="22"/>
      <c r="VQE59" s="22"/>
      <c r="VQF59" s="22"/>
      <c r="VQG59" s="22"/>
      <c r="VQH59" s="22"/>
      <c r="VQI59" s="22"/>
      <c r="VQJ59" s="22"/>
      <c r="VQK59" s="22"/>
      <c r="VQL59" s="22"/>
      <c r="VQM59" s="22"/>
      <c r="VQN59" s="22"/>
      <c r="VQO59" s="22"/>
      <c r="VQP59" s="22"/>
      <c r="VQQ59" s="22"/>
      <c r="VQR59" s="22"/>
      <c r="VQS59" s="22"/>
      <c r="VQT59" s="22"/>
      <c r="VQU59" s="22"/>
      <c r="VQV59" s="22"/>
      <c r="VQW59" s="22"/>
      <c r="VQX59" s="22"/>
      <c r="VQY59" s="22"/>
      <c r="VQZ59" s="22"/>
      <c r="VRA59" s="22"/>
      <c r="VRB59" s="22"/>
      <c r="VRC59" s="22"/>
      <c r="VRD59" s="22"/>
      <c r="VRE59" s="22"/>
      <c r="VRF59" s="22"/>
      <c r="VRG59" s="22"/>
      <c r="VRH59" s="22"/>
      <c r="VRI59" s="22"/>
      <c r="VRJ59" s="22"/>
      <c r="VRK59" s="22"/>
      <c r="VRL59" s="22"/>
      <c r="VRM59" s="22"/>
      <c r="VRN59" s="22"/>
      <c r="VRO59" s="22"/>
      <c r="VRP59" s="22"/>
      <c r="VRQ59" s="22"/>
      <c r="VRR59" s="22"/>
      <c r="VRS59" s="22"/>
      <c r="VRT59" s="22"/>
      <c r="VRU59" s="22"/>
      <c r="VRV59" s="22"/>
      <c r="VRW59" s="22"/>
      <c r="VRX59" s="22"/>
      <c r="VRY59" s="22"/>
      <c r="VRZ59" s="22"/>
      <c r="VSA59" s="22"/>
      <c r="VSB59" s="22"/>
      <c r="VSC59" s="22"/>
      <c r="VSD59" s="22"/>
      <c r="VSE59" s="22"/>
      <c r="VSF59" s="22"/>
      <c r="VSG59" s="22"/>
      <c r="VSH59" s="22"/>
      <c r="VSI59" s="22"/>
      <c r="VSJ59" s="22"/>
      <c r="VSK59" s="22"/>
      <c r="VSL59" s="22"/>
      <c r="VSM59" s="22"/>
      <c r="VSN59" s="22"/>
      <c r="VSO59" s="22"/>
      <c r="VSP59" s="22"/>
      <c r="VSQ59" s="22"/>
      <c r="VSR59" s="22"/>
      <c r="VSS59" s="22"/>
      <c r="VST59" s="22"/>
      <c r="VSU59" s="22"/>
      <c r="VSV59" s="22"/>
      <c r="VSW59" s="22"/>
      <c r="VSX59" s="22"/>
      <c r="VSY59" s="22"/>
      <c r="VSZ59" s="22"/>
      <c r="VTA59" s="22"/>
      <c r="VTB59" s="22"/>
      <c r="VTC59" s="22"/>
      <c r="VTD59" s="22"/>
      <c r="VTE59" s="22"/>
      <c r="VTF59" s="22"/>
      <c r="VTG59" s="22"/>
      <c r="VTH59" s="22"/>
      <c r="VTI59" s="22"/>
      <c r="VTJ59" s="22"/>
      <c r="VTK59" s="22"/>
      <c r="VTL59" s="22"/>
      <c r="VTM59" s="22"/>
      <c r="VTN59" s="22"/>
      <c r="VTO59" s="22"/>
      <c r="VTP59" s="22"/>
      <c r="VTQ59" s="22"/>
      <c r="VTR59" s="22"/>
      <c r="VTS59" s="22"/>
      <c r="VTT59" s="22"/>
      <c r="VTU59" s="22"/>
      <c r="VTV59" s="22"/>
      <c r="VTW59" s="22"/>
      <c r="VTX59" s="22"/>
      <c r="VTY59" s="22"/>
      <c r="VTZ59" s="22"/>
      <c r="VUA59" s="22"/>
      <c r="VUB59" s="22"/>
      <c r="VUC59" s="22"/>
      <c r="VUD59" s="22"/>
      <c r="VUE59" s="22"/>
      <c r="VUF59" s="22"/>
      <c r="VUG59" s="22"/>
      <c r="VUH59" s="22"/>
      <c r="VUI59" s="22"/>
      <c r="VUJ59" s="22"/>
      <c r="VUK59" s="22"/>
      <c r="VUL59" s="22"/>
      <c r="VUM59" s="22"/>
      <c r="VUN59" s="22"/>
      <c r="VUO59" s="22"/>
      <c r="VUP59" s="22"/>
      <c r="VUQ59" s="22"/>
      <c r="VUR59" s="22"/>
      <c r="VUS59" s="22"/>
      <c r="VUT59" s="22"/>
      <c r="VUU59" s="22"/>
      <c r="VUV59" s="22"/>
      <c r="VUW59" s="22"/>
      <c r="VUX59" s="22"/>
      <c r="VUY59" s="22"/>
      <c r="VUZ59" s="22"/>
      <c r="VVA59" s="22"/>
      <c r="VVB59" s="22"/>
      <c r="VVC59" s="22"/>
      <c r="VVD59" s="22"/>
      <c r="VVE59" s="22"/>
      <c r="VVF59" s="22"/>
      <c r="VVG59" s="22"/>
      <c r="VVH59" s="22"/>
      <c r="VVI59" s="22"/>
      <c r="VVJ59" s="22"/>
      <c r="VVK59" s="22"/>
      <c r="VVL59" s="22"/>
      <c r="VVM59" s="22"/>
      <c r="VVN59" s="22"/>
      <c r="VVO59" s="22"/>
      <c r="VVP59" s="22"/>
      <c r="VVQ59" s="22"/>
      <c r="VVR59" s="22"/>
      <c r="VVS59" s="22"/>
      <c r="VVT59" s="22"/>
      <c r="VVU59" s="22"/>
      <c r="VVV59" s="22"/>
      <c r="VVW59" s="22"/>
      <c r="VVX59" s="22"/>
      <c r="VVY59" s="22"/>
      <c r="VVZ59" s="22"/>
      <c r="VWA59" s="22"/>
      <c r="VWB59" s="22"/>
      <c r="VWC59" s="22"/>
      <c r="VWD59" s="22"/>
      <c r="VWE59" s="22"/>
      <c r="VWF59" s="22"/>
      <c r="VWG59" s="22"/>
      <c r="VWH59" s="22"/>
      <c r="VWI59" s="22"/>
      <c r="VWJ59" s="22"/>
      <c r="VWK59" s="22"/>
      <c r="VWL59" s="22"/>
      <c r="VWM59" s="22"/>
      <c r="VWN59" s="22"/>
      <c r="VWO59" s="22"/>
      <c r="VWP59" s="22"/>
      <c r="VWQ59" s="22"/>
      <c r="VWR59" s="22"/>
      <c r="VWS59" s="22"/>
      <c r="VWT59" s="22"/>
      <c r="VWU59" s="22"/>
      <c r="VWV59" s="22"/>
      <c r="VWW59" s="22"/>
      <c r="VWX59" s="22"/>
      <c r="VWY59" s="22"/>
      <c r="VWZ59" s="22"/>
      <c r="VXA59" s="22"/>
      <c r="VXB59" s="22"/>
      <c r="VXC59" s="22"/>
      <c r="VXD59" s="22"/>
      <c r="VXE59" s="22"/>
      <c r="VXF59" s="22"/>
      <c r="VXG59" s="22"/>
      <c r="VXH59" s="22"/>
      <c r="VXI59" s="22"/>
      <c r="VXJ59" s="22"/>
      <c r="VXK59" s="22"/>
      <c r="VXL59" s="22"/>
      <c r="VXM59" s="22"/>
      <c r="VXN59" s="22"/>
      <c r="VXO59" s="22"/>
      <c r="VXP59" s="22"/>
      <c r="VXQ59" s="22"/>
      <c r="VXR59" s="22"/>
      <c r="VXS59" s="22"/>
      <c r="VXT59" s="22"/>
      <c r="VXU59" s="22"/>
      <c r="VXV59" s="22"/>
      <c r="VXW59" s="22"/>
      <c r="VXX59" s="22"/>
      <c r="VXY59" s="22"/>
      <c r="VXZ59" s="22"/>
      <c r="VYA59" s="22"/>
      <c r="VYB59" s="22"/>
      <c r="VYC59" s="22"/>
      <c r="VYD59" s="22"/>
      <c r="VYE59" s="22"/>
      <c r="VYF59" s="22"/>
      <c r="VYG59" s="22"/>
      <c r="VYH59" s="22"/>
      <c r="VYI59" s="22"/>
      <c r="VYJ59" s="22"/>
      <c r="VYK59" s="22"/>
      <c r="VYL59" s="22"/>
      <c r="VYM59" s="22"/>
      <c r="VYN59" s="22"/>
      <c r="VYO59" s="22"/>
      <c r="VYP59" s="22"/>
      <c r="VYQ59" s="22"/>
      <c r="VYR59" s="22"/>
      <c r="VYS59" s="22"/>
      <c r="VYT59" s="22"/>
      <c r="VYU59" s="22"/>
      <c r="VYV59" s="22"/>
      <c r="VYW59" s="22"/>
      <c r="VYX59" s="22"/>
      <c r="VYY59" s="22"/>
      <c r="VYZ59" s="22"/>
      <c r="VZA59" s="22"/>
      <c r="VZB59" s="22"/>
      <c r="VZC59" s="22"/>
      <c r="VZD59" s="22"/>
      <c r="VZE59" s="22"/>
      <c r="VZF59" s="22"/>
      <c r="VZG59" s="22"/>
      <c r="VZH59" s="22"/>
      <c r="VZI59" s="22"/>
      <c r="VZJ59" s="22"/>
      <c r="VZK59" s="22"/>
      <c r="VZL59" s="22"/>
      <c r="VZM59" s="22"/>
      <c r="VZN59" s="22"/>
      <c r="VZO59" s="22"/>
      <c r="VZP59" s="22"/>
      <c r="VZQ59" s="22"/>
      <c r="VZR59" s="22"/>
      <c r="VZS59" s="22"/>
      <c r="VZT59" s="22"/>
      <c r="VZU59" s="22"/>
      <c r="VZV59" s="22"/>
      <c r="VZW59" s="22"/>
      <c r="VZX59" s="22"/>
      <c r="VZY59" s="22"/>
      <c r="VZZ59" s="22"/>
      <c r="WAA59" s="22"/>
      <c r="WAB59" s="22"/>
      <c r="WAC59" s="22"/>
      <c r="WAD59" s="22"/>
      <c r="WAE59" s="22"/>
      <c r="WAF59" s="22"/>
      <c r="WAG59" s="22"/>
      <c r="WAH59" s="22"/>
      <c r="WAI59" s="22"/>
      <c r="WAJ59" s="22"/>
      <c r="WAK59" s="22"/>
      <c r="WAL59" s="22"/>
      <c r="WAM59" s="22"/>
      <c r="WAN59" s="22"/>
      <c r="WAO59" s="22"/>
      <c r="WAP59" s="22"/>
      <c r="WAQ59" s="22"/>
      <c r="WAR59" s="22"/>
      <c r="WAS59" s="22"/>
      <c r="WAT59" s="22"/>
      <c r="WAU59" s="22"/>
      <c r="WAV59" s="22"/>
      <c r="WAW59" s="22"/>
      <c r="WAX59" s="22"/>
      <c r="WAY59" s="22"/>
      <c r="WAZ59" s="22"/>
      <c r="WBA59" s="22"/>
      <c r="WBB59" s="22"/>
      <c r="WBC59" s="22"/>
      <c r="WBD59" s="22"/>
      <c r="WBE59" s="22"/>
      <c r="WBF59" s="22"/>
      <c r="WBG59" s="22"/>
      <c r="WBH59" s="22"/>
      <c r="WBI59" s="22"/>
      <c r="WBJ59" s="22"/>
      <c r="WBK59" s="22"/>
      <c r="WBL59" s="22"/>
      <c r="WBM59" s="22"/>
      <c r="WBN59" s="22"/>
      <c r="WBO59" s="22"/>
      <c r="WBP59" s="22"/>
      <c r="WBQ59" s="22"/>
      <c r="WBR59" s="22"/>
      <c r="WBS59" s="22"/>
      <c r="WBT59" s="22"/>
      <c r="WBU59" s="22"/>
      <c r="WBV59" s="22"/>
      <c r="WBW59" s="22"/>
      <c r="WBX59" s="22"/>
      <c r="WBY59" s="22"/>
      <c r="WBZ59" s="22"/>
      <c r="WCA59" s="22"/>
      <c r="WCB59" s="22"/>
      <c r="WCC59" s="22"/>
      <c r="WCD59" s="22"/>
      <c r="WCE59" s="22"/>
      <c r="WCF59" s="22"/>
      <c r="WCG59" s="22"/>
      <c r="WCH59" s="22"/>
      <c r="WCI59" s="22"/>
      <c r="WCJ59" s="22"/>
      <c r="WCK59" s="22"/>
      <c r="WCL59" s="22"/>
      <c r="WCM59" s="22"/>
      <c r="WCN59" s="22"/>
      <c r="WCO59" s="22"/>
      <c r="WCP59" s="22"/>
      <c r="WCQ59" s="22"/>
      <c r="WCR59" s="22"/>
      <c r="WCS59" s="22"/>
      <c r="WCT59" s="22"/>
      <c r="WCU59" s="22"/>
      <c r="WCV59" s="22"/>
      <c r="WCW59" s="22"/>
      <c r="WCX59" s="22"/>
      <c r="WCY59" s="22"/>
      <c r="WCZ59" s="22"/>
      <c r="WDA59" s="22"/>
      <c r="WDB59" s="22"/>
      <c r="WDC59" s="22"/>
      <c r="WDD59" s="22"/>
      <c r="WDE59" s="22"/>
      <c r="WDF59" s="22"/>
      <c r="WDG59" s="22"/>
      <c r="WDH59" s="22"/>
      <c r="WDI59" s="22"/>
      <c r="WDJ59" s="22"/>
      <c r="WDK59" s="22"/>
      <c r="WDL59" s="22"/>
      <c r="WDM59" s="22"/>
      <c r="WDN59" s="22"/>
      <c r="WDO59" s="22"/>
      <c r="WDP59" s="22"/>
      <c r="WDQ59" s="22"/>
      <c r="WDR59" s="22"/>
      <c r="WDS59" s="22"/>
      <c r="WDT59" s="22"/>
      <c r="WDU59" s="22"/>
      <c r="WDV59" s="22"/>
      <c r="WDW59" s="22"/>
      <c r="WDX59" s="22"/>
      <c r="WDY59" s="22"/>
      <c r="WDZ59" s="22"/>
      <c r="WEA59" s="22"/>
      <c r="WEB59" s="22"/>
      <c r="WEC59" s="22"/>
      <c r="WED59" s="22"/>
      <c r="WEE59" s="22"/>
      <c r="WEF59" s="22"/>
      <c r="WEG59" s="22"/>
      <c r="WEH59" s="22"/>
      <c r="WEI59" s="22"/>
      <c r="WEJ59" s="22"/>
      <c r="WEK59" s="22"/>
      <c r="WEL59" s="22"/>
      <c r="WEM59" s="22"/>
      <c r="WEN59" s="22"/>
      <c r="WEO59" s="22"/>
      <c r="WEP59" s="22"/>
      <c r="WEQ59" s="22"/>
      <c r="WER59" s="22"/>
      <c r="WES59" s="22"/>
      <c r="WET59" s="22"/>
      <c r="WEU59" s="22"/>
      <c r="WEV59" s="22"/>
      <c r="WEW59" s="22"/>
      <c r="WEX59" s="22"/>
      <c r="WEY59" s="22"/>
      <c r="WEZ59" s="22"/>
      <c r="WFA59" s="22"/>
      <c r="WFB59" s="22"/>
      <c r="WFC59" s="22"/>
      <c r="WFD59" s="22"/>
      <c r="WFE59" s="22"/>
      <c r="WFF59" s="22"/>
      <c r="WFG59" s="22"/>
      <c r="WFH59" s="22"/>
      <c r="WFI59" s="22"/>
      <c r="WFJ59" s="22"/>
      <c r="WFK59" s="22"/>
      <c r="WFL59" s="22"/>
      <c r="WFM59" s="22"/>
      <c r="WFN59" s="22"/>
      <c r="WFO59" s="22"/>
      <c r="WFP59" s="22"/>
      <c r="WFQ59" s="22"/>
      <c r="WFR59" s="22"/>
      <c r="WFS59" s="22"/>
      <c r="WFT59" s="22"/>
      <c r="WFU59" s="22"/>
      <c r="WFV59" s="22"/>
      <c r="WFW59" s="22"/>
      <c r="WFX59" s="22"/>
      <c r="WFY59" s="22"/>
      <c r="WFZ59" s="22"/>
      <c r="WGA59" s="22"/>
      <c r="WGB59" s="22"/>
      <c r="WGC59" s="22"/>
      <c r="WGD59" s="22"/>
      <c r="WGE59" s="22"/>
      <c r="WGF59" s="22"/>
      <c r="WGG59" s="22"/>
      <c r="WGH59" s="22"/>
      <c r="WGI59" s="22"/>
      <c r="WGJ59" s="22"/>
      <c r="WGK59" s="22"/>
      <c r="WGL59" s="22"/>
      <c r="WGM59" s="22"/>
      <c r="WGN59" s="22"/>
      <c r="WGO59" s="22"/>
      <c r="WGP59" s="22"/>
      <c r="WGQ59" s="22"/>
      <c r="WGR59" s="22"/>
      <c r="WGS59" s="22"/>
      <c r="WGT59" s="22"/>
      <c r="WGU59" s="22"/>
      <c r="WGV59" s="22"/>
      <c r="WGW59" s="22"/>
      <c r="WGX59" s="22"/>
      <c r="WGY59" s="22"/>
      <c r="WGZ59" s="22"/>
      <c r="WHA59" s="22"/>
      <c r="WHB59" s="22"/>
      <c r="WHC59" s="22"/>
      <c r="WHD59" s="22"/>
      <c r="WHE59" s="22"/>
      <c r="WHF59" s="22"/>
      <c r="WHG59" s="22"/>
      <c r="WHH59" s="22"/>
      <c r="WHI59" s="22"/>
      <c r="WHJ59" s="22"/>
      <c r="WHK59" s="22"/>
      <c r="WHL59" s="22"/>
      <c r="WHM59" s="22"/>
      <c r="WHN59" s="22"/>
      <c r="WHO59" s="22"/>
      <c r="WHP59" s="22"/>
      <c r="WHQ59" s="22"/>
      <c r="WHR59" s="22"/>
      <c r="WHS59" s="22"/>
      <c r="WHT59" s="22"/>
      <c r="WHU59" s="22"/>
      <c r="WHV59" s="22"/>
      <c r="WHW59" s="22"/>
      <c r="WHX59" s="22"/>
      <c r="WHY59" s="22"/>
      <c r="WHZ59" s="22"/>
      <c r="WIA59" s="22"/>
      <c r="WIB59" s="22"/>
      <c r="WIC59" s="22"/>
      <c r="WID59" s="22"/>
      <c r="WIE59" s="22"/>
      <c r="WIF59" s="22"/>
      <c r="WIG59" s="22"/>
      <c r="WIH59" s="22"/>
      <c r="WII59" s="22"/>
      <c r="WIJ59" s="22"/>
      <c r="WIK59" s="22"/>
      <c r="WIL59" s="22"/>
      <c r="WIM59" s="22"/>
      <c r="WIN59" s="22"/>
      <c r="WIO59" s="22"/>
      <c r="WIP59" s="22"/>
      <c r="WIQ59" s="22"/>
      <c r="WIR59" s="22"/>
      <c r="WIS59" s="22"/>
      <c r="WIT59" s="22"/>
      <c r="WIU59" s="22"/>
      <c r="WIV59" s="22"/>
      <c r="WIW59" s="22"/>
      <c r="WIX59" s="22"/>
      <c r="WIY59" s="22"/>
      <c r="WIZ59" s="22"/>
      <c r="WJA59" s="22"/>
      <c r="WJB59" s="22"/>
      <c r="WJC59" s="22"/>
      <c r="WJD59" s="22"/>
      <c r="WJE59" s="22"/>
      <c r="WJF59" s="22"/>
      <c r="WJG59" s="22"/>
      <c r="WJH59" s="22"/>
      <c r="WJI59" s="22"/>
      <c r="WJJ59" s="22"/>
      <c r="WJK59" s="22"/>
      <c r="WJL59" s="22"/>
      <c r="WJM59" s="22"/>
      <c r="WJN59" s="22"/>
      <c r="WJO59" s="22"/>
      <c r="WJP59" s="22"/>
      <c r="WJQ59" s="22"/>
      <c r="WJR59" s="22"/>
      <c r="WJS59" s="22"/>
      <c r="WJT59" s="22"/>
      <c r="WJU59" s="22"/>
      <c r="WJV59" s="22"/>
      <c r="WJW59" s="22"/>
      <c r="WJX59" s="22"/>
      <c r="WJY59" s="22"/>
      <c r="WJZ59" s="22"/>
      <c r="WKA59" s="22"/>
      <c r="WKB59" s="22"/>
      <c r="WKC59" s="22"/>
      <c r="WKD59" s="22"/>
      <c r="WKE59" s="22"/>
      <c r="WKF59" s="22"/>
      <c r="WKG59" s="22"/>
      <c r="WKH59" s="22"/>
      <c r="WKI59" s="22"/>
      <c r="WKJ59" s="22"/>
      <c r="WKK59" s="22"/>
      <c r="WKL59" s="22"/>
      <c r="WKM59" s="22"/>
      <c r="WKN59" s="22"/>
      <c r="WKO59" s="22"/>
      <c r="WKP59" s="22"/>
      <c r="WKQ59" s="22"/>
      <c r="WKR59" s="22"/>
      <c r="WKS59" s="22"/>
      <c r="WKT59" s="22"/>
      <c r="WKU59" s="22"/>
      <c r="WKV59" s="22"/>
      <c r="WKW59" s="22"/>
      <c r="WKX59" s="22"/>
      <c r="WKY59" s="22"/>
      <c r="WKZ59" s="22"/>
      <c r="WLA59" s="22"/>
      <c r="WLB59" s="22"/>
      <c r="WLC59" s="22"/>
      <c r="WLD59" s="22"/>
      <c r="WLE59" s="22"/>
      <c r="WLF59" s="22"/>
      <c r="WLG59" s="22"/>
      <c r="WLH59" s="22"/>
      <c r="WLI59" s="22"/>
      <c r="WLJ59" s="22"/>
      <c r="WLK59" s="22"/>
      <c r="WLL59" s="22"/>
      <c r="WLM59" s="22"/>
      <c r="WLN59" s="22"/>
      <c r="WLO59" s="22"/>
      <c r="WLP59" s="22"/>
      <c r="WLQ59" s="22"/>
      <c r="WLR59" s="22"/>
      <c r="WLS59" s="22"/>
      <c r="WLT59" s="22"/>
      <c r="WLU59" s="22"/>
      <c r="WLV59" s="22"/>
      <c r="WLW59" s="22"/>
      <c r="WLX59" s="22"/>
      <c r="WLY59" s="22"/>
      <c r="WLZ59" s="22"/>
      <c r="WMA59" s="22"/>
      <c r="WMB59" s="22"/>
      <c r="WMC59" s="22"/>
      <c r="WMD59" s="22"/>
      <c r="WME59" s="22"/>
      <c r="WMF59" s="22"/>
      <c r="WMG59" s="22"/>
      <c r="WMH59" s="22"/>
      <c r="WMI59" s="22"/>
      <c r="WMJ59" s="22"/>
      <c r="WMK59" s="22"/>
      <c r="WML59" s="22"/>
      <c r="WMM59" s="22"/>
      <c r="WMN59" s="22"/>
      <c r="WMO59" s="22"/>
      <c r="WMP59" s="22"/>
      <c r="WMQ59" s="22"/>
      <c r="WMR59" s="22"/>
      <c r="WMS59" s="22"/>
      <c r="WMT59" s="22"/>
      <c r="WMU59" s="22"/>
      <c r="WMV59" s="22"/>
      <c r="WMW59" s="22"/>
      <c r="WMX59" s="22"/>
      <c r="WMY59" s="22"/>
      <c r="WMZ59" s="22"/>
      <c r="WNA59" s="22"/>
      <c r="WNB59" s="22"/>
      <c r="WNC59" s="22"/>
      <c r="WND59" s="22"/>
      <c r="WNE59" s="22"/>
      <c r="WNF59" s="22"/>
      <c r="WNG59" s="22"/>
      <c r="WNH59" s="22"/>
      <c r="WNI59" s="22"/>
      <c r="WNJ59" s="22"/>
      <c r="WNK59" s="22"/>
      <c r="WNL59" s="22"/>
      <c r="WNM59" s="22"/>
      <c r="WNN59" s="22"/>
      <c r="WNO59" s="22"/>
      <c r="WNP59" s="22"/>
      <c r="WNQ59" s="22"/>
      <c r="WNR59" s="22"/>
      <c r="WNS59" s="22"/>
      <c r="WNT59" s="22"/>
      <c r="WNU59" s="22"/>
      <c r="WNV59" s="22"/>
      <c r="WNW59" s="22"/>
      <c r="WNX59" s="22"/>
      <c r="WNY59" s="22"/>
      <c r="WNZ59" s="22"/>
      <c r="WOA59" s="22"/>
      <c r="WOB59" s="22"/>
      <c r="WOC59" s="22"/>
      <c r="WOD59" s="22"/>
      <c r="WOE59" s="22"/>
      <c r="WOF59" s="22"/>
      <c r="WOG59" s="22"/>
      <c r="WOH59" s="22"/>
      <c r="WOI59" s="22"/>
      <c r="WOJ59" s="22"/>
      <c r="WOK59" s="22"/>
      <c r="WOL59" s="22"/>
      <c r="WOM59" s="22"/>
      <c r="WON59" s="22"/>
      <c r="WOO59" s="22"/>
      <c r="WOP59" s="22"/>
      <c r="WOQ59" s="22"/>
      <c r="WOR59" s="22"/>
      <c r="WOS59" s="22"/>
      <c r="WOT59" s="22"/>
      <c r="WOU59" s="22"/>
      <c r="WOV59" s="22"/>
      <c r="WOW59" s="22"/>
      <c r="WOX59" s="22"/>
      <c r="WOY59" s="22"/>
      <c r="WOZ59" s="22"/>
      <c r="WPA59" s="22"/>
      <c r="WPB59" s="22"/>
      <c r="WPC59" s="22"/>
      <c r="WPD59" s="22"/>
      <c r="WPE59" s="22"/>
      <c r="WPF59" s="22"/>
      <c r="WPG59" s="22"/>
      <c r="WPH59" s="22"/>
      <c r="WPI59" s="22"/>
      <c r="WPJ59" s="22"/>
      <c r="WPK59" s="22"/>
      <c r="WPL59" s="22"/>
      <c r="WPM59" s="22"/>
      <c r="WPN59" s="22"/>
      <c r="WPO59" s="22"/>
      <c r="WPP59" s="22"/>
      <c r="WPQ59" s="22"/>
      <c r="WPR59" s="22"/>
      <c r="WPS59" s="22"/>
      <c r="WPT59" s="22"/>
      <c r="WPU59" s="22"/>
      <c r="WPV59" s="22"/>
      <c r="WPW59" s="22"/>
      <c r="WPX59" s="22"/>
      <c r="WPY59" s="22"/>
      <c r="WPZ59" s="22"/>
      <c r="WQA59" s="22"/>
      <c r="WQB59" s="22"/>
      <c r="WQC59" s="22"/>
      <c r="WQD59" s="22"/>
      <c r="WQE59" s="22"/>
      <c r="WQF59" s="22"/>
      <c r="WQG59" s="22"/>
      <c r="WQH59" s="22"/>
      <c r="WQI59" s="22"/>
      <c r="WQJ59" s="22"/>
      <c r="WQK59" s="22"/>
      <c r="WQL59" s="22"/>
      <c r="WQM59" s="22"/>
      <c r="WQN59" s="22"/>
      <c r="WQO59" s="22"/>
      <c r="WQP59" s="22"/>
      <c r="WQQ59" s="22"/>
      <c r="WQR59" s="22"/>
      <c r="WQS59" s="22"/>
      <c r="WQT59" s="22"/>
      <c r="WQU59" s="22"/>
      <c r="WQV59" s="22"/>
      <c r="WQW59" s="22"/>
      <c r="WQX59" s="22"/>
      <c r="WQY59" s="22"/>
      <c r="WQZ59" s="22"/>
      <c r="WRA59" s="22"/>
      <c r="WRB59" s="22"/>
      <c r="WRC59" s="22"/>
      <c r="WRD59" s="22"/>
      <c r="WRE59" s="22"/>
      <c r="WRF59" s="22"/>
      <c r="WRG59" s="22"/>
      <c r="WRH59" s="22"/>
      <c r="WRI59" s="22"/>
      <c r="WRJ59" s="22"/>
      <c r="WRK59" s="22"/>
      <c r="WRL59" s="22"/>
      <c r="WRM59" s="22"/>
      <c r="WRN59" s="22"/>
      <c r="WRO59" s="22"/>
      <c r="WRP59" s="22"/>
      <c r="WRQ59" s="22"/>
      <c r="WRR59" s="22"/>
      <c r="WRS59" s="22"/>
      <c r="WRT59" s="22"/>
      <c r="WRU59" s="22"/>
      <c r="WRV59" s="22"/>
      <c r="WRW59" s="22"/>
      <c r="WRX59" s="22"/>
      <c r="WRY59" s="22"/>
      <c r="WRZ59" s="22"/>
      <c r="WSA59" s="22"/>
      <c r="WSB59" s="22"/>
      <c r="WSC59" s="22"/>
      <c r="WSD59" s="22"/>
      <c r="WSE59" s="22"/>
      <c r="WSF59" s="22"/>
      <c r="WSG59" s="22"/>
      <c r="WSH59" s="22"/>
      <c r="WSI59" s="22"/>
      <c r="WSJ59" s="22"/>
      <c r="WSK59" s="22"/>
      <c r="WSL59" s="22"/>
      <c r="WSM59" s="22"/>
      <c r="WSN59" s="22"/>
      <c r="WSO59" s="22"/>
      <c r="WSP59" s="22"/>
      <c r="WSQ59" s="22"/>
      <c r="WSR59" s="22"/>
      <c r="WSS59" s="22"/>
      <c r="WST59" s="22"/>
      <c r="WSU59" s="22"/>
      <c r="WSV59" s="22"/>
      <c r="WSW59" s="22"/>
      <c r="WSX59" s="22"/>
      <c r="WSY59" s="22"/>
      <c r="WSZ59" s="22"/>
      <c r="WTA59" s="22"/>
      <c r="WTB59" s="22"/>
      <c r="WTC59" s="22"/>
      <c r="WTD59" s="22"/>
      <c r="WTE59" s="22"/>
      <c r="WTF59" s="22"/>
      <c r="WTG59" s="22"/>
      <c r="WTH59" s="22"/>
      <c r="WTI59" s="22"/>
      <c r="WTJ59" s="22"/>
      <c r="WTK59" s="22"/>
      <c r="WTL59" s="22"/>
      <c r="WTM59" s="22"/>
      <c r="WTN59" s="22"/>
      <c r="WTO59" s="22"/>
      <c r="WTP59" s="22"/>
      <c r="WTQ59" s="22"/>
      <c r="WTR59" s="22"/>
      <c r="WTS59" s="22"/>
      <c r="WTT59" s="22"/>
      <c r="WTU59" s="22"/>
      <c r="WTV59" s="22"/>
      <c r="WTW59" s="22"/>
      <c r="WTX59" s="22"/>
      <c r="WTY59" s="22"/>
      <c r="WTZ59" s="22"/>
      <c r="WUA59" s="22"/>
      <c r="WUB59" s="22"/>
      <c r="WUC59" s="22"/>
      <c r="WUD59" s="22"/>
      <c r="WUE59" s="22"/>
      <c r="WUF59" s="22"/>
      <c r="WUG59" s="22"/>
      <c r="WUH59" s="22"/>
      <c r="WUI59" s="22"/>
      <c r="WUJ59" s="22"/>
      <c r="WUK59" s="22"/>
      <c r="WUL59" s="22"/>
      <c r="WUM59" s="22"/>
      <c r="WUN59" s="22"/>
      <c r="WUO59" s="22"/>
      <c r="WUP59" s="22"/>
      <c r="WUQ59" s="22"/>
      <c r="WUR59" s="22"/>
      <c r="WUS59" s="22"/>
      <c r="WUT59" s="22"/>
      <c r="WUU59" s="22"/>
      <c r="WUV59" s="22"/>
      <c r="WUW59" s="22"/>
      <c r="WUX59" s="22"/>
      <c r="WUY59" s="22"/>
      <c r="WUZ59" s="22"/>
      <c r="WVA59" s="22"/>
      <c r="WVB59" s="22"/>
      <c r="WVC59" s="22"/>
      <c r="WVD59" s="22"/>
      <c r="WVE59" s="22"/>
      <c r="WVF59" s="22"/>
      <c r="WVG59" s="22"/>
      <c r="WVH59" s="22"/>
      <c r="WVI59" s="22"/>
      <c r="WVJ59" s="22"/>
      <c r="WVK59" s="22"/>
      <c r="WVL59" s="22"/>
      <c r="WVM59" s="22"/>
      <c r="WVN59" s="22"/>
      <c r="WVO59" s="22"/>
      <c r="WVP59" s="22"/>
      <c r="WVQ59" s="22"/>
      <c r="WVR59" s="22"/>
      <c r="WVS59" s="22"/>
      <c r="WVT59" s="22"/>
      <c r="WVU59" s="22"/>
      <c r="WVV59" s="22"/>
      <c r="WVW59" s="22"/>
      <c r="WVX59" s="22"/>
      <c r="WVY59" s="22"/>
      <c r="WVZ59" s="22"/>
      <c r="WWA59" s="22"/>
      <c r="WWB59" s="22"/>
      <c r="WWC59" s="22"/>
      <c r="WWD59" s="22"/>
      <c r="WWE59" s="22"/>
      <c r="WWF59" s="22"/>
      <c r="WWG59" s="22"/>
      <c r="WWH59" s="22"/>
      <c r="WWI59" s="22"/>
      <c r="WWJ59" s="22"/>
      <c r="WWK59" s="22"/>
      <c r="WWL59" s="22"/>
      <c r="WWM59" s="22"/>
      <c r="WWN59" s="22"/>
      <c r="WWO59" s="22"/>
      <c r="WWP59" s="22"/>
      <c r="WWQ59" s="22"/>
      <c r="WWR59" s="22"/>
      <c r="WWS59" s="22"/>
      <c r="WWT59" s="22"/>
      <c r="WWU59" s="22"/>
      <c r="WWV59" s="22"/>
      <c r="WWW59" s="22"/>
      <c r="WWX59" s="22"/>
      <c r="WWY59" s="22"/>
      <c r="WWZ59" s="22"/>
      <c r="WXA59" s="22"/>
      <c r="WXB59" s="22"/>
      <c r="WXC59" s="22"/>
      <c r="WXD59" s="22"/>
      <c r="WXE59" s="22"/>
      <c r="WXF59" s="22"/>
      <c r="WXG59" s="22"/>
      <c r="WXH59" s="22"/>
      <c r="WXI59" s="22"/>
      <c r="WXJ59" s="22"/>
      <c r="WXK59" s="22"/>
      <c r="WXL59" s="22"/>
      <c r="WXM59" s="22"/>
      <c r="WXN59" s="22"/>
      <c r="WXO59" s="22"/>
      <c r="WXP59" s="22"/>
      <c r="WXQ59" s="22"/>
      <c r="WXR59" s="22"/>
      <c r="WXS59" s="22"/>
      <c r="WXT59" s="22"/>
      <c r="WXU59" s="22"/>
      <c r="WXV59" s="22"/>
      <c r="WXW59" s="22"/>
      <c r="WXX59" s="22"/>
      <c r="WXY59" s="22"/>
      <c r="WXZ59" s="22"/>
      <c r="WYA59" s="22"/>
      <c r="WYB59" s="22"/>
      <c r="WYC59" s="22"/>
      <c r="WYD59" s="22"/>
      <c r="WYE59" s="22"/>
      <c r="WYF59" s="22"/>
      <c r="WYG59" s="22"/>
      <c r="WYH59" s="22"/>
      <c r="WYI59" s="22"/>
      <c r="WYJ59" s="22"/>
      <c r="WYK59" s="22"/>
      <c r="WYL59" s="22"/>
      <c r="WYM59" s="22"/>
      <c r="WYN59" s="22"/>
      <c r="WYO59" s="22"/>
      <c r="WYP59" s="22"/>
      <c r="WYQ59" s="22"/>
      <c r="WYR59" s="22"/>
      <c r="WYS59" s="22"/>
      <c r="WYT59" s="22"/>
      <c r="WYU59" s="22"/>
      <c r="WYV59" s="22"/>
      <c r="WYW59" s="22"/>
      <c r="WYX59" s="22"/>
      <c r="WYY59" s="22"/>
      <c r="WYZ59" s="22"/>
      <c r="WZA59" s="22"/>
      <c r="WZB59" s="22"/>
      <c r="WZC59" s="22"/>
      <c r="WZD59" s="22"/>
      <c r="WZE59" s="22"/>
      <c r="WZF59" s="22"/>
      <c r="WZG59" s="22"/>
      <c r="WZH59" s="22"/>
      <c r="WZI59" s="22"/>
      <c r="WZJ59" s="22"/>
      <c r="WZK59" s="22"/>
      <c r="WZL59" s="22"/>
      <c r="WZM59" s="22"/>
      <c r="WZN59" s="22"/>
      <c r="WZO59" s="22"/>
      <c r="WZP59" s="22"/>
      <c r="WZQ59" s="22"/>
      <c r="WZR59" s="22"/>
      <c r="WZS59" s="22"/>
      <c r="WZT59" s="22"/>
      <c r="WZU59" s="22"/>
      <c r="WZV59" s="22"/>
      <c r="WZW59" s="22"/>
      <c r="WZX59" s="22"/>
      <c r="WZY59" s="22"/>
      <c r="WZZ59" s="22"/>
      <c r="XAA59" s="22"/>
      <c r="XAB59" s="22"/>
      <c r="XAC59" s="22"/>
      <c r="XAD59" s="22"/>
      <c r="XAE59" s="22"/>
      <c r="XAF59" s="22"/>
      <c r="XAG59" s="22"/>
      <c r="XAH59" s="22"/>
      <c r="XAI59" s="22"/>
      <c r="XAJ59" s="22"/>
      <c r="XAK59" s="22"/>
      <c r="XAL59" s="22"/>
      <c r="XAM59" s="22"/>
      <c r="XAN59" s="22"/>
      <c r="XAO59" s="22"/>
      <c r="XAP59" s="22"/>
      <c r="XAQ59" s="22"/>
      <c r="XAR59" s="22"/>
      <c r="XAS59" s="22"/>
      <c r="XAT59" s="22"/>
      <c r="XAU59" s="22"/>
      <c r="XAV59" s="22"/>
      <c r="XAW59" s="22"/>
      <c r="XAX59" s="22"/>
      <c r="XAY59" s="22"/>
      <c r="XAZ59" s="22"/>
      <c r="XBA59" s="22"/>
      <c r="XBB59" s="22"/>
      <c r="XBC59" s="22"/>
      <c r="XBD59" s="22"/>
      <c r="XBE59" s="22"/>
      <c r="XBF59" s="22"/>
      <c r="XBG59" s="22"/>
      <c r="XBH59" s="22"/>
      <c r="XBI59" s="22"/>
      <c r="XBJ59" s="22"/>
      <c r="XBK59" s="22"/>
      <c r="XBL59" s="22"/>
      <c r="XBM59" s="22"/>
      <c r="XBN59" s="22"/>
      <c r="XBO59" s="22"/>
      <c r="XBP59" s="22"/>
      <c r="XBQ59" s="22"/>
      <c r="XBR59" s="22"/>
      <c r="XBS59" s="22"/>
      <c r="XBT59" s="22"/>
      <c r="XBU59" s="22"/>
      <c r="XBV59" s="22"/>
      <c r="XBW59" s="22"/>
      <c r="XBX59" s="22"/>
      <c r="XBY59" s="22"/>
      <c r="XBZ59" s="22"/>
      <c r="XCA59" s="22"/>
      <c r="XCB59" s="22"/>
      <c r="XCC59" s="22"/>
      <c r="XCD59" s="22"/>
      <c r="XCE59" s="22"/>
      <c r="XCF59" s="22"/>
      <c r="XCG59" s="22"/>
      <c r="XCH59" s="22"/>
      <c r="XCI59" s="22"/>
      <c r="XCJ59" s="22"/>
      <c r="XCK59" s="22"/>
      <c r="XCL59" s="22"/>
      <c r="XCM59" s="22"/>
      <c r="XCN59" s="22"/>
      <c r="XCO59" s="22"/>
      <c r="XCP59" s="22"/>
      <c r="XCQ59" s="22"/>
      <c r="XCR59" s="22"/>
      <c r="XCS59" s="22"/>
      <c r="XCT59" s="22"/>
      <c r="XCU59" s="22"/>
      <c r="XCV59" s="22"/>
      <c r="XCW59" s="22"/>
      <c r="XCX59" s="22"/>
      <c r="XCY59" s="22"/>
      <c r="XCZ59" s="22"/>
      <c r="XDA59" s="22"/>
      <c r="XDB59" s="22"/>
      <c r="XDC59" s="22"/>
      <c r="XDD59" s="22"/>
      <c r="XDE59" s="22"/>
      <c r="XDF59" s="22"/>
      <c r="XDG59" s="22"/>
      <c r="XDH59" s="22"/>
      <c r="XDI59" s="22"/>
      <c r="XDJ59" s="22"/>
      <c r="XDK59" s="22"/>
      <c r="XDL59" s="22"/>
      <c r="XDM59" s="22"/>
      <c r="XDN59" s="22"/>
      <c r="XDO59" s="22"/>
      <c r="XDP59" s="22"/>
      <c r="XDQ59" s="22"/>
      <c r="XDR59" s="22"/>
      <c r="XDS59" s="22"/>
      <c r="XDT59" s="22"/>
      <c r="XDU59" s="22"/>
      <c r="XDV59" s="22"/>
      <c r="XDW59" s="22"/>
      <c r="XDX59" s="22"/>
      <c r="XDY59" s="22"/>
      <c r="XDZ59" s="22"/>
      <c r="XEA59" s="22"/>
      <c r="XEB59" s="22"/>
      <c r="XEC59" s="22"/>
      <c r="XED59" s="22"/>
      <c r="XEE59" s="22"/>
    </row>
    <row r="60" spans="1:16359">
      <c r="A60" s="90"/>
      <c r="B60" s="153"/>
      <c r="C60" s="23">
        <f t="shared" si="15"/>
        <v>82</v>
      </c>
      <c r="D60" s="23">
        <v>55</v>
      </c>
      <c r="E60" s="359">
        <f t="shared" si="7"/>
        <v>36521.197502373099</v>
      </c>
      <c r="F60" s="359">
        <f t="shared" si="8"/>
        <v>3531164.53780594</v>
      </c>
      <c r="G60" s="234">
        <f t="shared" si="18"/>
        <v>86934.494930643603</v>
      </c>
      <c r="H60" s="234">
        <f ca="1">IF(D60&lt;$B$10,AM60*AN60+AP60,IF(D60=OptimumBenefits!B57,MAX(AM60*AN60+AP60,IF(AND($B$29=1,$B$30=0),OptimumBenefitsFixed!D57,OptimumBenefits!D57),0)))</f>
        <v>3803484.3032070398</v>
      </c>
      <c r="I60" s="234">
        <f ca="1">H60/(1+$B$5)^($C60-$C$5)</f>
        <v>92060.611560851932</v>
      </c>
      <c r="J60" s="134"/>
      <c r="S60" s="242">
        <f>$B$46*Salary!$G57</f>
        <v>46955.82536019398</v>
      </c>
      <c r="T60" s="243">
        <f>$B$45*Salary!$G57</f>
        <v>31303.883573462655</v>
      </c>
      <c r="U60" s="244">
        <f>IF($D60=0,0,U59*(1+$B$48)+S59)</f>
        <v>3937619.2833106699</v>
      </c>
      <c r="V60" s="245">
        <f>IF(D60&lt;$B$47,0,U60/(1+$B$6)^($C60-$C$5))</f>
        <v>1158113.9844242223</v>
      </c>
      <c r="W60" s="244">
        <f>IF($D60=0,0,W59*(1+$B$48)+T59)</f>
        <v>2625079.5222071139</v>
      </c>
      <c r="X60" s="246">
        <f t="shared" si="23"/>
        <v>1930189.9740403704</v>
      </c>
      <c r="Y60" s="242">
        <f t="shared" si="10"/>
        <v>46955.82536019398</v>
      </c>
      <c r="Z60" s="243">
        <f t="shared" si="11"/>
        <v>31303.883573462655</v>
      </c>
      <c r="AA60" s="245">
        <f>IF($D60=0,0,AA59*(1+$B$49)+Y59)</f>
        <v>3002944.5701112743</v>
      </c>
      <c r="AB60" s="245">
        <f>IF(D60&lt;$B$47,0,AA60/(1+$B$6)^($C60-$C$5))</f>
        <v>883211.87267567113</v>
      </c>
      <c r="AC60" s="245">
        <f>IF($D60=0,0,AC59*(1+$B$49)+Z59)</f>
        <v>2001963.0467408486</v>
      </c>
      <c r="AD60" s="246">
        <f t="shared" si="24"/>
        <v>1472019.7877927851</v>
      </c>
      <c r="AE60" s="242">
        <f t="shared" si="12"/>
        <v>46955.82536019398</v>
      </c>
      <c r="AF60" s="243">
        <f t="shared" si="13"/>
        <v>31303.883573462655</v>
      </c>
      <c r="AG60" s="245">
        <f>IF($D60=0,0,AG59*(1+$B$50)+AE59)</f>
        <v>2334163.7507794779</v>
      </c>
      <c r="AH60" s="245">
        <f>IF($D60&lt;$B$47,0,AG60)/(1+$B$6)^($C60-$C$5)</f>
        <v>686513.21705256111</v>
      </c>
      <c r="AI60" s="245">
        <f>IF($D60=0,0,AI59*(1+$B$50)+AF59)</f>
        <v>1556109.1671863177</v>
      </c>
      <c r="AJ60" s="246">
        <f t="shared" si="25"/>
        <v>1144188.6950876017</v>
      </c>
      <c r="AK60" s="305">
        <f>$B$25*Salary!$G57</f>
        <v>37147.275173842354</v>
      </c>
      <c r="AL60" s="306">
        <f>$B$24*Salary!$G57</f>
        <v>36521.197502373099</v>
      </c>
      <c r="AM60" s="245">
        <f t="shared" si="26"/>
        <v>3591698.7870254703</v>
      </c>
      <c r="AN60" s="247">
        <f>MIN(MAX(0,(0+$B$26*($D60&gt;=5)+($B$27*(D60-5)))),1)</f>
        <v>0</v>
      </c>
      <c r="AO60" s="245">
        <f t="shared" si="14"/>
        <v>0</v>
      </c>
      <c r="AP60" s="245">
        <f t="shared" si="27"/>
        <v>3531164.53780594</v>
      </c>
      <c r="AQ60" s="81">
        <f t="shared" si="28"/>
        <v>1038569.4345486833</v>
      </c>
      <c r="AR60" s="293"/>
      <c r="AS60" s="276">
        <f>Retention!$P59-Retention!$P60</f>
        <v>1.8917969963089052E-6</v>
      </c>
      <c r="AT60" s="249">
        <f t="shared" ca="1" si="30"/>
        <v>92060.611560851932</v>
      </c>
      <c r="AU60" s="250">
        <f>VLOOKUP($C60,Salary!$A$2:$K$80, 11,1)/(1+$B$5)^($C60-$C$5)</f>
        <v>1413986.5268202426</v>
      </c>
    </row>
    <row r="61" spans="1:16359">
      <c r="A61" s="98"/>
      <c r="B61" s="248"/>
      <c r="C61" s="23">
        <f t="shared" si="15"/>
        <v>83</v>
      </c>
      <c r="D61" s="23">
        <v>56</v>
      </c>
      <c r="E61" s="359">
        <f t="shared" si="7"/>
        <v>37799.439414956156</v>
      </c>
      <c r="F61" s="359">
        <f t="shared" si="8"/>
        <v>3797211.430265699</v>
      </c>
      <c r="G61" s="234">
        <f t="shared" si="18"/>
        <v>87368.561002677583</v>
      </c>
      <c r="H61" s="234" t="b">
        <f>IF(D61&lt;$B$10,AM61*AN61+AP61,IF(D61=OptimumBenefits!B58,MAX(AM61*AN61+AP61,IF(AND($B$29=1,$B$30=0),OptimumBenefitsFixed!D58,OptimumBenefits!D58),0)))</f>
        <v>0</v>
      </c>
      <c r="I61" s="234">
        <f t="shared" ref="I61:I83" si="31">H61/(1+$B$5)^($C61-$C$5)</f>
        <v>0</v>
      </c>
      <c r="J61" s="134"/>
      <c r="S61" s="242">
        <f>$B$46*Salary!$G58</f>
        <v>48599.279247800769</v>
      </c>
      <c r="T61" s="243">
        <f>$B$45*Salary!$G58</f>
        <v>32399.519498533846</v>
      </c>
      <c r="U61" s="244">
        <f>IF($D61=0,0,U60*(1+$B$48)+S60)</f>
        <v>4220832.2656695042</v>
      </c>
      <c r="V61" s="245">
        <f>IF(D61&lt;$B$47,0,U61/(1+$B$6)^($C61-$C$5))</f>
        <v>1214094.1311009305</v>
      </c>
      <c r="W61" s="244">
        <f>IF($D61=0,0,W60*(1+$B$48)+T60)</f>
        <v>2813888.1771130036</v>
      </c>
      <c r="X61" s="246">
        <f t="shared" si="23"/>
        <v>2023490.2185015511</v>
      </c>
      <c r="Y61" s="242">
        <f t="shared" si="10"/>
        <v>48599.279247800769</v>
      </c>
      <c r="Z61" s="243">
        <f t="shared" si="11"/>
        <v>32399.519498533846</v>
      </c>
      <c r="AA61" s="245">
        <f>IF($D61=0,0,AA60*(1+$B$49)+Y60)</f>
        <v>3200047.623977032</v>
      </c>
      <c r="AB61" s="245">
        <f>IF(D61&lt;$B$47,0,AA61/(1+$B$6)^($C61-$C$5))</f>
        <v>920472.26588800061</v>
      </c>
      <c r="AC61" s="245">
        <f>IF($D61=0,0,AC60*(1+$B$49)+Z60)</f>
        <v>2133365.0826513539</v>
      </c>
      <c r="AD61" s="246">
        <f t="shared" si="24"/>
        <v>1534120.4431466674</v>
      </c>
      <c r="AE61" s="242">
        <f t="shared" si="12"/>
        <v>48599.279247800769</v>
      </c>
      <c r="AF61" s="243">
        <f t="shared" si="13"/>
        <v>32399.519498533846</v>
      </c>
      <c r="AG61" s="245">
        <f>IF($D61=0,0,AG60*(1+$B$50)+AE60)</f>
        <v>2474486.1261708508</v>
      </c>
      <c r="AH61" s="245">
        <f>IF($D61&lt;$B$47,0,AG61)/(1+$B$6)^($C61-$C$5)</f>
        <v>711769.36068038084</v>
      </c>
      <c r="AI61" s="245">
        <f>IF($D61=0,0,AI60*(1+$B$50)+AF60)</f>
        <v>1649657.4174472331</v>
      </c>
      <c r="AJ61" s="246">
        <f t="shared" si="25"/>
        <v>1186282.2678006345</v>
      </c>
      <c r="AK61" s="305">
        <f>$B$25*Salary!$G58</f>
        <v>38447.429804926833</v>
      </c>
      <c r="AL61" s="306">
        <f>$B$24*Salary!$G58</f>
        <v>37799.439414956156</v>
      </c>
      <c r="AM61" s="245">
        <f t="shared" si="26"/>
        <v>3862306.4833559683</v>
      </c>
      <c r="AN61" s="247">
        <f>MIN(MAX(0,(0+$B$26*($D61&gt;=5)+($B$27*(D61-5)))),1)</f>
        <v>0</v>
      </c>
      <c r="AO61" s="245">
        <f t="shared" si="14"/>
        <v>0</v>
      </c>
      <c r="AP61" s="245">
        <f t="shared" si="27"/>
        <v>3797211.430265699</v>
      </c>
      <c r="AQ61" s="81">
        <f t="shared" si="28"/>
        <v>1092242.4351074502</v>
      </c>
      <c r="AR61" s="293"/>
      <c r="AS61" s="276">
        <f>Retention!$P60-Retention!$P61</f>
        <v>1.7709271010945901E-6</v>
      </c>
      <c r="AT61" s="249">
        <f t="shared" si="17"/>
        <v>0</v>
      </c>
      <c r="AU61" s="250">
        <f>VLOOKUP($C61,Salary!$A$2:$K$80, 11,1)/(1+$B$5)^($C61-$C$5)</f>
        <v>1425788.5216187511</v>
      </c>
    </row>
    <row r="62" spans="1:16359">
      <c r="A62" s="99"/>
      <c r="C62" s="23">
        <f t="shared" si="15"/>
        <v>84</v>
      </c>
      <c r="D62" s="23">
        <v>57</v>
      </c>
      <c r="E62" s="359">
        <f t="shared" si="7"/>
        <v>39122.419794479625</v>
      </c>
      <c r="F62" s="359">
        <f t="shared" si="8"/>
        <v>4081829.6126479255</v>
      </c>
      <c r="G62" s="234">
        <f t="shared" si="18"/>
        <v>87773.11221359187</v>
      </c>
      <c r="H62" s="234" t="b">
        <f>IF(D62&lt;$B$10,AM62*AN62+AP62,IF(D62=OptimumBenefits!B59,MAX(AM62*AN62+AP62,IF(AND($B$29=1,$B$30=0),OptimumBenefitsFixed!D59,OptimumBenefits!D59),0)))</f>
        <v>0</v>
      </c>
      <c r="I62" s="234">
        <f t="shared" si="31"/>
        <v>0</v>
      </c>
      <c r="J62" s="134"/>
      <c r="S62" s="242">
        <f>$B$46*Salary!$G59</f>
        <v>50300.254021473796</v>
      </c>
      <c r="T62" s="243">
        <f>$B$45*Salary!$G59</f>
        <v>33533.502680982529</v>
      </c>
      <c r="U62" s="244">
        <f>IF($D62=0,0,U61*(1+$B$48)+S61)</f>
        <v>4522681.4808574757</v>
      </c>
      <c r="V62" s="245">
        <f>IF(D62&lt;$B$47,0,U62/(1+$B$6)^($C62-$C$5))</f>
        <v>1272292.4558790594</v>
      </c>
      <c r="W62" s="244">
        <f>IF($D62=0,0,W61*(1+$B$48)+T61)</f>
        <v>3015120.9872383182</v>
      </c>
      <c r="X62" s="246">
        <f t="shared" si="23"/>
        <v>2120487.4264650992</v>
      </c>
      <c r="Y62" s="242">
        <f t="shared" si="10"/>
        <v>50300.254021473796</v>
      </c>
      <c r="Z62" s="243">
        <f t="shared" si="11"/>
        <v>33533.502680982529</v>
      </c>
      <c r="AA62" s="245">
        <f>IF($D62=0,0,AA61*(1+$B$49)+Y61)</f>
        <v>3408649.2844236847</v>
      </c>
      <c r="AB62" s="245">
        <f>IF(D62&lt;$B$47,0,AA62/(1+$B$6)^($C62-$C$5))</f>
        <v>958899.88885256951</v>
      </c>
      <c r="AC62" s="245">
        <f>IF($D62=0,0,AC61*(1+$B$49)+Z61)</f>
        <v>2272432.8562824558</v>
      </c>
      <c r="AD62" s="246">
        <f t="shared" si="24"/>
        <v>1598166.4814209491</v>
      </c>
      <c r="AE62" s="242">
        <f t="shared" si="12"/>
        <v>50300.254021473796</v>
      </c>
      <c r="AF62" s="243">
        <f t="shared" si="13"/>
        <v>33533.502680982529</v>
      </c>
      <c r="AG62" s="245">
        <f>IF($D62=0,0,AG61*(1+$B$50)+AE61)</f>
        <v>2622064.8504654858</v>
      </c>
      <c r="AH62" s="245">
        <f>IF($D62&lt;$B$47,0,AG62)/(1+$B$6)^($C62-$C$5)</f>
        <v>737622.87753246725</v>
      </c>
      <c r="AI62" s="245">
        <f>IF($D62=0,0,AI61*(1+$B$50)+AF61)</f>
        <v>1748043.2336436564</v>
      </c>
      <c r="AJ62" s="246">
        <f t="shared" si="25"/>
        <v>1229371.4625541118</v>
      </c>
      <c r="AK62" s="305">
        <f>$B$25*Salary!$G59</f>
        <v>39793.089848099269</v>
      </c>
      <c r="AL62" s="306">
        <f>$B$24*Salary!$G59</f>
        <v>39122.419794479625</v>
      </c>
      <c r="AM62" s="245">
        <f t="shared" si="26"/>
        <v>4151803.8345790328</v>
      </c>
      <c r="AN62" s="247">
        <f>MIN(MAX(0,(0+$B$26*($D62&gt;=5)+($B$27*(D62-5)))),1)</f>
        <v>0</v>
      </c>
      <c r="AO62" s="245">
        <f t="shared" si="14"/>
        <v>0</v>
      </c>
      <c r="AP62" s="245">
        <f t="shared" si="27"/>
        <v>4081829.6126479255</v>
      </c>
      <c r="AQ62" s="81">
        <f t="shared" si="28"/>
        <v>1148274.7667145201</v>
      </c>
      <c r="AR62" s="293"/>
      <c r="AS62" s="276">
        <f>Retention!$P61-Retention!$P62</f>
        <v>0</v>
      </c>
      <c r="AT62" s="249">
        <f t="shared" si="17"/>
        <v>0</v>
      </c>
      <c r="AU62" s="250">
        <f>VLOOKUP($C62,Salary!$A$2:$K$80, 11,1)/(1+$B$5)^($C62-$C$5)</f>
        <v>1437204.4698584301</v>
      </c>
    </row>
    <row r="63" spans="1:16359">
      <c r="C63" s="23">
        <f t="shared" si="15"/>
        <v>85</v>
      </c>
      <c r="D63" s="23">
        <v>58</v>
      </c>
      <c r="E63" s="359">
        <f t="shared" si="7"/>
        <v>40491.704487286406</v>
      </c>
      <c r="F63" s="359">
        <f t="shared" si="8"/>
        <v>4386270.9572645202</v>
      </c>
      <c r="G63" s="234">
        <f t="shared" si="18"/>
        <v>88149.185574910065</v>
      </c>
      <c r="H63" s="234" t="b">
        <f>IF(D63&lt;$B$10,AM63*AN63+AP63,IF(D63=OptimumBenefits!B60,MAX(AM63*AN63+AP63,IF(AND($B$29=1,$B$30=0),OptimumBenefitsFixed!D60,OptimumBenefits!D60),0)))</f>
        <v>0</v>
      </c>
      <c r="I63" s="234">
        <f t="shared" si="31"/>
        <v>0</v>
      </c>
      <c r="J63" s="134"/>
      <c r="S63" s="242">
        <f>$B$46*Salary!$G60</f>
        <v>52060.762912225378</v>
      </c>
      <c r="T63" s="243">
        <f>$B$45*Salary!$G60</f>
        <v>34707.175274816916</v>
      </c>
      <c r="U63" s="244">
        <f>IF($D63=0,0,U62*(1+$B$48)+S62)</f>
        <v>4844342.6237303987</v>
      </c>
      <c r="V63" s="245">
        <f>IF(D63&lt;$B$47,0,U63/(1+$B$6)^($C63-$C$5))</f>
        <v>1332792.3285726865</v>
      </c>
      <c r="W63" s="244">
        <f>IF($D63=0,0,W62*(1+$B$48)+T62)</f>
        <v>3229561.7491536001</v>
      </c>
      <c r="X63" s="246">
        <f t="shared" si="23"/>
        <v>2221320.5476211444</v>
      </c>
      <c r="Y63" s="242">
        <f t="shared" si="10"/>
        <v>52060.762912225378</v>
      </c>
      <c r="Z63" s="243">
        <f t="shared" si="11"/>
        <v>34707.175274816916</v>
      </c>
      <c r="AA63" s="245">
        <f>IF($D63=0,0,AA62*(1+$B$49)+Y62)</f>
        <v>3629382.002666343</v>
      </c>
      <c r="AB63" s="245">
        <f>IF(D63&lt;$B$47,0,AA63/(1+$B$6)^($C63-$C$5))</f>
        <v>998528.1525955667</v>
      </c>
      <c r="AC63" s="245">
        <f>IF($D63=0,0,AC62*(1+$B$49)+Z62)</f>
        <v>2419588.0017775614</v>
      </c>
      <c r="AD63" s="246">
        <f t="shared" si="24"/>
        <v>1664213.5876592775</v>
      </c>
      <c r="AE63" s="242">
        <f t="shared" si="12"/>
        <v>52060.762912225378</v>
      </c>
      <c r="AF63" s="243">
        <f t="shared" si="13"/>
        <v>34707.175274816916</v>
      </c>
      <c r="AG63" s="245">
        <f>IF($D63=0,0,AG62*(1+$B$50)+AE62)</f>
        <v>2777247.698505579</v>
      </c>
      <c r="AH63" s="245">
        <f>IF($D63&lt;$B$47,0,AG63)/(1+$B$6)^($C63-$C$5)</f>
        <v>764086.01013939839</v>
      </c>
      <c r="AI63" s="245">
        <f>IF($D63=0,0,AI62*(1+$B$50)+AF62)</f>
        <v>1851498.4656703852</v>
      </c>
      <c r="AJ63" s="246">
        <f t="shared" si="25"/>
        <v>1273476.6835656636</v>
      </c>
      <c r="AK63" s="305">
        <f>$B$25*Salary!$G60</f>
        <v>41185.847992782743</v>
      </c>
      <c r="AL63" s="306">
        <f>$B$24*Salary!$G60</f>
        <v>40491.704487286406</v>
      </c>
      <c r="AM63" s="245">
        <f t="shared" si="26"/>
        <v>4461464.1736747688</v>
      </c>
      <c r="AN63" s="247">
        <f>MIN(MAX(0,(0+$B$26*($D63&gt;=5)+($B$27*(D63-5)))),1)</f>
        <v>0</v>
      </c>
      <c r="AO63" s="245">
        <f t="shared" si="14"/>
        <v>0</v>
      </c>
      <c r="AP63" s="245">
        <f t="shared" si="27"/>
        <v>4386270.9572645202</v>
      </c>
      <c r="AQ63" s="81">
        <f t="shared" si="28"/>
        <v>1206766.0644493406</v>
      </c>
      <c r="AR63" s="293"/>
      <c r="AS63" s="276">
        <f>Retention!$P62-Retention!$P63</f>
        <v>0</v>
      </c>
      <c r="AT63" s="249">
        <f t="shared" si="17"/>
        <v>0</v>
      </c>
      <c r="AU63" s="250">
        <f>VLOOKUP($C63,Salary!$A$2:$K$80, 11,1)/(1+$B$5)^($C63-$C$5)</f>
        <v>1448246.9992304563</v>
      </c>
    </row>
    <row r="64" spans="1:16359">
      <c r="C64" s="23">
        <f t="shared" si="15"/>
        <v>86</v>
      </c>
      <c r="D64" s="23">
        <v>59</v>
      </c>
      <c r="E64" s="359">
        <f t="shared" si="7"/>
        <v>41908.914144341426</v>
      </c>
      <c r="F64" s="359">
        <f t="shared" si="8"/>
        <v>4711870.2739740005</v>
      </c>
      <c r="G64" s="234">
        <f t="shared" si="18"/>
        <v>88497.783842768709</v>
      </c>
      <c r="H64" s="234" t="b">
        <f>IF(D64&lt;$B$10,AM64*AN64+AP64,IF(D64=OptimumBenefits!B61,MAX(AM64*AN64+AP64,IF(AND($B$29=1,$B$30=0),OptimumBenefitsFixed!D61,OptimumBenefits!D61),0)))</f>
        <v>0</v>
      </c>
      <c r="I64" s="234">
        <f t="shared" si="31"/>
        <v>0</v>
      </c>
      <c r="J64" s="134"/>
      <c r="S64" s="242">
        <f>$B$46*Salary!$G61</f>
        <v>53882.88961415326</v>
      </c>
      <c r="T64" s="243">
        <f>$B$45*Salary!$G61</f>
        <v>35921.926409435509</v>
      </c>
      <c r="U64" s="244">
        <f>IF($D64=0,0,U63*(1+$B$48)+S63)</f>
        <v>5187063.9440664481</v>
      </c>
      <c r="V64" s="245">
        <f>IF(D64&lt;$B$47,0,U64/(1+$B$6)^($C64-$C$5))</f>
        <v>1395680.2012450497</v>
      </c>
      <c r="W64" s="244">
        <f>IF($D64=0,0,W63*(1+$B$48)+T63)</f>
        <v>3458042.6293776329</v>
      </c>
      <c r="X64" s="246">
        <f t="shared" si="23"/>
        <v>2326133.6687417496</v>
      </c>
      <c r="Y64" s="242">
        <f t="shared" si="10"/>
        <v>53882.88961415326</v>
      </c>
      <c r="Z64" s="243">
        <f t="shared" si="11"/>
        <v>35921.926409435509</v>
      </c>
      <c r="AA64" s="245">
        <f>IF($D64=0,0,AA63*(1+$B$49)+Y63)</f>
        <v>3862911.865711886</v>
      </c>
      <c r="AB64" s="245">
        <f>IF(D64&lt;$B$47,0,AA64/(1+$B$6)^($C64-$C$5))</f>
        <v>1039391.3914047539</v>
      </c>
      <c r="AC64" s="245">
        <f>IF($D64=0,0,AC63*(1+$B$49)+Z63)</f>
        <v>2575274.5771412565</v>
      </c>
      <c r="AD64" s="246">
        <f t="shared" si="24"/>
        <v>1732318.9856745896</v>
      </c>
      <c r="AE64" s="242">
        <f t="shared" si="12"/>
        <v>53882.88961415326</v>
      </c>
      <c r="AF64" s="243">
        <f t="shared" si="13"/>
        <v>35921.926409435509</v>
      </c>
      <c r="AG64" s="245">
        <f>IF($D64=0,0,AG63*(1+$B$50)+AE63)</f>
        <v>2940398.3693580278</v>
      </c>
      <c r="AH64" s="245">
        <f>IF($D64&lt;$B$47,0,AG64)/(1+$B$6)^($C64-$C$5)</f>
        <v>791171.23523813195</v>
      </c>
      <c r="AI64" s="245">
        <f>IF($D64=0,0,AI63*(1+$B$50)+AF63)</f>
        <v>1960265.5795720175</v>
      </c>
      <c r="AJ64" s="246">
        <f t="shared" si="25"/>
        <v>1318618.7253968865</v>
      </c>
      <c r="AK64" s="305">
        <f>$B$25*Salary!$G61</f>
        <v>42627.352672530134</v>
      </c>
      <c r="AL64" s="306">
        <f>$B$24*Salary!$G61</f>
        <v>41908.914144341426</v>
      </c>
      <c r="AM64" s="245">
        <f t="shared" si="26"/>
        <v>4792645.1929564113</v>
      </c>
      <c r="AN64" s="247">
        <f>MIN(MAX(0,(0+$B$26*($D64&gt;=5)+($B$27*(D64-5)))),1)</f>
        <v>0</v>
      </c>
      <c r="AO64" s="245">
        <f t="shared" si="14"/>
        <v>0</v>
      </c>
      <c r="AP64" s="245">
        <f t="shared" si="27"/>
        <v>4711870.2739740005</v>
      </c>
      <c r="AQ64" s="81">
        <f t="shared" si="28"/>
        <v>1267820.1238955762</v>
      </c>
      <c r="AR64" s="293"/>
      <c r="AS64" s="276">
        <f>Retention!$P63-Retention!$P64</f>
        <v>0</v>
      </c>
      <c r="AT64" s="249">
        <f t="shared" si="17"/>
        <v>0</v>
      </c>
      <c r="AU64" s="250">
        <f>VLOOKUP($C64,Salary!$A$2:$K$80, 11,1)/(1+$B$5)^($C64-$C$5)</f>
        <v>1458928.3243706864</v>
      </c>
    </row>
    <row r="65" spans="3:47" ht="15" customHeight="1">
      <c r="C65" s="23">
        <f t="shared" si="15"/>
        <v>87</v>
      </c>
      <c r="D65" s="23">
        <v>60</v>
      </c>
      <c r="E65" s="359">
        <f t="shared" si="7"/>
        <v>43375.72613939338</v>
      </c>
      <c r="F65" s="359">
        <f t="shared" si="8"/>
        <v>5060050.7559266519</v>
      </c>
      <c r="G65" s="234">
        <f t="shared" si="18"/>
        <v>88819.876639983704</v>
      </c>
      <c r="H65" s="234" t="b">
        <f>IF(D65&lt;$B$10,AM65*AN65+AP65,IF(D65=OptimumBenefits!B62,MAX(AM65*AN65+AP65,IF(AND($B$29=1,$B$30=0),OptimumBenefitsFixed!D62,OptimumBenefits!D62),0)))</f>
        <v>0</v>
      </c>
      <c r="I65" s="234">
        <f t="shared" si="31"/>
        <v>0</v>
      </c>
      <c r="J65" s="134"/>
      <c r="S65" s="242">
        <f>$B$46*Salary!$G62</f>
        <v>55768.790750648623</v>
      </c>
      <c r="T65" s="243">
        <f>$B$45*Salary!$G62</f>
        <v>37179.193833765748</v>
      </c>
      <c r="U65" s="244">
        <f>IF($D65=0,0,U64*(1+$B$48)+S64)</f>
        <v>5552170.6703245891</v>
      </c>
      <c r="V65" s="245">
        <f>IF(D65&lt;$B$47,0,U65/(1+$B$6)^($C65-$C$5))</f>
        <v>1461045.7215511368</v>
      </c>
      <c r="W65" s="244">
        <f>IF($D65=0,0,W64*(1+$B$48)+T64)</f>
        <v>3701447.1135497265</v>
      </c>
      <c r="X65" s="246">
        <f t="shared" si="23"/>
        <v>2435076.2025852283</v>
      </c>
      <c r="Y65" s="242">
        <f t="shared" si="10"/>
        <v>55768.790750648623</v>
      </c>
      <c r="Z65" s="243">
        <f t="shared" si="11"/>
        <v>37179.193833765748</v>
      </c>
      <c r="AA65" s="245">
        <f>IF($D65=0,0,AA64*(1+$B$49)+Y64)</f>
        <v>4109940.3486116338</v>
      </c>
      <c r="AB65" s="245">
        <f>IF(D65&lt;$B$47,0,AA65/(1+$B$6)^($C65-$C$5))</f>
        <v>1081524.887962128</v>
      </c>
      <c r="AC65" s="245">
        <f>IF($D65=0,0,AC64*(1+$B$49)+Z64)</f>
        <v>2739960.2324077548</v>
      </c>
      <c r="AD65" s="246">
        <f t="shared" si="24"/>
        <v>1802541.4799368798</v>
      </c>
      <c r="AE65" s="242">
        <f t="shared" si="12"/>
        <v>55768.790750648623</v>
      </c>
      <c r="AF65" s="243">
        <f t="shared" si="13"/>
        <v>37179.193833765748</v>
      </c>
      <c r="AG65" s="245">
        <f>IF($D65=0,0,AG64*(1+$B$50)+AE64)</f>
        <v>3111897.193746502</v>
      </c>
      <c r="AH65" s="245">
        <f>IF($D65&lt;$B$47,0,AG65)/(1+$B$6)^($C65-$C$5)</f>
        <v>818891.26808209461</v>
      </c>
      <c r="AI65" s="245">
        <f>IF($D65=0,0,AI64*(1+$B$50)+AF64)</f>
        <v>2074598.1291643337</v>
      </c>
      <c r="AJ65" s="246">
        <f t="shared" si="25"/>
        <v>1364818.7801368241</v>
      </c>
      <c r="AK65" s="305">
        <f>$B$25*Salary!$G62</f>
        <v>44119.310016068688</v>
      </c>
      <c r="AL65" s="306">
        <f>$B$24*Salary!$G62</f>
        <v>43375.72613939338</v>
      </c>
      <c r="AM65" s="245">
        <f t="shared" si="26"/>
        <v>5146794.4831711082</v>
      </c>
      <c r="AN65" s="247">
        <f>MIN(MAX(0,(0+$B$26*($D65&gt;=5)+($B$27*(D65-5)))),1)</f>
        <v>0</v>
      </c>
      <c r="AO65" s="245">
        <f t="shared" si="14"/>
        <v>0</v>
      </c>
      <c r="AP65" s="245">
        <f t="shared" si="27"/>
        <v>5060050.7559266519</v>
      </c>
      <c r="AQ65" s="81">
        <f t="shared" si="28"/>
        <v>1331545.0743062308</v>
      </c>
      <c r="AR65" s="293"/>
      <c r="AS65" s="276">
        <f>Retention!$P64-Retention!$P65</f>
        <v>0</v>
      </c>
      <c r="AT65" s="249">
        <f t="shared" si="17"/>
        <v>0</v>
      </c>
      <c r="AU65" s="250">
        <f>VLOOKUP($C65,Salary!$A$2:$K$80, 11,1)/(1+$B$5)^($C65-$C$5)</f>
        <v>1469260.2603708163</v>
      </c>
    </row>
    <row r="66" spans="3:47">
      <c r="C66" s="23">
        <f t="shared" si="15"/>
        <v>88</v>
      </c>
      <c r="D66" s="23">
        <v>61</v>
      </c>
      <c r="E66" s="359">
        <f t="shared" si="7"/>
        <v>44893.876554272138</v>
      </c>
      <c r="F66" s="359">
        <f t="shared" si="8"/>
        <v>5432329.7812012779</v>
      </c>
      <c r="G66" s="234">
        <f t="shared" si="18"/>
        <v>89116.401541405779</v>
      </c>
      <c r="H66" s="234" t="b">
        <f>IF(D66&lt;$B$10,AM66*AN66+AP66,IF(D66=OptimumBenefits!B63,MAX(AM66*AN66+AP66,IF(AND($B$29=1,$B$30=0),OptimumBenefitsFixed!D63,OptimumBenefits!D63),0)))</f>
        <v>0</v>
      </c>
      <c r="I66" s="234">
        <f t="shared" si="31"/>
        <v>0</v>
      </c>
      <c r="J66" s="134"/>
      <c r="S66" s="242">
        <f>$B$46*Salary!$G63</f>
        <v>57720.698426921314</v>
      </c>
      <c r="T66" s="243">
        <f>$B$45*Salary!$G63</f>
        <v>38480.465617947542</v>
      </c>
      <c r="U66" s="244">
        <f>IF($D66=0,0,U65*(1+$B$48)+S65)</f>
        <v>5941069.7012947137</v>
      </c>
      <c r="V66" s="245">
        <f>IF(D66&lt;$B$47,0,U66/(1+$B$6)^($C66-$C$5))</f>
        <v>1528981.8502407847</v>
      </c>
      <c r="W66" s="244">
        <f>IF($D66=0,0,W65*(1+$B$48)+T65)</f>
        <v>3960713.1341964761</v>
      </c>
      <c r="X66" s="246">
        <f t="shared" si="23"/>
        <v>2548303.0837346413</v>
      </c>
      <c r="Y66" s="242">
        <f t="shared" si="10"/>
        <v>57720.698426921314</v>
      </c>
      <c r="Z66" s="243">
        <f t="shared" si="11"/>
        <v>38480.465617947542</v>
      </c>
      <c r="AA66" s="245">
        <f>IF($D66=0,0,AA65*(1+$B$49)+Y65)</f>
        <v>4371206.1567928642</v>
      </c>
      <c r="AB66" s="245">
        <f>IF(D66&lt;$B$47,0,AA66/(1+$B$6)^($C66-$C$5))</f>
        <v>1124964.899156217</v>
      </c>
      <c r="AC66" s="245">
        <f>IF($D66=0,0,AC65*(1+$B$49)+Z65)</f>
        <v>2914137.4378619082</v>
      </c>
      <c r="AD66" s="246">
        <f t="shared" si="24"/>
        <v>1874941.4985936945</v>
      </c>
      <c r="AE66" s="242">
        <f t="shared" si="12"/>
        <v>57720.698426921314</v>
      </c>
      <c r="AF66" s="243">
        <f t="shared" si="13"/>
        <v>38480.465617947542</v>
      </c>
      <c r="AG66" s="245">
        <f>IF($D66=0,0,AG65*(1+$B$50)+AE65)</f>
        <v>3292141.8722470109</v>
      </c>
      <c r="AH66" s="245">
        <f>IF($D66&lt;$B$47,0,AG66)/(1+$B$6)^($C66-$C$5)</f>
        <v>847259.06682872924</v>
      </c>
      <c r="AI66" s="245">
        <f>IF($D66=0,0,AI65*(1+$B$50)+AF65)</f>
        <v>2194761.2481646729</v>
      </c>
      <c r="AJ66" s="246">
        <f t="shared" si="25"/>
        <v>1412098.4447145485</v>
      </c>
      <c r="AK66" s="305">
        <f>$B$25*Salary!$G63</f>
        <v>45663.485866631083</v>
      </c>
      <c r="AL66" s="306">
        <f>$B$24*Salary!$G63</f>
        <v>44893.876554272138</v>
      </c>
      <c r="AM66" s="245">
        <f t="shared" si="26"/>
        <v>5525455.4345932985</v>
      </c>
      <c r="AN66" s="247">
        <f>MIN(MAX(0,(0+$B$26*($D66&gt;=5)+($B$27*(D66-5)))),1)</f>
        <v>0</v>
      </c>
      <c r="AO66" s="245">
        <f t="shared" si="14"/>
        <v>0</v>
      </c>
      <c r="AP66" s="245">
        <f t="shared" si="27"/>
        <v>5432329.7812012779</v>
      </c>
      <c r="AQ66" s="81">
        <f t="shared" si="28"/>
        <v>1398053.5589692153</v>
      </c>
      <c r="AR66" s="293"/>
    </row>
    <row r="67" spans="3:47">
      <c r="C67" s="23">
        <f t="shared" si="15"/>
        <v>89</v>
      </c>
      <c r="D67" s="23">
        <v>62</v>
      </c>
      <c r="E67" s="359">
        <f t="shared" si="7"/>
        <v>46465.162233671661</v>
      </c>
      <c r="F67" s="359">
        <f t="shared" si="8"/>
        <v>5830325.0935336323</v>
      </c>
      <c r="G67" s="234">
        <f t="shared" si="18"/>
        <v>89388.265123766949</v>
      </c>
      <c r="H67" s="234" t="b">
        <f>IF(D67&lt;$B$10,AM67*AN67+AP67,IF(D67=OptimumBenefits!B64,MAX(AM67*AN67+AP67,IF(AND($B$29=1,$B$30=0),OptimumBenefitsFixed!D64,OptimumBenefits!D64),0)))</f>
        <v>0</v>
      </c>
      <c r="I67" s="234">
        <f t="shared" si="31"/>
        <v>0</v>
      </c>
      <c r="J67" s="134"/>
      <c r="S67" s="242">
        <f>$B$46*Salary!$G64</f>
        <v>59740.922871863557</v>
      </c>
      <c r="T67" s="243">
        <f>$B$45*Salary!$G64</f>
        <v>39827.281914575709</v>
      </c>
      <c r="U67" s="244">
        <f>IF($D67=0,0,U66*(1+$B$48)+S66)</f>
        <v>6355254.5817993181</v>
      </c>
      <c r="V67" s="245">
        <f>IF(D67&lt;$B$47,0,U67/(1+$B$6)^($C67-$C$5))</f>
        <v>1599584.9829749146</v>
      </c>
      <c r="W67" s="244">
        <f>IF($D67=0,0,W66*(1+$B$48)+T66)</f>
        <v>4236836.3878662121</v>
      </c>
      <c r="X67" s="246">
        <f t="shared" si="23"/>
        <v>2665974.9716248577</v>
      </c>
      <c r="Y67" s="242">
        <f t="shared" si="10"/>
        <v>59740.922871863557</v>
      </c>
      <c r="Z67" s="243">
        <f t="shared" si="11"/>
        <v>39827.281914575709</v>
      </c>
      <c r="AA67" s="245">
        <f>IF($D67=0,0,AA66*(1+$B$49)+Y66)</f>
        <v>4647487.1630594283</v>
      </c>
      <c r="AB67" s="245">
        <f>IF(D67&lt;$B$47,0,AA67/(1+$B$6)^($C67-$C$5))</f>
        <v>1169748.6825923186</v>
      </c>
      <c r="AC67" s="245">
        <f>IF($D67=0,0,AC66*(1+$B$49)+Z66)</f>
        <v>3098324.7753729513</v>
      </c>
      <c r="AD67" s="246">
        <f t="shared" si="24"/>
        <v>1949581.1376538642</v>
      </c>
      <c r="AE67" s="242">
        <f t="shared" si="12"/>
        <v>59740.922871863557</v>
      </c>
      <c r="AF67" s="243">
        <f t="shared" si="13"/>
        <v>39827.281914575709</v>
      </c>
      <c r="AG67" s="245">
        <f>IF($D67=0,0,AG66*(1+$B$50)+AE66)</f>
        <v>3481548.245563813</v>
      </c>
      <c r="AH67" s="245">
        <f>IF($D67&lt;$B$47,0,AG67)/(1+$B$6)^($C67-$C$5)</f>
        <v>876287.8370058646</v>
      </c>
      <c r="AI67" s="245">
        <f>IF($D67=0,0,AI66*(1+$B$50)+AF66)</f>
        <v>2321032.1637092074</v>
      </c>
      <c r="AJ67" s="246">
        <f t="shared" si="25"/>
        <v>1460479.7283431073</v>
      </c>
      <c r="AK67" s="305">
        <f>$B$25*Salary!$G64</f>
        <v>47261.707871963175</v>
      </c>
      <c r="AL67" s="306">
        <f>$B$24*Salary!$G64</f>
        <v>46465.162233671661</v>
      </c>
      <c r="AM67" s="245">
        <f t="shared" si="26"/>
        <v>5930273.5237084944</v>
      </c>
      <c r="AN67" s="247">
        <f>MIN(MAX(0,(0+$B$26*($D67&gt;=5)+($B$27*(D67-5)))),1)</f>
        <v>0</v>
      </c>
      <c r="AO67" s="245">
        <f t="shared" si="14"/>
        <v>0</v>
      </c>
      <c r="AP67" s="245">
        <f t="shared" si="27"/>
        <v>5830325.0935336323</v>
      </c>
      <c r="AQ67" s="81">
        <f t="shared" si="28"/>
        <v>1467462.9230726708</v>
      </c>
      <c r="AR67" s="293"/>
    </row>
    <row r="68" spans="3:47" ht="16" customHeight="1">
      <c r="C68" s="23">
        <f t="shared" si="15"/>
        <v>90</v>
      </c>
      <c r="D68" s="23">
        <v>63</v>
      </c>
      <c r="E68" s="359">
        <f t="shared" si="7"/>
        <v>48091.442911850172</v>
      </c>
      <c r="F68" s="359">
        <f t="shared" si="8"/>
        <v>6255761.3868469903</v>
      </c>
      <c r="G68" s="234">
        <f t="shared" si="18"/>
        <v>89636.343981178463</v>
      </c>
      <c r="H68" s="234" t="b">
        <f>IF(D68&lt;$B$10,AM68*AN68+AP68,IF(D68=OptimumBenefits!B65,MAX(AM68*AN68+AP68,IF(AND($B$29=1,$B$30=0),OptimumBenefitsFixed!D65,OptimumBenefits!D65),0)))</f>
        <v>0</v>
      </c>
      <c r="I68" s="234">
        <f t="shared" si="31"/>
        <v>0</v>
      </c>
      <c r="J68" s="134"/>
      <c r="S68" s="242">
        <f>$B$46*Salary!$G65</f>
        <v>61831.855172378782</v>
      </c>
      <c r="T68" s="243">
        <f>$B$45*Salary!$G65</f>
        <v>41221.236781585852</v>
      </c>
      <c r="U68" s="244">
        <f>IF($D68=0,0,U67*(1+$B$48)+S67)</f>
        <v>6796310.7795791412</v>
      </c>
      <c r="V68" s="245">
        <f>IF(D68&lt;$B$47,0,U68/(1+$B$6)^($C68-$C$5))</f>
        <v>1672955.0766131347</v>
      </c>
      <c r="W68" s="244">
        <f>IF($D68=0,0,W67*(1+$B$48)+T67)</f>
        <v>4530873.8530527614</v>
      </c>
      <c r="X68" s="246">
        <f t="shared" si="23"/>
        <v>2788258.4610218913</v>
      </c>
      <c r="Y68" s="242">
        <f t="shared" si="10"/>
        <v>61831.855172378782</v>
      </c>
      <c r="Z68" s="243">
        <f t="shared" si="11"/>
        <v>41221.236781585852</v>
      </c>
      <c r="AA68" s="245">
        <f>IF($D68=0,0,AA67*(1+$B$49)+Y67)</f>
        <v>4939602.4440842634</v>
      </c>
      <c r="AB68" s="245">
        <f>IF(D68&lt;$B$47,0,AA68/(1+$B$6)^($C68-$C$5))</f>
        <v>1215914.5238195162</v>
      </c>
      <c r="AC68" s="245">
        <f>IF($D68=0,0,AC67*(1+$B$49)+Z67)</f>
        <v>3293068.2960561747</v>
      </c>
      <c r="AD68" s="246">
        <f t="shared" si="24"/>
        <v>2026524.2063658601</v>
      </c>
      <c r="AE68" s="242">
        <f t="shared" si="12"/>
        <v>61831.855172378782</v>
      </c>
      <c r="AF68" s="243">
        <f t="shared" si="13"/>
        <v>41221.236781585852</v>
      </c>
      <c r="AG68" s="245">
        <f>IF($D68=0,0,AG67*(1+$B$50)+AE67)</f>
        <v>3680551.098258229</v>
      </c>
      <c r="AH68" s="245">
        <f>IF($D68&lt;$B$47,0,AG68)/(1+$B$6)^($C68-$C$5)</f>
        <v>905991.03605830786</v>
      </c>
      <c r="AI68" s="245">
        <f>IF($D68=0,0,AI67*(1+$B$50)+AF67)</f>
        <v>2453700.7321721511</v>
      </c>
      <c r="AJ68" s="246">
        <f t="shared" si="25"/>
        <v>1509985.0600971794</v>
      </c>
      <c r="AK68" s="305">
        <f>$B$25*Salary!$G65</f>
        <v>48915.867647481886</v>
      </c>
      <c r="AL68" s="306">
        <f>$B$24*Salary!$G65</f>
        <v>48091.442911850172</v>
      </c>
      <c r="AM68" s="245">
        <f t="shared" si="26"/>
        <v>6363003.0106215095</v>
      </c>
      <c r="AN68" s="247">
        <f>MIN(MAX(0,(0+$B$26*($D68&gt;=5)+($B$27*(D68-5)))),1)</f>
        <v>0</v>
      </c>
      <c r="AO68" s="245">
        <f t="shared" si="14"/>
        <v>0</v>
      </c>
      <c r="AP68" s="245">
        <f t="shared" si="27"/>
        <v>6255761.3868469903</v>
      </c>
      <c r="AQ68" s="81">
        <f t="shared" si="28"/>
        <v>1539895.4093818197</v>
      </c>
      <c r="AR68" s="293"/>
    </row>
    <row r="69" spans="3:47">
      <c r="C69" s="23">
        <f t="shared" si="15"/>
        <v>91</v>
      </c>
      <c r="D69" s="23">
        <v>64</v>
      </c>
      <c r="E69" s="359">
        <f t="shared" si="7"/>
        <v>49774.643413764919</v>
      </c>
      <c r="F69" s="359">
        <f t="shared" si="8"/>
        <v>6710477.3199038943</v>
      </c>
      <c r="G69" s="234">
        <f t="shared" si="18"/>
        <v>89861.485707404878</v>
      </c>
      <c r="H69" s="234" t="b">
        <f>IF(D69&lt;$B$10,AM69*AN69+AP69,IF(D69=OptimumBenefits!B66,MAX(AM69*AN69+AP69,IF(AND($B$29=1,$B$30=0),OptimumBenefitsFixed!D66,OptimumBenefits!D66),0)))</f>
        <v>0</v>
      </c>
      <c r="I69" s="234">
        <f t="shared" si="31"/>
        <v>0</v>
      </c>
      <c r="J69" s="134"/>
      <c r="S69" s="242">
        <f>$B$46*Salary!$G66</f>
        <v>63995.970103412037</v>
      </c>
      <c r="T69" s="243">
        <f>$B$45*Salary!$G66</f>
        <v>42663.980068941361</v>
      </c>
      <c r="U69" s="244">
        <f>IF($D69=0,0,U68*(1+$B$48)+S68)</f>
        <v>7265921.2815262694</v>
      </c>
      <c r="V69" s="245">
        <f>IF(D69&lt;$B$47,0,U69/(1+$B$6)^($C69-$C$5))</f>
        <v>1749195.7801367426</v>
      </c>
      <c r="W69" s="244">
        <f>IF($D69=0,0,W68*(1+$B$48)+T68)</f>
        <v>4843947.5210175132</v>
      </c>
      <c r="X69" s="246">
        <f t="shared" ref="X69:X83" si="32">V69+(W69/(1+$B$6)^($C69-$C$5))</f>
        <v>2915326.3002279047</v>
      </c>
      <c r="Y69" s="242">
        <f t="shared" si="10"/>
        <v>63995.970103412037</v>
      </c>
      <c r="Z69" s="243">
        <f t="shared" si="11"/>
        <v>42663.980068941361</v>
      </c>
      <c r="AA69" s="245">
        <f>IF($D69=0,0,AA68*(1+$B$49)+Y68)</f>
        <v>5248414.4214608558</v>
      </c>
      <c r="AB69" s="245">
        <f>IF(D69&lt;$B$47,0,AA69/(1+$B$6)^($C69-$C$5))</f>
        <v>1263501.7642937785</v>
      </c>
      <c r="AC69" s="245">
        <f>IF($D69=0,0,AC68*(1+$B$49)+Z68)</f>
        <v>3498942.9476405694</v>
      </c>
      <c r="AD69" s="246">
        <f t="shared" ref="AD69:AD83" si="33">AB69+(AC69/(1+$B$6)^($C69-$C$5))</f>
        <v>2105836.2738229637</v>
      </c>
      <c r="AE69" s="242">
        <f t="shared" si="12"/>
        <v>63995.970103412037</v>
      </c>
      <c r="AF69" s="243">
        <f t="shared" si="13"/>
        <v>42663.980068941361</v>
      </c>
      <c r="AG69" s="245">
        <f>IF($D69=0,0,AG68*(1+$B$50)+AE68)</f>
        <v>3889604.9973609373</v>
      </c>
      <c r="AH69" s="245">
        <f>IF($D69&lt;$B$47,0,AG69)/(1+$B$6)^($C69-$C$5)</f>
        <v>936382.37797607481</v>
      </c>
      <c r="AI69" s="245">
        <f>IF($D69=0,0,AI68*(1+$B$50)+AF68)</f>
        <v>2593069.9982406232</v>
      </c>
      <c r="AJ69" s="246">
        <f t="shared" ref="AJ69:AJ83" si="34">AH69+(AI69/(1+$B$6)^($C69-$C$5))</f>
        <v>1560637.2966267909</v>
      </c>
      <c r="AK69" s="305">
        <f>$B$25*Salary!$G66</f>
        <v>50627.923015143744</v>
      </c>
      <c r="AL69" s="306">
        <f>$B$24*Salary!$G66</f>
        <v>49774.643413764919</v>
      </c>
      <c r="AM69" s="245">
        <f t="shared" si="26"/>
        <v>6825514.0739593897</v>
      </c>
      <c r="AN69" s="247">
        <f>MIN(MAX(0,(0+$B$26*($D69&gt;=5)+($B$27*(D69-5)))),1)</f>
        <v>0</v>
      </c>
      <c r="AO69" s="245">
        <f t="shared" si="14"/>
        <v>0</v>
      </c>
      <c r="AP69" s="245">
        <f t="shared" ref="AP69:AP83" si="35">IF($D69=0,0,AP68*(1+$B$23)+AL68)</f>
        <v>6710477.3199038943</v>
      </c>
      <c r="AQ69" s="81">
        <f t="shared" ref="AQ69:AQ83" si="36">AO69+(AP69/(1+$B$6)^($C69-$C$5))</f>
        <v>1615478.3620520527</v>
      </c>
      <c r="AR69" s="293"/>
    </row>
    <row r="70" spans="3:47">
      <c r="C70" s="23">
        <f t="shared" si="15"/>
        <v>92</v>
      </c>
      <c r="D70" s="23">
        <v>65</v>
      </c>
      <c r="E70" s="359">
        <f t="shared" ref="E70:E83" si="37">AL70</f>
        <v>51516.755933246692</v>
      </c>
      <c r="F70" s="359">
        <f t="shared" ref="F70:F83" si="38">AP70</f>
        <v>7196432.9891114123</v>
      </c>
      <c r="G70" s="234">
        <f t="shared" si="18"/>
        <v>90064.509845999855</v>
      </c>
      <c r="H70" s="234" t="b">
        <f>IF(D70&lt;$B$10,AM70*AN70+AP70,IF(D70=OptimumBenefits!B67,MAX(AM70*AN70+AP70,IF(AND($B$29=1,$B$30=0),OptimumBenefitsFixed!D67,OptimumBenefits!D67),0)))</f>
        <v>0</v>
      </c>
      <c r="I70" s="234">
        <f t="shared" si="31"/>
        <v>0</v>
      </c>
      <c r="J70" s="134"/>
      <c r="S70" s="242">
        <f>$B$46*Salary!$G67</f>
        <v>66235.829057031457</v>
      </c>
      <c r="T70" s="243">
        <f>$B$45*Salary!$G67</f>
        <v>44157.219371354302</v>
      </c>
      <c r="U70" s="244">
        <f t="shared" ref="U70:U83" si="39">IF($D70=0,0,U69*(1+$B$48)+S69)</f>
        <v>7765872.5285212575</v>
      </c>
      <c r="V70" s="245">
        <f>IF(D70&lt;$B$47,0,U70/(1+$B$6)^($C70-$C$5))</f>
        <v>1828414.5703771748</v>
      </c>
      <c r="W70" s="244">
        <f t="shared" ref="W70:W83" si="40">IF($D70=0,0,W69*(1+$B$48)+T69)</f>
        <v>5177248.3523475062</v>
      </c>
      <c r="X70" s="246">
        <f t="shared" si="32"/>
        <v>3047357.6172952913</v>
      </c>
      <c r="Y70" s="242">
        <f t="shared" ref="Y70:Y83" si="41">S70</f>
        <v>66235.829057031457</v>
      </c>
      <c r="Z70" s="243">
        <f t="shared" ref="Z70:Z83" si="42">T70</f>
        <v>44157.219371354302</v>
      </c>
      <c r="AA70" s="245">
        <f t="shared" ref="AA70:AA83" si="43">IF($D70=0,0,AA69*(1+$B$49)+Y69)</f>
        <v>5574831.1126373103</v>
      </c>
      <c r="AB70" s="245">
        <f>IF(D70&lt;$B$47,0,AA70/(1+$B$6)^($C70-$C$5))</f>
        <v>1312550.8300969987</v>
      </c>
      <c r="AC70" s="245">
        <f t="shared" ref="AC70:AC83" si="44">IF($D70=0,0,AC69*(1+$B$49)+Z69)</f>
        <v>3716554.075091539</v>
      </c>
      <c r="AD70" s="246">
        <f t="shared" si="33"/>
        <v>2187584.7168283309</v>
      </c>
      <c r="AE70" s="242">
        <f t="shared" ref="AE70:AE83" si="45">S70</f>
        <v>66235.829057031457</v>
      </c>
      <c r="AF70" s="243">
        <f t="shared" ref="AF70:AF83" si="46">T70</f>
        <v>44157.219371354302</v>
      </c>
      <c r="AG70" s="245">
        <f t="shared" ref="AG70:AG83" si="47">IF($D70=0,0,AG69*(1+$B$50)+AE69)</f>
        <v>4109185.1673587868</v>
      </c>
      <c r="AH70" s="245">
        <f>IF($D70&lt;$B$47,0,AG70)/(1+$B$6)^($C70-$C$5)</f>
        <v>967475.83800570341</v>
      </c>
      <c r="AI70" s="245">
        <f t="shared" ref="AI70:AI83" si="48">IF($D70=0,0,AI69*(1+$B$50)+AF69)</f>
        <v>2739456.7782391892</v>
      </c>
      <c r="AJ70" s="246">
        <f t="shared" si="34"/>
        <v>1612459.7300095051</v>
      </c>
      <c r="AK70" s="305">
        <f>$B$25*Salary!$G67</f>
        <v>52399.900320673776</v>
      </c>
      <c r="AL70" s="306">
        <f>$B$24*Salary!$G67</f>
        <v>51516.755933246692</v>
      </c>
      <c r="AM70" s="245">
        <f t="shared" ref="AM70:AM83" si="49">IF($D70=0,0,AM69*(1+$B$23)+AK69)</f>
        <v>7319800.4117818931</v>
      </c>
      <c r="AN70" s="247">
        <f t="shared" ref="AN70:AN83" si="50">MIN(MAX(0,(0+$B$26*($D70&gt;=5)+($B$27*(D70-5)))),1)</f>
        <v>0</v>
      </c>
      <c r="AO70" s="245">
        <f t="shared" ref="AO70:AO83" si="51">(AM70*AN70)/(1+$B$6)^($C70-$C$5)</f>
        <v>0</v>
      </c>
      <c r="AP70" s="245">
        <f t="shared" si="35"/>
        <v>7196432.9891114123</v>
      </c>
      <c r="AQ70" s="81">
        <f t="shared" si="36"/>
        <v>1694344.4389164818</v>
      </c>
      <c r="AR70" s="293"/>
    </row>
    <row r="71" spans="3:47">
      <c r="C71" s="23">
        <f t="shared" ref="C71:C83" si="52">C70+1</f>
        <v>93</v>
      </c>
      <c r="D71" s="23">
        <v>66</v>
      </c>
      <c r="E71" s="359">
        <f t="shared" si="37"/>
        <v>53319.842390910322</v>
      </c>
      <c r="F71" s="359">
        <f t="shared" si="38"/>
        <v>7715717.8893368999</v>
      </c>
      <c r="G71" s="234">
        <f t="shared" si="18"/>
        <v>90246.208809356263</v>
      </c>
      <c r="H71" s="234" t="b">
        <f>IF(D71&lt;$B$10,AM71*AN71+AP71,IF(D71=OptimumBenefits!B68,MAX(AM71*AN71+AP71,IF(AND($B$29=1,$B$30=0),OptimumBenefitsFixed!D68,OptimumBenefits!D68),0)))</f>
        <v>0</v>
      </c>
      <c r="I71" s="234">
        <f t="shared" si="31"/>
        <v>0</v>
      </c>
      <c r="J71" s="134"/>
      <c r="S71" s="242">
        <f>$B$46*Salary!$G68</f>
        <v>68554.083074027556</v>
      </c>
      <c r="T71" s="243">
        <f>$B$45*Salary!$G68</f>
        <v>45702.722049351702</v>
      </c>
      <c r="U71" s="244">
        <f t="shared" si="39"/>
        <v>8298060.7092895648</v>
      </c>
      <c r="V71" s="245">
        <f>IF(D71&lt;$B$47,0,U71/(1+$B$6)^($C71-$C$5))</f>
        <v>1910722.8927261936</v>
      </c>
      <c r="W71" s="244">
        <f t="shared" si="40"/>
        <v>5532040.4728597114</v>
      </c>
      <c r="X71" s="246">
        <f t="shared" si="32"/>
        <v>3184538.1545436564</v>
      </c>
      <c r="Y71" s="242">
        <f t="shared" si="41"/>
        <v>68554.083074027556</v>
      </c>
      <c r="Z71" s="243">
        <f t="shared" si="42"/>
        <v>45702.722049351702</v>
      </c>
      <c r="AA71" s="245">
        <f t="shared" si="43"/>
        <v>5919808.4973262073</v>
      </c>
      <c r="AB71" s="245">
        <f>IF(D71&lt;$B$47,0,AA71/(1+$B$6)^($C71-$C$5))</f>
        <v>1363103.2614323485</v>
      </c>
      <c r="AC71" s="245">
        <f t="shared" si="44"/>
        <v>3946538.9982174705</v>
      </c>
      <c r="AD71" s="246">
        <f t="shared" si="33"/>
        <v>2271838.7690539137</v>
      </c>
      <c r="AE71" s="242">
        <f t="shared" si="45"/>
        <v>68554.083074027556</v>
      </c>
      <c r="AF71" s="243">
        <f t="shared" si="46"/>
        <v>45702.722049351702</v>
      </c>
      <c r="AG71" s="245">
        <f t="shared" si="47"/>
        <v>4339788.4031101698</v>
      </c>
      <c r="AH71" s="245">
        <f>IF($D71&lt;$B$47,0,AG71)/(1+$B$6)^($C71-$C$5)</f>
        <v>999285.65744612145</v>
      </c>
      <c r="AI71" s="245">
        <f t="shared" si="48"/>
        <v>2893192.268740111</v>
      </c>
      <c r="AJ71" s="246">
        <f t="shared" si="34"/>
        <v>1665476.0957435353</v>
      </c>
      <c r="AK71" s="305">
        <f>$B$25*Salary!$G68</f>
        <v>54233.896831897357</v>
      </c>
      <c r="AL71" s="306">
        <f>$B$24*Salary!$G68</f>
        <v>53319.842390910322</v>
      </c>
      <c r="AM71" s="245">
        <f t="shared" si="49"/>
        <v>7847987.3388683889</v>
      </c>
      <c r="AN71" s="247">
        <f t="shared" si="50"/>
        <v>0</v>
      </c>
      <c r="AO71" s="245">
        <f t="shared" si="51"/>
        <v>0</v>
      </c>
      <c r="AP71" s="245">
        <f t="shared" si="35"/>
        <v>7715717.8893368999</v>
      </c>
      <c r="AQ71" s="81">
        <f t="shared" si="36"/>
        <v>1776631.832600225</v>
      </c>
      <c r="AR71" s="293"/>
    </row>
    <row r="72" spans="3:47" ht="16" customHeight="1">
      <c r="C72" s="23">
        <f t="shared" si="52"/>
        <v>94</v>
      </c>
      <c r="D72" s="23">
        <v>67</v>
      </c>
      <c r="E72" s="359">
        <f t="shared" si="37"/>
        <v>55186.036874592181</v>
      </c>
      <c r="F72" s="359">
        <f t="shared" si="38"/>
        <v>8270559.3945347089</v>
      </c>
      <c r="G72" s="234">
        <f t="shared" si="18"/>
        <v>90407.348767686286</v>
      </c>
      <c r="H72" s="234" t="b">
        <f>IF(D72&lt;$B$10,AM72*AN72+AP72,IF(D72=OptimumBenefits!B69,MAX(AM72*AN72+AP72,IF(AND($B$29=1,$B$30=0),OptimumBenefitsFixed!D69,OptimumBenefits!D69),0)))</f>
        <v>0</v>
      </c>
      <c r="I72" s="234">
        <f t="shared" si="31"/>
        <v>0</v>
      </c>
      <c r="J72" s="134"/>
      <c r="S72" s="242">
        <f>$B$46*Salary!$G69</f>
        <v>70953.475981618511</v>
      </c>
      <c r="T72" s="243">
        <f>$B$45*Salary!$G69</f>
        <v>47302.317321079012</v>
      </c>
      <c r="U72" s="244">
        <f t="shared" si="39"/>
        <v>8864498.4349209666</v>
      </c>
      <c r="V72" s="245">
        <f>IF(D72&lt;$B$47,0,U72/(1+$B$6)^($C72-$C$5))</f>
        <v>1996236.3070105591</v>
      </c>
      <c r="W72" s="244">
        <f t="shared" si="40"/>
        <v>5909665.6232806463</v>
      </c>
      <c r="X72" s="246">
        <f t="shared" si="32"/>
        <v>3327060.5116842659</v>
      </c>
      <c r="Y72" s="242">
        <f t="shared" si="41"/>
        <v>70953.475981618511</v>
      </c>
      <c r="Z72" s="243">
        <f t="shared" si="42"/>
        <v>47302.317321079012</v>
      </c>
      <c r="AA72" s="245">
        <f t="shared" si="43"/>
        <v>6284353.0052665453</v>
      </c>
      <c r="AB72" s="245">
        <f>IF(D72&lt;$B$47,0,AA72/(1+$B$6)^($C72-$C$5))</f>
        <v>1415201.7429168676</v>
      </c>
      <c r="AC72" s="245">
        <f t="shared" si="44"/>
        <v>4189568.6701776958</v>
      </c>
      <c r="AD72" s="246">
        <f t="shared" si="33"/>
        <v>2358669.5715281125</v>
      </c>
      <c r="AE72" s="242">
        <f t="shared" si="45"/>
        <v>70953.475981618511</v>
      </c>
      <c r="AF72" s="243">
        <f t="shared" si="46"/>
        <v>47302.317321079012</v>
      </c>
      <c r="AG72" s="245">
        <f t="shared" si="47"/>
        <v>4581934.0223086048</v>
      </c>
      <c r="AH72" s="245">
        <f>IF($D72&lt;$B$47,0,AG72)/(1+$B$6)^($C72-$C$5)</f>
        <v>1031826.3485305601</v>
      </c>
      <c r="AI72" s="245">
        <f t="shared" si="48"/>
        <v>3054622.6815390675</v>
      </c>
      <c r="AJ72" s="246">
        <f t="shared" si="34"/>
        <v>1719710.5808842664</v>
      </c>
      <c r="AK72" s="305">
        <f>$B$25*Salary!$G69</f>
        <v>56132.08322101376</v>
      </c>
      <c r="AL72" s="306">
        <f>$B$24*Salary!$G69</f>
        <v>55186.036874592181</v>
      </c>
      <c r="AM72" s="245">
        <f t="shared" si="49"/>
        <v>8412340.412726732</v>
      </c>
      <c r="AN72" s="247">
        <f t="shared" si="50"/>
        <v>0</v>
      </c>
      <c r="AO72" s="245">
        <f t="shared" si="51"/>
        <v>0</v>
      </c>
      <c r="AP72" s="245">
        <f t="shared" si="35"/>
        <v>8270559.3945347089</v>
      </c>
      <c r="AQ72" s="81">
        <f t="shared" si="36"/>
        <v>1862484.5008283486</v>
      </c>
      <c r="AR72" s="293"/>
    </row>
    <row r="73" spans="3:47">
      <c r="C73" s="23">
        <f t="shared" si="52"/>
        <v>95</v>
      </c>
      <c r="D73" s="23">
        <v>68</v>
      </c>
      <c r="E73" s="359">
        <f t="shared" si="37"/>
        <v>57117.548165202905</v>
      </c>
      <c r="F73" s="359">
        <f t="shared" si="38"/>
        <v>8863331.7920540571</v>
      </c>
      <c r="G73" s="234">
        <f t="shared" ref="G73:G83" si="53">(AM73)/((1+$B$5)^(D73-$D$5))</f>
        <v>90548.67050891598</v>
      </c>
      <c r="H73" s="234" t="b">
        <f>IF(D73&lt;$B$10,AM73*AN73+AP73,IF(D73=OptimumBenefits!B70,MAX(AM73*AN73+AP73,IF(AND($B$29=1,$B$30=0),OptimumBenefitsFixed!D70,OptimumBenefits!D70),0)))</f>
        <v>0</v>
      </c>
      <c r="I73" s="234">
        <f t="shared" si="31"/>
        <v>0</v>
      </c>
      <c r="J73" s="134"/>
      <c r="S73" s="242">
        <f>$B$46*Salary!$G70</f>
        <v>73436.84764097516</v>
      </c>
      <c r="T73" s="243">
        <f>$B$45*Salary!$G70</f>
        <v>48957.898427316773</v>
      </c>
      <c r="U73" s="244">
        <f t="shared" si="39"/>
        <v>9467321.8169978447</v>
      </c>
      <c r="V73" s="245">
        <f>IF(D73&lt;$B$47,0,U73/(1+$B$6)^($C73-$C$5))</f>
        <v>2085074.638720643</v>
      </c>
      <c r="W73" s="244">
        <f t="shared" si="40"/>
        <v>6311547.8779985644</v>
      </c>
      <c r="X73" s="246">
        <f t="shared" si="32"/>
        <v>3475124.3978677387</v>
      </c>
      <c r="Y73" s="242">
        <f t="shared" si="41"/>
        <v>73436.84764097516</v>
      </c>
      <c r="Z73" s="243">
        <f t="shared" si="42"/>
        <v>48957.898427316773</v>
      </c>
      <c r="AA73" s="245">
        <f t="shared" si="43"/>
        <v>6669524.1315114908</v>
      </c>
      <c r="AB73" s="245">
        <f>IF(D73&lt;$B$47,0,AA73/(1+$B$6)^($C73-$C$5))</f>
        <v>1468890.1346927877</v>
      </c>
      <c r="AC73" s="245">
        <f t="shared" si="44"/>
        <v>4446349.4210076593</v>
      </c>
      <c r="AD73" s="246">
        <f t="shared" si="33"/>
        <v>2448150.224487979</v>
      </c>
      <c r="AE73" s="242">
        <f t="shared" si="45"/>
        <v>73436.84764097516</v>
      </c>
      <c r="AF73" s="243">
        <f t="shared" si="46"/>
        <v>48957.898427316773</v>
      </c>
      <c r="AG73" s="245">
        <f t="shared" si="47"/>
        <v>4836164.8591825673</v>
      </c>
      <c r="AH73" s="245">
        <f>IF($D73&lt;$B$47,0,AG73)/(1+$B$6)^($C73-$C$5)</f>
        <v>1065112.6993960363</v>
      </c>
      <c r="AI73" s="245">
        <f t="shared" si="48"/>
        <v>3224109.9061217094</v>
      </c>
      <c r="AJ73" s="246">
        <f t="shared" si="34"/>
        <v>1775187.8323267265</v>
      </c>
      <c r="AK73" s="305">
        <f>$B$25*Salary!$G70</f>
        <v>58096.706133749234</v>
      </c>
      <c r="AL73" s="306">
        <f>$B$24*Salary!$G70</f>
        <v>57117.548165202905</v>
      </c>
      <c r="AM73" s="245">
        <f t="shared" si="49"/>
        <v>9015274.6227749828</v>
      </c>
      <c r="AN73" s="247">
        <f t="shared" si="50"/>
        <v>0</v>
      </c>
      <c r="AO73" s="245">
        <f t="shared" si="51"/>
        <v>0</v>
      </c>
      <c r="AP73" s="245">
        <f t="shared" si="35"/>
        <v>8863331.7920540571</v>
      </c>
      <c r="AQ73" s="81">
        <f t="shared" si="36"/>
        <v>1952052.4063096303</v>
      </c>
      <c r="AR73" s="293"/>
    </row>
    <row r="74" spans="3:47">
      <c r="C74" s="23">
        <f t="shared" si="52"/>
        <v>96</v>
      </c>
      <c r="D74" s="23">
        <v>69</v>
      </c>
      <c r="E74" s="359">
        <f t="shared" si="37"/>
        <v>59116.662350985003</v>
      </c>
      <c r="F74" s="359">
        <f t="shared" si="38"/>
        <v>9496565.9067027718</v>
      </c>
      <c r="G74" s="234">
        <f t="shared" si="53"/>
        <v>90670.890270445278</v>
      </c>
      <c r="H74" s="234" t="b">
        <f>IF(D74&lt;$B$10,AM74*AN74+AP74,IF(D74=OptimumBenefits!B71,MAX(AM74*AN74+AP74,IF(AND($B$29=1,$B$30=0),OptimumBenefitsFixed!D71,OptimumBenefits!D71),0)))</f>
        <v>0</v>
      </c>
      <c r="I74" s="234">
        <f t="shared" si="31"/>
        <v>0</v>
      </c>
      <c r="J74" s="134"/>
      <c r="S74" s="242">
        <f>$B$46*Salary!$G71</f>
        <v>76007.137308409277</v>
      </c>
      <c r="T74" s="243">
        <f>$B$45*Salary!$G71</f>
        <v>50671.424872272859</v>
      </c>
      <c r="U74" s="244">
        <f t="shared" si="39"/>
        <v>10108797.97365869</v>
      </c>
      <c r="V74" s="245">
        <f>IF(D74&lt;$B$47,0,U74/(1+$B$6)^($C74-$C$5))</f>
        <v>2177362.1357893907</v>
      </c>
      <c r="W74" s="244">
        <f t="shared" si="40"/>
        <v>6739198.6491057957</v>
      </c>
      <c r="X74" s="246">
        <f t="shared" si="32"/>
        <v>3628936.8929823181</v>
      </c>
      <c r="Y74" s="242">
        <f t="shared" si="41"/>
        <v>76007.137308409277</v>
      </c>
      <c r="Z74" s="243">
        <f t="shared" si="42"/>
        <v>50671.424872272859</v>
      </c>
      <c r="AA74" s="245">
        <f t="shared" si="43"/>
        <v>7076437.1857280415</v>
      </c>
      <c r="AB74" s="245">
        <f>IF(D74&lt;$B$47,0,AA74/(1+$B$6)^($C74-$C$5))</f>
        <v>1524213.5043796557</v>
      </c>
      <c r="AC74" s="245">
        <f t="shared" si="44"/>
        <v>4717624.7904853597</v>
      </c>
      <c r="AD74" s="246">
        <f t="shared" si="33"/>
        <v>2540355.840632759</v>
      </c>
      <c r="AE74" s="242">
        <f t="shared" si="45"/>
        <v>76007.137308409277</v>
      </c>
      <c r="AF74" s="243">
        <f t="shared" si="46"/>
        <v>50671.424872272859</v>
      </c>
      <c r="AG74" s="245">
        <f t="shared" si="47"/>
        <v>5103048.3011908457</v>
      </c>
      <c r="AH74" s="245">
        <f>IF($D74&lt;$B$47,0,AG74)/(1+$B$6)^($C74-$C$5)</f>
        <v>1099159.7791419544</v>
      </c>
      <c r="AI74" s="245">
        <f t="shared" si="48"/>
        <v>3402032.2007938949</v>
      </c>
      <c r="AJ74" s="246">
        <f t="shared" si="34"/>
        <v>1831932.9652365902</v>
      </c>
      <c r="AK74" s="305">
        <f>$B$25*Salary!$G71</f>
        <v>60130.09084843046</v>
      </c>
      <c r="AL74" s="306">
        <f>$B$24*Salary!$G71</f>
        <v>59116.662350985003</v>
      </c>
      <c r="AM74" s="245">
        <f t="shared" si="49"/>
        <v>9659364.1793891061</v>
      </c>
      <c r="AN74" s="247">
        <f t="shared" si="50"/>
        <v>0</v>
      </c>
      <c r="AO74" s="245">
        <f t="shared" si="51"/>
        <v>0</v>
      </c>
      <c r="AP74" s="245">
        <f t="shared" si="35"/>
        <v>9496565.9067027718</v>
      </c>
      <c r="AQ74" s="81">
        <f t="shared" si="36"/>
        <v>2045491.7665942076</v>
      </c>
      <c r="AR74" s="293"/>
    </row>
    <row r="75" spans="3:47">
      <c r="C75" s="23">
        <f t="shared" si="52"/>
        <v>97</v>
      </c>
      <c r="D75" s="23">
        <v>70</v>
      </c>
      <c r="E75" s="359">
        <f t="shared" si="37"/>
        <v>61185.745533269474</v>
      </c>
      <c r="F75" s="359">
        <f t="shared" si="38"/>
        <v>10172959.352989435</v>
      </c>
      <c r="G75" s="234">
        <f t="shared" si="53"/>
        <v>90774.700543693936</v>
      </c>
      <c r="H75" s="234" t="b">
        <f>IF(D75&lt;$B$10,AM75*AN75+AP75,IF(D75=OptimumBenefits!B72,MAX(AM75*AN75+AP75,IF(AND($B$29=1,$B$30=0),OptimumBenefitsFixed!D72,OptimumBenefits!D72),0)))</f>
        <v>0</v>
      </c>
      <c r="I75" s="234">
        <f t="shared" si="31"/>
        <v>0</v>
      </c>
      <c r="J75" s="134"/>
      <c r="S75" s="242">
        <f>$B$46*Salary!$G72</f>
        <v>78667.387114203593</v>
      </c>
      <c r="T75" s="243">
        <f>$B$45*Salary!$G72</f>
        <v>52444.924742802395</v>
      </c>
      <c r="U75" s="244">
        <f t="shared" si="39"/>
        <v>10791332.989386622</v>
      </c>
      <c r="V75" s="245">
        <f>IF(D75&lt;$B$47,0,U75/(1+$B$6)^($C75-$C$5))</f>
        <v>2273227.6311252364</v>
      </c>
      <c r="W75" s="244">
        <f t="shared" si="40"/>
        <v>7194221.9929244164</v>
      </c>
      <c r="X75" s="246">
        <f t="shared" si="32"/>
        <v>3788712.7185420608</v>
      </c>
      <c r="Y75" s="242">
        <f t="shared" si="41"/>
        <v>78667.387114203593</v>
      </c>
      <c r="Z75" s="243">
        <f t="shared" si="42"/>
        <v>52444.924742802395</v>
      </c>
      <c r="AA75" s="245">
        <f t="shared" si="43"/>
        <v>7506266.1823228532</v>
      </c>
      <c r="AB75" s="245">
        <f>IF(D75&lt;$B$47,0,AA75/(1+$B$6)^($C75-$C$5))</f>
        <v>1581218.159889915</v>
      </c>
      <c r="AC75" s="245">
        <f t="shared" si="44"/>
        <v>5004177.4548819009</v>
      </c>
      <c r="AD75" s="246">
        <f t="shared" si="33"/>
        <v>2635363.5998165249</v>
      </c>
      <c r="AE75" s="242">
        <f t="shared" si="45"/>
        <v>78667.387114203593</v>
      </c>
      <c r="AF75" s="243">
        <f t="shared" si="46"/>
        <v>52444.924742802395</v>
      </c>
      <c r="AG75" s="245">
        <f t="shared" si="47"/>
        <v>5383177.3705468895</v>
      </c>
      <c r="AH75" s="245">
        <f>IF($D75&lt;$B$47,0,AG75)/(1+$B$6)^($C75-$C$5)</f>
        <v>1133982.9429793959</v>
      </c>
      <c r="AI75" s="245">
        <f t="shared" si="48"/>
        <v>3588784.9136979235</v>
      </c>
      <c r="AJ75" s="246">
        <f t="shared" si="34"/>
        <v>1889971.5716323259</v>
      </c>
      <c r="AK75" s="305">
        <f>$B$25*Salary!$G72</f>
        <v>62234.644028125513</v>
      </c>
      <c r="AL75" s="306">
        <f>$B$24*Salary!$G72</f>
        <v>61185.745533269474</v>
      </c>
      <c r="AM75" s="245">
        <f t="shared" si="49"/>
        <v>10347352.941897828</v>
      </c>
      <c r="AN75" s="247">
        <f t="shared" si="50"/>
        <v>0</v>
      </c>
      <c r="AO75" s="245">
        <f t="shared" si="51"/>
        <v>0</v>
      </c>
      <c r="AP75" s="245">
        <f t="shared" si="35"/>
        <v>10172959.352989435</v>
      </c>
      <c r="AQ75" s="81">
        <f t="shared" si="36"/>
        <v>2142965.3143197037</v>
      </c>
      <c r="AR75" s="293"/>
    </row>
    <row r="76" spans="3:47">
      <c r="C76" s="23">
        <f t="shared" si="52"/>
        <v>98</v>
      </c>
      <c r="D76" s="23">
        <v>71</v>
      </c>
      <c r="E76" s="359">
        <f t="shared" si="37"/>
        <v>63327.246626933898</v>
      </c>
      <c r="F76" s="359">
        <f t="shared" si="38"/>
        <v>10895387.456467018</v>
      </c>
      <c r="G76" s="234">
        <f t="shared" si="53"/>
        <v>90860.770852323534</v>
      </c>
      <c r="H76" s="234" t="b">
        <f>IF(D76&lt;$B$10,AM76*AN76+AP76,IF(D76=OptimumBenefits!B73,MAX(AM76*AN76+AP76,IF(AND($B$29=1,$B$30=0),OptimumBenefitsFixed!D73,OptimumBenefits!D73),0)))</f>
        <v>0</v>
      </c>
      <c r="I76" s="234">
        <f t="shared" si="31"/>
        <v>0</v>
      </c>
      <c r="J76" s="134"/>
      <c r="S76" s="242">
        <f>$B$46*Salary!$G73</f>
        <v>81420.745663200723</v>
      </c>
      <c r="T76" s="243">
        <f>$B$45*Salary!$G73</f>
        <v>54280.497108800482</v>
      </c>
      <c r="U76" s="244">
        <f t="shared" si="39"/>
        <v>11517480.355864024</v>
      </c>
      <c r="V76" s="245">
        <f>IF(D76&lt;$B$47,0,U76/(1+$B$6)^($C76-$C$5))</f>
        <v>2372804.7111100438</v>
      </c>
      <c r="W76" s="244">
        <f t="shared" si="40"/>
        <v>7678320.2372426838</v>
      </c>
      <c r="X76" s="246">
        <f t="shared" si="32"/>
        <v>3954674.5185167398</v>
      </c>
      <c r="Y76" s="242">
        <f t="shared" si="41"/>
        <v>81420.745663200723</v>
      </c>
      <c r="Z76" s="243">
        <f t="shared" si="42"/>
        <v>54280.497108800482</v>
      </c>
      <c r="AA76" s="245">
        <f t="shared" si="43"/>
        <v>7960246.8785531996</v>
      </c>
      <c r="AB76" s="245">
        <f>IF(D76&lt;$B$47,0,AA76/(1+$B$6)^($C76-$C$5))</f>
        <v>1639951.6831312273</v>
      </c>
      <c r="AC76" s="245">
        <f t="shared" si="44"/>
        <v>5306831.2523687985</v>
      </c>
      <c r="AD76" s="246">
        <f t="shared" si="33"/>
        <v>2733252.805218712</v>
      </c>
      <c r="AE76" s="242">
        <f t="shared" si="45"/>
        <v>81420.745663200723</v>
      </c>
      <c r="AF76" s="243">
        <f t="shared" si="46"/>
        <v>54280.497108800482</v>
      </c>
      <c r="AG76" s="245">
        <f t="shared" si="47"/>
        <v>5677171.8524829689</v>
      </c>
      <c r="AH76" s="245">
        <f>IF($D76&lt;$B$47,0,AG76)/(1+$B$6)^($C76-$C$5)</f>
        <v>1169597.8374727052</v>
      </c>
      <c r="AI76" s="245">
        <f t="shared" si="48"/>
        <v>3784781.2349886433</v>
      </c>
      <c r="AJ76" s="246">
        <f t="shared" si="34"/>
        <v>1949329.7291211747</v>
      </c>
      <c r="AK76" s="305">
        <f>$B$25*Salary!$G73</f>
        <v>64412.856569109907</v>
      </c>
      <c r="AL76" s="306">
        <f>$B$24*Salary!$G73</f>
        <v>63327.246626933898</v>
      </c>
      <c r="AM76" s="245">
        <f t="shared" si="49"/>
        <v>11082165.527149312</v>
      </c>
      <c r="AN76" s="247">
        <f t="shared" si="50"/>
        <v>0</v>
      </c>
      <c r="AO76" s="245">
        <f t="shared" si="51"/>
        <v>0</v>
      </c>
      <c r="AP76" s="245">
        <f t="shared" si="35"/>
        <v>10895387.456467018</v>
      </c>
      <c r="AQ76" s="81">
        <f t="shared" si="36"/>
        <v>2244642.5682776687</v>
      </c>
      <c r="AR76" s="293"/>
    </row>
    <row r="77" spans="3:47">
      <c r="C77" s="23">
        <f t="shared" si="52"/>
        <v>99</v>
      </c>
      <c r="D77" s="23">
        <v>72</v>
      </c>
      <c r="E77" s="359">
        <f t="shared" si="37"/>
        <v>65543.70025887659</v>
      </c>
      <c r="F77" s="359">
        <f t="shared" si="38"/>
        <v>11666914.887764307</v>
      </c>
      <c r="G77" s="234">
        <f t="shared" si="53"/>
        <v>90929.748504996693</v>
      </c>
      <c r="H77" s="234" t="b">
        <f>IF(D77&lt;$B$10,AM77*AN77+AP77,IF(D77=OptimumBenefits!B74,MAX(AM77*AN77+AP77,IF(AND($B$29=1,$B$30=0),OptimumBenefitsFixed!D74,OptimumBenefits!D74),0)))</f>
        <v>0</v>
      </c>
      <c r="I77" s="234">
        <f t="shared" si="31"/>
        <v>0</v>
      </c>
      <c r="J77" s="134"/>
      <c r="S77" s="242">
        <f>$B$46*Salary!$G74</f>
        <v>84270.471761412744</v>
      </c>
      <c r="T77" s="243">
        <f>$B$45*Salary!$G74</f>
        <v>56180.314507608491</v>
      </c>
      <c r="U77" s="244">
        <f t="shared" si="39"/>
        <v>12289949.922879068</v>
      </c>
      <c r="V77" s="245">
        <f>IF(D77&lt;$B$47,0,U77/(1+$B$6)^($C77-$C$5))</f>
        <v>2476231.8902809001</v>
      </c>
      <c r="W77" s="244">
        <f t="shared" si="40"/>
        <v>8193299.9485860458</v>
      </c>
      <c r="X77" s="246">
        <f t="shared" si="32"/>
        <v>4127053.1504681669</v>
      </c>
      <c r="Y77" s="242">
        <f t="shared" si="41"/>
        <v>84270.471761412744</v>
      </c>
      <c r="Z77" s="243">
        <f t="shared" si="42"/>
        <v>56180.314507608491</v>
      </c>
      <c r="AA77" s="245">
        <f t="shared" si="43"/>
        <v>8439679.968144061</v>
      </c>
      <c r="AB77" s="245">
        <f>IF(D77&lt;$B$47,0,AA77/(1+$B$6)^($C77-$C$5))</f>
        <v>1700462.9646194251</v>
      </c>
      <c r="AC77" s="245">
        <f t="shared" si="44"/>
        <v>5626453.3120960388</v>
      </c>
      <c r="AD77" s="246">
        <f t="shared" si="33"/>
        <v>2834104.9410323747</v>
      </c>
      <c r="AE77" s="242">
        <f t="shared" si="45"/>
        <v>84270.471761412744</v>
      </c>
      <c r="AF77" s="243">
        <f t="shared" si="46"/>
        <v>56180.314507608491</v>
      </c>
      <c r="AG77" s="245">
        <f t="shared" si="47"/>
        <v>5985679.4722454883</v>
      </c>
      <c r="AH77" s="245">
        <f>IF($D77&lt;$B$47,0,AG77)/(1+$B$6)^($C77-$C$5)</f>
        <v>1206020.405874999</v>
      </c>
      <c r="AI77" s="245">
        <f t="shared" si="48"/>
        <v>3990452.9814969897</v>
      </c>
      <c r="AJ77" s="246">
        <f t="shared" si="34"/>
        <v>2010034.0097916643</v>
      </c>
      <c r="AK77" s="305">
        <f>$B$25*Salary!$G74</f>
        <v>66667.306549028741</v>
      </c>
      <c r="AL77" s="306">
        <f>$B$24*Salary!$G74</f>
        <v>65543.70025887659</v>
      </c>
      <c r="AM77" s="245">
        <f t="shared" si="49"/>
        <v>11866919.142983126</v>
      </c>
      <c r="AN77" s="247">
        <f t="shared" si="50"/>
        <v>0</v>
      </c>
      <c r="AO77" s="245">
        <f t="shared" si="51"/>
        <v>0</v>
      </c>
      <c r="AP77" s="245">
        <f t="shared" si="35"/>
        <v>11666914.887764307</v>
      </c>
      <c r="AQ77" s="81">
        <f t="shared" si="36"/>
        <v>2350700.1157501186</v>
      </c>
      <c r="AR77" s="293"/>
    </row>
    <row r="78" spans="3:47">
      <c r="C78" s="23">
        <f t="shared" si="52"/>
        <v>100</v>
      </c>
      <c r="D78" s="23">
        <v>73</v>
      </c>
      <c r="E78" s="359">
        <f t="shared" si="37"/>
        <v>67837.729767937257</v>
      </c>
      <c r="F78" s="359">
        <f t="shared" si="38"/>
        <v>12490808.055727864</v>
      </c>
      <c r="G78" s="234">
        <f t="shared" si="53"/>
        <v>90982.259323506558</v>
      </c>
      <c r="H78" s="234" t="b">
        <f>IF(D78&lt;$B$10,AM78*AN78+AP78,IF(D78=OptimumBenefits!B75,MAX(AM78*AN78+AP78,IF(AND($B$29=1,$B$30=0),OptimumBenefitsFixed!D75,OptimumBenefits!D75),0)))</f>
        <v>0</v>
      </c>
      <c r="I78" s="234">
        <f t="shared" si="31"/>
        <v>0</v>
      </c>
      <c r="J78" s="134"/>
      <c r="S78" s="242">
        <f>$B$46*Salary!$G75</f>
        <v>87219.938273062173</v>
      </c>
      <c r="T78" s="243">
        <f>$B$45*Salary!$G75</f>
        <v>58146.625515374784</v>
      </c>
      <c r="U78" s="244">
        <f t="shared" si="39"/>
        <v>13111617.390013225</v>
      </c>
      <c r="V78" s="245">
        <f>IF(D78&lt;$B$47,0,U78/(1+$B$6)^($C78-$C$5))</f>
        <v>2583652.7924225917</v>
      </c>
      <c r="W78" s="244">
        <f t="shared" si="40"/>
        <v>8741078.2600088175</v>
      </c>
      <c r="X78" s="246">
        <f t="shared" si="32"/>
        <v>4306087.9873709865</v>
      </c>
      <c r="Y78" s="242">
        <f t="shared" si="41"/>
        <v>87219.938273062173</v>
      </c>
      <c r="Z78" s="243">
        <f t="shared" si="42"/>
        <v>58146.625515374784</v>
      </c>
      <c r="AA78" s="245">
        <f t="shared" si="43"/>
        <v>8945934.4383126777</v>
      </c>
      <c r="AB78" s="245">
        <f>IF(D78&lt;$B$47,0,AA78/(1+$B$6)^($C78-$C$5))</f>
        <v>1762802.2390266426</v>
      </c>
      <c r="AC78" s="245">
        <f t="shared" si="44"/>
        <v>5963956.292208449</v>
      </c>
      <c r="AD78" s="246">
        <f t="shared" si="33"/>
        <v>2938003.7317110705</v>
      </c>
      <c r="AE78" s="242">
        <f t="shared" si="45"/>
        <v>87219.938273062173</v>
      </c>
      <c r="AF78" s="243">
        <f t="shared" si="46"/>
        <v>58146.625515374784</v>
      </c>
      <c r="AG78" s="245">
        <f t="shared" si="47"/>
        <v>6309377.1228967207</v>
      </c>
      <c r="AH78" s="245">
        <f>IF($D78&lt;$B$47,0,AG78)/(1+$B$6)^($C78-$C$5)</f>
        <v>1243266.8935592612</v>
      </c>
      <c r="AI78" s="245">
        <f t="shared" si="48"/>
        <v>4206251.415264478</v>
      </c>
      <c r="AJ78" s="246">
        <f t="shared" si="34"/>
        <v>2072111.4892654349</v>
      </c>
      <c r="AK78" s="305">
        <f>$B$25*Salary!$G75</f>
        <v>69000.662278244752</v>
      </c>
      <c r="AL78" s="306">
        <f>$B$24*Salary!$G75</f>
        <v>67837.729767937257</v>
      </c>
      <c r="AM78" s="245">
        <f t="shared" si="49"/>
        <v>12704936.193826057</v>
      </c>
      <c r="AN78" s="247">
        <f t="shared" si="50"/>
        <v>0</v>
      </c>
      <c r="AO78" s="245">
        <f t="shared" si="51"/>
        <v>0</v>
      </c>
      <c r="AP78" s="245">
        <f t="shared" si="35"/>
        <v>12490808.055727864</v>
      </c>
      <c r="AQ78" s="81">
        <f t="shared" si="36"/>
        <v>2461321.9065846573</v>
      </c>
      <c r="AR78" s="293"/>
    </row>
    <row r="79" spans="3:47">
      <c r="C79" s="23">
        <f t="shared" si="52"/>
        <v>101</v>
      </c>
      <c r="D79" s="23">
        <v>74</v>
      </c>
      <c r="E79" s="359">
        <f t="shared" si="37"/>
        <v>70212.050309815066</v>
      </c>
      <c r="F79" s="359">
        <f t="shared" si="38"/>
        <v>13370548.309118111</v>
      </c>
      <c r="G79" s="234">
        <f t="shared" si="53"/>
        <v>91018.908347081859</v>
      </c>
      <c r="H79" s="234" t="b">
        <f>IF(D79&lt;$B$10,AM79*AN79+AP79,IF(D79=OptimumBenefits!B76,MAX(AM79*AN79+AP79,IF(AND($B$29=1,$B$30=0),OptimumBenefitsFixed!D76,OptimumBenefits!D76),0)))</f>
        <v>0</v>
      </c>
      <c r="I79" s="234">
        <f t="shared" si="31"/>
        <v>0</v>
      </c>
      <c r="J79" s="134"/>
      <c r="S79" s="242">
        <f>$B$46*Salary!$G76</f>
        <v>90272.636112619351</v>
      </c>
      <c r="T79" s="243">
        <f>$B$45*Salary!$G76</f>
        <v>60181.757408412901</v>
      </c>
      <c r="U79" s="244">
        <f t="shared" si="39"/>
        <v>13985534.371687083</v>
      </c>
      <c r="V79" s="245">
        <f>IF(D79&lt;$B$47,0,U79/(1+$B$6)^($C79-$C$5))</f>
        <v>2695216.3383059395</v>
      </c>
      <c r="W79" s="244">
        <f t="shared" si="40"/>
        <v>9323689.581124723</v>
      </c>
      <c r="X79" s="246">
        <f t="shared" si="32"/>
        <v>4492027.2305098996</v>
      </c>
      <c r="Y79" s="242">
        <f t="shared" si="41"/>
        <v>90272.636112619351</v>
      </c>
      <c r="Z79" s="243">
        <f t="shared" si="42"/>
        <v>60181.757408412901</v>
      </c>
      <c r="AA79" s="245">
        <f t="shared" si="43"/>
        <v>9480451.0985013749</v>
      </c>
      <c r="AB79" s="245">
        <f>IF(D79&lt;$B$47,0,AA79/(1+$B$6)^($C79-$C$5))</f>
        <v>1827021.1216898293</v>
      </c>
      <c r="AC79" s="245">
        <f t="shared" si="44"/>
        <v>6320300.7323342459</v>
      </c>
      <c r="AD79" s="246">
        <f t="shared" si="33"/>
        <v>3045035.2028163811</v>
      </c>
      <c r="AE79" s="242">
        <f t="shared" si="45"/>
        <v>90272.636112619351</v>
      </c>
      <c r="AF79" s="243">
        <f t="shared" si="46"/>
        <v>60181.757408412901</v>
      </c>
      <c r="AG79" s="245">
        <f t="shared" si="47"/>
        <v>6648972.1460856516</v>
      </c>
      <c r="AH79" s="245">
        <f>IF($D79&lt;$B$47,0,AG79)/(1+$B$6)^($C79-$C$5)</f>
        <v>1281353.853546706</v>
      </c>
      <c r="AI79" s="245">
        <f t="shared" si="48"/>
        <v>4432648.0973904319</v>
      </c>
      <c r="AJ79" s="246">
        <f t="shared" si="34"/>
        <v>2135589.7559111761</v>
      </c>
      <c r="AK79" s="305">
        <f>$B$25*Salary!$G76</f>
        <v>71415.685457983316</v>
      </c>
      <c r="AL79" s="306">
        <f>$B$24*Salary!$G76</f>
        <v>70212.050309815066</v>
      </c>
      <c r="AM79" s="245">
        <f t="shared" si="49"/>
        <v>13599757.708702995</v>
      </c>
      <c r="AN79" s="247">
        <f t="shared" si="50"/>
        <v>0</v>
      </c>
      <c r="AO79" s="245">
        <f t="shared" si="51"/>
        <v>0</v>
      </c>
      <c r="AP79" s="245">
        <f t="shared" si="35"/>
        <v>13370548.309118111</v>
      </c>
      <c r="AQ79" s="81">
        <f t="shared" si="36"/>
        <v>2576699.5594961224</v>
      </c>
      <c r="AR79" s="293"/>
    </row>
    <row r="80" spans="3:47">
      <c r="C80" s="23">
        <f t="shared" si="52"/>
        <v>102</v>
      </c>
      <c r="D80" s="23">
        <v>75</v>
      </c>
      <c r="E80" s="359">
        <f t="shared" si="37"/>
        <v>72669.472070658579</v>
      </c>
      <c r="F80" s="359">
        <f t="shared" si="38"/>
        <v>14309845.999520602</v>
      </c>
      <c r="G80" s="234">
        <f t="shared" si="53"/>
        <v>91040.280513647245</v>
      </c>
      <c r="H80" s="234" t="b">
        <f>IF(D80&lt;$B$10,AM80*AN80+AP80,IF(D80=OptimumBenefits!B77,MAX(AM80*AN80+AP80,IF(AND($B$29=1,$B$30=0),OptimumBenefitsFixed!D77,OptimumBenefits!D77),0)))</f>
        <v>0</v>
      </c>
      <c r="I80" s="234">
        <f t="shared" si="31"/>
        <v>0</v>
      </c>
      <c r="J80" s="134"/>
      <c r="S80" s="242">
        <f>$B$46*Salary!$G77</f>
        <v>93432.178376561031</v>
      </c>
      <c r="T80" s="243">
        <f>$B$45*Salary!$G77</f>
        <v>62288.118917707354</v>
      </c>
      <c r="U80" s="244">
        <f t="shared" si="39"/>
        <v>14914939.070100928</v>
      </c>
      <c r="V80" s="245">
        <f>IF(D80&lt;$B$47,0,U80/(1+$B$6)^($C80-$C$5))</f>
        <v>2811076.9403157686</v>
      </c>
      <c r="W80" s="244">
        <f t="shared" si="40"/>
        <v>9943292.7134006191</v>
      </c>
      <c r="X80" s="246">
        <f t="shared" si="32"/>
        <v>4685128.2338596145</v>
      </c>
      <c r="Y80" s="242">
        <f t="shared" si="41"/>
        <v>93432.178376561031</v>
      </c>
      <c r="Z80" s="243">
        <f t="shared" si="42"/>
        <v>62288.118917707354</v>
      </c>
      <c r="AA80" s="245">
        <f t="shared" si="43"/>
        <v>10044746.289539063</v>
      </c>
      <c r="AB80" s="245">
        <f>IF(D80&lt;$B$47,0,AA80/(1+$B$6)^($C80-$C$5))</f>
        <v>1893172.6461055244</v>
      </c>
      <c r="AC80" s="245">
        <f t="shared" si="44"/>
        <v>6696497.5263593718</v>
      </c>
      <c r="AD80" s="246">
        <f t="shared" si="33"/>
        <v>3155287.7435092065</v>
      </c>
      <c r="AE80" s="242">
        <f t="shared" si="45"/>
        <v>93432.178376561031</v>
      </c>
      <c r="AF80" s="243">
        <f t="shared" si="46"/>
        <v>62288.118917707354</v>
      </c>
      <c r="AG80" s="245">
        <f t="shared" si="47"/>
        <v>7005203.6680416968</v>
      </c>
      <c r="AH80" s="245">
        <f>IF($D80&lt;$B$47,0,AG80)/(1+$B$6)^($C80-$C$5)</f>
        <v>1320298.152134134</v>
      </c>
      <c r="AI80" s="245">
        <f t="shared" si="48"/>
        <v>4670135.778694462</v>
      </c>
      <c r="AJ80" s="246">
        <f t="shared" si="34"/>
        <v>2200496.920223556</v>
      </c>
      <c r="AK80" s="305">
        <f>$B$25*Salary!$G77</f>
        <v>73915.234449012729</v>
      </c>
      <c r="AL80" s="306">
        <f>$B$24*Salary!$G77</f>
        <v>72669.472070658579</v>
      </c>
      <c r="AM80" s="245">
        <f t="shared" si="49"/>
        <v>14555157.645226672</v>
      </c>
      <c r="AN80" s="247">
        <f t="shared" si="50"/>
        <v>0</v>
      </c>
      <c r="AO80" s="245">
        <f t="shared" si="51"/>
        <v>0</v>
      </c>
      <c r="AP80" s="245">
        <f t="shared" si="35"/>
        <v>14309845.999520602</v>
      </c>
      <c r="AQ80" s="81">
        <f t="shared" si="36"/>
        <v>2697032.6811030018</v>
      </c>
      <c r="AR80" s="293"/>
    </row>
    <row r="81" spans="1:51">
      <c r="C81" s="23">
        <f t="shared" si="52"/>
        <v>103</v>
      </c>
      <c r="D81" s="23">
        <v>76</v>
      </c>
      <c r="E81" s="359">
        <f t="shared" si="37"/>
        <v>75212.903593131632</v>
      </c>
      <c r="F81" s="359">
        <f t="shared" si="38"/>
        <v>15312655.461560098</v>
      </c>
      <c r="G81" s="234">
        <f t="shared" si="53"/>
        <v>91046.941318792669</v>
      </c>
      <c r="H81" s="234" t="b">
        <f>IF(D81&lt;$B$10,AM81*AN81+AP81,IF(D81=OptimumBenefits!B78,MAX(AM81*AN81+AP81,IF(AND($B$29=1,$B$30=0),OptimumBenefitsFixed!D78,OptimumBenefits!D78),0)))</f>
        <v>0</v>
      </c>
      <c r="I81" s="234">
        <f t="shared" si="31"/>
        <v>0</v>
      </c>
      <c r="J81" s="134"/>
      <c r="S81" s="242">
        <f>$B$46*Salary!$G78</f>
        <v>96702.304619740666</v>
      </c>
      <c r="T81" s="243">
        <f>$B$45*Salary!$G78</f>
        <v>64468.203079827108</v>
      </c>
      <c r="U81" s="244">
        <f t="shared" si="39"/>
        <v>15903267.592683544</v>
      </c>
      <c r="V81" s="245">
        <f>IF(D81&lt;$B$47,0,U81/(1+$B$6)^($C81-$C$5))</f>
        <v>2931394.7042212556</v>
      </c>
      <c r="W81" s="244">
        <f t="shared" si="40"/>
        <v>10602178.395122364</v>
      </c>
      <c r="X81" s="246">
        <f t="shared" si="32"/>
        <v>4885657.8403687598</v>
      </c>
      <c r="Y81" s="242">
        <f t="shared" si="41"/>
        <v>96702.304619740666</v>
      </c>
      <c r="Z81" s="243">
        <f t="shared" si="42"/>
        <v>64468.203079827108</v>
      </c>
      <c r="AA81" s="245">
        <f t="shared" si="43"/>
        <v>10640415.782392578</v>
      </c>
      <c r="AB81" s="245">
        <f>IF(D81&lt;$B$47,0,AA81/(1+$B$6)^($C81-$C$5))</f>
        <v>1961311.3024374763</v>
      </c>
      <c r="AC81" s="245">
        <f t="shared" si="44"/>
        <v>7093610.5215950478</v>
      </c>
      <c r="AD81" s="246">
        <f t="shared" si="33"/>
        <v>3268852.1707291268</v>
      </c>
      <c r="AE81" s="242">
        <f t="shared" si="45"/>
        <v>96702.304619740666</v>
      </c>
      <c r="AF81" s="243">
        <f t="shared" si="46"/>
        <v>64468.203079827108</v>
      </c>
      <c r="AG81" s="245">
        <f t="shared" si="47"/>
        <v>7378843.9931399263</v>
      </c>
      <c r="AH81" s="245">
        <f>IF($D81&lt;$B$47,0,AG81)/(1+$B$6)^($C81-$C$5)</f>
        <v>1360116.9746220228</v>
      </c>
      <c r="AI81" s="245">
        <f t="shared" si="48"/>
        <v>4919229.3287599478</v>
      </c>
      <c r="AJ81" s="246">
        <f t="shared" si="34"/>
        <v>2266861.6243700376</v>
      </c>
      <c r="AK81" s="305">
        <f>$B$25*Salary!$G78</f>
        <v>76502.267654728174</v>
      </c>
      <c r="AL81" s="306">
        <f>$B$24*Salary!$G78</f>
        <v>75212.903593131632</v>
      </c>
      <c r="AM81" s="245">
        <f t="shared" si="49"/>
        <v>15575158.126615418</v>
      </c>
      <c r="AN81" s="247">
        <f t="shared" si="50"/>
        <v>0</v>
      </c>
      <c r="AO81" s="245">
        <f t="shared" si="51"/>
        <v>0</v>
      </c>
      <c r="AP81" s="245">
        <f t="shared" si="35"/>
        <v>15312655.461560098</v>
      </c>
      <c r="AQ81" s="81">
        <f t="shared" si="36"/>
        <v>2822529.1982279709</v>
      </c>
      <c r="AR81" s="293"/>
    </row>
    <row r="82" spans="1:51">
      <c r="C82" s="23">
        <f t="shared" si="52"/>
        <v>104</v>
      </c>
      <c r="D82" s="23">
        <v>77</v>
      </c>
      <c r="E82" s="359">
        <f t="shared" si="37"/>
        <v>77845.355218891229</v>
      </c>
      <c r="F82" s="359">
        <f t="shared" si="38"/>
        <v>16383190.970154636</v>
      </c>
      <c r="G82" s="234">
        <f t="shared" si="53"/>
        <v>91039.437453180712</v>
      </c>
      <c r="H82" s="234" t="b">
        <f>IF(D82&lt;$B$10,AM82*AN82+AP82,IF(D82=OptimumBenefits!B79,MAX(AM82*AN82+AP82,IF(AND($B$29=1,$B$30=0),OptimumBenefitsFixed!D79,OptimumBenefits!D79),0)))</f>
        <v>0</v>
      </c>
      <c r="I82" s="234">
        <f t="shared" si="31"/>
        <v>0</v>
      </c>
      <c r="J82" s="134"/>
      <c r="S82" s="242">
        <f>$B$46*Salary!$G79</f>
        <v>100086.88528143158</v>
      </c>
      <c r="T82" s="243">
        <f>$B$45*Salary!$G79</f>
        <v>66724.590187621056</v>
      </c>
      <c r="U82" s="244">
        <f t="shared" si="39"/>
        <v>16954165.952864297</v>
      </c>
      <c r="V82" s="245">
        <f>IF(D82&lt;$B$47,0,U82/(1+$B$6)^($C82-$C$5))</f>
        <v>3056335.6383506358</v>
      </c>
      <c r="W82" s="244">
        <f t="shared" si="40"/>
        <v>11302777.301909534</v>
      </c>
      <c r="X82" s="246">
        <f t="shared" si="32"/>
        <v>5093892.7305843942</v>
      </c>
      <c r="Y82" s="242">
        <f t="shared" si="41"/>
        <v>100086.88528143158</v>
      </c>
      <c r="Z82" s="243">
        <f t="shared" si="42"/>
        <v>66724.590187621056</v>
      </c>
      <c r="AA82" s="245">
        <f t="shared" si="43"/>
        <v>11269138.876131948</v>
      </c>
      <c r="AB82" s="245">
        <f>IF(D82&lt;$B$47,0,AA82/(1+$B$6)^($C82-$C$5))</f>
        <v>2031493.0770643959</v>
      </c>
      <c r="AC82" s="245">
        <f t="shared" si="44"/>
        <v>7512759.2507546274</v>
      </c>
      <c r="AD82" s="246">
        <f t="shared" si="33"/>
        <v>3385821.7951073255</v>
      </c>
      <c r="AE82" s="242">
        <f t="shared" si="45"/>
        <v>100086.88528143158</v>
      </c>
      <c r="AF82" s="243">
        <f t="shared" si="46"/>
        <v>66724.590187621056</v>
      </c>
      <c r="AG82" s="245">
        <f t="shared" si="47"/>
        <v>7770700.0574852647</v>
      </c>
      <c r="AH82" s="245">
        <f>IF($D82&lt;$B$47,0,AG82)/(1+$B$6)^($C82-$C$5)</f>
        <v>1400827.8311451331</v>
      </c>
      <c r="AI82" s="245">
        <f t="shared" si="48"/>
        <v>5180466.7049901728</v>
      </c>
      <c r="AJ82" s="246">
        <f t="shared" si="34"/>
        <v>2334713.0519085545</v>
      </c>
      <c r="AK82" s="305">
        <f>$B$25*Salary!$G79</f>
        <v>79179.847022643648</v>
      </c>
      <c r="AL82" s="306">
        <f>$B$24*Salary!$G79</f>
        <v>77845.355218891229</v>
      </c>
      <c r="AM82" s="245">
        <f t="shared" si="49"/>
        <v>16664045.672500148</v>
      </c>
      <c r="AN82" s="247">
        <f t="shared" si="50"/>
        <v>0</v>
      </c>
      <c r="AO82" s="245">
        <f t="shared" si="51"/>
        <v>0</v>
      </c>
      <c r="AP82" s="245">
        <f t="shared" si="35"/>
        <v>16383190.970154636</v>
      </c>
      <c r="AQ82" s="81">
        <f t="shared" si="36"/>
        <v>2953405.7040139162</v>
      </c>
      <c r="AR82" s="293"/>
    </row>
    <row r="83" spans="1:51">
      <c r="C83" s="23">
        <f t="shared" si="52"/>
        <v>105</v>
      </c>
      <c r="D83" s="23">
        <v>78</v>
      </c>
      <c r="E83" s="359">
        <f t="shared" si="37"/>
        <v>80569.942651552425</v>
      </c>
      <c r="F83" s="359">
        <f t="shared" si="38"/>
        <v>17525943.738433577</v>
      </c>
      <c r="G83" s="234">
        <f t="shared" si="53"/>
        <v>91018.297419097638</v>
      </c>
      <c r="H83" s="234" t="b">
        <f>IF(D83&lt;$B$10,AM83*AN83+AP83,IF(D83=OptimumBenefits!B80,MAX(AM83*AN83+AP83,IF(AND($B$29=1,$B$30=0),OptimumBenefitsFixed!D80,OptimumBenefits!D80),0)))</f>
        <v>0</v>
      </c>
      <c r="I83" s="234">
        <f t="shared" si="31"/>
        <v>0</v>
      </c>
      <c r="J83" s="134"/>
      <c r="S83" s="242">
        <f>$B$46*Salary!$G80</f>
        <v>103589.92626628168</v>
      </c>
      <c r="T83" s="243">
        <f>$B$45*Salary!$G80</f>
        <v>69059.950844187784</v>
      </c>
      <c r="U83" s="244">
        <f t="shared" si="39"/>
        <v>18071502.795317587</v>
      </c>
      <c r="V83" s="245">
        <f>IF(D83&lt;$B$47,0,U83/(1+$B$6)^($C83-$C$5))</f>
        <v>3186071.8704418996</v>
      </c>
      <c r="W83" s="244">
        <f t="shared" si="40"/>
        <v>12047668.530211728</v>
      </c>
      <c r="X83" s="246">
        <f t="shared" si="32"/>
        <v>5310119.7840698333</v>
      </c>
      <c r="Y83" s="242">
        <f t="shared" si="41"/>
        <v>103589.92626628168</v>
      </c>
      <c r="Z83" s="243">
        <f t="shared" si="42"/>
        <v>69059.950844187784</v>
      </c>
      <c r="AA83" s="245">
        <f t="shared" si="43"/>
        <v>11932682.705219978</v>
      </c>
      <c r="AB83" s="245">
        <f>IF(D83&lt;$B$47,0,AA83/(1+$B$6)^($C83-$C$5))</f>
        <v>2103775.4931958769</v>
      </c>
      <c r="AC83" s="245">
        <f t="shared" si="44"/>
        <v>7955121.8034799807</v>
      </c>
      <c r="AD83" s="246">
        <f t="shared" si="33"/>
        <v>3506292.488659794</v>
      </c>
      <c r="AE83" s="242">
        <f t="shared" si="45"/>
        <v>103589.92626628168</v>
      </c>
      <c r="AF83" s="243">
        <f t="shared" si="46"/>
        <v>69059.950844187784</v>
      </c>
      <c r="AG83" s="245">
        <f t="shared" si="47"/>
        <v>8181614.9450661074</v>
      </c>
      <c r="AH83" s="245">
        <f>IF($D83&lt;$B$47,0,AG83)/(1+$B$6)^($C83-$C$5)</f>
        <v>1442448.5626074392</v>
      </c>
      <c r="AI83" s="245">
        <f t="shared" si="48"/>
        <v>5454409.9633774012</v>
      </c>
      <c r="AJ83" s="246">
        <f t="shared" si="34"/>
        <v>2404080.9376790645</v>
      </c>
      <c r="AK83" s="305">
        <f>$B$25*Salary!$G80</f>
        <v>81951.141668436176</v>
      </c>
      <c r="AL83" s="306">
        <f>$B$24*Salary!$G80</f>
        <v>80569.942651552425</v>
      </c>
      <c r="AM83" s="245">
        <f t="shared" si="49"/>
        <v>17826388.488235302</v>
      </c>
      <c r="AN83" s="247">
        <f t="shared" si="50"/>
        <v>0</v>
      </c>
      <c r="AO83" s="245">
        <f t="shared" si="51"/>
        <v>0</v>
      </c>
      <c r="AP83" s="245">
        <f t="shared" si="35"/>
        <v>17525943.738433577</v>
      </c>
      <c r="AQ83" s="81">
        <f t="shared" si="36"/>
        <v>3089887.8184297266</v>
      </c>
      <c r="AR83" s="293"/>
    </row>
    <row r="84" spans="1:51">
      <c r="C84" s="23"/>
    </row>
    <row r="85" spans="1:51">
      <c r="C85" s="23"/>
      <c r="G85" s="127" t="s">
        <v>160</v>
      </c>
      <c r="H85" s="127" t="s">
        <v>161</v>
      </c>
    </row>
    <row r="86" spans="1:51">
      <c r="C86" s="23"/>
      <c r="F86" s="127">
        <f>C5</f>
        <v>27</v>
      </c>
      <c r="G86" s="127">
        <v>0</v>
      </c>
      <c r="H86" s="127">
        <v>0</v>
      </c>
    </row>
    <row r="87" spans="1:51">
      <c r="A87" s="93"/>
      <c r="C87" s="60"/>
      <c r="D87" s="55"/>
      <c r="F87" s="426">
        <f>C6</f>
        <v>28</v>
      </c>
      <c r="G87" s="127">
        <v>2761.5894555516288</v>
      </c>
      <c r="H87" s="127">
        <v>2761.5894555516288</v>
      </c>
    </row>
    <row r="88" spans="1:51">
      <c r="A88" s="130"/>
      <c r="B88" s="94"/>
      <c r="C88" s="24"/>
      <c r="D88" s="24"/>
      <c r="F88" s="426">
        <f>C7</f>
        <v>29</v>
      </c>
      <c r="G88" s="127">
        <v>5776.9319989056567</v>
      </c>
      <c r="H88" s="127">
        <v>5776.9319989056567</v>
      </c>
    </row>
    <row r="89" spans="1:51">
      <c r="A89" s="129"/>
      <c r="B89" s="100"/>
      <c r="C89" s="24"/>
      <c r="D89" s="24"/>
      <c r="F89" s="426">
        <f>C8</f>
        <v>30</v>
      </c>
      <c r="G89" s="424">
        <v>8964.2958192791993</v>
      </c>
      <c r="H89" s="127">
        <v>8964.2958192791993</v>
      </c>
    </row>
    <row r="90" spans="1:51">
      <c r="B90" s="100"/>
      <c r="C90" s="24"/>
      <c r="D90" s="24"/>
      <c r="F90" s="426">
        <f>C9</f>
        <v>31</v>
      </c>
      <c r="G90" s="127">
        <v>12308.880795088578</v>
      </c>
      <c r="H90" s="127">
        <v>12308.880795088578</v>
      </c>
      <c r="T90" s="22">
        <v>1</v>
      </c>
      <c r="X90" s="56"/>
      <c r="AQ90" s="56"/>
    </row>
    <row r="91" spans="1:51">
      <c r="B91" s="100"/>
      <c r="C91" s="104"/>
      <c r="D91" s="24"/>
      <c r="F91" s="426">
        <f>C10</f>
        <v>32</v>
      </c>
      <c r="G91" s="127">
        <v>15801.196641856526</v>
      </c>
      <c r="H91" s="127">
        <v>15801.196641856526</v>
      </c>
      <c r="T91" s="22">
        <v>0</v>
      </c>
    </row>
    <row r="92" spans="1:51">
      <c r="B92" s="100"/>
      <c r="C92" s="24"/>
      <c r="D92" s="24"/>
      <c r="F92" s="426">
        <f>C11</f>
        <v>33</v>
      </c>
      <c r="G92" s="127">
        <v>19430.286409142158</v>
      </c>
      <c r="H92" s="127">
        <v>19430.286409142158</v>
      </c>
      <c r="AY92" s="57"/>
    </row>
    <row r="93" spans="1:51">
      <c r="C93" s="24"/>
      <c r="D93" s="24"/>
      <c r="F93" s="426">
        <f>C12</f>
        <v>34</v>
      </c>
      <c r="G93" s="127">
        <v>23192.081669444564</v>
      </c>
      <c r="H93" s="127">
        <v>23192.081669444564</v>
      </c>
    </row>
    <row r="94" spans="1:51">
      <c r="C94" s="24"/>
      <c r="D94" s="24"/>
      <c r="F94" s="426">
        <f>C13</f>
        <v>35</v>
      </c>
      <c r="G94" s="127">
        <v>27081.940666325143</v>
      </c>
      <c r="H94" s="127">
        <v>27081.940666325143</v>
      </c>
    </row>
    <row r="95" spans="1:51">
      <c r="A95" s="103"/>
      <c r="C95" s="105"/>
      <c r="D95" s="105"/>
      <c r="F95" s="426">
        <f>C14</f>
        <v>36</v>
      </c>
      <c r="G95" s="127">
        <v>31094.676873514316</v>
      </c>
      <c r="H95" s="127">
        <v>31094.676873514316</v>
      </c>
    </row>
    <row r="96" spans="1:51">
      <c r="B96" s="102"/>
      <c r="C96" s="105"/>
      <c r="D96" s="105"/>
      <c r="F96" s="426">
        <f>C15</f>
        <v>37</v>
      </c>
      <c r="G96" s="127">
        <v>35224.593511952226</v>
      </c>
      <c r="H96" s="127">
        <v>35224.593511952226</v>
      </c>
    </row>
    <row r="97" spans="2:8">
      <c r="B97" s="94"/>
      <c r="C97" s="24"/>
      <c r="D97" s="24"/>
      <c r="F97" s="426">
        <f>C16</f>
        <v>38</v>
      </c>
      <c r="G97" s="127">
        <v>39465.523722713835</v>
      </c>
      <c r="H97" s="127">
        <v>39465.523722713835</v>
      </c>
    </row>
    <row r="98" spans="2:8">
      <c r="B98" s="100"/>
      <c r="C98" s="24"/>
      <c r="D98" s="24"/>
      <c r="F98" s="426">
        <f>C17</f>
        <v>39</v>
      </c>
      <c r="G98" s="127">
        <v>43810.876004623453</v>
      </c>
      <c r="H98" s="127">
        <v>43810.876004623453</v>
      </c>
    </row>
    <row r="99" spans="2:8">
      <c r="B99" s="100"/>
      <c r="C99" s="24"/>
      <c r="D99" s="24"/>
      <c r="F99" s="426">
        <f>C18</f>
        <v>40</v>
      </c>
      <c r="G99" s="127">
        <v>48262.700869333181</v>
      </c>
      <c r="H99" s="127">
        <v>48262.700869333181</v>
      </c>
    </row>
    <row r="100" spans="2:8">
      <c r="C100" s="106"/>
      <c r="D100" s="294"/>
      <c r="F100" s="426">
        <f>C19</f>
        <v>41</v>
      </c>
      <c r="G100" s="127">
        <v>52823.085830987293</v>
      </c>
      <c r="H100" s="127">
        <v>52823.085830987293</v>
      </c>
    </row>
    <row r="101" spans="2:8">
      <c r="B101" s="94"/>
      <c r="C101" s="24"/>
      <c r="D101" s="294"/>
      <c r="F101" s="426">
        <f>C20</f>
        <v>42</v>
      </c>
      <c r="G101" s="127">
        <v>57494.156048308061</v>
      </c>
      <c r="H101" s="127">
        <v>57494.156048308061</v>
      </c>
    </row>
    <row r="102" spans="2:8">
      <c r="B102" s="94"/>
      <c r="C102" s="24"/>
      <c r="D102" s="295"/>
      <c r="F102" s="426">
        <f>C21</f>
        <v>43</v>
      </c>
      <c r="G102" s="127">
        <v>62278.074977604068</v>
      </c>
      <c r="H102" s="127">
        <v>62278.074977604068</v>
      </c>
    </row>
    <row r="103" spans="2:8">
      <c r="B103" s="94"/>
      <c r="C103" s="23"/>
      <c r="D103" s="297"/>
      <c r="F103" s="426">
        <f>C22</f>
        <v>44</v>
      </c>
      <c r="G103" s="127">
        <v>67167.688993211428</v>
      </c>
      <c r="H103" s="127">
        <v>67167.688993211428</v>
      </c>
    </row>
    <row r="104" spans="2:8">
      <c r="B104" s="94"/>
      <c r="C104" s="23"/>
      <c r="D104" s="296"/>
      <c r="F104" s="426">
        <f>C23</f>
        <v>45</v>
      </c>
      <c r="G104" s="127">
        <v>72164.933769541953</v>
      </c>
      <c r="H104" s="127">
        <v>72164.933769541953</v>
      </c>
    </row>
    <row r="105" spans="2:8">
      <c r="B105" s="94"/>
      <c r="C105" s="23"/>
      <c r="F105" s="426">
        <f>C24</f>
        <v>46</v>
      </c>
      <c r="G105" s="127">
        <v>77271.778374217698</v>
      </c>
      <c r="H105" s="127">
        <v>77271.778374217698</v>
      </c>
    </row>
    <row r="106" spans="2:8">
      <c r="B106" s="94"/>
      <c r="C106" s="23"/>
      <c r="D106" s="297"/>
      <c r="F106" s="426">
        <f>C25</f>
        <v>47</v>
      </c>
      <c r="G106" s="127">
        <v>82490.225831385251</v>
      </c>
      <c r="H106" s="127">
        <v>82490.225831385251</v>
      </c>
    </row>
    <row r="107" spans="2:8">
      <c r="B107" s="94"/>
      <c r="C107" s="23"/>
      <c r="D107" s="297"/>
      <c r="F107" s="426">
        <f t="shared" ref="F107:F110" si="54">C26</f>
        <v>48</v>
      </c>
      <c r="G107" s="127">
        <v>87822.313694448734</v>
      </c>
      <c r="H107" s="127">
        <v>92946.199468066581</v>
      </c>
    </row>
    <row r="108" spans="2:8">
      <c r="B108" s="94"/>
      <c r="C108" s="23"/>
      <c r="F108" s="426">
        <f t="shared" si="54"/>
        <v>49</v>
      </c>
      <c r="G108" s="127">
        <v>93270.114628377924</v>
      </c>
      <c r="H108" s="127">
        <v>104949.98733460932</v>
      </c>
    </row>
    <row r="109" spans="2:8">
      <c r="C109" s="23"/>
      <c r="D109" s="297"/>
      <c r="F109" s="426">
        <f t="shared" si="54"/>
        <v>50</v>
      </c>
      <c r="G109" s="127">
        <v>102947.85407340733</v>
      </c>
      <c r="H109" s="127">
        <v>118264.21918528514</v>
      </c>
    </row>
    <row r="110" spans="2:8">
      <c r="C110" s="23"/>
      <c r="F110" s="426">
        <f t="shared" si="54"/>
        <v>51</v>
      </c>
      <c r="G110" s="127">
        <v>118870.38133286455</v>
      </c>
      <c r="H110" s="127">
        <v>133021.61720582459</v>
      </c>
    </row>
    <row r="111" spans="2:8">
      <c r="C111" s="23"/>
      <c r="D111" s="297"/>
      <c r="F111" s="426">
        <f t="shared" ref="F111:F150" si="55">C30</f>
        <v>52</v>
      </c>
      <c r="G111" s="127">
        <v>136655.22739669526</v>
      </c>
      <c r="H111" s="127">
        <v>149367.34157313203</v>
      </c>
    </row>
    <row r="112" spans="2:8">
      <c r="C112" s="23"/>
      <c r="F112" s="426">
        <f t="shared" si="55"/>
        <v>53</v>
      </c>
      <c r="G112" s="127">
        <v>156498.5837372801</v>
      </c>
      <c r="H112" s="127">
        <v>167461.70694129271</v>
      </c>
    </row>
    <row r="113" spans="3:8">
      <c r="C113" s="23"/>
      <c r="F113" s="426">
        <f t="shared" si="55"/>
        <v>54</v>
      </c>
      <c r="G113" s="127">
        <v>178615.87045182221</v>
      </c>
      <c r="H113" s="127">
        <v>187480.18164049825</v>
      </c>
    </row>
    <row r="114" spans="3:8">
      <c r="C114" s="23"/>
      <c r="D114" s="297"/>
      <c r="F114" s="426">
        <f t="shared" si="55"/>
        <v>55</v>
      </c>
      <c r="G114" s="127">
        <v>203244.02154605364</v>
      </c>
      <c r="H114" s="127">
        <v>209615.30748793617</v>
      </c>
    </row>
    <row r="115" spans="3:8">
      <c r="C115" s="23"/>
      <c r="D115" s="298"/>
      <c r="F115" s="426">
        <f t="shared" si="55"/>
        <v>56</v>
      </c>
      <c r="G115" s="127">
        <v>230643.58573159683</v>
      </c>
      <c r="H115" s="127">
        <v>234078.33756676584</v>
      </c>
    </row>
    <row r="116" spans="3:8">
      <c r="C116" s="23"/>
      <c r="F116" s="426">
        <f t="shared" si="55"/>
        <v>57</v>
      </c>
      <c r="G116" s="127">
        <v>349029.15837480628</v>
      </c>
      <c r="H116" s="127">
        <v>349029.15837480628</v>
      </c>
    </row>
    <row r="117" spans="3:8">
      <c r="C117" s="23"/>
      <c r="F117" s="426">
        <f t="shared" si="55"/>
        <v>58</v>
      </c>
      <c r="G117" s="127">
        <v>389180.40856004506</v>
      </c>
      <c r="H117" s="127">
        <v>389180.40856004506</v>
      </c>
    </row>
    <row r="118" spans="3:8">
      <c r="C118" s="23"/>
      <c r="F118" s="426">
        <f t="shared" si="55"/>
        <v>59</v>
      </c>
      <c r="G118" s="127">
        <v>433509.1993597055</v>
      </c>
      <c r="H118" s="127">
        <v>432933.48993160494</v>
      </c>
    </row>
    <row r="119" spans="3:8">
      <c r="C119" s="23"/>
      <c r="F119" s="426">
        <f t="shared" si="55"/>
        <v>60</v>
      </c>
      <c r="G119" s="127">
        <v>482431.37431781599</v>
      </c>
      <c r="H119" s="127">
        <v>481500.03961836064</v>
      </c>
    </row>
    <row r="120" spans="3:8">
      <c r="C120" s="23"/>
      <c r="F120" s="426">
        <f t="shared" si="55"/>
        <v>61</v>
      </c>
      <c r="G120" s="127">
        <v>495027.90813934884</v>
      </c>
      <c r="H120" s="127">
        <v>493791.88339992479</v>
      </c>
    </row>
    <row r="121" spans="3:8">
      <c r="C121" s="23"/>
      <c r="F121" s="426">
        <f t="shared" si="55"/>
        <v>62</v>
      </c>
      <c r="G121" s="127">
        <v>507185.80349525478</v>
      </c>
      <c r="H121" s="127">
        <v>505648.87681799656</v>
      </c>
    </row>
    <row r="122" spans="3:8">
      <c r="C122" s="23"/>
      <c r="F122" s="426">
        <f t="shared" si="55"/>
        <v>63</v>
      </c>
      <c r="G122" s="127">
        <v>518864.33697251987</v>
      </c>
      <c r="H122" s="127">
        <v>517030.89408569119</v>
      </c>
    </row>
    <row r="123" spans="3:8">
      <c r="C123" s="23"/>
      <c r="F123" s="426">
        <f t="shared" si="55"/>
        <v>64</v>
      </c>
      <c r="G123" s="127">
        <v>530023.00388193806</v>
      </c>
      <c r="H123" s="127">
        <v>527898.05484002875</v>
      </c>
    </row>
    <row r="124" spans="3:8">
      <c r="C124" s="23"/>
      <c r="F124" s="426">
        <f t="shared" si="55"/>
        <v>65</v>
      </c>
      <c r="G124" s="127">
        <v>540618.25601172273</v>
      </c>
      <c r="H124" s="127">
        <v>538207.47226139181</v>
      </c>
    </row>
    <row r="125" spans="3:8">
      <c r="C125" s="23"/>
      <c r="F125" s="426">
        <f t="shared" si="55"/>
        <v>66</v>
      </c>
      <c r="G125" s="127">
        <v>550605.03074561153</v>
      </c>
      <c r="H125" s="127">
        <v>547914.77815239178</v>
      </c>
    </row>
    <row r="126" spans="3:8">
      <c r="C126" s="23"/>
      <c r="F126" s="426">
        <f t="shared" si="55"/>
        <v>67</v>
      </c>
      <c r="G126" s="127">
        <v>559941.31241087127</v>
      </c>
      <c r="H126" s="127">
        <v>556978.65996425285</v>
      </c>
    </row>
    <row r="127" spans="3:8">
      <c r="C127" s="23"/>
      <c r="F127" s="426">
        <f t="shared" si="55"/>
        <v>68</v>
      </c>
      <c r="G127" s="127">
        <v>568583.70659539511</v>
      </c>
      <c r="H127" s="127">
        <v>565356.45129480201</v>
      </c>
    </row>
    <row r="128" spans="3:8">
      <c r="C128" s="23"/>
      <c r="F128" s="426">
        <f t="shared" si="55"/>
        <v>69</v>
      </c>
      <c r="G128" s="127">
        <v>576488.56639209494</v>
      </c>
      <c r="H128" s="127">
        <v>573005.25179153844</v>
      </c>
    </row>
    <row r="129" spans="3:8">
      <c r="C129" s="23"/>
      <c r="F129" s="426">
        <f t="shared" si="55"/>
        <v>70</v>
      </c>
      <c r="G129" s="127">
        <v>583615.45846540644</v>
      </c>
      <c r="H129" s="127">
        <v>579885.36949783005</v>
      </c>
    </row>
    <row r="130" spans="3:8" ht="16" customHeight="1">
      <c r="C130" s="23"/>
      <c r="F130" s="426">
        <f t="shared" si="55"/>
        <v>71</v>
      </c>
      <c r="G130" s="127">
        <v>589925.41792628041</v>
      </c>
      <c r="H130" s="127">
        <v>585958.5803417617</v>
      </c>
    </row>
    <row r="131" spans="3:8">
      <c r="C131" s="23"/>
      <c r="F131" s="426">
        <f t="shared" si="55"/>
        <v>72</v>
      </c>
      <c r="G131" s="127">
        <v>595380.8496848077</v>
      </c>
      <c r="H131" s="127">
        <v>591188.0267997036</v>
      </c>
    </row>
    <row r="132" spans="3:8">
      <c r="C132" s="23"/>
      <c r="F132" s="426">
        <f t="shared" si="55"/>
        <v>73</v>
      </c>
      <c r="G132" s="127">
        <v>599948.5434938852</v>
      </c>
      <c r="H132" s="127">
        <v>595541.20800449024</v>
      </c>
    </row>
    <row r="133" spans="3:8">
      <c r="C133" s="23"/>
      <c r="F133" s="426">
        <f t="shared" si="55"/>
        <v>74</v>
      </c>
      <c r="G133" s="127">
        <v>603596.15503375465</v>
      </c>
      <c r="H133" s="127">
        <v>598986.48089378444</v>
      </c>
    </row>
    <row r="134" spans="3:8">
      <c r="C134" s="23"/>
      <c r="F134" s="426">
        <f t="shared" si="55"/>
        <v>75</v>
      </c>
      <c r="G134" s="127">
        <v>606293.40346294013</v>
      </c>
      <c r="H134" s="127">
        <v>601494.24723500141</v>
      </c>
    </row>
    <row r="135" spans="3:8">
      <c r="C135" s="23"/>
      <c r="F135" s="426">
        <f t="shared" si="55"/>
        <v>76</v>
      </c>
      <c r="G135" s="127">
        <v>608016.48745354451</v>
      </c>
      <c r="H135" s="127">
        <v>603041.33101012616</v>
      </c>
    </row>
    <row r="136" spans="3:8">
      <c r="C136" s="23"/>
      <c r="F136" s="426">
        <f t="shared" si="55"/>
        <v>77</v>
      </c>
      <c r="G136" s="127">
        <v>608741.14693318622</v>
      </c>
      <c r="H136" s="127">
        <v>603604.09084092302</v>
      </c>
    </row>
    <row r="137" spans="3:8">
      <c r="C137" s="23"/>
      <c r="F137" s="426">
        <f t="shared" si="55"/>
        <v>78</v>
      </c>
      <c r="G137" s="127">
        <v>608446.50962330354</v>
      </c>
      <c r="H137" s="127">
        <v>603162.23472583061</v>
      </c>
    </row>
    <row r="138" spans="3:8">
      <c r="C138" s="23"/>
      <c r="F138" s="426">
        <f t="shared" si="55"/>
        <v>79</v>
      </c>
      <c r="G138" s="127">
        <v>607119.11328890035</v>
      </c>
      <c r="H138" s="127">
        <v>601702.80327577947</v>
      </c>
    </row>
    <row r="139" spans="3:8">
      <c r="C139" s="23"/>
      <c r="F139" s="426">
        <f t="shared" si="55"/>
        <v>80</v>
      </c>
      <c r="G139" s="127">
        <v>55929.081152648876</v>
      </c>
      <c r="H139" s="127">
        <v>55417.399025954001</v>
      </c>
    </row>
    <row r="140" spans="3:8">
      <c r="C140" s="23"/>
      <c r="F140" s="426">
        <f t="shared" si="55"/>
        <v>81</v>
      </c>
      <c r="G140" s="127">
        <v>53167.866011357</v>
      </c>
      <c r="H140" s="127">
        <v>52669.806376590182</v>
      </c>
    </row>
    <row r="141" spans="3:8">
      <c r="C141" s="23"/>
      <c r="F141" s="426">
        <f t="shared" si="55"/>
        <v>82</v>
      </c>
      <c r="G141" s="127">
        <v>50450.647265043255</v>
      </c>
      <c r="H141" s="127">
        <v>49967.403517293787</v>
      </c>
    </row>
    <row r="142" spans="3:8">
      <c r="C142" s="23"/>
      <c r="F142" s="426">
        <f t="shared" si="55"/>
        <v>83</v>
      </c>
      <c r="G142" s="127">
        <v>0</v>
      </c>
      <c r="H142" s="127">
        <v>0</v>
      </c>
    </row>
    <row r="143" spans="3:8">
      <c r="C143" s="23"/>
      <c r="F143" s="426">
        <f t="shared" si="55"/>
        <v>84</v>
      </c>
      <c r="G143" s="127">
        <v>0</v>
      </c>
      <c r="H143" s="127">
        <v>0</v>
      </c>
    </row>
    <row r="144" spans="3:8">
      <c r="C144" s="23"/>
      <c r="F144" s="426">
        <f t="shared" si="55"/>
        <v>85</v>
      </c>
      <c r="G144" s="127">
        <v>0</v>
      </c>
      <c r="H144" s="127">
        <v>0</v>
      </c>
    </row>
    <row r="145" spans="3:8">
      <c r="C145" s="23"/>
      <c r="F145" s="426">
        <f t="shared" si="55"/>
        <v>86</v>
      </c>
      <c r="G145" s="127">
        <v>0</v>
      </c>
      <c r="H145" s="127">
        <v>0</v>
      </c>
    </row>
    <row r="146" spans="3:8">
      <c r="C146" s="23"/>
      <c r="F146" s="426">
        <f t="shared" si="55"/>
        <v>87</v>
      </c>
      <c r="G146" s="127">
        <v>0</v>
      </c>
      <c r="H146" s="127">
        <v>0</v>
      </c>
    </row>
    <row r="147" spans="3:8">
      <c r="C147" s="23"/>
      <c r="F147" s="426">
        <f t="shared" si="55"/>
        <v>88</v>
      </c>
      <c r="G147" s="127">
        <v>0</v>
      </c>
      <c r="H147" s="127">
        <v>0</v>
      </c>
    </row>
    <row r="148" spans="3:8">
      <c r="C148" s="23"/>
      <c r="F148" s="426">
        <f t="shared" si="55"/>
        <v>89</v>
      </c>
      <c r="G148" s="127">
        <v>0</v>
      </c>
      <c r="H148" s="127">
        <v>0</v>
      </c>
    </row>
    <row r="149" spans="3:8">
      <c r="C149" s="23"/>
      <c r="F149" s="426">
        <f t="shared" si="55"/>
        <v>90</v>
      </c>
      <c r="G149" s="127">
        <v>0</v>
      </c>
      <c r="H149" s="127">
        <v>0</v>
      </c>
    </row>
    <row r="150" spans="3:8">
      <c r="C150" s="23"/>
      <c r="F150" s="426">
        <f t="shared" si="55"/>
        <v>91</v>
      </c>
      <c r="G150" s="127">
        <v>0</v>
      </c>
      <c r="H150" s="127">
        <v>0</v>
      </c>
    </row>
    <row r="151" spans="3:8">
      <c r="C151" s="23"/>
      <c r="F151" s="426">
        <f t="shared" ref="F151:F164" si="56">C70</f>
        <v>92</v>
      </c>
      <c r="G151" s="127">
        <v>0</v>
      </c>
      <c r="H151" s="127">
        <v>0</v>
      </c>
    </row>
    <row r="152" spans="3:8">
      <c r="C152" s="23"/>
      <c r="F152" s="426">
        <f t="shared" si="56"/>
        <v>93</v>
      </c>
      <c r="G152" s="127">
        <v>0</v>
      </c>
      <c r="H152" s="127">
        <v>0</v>
      </c>
    </row>
    <row r="153" spans="3:8">
      <c r="C153" s="23"/>
      <c r="F153" s="426">
        <f t="shared" si="56"/>
        <v>94</v>
      </c>
      <c r="G153" s="127">
        <v>0</v>
      </c>
      <c r="H153" s="127">
        <v>0</v>
      </c>
    </row>
    <row r="154" spans="3:8">
      <c r="C154" s="23"/>
      <c r="F154" s="426">
        <f t="shared" si="56"/>
        <v>95</v>
      </c>
      <c r="G154" s="127">
        <v>0</v>
      </c>
      <c r="H154" s="127">
        <v>0</v>
      </c>
    </row>
    <row r="155" spans="3:8">
      <c r="C155" s="23"/>
      <c r="F155" s="426">
        <f t="shared" si="56"/>
        <v>96</v>
      </c>
      <c r="G155" s="127">
        <v>0</v>
      </c>
      <c r="H155" s="127">
        <v>0</v>
      </c>
    </row>
    <row r="156" spans="3:8">
      <c r="C156" s="23"/>
      <c r="F156" s="426">
        <f t="shared" si="56"/>
        <v>97</v>
      </c>
      <c r="G156" s="127">
        <v>0</v>
      </c>
      <c r="H156" s="127">
        <v>0</v>
      </c>
    </row>
    <row r="157" spans="3:8">
      <c r="C157" s="23"/>
      <c r="F157" s="426">
        <f t="shared" si="56"/>
        <v>98</v>
      </c>
      <c r="G157" s="127">
        <v>0</v>
      </c>
      <c r="H157" s="127">
        <v>0</v>
      </c>
    </row>
    <row r="158" spans="3:8">
      <c r="C158" s="23"/>
      <c r="F158" s="426">
        <f t="shared" si="56"/>
        <v>99</v>
      </c>
      <c r="G158" s="127">
        <v>0</v>
      </c>
      <c r="H158" s="127">
        <v>0</v>
      </c>
    </row>
    <row r="159" spans="3:8">
      <c r="C159" s="23"/>
      <c r="F159" s="426">
        <f t="shared" si="56"/>
        <v>100</v>
      </c>
      <c r="G159" s="127">
        <v>0</v>
      </c>
      <c r="H159" s="127">
        <v>0</v>
      </c>
    </row>
    <row r="160" spans="3:8">
      <c r="C160" s="23"/>
      <c r="F160" s="426">
        <f t="shared" si="56"/>
        <v>101</v>
      </c>
      <c r="G160" s="127">
        <v>0</v>
      </c>
      <c r="H160" s="127">
        <v>0</v>
      </c>
    </row>
    <row r="161" spans="3:8">
      <c r="C161" s="23"/>
      <c r="F161" s="426">
        <f t="shared" si="56"/>
        <v>102</v>
      </c>
      <c r="G161" s="127">
        <v>0</v>
      </c>
      <c r="H161" s="127">
        <v>0</v>
      </c>
    </row>
    <row r="162" spans="3:8">
      <c r="C162" s="23"/>
      <c r="F162" s="426">
        <f t="shared" si="56"/>
        <v>103</v>
      </c>
      <c r="G162" s="127">
        <v>0</v>
      </c>
      <c r="H162" s="127">
        <v>0</v>
      </c>
    </row>
    <row r="163" spans="3:8">
      <c r="C163" s="23"/>
      <c r="F163" s="426">
        <f t="shared" si="56"/>
        <v>104</v>
      </c>
      <c r="G163" s="127">
        <v>0</v>
      </c>
      <c r="H163" s="127">
        <v>0</v>
      </c>
    </row>
    <row r="164" spans="3:8">
      <c r="C164" s="23"/>
      <c r="F164" s="426">
        <f t="shared" si="56"/>
        <v>105</v>
      </c>
      <c r="G164" s="127">
        <v>0</v>
      </c>
      <c r="H164" s="127">
        <v>0</v>
      </c>
    </row>
    <row r="165" spans="3:8">
      <c r="C165" s="23"/>
    </row>
    <row r="166" spans="3:8">
      <c r="C166" s="23"/>
    </row>
    <row r="167" spans="3:8">
      <c r="C167" s="23"/>
    </row>
    <row r="168" spans="3:8">
      <c r="C168" s="23"/>
    </row>
    <row r="169" spans="3:8">
      <c r="C169" s="23"/>
    </row>
    <row r="170" spans="3:8">
      <c r="C170" s="23"/>
    </row>
    <row r="171" spans="3:8">
      <c r="C171" s="23"/>
    </row>
    <row r="172" spans="3:8">
      <c r="C172" s="23"/>
    </row>
    <row r="173" spans="3:8">
      <c r="C173" s="23"/>
    </row>
    <row r="174" spans="3:8">
      <c r="C174" s="23"/>
    </row>
    <row r="175" spans="3:8">
      <c r="C175" s="23"/>
    </row>
    <row r="176" spans="3:8">
      <c r="C176" s="23"/>
    </row>
    <row r="177" spans="3:3">
      <c r="C177" s="23"/>
    </row>
    <row r="178" spans="3:3">
      <c r="C178" s="23"/>
    </row>
    <row r="179" spans="3:3">
      <c r="C179" s="23"/>
    </row>
    <row r="180" spans="3:3">
      <c r="C180" s="23"/>
    </row>
    <row r="181" spans="3:3">
      <c r="C181" s="23"/>
    </row>
    <row r="182" spans="3:3">
      <c r="C182" s="23"/>
    </row>
    <row r="183" spans="3:3">
      <c r="C183" s="23"/>
    </row>
    <row r="184" spans="3:3">
      <c r="C184" s="23"/>
    </row>
    <row r="185" spans="3:3">
      <c r="C185" s="23"/>
    </row>
  </sheetData>
  <mergeCells count="6">
    <mergeCell ref="AS1:BE1"/>
    <mergeCell ref="S1:AE1"/>
    <mergeCell ref="S2:X2"/>
    <mergeCell ref="Y2:AD2"/>
    <mergeCell ref="AE2:AJ2"/>
    <mergeCell ref="AS2:BA2"/>
  </mergeCells>
  <dataValidations disablePrompts="1" count="1">
    <dataValidation type="list" allowBlank="1" showInputMessage="1" showErrorMessage="1" sqref="B29:B30" xr:uid="{259A3F1F-2812-A347-974F-DCA4BAF1FC1D}">
      <formula1>$T$90:$T$91</formula1>
    </dataValidation>
  </dataValidations>
  <hyperlinks>
    <hyperlink ref="L19" r:id="rId1" xr:uid="{00000000-0004-0000-00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I73"/>
  <sheetViews>
    <sheetView zoomScaleNormal="85" workbookViewId="0">
      <pane xSplit="2" topLeftCell="C1" activePane="topRight" state="frozen"/>
      <selection pane="topRight" activeCell="D18" sqref="D18"/>
    </sheetView>
  </sheetViews>
  <sheetFormatPr baseColWidth="10" defaultColWidth="10.6640625" defaultRowHeight="16"/>
  <cols>
    <col min="1" max="2" width="10.6640625" style="50"/>
    <col min="3" max="3" width="14" style="50" customWidth="1"/>
    <col min="4" max="5" width="20.33203125" style="52" customWidth="1"/>
    <col min="6" max="6" width="10.6640625" style="54"/>
    <col min="7" max="7" width="12.6640625" style="121" customWidth="1"/>
    <col min="8" max="8" width="10.6640625" style="121"/>
    <col min="9" max="9" width="10.83203125" style="121" customWidth="1"/>
    <col min="10" max="10" width="10.6640625" style="110" customWidth="1"/>
    <col min="11" max="11" width="10.6640625" style="54"/>
    <col min="12" max="12" width="12.6640625" style="121" customWidth="1"/>
    <col min="13" max="13" width="10.6640625" style="121"/>
    <col min="14" max="14" width="10.83203125" style="121" customWidth="1"/>
    <col min="15" max="15" width="10.6640625" style="110" customWidth="1"/>
    <col min="16" max="16" width="10.6640625" style="54"/>
    <col min="17" max="17" width="12.6640625" style="121" customWidth="1"/>
    <col min="18" max="18" width="10.6640625" style="121"/>
    <col min="19" max="19" width="10.83203125" style="121" customWidth="1"/>
    <col min="20" max="20" width="10.6640625" style="110" customWidth="1"/>
    <col min="21" max="21" width="10.6640625" style="54"/>
    <col min="22" max="22" width="12.6640625" style="121" customWidth="1"/>
    <col min="23" max="23" width="10.6640625" style="121"/>
    <col min="24" max="24" width="10.83203125" style="121" customWidth="1"/>
    <col min="25" max="25" width="10.6640625" style="110"/>
    <col min="26" max="26" width="10.6640625" style="54"/>
    <col min="27" max="27" width="12.6640625" style="121" customWidth="1"/>
    <col min="28" max="28" width="10.6640625" style="121"/>
    <col min="29" max="29" width="10.83203125" style="121" customWidth="1"/>
    <col min="30" max="30" width="10.6640625" style="110"/>
    <col min="31" max="31" width="10.6640625" style="54"/>
    <col min="32" max="32" width="12.6640625" style="121" customWidth="1"/>
    <col min="33" max="33" width="10.6640625" style="121"/>
    <col min="34" max="34" width="10.83203125" style="121" customWidth="1"/>
    <col min="35" max="35" width="10.6640625" style="110"/>
    <col min="36" max="36" width="10.6640625" style="54"/>
    <col min="37" max="37" width="12.6640625" style="121" customWidth="1"/>
    <col min="38" max="38" width="10.6640625" style="121"/>
    <col min="39" max="39" width="10.83203125" style="121" customWidth="1"/>
    <col min="40" max="40" width="10.6640625" style="110"/>
    <col min="41" max="41" width="10.6640625" style="54"/>
    <col min="42" max="42" width="12.6640625" style="121" customWidth="1"/>
    <col min="43" max="43" width="10.6640625" style="121"/>
    <col min="44" max="44" width="10.83203125" style="121" customWidth="1"/>
    <col min="45" max="45" width="10.6640625" style="110"/>
    <col min="46" max="46" width="10.6640625" style="54"/>
    <col min="47" max="47" width="12.6640625" style="121" customWidth="1"/>
    <col min="48" max="48" width="10.6640625" style="121"/>
    <col min="49" max="49" width="10.83203125" style="121" customWidth="1"/>
    <col min="50" max="50" width="10.6640625" style="110"/>
    <col min="51" max="51" width="10.6640625" style="54"/>
    <col min="52" max="52" width="12.6640625" style="121" customWidth="1"/>
    <col min="53" max="53" width="10.6640625" style="121"/>
    <col min="54" max="54" width="10.83203125" style="121" customWidth="1"/>
    <col min="55" max="55" width="10.6640625" style="110"/>
    <col min="56" max="56" width="10.6640625" style="54"/>
    <col min="57" max="57" width="12.6640625" style="121" customWidth="1"/>
    <col min="58" max="58" width="10.6640625" style="121"/>
    <col min="59" max="59" width="10.83203125" style="121" customWidth="1"/>
    <col min="60" max="60" width="10.6640625" style="110"/>
    <col min="61" max="61" width="10.6640625" style="54"/>
    <col min="62" max="62" width="12.6640625" style="121" customWidth="1"/>
    <col min="63" max="63" width="10.6640625" style="121"/>
    <col min="64" max="64" width="10.83203125" style="121" customWidth="1"/>
    <col min="65" max="65" width="10.6640625" style="110"/>
    <col min="66" max="66" width="10.6640625" style="54"/>
    <col min="67" max="67" width="12.6640625" style="121" customWidth="1"/>
    <col min="68" max="68" width="10.6640625" style="121"/>
    <col min="69" max="69" width="10.83203125" style="121" customWidth="1"/>
    <col min="70" max="70" width="10.6640625" style="110"/>
    <col min="71" max="71" width="10.6640625" style="54"/>
    <col min="72" max="72" width="12.6640625" style="121" customWidth="1"/>
    <col min="73" max="73" width="10.6640625" style="121"/>
    <col min="74" max="74" width="10.83203125" style="121" customWidth="1"/>
    <col min="75" max="75" width="10.6640625" style="110"/>
    <col min="76" max="76" width="10.6640625" style="54"/>
    <col min="77" max="77" width="12.6640625" style="121" customWidth="1"/>
    <col min="78" max="78" width="10.6640625" style="121"/>
    <col min="79" max="79" width="10.83203125" style="121" customWidth="1"/>
    <col min="80" max="80" width="10.6640625" style="110"/>
    <col min="81" max="81" width="10.6640625" style="54"/>
    <col min="82" max="82" width="12.6640625" style="121" customWidth="1"/>
    <col min="83" max="83" width="10.6640625" style="121"/>
    <col min="84" max="84" width="10.83203125" style="121" customWidth="1"/>
    <col min="85" max="85" width="10.6640625" style="110"/>
    <col min="86" max="86" width="10.6640625" style="54"/>
    <col min="87" max="87" width="12.6640625" style="121" customWidth="1"/>
    <col min="88" max="88" width="10.6640625" style="121"/>
    <col min="89" max="89" width="10.83203125" style="121" customWidth="1"/>
    <col min="90" max="90" width="10.6640625" style="110"/>
    <col min="91" max="91" width="10.6640625" style="54"/>
    <col min="92" max="92" width="12.6640625" style="121" customWidth="1"/>
    <col min="93" max="93" width="10.6640625" style="121"/>
    <col min="94" max="94" width="10.83203125" style="121" customWidth="1"/>
    <col min="95" max="95" width="10.6640625" style="110"/>
    <col min="96" max="96" width="10.6640625" style="54"/>
    <col min="97" max="97" width="12.6640625" style="121" customWidth="1"/>
    <col min="98" max="98" width="10.6640625" style="121"/>
    <col min="99" max="99" width="10.83203125" style="121" customWidth="1"/>
    <col min="100" max="100" width="10.6640625" style="110"/>
    <col min="101" max="101" width="10.6640625" style="54"/>
    <col min="102" max="102" width="12.6640625" style="121" customWidth="1"/>
    <col min="103" max="103" width="10.6640625" style="121"/>
    <col min="104" max="104" width="10.83203125" style="121" customWidth="1"/>
    <col min="105" max="105" width="10.6640625" style="110"/>
    <col min="106" max="106" width="10.6640625" style="54"/>
    <col min="107" max="107" width="12.6640625" style="121" customWidth="1"/>
    <col min="108" max="108" width="10.6640625" style="121"/>
    <col min="109" max="109" width="10.83203125" style="121" customWidth="1"/>
    <col min="110" max="110" width="10.6640625" style="110"/>
    <col min="111" max="111" width="10.6640625" style="54"/>
    <col min="112" max="112" width="12.6640625" style="121" customWidth="1"/>
    <col min="113" max="113" width="10.6640625" style="121"/>
    <col min="114" max="114" width="10.83203125" style="121" customWidth="1"/>
    <col min="115" max="115" width="10.6640625" style="110"/>
    <col min="116" max="116" width="10.6640625" style="54"/>
    <col min="117" max="117" width="12.6640625" style="121" customWidth="1"/>
    <col min="118" max="118" width="10.6640625" style="121"/>
    <col min="119" max="119" width="10.83203125" style="121" customWidth="1"/>
    <col min="120" max="120" width="10.6640625" style="110"/>
    <col min="121" max="121" width="10.6640625" style="54"/>
    <col min="122" max="122" width="12.6640625" style="121" customWidth="1"/>
    <col min="123" max="123" width="10.6640625" style="121"/>
    <col min="124" max="124" width="10.83203125" style="121" customWidth="1"/>
    <col min="125" max="125" width="10.6640625" style="110"/>
    <col min="126" max="126" width="10.6640625" style="54"/>
    <col min="127" max="127" width="12.6640625" style="121" customWidth="1"/>
    <col min="128" max="128" width="10.6640625" style="121"/>
    <col min="129" max="129" width="10.83203125" style="121" customWidth="1"/>
    <col min="130" max="130" width="10.6640625" style="110"/>
    <col min="131" max="131" width="10.6640625" style="54"/>
    <col min="132" max="132" width="12.6640625" style="121" customWidth="1"/>
    <col min="133" max="133" width="10.6640625" style="121"/>
    <col min="134" max="134" width="10.83203125" style="121" customWidth="1"/>
    <col min="135" max="135" width="10.6640625" style="110"/>
    <col min="136" max="136" width="10.6640625" style="54"/>
    <col min="137" max="137" width="12.6640625" style="121" customWidth="1"/>
    <col min="138" max="138" width="10.6640625" style="121"/>
    <col min="139" max="139" width="10.83203125" style="121" customWidth="1"/>
    <col min="140" max="140" width="10.6640625" style="110"/>
    <col min="141" max="141" width="10.6640625" style="54"/>
    <col min="142" max="142" width="12.6640625" style="121" customWidth="1"/>
    <col min="143" max="143" width="10.6640625" style="121"/>
    <col min="144" max="144" width="10.83203125" style="121" customWidth="1"/>
    <col min="145" max="145" width="10.6640625" style="110"/>
    <col min="146" max="146" width="10.6640625" style="54"/>
    <col min="147" max="147" width="12.6640625" style="121" customWidth="1"/>
    <col min="148" max="148" width="10.6640625" style="121"/>
    <col min="149" max="149" width="10.83203125" style="121" customWidth="1"/>
    <col min="150" max="150" width="10.6640625" style="110"/>
    <col min="151" max="151" width="10.6640625" style="54"/>
    <col min="152" max="152" width="12.6640625" style="121" customWidth="1"/>
    <col min="153" max="153" width="10.6640625" style="121"/>
    <col min="154" max="154" width="10.83203125" style="121" customWidth="1"/>
    <col min="155" max="155" width="10.6640625" style="110"/>
    <col min="156" max="156" width="10.6640625" style="54"/>
    <col min="157" max="157" width="12.6640625" style="121" customWidth="1"/>
    <col min="158" max="158" width="10.6640625" style="121"/>
    <col min="159" max="159" width="10.83203125" style="121" customWidth="1"/>
    <col min="160" max="160" width="10.6640625" style="110"/>
    <col min="161" max="161" width="10.6640625" style="54"/>
    <col min="162" max="162" width="12.6640625" style="121" customWidth="1"/>
    <col min="163" max="163" width="10.6640625" style="121"/>
    <col min="164" max="164" width="10.83203125" style="121" customWidth="1"/>
    <col min="165" max="165" width="10.6640625" style="110"/>
    <col min="166" max="166" width="10.6640625" style="54"/>
    <col min="167" max="167" width="12.6640625" style="121" customWidth="1"/>
    <col min="168" max="168" width="10.6640625" style="121"/>
    <col min="169" max="169" width="10.83203125" style="121" customWidth="1"/>
    <col min="170" max="170" width="10.6640625" style="110"/>
    <col min="171" max="171" width="10.6640625" style="54"/>
    <col min="172" max="172" width="12.6640625" style="121" customWidth="1"/>
    <col min="173" max="173" width="10.6640625" style="121"/>
    <col min="174" max="174" width="10.83203125" style="121" customWidth="1"/>
    <col min="175" max="175" width="10.6640625" style="110"/>
    <col min="176" max="176" width="10.6640625" style="54"/>
    <col min="177" max="177" width="12.6640625" style="121" customWidth="1"/>
    <col min="178" max="178" width="10.6640625" style="121"/>
    <col min="179" max="179" width="10.83203125" style="121" customWidth="1"/>
    <col min="180" max="180" width="10.6640625" style="110"/>
    <col min="181" max="181" width="10.6640625" style="54"/>
    <col min="182" max="182" width="12.6640625" style="121" customWidth="1"/>
    <col min="183" max="183" width="10.6640625" style="121"/>
    <col min="184" max="184" width="10.83203125" style="121" customWidth="1"/>
    <col min="185" max="185" width="10.6640625" style="110"/>
    <col min="186" max="186" width="10.6640625" style="54"/>
    <col min="187" max="187" width="12.6640625" style="121" customWidth="1"/>
    <col min="188" max="188" width="10.6640625" style="121"/>
    <col min="189" max="189" width="10.83203125" style="121" customWidth="1"/>
    <col min="190" max="190" width="10.6640625" style="110"/>
    <col min="191" max="191" width="10.6640625" style="54"/>
    <col min="192" max="192" width="12.6640625" style="121" customWidth="1"/>
    <col min="193" max="193" width="10.6640625" style="121"/>
    <col min="194" max="194" width="10.83203125" style="121" customWidth="1"/>
    <col min="195" max="195" width="10.6640625" style="110"/>
    <col min="196" max="294" width="10.6640625" style="50"/>
    <col min="295" max="295" width="14.83203125" style="50" customWidth="1"/>
    <col min="296" max="16384" width="10.6640625" style="50"/>
  </cols>
  <sheetData>
    <row r="1" spans="1:295" s="44" customFormat="1" ht="119">
      <c r="A1" s="213" t="s">
        <v>0</v>
      </c>
      <c r="B1" s="214" t="s">
        <v>18</v>
      </c>
      <c r="C1" s="214" t="s">
        <v>37</v>
      </c>
      <c r="D1" s="215" t="s">
        <v>36</v>
      </c>
      <c r="E1" s="215"/>
      <c r="F1" s="213" t="s">
        <v>0</v>
      </c>
      <c r="G1" s="216" t="s">
        <v>35</v>
      </c>
      <c r="H1" s="216" t="s">
        <v>29</v>
      </c>
      <c r="I1" s="216" t="s">
        <v>30</v>
      </c>
      <c r="J1" s="227" t="s">
        <v>88</v>
      </c>
      <c r="K1" s="213" t="s">
        <v>0</v>
      </c>
      <c r="L1" s="216" t="s">
        <v>35</v>
      </c>
      <c r="M1" s="216" t="s">
        <v>29</v>
      </c>
      <c r="N1" s="216" t="s">
        <v>30</v>
      </c>
      <c r="O1" s="227" t="s">
        <v>88</v>
      </c>
      <c r="P1" s="213" t="s">
        <v>0</v>
      </c>
      <c r="Q1" s="216" t="s">
        <v>35</v>
      </c>
      <c r="R1" s="216" t="s">
        <v>29</v>
      </c>
      <c r="S1" s="216" t="s">
        <v>30</v>
      </c>
      <c r="T1" s="227" t="s">
        <v>88</v>
      </c>
      <c r="U1" s="213" t="s">
        <v>0</v>
      </c>
      <c r="V1" s="216" t="s">
        <v>35</v>
      </c>
      <c r="W1" s="216" t="s">
        <v>29</v>
      </c>
      <c r="X1" s="216" t="s">
        <v>30</v>
      </c>
      <c r="Y1" s="227" t="s">
        <v>88</v>
      </c>
      <c r="Z1" s="213" t="s">
        <v>0</v>
      </c>
      <c r="AA1" s="216" t="s">
        <v>35</v>
      </c>
      <c r="AB1" s="216" t="s">
        <v>29</v>
      </c>
      <c r="AC1" s="216" t="s">
        <v>30</v>
      </c>
      <c r="AD1" s="227" t="s">
        <v>88</v>
      </c>
      <c r="AE1" s="213" t="s">
        <v>0</v>
      </c>
      <c r="AF1" s="216" t="s">
        <v>35</v>
      </c>
      <c r="AG1" s="216" t="s">
        <v>29</v>
      </c>
      <c r="AH1" s="216" t="s">
        <v>30</v>
      </c>
      <c r="AI1" s="227" t="s">
        <v>88</v>
      </c>
      <c r="AJ1" s="213" t="s">
        <v>0</v>
      </c>
      <c r="AK1" s="216" t="s">
        <v>35</v>
      </c>
      <c r="AL1" s="216" t="s">
        <v>29</v>
      </c>
      <c r="AM1" s="216" t="s">
        <v>30</v>
      </c>
      <c r="AN1" s="227" t="s">
        <v>88</v>
      </c>
      <c r="AO1" s="213" t="s">
        <v>0</v>
      </c>
      <c r="AP1" s="216" t="s">
        <v>35</v>
      </c>
      <c r="AQ1" s="216" t="s">
        <v>29</v>
      </c>
      <c r="AR1" s="216" t="s">
        <v>30</v>
      </c>
      <c r="AS1" s="227" t="s">
        <v>88</v>
      </c>
      <c r="AT1" s="213" t="s">
        <v>0</v>
      </c>
      <c r="AU1" s="216" t="s">
        <v>35</v>
      </c>
      <c r="AV1" s="216" t="s">
        <v>29</v>
      </c>
      <c r="AW1" s="216" t="s">
        <v>30</v>
      </c>
      <c r="AX1" s="227" t="s">
        <v>88</v>
      </c>
      <c r="AY1" s="213" t="s">
        <v>0</v>
      </c>
      <c r="AZ1" s="216" t="s">
        <v>35</v>
      </c>
      <c r="BA1" s="216" t="s">
        <v>29</v>
      </c>
      <c r="BB1" s="216" t="s">
        <v>30</v>
      </c>
      <c r="BC1" s="227" t="s">
        <v>88</v>
      </c>
      <c r="BD1" s="213" t="s">
        <v>0</v>
      </c>
      <c r="BE1" s="216" t="s">
        <v>35</v>
      </c>
      <c r="BF1" s="216" t="s">
        <v>29</v>
      </c>
      <c r="BG1" s="216" t="s">
        <v>30</v>
      </c>
      <c r="BH1" s="227" t="s">
        <v>88</v>
      </c>
      <c r="BI1" s="213" t="s">
        <v>0</v>
      </c>
      <c r="BJ1" s="216" t="s">
        <v>35</v>
      </c>
      <c r="BK1" s="216" t="s">
        <v>29</v>
      </c>
      <c r="BL1" s="216" t="s">
        <v>30</v>
      </c>
      <c r="BM1" s="227" t="s">
        <v>88</v>
      </c>
      <c r="BN1" s="213" t="s">
        <v>0</v>
      </c>
      <c r="BO1" s="216" t="s">
        <v>35</v>
      </c>
      <c r="BP1" s="216" t="s">
        <v>29</v>
      </c>
      <c r="BQ1" s="216" t="s">
        <v>30</v>
      </c>
      <c r="BR1" s="227" t="s">
        <v>88</v>
      </c>
      <c r="BS1" s="213" t="s">
        <v>0</v>
      </c>
      <c r="BT1" s="216" t="s">
        <v>35</v>
      </c>
      <c r="BU1" s="216" t="s">
        <v>29</v>
      </c>
      <c r="BV1" s="216" t="s">
        <v>30</v>
      </c>
      <c r="BW1" s="227" t="s">
        <v>88</v>
      </c>
      <c r="BX1" s="213" t="s">
        <v>0</v>
      </c>
      <c r="BY1" s="216" t="s">
        <v>35</v>
      </c>
      <c r="BZ1" s="216" t="s">
        <v>29</v>
      </c>
      <c r="CA1" s="216" t="s">
        <v>30</v>
      </c>
      <c r="CB1" s="227" t="s">
        <v>88</v>
      </c>
      <c r="CC1" s="213" t="s">
        <v>0</v>
      </c>
      <c r="CD1" s="216" t="s">
        <v>35</v>
      </c>
      <c r="CE1" s="216" t="s">
        <v>29</v>
      </c>
      <c r="CF1" s="216" t="s">
        <v>30</v>
      </c>
      <c r="CG1" s="227" t="s">
        <v>88</v>
      </c>
      <c r="CH1" s="213" t="s">
        <v>0</v>
      </c>
      <c r="CI1" s="216" t="s">
        <v>35</v>
      </c>
      <c r="CJ1" s="216" t="s">
        <v>29</v>
      </c>
      <c r="CK1" s="216" t="s">
        <v>30</v>
      </c>
      <c r="CL1" s="227" t="s">
        <v>88</v>
      </c>
      <c r="CM1" s="213" t="s">
        <v>0</v>
      </c>
      <c r="CN1" s="216" t="s">
        <v>35</v>
      </c>
      <c r="CO1" s="216" t="s">
        <v>29</v>
      </c>
      <c r="CP1" s="216" t="s">
        <v>30</v>
      </c>
      <c r="CQ1" s="227" t="s">
        <v>88</v>
      </c>
      <c r="CR1" s="213" t="s">
        <v>0</v>
      </c>
      <c r="CS1" s="216" t="s">
        <v>35</v>
      </c>
      <c r="CT1" s="216" t="s">
        <v>29</v>
      </c>
      <c r="CU1" s="216" t="s">
        <v>30</v>
      </c>
      <c r="CV1" s="227" t="s">
        <v>88</v>
      </c>
      <c r="CW1" s="213" t="s">
        <v>0</v>
      </c>
      <c r="CX1" s="216" t="s">
        <v>35</v>
      </c>
      <c r="CY1" s="216" t="s">
        <v>29</v>
      </c>
      <c r="CZ1" s="216" t="s">
        <v>30</v>
      </c>
      <c r="DA1" s="227" t="s">
        <v>88</v>
      </c>
      <c r="DB1" s="213" t="s">
        <v>0</v>
      </c>
      <c r="DC1" s="216" t="s">
        <v>35</v>
      </c>
      <c r="DD1" s="216" t="s">
        <v>29</v>
      </c>
      <c r="DE1" s="216" t="s">
        <v>30</v>
      </c>
      <c r="DF1" s="227" t="s">
        <v>88</v>
      </c>
      <c r="DG1" s="213" t="s">
        <v>0</v>
      </c>
      <c r="DH1" s="216" t="s">
        <v>35</v>
      </c>
      <c r="DI1" s="216" t="s">
        <v>29</v>
      </c>
      <c r="DJ1" s="216" t="s">
        <v>30</v>
      </c>
      <c r="DK1" s="227" t="s">
        <v>88</v>
      </c>
      <c r="DL1" s="213" t="s">
        <v>0</v>
      </c>
      <c r="DM1" s="216" t="s">
        <v>35</v>
      </c>
      <c r="DN1" s="216" t="s">
        <v>29</v>
      </c>
      <c r="DO1" s="216" t="s">
        <v>30</v>
      </c>
      <c r="DP1" s="227" t="s">
        <v>88</v>
      </c>
      <c r="DQ1" s="213" t="s">
        <v>0</v>
      </c>
      <c r="DR1" s="216" t="s">
        <v>35</v>
      </c>
      <c r="DS1" s="216" t="s">
        <v>29</v>
      </c>
      <c r="DT1" s="216" t="s">
        <v>30</v>
      </c>
      <c r="DU1" s="227" t="s">
        <v>88</v>
      </c>
      <c r="DV1" s="213" t="s">
        <v>0</v>
      </c>
      <c r="DW1" s="216" t="s">
        <v>35</v>
      </c>
      <c r="DX1" s="216" t="s">
        <v>29</v>
      </c>
      <c r="DY1" s="216" t="s">
        <v>30</v>
      </c>
      <c r="DZ1" s="227" t="s">
        <v>88</v>
      </c>
      <c r="EA1" s="213" t="s">
        <v>0</v>
      </c>
      <c r="EB1" s="216" t="s">
        <v>35</v>
      </c>
      <c r="EC1" s="216" t="s">
        <v>29</v>
      </c>
      <c r="ED1" s="216" t="s">
        <v>30</v>
      </c>
      <c r="EE1" s="227" t="s">
        <v>88</v>
      </c>
      <c r="EF1" s="213" t="s">
        <v>0</v>
      </c>
      <c r="EG1" s="216" t="s">
        <v>35</v>
      </c>
      <c r="EH1" s="216" t="s">
        <v>29</v>
      </c>
      <c r="EI1" s="216" t="s">
        <v>30</v>
      </c>
      <c r="EJ1" s="227" t="s">
        <v>88</v>
      </c>
      <c r="EK1" s="213" t="s">
        <v>0</v>
      </c>
      <c r="EL1" s="216" t="s">
        <v>35</v>
      </c>
      <c r="EM1" s="216" t="s">
        <v>29</v>
      </c>
      <c r="EN1" s="216" t="s">
        <v>30</v>
      </c>
      <c r="EO1" s="227" t="s">
        <v>88</v>
      </c>
      <c r="EP1" s="213" t="s">
        <v>0</v>
      </c>
      <c r="EQ1" s="216" t="s">
        <v>35</v>
      </c>
      <c r="ER1" s="216" t="s">
        <v>29</v>
      </c>
      <c r="ES1" s="216" t="s">
        <v>30</v>
      </c>
      <c r="ET1" s="227" t="s">
        <v>88</v>
      </c>
      <c r="EU1" s="213" t="s">
        <v>0</v>
      </c>
      <c r="EV1" s="216" t="s">
        <v>35</v>
      </c>
      <c r="EW1" s="216" t="s">
        <v>29</v>
      </c>
      <c r="EX1" s="216" t="s">
        <v>30</v>
      </c>
      <c r="EY1" s="227" t="s">
        <v>88</v>
      </c>
      <c r="EZ1" s="213" t="s">
        <v>0</v>
      </c>
      <c r="FA1" s="216" t="s">
        <v>35</v>
      </c>
      <c r="FB1" s="216" t="s">
        <v>29</v>
      </c>
      <c r="FC1" s="216" t="s">
        <v>30</v>
      </c>
      <c r="FD1" s="227" t="s">
        <v>88</v>
      </c>
      <c r="FE1" s="213" t="s">
        <v>0</v>
      </c>
      <c r="FF1" s="216" t="s">
        <v>35</v>
      </c>
      <c r="FG1" s="216" t="s">
        <v>29</v>
      </c>
      <c r="FH1" s="216" t="s">
        <v>30</v>
      </c>
      <c r="FI1" s="227" t="s">
        <v>88</v>
      </c>
      <c r="FJ1" s="213" t="s">
        <v>0</v>
      </c>
      <c r="FK1" s="216" t="s">
        <v>35</v>
      </c>
      <c r="FL1" s="216" t="s">
        <v>29</v>
      </c>
      <c r="FM1" s="216" t="s">
        <v>30</v>
      </c>
      <c r="FN1" s="227" t="s">
        <v>88</v>
      </c>
      <c r="FO1" s="213" t="s">
        <v>0</v>
      </c>
      <c r="FP1" s="216" t="s">
        <v>35</v>
      </c>
      <c r="FQ1" s="216" t="s">
        <v>29</v>
      </c>
      <c r="FR1" s="216" t="s">
        <v>30</v>
      </c>
      <c r="FS1" s="227" t="s">
        <v>88</v>
      </c>
      <c r="FT1" s="213" t="s">
        <v>0</v>
      </c>
      <c r="FU1" s="216" t="s">
        <v>35</v>
      </c>
      <c r="FV1" s="216" t="s">
        <v>29</v>
      </c>
      <c r="FW1" s="216" t="s">
        <v>30</v>
      </c>
      <c r="FX1" s="227" t="s">
        <v>88</v>
      </c>
      <c r="FY1" s="213" t="s">
        <v>0</v>
      </c>
      <c r="FZ1" s="216" t="s">
        <v>35</v>
      </c>
      <c r="GA1" s="216" t="s">
        <v>29</v>
      </c>
      <c r="GB1" s="216" t="s">
        <v>30</v>
      </c>
      <c r="GC1" s="227" t="s">
        <v>88</v>
      </c>
      <c r="GD1" s="213" t="s">
        <v>0</v>
      </c>
      <c r="GE1" s="216" t="s">
        <v>35</v>
      </c>
      <c r="GF1" s="216" t="s">
        <v>29</v>
      </c>
      <c r="GG1" s="216" t="s">
        <v>30</v>
      </c>
      <c r="GH1" s="227" t="s">
        <v>88</v>
      </c>
      <c r="GI1" s="213" t="s">
        <v>0</v>
      </c>
      <c r="GJ1" s="216" t="s">
        <v>35</v>
      </c>
      <c r="GK1" s="216" t="s">
        <v>29</v>
      </c>
      <c r="GL1" s="216" t="s">
        <v>30</v>
      </c>
      <c r="GM1" s="227" t="s">
        <v>88</v>
      </c>
      <c r="GN1" s="214"/>
      <c r="GO1" s="216"/>
      <c r="GP1" s="216"/>
      <c r="GQ1" s="216"/>
      <c r="GR1" s="215"/>
      <c r="GS1" s="214"/>
      <c r="GT1" s="216"/>
      <c r="GU1" s="216"/>
      <c r="GV1" s="216"/>
      <c r="GW1" s="215"/>
      <c r="GX1" s="214"/>
      <c r="GY1" s="216"/>
      <c r="GZ1" s="216"/>
      <c r="HA1" s="216"/>
      <c r="HB1" s="215"/>
      <c r="HC1" s="214"/>
      <c r="HD1" s="216"/>
      <c r="HE1" s="216"/>
      <c r="HF1" s="216"/>
      <c r="HG1" s="215"/>
      <c r="HH1" s="214"/>
      <c r="HI1" s="216"/>
      <c r="HJ1" s="216"/>
      <c r="HK1" s="216"/>
      <c r="HL1" s="215"/>
      <c r="HM1" s="214"/>
      <c r="HN1" s="216"/>
      <c r="HO1" s="216"/>
      <c r="HP1" s="216"/>
      <c r="HQ1" s="215"/>
      <c r="HR1" s="214"/>
      <c r="HS1" s="216"/>
      <c r="HT1" s="216"/>
      <c r="HU1" s="216"/>
      <c r="HV1" s="215"/>
      <c r="HW1" s="214"/>
      <c r="HX1" s="216"/>
      <c r="HY1" s="216"/>
      <c r="HZ1" s="216"/>
      <c r="IA1" s="215"/>
      <c r="IB1" s="214"/>
      <c r="IC1" s="216"/>
      <c r="ID1" s="216"/>
      <c r="IE1" s="216"/>
      <c r="IF1" s="215"/>
      <c r="IG1" s="214"/>
      <c r="IH1" s="216"/>
      <c r="II1" s="216"/>
      <c r="IJ1" s="216"/>
      <c r="IK1" s="215"/>
      <c r="IL1" s="214"/>
      <c r="IM1" s="216"/>
      <c r="IN1" s="216"/>
      <c r="IO1" s="216"/>
      <c r="IP1" s="215"/>
      <c r="IQ1" s="214"/>
      <c r="IR1" s="216"/>
      <c r="IS1" s="216"/>
      <c r="IT1" s="216"/>
      <c r="IU1" s="215"/>
      <c r="IV1" s="214"/>
      <c r="IW1" s="216"/>
      <c r="IX1" s="216"/>
      <c r="IY1" s="216"/>
      <c r="IZ1" s="215"/>
      <c r="JA1" s="214"/>
      <c r="JB1" s="216"/>
      <c r="JC1" s="216"/>
      <c r="JD1" s="216"/>
      <c r="JE1" s="215"/>
      <c r="JF1" s="214"/>
      <c r="JG1" s="216"/>
      <c r="JH1" s="216"/>
      <c r="JI1" s="216"/>
      <c r="JJ1" s="215"/>
      <c r="JK1" s="214"/>
      <c r="JL1" s="216"/>
      <c r="JM1" s="216"/>
      <c r="JN1" s="216"/>
      <c r="JO1" s="215"/>
      <c r="JP1" s="214"/>
      <c r="JQ1" s="216"/>
      <c r="JR1" s="216"/>
      <c r="JS1" s="216"/>
      <c r="JT1" s="215"/>
      <c r="JU1" s="214"/>
      <c r="JV1" s="216"/>
      <c r="JW1" s="216"/>
      <c r="JX1" s="216"/>
      <c r="JY1" s="215"/>
      <c r="JZ1" s="214"/>
      <c r="KA1" s="216"/>
      <c r="KB1" s="216"/>
      <c r="KC1" s="216"/>
      <c r="KD1" s="215"/>
      <c r="KE1" s="214"/>
      <c r="KF1" s="216"/>
      <c r="KG1" s="216"/>
      <c r="KH1" s="216"/>
      <c r="KI1" s="215"/>
    </row>
    <row r="2" spans="1:295">
      <c r="A2" s="172">
        <f>Main!B11</f>
        <v>27</v>
      </c>
      <c r="B2" s="172">
        <v>0</v>
      </c>
      <c r="C2" s="383">
        <f t="shared" ref="C2:C33" ca="1" si="0">IF(D2=0,,(INDIRECT(ADDRESS(ROW(D2),COLUMN(P2)+MATCH(MAX(T2,Y2,AD2,AI2,AN2,AS2,AX2,BC2,BH2,BM2,BR2,BW2,CB2,CG2,CL2,CQ2,CV2,DA2,DF2,DK2,DP2,DU2,DZ2,EE2,EJ2,EO2,ET2,EY2,FD2,FI2,FN2,FS2,FX2,GC2,GH2,GM2),P2:GM2,0)-5))))</f>
        <v>0</v>
      </c>
      <c r="D2" s="217">
        <f t="shared" ref="D2:D6" ca="1" si="1">MAX(T2, Y2, AD2, AI2, AN2, AS2, AX2, BC2, BH2, BM2,BR2,BW2,CB2,CG2,CL2,CQ2,CV2,DA2,DF2,DK2,DP2,DU2,DZ2,EE2,EJ2,EO2,ET2,EY2,FD2,FI2,FN2,FS2,FX2,GC2,GH2,GM2)</f>
        <v>0</v>
      </c>
      <c r="E2" s="217">
        <v>0</v>
      </c>
      <c r="F2" s="382">
        <v>45</v>
      </c>
      <c r="G2" s="395">
        <f>IF($B2&lt;=Main!$B$10,0,HLOOKUP(F2,ReplacementRates!$V$3:$AZ$56,ReplacementRates!$A3-3,1)*IF(Main!$B$29=0,Main!$B$32*$B2,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H2" s="219">
        <f ca="1">G2*IF($B2=Salary!$B2,Salary!$J2,"")</f>
        <v>0</v>
      </c>
      <c r="I2" s="218">
        <f>IF($B2&lt;Main!$B$10,0,(VLOOKUP(F2,'Survival Probability'!$A$3:$F$98,6)/(1+Main!$B$5)^(OptimumBenefits!F2-OptimumBenefits!$A2))*(VLOOKUP(F2,'Survival Probability'!$A$3:$F$98,3)/VLOOKUP($A2,'Survival Probability'!$A$3:$F$98,3)))</f>
        <v>0</v>
      </c>
      <c r="J2" s="228">
        <f ca="1">IF($A2&gt;F2,0,I2*H2)</f>
        <v>0</v>
      </c>
      <c r="K2" s="382">
        <f>F2+1</f>
        <v>46</v>
      </c>
      <c r="L2" s="395">
        <f>IF($B2&lt;=Main!$B$10,0,HLOOKUP(K2,ReplacementRates!$V$3:$AZ$56,ReplacementRates!$A3-3,1)*IF(Main!$B$29=0,Main!$B$32*$B2,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M2" s="219">
        <f ca="1">L2*IF($B2=Salary!$B2,Salary!$J2,"")</f>
        <v>0</v>
      </c>
      <c r="N2" s="218">
        <f>IF($B2&lt;Main!$B$10,0,(VLOOKUP(K2,'Survival Probability'!$A$3:$F$98,6)/(1+Main!$B$5)^(OptimumBenefits!K2-OptimumBenefits!$A2))*(VLOOKUP(K2,'Survival Probability'!$A$3:$F$98,3)/VLOOKUP($A2,'Survival Probability'!$A$3:$F$98,3)))</f>
        <v>0</v>
      </c>
      <c r="O2" s="228">
        <f ca="1">IF($A2&gt;K2,0,N2*M2)</f>
        <v>0</v>
      </c>
      <c r="P2" s="382">
        <f t="shared" ref="P2" si="2">K2+1</f>
        <v>47</v>
      </c>
      <c r="Q2" s="395">
        <f>IF($B2&lt;=Main!$B$10,0,HLOOKUP(P2,ReplacementRates!$V$3:$AZ$56,ReplacementRates!$A3-3,1)*IF(Main!$B$29=0,Main!$B$32*$B2,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R2" s="219">
        <f ca="1">Q2*IF($B2=Salary!$B2,Salary!$J2,"")</f>
        <v>0</v>
      </c>
      <c r="S2" s="218">
        <f>IF($B2&lt;Main!$B$10,0,(VLOOKUP(P2,'Survival Probability'!$A$3:$F$98,6)/(1+Main!$B$5)^(OptimumBenefits!P2-OptimumBenefits!$A2))*(VLOOKUP(P2,'Survival Probability'!$A$3:$F$98,3)/VLOOKUP($A2,'Survival Probability'!$A$3:$F$98,3)))</f>
        <v>0</v>
      </c>
      <c r="T2" s="228">
        <f t="shared" ref="T2:T57" ca="1" si="3">IF($A2&gt;P2,0,S2*R2)</f>
        <v>0</v>
      </c>
      <c r="U2" s="382">
        <f t="shared" ref="U2" si="4">P2+1</f>
        <v>48</v>
      </c>
      <c r="V2" s="395">
        <f>IF($B2&lt;=Main!$B$10,0,HLOOKUP(U2,ReplacementRates!$V$3:$AZ$56,ReplacementRates!$A3-3,1)*IF(Main!$B$29=0,Main!$B$32*$B2,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W2" s="219">
        <f ca="1">V2*IF($B2=Salary!$B2,Salary!$J2,"")</f>
        <v>0</v>
      </c>
      <c r="X2" s="218">
        <f>IF($B2&lt;Main!$B$10,0,(VLOOKUP(U2,'Survival Probability'!$A$3:$F$98,6)/(1+Main!$B$5)^(OptimumBenefits!U2-OptimumBenefits!$A2))*(VLOOKUP(U2,'Survival Probability'!$A$3:$F$98,3)/VLOOKUP($A2,'Survival Probability'!$A$3:$F$98,3)))</f>
        <v>0</v>
      </c>
      <c r="Y2" s="228">
        <f t="shared" ref="Y2:Y57" ca="1" si="5">IF($A2&gt;U2,0,X2*W2)</f>
        <v>0</v>
      </c>
      <c r="Z2" s="382">
        <f t="shared" ref="Z2" si="6">U2+1</f>
        <v>49</v>
      </c>
      <c r="AA2" s="395">
        <f>IF($B2&lt;=Main!$B$10,0,HLOOKUP(Z2,ReplacementRates!$V$3:$AZ$56,ReplacementRates!$A3-3,1)*IF(Main!$B$29=0,Main!$B$32*$B2,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B2" s="219">
        <f ca="1">AA2*IF($B2=Salary!$B2,Salary!$J2,"")</f>
        <v>0</v>
      </c>
      <c r="AC2" s="218">
        <f>IF($B2&lt;Main!$B$10,0,(VLOOKUP(Z2,'Survival Probability'!$A$3:$F$98,6)/(1+Main!$B$5)^(OptimumBenefits!Z2-OptimumBenefits!$A2))*(VLOOKUP(Z2,'Survival Probability'!$A$3:$F$98,3)/VLOOKUP($A2,'Survival Probability'!$A$3:$F$98,3)))</f>
        <v>0</v>
      </c>
      <c r="AD2" s="228">
        <f t="shared" ref="AD2:AD57" ca="1" si="7">IF($A2&gt;Z2,0,AC2*AB2)</f>
        <v>0</v>
      </c>
      <c r="AE2" s="382">
        <f t="shared" ref="AE2" si="8">Z2+1</f>
        <v>50</v>
      </c>
      <c r="AF2" s="395">
        <f>IF($B2&lt;=Main!$B$10,0,HLOOKUP(AE2,ReplacementRates!$V$3:$AZ$56,ReplacementRates!$A3-3,1)*IF(Main!$B$29=0,Main!$B$32*$B2,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G2" s="219">
        <f ca="1">AF2*IF($B2=Salary!$B2,Salary!$J2,"")</f>
        <v>0</v>
      </c>
      <c r="AH2" s="218">
        <f>IF($B2&lt;Main!$B$10,0,(VLOOKUP(AE2,'Survival Probability'!$A$3:$F$98,6)/(1+Main!$B$5)^(OptimumBenefits!AE2-OptimumBenefits!$A2))*(VLOOKUP(AE2,'Survival Probability'!$A$3:$F$98,3)/VLOOKUP($A2,'Survival Probability'!$A$3:$F$98,3)))</f>
        <v>0</v>
      </c>
      <c r="AI2" s="228">
        <f t="shared" ref="AI2:AI57" ca="1" si="9">IF($A2&gt;AE2,0,AH2*AG2)</f>
        <v>0</v>
      </c>
      <c r="AJ2" s="382">
        <f t="shared" ref="AJ2" si="10">AE2+1</f>
        <v>51</v>
      </c>
      <c r="AK2" s="395">
        <f>IF($B2&lt;=Main!$B$10,0,HLOOKUP(AJ2,ReplacementRates!$V$3:$AZ$56,ReplacementRates!$A3-3,1)*IF(Main!$B$29=0,Main!$B$32*$B2,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L2" s="219">
        <f ca="1">AK2*IF($B2=Salary!$B2,Salary!$J2,"")</f>
        <v>0</v>
      </c>
      <c r="AM2" s="218">
        <f>IF($B2&lt;Main!$B$10,0,(VLOOKUP(AJ2,'Survival Probability'!$A$3:$F$98,6)/(1+Main!$B$5)^(OptimumBenefits!AJ2-OptimumBenefits!$A2))*(VLOOKUP(AJ2,'Survival Probability'!$A$3:$F$98,3)/VLOOKUP($A2,'Survival Probability'!$A$3:$F$98,3)))</f>
        <v>0</v>
      </c>
      <c r="AN2" s="228">
        <f t="shared" ref="AN2:AN57" ca="1" si="11">IF($A2&gt;AJ2,0,AM2*AL2)</f>
        <v>0</v>
      </c>
      <c r="AO2" s="382">
        <f t="shared" ref="AO2" si="12">AJ2+1</f>
        <v>52</v>
      </c>
      <c r="AP2" s="395">
        <f>IF($B2&lt;=Main!$B$10,0,HLOOKUP(AO2,ReplacementRates!$V$3:$AZ$56,ReplacementRates!$A3-3,1)*IF(Main!$B$29=0,Main!$B$32*$B2,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Q2" s="219">
        <f ca="1">AP2*IF($B2=Salary!$B2,Salary!$J2,"")</f>
        <v>0</v>
      </c>
      <c r="AR2" s="218">
        <f>IF($B2&lt;Main!$B$10,0,(VLOOKUP(AO2,'Survival Probability'!$A$3:$F$98,6)/(1+Main!$B$5)^(OptimumBenefits!AO2-OptimumBenefits!$A2))*(VLOOKUP(AO2,'Survival Probability'!$A$3:$F$98,3)/VLOOKUP($A2,'Survival Probability'!$A$3:$F$98,3)))</f>
        <v>0</v>
      </c>
      <c r="AS2" s="228">
        <f t="shared" ref="AS2:AS57" ca="1" si="13">IF($A2&gt;AO2,0,AR2*AQ2)</f>
        <v>0</v>
      </c>
      <c r="AT2" s="382">
        <f t="shared" ref="AT2" si="14">AO2+1</f>
        <v>53</v>
      </c>
      <c r="AU2" s="395">
        <f>IF($B2&lt;=Main!$B$10,0,HLOOKUP(AT2,ReplacementRates!$V$3:$AZ$56,ReplacementRates!$A3-3,1)*IF(Main!$B$29=0,Main!$B$32*$B2,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V2" s="219">
        <f ca="1">AU2*IF($B2=Salary!$B2,Salary!$J2,"")</f>
        <v>0</v>
      </c>
      <c r="AW2" s="218">
        <f>IF($B2&lt;Main!$B$10,0,(VLOOKUP(AT2,'Survival Probability'!$A$3:$F$98,6)/(1+Main!$B$5)^(OptimumBenefits!AT2-OptimumBenefits!$A2))*(VLOOKUP(AT2,'Survival Probability'!$A$3:$F$98,3)/VLOOKUP($A2,'Survival Probability'!$A$3:$F$98,3)))</f>
        <v>0</v>
      </c>
      <c r="AX2" s="228">
        <f t="shared" ref="AX2:AX57" ca="1" si="15">IF($A2&gt;AT2,0,AW2*AV2)</f>
        <v>0</v>
      </c>
      <c r="AY2" s="382">
        <f t="shared" ref="AY2" si="16">AT2+1</f>
        <v>54</v>
      </c>
      <c r="AZ2" s="395">
        <f>IF($B2&lt;=Main!$B$10,0,HLOOKUP(AY2,ReplacementRates!$V$3:$AZ$56,ReplacementRates!$A3-3,1)*IF(Main!$B$29=0,Main!$B$32*$B2,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A2" s="219">
        <f ca="1">AZ2*IF($B2=Salary!$B2,Salary!$J2,"")</f>
        <v>0</v>
      </c>
      <c r="BB2" s="218">
        <f>IF($B2&lt;Main!$B$10,0,(VLOOKUP(AY2,'Survival Probability'!$A$3:$F$98,6)/(1+Main!$B$5)^(OptimumBenefits!AY2-OptimumBenefits!$A2))*(VLOOKUP(AY2,'Survival Probability'!$A$3:$F$98,3)/VLOOKUP($A2,'Survival Probability'!$A$3:$F$98,3)))</f>
        <v>0</v>
      </c>
      <c r="BC2" s="228">
        <f t="shared" ref="BC2:BC57" ca="1" si="17">IF($A2&gt;AY2,0,BB2*BA2)</f>
        <v>0</v>
      </c>
      <c r="BD2" s="382">
        <f t="shared" ref="BD2" si="18">AY2+1</f>
        <v>55</v>
      </c>
      <c r="BE2" s="395">
        <f>IF($B2&lt;=Main!$B$10,0,HLOOKUP(BD2,ReplacementRates!$V$3:$AZ$56,ReplacementRates!$A3-3,1)*IF(Main!$B$29=0,Main!$B$32*$B2,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F2" s="219">
        <f ca="1">BE2*IF($B2=Salary!$B2,Salary!$J2,"")</f>
        <v>0</v>
      </c>
      <c r="BG2" s="218">
        <f>IF($B2&lt;Main!$B$10,0,(VLOOKUP(BD2,'Survival Probability'!$A$3:$F$98,6)/(1+Main!$B$5)^(OptimumBenefits!BD2-OptimumBenefits!$A2))*(VLOOKUP(BD2,'Survival Probability'!$A$3:$F$98,3)/VLOOKUP($A2,'Survival Probability'!$A$3:$F$98,3)))</f>
        <v>0</v>
      </c>
      <c r="BH2" s="228">
        <f t="shared" ref="BH2:BH57" ca="1" si="19">IF($A2&gt;BD2,0,BG2*BF2)</f>
        <v>0</v>
      </c>
      <c r="BI2" s="382">
        <f t="shared" ref="BI2" si="20">BD2+1</f>
        <v>56</v>
      </c>
      <c r="BJ2" s="395">
        <f>IF($B2&lt;=Main!$B$10,0,HLOOKUP(BI2,ReplacementRates!$V$3:$AZ$56,ReplacementRates!$A3-3,1)*IF(Main!$B$29=0,Main!$B$32*$B2,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K2" s="219">
        <f ca="1">BJ2*IF($B2=Salary!$B2,Salary!$J2,"")</f>
        <v>0</v>
      </c>
      <c r="BL2" s="218">
        <f>IF($B2&lt;Main!$B$10,0,(VLOOKUP(BI2,'Survival Probability'!$A$3:$F$98,6)/(1+Main!$B$5)^(OptimumBenefits!BI2-OptimumBenefits!$A2))*(VLOOKUP(BI2,'Survival Probability'!$A$3:$F$98,3)/VLOOKUP($A2,'Survival Probability'!$A$3:$F$98,3)))</f>
        <v>0</v>
      </c>
      <c r="BM2" s="228">
        <f t="shared" ref="BM2:BM57" ca="1" si="21">IF($A2&gt;BI2,0,BL2*BK2)</f>
        <v>0</v>
      </c>
      <c r="BN2" s="382">
        <f t="shared" ref="BN2" si="22">BI2+1</f>
        <v>57</v>
      </c>
      <c r="BO2" s="395">
        <f>IF($B2&lt;=Main!$B$10,0,HLOOKUP(BN2,ReplacementRates!$V$3:$AZ$56,ReplacementRates!$A3-3,1)*IF(Main!$B$29=0,Main!$B$32*$B2,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P2" s="219">
        <f ca="1">BO2*IF($B2=Salary!$B2,Salary!$J2,"")</f>
        <v>0</v>
      </c>
      <c r="BQ2" s="218">
        <f>IF($B2&lt;Main!$B$10,0,(VLOOKUP(BN2,'Survival Probability'!$A$3:$F$98,6)/(1+Main!$B$5)^(OptimumBenefits!BN2-OptimumBenefits!$A2))*(VLOOKUP(BN2,'Survival Probability'!$A$3:$F$98,3)/VLOOKUP($A2,'Survival Probability'!$A$3:$F$98,3)))</f>
        <v>0</v>
      </c>
      <c r="BR2" s="228">
        <f t="shared" ref="BR2:BR57" ca="1" si="23">IF($A2&gt;BN2,0,BQ2*BP2)</f>
        <v>0</v>
      </c>
      <c r="BS2" s="382">
        <f t="shared" ref="BS2" si="24">BN2+1</f>
        <v>58</v>
      </c>
      <c r="BT2" s="395">
        <f>IF($B2&lt;=Main!$B$10,0,HLOOKUP(BS2,ReplacementRates!$V$3:$AZ$56,ReplacementRates!$A3-3,1)*IF(Main!$B$29=0,Main!$B$32*$B2,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U2" s="219">
        <f ca="1">BT2*IF($B2=Salary!$B2,Salary!$J2,"")</f>
        <v>0</v>
      </c>
      <c r="BV2" s="218">
        <f>IF($B2&lt;Main!$B$10,0,(VLOOKUP(BS2,'Survival Probability'!$A$3:$F$98,6)/(1+Main!$B$5)^(OptimumBenefits!BS2-OptimumBenefits!$A2))*(VLOOKUP(BS2,'Survival Probability'!$A$3:$F$98,3)/VLOOKUP($A2,'Survival Probability'!$A$3:$F$98,3)))</f>
        <v>0</v>
      </c>
      <c r="BW2" s="228">
        <f t="shared" ref="BW2:BW57" ca="1" si="25">IF($A2&gt;BS2,0,BV2*BU2)</f>
        <v>0</v>
      </c>
      <c r="BX2" s="382">
        <f t="shared" ref="BX2" si="26">BS2+1</f>
        <v>59</v>
      </c>
      <c r="BY2" s="395">
        <f>IF($B2&lt;=Main!$B$10,0,HLOOKUP(BX2,ReplacementRates!$V$3:$AZ$56,ReplacementRates!$A3-3,1)*IF(Main!$B$29=0,Main!$B$32*$B2,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Z2" s="219">
        <f ca="1">BY2*IF($B2=Salary!$B2,Salary!$J2,"")</f>
        <v>0</v>
      </c>
      <c r="CA2" s="218">
        <f>IF($B2&lt;Main!$B$10,0,(VLOOKUP(BX2,'Survival Probability'!$A$3:$F$98,6)/(1+Main!$B$5)^(OptimumBenefits!BX2-OptimumBenefits!$A2))*(VLOOKUP(BX2,'Survival Probability'!$A$3:$F$98,3)/VLOOKUP($A2,'Survival Probability'!$A$3:$F$98,3)))</f>
        <v>0</v>
      </c>
      <c r="CB2" s="228">
        <f t="shared" ref="CB2:CB57" ca="1" si="27">IF($A2&gt;BX2,0,CA2*BZ2)</f>
        <v>0</v>
      </c>
      <c r="CC2" s="382">
        <f t="shared" ref="CC2" si="28">BX2+1</f>
        <v>60</v>
      </c>
      <c r="CD2" s="395">
        <f>IF($B2&lt;=Main!$B$10,0,HLOOKUP(CC2,ReplacementRates!$V$3:$AZ$56,ReplacementRates!$A3-3,1)*IF(Main!$B$29=0,Main!$B$32*$B2,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E2" s="219">
        <f ca="1">CD2*IF($B2=Salary!$B2,Salary!$J2,"")</f>
        <v>0</v>
      </c>
      <c r="CF2" s="218">
        <f>IF($B2&lt;Main!$B$10,0,(VLOOKUP(CC2,'Survival Probability'!$A$3:$F$98,6)/(1+Main!$B$5)^(OptimumBenefits!CC2-OptimumBenefits!$A2))*(VLOOKUP(CC2,'Survival Probability'!$A$3:$F$98,3)/VLOOKUP($A2,'Survival Probability'!$A$3:$F$98,3)))</f>
        <v>0</v>
      </c>
      <c r="CG2" s="228">
        <f t="shared" ref="CG2:CG57" ca="1" si="29">IF($A2&gt;CC2,0,CF2*CE2)</f>
        <v>0</v>
      </c>
      <c r="CH2" s="382">
        <f t="shared" ref="CH2" si="30">CC2+1</f>
        <v>61</v>
      </c>
      <c r="CI2" s="395">
        <f>IF($B2&lt;=Main!$B$10,0,HLOOKUP(CH2,ReplacementRates!$V$3:$AZ$56,ReplacementRates!$A3-3,1)*IF(Main!$B$29=0,Main!$B$32*$B2,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J2" s="219">
        <f ca="1">CI2*IF($B2=Salary!$B2,Salary!$J2,"")</f>
        <v>0</v>
      </c>
      <c r="CK2" s="218">
        <f>IF($B2&lt;Main!$B$10,0,(VLOOKUP(CH2,'Survival Probability'!$A$3:$F$98,6)/(1+Main!$B$5)^(OptimumBenefits!CH2-OptimumBenefits!$A2))*(VLOOKUP(CH2,'Survival Probability'!$A$3:$F$98,3)/VLOOKUP($A2,'Survival Probability'!$A$3:$F$98,3)))</f>
        <v>0</v>
      </c>
      <c r="CL2" s="228">
        <f t="shared" ref="CL2:CL57" ca="1" si="31">IF($A2&gt;CH2,0,CK2*CJ2)</f>
        <v>0</v>
      </c>
      <c r="CM2" s="382">
        <f t="shared" ref="CM2" si="32">CH2+1</f>
        <v>62</v>
      </c>
      <c r="CN2" s="395">
        <f>IF($B2&lt;=Main!$B$10,0,HLOOKUP(CM2,ReplacementRates!$V$3:$AZ$56,ReplacementRates!$A3-3,1)*IF(Main!$B$29=0,Main!$B$32*$B2,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O2" s="219">
        <f ca="1">CN2*IF($B2=Salary!$B2,Salary!$J2,"")</f>
        <v>0</v>
      </c>
      <c r="CP2" s="218">
        <f>IF($B2&lt;Main!$B$10,0,(VLOOKUP(CM2,'Survival Probability'!$A$3:$F$98,6)/(1+Main!$B$5)^(OptimumBenefits!CM2-OptimumBenefits!$A2))*(VLOOKUP(CM2,'Survival Probability'!$A$3:$F$98,3)/VLOOKUP($A2,'Survival Probability'!$A$3:$F$98,3)))</f>
        <v>0</v>
      </c>
      <c r="CQ2" s="228">
        <f t="shared" ref="CQ2:CQ57" ca="1" si="33">IF($A2&gt;CM2,0,CP2*CO2)</f>
        <v>0</v>
      </c>
      <c r="CR2" s="382">
        <f t="shared" ref="CR2" si="34">CM2+1</f>
        <v>63</v>
      </c>
      <c r="CS2" s="395">
        <f>IF($B2&lt;=Main!$B$10,0,HLOOKUP(CR2,ReplacementRates!$V$3:$AZ$56,ReplacementRates!$A3-3,1)*IF(Main!$B$29=0,Main!$B$32*$B2,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T2" s="219">
        <f ca="1">CS2*IF($B2=Salary!$B2,Salary!$J2,"")</f>
        <v>0</v>
      </c>
      <c r="CU2" s="218">
        <f>IF($B2&lt;Main!$B$10,0,(VLOOKUP(CR2,'Survival Probability'!$A$3:$F$98,6)/(1+Main!$B$5)^(OptimumBenefits!CR2-OptimumBenefits!$A2))*(VLOOKUP(CR2,'Survival Probability'!$A$3:$F$98,3)/VLOOKUP($A2,'Survival Probability'!$A$3:$F$98,3)))</f>
        <v>0</v>
      </c>
      <c r="CV2" s="228">
        <f t="shared" ref="CV2:CV57" ca="1" si="35">IF($A2&gt;CR2,0,CU2*CT2)</f>
        <v>0</v>
      </c>
      <c r="CW2" s="382">
        <f t="shared" ref="CW2" si="36">CR2+1</f>
        <v>64</v>
      </c>
      <c r="CX2" s="395">
        <f>IF($B2&lt;=Main!$B$10,0,HLOOKUP(CW2,ReplacementRates!$V$3:$AZ$56,ReplacementRates!$A3-3,1)*IF(Main!$B$29=0,Main!$B$32*$B2,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Y2" s="219">
        <f ca="1">CX2*IF($B2=Salary!$B2,Salary!$J2,"")</f>
        <v>0</v>
      </c>
      <c r="CZ2" s="218">
        <f>IF($B2&lt;Main!$B$10,0,(VLOOKUP(CW2,'Survival Probability'!$A$3:$F$98,6)/(1+Main!$B$5)^(OptimumBenefits!CW2-OptimumBenefits!$A2))*(VLOOKUP(CW2,'Survival Probability'!$A$3:$F$98,3)/VLOOKUP($A2,'Survival Probability'!$A$3:$F$98,3)))</f>
        <v>0</v>
      </c>
      <c r="DA2" s="228">
        <f t="shared" ref="DA2:DA57" ca="1" si="37">IF($A2&gt;CW2,0,CZ2*CY2)</f>
        <v>0</v>
      </c>
      <c r="DB2" s="382">
        <f t="shared" ref="DB2" si="38">CW2+1</f>
        <v>65</v>
      </c>
      <c r="DC2" s="395">
        <f>IF($B2&lt;=Main!$B$10,0,HLOOKUP(DB2,ReplacementRates!$V$3:$AZ$56,ReplacementRates!$A3-3,1)*IF(Main!$B$29=0,Main!$B$32*$B2,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D2" s="219">
        <f ca="1">DC2*IF($B2=Salary!$B2,Salary!$J2,"")</f>
        <v>0</v>
      </c>
      <c r="DE2" s="218">
        <f>IF($B2&lt;Main!$B$10,0,(VLOOKUP(DB2,'Survival Probability'!$A$3:$F$98,6)/(1+Main!$B$5)^(OptimumBenefits!DB2-OptimumBenefits!$A2))*(VLOOKUP(DB2,'Survival Probability'!$A$3:$F$98,3)/VLOOKUP($A2,'Survival Probability'!$A$3:$F$98,3)))</f>
        <v>0</v>
      </c>
      <c r="DF2" s="228">
        <f t="shared" ref="DF2:DF57" ca="1" si="39">IF($A2&gt;DB2,0,DE2*DD2)</f>
        <v>0</v>
      </c>
      <c r="DG2" s="382">
        <f t="shared" ref="DG2" si="40">DB2+1</f>
        <v>66</v>
      </c>
      <c r="DH2" s="395">
        <f>IF($B2&lt;=Main!$B$10,0,HLOOKUP(DG2,ReplacementRates!$V$3:$AZ$56,ReplacementRates!$A3-3,1)*IF(Main!$B$29=0,Main!$B$32*$B2,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I2" s="219">
        <f ca="1">DH2*IF($B2=Salary!$B2,Salary!$J2,"")</f>
        <v>0</v>
      </c>
      <c r="DJ2" s="218">
        <f>IF($B2&lt;Main!$B$10,0,(VLOOKUP(DG2,'Survival Probability'!$A$3:$F$98,6)/(1+Main!$B$5)^(OptimumBenefits!DG2-OptimumBenefits!$A2))*(VLOOKUP(DG2,'Survival Probability'!$A$3:$F$98,3)/VLOOKUP($A2,'Survival Probability'!$A$3:$F$98,3)))</f>
        <v>0</v>
      </c>
      <c r="DK2" s="228">
        <f t="shared" ref="DK2:DK57" ca="1" si="41">IF($A2&gt;DG2,0,DJ2*DI2)</f>
        <v>0</v>
      </c>
      <c r="DL2" s="382">
        <f t="shared" ref="DL2" si="42">DG2+1</f>
        <v>67</v>
      </c>
      <c r="DM2" s="395">
        <f>IF($B2&lt;=Main!$B$10,0,HLOOKUP(DL2,ReplacementRates!$V$3:$AZ$56,ReplacementRates!$A3-3,1)*IF(Main!$B$29=0,Main!$B$32*$B2,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N2" s="219">
        <f ca="1">DM2*IF($B2=Salary!$B2,Salary!$J2,"")</f>
        <v>0</v>
      </c>
      <c r="DO2" s="218">
        <f>IF($B2&lt;Main!$B$10,0,(VLOOKUP(DL2,'Survival Probability'!$A$3:$F$98,6)/(1+Main!$B$5)^(OptimumBenefits!DL2-OptimumBenefits!$A2))*(VLOOKUP(DL2,'Survival Probability'!$A$3:$F$98,3)/VLOOKUP($A2,'Survival Probability'!$A$3:$F$98,3)))</f>
        <v>0</v>
      </c>
      <c r="DP2" s="228">
        <f t="shared" ref="DP2:DP57" ca="1" si="43">IF($A2&gt;DL2,0,DO2*DN2)</f>
        <v>0</v>
      </c>
      <c r="DQ2" s="382">
        <f t="shared" ref="DQ2" si="44">DL2+1</f>
        <v>68</v>
      </c>
      <c r="DR2" s="395">
        <f>IF($B2&lt;=Main!$B$10,0,HLOOKUP(DQ2,ReplacementRates!$V$3:$AZ$56,ReplacementRates!$A3-3,1)*IF(Main!$B$29=0,Main!$B$32*$B2,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S2" s="219">
        <f ca="1">DR2*IF($B2=Salary!$B2,Salary!$J2,"")</f>
        <v>0</v>
      </c>
      <c r="DT2" s="218">
        <f>IF($B2&lt;Main!$B$10,0,(VLOOKUP(DQ2,'Survival Probability'!$A$3:$F$98,6)/(1+Main!$B$5)^(OptimumBenefits!DQ2-OptimumBenefits!$A2))*(VLOOKUP(DQ2,'Survival Probability'!$A$3:$F$98,3)/VLOOKUP($A2,'Survival Probability'!$A$3:$F$98,3)))</f>
        <v>0</v>
      </c>
      <c r="DU2" s="228">
        <f t="shared" ref="DU2:DU57" ca="1" si="45">IF($A2&gt;DQ2,0,DT2*DS2)</f>
        <v>0</v>
      </c>
      <c r="DV2" s="382">
        <f t="shared" ref="DV2" si="46">DQ2+1</f>
        <v>69</v>
      </c>
      <c r="DW2" s="395">
        <f>IF($B2&lt;=Main!$B$10,0,HLOOKUP(DV2,ReplacementRates!$V$3:$AZ$56,ReplacementRates!$A3-3,1)*IF(Main!$B$29=0,Main!$B$32*$B2,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X2" s="219">
        <f ca="1">DW2*IF($B2=Salary!$B2,Salary!$J2,"")</f>
        <v>0</v>
      </c>
      <c r="DY2" s="218">
        <f>IF($B2&lt;Main!$B$10,0,(VLOOKUP(DV2,'Survival Probability'!$A$3:$F$98,6)/(1+Main!$B$5)^(OptimumBenefits!DV2-OptimumBenefits!$A2))*(VLOOKUP(DV2,'Survival Probability'!$A$3:$F$98,3)/VLOOKUP($A2,'Survival Probability'!$A$3:$F$98,3)))</f>
        <v>0</v>
      </c>
      <c r="DZ2" s="228">
        <f t="shared" ref="DZ2:DZ57" ca="1" si="47">IF($A2&gt;DV2,0,DY2*DX2)</f>
        <v>0</v>
      </c>
      <c r="EA2" s="382">
        <f t="shared" ref="EA2" si="48">DV2+1</f>
        <v>70</v>
      </c>
      <c r="EB2" s="395">
        <f>IF($B2&lt;=Main!$B$10,0,HLOOKUP(EA2,ReplacementRates!$V$3:$AZ$56,ReplacementRates!$A3-3,1)*IF(Main!$B$29=0,Main!$B$32*$B2,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C2" s="219">
        <f ca="1">EB2*IF($B2=Salary!$B2,Salary!$J2,"")</f>
        <v>0</v>
      </c>
      <c r="ED2" s="218">
        <f>IF($B2&lt;Main!$B$10,0,(VLOOKUP(EA2,'Survival Probability'!$A$3:$F$98,6)/(1+Main!$B$5)^(OptimumBenefits!EA2-OptimumBenefits!$A2))*(VLOOKUP(EA2,'Survival Probability'!$A$3:$F$98,3)/VLOOKUP($A2,'Survival Probability'!$A$3:$F$98,3)))</f>
        <v>0</v>
      </c>
      <c r="EE2" s="228">
        <f t="shared" ref="EE2:EE57" ca="1" si="49">IF($A2&gt;EA2,0,ED2*EC2)</f>
        <v>0</v>
      </c>
      <c r="EF2" s="382">
        <f t="shared" ref="EF2" si="50">EA2+1</f>
        <v>71</v>
      </c>
      <c r="EG2" s="395">
        <f>IF($B2&lt;=Main!$B$10,0,HLOOKUP(EF2,ReplacementRates!$V$3:$AZ$56,ReplacementRates!$A3-3,1)*IF(Main!$B$29=0,Main!$B$32*$B2,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H2" s="219">
        <f ca="1">EG2*IF($B2=Salary!$B2,Salary!$J2,"")</f>
        <v>0</v>
      </c>
      <c r="EI2" s="218">
        <f>IF($B2&lt;Main!$B$10,0,(VLOOKUP(EF2,'Survival Probability'!$A$3:$F$98,6)/(1+Main!$B$5)^(OptimumBenefits!EF2-OptimumBenefits!$A2))*(VLOOKUP(EF2,'Survival Probability'!$A$3:$F$98,3)/VLOOKUP($A2,'Survival Probability'!$A$3:$F$98,3)))</f>
        <v>0</v>
      </c>
      <c r="EJ2" s="228">
        <f t="shared" ref="EJ2:EJ57" ca="1" si="51">IF($A2&gt;EF2,0,EI2*EH2)</f>
        <v>0</v>
      </c>
      <c r="EK2" s="382">
        <f t="shared" ref="EK2" si="52">EF2+1</f>
        <v>72</v>
      </c>
      <c r="EL2" s="395">
        <f>IF($B2&lt;=Main!$B$10,0,HLOOKUP(EK2,ReplacementRates!$V$3:$AZ$56,ReplacementRates!$A3-3,1)*IF(Main!$B$29=0,Main!$B$32*$B2,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M2" s="219">
        <f ca="1">EL2*IF($B2=Salary!$B2,Salary!$J2,"")</f>
        <v>0</v>
      </c>
      <c r="EN2" s="218">
        <f>IF($B2&lt;Main!$B$10,0,(VLOOKUP(EK2,'Survival Probability'!$A$3:$F$98,6)/(1+Main!$B$5)^(OptimumBenefits!EK2-OptimumBenefits!$A2))*(VLOOKUP(EK2,'Survival Probability'!$A$3:$F$98,3)/VLOOKUP($A2,'Survival Probability'!$A$3:$F$98,3)))</f>
        <v>0</v>
      </c>
      <c r="EO2" s="228">
        <f t="shared" ref="EO2:EO57" ca="1" si="53">IF($A2&gt;EK2,0,EN2*EM2)</f>
        <v>0</v>
      </c>
      <c r="EP2" s="382">
        <f t="shared" ref="EP2" si="54">EK2+1</f>
        <v>73</v>
      </c>
      <c r="EQ2" s="395">
        <f>IF($B2&lt;=Main!$B$10,0,HLOOKUP(EP2,ReplacementRates!$V$3:$AZ$56,ReplacementRates!$A3-3,1)*IF(Main!$B$29=0,Main!$B$32*$B2,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R2" s="219">
        <f ca="1">EQ2*IF($B2=Salary!$B2,Salary!$J2,"")</f>
        <v>0</v>
      </c>
      <c r="ES2" s="218">
        <f>IF($B2&lt;Main!$B$10,0,(VLOOKUP(EP2,'Survival Probability'!$A$3:$F$98,6)/(1+Main!$B$5)^(OptimumBenefits!EP2-OptimumBenefits!$A2))*(VLOOKUP(EP2,'Survival Probability'!$A$3:$F$98,3)/VLOOKUP($A2,'Survival Probability'!$A$3:$F$98,3)))</f>
        <v>0</v>
      </c>
      <c r="ET2" s="228">
        <f t="shared" ref="ET2:ET57" ca="1" si="55">IF($A2&gt;EP2,0,ES2*ER2)</f>
        <v>0</v>
      </c>
      <c r="EU2" s="382">
        <f t="shared" ref="EU2" si="56">EP2+1</f>
        <v>74</v>
      </c>
      <c r="EV2" s="395">
        <f>IF($B2&lt;=Main!$B$10,0,HLOOKUP(EU2,ReplacementRates!$V$3:$AZ$56,ReplacementRates!$A3-3,1)*IF(Main!$B$29=0,Main!$B$32*$B2,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W2" s="219">
        <f ca="1">EV2*IF($B2=Salary!$B2,Salary!$J2,"")</f>
        <v>0</v>
      </c>
      <c r="EX2" s="218">
        <f>IF($B2&lt;Main!$B$10,0,(VLOOKUP(EU2,'Survival Probability'!$A$3:$F$98,6)/(1+Main!$B$5)^(OptimumBenefits!EU2-OptimumBenefits!$A2))*(VLOOKUP(EU2,'Survival Probability'!$A$3:$F$98,3)/VLOOKUP($A2,'Survival Probability'!$A$3:$F$98,3)))</f>
        <v>0</v>
      </c>
      <c r="EY2" s="228">
        <f t="shared" ref="EY2:EY57" ca="1" si="57">IF($A2&gt;EU2,0,EX2*EW2)</f>
        <v>0</v>
      </c>
      <c r="EZ2" s="382">
        <f t="shared" ref="EZ2" si="58">EU2+1</f>
        <v>75</v>
      </c>
      <c r="FA2" s="395">
        <f>IF($B2&lt;=Main!$B$10,0,HLOOKUP(EZ2,ReplacementRates!$V$3:$AZ$56,ReplacementRates!$A3-3,1)*IF(Main!$B$29=0,Main!$B$32*$B2,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B2" s="219">
        <f ca="1">FA2*IF($B2=Salary!$B2,Salary!$J2,"")</f>
        <v>0</v>
      </c>
      <c r="FC2" s="218">
        <f>IF($B2&lt;Main!$B$10,0,(VLOOKUP(EZ2,'Survival Probability'!$A$3:$F$98,6)/(1+Main!$B$5)^(OptimumBenefits!EZ2-OptimumBenefits!$A2))*(VLOOKUP(EZ2,'Survival Probability'!$A$3:$F$98,3)/VLOOKUP($A2,'Survival Probability'!$A$3:$F$98,3)))</f>
        <v>0</v>
      </c>
      <c r="FD2" s="228">
        <f t="shared" ref="FD2:FD57" ca="1" si="59">IF($A2&gt;EZ2,0,FC2*FB2)</f>
        <v>0</v>
      </c>
      <c r="FE2" s="382">
        <f t="shared" ref="FE2" si="60">EZ2+1</f>
        <v>76</v>
      </c>
      <c r="FF2" s="395">
        <f>IF($B2&lt;=Main!$B$10,0,HLOOKUP(FE2,ReplacementRates!$V$3:$AZ$56,ReplacementRates!$A3-3,1)*IF(Main!$B$29=0,Main!$B$32*$B2,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G2" s="219">
        <f ca="1">FF2*IF($B2=Salary!$B2,Salary!$J2,"")</f>
        <v>0</v>
      </c>
      <c r="FH2" s="218">
        <f>IF($B2&lt;Main!$B$10,0,(VLOOKUP(FE2,'Survival Probability'!$A$3:$F$98,6)/(1+Main!$B$5)^(OptimumBenefits!FE2-OptimumBenefits!$A2))*(VLOOKUP(FE2,'Survival Probability'!$A$3:$F$98,3)/VLOOKUP($A2,'Survival Probability'!$A$3:$F$98,3)))</f>
        <v>0</v>
      </c>
      <c r="FI2" s="228">
        <f t="shared" ref="FI2:FI57" ca="1" si="61">IF($A2&gt;FE2,0,FH2*FG2)</f>
        <v>0</v>
      </c>
      <c r="FJ2" s="382">
        <f t="shared" ref="FJ2" si="62">FE2+1</f>
        <v>77</v>
      </c>
      <c r="FK2" s="395">
        <f>IF($B2&lt;=Main!$B$10,0,HLOOKUP(FJ2,ReplacementRates!$V$3:$AZ$56,ReplacementRates!$A3-3,1)*IF(Main!$B$29=0,Main!$B$32*$B2,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L2" s="219">
        <f ca="1">FK2*IF($B2=Salary!$B2,Salary!$J2,"")</f>
        <v>0</v>
      </c>
      <c r="FM2" s="218">
        <f>IF($B2&lt;Main!$B$10,0,(VLOOKUP(FJ2,'Survival Probability'!$A$3:$F$98,6)/(1+Main!$B$5)^(OptimumBenefits!FJ2-OptimumBenefits!$A2))*(VLOOKUP(FJ2,'Survival Probability'!$A$3:$F$98,3)/VLOOKUP($A2,'Survival Probability'!$A$3:$F$98,3)))</f>
        <v>0</v>
      </c>
      <c r="FN2" s="228">
        <f t="shared" ref="FN2:FN57" ca="1" si="63">IF($A2&gt;FJ2,0,FM2*FL2)</f>
        <v>0</v>
      </c>
      <c r="FO2" s="382">
        <f t="shared" ref="FO2" si="64">FJ2+1</f>
        <v>78</v>
      </c>
      <c r="FP2" s="395">
        <f>IF($B2&lt;=Main!$B$10,0,HLOOKUP(FO2,ReplacementRates!$V$3:$AZ$56,ReplacementRates!$A3-3,1)*IF(Main!$B$29=0,Main!$B$32*$B2,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Q2" s="219">
        <f ca="1">FP2*IF($B2=Salary!$B2,Salary!$J2,"")</f>
        <v>0</v>
      </c>
      <c r="FR2" s="218">
        <f>IF($B2&lt;Main!$B$10,0,(VLOOKUP(FO2,'Survival Probability'!$A$3:$F$98,6)/(1+Main!$B$5)^(OptimumBenefits!FO2-OptimumBenefits!$A2))*(VLOOKUP(FO2,'Survival Probability'!$A$3:$F$98,3)/VLOOKUP($A2,'Survival Probability'!$A$3:$F$98,3)))</f>
        <v>0</v>
      </c>
      <c r="FS2" s="228">
        <f t="shared" ref="FS2:FS57" ca="1" si="65">IF($A2&gt;FO2,0,FR2*FQ2)</f>
        <v>0</v>
      </c>
      <c r="FT2" s="382">
        <f t="shared" ref="FT2" si="66">FO2+1</f>
        <v>79</v>
      </c>
      <c r="FU2" s="395">
        <f>IF($B2&lt;=Main!$B$10,0,HLOOKUP(FT2,ReplacementRates!$V$3:$AZ$56,ReplacementRates!$A3-3,1)*IF(Main!$B$29=0,Main!$B$32*$B2,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V2" s="219">
        <f ca="1">FU2*IF($B2=Salary!$B2,Salary!$J2,"")</f>
        <v>0</v>
      </c>
      <c r="FW2" s="218">
        <f>IF($B2&lt;Main!$B$10,0,(VLOOKUP(FT2,'Survival Probability'!$A$3:$F$98,6)/(1+Main!$B$5)^(OptimumBenefits!FT2-OptimumBenefits!$A2))*(VLOOKUP(FT2,'Survival Probability'!$A$3:$F$98,3)/VLOOKUP($A2,'Survival Probability'!$A$3:$F$98,3)))</f>
        <v>0</v>
      </c>
      <c r="FX2" s="228">
        <f t="shared" ref="FX2:FX57" ca="1" si="67">IF($A2&gt;FT2,0,FW2*FV2)</f>
        <v>0</v>
      </c>
      <c r="FY2" s="382">
        <f t="shared" ref="FY2" si="68">FT2+1</f>
        <v>80</v>
      </c>
      <c r="FZ2" s="395">
        <f>IF($B2&lt;=Main!$B$10,0,HLOOKUP(FY2,ReplacementRates!$V$3:$AZ$56,ReplacementRates!$A3-3,1)*IF(Main!$B$29=0,Main!$B$32*$B2,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A2" s="219">
        <f ca="1">FZ2*IF($B2=Salary!$B2,Salary!$J2,"")</f>
        <v>0</v>
      </c>
      <c r="GB2" s="218">
        <f>IF($B2&lt;Main!$B$10,0,(VLOOKUP(FY2,'Survival Probability'!$A$3:$F$98,6)/(1+Main!$B$5)^(OptimumBenefits!FY2-OptimumBenefits!$A2))*(VLOOKUP(FY2,'Survival Probability'!$A$3:$F$98,3)/VLOOKUP($A2,'Survival Probability'!$A$3:$F$98,3)))</f>
        <v>0</v>
      </c>
      <c r="GC2" s="228">
        <f t="shared" ref="GC2:GC57" ca="1" si="69">IF($A2&gt;FY2,0,GB2*GA2)</f>
        <v>0</v>
      </c>
      <c r="GD2" s="382">
        <f t="shared" ref="GD2" si="70">FY2+1</f>
        <v>81</v>
      </c>
      <c r="GE2" s="395">
        <f>IF($B2&lt;=Main!$B$10,0,HLOOKUP(GD2,ReplacementRates!$V$3:$AZ$56,ReplacementRates!$A3-3,1)*IF(Main!$B$29=0,Main!$B$32*$B2,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F2" s="219">
        <f ca="1">GE2*IF($B2=Salary!$B2,Salary!$J2,"")</f>
        <v>0</v>
      </c>
      <c r="GG2" s="218">
        <f>IF($B2&lt;Main!$B$10,0,(VLOOKUP(GD2,'Survival Probability'!$A$3:$F$98,6)/(1+Main!$B$5)^(OptimumBenefits!GD2-OptimumBenefits!$A2))*(VLOOKUP(GD2,'Survival Probability'!$A$3:$F$98,3)/VLOOKUP($A2,'Survival Probability'!$A$3:$F$98,3)))</f>
        <v>0</v>
      </c>
      <c r="GH2" s="228">
        <f t="shared" ref="GH2:GH57" ca="1" si="71">IF($A2&gt;GD2,0,GG2*GF2)</f>
        <v>0</v>
      </c>
      <c r="GI2" s="382">
        <f t="shared" ref="GI2" si="72">GD2+1</f>
        <v>82</v>
      </c>
      <c r="GJ2" s="395">
        <f>IF($B2&lt;=Main!$B$10,0,HLOOKUP(GI2,ReplacementRates!$V$3:$AZ$56,ReplacementRates!$A3-3,1)*IF(Main!$B$29=0,Main!$B$32*$B2,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K2" s="219">
        <f ca="1">GJ2*IF($B2=Salary!$B2,Salary!$J2,"")</f>
        <v>0</v>
      </c>
      <c r="GL2" s="218">
        <f>IF($B2&lt;Main!$B$10,0,(VLOOKUP(GI2,'Survival Probability'!$A$3:$F$98,6)/(1+Main!$B$5)^(OptimumBenefits!GI2-OptimumBenefits!$A2))*(VLOOKUP(GI2,'Survival Probability'!$A$3:$F$98,3)/VLOOKUP($A2,'Survival Probability'!$A$3:$F$98,3)))</f>
        <v>0</v>
      </c>
      <c r="GM2" s="228">
        <f t="shared" ref="GM2:GM57" ca="1" si="73">IF($A2&gt;GI2,0,GL2*GK2)</f>
        <v>0</v>
      </c>
      <c r="GN2" s="384"/>
      <c r="GO2" s="384"/>
      <c r="GP2" s="385"/>
      <c r="GQ2" s="386"/>
      <c r="GR2" s="387"/>
      <c r="GS2" s="384"/>
      <c r="GT2" s="384"/>
      <c r="GU2" s="385"/>
      <c r="GV2" s="386"/>
      <c r="GW2" s="387"/>
      <c r="GX2" s="384"/>
      <c r="GY2" s="384"/>
      <c r="GZ2" s="385"/>
      <c r="HA2" s="386"/>
      <c r="HB2" s="387"/>
      <c r="HC2" s="384"/>
      <c r="HD2" s="384"/>
      <c r="HE2" s="385"/>
      <c r="HF2" s="386"/>
      <c r="HG2" s="387"/>
      <c r="HH2" s="384"/>
      <c r="HI2" s="384"/>
      <c r="HJ2" s="385"/>
      <c r="HK2" s="386"/>
      <c r="HL2" s="387"/>
      <c r="HM2" s="384"/>
      <c r="HN2" s="384"/>
      <c r="HO2" s="385"/>
      <c r="HP2" s="386"/>
      <c r="HQ2" s="387"/>
      <c r="HR2" s="384"/>
      <c r="HS2" s="384"/>
      <c r="HT2" s="385"/>
      <c r="HU2" s="386"/>
      <c r="HV2" s="387"/>
      <c r="HW2" s="384"/>
      <c r="HX2" s="384"/>
      <c r="HY2" s="385"/>
      <c r="HZ2" s="386"/>
      <c r="IA2" s="387"/>
      <c r="IB2" s="384"/>
      <c r="IC2" s="384"/>
      <c r="ID2" s="385"/>
      <c r="IE2" s="386"/>
      <c r="IF2" s="387"/>
      <c r="IG2" s="384"/>
      <c r="IH2" s="384"/>
      <c r="II2" s="385"/>
      <c r="IJ2" s="386"/>
      <c r="IK2" s="387"/>
      <c r="IL2" s="384"/>
      <c r="IM2" s="384"/>
      <c r="IN2" s="385"/>
      <c r="IO2" s="386"/>
      <c r="IP2" s="387"/>
      <c r="IQ2" s="384"/>
      <c r="IR2" s="384"/>
      <c r="IS2" s="385"/>
      <c r="IT2" s="386"/>
      <c r="IU2" s="387"/>
      <c r="IV2" s="384"/>
      <c r="IW2" s="384"/>
      <c r="IX2" s="385"/>
      <c r="IY2" s="386"/>
      <c r="IZ2" s="387"/>
      <c r="JA2" s="384"/>
      <c r="JB2" s="384"/>
      <c r="JC2" s="385"/>
      <c r="JD2" s="386"/>
      <c r="JE2" s="387"/>
      <c r="JF2" s="384"/>
      <c r="JG2" s="384"/>
      <c r="JH2" s="385"/>
      <c r="JI2" s="386"/>
      <c r="JJ2" s="387"/>
      <c r="JK2" s="384"/>
      <c r="JL2" s="384"/>
      <c r="JM2" s="385"/>
      <c r="JN2" s="386"/>
      <c r="JO2" s="387"/>
      <c r="JP2" s="384"/>
      <c r="JQ2" s="384"/>
      <c r="JR2" s="385"/>
      <c r="JS2" s="386"/>
      <c r="JT2" s="387"/>
      <c r="JU2" s="384"/>
      <c r="JV2" s="384"/>
      <c r="JW2" s="385"/>
      <c r="JX2" s="386"/>
      <c r="JY2" s="387"/>
      <c r="JZ2" s="384"/>
      <c r="KA2" s="384"/>
      <c r="KB2" s="385"/>
      <c r="KC2" s="386"/>
      <c r="KD2" s="387"/>
      <c r="KE2" s="384"/>
      <c r="KF2" s="384"/>
      <c r="KG2" s="385"/>
      <c r="KH2" s="386"/>
      <c r="KI2" s="387"/>
    </row>
    <row r="3" spans="1:295">
      <c r="A3" s="172">
        <f>A2+1</f>
        <v>28</v>
      </c>
      <c r="B3" s="172">
        <v>1</v>
      </c>
      <c r="C3" s="383">
        <f t="shared" ca="1" si="0"/>
        <v>0</v>
      </c>
      <c r="D3" s="217">
        <f t="shared" ca="1" si="1"/>
        <v>0</v>
      </c>
      <c r="E3" s="217">
        <v>0</v>
      </c>
      <c r="F3" s="169">
        <f>F2</f>
        <v>45</v>
      </c>
      <c r="G3" s="395">
        <f>IF($B3&lt;=Main!$B$10,0,HLOOKUP(F3,ReplacementRates!$V$3:$AZ$56,ReplacementRates!$A4-3,1)*IF(Main!$B$29=0,Main!$B$32*$B3,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H3" s="219">
        <f ca="1">G3*IF($B3=Salary!$B3,Salary!$J3,"")</f>
        <v>0</v>
      </c>
      <c r="I3" s="218">
        <f>IF($B3&lt;Main!$B$10,0,(VLOOKUP(F3,'Survival Probability'!$A$3:$F$98,6)/(1+Main!$B$5)^(OptimumBenefits!F3-OptimumBenefits!$A3))*(VLOOKUP(F3,'Survival Probability'!$A$3:$F$98,3)/VLOOKUP($A3,'Survival Probability'!$A$3:$F$98,3)))</f>
        <v>0</v>
      </c>
      <c r="J3" s="228">
        <f t="shared" ref="J3:J6" ca="1" si="74">IF($A3&gt;F3,0,I3*H3)</f>
        <v>0</v>
      </c>
      <c r="K3" s="169">
        <f>K2</f>
        <v>46</v>
      </c>
      <c r="L3" s="395">
        <f>IF($B3&lt;=Main!$B$10,0,HLOOKUP(K3,ReplacementRates!$V$3:$AZ$56,ReplacementRates!$A4-3,1)*IF(Main!$B$29=0,Main!$B$32*$B3,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M3" s="219">
        <f ca="1">L3*IF($B3=Salary!$B3,Salary!$J3,"")</f>
        <v>0</v>
      </c>
      <c r="N3" s="218">
        <f>IF($B3&lt;Main!$B$10,0,(VLOOKUP(K3,'Survival Probability'!$A$3:$F$98,6)/(1+Main!$B$5)^(OptimumBenefits!K3-OptimumBenefits!$A3))*(VLOOKUP(K3,'Survival Probability'!$A$3:$F$98,3)/VLOOKUP($A3,'Survival Probability'!$A$3:$F$98,3)))</f>
        <v>0</v>
      </c>
      <c r="O3" s="228">
        <f t="shared" ref="O3:O6" ca="1" si="75">IF($A3&gt;K3,0,N3*M3)</f>
        <v>0</v>
      </c>
      <c r="P3" s="169">
        <f t="shared" ref="P3:AE18" si="76">P2</f>
        <v>47</v>
      </c>
      <c r="Q3" s="395">
        <f>IF($B3&lt;=Main!$B$10,0,HLOOKUP(P3,ReplacementRates!$V$3:$AZ$56,ReplacementRates!$A4-3,1)*IF(Main!$B$29=0,Main!$B$32*$B3,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R3" s="219">
        <f ca="1">Q3*IF($B3=Salary!$B3,Salary!$J3,"")</f>
        <v>0</v>
      </c>
      <c r="S3" s="218">
        <f>IF($B3&lt;Main!$B$10,0,(VLOOKUP(P3,'Survival Probability'!$A$3:$F$98,6)/(1+Main!$B$5)^(OptimumBenefits!P3-OptimumBenefits!$A3))*(VLOOKUP(P3,'Survival Probability'!$A$3:$F$98,3)/VLOOKUP($A3,'Survival Probability'!$A$3:$F$98,3)))</f>
        <v>0</v>
      </c>
      <c r="T3" s="228">
        <f t="shared" ca="1" si="3"/>
        <v>0</v>
      </c>
      <c r="U3" s="169">
        <f t="shared" ref="U3" si="77">U2</f>
        <v>48</v>
      </c>
      <c r="V3" s="395">
        <f>IF($B3&lt;=Main!$B$10,0,HLOOKUP(U3,ReplacementRates!$V$3:$AZ$56,ReplacementRates!$A4-3,1)*IF(Main!$B$29=0,Main!$B$32*$B3,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W3" s="219">
        <f ca="1">V3*IF($B3=Salary!$B3,Salary!$J3,"")</f>
        <v>0</v>
      </c>
      <c r="X3" s="218">
        <f>IF($B3&lt;Main!$B$10,0,(VLOOKUP(U3,'Survival Probability'!$A$3:$F$98,6)/(1+Main!$B$5)^(OptimumBenefits!U3-OptimumBenefits!$A3))*(VLOOKUP(U3,'Survival Probability'!$A$3:$F$98,3)/VLOOKUP($A3,'Survival Probability'!$A$3:$F$98,3)))</f>
        <v>0</v>
      </c>
      <c r="Y3" s="228">
        <f t="shared" ca="1" si="5"/>
        <v>0</v>
      </c>
      <c r="Z3" s="169">
        <f t="shared" ref="Z3" si="78">Z2</f>
        <v>49</v>
      </c>
      <c r="AA3" s="395">
        <f>IF($B3&lt;=Main!$B$10,0,HLOOKUP(Z3,ReplacementRates!$V$3:$AZ$56,ReplacementRates!$A4-3,1)*IF(Main!$B$29=0,Main!$B$32*$B3,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B3" s="219">
        <f ca="1">AA3*IF($B3=Salary!$B3,Salary!$J3,"")</f>
        <v>0</v>
      </c>
      <c r="AC3" s="218">
        <f>IF($B3&lt;Main!$B$10,0,(VLOOKUP(Z3,'Survival Probability'!$A$3:$F$98,6)/(1+Main!$B$5)^(OptimumBenefits!Z3-OptimumBenefits!$A3))*(VLOOKUP(Z3,'Survival Probability'!$A$3:$F$98,3)/VLOOKUP($A3,'Survival Probability'!$A$3:$F$98,3)))</f>
        <v>0</v>
      </c>
      <c r="AD3" s="228">
        <f t="shared" ca="1" si="7"/>
        <v>0</v>
      </c>
      <c r="AE3" s="169">
        <f t="shared" ref="AE3" si="79">AE2</f>
        <v>50</v>
      </c>
      <c r="AF3" s="395">
        <f>IF($B3&lt;=Main!$B$10,0,HLOOKUP(AE3,ReplacementRates!$V$3:$AZ$56,ReplacementRates!$A4-3,1)*IF(Main!$B$29=0,Main!$B$32*$B3,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G3" s="219">
        <f ca="1">AF3*IF($B3=Salary!$B3,Salary!$J3,"")</f>
        <v>0</v>
      </c>
      <c r="AH3" s="218">
        <f>IF($B3&lt;Main!$B$10,0,(VLOOKUP(AE3,'Survival Probability'!$A$3:$F$98,6)/(1+Main!$B$5)^(OptimumBenefits!AE3-OptimumBenefits!$A3))*(VLOOKUP(AE3,'Survival Probability'!$A$3:$F$98,3)/VLOOKUP($A3,'Survival Probability'!$A$3:$F$98,3)))</f>
        <v>0</v>
      </c>
      <c r="AI3" s="228">
        <f t="shared" ca="1" si="9"/>
        <v>0</v>
      </c>
      <c r="AJ3" s="169">
        <f t="shared" ref="AJ3:AY18" si="80">AJ2</f>
        <v>51</v>
      </c>
      <c r="AK3" s="395">
        <f>IF($B3&lt;=Main!$B$10,0,HLOOKUP(AJ3,ReplacementRates!$V$3:$AZ$56,ReplacementRates!$A4-3,1)*IF(Main!$B$29=0,Main!$B$32*$B3,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L3" s="219">
        <f ca="1">AK3*IF($B3=Salary!$B3,Salary!$J3,"")</f>
        <v>0</v>
      </c>
      <c r="AM3" s="218">
        <f>IF($B3&lt;Main!$B$10,0,(VLOOKUP(AJ3,'Survival Probability'!$A$3:$F$98,6)/(1+Main!$B$5)^(OptimumBenefits!AJ3-OptimumBenefits!$A3))*(VLOOKUP(AJ3,'Survival Probability'!$A$3:$F$98,3)/VLOOKUP($A3,'Survival Probability'!$A$3:$F$98,3)))</f>
        <v>0</v>
      </c>
      <c r="AN3" s="228">
        <f t="shared" ca="1" si="11"/>
        <v>0</v>
      </c>
      <c r="AO3" s="169">
        <f t="shared" ref="AO3" si="81">AO2</f>
        <v>52</v>
      </c>
      <c r="AP3" s="395">
        <f>IF($B3&lt;=Main!$B$10,0,HLOOKUP(AO3,ReplacementRates!$V$3:$AZ$56,ReplacementRates!$A4-3,1)*IF(Main!$B$29=0,Main!$B$32*$B3,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Q3" s="219">
        <f ca="1">AP3*IF($B3=Salary!$B3,Salary!$J3,"")</f>
        <v>0</v>
      </c>
      <c r="AR3" s="218">
        <f>IF($B3&lt;Main!$B$10,0,(VLOOKUP(AO3,'Survival Probability'!$A$3:$F$98,6)/(1+Main!$B$5)^(OptimumBenefits!AO3-OptimumBenefits!$A3))*(VLOOKUP(AO3,'Survival Probability'!$A$3:$F$98,3)/VLOOKUP($A3,'Survival Probability'!$A$3:$F$98,3)))</f>
        <v>0</v>
      </c>
      <c r="AS3" s="228">
        <f t="shared" ca="1" si="13"/>
        <v>0</v>
      </c>
      <c r="AT3" s="169">
        <f t="shared" ref="AT3" si="82">AT2</f>
        <v>53</v>
      </c>
      <c r="AU3" s="395">
        <f>IF($B3&lt;=Main!$B$10,0,HLOOKUP(AT3,ReplacementRates!$V$3:$AZ$56,ReplacementRates!$A4-3,1)*IF(Main!$B$29=0,Main!$B$32*$B3,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V3" s="219">
        <f ca="1">AU3*IF($B3=Salary!$B3,Salary!$J3,"")</f>
        <v>0</v>
      </c>
      <c r="AW3" s="218">
        <f>IF($B3&lt;Main!$B$10,0,(VLOOKUP(AT3,'Survival Probability'!$A$3:$F$98,6)/(1+Main!$B$5)^(OptimumBenefits!AT3-OptimumBenefits!$A3))*(VLOOKUP(AT3,'Survival Probability'!$A$3:$F$98,3)/VLOOKUP($A3,'Survival Probability'!$A$3:$F$98,3)))</f>
        <v>0</v>
      </c>
      <c r="AX3" s="228">
        <f t="shared" ca="1" si="15"/>
        <v>0</v>
      </c>
      <c r="AY3" s="169">
        <f t="shared" ref="AY3" si="83">AY2</f>
        <v>54</v>
      </c>
      <c r="AZ3" s="395">
        <f>IF($B3&lt;=Main!$B$10,0,HLOOKUP(AY3,ReplacementRates!$V$3:$AZ$56,ReplacementRates!$A4-3,1)*IF(Main!$B$29=0,Main!$B$32*$B3,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A3" s="219">
        <f ca="1">AZ3*IF($B3=Salary!$B3,Salary!$J3,"")</f>
        <v>0</v>
      </c>
      <c r="BB3" s="218">
        <f>IF($B3&lt;Main!$B$10,0,(VLOOKUP(AY3,'Survival Probability'!$A$3:$F$98,6)/(1+Main!$B$5)^(OptimumBenefits!AY3-OptimumBenefits!$A3))*(VLOOKUP(AY3,'Survival Probability'!$A$3:$F$98,3)/VLOOKUP($A3,'Survival Probability'!$A$3:$F$98,3)))</f>
        <v>0</v>
      </c>
      <c r="BC3" s="228">
        <f t="shared" ca="1" si="17"/>
        <v>0</v>
      </c>
      <c r="BD3" s="169">
        <f t="shared" ref="BD3:BS18" si="84">BD2</f>
        <v>55</v>
      </c>
      <c r="BE3" s="395">
        <f>IF($B3&lt;=Main!$B$10,0,HLOOKUP(BD3,ReplacementRates!$V$3:$AZ$56,ReplacementRates!$A4-3,1)*IF(Main!$B$29=0,Main!$B$32*$B3,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F3" s="219">
        <f ca="1">BE3*IF($B3=Salary!$B3,Salary!$J3,"")</f>
        <v>0</v>
      </c>
      <c r="BG3" s="218">
        <f>IF($B3&lt;Main!$B$10,0,(VLOOKUP(BD3,'Survival Probability'!$A$3:$F$98,6)/(1+Main!$B$5)^(OptimumBenefits!BD3-OptimumBenefits!$A3))*(VLOOKUP(BD3,'Survival Probability'!$A$3:$F$98,3)/VLOOKUP($A3,'Survival Probability'!$A$3:$F$98,3)))</f>
        <v>0</v>
      </c>
      <c r="BH3" s="228">
        <f t="shared" ca="1" si="19"/>
        <v>0</v>
      </c>
      <c r="BI3" s="169">
        <f t="shared" ref="BI3" si="85">BI2</f>
        <v>56</v>
      </c>
      <c r="BJ3" s="395">
        <f>IF($B3&lt;=Main!$B$10,0,HLOOKUP(BI3,ReplacementRates!$V$3:$AZ$56,ReplacementRates!$A4-3,1)*IF(Main!$B$29=0,Main!$B$32*$B3,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K3" s="219">
        <f ca="1">BJ3*IF($B3=Salary!$B3,Salary!$J3,"")</f>
        <v>0</v>
      </c>
      <c r="BL3" s="218">
        <f>IF($B3&lt;Main!$B$10,0,(VLOOKUP(BI3,'Survival Probability'!$A$3:$F$98,6)/(1+Main!$B$5)^(OptimumBenefits!BI3-OptimumBenefits!$A3))*(VLOOKUP(BI3,'Survival Probability'!$A$3:$F$98,3)/VLOOKUP($A3,'Survival Probability'!$A$3:$F$98,3)))</f>
        <v>0</v>
      </c>
      <c r="BM3" s="228">
        <f t="shared" ca="1" si="21"/>
        <v>0</v>
      </c>
      <c r="BN3" s="169">
        <f t="shared" ref="BN3" si="86">BN2</f>
        <v>57</v>
      </c>
      <c r="BO3" s="395">
        <f>IF($B3&lt;=Main!$B$10,0,HLOOKUP(BN3,ReplacementRates!$V$3:$AZ$56,ReplacementRates!$A4-3,1)*IF(Main!$B$29=0,Main!$B$32*$B3,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P3" s="219">
        <f ca="1">BO3*IF($B3=Salary!$B3,Salary!$J3,"")</f>
        <v>0</v>
      </c>
      <c r="BQ3" s="218">
        <f>IF($B3&lt;Main!$B$10,0,(VLOOKUP(BN3,'Survival Probability'!$A$3:$F$98,6)/(1+Main!$B$5)^(OptimumBenefits!BN3-OptimumBenefits!$A3))*(VLOOKUP(BN3,'Survival Probability'!$A$3:$F$98,3)/VLOOKUP($A3,'Survival Probability'!$A$3:$F$98,3)))</f>
        <v>0</v>
      </c>
      <c r="BR3" s="228">
        <f t="shared" ca="1" si="23"/>
        <v>0</v>
      </c>
      <c r="BS3" s="169">
        <f t="shared" ref="BS3" si="87">BS2</f>
        <v>58</v>
      </c>
      <c r="BT3" s="395">
        <f>IF($B3&lt;=Main!$B$10,0,HLOOKUP(BS3,ReplacementRates!$V$3:$AZ$56,ReplacementRates!$A4-3,1)*IF(Main!$B$29=0,Main!$B$32*$B3,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U3" s="219">
        <f ca="1">BT3*IF($B3=Salary!$B3,Salary!$J3,"")</f>
        <v>0</v>
      </c>
      <c r="BV3" s="218">
        <f>IF($B3&lt;Main!$B$10,0,(VLOOKUP(BS3,'Survival Probability'!$A$3:$F$98,6)/(1+Main!$B$5)^(OptimumBenefits!BS3-OptimumBenefits!$A3))*(VLOOKUP(BS3,'Survival Probability'!$A$3:$F$98,3)/VLOOKUP($A3,'Survival Probability'!$A$3:$F$98,3)))</f>
        <v>0</v>
      </c>
      <c r="BW3" s="228">
        <f t="shared" ca="1" si="25"/>
        <v>0</v>
      </c>
      <c r="BX3" s="169">
        <f t="shared" ref="BX3:CM18" si="88">BX2</f>
        <v>59</v>
      </c>
      <c r="BY3" s="395">
        <f>IF($B3&lt;=Main!$B$10,0,HLOOKUP(BX3,ReplacementRates!$V$3:$AZ$56,ReplacementRates!$A4-3,1)*IF(Main!$B$29=0,Main!$B$32*$B3,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Z3" s="219">
        <f ca="1">BY3*IF($B3=Salary!$B3,Salary!$J3,"")</f>
        <v>0</v>
      </c>
      <c r="CA3" s="218">
        <f>IF($B3&lt;Main!$B$10,0,(VLOOKUP(BX3,'Survival Probability'!$A$3:$F$98,6)/(1+Main!$B$5)^(OptimumBenefits!BX3-OptimumBenefits!$A3))*(VLOOKUP(BX3,'Survival Probability'!$A$3:$F$98,3)/VLOOKUP($A3,'Survival Probability'!$A$3:$F$98,3)))</f>
        <v>0</v>
      </c>
      <c r="CB3" s="228">
        <f t="shared" ca="1" si="27"/>
        <v>0</v>
      </c>
      <c r="CC3" s="169">
        <f t="shared" ref="CC3" si="89">CC2</f>
        <v>60</v>
      </c>
      <c r="CD3" s="395">
        <f>IF($B3&lt;=Main!$B$10,0,HLOOKUP(CC3,ReplacementRates!$V$3:$AZ$56,ReplacementRates!$A4-3,1)*IF(Main!$B$29=0,Main!$B$32*$B3,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E3" s="219">
        <f ca="1">CD3*IF($B3=Salary!$B3,Salary!$J3,"")</f>
        <v>0</v>
      </c>
      <c r="CF3" s="218">
        <f>IF($B3&lt;Main!$B$10,0,(VLOOKUP(CC3,'Survival Probability'!$A$3:$F$98,6)/(1+Main!$B$5)^(OptimumBenefits!CC3-OptimumBenefits!$A3))*(VLOOKUP(CC3,'Survival Probability'!$A$3:$F$98,3)/VLOOKUP($A3,'Survival Probability'!$A$3:$F$98,3)))</f>
        <v>0</v>
      </c>
      <c r="CG3" s="228">
        <f t="shared" ca="1" si="29"/>
        <v>0</v>
      </c>
      <c r="CH3" s="169">
        <f t="shared" ref="CH3" si="90">CH2</f>
        <v>61</v>
      </c>
      <c r="CI3" s="395">
        <f>IF($B3&lt;=Main!$B$10,0,HLOOKUP(CH3,ReplacementRates!$V$3:$AZ$56,ReplacementRates!$A4-3,1)*IF(Main!$B$29=0,Main!$B$32*$B3,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J3" s="219">
        <f ca="1">CI3*IF($B3=Salary!$B3,Salary!$J3,"")</f>
        <v>0</v>
      </c>
      <c r="CK3" s="218">
        <f>IF($B3&lt;Main!$B$10,0,(VLOOKUP(CH3,'Survival Probability'!$A$3:$F$98,6)/(1+Main!$B$5)^(OptimumBenefits!CH3-OptimumBenefits!$A3))*(VLOOKUP(CH3,'Survival Probability'!$A$3:$F$98,3)/VLOOKUP($A3,'Survival Probability'!$A$3:$F$98,3)))</f>
        <v>0</v>
      </c>
      <c r="CL3" s="228">
        <f t="shared" ca="1" si="31"/>
        <v>0</v>
      </c>
      <c r="CM3" s="169">
        <f t="shared" ref="CM3" si="91">CM2</f>
        <v>62</v>
      </c>
      <c r="CN3" s="395">
        <f>IF($B3&lt;=Main!$B$10,0,HLOOKUP(CM3,ReplacementRates!$V$3:$AZ$56,ReplacementRates!$A4-3,1)*IF(Main!$B$29=0,Main!$B$32*$B3,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O3" s="219">
        <f ca="1">CN3*IF($B3=Salary!$B3,Salary!$J3,"")</f>
        <v>0</v>
      </c>
      <c r="CP3" s="218">
        <f>IF($B3&lt;Main!$B$10,0,(VLOOKUP(CM3,'Survival Probability'!$A$3:$F$98,6)/(1+Main!$B$5)^(OptimumBenefits!CM3-OptimumBenefits!$A3))*(VLOOKUP(CM3,'Survival Probability'!$A$3:$F$98,3)/VLOOKUP($A3,'Survival Probability'!$A$3:$F$98,3)))</f>
        <v>0</v>
      </c>
      <c r="CQ3" s="228">
        <f t="shared" ca="1" si="33"/>
        <v>0</v>
      </c>
      <c r="CR3" s="169">
        <f t="shared" ref="CR3:DG18" si="92">CR2</f>
        <v>63</v>
      </c>
      <c r="CS3" s="395">
        <f>IF($B3&lt;=Main!$B$10,0,HLOOKUP(CR3,ReplacementRates!$V$3:$AZ$56,ReplacementRates!$A4-3,1)*IF(Main!$B$29=0,Main!$B$32*$B3,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T3" s="219">
        <f ca="1">CS3*IF($B3=Salary!$B3,Salary!$J3,"")</f>
        <v>0</v>
      </c>
      <c r="CU3" s="218">
        <f>IF($B3&lt;Main!$B$10,0,(VLOOKUP(CR3,'Survival Probability'!$A$3:$F$98,6)/(1+Main!$B$5)^(OptimumBenefits!CR3-OptimumBenefits!$A3))*(VLOOKUP(CR3,'Survival Probability'!$A$3:$F$98,3)/VLOOKUP($A3,'Survival Probability'!$A$3:$F$98,3)))</f>
        <v>0</v>
      </c>
      <c r="CV3" s="228">
        <f t="shared" ca="1" si="35"/>
        <v>0</v>
      </c>
      <c r="CW3" s="169">
        <f t="shared" ref="CW3" si="93">CW2</f>
        <v>64</v>
      </c>
      <c r="CX3" s="395">
        <f>IF($B3&lt;=Main!$B$10,0,HLOOKUP(CW3,ReplacementRates!$V$3:$AZ$56,ReplacementRates!$A4-3,1)*IF(Main!$B$29=0,Main!$B$32*$B3,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Y3" s="219">
        <f ca="1">CX3*IF($B3=Salary!$B3,Salary!$J3,"")</f>
        <v>0</v>
      </c>
      <c r="CZ3" s="218">
        <f>IF($B3&lt;Main!$B$10,0,(VLOOKUP(CW3,'Survival Probability'!$A$3:$F$98,6)/(1+Main!$B$5)^(OptimumBenefits!CW3-OptimumBenefits!$A3))*(VLOOKUP(CW3,'Survival Probability'!$A$3:$F$98,3)/VLOOKUP($A3,'Survival Probability'!$A$3:$F$98,3)))</f>
        <v>0</v>
      </c>
      <c r="DA3" s="228">
        <f t="shared" ca="1" si="37"/>
        <v>0</v>
      </c>
      <c r="DB3" s="169">
        <f t="shared" ref="DB3" si="94">DB2</f>
        <v>65</v>
      </c>
      <c r="DC3" s="395">
        <f>IF($B3&lt;=Main!$B$10,0,HLOOKUP(DB3,ReplacementRates!$V$3:$AZ$56,ReplacementRates!$A4-3,1)*IF(Main!$B$29=0,Main!$B$32*$B3,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D3" s="219">
        <f ca="1">DC3*IF($B3=Salary!$B3,Salary!$J3,"")</f>
        <v>0</v>
      </c>
      <c r="DE3" s="218">
        <f>IF($B3&lt;Main!$B$10,0,(VLOOKUP(DB3,'Survival Probability'!$A$3:$F$98,6)/(1+Main!$B$5)^(OptimumBenefits!DB3-OptimumBenefits!$A3))*(VLOOKUP(DB3,'Survival Probability'!$A$3:$F$98,3)/VLOOKUP($A3,'Survival Probability'!$A$3:$F$98,3)))</f>
        <v>0</v>
      </c>
      <c r="DF3" s="228">
        <f t="shared" ca="1" si="39"/>
        <v>0</v>
      </c>
      <c r="DG3" s="169">
        <f t="shared" ref="DG3" si="95">DG2</f>
        <v>66</v>
      </c>
      <c r="DH3" s="395">
        <f>IF($B3&lt;=Main!$B$10,0,HLOOKUP(DG3,ReplacementRates!$V$3:$AZ$56,ReplacementRates!$A4-3,1)*IF(Main!$B$29=0,Main!$B$32*$B3,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I3" s="219">
        <f ca="1">DH3*IF($B3=Salary!$B3,Salary!$J3,"")</f>
        <v>0</v>
      </c>
      <c r="DJ3" s="218">
        <f>IF($B3&lt;Main!$B$10,0,(VLOOKUP(DG3,'Survival Probability'!$A$3:$F$98,6)/(1+Main!$B$5)^(OptimumBenefits!DG3-OptimumBenefits!$A3))*(VLOOKUP(DG3,'Survival Probability'!$A$3:$F$98,3)/VLOOKUP($A3,'Survival Probability'!$A$3:$F$98,3)))</f>
        <v>0</v>
      </c>
      <c r="DK3" s="228">
        <f t="shared" ca="1" si="41"/>
        <v>0</v>
      </c>
      <c r="DL3" s="169">
        <f t="shared" ref="DL3:EA18" si="96">DL2</f>
        <v>67</v>
      </c>
      <c r="DM3" s="395">
        <f>IF($B3&lt;=Main!$B$10,0,HLOOKUP(DL3,ReplacementRates!$V$3:$AZ$56,ReplacementRates!$A4-3,1)*IF(Main!$B$29=0,Main!$B$32*$B3,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N3" s="219">
        <f ca="1">DM3*IF($B3=Salary!$B3,Salary!$J3,"")</f>
        <v>0</v>
      </c>
      <c r="DO3" s="218">
        <f>IF($B3&lt;Main!$B$10,0,(VLOOKUP(DL3,'Survival Probability'!$A$3:$F$98,6)/(1+Main!$B$5)^(OptimumBenefits!DL3-OptimumBenefits!$A3))*(VLOOKUP(DL3,'Survival Probability'!$A$3:$F$98,3)/VLOOKUP($A3,'Survival Probability'!$A$3:$F$98,3)))</f>
        <v>0</v>
      </c>
      <c r="DP3" s="228">
        <f t="shared" ca="1" si="43"/>
        <v>0</v>
      </c>
      <c r="DQ3" s="169">
        <f t="shared" ref="DQ3" si="97">DQ2</f>
        <v>68</v>
      </c>
      <c r="DR3" s="395">
        <f>IF($B3&lt;=Main!$B$10,0,HLOOKUP(DQ3,ReplacementRates!$V$3:$AZ$56,ReplacementRates!$A4-3,1)*IF(Main!$B$29=0,Main!$B$32*$B3,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S3" s="219">
        <f ca="1">DR3*IF($B3=Salary!$B3,Salary!$J3,"")</f>
        <v>0</v>
      </c>
      <c r="DT3" s="218">
        <f>IF($B3&lt;Main!$B$10,0,(VLOOKUP(DQ3,'Survival Probability'!$A$3:$F$98,6)/(1+Main!$B$5)^(OptimumBenefits!DQ3-OptimumBenefits!$A3))*(VLOOKUP(DQ3,'Survival Probability'!$A$3:$F$98,3)/VLOOKUP($A3,'Survival Probability'!$A$3:$F$98,3)))</f>
        <v>0</v>
      </c>
      <c r="DU3" s="228">
        <f t="shared" ca="1" si="45"/>
        <v>0</v>
      </c>
      <c r="DV3" s="169">
        <f t="shared" ref="DV3" si="98">DV2</f>
        <v>69</v>
      </c>
      <c r="DW3" s="395">
        <f>IF($B3&lt;=Main!$B$10,0,HLOOKUP(DV3,ReplacementRates!$V$3:$AZ$56,ReplacementRates!$A4-3,1)*IF(Main!$B$29=0,Main!$B$32*$B3,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X3" s="219">
        <f ca="1">DW3*IF($B3=Salary!$B3,Salary!$J3,"")</f>
        <v>0</v>
      </c>
      <c r="DY3" s="218">
        <f>IF($B3&lt;Main!$B$10,0,(VLOOKUP(DV3,'Survival Probability'!$A$3:$F$98,6)/(1+Main!$B$5)^(OptimumBenefits!DV3-OptimumBenefits!$A3))*(VLOOKUP(DV3,'Survival Probability'!$A$3:$F$98,3)/VLOOKUP($A3,'Survival Probability'!$A$3:$F$98,3)))</f>
        <v>0</v>
      </c>
      <c r="DZ3" s="228">
        <f t="shared" ca="1" si="47"/>
        <v>0</v>
      </c>
      <c r="EA3" s="169">
        <f t="shared" ref="EA3" si="99">EA2</f>
        <v>70</v>
      </c>
      <c r="EB3" s="395">
        <f>IF($B3&lt;=Main!$B$10,0,HLOOKUP(EA3,ReplacementRates!$V$3:$AZ$56,ReplacementRates!$A4-3,1)*IF(Main!$B$29=0,Main!$B$32*$B3,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C3" s="219">
        <f ca="1">EB3*IF($B3=Salary!$B3,Salary!$J3,"")</f>
        <v>0</v>
      </c>
      <c r="ED3" s="218">
        <f>IF($B3&lt;Main!$B$10,0,(VLOOKUP(EA3,'Survival Probability'!$A$3:$F$98,6)/(1+Main!$B$5)^(OptimumBenefits!EA3-OptimumBenefits!$A3))*(VLOOKUP(EA3,'Survival Probability'!$A$3:$F$98,3)/VLOOKUP($A3,'Survival Probability'!$A$3:$F$98,3)))</f>
        <v>0</v>
      </c>
      <c r="EE3" s="228">
        <f t="shared" ca="1" si="49"/>
        <v>0</v>
      </c>
      <c r="EF3" s="169">
        <f t="shared" ref="EF3:EU18" si="100">EF2</f>
        <v>71</v>
      </c>
      <c r="EG3" s="395">
        <f>IF($B3&lt;=Main!$B$10,0,HLOOKUP(EF3,ReplacementRates!$V$3:$AZ$56,ReplacementRates!$A4-3,1)*IF(Main!$B$29=0,Main!$B$32*$B3,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H3" s="219">
        <f ca="1">EG3*IF($B3=Salary!$B3,Salary!$J3,"")</f>
        <v>0</v>
      </c>
      <c r="EI3" s="218">
        <f>IF($B3&lt;Main!$B$10,0,(VLOOKUP(EF3,'Survival Probability'!$A$3:$F$98,6)/(1+Main!$B$5)^(OptimumBenefits!EF3-OptimumBenefits!$A3))*(VLOOKUP(EF3,'Survival Probability'!$A$3:$F$98,3)/VLOOKUP($A3,'Survival Probability'!$A$3:$F$98,3)))</f>
        <v>0</v>
      </c>
      <c r="EJ3" s="228">
        <f t="shared" ca="1" si="51"/>
        <v>0</v>
      </c>
      <c r="EK3" s="169">
        <f t="shared" ref="EK3" si="101">EK2</f>
        <v>72</v>
      </c>
      <c r="EL3" s="395">
        <f>IF($B3&lt;=Main!$B$10,0,HLOOKUP(EK3,ReplacementRates!$V$3:$AZ$56,ReplacementRates!$A4-3,1)*IF(Main!$B$29=0,Main!$B$32*$B3,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M3" s="219">
        <f ca="1">EL3*IF($B3=Salary!$B3,Salary!$J3,"")</f>
        <v>0</v>
      </c>
      <c r="EN3" s="218">
        <f>IF($B3&lt;Main!$B$10,0,(VLOOKUP(EK3,'Survival Probability'!$A$3:$F$98,6)/(1+Main!$B$5)^(OptimumBenefits!EK3-OptimumBenefits!$A3))*(VLOOKUP(EK3,'Survival Probability'!$A$3:$F$98,3)/VLOOKUP($A3,'Survival Probability'!$A$3:$F$98,3)))</f>
        <v>0</v>
      </c>
      <c r="EO3" s="228">
        <f t="shared" ca="1" si="53"/>
        <v>0</v>
      </c>
      <c r="EP3" s="169">
        <f t="shared" ref="EP3" si="102">EP2</f>
        <v>73</v>
      </c>
      <c r="EQ3" s="395">
        <f>IF($B3&lt;=Main!$B$10,0,HLOOKUP(EP3,ReplacementRates!$V$3:$AZ$56,ReplacementRates!$A4-3,1)*IF(Main!$B$29=0,Main!$B$32*$B3,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R3" s="219">
        <f ca="1">EQ3*IF($B3=Salary!$B3,Salary!$J3,"")</f>
        <v>0</v>
      </c>
      <c r="ES3" s="218">
        <f>IF($B3&lt;Main!$B$10,0,(VLOOKUP(EP3,'Survival Probability'!$A$3:$F$98,6)/(1+Main!$B$5)^(OptimumBenefits!EP3-OptimumBenefits!$A3))*(VLOOKUP(EP3,'Survival Probability'!$A$3:$F$98,3)/VLOOKUP($A3,'Survival Probability'!$A$3:$F$98,3)))</f>
        <v>0</v>
      </c>
      <c r="ET3" s="228">
        <f t="shared" ca="1" si="55"/>
        <v>0</v>
      </c>
      <c r="EU3" s="169">
        <f t="shared" ref="EU3" si="103">EU2</f>
        <v>74</v>
      </c>
      <c r="EV3" s="395">
        <f>IF($B3&lt;=Main!$B$10,0,HLOOKUP(EU3,ReplacementRates!$V$3:$AZ$56,ReplacementRates!$A4-3,1)*IF(Main!$B$29=0,Main!$B$32*$B3,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W3" s="219">
        <f ca="1">EV3*IF($B3=Salary!$B3,Salary!$J3,"")</f>
        <v>0</v>
      </c>
      <c r="EX3" s="218">
        <f>IF($B3&lt;Main!$B$10,0,(VLOOKUP(EU3,'Survival Probability'!$A$3:$F$98,6)/(1+Main!$B$5)^(OptimumBenefits!EU3-OptimumBenefits!$A3))*(VLOOKUP(EU3,'Survival Probability'!$A$3:$F$98,3)/VLOOKUP($A3,'Survival Probability'!$A$3:$F$98,3)))</f>
        <v>0</v>
      </c>
      <c r="EY3" s="228">
        <f t="shared" ca="1" si="57"/>
        <v>0</v>
      </c>
      <c r="EZ3" s="169">
        <f t="shared" ref="EZ3:FO18" si="104">EZ2</f>
        <v>75</v>
      </c>
      <c r="FA3" s="395">
        <f>IF($B3&lt;=Main!$B$10,0,HLOOKUP(EZ3,ReplacementRates!$V$3:$AZ$56,ReplacementRates!$A4-3,1)*IF(Main!$B$29=0,Main!$B$32*$B3,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B3" s="219">
        <f ca="1">FA3*IF($B3=Salary!$B3,Salary!$J3,"")</f>
        <v>0</v>
      </c>
      <c r="FC3" s="218">
        <f>IF($B3&lt;Main!$B$10,0,(VLOOKUP(EZ3,'Survival Probability'!$A$3:$F$98,6)/(1+Main!$B$5)^(OptimumBenefits!EZ3-OptimumBenefits!$A3))*(VLOOKUP(EZ3,'Survival Probability'!$A$3:$F$98,3)/VLOOKUP($A3,'Survival Probability'!$A$3:$F$98,3)))</f>
        <v>0</v>
      </c>
      <c r="FD3" s="228">
        <f t="shared" ca="1" si="59"/>
        <v>0</v>
      </c>
      <c r="FE3" s="169">
        <f t="shared" ref="FE3" si="105">FE2</f>
        <v>76</v>
      </c>
      <c r="FF3" s="395">
        <f>IF($B3&lt;=Main!$B$10,0,HLOOKUP(FE3,ReplacementRates!$V$3:$AZ$56,ReplacementRates!$A4-3,1)*IF(Main!$B$29=0,Main!$B$32*$B3,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G3" s="219">
        <f ca="1">FF3*IF($B3=Salary!$B3,Salary!$J3,"")</f>
        <v>0</v>
      </c>
      <c r="FH3" s="218">
        <f>IF($B3&lt;Main!$B$10,0,(VLOOKUP(FE3,'Survival Probability'!$A$3:$F$98,6)/(1+Main!$B$5)^(OptimumBenefits!FE3-OptimumBenefits!$A3))*(VLOOKUP(FE3,'Survival Probability'!$A$3:$F$98,3)/VLOOKUP($A3,'Survival Probability'!$A$3:$F$98,3)))</f>
        <v>0</v>
      </c>
      <c r="FI3" s="228">
        <f t="shared" ca="1" si="61"/>
        <v>0</v>
      </c>
      <c r="FJ3" s="169">
        <f t="shared" ref="FJ3" si="106">FJ2</f>
        <v>77</v>
      </c>
      <c r="FK3" s="395">
        <f>IF($B3&lt;=Main!$B$10,0,HLOOKUP(FJ3,ReplacementRates!$V$3:$AZ$56,ReplacementRates!$A4-3,1)*IF(Main!$B$29=0,Main!$B$32*$B3,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L3" s="219">
        <f ca="1">FK3*IF($B3=Salary!$B3,Salary!$J3,"")</f>
        <v>0</v>
      </c>
      <c r="FM3" s="218">
        <f>IF($B3&lt;Main!$B$10,0,(VLOOKUP(FJ3,'Survival Probability'!$A$3:$F$98,6)/(1+Main!$B$5)^(OptimumBenefits!FJ3-OptimumBenefits!$A3))*(VLOOKUP(FJ3,'Survival Probability'!$A$3:$F$98,3)/VLOOKUP($A3,'Survival Probability'!$A$3:$F$98,3)))</f>
        <v>0</v>
      </c>
      <c r="FN3" s="228">
        <f t="shared" ca="1" si="63"/>
        <v>0</v>
      </c>
      <c r="FO3" s="169">
        <f t="shared" ref="FO3" si="107">FO2</f>
        <v>78</v>
      </c>
      <c r="FP3" s="395">
        <f>IF($B3&lt;=Main!$B$10,0,HLOOKUP(FO3,ReplacementRates!$V$3:$AZ$56,ReplacementRates!$A4-3,1)*IF(Main!$B$29=0,Main!$B$32*$B3,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Q3" s="219">
        <f ca="1">FP3*IF($B3=Salary!$B3,Salary!$J3,"")</f>
        <v>0</v>
      </c>
      <c r="FR3" s="218">
        <f>IF($B3&lt;Main!$B$10,0,(VLOOKUP(FO3,'Survival Probability'!$A$3:$F$98,6)/(1+Main!$B$5)^(OptimumBenefits!FO3-OptimumBenefits!$A3))*(VLOOKUP(FO3,'Survival Probability'!$A$3:$F$98,3)/VLOOKUP($A3,'Survival Probability'!$A$3:$F$98,3)))</f>
        <v>0</v>
      </c>
      <c r="FS3" s="228">
        <f t="shared" ca="1" si="65"/>
        <v>0</v>
      </c>
      <c r="FT3" s="169">
        <f t="shared" ref="FT3:GI18" si="108">FT2</f>
        <v>79</v>
      </c>
      <c r="FU3" s="395">
        <f>IF($B3&lt;=Main!$B$10,0,HLOOKUP(FT3,ReplacementRates!$V$3:$AZ$56,ReplacementRates!$A4-3,1)*IF(Main!$B$29=0,Main!$B$32*$B3,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V3" s="219">
        <f ca="1">FU3*IF($B3=Salary!$B3,Salary!$J3,"")</f>
        <v>0</v>
      </c>
      <c r="FW3" s="218">
        <f>IF($B3&lt;Main!$B$10,0,(VLOOKUP(FT3,'Survival Probability'!$A$3:$F$98,6)/(1+Main!$B$5)^(OptimumBenefits!FT3-OptimumBenefits!$A3))*(VLOOKUP(FT3,'Survival Probability'!$A$3:$F$98,3)/VLOOKUP($A3,'Survival Probability'!$A$3:$F$98,3)))</f>
        <v>0</v>
      </c>
      <c r="FX3" s="228">
        <f t="shared" ca="1" si="67"/>
        <v>0</v>
      </c>
      <c r="FY3" s="169">
        <f t="shared" ref="FY3" si="109">FY2</f>
        <v>80</v>
      </c>
      <c r="FZ3" s="395">
        <f>IF($B3&lt;=Main!$B$10,0,HLOOKUP(FY3,ReplacementRates!$V$3:$AZ$56,ReplacementRates!$A4-3,1)*IF(Main!$B$29=0,Main!$B$32*$B3,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A3" s="219">
        <f ca="1">FZ3*IF($B3=Salary!$B3,Salary!$J3,"")</f>
        <v>0</v>
      </c>
      <c r="GB3" s="218">
        <f>IF($B3&lt;Main!$B$10,0,(VLOOKUP(FY3,'Survival Probability'!$A$3:$F$98,6)/(1+Main!$B$5)^(OptimumBenefits!FY3-OptimumBenefits!$A3))*(VLOOKUP(FY3,'Survival Probability'!$A$3:$F$98,3)/VLOOKUP($A3,'Survival Probability'!$A$3:$F$98,3)))</f>
        <v>0</v>
      </c>
      <c r="GC3" s="228">
        <f t="shared" ca="1" si="69"/>
        <v>0</v>
      </c>
      <c r="GD3" s="169">
        <f t="shared" ref="GD3" si="110">GD2</f>
        <v>81</v>
      </c>
      <c r="GE3" s="395">
        <f>IF($B3&lt;=Main!$B$10,0,HLOOKUP(GD3,ReplacementRates!$V$3:$AZ$56,ReplacementRates!$A4-3,1)*IF(Main!$B$29=0,Main!$B$32*$B3,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F3" s="219">
        <f ca="1">GE3*IF($B3=Salary!$B3,Salary!$J3,"")</f>
        <v>0</v>
      </c>
      <c r="GG3" s="218">
        <f>IF($B3&lt;Main!$B$10,0,(VLOOKUP(GD3,'Survival Probability'!$A$3:$F$98,6)/(1+Main!$B$5)^(OptimumBenefits!GD3-OptimumBenefits!$A3))*(VLOOKUP(GD3,'Survival Probability'!$A$3:$F$98,3)/VLOOKUP($A3,'Survival Probability'!$A$3:$F$98,3)))</f>
        <v>0</v>
      </c>
      <c r="GH3" s="228">
        <f t="shared" ca="1" si="71"/>
        <v>0</v>
      </c>
      <c r="GI3" s="169">
        <f t="shared" ref="GI3" si="111">GI2</f>
        <v>82</v>
      </c>
      <c r="GJ3" s="395">
        <f>IF($B3&lt;=Main!$B$10,0,HLOOKUP(GI3,ReplacementRates!$V$3:$AZ$56,ReplacementRates!$A4-3,1)*IF(Main!$B$29=0,Main!$B$32*$B3,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K3" s="219">
        <f ca="1">GJ3*IF($B3=Salary!$B3,Salary!$J3,"")</f>
        <v>0</v>
      </c>
      <c r="GL3" s="218">
        <f>IF($B3&lt;Main!$B$10,0,(VLOOKUP(GI3,'Survival Probability'!$A$3:$F$98,6)/(1+Main!$B$5)^(OptimumBenefits!GI3-OptimumBenefits!$A3))*(VLOOKUP(GI3,'Survival Probability'!$A$3:$F$98,3)/VLOOKUP($A3,'Survival Probability'!$A$3:$F$98,3)))</f>
        <v>0</v>
      </c>
      <c r="GM3" s="228">
        <f t="shared" ca="1" si="73"/>
        <v>0</v>
      </c>
      <c r="GN3" s="384"/>
      <c r="GO3" s="384"/>
      <c r="GP3" s="385"/>
      <c r="GQ3" s="386"/>
      <c r="GR3" s="387"/>
      <c r="GS3" s="384"/>
      <c r="GT3" s="384"/>
      <c r="GU3" s="385"/>
      <c r="GV3" s="386"/>
      <c r="GW3" s="387"/>
      <c r="GX3" s="384"/>
      <c r="GY3" s="384"/>
      <c r="GZ3" s="385"/>
      <c r="HA3" s="386"/>
      <c r="HB3" s="387"/>
      <c r="HC3" s="384"/>
      <c r="HD3" s="384"/>
      <c r="HE3" s="385"/>
      <c r="HF3" s="386"/>
      <c r="HG3" s="387"/>
      <c r="HH3" s="384"/>
      <c r="HI3" s="384"/>
      <c r="HJ3" s="385"/>
      <c r="HK3" s="386"/>
      <c r="HL3" s="387"/>
      <c r="HM3" s="384"/>
      <c r="HN3" s="384"/>
      <c r="HO3" s="385"/>
      <c r="HP3" s="386"/>
      <c r="HQ3" s="387"/>
      <c r="HR3" s="384"/>
      <c r="HS3" s="384"/>
      <c r="HT3" s="385"/>
      <c r="HU3" s="386"/>
      <c r="HV3" s="387"/>
      <c r="HW3" s="384"/>
      <c r="HX3" s="384"/>
      <c r="HY3" s="385"/>
      <c r="HZ3" s="386"/>
      <c r="IA3" s="387"/>
      <c r="IB3" s="384"/>
      <c r="IC3" s="384"/>
      <c r="ID3" s="385"/>
      <c r="IE3" s="386"/>
      <c r="IF3" s="387"/>
      <c r="IG3" s="384"/>
      <c r="IH3" s="384"/>
      <c r="II3" s="385"/>
      <c r="IJ3" s="386"/>
      <c r="IK3" s="387"/>
      <c r="IL3" s="384"/>
      <c r="IM3" s="384"/>
      <c r="IN3" s="385"/>
      <c r="IO3" s="386"/>
      <c r="IP3" s="387"/>
      <c r="IQ3" s="384"/>
      <c r="IR3" s="384"/>
      <c r="IS3" s="385"/>
      <c r="IT3" s="386"/>
      <c r="IU3" s="387"/>
      <c r="IV3" s="384"/>
      <c r="IW3" s="384"/>
      <c r="IX3" s="385"/>
      <c r="IY3" s="386"/>
      <c r="IZ3" s="387"/>
      <c r="JA3" s="384"/>
      <c r="JB3" s="384"/>
      <c r="JC3" s="385"/>
      <c r="JD3" s="386"/>
      <c r="JE3" s="387"/>
      <c r="JF3" s="384"/>
      <c r="JG3" s="384"/>
      <c r="JH3" s="385"/>
      <c r="JI3" s="386"/>
      <c r="JJ3" s="387"/>
      <c r="JK3" s="384"/>
      <c r="JL3" s="384"/>
      <c r="JM3" s="385"/>
      <c r="JN3" s="386"/>
      <c r="JO3" s="387"/>
      <c r="JP3" s="384"/>
      <c r="JQ3" s="384"/>
      <c r="JR3" s="385"/>
      <c r="JS3" s="386"/>
      <c r="JT3" s="387"/>
      <c r="JU3" s="384"/>
      <c r="JV3" s="384"/>
      <c r="JW3" s="385"/>
      <c r="JX3" s="386"/>
      <c r="JY3" s="387"/>
      <c r="JZ3" s="384"/>
      <c r="KA3" s="384"/>
      <c r="KB3" s="385"/>
      <c r="KC3" s="386"/>
      <c r="KD3" s="387"/>
      <c r="KE3" s="384"/>
      <c r="KF3" s="384"/>
      <c r="KG3" s="385"/>
      <c r="KH3" s="386"/>
      <c r="KI3" s="387"/>
    </row>
    <row r="4" spans="1:295">
      <c r="A4" s="172">
        <f t="shared" ref="A4:A57" si="112">A3+1</f>
        <v>29</v>
      </c>
      <c r="B4" s="172">
        <v>2</v>
      </c>
      <c r="C4" s="383">
        <f t="shared" ca="1" si="0"/>
        <v>0</v>
      </c>
      <c r="D4" s="217">
        <f t="shared" ca="1" si="1"/>
        <v>0</v>
      </c>
      <c r="E4" s="217">
        <v>0</v>
      </c>
      <c r="F4" s="169">
        <f t="shared" ref="F4:F57" si="113">F3</f>
        <v>45</v>
      </c>
      <c r="G4" s="395">
        <f>IF($B4&lt;=Main!$B$10,0,HLOOKUP(F4,ReplacementRates!$V$3:$AZ$56,ReplacementRates!$A5-3,1)*IF(Main!$B$29=0,Main!$B$32*$B4,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H4" s="219">
        <f ca="1">G4*IF($B4=Salary!$B4,Salary!$J4,"")</f>
        <v>0</v>
      </c>
      <c r="I4" s="218">
        <f>IF($B4&lt;Main!$B$10,0,(VLOOKUP(F4,'Survival Probability'!$A$3:$F$98,6)/(1+Main!$B$5)^(OptimumBenefits!F4-OptimumBenefits!$A4))*(VLOOKUP(F4,'Survival Probability'!$A$3:$F$98,3)/VLOOKUP($A4,'Survival Probability'!$A$3:$F$98,3)))</f>
        <v>0</v>
      </c>
      <c r="J4" s="228">
        <f t="shared" ca="1" si="74"/>
        <v>0</v>
      </c>
      <c r="K4" s="169">
        <f t="shared" ref="K4:K57" si="114">K3</f>
        <v>46</v>
      </c>
      <c r="L4" s="395">
        <f>IF($B4&lt;=Main!$B$10,0,HLOOKUP(K4,ReplacementRates!$V$3:$AZ$56,ReplacementRates!$A5-3,1)*IF(Main!$B$29=0,Main!$B$32*$B4,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M4" s="219">
        <f ca="1">L4*IF($B4=Salary!$B4,Salary!$J4,"")</f>
        <v>0</v>
      </c>
      <c r="N4" s="218">
        <f>IF($B4&lt;Main!$B$10,0,(VLOOKUP(K4,'Survival Probability'!$A$3:$F$98,6)/(1+Main!$B$5)^(OptimumBenefits!K4-OptimumBenefits!$A4))*(VLOOKUP(K4,'Survival Probability'!$A$3:$F$98,3)/VLOOKUP($A4,'Survival Probability'!$A$3:$F$98,3)))</f>
        <v>0</v>
      </c>
      <c r="O4" s="228">
        <f t="shared" ca="1" si="75"/>
        <v>0</v>
      </c>
      <c r="P4" s="169">
        <f t="shared" si="76"/>
        <v>47</v>
      </c>
      <c r="Q4" s="395">
        <f>IF($B4&lt;=Main!$B$10,0,HLOOKUP(P4,ReplacementRates!$V$3:$AZ$56,ReplacementRates!$A5-3,1)*IF(Main!$B$29=0,Main!$B$32*$B4,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R4" s="219">
        <f ca="1">Q4*IF($B4=Salary!$B4,Salary!$J4,"")</f>
        <v>0</v>
      </c>
      <c r="S4" s="218">
        <f>IF($B4&lt;Main!$B$10,0,(VLOOKUP(P4,'Survival Probability'!$A$3:$F$98,6)/(1+Main!$B$5)^(OptimumBenefits!P4-OptimumBenefits!$A4))*(VLOOKUP(P4,'Survival Probability'!$A$3:$F$98,3)/VLOOKUP($A4,'Survival Probability'!$A$3:$F$98,3)))</f>
        <v>0</v>
      </c>
      <c r="T4" s="228">
        <f t="shared" ca="1" si="3"/>
        <v>0</v>
      </c>
      <c r="U4" s="169">
        <f t="shared" si="76"/>
        <v>48</v>
      </c>
      <c r="V4" s="395">
        <f>IF($B4&lt;=Main!$B$10,0,HLOOKUP(U4,ReplacementRates!$V$3:$AZ$56,ReplacementRates!$A5-3,1)*IF(Main!$B$29=0,Main!$B$32*$B4,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W4" s="219">
        <f ca="1">V4*IF($B4=Salary!$B4,Salary!$J4,"")</f>
        <v>0</v>
      </c>
      <c r="X4" s="218">
        <f>IF($B4&lt;Main!$B$10,0,(VLOOKUP(U4,'Survival Probability'!$A$3:$F$98,6)/(1+Main!$B$5)^(OptimumBenefits!U4-OptimumBenefits!$A4))*(VLOOKUP(U4,'Survival Probability'!$A$3:$F$98,3)/VLOOKUP($A4,'Survival Probability'!$A$3:$F$98,3)))</f>
        <v>0</v>
      </c>
      <c r="Y4" s="228">
        <f t="shared" ca="1" si="5"/>
        <v>0</v>
      </c>
      <c r="Z4" s="169">
        <f t="shared" si="76"/>
        <v>49</v>
      </c>
      <c r="AA4" s="395">
        <f>IF($B4&lt;=Main!$B$10,0,HLOOKUP(Z4,ReplacementRates!$V$3:$AZ$56,ReplacementRates!$A5-3,1)*IF(Main!$B$29=0,Main!$B$32*$B4,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B4" s="219">
        <f ca="1">AA4*IF($B4=Salary!$B4,Salary!$J4,"")</f>
        <v>0</v>
      </c>
      <c r="AC4" s="218">
        <f>IF($B4&lt;Main!$B$10,0,(VLOOKUP(Z4,'Survival Probability'!$A$3:$F$98,6)/(1+Main!$B$5)^(OptimumBenefits!Z4-OptimumBenefits!$A4))*(VLOOKUP(Z4,'Survival Probability'!$A$3:$F$98,3)/VLOOKUP($A4,'Survival Probability'!$A$3:$F$98,3)))</f>
        <v>0</v>
      </c>
      <c r="AD4" s="228">
        <f t="shared" ca="1" si="7"/>
        <v>0</v>
      </c>
      <c r="AE4" s="169">
        <f t="shared" si="76"/>
        <v>50</v>
      </c>
      <c r="AF4" s="395">
        <f>IF($B4&lt;=Main!$B$10,0,HLOOKUP(AE4,ReplacementRates!$V$3:$AZ$56,ReplacementRates!$A5-3,1)*IF(Main!$B$29=0,Main!$B$32*$B4,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G4" s="219">
        <f ca="1">AF4*IF($B4=Salary!$B4,Salary!$J4,"")</f>
        <v>0</v>
      </c>
      <c r="AH4" s="218">
        <f>IF($B4&lt;Main!$B$10,0,(VLOOKUP(AE4,'Survival Probability'!$A$3:$F$98,6)/(1+Main!$B$5)^(OptimumBenefits!AE4-OptimumBenefits!$A4))*(VLOOKUP(AE4,'Survival Probability'!$A$3:$F$98,3)/VLOOKUP($A4,'Survival Probability'!$A$3:$F$98,3)))</f>
        <v>0</v>
      </c>
      <c r="AI4" s="228">
        <f t="shared" ca="1" si="9"/>
        <v>0</v>
      </c>
      <c r="AJ4" s="169">
        <f t="shared" si="80"/>
        <v>51</v>
      </c>
      <c r="AK4" s="395">
        <f>IF($B4&lt;=Main!$B$10,0,HLOOKUP(AJ4,ReplacementRates!$V$3:$AZ$56,ReplacementRates!$A5-3,1)*IF(Main!$B$29=0,Main!$B$32*$B4,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L4" s="219">
        <f ca="1">AK4*IF($B4=Salary!$B4,Salary!$J4,"")</f>
        <v>0</v>
      </c>
      <c r="AM4" s="218">
        <f>IF($B4&lt;Main!$B$10,0,(VLOOKUP(AJ4,'Survival Probability'!$A$3:$F$98,6)/(1+Main!$B$5)^(OptimumBenefits!AJ4-OptimumBenefits!$A4))*(VLOOKUP(AJ4,'Survival Probability'!$A$3:$F$98,3)/VLOOKUP($A4,'Survival Probability'!$A$3:$F$98,3)))</f>
        <v>0</v>
      </c>
      <c r="AN4" s="228">
        <f t="shared" ca="1" si="11"/>
        <v>0</v>
      </c>
      <c r="AO4" s="169">
        <f t="shared" si="80"/>
        <v>52</v>
      </c>
      <c r="AP4" s="395">
        <f>IF($B4&lt;=Main!$B$10,0,HLOOKUP(AO4,ReplacementRates!$V$3:$AZ$56,ReplacementRates!$A5-3,1)*IF(Main!$B$29=0,Main!$B$32*$B4,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Q4" s="219">
        <f ca="1">AP4*IF($B4=Salary!$B4,Salary!$J4,"")</f>
        <v>0</v>
      </c>
      <c r="AR4" s="218">
        <f>IF($B4&lt;Main!$B$10,0,(VLOOKUP(AO4,'Survival Probability'!$A$3:$F$98,6)/(1+Main!$B$5)^(OptimumBenefits!AO4-OptimumBenefits!$A4))*(VLOOKUP(AO4,'Survival Probability'!$A$3:$F$98,3)/VLOOKUP($A4,'Survival Probability'!$A$3:$F$98,3)))</f>
        <v>0</v>
      </c>
      <c r="AS4" s="228">
        <f t="shared" ca="1" si="13"/>
        <v>0</v>
      </c>
      <c r="AT4" s="169">
        <f t="shared" si="80"/>
        <v>53</v>
      </c>
      <c r="AU4" s="395">
        <f>IF($B4&lt;=Main!$B$10,0,HLOOKUP(AT4,ReplacementRates!$V$3:$AZ$56,ReplacementRates!$A5-3,1)*IF(Main!$B$29=0,Main!$B$32*$B4,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V4" s="219">
        <f ca="1">AU4*IF($B4=Salary!$B4,Salary!$J4,"")</f>
        <v>0</v>
      </c>
      <c r="AW4" s="218">
        <f>IF($B4&lt;Main!$B$10,0,(VLOOKUP(AT4,'Survival Probability'!$A$3:$F$98,6)/(1+Main!$B$5)^(OptimumBenefits!AT4-OptimumBenefits!$A4))*(VLOOKUP(AT4,'Survival Probability'!$A$3:$F$98,3)/VLOOKUP($A4,'Survival Probability'!$A$3:$F$98,3)))</f>
        <v>0</v>
      </c>
      <c r="AX4" s="228">
        <f t="shared" ca="1" si="15"/>
        <v>0</v>
      </c>
      <c r="AY4" s="169">
        <f t="shared" si="80"/>
        <v>54</v>
      </c>
      <c r="AZ4" s="395">
        <f>IF($B4&lt;=Main!$B$10,0,HLOOKUP(AY4,ReplacementRates!$V$3:$AZ$56,ReplacementRates!$A5-3,1)*IF(Main!$B$29=0,Main!$B$32*$B4,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A4" s="219">
        <f ca="1">AZ4*IF($B4=Salary!$B4,Salary!$J4,"")</f>
        <v>0</v>
      </c>
      <c r="BB4" s="218">
        <f>IF($B4&lt;Main!$B$10,0,(VLOOKUP(AY4,'Survival Probability'!$A$3:$F$98,6)/(1+Main!$B$5)^(OptimumBenefits!AY4-OptimumBenefits!$A4))*(VLOOKUP(AY4,'Survival Probability'!$A$3:$F$98,3)/VLOOKUP($A4,'Survival Probability'!$A$3:$F$98,3)))</f>
        <v>0</v>
      </c>
      <c r="BC4" s="228">
        <f t="shared" ca="1" si="17"/>
        <v>0</v>
      </c>
      <c r="BD4" s="169">
        <f t="shared" si="84"/>
        <v>55</v>
      </c>
      <c r="BE4" s="395">
        <f>IF($B4&lt;=Main!$B$10,0,HLOOKUP(BD4,ReplacementRates!$V$3:$AZ$56,ReplacementRates!$A5-3,1)*IF(Main!$B$29=0,Main!$B$32*$B4,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F4" s="219">
        <f ca="1">BE4*IF($B4=Salary!$B4,Salary!$J4,"")</f>
        <v>0</v>
      </c>
      <c r="BG4" s="218">
        <f>IF($B4&lt;Main!$B$10,0,(VLOOKUP(BD4,'Survival Probability'!$A$3:$F$98,6)/(1+Main!$B$5)^(OptimumBenefits!BD4-OptimumBenefits!$A4))*(VLOOKUP(BD4,'Survival Probability'!$A$3:$F$98,3)/VLOOKUP($A4,'Survival Probability'!$A$3:$F$98,3)))</f>
        <v>0</v>
      </c>
      <c r="BH4" s="228">
        <f t="shared" ca="1" si="19"/>
        <v>0</v>
      </c>
      <c r="BI4" s="169">
        <f t="shared" si="84"/>
        <v>56</v>
      </c>
      <c r="BJ4" s="395">
        <f>IF($B4&lt;=Main!$B$10,0,HLOOKUP(BI4,ReplacementRates!$V$3:$AZ$56,ReplacementRates!$A5-3,1)*IF(Main!$B$29=0,Main!$B$32*$B4,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K4" s="219">
        <f ca="1">BJ4*IF($B4=Salary!$B4,Salary!$J4,"")</f>
        <v>0</v>
      </c>
      <c r="BL4" s="218">
        <f>IF($B4&lt;Main!$B$10,0,(VLOOKUP(BI4,'Survival Probability'!$A$3:$F$98,6)/(1+Main!$B$5)^(OptimumBenefits!BI4-OptimumBenefits!$A4))*(VLOOKUP(BI4,'Survival Probability'!$A$3:$F$98,3)/VLOOKUP($A4,'Survival Probability'!$A$3:$F$98,3)))</f>
        <v>0</v>
      </c>
      <c r="BM4" s="228">
        <f t="shared" ca="1" si="21"/>
        <v>0</v>
      </c>
      <c r="BN4" s="169">
        <f t="shared" si="84"/>
        <v>57</v>
      </c>
      <c r="BO4" s="395">
        <f>IF($B4&lt;=Main!$B$10,0,HLOOKUP(BN4,ReplacementRates!$V$3:$AZ$56,ReplacementRates!$A5-3,1)*IF(Main!$B$29=0,Main!$B$32*$B4,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P4" s="219">
        <f ca="1">BO4*IF($B4=Salary!$B4,Salary!$J4,"")</f>
        <v>0</v>
      </c>
      <c r="BQ4" s="218">
        <f>IF($B4&lt;Main!$B$10,0,(VLOOKUP(BN4,'Survival Probability'!$A$3:$F$98,6)/(1+Main!$B$5)^(OptimumBenefits!BN4-OptimumBenefits!$A4))*(VLOOKUP(BN4,'Survival Probability'!$A$3:$F$98,3)/VLOOKUP($A4,'Survival Probability'!$A$3:$F$98,3)))</f>
        <v>0</v>
      </c>
      <c r="BR4" s="228">
        <f t="shared" ca="1" si="23"/>
        <v>0</v>
      </c>
      <c r="BS4" s="169">
        <f t="shared" si="84"/>
        <v>58</v>
      </c>
      <c r="BT4" s="395">
        <f>IF($B4&lt;=Main!$B$10,0,HLOOKUP(BS4,ReplacementRates!$V$3:$AZ$56,ReplacementRates!$A5-3,1)*IF(Main!$B$29=0,Main!$B$32*$B4,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U4" s="219">
        <f ca="1">BT4*IF($B4=Salary!$B4,Salary!$J4,"")</f>
        <v>0</v>
      </c>
      <c r="BV4" s="218">
        <f>IF($B4&lt;Main!$B$10,0,(VLOOKUP(BS4,'Survival Probability'!$A$3:$F$98,6)/(1+Main!$B$5)^(OptimumBenefits!BS4-OptimumBenefits!$A4))*(VLOOKUP(BS4,'Survival Probability'!$A$3:$F$98,3)/VLOOKUP($A4,'Survival Probability'!$A$3:$F$98,3)))</f>
        <v>0</v>
      </c>
      <c r="BW4" s="228">
        <f t="shared" ca="1" si="25"/>
        <v>0</v>
      </c>
      <c r="BX4" s="169">
        <f t="shared" si="88"/>
        <v>59</v>
      </c>
      <c r="BY4" s="395">
        <f>IF($B4&lt;=Main!$B$10,0,HLOOKUP(BX4,ReplacementRates!$V$3:$AZ$56,ReplacementRates!$A5-3,1)*IF(Main!$B$29=0,Main!$B$32*$B4,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Z4" s="219">
        <f ca="1">BY4*IF($B4=Salary!$B4,Salary!$J4,"")</f>
        <v>0</v>
      </c>
      <c r="CA4" s="218">
        <f>IF($B4&lt;Main!$B$10,0,(VLOOKUP(BX4,'Survival Probability'!$A$3:$F$98,6)/(1+Main!$B$5)^(OptimumBenefits!BX4-OptimumBenefits!$A4))*(VLOOKUP(BX4,'Survival Probability'!$A$3:$F$98,3)/VLOOKUP($A4,'Survival Probability'!$A$3:$F$98,3)))</f>
        <v>0</v>
      </c>
      <c r="CB4" s="228">
        <f t="shared" ca="1" si="27"/>
        <v>0</v>
      </c>
      <c r="CC4" s="169">
        <f t="shared" si="88"/>
        <v>60</v>
      </c>
      <c r="CD4" s="395">
        <f>IF($B4&lt;=Main!$B$10,0,HLOOKUP(CC4,ReplacementRates!$V$3:$AZ$56,ReplacementRates!$A5-3,1)*IF(Main!$B$29=0,Main!$B$32*$B4,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E4" s="219">
        <f ca="1">CD4*IF($B4=Salary!$B4,Salary!$J4,"")</f>
        <v>0</v>
      </c>
      <c r="CF4" s="218">
        <f>IF($B4&lt;Main!$B$10,0,(VLOOKUP(CC4,'Survival Probability'!$A$3:$F$98,6)/(1+Main!$B$5)^(OptimumBenefits!CC4-OptimumBenefits!$A4))*(VLOOKUP(CC4,'Survival Probability'!$A$3:$F$98,3)/VLOOKUP($A4,'Survival Probability'!$A$3:$F$98,3)))</f>
        <v>0</v>
      </c>
      <c r="CG4" s="228">
        <f t="shared" ca="1" si="29"/>
        <v>0</v>
      </c>
      <c r="CH4" s="169">
        <f t="shared" si="88"/>
        <v>61</v>
      </c>
      <c r="CI4" s="395">
        <f>IF($B4&lt;=Main!$B$10,0,HLOOKUP(CH4,ReplacementRates!$V$3:$AZ$56,ReplacementRates!$A5-3,1)*IF(Main!$B$29=0,Main!$B$32*$B4,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J4" s="219">
        <f ca="1">CI4*IF($B4=Salary!$B4,Salary!$J4,"")</f>
        <v>0</v>
      </c>
      <c r="CK4" s="218">
        <f>IF($B4&lt;Main!$B$10,0,(VLOOKUP(CH4,'Survival Probability'!$A$3:$F$98,6)/(1+Main!$B$5)^(OptimumBenefits!CH4-OptimumBenefits!$A4))*(VLOOKUP(CH4,'Survival Probability'!$A$3:$F$98,3)/VLOOKUP($A4,'Survival Probability'!$A$3:$F$98,3)))</f>
        <v>0</v>
      </c>
      <c r="CL4" s="228">
        <f t="shared" ca="1" si="31"/>
        <v>0</v>
      </c>
      <c r="CM4" s="169">
        <f t="shared" si="88"/>
        <v>62</v>
      </c>
      <c r="CN4" s="395">
        <f>IF($B4&lt;=Main!$B$10,0,HLOOKUP(CM4,ReplacementRates!$V$3:$AZ$56,ReplacementRates!$A5-3,1)*IF(Main!$B$29=0,Main!$B$32*$B4,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O4" s="219">
        <f ca="1">CN4*IF($B4=Salary!$B4,Salary!$J4,"")</f>
        <v>0</v>
      </c>
      <c r="CP4" s="218">
        <f>IF($B4&lt;Main!$B$10,0,(VLOOKUP(CM4,'Survival Probability'!$A$3:$F$98,6)/(1+Main!$B$5)^(OptimumBenefits!CM4-OptimumBenefits!$A4))*(VLOOKUP(CM4,'Survival Probability'!$A$3:$F$98,3)/VLOOKUP($A4,'Survival Probability'!$A$3:$F$98,3)))</f>
        <v>0</v>
      </c>
      <c r="CQ4" s="228">
        <f t="shared" ca="1" si="33"/>
        <v>0</v>
      </c>
      <c r="CR4" s="169">
        <f t="shared" si="92"/>
        <v>63</v>
      </c>
      <c r="CS4" s="395">
        <f>IF($B4&lt;=Main!$B$10,0,HLOOKUP(CR4,ReplacementRates!$V$3:$AZ$56,ReplacementRates!$A5-3,1)*IF(Main!$B$29=0,Main!$B$32*$B4,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T4" s="219">
        <f ca="1">CS4*IF($B4=Salary!$B4,Salary!$J4,"")</f>
        <v>0</v>
      </c>
      <c r="CU4" s="218">
        <f>IF($B4&lt;Main!$B$10,0,(VLOOKUP(CR4,'Survival Probability'!$A$3:$F$98,6)/(1+Main!$B$5)^(OptimumBenefits!CR4-OptimumBenefits!$A4))*(VLOOKUP(CR4,'Survival Probability'!$A$3:$F$98,3)/VLOOKUP($A4,'Survival Probability'!$A$3:$F$98,3)))</f>
        <v>0</v>
      </c>
      <c r="CV4" s="228">
        <f t="shared" ca="1" si="35"/>
        <v>0</v>
      </c>
      <c r="CW4" s="169">
        <f t="shared" si="92"/>
        <v>64</v>
      </c>
      <c r="CX4" s="395">
        <f>IF($B4&lt;=Main!$B$10,0,HLOOKUP(CW4,ReplacementRates!$V$3:$AZ$56,ReplacementRates!$A5-3,1)*IF(Main!$B$29=0,Main!$B$32*$B4,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Y4" s="219">
        <f ca="1">CX4*IF($B4=Salary!$B4,Salary!$J4,"")</f>
        <v>0</v>
      </c>
      <c r="CZ4" s="218">
        <f>IF($B4&lt;Main!$B$10,0,(VLOOKUP(CW4,'Survival Probability'!$A$3:$F$98,6)/(1+Main!$B$5)^(OptimumBenefits!CW4-OptimumBenefits!$A4))*(VLOOKUP(CW4,'Survival Probability'!$A$3:$F$98,3)/VLOOKUP($A4,'Survival Probability'!$A$3:$F$98,3)))</f>
        <v>0</v>
      </c>
      <c r="DA4" s="228">
        <f t="shared" ca="1" si="37"/>
        <v>0</v>
      </c>
      <c r="DB4" s="169">
        <f t="shared" si="92"/>
        <v>65</v>
      </c>
      <c r="DC4" s="395">
        <f>IF($B4&lt;=Main!$B$10,0,HLOOKUP(DB4,ReplacementRates!$V$3:$AZ$56,ReplacementRates!$A5-3,1)*IF(Main!$B$29=0,Main!$B$32*$B4,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D4" s="219">
        <f ca="1">DC4*IF($B4=Salary!$B4,Salary!$J4,"")</f>
        <v>0</v>
      </c>
      <c r="DE4" s="218">
        <f>IF($B4&lt;Main!$B$10,0,(VLOOKUP(DB4,'Survival Probability'!$A$3:$F$98,6)/(1+Main!$B$5)^(OptimumBenefits!DB4-OptimumBenefits!$A4))*(VLOOKUP(DB4,'Survival Probability'!$A$3:$F$98,3)/VLOOKUP($A4,'Survival Probability'!$A$3:$F$98,3)))</f>
        <v>0</v>
      </c>
      <c r="DF4" s="228">
        <f t="shared" ca="1" si="39"/>
        <v>0</v>
      </c>
      <c r="DG4" s="169">
        <f t="shared" si="92"/>
        <v>66</v>
      </c>
      <c r="DH4" s="395">
        <f>IF($B4&lt;=Main!$B$10,0,HLOOKUP(DG4,ReplacementRates!$V$3:$AZ$56,ReplacementRates!$A5-3,1)*IF(Main!$B$29=0,Main!$B$32*$B4,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I4" s="219">
        <f ca="1">DH4*IF($B4=Salary!$B4,Salary!$J4,"")</f>
        <v>0</v>
      </c>
      <c r="DJ4" s="218">
        <f>IF($B4&lt;Main!$B$10,0,(VLOOKUP(DG4,'Survival Probability'!$A$3:$F$98,6)/(1+Main!$B$5)^(OptimumBenefits!DG4-OptimumBenefits!$A4))*(VLOOKUP(DG4,'Survival Probability'!$A$3:$F$98,3)/VLOOKUP($A4,'Survival Probability'!$A$3:$F$98,3)))</f>
        <v>0</v>
      </c>
      <c r="DK4" s="228">
        <f t="shared" ca="1" si="41"/>
        <v>0</v>
      </c>
      <c r="DL4" s="169">
        <f t="shared" si="96"/>
        <v>67</v>
      </c>
      <c r="DM4" s="395">
        <f>IF($B4&lt;=Main!$B$10,0,HLOOKUP(DL4,ReplacementRates!$V$3:$AZ$56,ReplacementRates!$A5-3,1)*IF(Main!$B$29=0,Main!$B$32*$B4,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N4" s="219">
        <f ca="1">DM4*IF($B4=Salary!$B4,Salary!$J4,"")</f>
        <v>0</v>
      </c>
      <c r="DO4" s="218">
        <f>IF($B4&lt;Main!$B$10,0,(VLOOKUP(DL4,'Survival Probability'!$A$3:$F$98,6)/(1+Main!$B$5)^(OptimumBenefits!DL4-OptimumBenefits!$A4))*(VLOOKUP(DL4,'Survival Probability'!$A$3:$F$98,3)/VLOOKUP($A4,'Survival Probability'!$A$3:$F$98,3)))</f>
        <v>0</v>
      </c>
      <c r="DP4" s="228">
        <f t="shared" ca="1" si="43"/>
        <v>0</v>
      </c>
      <c r="DQ4" s="169">
        <f t="shared" si="96"/>
        <v>68</v>
      </c>
      <c r="DR4" s="395">
        <f>IF($B4&lt;=Main!$B$10,0,HLOOKUP(DQ4,ReplacementRates!$V$3:$AZ$56,ReplacementRates!$A5-3,1)*IF(Main!$B$29=0,Main!$B$32*$B4,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S4" s="219">
        <f ca="1">DR4*IF($B4=Salary!$B4,Salary!$J4,"")</f>
        <v>0</v>
      </c>
      <c r="DT4" s="218">
        <f>IF($B4&lt;Main!$B$10,0,(VLOOKUP(DQ4,'Survival Probability'!$A$3:$F$98,6)/(1+Main!$B$5)^(OptimumBenefits!DQ4-OptimumBenefits!$A4))*(VLOOKUP(DQ4,'Survival Probability'!$A$3:$F$98,3)/VLOOKUP($A4,'Survival Probability'!$A$3:$F$98,3)))</f>
        <v>0</v>
      </c>
      <c r="DU4" s="228">
        <f t="shared" ca="1" si="45"/>
        <v>0</v>
      </c>
      <c r="DV4" s="169">
        <f t="shared" si="96"/>
        <v>69</v>
      </c>
      <c r="DW4" s="395">
        <f>IF($B4&lt;=Main!$B$10,0,HLOOKUP(DV4,ReplacementRates!$V$3:$AZ$56,ReplacementRates!$A5-3,1)*IF(Main!$B$29=0,Main!$B$32*$B4,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X4" s="219">
        <f ca="1">DW4*IF($B4=Salary!$B4,Salary!$J4,"")</f>
        <v>0</v>
      </c>
      <c r="DY4" s="218">
        <f>IF($B4&lt;Main!$B$10,0,(VLOOKUP(DV4,'Survival Probability'!$A$3:$F$98,6)/(1+Main!$B$5)^(OptimumBenefits!DV4-OptimumBenefits!$A4))*(VLOOKUP(DV4,'Survival Probability'!$A$3:$F$98,3)/VLOOKUP($A4,'Survival Probability'!$A$3:$F$98,3)))</f>
        <v>0</v>
      </c>
      <c r="DZ4" s="228">
        <f t="shared" ca="1" si="47"/>
        <v>0</v>
      </c>
      <c r="EA4" s="169">
        <f t="shared" si="96"/>
        <v>70</v>
      </c>
      <c r="EB4" s="395">
        <f>IF($B4&lt;=Main!$B$10,0,HLOOKUP(EA4,ReplacementRates!$V$3:$AZ$56,ReplacementRates!$A5-3,1)*IF(Main!$B$29=0,Main!$B$32*$B4,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C4" s="219">
        <f ca="1">EB4*IF($B4=Salary!$B4,Salary!$J4,"")</f>
        <v>0</v>
      </c>
      <c r="ED4" s="218">
        <f>IF($B4&lt;Main!$B$10,0,(VLOOKUP(EA4,'Survival Probability'!$A$3:$F$98,6)/(1+Main!$B$5)^(OptimumBenefits!EA4-OptimumBenefits!$A4))*(VLOOKUP(EA4,'Survival Probability'!$A$3:$F$98,3)/VLOOKUP($A4,'Survival Probability'!$A$3:$F$98,3)))</f>
        <v>0</v>
      </c>
      <c r="EE4" s="228">
        <f t="shared" ca="1" si="49"/>
        <v>0</v>
      </c>
      <c r="EF4" s="169">
        <f t="shared" si="100"/>
        <v>71</v>
      </c>
      <c r="EG4" s="395">
        <f>IF($B4&lt;=Main!$B$10,0,HLOOKUP(EF4,ReplacementRates!$V$3:$AZ$56,ReplacementRates!$A5-3,1)*IF(Main!$B$29=0,Main!$B$32*$B4,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H4" s="219">
        <f ca="1">EG4*IF($B4=Salary!$B4,Salary!$J4,"")</f>
        <v>0</v>
      </c>
      <c r="EI4" s="218">
        <f>IF($B4&lt;Main!$B$10,0,(VLOOKUP(EF4,'Survival Probability'!$A$3:$F$98,6)/(1+Main!$B$5)^(OptimumBenefits!EF4-OptimumBenefits!$A4))*(VLOOKUP(EF4,'Survival Probability'!$A$3:$F$98,3)/VLOOKUP($A4,'Survival Probability'!$A$3:$F$98,3)))</f>
        <v>0</v>
      </c>
      <c r="EJ4" s="228">
        <f t="shared" ca="1" si="51"/>
        <v>0</v>
      </c>
      <c r="EK4" s="169">
        <f t="shared" si="100"/>
        <v>72</v>
      </c>
      <c r="EL4" s="395">
        <f>IF($B4&lt;=Main!$B$10,0,HLOOKUP(EK4,ReplacementRates!$V$3:$AZ$56,ReplacementRates!$A5-3,1)*IF(Main!$B$29=0,Main!$B$32*$B4,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M4" s="219">
        <f ca="1">EL4*IF($B4=Salary!$B4,Salary!$J4,"")</f>
        <v>0</v>
      </c>
      <c r="EN4" s="218">
        <f>IF($B4&lt;Main!$B$10,0,(VLOOKUP(EK4,'Survival Probability'!$A$3:$F$98,6)/(1+Main!$B$5)^(OptimumBenefits!EK4-OptimumBenefits!$A4))*(VLOOKUP(EK4,'Survival Probability'!$A$3:$F$98,3)/VLOOKUP($A4,'Survival Probability'!$A$3:$F$98,3)))</f>
        <v>0</v>
      </c>
      <c r="EO4" s="228">
        <f t="shared" ca="1" si="53"/>
        <v>0</v>
      </c>
      <c r="EP4" s="169">
        <f t="shared" si="100"/>
        <v>73</v>
      </c>
      <c r="EQ4" s="395">
        <f>IF($B4&lt;=Main!$B$10,0,HLOOKUP(EP4,ReplacementRates!$V$3:$AZ$56,ReplacementRates!$A5-3,1)*IF(Main!$B$29=0,Main!$B$32*$B4,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R4" s="219">
        <f ca="1">EQ4*IF($B4=Salary!$B4,Salary!$J4,"")</f>
        <v>0</v>
      </c>
      <c r="ES4" s="218">
        <f>IF($B4&lt;Main!$B$10,0,(VLOOKUP(EP4,'Survival Probability'!$A$3:$F$98,6)/(1+Main!$B$5)^(OptimumBenefits!EP4-OptimumBenefits!$A4))*(VLOOKUP(EP4,'Survival Probability'!$A$3:$F$98,3)/VLOOKUP($A4,'Survival Probability'!$A$3:$F$98,3)))</f>
        <v>0</v>
      </c>
      <c r="ET4" s="228">
        <f t="shared" ca="1" si="55"/>
        <v>0</v>
      </c>
      <c r="EU4" s="169">
        <f t="shared" si="100"/>
        <v>74</v>
      </c>
      <c r="EV4" s="395">
        <f>IF($B4&lt;=Main!$B$10,0,HLOOKUP(EU4,ReplacementRates!$V$3:$AZ$56,ReplacementRates!$A5-3,1)*IF(Main!$B$29=0,Main!$B$32*$B4,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W4" s="219">
        <f ca="1">EV4*IF($B4=Salary!$B4,Salary!$J4,"")</f>
        <v>0</v>
      </c>
      <c r="EX4" s="218">
        <f>IF($B4&lt;Main!$B$10,0,(VLOOKUP(EU4,'Survival Probability'!$A$3:$F$98,6)/(1+Main!$B$5)^(OptimumBenefits!EU4-OptimumBenefits!$A4))*(VLOOKUP(EU4,'Survival Probability'!$A$3:$F$98,3)/VLOOKUP($A4,'Survival Probability'!$A$3:$F$98,3)))</f>
        <v>0</v>
      </c>
      <c r="EY4" s="228">
        <f t="shared" ca="1" si="57"/>
        <v>0</v>
      </c>
      <c r="EZ4" s="169">
        <f t="shared" si="104"/>
        <v>75</v>
      </c>
      <c r="FA4" s="395">
        <f>IF($B4&lt;=Main!$B$10,0,HLOOKUP(EZ4,ReplacementRates!$V$3:$AZ$56,ReplacementRates!$A5-3,1)*IF(Main!$B$29=0,Main!$B$32*$B4,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B4" s="219">
        <f ca="1">FA4*IF($B4=Salary!$B4,Salary!$J4,"")</f>
        <v>0</v>
      </c>
      <c r="FC4" s="218">
        <f>IF($B4&lt;Main!$B$10,0,(VLOOKUP(EZ4,'Survival Probability'!$A$3:$F$98,6)/(1+Main!$B$5)^(OptimumBenefits!EZ4-OptimumBenefits!$A4))*(VLOOKUP(EZ4,'Survival Probability'!$A$3:$F$98,3)/VLOOKUP($A4,'Survival Probability'!$A$3:$F$98,3)))</f>
        <v>0</v>
      </c>
      <c r="FD4" s="228">
        <f t="shared" ca="1" si="59"/>
        <v>0</v>
      </c>
      <c r="FE4" s="169">
        <f t="shared" si="104"/>
        <v>76</v>
      </c>
      <c r="FF4" s="395">
        <f>IF($B4&lt;=Main!$B$10,0,HLOOKUP(FE4,ReplacementRates!$V$3:$AZ$56,ReplacementRates!$A5-3,1)*IF(Main!$B$29=0,Main!$B$32*$B4,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G4" s="219">
        <f ca="1">FF4*IF($B4=Salary!$B4,Salary!$J4,"")</f>
        <v>0</v>
      </c>
      <c r="FH4" s="218">
        <f>IF($B4&lt;Main!$B$10,0,(VLOOKUP(FE4,'Survival Probability'!$A$3:$F$98,6)/(1+Main!$B$5)^(OptimumBenefits!FE4-OptimumBenefits!$A4))*(VLOOKUP(FE4,'Survival Probability'!$A$3:$F$98,3)/VLOOKUP($A4,'Survival Probability'!$A$3:$F$98,3)))</f>
        <v>0</v>
      </c>
      <c r="FI4" s="228">
        <f t="shared" ca="1" si="61"/>
        <v>0</v>
      </c>
      <c r="FJ4" s="169">
        <f t="shared" si="104"/>
        <v>77</v>
      </c>
      <c r="FK4" s="395">
        <f>IF($B4&lt;=Main!$B$10,0,HLOOKUP(FJ4,ReplacementRates!$V$3:$AZ$56,ReplacementRates!$A5-3,1)*IF(Main!$B$29=0,Main!$B$32*$B4,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L4" s="219">
        <f ca="1">FK4*IF($B4=Salary!$B4,Salary!$J4,"")</f>
        <v>0</v>
      </c>
      <c r="FM4" s="218">
        <f>IF($B4&lt;Main!$B$10,0,(VLOOKUP(FJ4,'Survival Probability'!$A$3:$F$98,6)/(1+Main!$B$5)^(OptimumBenefits!FJ4-OptimumBenefits!$A4))*(VLOOKUP(FJ4,'Survival Probability'!$A$3:$F$98,3)/VLOOKUP($A4,'Survival Probability'!$A$3:$F$98,3)))</f>
        <v>0</v>
      </c>
      <c r="FN4" s="228">
        <f t="shared" ca="1" si="63"/>
        <v>0</v>
      </c>
      <c r="FO4" s="169">
        <f t="shared" si="104"/>
        <v>78</v>
      </c>
      <c r="FP4" s="395">
        <f>IF($B4&lt;=Main!$B$10,0,HLOOKUP(FO4,ReplacementRates!$V$3:$AZ$56,ReplacementRates!$A5-3,1)*IF(Main!$B$29=0,Main!$B$32*$B4,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Q4" s="219">
        <f ca="1">FP4*IF($B4=Salary!$B4,Salary!$J4,"")</f>
        <v>0</v>
      </c>
      <c r="FR4" s="218">
        <f>IF($B4&lt;Main!$B$10,0,(VLOOKUP(FO4,'Survival Probability'!$A$3:$F$98,6)/(1+Main!$B$5)^(OptimumBenefits!FO4-OptimumBenefits!$A4))*(VLOOKUP(FO4,'Survival Probability'!$A$3:$F$98,3)/VLOOKUP($A4,'Survival Probability'!$A$3:$F$98,3)))</f>
        <v>0</v>
      </c>
      <c r="FS4" s="228">
        <f t="shared" ca="1" si="65"/>
        <v>0</v>
      </c>
      <c r="FT4" s="169">
        <f t="shared" si="108"/>
        <v>79</v>
      </c>
      <c r="FU4" s="395">
        <f>IF($B4&lt;=Main!$B$10,0,HLOOKUP(FT4,ReplacementRates!$V$3:$AZ$56,ReplacementRates!$A5-3,1)*IF(Main!$B$29=0,Main!$B$32*$B4,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V4" s="219">
        <f ca="1">FU4*IF($B4=Salary!$B4,Salary!$J4,"")</f>
        <v>0</v>
      </c>
      <c r="FW4" s="218">
        <f>IF($B4&lt;Main!$B$10,0,(VLOOKUP(FT4,'Survival Probability'!$A$3:$F$98,6)/(1+Main!$B$5)^(OptimumBenefits!FT4-OptimumBenefits!$A4))*(VLOOKUP(FT4,'Survival Probability'!$A$3:$F$98,3)/VLOOKUP($A4,'Survival Probability'!$A$3:$F$98,3)))</f>
        <v>0</v>
      </c>
      <c r="FX4" s="228">
        <f t="shared" ca="1" si="67"/>
        <v>0</v>
      </c>
      <c r="FY4" s="169">
        <f t="shared" si="108"/>
        <v>80</v>
      </c>
      <c r="FZ4" s="395">
        <f>IF($B4&lt;=Main!$B$10,0,HLOOKUP(FY4,ReplacementRates!$V$3:$AZ$56,ReplacementRates!$A5-3,1)*IF(Main!$B$29=0,Main!$B$32*$B4,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A4" s="219">
        <f ca="1">FZ4*IF($B4=Salary!$B4,Salary!$J4,"")</f>
        <v>0</v>
      </c>
      <c r="GB4" s="218">
        <f>IF($B4&lt;Main!$B$10,0,(VLOOKUP(FY4,'Survival Probability'!$A$3:$F$98,6)/(1+Main!$B$5)^(OptimumBenefits!FY4-OptimumBenefits!$A4))*(VLOOKUP(FY4,'Survival Probability'!$A$3:$F$98,3)/VLOOKUP($A4,'Survival Probability'!$A$3:$F$98,3)))</f>
        <v>0</v>
      </c>
      <c r="GC4" s="228">
        <f t="shared" ca="1" si="69"/>
        <v>0</v>
      </c>
      <c r="GD4" s="169">
        <f t="shared" si="108"/>
        <v>81</v>
      </c>
      <c r="GE4" s="395">
        <f>IF($B4&lt;=Main!$B$10,0,HLOOKUP(GD4,ReplacementRates!$V$3:$AZ$56,ReplacementRates!$A5-3,1)*IF(Main!$B$29=0,Main!$B$32*$B4,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F4" s="219">
        <f ca="1">GE4*IF($B4=Salary!$B4,Salary!$J4,"")</f>
        <v>0</v>
      </c>
      <c r="GG4" s="218">
        <f>IF($B4&lt;Main!$B$10,0,(VLOOKUP(GD4,'Survival Probability'!$A$3:$F$98,6)/(1+Main!$B$5)^(OptimumBenefits!GD4-OptimumBenefits!$A4))*(VLOOKUP(GD4,'Survival Probability'!$A$3:$F$98,3)/VLOOKUP($A4,'Survival Probability'!$A$3:$F$98,3)))</f>
        <v>0</v>
      </c>
      <c r="GH4" s="228">
        <f t="shared" ca="1" si="71"/>
        <v>0</v>
      </c>
      <c r="GI4" s="169">
        <f t="shared" si="108"/>
        <v>82</v>
      </c>
      <c r="GJ4" s="395">
        <f>IF($B4&lt;=Main!$B$10,0,HLOOKUP(GI4,ReplacementRates!$V$3:$AZ$56,ReplacementRates!$A5-3,1)*IF(Main!$B$29=0,Main!$B$32*$B4,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K4" s="219">
        <f ca="1">GJ4*IF($B4=Salary!$B4,Salary!$J4,"")</f>
        <v>0</v>
      </c>
      <c r="GL4" s="218">
        <f>IF($B4&lt;Main!$B$10,0,(VLOOKUP(GI4,'Survival Probability'!$A$3:$F$98,6)/(1+Main!$B$5)^(OptimumBenefits!GI4-OptimumBenefits!$A4))*(VLOOKUP(GI4,'Survival Probability'!$A$3:$F$98,3)/VLOOKUP($A4,'Survival Probability'!$A$3:$F$98,3)))</f>
        <v>0</v>
      </c>
      <c r="GM4" s="228">
        <f t="shared" ca="1" si="73"/>
        <v>0</v>
      </c>
      <c r="GN4" s="384"/>
      <c r="GO4" s="384"/>
      <c r="GP4" s="385"/>
      <c r="GQ4" s="386"/>
      <c r="GR4" s="387"/>
      <c r="GS4" s="384"/>
      <c r="GT4" s="384"/>
      <c r="GU4" s="385"/>
      <c r="GV4" s="386"/>
      <c r="GW4" s="387"/>
      <c r="GX4" s="384"/>
      <c r="GY4" s="384"/>
      <c r="GZ4" s="385"/>
      <c r="HA4" s="386"/>
      <c r="HB4" s="387"/>
      <c r="HC4" s="384"/>
      <c r="HD4" s="384"/>
      <c r="HE4" s="385"/>
      <c r="HF4" s="386"/>
      <c r="HG4" s="387"/>
      <c r="HH4" s="384"/>
      <c r="HI4" s="384"/>
      <c r="HJ4" s="385"/>
      <c r="HK4" s="386"/>
      <c r="HL4" s="387"/>
      <c r="HM4" s="384"/>
      <c r="HN4" s="384"/>
      <c r="HO4" s="385"/>
      <c r="HP4" s="386"/>
      <c r="HQ4" s="387"/>
      <c r="HR4" s="384"/>
      <c r="HS4" s="384"/>
      <c r="HT4" s="385"/>
      <c r="HU4" s="386"/>
      <c r="HV4" s="387"/>
      <c r="HW4" s="384"/>
      <c r="HX4" s="384"/>
      <c r="HY4" s="385"/>
      <c r="HZ4" s="386"/>
      <c r="IA4" s="387"/>
      <c r="IB4" s="384"/>
      <c r="IC4" s="384"/>
      <c r="ID4" s="385"/>
      <c r="IE4" s="386"/>
      <c r="IF4" s="387"/>
      <c r="IG4" s="384"/>
      <c r="IH4" s="384"/>
      <c r="II4" s="385"/>
      <c r="IJ4" s="386"/>
      <c r="IK4" s="387"/>
      <c r="IL4" s="384"/>
      <c r="IM4" s="384"/>
      <c r="IN4" s="385"/>
      <c r="IO4" s="386"/>
      <c r="IP4" s="387"/>
      <c r="IQ4" s="384"/>
      <c r="IR4" s="384"/>
      <c r="IS4" s="385"/>
      <c r="IT4" s="386"/>
      <c r="IU4" s="387"/>
      <c r="IV4" s="384"/>
      <c r="IW4" s="384"/>
      <c r="IX4" s="385"/>
      <c r="IY4" s="386"/>
      <c r="IZ4" s="387"/>
      <c r="JA4" s="384"/>
      <c r="JB4" s="384"/>
      <c r="JC4" s="385"/>
      <c r="JD4" s="386"/>
      <c r="JE4" s="387"/>
      <c r="JF4" s="384"/>
      <c r="JG4" s="384"/>
      <c r="JH4" s="385"/>
      <c r="JI4" s="386"/>
      <c r="JJ4" s="387"/>
      <c r="JK4" s="384"/>
      <c r="JL4" s="384"/>
      <c r="JM4" s="385"/>
      <c r="JN4" s="386"/>
      <c r="JO4" s="387"/>
      <c r="JP4" s="384"/>
      <c r="JQ4" s="384"/>
      <c r="JR4" s="385"/>
      <c r="JS4" s="386"/>
      <c r="JT4" s="387"/>
      <c r="JU4" s="384"/>
      <c r="JV4" s="384"/>
      <c r="JW4" s="385"/>
      <c r="JX4" s="386"/>
      <c r="JY4" s="387"/>
      <c r="JZ4" s="384"/>
      <c r="KA4" s="384"/>
      <c r="KB4" s="385"/>
      <c r="KC4" s="386"/>
      <c r="KD4" s="387"/>
      <c r="KE4" s="384"/>
      <c r="KF4" s="384"/>
      <c r="KG4" s="385"/>
      <c r="KH4" s="386"/>
      <c r="KI4" s="387"/>
    </row>
    <row r="5" spans="1:295">
      <c r="A5" s="172">
        <f t="shared" si="112"/>
        <v>30</v>
      </c>
      <c r="B5" s="172">
        <v>3</v>
      </c>
      <c r="C5" s="383">
        <f t="shared" ca="1" si="0"/>
        <v>0</v>
      </c>
      <c r="D5" s="217">
        <f t="shared" ca="1" si="1"/>
        <v>0</v>
      </c>
      <c r="E5" s="217">
        <v>0</v>
      </c>
      <c r="F5" s="169">
        <f t="shared" si="113"/>
        <v>45</v>
      </c>
      <c r="G5" s="395">
        <f>IF($B5&lt;=Main!$B$10,0,HLOOKUP(F5,ReplacementRates!$V$3:$AZ$56,ReplacementRates!$A6-3,1)*IF(Main!$B$29=0,Main!$B$32*$B5,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H5" s="219">
        <f ca="1">G5*IF($B5=Salary!$B5,Salary!$J5,"")</f>
        <v>0</v>
      </c>
      <c r="I5" s="218">
        <f ca="1">IF($B5&lt;Main!$B$10,0,(VLOOKUP(F5,'Survival Probability'!$A$3:$F$98,6)/(1+Main!$B$5)^(OptimumBenefits!F5-OptimumBenefits!$A5))*(VLOOKUP(F5,'Survival Probability'!$A$3:$F$98,3)/VLOOKUP($A5,'Survival Probability'!$A$3:$F$98,3)))</f>
        <v>5.0996406640747978</v>
      </c>
      <c r="J5" s="228">
        <f t="shared" ca="1" si="74"/>
        <v>0</v>
      </c>
      <c r="K5" s="169">
        <f t="shared" si="114"/>
        <v>46</v>
      </c>
      <c r="L5" s="395">
        <f>IF($B5&lt;=Main!$B$10,0,HLOOKUP(K5,ReplacementRates!$V$3:$AZ$56,ReplacementRates!$A6-3,1)*IF(Main!$B$29=0,Main!$B$32*$B5,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M5" s="219">
        <f ca="1">L5*IF($B5=Salary!$B5,Salary!$J5,"")</f>
        <v>0</v>
      </c>
      <c r="N5" s="218">
        <f ca="1">IF($B5&lt;Main!$B$10,0,(VLOOKUP(K5,'Survival Probability'!$A$3:$F$98,6)/(1+Main!$B$5)^(OptimumBenefits!K5-OptimumBenefits!$A5))*(VLOOKUP(K5,'Survival Probability'!$A$3:$F$98,3)/VLOOKUP($A5,'Survival Probability'!$A$3:$F$98,3)))</f>
        <v>4.7398990867210147</v>
      </c>
      <c r="O5" s="228">
        <f t="shared" ca="1" si="75"/>
        <v>0</v>
      </c>
      <c r="P5" s="169">
        <f t="shared" si="76"/>
        <v>47</v>
      </c>
      <c r="Q5" s="395">
        <f>IF($B5&lt;=Main!$B$10,0,HLOOKUP(P5,ReplacementRates!$V$3:$AZ$56,ReplacementRates!$A6-3,1)*IF(Main!$B$29=0,Main!$B$32*$B5,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R5" s="219">
        <f ca="1">Q5*IF($B5=Salary!$B5,Salary!$J5,"")</f>
        <v>0</v>
      </c>
      <c r="S5" s="218">
        <f ca="1">IF($B5&lt;Main!$B$10,0,(VLOOKUP(P5,'Survival Probability'!$A$3:$F$98,6)/(1+Main!$B$5)^(OptimumBenefits!P5-OptimumBenefits!$A5))*(VLOOKUP(P5,'Survival Probability'!$A$3:$F$98,3)/VLOOKUP($A5,'Survival Probability'!$A$3:$F$98,3)))</f>
        <v>4.4039168158555482</v>
      </c>
      <c r="T5" s="228">
        <f t="shared" ca="1" si="3"/>
        <v>0</v>
      </c>
      <c r="U5" s="169">
        <f t="shared" si="76"/>
        <v>48</v>
      </c>
      <c r="V5" s="395">
        <f>IF($B5&lt;=Main!$B$10,0,HLOOKUP(U5,ReplacementRates!$V$3:$AZ$56,ReplacementRates!$A6-3,1)*IF(Main!$B$29=0,Main!$B$32*$B5,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W5" s="219">
        <f ca="1">V5*IF($B5=Salary!$B5,Salary!$J5,"")</f>
        <v>0</v>
      </c>
      <c r="X5" s="218">
        <f ca="1">IF($B5&lt;Main!$B$10,0,(VLOOKUP(U5,'Survival Probability'!$A$3:$F$98,6)/(1+Main!$B$5)^(OptimumBenefits!U5-OptimumBenefits!$A5))*(VLOOKUP(U5,'Survival Probability'!$A$3:$F$98,3)/VLOOKUP($A5,'Survival Probability'!$A$3:$F$98,3)))</f>
        <v>4.0901340203707646</v>
      </c>
      <c r="Y5" s="228">
        <f t="shared" ca="1" si="5"/>
        <v>0</v>
      </c>
      <c r="Z5" s="169">
        <f t="shared" si="76"/>
        <v>49</v>
      </c>
      <c r="AA5" s="395">
        <f>IF($B5&lt;=Main!$B$10,0,HLOOKUP(Z5,ReplacementRates!$V$3:$AZ$56,ReplacementRates!$A6-3,1)*IF(Main!$B$29=0,Main!$B$32*$B5,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B5" s="219">
        <f ca="1">AA5*IF($B5=Salary!$B5,Salary!$J5,"")</f>
        <v>0</v>
      </c>
      <c r="AC5" s="218">
        <f ca="1">IF($B5&lt;Main!$B$10,0,(VLOOKUP(Z5,'Survival Probability'!$A$3:$F$98,6)/(1+Main!$B$5)^(OptimumBenefits!Z5-OptimumBenefits!$A5))*(VLOOKUP(Z5,'Survival Probability'!$A$3:$F$98,3)/VLOOKUP($A5,'Survival Probability'!$A$3:$F$98,3)))</f>
        <v>3.7970929484997873</v>
      </c>
      <c r="AD5" s="228">
        <f t="shared" ca="1" si="7"/>
        <v>0</v>
      </c>
      <c r="AE5" s="169">
        <f t="shared" si="76"/>
        <v>50</v>
      </c>
      <c r="AF5" s="395">
        <f>IF($B5&lt;=Main!$B$10,0,HLOOKUP(AE5,ReplacementRates!$V$3:$AZ$56,ReplacementRates!$A6-3,1)*IF(Main!$B$29=0,Main!$B$32*$B5,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G5" s="219">
        <f ca="1">AF5*IF($B5=Salary!$B5,Salary!$J5,"")</f>
        <v>0</v>
      </c>
      <c r="AH5" s="218">
        <f ca="1">IF($B5&lt;Main!$B$10,0,(VLOOKUP(AE5,'Survival Probability'!$A$3:$F$98,6)/(1+Main!$B$5)^(OptimumBenefits!AE5-OptimumBenefits!$A5))*(VLOOKUP(AE5,'Survival Probability'!$A$3:$F$98,3)/VLOOKUP($A5,'Survival Probability'!$A$3:$F$98,3)))</f>
        <v>3.5234333190894254</v>
      </c>
      <c r="AI5" s="228">
        <f t="shared" ca="1" si="9"/>
        <v>0</v>
      </c>
      <c r="AJ5" s="169">
        <f t="shared" si="80"/>
        <v>51</v>
      </c>
      <c r="AK5" s="395">
        <f>IF($B5&lt;=Main!$B$10,0,HLOOKUP(AJ5,ReplacementRates!$V$3:$AZ$56,ReplacementRates!$A6-3,1)*IF(Main!$B$29=0,Main!$B$32*$B5,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L5" s="219">
        <f ca="1">AK5*IF($B5=Salary!$B5,Salary!$J5,"")</f>
        <v>0</v>
      </c>
      <c r="AM5" s="218">
        <f ca="1">IF($B5&lt;Main!$B$10,0,(VLOOKUP(AJ5,'Survival Probability'!$A$3:$F$98,6)/(1+Main!$B$5)^(OptimumBenefits!AJ5-OptimumBenefits!$A5))*(VLOOKUP(AJ5,'Survival Probability'!$A$3:$F$98,3)/VLOOKUP($A5,'Survival Probability'!$A$3:$F$98,3)))</f>
        <v>3.2678846749356234</v>
      </c>
      <c r="AN5" s="228">
        <f t="shared" ca="1" si="11"/>
        <v>0</v>
      </c>
      <c r="AO5" s="169">
        <f t="shared" si="80"/>
        <v>52</v>
      </c>
      <c r="AP5" s="395">
        <f>IF($B5&lt;=Main!$B$10,0,HLOOKUP(AO5,ReplacementRates!$V$3:$AZ$56,ReplacementRates!$A6-3,1)*IF(Main!$B$29=0,Main!$B$32*$B5,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Q5" s="219">
        <f ca="1">AP5*IF($B5=Salary!$B5,Salary!$J5,"")</f>
        <v>0</v>
      </c>
      <c r="AR5" s="218">
        <f ca="1">IF($B5&lt;Main!$B$10,0,(VLOOKUP(AO5,'Survival Probability'!$A$3:$F$98,6)/(1+Main!$B$5)^(OptimumBenefits!AO5-OptimumBenefits!$A5))*(VLOOKUP(AO5,'Survival Probability'!$A$3:$F$98,3)/VLOOKUP($A5,'Survival Probability'!$A$3:$F$98,3)))</f>
        <v>3.0294233126481394</v>
      </c>
      <c r="AS5" s="228">
        <f t="shared" ca="1" si="13"/>
        <v>0</v>
      </c>
      <c r="AT5" s="169">
        <f t="shared" si="80"/>
        <v>53</v>
      </c>
      <c r="AU5" s="395">
        <f>IF($B5&lt;=Main!$B$10,0,HLOOKUP(AT5,ReplacementRates!$V$3:$AZ$56,ReplacementRates!$A6-3,1)*IF(Main!$B$29=0,Main!$B$32*$B5,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V5" s="219">
        <f ca="1">AU5*IF($B5=Salary!$B5,Salary!$J5,"")</f>
        <v>0</v>
      </c>
      <c r="AW5" s="218">
        <f ca="1">IF($B5&lt;Main!$B$10,0,(VLOOKUP(AT5,'Survival Probability'!$A$3:$F$98,6)/(1+Main!$B$5)^(OptimumBenefits!AT5-OptimumBenefits!$A5))*(VLOOKUP(AT5,'Survival Probability'!$A$3:$F$98,3)/VLOOKUP($A5,'Survival Probability'!$A$3:$F$98,3)))</f>
        <v>2.8069276818662225</v>
      </c>
      <c r="AX5" s="228">
        <f t="shared" ca="1" si="15"/>
        <v>0</v>
      </c>
      <c r="AY5" s="169">
        <f t="shared" si="80"/>
        <v>54</v>
      </c>
      <c r="AZ5" s="395">
        <f>IF($B5&lt;=Main!$B$10,0,HLOOKUP(AY5,ReplacementRates!$V$3:$AZ$56,ReplacementRates!$A6-3,1)*IF(Main!$B$29=0,Main!$B$32*$B5,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A5" s="219">
        <f ca="1">AZ5*IF($B5=Salary!$B5,Salary!$J5,"")</f>
        <v>0</v>
      </c>
      <c r="BB5" s="218">
        <f ca="1">IF($B5&lt;Main!$B$10,0,(VLOOKUP(AY5,'Survival Probability'!$A$3:$F$98,6)/(1+Main!$B$5)^(OptimumBenefits!AY5-OptimumBenefits!$A5))*(VLOOKUP(AY5,'Survival Probability'!$A$3:$F$98,3)/VLOOKUP($A5,'Survival Probability'!$A$3:$F$98,3)))</f>
        <v>2.5993510007022285</v>
      </c>
      <c r="BC5" s="228">
        <f t="shared" ca="1" si="17"/>
        <v>0</v>
      </c>
      <c r="BD5" s="169">
        <f t="shared" si="84"/>
        <v>55</v>
      </c>
      <c r="BE5" s="395">
        <f>IF($B5&lt;=Main!$B$10,0,HLOOKUP(BD5,ReplacementRates!$V$3:$AZ$56,ReplacementRates!$A6-3,1)*IF(Main!$B$29=0,Main!$B$32*$B5,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F5" s="219">
        <f ca="1">BE5*IF($B5=Salary!$B5,Salary!$J5,"")</f>
        <v>0</v>
      </c>
      <c r="BG5" s="218">
        <f ca="1">IF($B5&lt;Main!$B$10,0,(VLOOKUP(BD5,'Survival Probability'!$A$3:$F$98,6)/(1+Main!$B$5)^(OptimumBenefits!BD5-OptimumBenefits!$A5))*(VLOOKUP(BD5,'Survival Probability'!$A$3:$F$98,3)/VLOOKUP($A5,'Survival Probability'!$A$3:$F$98,3)))</f>
        <v>2.4057159229239371</v>
      </c>
      <c r="BH5" s="228">
        <f t="shared" ca="1" si="19"/>
        <v>0</v>
      </c>
      <c r="BI5" s="169">
        <f t="shared" si="84"/>
        <v>56</v>
      </c>
      <c r="BJ5" s="395">
        <f>IF($B5&lt;=Main!$B$10,0,HLOOKUP(BI5,ReplacementRates!$V$3:$AZ$56,ReplacementRates!$A6-3,1)*IF(Main!$B$29=0,Main!$B$32*$B5,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K5" s="219">
        <f ca="1">BJ5*IF($B5=Salary!$B5,Salary!$J5,"")</f>
        <v>0</v>
      </c>
      <c r="BL5" s="218">
        <f ca="1">IF($B5&lt;Main!$B$10,0,(VLOOKUP(BI5,'Survival Probability'!$A$3:$F$98,6)/(1+Main!$B$5)^(OptimumBenefits!BI5-OptimumBenefits!$A5))*(VLOOKUP(BI5,'Survival Probability'!$A$3:$F$98,3)/VLOOKUP($A5,'Survival Probability'!$A$3:$F$98,3)))</f>
        <v>2.2251105605957147</v>
      </c>
      <c r="BM5" s="228">
        <f t="shared" ca="1" si="21"/>
        <v>0</v>
      </c>
      <c r="BN5" s="169">
        <f t="shared" si="84"/>
        <v>57</v>
      </c>
      <c r="BO5" s="395">
        <f>IF($B5&lt;=Main!$B$10,0,HLOOKUP(BN5,ReplacementRates!$V$3:$AZ$56,ReplacementRates!$A6-3,1)*IF(Main!$B$29=0,Main!$B$32*$B5,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P5" s="219">
        <f ca="1">BO5*IF($B5=Salary!$B5,Salary!$J5,"")</f>
        <v>0</v>
      </c>
      <c r="BQ5" s="218">
        <f ca="1">IF($B5&lt;Main!$B$10,0,(VLOOKUP(BN5,'Survival Probability'!$A$3:$F$98,6)/(1+Main!$B$5)^(OptimumBenefits!BN5-OptimumBenefits!$A5))*(VLOOKUP(BN5,'Survival Probability'!$A$3:$F$98,3)/VLOOKUP($A5,'Survival Probability'!$A$3:$F$98,3)))</f>
        <v>2.0566829778595004</v>
      </c>
      <c r="BR5" s="228">
        <f t="shared" ca="1" si="23"/>
        <v>0</v>
      </c>
      <c r="BS5" s="169">
        <f t="shared" si="84"/>
        <v>58</v>
      </c>
      <c r="BT5" s="395">
        <f>IF($B5&lt;=Main!$B$10,0,HLOOKUP(BS5,ReplacementRates!$V$3:$AZ$56,ReplacementRates!$A6-3,1)*IF(Main!$B$29=0,Main!$B$32*$B5,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U5" s="219">
        <f ca="1">BT5*IF($B5=Salary!$B5,Salary!$J5,"")</f>
        <v>0</v>
      </c>
      <c r="BV5" s="218">
        <f ca="1">IF($B5&lt;Main!$B$10,0,(VLOOKUP(BS5,'Survival Probability'!$A$3:$F$98,6)/(1+Main!$B$5)^(OptimumBenefits!BS5-OptimumBenefits!$A5))*(VLOOKUP(BS5,'Survival Probability'!$A$3:$F$98,3)/VLOOKUP($A5,'Survival Probability'!$A$3:$F$98,3)))</f>
        <v>1.899637340667417</v>
      </c>
      <c r="BW5" s="228">
        <f t="shared" ca="1" si="25"/>
        <v>0</v>
      </c>
      <c r="BX5" s="169">
        <f t="shared" si="88"/>
        <v>59</v>
      </c>
      <c r="BY5" s="395">
        <f>IF($B5&lt;=Main!$B$10,0,HLOOKUP(BX5,ReplacementRates!$V$3:$AZ$56,ReplacementRates!$A6-3,1)*IF(Main!$B$29=0,Main!$B$32*$B5,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Z5" s="219">
        <f ca="1">BY5*IF($B5=Salary!$B5,Salary!$J5,"")</f>
        <v>0</v>
      </c>
      <c r="CA5" s="218">
        <f ca="1">IF($B5&lt;Main!$B$10,0,(VLOOKUP(BX5,'Survival Probability'!$A$3:$F$98,6)/(1+Main!$B$5)^(OptimumBenefits!BX5-OptimumBenefits!$A5))*(VLOOKUP(BX5,'Survival Probability'!$A$3:$F$98,3)/VLOOKUP($A5,'Survival Probability'!$A$3:$F$98,3)))</f>
        <v>1.7532291817564385</v>
      </c>
      <c r="CB5" s="228">
        <f t="shared" ca="1" si="27"/>
        <v>0</v>
      </c>
      <c r="CC5" s="169">
        <f t="shared" si="88"/>
        <v>60</v>
      </c>
      <c r="CD5" s="395">
        <f>IF($B5&lt;=Main!$B$10,0,HLOOKUP(CC5,ReplacementRates!$V$3:$AZ$56,ReplacementRates!$A6-3,1)*IF(Main!$B$29=0,Main!$B$32*$B5,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E5" s="219">
        <f ca="1">CD5*IF($B5=Salary!$B5,Salary!$J5,"")</f>
        <v>0</v>
      </c>
      <c r="CF5" s="218">
        <f ca="1">IF($B5&lt;Main!$B$10,0,(VLOOKUP(CC5,'Survival Probability'!$A$3:$F$98,6)/(1+Main!$B$5)^(OptimumBenefits!CC5-OptimumBenefits!$A5))*(VLOOKUP(CC5,'Survival Probability'!$A$3:$F$98,3)/VLOOKUP($A5,'Survival Probability'!$A$3:$F$98,3)))</f>
        <v>1.6167622994804387</v>
      </c>
      <c r="CG5" s="228">
        <f t="shared" ca="1" si="29"/>
        <v>0</v>
      </c>
      <c r="CH5" s="169">
        <f t="shared" si="88"/>
        <v>61</v>
      </c>
      <c r="CI5" s="395">
        <f>IF($B5&lt;=Main!$B$10,0,HLOOKUP(CH5,ReplacementRates!$V$3:$AZ$56,ReplacementRates!$A6-3,1)*IF(Main!$B$29=0,Main!$B$32*$B5,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J5" s="219">
        <f ca="1">CI5*IF($B5=Salary!$B5,Salary!$J5,"")</f>
        <v>0</v>
      </c>
      <c r="CK5" s="218">
        <f ca="1">IF($B5&lt;Main!$B$10,0,(VLOOKUP(CH5,'Survival Probability'!$A$3:$F$98,6)/(1+Main!$B$5)^(OptimumBenefits!CH5-OptimumBenefits!$A5))*(VLOOKUP(CH5,'Survival Probability'!$A$3:$F$98,3)/VLOOKUP($A5,'Survival Probability'!$A$3:$F$98,3)))</f>
        <v>1.4895869227495169</v>
      </c>
      <c r="CL5" s="228">
        <f t="shared" ca="1" si="31"/>
        <v>0</v>
      </c>
      <c r="CM5" s="169">
        <f t="shared" si="88"/>
        <v>62</v>
      </c>
      <c r="CN5" s="395">
        <f>IF($B5&lt;=Main!$B$10,0,HLOOKUP(CM5,ReplacementRates!$V$3:$AZ$56,ReplacementRates!$A6-3,1)*IF(Main!$B$29=0,Main!$B$32*$B5,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O5" s="219">
        <f ca="1">CN5*IF($B5=Salary!$B5,Salary!$J5,"")</f>
        <v>0</v>
      </c>
      <c r="CP5" s="218">
        <f ca="1">IF($B5&lt;Main!$B$10,0,(VLOOKUP(CM5,'Survival Probability'!$A$3:$F$98,6)/(1+Main!$B$5)^(OptimumBenefits!CM5-OptimumBenefits!$A5))*(VLOOKUP(CM5,'Survival Probability'!$A$3:$F$98,3)/VLOOKUP($A5,'Survival Probability'!$A$3:$F$98,3)))</f>
        <v>1.3711932408275846</v>
      </c>
      <c r="CQ5" s="228">
        <f t="shared" ca="1" si="33"/>
        <v>0</v>
      </c>
      <c r="CR5" s="169">
        <f t="shared" si="92"/>
        <v>63</v>
      </c>
      <c r="CS5" s="395">
        <f>IF($B5&lt;=Main!$B$10,0,HLOOKUP(CR5,ReplacementRates!$V$3:$AZ$56,ReplacementRates!$A6-3,1)*IF(Main!$B$29=0,Main!$B$32*$B5,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T5" s="219">
        <f ca="1">CS5*IF($B5=Salary!$B5,Salary!$J5,"")</f>
        <v>0</v>
      </c>
      <c r="CU5" s="218">
        <f ca="1">IF($B5&lt;Main!$B$10,0,(VLOOKUP(CR5,'Survival Probability'!$A$3:$F$98,6)/(1+Main!$B$5)^(OptimumBenefits!CR5-OptimumBenefits!$A5))*(VLOOKUP(CR5,'Survival Probability'!$A$3:$F$98,3)/VLOOKUP($A5,'Survival Probability'!$A$3:$F$98,3)))</f>
        <v>1.261002309034897</v>
      </c>
      <c r="CV5" s="228">
        <f t="shared" ca="1" si="35"/>
        <v>0</v>
      </c>
      <c r="CW5" s="169">
        <f t="shared" si="92"/>
        <v>64</v>
      </c>
      <c r="CX5" s="395">
        <f>IF($B5&lt;=Main!$B$10,0,HLOOKUP(CW5,ReplacementRates!$V$3:$AZ$56,ReplacementRates!$A6-3,1)*IF(Main!$B$29=0,Main!$B$32*$B5,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Y5" s="219">
        <f ca="1">CX5*IF($B5=Salary!$B5,Salary!$J5,"")</f>
        <v>0</v>
      </c>
      <c r="CZ5" s="218">
        <f ca="1">IF($B5&lt;Main!$B$10,0,(VLOOKUP(CW5,'Survival Probability'!$A$3:$F$98,6)/(1+Main!$B$5)^(OptimumBenefits!CW5-OptimumBenefits!$A5))*(VLOOKUP(CW5,'Survival Probability'!$A$3:$F$98,3)/VLOOKUP($A5,'Survival Probability'!$A$3:$F$98,3)))</f>
        <v>1.1584729339627369</v>
      </c>
      <c r="DA5" s="228">
        <f t="shared" ca="1" si="37"/>
        <v>0</v>
      </c>
      <c r="DB5" s="169">
        <f t="shared" si="92"/>
        <v>65</v>
      </c>
      <c r="DC5" s="395">
        <f>IF($B5&lt;=Main!$B$10,0,HLOOKUP(DB5,ReplacementRates!$V$3:$AZ$56,ReplacementRates!$A6-3,1)*IF(Main!$B$29=0,Main!$B$32*$B5,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D5" s="219">
        <f ca="1">DC5*IF($B5=Salary!$B5,Salary!$J5,"")</f>
        <v>0</v>
      </c>
      <c r="DE5" s="218">
        <f ca="1">IF($B5&lt;Main!$B$10,0,(VLOOKUP(DB5,'Survival Probability'!$A$3:$F$98,6)/(1+Main!$B$5)^(OptimumBenefits!DB5-OptimumBenefits!$A5))*(VLOOKUP(DB5,'Survival Probability'!$A$3:$F$98,3)/VLOOKUP($A5,'Survival Probability'!$A$3:$F$98,3)))</f>
        <v>1.0630993504739923</v>
      </c>
      <c r="DF5" s="228">
        <f t="shared" ca="1" si="39"/>
        <v>0</v>
      </c>
      <c r="DG5" s="169">
        <f t="shared" si="92"/>
        <v>66</v>
      </c>
      <c r="DH5" s="395">
        <f>IF($B5&lt;=Main!$B$10,0,HLOOKUP(DG5,ReplacementRates!$V$3:$AZ$56,ReplacementRates!$A6-3,1)*IF(Main!$B$29=0,Main!$B$32*$B5,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I5" s="219">
        <f ca="1">DH5*IF($B5=Salary!$B5,Salary!$J5,"")</f>
        <v>0</v>
      </c>
      <c r="DJ5" s="218">
        <f ca="1">IF($B5&lt;Main!$B$10,0,(VLOOKUP(DG5,'Survival Probability'!$A$3:$F$98,6)/(1+Main!$B$5)^(OptimumBenefits!DG5-OptimumBenefits!$A5))*(VLOOKUP(DG5,'Survival Probability'!$A$3:$F$98,3)/VLOOKUP($A5,'Survival Probability'!$A$3:$F$98,3)))</f>
        <v>0.97441064324140925</v>
      </c>
      <c r="DK5" s="228">
        <f t="shared" ca="1" si="41"/>
        <v>0</v>
      </c>
      <c r="DL5" s="169">
        <f t="shared" si="96"/>
        <v>67</v>
      </c>
      <c r="DM5" s="395">
        <f>IF($B5&lt;=Main!$B$10,0,HLOOKUP(DL5,ReplacementRates!$V$3:$AZ$56,ReplacementRates!$A6-3,1)*IF(Main!$B$29=0,Main!$B$32*$B5,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N5" s="219">
        <f ca="1">DM5*IF($B5=Salary!$B5,Salary!$J5,"")</f>
        <v>0</v>
      </c>
      <c r="DO5" s="218">
        <f ca="1">IF($B5&lt;Main!$B$10,0,(VLOOKUP(DL5,'Survival Probability'!$A$3:$F$98,6)/(1+Main!$B$5)^(OptimumBenefits!DL5-OptimumBenefits!$A5))*(VLOOKUP(DL5,'Survival Probability'!$A$3:$F$98,3)/VLOOKUP($A5,'Survival Probability'!$A$3:$F$98,3)))</f>
        <v>0.8919672531887517</v>
      </c>
      <c r="DP5" s="228">
        <f t="shared" ca="1" si="43"/>
        <v>0</v>
      </c>
      <c r="DQ5" s="169">
        <f t="shared" si="96"/>
        <v>68</v>
      </c>
      <c r="DR5" s="395">
        <f>IF($B5&lt;=Main!$B$10,0,HLOOKUP(DQ5,ReplacementRates!$V$3:$AZ$56,ReplacementRates!$A6-3,1)*IF(Main!$B$29=0,Main!$B$32*$B5,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S5" s="219">
        <f ca="1">DR5*IF($B5=Salary!$B5,Salary!$J5,"")</f>
        <v>0</v>
      </c>
      <c r="DT5" s="218">
        <f ca="1">IF($B5&lt;Main!$B$10,0,(VLOOKUP(DQ5,'Survival Probability'!$A$3:$F$98,6)/(1+Main!$B$5)^(OptimumBenefits!DQ5-OptimumBenefits!$A5))*(VLOOKUP(DQ5,'Survival Probability'!$A$3:$F$98,3)/VLOOKUP($A5,'Survival Probability'!$A$3:$F$98,3)))</f>
        <v>0.8153608191648487</v>
      </c>
      <c r="DU5" s="228">
        <f t="shared" ca="1" si="45"/>
        <v>0</v>
      </c>
      <c r="DV5" s="169">
        <f t="shared" si="96"/>
        <v>69</v>
      </c>
      <c r="DW5" s="395">
        <f>IF($B5&lt;=Main!$B$10,0,HLOOKUP(DV5,ReplacementRates!$V$3:$AZ$56,ReplacementRates!$A6-3,1)*IF(Main!$B$29=0,Main!$B$32*$B5,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X5" s="219">
        <f ca="1">DW5*IF($B5=Salary!$B5,Salary!$J5,"")</f>
        <v>0</v>
      </c>
      <c r="DY5" s="218">
        <f ca="1">IF($B5&lt;Main!$B$10,0,(VLOOKUP(DV5,'Survival Probability'!$A$3:$F$98,6)/(1+Main!$B$5)^(OptimumBenefits!DV5-OptimumBenefits!$A5))*(VLOOKUP(DV5,'Survival Probability'!$A$3:$F$98,3)/VLOOKUP($A5,'Survival Probability'!$A$3:$F$98,3)))</f>
        <v>0.74421132068643359</v>
      </c>
      <c r="DZ5" s="228">
        <f t="shared" ca="1" si="47"/>
        <v>0</v>
      </c>
      <c r="EA5" s="169">
        <f t="shared" si="96"/>
        <v>70</v>
      </c>
      <c r="EB5" s="395">
        <f>IF($B5&lt;=Main!$B$10,0,HLOOKUP(EA5,ReplacementRates!$V$3:$AZ$56,ReplacementRates!$A6-3,1)*IF(Main!$B$29=0,Main!$B$32*$B5,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C5" s="219">
        <f ca="1">EB5*IF($B5=Salary!$B5,Salary!$J5,"")</f>
        <v>0</v>
      </c>
      <c r="ED5" s="218">
        <f ca="1">IF($B5&lt;Main!$B$10,0,(VLOOKUP(EA5,'Survival Probability'!$A$3:$F$98,6)/(1+Main!$B$5)^(OptimumBenefits!EA5-OptimumBenefits!$A5))*(VLOOKUP(EA5,'Survival Probability'!$A$3:$F$98,3)/VLOOKUP($A5,'Survival Probability'!$A$3:$F$98,3)))</f>
        <v>0.67816545704220088</v>
      </c>
      <c r="EE5" s="228">
        <f t="shared" ca="1" si="49"/>
        <v>0</v>
      </c>
      <c r="EF5" s="169">
        <f t="shared" si="100"/>
        <v>71</v>
      </c>
      <c r="EG5" s="395">
        <f>IF($B5&lt;=Main!$B$10,0,HLOOKUP(EF5,ReplacementRates!$V$3:$AZ$56,ReplacementRates!$A6-3,1)*IF(Main!$B$29=0,Main!$B$32*$B5,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H5" s="219">
        <f ca="1">EG5*IF($B5=Salary!$B5,Salary!$J5,"")</f>
        <v>0</v>
      </c>
      <c r="EI5" s="218">
        <f ca="1">IF($B5&lt;Main!$B$10,0,(VLOOKUP(EF5,'Survival Probability'!$A$3:$F$98,6)/(1+Main!$B$5)^(OptimumBenefits!EF5-OptimumBenefits!$A5))*(VLOOKUP(EF5,'Survival Probability'!$A$3:$F$98,3)/VLOOKUP($A5,'Survival Probability'!$A$3:$F$98,3)))</f>
        <v>0.61689497983066988</v>
      </c>
      <c r="EJ5" s="228">
        <f t="shared" ca="1" si="51"/>
        <v>0</v>
      </c>
      <c r="EK5" s="169">
        <f t="shared" si="100"/>
        <v>72</v>
      </c>
      <c r="EL5" s="395">
        <f>IF($B5&lt;=Main!$B$10,0,HLOOKUP(EK5,ReplacementRates!$V$3:$AZ$56,ReplacementRates!$A6-3,1)*IF(Main!$B$29=0,Main!$B$32*$B5,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M5" s="219">
        <f ca="1">EL5*IF($B5=Salary!$B5,Salary!$J5,"")</f>
        <v>0</v>
      </c>
      <c r="EN5" s="218">
        <f ca="1">IF($B5&lt;Main!$B$10,0,(VLOOKUP(EK5,'Survival Probability'!$A$3:$F$98,6)/(1+Main!$B$5)^(OptimumBenefits!EK5-OptimumBenefits!$A5))*(VLOOKUP(EK5,'Survival Probability'!$A$3:$F$98,3)/VLOOKUP($A5,'Survival Probability'!$A$3:$F$98,3)))</f>
        <v>0.56009410552132743</v>
      </c>
      <c r="EO5" s="228">
        <f t="shared" ca="1" si="53"/>
        <v>0</v>
      </c>
      <c r="EP5" s="169">
        <f t="shared" si="100"/>
        <v>73</v>
      </c>
      <c r="EQ5" s="395">
        <f>IF($B5&lt;=Main!$B$10,0,HLOOKUP(EP5,ReplacementRates!$V$3:$AZ$56,ReplacementRates!$A6-3,1)*IF(Main!$B$29=0,Main!$B$32*$B5,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R5" s="219">
        <f ca="1">EQ5*IF($B5=Salary!$B5,Salary!$J5,"")</f>
        <v>0</v>
      </c>
      <c r="ES5" s="218">
        <f ca="1">IF($B5&lt;Main!$B$10,0,(VLOOKUP(EP5,'Survival Probability'!$A$3:$F$98,6)/(1+Main!$B$5)^(OptimumBenefits!EP5-OptimumBenefits!$A5))*(VLOOKUP(EP5,'Survival Probability'!$A$3:$F$98,3)/VLOOKUP($A5,'Survival Probability'!$A$3:$F$98,3)))</f>
        <v>0.50747903321023968</v>
      </c>
      <c r="ET5" s="228">
        <f t="shared" ca="1" si="55"/>
        <v>0</v>
      </c>
      <c r="EU5" s="169">
        <f t="shared" si="100"/>
        <v>74</v>
      </c>
      <c r="EV5" s="395">
        <f>IF($B5&lt;=Main!$B$10,0,HLOOKUP(EU5,ReplacementRates!$V$3:$AZ$56,ReplacementRates!$A6-3,1)*IF(Main!$B$29=0,Main!$B$32*$B5,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W5" s="219">
        <f ca="1">EV5*IF($B5=Salary!$B5,Salary!$J5,"")</f>
        <v>0</v>
      </c>
      <c r="EX5" s="218">
        <f ca="1">IF($B5&lt;Main!$B$10,0,(VLOOKUP(EU5,'Survival Probability'!$A$3:$F$98,6)/(1+Main!$B$5)^(OptimumBenefits!EU5-OptimumBenefits!$A5))*(VLOOKUP(EU5,'Survival Probability'!$A$3:$F$98,3)/VLOOKUP($A5,'Survival Probability'!$A$3:$F$98,3)))</f>
        <v>0.45878507138830671</v>
      </c>
      <c r="EY5" s="228">
        <f t="shared" ca="1" si="57"/>
        <v>0</v>
      </c>
      <c r="EZ5" s="169">
        <f t="shared" si="104"/>
        <v>75</v>
      </c>
      <c r="FA5" s="395">
        <f>IF($B5&lt;=Main!$B$10,0,HLOOKUP(EZ5,ReplacementRates!$V$3:$AZ$56,ReplacementRates!$A6-3,1)*IF(Main!$B$29=0,Main!$B$32*$B5,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B5" s="219">
        <f ca="1">FA5*IF($B5=Salary!$B5,Salary!$J5,"")</f>
        <v>0</v>
      </c>
      <c r="FC5" s="218">
        <f ca="1">IF($B5&lt;Main!$B$10,0,(VLOOKUP(EZ5,'Survival Probability'!$A$3:$F$98,6)/(1+Main!$B$5)^(OptimumBenefits!EZ5-OptimumBenefits!$A5))*(VLOOKUP(EZ5,'Survival Probability'!$A$3:$F$98,3)/VLOOKUP($A5,'Survival Probability'!$A$3:$F$98,3)))</f>
        <v>0.41376615436384262</v>
      </c>
      <c r="FD5" s="228">
        <f t="shared" ca="1" si="59"/>
        <v>0</v>
      </c>
      <c r="FE5" s="169">
        <f t="shared" si="104"/>
        <v>76</v>
      </c>
      <c r="FF5" s="395">
        <f>IF($B5&lt;=Main!$B$10,0,HLOOKUP(FE5,ReplacementRates!$V$3:$AZ$56,ReplacementRates!$A6-3,1)*IF(Main!$B$29=0,Main!$B$32*$B5,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G5" s="219">
        <f ca="1">FF5*IF($B5=Salary!$B5,Salary!$J5,"")</f>
        <v>0</v>
      </c>
      <c r="FH5" s="218">
        <f ca="1">IF($B5&lt;Main!$B$10,0,(VLOOKUP(FE5,'Survival Probability'!$A$3:$F$98,6)/(1+Main!$B$5)^(OptimumBenefits!FE5-OptimumBenefits!$A5))*(VLOOKUP(FE5,'Survival Probability'!$A$3:$F$98,3)/VLOOKUP($A5,'Survival Probability'!$A$3:$F$98,3)))</f>
        <v>0.37219369342475583</v>
      </c>
      <c r="FI5" s="228">
        <f t="shared" ca="1" si="61"/>
        <v>0</v>
      </c>
      <c r="FJ5" s="169">
        <f t="shared" si="104"/>
        <v>77</v>
      </c>
      <c r="FK5" s="395">
        <f>IF($B5&lt;=Main!$B$10,0,HLOOKUP(FJ5,ReplacementRates!$V$3:$AZ$56,ReplacementRates!$A6-3,1)*IF(Main!$B$29=0,Main!$B$32*$B5,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L5" s="219">
        <f ca="1">FK5*IF($B5=Salary!$B5,Salary!$J5,"")</f>
        <v>0</v>
      </c>
      <c r="FM5" s="218">
        <f ca="1">IF($B5&lt;Main!$B$10,0,(VLOOKUP(FJ5,'Survival Probability'!$A$3:$F$98,6)/(1+Main!$B$5)^(OptimumBenefits!FJ5-OptimumBenefits!$A5))*(VLOOKUP(FJ5,'Survival Probability'!$A$3:$F$98,3)/VLOOKUP($A5,'Survival Probability'!$A$3:$F$98,3)))</f>
        <v>0.33385349784871832</v>
      </c>
      <c r="FN5" s="228">
        <f t="shared" ca="1" si="63"/>
        <v>0</v>
      </c>
      <c r="FO5" s="169">
        <f t="shared" si="104"/>
        <v>78</v>
      </c>
      <c r="FP5" s="395">
        <f>IF($B5&lt;=Main!$B$10,0,HLOOKUP(FO5,ReplacementRates!$V$3:$AZ$56,ReplacementRates!$A6-3,1)*IF(Main!$B$29=0,Main!$B$32*$B5,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Q5" s="219">
        <f ca="1">FP5*IF($B5=Salary!$B5,Salary!$J5,"")</f>
        <v>0</v>
      </c>
      <c r="FR5" s="218">
        <f ca="1">IF($B5&lt;Main!$B$10,0,(VLOOKUP(FO5,'Survival Probability'!$A$3:$F$98,6)/(1+Main!$B$5)^(OptimumBenefits!FO5-OptimumBenefits!$A5))*(VLOOKUP(FO5,'Survival Probability'!$A$3:$F$98,3)/VLOOKUP($A5,'Survival Probability'!$A$3:$F$98,3)))</f>
        <v>0.2985458728176606</v>
      </c>
      <c r="FS5" s="228">
        <f t="shared" ca="1" si="65"/>
        <v>0</v>
      </c>
      <c r="FT5" s="169">
        <f t="shared" si="108"/>
        <v>79</v>
      </c>
      <c r="FU5" s="395">
        <f>IF($B5&lt;=Main!$B$10,0,HLOOKUP(FT5,ReplacementRates!$V$3:$AZ$56,ReplacementRates!$A6-3,1)*IF(Main!$B$29=0,Main!$B$32*$B5,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V5" s="219">
        <f ca="1">FU5*IF($B5=Salary!$B5,Salary!$J5,"")</f>
        <v>0</v>
      </c>
      <c r="FW5" s="218">
        <f ca="1">IF($B5&lt;Main!$B$10,0,(VLOOKUP(FT5,'Survival Probability'!$A$3:$F$98,6)/(1+Main!$B$5)^(OptimumBenefits!FT5-OptimumBenefits!$A5))*(VLOOKUP(FT5,'Survival Probability'!$A$3:$F$98,3)/VLOOKUP($A5,'Survival Probability'!$A$3:$F$98,3)))</f>
        <v>0.26608467636171507</v>
      </c>
      <c r="FX5" s="228">
        <f t="shared" ca="1" si="67"/>
        <v>0</v>
      </c>
      <c r="FY5" s="169">
        <f t="shared" si="108"/>
        <v>80</v>
      </c>
      <c r="FZ5" s="395">
        <f>IF($B5&lt;=Main!$B$10,0,HLOOKUP(FY5,ReplacementRates!$V$3:$AZ$56,ReplacementRates!$A6-3,1)*IF(Main!$B$29=0,Main!$B$32*$B5,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GA5" s="219">
        <f ca="1">FZ5*IF($B5=Salary!$B5,Salary!$J5,"")</f>
        <v>0</v>
      </c>
      <c r="GB5" s="218">
        <f ca="1">IF($B5&lt;Main!$B$10,0,(VLOOKUP(FY5,'Survival Probability'!$A$3:$F$98,6)/(1+Main!$B$5)^(OptimumBenefits!FY5-OptimumBenefits!$A5))*(VLOOKUP(FY5,'Survival Probability'!$A$3:$F$98,3)/VLOOKUP($A5,'Survival Probability'!$A$3:$F$98,3)))</f>
        <v>0.23629753038420215</v>
      </c>
      <c r="GC5" s="228">
        <f t="shared" ca="1" si="69"/>
        <v>0</v>
      </c>
      <c r="GD5" s="169">
        <f t="shared" si="108"/>
        <v>81</v>
      </c>
      <c r="GE5" s="395">
        <f>IF($B5&lt;=Main!$B$10,0,HLOOKUP(GD5,ReplacementRates!$V$3:$AZ$56,ReplacementRates!$A6-3,1)*IF(Main!$B$29=0,Main!$B$32*$B5,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GF5" s="219">
        <f ca="1">GE5*IF($B5=Salary!$B5,Salary!$J5,"")</f>
        <v>0</v>
      </c>
      <c r="GG5" s="218">
        <f ca="1">IF($B5&lt;Main!$B$10,0,(VLOOKUP(GD5,'Survival Probability'!$A$3:$F$98,6)/(1+Main!$B$5)^(OptimumBenefits!GD5-OptimumBenefits!$A5))*(VLOOKUP(GD5,'Survival Probability'!$A$3:$F$98,3)/VLOOKUP($A5,'Survival Probability'!$A$3:$F$98,3)))</f>
        <v>0.20902215106520075</v>
      </c>
      <c r="GH5" s="228">
        <f t="shared" ca="1" si="71"/>
        <v>0</v>
      </c>
      <c r="GI5" s="169">
        <f t="shared" si="108"/>
        <v>82</v>
      </c>
      <c r="GJ5" s="395">
        <f>IF($B5&lt;=Main!$B$10,0,HLOOKUP(GI5,ReplacementRates!$V$3:$AZ$56,ReplacementRates!$A6-3,1)*IF(Main!$B$29=0,Main!$B$32*$B5,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GK5" s="219">
        <f ca="1">GJ5*IF($B5=Salary!$B5,Salary!$J5,"")</f>
        <v>0</v>
      </c>
      <c r="GL5" s="218">
        <f ca="1">IF($B5&lt;Main!$B$10,0,(VLOOKUP(GI5,'Survival Probability'!$A$3:$F$98,6)/(1+Main!$B$5)^(OptimumBenefits!GI5-OptimumBenefits!$A5))*(VLOOKUP(GI5,'Survival Probability'!$A$3:$F$98,3)/VLOOKUP($A5,'Survival Probability'!$A$3:$F$98,3)))</f>
        <v>0.1841060952410831</v>
      </c>
      <c r="GM5" s="228">
        <f t="shared" ca="1" si="73"/>
        <v>0</v>
      </c>
      <c r="GN5" s="384"/>
      <c r="GO5" s="388"/>
      <c r="GP5" s="385"/>
      <c r="GQ5" s="386"/>
      <c r="GR5" s="387"/>
      <c r="GS5" s="384"/>
      <c r="GT5" s="388"/>
      <c r="GU5" s="385"/>
      <c r="GV5" s="386"/>
      <c r="GW5" s="387"/>
      <c r="GX5" s="384"/>
      <c r="GY5" s="388"/>
      <c r="GZ5" s="385"/>
      <c r="HA5" s="386"/>
      <c r="HB5" s="387"/>
      <c r="HC5" s="384"/>
      <c r="HD5" s="388"/>
      <c r="HE5" s="385"/>
      <c r="HF5" s="386"/>
      <c r="HG5" s="387"/>
      <c r="HH5" s="384"/>
      <c r="HI5" s="388"/>
      <c r="HJ5" s="385"/>
      <c r="HK5" s="386"/>
      <c r="HL5" s="387"/>
      <c r="HM5" s="384"/>
      <c r="HN5" s="388"/>
      <c r="HO5" s="385"/>
      <c r="HP5" s="386"/>
      <c r="HQ5" s="387"/>
      <c r="HR5" s="384"/>
      <c r="HS5" s="388"/>
      <c r="HT5" s="385"/>
      <c r="HU5" s="386"/>
      <c r="HV5" s="387"/>
      <c r="HW5" s="384"/>
      <c r="HX5" s="388"/>
      <c r="HY5" s="385"/>
      <c r="HZ5" s="386"/>
      <c r="IA5" s="387"/>
      <c r="IB5" s="384"/>
      <c r="IC5" s="388"/>
      <c r="ID5" s="385"/>
      <c r="IE5" s="386"/>
      <c r="IF5" s="387"/>
      <c r="IG5" s="384"/>
      <c r="IH5" s="388"/>
      <c r="II5" s="385"/>
      <c r="IJ5" s="386"/>
      <c r="IK5" s="387"/>
      <c r="IL5" s="384"/>
      <c r="IM5" s="388"/>
      <c r="IN5" s="385"/>
      <c r="IO5" s="386"/>
      <c r="IP5" s="387"/>
      <c r="IQ5" s="384"/>
      <c r="IR5" s="388"/>
      <c r="IS5" s="385"/>
      <c r="IT5" s="386"/>
      <c r="IU5" s="387"/>
      <c r="IV5" s="384"/>
      <c r="IW5" s="388"/>
      <c r="IX5" s="385"/>
      <c r="IY5" s="386"/>
      <c r="IZ5" s="387"/>
      <c r="JA5" s="384"/>
      <c r="JB5" s="388"/>
      <c r="JC5" s="385"/>
      <c r="JD5" s="386"/>
      <c r="JE5" s="387"/>
      <c r="JF5" s="384"/>
      <c r="JG5" s="388"/>
      <c r="JH5" s="385"/>
      <c r="JI5" s="386"/>
      <c r="JJ5" s="387"/>
      <c r="JK5" s="384"/>
      <c r="JL5" s="388"/>
      <c r="JM5" s="385"/>
      <c r="JN5" s="386"/>
      <c r="JO5" s="387"/>
      <c r="JP5" s="384"/>
      <c r="JQ5" s="388"/>
      <c r="JR5" s="385"/>
      <c r="JS5" s="386"/>
      <c r="JT5" s="387"/>
      <c r="JU5" s="384"/>
      <c r="JV5" s="388"/>
      <c r="JW5" s="385"/>
      <c r="JX5" s="386"/>
      <c r="JY5" s="387"/>
      <c r="JZ5" s="384"/>
      <c r="KA5" s="388"/>
      <c r="KB5" s="385"/>
      <c r="KC5" s="386"/>
      <c r="KD5" s="387"/>
      <c r="KE5" s="384"/>
      <c r="KF5" s="388"/>
      <c r="KG5" s="385"/>
      <c r="KH5" s="386"/>
      <c r="KI5" s="387"/>
    </row>
    <row r="6" spans="1:295">
      <c r="A6" s="172">
        <f t="shared" si="112"/>
        <v>31</v>
      </c>
      <c r="B6" s="172">
        <v>4</v>
      </c>
      <c r="C6" s="383">
        <f t="shared" ca="1" si="0"/>
        <v>64</v>
      </c>
      <c r="D6" s="217">
        <f t="shared" ca="1" si="1"/>
        <v>3664.4818134908423</v>
      </c>
      <c r="E6" s="217">
        <v>0</v>
      </c>
      <c r="F6" s="169">
        <f t="shared" si="113"/>
        <v>45</v>
      </c>
      <c r="G6" s="395">
        <f>IF($B6&lt;=Main!$B$10,0,HLOOKUP(F6,ReplacementRates!$V$3:$AZ$56,ReplacementRates!$A7-3,1)*IF(Main!$B$29=0,Main!$B$32*$B6,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H6" s="219">
        <f ca="1">G6*IF($B6=Salary!$B6,Salary!$J6,"")</f>
        <v>0</v>
      </c>
      <c r="I6" s="218">
        <f ca="1">IF($B6&lt;Main!$B$10,0,(VLOOKUP(F6,'Survival Probability'!$A$3:$F$98,6)/(1+Main!$B$5)^(OptimumBenefits!F6-OptimumBenefits!$A6))*(VLOOKUP(F6,'Survival Probability'!$A$3:$F$98,3)/VLOOKUP($A6,'Survival Probability'!$A$3:$F$98,3)))</f>
        <v>5.4584255099867098</v>
      </c>
      <c r="J6" s="228">
        <f t="shared" ca="1" si="74"/>
        <v>0</v>
      </c>
      <c r="K6" s="169">
        <f t="shared" si="114"/>
        <v>46</v>
      </c>
      <c r="L6" s="395">
        <f>IF($B6&lt;=Main!$B$10,0,HLOOKUP(K6,ReplacementRates!$V$3:$AZ$56,ReplacementRates!$A7-3,1)*IF(Main!$B$29=0,Main!$B$32*$B6,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M6" s="219">
        <f ca="1">L6*IF($B6=Salary!$B6,Salary!$J6,"")</f>
        <v>0</v>
      </c>
      <c r="N6" s="218">
        <f ca="1">IF($B6&lt;Main!$B$10,0,(VLOOKUP(K6,'Survival Probability'!$A$3:$F$98,6)/(1+Main!$B$5)^(OptimumBenefits!K6-OptimumBenefits!$A6))*(VLOOKUP(K6,'Survival Probability'!$A$3:$F$98,3)/VLOOKUP($A6,'Survival Probability'!$A$3:$F$98,3)))</f>
        <v>5.0733743402712053</v>
      </c>
      <c r="O6" s="228">
        <f t="shared" ca="1" si="75"/>
        <v>0</v>
      </c>
      <c r="P6" s="169">
        <f t="shared" si="76"/>
        <v>47</v>
      </c>
      <c r="Q6" s="395">
        <f>IF($B6&lt;=Main!$B$10,0,HLOOKUP(P6,ReplacementRates!$V$3:$AZ$56,ReplacementRates!$A7-3,1)*IF(Main!$B$29=0,Main!$B$32*$B6,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R6" s="219">
        <f ca="1">Q6*IF($B6=Salary!$B6,Salary!$J6,"")</f>
        <v>0</v>
      </c>
      <c r="S6" s="218">
        <f ca="1">IF($B6&lt;Main!$B$10,0,(VLOOKUP(P6,'Survival Probability'!$A$3:$F$98,6)/(1+Main!$B$5)^(OptimumBenefits!P6-OptimumBenefits!$A6))*(VLOOKUP(P6,'Survival Probability'!$A$3:$F$98,3)/VLOOKUP($A6,'Survival Probability'!$A$3:$F$98,3)))</f>
        <v>4.7137540613141491</v>
      </c>
      <c r="T6" s="228">
        <f t="shared" ca="1" si="3"/>
        <v>0</v>
      </c>
      <c r="U6" s="169">
        <f t="shared" si="76"/>
        <v>48</v>
      </c>
      <c r="V6" s="395">
        <f>IF($B6&lt;=Main!$B$10,0,HLOOKUP(U6,ReplacementRates!$V$3:$AZ$56,ReplacementRates!$A7-3,1)*IF(Main!$B$29=0,Main!$B$32*$B6,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W6" s="219">
        <f ca="1">V6*IF($B6=Salary!$B6,Salary!$J6,"")</f>
        <v>0</v>
      </c>
      <c r="X6" s="218">
        <f ca="1">IF($B6&lt;Main!$B$10,0,(VLOOKUP(U6,'Survival Probability'!$A$3:$F$98,6)/(1+Main!$B$5)^(OptimumBenefits!U6-OptimumBenefits!$A6))*(VLOOKUP(U6,'Survival Probability'!$A$3:$F$98,3)/VLOOKUP($A6,'Survival Probability'!$A$3:$F$98,3)))</f>
        <v>4.3778951002044222</v>
      </c>
      <c r="Y6" s="228">
        <f t="shared" ca="1" si="5"/>
        <v>0</v>
      </c>
      <c r="Z6" s="169">
        <f t="shared" si="76"/>
        <v>49</v>
      </c>
      <c r="AA6" s="395">
        <f>IF($B6&lt;=Main!$B$10,0,HLOOKUP(Z6,ReplacementRates!$V$3:$AZ$56,ReplacementRates!$A7-3,1)*IF(Main!$B$29=0,Main!$B$32*$B6,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B6" s="219">
        <f ca="1">AA6*IF($B6=Salary!$B6,Salary!$J6,"")</f>
        <v>0</v>
      </c>
      <c r="AC6" s="218">
        <f ca="1">IF($B6&lt;Main!$B$10,0,(VLOOKUP(Z6,'Survival Probability'!$A$3:$F$98,6)/(1+Main!$B$5)^(OptimumBenefits!Z6-OptimumBenefits!$A6))*(VLOOKUP(Z6,'Survival Probability'!$A$3:$F$98,3)/VLOOKUP($A6,'Survival Probability'!$A$3:$F$98,3)))</f>
        <v>4.0642371451562136</v>
      </c>
      <c r="AD6" s="228">
        <f t="shared" ca="1" si="7"/>
        <v>0</v>
      </c>
      <c r="AE6" s="169">
        <f t="shared" si="76"/>
        <v>50</v>
      </c>
      <c r="AF6" s="395">
        <f>IF($B6&lt;=Main!$B$10,0,HLOOKUP(AE6,ReplacementRates!$V$3:$AZ$56,ReplacementRates!$A7-3,1)*IF(Main!$B$29=0,Main!$B$32*$B6,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G6" s="219">
        <f ca="1">AF6*IF($B6=Salary!$B6,Salary!$J6,"")</f>
        <v>0</v>
      </c>
      <c r="AH6" s="218">
        <f ca="1">IF($B6&lt;Main!$B$10,0,(VLOOKUP(AE6,'Survival Probability'!$A$3:$F$98,6)/(1+Main!$B$5)^(OptimumBenefits!AE6-OptimumBenefits!$A6))*(VLOOKUP(AE6,'Survival Probability'!$A$3:$F$98,3)/VLOOKUP($A6,'Survival Probability'!$A$3:$F$98,3)))</f>
        <v>3.771324212535295</v>
      </c>
      <c r="AI6" s="228">
        <f t="shared" ca="1" si="9"/>
        <v>0</v>
      </c>
      <c r="AJ6" s="169">
        <f t="shared" si="80"/>
        <v>51</v>
      </c>
      <c r="AK6" s="395">
        <f>IF($B6&lt;=Main!$B$10,0,HLOOKUP(AJ6,ReplacementRates!$V$3:$AZ$56,ReplacementRates!$A7-3,1)*IF(Main!$B$29=0,Main!$B$32*$B6,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L6" s="219">
        <f ca="1">AK6*IF($B6=Salary!$B6,Salary!$J6,"")</f>
        <v>0</v>
      </c>
      <c r="AM6" s="218">
        <f ca="1">IF($B6&lt;Main!$B$10,0,(VLOOKUP(AJ6,'Survival Probability'!$A$3:$F$98,6)/(1+Main!$B$5)^(OptimumBenefits!AJ6-OptimumBenefits!$A6))*(VLOOKUP(AJ6,'Survival Probability'!$A$3:$F$98,3)/VLOOKUP($A6,'Survival Probability'!$A$3:$F$98,3)))</f>
        <v>3.4977964622139512</v>
      </c>
      <c r="AN6" s="228">
        <f t="shared" ca="1" si="11"/>
        <v>0</v>
      </c>
      <c r="AO6" s="169">
        <f t="shared" si="80"/>
        <v>52</v>
      </c>
      <c r="AP6" s="395">
        <f>IF($B6&lt;=Main!$B$10,0,HLOOKUP(AO6,ReplacementRates!$V$3:$AZ$56,ReplacementRates!$A7-3,1)*IF(Main!$B$29=0,Main!$B$32*$B6,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Q6" s="219">
        <f ca="1">AP6*IF($B6=Salary!$B6,Salary!$J6,"")</f>
        <v>0</v>
      </c>
      <c r="AR6" s="218">
        <f ca="1">IF($B6&lt;Main!$B$10,0,(VLOOKUP(AO6,'Survival Probability'!$A$3:$F$98,6)/(1+Main!$B$5)^(OptimumBenefits!AO6-OptimumBenefits!$A6))*(VLOOKUP(AO6,'Survival Probability'!$A$3:$F$98,3)/VLOOKUP($A6,'Survival Probability'!$A$3:$F$98,3)))</f>
        <v>3.2425581682247935</v>
      </c>
      <c r="AS6" s="228">
        <f t="shared" ca="1" si="13"/>
        <v>0</v>
      </c>
      <c r="AT6" s="169">
        <f t="shared" si="80"/>
        <v>53</v>
      </c>
      <c r="AU6" s="395">
        <f>IF($B6&lt;=Main!$B$10,0,HLOOKUP(AT6,ReplacementRates!$V$3:$AZ$56,ReplacementRates!$A7-3,1)*IF(Main!$B$29=0,Main!$B$32*$B6,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V6" s="219">
        <f ca="1">AU6*IF($B6=Salary!$B6,Salary!$J6,"")</f>
        <v>0</v>
      </c>
      <c r="AW6" s="218">
        <f ca="1">IF($B6&lt;Main!$B$10,0,(VLOOKUP(AT6,'Survival Probability'!$A$3:$F$98,6)/(1+Main!$B$5)^(OptimumBenefits!AT6-OptimumBenefits!$A6))*(VLOOKUP(AT6,'Survival Probability'!$A$3:$F$98,3)/VLOOKUP($A6,'Survival Probability'!$A$3:$F$98,3)))</f>
        <v>3.0044088736134773</v>
      </c>
      <c r="AX6" s="228">
        <f t="shared" ca="1" si="15"/>
        <v>0</v>
      </c>
      <c r="AY6" s="169">
        <f t="shared" si="80"/>
        <v>54</v>
      </c>
      <c r="AZ6" s="395">
        <f>IF($B6&lt;=Main!$B$10,0,HLOOKUP(AY6,ReplacementRates!$V$3:$AZ$56,ReplacementRates!$A7-3,1)*IF(Main!$B$29=0,Main!$B$32*$B6,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A6" s="219">
        <f ca="1">AZ6*IF($B6=Salary!$B6,Salary!$J6,"")</f>
        <v>0</v>
      </c>
      <c r="BB6" s="218">
        <f ca="1">IF($B6&lt;Main!$B$10,0,(VLOOKUP(AY6,'Survival Probability'!$A$3:$F$98,6)/(1+Main!$B$5)^(OptimumBenefits!AY6-OptimumBenefits!$A6))*(VLOOKUP(AY6,'Survival Probability'!$A$3:$F$98,3)/VLOOKUP($A6,'Survival Probability'!$A$3:$F$98,3)))</f>
        <v>2.7822281502292183</v>
      </c>
      <c r="BC6" s="228">
        <f t="shared" ca="1" si="17"/>
        <v>0</v>
      </c>
      <c r="BD6" s="169">
        <f t="shared" si="84"/>
        <v>55</v>
      </c>
      <c r="BE6" s="395">
        <f>IF($B6&lt;=Main!$B$10,0,HLOOKUP(BD6,ReplacementRates!$V$3:$AZ$56,ReplacementRates!$A7-3,1)*IF(Main!$B$29=0,Main!$B$32*$B6,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F6" s="219">
        <f ca="1">BE6*IF($B6=Salary!$B6,Salary!$J6,"")</f>
        <v>0</v>
      </c>
      <c r="BG6" s="218">
        <f ca="1">IF($B6&lt;Main!$B$10,0,(VLOOKUP(BD6,'Survival Probability'!$A$3:$F$98,6)/(1+Main!$B$5)^(OptimumBenefits!BD6-OptimumBenefits!$A6))*(VLOOKUP(BD6,'Survival Probability'!$A$3:$F$98,3)/VLOOKUP($A6,'Survival Probability'!$A$3:$F$98,3)))</f>
        <v>2.5749698907171155</v>
      </c>
      <c r="BH6" s="228">
        <f t="shared" ca="1" si="19"/>
        <v>0</v>
      </c>
      <c r="BI6" s="169">
        <f t="shared" si="84"/>
        <v>56</v>
      </c>
      <c r="BJ6" s="395">
        <f>IF($B6&lt;=Main!$B$10,0,HLOOKUP(BI6,ReplacementRates!$V$3:$AZ$56,ReplacementRates!$A7-3,1)*IF(Main!$B$29=0,Main!$B$32*$B6,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K6" s="219">
        <f ca="1">BJ6*IF($B6=Salary!$B6,Salary!$J6,"")</f>
        <v>0</v>
      </c>
      <c r="BL6" s="218">
        <f ca="1">IF($B6&lt;Main!$B$10,0,(VLOOKUP(BI6,'Survival Probability'!$A$3:$F$98,6)/(1+Main!$B$5)^(OptimumBenefits!BI6-OptimumBenefits!$A6))*(VLOOKUP(BI6,'Survival Probability'!$A$3:$F$98,3)/VLOOKUP($A6,'Survival Probability'!$A$3:$F$98,3)))</f>
        <v>2.381658051332523</v>
      </c>
      <c r="BM6" s="228">
        <f t="shared" ca="1" si="21"/>
        <v>0</v>
      </c>
      <c r="BN6" s="169">
        <f t="shared" si="84"/>
        <v>57</v>
      </c>
      <c r="BO6" s="395">
        <f>IF($B6&lt;=Main!$B$10,0,HLOOKUP(BN6,ReplacementRates!$V$3:$AZ$56,ReplacementRates!$A7-3,1)*IF(Main!$B$29=0,Main!$B$32*$B6,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P6" s="219">
        <f ca="1">BO6*IF($B6=Salary!$B6,Salary!$J6,"")</f>
        <v>0</v>
      </c>
      <c r="BQ6" s="218">
        <f ca="1">IF($B6&lt;Main!$B$10,0,(VLOOKUP(BN6,'Survival Probability'!$A$3:$F$98,6)/(1+Main!$B$5)^(OptimumBenefits!BN6-OptimumBenefits!$A6))*(VLOOKUP(BN6,'Survival Probability'!$A$3:$F$98,3)/VLOOKUP($A6,'Survival Probability'!$A$3:$F$98,3)))</f>
        <v>2.2013807583324017</v>
      </c>
      <c r="BR6" s="228">
        <f t="shared" ca="1" si="23"/>
        <v>0</v>
      </c>
      <c r="BS6" s="169">
        <f t="shared" si="84"/>
        <v>58</v>
      </c>
      <c r="BT6" s="395">
        <f>IF($B6&lt;=Main!$B$10,0,HLOOKUP(BS6,ReplacementRates!$V$3:$AZ$56,ReplacementRates!$A7-3,1)*IF(Main!$B$29=0,Main!$B$32*$B6,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U6" s="219">
        <f ca="1">BT6*IF($B6=Salary!$B6,Salary!$J6,"")</f>
        <v>0</v>
      </c>
      <c r="BV6" s="218">
        <f ca="1">IF($B6&lt;Main!$B$10,0,(VLOOKUP(BS6,'Survival Probability'!$A$3:$F$98,6)/(1+Main!$B$5)^(OptimumBenefits!BS6-OptimumBenefits!$A6))*(VLOOKUP(BS6,'Survival Probability'!$A$3:$F$98,3)/VLOOKUP($A6,'Survival Probability'!$A$3:$F$98,3)))</f>
        <v>2.0332861868226439</v>
      </c>
      <c r="BW6" s="228">
        <f t="shared" ca="1" si="25"/>
        <v>0</v>
      </c>
      <c r="BX6" s="169">
        <f t="shared" si="88"/>
        <v>59</v>
      </c>
      <c r="BY6" s="395">
        <f>IF($B6&lt;=Main!$B$10,0,HLOOKUP(BX6,ReplacementRates!$V$3:$AZ$56,ReplacementRates!$A7-3,1)*IF(Main!$B$29=0,Main!$B$32*$B6,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Z6" s="219">
        <f ca="1">BY6*IF($B6=Salary!$B6,Salary!$J6,"")</f>
        <v>0</v>
      </c>
      <c r="CA6" s="218">
        <f ca="1">IF($B6&lt;Main!$B$10,0,(VLOOKUP(BX6,'Survival Probability'!$A$3:$F$98,6)/(1+Main!$B$5)^(OptimumBenefits!BX6-OptimumBenefits!$A6))*(VLOOKUP(BX6,'Survival Probability'!$A$3:$F$98,3)/VLOOKUP($A6,'Survival Probability'!$A$3:$F$98,3)))</f>
        <v>1.8765774926003893</v>
      </c>
      <c r="CB6" s="228">
        <f t="shared" ca="1" si="27"/>
        <v>0</v>
      </c>
      <c r="CC6" s="169">
        <f t="shared" si="88"/>
        <v>60</v>
      </c>
      <c r="CD6" s="395">
        <f>IF($B6&lt;=Main!$B$10,0,HLOOKUP(CC6,ReplacementRates!$V$3:$AZ$56,ReplacementRates!$A7-3,1)*IF(Main!$B$29=0,Main!$B$32*$B6,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4.200000000000001E-2</v>
      </c>
      <c r="CE6" s="219">
        <f ca="1">CD6*IF($B6=Salary!$B6,Salary!$J6,"")</f>
        <v>1927.3575510069738</v>
      </c>
      <c r="CF6" s="218">
        <f ca="1">IF($B6&lt;Main!$B$10,0,(VLOOKUP(CC6,'Survival Probability'!$A$3:$F$98,6)/(1+Main!$B$5)^(OptimumBenefits!CC6-OptimumBenefits!$A6))*(VLOOKUP(CC6,'Survival Probability'!$A$3:$F$98,3)/VLOOKUP($A6,'Survival Probability'!$A$3:$F$98,3)))</f>
        <v>1.7305094928036213</v>
      </c>
      <c r="CG6" s="228">
        <f t="shared" ca="1" si="29"/>
        <v>3335.310538044308</v>
      </c>
      <c r="CH6" s="169">
        <f t="shared" si="88"/>
        <v>61</v>
      </c>
      <c r="CI6" s="395">
        <f>IF($B6&lt;=Main!$B$10,0,HLOOKUP(CH6,ReplacementRates!$V$3:$AZ$56,ReplacementRates!$A7-3,1)*IF(Main!$B$29=0,Main!$B$32*$B6,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4.760000000000001E-2</v>
      </c>
      <c r="CJ6" s="219">
        <f ca="1">CI6*IF($B6=Salary!$B6,Salary!$J6,"")</f>
        <v>2184.3385578079037</v>
      </c>
      <c r="CK6" s="218">
        <f ca="1">IF($B6&lt;Main!$B$10,0,(VLOOKUP(CH6,'Survival Probability'!$A$3:$F$98,6)/(1+Main!$B$5)^(OptimumBenefits!CH6-OptimumBenefits!$A6))*(VLOOKUP(CH6,'Survival Probability'!$A$3:$F$98,3)/VLOOKUP($A6,'Survival Probability'!$A$3:$F$98,3)))</f>
        <v>1.5943867017449349</v>
      </c>
      <c r="CL6" s="228">
        <f t="shared" ca="1" si="31"/>
        <v>3482.6803486776316</v>
      </c>
      <c r="CM6" s="169">
        <f t="shared" si="88"/>
        <v>62</v>
      </c>
      <c r="CN6" s="395">
        <f>IF($B6&lt;=Main!$B$10,0,HLOOKUP(CM6,ReplacementRates!$V$3:$AZ$56,ReplacementRates!$A7-3,1)*IF(Main!$B$29=0,Main!$B$32*$B6,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5.3200000000000004E-2</v>
      </c>
      <c r="CO6" s="219">
        <f ca="1">CN6*IF($B6=Salary!$B6,Salary!$J6,"")</f>
        <v>2441.3195646088334</v>
      </c>
      <c r="CP6" s="218">
        <f ca="1">IF($B6&lt;Main!$B$10,0,(VLOOKUP(CM6,'Survival Probability'!$A$3:$F$98,6)/(1+Main!$B$5)^(OptimumBenefits!CM6-OptimumBenefits!$A6))*(VLOOKUP(CM6,'Survival Probability'!$A$3:$F$98,3)/VLOOKUP($A6,'Survival Probability'!$A$3:$F$98,3)))</f>
        <v>1.4676634409911942</v>
      </c>
      <c r="CQ6" s="228">
        <f t="shared" ca="1" si="33"/>
        <v>3583.0354727529243</v>
      </c>
      <c r="CR6" s="169">
        <f t="shared" si="92"/>
        <v>63</v>
      </c>
      <c r="CS6" s="395">
        <f>IF($B6&lt;=Main!$B$10,0,HLOOKUP(CR6,ReplacementRates!$V$3:$AZ$56,ReplacementRates!$A7-3,1)*IF(Main!$B$29=0,Main!$B$32*$B6,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5.8800000000000012E-2</v>
      </c>
      <c r="CT6" s="219">
        <f ca="1">CS6*IF($B6=Salary!$B6,Salary!$J6,"")</f>
        <v>2698.3005714097635</v>
      </c>
      <c r="CU6" s="218">
        <f ca="1">IF($B6&lt;Main!$B$10,0,(VLOOKUP(CR6,'Survival Probability'!$A$3:$F$98,6)/(1+Main!$B$5)^(OptimumBenefits!CR6-OptimumBenefits!$A6))*(VLOOKUP(CR6,'Survival Probability'!$A$3:$F$98,3)/VLOOKUP($A6,'Survival Probability'!$A$3:$F$98,3)))</f>
        <v>1.3497200342520583</v>
      </c>
      <c r="CV6" s="228">
        <f t="shared" ca="1" si="35"/>
        <v>3641.9503396655346</v>
      </c>
      <c r="CW6" s="169">
        <f t="shared" si="92"/>
        <v>64</v>
      </c>
      <c r="CX6" s="395">
        <f>IF($B6&lt;=Main!$B$10,0,HLOOKUP(CW6,ReplacementRates!$V$3:$AZ$56,ReplacementRates!$A7-3,1)*IF(Main!$B$29=0,Main!$B$32*$B6,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6.4400000000000013E-2</v>
      </c>
      <c r="CY6" s="219">
        <f ca="1">CX6*IF($B6=Salary!$B6,Salary!$J6,"")</f>
        <v>2955.2815782106932</v>
      </c>
      <c r="CZ6" s="218">
        <f ca="1">IF($B6&lt;Main!$B$10,0,(VLOOKUP(CW6,'Survival Probability'!$A$3:$F$98,6)/(1+Main!$B$5)^(OptimumBenefits!CW6-OptimumBenefits!$A6))*(VLOOKUP(CW6,'Survival Probability'!$A$3:$F$98,3)/VLOOKUP($A6,'Survival Probability'!$A$3:$F$98,3)))</f>
        <v>1.2399772124961244</v>
      </c>
      <c r="DA6" s="228">
        <f t="shared" ca="1" si="37"/>
        <v>3664.4818134908423</v>
      </c>
      <c r="DB6" s="169">
        <f t="shared" si="92"/>
        <v>65</v>
      </c>
      <c r="DC6" s="395">
        <f>IF($B6&lt;=Main!$B$10,0,HLOOKUP(DB6,ReplacementRates!$V$3:$AZ$56,ReplacementRates!$A7-3,1)*IF(Main!$B$29=0,Main!$B$32*$B6,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D6" s="219">
        <f ca="1">DC6*IF($B6=Salary!$B6,Salary!$J6,"")</f>
        <v>3212.2625850116228</v>
      </c>
      <c r="DE6" s="218">
        <f ca="1">IF($B6&lt;Main!$B$10,0,(VLOOKUP(DB6,'Survival Probability'!$A$3:$F$98,6)/(1+Main!$B$5)^(OptimumBenefits!DB6-OptimumBenefits!$A6))*(VLOOKUP(DB6,'Survival Probability'!$A$3:$F$98,3)/VLOOKUP($A6,'Survival Probability'!$A$3:$F$98,3)))</f>
        <v>1.1378936275170524</v>
      </c>
      <c r="DF6" s="228">
        <f t="shared" ca="1" si="39"/>
        <v>3655.2131253961793</v>
      </c>
      <c r="DG6" s="169">
        <f t="shared" si="92"/>
        <v>66</v>
      </c>
      <c r="DH6" s="395">
        <f>IF($B6&lt;=Main!$B$10,0,HLOOKUP(DG6,ReplacementRates!$V$3:$AZ$56,ReplacementRates!$A7-3,1)*IF(Main!$B$29=0,Main!$B$32*$B6,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I6" s="219">
        <f ca="1">DH6*IF($B6=Salary!$B6,Salary!$J6,"")</f>
        <v>3212.2625850116228</v>
      </c>
      <c r="DJ6" s="218">
        <f ca="1">IF($B6&lt;Main!$B$10,0,(VLOOKUP(DG6,'Survival Probability'!$A$3:$F$98,6)/(1+Main!$B$5)^(OptimumBenefits!DG6-OptimumBenefits!$A6))*(VLOOKUP(DG6,'Survival Probability'!$A$3:$F$98,3)/VLOOKUP($A6,'Survival Probability'!$A$3:$F$98,3)))</f>
        <v>1.0429652327741843</v>
      </c>
      <c r="DK6" s="228">
        <f t="shared" ca="1" si="41"/>
        <v>3350.27819470845</v>
      </c>
      <c r="DL6" s="169">
        <f t="shared" si="96"/>
        <v>67</v>
      </c>
      <c r="DM6" s="395">
        <f>IF($B6&lt;=Main!$B$10,0,HLOOKUP(DL6,ReplacementRates!$V$3:$AZ$56,ReplacementRates!$A7-3,1)*IF(Main!$B$29=0,Main!$B$32*$B6,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N6" s="219">
        <f ca="1">DM6*IF($B6=Salary!$B6,Salary!$J6,"")</f>
        <v>3212.2625850116228</v>
      </c>
      <c r="DO6" s="218">
        <f ca="1">IF($B6&lt;Main!$B$10,0,(VLOOKUP(DL6,'Survival Probability'!$A$3:$F$98,6)/(1+Main!$B$5)^(OptimumBenefits!DL6-OptimumBenefits!$A6))*(VLOOKUP(DL6,'Survival Probability'!$A$3:$F$98,3)/VLOOKUP($A6,'Survival Probability'!$A$3:$F$98,3)))</f>
        <v>0.95472154404462672</v>
      </c>
      <c r="DP6" s="228">
        <f t="shared" ca="1" si="43"/>
        <v>3066.8162950390806</v>
      </c>
      <c r="DQ6" s="169">
        <f t="shared" si="96"/>
        <v>68</v>
      </c>
      <c r="DR6" s="395">
        <f>IF($B6&lt;=Main!$B$10,0,HLOOKUP(DQ6,ReplacementRates!$V$3:$AZ$56,ReplacementRates!$A7-3,1)*IF(Main!$B$29=0,Main!$B$32*$B6,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S6" s="219">
        <f ca="1">DR6*IF($B6=Salary!$B6,Salary!$J6,"")</f>
        <v>3212.2625850116228</v>
      </c>
      <c r="DT6" s="218">
        <f ca="1">IF($B6&lt;Main!$B$10,0,(VLOOKUP(DQ6,'Survival Probability'!$A$3:$F$98,6)/(1+Main!$B$5)^(OptimumBenefits!DQ6-OptimumBenefits!$A6))*(VLOOKUP(DQ6,'Survival Probability'!$A$3:$F$98,3)/VLOOKUP($A6,'Survival Probability'!$A$3:$F$98,3)))</f>
        <v>0.87272546995828726</v>
      </c>
      <c r="DU6" s="228">
        <f t="shared" ca="1" si="45"/>
        <v>2803.4233741336911</v>
      </c>
      <c r="DV6" s="169">
        <f t="shared" si="96"/>
        <v>69</v>
      </c>
      <c r="DW6" s="395">
        <f>IF($B6&lt;=Main!$B$10,0,HLOOKUP(DV6,ReplacementRates!$V$3:$AZ$56,ReplacementRates!$A7-3,1)*IF(Main!$B$29=0,Main!$B$32*$B6,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X6" s="219">
        <f ca="1">DW6*IF($B6=Salary!$B6,Salary!$J6,"")</f>
        <v>3212.2625850116228</v>
      </c>
      <c r="DY6" s="218">
        <f ca="1">IF($B6&lt;Main!$B$10,0,(VLOOKUP(DV6,'Survival Probability'!$A$3:$F$98,6)/(1+Main!$B$5)^(OptimumBenefits!DV6-OptimumBenefits!$A6))*(VLOOKUP(DV6,'Survival Probability'!$A$3:$F$98,3)/VLOOKUP($A6,'Survival Probability'!$A$3:$F$98,3)))</f>
        <v>0.79657025371859558</v>
      </c>
      <c r="DZ6" s="228">
        <f t="shared" ca="1" si="47"/>
        <v>2558.79282235346</v>
      </c>
      <c r="EA6" s="169">
        <f t="shared" si="96"/>
        <v>70</v>
      </c>
      <c r="EB6" s="395">
        <f>IF($B6&lt;=Main!$B$10,0,HLOOKUP(EA6,ReplacementRates!$V$3:$AZ$56,ReplacementRates!$A7-3,1)*IF(Main!$B$29=0,Main!$B$32*$B6,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C6" s="219">
        <f ca="1">EB6*IF($B6=Salary!$B6,Salary!$J6,"")</f>
        <v>3212.2625850116228</v>
      </c>
      <c r="ED6" s="218">
        <f ca="1">IF($B6&lt;Main!$B$10,0,(VLOOKUP(EA6,'Survival Probability'!$A$3:$F$98,6)/(1+Main!$B$5)^(OptimumBenefits!EA6-OptimumBenefits!$A6))*(VLOOKUP(EA6,'Survival Probability'!$A$3:$F$98,3)/VLOOKUP($A6,'Survival Probability'!$A$3:$F$98,3)))</f>
        <v>0.72587773816854384</v>
      </c>
      <c r="EE6" s="228">
        <f t="shared" ca="1" si="49"/>
        <v>2331.7098996116765</v>
      </c>
      <c r="EF6" s="169">
        <f t="shared" si="100"/>
        <v>71</v>
      </c>
      <c r="EG6" s="395">
        <f>IF($B6&lt;=Main!$B$10,0,HLOOKUP(EF6,ReplacementRates!$V$3:$AZ$56,ReplacementRates!$A7-3,1)*IF(Main!$B$29=0,Main!$B$32*$B6,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H6" s="219">
        <f ca="1">EG6*IF($B6=Salary!$B6,Salary!$J6,"")</f>
        <v>3212.2625850116228</v>
      </c>
      <c r="EI6" s="218">
        <f ca="1">IF($B6&lt;Main!$B$10,0,(VLOOKUP(EF6,'Survival Probability'!$A$3:$F$98,6)/(1+Main!$B$5)^(OptimumBenefits!EF6-OptimumBenefits!$A6))*(VLOOKUP(EF6,'Survival Probability'!$A$3:$F$98,3)/VLOOKUP($A6,'Survival Probability'!$A$3:$F$98,3)))</f>
        <v>0.66029658101437483</v>
      </c>
      <c r="EJ6" s="228">
        <f t="shared" ca="1" si="51"/>
        <v>2121.0460022035722</v>
      </c>
      <c r="EK6" s="169">
        <f t="shared" si="100"/>
        <v>72</v>
      </c>
      <c r="EL6" s="395">
        <f>IF($B6&lt;=Main!$B$10,0,HLOOKUP(EK6,ReplacementRates!$V$3:$AZ$56,ReplacementRates!$A7-3,1)*IF(Main!$B$29=0,Main!$B$32*$B6,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M6" s="219">
        <f ca="1">EL6*IF($B6=Salary!$B6,Salary!$J6,"")</f>
        <v>3212.2625850116228</v>
      </c>
      <c r="EN6" s="218">
        <f ca="1">IF($B6&lt;Main!$B$10,0,(VLOOKUP(EK6,'Survival Probability'!$A$3:$F$98,6)/(1+Main!$B$5)^(OptimumBenefits!EK6-OptimumBenefits!$A6))*(VLOOKUP(EK6,'Survival Probability'!$A$3:$F$98,3)/VLOOKUP($A6,'Survival Probability'!$A$3:$F$98,3)))</f>
        <v>0.59949948534765252</v>
      </c>
      <c r="EO6" s="228">
        <f t="shared" ca="1" si="53"/>
        <v>1925.7497665159879</v>
      </c>
      <c r="EP6" s="169">
        <f t="shared" si="100"/>
        <v>73</v>
      </c>
      <c r="EQ6" s="395">
        <f>IF($B6&lt;=Main!$B$10,0,HLOOKUP(EP6,ReplacementRates!$V$3:$AZ$56,ReplacementRates!$A7-3,1)*IF(Main!$B$29=0,Main!$B$32*$B6,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R6" s="219">
        <f ca="1">EQ6*IF($B6=Salary!$B6,Salary!$J6,"")</f>
        <v>3212.2625850116228</v>
      </c>
      <c r="ES6" s="218">
        <f ca="1">IF($B6&lt;Main!$B$10,0,(VLOOKUP(EP6,'Survival Probability'!$A$3:$F$98,6)/(1+Main!$B$5)^(OptimumBenefits!EP6-OptimumBenefits!$A6))*(VLOOKUP(EP6,'Survival Probability'!$A$3:$F$98,3)/VLOOKUP($A6,'Survival Probability'!$A$3:$F$98,3)))</f>
        <v>0.54318268347260479</v>
      </c>
      <c r="ET6" s="228">
        <f t="shared" ca="1" si="55"/>
        <v>1744.8454109452596</v>
      </c>
      <c r="EU6" s="169">
        <f t="shared" si="100"/>
        <v>74</v>
      </c>
      <c r="EV6" s="395">
        <f>IF($B6&lt;=Main!$B$10,0,HLOOKUP(EU6,ReplacementRates!$V$3:$AZ$56,ReplacementRates!$A7-3,1)*IF(Main!$B$29=0,Main!$B$32*$B6,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W6" s="219">
        <f ca="1">EV6*IF($B6=Salary!$B6,Salary!$J6,"")</f>
        <v>3212.2625850116228</v>
      </c>
      <c r="EX6" s="218">
        <f ca="1">IF($B6&lt;Main!$B$10,0,(VLOOKUP(EU6,'Survival Probability'!$A$3:$F$98,6)/(1+Main!$B$5)^(OptimumBenefits!EU6-OptimumBenefits!$A6))*(VLOOKUP(EU6,'Survival Probability'!$A$3:$F$98,3)/VLOOKUP($A6,'Survival Probability'!$A$3:$F$98,3)))</f>
        <v>0.49106286152836981</v>
      </c>
      <c r="EY6" s="228">
        <f t="shared" ca="1" si="57"/>
        <v>1577.4228569763259</v>
      </c>
      <c r="EZ6" s="169">
        <f t="shared" si="104"/>
        <v>75</v>
      </c>
      <c r="FA6" s="395">
        <f>IF($B6&lt;=Main!$B$10,0,HLOOKUP(EZ6,ReplacementRates!$V$3:$AZ$56,ReplacementRates!$A7-3,1)*IF(Main!$B$29=0,Main!$B$32*$B6,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B6" s="219">
        <f ca="1">FA6*IF($B6=Salary!$B6,Salary!$J6,"")</f>
        <v>3212.2625850116228</v>
      </c>
      <c r="FC6" s="218">
        <f ca="1">IF($B6&lt;Main!$B$10,0,(VLOOKUP(EZ6,'Survival Probability'!$A$3:$F$98,6)/(1+Main!$B$5)^(OptimumBenefits!EZ6-OptimumBenefits!$A6))*(VLOOKUP(EZ6,'Survival Probability'!$A$3:$F$98,3)/VLOOKUP($A6,'Survival Probability'!$A$3:$F$98,3)))</f>
        <v>0.4428766418895218</v>
      </c>
      <c r="FD6" s="228">
        <f t="shared" ca="1" si="59"/>
        <v>1422.636066517302</v>
      </c>
      <c r="FE6" s="169">
        <f t="shared" si="104"/>
        <v>76</v>
      </c>
      <c r="FF6" s="395">
        <f>IF($B6&lt;=Main!$B$10,0,HLOOKUP(FE6,ReplacementRates!$V$3:$AZ$56,ReplacementRates!$A7-3,1)*IF(Main!$B$29=0,Main!$B$32*$B6,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G6" s="219">
        <f ca="1">FF6*IF($B6=Salary!$B6,Salary!$J6,"")</f>
        <v>3212.2625850116228</v>
      </c>
      <c r="FH6" s="218">
        <f ca="1">IF($B6&lt;Main!$B$10,0,(VLOOKUP(FE6,'Survival Probability'!$A$3:$F$98,6)/(1+Main!$B$5)^(OptimumBenefits!FE6-OptimumBenefits!$A6))*(VLOOKUP(FE6,'Survival Probability'!$A$3:$F$98,3)/VLOOKUP($A6,'Survival Probability'!$A$3:$F$98,3)))</f>
        <v>0.39837935350184933</v>
      </c>
      <c r="FI6" s="228">
        <f t="shared" ca="1" si="61"/>
        <v>1279.6990918951096</v>
      </c>
      <c r="FJ6" s="169">
        <f t="shared" si="104"/>
        <v>77</v>
      </c>
      <c r="FK6" s="395">
        <f>IF($B6&lt;=Main!$B$10,0,HLOOKUP(FJ6,ReplacementRates!$V$3:$AZ$56,ReplacementRates!$A7-3,1)*IF(Main!$B$29=0,Main!$B$32*$B6,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L6" s="219">
        <f ca="1">FK6*IF($B6=Salary!$B6,Salary!$J6,"")</f>
        <v>3212.2625850116228</v>
      </c>
      <c r="FM6" s="218">
        <f ca="1">IF($B6&lt;Main!$B$10,0,(VLOOKUP(FJ6,'Survival Probability'!$A$3:$F$98,6)/(1+Main!$B$5)^(OptimumBenefits!FJ6-OptimumBenefits!$A6))*(VLOOKUP(FJ6,'Survival Probability'!$A$3:$F$98,3)/VLOOKUP($A6,'Survival Probability'!$A$3:$F$98,3)))</f>
        <v>0.35734173627042221</v>
      </c>
      <c r="FN6" s="228">
        <f t="shared" ca="1" si="63"/>
        <v>1147.8754894845681</v>
      </c>
      <c r="FO6" s="169">
        <f t="shared" si="104"/>
        <v>78</v>
      </c>
      <c r="FP6" s="395">
        <f>IF($B6&lt;=Main!$B$10,0,HLOOKUP(FO6,ReplacementRates!$V$3:$AZ$56,ReplacementRates!$A7-3,1)*IF(Main!$B$29=0,Main!$B$32*$B6,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Q6" s="219">
        <f ca="1">FP6*IF($B6=Salary!$B6,Salary!$J6,"")</f>
        <v>3212.2625850116228</v>
      </c>
      <c r="FR6" s="218">
        <f ca="1">IF($B6&lt;Main!$B$10,0,(VLOOKUP(FO6,'Survival Probability'!$A$3:$F$98,6)/(1+Main!$B$5)^(OptimumBenefits!FO6-OptimumBenefits!$A6))*(VLOOKUP(FO6,'Survival Probability'!$A$3:$F$98,3)/VLOOKUP($A6,'Survival Probability'!$A$3:$F$98,3)))</f>
        <v>0.31955004586285196</v>
      </c>
      <c r="FS6" s="228">
        <f t="shared" ca="1" si="65"/>
        <v>1026.4786563639875</v>
      </c>
      <c r="FT6" s="169">
        <f t="shared" si="108"/>
        <v>79</v>
      </c>
      <c r="FU6" s="395">
        <f>IF($B6&lt;=Main!$B$10,0,HLOOKUP(FT6,ReplacementRates!$V$3:$AZ$56,ReplacementRates!$A7-3,1)*IF(Main!$B$29=0,Main!$B$32*$B6,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V6" s="219">
        <f ca="1">FU6*IF($B6=Salary!$B6,Salary!$J6,"")</f>
        <v>3212.2625850116228</v>
      </c>
      <c r="FW6" s="218">
        <f ca="1">IF($B6&lt;Main!$B$10,0,(VLOOKUP(FT6,'Survival Probability'!$A$3:$F$98,6)/(1+Main!$B$5)^(OptimumBenefits!FT6-OptimumBenefits!$A6))*(VLOOKUP(FT6,'Survival Probability'!$A$3:$F$98,3)/VLOOKUP($A6,'Survival Probability'!$A$3:$F$98,3)))</f>
        <v>0.28480504430459619</v>
      </c>
      <c r="FX6" s="228">
        <f t="shared" ca="1" si="67"/>
        <v>914.86858784223193</v>
      </c>
      <c r="FY6" s="169">
        <f t="shared" si="108"/>
        <v>80</v>
      </c>
      <c r="FZ6" s="395">
        <f>IF($B6&lt;=Main!$B$10,0,HLOOKUP(FY6,ReplacementRates!$V$3:$AZ$56,ReplacementRates!$A7-3,1)*IF(Main!$B$29=0,Main!$B$32*$B6,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A6" s="219">
        <f ca="1">FZ6*IF($B6=Salary!$B6,Salary!$J6,"")</f>
        <v>3212.2625850116228</v>
      </c>
      <c r="GB6" s="218">
        <f ca="1">IF($B6&lt;Main!$B$10,0,(VLOOKUP(FY6,'Survival Probability'!$A$3:$F$98,6)/(1+Main!$B$5)^(OptimumBenefits!FY6-OptimumBenefits!$A6))*(VLOOKUP(FY6,'Survival Probability'!$A$3:$F$98,3)/VLOOKUP($A6,'Survival Probability'!$A$3:$F$98,3)))</f>
        <v>0.25292222585059193</v>
      </c>
      <c r="GC6" s="228">
        <f t="shared" ca="1" si="69"/>
        <v>812.45260301771589</v>
      </c>
      <c r="GD6" s="169">
        <f t="shared" si="108"/>
        <v>81</v>
      </c>
      <c r="GE6" s="395">
        <f>IF($B6&lt;=Main!$B$10,0,HLOOKUP(GD6,ReplacementRates!$V$3:$AZ$56,ReplacementRates!$A7-3,1)*IF(Main!$B$29=0,Main!$B$32*$B6,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F6" s="219">
        <f ca="1">GE6*IF($B6=Salary!$B6,Salary!$J6,"")</f>
        <v>3212.2625850116228</v>
      </c>
      <c r="GG6" s="218">
        <f ca="1">IF($B6&lt;Main!$B$10,0,(VLOOKUP(GD6,'Survival Probability'!$A$3:$F$98,6)/(1+Main!$B$5)^(OptimumBenefits!GD6-OptimumBenefits!$A6))*(VLOOKUP(GD6,'Survival Probability'!$A$3:$F$98,3)/VLOOKUP($A6,'Survival Probability'!$A$3:$F$98,3)))</f>
        <v>0.22372788921463768</v>
      </c>
      <c r="GH6" s="228">
        <f t="shared" ca="1" si="71"/>
        <v>718.67272774780599</v>
      </c>
      <c r="GI6" s="169">
        <f t="shared" si="108"/>
        <v>82</v>
      </c>
      <c r="GJ6" s="395">
        <f>IF($B6&lt;=Main!$B$10,0,HLOOKUP(GI6,ReplacementRates!$V$3:$AZ$56,ReplacementRates!$A7-3,1)*IF(Main!$B$29=0,Main!$B$32*$B6,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K6" s="219">
        <f ca="1">GJ6*IF($B6=Salary!$B6,Salary!$J6,"")</f>
        <v>3212.2625850116228</v>
      </c>
      <c r="GL6" s="218">
        <f ca="1">IF($B6&lt;Main!$B$10,0,(VLOOKUP(GI6,'Survival Probability'!$A$3:$F$98,6)/(1+Main!$B$5)^(OptimumBenefits!GI6-OptimumBenefits!$A6))*(VLOOKUP(GI6,'Survival Probability'!$A$3:$F$98,3)/VLOOKUP($A6,'Survival Probability'!$A$3:$F$98,3)))</f>
        <v>0.19705886610547882</v>
      </c>
      <c r="GM6" s="228">
        <f t="shared" ca="1" si="73"/>
        <v>633.00482263544461</v>
      </c>
      <c r="GN6" s="384"/>
      <c r="GO6" s="388"/>
      <c r="GP6" s="385"/>
      <c r="GQ6" s="386"/>
      <c r="GR6" s="387"/>
      <c r="GS6" s="384"/>
      <c r="GT6" s="388"/>
      <c r="GU6" s="385"/>
      <c r="GV6" s="386"/>
      <c r="GW6" s="387"/>
      <c r="GX6" s="384"/>
      <c r="GY6" s="388"/>
      <c r="GZ6" s="385"/>
      <c r="HA6" s="386"/>
      <c r="HB6" s="387"/>
      <c r="HC6" s="384"/>
      <c r="HD6" s="388"/>
      <c r="HE6" s="385"/>
      <c r="HF6" s="386"/>
      <c r="HG6" s="387"/>
      <c r="HH6" s="384"/>
      <c r="HI6" s="388"/>
      <c r="HJ6" s="385"/>
      <c r="HK6" s="386"/>
      <c r="HL6" s="387"/>
      <c r="HM6" s="384"/>
      <c r="HN6" s="388"/>
      <c r="HO6" s="385"/>
      <c r="HP6" s="386"/>
      <c r="HQ6" s="387"/>
      <c r="HR6" s="384"/>
      <c r="HS6" s="388"/>
      <c r="HT6" s="385"/>
      <c r="HU6" s="386"/>
      <c r="HV6" s="387"/>
      <c r="HW6" s="384"/>
      <c r="HX6" s="388"/>
      <c r="HY6" s="385"/>
      <c r="HZ6" s="386"/>
      <c r="IA6" s="387"/>
      <c r="IB6" s="384"/>
      <c r="IC6" s="388"/>
      <c r="ID6" s="385"/>
      <c r="IE6" s="386"/>
      <c r="IF6" s="387"/>
      <c r="IG6" s="384"/>
      <c r="IH6" s="388"/>
      <c r="II6" s="385"/>
      <c r="IJ6" s="386"/>
      <c r="IK6" s="387"/>
      <c r="IL6" s="384"/>
      <c r="IM6" s="388"/>
      <c r="IN6" s="385"/>
      <c r="IO6" s="386"/>
      <c r="IP6" s="387"/>
      <c r="IQ6" s="384"/>
      <c r="IR6" s="388"/>
      <c r="IS6" s="385"/>
      <c r="IT6" s="386"/>
      <c r="IU6" s="387"/>
      <c r="IV6" s="384"/>
      <c r="IW6" s="388"/>
      <c r="IX6" s="385"/>
      <c r="IY6" s="386"/>
      <c r="IZ6" s="387"/>
      <c r="JA6" s="384"/>
      <c r="JB6" s="388"/>
      <c r="JC6" s="385"/>
      <c r="JD6" s="386"/>
      <c r="JE6" s="387"/>
      <c r="JF6" s="384"/>
      <c r="JG6" s="388"/>
      <c r="JH6" s="385"/>
      <c r="JI6" s="386"/>
      <c r="JJ6" s="387"/>
      <c r="JK6" s="384"/>
      <c r="JL6" s="388"/>
      <c r="JM6" s="385"/>
      <c r="JN6" s="386"/>
      <c r="JO6" s="387"/>
      <c r="JP6" s="384"/>
      <c r="JQ6" s="388"/>
      <c r="JR6" s="385"/>
      <c r="JS6" s="386"/>
      <c r="JT6" s="387"/>
      <c r="JU6" s="384"/>
      <c r="JV6" s="388"/>
      <c r="JW6" s="385"/>
      <c r="JX6" s="386"/>
      <c r="JY6" s="387"/>
      <c r="JZ6" s="384"/>
      <c r="KA6" s="388"/>
      <c r="KB6" s="385"/>
      <c r="KC6" s="386"/>
      <c r="KD6" s="387"/>
      <c r="KE6" s="384"/>
      <c r="KF6" s="388"/>
      <c r="KG6" s="385"/>
      <c r="KH6" s="386"/>
      <c r="KI6" s="387"/>
    </row>
    <row r="7" spans="1:295">
      <c r="A7" s="172">
        <f t="shared" si="112"/>
        <v>32</v>
      </c>
      <c r="B7" s="172">
        <v>5</v>
      </c>
      <c r="C7" s="383">
        <f t="shared" ca="1" si="0"/>
        <v>64</v>
      </c>
      <c r="D7" s="422">
        <f ca="1">MAX(T7, Y7, AD7, AI7, AN7, AS7, AX7, BC7, BH7, BM7,BR7,BW7,CB7,CG7,CL7,CQ7,CV7,DA7,DF7,DK7,DP7,DU7,DZ7,EE7,EJ7,EO7,ET7,EY7,FD7,FI7,FN7,FS7,FX7,GC7,GH7,GM7)</f>
        <v>5211.6326867604512</v>
      </c>
      <c r="E7" s="217">
        <v>2358.4559035998759</v>
      </c>
      <c r="F7" s="169">
        <f t="shared" si="113"/>
        <v>45</v>
      </c>
      <c r="G7" s="395">
        <f>IF($B7&lt;=Main!$B$10,0,HLOOKUP(F7,ReplacementRates!$V$3:$AZ$56,ReplacementRates!$A8-3,1)*IF(Main!$B$29=0,Main!$B$32*$B7,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H7" s="337">
        <f ca="1">G7*IF($B7=Salary!$B7,Salary!$J7,"")</f>
        <v>0</v>
      </c>
      <c r="I7" s="338">
        <f ca="1">IF($B7&lt;Main!$B$10,0,(VLOOKUP(F7,'Survival Probability'!$A$3:$F$98,6)/(1+Main!$B$5)^(OptimumBenefits!F7-OptimumBenefits!$A7))*(VLOOKUP(F7,'Survival Probability'!$A$3:$F$98,3)/VLOOKUP($A7,'Survival Probability'!$A$3:$F$98,3)))</f>
        <v>5.8426022849671675</v>
      </c>
      <c r="J7" s="228">
        <f ca="1">IF($A7&gt;F7,0,I7*H7)</f>
        <v>0</v>
      </c>
      <c r="K7" s="169">
        <f t="shared" si="114"/>
        <v>46</v>
      </c>
      <c r="L7" s="395">
        <f>IF($B7&lt;=Main!$B$10,0,HLOOKUP(K7,ReplacementRates!$V$3:$AZ$56,ReplacementRates!$A8-3,1)*IF(Main!$B$29=0,Main!$B$32*$B7,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M7" s="337">
        <f ca="1">L7*IF($B7=Salary!$B7,Salary!$J7,"")</f>
        <v>0</v>
      </c>
      <c r="N7" s="338">
        <f ca="1">IF($B7&lt;Main!$B$10,0,(VLOOKUP(K7,'Survival Probability'!$A$3:$F$98,6)/(1+Main!$B$5)^(OptimumBenefits!K7-OptimumBenefits!$A7))*(VLOOKUP(K7,'Survival Probability'!$A$3:$F$98,3)/VLOOKUP($A7,'Survival Probability'!$A$3:$F$98,3)))</f>
        <v>5.4304503118582481</v>
      </c>
      <c r="O7" s="228">
        <f ca="1">IF($A7&gt;K7,0,N7*M7)</f>
        <v>0</v>
      </c>
      <c r="P7" s="169">
        <f t="shared" si="76"/>
        <v>47</v>
      </c>
      <c r="Q7" s="395">
        <f>IF($B7&lt;=Main!$B$10,0,HLOOKUP(P7,ReplacementRates!$V$3:$AZ$56,ReplacementRates!$A8-3,1)*IF(Main!$B$29=0,Main!$B$32*$B7,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R7" s="337">
        <f ca="1">Q7*IF($B7=Salary!$B7,Salary!$J7,"")</f>
        <v>0</v>
      </c>
      <c r="S7" s="338">
        <f ca="1">IF($B7&lt;Main!$B$10,0,(VLOOKUP(P7,'Survival Probability'!$A$3:$F$98,6)/(1+Main!$B$5)^(OptimumBenefits!P7-OptimumBenefits!$A7))*(VLOOKUP(P7,'Survival Probability'!$A$3:$F$98,3)/VLOOKUP($A7,'Survival Probability'!$A$3:$F$98,3)))</f>
        <v>5.0455191151769281</v>
      </c>
      <c r="T7" s="228">
        <f t="shared" ca="1" si="3"/>
        <v>0</v>
      </c>
      <c r="U7" s="169">
        <f t="shared" si="76"/>
        <v>48</v>
      </c>
      <c r="V7" s="395">
        <f>IF($B7&lt;=Main!$B$10,0,HLOOKUP(U7,ReplacementRates!$V$3:$AZ$56,ReplacementRates!$A8-3,1)*IF(Main!$B$29=0,Main!$B$32*$B7,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W7" s="337">
        <f ca="1">V7*IF($B7=Salary!$B7,Salary!$J7,"")</f>
        <v>0</v>
      </c>
      <c r="X7" s="338">
        <f ca="1">IF($B7&lt;Main!$B$10,0,(VLOOKUP(U7,'Survival Probability'!$A$3:$F$98,6)/(1+Main!$B$5)^(OptimumBenefits!U7-OptimumBenefits!$A7))*(VLOOKUP(U7,'Survival Probability'!$A$3:$F$98,3)/VLOOKUP($A7,'Survival Probability'!$A$3:$F$98,3)))</f>
        <v>4.6860216135592552</v>
      </c>
      <c r="Y7" s="228">
        <f t="shared" ca="1" si="5"/>
        <v>0</v>
      </c>
      <c r="Z7" s="169">
        <f t="shared" si="76"/>
        <v>49</v>
      </c>
      <c r="AA7" s="395">
        <f>IF($B7&lt;=Main!$B$10,0,HLOOKUP(Z7,ReplacementRates!$V$3:$AZ$56,ReplacementRates!$A8-3,1)*IF(Main!$B$29=0,Main!$B$32*$B7,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B7" s="337">
        <f ca="1">AA7*IF($B7=Salary!$B7,Salary!$J7,"")</f>
        <v>0</v>
      </c>
      <c r="AC7" s="338">
        <f ca="1">IF($B7&lt;Main!$B$10,0,(VLOOKUP(Z7,'Survival Probability'!$A$3:$F$98,6)/(1+Main!$B$5)^(OptimumBenefits!Z7-OptimumBenefits!$A7))*(VLOOKUP(Z7,'Survival Probability'!$A$3:$F$98,3)/VLOOKUP($A7,'Survival Probability'!$A$3:$F$98,3)))</f>
        <v>4.3502876768205541</v>
      </c>
      <c r="AD7" s="228">
        <f t="shared" ca="1" si="7"/>
        <v>0</v>
      </c>
      <c r="AE7" s="169">
        <f t="shared" si="76"/>
        <v>50</v>
      </c>
      <c r="AF7" s="395">
        <f>IF($B7&lt;=Main!$B$10,0,HLOOKUP(AE7,ReplacementRates!$V$3:$AZ$56,ReplacementRates!$A8-3,1)*IF(Main!$B$29=0,Main!$B$32*$B7,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G7" s="337">
        <f ca="1">AF7*IF($B7=Salary!$B7,Salary!$J7,"")</f>
        <v>0</v>
      </c>
      <c r="AH7" s="338">
        <f ca="1">IF($B7&lt;Main!$B$10,0,(VLOOKUP(AE7,'Survival Probability'!$A$3:$F$98,6)/(1+Main!$B$5)^(OptimumBenefits!AE7-OptimumBenefits!$A7))*(VLOOKUP(AE7,'Survival Probability'!$A$3:$F$98,3)/VLOOKUP($A7,'Survival Probability'!$A$3:$F$98,3)))</f>
        <v>4.0367588457874497</v>
      </c>
      <c r="AI7" s="228">
        <f t="shared" ca="1" si="9"/>
        <v>0</v>
      </c>
      <c r="AJ7" s="169">
        <f t="shared" si="80"/>
        <v>51</v>
      </c>
      <c r="AK7" s="395">
        <f>IF($B7&lt;=Main!$B$10,0,HLOOKUP(AJ7,ReplacementRates!$V$3:$AZ$56,ReplacementRates!$A8-3,1)*IF(Main!$B$29=0,Main!$B$32*$B7,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L7" s="337">
        <f ca="1">AK7*IF($B7=Salary!$B7,Salary!$J7,"")</f>
        <v>0</v>
      </c>
      <c r="AM7" s="338">
        <f ca="1">IF($B7&lt;Main!$B$10,0,(VLOOKUP(AJ7,'Survival Probability'!$A$3:$F$98,6)/(1+Main!$B$5)^(OptimumBenefits!AJ7-OptimumBenefits!$A7))*(VLOOKUP(AJ7,'Survival Probability'!$A$3:$F$98,3)/VLOOKUP($A7,'Survival Probability'!$A$3:$F$98,3)))</f>
        <v>3.743979571598306</v>
      </c>
      <c r="AN7" s="228">
        <f t="shared" ca="1" si="11"/>
        <v>0</v>
      </c>
      <c r="AO7" s="169">
        <f t="shared" si="80"/>
        <v>52</v>
      </c>
      <c r="AP7" s="395">
        <f>IF($B7&lt;=Main!$B$10,0,HLOOKUP(AO7,ReplacementRates!$V$3:$AZ$56,ReplacementRates!$A8-3,1)*IF(Main!$B$29=0,Main!$B$32*$B7,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Q7" s="337">
        <f ca="1">AP7*IF($B7=Salary!$B7,Salary!$J7,"")</f>
        <v>0</v>
      </c>
      <c r="AR7" s="338">
        <f ca="1">IF($B7&lt;Main!$B$10,0,(VLOOKUP(AO7,'Survival Probability'!$A$3:$F$98,6)/(1+Main!$B$5)^(OptimumBenefits!AO7-OptimumBenefits!$A7))*(VLOOKUP(AO7,'Survival Probability'!$A$3:$F$98,3)/VLOOKUP($A7,'Survival Probability'!$A$3:$F$98,3)))</f>
        <v>3.4707770085251668</v>
      </c>
      <c r="AS7" s="228">
        <f t="shared" ca="1" si="13"/>
        <v>0</v>
      </c>
      <c r="AT7" s="169">
        <f t="shared" si="80"/>
        <v>53</v>
      </c>
      <c r="AU7" s="395">
        <f>IF($B7&lt;=Main!$B$10,0,HLOOKUP(AT7,ReplacementRates!$V$3:$AZ$56,ReplacementRates!$A8-3,1)*IF(Main!$B$29=0,Main!$B$32*$B7,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V7" s="337">
        <f ca="1">AU7*IF($B7=Salary!$B7,Salary!$J7,"")</f>
        <v>0</v>
      </c>
      <c r="AW7" s="338">
        <f ca="1">IF($B7&lt;Main!$B$10,0,(VLOOKUP(AT7,'Survival Probability'!$A$3:$F$98,6)/(1+Main!$B$5)^(OptimumBenefits!AT7-OptimumBenefits!$A7))*(VLOOKUP(AT7,'Survival Probability'!$A$3:$F$98,3)/VLOOKUP($A7,'Survival Probability'!$A$3:$F$98,3)))</f>
        <v>3.2158662086409011</v>
      </c>
      <c r="AX7" s="228">
        <f t="shared" ca="1" si="15"/>
        <v>0</v>
      </c>
      <c r="AY7" s="169">
        <f t="shared" si="80"/>
        <v>54</v>
      </c>
      <c r="AZ7" s="395">
        <f>IF($B7&lt;=Main!$B$10,0,HLOOKUP(AY7,ReplacementRates!$V$3:$AZ$56,ReplacementRates!$A8-3,1)*IF(Main!$B$29=0,Main!$B$32*$B7,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A7" s="337">
        <f ca="1">AZ7*IF($B7=Salary!$B7,Salary!$J7,"")</f>
        <v>0</v>
      </c>
      <c r="BB7" s="338">
        <f ca="1">IF($B7&lt;Main!$B$10,0,(VLOOKUP(AY7,'Survival Probability'!$A$3:$F$98,6)/(1+Main!$B$5)^(OptimumBenefits!AY7-OptimumBenefits!$A7))*(VLOOKUP(AY7,'Survival Probability'!$A$3:$F$98,3)/VLOOKUP($A7,'Survival Probability'!$A$3:$F$98,3)))</f>
        <v>2.9780478854366166</v>
      </c>
      <c r="BC7" s="228">
        <f t="shared" ca="1" si="17"/>
        <v>0</v>
      </c>
      <c r="BD7" s="169">
        <f t="shared" si="84"/>
        <v>55</v>
      </c>
      <c r="BE7" s="395">
        <f>IF($B7&lt;=Main!$B$10,0,HLOOKUP(BD7,ReplacementRates!$V$3:$AZ$56,ReplacementRates!$A8-3,1)*IF(Main!$B$29=0,Main!$B$32*$B7,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F7" s="337">
        <f ca="1">BE7*IF($B7=Salary!$B7,Salary!$J7,"")</f>
        <v>0</v>
      </c>
      <c r="BG7" s="338">
        <f ca="1">IF($B7&lt;Main!$B$10,0,(VLOOKUP(BD7,'Survival Probability'!$A$3:$F$98,6)/(1+Main!$B$5)^(OptimumBenefits!BD7-OptimumBenefits!$A7))*(VLOOKUP(BD7,'Survival Probability'!$A$3:$F$98,3)/VLOOKUP($A7,'Survival Probability'!$A$3:$F$98,3)))</f>
        <v>2.7562023040710337</v>
      </c>
      <c r="BH7" s="228">
        <f t="shared" ca="1" si="19"/>
        <v>0</v>
      </c>
      <c r="BI7" s="169">
        <f t="shared" si="84"/>
        <v>56</v>
      </c>
      <c r="BJ7" s="395">
        <f>IF($B7&lt;=Main!$B$10,0,HLOOKUP(BI7,ReplacementRates!$V$3:$AZ$56,ReplacementRates!$A8-3,1)*IF(Main!$B$29=0,Main!$B$32*$B7,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K7" s="337">
        <f ca="1">BJ7*IF($B7=Salary!$B7,Salary!$J7,"")</f>
        <v>0</v>
      </c>
      <c r="BL7" s="338">
        <f ca="1">IF($B7&lt;Main!$B$10,0,(VLOOKUP(BI7,'Survival Probability'!$A$3:$F$98,6)/(1+Main!$B$5)^(OptimumBenefits!BI7-OptimumBenefits!$A7))*(VLOOKUP(BI7,'Survival Probability'!$A$3:$F$98,3)/VLOOKUP($A7,'Survival Probability'!$A$3:$F$98,3)))</f>
        <v>2.5492847245541568</v>
      </c>
      <c r="BM7" s="228">
        <f t="shared" ca="1" si="21"/>
        <v>0</v>
      </c>
      <c r="BN7" s="169">
        <f t="shared" si="84"/>
        <v>57</v>
      </c>
      <c r="BO7" s="395">
        <f>IF($B7&lt;=Main!$B$10,0,HLOOKUP(BN7,ReplacementRates!$V$3:$AZ$56,ReplacementRates!$A8-3,1)*IF(Main!$B$29=0,Main!$B$32*$B7,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P7" s="337">
        <f ca="1">BO7*IF($B7=Salary!$B7,Salary!$J7,"")</f>
        <v>0</v>
      </c>
      <c r="BQ7" s="338">
        <f ca="1">IF($B7&lt;Main!$B$10,0,(VLOOKUP(BN7,'Survival Probability'!$A$3:$F$98,6)/(1+Main!$B$5)^(OptimumBenefits!BN7-OptimumBenefits!$A7))*(VLOOKUP(BN7,'Survival Probability'!$A$3:$F$98,3)/VLOOKUP($A7,'Survival Probability'!$A$3:$F$98,3)))</f>
        <v>2.3563190933326412</v>
      </c>
      <c r="BR7" s="228">
        <f t="shared" ca="1" si="23"/>
        <v>0</v>
      </c>
      <c r="BS7" s="169">
        <f t="shared" si="84"/>
        <v>58</v>
      </c>
      <c r="BT7" s="395">
        <f>IF($B7&lt;=Main!$B$10,0,HLOOKUP(BS7,ReplacementRates!$V$3:$AZ$56,ReplacementRates!$A8-3,1)*IF(Main!$B$29=0,Main!$B$32*$B7,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U7" s="337">
        <f ca="1">BT7*IF($B7=Salary!$B7,Salary!$J7,"")</f>
        <v>0</v>
      </c>
      <c r="BV7" s="338">
        <f ca="1">IF($B7&lt;Main!$B$10,0,(VLOOKUP(BS7,'Survival Probability'!$A$3:$F$98,6)/(1+Main!$B$5)^(OptimumBenefits!BS7-OptimumBenefits!$A7))*(VLOOKUP(BS7,'Survival Probability'!$A$3:$F$98,3)/VLOOKUP($A7,'Survival Probability'!$A$3:$F$98,3)))</f>
        <v>2.1763936320807438</v>
      </c>
      <c r="BW7" s="228">
        <f t="shared" ca="1" si="25"/>
        <v>0</v>
      </c>
      <c r="BX7" s="169">
        <f t="shared" si="88"/>
        <v>59</v>
      </c>
      <c r="BY7" s="395">
        <f>IF($B7&lt;=Main!$B$10,0,HLOOKUP(BX7,ReplacementRates!$V$3:$AZ$56,ReplacementRates!$A8-3,1)*IF(Main!$B$29=0,Main!$B$32*$B7,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Z7" s="337">
        <f ca="1">BY7*IF($B7=Salary!$B7,Salary!$J7,"")</f>
        <v>0</v>
      </c>
      <c r="CA7" s="338">
        <f ca="1">IF($B7&lt;Main!$B$10,0,(VLOOKUP(BX7,'Survival Probability'!$A$3:$F$98,6)/(1+Main!$B$5)^(OptimumBenefits!BX7-OptimumBenefits!$A7))*(VLOOKUP(BX7,'Survival Probability'!$A$3:$F$98,3)/VLOOKUP($A7,'Survival Probability'!$A$3:$F$98,3)))</f>
        <v>2.008655412833817</v>
      </c>
      <c r="CB7" s="228">
        <f t="shared" ca="1" si="27"/>
        <v>0</v>
      </c>
      <c r="CC7" s="169">
        <f t="shared" si="88"/>
        <v>60</v>
      </c>
      <c r="CD7" s="395">
        <f>IF($B7&lt;=Main!$B$10,0,HLOOKUP(CC7,ReplacementRates!$V$3:$AZ$56,ReplacementRates!$A8-3,1)*IF(Main!$B$29=0,Main!$B$32*$B7,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5.2500000000000012E-2</v>
      </c>
      <c r="CE7" s="337">
        <f ca="1">CD7*IF($B7=Salary!$B7,Salary!$J7,"")</f>
        <v>2560.8526019996852</v>
      </c>
      <c r="CF7" s="338">
        <f ca="1">IF($B7&lt;Main!$B$10,0,(VLOOKUP(CC7,'Survival Probability'!$A$3:$F$98,6)/(1+Main!$B$5)^(OptimumBenefits!CC7-OptimumBenefits!$A7))*(VLOOKUP(CC7,'Survival Probability'!$A$3:$F$98,3)/VLOOKUP($A7,'Survival Probability'!$A$3:$F$98,3)))</f>
        <v>1.8523068050142593</v>
      </c>
      <c r="CG7" s="228">
        <f t="shared" ca="1" si="29"/>
        <v>4743.4847013224899</v>
      </c>
      <c r="CH7" s="169">
        <f t="shared" si="88"/>
        <v>61</v>
      </c>
      <c r="CI7" s="395">
        <f>IF($B7&lt;=Main!$B$10,0,HLOOKUP(CH7,ReplacementRates!$V$3:$AZ$56,ReplacementRates!$A8-3,1)*IF(Main!$B$29=0,Main!$B$32*$B7,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5.9500000000000011E-2</v>
      </c>
      <c r="CJ7" s="337">
        <f ca="1">CI7*IF($B7=Salary!$B7,Salary!$J7,"")</f>
        <v>2902.2996155996429</v>
      </c>
      <c r="CK7" s="338">
        <f ca="1">IF($B7&lt;Main!$B$10,0,(VLOOKUP(CH7,'Survival Probability'!$A$3:$F$98,6)/(1+Main!$B$5)^(OptimumBenefits!CH7-OptimumBenefits!$A7))*(VLOOKUP(CH7,'Survival Probability'!$A$3:$F$98,3)/VLOOKUP($A7,'Survival Probability'!$A$3:$F$98,3)))</f>
        <v>1.7066033730226544</v>
      </c>
      <c r="CL7" s="228">
        <f t="shared" ca="1" si="31"/>
        <v>4953.0743135047042</v>
      </c>
      <c r="CM7" s="169">
        <f t="shared" si="88"/>
        <v>62</v>
      </c>
      <c r="CN7" s="395">
        <f>IF($B7&lt;=Main!$B$10,0,HLOOKUP(CM7,ReplacementRates!$V$3:$AZ$56,ReplacementRates!$A8-3,1)*IF(Main!$B$29=0,Main!$B$32*$B7,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6.6500000000000004E-2</v>
      </c>
      <c r="CO7" s="337">
        <f ca="1">CN7*IF($B7=Salary!$B7,Salary!$J7,"")</f>
        <v>3243.7466291996006</v>
      </c>
      <c r="CP7" s="338">
        <f ca="1">IF($B7&lt;Main!$B$10,0,(VLOOKUP(CM7,'Survival Probability'!$A$3:$F$98,6)/(1+Main!$B$5)^(OptimumBenefits!CM7-OptimumBenefits!$A7))*(VLOOKUP(CM7,'Survival Probability'!$A$3:$F$98,3)/VLOOKUP($A7,'Survival Probability'!$A$3:$F$98,3)))</f>
        <v>1.5709610322993686</v>
      </c>
      <c r="CQ7" s="228">
        <f t="shared" ca="1" si="33"/>
        <v>5095.7995531250017</v>
      </c>
      <c r="CR7" s="169">
        <f t="shared" si="92"/>
        <v>63</v>
      </c>
      <c r="CS7" s="395">
        <f>IF($B7&lt;=Main!$B$10,0,HLOOKUP(CR7,ReplacementRates!$V$3:$AZ$56,ReplacementRates!$A8-3,1)*IF(Main!$B$29=0,Main!$B$32*$B7,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7.350000000000001E-2</v>
      </c>
      <c r="CT7" s="337">
        <f ca="1">CS7*IF($B7=Salary!$B7,Salary!$J7,"")</f>
        <v>3585.1936427995588</v>
      </c>
      <c r="CU7" s="338">
        <f ca="1">IF($B7&lt;Main!$B$10,0,(VLOOKUP(CR7,'Survival Probability'!$A$3:$F$98,6)/(1+Main!$B$5)^(OptimumBenefits!CR7-OptimumBenefits!$A7))*(VLOOKUP(CR7,'Survival Probability'!$A$3:$F$98,3)/VLOOKUP($A7,'Survival Probability'!$A$3:$F$98,3)))</f>
        <v>1.444716492285014</v>
      </c>
      <c r="CV7" s="228">
        <f t="shared" ca="1" si="35"/>
        <v>5179.5883837879101</v>
      </c>
      <c r="CW7" s="169">
        <f t="shared" si="92"/>
        <v>64</v>
      </c>
      <c r="CX7" s="395">
        <f>IF($B7&lt;=Main!$B$10,0,HLOOKUP(CW7,ReplacementRates!$V$3:$AZ$56,ReplacementRates!$A8-3,1)*IF(Main!$B$29=0,Main!$B$32*$B7,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8.0500000000000016E-2</v>
      </c>
      <c r="CY7" s="337">
        <f ca="1">CX7*IF($B7=Salary!$B7,Salary!$J7,"")</f>
        <v>3926.640656399517</v>
      </c>
      <c r="CZ7" s="338">
        <f ca="1">IF($B7&lt;Main!$B$10,0,(VLOOKUP(CW7,'Survival Probability'!$A$3:$F$98,6)/(1+Main!$B$5)^(OptimumBenefits!CW7-OptimumBenefits!$A7))*(VLOOKUP(CW7,'Survival Probability'!$A$3:$F$98,3)/VLOOKUP($A7,'Survival Probability'!$A$3:$F$98,3)))</f>
        <v>1.3272497136366921</v>
      </c>
      <c r="DA7" s="228">
        <f t="shared" ca="1" si="37"/>
        <v>5211.6326867604512</v>
      </c>
      <c r="DB7" s="169">
        <f t="shared" si="92"/>
        <v>65</v>
      </c>
      <c r="DC7" s="395">
        <f>IF($B7&lt;=Main!$B$10,0,HLOOKUP(DB7,ReplacementRates!$V$3:$AZ$56,ReplacementRates!$A8-3,1)*IF(Main!$B$29=0,Main!$B$32*$B7,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D7" s="337">
        <f ca="1">DC7*IF($B7=Salary!$B7,Salary!$J7,"")</f>
        <v>4268.0876699994751</v>
      </c>
      <c r="DE7" s="338">
        <f ca="1">IF($B7&lt;Main!$B$10,0,(VLOOKUP(DB7,'Survival Probability'!$A$3:$F$98,6)/(1+Main!$B$5)^(OptimumBenefits!DB7-OptimumBenefits!$A7))*(VLOOKUP(DB7,'Survival Probability'!$A$3:$F$98,3)/VLOOKUP($A7,'Survival Probability'!$A$3:$F$98,3)))</f>
        <v>1.2179812467930693</v>
      </c>
      <c r="DF7" s="228">
        <f t="shared" ca="1" si="39"/>
        <v>5198.4507417280865</v>
      </c>
      <c r="DG7" s="169">
        <f t="shared" si="92"/>
        <v>66</v>
      </c>
      <c r="DH7" s="395">
        <f>IF($B7&lt;=Main!$B$10,0,HLOOKUP(DG7,ReplacementRates!$V$3:$AZ$56,ReplacementRates!$A8-3,1)*IF(Main!$B$29=0,Main!$B$32*$B7,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I7" s="337">
        <f ca="1">DH7*IF($B7=Salary!$B7,Salary!$J7,"")</f>
        <v>4268.0876699994751</v>
      </c>
      <c r="DJ7" s="338">
        <f ca="1">IF($B7&lt;Main!$B$10,0,(VLOOKUP(DG7,'Survival Probability'!$A$3:$F$98,6)/(1+Main!$B$5)^(OptimumBenefits!DG7-OptimumBenefits!$A7))*(VLOOKUP(DG7,'Survival Probability'!$A$3:$F$98,3)/VLOOKUP($A7,'Survival Probability'!$A$3:$F$98,3)))</f>
        <v>1.116371569237115</v>
      </c>
      <c r="DK7" s="228">
        <f t="shared" ca="1" si="41"/>
        <v>4764.7717297988956</v>
      </c>
      <c r="DL7" s="169">
        <f t="shared" si="96"/>
        <v>67</v>
      </c>
      <c r="DM7" s="395">
        <f>IF($B7&lt;=Main!$B$10,0,HLOOKUP(DL7,ReplacementRates!$V$3:$AZ$56,ReplacementRates!$A8-3,1)*IF(Main!$B$29=0,Main!$B$32*$B7,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N7" s="337">
        <f ca="1">DM7*IF($B7=Salary!$B7,Salary!$J7,"")</f>
        <v>4268.0876699994751</v>
      </c>
      <c r="DO7" s="338">
        <f ca="1">IF($B7&lt;Main!$B$10,0,(VLOOKUP(DL7,'Survival Probability'!$A$3:$F$98,6)/(1+Main!$B$5)^(OptimumBenefits!DL7-OptimumBenefits!$A7))*(VLOOKUP(DL7,'Survival Probability'!$A$3:$F$98,3)/VLOOKUP($A7,'Survival Probability'!$A$3:$F$98,3)))</f>
        <v>1.0219170829641129</v>
      </c>
      <c r="DP7" s="228">
        <f t="shared" ca="1" si="43"/>
        <v>4361.6317015609611</v>
      </c>
      <c r="DQ7" s="169">
        <f t="shared" si="96"/>
        <v>68</v>
      </c>
      <c r="DR7" s="395">
        <f>IF($B7&lt;=Main!$B$10,0,HLOOKUP(DQ7,ReplacementRates!$V$3:$AZ$56,ReplacementRates!$A8-3,1)*IF(Main!$B$29=0,Main!$B$32*$B7,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S7" s="337">
        <f ca="1">DR7*IF($B7=Salary!$B7,Salary!$J7,"")</f>
        <v>4268.0876699994751</v>
      </c>
      <c r="DT7" s="338">
        <f ca="1">IF($B7&lt;Main!$B$10,0,(VLOOKUP(DQ7,'Survival Probability'!$A$3:$F$98,6)/(1+Main!$B$5)^(OptimumBenefits!DQ7-OptimumBenefits!$A7))*(VLOOKUP(DQ7,'Survival Probability'!$A$3:$F$98,3)/VLOOKUP($A7,'Survival Probability'!$A$3:$F$98,3)))</f>
        <v>0.93414993308935901</v>
      </c>
      <c r="DU7" s="228">
        <f t="shared" ca="1" si="45"/>
        <v>3987.0338113495277</v>
      </c>
      <c r="DV7" s="169">
        <f t="shared" si="96"/>
        <v>69</v>
      </c>
      <c r="DW7" s="395">
        <f>IF($B7&lt;=Main!$B$10,0,HLOOKUP(DV7,ReplacementRates!$V$3:$AZ$56,ReplacementRates!$A8-3,1)*IF(Main!$B$29=0,Main!$B$32*$B7,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X7" s="337">
        <f ca="1">DW7*IF($B7=Salary!$B7,Salary!$J7,"")</f>
        <v>4268.0876699994751</v>
      </c>
      <c r="DY7" s="338">
        <f ca="1">IF($B7&lt;Main!$B$10,0,(VLOOKUP(DV7,'Survival Probability'!$A$3:$F$98,6)/(1+Main!$B$5)^(OptimumBenefits!DV7-OptimumBenefits!$A7))*(VLOOKUP(DV7,'Survival Probability'!$A$3:$F$98,3)/VLOOKUP($A7,'Survival Probability'!$A$3:$F$98,3)))</f>
        <v>0.85263473432002079</v>
      </c>
      <c r="DZ7" s="228">
        <f t="shared" ca="1" si="47"/>
        <v>3639.1197965645592</v>
      </c>
      <c r="EA7" s="169">
        <f t="shared" si="96"/>
        <v>70</v>
      </c>
      <c r="EB7" s="395">
        <f>IF($B7&lt;=Main!$B$10,0,HLOOKUP(EA7,ReplacementRates!$V$3:$AZ$56,ReplacementRates!$A8-3,1)*IF(Main!$B$29=0,Main!$B$32*$B7,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C7" s="337">
        <f ca="1">EB7*IF($B7=Salary!$B7,Salary!$J7,"")</f>
        <v>4268.0876699994751</v>
      </c>
      <c r="ED7" s="338">
        <f ca="1">IF($B7&lt;Main!$B$10,0,(VLOOKUP(EA7,'Survival Probability'!$A$3:$F$98,6)/(1+Main!$B$5)^(OptimumBenefits!EA7-OptimumBenefits!$A7))*(VLOOKUP(EA7,'Survival Probability'!$A$3:$F$98,3)/VLOOKUP($A7,'Survival Probability'!$A$3:$F$98,3)))</f>
        <v>0.77696671391246297</v>
      </c>
      <c r="EE7" s="228">
        <f t="shared" ca="1" si="49"/>
        <v>3316.1620516497928</v>
      </c>
      <c r="EF7" s="169">
        <f t="shared" si="100"/>
        <v>71</v>
      </c>
      <c r="EG7" s="395">
        <f>IF($B7&lt;=Main!$B$10,0,HLOOKUP(EF7,ReplacementRates!$V$3:$AZ$56,ReplacementRates!$A8-3,1)*IF(Main!$B$29=0,Main!$B$32*$B7,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H7" s="337">
        <f ca="1">EG7*IF($B7=Salary!$B7,Salary!$J7,"")</f>
        <v>4268.0876699994751</v>
      </c>
      <c r="EI7" s="338">
        <f ca="1">IF($B7&lt;Main!$B$10,0,(VLOOKUP(EF7,'Survival Probability'!$A$3:$F$98,6)/(1+Main!$B$5)^(OptimumBenefits!EF7-OptimumBenefits!$A7))*(VLOOKUP(EF7,'Survival Probability'!$A$3:$F$98,3)/VLOOKUP($A7,'Survival Probability'!$A$3:$F$98,3)))</f>
        <v>0.70676980127919486</v>
      </c>
      <c r="EJ7" s="228">
        <f t="shared" ca="1" si="51"/>
        <v>3016.5554743677108</v>
      </c>
      <c r="EK7" s="169">
        <f t="shared" si="100"/>
        <v>72</v>
      </c>
      <c r="EL7" s="395">
        <f>IF($B7&lt;=Main!$B$10,0,HLOOKUP(EK7,ReplacementRates!$V$3:$AZ$56,ReplacementRates!$A8-3,1)*IF(Main!$B$29=0,Main!$B$32*$B7,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M7" s="337">
        <f ca="1">EL7*IF($B7=Salary!$B7,Salary!$J7,"")</f>
        <v>4268.0876699994751</v>
      </c>
      <c r="EN7" s="338">
        <f ca="1">IF($B7&lt;Main!$B$10,0,(VLOOKUP(EK7,'Survival Probability'!$A$3:$F$98,6)/(1+Main!$B$5)^(OptimumBenefits!EK7-OptimumBenefits!$A7))*(VLOOKUP(EK7,'Survival Probability'!$A$3:$F$98,3)/VLOOKUP($A7,'Survival Probability'!$A$3:$F$98,3)))</f>
        <v>0.64169366358859825</v>
      </c>
      <c r="EO7" s="228">
        <f t="shared" ca="1" si="53"/>
        <v>2738.8048134792875</v>
      </c>
      <c r="EP7" s="169">
        <f t="shared" si="100"/>
        <v>73</v>
      </c>
      <c r="EQ7" s="395">
        <f>IF($B7&lt;=Main!$B$10,0,HLOOKUP(EP7,ReplacementRates!$V$3:$AZ$56,ReplacementRates!$A8-3,1)*IF(Main!$B$29=0,Main!$B$32*$B7,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R7" s="337">
        <f ca="1">EQ7*IF($B7=Salary!$B7,Salary!$J7,"")</f>
        <v>4268.0876699994751</v>
      </c>
      <c r="ES7" s="338">
        <f ca="1">IF($B7&lt;Main!$B$10,0,(VLOOKUP(EP7,'Survival Probability'!$A$3:$F$98,6)/(1+Main!$B$5)^(OptimumBenefits!EP7-OptimumBenefits!$A7))*(VLOOKUP(EP7,'Survival Probability'!$A$3:$F$98,3)/VLOOKUP($A7,'Survival Probability'!$A$3:$F$98,3)))</f>
        <v>0.58141315326282905</v>
      </c>
      <c r="ET7" s="228">
        <f t="shared" ca="1" si="55"/>
        <v>2481.5223106165959</v>
      </c>
      <c r="EU7" s="169">
        <f t="shared" si="100"/>
        <v>74</v>
      </c>
      <c r="EV7" s="395">
        <f>IF($B7&lt;=Main!$B$10,0,HLOOKUP(EU7,ReplacementRates!$V$3:$AZ$56,ReplacementRates!$A8-3,1)*IF(Main!$B$29=0,Main!$B$32*$B7,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W7" s="337">
        <f ca="1">EV7*IF($B7=Salary!$B7,Salary!$J7,"")</f>
        <v>4268.0876699994751</v>
      </c>
      <c r="EX7" s="338">
        <f ca="1">IF($B7&lt;Main!$B$10,0,(VLOOKUP(EU7,'Survival Probability'!$A$3:$F$98,6)/(1+Main!$B$5)^(OptimumBenefits!EU7-OptimumBenefits!$A7))*(VLOOKUP(EU7,'Survival Probability'!$A$3:$F$98,3)/VLOOKUP($A7,'Survival Probability'!$A$3:$F$98,3)))</f>
        <v>0.52562501614777102</v>
      </c>
      <c r="EY7" s="228">
        <f t="shared" ca="1" si="57"/>
        <v>2243.4136504635767</v>
      </c>
      <c r="EZ7" s="169">
        <f t="shared" si="104"/>
        <v>75</v>
      </c>
      <c r="FA7" s="395">
        <f>IF($B7&lt;=Main!$B$10,0,HLOOKUP(EZ7,ReplacementRates!$V$3:$AZ$56,ReplacementRates!$A8-3,1)*IF(Main!$B$29=0,Main!$B$32*$B7,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B7" s="337">
        <f ca="1">FA7*IF($B7=Salary!$B7,Salary!$J7,"")</f>
        <v>4268.0876699994751</v>
      </c>
      <c r="FC7" s="338">
        <f ca="1">IF($B7&lt;Main!$B$10,0,(VLOOKUP(EZ7,'Survival Probability'!$A$3:$F$98,6)/(1+Main!$B$5)^(OptimumBenefits!EZ7-OptimumBenefits!$A7))*(VLOOKUP(EZ7,'Survival Probability'!$A$3:$F$98,3)/VLOOKUP($A7,'Survival Probability'!$A$3:$F$98,3)))</f>
        <v>0.47404733748369976</v>
      </c>
      <c r="FD7" s="228">
        <f t="shared" ca="1" si="59"/>
        <v>2023.2755961102589</v>
      </c>
      <c r="FE7" s="169">
        <f t="shared" si="104"/>
        <v>76</v>
      </c>
      <c r="FF7" s="395">
        <f>IF($B7&lt;=Main!$B$10,0,HLOOKUP(FE7,ReplacementRates!$V$3:$AZ$56,ReplacementRates!$A8-3,1)*IF(Main!$B$29=0,Main!$B$32*$B7,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G7" s="337">
        <f ca="1">FF7*IF($B7=Salary!$B7,Salary!$J7,"")</f>
        <v>4268.0876699994751</v>
      </c>
      <c r="FH7" s="338">
        <f ca="1">IF($B7&lt;Main!$B$10,0,(VLOOKUP(FE7,'Survival Probability'!$A$3:$F$98,6)/(1+Main!$B$5)^(OptimumBenefits!FE7-OptimumBenefits!$A7))*(VLOOKUP(FE7,'Survival Probability'!$A$3:$F$98,3)/VLOOKUP($A7,'Survival Probability'!$A$3:$F$98,3)))</f>
        <v>0.42641822569441185</v>
      </c>
      <c r="FI7" s="228">
        <f t="shared" ca="1" si="61"/>
        <v>1819.9903713493725</v>
      </c>
      <c r="FJ7" s="169">
        <f t="shared" si="104"/>
        <v>77</v>
      </c>
      <c r="FK7" s="395">
        <f>IF($B7&lt;=Main!$B$10,0,HLOOKUP(FJ7,ReplacementRates!$V$3:$AZ$56,ReplacementRates!$A8-3,1)*IF(Main!$B$29=0,Main!$B$32*$B7,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L7" s="337">
        <f ca="1">FK7*IF($B7=Salary!$B7,Salary!$J7,"")</f>
        <v>4268.0876699994751</v>
      </c>
      <c r="FM7" s="338">
        <f ca="1">IF($B7&lt;Main!$B$10,0,(VLOOKUP(FJ7,'Survival Probability'!$A$3:$F$98,6)/(1+Main!$B$5)^(OptimumBenefits!FJ7-OptimumBenefits!$A7))*(VLOOKUP(FJ7,'Survival Probability'!$A$3:$F$98,3)/VLOOKUP($A7,'Survival Probability'!$A$3:$F$98,3)))</f>
        <v>0.38249228482240244</v>
      </c>
      <c r="FN7" s="228">
        <f t="shared" ca="1" si="63"/>
        <v>1632.5106047204233</v>
      </c>
      <c r="FO7" s="169">
        <f t="shared" si="104"/>
        <v>78</v>
      </c>
      <c r="FP7" s="395">
        <f>IF($B7&lt;=Main!$B$10,0,HLOOKUP(FO7,ReplacementRates!$V$3:$AZ$56,ReplacementRates!$A8-3,1)*IF(Main!$B$29=0,Main!$B$32*$B7,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Q7" s="337">
        <f ca="1">FP7*IF($B7=Salary!$B7,Salary!$J7,"")</f>
        <v>4268.0876699994751</v>
      </c>
      <c r="FR7" s="338">
        <f ca="1">IF($B7&lt;Main!$B$10,0,(VLOOKUP(FO7,'Survival Probability'!$A$3:$F$98,6)/(1+Main!$B$5)^(OptimumBenefits!FO7-OptimumBenefits!$A7))*(VLOOKUP(FO7,'Survival Probability'!$A$3:$F$98,3)/VLOOKUP($A7,'Survival Probability'!$A$3:$F$98,3)))</f>
        <v>0.3420407267084255</v>
      </c>
      <c r="FS7" s="228">
        <f t="shared" ca="1" si="65"/>
        <v>1459.859808301891</v>
      </c>
      <c r="FT7" s="169">
        <f t="shared" si="108"/>
        <v>79</v>
      </c>
      <c r="FU7" s="395">
        <f>IF($B7&lt;=Main!$B$10,0,HLOOKUP(FT7,ReplacementRates!$V$3:$AZ$56,ReplacementRates!$A8-3,1)*IF(Main!$B$29=0,Main!$B$32*$B7,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V7" s="337">
        <f ca="1">FU7*IF($B7=Salary!$B7,Salary!$J7,"")</f>
        <v>4268.0876699994751</v>
      </c>
      <c r="FW7" s="338">
        <f ca="1">IF($B7&lt;Main!$B$10,0,(VLOOKUP(FT7,'Survival Probability'!$A$3:$F$98,6)/(1+Main!$B$5)^(OptimumBenefits!FT7-OptimumBenefits!$A7))*(VLOOKUP(FT7,'Survival Probability'!$A$3:$F$98,3)/VLOOKUP($A7,'Survival Probability'!$A$3:$F$98,3)))</f>
        <v>0.30485029054253054</v>
      </c>
      <c r="FX7" s="228">
        <f t="shared" ca="1" si="67"/>
        <v>1301.1277662603322</v>
      </c>
      <c r="FY7" s="169">
        <f t="shared" si="108"/>
        <v>80</v>
      </c>
      <c r="FZ7" s="395">
        <f>IF($B7&lt;=Main!$B$10,0,HLOOKUP(FY7,ReplacementRates!$V$3:$AZ$56,ReplacementRates!$A8-3,1)*IF(Main!$B$29=0,Main!$B$32*$B7,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A7" s="337">
        <f ca="1">FZ7*IF($B7=Salary!$B7,Salary!$J7,"")</f>
        <v>4268.0876699994751</v>
      </c>
      <c r="GB7" s="338">
        <f ca="1">IF($B7&lt;Main!$B$10,0,(VLOOKUP(FY7,'Survival Probability'!$A$3:$F$98,6)/(1+Main!$B$5)^(OptimumBenefits!FY7-OptimumBenefits!$A7))*(VLOOKUP(FY7,'Survival Probability'!$A$3:$F$98,3)/VLOOKUP($A7,'Survival Probability'!$A$3:$F$98,3)))</f>
        <v>0.27072348463307111</v>
      </c>
      <c r="GC7" s="228">
        <f t="shared" ca="1" si="69"/>
        <v>1155.4715667417031</v>
      </c>
      <c r="GD7" s="169">
        <f t="shared" si="108"/>
        <v>81</v>
      </c>
      <c r="GE7" s="395">
        <f>IF($B7&lt;=Main!$B$10,0,HLOOKUP(GD7,ReplacementRates!$V$3:$AZ$56,ReplacementRates!$A8-3,1)*IF(Main!$B$29=0,Main!$B$32*$B7,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F7" s="337">
        <f ca="1">GE7*IF($B7=Salary!$B7,Salary!$J7,"")</f>
        <v>4268.0876699994751</v>
      </c>
      <c r="GG7" s="338">
        <f ca="1">IF($B7&lt;Main!$B$10,0,(VLOOKUP(GD7,'Survival Probability'!$A$3:$F$98,6)/(1+Main!$B$5)^(OptimumBenefits!GD7-OptimumBenefits!$A7))*(VLOOKUP(GD7,'Survival Probability'!$A$3:$F$98,3)/VLOOKUP($A7,'Survival Probability'!$A$3:$F$98,3)))</f>
        <v>0.23947438219038847</v>
      </c>
      <c r="GH7" s="228">
        <f t="shared" ca="1" si="71"/>
        <v>1022.097657907539</v>
      </c>
      <c r="GI7" s="169">
        <f t="shared" si="108"/>
        <v>82</v>
      </c>
      <c r="GJ7" s="395">
        <f>IF($B7&lt;=Main!$B$10,0,HLOOKUP(GI7,ReplacementRates!$V$3:$AZ$56,ReplacementRates!$A8-3,1)*IF(Main!$B$29=0,Main!$B$32*$B7,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K7" s="337">
        <f ca="1">GJ7*IF($B7=Salary!$B7,Salary!$J7,"")</f>
        <v>4268.0876699994751</v>
      </c>
      <c r="GL7" s="338">
        <f ca="1">IF($B7&lt;Main!$B$10,0,(VLOOKUP(GI7,'Survival Probability'!$A$3:$F$98,6)/(1+Main!$B$5)^(OptimumBenefits!GI7-OptimumBenefits!$A7))*(VLOOKUP(GI7,'Survival Probability'!$A$3:$F$98,3)/VLOOKUP($A7,'Survival Probability'!$A$3:$F$98,3)))</f>
        <v>0.21092833075663114</v>
      </c>
      <c r="GM7" s="228">
        <f t="shared" ca="1" si="73"/>
        <v>900.2606077559484</v>
      </c>
      <c r="GN7" s="384"/>
      <c r="GO7" s="384"/>
      <c r="GP7" s="385"/>
      <c r="GQ7" s="386"/>
      <c r="GR7" s="387"/>
      <c r="GS7" s="384"/>
      <c r="GT7" s="384"/>
      <c r="GU7" s="385"/>
      <c r="GV7" s="386"/>
      <c r="GW7" s="387"/>
      <c r="GX7" s="384"/>
      <c r="GY7" s="384"/>
      <c r="GZ7" s="385"/>
      <c r="HA7" s="386"/>
      <c r="HB7" s="387"/>
      <c r="HC7" s="384"/>
      <c r="HD7" s="384"/>
      <c r="HE7" s="385"/>
      <c r="HF7" s="386"/>
      <c r="HG7" s="387"/>
      <c r="HH7" s="384"/>
      <c r="HI7" s="384"/>
      <c r="HJ7" s="385"/>
      <c r="HK7" s="386"/>
      <c r="HL7" s="387"/>
      <c r="HM7" s="384"/>
      <c r="HN7" s="384"/>
      <c r="HO7" s="385"/>
      <c r="HP7" s="386"/>
      <c r="HQ7" s="387"/>
      <c r="HR7" s="384"/>
      <c r="HS7" s="384"/>
      <c r="HT7" s="385"/>
      <c r="HU7" s="386"/>
      <c r="HV7" s="387"/>
      <c r="HW7" s="384"/>
      <c r="HX7" s="384"/>
      <c r="HY7" s="385"/>
      <c r="HZ7" s="386"/>
      <c r="IA7" s="387"/>
      <c r="IB7" s="384"/>
      <c r="IC7" s="384"/>
      <c r="ID7" s="385"/>
      <c r="IE7" s="386"/>
      <c r="IF7" s="387"/>
      <c r="IG7" s="384"/>
      <c r="IH7" s="384"/>
      <c r="II7" s="385"/>
      <c r="IJ7" s="386"/>
      <c r="IK7" s="387"/>
      <c r="IL7" s="384"/>
      <c r="IM7" s="384"/>
      <c r="IN7" s="385"/>
      <c r="IO7" s="386"/>
      <c r="IP7" s="387"/>
      <c r="IQ7" s="384"/>
      <c r="IR7" s="384"/>
      <c r="IS7" s="385"/>
      <c r="IT7" s="386"/>
      <c r="IU7" s="387"/>
      <c r="IV7" s="384"/>
      <c r="IW7" s="384"/>
      <c r="IX7" s="385"/>
      <c r="IY7" s="386"/>
      <c r="IZ7" s="387"/>
      <c r="JA7" s="384"/>
      <c r="JB7" s="384"/>
      <c r="JC7" s="385"/>
      <c r="JD7" s="386"/>
      <c r="JE7" s="387"/>
      <c r="JF7" s="384"/>
      <c r="JG7" s="384"/>
      <c r="JH7" s="385"/>
      <c r="JI7" s="386"/>
      <c r="JJ7" s="387"/>
      <c r="JK7" s="384"/>
      <c r="JL7" s="384"/>
      <c r="JM7" s="385"/>
      <c r="JN7" s="386"/>
      <c r="JO7" s="387"/>
      <c r="JP7" s="384"/>
      <c r="JQ7" s="384"/>
      <c r="JR7" s="385"/>
      <c r="JS7" s="386"/>
      <c r="JT7" s="387"/>
      <c r="JU7" s="384"/>
      <c r="JV7" s="384"/>
      <c r="JW7" s="385"/>
      <c r="JX7" s="386"/>
      <c r="JY7" s="387"/>
      <c r="JZ7" s="384"/>
      <c r="KA7" s="384"/>
      <c r="KB7" s="385"/>
      <c r="KC7" s="386"/>
      <c r="KD7" s="387"/>
      <c r="KE7" s="384"/>
      <c r="KF7" s="384"/>
      <c r="KG7" s="385"/>
      <c r="KH7" s="386"/>
      <c r="KI7" s="387"/>
    </row>
    <row r="8" spans="1:295">
      <c r="A8" s="172">
        <f t="shared" si="112"/>
        <v>33</v>
      </c>
      <c r="B8" s="172">
        <v>6</v>
      </c>
      <c r="C8" s="383">
        <f t="shared" ca="1" si="0"/>
        <v>64</v>
      </c>
      <c r="D8" s="422">
        <f t="shared" ref="D8:D57" ca="1" si="115">MAX(T8, Y8, AD8, AI8, AN8, AS8, AX8, BC8, BH8, BM8,BR8,BW8,CB8,CG8,CL8,CQ8,CV8,DA8,DF8,DK8,DP8,DU8,DZ8,EE8,EJ8,EO8,ET8,EY8,FD8,FI8,FN8,FS8,FX8,GC8,GH8,GM8)</f>
        <v>7079.2552967156953</v>
      </c>
      <c r="E8" s="217">
        <v>3219.2954732411263</v>
      </c>
      <c r="F8" s="169">
        <f t="shared" si="113"/>
        <v>45</v>
      </c>
      <c r="G8" s="395">
        <f>IF($B8&lt;=Main!$B$10,0,HLOOKUP(F8,ReplacementRates!$V$3:$AZ$56,ReplacementRates!$A9-3,1)*IF(Main!$B$29=0,Main!$B$32*$B8,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H8" s="337">
        <f ca="1">G8*IF($B8=Salary!$B8,Salary!$J8,"")</f>
        <v>0</v>
      </c>
      <c r="I8" s="338">
        <f ca="1">IF($B8&lt;Main!$B$10,0,(VLOOKUP(F8,'Survival Probability'!$A$3:$F$98,6)/(1+Main!$B$5)^(OptimumBenefits!F8-OptimumBenefits!$A8))*(VLOOKUP(F8,'Survival Probability'!$A$3:$F$98,3)/VLOOKUP($A8,'Survival Probability'!$A$3:$F$98,3)))</f>
        <v>6.254008645578776</v>
      </c>
      <c r="J8" s="228">
        <f ca="1">IF($A8&gt;F8,0,I8*H8)</f>
        <v>0</v>
      </c>
      <c r="K8" s="169">
        <f t="shared" si="114"/>
        <v>46</v>
      </c>
      <c r="L8" s="395">
        <f>IF($B8&lt;=Main!$B$10,0,HLOOKUP(K8,ReplacementRates!$V$3:$AZ$56,ReplacementRates!$A9-3,1)*IF(Main!$B$29=0,Main!$B$32*$B8,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M8" s="337">
        <f ca="1">L8*IF($B8=Salary!$B8,Salary!$J8,"")</f>
        <v>0</v>
      </c>
      <c r="N8" s="338">
        <f ca="1">IF($B8&lt;Main!$B$10,0,(VLOOKUP(K8,'Survival Probability'!$A$3:$F$98,6)/(1+Main!$B$5)^(OptimumBenefits!K8-OptimumBenefits!$A8))*(VLOOKUP(K8,'Survival Probability'!$A$3:$F$98,3)/VLOOKUP($A8,'Survival Probability'!$A$3:$F$98,3)))</f>
        <v>5.8128350250933245</v>
      </c>
      <c r="O8" s="228">
        <f ca="1">IF($A8&gt;K8,0,N8*M8)</f>
        <v>0</v>
      </c>
      <c r="P8" s="169">
        <f t="shared" si="76"/>
        <v>47</v>
      </c>
      <c r="Q8" s="395">
        <f>IF($B8&lt;=Main!$B$10,0,HLOOKUP(P8,ReplacementRates!$V$3:$AZ$56,ReplacementRates!$A9-3,1)*IF(Main!$B$29=0,Main!$B$32*$B8,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R8" s="337">
        <f ca="1">Q8*IF($B8=Salary!$B8,Salary!$J8,"")</f>
        <v>0</v>
      </c>
      <c r="S8" s="338">
        <f ca="1">IF($B8&lt;Main!$B$10,0,(VLOOKUP(P8,'Survival Probability'!$A$3:$F$98,6)/(1+Main!$B$5)^(OptimumBenefits!P8-OptimumBenefits!$A8))*(VLOOKUP(P8,'Survival Probability'!$A$3:$F$98,3)/VLOOKUP($A8,'Survival Probability'!$A$3:$F$98,3)))</f>
        <v>5.4007989297746288</v>
      </c>
      <c r="T8" s="228">
        <f t="shared" ca="1" si="3"/>
        <v>0</v>
      </c>
      <c r="U8" s="169">
        <f t="shared" si="76"/>
        <v>48</v>
      </c>
      <c r="V8" s="395">
        <f>IF($B8&lt;=Main!$B$10,0,HLOOKUP(U8,ReplacementRates!$V$3:$AZ$56,ReplacementRates!$A9-3,1)*IF(Main!$B$29=0,Main!$B$32*$B8,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W8" s="337">
        <f ca="1">V8*IF($B8=Salary!$B8,Salary!$J8,"")</f>
        <v>0</v>
      </c>
      <c r="X8" s="338">
        <f ca="1">IF($B8&lt;Main!$B$10,0,(VLOOKUP(U8,'Survival Probability'!$A$3:$F$98,6)/(1+Main!$B$5)^(OptimumBenefits!U8-OptimumBenefits!$A8))*(VLOOKUP(U8,'Survival Probability'!$A$3:$F$98,3)/VLOOKUP($A8,'Survival Probability'!$A$3:$F$98,3)))</f>
        <v>5.0159874410710925</v>
      </c>
      <c r="Y8" s="228">
        <f t="shared" ca="1" si="5"/>
        <v>0</v>
      </c>
      <c r="Z8" s="169">
        <f t="shared" si="76"/>
        <v>49</v>
      </c>
      <c r="AA8" s="395">
        <f>IF($B8&lt;=Main!$B$10,0,HLOOKUP(Z8,ReplacementRates!$V$3:$AZ$56,ReplacementRates!$A9-3,1)*IF(Main!$B$29=0,Main!$B$32*$B8,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B8" s="337">
        <f ca="1">AA8*IF($B8=Salary!$B8,Salary!$J8,"")</f>
        <v>0</v>
      </c>
      <c r="AC8" s="338">
        <f ca="1">IF($B8&lt;Main!$B$10,0,(VLOOKUP(Z8,'Survival Probability'!$A$3:$F$98,6)/(1+Main!$B$5)^(OptimumBenefits!Z8-OptimumBenefits!$A8))*(VLOOKUP(Z8,'Survival Probability'!$A$3:$F$98,3)/VLOOKUP($A8,'Survival Probability'!$A$3:$F$98,3)))</f>
        <v>4.6566128267180922</v>
      </c>
      <c r="AD8" s="228">
        <f t="shared" ca="1" si="7"/>
        <v>0</v>
      </c>
      <c r="AE8" s="169">
        <f t="shared" si="76"/>
        <v>50</v>
      </c>
      <c r="AF8" s="395">
        <f>IF($B8&lt;=Main!$B$10,0,HLOOKUP(AE8,ReplacementRates!$V$3:$AZ$56,ReplacementRates!$A9-3,1)*IF(Main!$B$29=0,Main!$B$32*$B8,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G8" s="337">
        <f ca="1">AF8*IF($B8=Salary!$B8,Salary!$J8,"")</f>
        <v>0</v>
      </c>
      <c r="AH8" s="338">
        <f ca="1">IF($B8&lt;Main!$B$10,0,(VLOOKUP(AE8,'Survival Probability'!$A$3:$F$98,6)/(1+Main!$B$5)^(OptimumBenefits!AE8-OptimumBenefits!$A8))*(VLOOKUP(AE8,'Survival Probability'!$A$3:$F$98,3)/VLOOKUP($A8,'Survival Probability'!$A$3:$F$98,3)))</f>
        <v>4.3210068887674042</v>
      </c>
      <c r="AI8" s="228">
        <f t="shared" ca="1" si="9"/>
        <v>0</v>
      </c>
      <c r="AJ8" s="169">
        <f t="shared" si="80"/>
        <v>51</v>
      </c>
      <c r="AK8" s="395">
        <f>IF($B8&lt;=Main!$B$10,0,HLOOKUP(AJ8,ReplacementRates!$V$3:$AZ$56,ReplacementRates!$A9-3,1)*IF(Main!$B$29=0,Main!$B$32*$B8,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L8" s="337">
        <f ca="1">AK8*IF($B8=Salary!$B8,Salary!$J8,"")</f>
        <v>0</v>
      </c>
      <c r="AM8" s="338">
        <f ca="1">IF($B8&lt;Main!$B$10,0,(VLOOKUP(AJ8,'Survival Probability'!$A$3:$F$98,6)/(1+Main!$B$5)^(OptimumBenefits!AJ8-OptimumBenefits!$A8))*(VLOOKUP(AJ8,'Survival Probability'!$A$3:$F$98,3)/VLOOKUP($A8,'Survival Probability'!$A$3:$F$98,3)))</f>
        <v>4.0076115860037032</v>
      </c>
      <c r="AN8" s="228">
        <f t="shared" ca="1" si="11"/>
        <v>0</v>
      </c>
      <c r="AO8" s="169">
        <f t="shared" si="80"/>
        <v>52</v>
      </c>
      <c r="AP8" s="395">
        <f>IF($B8&lt;=Main!$B$10,0,HLOOKUP(AO8,ReplacementRates!$V$3:$AZ$56,ReplacementRates!$A9-3,1)*IF(Main!$B$29=0,Main!$B$32*$B8,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Q8" s="337">
        <f ca="1">AP8*IF($B8=Salary!$B8,Salary!$J8,"")</f>
        <v>0</v>
      </c>
      <c r="AR8" s="338">
        <f ca="1">IF($B8&lt;Main!$B$10,0,(VLOOKUP(AO8,'Survival Probability'!$A$3:$F$98,6)/(1+Main!$B$5)^(OptimumBenefits!AO8-OptimumBenefits!$A8))*(VLOOKUP(AO8,'Survival Probability'!$A$3:$F$98,3)/VLOOKUP($A8,'Survival Probability'!$A$3:$F$98,3)))</f>
        <v>3.7151714868633077</v>
      </c>
      <c r="AS8" s="228">
        <f t="shared" ca="1" si="13"/>
        <v>0</v>
      </c>
      <c r="AT8" s="169">
        <f t="shared" si="80"/>
        <v>53</v>
      </c>
      <c r="AU8" s="395">
        <f>IF($B8&lt;=Main!$B$10,0,HLOOKUP(AT8,ReplacementRates!$V$3:$AZ$56,ReplacementRates!$A9-3,1)*IF(Main!$B$29=0,Main!$B$32*$B8,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V8" s="337">
        <f ca="1">AU8*IF($B8=Salary!$B8,Salary!$J8,"")</f>
        <v>0</v>
      </c>
      <c r="AW8" s="338">
        <f ca="1">IF($B8&lt;Main!$B$10,0,(VLOOKUP(AT8,'Survival Probability'!$A$3:$F$98,6)/(1+Main!$B$5)^(OptimumBenefits!AT8-OptimumBenefits!$A8))*(VLOOKUP(AT8,'Survival Probability'!$A$3:$F$98,3)/VLOOKUP($A8,'Survival Probability'!$A$3:$F$98,3)))</f>
        <v>3.4423111639162092</v>
      </c>
      <c r="AX8" s="228">
        <f t="shared" ca="1" si="15"/>
        <v>0</v>
      </c>
      <c r="AY8" s="169">
        <f t="shared" si="80"/>
        <v>54</v>
      </c>
      <c r="AZ8" s="395">
        <f>IF($B8&lt;=Main!$B$10,0,HLOOKUP(AY8,ReplacementRates!$V$3:$AZ$56,ReplacementRates!$A9-3,1)*IF(Main!$B$29=0,Main!$B$32*$B8,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A8" s="337">
        <f ca="1">AZ8*IF($B8=Salary!$B8,Salary!$J8,"")</f>
        <v>0</v>
      </c>
      <c r="BB8" s="338">
        <f ca="1">IF($B8&lt;Main!$B$10,0,(VLOOKUP(AY8,'Survival Probability'!$A$3:$F$98,6)/(1+Main!$B$5)^(OptimumBenefits!AY8-OptimumBenefits!$A8))*(VLOOKUP(AY8,'Survival Probability'!$A$3:$F$98,3)/VLOOKUP($A8,'Survival Probability'!$A$3:$F$98,3)))</f>
        <v>3.1877468829923705</v>
      </c>
      <c r="BC8" s="228">
        <f t="shared" ca="1" si="17"/>
        <v>0</v>
      </c>
      <c r="BD8" s="169">
        <f t="shared" si="84"/>
        <v>55</v>
      </c>
      <c r="BE8" s="395">
        <f>IF($B8&lt;=Main!$B$10,0,HLOOKUP(BD8,ReplacementRates!$V$3:$AZ$56,ReplacementRates!$A9-3,1)*IF(Main!$B$29=0,Main!$B$32*$B8,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F8" s="337">
        <f ca="1">BE8*IF($B8=Salary!$B8,Salary!$J8,"")</f>
        <v>0</v>
      </c>
      <c r="BG8" s="338">
        <f ca="1">IF($B8&lt;Main!$B$10,0,(VLOOKUP(BD8,'Survival Probability'!$A$3:$F$98,6)/(1+Main!$B$5)^(OptimumBenefits!BD8-OptimumBenefits!$A8))*(VLOOKUP(BD8,'Survival Probability'!$A$3:$F$98,3)/VLOOKUP($A8,'Survival Probability'!$A$3:$F$98,3)))</f>
        <v>2.9502800632135191</v>
      </c>
      <c r="BH8" s="228">
        <f t="shared" ca="1" si="19"/>
        <v>0</v>
      </c>
      <c r="BI8" s="169">
        <f t="shared" si="84"/>
        <v>56</v>
      </c>
      <c r="BJ8" s="395">
        <f>IF($B8&lt;=Main!$B$10,0,HLOOKUP(BI8,ReplacementRates!$V$3:$AZ$56,ReplacementRates!$A9-3,1)*IF(Main!$B$29=0,Main!$B$32*$B8,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K8" s="337">
        <f ca="1">BJ8*IF($B8=Salary!$B8,Salary!$J8,"")</f>
        <v>0</v>
      </c>
      <c r="BL8" s="338">
        <f ca="1">IF($B8&lt;Main!$B$10,0,(VLOOKUP(BI8,'Survival Probability'!$A$3:$F$98,6)/(1+Main!$B$5)^(OptimumBenefits!BI8-OptimumBenefits!$A8))*(VLOOKUP(BI8,'Survival Probability'!$A$3:$F$98,3)/VLOOKUP($A8,'Survival Probability'!$A$3:$F$98,3)))</f>
        <v>2.7287923993089658</v>
      </c>
      <c r="BM8" s="228">
        <f t="shared" ca="1" si="21"/>
        <v>0</v>
      </c>
      <c r="BN8" s="169">
        <f t="shared" si="84"/>
        <v>57</v>
      </c>
      <c r="BO8" s="395">
        <f>IF($B8&lt;=Main!$B$10,0,HLOOKUP(BN8,ReplacementRates!$V$3:$AZ$56,ReplacementRates!$A9-3,1)*IF(Main!$B$29=0,Main!$B$32*$B8,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P8" s="337">
        <f ca="1">BO8*IF($B8=Salary!$B8,Salary!$J8,"")</f>
        <v>0</v>
      </c>
      <c r="BQ8" s="338">
        <f ca="1">IF($B8&lt;Main!$B$10,0,(VLOOKUP(BN8,'Survival Probability'!$A$3:$F$98,6)/(1+Main!$B$5)^(OptimumBenefits!BN8-OptimumBenefits!$A8))*(VLOOKUP(BN8,'Survival Probability'!$A$3:$F$98,3)/VLOOKUP($A8,'Survival Probability'!$A$3:$F$98,3)))</f>
        <v>2.5222391089944769</v>
      </c>
      <c r="BR8" s="228">
        <f t="shared" ca="1" si="23"/>
        <v>0</v>
      </c>
      <c r="BS8" s="169">
        <f t="shared" si="84"/>
        <v>58</v>
      </c>
      <c r="BT8" s="395">
        <f>IF($B8&lt;=Main!$B$10,0,HLOOKUP(BS8,ReplacementRates!$V$3:$AZ$56,ReplacementRates!$A9-3,1)*IF(Main!$B$29=0,Main!$B$32*$B8,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U8" s="337">
        <f ca="1">BT8*IF($B8=Salary!$B8,Salary!$J8,"")</f>
        <v>0</v>
      </c>
      <c r="BV8" s="338">
        <f ca="1">IF($B8&lt;Main!$B$10,0,(VLOOKUP(BS8,'Survival Probability'!$A$3:$F$98,6)/(1+Main!$B$5)^(OptimumBenefits!BS8-OptimumBenefits!$A8))*(VLOOKUP(BS8,'Survival Probability'!$A$3:$F$98,3)/VLOOKUP($A8,'Survival Probability'!$A$3:$F$98,3)))</f>
        <v>2.3296442111482945</v>
      </c>
      <c r="BW8" s="228">
        <f t="shared" ca="1" si="25"/>
        <v>0</v>
      </c>
      <c r="BX8" s="169">
        <f t="shared" si="88"/>
        <v>59</v>
      </c>
      <c r="BY8" s="395">
        <f>IF($B8&lt;=Main!$B$10,0,HLOOKUP(BX8,ReplacementRates!$V$3:$AZ$56,ReplacementRates!$A9-3,1)*IF(Main!$B$29=0,Main!$B$32*$B8,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Z8" s="337">
        <f ca="1">BY8*IF($B8=Salary!$B8,Salary!$J8,"")</f>
        <v>0</v>
      </c>
      <c r="CA8" s="338">
        <f ca="1">IF($B8&lt;Main!$B$10,0,(VLOOKUP(BX8,'Survival Probability'!$A$3:$F$98,6)/(1+Main!$B$5)^(OptimumBenefits!BX8-OptimumBenefits!$A8))*(VLOOKUP(BX8,'Survival Probability'!$A$3:$F$98,3)/VLOOKUP($A8,'Survival Probability'!$A$3:$F$98,3)))</f>
        <v>2.1500947189531128</v>
      </c>
      <c r="CB8" s="228">
        <f t="shared" ca="1" si="27"/>
        <v>0</v>
      </c>
      <c r="CC8" s="169">
        <f t="shared" si="88"/>
        <v>60</v>
      </c>
      <c r="CD8" s="395">
        <f>IF($B8&lt;=Main!$B$10,0,HLOOKUP(CC8,ReplacementRates!$V$3:$AZ$56,ReplacementRates!$A9-3,1)*IF(Main!$B$29=0,Main!$B$32*$B8,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6.3000000000000014E-2</v>
      </c>
      <c r="CE8" s="337">
        <f ca="1">CD8*IF($B8=Salary!$B8,Salary!$J8,"")</f>
        <v>3249.7219519376008</v>
      </c>
      <c r="CF8" s="338">
        <f ca="1">IF($B8&lt;Main!$B$10,0,(VLOOKUP(CC8,'Survival Probability'!$A$3:$F$98,6)/(1+Main!$B$5)^(OptimumBenefits!CC8-OptimumBenefits!$A8))*(VLOOKUP(CC8,'Survival Probability'!$A$3:$F$98,3)/VLOOKUP($A8,'Survival Probability'!$A$3:$F$98,3)))</f>
        <v>1.9827368367396365</v>
      </c>
      <c r="CG8" s="228">
        <f t="shared" ca="1" si="29"/>
        <v>6443.3434232681157</v>
      </c>
      <c r="CH8" s="169">
        <f t="shared" si="88"/>
        <v>61</v>
      </c>
      <c r="CI8" s="395">
        <f>IF($B8&lt;=Main!$B$10,0,HLOOKUP(CH8,ReplacementRates!$V$3:$AZ$56,ReplacementRates!$A9-3,1)*IF(Main!$B$29=0,Main!$B$32*$B8,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7.1400000000000005E-2</v>
      </c>
      <c r="CJ8" s="337">
        <f ca="1">CI8*IF($B8=Salary!$B8,Salary!$J8,"")</f>
        <v>3683.0182121959469</v>
      </c>
      <c r="CK8" s="338">
        <f ca="1">IF($B8&lt;Main!$B$10,0,(VLOOKUP(CH8,'Survival Probability'!$A$3:$F$98,6)/(1+Main!$B$5)^(OptimumBenefits!CH8-OptimumBenefits!$A8))*(VLOOKUP(CH8,'Survival Probability'!$A$3:$F$98,3)/VLOOKUP($A8,'Survival Probability'!$A$3:$F$98,3)))</f>
        <v>1.8267737095367873</v>
      </c>
      <c r="CL8" s="228">
        <f t="shared" ca="1" si="31"/>
        <v>6728.0408417847366</v>
      </c>
      <c r="CM8" s="169">
        <f t="shared" si="88"/>
        <v>62</v>
      </c>
      <c r="CN8" s="395">
        <f>IF($B8&lt;=Main!$B$10,0,HLOOKUP(CM8,ReplacementRates!$V$3:$AZ$56,ReplacementRates!$A9-3,1)*IF(Main!$B$29=0,Main!$B$32*$B8,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7.980000000000001E-2</v>
      </c>
      <c r="CO8" s="337">
        <f ca="1">CN8*IF($B8=Salary!$B8,Salary!$J8,"")</f>
        <v>4116.3144724542944</v>
      </c>
      <c r="CP8" s="338">
        <f ca="1">IF($B8&lt;Main!$B$10,0,(VLOOKUP(CM8,'Survival Probability'!$A$3:$F$98,6)/(1+Main!$B$5)^(OptimumBenefits!CM8-OptimumBenefits!$A8))*(VLOOKUP(CM8,'Survival Probability'!$A$3:$F$98,3)/VLOOKUP($A8,'Survival Probability'!$A$3:$F$98,3)))</f>
        <v>1.6815801245185764</v>
      </c>
      <c r="CQ8" s="228">
        <f t="shared" ca="1" si="33"/>
        <v>6921.9126031473106</v>
      </c>
      <c r="CR8" s="169">
        <f t="shared" si="92"/>
        <v>63</v>
      </c>
      <c r="CS8" s="395">
        <f>IF($B8&lt;=Main!$B$10,0,HLOOKUP(CR8,ReplacementRates!$V$3:$AZ$56,ReplacementRates!$A9-3,1)*IF(Main!$B$29=0,Main!$B$32*$B8,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8.8200000000000014E-2</v>
      </c>
      <c r="CT8" s="337">
        <f ca="1">CS8*IF($B8=Salary!$B8,Salary!$J8,"")</f>
        <v>4549.610732712641</v>
      </c>
      <c r="CU8" s="338">
        <f ca="1">IF($B8&lt;Main!$B$10,0,(VLOOKUP(CR8,'Survival Probability'!$A$3:$F$98,6)/(1+Main!$B$5)^(OptimumBenefits!CR8-OptimumBenefits!$A8))*(VLOOKUP(CR8,'Survival Probability'!$A$3:$F$98,3)/VLOOKUP($A8,'Survival Probability'!$A$3:$F$98,3)))</f>
        <v>1.5464460855752902</v>
      </c>
      <c r="CV8" s="228">
        <f t="shared" ca="1" si="35"/>
        <v>7035.7277084947918</v>
      </c>
      <c r="CW8" s="169">
        <f t="shared" si="92"/>
        <v>64</v>
      </c>
      <c r="CX8" s="395">
        <f>IF($B8&lt;=Main!$B$10,0,HLOOKUP(CW8,ReplacementRates!$V$3:$AZ$56,ReplacementRates!$A9-3,1)*IF(Main!$B$29=0,Main!$B$32*$B8,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9.6600000000000019E-2</v>
      </c>
      <c r="CY8" s="337">
        <f ca="1">CX8*IF($B8=Salary!$B8,Salary!$J8,"")</f>
        <v>4982.9069929709876</v>
      </c>
      <c r="CZ8" s="338">
        <f ca="1">IF($B8&lt;Main!$B$10,0,(VLOOKUP(CW8,'Survival Probability'!$A$3:$F$98,6)/(1+Main!$B$5)^(OptimumBenefits!CW8-OptimumBenefits!$A8))*(VLOOKUP(CW8,'Survival Probability'!$A$3:$F$98,3)/VLOOKUP($A8,'Survival Probability'!$A$3:$F$98,3)))</f>
        <v>1.4207078933445614</v>
      </c>
      <c r="DA8" s="228">
        <f t="shared" ca="1" si="37"/>
        <v>7079.2552967156953</v>
      </c>
      <c r="DB8" s="169">
        <f t="shared" si="92"/>
        <v>65</v>
      </c>
      <c r="DC8" s="395">
        <f>IF($B8&lt;=Main!$B$10,0,HLOOKUP(DB8,ReplacementRates!$V$3:$AZ$56,ReplacementRates!$A9-3,1)*IF(Main!$B$29=0,Main!$B$32*$B8,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D8" s="337">
        <f ca="1">DC8*IF($B8=Salary!$B8,Salary!$J8,"")</f>
        <v>5416.2032532293342</v>
      </c>
      <c r="DE8" s="338">
        <f ca="1">IF($B8&lt;Main!$B$10,0,(VLOOKUP(DB8,'Survival Probability'!$A$3:$F$98,6)/(1+Main!$B$5)^(OptimumBenefits!DB8-OptimumBenefits!$A8))*(VLOOKUP(DB8,'Survival Probability'!$A$3:$F$98,3)/VLOOKUP($A8,'Survival Probability'!$A$3:$F$98,3)))</f>
        <v>1.3037452963717309</v>
      </c>
      <c r="DF8" s="228">
        <f t="shared" ca="1" si="39"/>
        <v>7061.3495155910114</v>
      </c>
      <c r="DG8" s="169">
        <f t="shared" si="92"/>
        <v>66</v>
      </c>
      <c r="DH8" s="395">
        <f>IF($B8&lt;=Main!$B$10,0,HLOOKUP(DG8,ReplacementRates!$V$3:$AZ$56,ReplacementRates!$A9-3,1)*IF(Main!$B$29=0,Main!$B$32*$B8,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I8" s="337">
        <f ca="1">DH8*IF($B8=Salary!$B8,Salary!$J8,"")</f>
        <v>5416.2032532293342</v>
      </c>
      <c r="DJ8" s="338">
        <f ca="1">IF($B8&lt;Main!$B$10,0,(VLOOKUP(DG8,'Survival Probability'!$A$3:$F$98,6)/(1+Main!$B$5)^(OptimumBenefits!DG8-OptimumBenefits!$A8))*(VLOOKUP(DG8,'Survival Probability'!$A$3:$F$98,3)/VLOOKUP($A8,'Survival Probability'!$A$3:$F$98,3)))</f>
        <v>1.194980781705989</v>
      </c>
      <c r="DK8" s="228">
        <f t="shared" ca="1" si="41"/>
        <v>6472.2587974225107</v>
      </c>
      <c r="DL8" s="169">
        <f t="shared" si="96"/>
        <v>67</v>
      </c>
      <c r="DM8" s="395">
        <f>IF($B8&lt;=Main!$B$10,0,HLOOKUP(DL8,ReplacementRates!$V$3:$AZ$56,ReplacementRates!$A9-3,1)*IF(Main!$B$29=0,Main!$B$32*$B8,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N8" s="337">
        <f ca="1">DM8*IF($B8=Salary!$B8,Salary!$J8,"")</f>
        <v>5416.2032532293342</v>
      </c>
      <c r="DO8" s="338">
        <f ca="1">IF($B8&lt;Main!$B$10,0,(VLOOKUP(DL8,'Survival Probability'!$A$3:$F$98,6)/(1+Main!$B$5)^(OptimumBenefits!DL8-OptimumBenefits!$A8))*(VLOOKUP(DL8,'Survival Probability'!$A$3:$F$98,3)/VLOOKUP($A8,'Survival Probability'!$A$3:$F$98,3)))</f>
        <v>1.0938752905304285</v>
      </c>
      <c r="DP8" s="228">
        <f t="shared" ca="1" si="43"/>
        <v>5924.65090719809</v>
      </c>
      <c r="DQ8" s="169">
        <f t="shared" si="96"/>
        <v>68</v>
      </c>
      <c r="DR8" s="395">
        <f>IF($B8&lt;=Main!$B$10,0,HLOOKUP(DQ8,ReplacementRates!$V$3:$AZ$56,ReplacementRates!$A9-3,1)*IF(Main!$B$29=0,Main!$B$32*$B8,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S8" s="337">
        <f ca="1">DR8*IF($B8=Salary!$B8,Salary!$J8,"")</f>
        <v>5416.2032532293342</v>
      </c>
      <c r="DT8" s="338">
        <f ca="1">IF($B8&lt;Main!$B$10,0,(VLOOKUP(DQ8,'Survival Probability'!$A$3:$F$98,6)/(1+Main!$B$5)^(OptimumBenefits!DQ8-OptimumBenefits!$A8))*(VLOOKUP(DQ8,'Survival Probability'!$A$3:$F$98,3)/VLOOKUP($A8,'Survival Probability'!$A$3:$F$98,3)))</f>
        <v>0.99992802399701852</v>
      </c>
      <c r="DU8" s="228">
        <f t="shared" ca="1" si="45"/>
        <v>5415.8134165678312</v>
      </c>
      <c r="DV8" s="169">
        <f t="shared" si="96"/>
        <v>69</v>
      </c>
      <c r="DW8" s="395">
        <f>IF($B8&lt;=Main!$B$10,0,HLOOKUP(DV8,ReplacementRates!$V$3:$AZ$56,ReplacementRates!$A9-3,1)*IF(Main!$B$29=0,Main!$B$32*$B8,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X8" s="337">
        <f ca="1">DW8*IF($B8=Salary!$B8,Salary!$J8,"")</f>
        <v>5416.2032532293342</v>
      </c>
      <c r="DY8" s="338">
        <f ca="1">IF($B8&lt;Main!$B$10,0,(VLOOKUP(DV8,'Survival Probability'!$A$3:$F$98,6)/(1+Main!$B$5)^(OptimumBenefits!DV8-OptimumBenefits!$A8))*(VLOOKUP(DV8,'Survival Probability'!$A$3:$F$98,3)/VLOOKUP($A8,'Survival Probability'!$A$3:$F$98,3)))</f>
        <v>0.91267293919324832</v>
      </c>
      <c r="DZ8" s="228">
        <f t="shared" ca="1" si="47"/>
        <v>4943.2221423928495</v>
      </c>
      <c r="EA8" s="169">
        <f t="shared" si="96"/>
        <v>70</v>
      </c>
      <c r="EB8" s="395">
        <f>IF($B8&lt;=Main!$B$10,0,HLOOKUP(EA8,ReplacementRates!$V$3:$AZ$56,ReplacementRates!$A9-3,1)*IF(Main!$B$29=0,Main!$B$32*$B8,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C8" s="337">
        <f ca="1">EB8*IF($B8=Salary!$B8,Salary!$J8,"")</f>
        <v>5416.2032532293342</v>
      </c>
      <c r="ED8" s="338">
        <f ca="1">IF($B8&lt;Main!$B$10,0,(VLOOKUP(EA8,'Survival Probability'!$A$3:$F$98,6)/(1+Main!$B$5)^(OptimumBenefits!EA8-OptimumBenefits!$A8))*(VLOOKUP(EA8,'Survival Probability'!$A$3:$F$98,3)/VLOOKUP($A8,'Survival Probability'!$A$3:$F$98,3)))</f>
        <v>0.83167676133594304</v>
      </c>
      <c r="EE8" s="228">
        <f t="shared" ca="1" si="49"/>
        <v>4504.5303803829711</v>
      </c>
      <c r="EF8" s="169">
        <f t="shared" si="100"/>
        <v>71</v>
      </c>
      <c r="EG8" s="395">
        <f>IF($B8&lt;=Main!$B$10,0,HLOOKUP(EF8,ReplacementRates!$V$3:$AZ$56,ReplacementRates!$A9-3,1)*IF(Main!$B$29=0,Main!$B$32*$B8,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H8" s="337">
        <f ca="1">EG8*IF($B8=Salary!$B8,Salary!$J8,"")</f>
        <v>5416.2032532293342</v>
      </c>
      <c r="EI8" s="338">
        <f ca="1">IF($B8&lt;Main!$B$10,0,(VLOOKUP(EF8,'Survival Probability'!$A$3:$F$98,6)/(1+Main!$B$5)^(OptimumBenefits!EF8-OptimumBenefits!$A8))*(VLOOKUP(EF8,'Survival Probability'!$A$3:$F$98,3)/VLOOKUP($A8,'Survival Probability'!$A$3:$F$98,3)))</f>
        <v>0.75653693885804463</v>
      </c>
      <c r="EJ8" s="228">
        <f t="shared" ca="1" si="51"/>
        <v>4097.5578294311035</v>
      </c>
      <c r="EK8" s="169">
        <f t="shared" si="100"/>
        <v>72</v>
      </c>
      <c r="EL8" s="395">
        <f>IF($B8&lt;=Main!$B$10,0,HLOOKUP(EK8,ReplacementRates!$V$3:$AZ$56,ReplacementRates!$A9-3,1)*IF(Main!$B$29=0,Main!$B$32*$B8,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M8" s="337">
        <f ca="1">EL8*IF($B8=Salary!$B8,Salary!$J8,"")</f>
        <v>5416.2032532293342</v>
      </c>
      <c r="EN8" s="338">
        <f ca="1">IF($B8&lt;Main!$B$10,0,(VLOOKUP(EK8,'Survival Probability'!$A$3:$F$98,6)/(1+Main!$B$5)^(OptimumBenefits!EK8-OptimumBenefits!$A8))*(VLOOKUP(EK8,'Survival Probability'!$A$3:$F$98,3)/VLOOKUP($A8,'Survival Probability'!$A$3:$F$98,3)))</f>
        <v>0.686878470270335</v>
      </c>
      <c r="EO8" s="228">
        <f t="shared" ca="1" si="53"/>
        <v>3720.273405251377</v>
      </c>
      <c r="EP8" s="169">
        <f t="shared" si="100"/>
        <v>73</v>
      </c>
      <c r="EQ8" s="395">
        <f>IF($B8&lt;=Main!$B$10,0,HLOOKUP(EP8,ReplacementRates!$V$3:$AZ$56,ReplacementRates!$A9-3,1)*IF(Main!$B$29=0,Main!$B$32*$B8,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R8" s="337">
        <f ca="1">EQ8*IF($B8=Salary!$B8,Salary!$J8,"")</f>
        <v>5416.2032532293342</v>
      </c>
      <c r="ES8" s="338">
        <f ca="1">IF($B8&lt;Main!$B$10,0,(VLOOKUP(EP8,'Survival Probability'!$A$3:$F$98,6)/(1+Main!$B$5)^(OptimumBenefits!EP8-OptimumBenefits!$A8))*(VLOOKUP(EP8,'Survival Probability'!$A$3:$F$98,3)/VLOOKUP($A8,'Survival Probability'!$A$3:$F$98,3)))</f>
        <v>0.62235331275494887</v>
      </c>
      <c r="ET8" s="228">
        <f t="shared" ca="1" si="55"/>
        <v>3370.7920372014073</v>
      </c>
      <c r="EU8" s="169">
        <f t="shared" si="100"/>
        <v>74</v>
      </c>
      <c r="EV8" s="395">
        <f>IF($B8&lt;=Main!$B$10,0,HLOOKUP(EU8,ReplacementRates!$V$3:$AZ$56,ReplacementRates!$A9-3,1)*IF(Main!$B$29=0,Main!$B$32*$B8,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W8" s="337">
        <f ca="1">EV8*IF($B8=Salary!$B8,Salary!$J8,"")</f>
        <v>5416.2032532293342</v>
      </c>
      <c r="EX8" s="338">
        <f ca="1">IF($B8&lt;Main!$B$10,0,(VLOOKUP(EU8,'Survival Probability'!$A$3:$F$98,6)/(1+Main!$B$5)^(OptimumBenefits!EU8-OptimumBenefits!$A8))*(VLOOKUP(EU8,'Survival Probability'!$A$3:$F$98,3)/VLOOKUP($A8,'Survival Probability'!$A$3:$F$98,3)))</f>
        <v>0.56263685854138468</v>
      </c>
      <c r="EY8" s="228">
        <f t="shared" ca="1" si="57"/>
        <v>3047.3555836185806</v>
      </c>
      <c r="EZ8" s="169">
        <f t="shared" si="104"/>
        <v>75</v>
      </c>
      <c r="FA8" s="395">
        <f>IF($B8&lt;=Main!$B$10,0,HLOOKUP(EZ8,ReplacementRates!$V$3:$AZ$56,ReplacementRates!$A9-3,1)*IF(Main!$B$29=0,Main!$B$32*$B8,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B8" s="337">
        <f ca="1">FA8*IF($B8=Salary!$B8,Salary!$J8,"")</f>
        <v>5416.2032532293342</v>
      </c>
      <c r="FC8" s="338">
        <f ca="1">IF($B8&lt;Main!$B$10,0,(VLOOKUP(EZ8,'Survival Probability'!$A$3:$F$98,6)/(1+Main!$B$5)^(OptimumBenefits!EZ8-OptimumBenefits!$A8))*(VLOOKUP(EZ8,'Survival Probability'!$A$3:$F$98,3)/VLOOKUP($A8,'Survival Probability'!$A$3:$F$98,3)))</f>
        <v>0.50742734186523841</v>
      </c>
      <c r="FD8" s="228">
        <f t="shared" ca="1" si="59"/>
        <v>2748.3296197880177</v>
      </c>
      <c r="FE8" s="169">
        <f t="shared" si="104"/>
        <v>76</v>
      </c>
      <c r="FF8" s="395">
        <f>IF($B8&lt;=Main!$B$10,0,HLOOKUP(FE8,ReplacementRates!$V$3:$AZ$56,ReplacementRates!$A9-3,1)*IF(Main!$B$29=0,Main!$B$32*$B8,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G8" s="337">
        <f ca="1">FF8*IF($B8=Salary!$B8,Salary!$J8,"")</f>
        <v>5416.2032532293342</v>
      </c>
      <c r="FH8" s="338">
        <f ca="1">IF($B8&lt;Main!$B$10,0,(VLOOKUP(FE8,'Survival Probability'!$A$3:$F$98,6)/(1+Main!$B$5)^(OptimumBenefits!FE8-OptimumBenefits!$A8))*(VLOOKUP(FE8,'Survival Probability'!$A$3:$F$98,3)/VLOOKUP($A8,'Survival Probability'!$A$3:$F$98,3)))</f>
        <v>0.45644443007645169</v>
      </c>
      <c r="FI8" s="228">
        <f t="shared" ca="1" si="61"/>
        <v>2472.195807098487</v>
      </c>
      <c r="FJ8" s="169">
        <f t="shared" si="104"/>
        <v>77</v>
      </c>
      <c r="FK8" s="395">
        <f>IF($B8&lt;=Main!$B$10,0,HLOOKUP(FJ8,ReplacementRates!$V$3:$AZ$56,ReplacementRates!$A9-3,1)*IF(Main!$B$29=0,Main!$B$32*$B8,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L8" s="337">
        <f ca="1">FK8*IF($B8=Salary!$B8,Salary!$J8,"")</f>
        <v>5416.2032532293342</v>
      </c>
      <c r="FM8" s="338">
        <f ca="1">IF($B8&lt;Main!$B$10,0,(VLOOKUP(FJ8,'Survival Probability'!$A$3:$F$98,6)/(1+Main!$B$5)^(OptimumBenefits!FJ8-OptimumBenefits!$A8))*(VLOOKUP(FJ8,'Survival Probability'!$A$3:$F$98,3)/VLOOKUP($A8,'Survival Probability'!$A$3:$F$98,3)))</f>
        <v>0.40942544768130268</v>
      </c>
      <c r="FN8" s="228">
        <f t="shared" ca="1" si="63"/>
        <v>2217.531441686348</v>
      </c>
      <c r="FO8" s="169">
        <f t="shared" si="104"/>
        <v>78</v>
      </c>
      <c r="FP8" s="395">
        <f>IF($B8&lt;=Main!$B$10,0,HLOOKUP(FO8,ReplacementRates!$V$3:$AZ$56,ReplacementRates!$A9-3,1)*IF(Main!$B$29=0,Main!$B$32*$B8,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Q8" s="337">
        <f ca="1">FP8*IF($B8=Salary!$B8,Salary!$J8,"")</f>
        <v>5416.2032532293342</v>
      </c>
      <c r="FR8" s="338">
        <f ca="1">IF($B8&lt;Main!$B$10,0,(VLOOKUP(FO8,'Survival Probability'!$A$3:$F$98,6)/(1+Main!$B$5)^(OptimumBenefits!FO8-OptimumBenefits!$A8))*(VLOOKUP(FO8,'Survival Probability'!$A$3:$F$98,3)/VLOOKUP($A8,'Survival Probability'!$A$3:$F$98,3)))</f>
        <v>0.36612549642107994</v>
      </c>
      <c r="FS8" s="228">
        <f t="shared" ca="1" si="65"/>
        <v>1983.0101048060581</v>
      </c>
      <c r="FT8" s="169">
        <f t="shared" si="108"/>
        <v>79</v>
      </c>
      <c r="FU8" s="395">
        <f>IF($B8&lt;=Main!$B$10,0,HLOOKUP(FT8,ReplacementRates!$V$3:$AZ$56,ReplacementRates!$A9-3,1)*IF(Main!$B$29=0,Main!$B$32*$B8,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V8" s="337">
        <f ca="1">FU8*IF($B8=Salary!$B8,Salary!$J8,"")</f>
        <v>5416.2032532293342</v>
      </c>
      <c r="FW8" s="338">
        <f ca="1">IF($B8&lt;Main!$B$10,0,(VLOOKUP(FT8,'Survival Probability'!$A$3:$F$98,6)/(1+Main!$B$5)^(OptimumBenefits!FT8-OptimumBenefits!$A8))*(VLOOKUP(FT8,'Survival Probability'!$A$3:$F$98,3)/VLOOKUP($A8,'Survival Probability'!$A$3:$F$98,3)))</f>
        <v>0.32631629874339485</v>
      </c>
      <c r="FX8" s="228">
        <f t="shared" ca="1" si="67"/>
        <v>1767.3953988357305</v>
      </c>
      <c r="FY8" s="169">
        <f t="shared" si="108"/>
        <v>80</v>
      </c>
      <c r="FZ8" s="395">
        <f>IF($B8&lt;=Main!$B$10,0,HLOOKUP(FY8,ReplacementRates!$V$3:$AZ$56,ReplacementRates!$A9-3,1)*IF(Main!$B$29=0,Main!$B$32*$B8,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A8" s="337">
        <f ca="1">FZ8*IF($B8=Salary!$B8,Salary!$J8,"")</f>
        <v>5416.2032532293342</v>
      </c>
      <c r="GB8" s="338">
        <f ca="1">IF($B8&lt;Main!$B$10,0,(VLOOKUP(FY8,'Survival Probability'!$A$3:$F$98,6)/(1+Main!$B$5)^(OptimumBenefits!FY8-OptimumBenefits!$A8))*(VLOOKUP(FY8,'Survival Probability'!$A$3:$F$98,3)/VLOOKUP($A8,'Survival Probability'!$A$3:$F$98,3)))</f>
        <v>0.28978645659533436</v>
      </c>
      <c r="GC8" s="228">
        <f t="shared" ca="1" si="69"/>
        <v>1569.5423489534512</v>
      </c>
      <c r="GD8" s="169">
        <f t="shared" si="108"/>
        <v>81</v>
      </c>
      <c r="GE8" s="395">
        <f>IF($B8&lt;=Main!$B$10,0,HLOOKUP(GD8,ReplacementRates!$V$3:$AZ$56,ReplacementRates!$A9-3,1)*IF(Main!$B$29=0,Main!$B$32*$B8,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F8" s="337">
        <f ca="1">GE8*IF($B8=Salary!$B8,Salary!$J8,"")</f>
        <v>5416.2032532293342</v>
      </c>
      <c r="GG8" s="338">
        <f ca="1">IF($B8&lt;Main!$B$10,0,(VLOOKUP(GD8,'Survival Probability'!$A$3:$F$98,6)/(1+Main!$B$5)^(OptimumBenefits!GD8-OptimumBenefits!$A8))*(VLOOKUP(GD8,'Survival Probability'!$A$3:$F$98,3)/VLOOKUP($A8,'Survival Probability'!$A$3:$F$98,3)))</f>
        <v>0.25633695116759797</v>
      </c>
      <c r="GH8" s="228">
        <f t="shared" ca="1" si="71"/>
        <v>1388.3730288368331</v>
      </c>
      <c r="GI8" s="169">
        <f t="shared" si="108"/>
        <v>82</v>
      </c>
      <c r="GJ8" s="395">
        <f>IF($B8&lt;=Main!$B$10,0,HLOOKUP(GI8,ReplacementRates!$V$3:$AZ$56,ReplacementRates!$A9-3,1)*IF(Main!$B$29=0,Main!$B$32*$B8,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K8" s="337">
        <f ca="1">GJ8*IF($B8=Salary!$B8,Salary!$J8,"")</f>
        <v>5416.2032532293342</v>
      </c>
      <c r="GL8" s="338">
        <f ca="1">IF($B8&lt;Main!$B$10,0,(VLOOKUP(GI8,'Survival Probability'!$A$3:$F$98,6)/(1+Main!$B$5)^(OptimumBenefits!GI8-OptimumBenefits!$A8))*(VLOOKUP(GI8,'Survival Probability'!$A$3:$F$98,3)/VLOOKUP($A8,'Survival Probability'!$A$3:$F$98,3)))</f>
        <v>0.22578083186384196</v>
      </c>
      <c r="GM8" s="228">
        <f t="shared" ca="1" si="73"/>
        <v>1222.8748760577662</v>
      </c>
      <c r="GN8" s="384"/>
      <c r="GO8" s="384"/>
      <c r="GP8" s="385"/>
      <c r="GQ8" s="386"/>
      <c r="GR8" s="387"/>
      <c r="GS8" s="384"/>
      <c r="GT8" s="384"/>
      <c r="GU8" s="385"/>
      <c r="GV8" s="386"/>
      <c r="GW8" s="387"/>
      <c r="GX8" s="384"/>
      <c r="GY8" s="384"/>
      <c r="GZ8" s="385"/>
      <c r="HA8" s="386"/>
      <c r="HB8" s="387"/>
      <c r="HC8" s="384"/>
      <c r="HD8" s="384"/>
      <c r="HE8" s="385"/>
      <c r="HF8" s="386"/>
      <c r="HG8" s="387"/>
      <c r="HH8" s="384"/>
      <c r="HI8" s="384"/>
      <c r="HJ8" s="385"/>
      <c r="HK8" s="386"/>
      <c r="HL8" s="387"/>
      <c r="HM8" s="384"/>
      <c r="HN8" s="384"/>
      <c r="HO8" s="385"/>
      <c r="HP8" s="386"/>
      <c r="HQ8" s="387"/>
      <c r="HR8" s="384"/>
      <c r="HS8" s="384"/>
      <c r="HT8" s="385"/>
      <c r="HU8" s="386"/>
      <c r="HV8" s="387"/>
      <c r="HW8" s="384"/>
      <c r="HX8" s="384"/>
      <c r="HY8" s="385"/>
      <c r="HZ8" s="386"/>
      <c r="IA8" s="387"/>
      <c r="IB8" s="384"/>
      <c r="IC8" s="384"/>
      <c r="ID8" s="385"/>
      <c r="IE8" s="386"/>
      <c r="IF8" s="387"/>
      <c r="IG8" s="384"/>
      <c r="IH8" s="384"/>
      <c r="II8" s="385"/>
      <c r="IJ8" s="386"/>
      <c r="IK8" s="387"/>
      <c r="IL8" s="384"/>
      <c r="IM8" s="384"/>
      <c r="IN8" s="385"/>
      <c r="IO8" s="386"/>
      <c r="IP8" s="387"/>
      <c r="IQ8" s="384"/>
      <c r="IR8" s="384"/>
      <c r="IS8" s="385"/>
      <c r="IT8" s="386"/>
      <c r="IU8" s="387"/>
      <c r="IV8" s="384"/>
      <c r="IW8" s="384"/>
      <c r="IX8" s="385"/>
      <c r="IY8" s="386"/>
      <c r="IZ8" s="387"/>
      <c r="JA8" s="384"/>
      <c r="JB8" s="384"/>
      <c r="JC8" s="385"/>
      <c r="JD8" s="386"/>
      <c r="JE8" s="387"/>
      <c r="JF8" s="384"/>
      <c r="JG8" s="384"/>
      <c r="JH8" s="385"/>
      <c r="JI8" s="386"/>
      <c r="JJ8" s="387"/>
      <c r="JK8" s="384"/>
      <c r="JL8" s="384"/>
      <c r="JM8" s="385"/>
      <c r="JN8" s="386"/>
      <c r="JO8" s="387"/>
      <c r="JP8" s="384"/>
      <c r="JQ8" s="384"/>
      <c r="JR8" s="385"/>
      <c r="JS8" s="386"/>
      <c r="JT8" s="387"/>
      <c r="JU8" s="384"/>
      <c r="JV8" s="384"/>
      <c r="JW8" s="385"/>
      <c r="JX8" s="386"/>
      <c r="JY8" s="387"/>
      <c r="JZ8" s="384"/>
      <c r="KA8" s="384"/>
      <c r="KB8" s="385"/>
      <c r="KC8" s="386"/>
      <c r="KD8" s="387"/>
      <c r="KE8" s="384"/>
      <c r="KF8" s="384"/>
      <c r="KG8" s="385"/>
      <c r="KH8" s="386"/>
      <c r="KI8" s="387"/>
    </row>
    <row r="9" spans="1:295">
      <c r="A9" s="172">
        <f t="shared" si="112"/>
        <v>34</v>
      </c>
      <c r="B9" s="172">
        <v>7</v>
      </c>
      <c r="C9" s="383">
        <f t="shared" ca="1" si="0"/>
        <v>64</v>
      </c>
      <c r="D9" s="422">
        <f t="shared" ca="1" si="115"/>
        <v>9349.2417667483951</v>
      </c>
      <c r="E9" s="217">
        <v>4232.2906497456015</v>
      </c>
      <c r="F9" s="169">
        <f t="shared" si="113"/>
        <v>45</v>
      </c>
      <c r="G9" s="395">
        <f>IF($B9&lt;=Main!$B$10,0,HLOOKUP(F9,ReplacementRates!$V$3:$AZ$56,ReplacementRates!$A10-3,1)*IF(Main!$B$29=0,Main!$B$32*$B9,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H9" s="337">
        <f ca="1">G9*IF($B9=Salary!$B9,Salary!$J9,"")</f>
        <v>0</v>
      </c>
      <c r="I9" s="338">
        <f ca="1">IF($B9&lt;Main!$B$10,0,(VLOOKUP(F9,'Survival Probability'!$A$3:$F$98,6)/(1+Main!$B$5)^(OptimumBenefits!F9-OptimumBenefits!$A9))*(VLOOKUP(F9,'Survival Probability'!$A$3:$F$98,3)/VLOOKUP($A9,'Survival Probability'!$A$3:$F$98,3)))</f>
        <v>6.694530549582729</v>
      </c>
      <c r="J9" s="228">
        <f t="shared" ref="J9:J26" ca="1" si="116">IF($A9&gt;F9,0,I9*H9)</f>
        <v>0</v>
      </c>
      <c r="K9" s="169">
        <f t="shared" si="114"/>
        <v>46</v>
      </c>
      <c r="L9" s="395">
        <f>IF($B9&lt;=Main!$B$10,0,HLOOKUP(K9,ReplacementRates!$V$3:$AZ$56,ReplacementRates!$A10-3,1)*IF(Main!$B$29=0,Main!$B$32*$B9,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M9" s="337">
        <f ca="1">L9*IF($B9=Salary!$B9,Salary!$J9,"")</f>
        <v>0</v>
      </c>
      <c r="N9" s="338">
        <f ca="1">IF($B9&lt;Main!$B$10,0,(VLOOKUP(K9,'Survival Probability'!$A$3:$F$98,6)/(1+Main!$B$5)^(OptimumBenefits!K9-OptimumBenefits!$A9))*(VLOOKUP(K9,'Survival Probability'!$A$3:$F$98,3)/VLOOKUP($A9,'Survival Probability'!$A$3:$F$98,3)))</f>
        <v>6.2222813974972455</v>
      </c>
      <c r="O9" s="228">
        <f t="shared" ref="O9:O26" ca="1" si="117">IF($A9&gt;K9,0,N9*M9)</f>
        <v>0</v>
      </c>
      <c r="P9" s="169">
        <f t="shared" si="76"/>
        <v>47</v>
      </c>
      <c r="Q9" s="395">
        <f>IF($B9&lt;=Main!$B$10,0,HLOOKUP(P9,ReplacementRates!$V$3:$AZ$56,ReplacementRates!$A10-3,1)*IF(Main!$B$29=0,Main!$B$32*$B9,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R9" s="337">
        <f ca="1">Q9*IF($B9=Salary!$B9,Salary!$J9,"")</f>
        <v>0</v>
      </c>
      <c r="S9" s="338">
        <f ca="1">IF($B9&lt;Main!$B$10,0,(VLOOKUP(P9,'Survival Probability'!$A$3:$F$98,6)/(1+Main!$B$5)^(OptimumBenefits!P9-OptimumBenefits!$A9))*(VLOOKUP(P9,'Survival Probability'!$A$3:$F$98,3)/VLOOKUP($A9,'Survival Probability'!$A$3:$F$98,3)))</f>
        <v>5.781222169094705</v>
      </c>
      <c r="T9" s="228">
        <f t="shared" ca="1" si="3"/>
        <v>0</v>
      </c>
      <c r="U9" s="169">
        <f t="shared" si="76"/>
        <v>48</v>
      </c>
      <c r="V9" s="395">
        <f>IF($B9&lt;=Main!$B$10,0,HLOOKUP(U9,ReplacementRates!$V$3:$AZ$56,ReplacementRates!$A10-3,1)*IF(Main!$B$29=0,Main!$B$32*$B9,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W9" s="337">
        <f ca="1">V9*IF($B9=Salary!$B9,Salary!$J9,"")</f>
        <v>0</v>
      </c>
      <c r="X9" s="338">
        <f ca="1">IF($B9&lt;Main!$B$10,0,(VLOOKUP(U9,'Survival Probability'!$A$3:$F$98,6)/(1+Main!$B$5)^(OptimumBenefits!U9-OptimumBenefits!$A9))*(VLOOKUP(U9,'Survival Probability'!$A$3:$F$98,3)/VLOOKUP($A9,'Survival Probability'!$A$3:$F$98,3)))</f>
        <v>5.3693052030416748</v>
      </c>
      <c r="Y9" s="228">
        <f t="shared" ca="1" si="5"/>
        <v>0</v>
      </c>
      <c r="Z9" s="169">
        <f t="shared" si="76"/>
        <v>49</v>
      </c>
      <c r="AA9" s="395">
        <f>IF($B9&lt;=Main!$B$10,0,HLOOKUP(Z9,ReplacementRates!$V$3:$AZ$56,ReplacementRates!$A10-3,1)*IF(Main!$B$29=0,Main!$B$32*$B9,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B9" s="337">
        <f ca="1">AA9*IF($B9=Salary!$B9,Salary!$J9,"")</f>
        <v>0</v>
      </c>
      <c r="AC9" s="338">
        <f ca="1">IF($B9&lt;Main!$B$10,0,(VLOOKUP(Z9,'Survival Probability'!$A$3:$F$98,6)/(1+Main!$B$5)^(OptimumBenefits!Z9-OptimumBenefits!$A9))*(VLOOKUP(Z9,'Survival Probability'!$A$3:$F$98,3)/VLOOKUP($A9,'Survival Probability'!$A$3:$F$98,3)))</f>
        <v>4.9846168422042663</v>
      </c>
      <c r="AD9" s="228">
        <f t="shared" ca="1" si="7"/>
        <v>0</v>
      </c>
      <c r="AE9" s="169">
        <f t="shared" si="76"/>
        <v>50</v>
      </c>
      <c r="AF9" s="395">
        <f>IF($B9&lt;=Main!$B$10,0,HLOOKUP(AE9,ReplacementRates!$V$3:$AZ$56,ReplacementRates!$A10-3,1)*IF(Main!$B$29=0,Main!$B$32*$B9,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G9" s="337">
        <f ca="1">AF9*IF($B9=Salary!$B9,Salary!$J9,"")</f>
        <v>0</v>
      </c>
      <c r="AH9" s="338">
        <f ca="1">IF($B9&lt;Main!$B$10,0,(VLOOKUP(AE9,'Survival Probability'!$A$3:$F$98,6)/(1+Main!$B$5)^(OptimumBenefits!AE9-OptimumBenefits!$A9))*(VLOOKUP(AE9,'Survival Probability'!$A$3:$F$98,3)/VLOOKUP($A9,'Survival Probability'!$A$3:$F$98,3)))</f>
        <v>4.625371383562225</v>
      </c>
      <c r="AI9" s="228">
        <f t="shared" ca="1" si="9"/>
        <v>0</v>
      </c>
      <c r="AJ9" s="169">
        <f t="shared" si="80"/>
        <v>51</v>
      </c>
      <c r="AK9" s="395">
        <f>IF($B9&lt;=Main!$B$10,0,HLOOKUP(AJ9,ReplacementRates!$V$3:$AZ$56,ReplacementRates!$A10-3,1)*IF(Main!$B$29=0,Main!$B$32*$B9,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L9" s="337">
        <f ca="1">AK9*IF($B9=Salary!$B9,Salary!$J9,"")</f>
        <v>0</v>
      </c>
      <c r="AM9" s="338">
        <f ca="1">IF($B9&lt;Main!$B$10,0,(VLOOKUP(AJ9,'Survival Probability'!$A$3:$F$98,6)/(1+Main!$B$5)^(OptimumBenefits!AJ9-OptimumBenefits!$A9))*(VLOOKUP(AJ9,'Survival Probability'!$A$3:$F$98,3)/VLOOKUP($A9,'Survival Probability'!$A$3:$F$98,3)))</f>
        <v>4.2899010400841231</v>
      </c>
      <c r="AN9" s="228">
        <f t="shared" ca="1" si="11"/>
        <v>0</v>
      </c>
      <c r="AO9" s="169">
        <f t="shared" si="80"/>
        <v>52</v>
      </c>
      <c r="AP9" s="395">
        <f>IF($B9&lt;=Main!$B$10,0,HLOOKUP(AO9,ReplacementRates!$V$3:$AZ$56,ReplacementRates!$A10-3,1)*IF(Main!$B$29=0,Main!$B$32*$B9,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Q9" s="337">
        <f ca="1">AP9*IF($B9=Salary!$B9,Salary!$J9,"")</f>
        <v>0</v>
      </c>
      <c r="AR9" s="338">
        <f ca="1">IF($B9&lt;Main!$B$10,0,(VLOOKUP(AO9,'Survival Probability'!$A$3:$F$98,6)/(1+Main!$B$5)^(OptimumBenefits!AO9-OptimumBenefits!$A9))*(VLOOKUP(AO9,'Survival Probability'!$A$3:$F$98,3)/VLOOKUP($A9,'Survival Probability'!$A$3:$F$98,3)))</f>
        <v>3.9768619497076827</v>
      </c>
      <c r="AS9" s="228">
        <f t="shared" ca="1" si="13"/>
        <v>0</v>
      </c>
      <c r="AT9" s="169">
        <f t="shared" si="80"/>
        <v>53</v>
      </c>
      <c r="AU9" s="395">
        <f>IF($B9&lt;=Main!$B$10,0,HLOOKUP(AT9,ReplacementRates!$V$3:$AZ$56,ReplacementRates!$A10-3,1)*IF(Main!$B$29=0,Main!$B$32*$B9,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V9" s="337">
        <f ca="1">AU9*IF($B9=Salary!$B9,Salary!$J9,"")</f>
        <v>0</v>
      </c>
      <c r="AW9" s="338">
        <f ca="1">IF($B9&lt;Main!$B$10,0,(VLOOKUP(AT9,'Survival Probability'!$A$3:$F$98,6)/(1+Main!$B$5)^(OptimumBenefits!AT9-OptimumBenefits!$A9))*(VLOOKUP(AT9,'Survival Probability'!$A$3:$F$98,3)/VLOOKUP($A9,'Survival Probability'!$A$3:$F$98,3)))</f>
        <v>3.6847818021962588</v>
      </c>
      <c r="AX9" s="228">
        <f t="shared" ca="1" si="15"/>
        <v>0</v>
      </c>
      <c r="AY9" s="169">
        <f t="shared" si="80"/>
        <v>54</v>
      </c>
      <c r="AZ9" s="395">
        <f>IF($B9&lt;=Main!$B$10,0,HLOOKUP(AY9,ReplacementRates!$V$3:$AZ$56,ReplacementRates!$A10-3,1)*IF(Main!$B$29=0,Main!$B$32*$B9,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A9" s="337">
        <f ca="1">AZ9*IF($B9=Salary!$B9,Salary!$J9,"")</f>
        <v>0</v>
      </c>
      <c r="BB9" s="338">
        <f ca="1">IF($B9&lt;Main!$B$10,0,(VLOOKUP(AY9,'Survival Probability'!$A$3:$F$98,6)/(1+Main!$B$5)^(OptimumBenefits!AY9-OptimumBenefits!$A9))*(VLOOKUP(AY9,'Survival Probability'!$A$3:$F$98,3)/VLOOKUP($A9,'Survival Probability'!$A$3:$F$98,3)))</f>
        <v>3.4122864392929864</v>
      </c>
      <c r="BC9" s="228">
        <f t="shared" ca="1" si="17"/>
        <v>0</v>
      </c>
      <c r="BD9" s="169">
        <f t="shared" si="84"/>
        <v>55</v>
      </c>
      <c r="BE9" s="395">
        <f>IF($B9&lt;=Main!$B$10,0,HLOOKUP(BD9,ReplacementRates!$V$3:$AZ$56,ReplacementRates!$A10-3,1)*IF(Main!$B$29=0,Main!$B$32*$B9,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F9" s="337">
        <f ca="1">BE9*IF($B9=Salary!$B9,Salary!$J9,"")</f>
        <v>0</v>
      </c>
      <c r="BG9" s="338">
        <f ca="1">IF($B9&lt;Main!$B$10,0,(VLOOKUP(BD9,'Survival Probability'!$A$3:$F$98,6)/(1+Main!$B$5)^(OptimumBenefits!BD9-OptimumBenefits!$A9))*(VLOOKUP(BD9,'Survival Probability'!$A$3:$F$98,3)/VLOOKUP($A9,'Survival Probability'!$A$3:$F$98,3)))</f>
        <v>3.1580928540881388</v>
      </c>
      <c r="BH9" s="228">
        <f t="shared" ca="1" si="19"/>
        <v>0</v>
      </c>
      <c r="BI9" s="169">
        <f t="shared" si="84"/>
        <v>56</v>
      </c>
      <c r="BJ9" s="395">
        <f>IF($B9&lt;=Main!$B$10,0,HLOOKUP(BI9,ReplacementRates!$V$3:$AZ$56,ReplacementRates!$A10-3,1)*IF(Main!$B$29=0,Main!$B$32*$B9,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K9" s="337">
        <f ca="1">BJ9*IF($B9=Salary!$B9,Salary!$J9,"")</f>
        <v>0</v>
      </c>
      <c r="BL9" s="338">
        <f ca="1">IF($B9&lt;Main!$B$10,0,(VLOOKUP(BI9,'Survival Probability'!$A$3:$F$98,6)/(1+Main!$B$5)^(OptimumBenefits!BI9-OptimumBenefits!$A9))*(VLOOKUP(BI9,'Survival Probability'!$A$3:$F$98,3)/VLOOKUP($A9,'Survival Probability'!$A$3:$F$98,3)))</f>
        <v>2.9210039697590506</v>
      </c>
      <c r="BM9" s="228">
        <f t="shared" ca="1" si="21"/>
        <v>0</v>
      </c>
      <c r="BN9" s="169">
        <f t="shared" si="84"/>
        <v>57</v>
      </c>
      <c r="BO9" s="395">
        <f>IF($B9&lt;=Main!$B$10,0,HLOOKUP(BN9,ReplacementRates!$V$3:$AZ$56,ReplacementRates!$A10-3,1)*IF(Main!$B$29=0,Main!$B$32*$B9,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P9" s="337">
        <f ca="1">BO9*IF($B9=Salary!$B9,Salary!$J9,"")</f>
        <v>0</v>
      </c>
      <c r="BQ9" s="338">
        <f ca="1">IF($B9&lt;Main!$B$10,0,(VLOOKUP(BN9,'Survival Probability'!$A$3:$F$98,6)/(1+Main!$B$5)^(OptimumBenefits!BN9-OptimumBenefits!$A9))*(VLOOKUP(BN9,'Survival Probability'!$A$3:$F$98,3)/VLOOKUP($A9,'Survival Probability'!$A$3:$F$98,3)))</f>
        <v>2.6999014113056465</v>
      </c>
      <c r="BR9" s="228">
        <f t="shared" ca="1" si="23"/>
        <v>0</v>
      </c>
      <c r="BS9" s="169">
        <f t="shared" si="84"/>
        <v>58</v>
      </c>
      <c r="BT9" s="395">
        <f>IF($B9&lt;=Main!$B$10,0,HLOOKUP(BS9,ReplacementRates!$V$3:$AZ$56,ReplacementRates!$A10-3,1)*IF(Main!$B$29=0,Main!$B$32*$B9,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U9" s="337">
        <f ca="1">BT9*IF($B9=Salary!$B9,Salary!$J9,"")</f>
        <v>0</v>
      </c>
      <c r="BV9" s="338">
        <f ca="1">IF($B9&lt;Main!$B$10,0,(VLOOKUP(BS9,'Survival Probability'!$A$3:$F$98,6)/(1+Main!$B$5)^(OptimumBenefits!BS9-OptimumBenefits!$A9))*(VLOOKUP(BS9,'Survival Probability'!$A$3:$F$98,3)/VLOOKUP($A9,'Survival Probability'!$A$3:$F$98,3)))</f>
        <v>2.4937404511290859</v>
      </c>
      <c r="BW9" s="228">
        <f t="shared" ca="1" si="25"/>
        <v>0</v>
      </c>
      <c r="BX9" s="169">
        <f t="shared" si="88"/>
        <v>59</v>
      </c>
      <c r="BY9" s="395">
        <f>IF($B9&lt;=Main!$B$10,0,HLOOKUP(BX9,ReplacementRates!$V$3:$AZ$56,ReplacementRates!$A10-3,1)*IF(Main!$B$29=0,Main!$B$32*$B9,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Z9" s="337">
        <f ca="1">BY9*IF($B9=Salary!$B9,Salary!$J9,"")</f>
        <v>0</v>
      </c>
      <c r="CA9" s="338">
        <f ca="1">IF($B9&lt;Main!$B$10,0,(VLOOKUP(BX9,'Survival Probability'!$A$3:$F$98,6)/(1+Main!$B$5)^(OptimumBenefits!BX9-OptimumBenefits!$A9))*(VLOOKUP(BX9,'Survival Probability'!$A$3:$F$98,3)/VLOOKUP($A9,'Survival Probability'!$A$3:$F$98,3)))</f>
        <v>2.3015437931483747</v>
      </c>
      <c r="CB9" s="228">
        <f t="shared" ca="1" si="27"/>
        <v>0</v>
      </c>
      <c r="CC9" s="169">
        <f t="shared" si="88"/>
        <v>60</v>
      </c>
      <c r="CD9" s="395">
        <f>IF($B9&lt;=Main!$B$10,0,HLOOKUP(CC9,ReplacementRates!$V$3:$AZ$56,ReplacementRates!$A10-3,1)*IF(Main!$B$29=0,Main!$B$32*$B9,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7.3500000000000024E-2</v>
      </c>
      <c r="CE9" s="337">
        <f ca="1">CD9*IF($B9=Salary!$B9,Salary!$J9,"")</f>
        <v>4009.3444582030156</v>
      </c>
      <c r="CF9" s="338">
        <f ca="1">IF($B9&lt;Main!$B$10,0,(VLOOKUP(CC9,'Survival Probability'!$A$3:$F$98,6)/(1+Main!$B$5)^(OptimumBenefits!CC9-OptimumBenefits!$A9))*(VLOOKUP(CC9,'Survival Probability'!$A$3:$F$98,3)/VLOOKUP($A9,'Survival Probability'!$A$3:$F$98,3)))</f>
        <v>2.1223975017559531</v>
      </c>
      <c r="CG9" s="228">
        <f t="shared" ca="1" si="29"/>
        <v>8509.4226617691565</v>
      </c>
      <c r="CH9" s="169">
        <f t="shared" si="88"/>
        <v>61</v>
      </c>
      <c r="CI9" s="395">
        <f>IF($B9&lt;=Main!$B$10,0,HLOOKUP(CH9,ReplacementRates!$V$3:$AZ$56,ReplacementRates!$A10-3,1)*IF(Main!$B$29=0,Main!$B$32*$B9,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8.3300000000000013E-2</v>
      </c>
      <c r="CJ9" s="337">
        <f ca="1">CI9*IF($B9=Salary!$B9,Salary!$J9,"")</f>
        <v>4543.9237192967503</v>
      </c>
      <c r="CK9" s="338">
        <f ca="1">IF($B9&lt;Main!$B$10,0,(VLOOKUP(CH9,'Survival Probability'!$A$3:$F$98,6)/(1+Main!$B$5)^(OptimumBenefits!CH9-OptimumBenefits!$A9))*(VLOOKUP(CH9,'Survival Probability'!$A$3:$F$98,3)/VLOOKUP($A9,'Survival Probability'!$A$3:$F$98,3)))</f>
        <v>1.9554485928499741</v>
      </c>
      <c r="CL9" s="228">
        <f t="shared" ca="1" si="31"/>
        <v>8885.4092429164502</v>
      </c>
      <c r="CM9" s="169">
        <f t="shared" si="88"/>
        <v>62</v>
      </c>
      <c r="CN9" s="395">
        <f>IF($B9&lt;=Main!$B$10,0,HLOOKUP(CM9,ReplacementRates!$V$3:$AZ$56,ReplacementRates!$A10-3,1)*IF(Main!$B$29=0,Main!$B$32*$B9,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9.3100000000000016E-2</v>
      </c>
      <c r="CO9" s="337">
        <f ca="1">CN9*IF($B9=Salary!$B9,Salary!$J9,"")</f>
        <v>5078.5029803904854</v>
      </c>
      <c r="CP9" s="338">
        <f ca="1">IF($B9&lt;Main!$B$10,0,(VLOOKUP(CM9,'Survival Probability'!$A$3:$F$98,6)/(1+Main!$B$5)^(OptimumBenefits!CM9-OptimumBenefits!$A9))*(VLOOKUP(CM9,'Survival Probability'!$A$3:$F$98,3)/VLOOKUP($A9,'Survival Probability'!$A$3:$F$98,3)))</f>
        <v>1.8000278146591733</v>
      </c>
      <c r="CQ9" s="228">
        <f t="shared" ca="1" si="33"/>
        <v>9141.4466215323846</v>
      </c>
      <c r="CR9" s="169">
        <f t="shared" si="92"/>
        <v>63</v>
      </c>
      <c r="CS9" s="395">
        <f>IF($B9&lt;=Main!$B$10,0,HLOOKUP(CR9,ReplacementRates!$V$3:$AZ$56,ReplacementRates!$A10-3,1)*IF(Main!$B$29=0,Main!$B$32*$B9,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0.10290000000000002</v>
      </c>
      <c r="CT9" s="337">
        <f ca="1">CS9*IF($B9=Salary!$B9,Salary!$J9,"")</f>
        <v>5613.0822414842214</v>
      </c>
      <c r="CU9" s="338">
        <f ca="1">IF($B9&lt;Main!$B$10,0,(VLOOKUP(CR9,'Survival Probability'!$A$3:$F$98,6)/(1+Main!$B$5)^(OptimumBenefits!CR9-OptimumBenefits!$A9))*(VLOOKUP(CR9,'Survival Probability'!$A$3:$F$98,3)/VLOOKUP($A9,'Survival Probability'!$A$3:$F$98,3)))</f>
        <v>1.6553751601359223</v>
      </c>
      <c r="CV9" s="228">
        <f t="shared" ca="1" si="35"/>
        <v>9291.7569143530454</v>
      </c>
      <c r="CW9" s="169">
        <f t="shared" si="92"/>
        <v>64</v>
      </c>
      <c r="CX9" s="395">
        <f>IF($B9&lt;=Main!$B$10,0,HLOOKUP(CW9,ReplacementRates!$V$3:$AZ$56,ReplacementRates!$A10-3,1)*IF(Main!$B$29=0,Main!$B$32*$B9,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0.11270000000000002</v>
      </c>
      <c r="CY9" s="337">
        <f ca="1">CX9*IF($B9=Salary!$B9,Salary!$J9,"")</f>
        <v>6147.6615025779565</v>
      </c>
      <c r="CZ9" s="338">
        <f ca="1">IF($B9&lt;Main!$B$10,0,(VLOOKUP(CW9,'Survival Probability'!$A$3:$F$98,6)/(1+Main!$B$5)^(OptimumBenefits!CW9-OptimumBenefits!$A9))*(VLOOKUP(CW9,'Survival Probability'!$A$3:$F$98,3)/VLOOKUP($A9,'Survival Probability'!$A$3:$F$98,3)))</f>
        <v>1.5207801800453538</v>
      </c>
      <c r="DA9" s="228">
        <f t="shared" ca="1" si="37"/>
        <v>9349.2417667483951</v>
      </c>
      <c r="DB9" s="169">
        <f t="shared" si="92"/>
        <v>65</v>
      </c>
      <c r="DC9" s="395">
        <f>IF($B9&lt;=Main!$B$10,0,HLOOKUP(DB9,ReplacementRates!$V$3:$AZ$56,ReplacementRates!$A10-3,1)*IF(Main!$B$29=0,Main!$B$32*$B9,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D9" s="337">
        <f ca="1">DC9*IF($B9=Salary!$B9,Salary!$J9,"")</f>
        <v>6682.2407636716907</v>
      </c>
      <c r="DE9" s="338">
        <f ca="1">IF($B9&lt;Main!$B$10,0,(VLOOKUP(DB9,'Survival Probability'!$A$3:$F$98,6)/(1+Main!$B$5)^(OptimumBenefits!DB9-OptimumBenefits!$A9))*(VLOOKUP(DB9,'Survival Probability'!$A$3:$F$98,3)/VLOOKUP($A9,'Survival Probability'!$A$3:$F$98,3)))</f>
        <v>1.3955789334582245</v>
      </c>
      <c r="DF9" s="228">
        <f t="shared" ca="1" si="39"/>
        <v>9325.5944380760102</v>
      </c>
      <c r="DG9" s="169">
        <f t="shared" si="92"/>
        <v>66</v>
      </c>
      <c r="DH9" s="395">
        <f>IF($B9&lt;=Main!$B$10,0,HLOOKUP(DG9,ReplacementRates!$V$3:$AZ$56,ReplacementRates!$A10-3,1)*IF(Main!$B$29=0,Main!$B$32*$B9,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I9" s="337">
        <f ca="1">DH9*IF($B9=Salary!$B9,Salary!$J9,"")</f>
        <v>6682.2407636716907</v>
      </c>
      <c r="DJ9" s="338">
        <f ca="1">IF($B9&lt;Main!$B$10,0,(VLOOKUP(DG9,'Survival Probability'!$A$3:$F$98,6)/(1+Main!$B$5)^(OptimumBenefits!DG9-OptimumBenefits!$A9))*(VLOOKUP(DG9,'Survival Probability'!$A$3:$F$98,3)/VLOOKUP($A9,'Survival Probability'!$A$3:$F$98,3)))</f>
        <v>1.2791532283778368</v>
      </c>
      <c r="DK9" s="228">
        <f t="shared" ca="1" si="41"/>
        <v>8547.6098456486252</v>
      </c>
      <c r="DL9" s="169">
        <f t="shared" si="96"/>
        <v>67</v>
      </c>
      <c r="DM9" s="395">
        <f>IF($B9&lt;=Main!$B$10,0,HLOOKUP(DL9,ReplacementRates!$V$3:$AZ$56,ReplacementRates!$A10-3,1)*IF(Main!$B$29=0,Main!$B$32*$B9,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N9" s="337">
        <f ca="1">DM9*IF($B9=Salary!$B9,Salary!$J9,"")</f>
        <v>6682.2407636716907</v>
      </c>
      <c r="DO9" s="338">
        <f ca="1">IF($B9&lt;Main!$B$10,0,(VLOOKUP(DL9,'Survival Probability'!$A$3:$F$98,6)/(1+Main!$B$5)^(OptimumBenefits!DL9-OptimumBenefits!$A9))*(VLOOKUP(DL9,'Survival Probability'!$A$3:$F$98,3)/VLOOKUP($A9,'Survival Probability'!$A$3:$F$98,3)))</f>
        <v>1.1709260355862419</v>
      </c>
      <c r="DP9" s="228">
        <f t="shared" ca="1" si="43"/>
        <v>7824.4096862388742</v>
      </c>
      <c r="DQ9" s="169">
        <f t="shared" si="96"/>
        <v>68</v>
      </c>
      <c r="DR9" s="395">
        <f>IF($B9&lt;=Main!$B$10,0,HLOOKUP(DQ9,ReplacementRates!$V$3:$AZ$56,ReplacementRates!$A10-3,1)*IF(Main!$B$29=0,Main!$B$32*$B9,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S9" s="337">
        <f ca="1">DR9*IF($B9=Salary!$B9,Salary!$J9,"")</f>
        <v>6682.2407636716907</v>
      </c>
      <c r="DT9" s="338">
        <f ca="1">IF($B9&lt;Main!$B$10,0,(VLOOKUP(DQ9,'Survival Probability'!$A$3:$F$98,6)/(1+Main!$B$5)^(OptimumBenefits!DQ9-OptimumBenefits!$A9))*(VLOOKUP(DQ9,'Survival Probability'!$A$3:$F$98,3)/VLOOKUP($A9,'Survival Probability'!$A$3:$F$98,3)))</f>
        <v>1.0703612808025524</v>
      </c>
      <c r="DU9" s="228">
        <f t="shared" ca="1" si="45"/>
        <v>7152.4117824346567</v>
      </c>
      <c r="DV9" s="169">
        <f t="shared" si="96"/>
        <v>69</v>
      </c>
      <c r="DW9" s="395">
        <f>IF($B9&lt;=Main!$B$10,0,HLOOKUP(DV9,ReplacementRates!$V$3:$AZ$56,ReplacementRates!$A10-3,1)*IF(Main!$B$29=0,Main!$B$32*$B9,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X9" s="337">
        <f ca="1">DW9*IF($B9=Salary!$B9,Salary!$J9,"")</f>
        <v>6682.2407636716907</v>
      </c>
      <c r="DY9" s="338">
        <f ca="1">IF($B9&lt;Main!$B$10,0,(VLOOKUP(DV9,'Survival Probability'!$A$3:$F$98,6)/(1+Main!$B$5)^(OptimumBenefits!DV9-OptimumBenefits!$A9))*(VLOOKUP(DV9,'Survival Probability'!$A$3:$F$98,3)/VLOOKUP($A9,'Survival Probability'!$A$3:$F$98,3)))</f>
        <v>0.97696009383134153</v>
      </c>
      <c r="DZ9" s="228">
        <f t="shared" ca="1" si="47"/>
        <v>6528.2825634803103</v>
      </c>
      <c r="EA9" s="169">
        <f t="shared" si="96"/>
        <v>70</v>
      </c>
      <c r="EB9" s="395">
        <f>IF($B9&lt;=Main!$B$10,0,HLOOKUP(EA9,ReplacementRates!$V$3:$AZ$56,ReplacementRates!$A10-3,1)*IF(Main!$B$29=0,Main!$B$32*$B9,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C9" s="337">
        <f ca="1">EB9*IF($B9=Salary!$B9,Salary!$J9,"")</f>
        <v>6682.2407636716907</v>
      </c>
      <c r="ED9" s="338">
        <f ca="1">IF($B9&lt;Main!$B$10,0,(VLOOKUP(EA9,'Survival Probability'!$A$3:$F$98,6)/(1+Main!$B$5)^(OptimumBenefits!EA9-OptimumBenefits!$A9))*(VLOOKUP(EA9,'Survival Probability'!$A$3:$F$98,3)/VLOOKUP($A9,'Survival Probability'!$A$3:$F$98,3)))</f>
        <v>0.89025868073871794</v>
      </c>
      <c r="EE9" s="228">
        <f t="shared" ca="1" si="49"/>
        <v>5948.9228466448421</v>
      </c>
      <c r="EF9" s="169">
        <f t="shared" si="100"/>
        <v>71</v>
      </c>
      <c r="EG9" s="395">
        <f>IF($B9&lt;=Main!$B$10,0,HLOOKUP(EF9,ReplacementRates!$V$3:$AZ$56,ReplacementRates!$A10-3,1)*IF(Main!$B$29=0,Main!$B$32*$B9,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H9" s="337">
        <f ca="1">EG9*IF($B9=Salary!$B9,Salary!$J9,"")</f>
        <v>6682.2407636716907</v>
      </c>
      <c r="EI9" s="338">
        <f ca="1">IF($B9&lt;Main!$B$10,0,(VLOOKUP(EF9,'Survival Probability'!$A$3:$F$98,6)/(1+Main!$B$5)^(OptimumBenefits!EF9-OptimumBenefits!$A9))*(VLOOKUP(EF9,'Survival Probability'!$A$3:$F$98,3)/VLOOKUP($A9,'Survival Probability'!$A$3:$F$98,3)))</f>
        <v>0.8098261348988387</v>
      </c>
      <c r="EJ9" s="228">
        <f t="shared" ca="1" si="51"/>
        <v>5411.4532101077093</v>
      </c>
      <c r="EK9" s="169">
        <f t="shared" si="100"/>
        <v>72</v>
      </c>
      <c r="EL9" s="395">
        <f>IF($B9&lt;=Main!$B$10,0,HLOOKUP(EK9,ReplacementRates!$V$3:$AZ$56,ReplacementRates!$A10-3,1)*IF(Main!$B$29=0,Main!$B$32*$B9,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M9" s="337">
        <f ca="1">EL9*IF($B9=Salary!$B9,Salary!$J9,"")</f>
        <v>6682.2407636716907</v>
      </c>
      <c r="EN9" s="338">
        <f ca="1">IF($B9&lt;Main!$B$10,0,(VLOOKUP(EK9,'Survival Probability'!$A$3:$F$98,6)/(1+Main!$B$5)^(OptimumBenefits!EK9-OptimumBenefits!$A9))*(VLOOKUP(EK9,'Survival Probability'!$A$3:$F$98,3)/VLOOKUP($A9,'Survival Probability'!$A$3:$F$98,3)))</f>
        <v>0.73526104034508566</v>
      </c>
      <c r="EO9" s="228">
        <f t="shared" ca="1" si="53"/>
        <v>4913.1912957335871</v>
      </c>
      <c r="EP9" s="169">
        <f t="shared" si="100"/>
        <v>73</v>
      </c>
      <c r="EQ9" s="395">
        <f>IF($B9&lt;=Main!$B$10,0,HLOOKUP(EP9,ReplacementRates!$V$3:$AZ$56,ReplacementRates!$A10-3,1)*IF(Main!$B$29=0,Main!$B$32*$B9,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R9" s="337">
        <f ca="1">EQ9*IF($B9=Salary!$B9,Salary!$J9,"")</f>
        <v>6682.2407636716907</v>
      </c>
      <c r="ES9" s="338">
        <f ca="1">IF($B9&lt;Main!$B$10,0,(VLOOKUP(EP9,'Survival Probability'!$A$3:$F$98,6)/(1+Main!$B$5)^(OptimumBenefits!EP9-OptimumBenefits!$A9))*(VLOOKUP(EP9,'Survival Probability'!$A$3:$F$98,3)/VLOOKUP($A9,'Survival Probability'!$A$3:$F$98,3)))</f>
        <v>0.66619083870589135</v>
      </c>
      <c r="ET9" s="228">
        <f t="shared" ca="1" si="55"/>
        <v>4451.6475787851396</v>
      </c>
      <c r="EU9" s="169">
        <f t="shared" si="100"/>
        <v>74</v>
      </c>
      <c r="EV9" s="395">
        <f>IF($B9&lt;=Main!$B$10,0,HLOOKUP(EU9,ReplacementRates!$V$3:$AZ$56,ReplacementRates!$A10-3,1)*IF(Main!$B$29=0,Main!$B$32*$B9,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W9" s="337">
        <f ca="1">EV9*IF($B9=Salary!$B9,Salary!$J9,"")</f>
        <v>6682.2407636716907</v>
      </c>
      <c r="EX9" s="338">
        <f ca="1">IF($B9&lt;Main!$B$10,0,(VLOOKUP(EU9,'Survival Probability'!$A$3:$F$98,6)/(1+Main!$B$5)^(OptimumBenefits!EU9-OptimumBenefits!$A9))*(VLOOKUP(EU9,'Survival Probability'!$A$3:$F$98,3)/VLOOKUP($A9,'Survival Probability'!$A$3:$F$98,3)))</f>
        <v>0.60226805738257494</v>
      </c>
      <c r="EY9" s="228">
        <f t="shared" ca="1" si="57"/>
        <v>4024.5001636992033</v>
      </c>
      <c r="EZ9" s="169">
        <f t="shared" si="104"/>
        <v>75</v>
      </c>
      <c r="FA9" s="395">
        <f>IF($B9&lt;=Main!$B$10,0,HLOOKUP(EZ9,ReplacementRates!$V$3:$AZ$56,ReplacementRates!$A10-3,1)*IF(Main!$B$29=0,Main!$B$32*$B9,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B9" s="337">
        <f ca="1">FA9*IF($B9=Salary!$B9,Salary!$J9,"")</f>
        <v>6682.2407636716907</v>
      </c>
      <c r="FC9" s="338">
        <f ca="1">IF($B9&lt;Main!$B$10,0,(VLOOKUP(EZ9,'Survival Probability'!$A$3:$F$98,6)/(1+Main!$B$5)^(OptimumBenefits!EZ9-OptimumBenefits!$A9))*(VLOOKUP(EZ9,'Survival Probability'!$A$3:$F$98,3)/VLOOKUP($A9,'Survival Probability'!$A$3:$F$98,3)))</f>
        <v>0.54316967473523936</v>
      </c>
      <c r="FD9" s="228">
        <f t="shared" ca="1" si="59"/>
        <v>3629.5905421061098</v>
      </c>
      <c r="FE9" s="169">
        <f t="shared" si="104"/>
        <v>76</v>
      </c>
      <c r="FF9" s="395">
        <f>IF($B9&lt;=Main!$B$10,0,HLOOKUP(FE9,ReplacementRates!$V$3:$AZ$56,ReplacementRates!$A10-3,1)*IF(Main!$B$29=0,Main!$B$32*$B9,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G9" s="337">
        <f ca="1">FF9*IF($B9=Salary!$B9,Salary!$J9,"")</f>
        <v>6682.2407636716907</v>
      </c>
      <c r="FH9" s="338">
        <f ca="1">IF($B9&lt;Main!$B$10,0,(VLOOKUP(FE9,'Survival Probability'!$A$3:$F$98,6)/(1+Main!$B$5)^(OptimumBenefits!FE9-OptimumBenefits!$A9))*(VLOOKUP(FE9,'Survival Probability'!$A$3:$F$98,3)/VLOOKUP($A9,'Survival Probability'!$A$3:$F$98,3)))</f>
        <v>0.4885956119510444</v>
      </c>
      <c r="FI9" s="228">
        <f t="shared" ca="1" si="61"/>
        <v>3264.913515130384</v>
      </c>
      <c r="FJ9" s="169">
        <f t="shared" si="104"/>
        <v>77</v>
      </c>
      <c r="FK9" s="395">
        <f>IF($B9&lt;=Main!$B$10,0,HLOOKUP(FJ9,ReplacementRates!$V$3:$AZ$56,ReplacementRates!$A10-3,1)*IF(Main!$B$29=0,Main!$B$32*$B9,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L9" s="337">
        <f ca="1">FK9*IF($B9=Salary!$B9,Salary!$J9,"")</f>
        <v>6682.2407636716907</v>
      </c>
      <c r="FM9" s="338">
        <f ca="1">IF($B9&lt;Main!$B$10,0,(VLOOKUP(FJ9,'Survival Probability'!$A$3:$F$98,6)/(1+Main!$B$5)^(OptimumBenefits!FJ9-OptimumBenefits!$A9))*(VLOOKUP(FJ9,'Survival Probability'!$A$3:$F$98,3)/VLOOKUP($A9,'Survival Probability'!$A$3:$F$98,3)))</f>
        <v>0.43826469111403166</v>
      </c>
      <c r="FN9" s="228">
        <f t="shared" ca="1" si="63"/>
        <v>2928.5901842401645</v>
      </c>
      <c r="FO9" s="169">
        <f t="shared" si="104"/>
        <v>78</v>
      </c>
      <c r="FP9" s="395">
        <f>IF($B9&lt;=Main!$B$10,0,HLOOKUP(FO9,ReplacementRates!$V$3:$AZ$56,ReplacementRates!$A10-3,1)*IF(Main!$B$29=0,Main!$B$32*$B9,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Q9" s="337">
        <f ca="1">FP9*IF($B9=Salary!$B9,Salary!$J9,"")</f>
        <v>6682.2407636716907</v>
      </c>
      <c r="FR9" s="338">
        <f ca="1">IF($B9&lt;Main!$B$10,0,(VLOOKUP(FO9,'Survival Probability'!$A$3:$F$98,6)/(1+Main!$B$5)^(OptimumBenefits!FO9-OptimumBenefits!$A9))*(VLOOKUP(FO9,'Survival Probability'!$A$3:$F$98,3)/VLOOKUP($A9,'Survival Probability'!$A$3:$F$98,3)))</f>
        <v>0.39191476374194095</v>
      </c>
      <c r="FS9" s="228">
        <f t="shared" ca="1" si="65"/>
        <v>2618.8688101611579</v>
      </c>
      <c r="FT9" s="169">
        <f t="shared" si="108"/>
        <v>79</v>
      </c>
      <c r="FU9" s="395">
        <f>IF($B9&lt;=Main!$B$10,0,HLOOKUP(FT9,ReplacementRates!$V$3:$AZ$56,ReplacementRates!$A10-3,1)*IF(Main!$B$29=0,Main!$B$32*$B9,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V9" s="337">
        <f ca="1">FU9*IF($B9=Salary!$B9,Salary!$J9,"")</f>
        <v>6682.2407636716907</v>
      </c>
      <c r="FW9" s="338">
        <f ca="1">IF($B9&lt;Main!$B$10,0,(VLOOKUP(FT9,'Survival Probability'!$A$3:$F$98,6)/(1+Main!$B$5)^(OptimumBenefits!FT9-OptimumBenefits!$A9))*(VLOOKUP(FT9,'Survival Probability'!$A$3:$F$98,3)/VLOOKUP($A9,'Survival Probability'!$A$3:$F$98,3)))</f>
        <v>0.34930147279357565</v>
      </c>
      <c r="FX9" s="228">
        <f t="shared" ca="1" si="67"/>
        <v>2334.1165403117893</v>
      </c>
      <c r="FY9" s="169">
        <f t="shared" si="108"/>
        <v>80</v>
      </c>
      <c r="FZ9" s="395">
        <f>IF($B9&lt;=Main!$B$10,0,HLOOKUP(FY9,ReplacementRates!$V$3:$AZ$56,ReplacementRates!$A10-3,1)*IF(Main!$B$29=0,Main!$B$32*$B9,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A9" s="337">
        <f ca="1">FZ9*IF($B9=Salary!$B9,Salary!$J9,"")</f>
        <v>6682.2407636716907</v>
      </c>
      <c r="GB9" s="338">
        <f ca="1">IF($B9&lt;Main!$B$10,0,(VLOOKUP(FY9,'Survival Probability'!$A$3:$F$98,6)/(1+Main!$B$5)^(OptimumBenefits!FY9-OptimumBenefits!$A9))*(VLOOKUP(FY9,'Survival Probability'!$A$3:$F$98,3)/VLOOKUP($A9,'Survival Probability'!$A$3:$F$98,3)))</f>
        <v>0.31019852969091322</v>
      </c>
      <c r="GC9" s="228">
        <f t="shared" ca="1" si="69"/>
        <v>2072.8212599316435</v>
      </c>
      <c r="GD9" s="169">
        <f t="shared" si="108"/>
        <v>81</v>
      </c>
      <c r="GE9" s="395">
        <f>IF($B9&lt;=Main!$B$10,0,HLOOKUP(GD9,ReplacementRates!$V$3:$AZ$56,ReplacementRates!$A10-3,1)*IF(Main!$B$29=0,Main!$B$32*$B9,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F9" s="337">
        <f ca="1">GE9*IF($B9=Salary!$B9,Salary!$J9,"")</f>
        <v>6682.2407636716907</v>
      </c>
      <c r="GG9" s="338">
        <f ca="1">IF($B9&lt;Main!$B$10,0,(VLOOKUP(GD9,'Survival Probability'!$A$3:$F$98,6)/(1+Main!$B$5)^(OptimumBenefits!GD9-OptimumBenefits!$A9))*(VLOOKUP(GD9,'Survival Probability'!$A$3:$F$98,3)/VLOOKUP($A9,'Survival Probability'!$A$3:$F$98,3)))</f>
        <v>0.27439289707274928</v>
      </c>
      <c r="GH9" s="228">
        <f t="shared" ca="1" si="71"/>
        <v>1833.5594020814958</v>
      </c>
      <c r="GI9" s="169">
        <f t="shared" si="108"/>
        <v>82</v>
      </c>
      <c r="GJ9" s="395">
        <f>IF($B9&lt;=Main!$B$10,0,HLOOKUP(GI9,ReplacementRates!$V$3:$AZ$56,ReplacementRates!$A10-3,1)*IF(Main!$B$29=0,Main!$B$32*$B9,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K9" s="337">
        <f ca="1">GJ9*IF($B9=Salary!$B9,Salary!$J9,"")</f>
        <v>6682.2407636716907</v>
      </c>
      <c r="GL9" s="338">
        <f ca="1">IF($B9&lt;Main!$B$10,0,(VLOOKUP(GI9,'Survival Probability'!$A$3:$F$98,6)/(1+Main!$B$5)^(OptimumBenefits!GI9-OptimumBenefits!$A9))*(VLOOKUP(GI9,'Survival Probability'!$A$3:$F$98,3)/VLOOKUP($A9,'Survival Probability'!$A$3:$F$98,3)))</f>
        <v>0.24168445585556278</v>
      </c>
      <c r="GM9" s="228">
        <f t="shared" ca="1" si="73"/>
        <v>1614.9937228638528</v>
      </c>
      <c r="GN9" s="384"/>
      <c r="GO9" s="384"/>
      <c r="GP9" s="385"/>
      <c r="GQ9" s="386"/>
      <c r="GR9" s="387"/>
      <c r="GS9" s="384"/>
      <c r="GT9" s="384"/>
      <c r="GU9" s="385"/>
      <c r="GV9" s="386"/>
      <c r="GW9" s="387"/>
      <c r="GX9" s="384"/>
      <c r="GY9" s="384"/>
      <c r="GZ9" s="385"/>
      <c r="HA9" s="386"/>
      <c r="HB9" s="387"/>
      <c r="HC9" s="384"/>
      <c r="HD9" s="384"/>
      <c r="HE9" s="385"/>
      <c r="HF9" s="386"/>
      <c r="HG9" s="387"/>
      <c r="HH9" s="384"/>
      <c r="HI9" s="384"/>
      <c r="HJ9" s="385"/>
      <c r="HK9" s="386"/>
      <c r="HL9" s="387"/>
      <c r="HM9" s="384"/>
      <c r="HN9" s="384"/>
      <c r="HO9" s="385"/>
      <c r="HP9" s="386"/>
      <c r="HQ9" s="387"/>
      <c r="HR9" s="384"/>
      <c r="HS9" s="384"/>
      <c r="HT9" s="385"/>
      <c r="HU9" s="386"/>
      <c r="HV9" s="387"/>
      <c r="HW9" s="384"/>
      <c r="HX9" s="384"/>
      <c r="HY9" s="385"/>
      <c r="HZ9" s="386"/>
      <c r="IA9" s="387"/>
      <c r="IB9" s="384"/>
      <c r="IC9" s="384"/>
      <c r="ID9" s="385"/>
      <c r="IE9" s="386"/>
      <c r="IF9" s="387"/>
      <c r="IG9" s="384"/>
      <c r="IH9" s="384"/>
      <c r="II9" s="385"/>
      <c r="IJ9" s="386"/>
      <c r="IK9" s="387"/>
      <c r="IL9" s="384"/>
      <c r="IM9" s="384"/>
      <c r="IN9" s="385"/>
      <c r="IO9" s="386"/>
      <c r="IP9" s="387"/>
      <c r="IQ9" s="384"/>
      <c r="IR9" s="384"/>
      <c r="IS9" s="385"/>
      <c r="IT9" s="386"/>
      <c r="IU9" s="387"/>
      <c r="IV9" s="384"/>
      <c r="IW9" s="384"/>
      <c r="IX9" s="385"/>
      <c r="IY9" s="386"/>
      <c r="IZ9" s="387"/>
      <c r="JA9" s="384"/>
      <c r="JB9" s="384"/>
      <c r="JC9" s="385"/>
      <c r="JD9" s="386"/>
      <c r="JE9" s="387"/>
      <c r="JF9" s="384"/>
      <c r="JG9" s="384"/>
      <c r="JH9" s="385"/>
      <c r="JI9" s="386"/>
      <c r="JJ9" s="387"/>
      <c r="JK9" s="384"/>
      <c r="JL9" s="384"/>
      <c r="JM9" s="385"/>
      <c r="JN9" s="386"/>
      <c r="JO9" s="387"/>
      <c r="JP9" s="384"/>
      <c r="JQ9" s="384"/>
      <c r="JR9" s="385"/>
      <c r="JS9" s="386"/>
      <c r="JT9" s="387"/>
      <c r="JU9" s="384"/>
      <c r="JV9" s="384"/>
      <c r="JW9" s="385"/>
      <c r="JX9" s="386"/>
      <c r="JY9" s="387"/>
      <c r="JZ9" s="384"/>
      <c r="KA9" s="384"/>
      <c r="KB9" s="385"/>
      <c r="KC9" s="386"/>
      <c r="KD9" s="387"/>
      <c r="KE9" s="384"/>
      <c r="KF9" s="384"/>
      <c r="KG9" s="385"/>
      <c r="KH9" s="386"/>
      <c r="KI9" s="387"/>
    </row>
    <row r="10" spans="1:295">
      <c r="A10" s="172">
        <f t="shared" si="112"/>
        <v>35</v>
      </c>
      <c r="B10" s="172">
        <v>8</v>
      </c>
      <c r="C10" s="383">
        <f t="shared" ca="1" si="0"/>
        <v>64</v>
      </c>
      <c r="D10" s="422">
        <f t="shared" ca="1" si="115"/>
        <v>12095.429414021373</v>
      </c>
      <c r="E10" s="217">
        <v>5428.1126356727746</v>
      </c>
      <c r="F10" s="169">
        <f t="shared" si="113"/>
        <v>45</v>
      </c>
      <c r="G10" s="395">
        <f>IF($B10&lt;=Main!$B$10,0,HLOOKUP(F10,ReplacementRates!$V$3:$AZ$56,ReplacementRates!$A11-3,1)*IF(Main!$B$29=0,Main!$B$32*$B10,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H10" s="337">
        <f ca="1">G10*IF($B10=Salary!$B10,Salary!$J10,"")</f>
        <v>0</v>
      </c>
      <c r="I10" s="338">
        <f ca="1">IF($B10&lt;Main!$B$10,0,(VLOOKUP(F10,'Survival Probability'!$A$3:$F$98,6)/(1+Main!$B$5)^(OptimumBenefits!F10-OptimumBenefits!$A10))*(VLOOKUP(F10,'Survival Probability'!$A$3:$F$98,3)/VLOOKUP($A10,'Survival Probability'!$A$3:$F$98,3)))</f>
        <v>7.1662623879110274</v>
      </c>
      <c r="J10" s="228">
        <f t="shared" ca="1" si="116"/>
        <v>0</v>
      </c>
      <c r="K10" s="169">
        <f t="shared" si="114"/>
        <v>46</v>
      </c>
      <c r="L10" s="395">
        <f>IF($B10&lt;=Main!$B$10,0,HLOOKUP(K10,ReplacementRates!$V$3:$AZ$56,ReplacementRates!$A11-3,1)*IF(Main!$B$29=0,Main!$B$32*$B10,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M10" s="337">
        <f ca="1">L10*IF($B10=Salary!$B10,Salary!$J10,"")</f>
        <v>0</v>
      </c>
      <c r="N10" s="338">
        <f ca="1">IF($B10&lt;Main!$B$10,0,(VLOOKUP(K10,'Survival Probability'!$A$3:$F$98,6)/(1+Main!$B$5)^(OptimumBenefits!K10-OptimumBenefits!$A10))*(VLOOKUP(K10,'Survival Probability'!$A$3:$F$98,3)/VLOOKUP($A10,'Survival Probability'!$A$3:$F$98,3)))</f>
        <v>6.6607360763574812</v>
      </c>
      <c r="O10" s="228">
        <f t="shared" ca="1" si="117"/>
        <v>0</v>
      </c>
      <c r="P10" s="169">
        <f t="shared" si="76"/>
        <v>47</v>
      </c>
      <c r="Q10" s="395">
        <f>IF($B10&lt;=Main!$B$10,0,HLOOKUP(P10,ReplacementRates!$V$3:$AZ$56,ReplacementRates!$A11-3,1)*IF(Main!$B$29=0,Main!$B$32*$B10,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R10" s="337">
        <f ca="1">Q10*IF($B10=Salary!$B10,Salary!$J10,"")</f>
        <v>0</v>
      </c>
      <c r="S10" s="338">
        <f ca="1">IF($B10&lt;Main!$B$10,0,(VLOOKUP(P10,'Survival Probability'!$A$3:$F$98,6)/(1+Main!$B$5)^(OptimumBenefits!P10-OptimumBenefits!$A10))*(VLOOKUP(P10,'Survival Probability'!$A$3:$F$98,3)/VLOOKUP($A10,'Survival Probability'!$A$3:$F$98,3)))</f>
        <v>6.1885974945805735</v>
      </c>
      <c r="T10" s="228">
        <f t="shared" ca="1" si="3"/>
        <v>0</v>
      </c>
      <c r="U10" s="169">
        <f t="shared" si="76"/>
        <v>48</v>
      </c>
      <c r="V10" s="395">
        <f>IF($B10&lt;=Main!$B$10,0,HLOOKUP(U10,ReplacementRates!$V$3:$AZ$56,ReplacementRates!$A11-3,1)*IF(Main!$B$29=0,Main!$B$32*$B10,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W10" s="337">
        <f ca="1">V10*IF($B10=Salary!$B10,Salary!$J10,"")</f>
        <v>0</v>
      </c>
      <c r="X10" s="338">
        <f ca="1">IF($B10&lt;Main!$B$10,0,(VLOOKUP(U10,'Survival Probability'!$A$3:$F$98,6)/(1+Main!$B$5)^(OptimumBenefits!U10-OptimumBenefits!$A10))*(VLOOKUP(U10,'Survival Probability'!$A$3:$F$98,3)/VLOOKUP($A10,'Survival Probability'!$A$3:$F$98,3)))</f>
        <v>5.7476546922578251</v>
      </c>
      <c r="Y10" s="228">
        <f t="shared" ca="1" si="5"/>
        <v>0</v>
      </c>
      <c r="Z10" s="169">
        <f t="shared" si="76"/>
        <v>49</v>
      </c>
      <c r="AA10" s="395">
        <f>IF($B10&lt;=Main!$B$10,0,HLOOKUP(Z10,ReplacementRates!$V$3:$AZ$56,ReplacementRates!$A11-3,1)*IF(Main!$B$29=0,Main!$B$32*$B10,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B10" s="337">
        <f ca="1">AA10*IF($B10=Salary!$B10,Salary!$J10,"")</f>
        <v>0</v>
      </c>
      <c r="AC10" s="338">
        <f ca="1">IF($B10&lt;Main!$B$10,0,(VLOOKUP(Z10,'Survival Probability'!$A$3:$F$98,6)/(1+Main!$B$5)^(OptimumBenefits!Z10-OptimumBenefits!$A10))*(VLOOKUP(Z10,'Survival Probability'!$A$3:$F$98,3)/VLOOKUP($A10,'Survival Probability'!$A$3:$F$98,3)))</f>
        <v>5.3358591659071255</v>
      </c>
      <c r="AD10" s="228">
        <f t="shared" ca="1" si="7"/>
        <v>0</v>
      </c>
      <c r="AE10" s="169">
        <f t="shared" si="76"/>
        <v>50</v>
      </c>
      <c r="AF10" s="395">
        <f>IF($B10&lt;=Main!$B$10,0,HLOOKUP(AE10,ReplacementRates!$V$3:$AZ$56,ReplacementRates!$A11-3,1)*IF(Main!$B$29=0,Main!$B$32*$B10,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G10" s="337">
        <f ca="1">AF10*IF($B10=Salary!$B10,Salary!$J10,"")</f>
        <v>0</v>
      </c>
      <c r="AH10" s="338">
        <f ca="1">IF($B10&lt;Main!$B$10,0,(VLOOKUP(AE10,'Survival Probability'!$A$3:$F$98,6)/(1+Main!$B$5)^(OptimumBenefits!AE10-OptimumBenefits!$A10))*(VLOOKUP(AE10,'Survival Probability'!$A$3:$F$98,3)/VLOOKUP($A10,'Survival Probability'!$A$3:$F$98,3)))</f>
        <v>4.951299382479923</v>
      </c>
      <c r="AI10" s="228">
        <f t="shared" ca="1" si="9"/>
        <v>0</v>
      </c>
      <c r="AJ10" s="169">
        <f t="shared" si="80"/>
        <v>51</v>
      </c>
      <c r="AK10" s="395">
        <f>IF($B10&lt;=Main!$B$10,0,HLOOKUP(AJ10,ReplacementRates!$V$3:$AZ$56,ReplacementRates!$A11-3,1)*IF(Main!$B$29=0,Main!$B$32*$B10,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L10" s="337">
        <f ca="1">AK10*IF($B10=Salary!$B10,Salary!$J10,"")</f>
        <v>0</v>
      </c>
      <c r="AM10" s="338">
        <f ca="1">IF($B10&lt;Main!$B$10,0,(VLOOKUP(AJ10,'Survival Probability'!$A$3:$F$98,6)/(1+Main!$B$5)^(OptimumBenefits!AJ10-OptimumBenefits!$A10))*(VLOOKUP(AJ10,'Survival Probability'!$A$3:$F$98,3)/VLOOKUP($A10,'Survival Probability'!$A$3:$F$98,3)))</f>
        <v>4.5921900338973618</v>
      </c>
      <c r="AN10" s="228">
        <f t="shared" ca="1" si="11"/>
        <v>0</v>
      </c>
      <c r="AO10" s="169">
        <f t="shared" si="80"/>
        <v>52</v>
      </c>
      <c r="AP10" s="395">
        <f>IF($B10&lt;=Main!$B$10,0,HLOOKUP(AO10,ReplacementRates!$V$3:$AZ$56,ReplacementRates!$A11-3,1)*IF(Main!$B$29=0,Main!$B$32*$B10,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Q10" s="337">
        <f ca="1">AP10*IF($B10=Salary!$B10,Salary!$J10,"")</f>
        <v>0</v>
      </c>
      <c r="AR10" s="338">
        <f ca="1">IF($B10&lt;Main!$B$10,0,(VLOOKUP(AO10,'Survival Probability'!$A$3:$F$98,6)/(1+Main!$B$5)^(OptimumBenefits!AO10-OptimumBenefits!$A10))*(VLOOKUP(AO10,'Survival Probability'!$A$3:$F$98,3)/VLOOKUP($A10,'Survival Probability'!$A$3:$F$98,3)))</f>
        <v>4.2570925625070206</v>
      </c>
      <c r="AS10" s="228">
        <f t="shared" ca="1" si="13"/>
        <v>0</v>
      </c>
      <c r="AT10" s="169">
        <f t="shared" si="80"/>
        <v>53</v>
      </c>
      <c r="AU10" s="395">
        <f>IF($B10&lt;=Main!$B$10,0,HLOOKUP(AT10,ReplacementRates!$V$3:$AZ$56,ReplacementRates!$A11-3,1)*IF(Main!$B$29=0,Main!$B$32*$B10,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V10" s="337">
        <f ca="1">AU10*IF($B10=Salary!$B10,Salary!$J10,"")</f>
        <v>0</v>
      </c>
      <c r="AW10" s="338">
        <f ca="1">IF($B10&lt;Main!$B$10,0,(VLOOKUP(AT10,'Survival Probability'!$A$3:$F$98,6)/(1+Main!$B$5)^(OptimumBenefits!AT10-OptimumBenefits!$A10))*(VLOOKUP(AT10,'Survival Probability'!$A$3:$F$98,3)/VLOOKUP($A10,'Survival Probability'!$A$3:$F$98,3)))</f>
        <v>3.9444309113480638</v>
      </c>
      <c r="AX10" s="228">
        <f t="shared" ca="1" si="15"/>
        <v>0</v>
      </c>
      <c r="AY10" s="169">
        <f t="shared" si="80"/>
        <v>54</v>
      </c>
      <c r="AZ10" s="395">
        <f>IF($B10&lt;=Main!$B$10,0,HLOOKUP(AY10,ReplacementRates!$V$3:$AZ$56,ReplacementRates!$A11-3,1)*IF(Main!$B$29=0,Main!$B$32*$B10,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A10" s="337">
        <f ca="1">AZ10*IF($B10=Salary!$B10,Salary!$J10,"")</f>
        <v>0</v>
      </c>
      <c r="BB10" s="338">
        <f ca="1">IF($B10&lt;Main!$B$10,0,(VLOOKUP(AY10,'Survival Probability'!$A$3:$F$98,6)/(1+Main!$B$5)^(OptimumBenefits!AY10-OptimumBenefits!$A10))*(VLOOKUP(AY10,'Survival Probability'!$A$3:$F$98,3)/VLOOKUP($A10,'Survival Probability'!$A$3:$F$98,3)))</f>
        <v>3.6527340917442443</v>
      </c>
      <c r="BC10" s="228">
        <f t="shared" ca="1" si="17"/>
        <v>0</v>
      </c>
      <c r="BD10" s="169">
        <f t="shared" si="84"/>
        <v>55</v>
      </c>
      <c r="BE10" s="395">
        <f>IF($B10&lt;=Main!$B$10,0,HLOOKUP(BD10,ReplacementRates!$V$3:$AZ$56,ReplacementRates!$A11-3,1)*IF(Main!$B$29=0,Main!$B$32*$B10,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F10" s="337">
        <f ca="1">BE10*IF($B10=Salary!$B10,Salary!$J10,"")</f>
        <v>0</v>
      </c>
      <c r="BG10" s="338">
        <f ca="1">IF($B10&lt;Main!$B$10,0,(VLOOKUP(BD10,'Survival Probability'!$A$3:$F$98,6)/(1+Main!$B$5)^(OptimumBenefits!BD10-OptimumBenefits!$A10))*(VLOOKUP(BD10,'Survival Probability'!$A$3:$F$98,3)/VLOOKUP($A10,'Survival Probability'!$A$3:$F$98,3)))</f>
        <v>3.3806286893698698</v>
      </c>
      <c r="BH10" s="228">
        <f t="shared" ca="1" si="19"/>
        <v>0</v>
      </c>
      <c r="BI10" s="169">
        <f t="shared" si="84"/>
        <v>56</v>
      </c>
      <c r="BJ10" s="395">
        <f>IF($B10&lt;=Main!$B$10,0,HLOOKUP(BI10,ReplacementRates!$V$3:$AZ$56,ReplacementRates!$A11-3,1)*IF(Main!$B$29=0,Main!$B$32*$B10,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K10" s="337">
        <f ca="1">BJ10*IF($B10=Salary!$B10,Salary!$J10,"")</f>
        <v>0</v>
      </c>
      <c r="BL10" s="338">
        <f ca="1">IF($B10&lt;Main!$B$10,0,(VLOOKUP(BI10,'Survival Probability'!$A$3:$F$98,6)/(1+Main!$B$5)^(OptimumBenefits!BI10-OptimumBenefits!$A10))*(VLOOKUP(BI10,'Survival Probability'!$A$3:$F$98,3)/VLOOKUP($A10,'Survival Probability'!$A$3:$F$98,3)))</f>
        <v>3.1268332750722627</v>
      </c>
      <c r="BM10" s="228">
        <f t="shared" ca="1" si="21"/>
        <v>0</v>
      </c>
      <c r="BN10" s="169">
        <f t="shared" si="84"/>
        <v>57</v>
      </c>
      <c r="BO10" s="395">
        <f>IF($B10&lt;=Main!$B$10,0,HLOOKUP(BN10,ReplacementRates!$V$3:$AZ$56,ReplacementRates!$A11-3,1)*IF(Main!$B$29=0,Main!$B$32*$B10,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P10" s="337">
        <f ca="1">BO10*IF($B10=Salary!$B10,Salary!$J10,"")</f>
        <v>0</v>
      </c>
      <c r="BQ10" s="338">
        <f ca="1">IF($B10&lt;Main!$B$10,0,(VLOOKUP(BN10,'Survival Probability'!$A$3:$F$98,6)/(1+Main!$B$5)^(OptimumBenefits!BN10-OptimumBenefits!$A10))*(VLOOKUP(BN10,'Survival Probability'!$A$3:$F$98,3)/VLOOKUP($A10,'Survival Probability'!$A$3:$F$98,3)))</f>
        <v>2.890150667265762</v>
      </c>
      <c r="BR10" s="228">
        <f t="shared" ca="1" si="23"/>
        <v>0</v>
      </c>
      <c r="BS10" s="169">
        <f t="shared" si="84"/>
        <v>58</v>
      </c>
      <c r="BT10" s="395">
        <f>IF($B10&lt;=Main!$B$10,0,HLOOKUP(BS10,ReplacementRates!$V$3:$AZ$56,ReplacementRates!$A11-3,1)*IF(Main!$B$29=0,Main!$B$32*$B10,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U10" s="337">
        <f ca="1">BT10*IF($B10=Salary!$B10,Salary!$J10,"")</f>
        <v>0</v>
      </c>
      <c r="BV10" s="338">
        <f ca="1">IF($B10&lt;Main!$B$10,0,(VLOOKUP(BS10,'Survival Probability'!$A$3:$F$98,6)/(1+Main!$B$5)^(OptimumBenefits!BS10-OptimumBenefits!$A10))*(VLOOKUP(BS10,'Survival Probability'!$A$3:$F$98,3)/VLOOKUP($A10,'Survival Probability'!$A$3:$F$98,3)))</f>
        <v>2.6694625213492427</v>
      </c>
      <c r="BW10" s="228">
        <f t="shared" ca="1" si="25"/>
        <v>0</v>
      </c>
      <c r="BX10" s="169">
        <f t="shared" si="88"/>
        <v>59</v>
      </c>
      <c r="BY10" s="395">
        <f>IF($B10&lt;=Main!$B$10,0,HLOOKUP(BX10,ReplacementRates!$V$3:$AZ$56,ReplacementRates!$A11-3,1)*IF(Main!$B$29=0,Main!$B$32*$B10,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Z10" s="337">
        <f ca="1">BY10*IF($B10=Salary!$B10,Salary!$J10,"")</f>
        <v>0</v>
      </c>
      <c r="CA10" s="338">
        <f ca="1">IF($B10&lt;Main!$B$10,0,(VLOOKUP(BX10,'Survival Probability'!$A$3:$F$98,6)/(1+Main!$B$5)^(OptimumBenefits!BX10-OptimumBenefits!$A10))*(VLOOKUP(BX10,'Survival Probability'!$A$3:$F$98,3)/VLOOKUP($A10,'Survival Probability'!$A$3:$F$98,3)))</f>
        <v>2.4637226758188917</v>
      </c>
      <c r="CB10" s="228">
        <f t="shared" ca="1" si="27"/>
        <v>0</v>
      </c>
      <c r="CC10" s="169">
        <f t="shared" si="88"/>
        <v>60</v>
      </c>
      <c r="CD10" s="395">
        <f>IF($B10&lt;=Main!$B$10,0,HLOOKUP(CC10,ReplacementRates!$V$3:$AZ$56,ReplacementRates!$A11-3,1)*IF(Main!$B$29=0,Main!$B$32*$B10,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8.4000000000000019E-2</v>
      </c>
      <c r="CE10" s="337">
        <f ca="1">CD10*IF($B10=Salary!$B10,Salary!$J10,"")</f>
        <v>4845.579159485359</v>
      </c>
      <c r="CF10" s="338">
        <f ca="1">IF($B10&lt;Main!$B$10,0,(VLOOKUP(CC10,'Survival Probability'!$A$3:$F$98,6)/(1+Main!$B$5)^(OptimumBenefits!CC10-OptimumBenefits!$A10))*(VLOOKUP(CC10,'Survival Probability'!$A$3:$F$98,3)/VLOOKUP($A10,'Survival Probability'!$A$3:$F$98,3)))</f>
        <v>2.2719527943565856</v>
      </c>
      <c r="CG10" s="228">
        <f t="shared" ca="1" si="29"/>
        <v>11008.927111668796</v>
      </c>
      <c r="CH10" s="169">
        <f t="shared" si="88"/>
        <v>61</v>
      </c>
      <c r="CI10" s="395">
        <f>IF($B10&lt;=Main!$B$10,0,HLOOKUP(CH10,ReplacementRates!$V$3:$AZ$56,ReplacementRates!$A11-3,1)*IF(Main!$B$29=0,Main!$B$32*$B10,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9.5200000000000021E-2</v>
      </c>
      <c r="CJ10" s="337">
        <f ca="1">CI10*IF($B10=Salary!$B10,Salary!$J10,"")</f>
        <v>5491.6563807500734</v>
      </c>
      <c r="CK10" s="338">
        <f ca="1">IF($B10&lt;Main!$B$10,0,(VLOOKUP(CH10,'Survival Probability'!$A$3:$F$98,6)/(1+Main!$B$5)^(OptimumBenefits!CH10-OptimumBenefits!$A10))*(VLOOKUP(CH10,'Survival Probability'!$A$3:$F$98,3)/VLOOKUP($A10,'Survival Probability'!$A$3:$F$98,3)))</f>
        <v>2.0932397871136401</v>
      </c>
      <c r="CL10" s="228">
        <f t="shared" ca="1" si="31"/>
        <v>11495.353633342547</v>
      </c>
      <c r="CM10" s="169">
        <f t="shared" si="88"/>
        <v>62</v>
      </c>
      <c r="CN10" s="395">
        <f>IF($B10&lt;=Main!$B$10,0,HLOOKUP(CM10,ReplacementRates!$V$3:$AZ$56,ReplacementRates!$A11-3,1)*IF(Main!$B$29=0,Main!$B$32*$B10,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0.10640000000000001</v>
      </c>
      <c r="CO10" s="337">
        <f ca="1">CN10*IF($B10=Salary!$B10,Salary!$J10,"")</f>
        <v>6137.7336020147868</v>
      </c>
      <c r="CP10" s="338">
        <f ca="1">IF($B10&lt;Main!$B$10,0,(VLOOKUP(CM10,'Survival Probability'!$A$3:$F$98,6)/(1+Main!$B$5)^(OptimumBenefits!CM10-OptimumBenefits!$A10))*(VLOOKUP(CM10,'Survival Probability'!$A$3:$F$98,3)/VLOOKUP($A10,'Survival Probability'!$A$3:$F$98,3)))</f>
        <v>1.9268672433184633</v>
      </c>
      <c r="CQ10" s="228">
        <f t="shared" ca="1" si="33"/>
        <v>11826.597825937335</v>
      </c>
      <c r="CR10" s="169">
        <f t="shared" si="92"/>
        <v>63</v>
      </c>
      <c r="CS10" s="395">
        <f>IF($B10&lt;=Main!$B$10,0,HLOOKUP(CR10,ReplacementRates!$V$3:$AZ$56,ReplacementRates!$A11-3,1)*IF(Main!$B$29=0,Main!$B$32*$B10,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0.11760000000000002</v>
      </c>
      <c r="CT10" s="337">
        <f ca="1">CS10*IF($B10=Salary!$B10,Salary!$J10,"")</f>
        <v>6783.8108232795021</v>
      </c>
      <c r="CU10" s="338">
        <f ca="1">IF($B10&lt;Main!$B$10,0,(VLOOKUP(CR10,'Survival Probability'!$A$3:$F$98,6)/(1+Main!$B$5)^(OptimumBenefits!CR10-OptimumBenefits!$A10))*(VLOOKUP(CR10,'Survival Probability'!$A$3:$F$98,3)/VLOOKUP($A10,'Survival Probability'!$A$3:$F$98,3)))</f>
        <v>1.7720216018289234</v>
      </c>
      <c r="CV10" s="228">
        <f t="shared" ca="1" si="35"/>
        <v>12021.059321572131</v>
      </c>
      <c r="CW10" s="169">
        <f t="shared" si="92"/>
        <v>64</v>
      </c>
      <c r="CX10" s="395">
        <f>IF($B10&lt;=Main!$B$10,0,HLOOKUP(CW10,ReplacementRates!$V$3:$AZ$56,ReplacementRates!$A11-3,1)*IF(Main!$B$29=0,Main!$B$32*$B10,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0.12880000000000003</v>
      </c>
      <c r="CY10" s="337">
        <f ca="1">CX10*IF($B10=Salary!$B10,Salary!$J10,"")</f>
        <v>7429.8880445442164</v>
      </c>
      <c r="CZ10" s="338">
        <f ca="1">IF($B10&lt;Main!$B$10,0,(VLOOKUP(CW10,'Survival Probability'!$A$3:$F$98,6)/(1+Main!$B$5)^(OptimumBenefits!CW10-OptimumBenefits!$A10))*(VLOOKUP(CW10,'Survival Probability'!$A$3:$F$98,3)/VLOOKUP($A10,'Survival Probability'!$A$3:$F$98,3)))</f>
        <v>1.6279423514198272</v>
      </c>
      <c r="DA10" s="228">
        <f t="shared" ca="1" si="37"/>
        <v>12095.429414021373</v>
      </c>
      <c r="DB10" s="169">
        <f t="shared" si="92"/>
        <v>65</v>
      </c>
      <c r="DC10" s="395">
        <f>IF($B10&lt;=Main!$B$10,0,HLOOKUP(DB10,ReplacementRates!$V$3:$AZ$56,ReplacementRates!$A11-3,1)*IF(Main!$B$29=0,Main!$B$32*$B10,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D10" s="337">
        <f ca="1">DC10*IF($B10=Salary!$B10,Salary!$J10,"")</f>
        <v>8075.9652658089308</v>
      </c>
      <c r="DE10" s="338">
        <f ca="1">IF($B10&lt;Main!$B$10,0,(VLOOKUP(DB10,'Survival Probability'!$A$3:$F$98,6)/(1+Main!$B$5)^(OptimumBenefits!DB10-OptimumBenefits!$A10))*(VLOOKUP(DB10,'Survival Probability'!$A$3:$F$98,3)/VLOOKUP($A10,'Survival Probability'!$A$3:$F$98,3)))</f>
        <v>1.493918766391473</v>
      </c>
      <c r="DF10" s="228">
        <f t="shared" ca="1" si="39"/>
        <v>12064.836067317663</v>
      </c>
      <c r="DG10" s="169">
        <f t="shared" si="92"/>
        <v>66</v>
      </c>
      <c r="DH10" s="395">
        <f>IF($B10&lt;=Main!$B$10,0,HLOOKUP(DG10,ReplacementRates!$V$3:$AZ$56,ReplacementRates!$A11-3,1)*IF(Main!$B$29=0,Main!$B$32*$B10,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I10" s="337">
        <f ca="1">DH10*IF($B10=Salary!$B10,Salary!$J10,"")</f>
        <v>8075.9652658089308</v>
      </c>
      <c r="DJ10" s="338">
        <f ca="1">IF($B10&lt;Main!$B$10,0,(VLOOKUP(DG10,'Survival Probability'!$A$3:$F$98,6)/(1+Main!$B$5)^(OptimumBenefits!DG10-OptimumBenefits!$A10))*(VLOOKUP(DG10,'Survival Probability'!$A$3:$F$98,3)/VLOOKUP($A10,'Survival Probability'!$A$3:$F$98,3)))</f>
        <v>1.3692890936871471</v>
      </c>
      <c r="DK10" s="228">
        <f t="shared" ca="1" si="41"/>
        <v>11058.331159468391</v>
      </c>
      <c r="DL10" s="169">
        <f t="shared" si="96"/>
        <v>67</v>
      </c>
      <c r="DM10" s="395">
        <f>IF($B10&lt;=Main!$B$10,0,HLOOKUP(DL10,ReplacementRates!$V$3:$AZ$56,ReplacementRates!$A11-3,1)*IF(Main!$B$29=0,Main!$B$32*$B10,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N10" s="337">
        <f ca="1">DM10*IF($B10=Salary!$B10,Salary!$J10,"")</f>
        <v>8075.9652658089308</v>
      </c>
      <c r="DO10" s="338">
        <f ca="1">IF($B10&lt;Main!$B$10,0,(VLOOKUP(DL10,'Survival Probability'!$A$3:$F$98,6)/(1+Main!$B$5)^(OptimumBenefits!DL10-OptimumBenefits!$A10))*(VLOOKUP(DL10,'Survival Probability'!$A$3:$F$98,3)/VLOOKUP($A10,'Survival Probability'!$A$3:$F$98,3)))</f>
        <v>1.2534356435748095</v>
      </c>
      <c r="DP10" s="228">
        <f t="shared" ca="1" si="43"/>
        <v>10122.702720437024</v>
      </c>
      <c r="DQ10" s="169">
        <f t="shared" si="96"/>
        <v>68</v>
      </c>
      <c r="DR10" s="395">
        <f>IF($B10&lt;=Main!$B$10,0,HLOOKUP(DQ10,ReplacementRates!$V$3:$AZ$56,ReplacementRates!$A11-3,1)*IF(Main!$B$29=0,Main!$B$32*$B10,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S10" s="337">
        <f ca="1">DR10*IF($B10=Salary!$B10,Salary!$J10,"")</f>
        <v>8075.9652658089308</v>
      </c>
      <c r="DT10" s="338">
        <f ca="1">IF($B10&lt;Main!$B$10,0,(VLOOKUP(DQ10,'Survival Probability'!$A$3:$F$98,6)/(1+Main!$B$5)^(OptimumBenefits!DQ10-OptimumBenefits!$A10))*(VLOOKUP(DQ10,'Survival Probability'!$A$3:$F$98,3)/VLOOKUP($A10,'Survival Probability'!$A$3:$F$98,3)))</f>
        <v>1.1457845671597848</v>
      </c>
      <c r="DU10" s="228">
        <f t="shared" ca="1" si="45"/>
        <v>9253.3163664823423</v>
      </c>
      <c r="DV10" s="169">
        <f t="shared" si="96"/>
        <v>69</v>
      </c>
      <c r="DW10" s="395">
        <f>IF($B10&lt;=Main!$B$10,0,HLOOKUP(DV10,ReplacementRates!$V$3:$AZ$56,ReplacementRates!$A11-3,1)*IF(Main!$B$29=0,Main!$B$32*$B10,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X10" s="337">
        <f ca="1">DW10*IF($B10=Salary!$B10,Salary!$J10,"")</f>
        <v>8075.9652658089308</v>
      </c>
      <c r="DY10" s="338">
        <f ca="1">IF($B10&lt;Main!$B$10,0,(VLOOKUP(DV10,'Survival Probability'!$A$3:$F$98,6)/(1+Main!$B$5)^(OptimumBenefits!DV10-OptimumBenefits!$A10))*(VLOOKUP(DV10,'Survival Probability'!$A$3:$F$98,3)/VLOOKUP($A10,'Survival Probability'!$A$3:$F$98,3)))</f>
        <v>1.0458018412284269</v>
      </c>
      <c r="DZ10" s="228">
        <f t="shared" ca="1" si="47"/>
        <v>8445.8593446798022</v>
      </c>
      <c r="EA10" s="169">
        <f t="shared" si="96"/>
        <v>70</v>
      </c>
      <c r="EB10" s="395">
        <f>IF($B10&lt;=Main!$B$10,0,HLOOKUP(EA10,ReplacementRates!$V$3:$AZ$56,ReplacementRates!$A11-3,1)*IF(Main!$B$29=0,Main!$B$32*$B10,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C10" s="337">
        <f ca="1">EB10*IF($B10=Salary!$B10,Salary!$J10,"")</f>
        <v>8075.9652658089308</v>
      </c>
      <c r="ED10" s="338">
        <f ca="1">IF($B10&lt;Main!$B$10,0,(VLOOKUP(EA10,'Survival Probability'!$A$3:$F$98,6)/(1+Main!$B$5)^(OptimumBenefits!EA10-OptimumBenefits!$A10))*(VLOOKUP(EA10,'Survival Probability'!$A$3:$F$98,3)/VLOOKUP($A10,'Survival Probability'!$A$3:$F$98,3)))</f>
        <v>0.95299099048652769</v>
      </c>
      <c r="EE10" s="228">
        <f t="shared" ca="1" si="49"/>
        <v>7696.3221377980472</v>
      </c>
      <c r="EF10" s="169">
        <f t="shared" si="100"/>
        <v>71</v>
      </c>
      <c r="EG10" s="395">
        <f>IF($B10&lt;=Main!$B$10,0,HLOOKUP(EF10,ReplacementRates!$V$3:$AZ$56,ReplacementRates!$A11-3,1)*IF(Main!$B$29=0,Main!$B$32*$B10,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H10" s="337">
        <f ca="1">EG10*IF($B10=Salary!$B10,Salary!$J10,"")</f>
        <v>8075.9652658089308</v>
      </c>
      <c r="EI10" s="338">
        <f ca="1">IF($B10&lt;Main!$B$10,0,(VLOOKUP(EF10,'Survival Probability'!$A$3:$F$98,6)/(1+Main!$B$5)^(OptimumBenefits!EF10-OptimumBenefits!$A10))*(VLOOKUP(EF10,'Survival Probability'!$A$3:$F$98,3)/VLOOKUP($A10,'Survival Probability'!$A$3:$F$98,3)))</f>
        <v>0.86689074436065394</v>
      </c>
      <c r="EJ10" s="228">
        <f t="shared" ca="1" si="51"/>
        <v>7000.9795407078909</v>
      </c>
      <c r="EK10" s="169">
        <f t="shared" si="100"/>
        <v>72</v>
      </c>
      <c r="EL10" s="395">
        <f>IF($B10&lt;=Main!$B$10,0,HLOOKUP(EK10,ReplacementRates!$V$3:$AZ$56,ReplacementRates!$A11-3,1)*IF(Main!$B$29=0,Main!$B$32*$B10,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M10" s="337">
        <f ca="1">EL10*IF($B10=Salary!$B10,Salary!$J10,"")</f>
        <v>8075.9652658089308</v>
      </c>
      <c r="EN10" s="338">
        <f ca="1">IF($B10&lt;Main!$B$10,0,(VLOOKUP(EK10,'Survival Probability'!$A$3:$F$98,6)/(1+Main!$B$5)^(OptimumBenefits!EK10-OptimumBenefits!$A10))*(VLOOKUP(EK10,'Survival Probability'!$A$3:$F$98,3)/VLOOKUP($A10,'Survival Probability'!$A$3:$F$98,3)))</f>
        <v>0.78707140100357609</v>
      </c>
      <c r="EO10" s="228">
        <f t="shared" ca="1" si="53"/>
        <v>6356.3612962164525</v>
      </c>
      <c r="EP10" s="169">
        <f t="shared" si="100"/>
        <v>73</v>
      </c>
      <c r="EQ10" s="395">
        <f>IF($B10&lt;=Main!$B$10,0,HLOOKUP(EP10,ReplacementRates!$V$3:$AZ$56,ReplacementRates!$A11-3,1)*IF(Main!$B$29=0,Main!$B$32*$B10,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R10" s="337">
        <f ca="1">EQ10*IF($B10=Salary!$B10,Salary!$J10,"")</f>
        <v>8075.9652658089308</v>
      </c>
      <c r="ES10" s="338">
        <f ca="1">IF($B10&lt;Main!$B$10,0,(VLOOKUP(EP10,'Survival Probability'!$A$3:$F$98,6)/(1+Main!$B$5)^(OptimumBenefits!EP10-OptimumBenefits!$A10))*(VLOOKUP(EP10,'Survival Probability'!$A$3:$F$98,3)/VLOOKUP($A10,'Survival Probability'!$A$3:$F$98,3)))</f>
        <v>0.71313414962106647</v>
      </c>
      <c r="ET10" s="228">
        <f t="shared" ca="1" si="55"/>
        <v>5759.246622201922</v>
      </c>
      <c r="EU10" s="169">
        <f t="shared" si="100"/>
        <v>74</v>
      </c>
      <c r="EV10" s="395">
        <f>IF($B10&lt;=Main!$B$10,0,HLOOKUP(EU10,ReplacementRates!$V$3:$AZ$56,ReplacementRates!$A11-3,1)*IF(Main!$B$29=0,Main!$B$32*$B10,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W10" s="337">
        <f ca="1">EV10*IF($B10=Salary!$B10,Salary!$J10,"")</f>
        <v>8075.9652658089308</v>
      </c>
      <c r="EX10" s="338">
        <f ca="1">IF($B10&lt;Main!$B$10,0,(VLOOKUP(EU10,'Survival Probability'!$A$3:$F$98,6)/(1+Main!$B$5)^(OptimumBenefits!EU10-OptimumBenefits!$A10))*(VLOOKUP(EU10,'Survival Probability'!$A$3:$F$98,3)/VLOOKUP($A10,'Survival Probability'!$A$3:$F$98,3)))</f>
        <v>0.64470703286730136</v>
      </c>
      <c r="EY10" s="228">
        <f t="shared" ca="1" si="57"/>
        <v>5206.6316040590627</v>
      </c>
      <c r="EZ10" s="169">
        <f t="shared" si="104"/>
        <v>75</v>
      </c>
      <c r="FA10" s="395">
        <f>IF($B10&lt;=Main!$B$10,0,HLOOKUP(EZ10,ReplacementRates!$V$3:$AZ$56,ReplacementRates!$A11-3,1)*IF(Main!$B$29=0,Main!$B$32*$B10,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B10" s="337">
        <f ca="1">FA10*IF($B10=Salary!$B10,Salary!$J10,"")</f>
        <v>8075.9652658089308</v>
      </c>
      <c r="FC10" s="338">
        <f ca="1">IF($B10&lt;Main!$B$10,0,(VLOOKUP(EZ10,'Survival Probability'!$A$3:$F$98,6)/(1+Main!$B$5)^(OptimumBenefits!EZ10-OptimumBenefits!$A10))*(VLOOKUP(EZ10,'Survival Probability'!$A$3:$F$98,3)/VLOOKUP($A10,'Survival Probability'!$A$3:$F$98,3)))</f>
        <v>0.58144426729841892</v>
      </c>
      <c r="FD10" s="228">
        <f t="shared" ca="1" si="59"/>
        <v>4695.7237067057549</v>
      </c>
      <c r="FE10" s="169">
        <f t="shared" si="104"/>
        <v>76</v>
      </c>
      <c r="FF10" s="395">
        <f>IF($B10&lt;=Main!$B$10,0,HLOOKUP(FE10,ReplacementRates!$V$3:$AZ$56,ReplacementRates!$A11-3,1)*IF(Main!$B$29=0,Main!$B$32*$B10,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G10" s="337">
        <f ca="1">FF10*IF($B10=Salary!$B10,Salary!$J10,"")</f>
        <v>8075.9652658089308</v>
      </c>
      <c r="FH10" s="338">
        <f ca="1">IF($B10&lt;Main!$B$10,0,(VLOOKUP(FE10,'Survival Probability'!$A$3:$F$98,6)/(1+Main!$B$5)^(OptimumBenefits!FE10-OptimumBenefits!$A10))*(VLOOKUP(FE10,'Survival Probability'!$A$3:$F$98,3)/VLOOKUP($A10,'Survival Probability'!$A$3:$F$98,3)))</f>
        <v>0.52302462896989599</v>
      </c>
      <c r="FI10" s="228">
        <f t="shared" ca="1" si="61"/>
        <v>4223.9287367234838</v>
      </c>
      <c r="FJ10" s="169">
        <f t="shared" si="104"/>
        <v>77</v>
      </c>
      <c r="FK10" s="395">
        <f>IF($B10&lt;=Main!$B$10,0,HLOOKUP(FJ10,ReplacementRates!$V$3:$AZ$56,ReplacementRates!$A11-3,1)*IF(Main!$B$29=0,Main!$B$32*$B10,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L10" s="337">
        <f ca="1">FK10*IF($B10=Salary!$B10,Salary!$J10,"")</f>
        <v>8075.9652658089308</v>
      </c>
      <c r="FM10" s="338">
        <f ca="1">IF($B10&lt;Main!$B$10,0,(VLOOKUP(FJ10,'Survival Probability'!$A$3:$F$98,6)/(1+Main!$B$5)^(OptimumBenefits!FJ10-OptimumBenefits!$A10))*(VLOOKUP(FJ10,'Survival Probability'!$A$3:$F$98,3)/VLOOKUP($A10,'Survival Probability'!$A$3:$F$98,3)))</f>
        <v>0.46914712669071185</v>
      </c>
      <c r="FN10" s="228">
        <f t="shared" ca="1" si="63"/>
        <v>3788.815899708251</v>
      </c>
      <c r="FO10" s="169">
        <f t="shared" si="104"/>
        <v>78</v>
      </c>
      <c r="FP10" s="395">
        <f>IF($B10&lt;=Main!$B$10,0,HLOOKUP(FO10,ReplacementRates!$V$3:$AZ$56,ReplacementRates!$A11-3,1)*IF(Main!$B$29=0,Main!$B$32*$B10,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Q10" s="337">
        <f ca="1">FP10*IF($B10=Salary!$B10,Salary!$J10,"")</f>
        <v>8075.9652658089308</v>
      </c>
      <c r="FR10" s="338">
        <f ca="1">IF($B10&lt;Main!$B$10,0,(VLOOKUP(FO10,'Survival Probability'!$A$3:$F$98,6)/(1+Main!$B$5)^(OptimumBenefits!FO10-OptimumBenefits!$A10))*(VLOOKUP(FO10,'Survival Probability'!$A$3:$F$98,3)/VLOOKUP($A10,'Survival Probability'!$A$3:$F$98,3)))</f>
        <v>0.41953113961754418</v>
      </c>
      <c r="FS10" s="228">
        <f t="shared" ca="1" si="65"/>
        <v>3388.1189114765239</v>
      </c>
      <c r="FT10" s="169">
        <f t="shared" si="108"/>
        <v>79</v>
      </c>
      <c r="FU10" s="395">
        <f>IF($B10&lt;=Main!$B$10,0,HLOOKUP(FT10,ReplacementRates!$V$3:$AZ$56,ReplacementRates!$A11-3,1)*IF(Main!$B$29=0,Main!$B$32*$B10,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V10" s="337">
        <f ca="1">FU10*IF($B10=Salary!$B10,Salary!$J10,"")</f>
        <v>8075.9652658089308</v>
      </c>
      <c r="FW10" s="338">
        <f ca="1">IF($B10&lt;Main!$B$10,0,(VLOOKUP(FT10,'Survival Probability'!$A$3:$F$98,6)/(1+Main!$B$5)^(OptimumBenefits!FT10-OptimumBenefits!$A10))*(VLOOKUP(FT10,'Survival Probability'!$A$3:$F$98,3)/VLOOKUP($A10,'Survival Probability'!$A$3:$F$98,3)))</f>
        <v>0.37391509202666229</v>
      </c>
      <c r="FX10" s="228">
        <f t="shared" ca="1" si="67"/>
        <v>3019.7252955690747</v>
      </c>
      <c r="FY10" s="169">
        <f t="shared" si="108"/>
        <v>80</v>
      </c>
      <c r="FZ10" s="395">
        <f>IF($B10&lt;=Main!$B$10,0,HLOOKUP(FY10,ReplacementRates!$V$3:$AZ$56,ReplacementRates!$A11-3,1)*IF(Main!$B$29=0,Main!$B$32*$B10,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A10" s="337">
        <f ca="1">FZ10*IF($B10=Salary!$B10,Salary!$J10,"")</f>
        <v>8075.9652658089308</v>
      </c>
      <c r="GB10" s="338">
        <f ca="1">IF($B10&lt;Main!$B$10,0,(VLOOKUP(FY10,'Survival Probability'!$A$3:$F$98,6)/(1+Main!$B$5)^(OptimumBenefits!FY10-OptimumBenefits!$A10))*(VLOOKUP(FY10,'Survival Probability'!$A$3:$F$98,3)/VLOOKUP($A10,'Survival Probability'!$A$3:$F$98,3)))</f>
        <v>0.3320567498564706</v>
      </c>
      <c r="GC10" s="228">
        <f t="shared" ca="1" si="69"/>
        <v>2681.6787781182611</v>
      </c>
      <c r="GD10" s="169">
        <f t="shared" si="108"/>
        <v>81</v>
      </c>
      <c r="GE10" s="395">
        <f>IF($B10&lt;=Main!$B$10,0,HLOOKUP(GD10,ReplacementRates!$V$3:$AZ$56,ReplacementRates!$A11-3,1)*IF(Main!$B$29=0,Main!$B$32*$B10,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F10" s="337">
        <f ca="1">GE10*IF($B10=Salary!$B10,Salary!$J10,"")</f>
        <v>8075.9652658089308</v>
      </c>
      <c r="GG10" s="338">
        <f ca="1">IF($B10&lt;Main!$B$10,0,(VLOOKUP(GD10,'Survival Probability'!$A$3:$F$98,6)/(1+Main!$B$5)^(OptimumBenefits!GD10-OptimumBenefits!$A10))*(VLOOKUP(GD10,'Survival Probability'!$A$3:$F$98,3)/VLOOKUP($A10,'Survival Probability'!$A$3:$F$98,3)))</f>
        <v>0.29372806401263624</v>
      </c>
      <c r="GH10" s="228">
        <f t="shared" ca="1" si="71"/>
        <v>2372.1376425593526</v>
      </c>
      <c r="GI10" s="169">
        <f t="shared" si="108"/>
        <v>82</v>
      </c>
      <c r="GJ10" s="395">
        <f>IF($B10&lt;=Main!$B$10,0,HLOOKUP(GI10,ReplacementRates!$V$3:$AZ$56,ReplacementRates!$A11-3,1)*IF(Main!$B$29=0,Main!$B$32*$B10,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K10" s="337">
        <f ca="1">GJ10*IF($B10=Salary!$B10,Salary!$J10,"")</f>
        <v>8075.9652658089308</v>
      </c>
      <c r="GL10" s="338">
        <f ca="1">IF($B10&lt;Main!$B$10,0,(VLOOKUP(GI10,'Survival Probability'!$A$3:$F$98,6)/(1+Main!$B$5)^(OptimumBenefits!GI10-OptimumBenefits!$A10))*(VLOOKUP(GI10,'Survival Probability'!$A$3:$F$98,3)/VLOOKUP($A10,'Survival Probability'!$A$3:$F$98,3)))</f>
        <v>0.25871481396830981</v>
      </c>
      <c r="GM10" s="228">
        <f t="shared" ca="1" si="73"/>
        <v>2089.3718513582894</v>
      </c>
      <c r="GN10" s="384"/>
      <c r="GO10" s="384"/>
      <c r="GP10" s="385"/>
      <c r="GQ10" s="386"/>
      <c r="GR10" s="387"/>
      <c r="GS10" s="384"/>
      <c r="GT10" s="384"/>
      <c r="GU10" s="385"/>
      <c r="GV10" s="386"/>
      <c r="GW10" s="387"/>
      <c r="GX10" s="384"/>
      <c r="GY10" s="384"/>
      <c r="GZ10" s="385"/>
      <c r="HA10" s="386"/>
      <c r="HB10" s="387"/>
      <c r="HC10" s="384"/>
      <c r="HD10" s="384"/>
      <c r="HE10" s="385"/>
      <c r="HF10" s="386"/>
      <c r="HG10" s="387"/>
      <c r="HH10" s="384"/>
      <c r="HI10" s="384"/>
      <c r="HJ10" s="385"/>
      <c r="HK10" s="386"/>
      <c r="HL10" s="387"/>
      <c r="HM10" s="384"/>
      <c r="HN10" s="384"/>
      <c r="HO10" s="385"/>
      <c r="HP10" s="386"/>
      <c r="HQ10" s="387"/>
      <c r="HR10" s="384"/>
      <c r="HS10" s="384"/>
      <c r="HT10" s="385"/>
      <c r="HU10" s="386"/>
      <c r="HV10" s="387"/>
      <c r="HW10" s="384"/>
      <c r="HX10" s="384"/>
      <c r="HY10" s="385"/>
      <c r="HZ10" s="386"/>
      <c r="IA10" s="387"/>
      <c r="IB10" s="384"/>
      <c r="IC10" s="384"/>
      <c r="ID10" s="385"/>
      <c r="IE10" s="386"/>
      <c r="IF10" s="387"/>
      <c r="IG10" s="384"/>
      <c r="IH10" s="384"/>
      <c r="II10" s="385"/>
      <c r="IJ10" s="386"/>
      <c r="IK10" s="387"/>
      <c r="IL10" s="384"/>
      <c r="IM10" s="384"/>
      <c r="IN10" s="385"/>
      <c r="IO10" s="386"/>
      <c r="IP10" s="387"/>
      <c r="IQ10" s="384"/>
      <c r="IR10" s="384"/>
      <c r="IS10" s="385"/>
      <c r="IT10" s="386"/>
      <c r="IU10" s="387"/>
      <c r="IV10" s="384"/>
      <c r="IW10" s="384"/>
      <c r="IX10" s="385"/>
      <c r="IY10" s="386"/>
      <c r="IZ10" s="387"/>
      <c r="JA10" s="384"/>
      <c r="JB10" s="384"/>
      <c r="JC10" s="385"/>
      <c r="JD10" s="386"/>
      <c r="JE10" s="387"/>
      <c r="JF10" s="384"/>
      <c r="JG10" s="384"/>
      <c r="JH10" s="385"/>
      <c r="JI10" s="386"/>
      <c r="JJ10" s="387"/>
      <c r="JK10" s="384"/>
      <c r="JL10" s="384"/>
      <c r="JM10" s="385"/>
      <c r="JN10" s="386"/>
      <c r="JO10" s="387"/>
      <c r="JP10" s="384"/>
      <c r="JQ10" s="384"/>
      <c r="JR10" s="385"/>
      <c r="JS10" s="386"/>
      <c r="JT10" s="387"/>
      <c r="JU10" s="384"/>
      <c r="JV10" s="384"/>
      <c r="JW10" s="385"/>
      <c r="JX10" s="386"/>
      <c r="JY10" s="387"/>
      <c r="JZ10" s="384"/>
      <c r="KA10" s="384"/>
      <c r="KB10" s="385"/>
      <c r="KC10" s="386"/>
      <c r="KD10" s="387"/>
      <c r="KE10" s="384"/>
      <c r="KF10" s="384"/>
      <c r="KG10" s="385"/>
      <c r="KH10" s="386"/>
      <c r="KI10" s="387"/>
    </row>
    <row r="11" spans="1:295">
      <c r="A11" s="172">
        <f t="shared" si="112"/>
        <v>36</v>
      </c>
      <c r="B11" s="172">
        <v>9</v>
      </c>
      <c r="C11" s="383">
        <f t="shared" ca="1" si="0"/>
        <v>64</v>
      </c>
      <c r="D11" s="422">
        <f t="shared" ca="1" si="115"/>
        <v>15404.194249273254</v>
      </c>
      <c r="E11" s="217">
        <v>6830.8563962990793</v>
      </c>
      <c r="F11" s="169">
        <f t="shared" si="113"/>
        <v>45</v>
      </c>
      <c r="G11" s="395">
        <f>IF($B11&lt;=Main!$B$10,0,HLOOKUP(F11,ReplacementRates!$V$3:$AZ$56,ReplacementRates!$A12-3,1)*IF(Main!$B$29=0,Main!$B$32*$B11,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H11" s="337">
        <f ca="1">G11*IF($B11=Salary!$B11,Salary!$J11,"")</f>
        <v>0</v>
      </c>
      <c r="I11" s="338">
        <f ca="1">IF($B11&lt;Main!$B$10,0,(VLOOKUP(F11,'Survival Probability'!$A$3:$F$98,6)/(1+Main!$B$5)^(OptimumBenefits!F11-OptimumBenefits!$A11))*(VLOOKUP(F11,'Survival Probability'!$A$3:$F$98,3)/VLOOKUP($A11,'Survival Probability'!$A$3:$F$98,3)))</f>
        <v>7.671450766079003</v>
      </c>
      <c r="J11" s="228">
        <f t="shared" ca="1" si="116"/>
        <v>0</v>
      </c>
      <c r="K11" s="169">
        <f t="shared" si="114"/>
        <v>46</v>
      </c>
      <c r="L11" s="395">
        <f>IF($B11&lt;=Main!$B$10,0,HLOOKUP(K11,ReplacementRates!$V$3:$AZ$56,ReplacementRates!$A12-3,1)*IF(Main!$B$29=0,Main!$B$32*$B11,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M11" s="337">
        <f ca="1">L11*IF($B11=Salary!$B11,Salary!$J11,"")</f>
        <v>0</v>
      </c>
      <c r="N11" s="338">
        <f ca="1">IF($B11&lt;Main!$B$10,0,(VLOOKUP(K11,'Survival Probability'!$A$3:$F$98,6)/(1+Main!$B$5)^(OptimumBenefits!K11-OptimumBenefits!$A11))*(VLOOKUP(K11,'Survival Probability'!$A$3:$F$98,3)/VLOOKUP($A11,'Survival Probability'!$A$3:$F$98,3)))</f>
        <v>7.1302871859423558</v>
      </c>
      <c r="O11" s="228">
        <f t="shared" ca="1" si="117"/>
        <v>0</v>
      </c>
      <c r="P11" s="169">
        <f t="shared" si="76"/>
        <v>47</v>
      </c>
      <c r="Q11" s="395">
        <f>IF($B11&lt;=Main!$B$10,0,HLOOKUP(P11,ReplacementRates!$V$3:$AZ$56,ReplacementRates!$A12-3,1)*IF(Main!$B$29=0,Main!$B$32*$B11,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R11" s="337">
        <f ca="1">Q11*IF($B11=Salary!$B11,Salary!$J11,"")</f>
        <v>0</v>
      </c>
      <c r="S11" s="338">
        <f ca="1">IF($B11&lt;Main!$B$10,0,(VLOOKUP(P11,'Survival Probability'!$A$3:$F$98,6)/(1+Main!$B$5)^(OptimumBenefits!P11-OptimumBenefits!$A11))*(VLOOKUP(P11,'Survival Probability'!$A$3:$F$98,3)/VLOOKUP($A11,'Survival Probability'!$A$3:$F$98,3)))</f>
        <v>6.6248650162241542</v>
      </c>
      <c r="T11" s="228">
        <f t="shared" ca="1" si="3"/>
        <v>0</v>
      </c>
      <c r="U11" s="169">
        <f t="shared" si="76"/>
        <v>48</v>
      </c>
      <c r="V11" s="395">
        <f>IF($B11&lt;=Main!$B$10,0,HLOOKUP(U11,ReplacementRates!$V$3:$AZ$56,ReplacementRates!$A12-3,1)*IF(Main!$B$29=0,Main!$B$32*$B11,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W11" s="337">
        <f ca="1">V11*IF($B11=Salary!$B11,Salary!$J11,"")</f>
        <v>0</v>
      </c>
      <c r="X11" s="338">
        <f ca="1">IF($B11&lt;Main!$B$10,0,(VLOOKUP(U11,'Survival Probability'!$A$3:$F$98,6)/(1+Main!$B$5)^(OptimumBenefits!U11-OptimumBenefits!$A11))*(VLOOKUP(U11,'Survival Probability'!$A$3:$F$98,3)/VLOOKUP($A11,'Survival Probability'!$A$3:$F$98,3)))</f>
        <v>6.1528377842346886</v>
      </c>
      <c r="Y11" s="228">
        <f t="shared" ca="1" si="5"/>
        <v>0</v>
      </c>
      <c r="Z11" s="169">
        <f t="shared" si="76"/>
        <v>49</v>
      </c>
      <c r="AA11" s="395">
        <f>IF($B11&lt;=Main!$B$10,0,HLOOKUP(Z11,ReplacementRates!$V$3:$AZ$56,ReplacementRates!$A12-3,1)*IF(Main!$B$29=0,Main!$B$32*$B11,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B11" s="337">
        <f ca="1">AA11*IF($B11=Salary!$B11,Salary!$J11,"")</f>
        <v>0</v>
      </c>
      <c r="AC11" s="338">
        <f ca="1">IF($B11&lt;Main!$B$10,0,(VLOOKUP(Z11,'Survival Probability'!$A$3:$F$98,6)/(1+Main!$B$5)^(OptimumBenefits!Z11-OptimumBenefits!$A11))*(VLOOKUP(Z11,'Survival Probability'!$A$3:$F$98,3)/VLOOKUP($A11,'Survival Probability'!$A$3:$F$98,3)))</f>
        <v>5.7120125764638834</v>
      </c>
      <c r="AD11" s="228">
        <f t="shared" ca="1" si="7"/>
        <v>0</v>
      </c>
      <c r="AE11" s="169">
        <f t="shared" si="76"/>
        <v>50</v>
      </c>
      <c r="AF11" s="395">
        <f>IF($B11&lt;=Main!$B$10,0,HLOOKUP(AE11,ReplacementRates!$V$3:$AZ$56,ReplacementRates!$A12-3,1)*IF(Main!$B$29=0,Main!$B$32*$B11,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G11" s="337">
        <f ca="1">AF11*IF($B11=Salary!$B11,Salary!$J11,"")</f>
        <v>0</v>
      </c>
      <c r="AH11" s="338">
        <f ca="1">IF($B11&lt;Main!$B$10,0,(VLOOKUP(AE11,'Survival Probability'!$A$3:$F$98,6)/(1+Main!$B$5)^(OptimumBenefits!AE11-OptimumBenefits!$A11))*(VLOOKUP(AE11,'Survival Probability'!$A$3:$F$98,3)/VLOOKUP($A11,'Survival Probability'!$A$3:$F$98,3)))</f>
        <v>5.300343105617765</v>
      </c>
      <c r="AI11" s="228">
        <f t="shared" ca="1" si="9"/>
        <v>0</v>
      </c>
      <c r="AJ11" s="169">
        <f t="shared" si="80"/>
        <v>51</v>
      </c>
      <c r="AK11" s="395">
        <f>IF($B11&lt;=Main!$B$10,0,HLOOKUP(AJ11,ReplacementRates!$V$3:$AZ$56,ReplacementRates!$A12-3,1)*IF(Main!$B$29=0,Main!$B$32*$B11,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L11" s="337">
        <f ca="1">AK11*IF($B11=Salary!$B11,Salary!$J11,"")</f>
        <v>0</v>
      </c>
      <c r="AM11" s="338">
        <f ca="1">IF($B11&lt;Main!$B$10,0,(VLOOKUP(AJ11,'Survival Probability'!$A$3:$F$98,6)/(1+Main!$B$5)^(OptimumBenefits!AJ11-OptimumBenefits!$A11))*(VLOOKUP(AJ11,'Survival Probability'!$A$3:$F$98,3)/VLOOKUP($A11,'Survival Probability'!$A$3:$F$98,3)))</f>
        <v>4.9159182076490362</v>
      </c>
      <c r="AN11" s="228">
        <f t="shared" ca="1" si="11"/>
        <v>0</v>
      </c>
      <c r="AO11" s="169">
        <f t="shared" si="80"/>
        <v>52</v>
      </c>
      <c r="AP11" s="395">
        <f>IF($B11&lt;=Main!$B$10,0,HLOOKUP(AO11,ReplacementRates!$V$3:$AZ$56,ReplacementRates!$A12-3,1)*IF(Main!$B$29=0,Main!$B$32*$B11,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Q11" s="337">
        <f ca="1">AP11*IF($B11=Salary!$B11,Salary!$J11,"")</f>
        <v>0</v>
      </c>
      <c r="AR11" s="338">
        <f ca="1">IF($B11&lt;Main!$B$10,0,(VLOOKUP(AO11,'Survival Probability'!$A$3:$F$98,6)/(1+Main!$B$5)^(OptimumBenefits!AO11-OptimumBenefits!$A11))*(VLOOKUP(AO11,'Survival Probability'!$A$3:$F$98,3)/VLOOKUP($A11,'Survival Probability'!$A$3:$F$98,3)))</f>
        <v>4.5571979132393414</v>
      </c>
      <c r="AS11" s="228">
        <f t="shared" ca="1" si="13"/>
        <v>0</v>
      </c>
      <c r="AT11" s="169">
        <f t="shared" si="80"/>
        <v>53</v>
      </c>
      <c r="AU11" s="395">
        <f>IF($B11&lt;=Main!$B$10,0,HLOOKUP(AT11,ReplacementRates!$V$3:$AZ$56,ReplacementRates!$A12-3,1)*IF(Main!$B$29=0,Main!$B$32*$B11,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V11" s="337">
        <f ca="1">AU11*IF($B11=Salary!$B11,Salary!$J11,"")</f>
        <v>0</v>
      </c>
      <c r="AW11" s="338">
        <f ca="1">IF($B11&lt;Main!$B$10,0,(VLOOKUP(AT11,'Survival Probability'!$A$3:$F$98,6)/(1+Main!$B$5)^(OptimumBenefits!AT11-OptimumBenefits!$A11))*(VLOOKUP(AT11,'Survival Probability'!$A$3:$F$98,3)/VLOOKUP($A11,'Survival Probability'!$A$3:$F$98,3)))</f>
        <v>4.2224950606961356</v>
      </c>
      <c r="AX11" s="228">
        <f t="shared" ca="1" si="15"/>
        <v>0</v>
      </c>
      <c r="AY11" s="169">
        <f t="shared" si="80"/>
        <v>54</v>
      </c>
      <c r="AZ11" s="395">
        <f>IF($B11&lt;=Main!$B$10,0,HLOOKUP(AY11,ReplacementRates!$V$3:$AZ$56,ReplacementRates!$A12-3,1)*IF(Main!$B$29=0,Main!$B$32*$B11,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A11" s="337">
        <f ca="1">AZ11*IF($B11=Salary!$B11,Salary!$J11,"")</f>
        <v>0</v>
      </c>
      <c r="BB11" s="338">
        <f ca="1">IF($B11&lt;Main!$B$10,0,(VLOOKUP(AY11,'Survival Probability'!$A$3:$F$98,6)/(1+Main!$B$5)^(OptimumBenefits!AY11-OptimumBenefits!$A11))*(VLOOKUP(AY11,'Survival Probability'!$A$3:$F$98,3)/VLOOKUP($A11,'Survival Probability'!$A$3:$F$98,3)))</f>
        <v>3.910234963439938</v>
      </c>
      <c r="BC11" s="228">
        <f t="shared" ca="1" si="17"/>
        <v>0</v>
      </c>
      <c r="BD11" s="169">
        <f t="shared" si="84"/>
        <v>55</v>
      </c>
      <c r="BE11" s="395">
        <f>IF($B11&lt;=Main!$B$10,0,HLOOKUP(BD11,ReplacementRates!$V$3:$AZ$56,ReplacementRates!$A12-3,1)*IF(Main!$B$29=0,Main!$B$32*$B11,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F11" s="337">
        <f ca="1">BE11*IF($B11=Salary!$B11,Salary!$J11,"")</f>
        <v>0</v>
      </c>
      <c r="BG11" s="338">
        <f ca="1">IF($B11&lt;Main!$B$10,0,(VLOOKUP(BD11,'Survival Probability'!$A$3:$F$98,6)/(1+Main!$B$5)^(OptimumBenefits!BD11-OptimumBenefits!$A11))*(VLOOKUP(BD11,'Survival Probability'!$A$3:$F$98,3)/VLOOKUP($A11,'Survival Probability'!$A$3:$F$98,3)))</f>
        <v>3.6189473877825766</v>
      </c>
      <c r="BH11" s="228">
        <f t="shared" ca="1" si="19"/>
        <v>0</v>
      </c>
      <c r="BI11" s="169">
        <f t="shared" si="84"/>
        <v>56</v>
      </c>
      <c r="BJ11" s="395">
        <f>IF($B11&lt;=Main!$B$10,0,HLOOKUP(BI11,ReplacementRates!$V$3:$AZ$56,ReplacementRates!$A12-3,1)*IF(Main!$B$29=0,Main!$B$32*$B11,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K11" s="337">
        <f ca="1">BJ11*IF($B11=Salary!$B11,Salary!$J11,"")</f>
        <v>0</v>
      </c>
      <c r="BL11" s="338">
        <f ca="1">IF($B11&lt;Main!$B$10,0,(VLOOKUP(BI11,'Survival Probability'!$A$3:$F$98,6)/(1+Main!$B$5)^(OptimumBenefits!BI11-OptimumBenefits!$A11))*(VLOOKUP(BI11,'Survival Probability'!$A$3:$F$98,3)/VLOOKUP($A11,'Survival Probability'!$A$3:$F$98,3)))</f>
        <v>3.3472605697384701</v>
      </c>
      <c r="BM11" s="228">
        <f t="shared" ca="1" si="21"/>
        <v>0</v>
      </c>
      <c r="BN11" s="169">
        <f t="shared" si="84"/>
        <v>57</v>
      </c>
      <c r="BO11" s="395">
        <f>IF($B11&lt;=Main!$B$10,0,HLOOKUP(BN11,ReplacementRates!$V$3:$AZ$56,ReplacementRates!$A12-3,1)*IF(Main!$B$29=0,Main!$B$32*$B11,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P11" s="337">
        <f ca="1">BO11*IF($B11=Salary!$B11,Salary!$J11,"")</f>
        <v>0</v>
      </c>
      <c r="BQ11" s="338">
        <f ca="1">IF($B11&lt;Main!$B$10,0,(VLOOKUP(BN11,'Survival Probability'!$A$3:$F$98,6)/(1+Main!$B$5)^(OptimumBenefits!BN11-OptimumBenefits!$A11))*(VLOOKUP(BN11,'Survival Probability'!$A$3:$F$98,3)/VLOOKUP($A11,'Survival Probability'!$A$3:$F$98,3)))</f>
        <v>3.0938929319531558</v>
      </c>
      <c r="BR11" s="228">
        <f t="shared" ca="1" si="23"/>
        <v>0</v>
      </c>
      <c r="BS11" s="169">
        <f t="shared" si="84"/>
        <v>58</v>
      </c>
      <c r="BT11" s="395">
        <f>IF($B11&lt;=Main!$B$10,0,HLOOKUP(BS11,ReplacementRates!$V$3:$AZ$56,ReplacementRates!$A12-3,1)*IF(Main!$B$29=0,Main!$B$32*$B11,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U11" s="337">
        <f ca="1">BT11*IF($B11=Salary!$B11,Salary!$J11,"")</f>
        <v>0</v>
      </c>
      <c r="BV11" s="338">
        <f ca="1">IF($B11&lt;Main!$B$10,0,(VLOOKUP(BS11,'Survival Probability'!$A$3:$F$98,6)/(1+Main!$B$5)^(OptimumBenefits!BS11-OptimumBenefits!$A11))*(VLOOKUP(BS11,'Survival Probability'!$A$3:$F$98,3)/VLOOKUP($A11,'Survival Probability'!$A$3:$F$98,3)))</f>
        <v>2.8576472916997648</v>
      </c>
      <c r="BW11" s="228">
        <f t="shared" ca="1" si="25"/>
        <v>0</v>
      </c>
      <c r="BX11" s="169">
        <f t="shared" si="88"/>
        <v>59</v>
      </c>
      <c r="BY11" s="395">
        <f>IF($B11&lt;=Main!$B$10,0,HLOOKUP(BX11,ReplacementRates!$V$3:$AZ$56,ReplacementRates!$A12-3,1)*IF(Main!$B$29=0,Main!$B$32*$B11,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Z11" s="337">
        <f ca="1">BY11*IF($B11=Salary!$B11,Salary!$J11,"")</f>
        <v>0</v>
      </c>
      <c r="CA11" s="338">
        <f ca="1">IF($B11&lt;Main!$B$10,0,(VLOOKUP(BX11,'Survival Probability'!$A$3:$F$98,6)/(1+Main!$B$5)^(OptimumBenefits!BX11-OptimumBenefits!$A11))*(VLOOKUP(BX11,'Survival Probability'!$A$3:$F$98,3)/VLOOKUP($A11,'Survival Probability'!$A$3:$F$98,3)))</f>
        <v>2.6374037379234885</v>
      </c>
      <c r="CB11" s="228">
        <f t="shared" ca="1" si="27"/>
        <v>0</v>
      </c>
      <c r="CC11" s="169">
        <f t="shared" si="88"/>
        <v>60</v>
      </c>
      <c r="CD11" s="395">
        <f>IF($B11&lt;=Main!$B$10,0,HLOOKUP(CC11,ReplacementRates!$V$3:$AZ$56,ReplacementRates!$A12-3,1)*IF(Main!$B$29=0,Main!$B$32*$B11,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9.4500000000000028E-2</v>
      </c>
      <c r="CE11" s="337">
        <f ca="1">CD11*IF($B11=Salary!$B11,Salary!$J11,"")</f>
        <v>5764.7249563002388</v>
      </c>
      <c r="CF11" s="338">
        <f ca="1">IF($B11&lt;Main!$B$10,0,(VLOOKUP(CC11,'Survival Probability'!$A$3:$F$98,6)/(1+Main!$B$5)^(OptimumBenefits!CC11-OptimumBenefits!$A11))*(VLOOKUP(CC11,'Survival Probability'!$A$3:$F$98,3)/VLOOKUP($A11,'Survival Probability'!$A$3:$F$98,3)))</f>
        <v>2.4321149661173354</v>
      </c>
      <c r="CG11" s="228">
        <f t="shared" ca="1" si="29"/>
        <v>14020.473841767913</v>
      </c>
      <c r="CH11" s="169">
        <f t="shared" si="88"/>
        <v>61</v>
      </c>
      <c r="CI11" s="395">
        <f>IF($B11&lt;=Main!$B$10,0,HLOOKUP(CH11,ReplacementRates!$V$3:$AZ$56,ReplacementRates!$A12-3,1)*IF(Main!$B$29=0,Main!$B$32*$B11,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0.10710000000000003</v>
      </c>
      <c r="CJ11" s="337">
        <f ca="1">CI11*IF($B11=Salary!$B11,Salary!$J11,"")</f>
        <v>6533.3549504736038</v>
      </c>
      <c r="CK11" s="338">
        <f ca="1">IF($B11&lt;Main!$B$10,0,(VLOOKUP(CH11,'Survival Probability'!$A$3:$F$98,6)/(1+Main!$B$5)^(OptimumBenefits!CH11-OptimumBenefits!$A11))*(VLOOKUP(CH11,'Survival Probability'!$A$3:$F$98,3)/VLOOKUP($A11,'Survival Probability'!$A$3:$F$98,3)))</f>
        <v>2.2408035178182977</v>
      </c>
      <c r="CL11" s="228">
        <f t="shared" ca="1" si="31"/>
        <v>14639.964756176842</v>
      </c>
      <c r="CM11" s="169">
        <f t="shared" si="88"/>
        <v>62</v>
      </c>
      <c r="CN11" s="395">
        <f>IF($B11&lt;=Main!$B$10,0,HLOOKUP(CM11,ReplacementRates!$V$3:$AZ$56,ReplacementRates!$A12-3,1)*IF(Main!$B$29=0,Main!$B$32*$B11,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0.11970000000000003</v>
      </c>
      <c r="CO11" s="337">
        <f ca="1">CN11*IF($B11=Salary!$B11,Salary!$J11,"")</f>
        <v>7301.9849446469689</v>
      </c>
      <c r="CP11" s="338">
        <f ca="1">IF($B11&lt;Main!$B$10,0,(VLOOKUP(CM11,'Survival Probability'!$A$3:$F$98,6)/(1+Main!$B$5)^(OptimumBenefits!CM11-OptimumBenefits!$A11))*(VLOOKUP(CM11,'Survival Probability'!$A$3:$F$98,3)/VLOOKUP($A11,'Survival Probability'!$A$3:$F$98,3)))</f>
        <v>2.0627024786064099</v>
      </c>
      <c r="CQ11" s="228">
        <f t="shared" ca="1" si="33"/>
        <v>15061.822444069991</v>
      </c>
      <c r="CR11" s="169">
        <f t="shared" si="92"/>
        <v>63</v>
      </c>
      <c r="CS11" s="395">
        <f>IF($B11&lt;=Main!$B$10,0,HLOOKUP(CR11,ReplacementRates!$V$3:$AZ$56,ReplacementRates!$A12-3,1)*IF(Main!$B$29=0,Main!$B$32*$B11,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0.13230000000000003</v>
      </c>
      <c r="CT11" s="337">
        <f ca="1">CS11*IF($B11=Salary!$B11,Salary!$J11,"")</f>
        <v>8070.6149388203339</v>
      </c>
      <c r="CU11" s="338">
        <f ca="1">IF($B11&lt;Main!$B$10,0,(VLOOKUP(CR11,'Survival Probability'!$A$3:$F$98,6)/(1+Main!$B$5)^(OptimumBenefits!CR11-OptimumBenefits!$A11))*(VLOOKUP(CR11,'Survival Probability'!$A$3:$F$98,3)/VLOOKUP($A11,'Survival Probability'!$A$3:$F$98,3)))</f>
        <v>1.8969409350390385</v>
      </c>
      <c r="CV11" s="228">
        <f t="shared" ca="1" si="35"/>
        <v>15309.479848385876</v>
      </c>
      <c r="CW11" s="169">
        <f t="shared" si="92"/>
        <v>64</v>
      </c>
      <c r="CX11" s="395">
        <f>IF($B11&lt;=Main!$B$10,0,HLOOKUP(CW11,ReplacementRates!$V$3:$AZ$56,ReplacementRates!$A12-3,1)*IF(Main!$B$29=0,Main!$B$32*$B11,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0.14490000000000003</v>
      </c>
      <c r="CY11" s="337">
        <f ca="1">CX11*IF($B11=Salary!$B11,Salary!$J11,"")</f>
        <v>8839.244932993699</v>
      </c>
      <c r="CZ11" s="338">
        <f ca="1">IF($B11&lt;Main!$B$10,0,(VLOOKUP(CW11,'Survival Probability'!$A$3:$F$98,6)/(1+Main!$B$5)^(OptimumBenefits!CW11-OptimumBenefits!$A11))*(VLOOKUP(CW11,'Survival Probability'!$A$3:$F$98,3)/VLOOKUP($A11,'Survival Probability'!$A$3:$F$98,3)))</f>
        <v>1.7427047633644563</v>
      </c>
      <c r="DA11" s="228">
        <f t="shared" ca="1" si="37"/>
        <v>15404.194249273254</v>
      </c>
      <c r="DB11" s="169">
        <f t="shared" si="92"/>
        <v>65</v>
      </c>
      <c r="DC11" s="395">
        <f>IF($B11&lt;=Main!$B$10,0,HLOOKUP(DB11,ReplacementRates!$V$3:$AZ$56,ReplacementRates!$A12-3,1)*IF(Main!$B$29=0,Main!$B$32*$B11,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D11" s="337">
        <f ca="1">DC11*IF($B11=Salary!$B11,Salary!$J11,"")</f>
        <v>9607.874927167064</v>
      </c>
      <c r="DE11" s="338">
        <f ca="1">IF($B11&lt;Main!$B$10,0,(VLOOKUP(DB11,'Survival Probability'!$A$3:$F$98,6)/(1+Main!$B$5)^(OptimumBenefits!DB11-OptimumBenefits!$A11))*(VLOOKUP(DB11,'Survival Probability'!$A$3:$F$98,3)/VLOOKUP($A11,'Survival Probability'!$A$3:$F$98,3)))</f>
        <v>1.5992331350058786</v>
      </c>
      <c r="DF11" s="228">
        <f t="shared" ca="1" si="39"/>
        <v>15365.23194051776</v>
      </c>
      <c r="DG11" s="169">
        <f t="shared" si="92"/>
        <v>66</v>
      </c>
      <c r="DH11" s="395">
        <f>IF($B11&lt;=Main!$B$10,0,HLOOKUP(DG11,ReplacementRates!$V$3:$AZ$56,ReplacementRates!$A12-3,1)*IF(Main!$B$29=0,Main!$B$32*$B11,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I11" s="337">
        <f ca="1">DH11*IF($B11=Salary!$B11,Salary!$J11,"")</f>
        <v>9607.874927167064</v>
      </c>
      <c r="DJ11" s="338">
        <f ca="1">IF($B11&lt;Main!$B$10,0,(VLOOKUP(DG11,'Survival Probability'!$A$3:$F$98,6)/(1+Main!$B$5)^(OptimumBenefits!DG11-OptimumBenefits!$A11))*(VLOOKUP(DG11,'Survival Probability'!$A$3:$F$98,3)/VLOOKUP($A11,'Survival Probability'!$A$3:$F$98,3)))</f>
        <v>1.4658176463745063</v>
      </c>
      <c r="DK11" s="228">
        <f t="shared" ca="1" si="41"/>
        <v>14083.392612400658</v>
      </c>
      <c r="DL11" s="169">
        <f t="shared" si="96"/>
        <v>67</v>
      </c>
      <c r="DM11" s="395">
        <f>IF($B11&lt;=Main!$B$10,0,HLOOKUP(DL11,ReplacementRates!$V$3:$AZ$56,ReplacementRates!$A12-3,1)*IF(Main!$B$29=0,Main!$B$32*$B11,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N11" s="337">
        <f ca="1">DM11*IF($B11=Salary!$B11,Salary!$J11,"")</f>
        <v>9607.874927167064</v>
      </c>
      <c r="DO11" s="338">
        <f ca="1">IF($B11&lt;Main!$B$10,0,(VLOOKUP(DL11,'Survival Probability'!$A$3:$F$98,6)/(1+Main!$B$5)^(OptimumBenefits!DL11-OptimumBenefits!$A11))*(VLOOKUP(DL11,'Survival Probability'!$A$3:$F$98,3)/VLOOKUP($A11,'Survival Probability'!$A$3:$F$98,3)))</f>
        <v>1.3417970634669545</v>
      </c>
      <c r="DP11" s="228">
        <f t="shared" ca="1" si="43"/>
        <v>12891.818363430546</v>
      </c>
      <c r="DQ11" s="169">
        <f t="shared" si="96"/>
        <v>68</v>
      </c>
      <c r="DR11" s="395">
        <f>IF($B11&lt;=Main!$B$10,0,HLOOKUP(DQ11,ReplacementRates!$V$3:$AZ$56,ReplacementRates!$A12-3,1)*IF(Main!$B$29=0,Main!$B$32*$B11,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S11" s="337">
        <f ca="1">DR11*IF($B11=Salary!$B11,Salary!$J11,"")</f>
        <v>9607.874927167064</v>
      </c>
      <c r="DT11" s="338">
        <f ca="1">IF($B11&lt;Main!$B$10,0,(VLOOKUP(DQ11,'Survival Probability'!$A$3:$F$98,6)/(1+Main!$B$5)^(OptimumBenefits!DQ11-OptimumBenefits!$A11))*(VLOOKUP(DQ11,'Survival Probability'!$A$3:$F$98,3)/VLOOKUP($A11,'Survival Probability'!$A$3:$F$98,3)))</f>
        <v>1.2265570836936206</v>
      </c>
      <c r="DU11" s="228">
        <f t="shared" ca="1" si="45"/>
        <v>11784.607051159091</v>
      </c>
      <c r="DV11" s="169">
        <f t="shared" si="96"/>
        <v>69</v>
      </c>
      <c r="DW11" s="395">
        <f>IF($B11&lt;=Main!$B$10,0,HLOOKUP(DV11,ReplacementRates!$V$3:$AZ$56,ReplacementRates!$A12-3,1)*IF(Main!$B$29=0,Main!$B$32*$B11,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X11" s="337">
        <f ca="1">DW11*IF($B11=Salary!$B11,Salary!$J11,"")</f>
        <v>9607.874927167064</v>
      </c>
      <c r="DY11" s="338">
        <f ca="1">IF($B11&lt;Main!$B$10,0,(VLOOKUP(DV11,'Survival Probability'!$A$3:$F$98,6)/(1+Main!$B$5)^(OptimumBenefits!DV11-OptimumBenefits!$A11))*(VLOOKUP(DV11,'Survival Probability'!$A$3:$F$98,3)/VLOOKUP($A11,'Survival Probability'!$A$3:$F$98,3)))</f>
        <v>1.119526037672381</v>
      </c>
      <c r="DZ11" s="228">
        <f t="shared" ca="1" si="47"/>
        <v>10756.26614766316</v>
      </c>
      <c r="EA11" s="169">
        <f t="shared" si="96"/>
        <v>70</v>
      </c>
      <c r="EB11" s="395">
        <f>IF($B11&lt;=Main!$B$10,0,HLOOKUP(EA11,ReplacementRates!$V$3:$AZ$56,ReplacementRates!$A12-3,1)*IF(Main!$B$29=0,Main!$B$32*$B11,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C11" s="337">
        <f ca="1">EB11*IF($B11=Salary!$B11,Salary!$J11,"")</f>
        <v>9607.874927167064</v>
      </c>
      <c r="ED11" s="338">
        <f ca="1">IF($B11&lt;Main!$B$10,0,(VLOOKUP(EA11,'Survival Probability'!$A$3:$F$98,6)/(1+Main!$B$5)^(OptimumBenefits!EA11-OptimumBenefits!$A11))*(VLOOKUP(EA11,'Survival Probability'!$A$3:$F$98,3)/VLOOKUP($A11,'Survival Probability'!$A$3:$F$98,3)))</f>
        <v>1.0201724508953369</v>
      </c>
      <c r="EE11" s="228">
        <f t="shared" ca="1" si="49"/>
        <v>9801.6893123438804</v>
      </c>
      <c r="EF11" s="169">
        <f t="shared" si="100"/>
        <v>71</v>
      </c>
      <c r="EG11" s="395">
        <f>IF($B11&lt;=Main!$B$10,0,HLOOKUP(EF11,ReplacementRates!$V$3:$AZ$56,ReplacementRates!$A12-3,1)*IF(Main!$B$29=0,Main!$B$32*$B11,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H11" s="337">
        <f ca="1">EG11*IF($B11=Salary!$B11,Salary!$J11,"")</f>
        <v>9607.874927167064</v>
      </c>
      <c r="EI11" s="338">
        <f ca="1">IF($B11&lt;Main!$B$10,0,(VLOOKUP(EF11,'Survival Probability'!$A$3:$F$98,6)/(1+Main!$B$5)^(OptimumBenefits!EF11-OptimumBenefits!$A11))*(VLOOKUP(EF11,'Survival Probability'!$A$3:$F$98,3)/VLOOKUP($A11,'Survival Probability'!$A$3:$F$98,3)))</f>
        <v>0.92800253534547295</v>
      </c>
      <c r="EJ11" s="228">
        <f t="shared" ca="1" si="51"/>
        <v>8916.1322916932368</v>
      </c>
      <c r="EK11" s="169">
        <f t="shared" si="100"/>
        <v>72</v>
      </c>
      <c r="EL11" s="395">
        <f>IF($B11&lt;=Main!$B$10,0,HLOOKUP(EK11,ReplacementRates!$V$3:$AZ$56,ReplacementRates!$A12-3,1)*IF(Main!$B$29=0,Main!$B$32*$B11,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M11" s="337">
        <f ca="1">EL11*IF($B11=Salary!$B11,Salary!$J11,"")</f>
        <v>9607.874927167064</v>
      </c>
      <c r="EN11" s="338">
        <f ca="1">IF($B11&lt;Main!$B$10,0,(VLOOKUP(EK11,'Survival Probability'!$A$3:$F$98,6)/(1+Main!$B$5)^(OptimumBenefits!EK11-OptimumBenefits!$A11))*(VLOOKUP(EK11,'Survival Probability'!$A$3:$F$98,3)/VLOOKUP($A11,'Survival Probability'!$A$3:$F$98,3)))</f>
        <v>0.84255629718127534</v>
      </c>
      <c r="EO11" s="228">
        <f t="shared" ca="1" si="53"/>
        <v>8095.1755224146973</v>
      </c>
      <c r="EP11" s="169">
        <f t="shared" si="100"/>
        <v>73</v>
      </c>
      <c r="EQ11" s="395">
        <f>IF($B11&lt;=Main!$B$10,0,HLOOKUP(EP11,ReplacementRates!$V$3:$AZ$56,ReplacementRates!$A12-3,1)*IF(Main!$B$29=0,Main!$B$32*$B11,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R11" s="337">
        <f ca="1">EQ11*IF($B11=Salary!$B11,Salary!$J11,"")</f>
        <v>9607.874927167064</v>
      </c>
      <c r="ES11" s="338">
        <f ca="1">IF($B11&lt;Main!$B$10,0,(VLOOKUP(EP11,'Survival Probability'!$A$3:$F$98,6)/(1+Main!$B$5)^(OptimumBenefits!EP11-OptimumBenefits!$A11))*(VLOOKUP(EP11,'Survival Probability'!$A$3:$F$98,3)/VLOOKUP($A11,'Survival Probability'!$A$3:$F$98,3)))</f>
        <v>0.76340681129069921</v>
      </c>
      <c r="ET11" s="228">
        <f t="shared" ca="1" si="55"/>
        <v>7334.7171614284671</v>
      </c>
      <c r="EU11" s="169">
        <f t="shared" si="100"/>
        <v>74</v>
      </c>
      <c r="EV11" s="395">
        <f>IF($B11&lt;=Main!$B$10,0,HLOOKUP(EU11,ReplacementRates!$V$3:$AZ$56,ReplacementRates!$A12-3,1)*IF(Main!$B$29=0,Main!$B$32*$B11,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W11" s="337">
        <f ca="1">EV11*IF($B11=Salary!$B11,Salary!$J11,"")</f>
        <v>9607.874927167064</v>
      </c>
      <c r="EX11" s="338">
        <f ca="1">IF($B11&lt;Main!$B$10,0,(VLOOKUP(EU11,'Survival Probability'!$A$3:$F$98,6)/(1+Main!$B$5)^(OptimumBenefits!EU11-OptimumBenefits!$A11))*(VLOOKUP(EU11,'Survival Probability'!$A$3:$F$98,3)/VLOOKUP($A11,'Survival Probability'!$A$3:$F$98,3)))</f>
        <v>0.69015589905410901</v>
      </c>
      <c r="EY11" s="228">
        <f t="shared" ca="1" si="57"/>
        <v>6630.9315583584175</v>
      </c>
      <c r="EZ11" s="169">
        <f t="shared" si="104"/>
        <v>75</v>
      </c>
      <c r="FA11" s="395">
        <f>IF($B11&lt;=Main!$B$10,0,HLOOKUP(EZ11,ReplacementRates!$V$3:$AZ$56,ReplacementRates!$A12-3,1)*IF(Main!$B$29=0,Main!$B$32*$B11,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B11" s="337">
        <f ca="1">FA11*IF($B11=Salary!$B11,Salary!$J11,"")</f>
        <v>9607.874927167064</v>
      </c>
      <c r="FC11" s="338">
        <f ca="1">IF($B11&lt;Main!$B$10,0,(VLOOKUP(EZ11,'Survival Probability'!$A$3:$F$98,6)/(1+Main!$B$5)^(OptimumBenefits!EZ11-OptimumBenefits!$A11))*(VLOOKUP(EZ11,'Survival Probability'!$A$3:$F$98,3)/VLOOKUP($A11,'Survival Probability'!$A$3:$F$98,3)))</f>
        <v>0.62243340089295107</v>
      </c>
      <c r="FD11" s="228">
        <f t="shared" ca="1" si="59"/>
        <v>5980.2622662707099</v>
      </c>
      <c r="FE11" s="169">
        <f t="shared" si="104"/>
        <v>76</v>
      </c>
      <c r="FF11" s="395">
        <f>IF($B11&lt;=Main!$B$10,0,HLOOKUP(FE11,ReplacementRates!$V$3:$AZ$56,ReplacementRates!$A12-3,1)*IF(Main!$B$29=0,Main!$B$32*$B11,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G11" s="337">
        <f ca="1">FF11*IF($B11=Salary!$B11,Salary!$J11,"")</f>
        <v>9607.874927167064</v>
      </c>
      <c r="FH11" s="338">
        <f ca="1">IF($B11&lt;Main!$B$10,0,(VLOOKUP(FE11,'Survival Probability'!$A$3:$F$98,6)/(1+Main!$B$5)^(OptimumBenefits!FE11-OptimumBenefits!$A11))*(VLOOKUP(FE11,'Survival Probability'!$A$3:$F$98,3)/VLOOKUP($A11,'Survival Probability'!$A$3:$F$98,3)))</f>
        <v>0.5598954480592081</v>
      </c>
      <c r="FI11" s="228">
        <f t="shared" ca="1" si="61"/>
        <v>5379.4054372430346</v>
      </c>
      <c r="FJ11" s="169">
        <f t="shared" si="104"/>
        <v>77</v>
      </c>
      <c r="FK11" s="395">
        <f>IF($B11&lt;=Main!$B$10,0,HLOOKUP(FJ11,ReplacementRates!$V$3:$AZ$56,ReplacementRates!$A12-3,1)*IF(Main!$B$29=0,Main!$B$32*$B11,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L11" s="337">
        <f ca="1">FK11*IF($B11=Salary!$B11,Salary!$J11,"")</f>
        <v>9607.874927167064</v>
      </c>
      <c r="FM11" s="338">
        <f ca="1">IF($B11&lt;Main!$B$10,0,(VLOOKUP(FJ11,'Survival Probability'!$A$3:$F$98,6)/(1+Main!$B$5)^(OptimumBenefits!FJ11-OptimumBenefits!$A11))*(VLOOKUP(FJ11,'Survival Probability'!$A$3:$F$98,3)/VLOOKUP($A11,'Survival Probability'!$A$3:$F$98,3)))</f>
        <v>0.50221983087397781</v>
      </c>
      <c r="FN11" s="228">
        <f t="shared" ca="1" si="63"/>
        <v>4825.2653209801747</v>
      </c>
      <c r="FO11" s="169">
        <f t="shared" si="104"/>
        <v>78</v>
      </c>
      <c r="FP11" s="395">
        <f>IF($B11&lt;=Main!$B$10,0,HLOOKUP(FO11,ReplacementRates!$V$3:$AZ$56,ReplacementRates!$A12-3,1)*IF(Main!$B$29=0,Main!$B$32*$B11,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Q11" s="337">
        <f ca="1">FP11*IF($B11=Salary!$B11,Salary!$J11,"")</f>
        <v>9607.874927167064</v>
      </c>
      <c r="FR11" s="338">
        <f ca="1">IF($B11&lt;Main!$B$10,0,(VLOOKUP(FO11,'Survival Probability'!$A$3:$F$98,6)/(1+Main!$B$5)^(OptimumBenefits!FO11-OptimumBenefits!$A11))*(VLOOKUP(FO11,'Survival Probability'!$A$3:$F$98,3)/VLOOKUP($A11,'Survival Probability'!$A$3:$F$98,3)))</f>
        <v>0.4491061460214239</v>
      </c>
      <c r="FS11" s="228">
        <f t="shared" ca="1" si="65"/>
        <v>4314.9556799958691</v>
      </c>
      <c r="FT11" s="169">
        <f t="shared" si="108"/>
        <v>79</v>
      </c>
      <c r="FU11" s="395">
        <f>IF($B11&lt;=Main!$B$10,0,HLOOKUP(FT11,ReplacementRates!$V$3:$AZ$56,ReplacementRates!$A12-3,1)*IF(Main!$B$29=0,Main!$B$32*$B11,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V11" s="337">
        <f ca="1">FU11*IF($B11=Salary!$B11,Salary!$J11,"")</f>
        <v>9607.874927167064</v>
      </c>
      <c r="FW11" s="338">
        <f ca="1">IF($B11&lt;Main!$B$10,0,(VLOOKUP(FT11,'Survival Probability'!$A$3:$F$98,6)/(1+Main!$B$5)^(OptimumBenefits!FT11-OptimumBenefits!$A11))*(VLOOKUP(FT11,'Survival Probability'!$A$3:$F$98,3)/VLOOKUP($A11,'Survival Probability'!$A$3:$F$98,3)))</f>
        <v>0.40027437789821163</v>
      </c>
      <c r="FX11" s="228">
        <f t="shared" ca="1" si="67"/>
        <v>3845.7861593956218</v>
      </c>
      <c r="FY11" s="169">
        <f t="shared" si="108"/>
        <v>80</v>
      </c>
      <c r="FZ11" s="395">
        <f>IF($B11&lt;=Main!$B$10,0,HLOOKUP(FY11,ReplacementRates!$V$3:$AZ$56,ReplacementRates!$A12-3,1)*IF(Main!$B$29=0,Main!$B$32*$B11,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A11" s="337">
        <f ca="1">FZ11*IF($B11=Salary!$B11,Salary!$J11,"")</f>
        <v>9607.874927167064</v>
      </c>
      <c r="GB11" s="338">
        <f ca="1">IF($B11&lt;Main!$B$10,0,(VLOOKUP(FY11,'Survival Probability'!$A$3:$F$98,6)/(1+Main!$B$5)^(OptimumBenefits!FY11-OptimumBenefits!$A11))*(VLOOKUP(FY11,'Survival Probability'!$A$3:$F$98,3)/VLOOKUP($A11,'Survival Probability'!$A$3:$F$98,3)))</f>
        <v>0.35546521606093234</v>
      </c>
      <c r="GC11" s="228">
        <f t="shared" ca="1" si="69"/>
        <v>3415.2653368718552</v>
      </c>
      <c r="GD11" s="169">
        <f t="shared" si="108"/>
        <v>81</v>
      </c>
      <c r="GE11" s="395">
        <f>IF($B11&lt;=Main!$B$10,0,HLOOKUP(GD11,ReplacementRates!$V$3:$AZ$56,ReplacementRates!$A12-3,1)*IF(Main!$B$29=0,Main!$B$32*$B11,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F11" s="337">
        <f ca="1">GE11*IF($B11=Salary!$B11,Salary!$J11,"")</f>
        <v>9607.874927167064</v>
      </c>
      <c r="GG11" s="338">
        <f ca="1">IF($B11&lt;Main!$B$10,0,(VLOOKUP(GD11,'Survival Probability'!$A$3:$F$98,6)/(1+Main!$B$5)^(OptimumBenefits!GD11-OptimumBenefits!$A11))*(VLOOKUP(GD11,'Survival Probability'!$A$3:$F$98,3)/VLOOKUP($A11,'Survival Probability'!$A$3:$F$98,3)))</f>
        <v>0.31443453500807222</v>
      </c>
      <c r="GH11" s="228">
        <f t="shared" ca="1" si="71"/>
        <v>3021.0476851394915</v>
      </c>
      <c r="GI11" s="169">
        <f t="shared" si="108"/>
        <v>82</v>
      </c>
      <c r="GJ11" s="395">
        <f>IF($B11&lt;=Main!$B$10,0,HLOOKUP(GI11,ReplacementRates!$V$3:$AZ$56,ReplacementRates!$A12-3,1)*IF(Main!$B$29=0,Main!$B$32*$B11,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K11" s="337">
        <f ca="1">GJ11*IF($B11=Salary!$B11,Salary!$J11,"")</f>
        <v>9607.874927167064</v>
      </c>
      <c r="GL11" s="338">
        <f ca="1">IF($B11&lt;Main!$B$10,0,(VLOOKUP(GI11,'Survival Probability'!$A$3:$F$98,6)/(1+Main!$B$5)^(OptimumBenefits!GI11-OptimumBenefits!$A11))*(VLOOKUP(GI11,'Survival Probability'!$A$3:$F$98,3)/VLOOKUP($A11,'Survival Probability'!$A$3:$F$98,3)))</f>
        <v>0.27695301265569822</v>
      </c>
      <c r="GM11" s="228">
        <f t="shared" ca="1" si="73"/>
        <v>2660.9299062980654</v>
      </c>
      <c r="GN11" s="384"/>
      <c r="GO11" s="384"/>
      <c r="GP11" s="385"/>
      <c r="GQ11" s="386"/>
      <c r="GR11" s="387"/>
      <c r="GS11" s="384"/>
      <c r="GT11" s="384"/>
      <c r="GU11" s="385"/>
      <c r="GV11" s="386"/>
      <c r="GW11" s="387"/>
      <c r="GX11" s="384"/>
      <c r="GY11" s="384"/>
      <c r="GZ11" s="385"/>
      <c r="HA11" s="386"/>
      <c r="HB11" s="387"/>
      <c r="HC11" s="384"/>
      <c r="HD11" s="384"/>
      <c r="HE11" s="385"/>
      <c r="HF11" s="386"/>
      <c r="HG11" s="387"/>
      <c r="HH11" s="384"/>
      <c r="HI11" s="384"/>
      <c r="HJ11" s="385"/>
      <c r="HK11" s="386"/>
      <c r="HL11" s="387"/>
      <c r="HM11" s="384"/>
      <c r="HN11" s="384"/>
      <c r="HO11" s="385"/>
      <c r="HP11" s="386"/>
      <c r="HQ11" s="387"/>
      <c r="HR11" s="384"/>
      <c r="HS11" s="384"/>
      <c r="HT11" s="385"/>
      <c r="HU11" s="386"/>
      <c r="HV11" s="387"/>
      <c r="HW11" s="384"/>
      <c r="HX11" s="384"/>
      <c r="HY11" s="385"/>
      <c r="HZ11" s="386"/>
      <c r="IA11" s="387"/>
      <c r="IB11" s="384"/>
      <c r="IC11" s="384"/>
      <c r="ID11" s="385"/>
      <c r="IE11" s="386"/>
      <c r="IF11" s="387"/>
      <c r="IG11" s="384"/>
      <c r="IH11" s="384"/>
      <c r="II11" s="385"/>
      <c r="IJ11" s="386"/>
      <c r="IK11" s="387"/>
      <c r="IL11" s="384"/>
      <c r="IM11" s="384"/>
      <c r="IN11" s="385"/>
      <c r="IO11" s="386"/>
      <c r="IP11" s="387"/>
      <c r="IQ11" s="384"/>
      <c r="IR11" s="384"/>
      <c r="IS11" s="385"/>
      <c r="IT11" s="386"/>
      <c r="IU11" s="387"/>
      <c r="IV11" s="384"/>
      <c r="IW11" s="384"/>
      <c r="IX11" s="385"/>
      <c r="IY11" s="386"/>
      <c r="IZ11" s="387"/>
      <c r="JA11" s="384"/>
      <c r="JB11" s="384"/>
      <c r="JC11" s="385"/>
      <c r="JD11" s="386"/>
      <c r="JE11" s="387"/>
      <c r="JF11" s="384"/>
      <c r="JG11" s="384"/>
      <c r="JH11" s="385"/>
      <c r="JI11" s="386"/>
      <c r="JJ11" s="387"/>
      <c r="JK11" s="384"/>
      <c r="JL11" s="384"/>
      <c r="JM11" s="385"/>
      <c r="JN11" s="386"/>
      <c r="JO11" s="387"/>
      <c r="JP11" s="384"/>
      <c r="JQ11" s="384"/>
      <c r="JR11" s="385"/>
      <c r="JS11" s="386"/>
      <c r="JT11" s="387"/>
      <c r="JU11" s="384"/>
      <c r="JV11" s="384"/>
      <c r="JW11" s="385"/>
      <c r="JX11" s="386"/>
      <c r="JY11" s="387"/>
      <c r="JZ11" s="384"/>
      <c r="KA11" s="384"/>
      <c r="KB11" s="385"/>
      <c r="KC11" s="386"/>
      <c r="KD11" s="387"/>
      <c r="KE11" s="384"/>
      <c r="KF11" s="384"/>
      <c r="KG11" s="385"/>
      <c r="KH11" s="386"/>
      <c r="KI11" s="387"/>
    </row>
    <row r="12" spans="1:295">
      <c r="A12" s="172">
        <f t="shared" si="112"/>
        <v>37</v>
      </c>
      <c r="B12" s="172">
        <v>10</v>
      </c>
      <c r="C12" s="383">
        <f t="shared" ca="1" si="0"/>
        <v>64</v>
      </c>
      <c r="D12" s="422">
        <f t="shared" ca="1" si="115"/>
        <v>19376.344723910883</v>
      </c>
      <c r="E12" s="217">
        <v>8466.1866480480276</v>
      </c>
      <c r="F12" s="169">
        <f t="shared" si="113"/>
        <v>45</v>
      </c>
      <c r="G12" s="395">
        <f>IF($B12&lt;=Main!$B$10,0,HLOOKUP(F12,ReplacementRates!$V$3:$AZ$56,ReplacementRates!$A13-3,1)*IF(Main!$B$29=0,Main!$B$32*$B12,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H12" s="337">
        <f ca="1">G12*IF($B12=Salary!$B12,Salary!$J12,"")</f>
        <v>0</v>
      </c>
      <c r="I12" s="338">
        <f ca="1">IF($B12&lt;Main!$B$10,0,(VLOOKUP(F12,'Survival Probability'!$A$3:$F$98,6)/(1+Main!$B$5)^(OptimumBenefits!F12-OptimumBenefits!$A12))*(VLOOKUP(F12,'Survival Probability'!$A$3:$F$98,3)/VLOOKUP($A12,'Survival Probability'!$A$3:$F$98,3)))</f>
        <v>8.2124455180863833</v>
      </c>
      <c r="J12" s="228">
        <f t="shared" ca="1" si="116"/>
        <v>0</v>
      </c>
      <c r="K12" s="169">
        <f t="shared" si="114"/>
        <v>46</v>
      </c>
      <c r="L12" s="395">
        <f>IF($B12&lt;=Main!$B$10,0,HLOOKUP(K12,ReplacementRates!$V$3:$AZ$56,ReplacementRates!$A13-3,1)*IF(Main!$B$29=0,Main!$B$32*$B12,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M12" s="337">
        <f ca="1">L12*IF($B12=Salary!$B12,Salary!$J12,"")</f>
        <v>0</v>
      </c>
      <c r="N12" s="338">
        <f ca="1">IF($B12&lt;Main!$B$10,0,(VLOOKUP(K12,'Survival Probability'!$A$3:$F$98,6)/(1+Main!$B$5)^(OptimumBenefits!K12-OptimumBenefits!$A12))*(VLOOKUP(K12,'Survival Probability'!$A$3:$F$98,3)/VLOOKUP($A12,'Survival Probability'!$A$3:$F$98,3)))</f>
        <v>7.633118797005654</v>
      </c>
      <c r="O12" s="228">
        <f t="shared" ca="1" si="117"/>
        <v>0</v>
      </c>
      <c r="P12" s="169">
        <f t="shared" si="76"/>
        <v>47</v>
      </c>
      <c r="Q12" s="395">
        <f>IF($B12&lt;=Main!$B$10,0,HLOOKUP(P12,ReplacementRates!$V$3:$AZ$56,ReplacementRates!$A13-3,1)*IF(Main!$B$29=0,Main!$B$32*$B12,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R12" s="337">
        <f ca="1">Q12*IF($B12=Salary!$B12,Salary!$J12,"")</f>
        <v>0</v>
      </c>
      <c r="S12" s="338">
        <f ca="1">IF($B12&lt;Main!$B$10,0,(VLOOKUP(P12,'Survival Probability'!$A$3:$F$98,6)/(1+Main!$B$5)^(OptimumBenefits!P12-OptimumBenefits!$A12))*(VLOOKUP(P12,'Survival Probability'!$A$3:$F$98,3)/VLOOKUP($A12,'Survival Probability'!$A$3:$F$98,3)))</f>
        <v>7.0920539894470638</v>
      </c>
      <c r="T12" s="228">
        <f t="shared" ca="1" si="3"/>
        <v>0</v>
      </c>
      <c r="U12" s="169">
        <f t="shared" si="76"/>
        <v>48</v>
      </c>
      <c r="V12" s="395">
        <f>IF($B12&lt;=Main!$B$10,0,HLOOKUP(U12,ReplacementRates!$V$3:$AZ$56,ReplacementRates!$A13-3,1)*IF(Main!$B$29=0,Main!$B$32*$B12,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W12" s="337">
        <f ca="1">V12*IF($B12=Salary!$B12,Salary!$J12,"")</f>
        <v>0</v>
      </c>
      <c r="X12" s="338">
        <f ca="1">IF($B12&lt;Main!$B$10,0,(VLOOKUP(U12,'Survival Probability'!$A$3:$F$98,6)/(1+Main!$B$5)^(OptimumBenefits!U12-OptimumBenefits!$A12))*(VLOOKUP(U12,'Survival Probability'!$A$3:$F$98,3)/VLOOKUP($A12,'Survival Probability'!$A$3:$F$98,3)))</f>
        <v>6.5867391482298849</v>
      </c>
      <c r="Y12" s="228">
        <f t="shared" ca="1" si="5"/>
        <v>0</v>
      </c>
      <c r="Z12" s="169">
        <f t="shared" si="76"/>
        <v>49</v>
      </c>
      <c r="AA12" s="395">
        <f>IF($B12&lt;=Main!$B$10,0,HLOOKUP(Z12,ReplacementRates!$V$3:$AZ$56,ReplacementRates!$A13-3,1)*IF(Main!$B$29=0,Main!$B$32*$B12,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B12" s="337">
        <f ca="1">AA12*IF($B12=Salary!$B12,Salary!$J12,"")</f>
        <v>0</v>
      </c>
      <c r="AC12" s="338">
        <f ca="1">IF($B12&lt;Main!$B$10,0,(VLOOKUP(Z12,'Survival Probability'!$A$3:$F$98,6)/(1+Main!$B$5)^(OptimumBenefits!Z12-OptimumBenefits!$A12))*(VLOOKUP(Z12,'Survival Probability'!$A$3:$F$98,3)/VLOOKUP($A12,'Survival Probability'!$A$3:$F$98,3)))</f>
        <v>6.1148267144273278</v>
      </c>
      <c r="AD12" s="228">
        <f t="shared" ca="1" si="7"/>
        <v>0</v>
      </c>
      <c r="AE12" s="169">
        <f t="shared" si="76"/>
        <v>50</v>
      </c>
      <c r="AF12" s="395">
        <f>IF($B12&lt;=Main!$B$10,0,HLOOKUP(AE12,ReplacementRates!$V$3:$AZ$56,ReplacementRates!$A13-3,1)*IF(Main!$B$29=0,Main!$B$32*$B12,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G12" s="337">
        <f ca="1">AF12*IF($B12=Salary!$B12,Salary!$J12,"")</f>
        <v>0</v>
      </c>
      <c r="AH12" s="338">
        <f ca="1">IF($B12&lt;Main!$B$10,0,(VLOOKUP(AE12,'Survival Probability'!$A$3:$F$98,6)/(1+Main!$B$5)^(OptimumBenefits!AE12-OptimumBenefits!$A12))*(VLOOKUP(AE12,'Survival Probability'!$A$3:$F$98,3)/VLOOKUP($A12,'Survival Probability'!$A$3:$F$98,3)))</f>
        <v>5.6741260954867467</v>
      </c>
      <c r="AI12" s="228">
        <f t="shared" ca="1" si="9"/>
        <v>0</v>
      </c>
      <c r="AJ12" s="169">
        <f t="shared" si="80"/>
        <v>51</v>
      </c>
      <c r="AK12" s="395">
        <f>IF($B12&lt;=Main!$B$10,0,HLOOKUP(AJ12,ReplacementRates!$V$3:$AZ$56,ReplacementRates!$A13-3,1)*IF(Main!$B$29=0,Main!$B$32*$B12,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L12" s="337">
        <f ca="1">AK12*IF($B12=Salary!$B12,Salary!$J12,"")</f>
        <v>0</v>
      </c>
      <c r="AM12" s="338">
        <f ca="1">IF($B12&lt;Main!$B$10,0,(VLOOKUP(AJ12,'Survival Probability'!$A$3:$F$98,6)/(1+Main!$B$5)^(OptimumBenefits!AJ12-OptimumBenefits!$A12))*(VLOOKUP(AJ12,'Survival Probability'!$A$3:$F$98,3)/VLOOKUP($A12,'Survival Probability'!$A$3:$F$98,3)))</f>
        <v>5.2625913510647715</v>
      </c>
      <c r="AN12" s="228">
        <f t="shared" ca="1" si="11"/>
        <v>0</v>
      </c>
      <c r="AO12" s="169">
        <f t="shared" si="80"/>
        <v>52</v>
      </c>
      <c r="AP12" s="395">
        <f>IF($B12&lt;=Main!$B$10,0,HLOOKUP(AO12,ReplacementRates!$V$3:$AZ$56,ReplacementRates!$A13-3,1)*IF(Main!$B$29=0,Main!$B$32*$B12,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Q12" s="337">
        <f ca="1">AP12*IF($B12=Salary!$B12,Salary!$J12,"")</f>
        <v>0</v>
      </c>
      <c r="AR12" s="338">
        <f ca="1">IF($B12&lt;Main!$B$10,0,(VLOOKUP(AO12,'Survival Probability'!$A$3:$F$98,6)/(1+Main!$B$5)^(OptimumBenefits!AO12-OptimumBenefits!$A12))*(VLOOKUP(AO12,'Survival Probability'!$A$3:$F$98,3)/VLOOKUP($A12,'Survival Probability'!$A$3:$F$98,3)))</f>
        <v>4.878573912394919</v>
      </c>
      <c r="AS12" s="228">
        <f t="shared" ca="1" si="13"/>
        <v>0</v>
      </c>
      <c r="AT12" s="169">
        <f t="shared" si="80"/>
        <v>53</v>
      </c>
      <c r="AU12" s="395">
        <f>IF($B12&lt;=Main!$B$10,0,HLOOKUP(AT12,ReplacementRates!$V$3:$AZ$56,ReplacementRates!$A13-3,1)*IF(Main!$B$29=0,Main!$B$32*$B12,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V12" s="337">
        <f ca="1">AU12*IF($B12=Salary!$B12,Salary!$J12,"")</f>
        <v>0</v>
      </c>
      <c r="AW12" s="338">
        <f ca="1">IF($B12&lt;Main!$B$10,0,(VLOOKUP(AT12,'Survival Probability'!$A$3:$F$98,6)/(1+Main!$B$5)^(OptimumBenefits!AT12-OptimumBenefits!$A12))*(VLOOKUP(AT12,'Survival Probability'!$A$3:$F$98,3)/VLOOKUP($A12,'Survival Probability'!$A$3:$F$98,3)))</f>
        <v>4.5202676382527081</v>
      </c>
      <c r="AX12" s="228">
        <f t="shared" ca="1" si="15"/>
        <v>0</v>
      </c>
      <c r="AY12" s="169">
        <f t="shared" si="80"/>
        <v>54</v>
      </c>
      <c r="AZ12" s="395">
        <f>IF($B12&lt;=Main!$B$10,0,HLOOKUP(AY12,ReplacementRates!$V$3:$AZ$56,ReplacementRates!$A13-3,1)*IF(Main!$B$29=0,Main!$B$32*$B12,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A12" s="337">
        <f ca="1">AZ12*IF($B12=Salary!$B12,Salary!$J12,"")</f>
        <v>0</v>
      </c>
      <c r="BB12" s="338">
        <f ca="1">IF($B12&lt;Main!$B$10,0,(VLOOKUP(AY12,'Survival Probability'!$A$3:$F$98,6)/(1+Main!$B$5)^(OptimumBenefits!AY12-OptimumBenefits!$A12))*(VLOOKUP(AY12,'Survival Probability'!$A$3:$F$98,3)/VLOOKUP($A12,'Survival Probability'!$A$3:$F$98,3)))</f>
        <v>4.1859867943309803</v>
      </c>
      <c r="BC12" s="228">
        <f t="shared" ca="1" si="17"/>
        <v>0</v>
      </c>
      <c r="BD12" s="169">
        <f t="shared" si="84"/>
        <v>55</v>
      </c>
      <c r="BE12" s="395">
        <f>IF($B12&lt;=Main!$B$10,0,HLOOKUP(BD12,ReplacementRates!$V$3:$AZ$56,ReplacementRates!$A13-3,1)*IF(Main!$B$29=0,Main!$B$32*$B12,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F12" s="337">
        <f ca="1">BE12*IF($B12=Salary!$B12,Salary!$J12,"")</f>
        <v>0</v>
      </c>
      <c r="BG12" s="338">
        <f ca="1">IF($B12&lt;Main!$B$10,0,(VLOOKUP(BD12,'Survival Probability'!$A$3:$F$98,6)/(1+Main!$B$5)^(OptimumBenefits!BD12-OptimumBenefits!$A12))*(VLOOKUP(BD12,'Survival Probability'!$A$3:$F$98,3)/VLOOKUP($A12,'Survival Probability'!$A$3:$F$98,3)))</f>
        <v>3.8741574652868436</v>
      </c>
      <c r="BH12" s="228">
        <f t="shared" ca="1" si="19"/>
        <v>0</v>
      </c>
      <c r="BI12" s="169">
        <f t="shared" si="84"/>
        <v>56</v>
      </c>
      <c r="BJ12" s="395">
        <f>IF($B12&lt;=Main!$B$10,0,HLOOKUP(BI12,ReplacementRates!$V$3:$AZ$56,ReplacementRates!$A13-3,1)*IF(Main!$B$29=0,Main!$B$32*$B12,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K12" s="337">
        <f ca="1">BJ12*IF($B12=Salary!$B12,Salary!$J12,"")</f>
        <v>0</v>
      </c>
      <c r="BL12" s="338">
        <f ca="1">IF($B12&lt;Main!$B$10,0,(VLOOKUP(BI12,'Survival Probability'!$A$3:$F$98,6)/(1+Main!$B$5)^(OptimumBenefits!BI12-OptimumBenefits!$A12))*(VLOOKUP(BI12,'Survival Probability'!$A$3:$F$98,3)/VLOOKUP($A12,'Survival Probability'!$A$3:$F$98,3)))</f>
        <v>3.5833111496153318</v>
      </c>
      <c r="BM12" s="228">
        <f t="shared" ca="1" si="21"/>
        <v>0</v>
      </c>
      <c r="BN12" s="169">
        <f t="shared" si="84"/>
        <v>57</v>
      </c>
      <c r="BO12" s="395">
        <f>IF($B12&lt;=Main!$B$10,0,HLOOKUP(BN12,ReplacementRates!$V$3:$AZ$56,ReplacementRates!$A13-3,1)*IF(Main!$B$29=0,Main!$B$32*$B12,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P12" s="337">
        <f ca="1">BO12*IF($B12=Salary!$B12,Salary!$J12,"")</f>
        <v>0</v>
      </c>
      <c r="BQ12" s="338">
        <f ca="1">IF($B12&lt;Main!$B$10,0,(VLOOKUP(BN12,'Survival Probability'!$A$3:$F$98,6)/(1+Main!$B$5)^(OptimumBenefits!BN12-OptimumBenefits!$A12))*(VLOOKUP(BN12,'Survival Probability'!$A$3:$F$98,3)/VLOOKUP($A12,'Survival Probability'!$A$3:$F$98,3)))</f>
        <v>3.3120758924513667</v>
      </c>
      <c r="BR12" s="228">
        <f t="shared" ca="1" si="23"/>
        <v>0</v>
      </c>
      <c r="BS12" s="169">
        <f t="shared" si="84"/>
        <v>58</v>
      </c>
      <c r="BT12" s="395">
        <f>IF($B12&lt;=Main!$B$10,0,HLOOKUP(BS12,ReplacementRates!$V$3:$AZ$56,ReplacementRates!$A13-3,1)*IF(Main!$B$29=0,Main!$B$32*$B12,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U12" s="337">
        <f ca="1">BT12*IF($B12=Salary!$B12,Salary!$J12,"")</f>
        <v>0</v>
      </c>
      <c r="BV12" s="338">
        <f ca="1">IF($B12&lt;Main!$B$10,0,(VLOOKUP(BS12,'Survival Probability'!$A$3:$F$98,6)/(1+Main!$B$5)^(OptimumBenefits!BS12-OptimumBenefits!$A12))*(VLOOKUP(BS12,'Survival Probability'!$A$3:$F$98,3)/VLOOKUP($A12,'Survival Probability'!$A$3:$F$98,3)))</f>
        <v>3.0591700851110883</v>
      </c>
      <c r="BW12" s="228">
        <f t="shared" ca="1" si="25"/>
        <v>0</v>
      </c>
      <c r="BX12" s="169">
        <f t="shared" si="88"/>
        <v>59</v>
      </c>
      <c r="BY12" s="395">
        <f>IF($B12&lt;=Main!$B$10,0,HLOOKUP(BX12,ReplacementRates!$V$3:$AZ$56,ReplacementRates!$A13-3,1)*IF(Main!$B$29=0,Main!$B$32*$B12,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Z12" s="337">
        <f ca="1">BY12*IF($B12=Salary!$B12,Salary!$J12,"")</f>
        <v>0</v>
      </c>
      <c r="CA12" s="338">
        <f ca="1">IF($B12&lt;Main!$B$10,0,(VLOOKUP(BX12,'Survival Probability'!$A$3:$F$98,6)/(1+Main!$B$5)^(OptimumBenefits!BX12-OptimumBenefits!$A12))*(VLOOKUP(BX12,'Survival Probability'!$A$3:$F$98,3)/VLOOKUP($A12,'Survival Probability'!$A$3:$F$98,3)))</f>
        <v>2.8233948398217446</v>
      </c>
      <c r="CB12" s="228">
        <f t="shared" ca="1" si="27"/>
        <v>0</v>
      </c>
      <c r="CC12" s="169">
        <f t="shared" si="88"/>
        <v>60</v>
      </c>
      <c r="CD12" s="395">
        <f>IF($B12&lt;=Main!$B$10,0,HLOOKUP(CC12,ReplacementRates!$V$3:$AZ$56,ReplacementRates!$A13-3,1)*IF(Main!$B$29=0,Main!$B$32*$B12,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0.10500000000000002</v>
      </c>
      <c r="CE12" s="337">
        <f ca="1">CD12*IF($B12=Salary!$B12,Salary!$J12,"")</f>
        <v>6773.5518236527814</v>
      </c>
      <c r="CF12" s="338">
        <f ca="1">IF($B12&lt;Main!$B$10,0,(VLOOKUP(CC12,'Survival Probability'!$A$3:$F$98,6)/(1+Main!$B$5)^(OptimumBenefits!CC12-OptimumBenefits!$A12))*(VLOOKUP(CC12,'Survival Probability'!$A$3:$F$98,3)/VLOOKUP($A12,'Survival Probability'!$A$3:$F$98,3)))</f>
        <v>2.6036289956104284</v>
      </c>
      <c r="CG12" s="228">
        <f t="shared" ca="1" si="29"/>
        <v>17635.815931332276</v>
      </c>
      <c r="CH12" s="169">
        <f t="shared" si="88"/>
        <v>61</v>
      </c>
      <c r="CI12" s="395">
        <f>IF($B12&lt;=Main!$B$10,0,HLOOKUP(CH12,ReplacementRates!$V$3:$AZ$56,ReplacementRates!$A13-3,1)*IF(Main!$B$29=0,Main!$B$32*$B12,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0.11900000000000002</v>
      </c>
      <c r="CJ12" s="337">
        <f ca="1">CI12*IF($B12=Salary!$B12,Salary!$J12,"")</f>
        <v>7676.6920668064849</v>
      </c>
      <c r="CK12" s="338">
        <f ca="1">IF($B12&lt;Main!$B$10,0,(VLOOKUP(CH12,'Survival Probability'!$A$3:$F$98,6)/(1+Main!$B$5)^(OptimumBenefits!CH12-OptimumBenefits!$A12))*(VLOOKUP(CH12,'Survival Probability'!$A$3:$F$98,3)/VLOOKUP($A12,'Survival Probability'!$A$3:$F$98,3)))</f>
        <v>2.3988261631280561</v>
      </c>
      <c r="CL12" s="228">
        <f t="shared" ca="1" si="31"/>
        <v>18415.049776132986</v>
      </c>
      <c r="CM12" s="169">
        <f t="shared" si="88"/>
        <v>62</v>
      </c>
      <c r="CN12" s="395">
        <f>IF($B12&lt;=Main!$B$10,0,HLOOKUP(CM12,ReplacementRates!$V$3:$AZ$56,ReplacementRates!$A13-3,1)*IF(Main!$B$29=0,Main!$B$32*$B12,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0.13300000000000001</v>
      </c>
      <c r="CO12" s="337">
        <f ca="1">CN12*IF($B12=Salary!$B12,Salary!$J12,"")</f>
        <v>8579.8323099601876</v>
      </c>
      <c r="CP12" s="338">
        <f ca="1">IF($B12&lt;Main!$B$10,0,(VLOOKUP(CM12,'Survival Probability'!$A$3:$F$98,6)/(1+Main!$B$5)^(OptimumBenefits!CM12-OptimumBenefits!$A12))*(VLOOKUP(CM12,'Survival Probability'!$A$3:$F$98,3)/VLOOKUP($A12,'Survival Probability'!$A$3:$F$98,3)))</f>
        <v>2.2081653447454888</v>
      </c>
      <c r="CQ12" s="228">
        <f t="shared" ca="1" si="33"/>
        <v>18945.68837058172</v>
      </c>
      <c r="CR12" s="169">
        <f t="shared" si="92"/>
        <v>63</v>
      </c>
      <c r="CS12" s="395">
        <f>IF($B12&lt;=Main!$B$10,0,HLOOKUP(CR12,ReplacementRates!$V$3:$AZ$56,ReplacementRates!$A13-3,1)*IF(Main!$B$29=0,Main!$B$32*$B12,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0.14700000000000002</v>
      </c>
      <c r="CT12" s="337">
        <f ca="1">CS12*IF($B12=Salary!$B12,Salary!$J12,"")</f>
        <v>9482.9725531138938</v>
      </c>
      <c r="CU12" s="338">
        <f ca="1">IF($B12&lt;Main!$B$10,0,(VLOOKUP(CR12,'Survival Probability'!$A$3:$F$98,6)/(1+Main!$B$5)^(OptimumBenefits!CR12-OptimumBenefits!$A12))*(VLOOKUP(CR12,'Survival Probability'!$A$3:$F$98,3)/VLOOKUP($A12,'Survival Probability'!$A$3:$F$98,3)))</f>
        <v>2.0307142097450197</v>
      </c>
      <c r="CV12" s="228">
        <f t="shared" ca="1" si="35"/>
        <v>19257.207114230394</v>
      </c>
      <c r="CW12" s="169">
        <f t="shared" si="92"/>
        <v>64</v>
      </c>
      <c r="CX12" s="395">
        <f>IF($B12&lt;=Main!$B$10,0,HLOOKUP(CW12,ReplacementRates!$V$3:$AZ$56,ReplacementRates!$A13-3,1)*IF(Main!$B$29=0,Main!$B$32*$B12,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0.16100000000000003</v>
      </c>
      <c r="CY12" s="337">
        <f ca="1">CX12*IF($B12=Salary!$B12,Salary!$J12,"")</f>
        <v>10386.112796267598</v>
      </c>
      <c r="CZ12" s="338">
        <f ca="1">IF($B12&lt;Main!$B$10,0,(VLOOKUP(CW12,'Survival Probability'!$A$3:$F$98,6)/(1+Main!$B$5)^(OptimumBenefits!CW12-OptimumBenefits!$A12))*(VLOOKUP(CW12,'Survival Probability'!$A$3:$F$98,3)/VLOOKUP($A12,'Survival Probability'!$A$3:$F$98,3)))</f>
        <v>1.865601221938785</v>
      </c>
      <c r="DA12" s="228">
        <f t="shared" ca="1" si="37"/>
        <v>19376.344723910883</v>
      </c>
      <c r="DB12" s="169">
        <f t="shared" si="92"/>
        <v>65</v>
      </c>
      <c r="DC12" s="395">
        <f>IF($B12&lt;=Main!$B$10,0,HLOOKUP(DB12,ReplacementRates!$V$3:$AZ$56,ReplacementRates!$A13-3,1)*IF(Main!$B$29=0,Main!$B$32*$B12,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D12" s="337">
        <f ca="1">DC12*IF($B12=Salary!$B12,Salary!$J12,"")</f>
        <v>11289.253039421301</v>
      </c>
      <c r="DE12" s="338">
        <f ca="1">IF($B12&lt;Main!$B$10,0,(VLOOKUP(DB12,'Survival Probability'!$A$3:$F$98,6)/(1+Main!$B$5)^(OptimumBenefits!DB12-OptimumBenefits!$A12))*(VLOOKUP(DB12,'Survival Probability'!$A$3:$F$98,3)/VLOOKUP($A12,'Survival Probability'!$A$3:$F$98,3)))</f>
        <v>1.7120118987176991</v>
      </c>
      <c r="DF12" s="228">
        <f t="shared" ca="1" si="39"/>
        <v>19327.335531124216</v>
      </c>
      <c r="DG12" s="169">
        <f t="shared" si="92"/>
        <v>66</v>
      </c>
      <c r="DH12" s="395">
        <f>IF($B12&lt;=Main!$B$10,0,HLOOKUP(DG12,ReplacementRates!$V$3:$AZ$56,ReplacementRates!$A13-3,1)*IF(Main!$B$29=0,Main!$B$32*$B12,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I12" s="337">
        <f ca="1">DH12*IF($B12=Salary!$B12,Salary!$J12,"")</f>
        <v>11289.253039421301</v>
      </c>
      <c r="DJ12" s="338">
        <f ca="1">IF($B12&lt;Main!$B$10,0,(VLOOKUP(DG12,'Survival Probability'!$A$3:$F$98,6)/(1+Main!$B$5)^(OptimumBenefits!DG12-OptimumBenefits!$A12))*(VLOOKUP(DG12,'Survival Probability'!$A$3:$F$98,3)/VLOOKUP($A12,'Survival Probability'!$A$3:$F$98,3)))</f>
        <v>1.5691878794984464</v>
      </c>
      <c r="DK12" s="228">
        <f t="shared" ca="1" si="41"/>
        <v>17714.959038050903</v>
      </c>
      <c r="DL12" s="169">
        <f t="shared" si="96"/>
        <v>67</v>
      </c>
      <c r="DM12" s="395">
        <f>IF($B12&lt;=Main!$B$10,0,HLOOKUP(DL12,ReplacementRates!$V$3:$AZ$56,ReplacementRates!$A13-3,1)*IF(Main!$B$29=0,Main!$B$32*$B12,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N12" s="337">
        <f ca="1">DM12*IF($B12=Salary!$B12,Salary!$J12,"")</f>
        <v>11289.253039421301</v>
      </c>
      <c r="DO12" s="338">
        <f ca="1">IF($B12&lt;Main!$B$10,0,(VLOOKUP(DL12,'Survival Probability'!$A$3:$F$98,6)/(1+Main!$B$5)^(OptimumBenefits!DL12-OptimumBenefits!$A12))*(VLOOKUP(DL12,'Survival Probability'!$A$3:$F$98,3)/VLOOKUP($A12,'Survival Probability'!$A$3:$F$98,3)))</f>
        <v>1.4364212997071562</v>
      </c>
      <c r="DP12" s="228">
        <f t="shared" ca="1" si="43"/>
        <v>16216.123523608509</v>
      </c>
      <c r="DQ12" s="169">
        <f t="shared" si="96"/>
        <v>68</v>
      </c>
      <c r="DR12" s="395">
        <f>IF($B12&lt;=Main!$B$10,0,HLOOKUP(DQ12,ReplacementRates!$V$3:$AZ$56,ReplacementRates!$A13-3,1)*IF(Main!$B$29=0,Main!$B$32*$B12,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S12" s="337">
        <f ca="1">DR12*IF($B12=Salary!$B12,Salary!$J12,"")</f>
        <v>11289.253039421301</v>
      </c>
      <c r="DT12" s="338">
        <f ca="1">IF($B12&lt;Main!$B$10,0,(VLOOKUP(DQ12,'Survival Probability'!$A$3:$F$98,6)/(1+Main!$B$5)^(OptimumBenefits!DQ12-OptimumBenefits!$A12))*(VLOOKUP(DQ12,'Survival Probability'!$A$3:$F$98,3)/VLOOKUP($A12,'Survival Probability'!$A$3:$F$98,3)))</f>
        <v>1.3130545358117784</v>
      </c>
      <c r="DU12" s="228">
        <f t="shared" ca="1" si="45"/>
        <v>14823.404909339046</v>
      </c>
      <c r="DV12" s="169">
        <f t="shared" si="96"/>
        <v>69</v>
      </c>
      <c r="DW12" s="395">
        <f>IF($B12&lt;=Main!$B$10,0,HLOOKUP(DV12,ReplacementRates!$V$3:$AZ$56,ReplacementRates!$A13-3,1)*IF(Main!$B$29=0,Main!$B$32*$B12,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X12" s="337">
        <f ca="1">DW12*IF($B12=Salary!$B12,Salary!$J12,"")</f>
        <v>11289.253039421301</v>
      </c>
      <c r="DY12" s="338">
        <f ca="1">IF($B12&lt;Main!$B$10,0,(VLOOKUP(DV12,'Survival Probability'!$A$3:$F$98,6)/(1+Main!$B$5)^(OptimumBenefits!DV12-OptimumBenefits!$A12))*(VLOOKUP(DV12,'Survival Probability'!$A$3:$F$98,3)/VLOOKUP($A12,'Survival Probability'!$A$3:$F$98,3)))</f>
        <v>1.1984756040040092</v>
      </c>
      <c r="DZ12" s="228">
        <f t="shared" ca="1" si="47"/>
        <v>13529.89435517454</v>
      </c>
      <c r="EA12" s="169">
        <f t="shared" si="96"/>
        <v>70</v>
      </c>
      <c r="EB12" s="395">
        <f>IF($B12&lt;=Main!$B$10,0,HLOOKUP(EA12,ReplacementRates!$V$3:$AZ$56,ReplacementRates!$A13-3,1)*IF(Main!$B$29=0,Main!$B$32*$B12,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C12" s="337">
        <f ca="1">EB12*IF($B12=Salary!$B12,Salary!$J12,"")</f>
        <v>11289.253039421301</v>
      </c>
      <c r="ED12" s="338">
        <f ca="1">IF($B12&lt;Main!$B$10,0,(VLOOKUP(EA12,'Survival Probability'!$A$3:$F$98,6)/(1+Main!$B$5)^(OptimumBenefits!EA12-OptimumBenefits!$A12))*(VLOOKUP(EA12,'Survival Probability'!$A$3:$F$98,3)/VLOOKUP($A12,'Survival Probability'!$A$3:$F$98,3)))</f>
        <v>1.0921155499134867</v>
      </c>
      <c r="EE12" s="228">
        <f t="shared" ca="1" si="49"/>
        <v>12329.168791260096</v>
      </c>
      <c r="EF12" s="169">
        <f t="shared" si="100"/>
        <v>71</v>
      </c>
      <c r="EG12" s="395">
        <f>IF($B12&lt;=Main!$B$10,0,HLOOKUP(EF12,ReplacementRates!$V$3:$AZ$56,ReplacementRates!$A13-3,1)*IF(Main!$B$29=0,Main!$B$32*$B12,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H12" s="337">
        <f ca="1">EG12*IF($B12=Salary!$B12,Salary!$J12,"")</f>
        <v>11289.253039421301</v>
      </c>
      <c r="EI12" s="338">
        <f ca="1">IF($B12&lt;Main!$B$10,0,(VLOOKUP(EF12,'Survival Probability'!$A$3:$F$98,6)/(1+Main!$B$5)^(OptimumBenefits!EF12-OptimumBenefits!$A12))*(VLOOKUP(EF12,'Survival Probability'!$A$3:$F$98,3)/VLOOKUP($A12,'Survival Probability'!$A$3:$F$98,3)))</f>
        <v>0.99344576333193713</v>
      </c>
      <c r="EJ12" s="228">
        <f t="shared" ca="1" si="51"/>
        <v>11215.260603195286</v>
      </c>
      <c r="EK12" s="169">
        <f t="shared" si="100"/>
        <v>72</v>
      </c>
      <c r="EL12" s="395">
        <f>IF($B12&lt;=Main!$B$10,0,HLOOKUP(EK12,ReplacementRates!$V$3:$AZ$56,ReplacementRates!$A13-3,1)*IF(Main!$B$29=0,Main!$B$32*$B12,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M12" s="337">
        <f ca="1">EL12*IF($B12=Salary!$B12,Salary!$J12,"")</f>
        <v>11289.253039421301</v>
      </c>
      <c r="EN12" s="338">
        <f ca="1">IF($B12&lt;Main!$B$10,0,(VLOOKUP(EK12,'Survival Probability'!$A$3:$F$98,6)/(1+Main!$B$5)^(OptimumBenefits!EK12-OptimumBenefits!$A12))*(VLOOKUP(EK12,'Survival Probability'!$A$3:$F$98,3)/VLOOKUP($A12,'Survival Probability'!$A$3:$F$98,3)))</f>
        <v>0.90197381140965849</v>
      </c>
      <c r="EO12" s="228">
        <f t="shared" ca="1" si="53"/>
        <v>10182.610591934903</v>
      </c>
      <c r="EP12" s="169">
        <f t="shared" si="100"/>
        <v>73</v>
      </c>
      <c r="EQ12" s="395">
        <f>IF($B12&lt;=Main!$B$10,0,HLOOKUP(EP12,ReplacementRates!$V$3:$AZ$56,ReplacementRates!$A13-3,1)*IF(Main!$B$29=0,Main!$B$32*$B12,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R12" s="337">
        <f ca="1">EQ12*IF($B12=Salary!$B12,Salary!$J12,"")</f>
        <v>11289.253039421301</v>
      </c>
      <c r="ES12" s="338">
        <f ca="1">IF($B12&lt;Main!$B$10,0,(VLOOKUP(EP12,'Survival Probability'!$A$3:$F$98,6)/(1+Main!$B$5)^(OptimumBenefits!EP12-OptimumBenefits!$A12))*(VLOOKUP(EP12,'Survival Probability'!$A$3:$F$98,3)/VLOOKUP($A12,'Survival Probability'!$A$3:$F$98,3)))</f>
        <v>0.81724266205065221</v>
      </c>
      <c r="ET12" s="228">
        <f t="shared" ca="1" si="55"/>
        <v>9226.0592065000801</v>
      </c>
      <c r="EU12" s="169">
        <f t="shared" si="100"/>
        <v>74</v>
      </c>
      <c r="EV12" s="395">
        <f>IF($B12&lt;=Main!$B$10,0,HLOOKUP(EU12,ReplacementRates!$V$3:$AZ$56,ReplacementRates!$A13-3,1)*IF(Main!$B$29=0,Main!$B$32*$B12,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W12" s="337">
        <f ca="1">EV12*IF($B12=Salary!$B12,Salary!$J12,"")</f>
        <v>11289.253039421301</v>
      </c>
      <c r="EX12" s="338">
        <f ca="1">IF($B12&lt;Main!$B$10,0,(VLOOKUP(EU12,'Survival Probability'!$A$3:$F$98,6)/(1+Main!$B$5)^(OptimumBenefits!EU12-OptimumBenefits!$A12))*(VLOOKUP(EU12,'Survival Probability'!$A$3:$F$98,3)/VLOOKUP($A12,'Survival Probability'!$A$3:$F$98,3)))</f>
        <v>0.73882605686912728</v>
      </c>
      <c r="EY12" s="228">
        <f t="shared" ca="1" si="57"/>
        <v>8340.7943081134508</v>
      </c>
      <c r="EZ12" s="169">
        <f t="shared" si="104"/>
        <v>75</v>
      </c>
      <c r="FA12" s="395">
        <f>IF($B12&lt;=Main!$B$10,0,HLOOKUP(EZ12,ReplacementRates!$V$3:$AZ$56,ReplacementRates!$A13-3,1)*IF(Main!$B$29=0,Main!$B$32*$B12,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B12" s="337">
        <f ca="1">FA12*IF($B12=Salary!$B12,Salary!$J12,"")</f>
        <v>11289.253039421301</v>
      </c>
      <c r="FC12" s="338">
        <f ca="1">IF($B12&lt;Main!$B$10,0,(VLOOKUP(EZ12,'Survival Probability'!$A$3:$F$98,6)/(1+Main!$B$5)^(OptimumBenefits!EZ12-OptimumBenefits!$A12))*(VLOOKUP(EZ12,'Survival Probability'!$A$3:$F$98,3)/VLOOKUP($A12,'Survival Probability'!$A$3:$F$98,3)))</f>
        <v>0.66632773243792176</v>
      </c>
      <c r="FD12" s="228">
        <f t="shared" ca="1" si="59"/>
        <v>7522.342378675512</v>
      </c>
      <c r="FE12" s="169">
        <f t="shared" si="104"/>
        <v>76</v>
      </c>
      <c r="FF12" s="395">
        <f>IF($B12&lt;=Main!$B$10,0,HLOOKUP(FE12,ReplacementRates!$V$3:$AZ$56,ReplacementRates!$A13-3,1)*IF(Main!$B$29=0,Main!$B$32*$B12,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G12" s="337">
        <f ca="1">FF12*IF($B12=Salary!$B12,Salary!$J12,"")</f>
        <v>11289.253039421301</v>
      </c>
      <c r="FH12" s="338">
        <f ca="1">IF($B12&lt;Main!$B$10,0,(VLOOKUP(FE12,'Survival Probability'!$A$3:$F$98,6)/(1+Main!$B$5)^(OptimumBenefits!FE12-OptimumBenefits!$A12))*(VLOOKUP(FE12,'Survival Probability'!$A$3:$F$98,3)/VLOOKUP($A12,'Survival Probability'!$A$3:$F$98,3)))</f>
        <v>0.59937957020363908</v>
      </c>
      <c r="FI12" s="228">
        <f t="shared" ca="1" si="61"/>
        <v>6766.5476346884652</v>
      </c>
      <c r="FJ12" s="169">
        <f t="shared" si="104"/>
        <v>77</v>
      </c>
      <c r="FK12" s="395">
        <f>IF($B12&lt;=Main!$B$10,0,HLOOKUP(FJ12,ReplacementRates!$V$3:$AZ$56,ReplacementRates!$A13-3,1)*IF(Main!$B$29=0,Main!$B$32*$B12,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L12" s="337">
        <f ca="1">FK12*IF($B12=Salary!$B12,Salary!$J12,"")</f>
        <v>11289.253039421301</v>
      </c>
      <c r="FM12" s="338">
        <f ca="1">IF($B12&lt;Main!$B$10,0,(VLOOKUP(FJ12,'Survival Probability'!$A$3:$F$98,6)/(1+Main!$B$5)^(OptimumBenefits!FJ12-OptimumBenefits!$A12))*(VLOOKUP(FJ12,'Survival Probability'!$A$3:$F$98,3)/VLOOKUP($A12,'Survival Probability'!$A$3:$F$98,3)))</f>
        <v>0.53763663809096851</v>
      </c>
      <c r="FN12" s="228">
        <f t="shared" ca="1" si="63"/>
        <v>6069.5160506727161</v>
      </c>
      <c r="FO12" s="169">
        <f t="shared" si="104"/>
        <v>78</v>
      </c>
      <c r="FP12" s="395">
        <f>IF($B12&lt;=Main!$B$10,0,HLOOKUP(FO12,ReplacementRates!$V$3:$AZ$56,ReplacementRates!$A13-3,1)*IF(Main!$B$29=0,Main!$B$32*$B12,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Q12" s="337">
        <f ca="1">FP12*IF($B12=Salary!$B12,Salary!$J12,"")</f>
        <v>11289.253039421301</v>
      </c>
      <c r="FR12" s="338">
        <f ca="1">IF($B12&lt;Main!$B$10,0,(VLOOKUP(FO12,'Survival Probability'!$A$3:$F$98,6)/(1+Main!$B$5)^(OptimumBenefits!FO12-OptimumBenefits!$A12))*(VLOOKUP(FO12,'Survival Probability'!$A$3:$F$98,3)/VLOOKUP($A12,'Survival Probability'!$A$3:$F$98,3)))</f>
        <v>0.48077734818388435</v>
      </c>
      <c r="FS12" s="228">
        <f t="shared" ca="1" si="65"/>
        <v>5427.6171392698297</v>
      </c>
      <c r="FT12" s="169">
        <f t="shared" si="108"/>
        <v>79</v>
      </c>
      <c r="FU12" s="395">
        <f>IF($B12&lt;=Main!$B$10,0,HLOOKUP(FT12,ReplacementRates!$V$3:$AZ$56,ReplacementRates!$A13-3,1)*IF(Main!$B$29=0,Main!$B$32*$B12,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V12" s="337">
        <f ca="1">FU12*IF($B12=Salary!$B12,Salary!$J12,"")</f>
        <v>11289.253039421301</v>
      </c>
      <c r="FW12" s="338">
        <f ca="1">IF($B12&lt;Main!$B$10,0,(VLOOKUP(FT12,'Survival Probability'!$A$3:$F$98,6)/(1+Main!$B$5)^(OptimumBenefits!FT12-OptimumBenefits!$A12))*(VLOOKUP(FT12,'Survival Probability'!$A$3:$F$98,3)/VLOOKUP($A12,'Survival Probability'!$A$3:$F$98,3)))</f>
        <v>0.42850193803109532</v>
      </c>
      <c r="FX12" s="228">
        <f t="shared" ca="1" si="67"/>
        <v>4837.4668063154604</v>
      </c>
      <c r="FY12" s="169">
        <f t="shared" si="108"/>
        <v>80</v>
      </c>
      <c r="FZ12" s="395">
        <f>IF($B12&lt;=Main!$B$10,0,HLOOKUP(FY12,ReplacementRates!$V$3:$AZ$56,ReplacementRates!$A13-3,1)*IF(Main!$B$29=0,Main!$B$32*$B12,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A12" s="337">
        <f ca="1">FZ12*IF($B12=Salary!$B12,Salary!$J12,"")</f>
        <v>11289.253039421301</v>
      </c>
      <c r="GB12" s="338">
        <f ca="1">IF($B12&lt;Main!$B$10,0,(VLOOKUP(FY12,'Survival Probability'!$A$3:$F$98,6)/(1+Main!$B$5)^(OptimumBenefits!FY12-OptimumBenefits!$A12))*(VLOOKUP(FY12,'Survival Probability'!$A$3:$F$98,3)/VLOOKUP($A12,'Survival Probability'!$A$3:$F$98,3)))</f>
        <v>0.38053281048002846</v>
      </c>
      <c r="GC12" s="228">
        <f t="shared" ca="1" si="69"/>
        <v>4295.931187311191</v>
      </c>
      <c r="GD12" s="169">
        <f t="shared" si="108"/>
        <v>81</v>
      </c>
      <c r="GE12" s="395">
        <f>IF($B12&lt;=Main!$B$10,0,HLOOKUP(GD12,ReplacementRates!$V$3:$AZ$56,ReplacementRates!$A13-3,1)*IF(Main!$B$29=0,Main!$B$32*$B12,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F12" s="337">
        <f ca="1">GE12*IF($B12=Salary!$B12,Salary!$J12,"")</f>
        <v>11289.253039421301</v>
      </c>
      <c r="GG12" s="338">
        <f ca="1">IF($B12&lt;Main!$B$10,0,(VLOOKUP(GD12,'Survival Probability'!$A$3:$F$98,6)/(1+Main!$B$5)^(OptimumBenefits!GD12-OptimumBenefits!$A12))*(VLOOKUP(GD12,'Survival Probability'!$A$3:$F$98,3)/VLOOKUP($A12,'Survival Probability'!$A$3:$F$98,3)))</f>
        <v>0.33660862417011378</v>
      </c>
      <c r="GH12" s="228">
        <f t="shared" ca="1" si="71"/>
        <v>3800.0599335078791</v>
      </c>
      <c r="GI12" s="169">
        <f t="shared" si="108"/>
        <v>82</v>
      </c>
      <c r="GJ12" s="395">
        <f>IF($B12&lt;=Main!$B$10,0,HLOOKUP(GI12,ReplacementRates!$V$3:$AZ$56,ReplacementRates!$A13-3,1)*IF(Main!$B$29=0,Main!$B$32*$B12,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K12" s="337">
        <f ca="1">GJ12*IF($B12=Salary!$B12,Salary!$J12,"")</f>
        <v>11289.253039421301</v>
      </c>
      <c r="GL12" s="338">
        <f ca="1">IF($B12&lt;Main!$B$10,0,(VLOOKUP(GI12,'Survival Probability'!$A$3:$F$98,6)/(1+Main!$B$5)^(OptimumBenefits!GI12-OptimumBenefits!$A12))*(VLOOKUP(GI12,'Survival Probability'!$A$3:$F$98,3)/VLOOKUP($A12,'Survival Probability'!$A$3:$F$98,3)))</f>
        <v>0.29648388510317225</v>
      </c>
      <c r="GM12" s="228">
        <f t="shared" ca="1" si="73"/>
        <v>3347.0816010404233</v>
      </c>
      <c r="GN12" s="384"/>
      <c r="GO12" s="384"/>
      <c r="GP12" s="385"/>
      <c r="GQ12" s="386"/>
      <c r="GR12" s="387"/>
      <c r="GS12" s="384"/>
      <c r="GT12" s="384"/>
      <c r="GU12" s="385"/>
      <c r="GV12" s="386"/>
      <c r="GW12" s="387"/>
      <c r="GX12" s="384"/>
      <c r="GY12" s="384"/>
      <c r="GZ12" s="385"/>
      <c r="HA12" s="386"/>
      <c r="HB12" s="387"/>
      <c r="HC12" s="384"/>
      <c r="HD12" s="384"/>
      <c r="HE12" s="385"/>
      <c r="HF12" s="386"/>
      <c r="HG12" s="387"/>
      <c r="HH12" s="384"/>
      <c r="HI12" s="384"/>
      <c r="HJ12" s="385"/>
      <c r="HK12" s="386"/>
      <c r="HL12" s="387"/>
      <c r="HM12" s="384"/>
      <c r="HN12" s="384"/>
      <c r="HO12" s="385"/>
      <c r="HP12" s="386"/>
      <c r="HQ12" s="387"/>
      <c r="HR12" s="384"/>
      <c r="HS12" s="384"/>
      <c r="HT12" s="385"/>
      <c r="HU12" s="386"/>
      <c r="HV12" s="387"/>
      <c r="HW12" s="384"/>
      <c r="HX12" s="384"/>
      <c r="HY12" s="385"/>
      <c r="HZ12" s="386"/>
      <c r="IA12" s="387"/>
      <c r="IB12" s="384"/>
      <c r="IC12" s="384"/>
      <c r="ID12" s="385"/>
      <c r="IE12" s="386"/>
      <c r="IF12" s="387"/>
      <c r="IG12" s="384"/>
      <c r="IH12" s="384"/>
      <c r="II12" s="385"/>
      <c r="IJ12" s="386"/>
      <c r="IK12" s="387"/>
      <c r="IL12" s="384"/>
      <c r="IM12" s="384"/>
      <c r="IN12" s="385"/>
      <c r="IO12" s="386"/>
      <c r="IP12" s="387"/>
      <c r="IQ12" s="384"/>
      <c r="IR12" s="384"/>
      <c r="IS12" s="385"/>
      <c r="IT12" s="386"/>
      <c r="IU12" s="387"/>
      <c r="IV12" s="384"/>
      <c r="IW12" s="384"/>
      <c r="IX12" s="385"/>
      <c r="IY12" s="386"/>
      <c r="IZ12" s="387"/>
      <c r="JA12" s="384"/>
      <c r="JB12" s="384"/>
      <c r="JC12" s="385"/>
      <c r="JD12" s="386"/>
      <c r="JE12" s="387"/>
      <c r="JF12" s="384"/>
      <c r="JG12" s="384"/>
      <c r="JH12" s="385"/>
      <c r="JI12" s="386"/>
      <c r="JJ12" s="387"/>
      <c r="JK12" s="384"/>
      <c r="JL12" s="384"/>
      <c r="JM12" s="385"/>
      <c r="JN12" s="386"/>
      <c r="JO12" s="387"/>
      <c r="JP12" s="384"/>
      <c r="JQ12" s="384"/>
      <c r="JR12" s="385"/>
      <c r="JS12" s="386"/>
      <c r="JT12" s="387"/>
      <c r="JU12" s="384"/>
      <c r="JV12" s="384"/>
      <c r="JW12" s="385"/>
      <c r="JX12" s="386"/>
      <c r="JY12" s="387"/>
      <c r="JZ12" s="384"/>
      <c r="KA12" s="384"/>
      <c r="KB12" s="385"/>
      <c r="KC12" s="386"/>
      <c r="KD12" s="387"/>
      <c r="KE12" s="384"/>
      <c r="KF12" s="384"/>
      <c r="KG12" s="385"/>
      <c r="KH12" s="386"/>
      <c r="KI12" s="387"/>
    </row>
    <row r="13" spans="1:295">
      <c r="A13" s="172">
        <f t="shared" si="112"/>
        <v>38</v>
      </c>
      <c r="B13" s="172">
        <v>11</v>
      </c>
      <c r="C13" s="383">
        <f t="shared" ca="1" si="0"/>
        <v>64</v>
      </c>
      <c r="D13" s="422">
        <f t="shared" ca="1" si="115"/>
        <v>24129.619118636918</v>
      </c>
      <c r="E13" s="217">
        <v>11061.271857959804</v>
      </c>
      <c r="F13" s="169">
        <f t="shared" si="113"/>
        <v>45</v>
      </c>
      <c r="G13" s="395">
        <f>IF($B13&lt;=Main!$B$10,0,HLOOKUP(F13,ReplacementRates!$V$3:$AZ$56,ReplacementRates!$A14-3,1)*IF(Main!$B$29=0,Main!$B$32*$B13,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H13" s="337">
        <f ca="1">G13*IF($B13=Salary!$B13,Salary!$J13,"")</f>
        <v>0</v>
      </c>
      <c r="I13" s="338">
        <f ca="1">IF($B13&lt;Main!$B$10,0,(VLOOKUP(F13,'Survival Probability'!$A$3:$F$98,6)/(1+Main!$B$5)^(OptimumBenefits!F13-OptimumBenefits!$A13))*(VLOOKUP(F13,'Survival Probability'!$A$3:$F$98,3)/VLOOKUP($A13,'Survival Probability'!$A$3:$F$98,3)))</f>
        <v>8.7918051533363997</v>
      </c>
      <c r="J13" s="228">
        <f t="shared" ca="1" si="116"/>
        <v>0</v>
      </c>
      <c r="K13" s="169">
        <f t="shared" si="114"/>
        <v>46</v>
      </c>
      <c r="L13" s="395">
        <f>IF($B13&lt;=Main!$B$10,0,HLOOKUP(K13,ReplacementRates!$V$3:$AZ$56,ReplacementRates!$A14-3,1)*IF(Main!$B$29=0,Main!$B$32*$B13,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M13" s="337">
        <f ca="1">L13*IF($B13=Salary!$B13,Salary!$J13,"")</f>
        <v>0</v>
      </c>
      <c r="N13" s="338">
        <f ca="1">IF($B13&lt;Main!$B$10,0,(VLOOKUP(K13,'Survival Probability'!$A$3:$F$98,6)/(1+Main!$B$5)^(OptimumBenefits!K13-OptimumBenefits!$A13))*(VLOOKUP(K13,'Survival Probability'!$A$3:$F$98,3)/VLOOKUP($A13,'Survival Probability'!$A$3:$F$98,3)))</f>
        <v>8.1716089352128289</v>
      </c>
      <c r="O13" s="228">
        <f t="shared" ca="1" si="117"/>
        <v>0</v>
      </c>
      <c r="P13" s="169">
        <f t="shared" si="76"/>
        <v>47</v>
      </c>
      <c r="Q13" s="395">
        <f>IF($B13&lt;=Main!$B$10,0,HLOOKUP(P13,ReplacementRates!$V$3:$AZ$56,ReplacementRates!$A14-3,1)*IF(Main!$B$29=0,Main!$B$32*$B13,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R13" s="337">
        <f ca="1">Q13*IF($B13=Salary!$B13,Salary!$J13,"")</f>
        <v>0</v>
      </c>
      <c r="S13" s="338">
        <f ca="1">IF($B13&lt;Main!$B$10,0,(VLOOKUP(P13,'Survival Probability'!$A$3:$F$98,6)/(1+Main!$B$5)^(OptimumBenefits!P13-OptimumBenefits!$A13))*(VLOOKUP(P13,'Survival Probability'!$A$3:$F$98,3)/VLOOKUP($A13,'Survival Probability'!$A$3:$F$98,3)))</f>
        <v>7.5923738763127355</v>
      </c>
      <c r="T13" s="228">
        <f t="shared" ca="1" si="3"/>
        <v>0</v>
      </c>
      <c r="U13" s="169">
        <f t="shared" si="76"/>
        <v>48</v>
      </c>
      <c r="V13" s="395">
        <f>IF($B13&lt;=Main!$B$10,0,HLOOKUP(U13,ReplacementRates!$V$3:$AZ$56,ReplacementRates!$A14-3,1)*IF(Main!$B$29=0,Main!$B$32*$B13,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W13" s="337">
        <f ca="1">V13*IF($B13=Salary!$B13,Salary!$J13,"")</f>
        <v>0</v>
      </c>
      <c r="X13" s="338">
        <f ca="1">IF($B13&lt;Main!$B$10,0,(VLOOKUP(U13,'Survival Probability'!$A$3:$F$98,6)/(1+Main!$B$5)^(OptimumBenefits!U13-OptimumBenefits!$A13))*(VLOOKUP(U13,'Survival Probability'!$A$3:$F$98,3)/VLOOKUP($A13,'Survival Probability'!$A$3:$F$98,3)))</f>
        <v>7.0514108202673116</v>
      </c>
      <c r="Y13" s="228">
        <f t="shared" ca="1" si="5"/>
        <v>0</v>
      </c>
      <c r="Z13" s="169">
        <f t="shared" si="76"/>
        <v>49</v>
      </c>
      <c r="AA13" s="395">
        <f>IF($B13&lt;=Main!$B$10,0,HLOOKUP(Z13,ReplacementRates!$V$3:$AZ$56,ReplacementRates!$A14-3,1)*IF(Main!$B$29=0,Main!$B$32*$B13,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B13" s="337">
        <f ca="1">AA13*IF($B13=Salary!$B13,Salary!$J13,"")</f>
        <v>0</v>
      </c>
      <c r="AC13" s="338">
        <f ca="1">IF($B13&lt;Main!$B$10,0,(VLOOKUP(Z13,'Survival Probability'!$A$3:$F$98,6)/(1+Main!$B$5)^(OptimumBenefits!Z13-OptimumBenefits!$A13))*(VLOOKUP(Z13,'Survival Probability'!$A$3:$F$98,3)/VLOOKUP($A13,'Survival Probability'!$A$3:$F$98,3)))</f>
        <v>6.5462065959845992</v>
      </c>
      <c r="AD13" s="228">
        <f t="shared" ca="1" si="7"/>
        <v>0</v>
      </c>
      <c r="AE13" s="169">
        <f t="shared" si="76"/>
        <v>50</v>
      </c>
      <c r="AF13" s="395">
        <f>IF($B13&lt;=Main!$B$10,0,HLOOKUP(AE13,ReplacementRates!$V$3:$AZ$56,ReplacementRates!$A14-3,1)*IF(Main!$B$29=0,Main!$B$32*$B13,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G13" s="337">
        <f ca="1">AF13*IF($B13=Salary!$B13,Salary!$J13,"")</f>
        <v>0</v>
      </c>
      <c r="AH13" s="338">
        <f ca="1">IF($B13&lt;Main!$B$10,0,(VLOOKUP(AE13,'Survival Probability'!$A$3:$F$98,6)/(1+Main!$B$5)^(OptimumBenefits!AE13-OptimumBenefits!$A13))*(VLOOKUP(AE13,'Survival Probability'!$A$3:$F$98,3)/VLOOKUP($A13,'Survival Probability'!$A$3:$F$98,3)))</f>
        <v>6.0744160721817533</v>
      </c>
      <c r="AI13" s="228">
        <f t="shared" ca="1" si="9"/>
        <v>0</v>
      </c>
      <c r="AJ13" s="169">
        <f t="shared" si="80"/>
        <v>51</v>
      </c>
      <c r="AK13" s="395">
        <f>IF($B13&lt;=Main!$B$10,0,HLOOKUP(AJ13,ReplacementRates!$V$3:$AZ$56,ReplacementRates!$A14-3,1)*IF(Main!$B$29=0,Main!$B$32*$B13,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L13" s="337">
        <f ca="1">AK13*IF($B13=Salary!$B13,Salary!$J13,"")</f>
        <v>0</v>
      </c>
      <c r="AM13" s="338">
        <f ca="1">IF($B13&lt;Main!$B$10,0,(VLOOKUP(AJ13,'Survival Probability'!$A$3:$F$98,6)/(1+Main!$B$5)^(OptimumBenefits!AJ13-OptimumBenefits!$A13))*(VLOOKUP(AJ13,'Survival Probability'!$A$3:$F$98,3)/VLOOKUP($A13,'Survival Probability'!$A$3:$F$98,3)))</f>
        <v>5.6338489744983837</v>
      </c>
      <c r="AN13" s="228">
        <f t="shared" ca="1" si="11"/>
        <v>0</v>
      </c>
      <c r="AO13" s="169">
        <f t="shared" si="80"/>
        <v>52</v>
      </c>
      <c r="AP13" s="395">
        <f>IF($B13&lt;=Main!$B$10,0,HLOOKUP(AO13,ReplacementRates!$V$3:$AZ$56,ReplacementRates!$A14-3,1)*IF(Main!$B$29=0,Main!$B$32*$B13,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Q13" s="337">
        <f ca="1">AP13*IF($B13=Salary!$B13,Salary!$J13,"")</f>
        <v>0</v>
      </c>
      <c r="AR13" s="338">
        <f ca="1">IF($B13&lt;Main!$B$10,0,(VLOOKUP(AO13,'Survival Probability'!$A$3:$F$98,6)/(1+Main!$B$5)^(OptimumBenefits!AO13-OptimumBenefits!$A13))*(VLOOKUP(AO13,'Survival Probability'!$A$3:$F$98,3)/VLOOKUP($A13,'Survival Probability'!$A$3:$F$98,3)))</f>
        <v>5.2227404333417731</v>
      </c>
      <c r="AS13" s="228">
        <f t="shared" ca="1" si="13"/>
        <v>0</v>
      </c>
      <c r="AT13" s="169">
        <f t="shared" si="80"/>
        <v>53</v>
      </c>
      <c r="AU13" s="395">
        <f>IF($B13&lt;=Main!$B$10,0,HLOOKUP(AT13,ReplacementRates!$V$3:$AZ$56,ReplacementRates!$A14-3,1)*IF(Main!$B$29=0,Main!$B$32*$B13,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V13" s="337">
        <f ca="1">AU13*IF($B13=Salary!$B13,Salary!$J13,"")</f>
        <v>0</v>
      </c>
      <c r="AW13" s="338">
        <f ca="1">IF($B13&lt;Main!$B$10,0,(VLOOKUP(AT13,'Survival Probability'!$A$3:$F$98,6)/(1+Main!$B$5)^(OptimumBenefits!AT13-OptimumBenefits!$A13))*(VLOOKUP(AT13,'Survival Probability'!$A$3:$F$98,3)/VLOOKUP($A13,'Survival Probability'!$A$3:$F$98,3)))</f>
        <v>4.8391568904691136</v>
      </c>
      <c r="AX13" s="228">
        <f t="shared" ca="1" si="15"/>
        <v>0</v>
      </c>
      <c r="AY13" s="169">
        <f t="shared" si="80"/>
        <v>54</v>
      </c>
      <c r="AZ13" s="395">
        <f>IF($B13&lt;=Main!$B$10,0,HLOOKUP(AY13,ReplacementRates!$V$3:$AZ$56,ReplacementRates!$A14-3,1)*IF(Main!$B$29=0,Main!$B$32*$B13,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A13" s="337">
        <f ca="1">AZ13*IF($B13=Salary!$B13,Salary!$J13,"")</f>
        <v>0</v>
      </c>
      <c r="BB13" s="338">
        <f ca="1">IF($B13&lt;Main!$B$10,0,(VLOOKUP(AY13,'Survival Probability'!$A$3:$F$98,6)/(1+Main!$B$5)^(OptimumBenefits!AY13-OptimumBenefits!$A13))*(VLOOKUP(AY13,'Survival Probability'!$A$3:$F$98,3)/VLOOKUP($A13,'Survival Probability'!$A$3:$F$98,3)))</f>
        <v>4.4812936888466215</v>
      </c>
      <c r="BC13" s="228">
        <f t="shared" ca="1" si="17"/>
        <v>0</v>
      </c>
      <c r="BD13" s="169">
        <f t="shared" si="84"/>
        <v>55</v>
      </c>
      <c r="BE13" s="395">
        <f>IF($B13&lt;=Main!$B$10,0,HLOOKUP(BD13,ReplacementRates!$V$3:$AZ$56,ReplacementRates!$A14-3,1)*IF(Main!$B$29=0,Main!$B$32*$B13,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F13" s="337">
        <f ca="1">BE13*IF($B13=Salary!$B13,Salary!$J13,"")</f>
        <v>0</v>
      </c>
      <c r="BG13" s="338">
        <f ca="1">IF($B13&lt;Main!$B$10,0,(VLOOKUP(BD13,'Survival Probability'!$A$3:$F$98,6)/(1+Main!$B$5)^(OptimumBenefits!BD13-OptimumBenefits!$A13))*(VLOOKUP(BD13,'Survival Probability'!$A$3:$F$98,3)/VLOOKUP($A13,'Survival Probability'!$A$3:$F$98,3)))</f>
        <v>4.147465878846063</v>
      </c>
      <c r="BH13" s="228">
        <f t="shared" ca="1" si="19"/>
        <v>0</v>
      </c>
      <c r="BI13" s="169">
        <f t="shared" si="84"/>
        <v>56</v>
      </c>
      <c r="BJ13" s="395">
        <f>IF($B13&lt;=Main!$B$10,0,HLOOKUP(BI13,ReplacementRates!$V$3:$AZ$56,ReplacementRates!$A14-3,1)*IF(Main!$B$29=0,Main!$B$32*$B13,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K13" s="337">
        <f ca="1">BJ13*IF($B13=Salary!$B13,Salary!$J13,"")</f>
        <v>0</v>
      </c>
      <c r="BL13" s="338">
        <f ca="1">IF($B13&lt;Main!$B$10,0,(VLOOKUP(BI13,'Survival Probability'!$A$3:$F$98,6)/(1+Main!$B$5)^(OptimumBenefits!BI13-OptimumBenefits!$A13))*(VLOOKUP(BI13,'Survival Probability'!$A$3:$F$98,3)/VLOOKUP($A13,'Survival Probability'!$A$3:$F$98,3)))</f>
        <v>3.836101361258915</v>
      </c>
      <c r="BM13" s="228">
        <f t="shared" ca="1" si="21"/>
        <v>0</v>
      </c>
      <c r="BN13" s="169">
        <f t="shared" si="84"/>
        <v>57</v>
      </c>
      <c r="BO13" s="395">
        <f>IF($B13&lt;=Main!$B$10,0,HLOOKUP(BN13,ReplacementRates!$V$3:$AZ$56,ReplacementRates!$A14-3,1)*IF(Main!$B$29=0,Main!$B$32*$B13,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P13" s="337">
        <f ca="1">BO13*IF($B13=Salary!$B13,Salary!$J13,"")</f>
        <v>0</v>
      </c>
      <c r="BQ13" s="338">
        <f ca="1">IF($B13&lt;Main!$B$10,0,(VLOOKUP(BN13,'Survival Probability'!$A$3:$F$98,6)/(1+Main!$B$5)^(OptimumBenefits!BN13-OptimumBenefits!$A13))*(VLOOKUP(BN13,'Survival Probability'!$A$3:$F$98,3)/VLOOKUP($A13,'Survival Probability'!$A$3:$F$98,3)))</f>
        <v>3.545731394548155</v>
      </c>
      <c r="BR13" s="228">
        <f t="shared" ca="1" si="23"/>
        <v>0</v>
      </c>
      <c r="BS13" s="169">
        <f t="shared" si="84"/>
        <v>58</v>
      </c>
      <c r="BT13" s="395">
        <f>IF($B13&lt;=Main!$B$10,0,HLOOKUP(BS13,ReplacementRates!$V$3:$AZ$56,ReplacementRates!$A14-3,1)*IF(Main!$B$29=0,Main!$B$32*$B13,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U13" s="337">
        <f ca="1">BT13*IF($B13=Salary!$B13,Salary!$J13,"")</f>
        <v>0</v>
      </c>
      <c r="BV13" s="338">
        <f ca="1">IF($B13&lt;Main!$B$10,0,(VLOOKUP(BS13,'Survival Probability'!$A$3:$F$98,6)/(1+Main!$B$5)^(OptimumBenefits!BS13-OptimumBenefits!$A13))*(VLOOKUP(BS13,'Survival Probability'!$A$3:$F$98,3)/VLOOKUP($A13,'Survival Probability'!$A$3:$F$98,3)))</f>
        <v>3.2749839569686765</v>
      </c>
      <c r="BW13" s="228">
        <f t="shared" ca="1" si="25"/>
        <v>0</v>
      </c>
      <c r="BX13" s="169">
        <f t="shared" si="88"/>
        <v>59</v>
      </c>
      <c r="BY13" s="395">
        <f>IF($B13&lt;=Main!$B$10,0,HLOOKUP(BX13,ReplacementRates!$V$3:$AZ$56,ReplacementRates!$A14-3,1)*IF(Main!$B$29=0,Main!$B$32*$B13,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Z13" s="337">
        <f ca="1">BY13*IF($B13=Salary!$B13,Salary!$J13,"")</f>
        <v>0</v>
      </c>
      <c r="CA13" s="338">
        <f ca="1">IF($B13&lt;Main!$B$10,0,(VLOOKUP(BX13,'Survival Probability'!$A$3:$F$98,6)/(1+Main!$B$5)^(OptimumBenefits!BX13-OptimumBenefits!$A13))*(VLOOKUP(BX13,'Survival Probability'!$A$3:$F$98,3)/VLOOKUP($A13,'Survival Probability'!$A$3:$F$98,3)))</f>
        <v>3.022575583360736</v>
      </c>
      <c r="CB13" s="228">
        <f t="shared" ca="1" si="27"/>
        <v>0</v>
      </c>
      <c r="CC13" s="169">
        <f t="shared" si="88"/>
        <v>60</v>
      </c>
      <c r="CD13" s="395">
        <f>IF($B13&lt;=Main!$B$10,0,HLOOKUP(CC13,ReplacementRates!$V$3:$AZ$56,ReplacementRates!$A14-3,1)*IF(Main!$B$29=0,Main!$B$32*$B13,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0.11550000000000002</v>
      </c>
      <c r="CE13" s="337">
        <f ca="1">CD13*IF($B13=Salary!$B13,Salary!$J13,"")</f>
        <v>7879.3341588640978</v>
      </c>
      <c r="CF13" s="338">
        <f ca="1">IF($B13&lt;Main!$B$10,0,(VLOOKUP(CC13,'Survival Probability'!$A$3:$F$98,6)/(1+Main!$B$5)^(OptimumBenefits!CC13-OptimumBenefits!$A13))*(VLOOKUP(CC13,'Survival Probability'!$A$3:$F$98,3)/VLOOKUP($A13,'Survival Probability'!$A$3:$F$98,3)))</f>
        <v>2.7873060187214094</v>
      </c>
      <c r="CG13" s="228">
        <f t="shared" ca="1" si="29"/>
        <v>21962.115524519093</v>
      </c>
      <c r="CH13" s="169">
        <f t="shared" si="88"/>
        <v>61</v>
      </c>
      <c r="CI13" s="395">
        <f>IF($B13&lt;=Main!$B$10,0,HLOOKUP(CH13,ReplacementRates!$V$3:$AZ$56,ReplacementRates!$A14-3,1)*IF(Main!$B$29=0,Main!$B$32*$B13,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0.13090000000000002</v>
      </c>
      <c r="CJ13" s="337">
        <f ca="1">CI13*IF($B13=Salary!$B13,Salary!$J13,"")</f>
        <v>8929.9120467126431</v>
      </c>
      <c r="CK13" s="338">
        <f ca="1">IF($B13&lt;Main!$B$10,0,(VLOOKUP(CH13,'Survival Probability'!$A$3:$F$98,6)/(1+Main!$B$5)^(OptimumBenefits!CH13-OptimumBenefits!$A13))*(VLOOKUP(CH13,'Survival Probability'!$A$3:$F$98,3)/VLOOKUP($A13,'Survival Probability'!$A$3:$F$98,3)))</f>
        <v>2.5680550545511198</v>
      </c>
      <c r="CL13" s="228">
        <f t="shared" ca="1" si="31"/>
        <v>22932.505768257339</v>
      </c>
      <c r="CM13" s="169">
        <f t="shared" si="88"/>
        <v>62</v>
      </c>
      <c r="CN13" s="395">
        <f>IF($B13&lt;=Main!$B$10,0,HLOOKUP(CM13,ReplacementRates!$V$3:$AZ$56,ReplacementRates!$A14-3,1)*IF(Main!$B$29=0,Main!$B$32*$B13,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0.14630000000000001</v>
      </c>
      <c r="CO13" s="337">
        <f ca="1">CN13*IF($B13=Salary!$B13,Salary!$J13,"")</f>
        <v>9980.4899345611902</v>
      </c>
      <c r="CP13" s="338">
        <f ca="1">IF($B13&lt;Main!$B$10,0,(VLOOKUP(CM13,'Survival Probability'!$A$3:$F$98,6)/(1+Main!$B$5)^(OptimumBenefits!CM13-OptimumBenefits!$A13))*(VLOOKUP(CM13,'Survival Probability'!$A$3:$F$98,3)/VLOOKUP($A13,'Survival Probability'!$A$3:$F$98,3)))</f>
        <v>2.3639437746767444</v>
      </c>
      <c r="CQ13" s="228">
        <f t="shared" ca="1" si="33"/>
        <v>23593.317049029833</v>
      </c>
      <c r="CR13" s="169">
        <f t="shared" si="92"/>
        <v>63</v>
      </c>
      <c r="CS13" s="395">
        <f>IF($B13&lt;=Main!$B$10,0,HLOOKUP(CR13,ReplacementRates!$V$3:$AZ$56,ReplacementRates!$A14-3,1)*IF(Main!$B$29=0,Main!$B$32*$B13,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0.16170000000000001</v>
      </c>
      <c r="CT13" s="337">
        <f ca="1">CS13*IF($B13=Salary!$B13,Salary!$J13,"")</f>
        <v>11031.067822409736</v>
      </c>
      <c r="CU13" s="338">
        <f ca="1">IF($B13&lt;Main!$B$10,0,(VLOOKUP(CR13,'Survival Probability'!$A$3:$F$98,6)/(1+Main!$B$5)^(OptimumBenefits!CR13-OptimumBenefits!$A13))*(VLOOKUP(CR13,'Survival Probability'!$A$3:$F$98,3)/VLOOKUP($A13,'Survival Probability'!$A$3:$F$98,3)))</f>
        <v>2.1739740756721475</v>
      </c>
      <c r="CV13" s="228">
        <f t="shared" ca="1" si="35"/>
        <v>23981.255472899975</v>
      </c>
      <c r="CW13" s="169">
        <f t="shared" si="92"/>
        <v>64</v>
      </c>
      <c r="CX13" s="395">
        <f>IF($B13&lt;=Main!$B$10,0,HLOOKUP(CW13,ReplacementRates!$V$3:$AZ$56,ReplacementRates!$A14-3,1)*IF(Main!$B$29=0,Main!$B$32*$B13,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0.17710000000000001</v>
      </c>
      <c r="CY13" s="337">
        <f ca="1">CX13*IF($B13=Salary!$B13,Salary!$J13,"")</f>
        <v>12081.645710258283</v>
      </c>
      <c r="CZ13" s="338">
        <f ca="1">IF($B13&lt;Main!$B$10,0,(VLOOKUP(CW13,'Survival Probability'!$A$3:$F$98,6)/(1+Main!$B$5)^(OptimumBenefits!CW13-OptimumBenefits!$A13))*(VLOOKUP(CW13,'Survival Probability'!$A$3:$F$98,3)/VLOOKUP($A13,'Survival Probability'!$A$3:$F$98,3)))</f>
        <v>1.997212937484911</v>
      </c>
      <c r="DA13" s="228">
        <f t="shared" ca="1" si="37"/>
        <v>24129.619118636918</v>
      </c>
      <c r="DB13" s="169">
        <f t="shared" si="92"/>
        <v>65</v>
      </c>
      <c r="DC13" s="395">
        <f>IF($B13&lt;=Main!$B$10,0,HLOOKUP(DB13,ReplacementRates!$V$3:$AZ$56,ReplacementRates!$A14-3,1)*IF(Main!$B$29=0,Main!$B$32*$B13,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D13" s="337">
        <f ca="1">DC13*IF($B13=Salary!$B13,Salary!$J13,"")</f>
        <v>13132.223598106828</v>
      </c>
      <c r="DE13" s="338">
        <f ca="1">IF($B13&lt;Main!$B$10,0,(VLOOKUP(DB13,'Survival Probability'!$A$3:$F$98,6)/(1+Main!$B$5)^(OptimumBenefits!DB13-OptimumBenefits!$A13))*(VLOOKUP(DB13,'Survival Probability'!$A$3:$F$98,3)/VLOOKUP($A13,'Survival Probability'!$A$3:$F$98,3)))</f>
        <v>1.8327884185741001</v>
      </c>
      <c r="DF13" s="228">
        <f t="shared" ca="1" si="39"/>
        <v>24068.587320735693</v>
      </c>
      <c r="DG13" s="169">
        <f t="shared" si="92"/>
        <v>66</v>
      </c>
      <c r="DH13" s="395">
        <f>IF($B13&lt;=Main!$B$10,0,HLOOKUP(DG13,ReplacementRates!$V$3:$AZ$56,ReplacementRates!$A14-3,1)*IF(Main!$B$29=0,Main!$B$32*$B13,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I13" s="337">
        <f ca="1">DH13*IF($B13=Salary!$B13,Salary!$J13,"")</f>
        <v>13132.223598106828</v>
      </c>
      <c r="DJ13" s="338">
        <f ca="1">IF($B13&lt;Main!$B$10,0,(VLOOKUP(DG13,'Survival Probability'!$A$3:$F$98,6)/(1+Main!$B$5)^(OptimumBenefits!DG13-OptimumBenefits!$A13))*(VLOOKUP(DG13,'Survival Probability'!$A$3:$F$98,3)/VLOOKUP($A13,'Survival Probability'!$A$3:$F$98,3)))</f>
        <v>1.6798886586394211</v>
      </c>
      <c r="DK13" s="228">
        <f t="shared" ca="1" si="41"/>
        <v>22060.67348517663</v>
      </c>
      <c r="DL13" s="169">
        <f t="shared" si="96"/>
        <v>67</v>
      </c>
      <c r="DM13" s="395">
        <f>IF($B13&lt;=Main!$B$10,0,HLOOKUP(DL13,ReplacementRates!$V$3:$AZ$56,ReplacementRates!$A14-3,1)*IF(Main!$B$29=0,Main!$B$32*$B13,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N13" s="337">
        <f ca="1">DM13*IF($B13=Salary!$B13,Salary!$J13,"")</f>
        <v>13132.223598106828</v>
      </c>
      <c r="DO13" s="338">
        <f ca="1">IF($B13&lt;Main!$B$10,0,(VLOOKUP(DL13,'Survival Probability'!$A$3:$F$98,6)/(1+Main!$B$5)^(OptimumBenefits!DL13-OptimumBenefits!$A13))*(VLOOKUP(DL13,'Survival Probability'!$A$3:$F$98,3)/VLOOKUP($A13,'Survival Probability'!$A$3:$F$98,3)))</f>
        <v>1.5377558557088877</v>
      </c>
      <c r="DP13" s="228">
        <f t="shared" ca="1" si="43"/>
        <v>20194.153736467215</v>
      </c>
      <c r="DQ13" s="169">
        <f t="shared" si="96"/>
        <v>68</v>
      </c>
      <c r="DR13" s="395">
        <f>IF($B13&lt;=Main!$B$10,0,HLOOKUP(DQ13,ReplacementRates!$V$3:$AZ$56,ReplacementRates!$A14-3,1)*IF(Main!$B$29=0,Main!$B$32*$B13,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S13" s="337">
        <f ca="1">DR13*IF($B13=Salary!$B13,Salary!$J13,"")</f>
        <v>13132.223598106828</v>
      </c>
      <c r="DT13" s="338">
        <f ca="1">IF($B13&lt;Main!$B$10,0,(VLOOKUP(DQ13,'Survival Probability'!$A$3:$F$98,6)/(1+Main!$B$5)^(OptimumBenefits!DQ13-OptimumBenefits!$A13))*(VLOOKUP(DQ13,'Survival Probability'!$A$3:$F$98,3)/VLOOKUP($A13,'Survival Probability'!$A$3:$F$98,3)))</f>
        <v>1.4056859931841197</v>
      </c>
      <c r="DU13" s="228">
        <f t="shared" ca="1" si="45"/>
        <v>18459.782771220729</v>
      </c>
      <c r="DV13" s="169">
        <f t="shared" si="96"/>
        <v>69</v>
      </c>
      <c r="DW13" s="395">
        <f>IF($B13&lt;=Main!$B$10,0,HLOOKUP(DV13,ReplacementRates!$V$3:$AZ$56,ReplacementRates!$A14-3,1)*IF(Main!$B$29=0,Main!$B$32*$B13,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X13" s="337">
        <f ca="1">DW13*IF($B13=Salary!$B13,Salary!$J13,"")</f>
        <v>13132.223598106828</v>
      </c>
      <c r="DY13" s="338">
        <f ca="1">IF($B13&lt;Main!$B$10,0,(VLOOKUP(DV13,'Survival Probability'!$A$3:$F$98,6)/(1+Main!$B$5)^(OptimumBenefits!DV13-OptimumBenefits!$A13))*(VLOOKUP(DV13,'Survival Probability'!$A$3:$F$98,3)/VLOOKUP($A13,'Survival Probability'!$A$3:$F$98,3)))</f>
        <v>1.2830239139151838</v>
      </c>
      <c r="DZ13" s="228">
        <f t="shared" ca="1" si="47"/>
        <v>16848.95691925236</v>
      </c>
      <c r="EA13" s="169">
        <f t="shared" si="96"/>
        <v>70</v>
      </c>
      <c r="EB13" s="395">
        <f>IF($B13&lt;=Main!$B$10,0,HLOOKUP(EA13,ReplacementRates!$V$3:$AZ$56,ReplacementRates!$A14-3,1)*IF(Main!$B$29=0,Main!$B$32*$B13,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C13" s="337">
        <f ca="1">EB13*IF($B13=Salary!$B13,Salary!$J13,"")</f>
        <v>13132.223598106828</v>
      </c>
      <c r="ED13" s="338">
        <f ca="1">IF($B13&lt;Main!$B$10,0,(VLOOKUP(EA13,'Survival Probability'!$A$3:$F$98,6)/(1+Main!$B$5)^(OptimumBenefits!EA13-OptimumBenefits!$A13))*(VLOOKUP(EA13,'Survival Probability'!$A$3:$F$98,3)/VLOOKUP($A13,'Survival Probability'!$A$3:$F$98,3)))</f>
        <v>1.1691605257681557</v>
      </c>
      <c r="EE13" s="228">
        <f t="shared" ca="1" si="49"/>
        <v>15353.67744646756</v>
      </c>
      <c r="EF13" s="169">
        <f t="shared" si="100"/>
        <v>71</v>
      </c>
      <c r="EG13" s="395">
        <f>IF($B13&lt;=Main!$B$10,0,HLOOKUP(EF13,ReplacementRates!$V$3:$AZ$56,ReplacementRates!$A14-3,1)*IF(Main!$B$29=0,Main!$B$32*$B13,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H13" s="337">
        <f ca="1">EG13*IF($B13=Salary!$B13,Salary!$J13,"")</f>
        <v>13132.223598106828</v>
      </c>
      <c r="EI13" s="338">
        <f ca="1">IF($B13&lt;Main!$B$10,0,(VLOOKUP(EF13,'Survival Probability'!$A$3:$F$98,6)/(1+Main!$B$5)^(OptimumBenefits!EF13-OptimumBenefits!$A13))*(VLOOKUP(EF13,'Survival Probability'!$A$3:$F$98,3)/VLOOKUP($A13,'Survival Probability'!$A$3:$F$98,3)))</f>
        <v>1.0635299269123342</v>
      </c>
      <c r="EJ13" s="228">
        <f t="shared" ca="1" si="51"/>
        <v>13966.512803490985</v>
      </c>
      <c r="EK13" s="169">
        <f t="shared" si="100"/>
        <v>72</v>
      </c>
      <c r="EL13" s="395">
        <f>IF($B13&lt;=Main!$B$10,0,HLOOKUP(EK13,ReplacementRates!$V$3:$AZ$56,ReplacementRates!$A14-3,1)*IF(Main!$B$29=0,Main!$B$32*$B13,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M13" s="337">
        <f ca="1">EL13*IF($B13=Salary!$B13,Salary!$J13,"")</f>
        <v>13132.223598106828</v>
      </c>
      <c r="EN13" s="338">
        <f ca="1">IF($B13&lt;Main!$B$10,0,(VLOOKUP(EK13,'Survival Probability'!$A$3:$F$98,6)/(1+Main!$B$5)^(OptimumBenefits!EK13-OptimumBenefits!$A13))*(VLOOKUP(EK13,'Survival Probability'!$A$3:$F$98,3)/VLOOKUP($A13,'Survival Probability'!$A$3:$F$98,3)))</f>
        <v>0.96560494506314942</v>
      </c>
      <c r="EO13" s="228">
        <f t="shared" ca="1" si="53"/>
        <v>12680.540046006938</v>
      </c>
      <c r="EP13" s="169">
        <f t="shared" si="100"/>
        <v>73</v>
      </c>
      <c r="EQ13" s="395">
        <f>IF($B13&lt;=Main!$B$10,0,HLOOKUP(EP13,ReplacementRates!$V$3:$AZ$56,ReplacementRates!$A14-3,1)*IF(Main!$B$29=0,Main!$B$32*$B13,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R13" s="337">
        <f ca="1">EQ13*IF($B13=Salary!$B13,Salary!$J13,"")</f>
        <v>13132.223598106828</v>
      </c>
      <c r="ES13" s="338">
        <f ca="1">IF($B13&lt;Main!$B$10,0,(VLOOKUP(EP13,'Survival Probability'!$A$3:$F$98,6)/(1+Main!$B$5)^(OptimumBenefits!EP13-OptimumBenefits!$A13))*(VLOOKUP(EP13,'Survival Probability'!$A$3:$F$98,3)/VLOOKUP($A13,'Survival Probability'!$A$3:$F$98,3)))</f>
        <v>0.87489630609050273</v>
      </c>
      <c r="ET13" s="228">
        <f t="shared" ca="1" si="55"/>
        <v>11489.333916738195</v>
      </c>
      <c r="EU13" s="169">
        <f t="shared" si="100"/>
        <v>74</v>
      </c>
      <c r="EV13" s="395">
        <f>IF($B13&lt;=Main!$B$10,0,HLOOKUP(EU13,ReplacementRates!$V$3:$AZ$56,ReplacementRates!$A14-3,1)*IF(Main!$B$29=0,Main!$B$32*$B13,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W13" s="337">
        <f ca="1">EV13*IF($B13=Salary!$B13,Salary!$J13,"")</f>
        <v>13132.223598106828</v>
      </c>
      <c r="EX13" s="338">
        <f ca="1">IF($B13&lt;Main!$B$10,0,(VLOOKUP(EU13,'Survival Probability'!$A$3:$F$98,6)/(1+Main!$B$5)^(OptimumBenefits!EU13-OptimumBenefits!$A13))*(VLOOKUP(EU13,'Survival Probability'!$A$3:$F$98,3)/VLOOKUP($A13,'Survival Probability'!$A$3:$F$98,3)))</f>
        <v>0.79094768055335307</v>
      </c>
      <c r="EY13" s="228">
        <f t="shared" ca="1" si="57"/>
        <v>10386.901795430604</v>
      </c>
      <c r="EZ13" s="169">
        <f t="shared" si="104"/>
        <v>75</v>
      </c>
      <c r="FA13" s="395">
        <f>IF($B13&lt;=Main!$B$10,0,HLOOKUP(EZ13,ReplacementRates!$V$3:$AZ$56,ReplacementRates!$A14-3,1)*IF(Main!$B$29=0,Main!$B$32*$B13,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B13" s="337">
        <f ca="1">FA13*IF($B13=Salary!$B13,Salary!$J13,"")</f>
        <v>13132.223598106828</v>
      </c>
      <c r="FC13" s="338">
        <f ca="1">IF($B13&lt;Main!$B$10,0,(VLOOKUP(EZ13,'Survival Probability'!$A$3:$F$98,6)/(1+Main!$B$5)^(OptimumBenefits!EZ13-OptimumBenefits!$A13))*(VLOOKUP(EZ13,'Survival Probability'!$A$3:$F$98,3)/VLOOKUP($A13,'Survival Probability'!$A$3:$F$98,3)))</f>
        <v>0.71333485000990637</v>
      </c>
      <c r="FD13" s="228">
        <f t="shared" ca="1" si="59"/>
        <v>9367.6727506520874</v>
      </c>
      <c r="FE13" s="169">
        <f t="shared" si="104"/>
        <v>76</v>
      </c>
      <c r="FF13" s="395">
        <f>IF($B13&lt;=Main!$B$10,0,HLOOKUP(FE13,ReplacementRates!$V$3:$AZ$56,ReplacementRates!$A14-3,1)*IF(Main!$B$29=0,Main!$B$32*$B13,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G13" s="337">
        <f ca="1">FF13*IF($B13=Salary!$B13,Salary!$J13,"")</f>
        <v>13132.223598106828</v>
      </c>
      <c r="FH13" s="338">
        <f ca="1">IF($B13&lt;Main!$B$10,0,(VLOOKUP(FE13,'Survival Probability'!$A$3:$F$98,6)/(1+Main!$B$5)^(OptimumBenefits!FE13-OptimumBenefits!$A13))*(VLOOKUP(FE13,'Survival Probability'!$A$3:$F$98,3)/VLOOKUP($A13,'Survival Probability'!$A$3:$F$98,3)))</f>
        <v>0.64166372641566194</v>
      </c>
      <c r="FI13" s="228">
        <f t="shared" ca="1" si="61"/>
        <v>8426.4715300849184</v>
      </c>
      <c r="FJ13" s="169">
        <f t="shared" si="104"/>
        <v>77</v>
      </c>
      <c r="FK13" s="395">
        <f>IF($B13&lt;=Main!$B$10,0,HLOOKUP(FJ13,ReplacementRates!$V$3:$AZ$56,ReplacementRates!$A14-3,1)*IF(Main!$B$29=0,Main!$B$32*$B13,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L13" s="337">
        <f ca="1">FK13*IF($B13=Salary!$B13,Salary!$J13,"")</f>
        <v>13132.223598106828</v>
      </c>
      <c r="FM13" s="338">
        <f ca="1">IF($B13&lt;Main!$B$10,0,(VLOOKUP(FJ13,'Survival Probability'!$A$3:$F$98,6)/(1+Main!$B$5)^(OptimumBenefits!FJ13-OptimumBenefits!$A13))*(VLOOKUP(FJ13,'Survival Probability'!$A$3:$F$98,3)/VLOOKUP($A13,'Survival Probability'!$A$3:$F$98,3)))</f>
        <v>0.57556504393006247</v>
      </c>
      <c r="FN13" s="228">
        <f t="shared" ca="1" si="63"/>
        <v>7558.4488521437597</v>
      </c>
      <c r="FO13" s="169">
        <f t="shared" si="104"/>
        <v>78</v>
      </c>
      <c r="FP13" s="395">
        <f>IF($B13&lt;=Main!$B$10,0,HLOOKUP(FO13,ReplacementRates!$V$3:$AZ$56,ReplacementRates!$A14-3,1)*IF(Main!$B$29=0,Main!$B$32*$B13,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Q13" s="337">
        <f ca="1">FP13*IF($B13=Salary!$B13,Salary!$J13,"")</f>
        <v>13132.223598106828</v>
      </c>
      <c r="FR13" s="338">
        <f ca="1">IF($B13&lt;Main!$B$10,0,(VLOOKUP(FO13,'Survival Probability'!$A$3:$F$98,6)/(1+Main!$B$5)^(OptimumBenefits!FO13-OptimumBenefits!$A13))*(VLOOKUP(FO13,'Survival Probability'!$A$3:$F$98,3)/VLOOKUP($A13,'Survival Probability'!$A$3:$F$98,3)))</f>
        <v>0.51469452772155633</v>
      </c>
      <c r="FS13" s="228">
        <f t="shared" ca="1" si="65"/>
        <v>6759.0836227614709</v>
      </c>
      <c r="FT13" s="169">
        <f t="shared" si="108"/>
        <v>79</v>
      </c>
      <c r="FU13" s="395">
        <f>IF($B13&lt;=Main!$B$10,0,HLOOKUP(FT13,ReplacementRates!$V$3:$AZ$56,ReplacementRates!$A14-3,1)*IF(Main!$B$29=0,Main!$B$32*$B13,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V13" s="337">
        <f ca="1">FU13*IF($B13=Salary!$B13,Salary!$J13,"")</f>
        <v>13132.223598106828</v>
      </c>
      <c r="FW13" s="338">
        <f ca="1">IF($B13&lt;Main!$B$10,0,(VLOOKUP(FT13,'Survival Probability'!$A$3:$F$98,6)/(1+Main!$B$5)^(OptimumBenefits!FT13-OptimumBenefits!$A13))*(VLOOKUP(FT13,'Survival Probability'!$A$3:$F$98,3)/VLOOKUP($A13,'Survival Probability'!$A$3:$F$98,3)))</f>
        <v>0.45873126813439774</v>
      </c>
      <c r="FX13" s="228">
        <f t="shared" ca="1" si="67"/>
        <v>6024.1615845840088</v>
      </c>
      <c r="FY13" s="169">
        <f t="shared" si="108"/>
        <v>80</v>
      </c>
      <c r="FZ13" s="395">
        <f>IF($B13&lt;=Main!$B$10,0,HLOOKUP(FY13,ReplacementRates!$V$3:$AZ$56,ReplacementRates!$A14-3,1)*IF(Main!$B$29=0,Main!$B$32*$B13,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A13" s="337">
        <f ca="1">FZ13*IF($B13=Salary!$B13,Salary!$J13,"")</f>
        <v>13132.223598106828</v>
      </c>
      <c r="GB13" s="338">
        <f ca="1">IF($B13&lt;Main!$B$10,0,(VLOOKUP(FY13,'Survival Probability'!$A$3:$F$98,6)/(1+Main!$B$5)^(OptimumBenefits!FY13-OptimumBenefits!$A13))*(VLOOKUP(FY13,'Survival Probability'!$A$3:$F$98,3)/VLOOKUP($A13,'Survival Probability'!$A$3:$F$98,3)))</f>
        <v>0.40737808449674368</v>
      </c>
      <c r="GC13" s="228">
        <f t="shared" ca="1" si="69"/>
        <v>5349.7800945796944</v>
      </c>
      <c r="GD13" s="169">
        <f t="shared" si="108"/>
        <v>81</v>
      </c>
      <c r="GE13" s="395">
        <f>IF($B13&lt;=Main!$B$10,0,HLOOKUP(GD13,ReplacementRates!$V$3:$AZ$56,ReplacementRates!$A14-3,1)*IF(Main!$B$29=0,Main!$B$32*$B13,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F13" s="337">
        <f ca="1">GE13*IF($B13=Salary!$B13,Salary!$J13,"")</f>
        <v>13132.223598106828</v>
      </c>
      <c r="GG13" s="338">
        <f ca="1">IF($B13&lt;Main!$B$10,0,(VLOOKUP(GD13,'Survival Probability'!$A$3:$F$98,6)/(1+Main!$B$5)^(OptimumBenefits!GD13-OptimumBenefits!$A13))*(VLOOKUP(GD13,'Survival Probability'!$A$3:$F$98,3)/VLOOKUP($A13,'Survival Probability'!$A$3:$F$98,3)))</f>
        <v>0.36035519871867139</v>
      </c>
      <c r="GH13" s="228">
        <f t="shared" ca="1" si="71"/>
        <v>4732.2650443138118</v>
      </c>
      <c r="GI13" s="169">
        <f t="shared" si="108"/>
        <v>82</v>
      </c>
      <c r="GJ13" s="395">
        <f>IF($B13&lt;=Main!$B$10,0,HLOOKUP(GI13,ReplacementRates!$V$3:$AZ$56,ReplacementRates!$A14-3,1)*IF(Main!$B$29=0,Main!$B$32*$B13,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K13" s="337">
        <f ca="1">GJ13*IF($B13=Salary!$B13,Salary!$J13,"")</f>
        <v>13132.223598106828</v>
      </c>
      <c r="GL13" s="338">
        <f ca="1">IF($B13&lt;Main!$B$10,0,(VLOOKUP(GI13,'Survival Probability'!$A$3:$F$98,6)/(1+Main!$B$5)^(OptimumBenefits!GI13-OptimumBenefits!$A13))*(VLOOKUP(GI13,'Survival Probability'!$A$3:$F$98,3)/VLOOKUP($A13,'Survival Probability'!$A$3:$F$98,3)))</f>
        <v>0.31739979804927204</v>
      </c>
      <c r="GM13" s="228">
        <f t="shared" ca="1" si="73"/>
        <v>4168.1651179769915</v>
      </c>
      <c r="GN13" s="384"/>
      <c r="GO13" s="384"/>
      <c r="GP13" s="385"/>
      <c r="GQ13" s="386"/>
      <c r="GR13" s="387"/>
      <c r="GS13" s="384"/>
      <c r="GT13" s="384"/>
      <c r="GU13" s="385"/>
      <c r="GV13" s="386"/>
      <c r="GW13" s="387"/>
      <c r="GX13" s="384"/>
      <c r="GY13" s="384"/>
      <c r="GZ13" s="385"/>
      <c r="HA13" s="386"/>
      <c r="HB13" s="387"/>
      <c r="HC13" s="384"/>
      <c r="HD13" s="384"/>
      <c r="HE13" s="385"/>
      <c r="HF13" s="386"/>
      <c r="HG13" s="387"/>
      <c r="HH13" s="384"/>
      <c r="HI13" s="384"/>
      <c r="HJ13" s="385"/>
      <c r="HK13" s="386"/>
      <c r="HL13" s="387"/>
      <c r="HM13" s="384"/>
      <c r="HN13" s="384"/>
      <c r="HO13" s="385"/>
      <c r="HP13" s="386"/>
      <c r="HQ13" s="387"/>
      <c r="HR13" s="384"/>
      <c r="HS13" s="384"/>
      <c r="HT13" s="385"/>
      <c r="HU13" s="386"/>
      <c r="HV13" s="387"/>
      <c r="HW13" s="384"/>
      <c r="HX13" s="384"/>
      <c r="HY13" s="385"/>
      <c r="HZ13" s="386"/>
      <c r="IA13" s="387"/>
      <c r="IB13" s="384"/>
      <c r="IC13" s="384"/>
      <c r="ID13" s="385"/>
      <c r="IE13" s="386"/>
      <c r="IF13" s="387"/>
      <c r="IG13" s="384"/>
      <c r="IH13" s="384"/>
      <c r="II13" s="385"/>
      <c r="IJ13" s="386"/>
      <c r="IK13" s="387"/>
      <c r="IL13" s="384"/>
      <c r="IM13" s="384"/>
      <c r="IN13" s="385"/>
      <c r="IO13" s="386"/>
      <c r="IP13" s="387"/>
      <c r="IQ13" s="384"/>
      <c r="IR13" s="384"/>
      <c r="IS13" s="385"/>
      <c r="IT13" s="386"/>
      <c r="IU13" s="387"/>
      <c r="IV13" s="384"/>
      <c r="IW13" s="384"/>
      <c r="IX13" s="385"/>
      <c r="IY13" s="386"/>
      <c r="IZ13" s="387"/>
      <c r="JA13" s="384"/>
      <c r="JB13" s="384"/>
      <c r="JC13" s="385"/>
      <c r="JD13" s="386"/>
      <c r="JE13" s="387"/>
      <c r="JF13" s="384"/>
      <c r="JG13" s="384"/>
      <c r="JH13" s="385"/>
      <c r="JI13" s="386"/>
      <c r="JJ13" s="387"/>
      <c r="JK13" s="384"/>
      <c r="JL13" s="384"/>
      <c r="JM13" s="385"/>
      <c r="JN13" s="386"/>
      <c r="JO13" s="387"/>
      <c r="JP13" s="384"/>
      <c r="JQ13" s="384"/>
      <c r="JR13" s="385"/>
      <c r="JS13" s="386"/>
      <c r="JT13" s="387"/>
      <c r="JU13" s="384"/>
      <c r="JV13" s="384"/>
      <c r="JW13" s="385"/>
      <c r="JX13" s="386"/>
      <c r="JY13" s="387"/>
      <c r="JZ13" s="384"/>
      <c r="KA13" s="384"/>
      <c r="KB13" s="385"/>
      <c r="KC13" s="386"/>
      <c r="KD13" s="387"/>
      <c r="KE13" s="384"/>
      <c r="KF13" s="384"/>
      <c r="KG13" s="385"/>
      <c r="KH13" s="386"/>
      <c r="KI13" s="387"/>
    </row>
    <row r="14" spans="1:295">
      <c r="A14" s="172">
        <f t="shared" si="112"/>
        <v>39</v>
      </c>
      <c r="B14" s="172">
        <v>12</v>
      </c>
      <c r="C14" s="383">
        <f t="shared" ca="1" si="0"/>
        <v>64</v>
      </c>
      <c r="D14" s="422">
        <f t="shared" ca="1" si="115"/>
        <v>29801.171026391974</v>
      </c>
      <c r="E14" s="217">
        <v>14100.504155396602</v>
      </c>
      <c r="F14" s="169">
        <f t="shared" si="113"/>
        <v>45</v>
      </c>
      <c r="G14" s="395">
        <f>IF($B14&lt;=Main!$B$10,0,HLOOKUP(F14,ReplacementRates!$V$3:$AZ$56,ReplacementRates!$A15-3,1)*IF(Main!$B$29=0,Main!$B$32*$B14,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H14" s="337">
        <f ca="1">G14*IF($B14=Salary!$B14,Salary!$J14,"")</f>
        <v>0</v>
      </c>
      <c r="I14" s="338">
        <f ca="1">IF($B14&lt;Main!$B$10,0,(VLOOKUP(F14,'Survival Probability'!$A$3:$F$98,6)/(1+Main!$B$5)^(OptimumBenefits!F14-OptimumBenefits!$A14))*(VLOOKUP(F14,'Survival Probability'!$A$3:$F$98,3)/VLOOKUP($A14,'Survival Probability'!$A$3:$F$98,3)))</f>
        <v>9.4122180712339567</v>
      </c>
      <c r="J14" s="228">
        <f t="shared" ca="1" si="116"/>
        <v>0</v>
      </c>
      <c r="K14" s="169">
        <f t="shared" si="114"/>
        <v>46</v>
      </c>
      <c r="L14" s="395">
        <f>IF($B14&lt;=Main!$B$10,0,HLOOKUP(K14,ReplacementRates!$V$3:$AZ$56,ReplacementRates!$A15-3,1)*IF(Main!$B$29=0,Main!$B$32*$B14,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M14" s="337">
        <f ca="1">L14*IF($B14=Salary!$B14,Salary!$J14,"")</f>
        <v>0</v>
      </c>
      <c r="N14" s="338">
        <f ca="1">IF($B14&lt;Main!$B$10,0,(VLOOKUP(K14,'Survival Probability'!$A$3:$F$98,6)/(1+Main!$B$5)^(OptimumBenefits!K14-OptimumBenefits!$A14))*(VLOOKUP(K14,'Survival Probability'!$A$3:$F$98,3)/VLOOKUP($A14,'Survival Probability'!$A$3:$F$98,3)))</f>
        <v>8.7482563534610858</v>
      </c>
      <c r="O14" s="228">
        <f t="shared" ca="1" si="117"/>
        <v>0</v>
      </c>
      <c r="P14" s="169">
        <f t="shared" si="76"/>
        <v>47</v>
      </c>
      <c r="Q14" s="395">
        <f>IF($B14&lt;=Main!$B$10,0,HLOOKUP(P14,ReplacementRates!$V$3:$AZ$56,ReplacementRates!$A15-3,1)*IF(Main!$B$29=0,Main!$B$32*$B14,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R14" s="337">
        <f ca="1">Q14*IF($B14=Salary!$B14,Salary!$J14,"")</f>
        <v>0</v>
      </c>
      <c r="S14" s="338">
        <f ca="1">IF($B14&lt;Main!$B$10,0,(VLOOKUP(P14,'Survival Probability'!$A$3:$F$98,6)/(1+Main!$B$5)^(OptimumBenefits!P14-OptimumBenefits!$A14))*(VLOOKUP(P14,'Survival Probability'!$A$3:$F$98,3)/VLOOKUP($A14,'Survival Probability'!$A$3:$F$98,3)))</f>
        <v>8.1281463085060075</v>
      </c>
      <c r="T14" s="228">
        <f t="shared" ca="1" si="3"/>
        <v>0</v>
      </c>
      <c r="U14" s="169">
        <f t="shared" si="76"/>
        <v>48</v>
      </c>
      <c r="V14" s="395">
        <f>IF($B14&lt;=Main!$B$10,0,HLOOKUP(U14,ReplacementRates!$V$3:$AZ$56,ReplacementRates!$A15-3,1)*IF(Main!$B$29=0,Main!$B$32*$B14,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W14" s="337">
        <f ca="1">V14*IF($B14=Salary!$B14,Salary!$J14,"")</f>
        <v>0</v>
      </c>
      <c r="X14" s="338">
        <f ca="1">IF($B14&lt;Main!$B$10,0,(VLOOKUP(U14,'Survival Probability'!$A$3:$F$98,6)/(1+Main!$B$5)^(OptimumBenefits!U14-OptimumBenefits!$A14))*(VLOOKUP(U14,'Survival Probability'!$A$3:$F$98,3)/VLOOKUP($A14,'Survival Probability'!$A$3:$F$98,3)))</f>
        <v>7.5490090138119292</v>
      </c>
      <c r="Y14" s="228">
        <f t="shared" ca="1" si="5"/>
        <v>0</v>
      </c>
      <c r="Z14" s="169">
        <f t="shared" si="76"/>
        <v>49</v>
      </c>
      <c r="AA14" s="395">
        <f>IF($B14&lt;=Main!$B$10,0,HLOOKUP(Z14,ReplacementRates!$V$3:$AZ$56,ReplacementRates!$A15-3,1)*IF(Main!$B$29=0,Main!$B$32*$B14,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B14" s="337">
        <f ca="1">AA14*IF($B14=Salary!$B14,Salary!$J14,"")</f>
        <v>0</v>
      </c>
      <c r="AC14" s="338">
        <f ca="1">IF($B14&lt;Main!$B$10,0,(VLOOKUP(Z14,'Survival Probability'!$A$3:$F$98,6)/(1+Main!$B$5)^(OptimumBenefits!Z14-OptimumBenefits!$A14))*(VLOOKUP(Z14,'Survival Probability'!$A$3:$F$98,3)/VLOOKUP($A14,'Survival Probability'!$A$3:$F$98,3)))</f>
        <v>7.0081539508840436</v>
      </c>
      <c r="AD14" s="228">
        <f t="shared" ca="1" si="7"/>
        <v>0</v>
      </c>
      <c r="AE14" s="169">
        <f t="shared" si="76"/>
        <v>50</v>
      </c>
      <c r="AF14" s="395">
        <f>IF($B14&lt;=Main!$B$10,0,HLOOKUP(AE14,ReplacementRates!$V$3:$AZ$56,ReplacementRates!$A15-3,1)*IF(Main!$B$29=0,Main!$B$32*$B14,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G14" s="337">
        <f ca="1">AF14*IF($B14=Salary!$B14,Salary!$J14,"")</f>
        <v>0</v>
      </c>
      <c r="AH14" s="338">
        <f ca="1">IF($B14&lt;Main!$B$10,0,(VLOOKUP(AE14,'Survival Probability'!$A$3:$F$98,6)/(1+Main!$B$5)^(OptimumBenefits!AE14-OptimumBenefits!$A14))*(VLOOKUP(AE14,'Survival Probability'!$A$3:$F$98,3)/VLOOKUP($A14,'Survival Probability'!$A$3:$F$98,3)))</f>
        <v>6.5030704991325052</v>
      </c>
      <c r="AI14" s="228">
        <f t="shared" ca="1" si="9"/>
        <v>0</v>
      </c>
      <c r="AJ14" s="169">
        <f t="shared" si="80"/>
        <v>51</v>
      </c>
      <c r="AK14" s="395">
        <f>IF($B14&lt;=Main!$B$10,0,HLOOKUP(AJ14,ReplacementRates!$V$3:$AZ$56,ReplacementRates!$A15-3,1)*IF(Main!$B$29=0,Main!$B$32*$B14,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L14" s="337">
        <f ca="1">AK14*IF($B14=Salary!$B14,Salary!$J14,"")</f>
        <v>0</v>
      </c>
      <c r="AM14" s="338">
        <f ca="1">IF($B14&lt;Main!$B$10,0,(VLOOKUP(AJ14,'Survival Probability'!$A$3:$F$98,6)/(1+Main!$B$5)^(OptimumBenefits!AJ14-OptimumBenefits!$A14))*(VLOOKUP(AJ14,'Survival Probability'!$A$3:$F$98,3)/VLOOKUP($A14,'Survival Probability'!$A$3:$F$98,3)))</f>
        <v>6.031413822706635</v>
      </c>
      <c r="AN14" s="228">
        <f t="shared" ca="1" si="11"/>
        <v>0</v>
      </c>
      <c r="AO14" s="169">
        <f t="shared" si="80"/>
        <v>52</v>
      </c>
      <c r="AP14" s="395">
        <f>IF($B14&lt;=Main!$B$10,0,HLOOKUP(AO14,ReplacementRates!$V$3:$AZ$56,ReplacementRates!$A15-3,1)*IF(Main!$B$29=0,Main!$B$32*$B14,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Q14" s="337">
        <f ca="1">AP14*IF($B14=Salary!$B14,Salary!$J14,"")</f>
        <v>0</v>
      </c>
      <c r="AR14" s="338">
        <f ca="1">IF($B14&lt;Main!$B$10,0,(VLOOKUP(AO14,'Survival Probability'!$A$3:$F$98,6)/(1+Main!$B$5)^(OptimumBenefits!AO14-OptimumBenefits!$A14))*(VLOOKUP(AO14,'Survival Probability'!$A$3:$F$98,3)/VLOOKUP($A14,'Survival Probability'!$A$3:$F$98,3)))</f>
        <v>5.5912945101392406</v>
      </c>
      <c r="AS14" s="228">
        <f t="shared" ca="1" si="13"/>
        <v>0</v>
      </c>
      <c r="AT14" s="169">
        <f t="shared" si="80"/>
        <v>53</v>
      </c>
      <c r="AU14" s="395">
        <f>IF($B14&lt;=Main!$B$10,0,HLOOKUP(AT14,ReplacementRates!$V$3:$AZ$56,ReplacementRates!$A15-3,1)*IF(Main!$B$29=0,Main!$B$32*$B14,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V14" s="337">
        <f ca="1">AU14*IF($B14=Salary!$B14,Salary!$J14,"")</f>
        <v>0</v>
      </c>
      <c r="AW14" s="338">
        <f ca="1">IF($B14&lt;Main!$B$10,0,(VLOOKUP(AT14,'Survival Probability'!$A$3:$F$98,6)/(1+Main!$B$5)^(OptimumBenefits!AT14-OptimumBenefits!$A14))*(VLOOKUP(AT14,'Survival Probability'!$A$3:$F$98,3)/VLOOKUP($A14,'Survival Probability'!$A$3:$F$98,3)))</f>
        <v>5.1806425574303168</v>
      </c>
      <c r="AX14" s="228">
        <f t="shared" ca="1" si="15"/>
        <v>0</v>
      </c>
      <c r="AY14" s="169">
        <f t="shared" si="80"/>
        <v>54</v>
      </c>
      <c r="AZ14" s="395">
        <f>IF($B14&lt;=Main!$B$10,0,HLOOKUP(AY14,ReplacementRates!$V$3:$AZ$56,ReplacementRates!$A15-3,1)*IF(Main!$B$29=0,Main!$B$32*$B14,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A14" s="337">
        <f ca="1">AZ14*IF($B14=Salary!$B14,Salary!$J14,"")</f>
        <v>0</v>
      </c>
      <c r="BB14" s="338">
        <f ca="1">IF($B14&lt;Main!$B$10,0,(VLOOKUP(AY14,'Survival Probability'!$A$3:$F$98,6)/(1+Main!$B$5)^(OptimumBenefits!AY14-OptimumBenefits!$A14))*(VLOOKUP(AY14,'Survival Probability'!$A$3:$F$98,3)/VLOOKUP($A14,'Survival Probability'!$A$3:$F$98,3)))</f>
        <v>4.7975259579839964</v>
      </c>
      <c r="BC14" s="228">
        <f t="shared" ca="1" si="17"/>
        <v>0</v>
      </c>
      <c r="BD14" s="169">
        <f t="shared" si="84"/>
        <v>55</v>
      </c>
      <c r="BE14" s="395">
        <f>IF($B14&lt;=Main!$B$10,0,HLOOKUP(BD14,ReplacementRates!$V$3:$AZ$56,ReplacementRates!$A15-3,1)*IF(Main!$B$29=0,Main!$B$32*$B14,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F14" s="337">
        <f ca="1">BE14*IF($B14=Salary!$B14,Salary!$J14,"")</f>
        <v>0</v>
      </c>
      <c r="BG14" s="338">
        <f ca="1">IF($B14&lt;Main!$B$10,0,(VLOOKUP(BD14,'Survival Probability'!$A$3:$F$98,6)/(1+Main!$B$5)^(OptimumBenefits!BD14-OptimumBenefits!$A14))*(VLOOKUP(BD14,'Survival Probability'!$A$3:$F$98,3)/VLOOKUP($A14,'Survival Probability'!$A$3:$F$98,3)))</f>
        <v>4.4401408600242993</v>
      </c>
      <c r="BH14" s="228">
        <f t="shared" ca="1" si="19"/>
        <v>0</v>
      </c>
      <c r="BI14" s="169">
        <f t="shared" si="84"/>
        <v>56</v>
      </c>
      <c r="BJ14" s="395">
        <f>IF($B14&lt;=Main!$B$10,0,HLOOKUP(BI14,ReplacementRates!$V$3:$AZ$56,ReplacementRates!$A15-3,1)*IF(Main!$B$29=0,Main!$B$32*$B14,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K14" s="337">
        <f ca="1">BJ14*IF($B14=Salary!$B14,Salary!$J14,"")</f>
        <v>0</v>
      </c>
      <c r="BL14" s="338">
        <f ca="1">IF($B14&lt;Main!$B$10,0,(VLOOKUP(BI14,'Survival Probability'!$A$3:$F$98,6)/(1+Main!$B$5)^(OptimumBenefits!BI14-OptimumBenefits!$A14))*(VLOOKUP(BI14,'Survival Probability'!$A$3:$F$98,3)/VLOOKUP($A14,'Survival Probability'!$A$3:$F$98,3)))</f>
        <v>4.1068042257310955</v>
      </c>
      <c r="BM14" s="228">
        <f t="shared" ca="1" si="21"/>
        <v>0</v>
      </c>
      <c r="BN14" s="169">
        <f t="shared" si="84"/>
        <v>57</v>
      </c>
      <c r="BO14" s="395">
        <f>IF($B14&lt;=Main!$B$10,0,HLOOKUP(BN14,ReplacementRates!$V$3:$AZ$56,ReplacementRates!$A15-3,1)*IF(Main!$B$29=0,Main!$B$32*$B14,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P14" s="337">
        <f ca="1">BO14*IF($B14=Salary!$B14,Salary!$J14,"")</f>
        <v>0</v>
      </c>
      <c r="BQ14" s="338">
        <f ca="1">IF($B14&lt;Main!$B$10,0,(VLOOKUP(BN14,'Survival Probability'!$A$3:$F$98,6)/(1+Main!$B$5)^(OptimumBenefits!BN14-OptimumBenefits!$A14))*(VLOOKUP(BN14,'Survival Probability'!$A$3:$F$98,3)/VLOOKUP($A14,'Survival Probability'!$A$3:$F$98,3)))</f>
        <v>3.7959436686154198</v>
      </c>
      <c r="BR14" s="228">
        <f t="shared" ca="1" si="23"/>
        <v>0</v>
      </c>
      <c r="BS14" s="169">
        <f t="shared" si="84"/>
        <v>58</v>
      </c>
      <c r="BT14" s="395">
        <f>IF($B14&lt;=Main!$B$10,0,HLOOKUP(BS14,ReplacementRates!$V$3:$AZ$56,ReplacementRates!$A15-3,1)*IF(Main!$B$29=0,Main!$B$32*$B14,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U14" s="337">
        <f ca="1">BT14*IF($B14=Salary!$B14,Salary!$J14,"")</f>
        <v>0</v>
      </c>
      <c r="BV14" s="338">
        <f ca="1">IF($B14&lt;Main!$B$10,0,(VLOOKUP(BS14,'Survival Probability'!$A$3:$F$98,6)/(1+Main!$B$5)^(OptimumBenefits!BS14-OptimumBenefits!$A14))*(VLOOKUP(BS14,'Survival Probability'!$A$3:$F$98,3)/VLOOKUP($A14,'Survival Probability'!$A$3:$F$98,3)))</f>
        <v>3.5060903472234193</v>
      </c>
      <c r="BW14" s="228">
        <f t="shared" ca="1" si="25"/>
        <v>0</v>
      </c>
      <c r="BX14" s="169">
        <f t="shared" si="88"/>
        <v>59</v>
      </c>
      <c r="BY14" s="395">
        <f>IF($B14&lt;=Main!$B$10,0,HLOOKUP(BX14,ReplacementRates!$V$3:$AZ$56,ReplacementRates!$A15-3,1)*IF(Main!$B$29=0,Main!$B$32*$B14,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Z14" s="337">
        <f ca="1">BY14*IF($B14=Salary!$B14,Salary!$J14,"")</f>
        <v>0</v>
      </c>
      <c r="CA14" s="338">
        <f ca="1">IF($B14&lt;Main!$B$10,0,(VLOOKUP(BX14,'Survival Probability'!$A$3:$F$98,6)/(1+Main!$B$5)^(OptimumBenefits!BX14-OptimumBenefits!$A14))*(VLOOKUP(BX14,'Survival Probability'!$A$3:$F$98,3)/VLOOKUP($A14,'Survival Probability'!$A$3:$F$98,3)))</f>
        <v>3.2358702258753178</v>
      </c>
      <c r="CB14" s="228">
        <f t="shared" ca="1" si="27"/>
        <v>0</v>
      </c>
      <c r="CC14" s="169">
        <f t="shared" si="88"/>
        <v>60</v>
      </c>
      <c r="CD14" s="395">
        <f>IF($B14&lt;=Main!$B$10,0,HLOOKUP(CC14,ReplacementRates!$V$3:$AZ$56,ReplacementRates!$A15-3,1)*IF(Main!$B$29=0,Main!$B$32*$B14,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0.12600000000000003</v>
      </c>
      <c r="CE14" s="337">
        <f ca="1">CD14*IF($B14=Salary!$B14,Salary!$J14,"")</f>
        <v>9089.8864069077645</v>
      </c>
      <c r="CF14" s="338">
        <f ca="1">IF($B14&lt;Main!$B$10,0,(VLOOKUP(CC14,'Survival Probability'!$A$3:$F$98,6)/(1+Main!$B$5)^(OptimumBenefits!CC14-OptimumBenefits!$A14))*(VLOOKUP(CC14,'Survival Probability'!$A$3:$F$98,3)/VLOOKUP($A14,'Survival Probability'!$A$3:$F$98,3)))</f>
        <v>2.9839983509544696</v>
      </c>
      <c r="CG14" s="228">
        <f t="shared" ca="1" si="29"/>
        <v>27124.206048576219</v>
      </c>
      <c r="CH14" s="169">
        <f t="shared" si="88"/>
        <v>61</v>
      </c>
      <c r="CI14" s="395">
        <f>IF($B14&lt;=Main!$B$10,0,HLOOKUP(CH14,ReplacementRates!$V$3:$AZ$56,ReplacementRates!$A15-3,1)*IF(Main!$B$29=0,Main!$B$32*$B14,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0.14280000000000001</v>
      </c>
      <c r="CJ14" s="337">
        <f ca="1">CI14*IF($B14=Salary!$B14,Salary!$J14,"")</f>
        <v>10301.871261162132</v>
      </c>
      <c r="CK14" s="338">
        <f ca="1">IF($B14&lt;Main!$B$10,0,(VLOOKUP(CH14,'Survival Probability'!$A$3:$F$98,6)/(1+Main!$B$5)^(OptimumBenefits!CH14-OptimumBenefits!$A14))*(VLOOKUP(CH14,'Survival Probability'!$A$3:$F$98,3)/VLOOKUP($A14,'Survival Probability'!$A$3:$F$98,3)))</f>
        <v>2.7492754640037802</v>
      </c>
      <c r="CL14" s="228">
        <f t="shared" ca="1" si="31"/>
        <v>28322.681891638731</v>
      </c>
      <c r="CM14" s="169">
        <f t="shared" si="88"/>
        <v>62</v>
      </c>
      <c r="CN14" s="395">
        <f>IF($B14&lt;=Main!$B$10,0,HLOOKUP(CM14,ReplacementRates!$V$3:$AZ$56,ReplacementRates!$A15-3,1)*IF(Main!$B$29=0,Main!$B$32*$B14,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0.15960000000000002</v>
      </c>
      <c r="CO14" s="337">
        <f ca="1">CN14*IF($B14=Salary!$B14,Salary!$J14,"")</f>
        <v>11513.8561154165</v>
      </c>
      <c r="CP14" s="338">
        <f ca="1">IF($B14&lt;Main!$B$10,0,(VLOOKUP(CM14,'Survival Probability'!$A$3:$F$98,6)/(1+Main!$B$5)^(OptimumBenefits!CM14-OptimumBenefits!$A14))*(VLOOKUP(CM14,'Survival Probability'!$A$3:$F$98,3)/VLOOKUP($A14,'Survival Probability'!$A$3:$F$98,3)))</f>
        <v>2.5307606262122215</v>
      </c>
      <c r="CQ14" s="228">
        <f t="shared" ca="1" si="33"/>
        <v>29138.813712768879</v>
      </c>
      <c r="CR14" s="169">
        <f t="shared" si="92"/>
        <v>63</v>
      </c>
      <c r="CS14" s="395">
        <f>IF($B14&lt;=Main!$B$10,0,HLOOKUP(CR14,ReplacementRates!$V$3:$AZ$56,ReplacementRates!$A15-3,1)*IF(Main!$B$29=0,Main!$B$32*$B14,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0.17640000000000003</v>
      </c>
      <c r="CT14" s="337">
        <f ca="1">CS14*IF($B14=Salary!$B14,Salary!$J14,"")</f>
        <v>12725.84096967087</v>
      </c>
      <c r="CU14" s="338">
        <f ca="1">IF($B14&lt;Main!$B$10,0,(VLOOKUP(CR14,'Survival Probability'!$A$3:$F$98,6)/(1+Main!$B$5)^(OptimumBenefits!CR14-OptimumBenefits!$A14))*(VLOOKUP(CR14,'Survival Probability'!$A$3:$F$98,3)/VLOOKUP($A14,'Survival Probability'!$A$3:$F$98,3)))</f>
        <v>2.3273853008071317</v>
      </c>
      <c r="CV14" s="228">
        <f t="shared" ca="1" si="35"/>
        <v>29617.935213221157</v>
      </c>
      <c r="CW14" s="169">
        <f t="shared" si="92"/>
        <v>64</v>
      </c>
      <c r="CX14" s="395">
        <f>IF($B14&lt;=Main!$B$10,0,HLOOKUP(CW14,ReplacementRates!$V$3:$AZ$56,ReplacementRates!$A15-3,1)*IF(Main!$B$29=0,Main!$B$32*$B14,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0.19320000000000004</v>
      </c>
      <c r="CY14" s="337">
        <f ca="1">CX14*IF($B14=Salary!$B14,Salary!$J14,"")</f>
        <v>13937.825823925239</v>
      </c>
      <c r="CZ14" s="338">
        <f ca="1">IF($B14&lt;Main!$B$10,0,(VLOOKUP(CW14,'Survival Probability'!$A$3:$F$98,6)/(1+Main!$B$5)^(OptimumBenefits!CW14-OptimumBenefits!$A14))*(VLOOKUP(CW14,'Survival Probability'!$A$3:$F$98,3)/VLOOKUP($A14,'Survival Probability'!$A$3:$F$98,3)))</f>
        <v>2.1381506271398663</v>
      </c>
      <c r="DA14" s="228">
        <f t="shared" ca="1" si="37"/>
        <v>29801.171026391974</v>
      </c>
      <c r="DB14" s="169">
        <f t="shared" si="92"/>
        <v>65</v>
      </c>
      <c r="DC14" s="395">
        <f>IF($B14&lt;=Main!$B$10,0,HLOOKUP(DB14,ReplacementRates!$V$3:$AZ$56,ReplacementRates!$A15-3,1)*IF(Main!$B$29=0,Main!$B$32*$B14,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D14" s="337">
        <f ca="1">DC14*IF($B14=Salary!$B14,Salary!$J14,"")</f>
        <v>15149.810678179605</v>
      </c>
      <c r="DE14" s="338">
        <f ca="1">IF($B14&lt;Main!$B$10,0,(VLOOKUP(DB14,'Survival Probability'!$A$3:$F$98,6)/(1+Main!$B$5)^(OptimumBenefits!DB14-OptimumBenefits!$A14))*(VLOOKUP(DB14,'Survival Probability'!$A$3:$F$98,3)/VLOOKUP($A14,'Survival Probability'!$A$3:$F$98,3)))</f>
        <v>1.9621231332117306</v>
      </c>
      <c r="DF14" s="228">
        <f t="shared" ca="1" si="39"/>
        <v>29725.793995434298</v>
      </c>
      <c r="DG14" s="169">
        <f t="shared" si="92"/>
        <v>66</v>
      </c>
      <c r="DH14" s="395">
        <f>IF($B14&lt;=Main!$B$10,0,HLOOKUP(DG14,ReplacementRates!$V$3:$AZ$56,ReplacementRates!$A15-3,1)*IF(Main!$B$29=0,Main!$B$32*$B14,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I14" s="337">
        <f ca="1">DH14*IF($B14=Salary!$B14,Salary!$J14,"")</f>
        <v>15149.810678179605</v>
      </c>
      <c r="DJ14" s="338">
        <f ca="1">IF($B14&lt;Main!$B$10,0,(VLOOKUP(DG14,'Survival Probability'!$A$3:$F$98,6)/(1+Main!$B$5)^(OptimumBenefits!DG14-OptimumBenefits!$A14))*(VLOOKUP(DG14,'Survival Probability'!$A$3:$F$98,3)/VLOOKUP($A14,'Survival Probability'!$A$3:$F$98,3)))</f>
        <v>1.7984336680285318</v>
      </c>
      <c r="DK14" s="228">
        <f t="shared" ca="1" si="41"/>
        <v>27245.929587896364</v>
      </c>
      <c r="DL14" s="169">
        <f t="shared" si="96"/>
        <v>67</v>
      </c>
      <c r="DM14" s="395">
        <f>IF($B14&lt;=Main!$B$10,0,HLOOKUP(DL14,ReplacementRates!$V$3:$AZ$56,ReplacementRates!$A15-3,1)*IF(Main!$B$29=0,Main!$B$32*$B14,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N14" s="337">
        <f ca="1">DM14*IF($B14=Salary!$B14,Salary!$J14,"")</f>
        <v>15149.810678179605</v>
      </c>
      <c r="DO14" s="338">
        <f ca="1">IF($B14&lt;Main!$B$10,0,(VLOOKUP(DL14,'Survival Probability'!$A$3:$F$98,6)/(1+Main!$B$5)^(OptimumBenefits!DL14-OptimumBenefits!$A14))*(VLOOKUP(DL14,'Survival Probability'!$A$3:$F$98,3)/VLOOKUP($A14,'Survival Probability'!$A$3:$F$98,3)))</f>
        <v>1.6462709536683047</v>
      </c>
      <c r="DP14" s="228">
        <f t="shared" ca="1" si="43"/>
        <v>24940.693273061002</v>
      </c>
      <c r="DQ14" s="169">
        <f t="shared" si="96"/>
        <v>68</v>
      </c>
      <c r="DR14" s="395">
        <f>IF($B14&lt;=Main!$B$10,0,HLOOKUP(DQ14,ReplacementRates!$V$3:$AZ$56,ReplacementRates!$A15-3,1)*IF(Main!$B$29=0,Main!$B$32*$B14,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S14" s="337">
        <f ca="1">DR14*IF($B14=Salary!$B14,Salary!$J14,"")</f>
        <v>15149.810678179605</v>
      </c>
      <c r="DT14" s="338">
        <f ca="1">IF($B14&lt;Main!$B$10,0,(VLOOKUP(DQ14,'Survival Probability'!$A$3:$F$98,6)/(1+Main!$B$5)^(OptimumBenefits!DQ14-OptimumBenefits!$A14))*(VLOOKUP(DQ14,'Survival Probability'!$A$3:$F$98,3)/VLOOKUP($A14,'Survival Probability'!$A$3:$F$98,3)))</f>
        <v>1.5048812930649555</v>
      </c>
      <c r="DU14" s="228">
        <f t="shared" ca="1" si="45"/>
        <v>22798.666683068193</v>
      </c>
      <c r="DV14" s="169">
        <f t="shared" si="96"/>
        <v>69</v>
      </c>
      <c r="DW14" s="395">
        <f>IF($B14&lt;=Main!$B$10,0,HLOOKUP(DV14,ReplacementRates!$V$3:$AZ$56,ReplacementRates!$A15-3,1)*IF(Main!$B$29=0,Main!$B$32*$B14,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X14" s="337">
        <f ca="1">DW14*IF($B14=Salary!$B14,Salary!$J14,"")</f>
        <v>15149.810678179605</v>
      </c>
      <c r="DY14" s="338">
        <f ca="1">IF($B14&lt;Main!$B$10,0,(VLOOKUP(DV14,'Survival Probability'!$A$3:$F$98,6)/(1+Main!$B$5)^(OptimumBenefits!DV14-OptimumBenefits!$A14))*(VLOOKUP(DV14,'Survival Probability'!$A$3:$F$98,3)/VLOOKUP($A14,'Survival Probability'!$A$3:$F$98,3)))</f>
        <v>1.3735632964744515</v>
      </c>
      <c r="DZ14" s="228">
        <f t="shared" ca="1" si="47"/>
        <v>20809.223896084226</v>
      </c>
      <c r="EA14" s="169">
        <f t="shared" si="96"/>
        <v>70</v>
      </c>
      <c r="EB14" s="395">
        <f>IF($B14&lt;=Main!$B$10,0,HLOOKUP(EA14,ReplacementRates!$V$3:$AZ$56,ReplacementRates!$A15-3,1)*IF(Main!$B$29=0,Main!$B$32*$B14,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C14" s="337">
        <f ca="1">EB14*IF($B14=Salary!$B14,Salary!$J14,"")</f>
        <v>15149.810678179605</v>
      </c>
      <c r="ED14" s="338">
        <f ca="1">IF($B14&lt;Main!$B$10,0,(VLOOKUP(EA14,'Survival Probability'!$A$3:$F$98,6)/(1+Main!$B$5)^(OptimumBenefits!EA14-OptimumBenefits!$A14))*(VLOOKUP(EA14,'Survival Probability'!$A$3:$F$98,3)/VLOOKUP($A14,'Survival Probability'!$A$3:$F$98,3)))</f>
        <v>1.2516648898471521</v>
      </c>
      <c r="EE14" s="228">
        <f t="shared" ca="1" si="49"/>
        <v>18962.486113708885</v>
      </c>
      <c r="EF14" s="169">
        <f t="shared" si="100"/>
        <v>71</v>
      </c>
      <c r="EG14" s="395">
        <f>IF($B14&lt;=Main!$B$10,0,HLOOKUP(EF14,ReplacementRates!$V$3:$AZ$56,ReplacementRates!$A15-3,1)*IF(Main!$B$29=0,Main!$B$32*$B14,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H14" s="337">
        <f ca="1">EG14*IF($B14=Salary!$B14,Salary!$J14,"")</f>
        <v>15149.810678179605</v>
      </c>
      <c r="EI14" s="338">
        <f ca="1">IF($B14&lt;Main!$B$10,0,(VLOOKUP(EF14,'Survival Probability'!$A$3:$F$98,6)/(1+Main!$B$5)^(OptimumBenefits!EF14-OptimumBenefits!$A14))*(VLOOKUP(EF14,'Survival Probability'!$A$3:$F$98,3)/VLOOKUP($A14,'Survival Probability'!$A$3:$F$98,3)))</f>
        <v>1.1385802372546487</v>
      </c>
      <c r="EJ14" s="228">
        <f t="shared" ca="1" si="51"/>
        <v>17249.275036324747</v>
      </c>
      <c r="EK14" s="169">
        <f t="shared" si="100"/>
        <v>72</v>
      </c>
      <c r="EL14" s="395">
        <f>IF($B14&lt;=Main!$B$10,0,HLOOKUP(EK14,ReplacementRates!$V$3:$AZ$56,ReplacementRates!$A15-3,1)*IF(Main!$B$29=0,Main!$B$32*$B14,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M14" s="337">
        <f ca="1">EL14*IF($B14=Salary!$B14,Salary!$J14,"")</f>
        <v>15149.810678179605</v>
      </c>
      <c r="EN14" s="338">
        <f ca="1">IF($B14&lt;Main!$B$10,0,(VLOOKUP(EK14,'Survival Probability'!$A$3:$F$98,6)/(1+Main!$B$5)^(OptimumBenefits!EK14-OptimumBenefits!$A14))*(VLOOKUP(EK14,'Survival Probability'!$A$3:$F$98,3)/VLOOKUP($A14,'Survival Probability'!$A$3:$F$98,3)))</f>
        <v>1.0337449653496085</v>
      </c>
      <c r="EO14" s="228">
        <f t="shared" ca="1" si="53"/>
        <v>15661.040514567903</v>
      </c>
      <c r="EP14" s="169">
        <f t="shared" si="100"/>
        <v>73</v>
      </c>
      <c r="EQ14" s="395">
        <f>IF($B14&lt;=Main!$B$10,0,HLOOKUP(EP14,ReplacementRates!$V$3:$AZ$56,ReplacementRates!$A15-3,1)*IF(Main!$B$29=0,Main!$B$32*$B14,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R14" s="337">
        <f ca="1">EQ14*IF($B14=Salary!$B14,Salary!$J14,"")</f>
        <v>15149.810678179605</v>
      </c>
      <c r="ES14" s="338">
        <f ca="1">IF($B14&lt;Main!$B$10,0,(VLOOKUP(EP14,'Survival Probability'!$A$3:$F$98,6)/(1+Main!$B$5)^(OptimumBenefits!EP14-OptimumBenefits!$A14))*(VLOOKUP(EP14,'Survival Probability'!$A$3:$F$98,3)/VLOOKUP($A14,'Survival Probability'!$A$3:$F$98,3)))</f>
        <v>0.93663527330515006</v>
      </c>
      <c r="ET14" s="228">
        <f t="shared" ca="1" si="55"/>
        <v>14189.847065078035</v>
      </c>
      <c r="EU14" s="169">
        <f t="shared" si="100"/>
        <v>74</v>
      </c>
      <c r="EV14" s="395">
        <f>IF($B14&lt;=Main!$B$10,0,HLOOKUP(EU14,ReplacementRates!$V$3:$AZ$56,ReplacementRates!$A15-3,1)*IF(Main!$B$29=0,Main!$B$32*$B14,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W14" s="337">
        <f ca="1">EV14*IF($B14=Salary!$B14,Salary!$J14,"")</f>
        <v>15149.810678179605</v>
      </c>
      <c r="EX14" s="338">
        <f ca="1">IF($B14&lt;Main!$B$10,0,(VLOOKUP(EU14,'Survival Probability'!$A$3:$F$98,6)/(1+Main!$B$5)^(OptimumBenefits!EU14-OptimumBenefits!$A14))*(VLOOKUP(EU14,'Survival Probability'!$A$3:$F$98,3)/VLOOKUP($A14,'Survival Probability'!$A$3:$F$98,3)))</f>
        <v>0.84676262979733041</v>
      </c>
      <c r="EY14" s="228">
        <f t="shared" ca="1" si="57"/>
        <v>12828.293530787039</v>
      </c>
      <c r="EZ14" s="169">
        <f t="shared" si="104"/>
        <v>75</v>
      </c>
      <c r="FA14" s="395">
        <f>IF($B14&lt;=Main!$B$10,0,HLOOKUP(EZ14,ReplacementRates!$V$3:$AZ$56,ReplacementRates!$A15-3,1)*IF(Main!$B$29=0,Main!$B$32*$B14,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B14" s="337">
        <f ca="1">FA14*IF($B14=Salary!$B14,Salary!$J14,"")</f>
        <v>15149.810678179605</v>
      </c>
      <c r="FC14" s="338">
        <f ca="1">IF($B14&lt;Main!$B$10,0,(VLOOKUP(EZ14,'Survival Probability'!$A$3:$F$98,6)/(1+Main!$B$5)^(OptimumBenefits!EZ14-OptimumBenefits!$A14))*(VLOOKUP(EZ14,'Survival Probability'!$A$3:$F$98,3)/VLOOKUP($A14,'Survival Probability'!$A$3:$F$98,3)))</f>
        <v>0.7636728804841959</v>
      </c>
      <c r="FD14" s="228">
        <f t="shared" ca="1" si="59"/>
        <v>11569.499559395648</v>
      </c>
      <c r="FE14" s="169">
        <f t="shared" si="104"/>
        <v>76</v>
      </c>
      <c r="FF14" s="395">
        <f>IF($B14&lt;=Main!$B$10,0,HLOOKUP(FE14,ReplacementRates!$V$3:$AZ$56,ReplacementRates!$A15-3,1)*IF(Main!$B$29=0,Main!$B$32*$B14,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G14" s="337">
        <f ca="1">FF14*IF($B14=Salary!$B14,Salary!$J14,"")</f>
        <v>15149.810678179605</v>
      </c>
      <c r="FH14" s="338">
        <f ca="1">IF($B14&lt;Main!$B$10,0,(VLOOKUP(FE14,'Survival Probability'!$A$3:$F$98,6)/(1+Main!$B$5)^(OptimumBenefits!FE14-OptimumBenefits!$A14))*(VLOOKUP(FE14,'Survival Probability'!$A$3:$F$98,3)/VLOOKUP($A14,'Survival Probability'!$A$3:$F$98,3)))</f>
        <v>0.68694412763832635</v>
      </c>
      <c r="FI14" s="228">
        <f t="shared" ca="1" si="61"/>
        <v>10407.07348020789</v>
      </c>
      <c r="FJ14" s="169">
        <f t="shared" si="104"/>
        <v>77</v>
      </c>
      <c r="FK14" s="395">
        <f>IF($B14&lt;=Main!$B$10,0,HLOOKUP(FJ14,ReplacementRates!$V$3:$AZ$56,ReplacementRates!$A15-3,1)*IF(Main!$B$29=0,Main!$B$32*$B14,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L14" s="337">
        <f ca="1">FK14*IF($B14=Salary!$B14,Salary!$J14,"")</f>
        <v>15149.810678179605</v>
      </c>
      <c r="FM14" s="338">
        <f ca="1">IF($B14&lt;Main!$B$10,0,(VLOOKUP(FJ14,'Survival Probability'!$A$3:$F$98,6)/(1+Main!$B$5)^(OptimumBenefits!FJ14-OptimumBenefits!$A14))*(VLOOKUP(FJ14,'Survival Probability'!$A$3:$F$98,3)/VLOOKUP($A14,'Survival Probability'!$A$3:$F$98,3)))</f>
        <v>0.61618104736923951</v>
      </c>
      <c r="FN14" s="228">
        <f t="shared" ca="1" si="63"/>
        <v>9335.0262111263983</v>
      </c>
      <c r="FO14" s="169">
        <f t="shared" si="104"/>
        <v>78</v>
      </c>
      <c r="FP14" s="395">
        <f>IF($B14&lt;=Main!$B$10,0,HLOOKUP(FO14,ReplacementRates!$V$3:$AZ$56,ReplacementRates!$A15-3,1)*IF(Main!$B$29=0,Main!$B$32*$B14,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Q14" s="337">
        <f ca="1">FP14*IF($B14=Salary!$B14,Salary!$J14,"")</f>
        <v>15149.810678179605</v>
      </c>
      <c r="FR14" s="338">
        <f ca="1">IF($B14&lt;Main!$B$10,0,(VLOOKUP(FO14,'Survival Probability'!$A$3:$F$98,6)/(1+Main!$B$5)^(OptimumBenefits!FO14-OptimumBenefits!$A14))*(VLOOKUP(FO14,'Survival Probability'!$A$3:$F$98,3)/VLOOKUP($A14,'Survival Probability'!$A$3:$F$98,3)))</f>
        <v>0.55101507034054908</v>
      </c>
      <c r="FS14" s="228">
        <f t="shared" ca="1" si="65"/>
        <v>8347.7739964831362</v>
      </c>
      <c r="FT14" s="169">
        <f t="shared" si="108"/>
        <v>79</v>
      </c>
      <c r="FU14" s="395">
        <f>IF($B14&lt;=Main!$B$10,0,HLOOKUP(FT14,ReplacementRates!$V$3:$AZ$56,ReplacementRates!$A15-3,1)*IF(Main!$B$29=0,Main!$B$32*$B14,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V14" s="337">
        <f ca="1">FU14*IF($B14=Salary!$B14,Salary!$J14,"")</f>
        <v>15149.810678179605</v>
      </c>
      <c r="FW14" s="338">
        <f ca="1">IF($B14&lt;Main!$B$10,0,(VLOOKUP(FT14,'Survival Probability'!$A$3:$F$98,6)/(1+Main!$B$5)^(OptimumBenefits!FT14-OptimumBenefits!$A14))*(VLOOKUP(FT14,'Survival Probability'!$A$3:$F$98,3)/VLOOKUP($A14,'Survival Probability'!$A$3:$F$98,3)))</f>
        <v>0.49110264120629804</v>
      </c>
      <c r="FX14" s="228">
        <f t="shared" ca="1" si="67"/>
        <v>7440.1120378293817</v>
      </c>
      <c r="FY14" s="169">
        <f t="shared" si="108"/>
        <v>80</v>
      </c>
      <c r="FZ14" s="395">
        <f>IF($B14&lt;=Main!$B$10,0,HLOOKUP(FY14,ReplacementRates!$V$3:$AZ$56,ReplacementRates!$A15-3,1)*IF(Main!$B$29=0,Main!$B$32*$B14,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A14" s="337">
        <f ca="1">FZ14*IF($B14=Salary!$B14,Salary!$J14,"")</f>
        <v>15149.810678179605</v>
      </c>
      <c r="GB14" s="338">
        <f ca="1">IF($B14&lt;Main!$B$10,0,(VLOOKUP(FY14,'Survival Probability'!$A$3:$F$98,6)/(1+Main!$B$5)^(OptimumBenefits!FY14-OptimumBenefits!$A14))*(VLOOKUP(FY14,'Survival Probability'!$A$3:$F$98,3)/VLOOKUP($A14,'Survival Probability'!$A$3:$F$98,3)))</f>
        <v>0.43612560809196677</v>
      </c>
      <c r="GC14" s="228">
        <f t="shared" ca="1" si="69"/>
        <v>6607.2203944992516</v>
      </c>
      <c r="GD14" s="169">
        <f t="shared" si="108"/>
        <v>81</v>
      </c>
      <c r="GE14" s="395">
        <f>IF($B14&lt;=Main!$B$10,0,HLOOKUP(GD14,ReplacementRates!$V$3:$AZ$56,ReplacementRates!$A15-3,1)*IF(Main!$B$29=0,Main!$B$32*$B14,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F14" s="337">
        <f ca="1">GE14*IF($B14=Salary!$B14,Salary!$J14,"")</f>
        <v>15149.810678179605</v>
      </c>
      <c r="GG14" s="338">
        <f ca="1">IF($B14&lt;Main!$B$10,0,(VLOOKUP(GD14,'Survival Probability'!$A$3:$F$98,6)/(1+Main!$B$5)^(OptimumBenefits!GD14-OptimumBenefits!$A14))*(VLOOKUP(GD14,'Survival Probability'!$A$3:$F$98,3)/VLOOKUP($A14,'Survival Probability'!$A$3:$F$98,3)))</f>
        <v>0.38578444975612913</v>
      </c>
      <c r="GH14" s="228">
        <f t="shared" ca="1" si="71"/>
        <v>5844.5613763910487</v>
      </c>
      <c r="GI14" s="169">
        <f t="shared" si="108"/>
        <v>82</v>
      </c>
      <c r="GJ14" s="395">
        <f>IF($B14&lt;=Main!$B$10,0,HLOOKUP(GI14,ReplacementRates!$V$3:$AZ$56,ReplacementRates!$A15-3,1)*IF(Main!$B$29=0,Main!$B$32*$B14,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K14" s="337">
        <f ca="1">GJ14*IF($B14=Salary!$B14,Salary!$J14,"")</f>
        <v>15149.810678179605</v>
      </c>
      <c r="GL14" s="338">
        <f ca="1">IF($B14&lt;Main!$B$10,0,(VLOOKUP(GI14,'Survival Probability'!$A$3:$F$98,6)/(1+Main!$B$5)^(OptimumBenefits!GI14-OptimumBenefits!$A14))*(VLOOKUP(GI14,'Survival Probability'!$A$3:$F$98,3)/VLOOKUP($A14,'Survival Probability'!$A$3:$F$98,3)))</f>
        <v>0.3397978074925449</v>
      </c>
      <c r="GM14" s="228">
        <f t="shared" ca="1" si="73"/>
        <v>5147.8724523725741</v>
      </c>
      <c r="GN14" s="384"/>
      <c r="GO14" s="384"/>
      <c r="GP14" s="385"/>
      <c r="GQ14" s="386"/>
      <c r="GR14" s="387"/>
      <c r="GS14" s="384"/>
      <c r="GT14" s="384"/>
      <c r="GU14" s="385"/>
      <c r="GV14" s="386"/>
      <c r="GW14" s="387"/>
      <c r="GX14" s="384"/>
      <c r="GY14" s="384"/>
      <c r="GZ14" s="385"/>
      <c r="HA14" s="386"/>
      <c r="HB14" s="387"/>
      <c r="HC14" s="384"/>
      <c r="HD14" s="384"/>
      <c r="HE14" s="385"/>
      <c r="HF14" s="386"/>
      <c r="HG14" s="387"/>
      <c r="HH14" s="384"/>
      <c r="HI14" s="384"/>
      <c r="HJ14" s="385"/>
      <c r="HK14" s="386"/>
      <c r="HL14" s="387"/>
      <c r="HM14" s="384"/>
      <c r="HN14" s="384"/>
      <c r="HO14" s="385"/>
      <c r="HP14" s="386"/>
      <c r="HQ14" s="387"/>
      <c r="HR14" s="384"/>
      <c r="HS14" s="384"/>
      <c r="HT14" s="385"/>
      <c r="HU14" s="386"/>
      <c r="HV14" s="387"/>
      <c r="HW14" s="384"/>
      <c r="HX14" s="384"/>
      <c r="HY14" s="385"/>
      <c r="HZ14" s="386"/>
      <c r="IA14" s="387"/>
      <c r="IB14" s="384"/>
      <c r="IC14" s="384"/>
      <c r="ID14" s="385"/>
      <c r="IE14" s="386"/>
      <c r="IF14" s="387"/>
      <c r="IG14" s="384"/>
      <c r="IH14" s="384"/>
      <c r="II14" s="385"/>
      <c r="IJ14" s="386"/>
      <c r="IK14" s="387"/>
      <c r="IL14" s="384"/>
      <c r="IM14" s="384"/>
      <c r="IN14" s="385"/>
      <c r="IO14" s="386"/>
      <c r="IP14" s="387"/>
      <c r="IQ14" s="384"/>
      <c r="IR14" s="384"/>
      <c r="IS14" s="385"/>
      <c r="IT14" s="386"/>
      <c r="IU14" s="387"/>
      <c r="IV14" s="384"/>
      <c r="IW14" s="384"/>
      <c r="IX14" s="385"/>
      <c r="IY14" s="386"/>
      <c r="IZ14" s="387"/>
      <c r="JA14" s="384"/>
      <c r="JB14" s="384"/>
      <c r="JC14" s="385"/>
      <c r="JD14" s="386"/>
      <c r="JE14" s="387"/>
      <c r="JF14" s="384"/>
      <c r="JG14" s="384"/>
      <c r="JH14" s="385"/>
      <c r="JI14" s="386"/>
      <c r="JJ14" s="387"/>
      <c r="JK14" s="384"/>
      <c r="JL14" s="384"/>
      <c r="JM14" s="385"/>
      <c r="JN14" s="386"/>
      <c r="JO14" s="387"/>
      <c r="JP14" s="384"/>
      <c r="JQ14" s="384"/>
      <c r="JR14" s="385"/>
      <c r="JS14" s="386"/>
      <c r="JT14" s="387"/>
      <c r="JU14" s="384"/>
      <c r="JV14" s="384"/>
      <c r="JW14" s="385"/>
      <c r="JX14" s="386"/>
      <c r="JY14" s="387"/>
      <c r="JZ14" s="384"/>
      <c r="KA14" s="384"/>
      <c r="KB14" s="385"/>
      <c r="KC14" s="386"/>
      <c r="KD14" s="387"/>
      <c r="KE14" s="384"/>
      <c r="KF14" s="384"/>
      <c r="KG14" s="385"/>
      <c r="KH14" s="386"/>
      <c r="KI14" s="387"/>
    </row>
    <row r="15" spans="1:295">
      <c r="A15" s="172">
        <f t="shared" si="112"/>
        <v>40</v>
      </c>
      <c r="B15" s="172">
        <v>13</v>
      </c>
      <c r="C15" s="383">
        <f t="shared" ca="1" si="0"/>
        <v>64</v>
      </c>
      <c r="D15" s="422">
        <f t="shared" ca="1" si="115"/>
        <v>36550.913394039126</v>
      </c>
      <c r="E15" s="217">
        <v>17642.091937936901</v>
      </c>
      <c r="F15" s="169">
        <f t="shared" si="113"/>
        <v>45</v>
      </c>
      <c r="G15" s="395">
        <f>IF($B15&lt;=Main!$B$10,0,HLOOKUP(F15,ReplacementRates!$V$3:$AZ$56,ReplacementRates!$A16-3,1)*IF(Main!$B$29=0,Main!$B$32*$B15,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H15" s="337">
        <f ca="1">G15*IF($B15=Salary!$B15,Salary!$J15,"")</f>
        <v>0</v>
      </c>
      <c r="I15" s="338">
        <f ca="1">IF($B15&lt;Main!$B$10,0,(VLOOKUP(F15,'Survival Probability'!$A$3:$F$98,6)/(1+Main!$B$5)^(OptimumBenefits!F15-OptimumBenefits!$A15))*(VLOOKUP(F15,'Survival Probability'!$A$3:$F$98,3)/VLOOKUP($A15,'Survival Probability'!$A$3:$F$98,3)))</f>
        <v>10.076608903031612</v>
      </c>
      <c r="J15" s="228">
        <f t="shared" ca="1" si="116"/>
        <v>0</v>
      </c>
      <c r="K15" s="169">
        <f t="shared" si="114"/>
        <v>46</v>
      </c>
      <c r="L15" s="395">
        <f>IF($B15&lt;=Main!$B$10,0,HLOOKUP(K15,ReplacementRates!$V$3:$AZ$56,ReplacementRates!$A16-3,1)*IF(Main!$B$29=0,Main!$B$32*$B15,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M15" s="337">
        <f ca="1">L15*IF($B15=Salary!$B15,Salary!$J15,"")</f>
        <v>0</v>
      </c>
      <c r="N15" s="338">
        <f ca="1">IF($B15&lt;Main!$B$10,0,(VLOOKUP(K15,'Survival Probability'!$A$3:$F$98,6)/(1+Main!$B$5)^(OptimumBenefits!K15-OptimumBenefits!$A15))*(VLOOKUP(K15,'Survival Probability'!$A$3:$F$98,3)/VLOOKUP($A15,'Survival Probability'!$A$3:$F$98,3)))</f>
        <v>9.3657793721020219</v>
      </c>
      <c r="O15" s="228">
        <f t="shared" ca="1" si="117"/>
        <v>0</v>
      </c>
      <c r="P15" s="169">
        <f t="shared" si="76"/>
        <v>47</v>
      </c>
      <c r="Q15" s="395">
        <f>IF($B15&lt;=Main!$B$10,0,HLOOKUP(P15,ReplacementRates!$V$3:$AZ$56,ReplacementRates!$A16-3,1)*IF(Main!$B$29=0,Main!$B$32*$B15,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R15" s="337">
        <f ca="1">Q15*IF($B15=Salary!$B15,Salary!$J15,"")</f>
        <v>0</v>
      </c>
      <c r="S15" s="338">
        <f ca="1">IF($B15&lt;Main!$B$10,0,(VLOOKUP(P15,'Survival Probability'!$A$3:$F$98,6)/(1+Main!$B$5)^(OptimumBenefits!P15-OptimumBenefits!$A15))*(VLOOKUP(P15,'Survival Probability'!$A$3:$F$98,3)/VLOOKUP($A15,'Survival Probability'!$A$3:$F$98,3)))</f>
        <v>8.7018969213807651</v>
      </c>
      <c r="T15" s="228">
        <f t="shared" ca="1" si="3"/>
        <v>0</v>
      </c>
      <c r="U15" s="169">
        <f t="shared" si="76"/>
        <v>48</v>
      </c>
      <c r="V15" s="395">
        <f>IF($B15&lt;=Main!$B$10,0,HLOOKUP(U15,ReplacementRates!$V$3:$AZ$56,ReplacementRates!$A16-3,1)*IF(Main!$B$29=0,Main!$B$32*$B15,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W15" s="337">
        <f ca="1">V15*IF($B15=Salary!$B15,Salary!$J15,"")</f>
        <v>0</v>
      </c>
      <c r="X15" s="338">
        <f ca="1">IF($B15&lt;Main!$B$10,0,(VLOOKUP(U15,'Survival Probability'!$A$3:$F$98,6)/(1+Main!$B$5)^(OptimumBenefits!U15-OptimumBenefits!$A15))*(VLOOKUP(U15,'Survival Probability'!$A$3:$F$98,3)/VLOOKUP($A15,'Survival Probability'!$A$3:$F$98,3)))</f>
        <v>8.0818794105639018</v>
      </c>
      <c r="Y15" s="228">
        <f t="shared" ca="1" si="5"/>
        <v>0</v>
      </c>
      <c r="Z15" s="169">
        <f t="shared" si="76"/>
        <v>49</v>
      </c>
      <c r="AA15" s="395">
        <f>IF($B15&lt;=Main!$B$10,0,HLOOKUP(Z15,ReplacementRates!$V$3:$AZ$56,ReplacementRates!$A16-3,1)*IF(Main!$B$29=0,Main!$B$32*$B15,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B15" s="337">
        <f ca="1">AA15*IF($B15=Salary!$B15,Salary!$J15,"")</f>
        <v>0</v>
      </c>
      <c r="AC15" s="338">
        <f ca="1">IF($B15&lt;Main!$B$10,0,(VLOOKUP(Z15,'Survival Probability'!$A$3:$F$98,6)/(1+Main!$B$5)^(OptimumBenefits!Z15-OptimumBenefits!$A15))*(VLOOKUP(Z15,'Survival Probability'!$A$3:$F$98,3)/VLOOKUP($A15,'Survival Probability'!$A$3:$F$98,3)))</f>
        <v>7.5028464024990598</v>
      </c>
      <c r="AD15" s="228">
        <f t="shared" ca="1" si="7"/>
        <v>0</v>
      </c>
      <c r="AE15" s="169">
        <f t="shared" si="76"/>
        <v>50</v>
      </c>
      <c r="AF15" s="395">
        <f>IF($B15&lt;=Main!$B$10,0,HLOOKUP(AE15,ReplacementRates!$V$3:$AZ$56,ReplacementRates!$A16-3,1)*IF(Main!$B$29=0,Main!$B$32*$B15,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G15" s="337">
        <f ca="1">AF15*IF($B15=Salary!$B15,Salary!$J15,"")</f>
        <v>0</v>
      </c>
      <c r="AH15" s="338">
        <f ca="1">IF($B15&lt;Main!$B$10,0,(VLOOKUP(AE15,'Survival Probability'!$A$3:$F$98,6)/(1+Main!$B$5)^(OptimumBenefits!AE15-OptimumBenefits!$A15))*(VLOOKUP(AE15,'Survival Probability'!$A$3:$F$98,3)/VLOOKUP($A15,'Survival Probability'!$A$3:$F$98,3)))</f>
        <v>6.9621100565947591</v>
      </c>
      <c r="AI15" s="228">
        <f t="shared" ca="1" si="9"/>
        <v>0</v>
      </c>
      <c r="AJ15" s="169">
        <f t="shared" si="80"/>
        <v>51</v>
      </c>
      <c r="AK15" s="395">
        <f>IF($B15&lt;=Main!$B$10,0,HLOOKUP(AJ15,ReplacementRates!$V$3:$AZ$56,ReplacementRates!$A16-3,1)*IF(Main!$B$29=0,Main!$B$32*$B15,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L15" s="337">
        <f ca="1">AK15*IF($B15=Salary!$B15,Salary!$J15,"")</f>
        <v>0</v>
      </c>
      <c r="AM15" s="338">
        <f ca="1">IF($B15&lt;Main!$B$10,0,(VLOOKUP(AJ15,'Survival Probability'!$A$3:$F$98,6)/(1+Main!$B$5)^(OptimumBenefits!AJ15-OptimumBenefits!$A15))*(VLOOKUP(AJ15,'Survival Probability'!$A$3:$F$98,3)/VLOOKUP($A15,'Survival Probability'!$A$3:$F$98,3)))</f>
        <v>6.4571600194326724</v>
      </c>
      <c r="AN15" s="228">
        <f t="shared" ca="1" si="11"/>
        <v>0</v>
      </c>
      <c r="AO15" s="169">
        <f t="shared" si="80"/>
        <v>52</v>
      </c>
      <c r="AP15" s="395">
        <f>IF($B15&lt;=Main!$B$10,0,HLOOKUP(AO15,ReplacementRates!$V$3:$AZ$56,ReplacementRates!$A16-3,1)*IF(Main!$B$29=0,Main!$B$32*$B15,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Q15" s="337">
        <f ca="1">AP15*IF($B15=Salary!$B15,Salary!$J15,"")</f>
        <v>0</v>
      </c>
      <c r="AR15" s="338">
        <f ca="1">IF($B15&lt;Main!$B$10,0,(VLOOKUP(AO15,'Survival Probability'!$A$3:$F$98,6)/(1+Main!$B$5)^(OptimumBenefits!AO15-OptimumBenefits!$A15))*(VLOOKUP(AO15,'Survival Probability'!$A$3:$F$98,3)/VLOOKUP($A15,'Survival Probability'!$A$3:$F$98,3)))</f>
        <v>5.9859735095315774</v>
      </c>
      <c r="AS15" s="228">
        <f t="shared" ca="1" si="13"/>
        <v>0</v>
      </c>
      <c r="AT15" s="169">
        <f t="shared" si="80"/>
        <v>53</v>
      </c>
      <c r="AU15" s="395">
        <f>IF($B15&lt;=Main!$B$10,0,HLOOKUP(AT15,ReplacementRates!$V$3:$AZ$56,ReplacementRates!$A16-3,1)*IF(Main!$B$29=0,Main!$B$32*$B15,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V15" s="337">
        <f ca="1">AU15*IF($B15=Salary!$B15,Salary!$J15,"")</f>
        <v>0</v>
      </c>
      <c r="AW15" s="338">
        <f ca="1">IF($B15&lt;Main!$B$10,0,(VLOOKUP(AT15,'Survival Probability'!$A$3:$F$98,6)/(1+Main!$B$5)^(OptimumBenefits!AT15-OptimumBenefits!$A15))*(VLOOKUP(AT15,'Survival Probability'!$A$3:$F$98,3)/VLOOKUP($A15,'Survival Probability'!$A$3:$F$98,3)))</f>
        <v>5.5463344051890262</v>
      </c>
      <c r="AX15" s="228">
        <f t="shared" ca="1" si="15"/>
        <v>0</v>
      </c>
      <c r="AY15" s="169">
        <f t="shared" si="80"/>
        <v>54</v>
      </c>
      <c r="AZ15" s="395">
        <f>IF($B15&lt;=Main!$B$10,0,HLOOKUP(AY15,ReplacementRates!$V$3:$AZ$56,ReplacementRates!$A16-3,1)*IF(Main!$B$29=0,Main!$B$32*$B15,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A15" s="337">
        <f ca="1">AZ15*IF($B15=Salary!$B15,Salary!$J15,"")</f>
        <v>0</v>
      </c>
      <c r="BB15" s="338">
        <f ca="1">IF($B15&lt;Main!$B$10,0,(VLOOKUP(AY15,'Survival Probability'!$A$3:$F$98,6)/(1+Main!$B$5)^(OptimumBenefits!AY15-OptimumBenefits!$A15))*(VLOOKUP(AY15,'Survival Probability'!$A$3:$F$98,3)/VLOOKUP($A15,'Survival Probability'!$A$3:$F$98,3)))</f>
        <v>5.1361743230848225</v>
      </c>
      <c r="BC15" s="228">
        <f t="shared" ca="1" si="17"/>
        <v>0</v>
      </c>
      <c r="BD15" s="169">
        <f t="shared" si="84"/>
        <v>55</v>
      </c>
      <c r="BE15" s="395">
        <f>IF($B15&lt;=Main!$B$10,0,HLOOKUP(BD15,ReplacementRates!$V$3:$AZ$56,ReplacementRates!$A16-3,1)*IF(Main!$B$29=0,Main!$B$32*$B15,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F15" s="337">
        <f ca="1">BE15*IF($B15=Salary!$B15,Salary!$J15,"")</f>
        <v>0</v>
      </c>
      <c r="BG15" s="338">
        <f ca="1">IF($B15&lt;Main!$B$10,0,(VLOOKUP(BD15,'Survival Probability'!$A$3:$F$98,6)/(1+Main!$B$5)^(OptimumBenefits!BD15-OptimumBenefits!$A15))*(VLOOKUP(BD15,'Survival Probability'!$A$3:$F$98,3)/VLOOKUP($A15,'Survival Probability'!$A$3:$F$98,3)))</f>
        <v>4.7535620809271792</v>
      </c>
      <c r="BH15" s="228">
        <f t="shared" ca="1" si="19"/>
        <v>0</v>
      </c>
      <c r="BI15" s="169">
        <f t="shared" si="84"/>
        <v>56</v>
      </c>
      <c r="BJ15" s="395">
        <f>IF($B15&lt;=Main!$B$10,0,HLOOKUP(BI15,ReplacementRates!$V$3:$AZ$56,ReplacementRates!$A16-3,1)*IF(Main!$B$29=0,Main!$B$32*$B15,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K15" s="337">
        <f ca="1">BJ15*IF($B15=Salary!$B15,Salary!$J15,"")</f>
        <v>0</v>
      </c>
      <c r="BL15" s="338">
        <f ca="1">IF($B15&lt;Main!$B$10,0,(VLOOKUP(BI15,'Survival Probability'!$A$3:$F$98,6)/(1+Main!$B$5)^(OptimumBenefits!BI15-OptimumBenefits!$A15))*(VLOOKUP(BI15,'Survival Probability'!$A$3:$F$98,3)/VLOOKUP($A15,'Survival Probability'!$A$3:$F$98,3)))</f>
        <v>4.3966958384108574</v>
      </c>
      <c r="BM15" s="228">
        <f t="shared" ca="1" si="21"/>
        <v>0</v>
      </c>
      <c r="BN15" s="169">
        <f t="shared" si="84"/>
        <v>57</v>
      </c>
      <c r="BO15" s="395">
        <f>IF($B15&lt;=Main!$B$10,0,HLOOKUP(BN15,ReplacementRates!$V$3:$AZ$56,ReplacementRates!$A16-3,1)*IF(Main!$B$29=0,Main!$B$32*$B15,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P15" s="337">
        <f ca="1">BO15*IF($B15=Salary!$B15,Salary!$J15,"")</f>
        <v>0</v>
      </c>
      <c r="BQ15" s="338">
        <f ca="1">IF($B15&lt;Main!$B$10,0,(VLOOKUP(BN15,'Survival Probability'!$A$3:$F$98,6)/(1+Main!$B$5)^(OptimumBenefits!BN15-OptimumBenefits!$A15))*(VLOOKUP(BN15,'Survival Probability'!$A$3:$F$98,3)/VLOOKUP($A15,'Survival Probability'!$A$3:$F$98,3)))</f>
        <v>4.0638922172318477</v>
      </c>
      <c r="BR15" s="228">
        <f t="shared" ca="1" si="23"/>
        <v>0</v>
      </c>
      <c r="BS15" s="169">
        <f t="shared" si="84"/>
        <v>58</v>
      </c>
      <c r="BT15" s="395">
        <f>IF($B15&lt;=Main!$B$10,0,HLOOKUP(BS15,ReplacementRates!$V$3:$AZ$56,ReplacementRates!$A16-3,1)*IF(Main!$B$29=0,Main!$B$32*$B15,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U15" s="337">
        <f ca="1">BT15*IF($B15=Salary!$B15,Salary!$J15,"")</f>
        <v>0</v>
      </c>
      <c r="BV15" s="338">
        <f ca="1">IF($B15&lt;Main!$B$10,0,(VLOOKUP(BS15,'Survival Probability'!$A$3:$F$98,6)/(1+Main!$B$5)^(OptimumBenefits!BS15-OptimumBenefits!$A15))*(VLOOKUP(BS15,'Survival Probability'!$A$3:$F$98,3)/VLOOKUP($A15,'Survival Probability'!$A$3:$F$98,3)))</f>
        <v>3.7535786931712005</v>
      </c>
      <c r="BW15" s="228">
        <f t="shared" ca="1" si="25"/>
        <v>0</v>
      </c>
      <c r="BX15" s="169">
        <f t="shared" si="88"/>
        <v>59</v>
      </c>
      <c r="BY15" s="395">
        <f>IF($B15&lt;=Main!$B$10,0,HLOOKUP(BX15,ReplacementRates!$V$3:$AZ$56,ReplacementRates!$A16-3,1)*IF(Main!$B$29=0,Main!$B$32*$B15,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Z15" s="337">
        <f ca="1">BY15*IF($B15=Salary!$B15,Salary!$J15,"")</f>
        <v>0</v>
      </c>
      <c r="CA15" s="338">
        <f ca="1">IF($B15&lt;Main!$B$10,0,(VLOOKUP(BX15,'Survival Probability'!$A$3:$F$98,6)/(1+Main!$B$5)^(OptimumBenefits!BX15-OptimumBenefits!$A15))*(VLOOKUP(BX15,'Survival Probability'!$A$3:$F$98,3)/VLOOKUP($A15,'Survival Probability'!$A$3:$F$98,3)))</f>
        <v>3.4642842399459375</v>
      </c>
      <c r="CB15" s="228">
        <f t="shared" ca="1" si="27"/>
        <v>0</v>
      </c>
      <c r="CC15" s="169">
        <f t="shared" si="88"/>
        <v>60</v>
      </c>
      <c r="CD15" s="395">
        <f>IF($B15&lt;=Main!$B$10,0,HLOOKUP(CC15,ReplacementRates!$V$3:$AZ$56,ReplacementRates!$A16-3,1)*IF(Main!$B$29=0,Main!$B$32*$B15,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0.13650000000000004</v>
      </c>
      <c r="CE15" s="337">
        <f ca="1">CD15*IF($B15=Salary!$B15,Salary!$J15,"")</f>
        <v>10413.60111491371</v>
      </c>
      <c r="CF15" s="338">
        <f ca="1">IF($B15&lt;Main!$B$10,0,(VLOOKUP(CC15,'Survival Probability'!$A$3:$F$98,6)/(1+Main!$B$5)^(OptimumBenefits!CC15-OptimumBenefits!$A15))*(VLOOKUP(CC15,'Survival Probability'!$A$3:$F$98,3)/VLOOKUP($A15,'Survival Probability'!$A$3:$F$98,3)))</f>
        <v>3.194633201472076</v>
      </c>
      <c r="CG15" s="228">
        <f t="shared" ca="1" si="29"/>
        <v>33267.635868589969</v>
      </c>
      <c r="CH15" s="169">
        <f t="shared" si="88"/>
        <v>61</v>
      </c>
      <c r="CI15" s="395">
        <f>IF($B15&lt;=Main!$B$10,0,HLOOKUP(CH15,ReplacementRates!$V$3:$AZ$56,ReplacementRates!$A16-3,1)*IF(Main!$B$29=0,Main!$B$32*$B15,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0.15470000000000003</v>
      </c>
      <c r="CJ15" s="337">
        <f ca="1">CI15*IF($B15=Salary!$B15,Salary!$J15,"")</f>
        <v>11802.081263568871</v>
      </c>
      <c r="CK15" s="338">
        <f ca="1">IF($B15&lt;Main!$B$10,0,(VLOOKUP(CH15,'Survival Probability'!$A$3:$F$98,6)/(1+Main!$B$5)^(OptimumBenefits!CH15-OptimumBenefits!$A15))*(VLOOKUP(CH15,'Survival Probability'!$A$3:$F$98,3)/VLOOKUP($A15,'Survival Probability'!$A$3:$F$98,3)))</f>
        <v>2.943341665885872</v>
      </c>
      <c r="CL15" s="228">
        <f t="shared" ca="1" si="31"/>
        <v>34737.557527233235</v>
      </c>
      <c r="CM15" s="169">
        <f t="shared" si="88"/>
        <v>62</v>
      </c>
      <c r="CN15" s="395">
        <f>IF($B15&lt;=Main!$B$10,0,HLOOKUP(CM15,ReplacementRates!$V$3:$AZ$56,ReplacementRates!$A16-3,1)*IF(Main!$B$29=0,Main!$B$32*$B15,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0.17290000000000003</v>
      </c>
      <c r="CO15" s="337">
        <f ca="1">CN15*IF($B15=Salary!$B15,Salary!$J15,"")</f>
        <v>13190.561412224031</v>
      </c>
      <c r="CP15" s="338">
        <f ca="1">IF($B15&lt;Main!$B$10,0,(VLOOKUP(CM15,'Survival Probability'!$A$3:$F$98,6)/(1+Main!$B$5)^(OptimumBenefits!CM15-OptimumBenefits!$A15))*(VLOOKUP(CM15,'Survival Probability'!$A$3:$F$98,3)/VLOOKUP($A15,'Survival Probability'!$A$3:$F$98,3)))</f>
        <v>2.7094022752692823</v>
      </c>
      <c r="CQ15" s="228">
        <f t="shared" ca="1" si="33"/>
        <v>35738.537102358991</v>
      </c>
      <c r="CR15" s="169">
        <f t="shared" si="92"/>
        <v>63</v>
      </c>
      <c r="CS15" s="395">
        <f>IF($B15&lt;=Main!$B$10,0,HLOOKUP(CR15,ReplacementRates!$V$3:$AZ$56,ReplacementRates!$A16-3,1)*IF(Main!$B$29=0,Main!$B$32*$B15,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0.19110000000000005</v>
      </c>
      <c r="CT15" s="337">
        <f ca="1">CS15*IF($B15=Salary!$B15,Salary!$J15,"")</f>
        <v>14579.041560879194</v>
      </c>
      <c r="CU15" s="338">
        <f ca="1">IF($B15&lt;Main!$B$10,0,(VLOOKUP(CR15,'Survival Probability'!$A$3:$F$98,6)/(1+Main!$B$5)^(OptimumBenefits!CR15-OptimumBenefits!$A15))*(VLOOKUP(CR15,'Survival Probability'!$A$3:$F$98,3)/VLOOKUP($A15,'Survival Probability'!$A$3:$F$98,3)))</f>
        <v>2.4916710668416795</v>
      </c>
      <c r="CV15" s="228">
        <f t="shared" ca="1" si="35"/>
        <v>36326.176039525046</v>
      </c>
      <c r="CW15" s="169">
        <f t="shared" si="92"/>
        <v>64</v>
      </c>
      <c r="CX15" s="395">
        <f>IF($B15&lt;=Main!$B$10,0,HLOOKUP(CW15,ReplacementRates!$V$3:$AZ$56,ReplacementRates!$A16-3,1)*IF(Main!$B$29=0,Main!$B$32*$B15,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0.20930000000000004</v>
      </c>
      <c r="CY15" s="337">
        <f ca="1">CX15*IF($B15=Salary!$B15,Salary!$J15,"")</f>
        <v>15967.521709534354</v>
      </c>
      <c r="CZ15" s="338">
        <f ca="1">IF($B15&lt;Main!$B$10,0,(VLOOKUP(CW15,'Survival Probability'!$A$3:$F$98,6)/(1+Main!$B$5)^(OptimumBenefits!CW15-OptimumBenefits!$A15))*(VLOOKUP(CW15,'Survival Probability'!$A$3:$F$98,3)/VLOOKUP($A15,'Survival Probability'!$A$3:$F$98,3)))</f>
        <v>2.2890786722534555</v>
      </c>
      <c r="DA15" s="228">
        <f t="shared" ca="1" si="37"/>
        <v>36550.913394039126</v>
      </c>
      <c r="DB15" s="169">
        <f t="shared" si="92"/>
        <v>65</v>
      </c>
      <c r="DC15" s="395">
        <f>IF($B15&lt;=Main!$B$10,0,HLOOKUP(DB15,ReplacementRates!$V$3:$AZ$56,ReplacementRates!$A16-3,1)*IF(Main!$B$29=0,Main!$B$32*$B15,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D15" s="337">
        <f ca="1">DC15*IF($B15=Salary!$B15,Salary!$J15,"")</f>
        <v>17356.001858189516</v>
      </c>
      <c r="DE15" s="338">
        <f ca="1">IF($B15&lt;Main!$B$10,0,(VLOOKUP(DB15,'Survival Probability'!$A$3:$F$98,6)/(1+Main!$B$5)^(OptimumBenefits!DB15-OptimumBenefits!$A15))*(VLOOKUP(DB15,'Survival Probability'!$A$3:$F$98,3)/VLOOKUP($A15,'Survival Probability'!$A$3:$F$98,3)))</f>
        <v>2.1006257274671838</v>
      </c>
      <c r="DF15" s="228">
        <f t="shared" ca="1" si="39"/>
        <v>36458.464029281145</v>
      </c>
      <c r="DG15" s="169">
        <f t="shared" si="92"/>
        <v>66</v>
      </c>
      <c r="DH15" s="395">
        <f>IF($B15&lt;=Main!$B$10,0,HLOOKUP(DG15,ReplacementRates!$V$3:$AZ$56,ReplacementRates!$A16-3,1)*IF(Main!$B$29=0,Main!$B$32*$B15,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I15" s="337">
        <f ca="1">DH15*IF($B15=Salary!$B15,Salary!$J15,"")</f>
        <v>17356.001858189516</v>
      </c>
      <c r="DJ15" s="338">
        <f ca="1">IF($B15&lt;Main!$B$10,0,(VLOOKUP(DG15,'Survival Probability'!$A$3:$F$98,6)/(1+Main!$B$5)^(OptimumBenefits!DG15-OptimumBenefits!$A15))*(VLOOKUP(DG15,'Survival Probability'!$A$3:$F$98,3)/VLOOKUP($A15,'Survival Probability'!$A$3:$F$98,3)))</f>
        <v>1.9253817297490932</v>
      </c>
      <c r="DK15" s="228">
        <f t="shared" ca="1" si="41"/>
        <v>33416.928879249404</v>
      </c>
      <c r="DL15" s="169">
        <f t="shared" si="96"/>
        <v>67</v>
      </c>
      <c r="DM15" s="395">
        <f>IF($B15&lt;=Main!$B$10,0,HLOOKUP(DL15,ReplacementRates!$V$3:$AZ$56,ReplacementRates!$A16-3,1)*IF(Main!$B$29=0,Main!$B$32*$B15,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N15" s="337">
        <f ca="1">DM15*IF($B15=Salary!$B15,Salary!$J15,"")</f>
        <v>17356.001858189516</v>
      </c>
      <c r="DO15" s="338">
        <f ca="1">IF($B15&lt;Main!$B$10,0,(VLOOKUP(DL15,'Survival Probability'!$A$3:$F$98,6)/(1+Main!$B$5)^(OptimumBenefits!DL15-OptimumBenefits!$A15))*(VLOOKUP(DL15,'Survival Probability'!$A$3:$F$98,3)/VLOOKUP($A15,'Survival Probability'!$A$3:$F$98,3)))</f>
        <v>1.7624781345893274</v>
      </c>
      <c r="DP15" s="228">
        <f t="shared" ca="1" si="43"/>
        <v>30589.573778950758</v>
      </c>
      <c r="DQ15" s="169">
        <f t="shared" si="96"/>
        <v>68</v>
      </c>
      <c r="DR15" s="395">
        <f>IF($B15&lt;=Main!$B$10,0,HLOOKUP(DQ15,ReplacementRates!$V$3:$AZ$56,ReplacementRates!$A16-3,1)*IF(Main!$B$29=0,Main!$B$32*$B15,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S15" s="337">
        <f ca="1">DR15*IF($B15=Salary!$B15,Salary!$J15,"")</f>
        <v>17356.001858189516</v>
      </c>
      <c r="DT15" s="338">
        <f ca="1">IF($B15&lt;Main!$B$10,0,(VLOOKUP(DQ15,'Survival Probability'!$A$3:$F$98,6)/(1+Main!$B$5)^(OptimumBenefits!DQ15-OptimumBenefits!$A15))*(VLOOKUP(DQ15,'Survival Probability'!$A$3:$F$98,3)/VLOOKUP($A15,'Survival Probability'!$A$3:$F$98,3)))</f>
        <v>1.6111080428585971</v>
      </c>
      <c r="DU15" s="228">
        <f t="shared" ca="1" si="45"/>
        <v>27962.394185597885</v>
      </c>
      <c r="DV15" s="169">
        <f t="shared" si="96"/>
        <v>69</v>
      </c>
      <c r="DW15" s="395">
        <f>IF($B15&lt;=Main!$B$10,0,HLOOKUP(DV15,ReplacementRates!$V$3:$AZ$56,ReplacementRates!$A16-3,1)*IF(Main!$B$29=0,Main!$B$32*$B15,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X15" s="337">
        <f ca="1">DW15*IF($B15=Salary!$B15,Salary!$J15,"")</f>
        <v>17356.001858189516</v>
      </c>
      <c r="DY15" s="338">
        <f ca="1">IF($B15&lt;Main!$B$10,0,(VLOOKUP(DV15,'Survival Probability'!$A$3:$F$98,6)/(1+Main!$B$5)^(OptimumBenefits!DV15-OptimumBenefits!$A15))*(VLOOKUP(DV15,'Survival Probability'!$A$3:$F$98,3)/VLOOKUP($A15,'Survival Probability'!$A$3:$F$98,3)))</f>
        <v>1.4705205550254905</v>
      </c>
      <c r="DZ15" s="228">
        <f t="shared" ca="1" si="47"/>
        <v>25522.357485528293</v>
      </c>
      <c r="EA15" s="169">
        <f t="shared" si="96"/>
        <v>70</v>
      </c>
      <c r="EB15" s="395">
        <f>IF($B15&lt;=Main!$B$10,0,HLOOKUP(EA15,ReplacementRates!$V$3:$AZ$56,ReplacementRates!$A16-3,1)*IF(Main!$B$29=0,Main!$B$32*$B15,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C15" s="337">
        <f ca="1">EB15*IF($B15=Salary!$B15,Salary!$J15,"")</f>
        <v>17356.001858189516</v>
      </c>
      <c r="ED15" s="338">
        <f ca="1">IF($B15&lt;Main!$B$10,0,(VLOOKUP(EA15,'Survival Probability'!$A$3:$F$98,6)/(1+Main!$B$5)^(OptimumBenefits!EA15-OptimumBenefits!$A15))*(VLOOKUP(EA15,'Survival Probability'!$A$3:$F$98,3)/VLOOKUP($A15,'Survival Probability'!$A$3:$F$98,3)))</f>
        <v>1.3400175683554232</v>
      </c>
      <c r="EE15" s="228">
        <f t="shared" ca="1" si="49"/>
        <v>23257.347406383324</v>
      </c>
      <c r="EF15" s="169">
        <f t="shared" si="100"/>
        <v>71</v>
      </c>
      <c r="EG15" s="395">
        <f>IF($B15&lt;=Main!$B$10,0,HLOOKUP(EF15,ReplacementRates!$V$3:$AZ$56,ReplacementRates!$A16-3,1)*IF(Main!$B$29=0,Main!$B$32*$B15,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H15" s="337">
        <f ca="1">EG15*IF($B15=Salary!$B15,Salary!$J15,"")</f>
        <v>17356.001858189516</v>
      </c>
      <c r="EI15" s="338">
        <f ca="1">IF($B15&lt;Main!$B$10,0,(VLOOKUP(EF15,'Survival Probability'!$A$3:$F$98,6)/(1+Main!$B$5)^(OptimumBenefits!EF15-OptimumBenefits!$A15))*(VLOOKUP(EF15,'Survival Probability'!$A$3:$F$98,3)/VLOOKUP($A15,'Survival Probability'!$A$3:$F$98,3)))</f>
        <v>1.2189504820973518</v>
      </c>
      <c r="EJ15" s="228">
        <f t="shared" ca="1" si="51"/>
        <v>21156.106832322646</v>
      </c>
      <c r="EK15" s="169">
        <f t="shared" si="100"/>
        <v>72</v>
      </c>
      <c r="EL15" s="395">
        <f>IF($B15&lt;=Main!$B$10,0,HLOOKUP(EK15,ReplacementRates!$V$3:$AZ$56,ReplacementRates!$A16-3,1)*IF(Main!$B$29=0,Main!$B$32*$B15,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M15" s="337">
        <f ca="1">EL15*IF($B15=Salary!$B15,Salary!$J15,"")</f>
        <v>17356.001858189516</v>
      </c>
      <c r="EN15" s="338">
        <f ca="1">IF($B15&lt;Main!$B$10,0,(VLOOKUP(EK15,'Survival Probability'!$A$3:$F$98,6)/(1+Main!$B$5)^(OptimumBenefits!EK15-OptimumBenefits!$A15))*(VLOOKUP(EK15,'Survival Probability'!$A$3:$F$98,3)/VLOOKUP($A15,'Survival Probability'!$A$3:$F$98,3)))</f>
        <v>1.1067150848471932</v>
      </c>
      <c r="EO15" s="228">
        <f t="shared" ca="1" si="53"/>
        <v>19208.149069094252</v>
      </c>
      <c r="EP15" s="169">
        <f t="shared" si="100"/>
        <v>73</v>
      </c>
      <c r="EQ15" s="395">
        <f>IF($B15&lt;=Main!$B$10,0,HLOOKUP(EP15,ReplacementRates!$V$3:$AZ$56,ReplacementRates!$A16-3,1)*IF(Main!$B$29=0,Main!$B$32*$B15,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R15" s="337">
        <f ca="1">EQ15*IF($B15=Salary!$B15,Salary!$J15,"")</f>
        <v>17356.001858189516</v>
      </c>
      <c r="ES15" s="338">
        <f ca="1">IF($B15&lt;Main!$B$10,0,(VLOOKUP(EP15,'Survival Probability'!$A$3:$F$98,6)/(1+Main!$B$5)^(OptimumBenefits!EP15-OptimumBenefits!$A15))*(VLOOKUP(EP15,'Survival Probability'!$A$3:$F$98,3)/VLOOKUP($A15,'Survival Probability'!$A$3:$F$98,3)))</f>
        <v>1.0027506016594847</v>
      </c>
      <c r="ET15" s="228">
        <f t="shared" ca="1" si="55"/>
        <v>17403.741305702672</v>
      </c>
      <c r="EU15" s="169">
        <f t="shared" si="100"/>
        <v>74</v>
      </c>
      <c r="EV15" s="395">
        <f>IF($B15&lt;=Main!$B$10,0,HLOOKUP(EU15,ReplacementRates!$V$3:$AZ$56,ReplacementRates!$A16-3,1)*IF(Main!$B$29=0,Main!$B$32*$B15,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W15" s="337">
        <f ca="1">EV15*IF($B15=Salary!$B15,Salary!$J15,"")</f>
        <v>17356.001858189516</v>
      </c>
      <c r="EX15" s="338">
        <f ca="1">IF($B15&lt;Main!$B$10,0,(VLOOKUP(EU15,'Survival Probability'!$A$3:$F$98,6)/(1+Main!$B$5)^(OptimumBenefits!EU15-OptimumBenefits!$A15))*(VLOOKUP(EU15,'Survival Probability'!$A$3:$F$98,3)/VLOOKUP($A15,'Survival Probability'!$A$3:$F$98,3)))</f>
        <v>0.9065340166998086</v>
      </c>
      <c r="EY15" s="228">
        <f t="shared" ca="1" si="57"/>
        <v>15733.806078353884</v>
      </c>
      <c r="EZ15" s="169">
        <f t="shared" si="104"/>
        <v>75</v>
      </c>
      <c r="FA15" s="395">
        <f>IF($B15&lt;=Main!$B$10,0,HLOOKUP(EZ15,ReplacementRates!$V$3:$AZ$56,ReplacementRates!$A16-3,1)*IF(Main!$B$29=0,Main!$B$32*$B15,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B15" s="337">
        <f ca="1">FA15*IF($B15=Salary!$B15,Salary!$J15,"")</f>
        <v>17356.001858189516</v>
      </c>
      <c r="FC15" s="338">
        <f ca="1">IF($B15&lt;Main!$B$10,0,(VLOOKUP(EZ15,'Survival Probability'!$A$3:$F$98,6)/(1+Main!$B$5)^(OptimumBenefits!EZ15-OptimumBenefits!$A15))*(VLOOKUP(EZ15,'Survival Probability'!$A$3:$F$98,3)/VLOOKUP($A15,'Survival Probability'!$A$3:$F$98,3)))</f>
        <v>0.81757911772245917</v>
      </c>
      <c r="FD15" s="228">
        <f t="shared" ca="1" si="59"/>
        <v>14189.904686407946</v>
      </c>
      <c r="FE15" s="169">
        <f t="shared" si="104"/>
        <v>76</v>
      </c>
      <c r="FF15" s="395">
        <f>IF($B15&lt;=Main!$B$10,0,HLOOKUP(FE15,ReplacementRates!$V$3:$AZ$56,ReplacementRates!$A16-3,1)*IF(Main!$B$29=0,Main!$B$32*$B15,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G15" s="337">
        <f ca="1">FF15*IF($B15=Salary!$B15,Salary!$J15,"")</f>
        <v>17356.001858189516</v>
      </c>
      <c r="FH15" s="338">
        <f ca="1">IF($B15&lt;Main!$B$10,0,(VLOOKUP(FE15,'Survival Probability'!$A$3:$F$98,6)/(1+Main!$B$5)^(OptimumBenefits!FE15-OptimumBenefits!$A15))*(VLOOKUP(FE15,'Survival Probability'!$A$3:$F$98,3)/VLOOKUP($A15,'Survival Probability'!$A$3:$F$98,3)))</f>
        <v>0.73543422603022535</v>
      </c>
      <c r="FI15" s="228">
        <f t="shared" ca="1" si="61"/>
        <v>12764.197793556759</v>
      </c>
      <c r="FJ15" s="169">
        <f t="shared" si="104"/>
        <v>77</v>
      </c>
      <c r="FK15" s="395">
        <f>IF($B15&lt;=Main!$B$10,0,HLOOKUP(FJ15,ReplacementRates!$V$3:$AZ$56,ReplacementRates!$A16-3,1)*IF(Main!$B$29=0,Main!$B$32*$B15,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L15" s="337">
        <f ca="1">FK15*IF($B15=Salary!$B15,Salary!$J15,"")</f>
        <v>17356.001858189516</v>
      </c>
      <c r="FM15" s="338">
        <f ca="1">IF($B15&lt;Main!$B$10,0,(VLOOKUP(FJ15,'Survival Probability'!$A$3:$F$98,6)/(1+Main!$B$5)^(OptimumBenefits!FJ15-OptimumBenefits!$A15))*(VLOOKUP(FJ15,'Survival Probability'!$A$3:$F$98,3)/VLOOKUP($A15,'Survival Probability'!$A$3:$F$98,3)))</f>
        <v>0.65967611256017278</v>
      </c>
      <c r="FN15" s="228">
        <f t="shared" ca="1" si="63"/>
        <v>11449.339835397595</v>
      </c>
      <c r="FO15" s="169">
        <f t="shared" si="104"/>
        <v>78</v>
      </c>
      <c r="FP15" s="395">
        <f>IF($B15&lt;=Main!$B$10,0,HLOOKUP(FO15,ReplacementRates!$V$3:$AZ$56,ReplacementRates!$A16-3,1)*IF(Main!$B$29=0,Main!$B$32*$B15,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Q15" s="337">
        <f ca="1">FP15*IF($B15=Salary!$B15,Salary!$J15,"")</f>
        <v>17356.001858189516</v>
      </c>
      <c r="FR15" s="338">
        <f ca="1">IF($B15&lt;Main!$B$10,0,(VLOOKUP(FO15,'Survival Probability'!$A$3:$F$98,6)/(1+Main!$B$5)^(OptimumBenefits!FO15-OptimumBenefits!$A15))*(VLOOKUP(FO15,'Survival Probability'!$A$3:$F$98,3)/VLOOKUP($A15,'Survival Probability'!$A$3:$F$98,3)))</f>
        <v>0.58991019135729028</v>
      </c>
      <c r="FS15" s="228">
        <f t="shared" ca="1" si="65"/>
        <v>10238.482377362063</v>
      </c>
      <c r="FT15" s="169">
        <f t="shared" si="108"/>
        <v>79</v>
      </c>
      <c r="FU15" s="395">
        <f>IF($B15&lt;=Main!$B$10,0,HLOOKUP(FT15,ReplacementRates!$V$3:$AZ$56,ReplacementRates!$A16-3,1)*IF(Main!$B$29=0,Main!$B$32*$B15,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V15" s="337">
        <f ca="1">FU15*IF($B15=Salary!$B15,Salary!$J15,"")</f>
        <v>17356.001858189516</v>
      </c>
      <c r="FW15" s="338">
        <f ca="1">IF($B15&lt;Main!$B$10,0,(VLOOKUP(FT15,'Survival Probability'!$A$3:$F$98,6)/(1+Main!$B$5)^(OptimumBenefits!FT15-OptimumBenefits!$A15))*(VLOOKUP(FT15,'Survival Probability'!$A$3:$F$98,3)/VLOOKUP($A15,'Survival Probability'!$A$3:$F$98,3)))</f>
        <v>0.52576865614769464</v>
      </c>
      <c r="FX15" s="228">
        <f t="shared" ca="1" si="67"/>
        <v>9125.2417730771922</v>
      </c>
      <c r="FY15" s="169">
        <f t="shared" si="108"/>
        <v>80</v>
      </c>
      <c r="FZ15" s="395">
        <f>IF($B15&lt;=Main!$B$10,0,HLOOKUP(FY15,ReplacementRates!$V$3:$AZ$56,ReplacementRates!$A16-3,1)*IF(Main!$B$29=0,Main!$B$32*$B15,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A15" s="337">
        <f ca="1">FZ15*IF($B15=Salary!$B15,Salary!$J15,"")</f>
        <v>17356.001858189516</v>
      </c>
      <c r="GB15" s="338">
        <f ca="1">IF($B15&lt;Main!$B$10,0,(VLOOKUP(FY15,'Survival Probability'!$A$3:$F$98,6)/(1+Main!$B$5)^(OptimumBenefits!FY15-OptimumBenefits!$A15))*(VLOOKUP(FY15,'Survival Probability'!$A$3:$F$98,3)/VLOOKUP($A15,'Survival Probability'!$A$3:$F$98,3)))</f>
        <v>0.46691089731237401</v>
      </c>
      <c r="GC15" s="228">
        <f t="shared" ca="1" si="69"/>
        <v>8103.7064013624977</v>
      </c>
      <c r="GD15" s="169">
        <f t="shared" si="108"/>
        <v>81</v>
      </c>
      <c r="GE15" s="395">
        <f>IF($B15&lt;=Main!$B$10,0,HLOOKUP(GD15,ReplacementRates!$V$3:$AZ$56,ReplacementRates!$A16-3,1)*IF(Main!$B$29=0,Main!$B$32*$B15,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F15" s="337">
        <f ca="1">GE15*IF($B15=Salary!$B15,Salary!$J15,"")</f>
        <v>17356.001858189516</v>
      </c>
      <c r="GG15" s="338">
        <f ca="1">IF($B15&lt;Main!$B$10,0,(VLOOKUP(GD15,'Survival Probability'!$A$3:$F$98,6)/(1+Main!$B$5)^(OptimumBenefits!GD15-OptimumBenefits!$A15))*(VLOOKUP(GD15,'Survival Probability'!$A$3:$F$98,3)/VLOOKUP($A15,'Survival Probability'!$A$3:$F$98,3)))</f>
        <v>0.41301625096687955</v>
      </c>
      <c r="GH15" s="228">
        <f t="shared" ca="1" si="71"/>
        <v>7168.3108192436293</v>
      </c>
      <c r="GI15" s="169">
        <f t="shared" si="108"/>
        <v>82</v>
      </c>
      <c r="GJ15" s="395">
        <f>IF($B15&lt;=Main!$B$10,0,HLOOKUP(GI15,ReplacementRates!$V$3:$AZ$56,ReplacementRates!$A16-3,1)*IF(Main!$B$29=0,Main!$B$32*$B15,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K15" s="337">
        <f ca="1">GJ15*IF($B15=Salary!$B15,Salary!$J15,"")</f>
        <v>17356.001858189516</v>
      </c>
      <c r="GL15" s="338">
        <f ca="1">IF($B15&lt;Main!$B$10,0,(VLOOKUP(GI15,'Survival Probability'!$A$3:$F$98,6)/(1+Main!$B$5)^(OptimumBenefits!GI15-OptimumBenefits!$A15))*(VLOOKUP(GI15,'Survival Probability'!$A$3:$F$98,3)/VLOOKUP($A15,'Survival Probability'!$A$3:$F$98,3)))</f>
        <v>0.36378349782126412</v>
      </c>
      <c r="GM15" s="228">
        <f t="shared" ca="1" si="73"/>
        <v>6313.8270641645422</v>
      </c>
      <c r="GN15" s="384"/>
      <c r="GO15" s="384"/>
      <c r="GP15" s="385"/>
      <c r="GQ15" s="386"/>
      <c r="GR15" s="387"/>
      <c r="GS15" s="384"/>
      <c r="GT15" s="384"/>
      <c r="GU15" s="385"/>
      <c r="GV15" s="386"/>
      <c r="GW15" s="387"/>
      <c r="GX15" s="384"/>
      <c r="GY15" s="384"/>
      <c r="GZ15" s="385"/>
      <c r="HA15" s="386"/>
      <c r="HB15" s="387"/>
      <c r="HC15" s="384"/>
      <c r="HD15" s="384"/>
      <c r="HE15" s="385"/>
      <c r="HF15" s="386"/>
      <c r="HG15" s="387"/>
      <c r="HH15" s="384"/>
      <c r="HI15" s="384"/>
      <c r="HJ15" s="385"/>
      <c r="HK15" s="386"/>
      <c r="HL15" s="387"/>
      <c r="HM15" s="384"/>
      <c r="HN15" s="384"/>
      <c r="HO15" s="385"/>
      <c r="HP15" s="386"/>
      <c r="HQ15" s="387"/>
      <c r="HR15" s="384"/>
      <c r="HS15" s="384"/>
      <c r="HT15" s="385"/>
      <c r="HU15" s="386"/>
      <c r="HV15" s="387"/>
      <c r="HW15" s="384"/>
      <c r="HX15" s="384"/>
      <c r="HY15" s="385"/>
      <c r="HZ15" s="386"/>
      <c r="IA15" s="387"/>
      <c r="IB15" s="384"/>
      <c r="IC15" s="384"/>
      <c r="ID15" s="385"/>
      <c r="IE15" s="386"/>
      <c r="IF15" s="387"/>
      <c r="IG15" s="384"/>
      <c r="IH15" s="384"/>
      <c r="II15" s="385"/>
      <c r="IJ15" s="386"/>
      <c r="IK15" s="387"/>
      <c r="IL15" s="384"/>
      <c r="IM15" s="384"/>
      <c r="IN15" s="385"/>
      <c r="IO15" s="386"/>
      <c r="IP15" s="387"/>
      <c r="IQ15" s="384"/>
      <c r="IR15" s="384"/>
      <c r="IS15" s="385"/>
      <c r="IT15" s="386"/>
      <c r="IU15" s="387"/>
      <c r="IV15" s="384"/>
      <c r="IW15" s="384"/>
      <c r="IX15" s="385"/>
      <c r="IY15" s="386"/>
      <c r="IZ15" s="387"/>
      <c r="JA15" s="384"/>
      <c r="JB15" s="384"/>
      <c r="JC15" s="385"/>
      <c r="JD15" s="386"/>
      <c r="JE15" s="387"/>
      <c r="JF15" s="384"/>
      <c r="JG15" s="384"/>
      <c r="JH15" s="385"/>
      <c r="JI15" s="386"/>
      <c r="JJ15" s="387"/>
      <c r="JK15" s="384"/>
      <c r="JL15" s="384"/>
      <c r="JM15" s="385"/>
      <c r="JN15" s="386"/>
      <c r="JO15" s="387"/>
      <c r="JP15" s="384"/>
      <c r="JQ15" s="384"/>
      <c r="JR15" s="385"/>
      <c r="JS15" s="386"/>
      <c r="JT15" s="387"/>
      <c r="JU15" s="384"/>
      <c r="JV15" s="384"/>
      <c r="JW15" s="385"/>
      <c r="JX15" s="386"/>
      <c r="JY15" s="387"/>
      <c r="JZ15" s="384"/>
      <c r="KA15" s="384"/>
      <c r="KB15" s="385"/>
      <c r="KC15" s="386"/>
      <c r="KD15" s="387"/>
      <c r="KE15" s="384"/>
      <c r="KF15" s="384"/>
      <c r="KG15" s="385"/>
      <c r="KH15" s="386"/>
      <c r="KI15" s="387"/>
    </row>
    <row r="16" spans="1:295">
      <c r="A16" s="172">
        <f t="shared" si="112"/>
        <v>41</v>
      </c>
      <c r="B16" s="172">
        <v>14</v>
      </c>
      <c r="C16" s="383">
        <f t="shared" ca="1" si="0"/>
        <v>64</v>
      </c>
      <c r="D16" s="422">
        <f t="shared" ca="1" si="115"/>
        <v>44565.053741493168</v>
      </c>
      <c r="E16" s="217">
        <v>23767.636808904455</v>
      </c>
      <c r="F16" s="169">
        <f t="shared" si="113"/>
        <v>45</v>
      </c>
      <c r="G16" s="395">
        <f>IF($B16&lt;=Main!$B$10,0,HLOOKUP(F16,ReplacementRates!$V$3:$AZ$56,ReplacementRates!$A17-3,1)*IF(Main!$B$29=0,Main!$B$32*$B16,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H16" s="337">
        <f ca="1">G16*IF($B16=Salary!$B16,Salary!$J16,"")</f>
        <v>0</v>
      </c>
      <c r="I16" s="338">
        <f ca="1">IF($B16&lt;Main!$B$10,0,(VLOOKUP(F16,'Survival Probability'!$A$3:$F$98,6)/(1+Main!$B$5)^(OptimumBenefits!F16-OptimumBenefits!$A16))*(VLOOKUP(F16,'Survival Probability'!$A$3:$F$98,3)/VLOOKUP($A16,'Survival Probability'!$A$3:$F$98,3)))</f>
        <v>10.788114414599733</v>
      </c>
      <c r="J16" s="228">
        <f t="shared" ca="1" si="116"/>
        <v>0</v>
      </c>
      <c r="K16" s="169">
        <f t="shared" si="114"/>
        <v>46</v>
      </c>
      <c r="L16" s="395">
        <f>IF($B16&lt;=Main!$B$10,0,HLOOKUP(K16,ReplacementRates!$V$3:$AZ$56,ReplacementRates!$A17-3,1)*IF(Main!$B$29=0,Main!$B$32*$B16,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M16" s="337">
        <f ca="1">L16*IF($B16=Salary!$B16,Salary!$J16,"")</f>
        <v>0</v>
      </c>
      <c r="N16" s="338">
        <f ca="1">IF($B16&lt;Main!$B$10,0,(VLOOKUP(K16,'Survival Probability'!$A$3:$F$98,6)/(1+Main!$B$5)^(OptimumBenefits!K16-OptimumBenefits!$A16))*(VLOOKUP(K16,'Survival Probability'!$A$3:$F$98,3)/VLOOKUP($A16,'Survival Probability'!$A$3:$F$98,3)))</f>
        <v>10.027093481591447</v>
      </c>
      <c r="O16" s="228">
        <f t="shared" ca="1" si="117"/>
        <v>0</v>
      </c>
      <c r="P16" s="169">
        <f t="shared" si="76"/>
        <v>47</v>
      </c>
      <c r="Q16" s="395">
        <f>IF($B16&lt;=Main!$B$10,0,HLOOKUP(P16,ReplacementRates!$V$3:$AZ$56,ReplacementRates!$A17-3,1)*IF(Main!$B$29=0,Main!$B$32*$B16,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R16" s="337">
        <f ca="1">Q16*IF($B16=Salary!$B16,Salary!$J16,"")</f>
        <v>0</v>
      </c>
      <c r="S16" s="338">
        <f ca="1">IF($B16&lt;Main!$B$10,0,(VLOOKUP(P16,'Survival Probability'!$A$3:$F$98,6)/(1+Main!$B$5)^(OptimumBenefits!P16-OptimumBenefits!$A16))*(VLOOKUP(P16,'Survival Probability'!$A$3:$F$98,3)/VLOOKUP($A16,'Survival Probability'!$A$3:$F$98,3)))</f>
        <v>9.3163345442200658</v>
      </c>
      <c r="T16" s="228">
        <f t="shared" ca="1" si="3"/>
        <v>0</v>
      </c>
      <c r="U16" s="169">
        <f t="shared" si="76"/>
        <v>48</v>
      </c>
      <c r="V16" s="395">
        <f>IF($B16&lt;=Main!$B$10,0,HLOOKUP(U16,ReplacementRates!$V$3:$AZ$56,ReplacementRates!$A17-3,1)*IF(Main!$B$29=0,Main!$B$32*$B16,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W16" s="337">
        <f ca="1">V16*IF($B16=Salary!$B16,Salary!$J16,"")</f>
        <v>0</v>
      </c>
      <c r="X16" s="338">
        <f ca="1">IF($B16&lt;Main!$B$10,0,(VLOOKUP(U16,'Survival Probability'!$A$3:$F$98,6)/(1+Main!$B$5)^(OptimumBenefits!U16-OptimumBenefits!$A16))*(VLOOKUP(U16,'Survival Probability'!$A$3:$F$98,3)/VLOOKUP($A16,'Survival Probability'!$A$3:$F$98,3)))</f>
        <v>8.6525378334302587</v>
      </c>
      <c r="Y16" s="228">
        <f t="shared" ca="1" si="5"/>
        <v>0</v>
      </c>
      <c r="Z16" s="169">
        <f t="shared" si="76"/>
        <v>49</v>
      </c>
      <c r="AA16" s="395">
        <f>IF($B16&lt;=Main!$B$10,0,HLOOKUP(Z16,ReplacementRates!$V$3:$AZ$56,ReplacementRates!$A17-3,1)*IF(Main!$B$29=0,Main!$B$32*$B16,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B16" s="337">
        <f ca="1">AA16*IF($B16=Salary!$B16,Salary!$J16,"")</f>
        <v>0</v>
      </c>
      <c r="AC16" s="338">
        <f ca="1">IF($B16&lt;Main!$B$10,0,(VLOOKUP(Z16,'Survival Probability'!$A$3:$F$98,6)/(1+Main!$B$5)^(OptimumBenefits!Z16-OptimumBenefits!$A16))*(VLOOKUP(Z16,'Survival Probability'!$A$3:$F$98,3)/VLOOKUP($A16,'Survival Probability'!$A$3:$F$98,3)))</f>
        <v>8.0326195255008912</v>
      </c>
      <c r="AD16" s="228">
        <f t="shared" ca="1" si="7"/>
        <v>0</v>
      </c>
      <c r="AE16" s="169">
        <f t="shared" si="76"/>
        <v>50</v>
      </c>
      <c r="AF16" s="395">
        <f>IF($B16&lt;=Main!$B$10,0,HLOOKUP(AE16,ReplacementRates!$V$3:$AZ$56,ReplacementRates!$A17-3,1)*IF(Main!$B$29=0,Main!$B$32*$B16,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G16" s="337">
        <f ca="1">AF16*IF($B16=Salary!$B16,Salary!$J16,"")</f>
        <v>0</v>
      </c>
      <c r="AH16" s="338">
        <f ca="1">IF($B16&lt;Main!$B$10,0,(VLOOKUP(AE16,'Survival Probability'!$A$3:$F$98,6)/(1+Main!$B$5)^(OptimumBenefits!AE16-OptimumBenefits!$A16))*(VLOOKUP(AE16,'Survival Probability'!$A$3:$F$98,3)/VLOOKUP($A16,'Survival Probability'!$A$3:$F$98,3)))</f>
        <v>7.4537019924414185</v>
      </c>
      <c r="AI16" s="228">
        <f t="shared" ca="1" si="9"/>
        <v>0</v>
      </c>
      <c r="AJ16" s="169">
        <f t="shared" si="80"/>
        <v>51</v>
      </c>
      <c r="AK16" s="395">
        <f>IF($B16&lt;=Main!$B$10,0,HLOOKUP(AJ16,ReplacementRates!$V$3:$AZ$56,ReplacementRates!$A17-3,1)*IF(Main!$B$29=0,Main!$B$32*$B16,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L16" s="337">
        <f ca="1">AK16*IF($B16=Salary!$B16,Salary!$J16,"")</f>
        <v>0</v>
      </c>
      <c r="AM16" s="338">
        <f ca="1">IF($B16&lt;Main!$B$10,0,(VLOOKUP(AJ16,'Survival Probability'!$A$3:$F$98,6)/(1+Main!$B$5)^(OptimumBenefits!AJ16-OptimumBenefits!$A16))*(VLOOKUP(AJ16,'Survival Probability'!$A$3:$F$98,3)/VLOOKUP($A16,'Survival Probability'!$A$3:$F$98,3)))</f>
        <v>6.9130976257360617</v>
      </c>
      <c r="AN16" s="228">
        <f t="shared" ca="1" si="11"/>
        <v>0</v>
      </c>
      <c r="AO16" s="169">
        <f t="shared" si="80"/>
        <v>52</v>
      </c>
      <c r="AP16" s="395">
        <f>IF($B16&lt;=Main!$B$10,0,HLOOKUP(AO16,ReplacementRates!$V$3:$AZ$56,ReplacementRates!$A17-3,1)*IF(Main!$B$29=0,Main!$B$32*$B16,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Q16" s="337">
        <f ca="1">AP16*IF($B16=Salary!$B16,Salary!$J16,"")</f>
        <v>0</v>
      </c>
      <c r="AR16" s="338">
        <f ca="1">IF($B16&lt;Main!$B$10,0,(VLOOKUP(AO16,'Survival Probability'!$A$3:$F$98,6)/(1+Main!$B$5)^(OptimumBenefits!AO16-OptimumBenefits!$A16))*(VLOOKUP(AO16,'Survival Probability'!$A$3:$F$98,3)/VLOOKUP($A16,'Survival Probability'!$A$3:$F$98,3)))</f>
        <v>6.408640816074664</v>
      </c>
      <c r="AS16" s="228">
        <f t="shared" ca="1" si="13"/>
        <v>0</v>
      </c>
      <c r="AT16" s="169">
        <f t="shared" si="80"/>
        <v>53</v>
      </c>
      <c r="AU16" s="395">
        <f>IF($B16&lt;=Main!$B$10,0,HLOOKUP(AT16,ReplacementRates!$V$3:$AZ$56,ReplacementRates!$A17-3,1)*IF(Main!$B$29=0,Main!$B$32*$B16,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V16" s="337">
        <f ca="1">AU16*IF($B16=Salary!$B16,Salary!$J16,"")</f>
        <v>0</v>
      </c>
      <c r="AW16" s="338">
        <f ca="1">IF($B16&lt;Main!$B$10,0,(VLOOKUP(AT16,'Survival Probability'!$A$3:$F$98,6)/(1+Main!$B$5)^(OptimumBenefits!AT16-OptimumBenefits!$A16))*(VLOOKUP(AT16,'Survival Probability'!$A$3:$F$98,3)/VLOOKUP($A16,'Survival Probability'!$A$3:$F$98,3)))</f>
        <v>5.9379589622465723</v>
      </c>
      <c r="AX16" s="228">
        <f t="shared" ca="1" si="15"/>
        <v>0</v>
      </c>
      <c r="AY16" s="169">
        <f t="shared" si="80"/>
        <v>54</v>
      </c>
      <c r="AZ16" s="395">
        <f>IF($B16&lt;=Main!$B$10,0,HLOOKUP(AY16,ReplacementRates!$V$3:$AZ$56,ReplacementRates!$A17-3,1)*IF(Main!$B$29=0,Main!$B$32*$B16,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A16" s="337">
        <f ca="1">AZ16*IF($B16=Salary!$B16,Salary!$J16,"")</f>
        <v>0</v>
      </c>
      <c r="BB16" s="338">
        <f ca="1">IF($B16&lt;Main!$B$10,0,(VLOOKUP(AY16,'Survival Probability'!$A$3:$F$98,6)/(1+Main!$B$5)^(OptimumBenefits!AY16-OptimumBenefits!$A16))*(VLOOKUP(AY16,'Survival Probability'!$A$3:$F$98,3)/VLOOKUP($A16,'Survival Probability'!$A$3:$F$98,3)))</f>
        <v>5.4988376331741975</v>
      </c>
      <c r="BC16" s="228">
        <f t="shared" ca="1" si="17"/>
        <v>0</v>
      </c>
      <c r="BD16" s="169">
        <f t="shared" si="84"/>
        <v>55</v>
      </c>
      <c r="BE16" s="395">
        <f>IF($B16&lt;=Main!$B$10,0,HLOOKUP(BD16,ReplacementRates!$V$3:$AZ$56,ReplacementRates!$A17-3,1)*IF(Main!$B$29=0,Main!$B$32*$B16,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F16" s="337">
        <f ca="1">BE16*IF($B16=Salary!$B16,Salary!$J16,"")</f>
        <v>0</v>
      </c>
      <c r="BG16" s="338">
        <f ca="1">IF($B16&lt;Main!$B$10,0,(VLOOKUP(BD16,'Survival Probability'!$A$3:$F$98,6)/(1+Main!$B$5)^(OptimumBenefits!BD16-OptimumBenefits!$A16))*(VLOOKUP(BD16,'Survival Probability'!$A$3:$F$98,3)/VLOOKUP($A16,'Survival Probability'!$A$3:$F$98,3)))</f>
        <v>5.0892092865206564</v>
      </c>
      <c r="BH16" s="228">
        <f t="shared" ca="1" si="19"/>
        <v>0</v>
      </c>
      <c r="BI16" s="169">
        <f t="shared" si="84"/>
        <v>56</v>
      </c>
      <c r="BJ16" s="395">
        <f>IF($B16&lt;=Main!$B$10,0,HLOOKUP(BI16,ReplacementRates!$V$3:$AZ$56,ReplacementRates!$A17-3,1)*IF(Main!$B$29=0,Main!$B$32*$B16,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K16" s="337">
        <f ca="1">BJ16*IF($B16=Salary!$B16,Salary!$J16,"")</f>
        <v>0</v>
      </c>
      <c r="BL16" s="338">
        <f ca="1">IF($B16&lt;Main!$B$10,0,(VLOOKUP(BI16,'Survival Probability'!$A$3:$F$98,6)/(1+Main!$B$5)^(OptimumBenefits!BI16-OptimumBenefits!$A16))*(VLOOKUP(BI16,'Survival Probability'!$A$3:$F$98,3)/VLOOKUP($A16,'Survival Probability'!$A$3:$F$98,3)))</f>
        <v>4.7071448547239507</v>
      </c>
      <c r="BM16" s="228">
        <f t="shared" ca="1" si="21"/>
        <v>0</v>
      </c>
      <c r="BN16" s="169">
        <f t="shared" si="84"/>
        <v>57</v>
      </c>
      <c r="BO16" s="395">
        <f>IF($B16&lt;=Main!$B$10,0,HLOOKUP(BN16,ReplacementRates!$V$3:$AZ$56,ReplacementRates!$A17-3,1)*IF(Main!$B$29=0,Main!$B$32*$B16,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P16" s="337">
        <f ca="1">BO16*IF($B16=Salary!$B16,Salary!$J16,"")</f>
        <v>0</v>
      </c>
      <c r="BQ16" s="338">
        <f ca="1">IF($B16&lt;Main!$B$10,0,(VLOOKUP(BN16,'Survival Probability'!$A$3:$F$98,6)/(1+Main!$B$5)^(OptimumBenefits!BN16-OptimumBenefits!$A16))*(VLOOKUP(BN16,'Survival Probability'!$A$3:$F$98,3)/VLOOKUP($A16,'Survival Probability'!$A$3:$F$98,3)))</f>
        <v>4.3508420967800472</v>
      </c>
      <c r="BR16" s="228">
        <f t="shared" ca="1" si="23"/>
        <v>0</v>
      </c>
      <c r="BS16" s="169">
        <f t="shared" si="84"/>
        <v>58</v>
      </c>
      <c r="BT16" s="395">
        <f>IF($B16&lt;=Main!$B$10,0,HLOOKUP(BS16,ReplacementRates!$V$3:$AZ$56,ReplacementRates!$A17-3,1)*IF(Main!$B$29=0,Main!$B$32*$B16,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U16" s="337">
        <f ca="1">BT16*IF($B16=Salary!$B16,Salary!$J16,"")</f>
        <v>0</v>
      </c>
      <c r="BV16" s="338">
        <f ca="1">IF($B16&lt;Main!$B$10,0,(VLOOKUP(BS16,'Survival Probability'!$A$3:$F$98,6)/(1+Main!$B$5)^(OptimumBenefits!BS16-OptimumBenefits!$A16))*(VLOOKUP(BS16,'Survival Probability'!$A$3:$F$98,3)/VLOOKUP($A16,'Survival Probability'!$A$3:$F$98,3)))</f>
        <v>4.0186174531346319</v>
      </c>
      <c r="BW16" s="228">
        <f t="shared" ca="1" si="25"/>
        <v>0</v>
      </c>
      <c r="BX16" s="169">
        <f t="shared" si="88"/>
        <v>59</v>
      </c>
      <c r="BY16" s="395">
        <f>IF($B16&lt;=Main!$B$10,0,HLOOKUP(BX16,ReplacementRates!$V$3:$AZ$56,ReplacementRates!$A17-3,1)*IF(Main!$B$29=0,Main!$B$32*$B16,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Z16" s="337">
        <f ca="1">BY16*IF($B16=Salary!$B16,Salary!$J16,"")</f>
        <v>0</v>
      </c>
      <c r="CA16" s="338">
        <f ca="1">IF($B16&lt;Main!$B$10,0,(VLOOKUP(BX16,'Survival Probability'!$A$3:$F$98,6)/(1+Main!$B$5)^(OptimumBenefits!BX16-OptimumBenefits!$A16))*(VLOOKUP(BX16,'Survival Probability'!$A$3:$F$98,3)/VLOOKUP($A16,'Survival Probability'!$A$3:$F$98,3)))</f>
        <v>3.7088960288999124</v>
      </c>
      <c r="CB16" s="228">
        <f t="shared" ca="1" si="27"/>
        <v>0</v>
      </c>
      <c r="CC16" s="169">
        <f t="shared" si="88"/>
        <v>60</v>
      </c>
      <c r="CD16" s="395">
        <f>IF($B16&lt;=Main!$B$10,0,HLOOKUP(CC16,ReplacementRates!$V$3:$AZ$56,ReplacementRates!$A17-3,1)*IF(Main!$B$29=0,Main!$B$32*$B16,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0.14700000000000005</v>
      </c>
      <c r="CE16" s="337">
        <f ca="1">CD16*IF($B16=Salary!$B16,Salary!$J16,"")</f>
        <v>11859.489577407499</v>
      </c>
      <c r="CF16" s="338">
        <f ca="1">IF($B16&lt;Main!$B$10,0,(VLOOKUP(CC16,'Survival Probability'!$A$3:$F$98,6)/(1+Main!$B$5)^(OptimumBenefits!CC16-OptimumBenefits!$A16))*(VLOOKUP(CC16,'Survival Probability'!$A$3:$F$98,3)/VLOOKUP($A16,'Survival Probability'!$A$3:$F$98,3)))</f>
        <v>3.4202050334404714</v>
      </c>
      <c r="CG16" s="228">
        <f t="shared" ca="1" si="29"/>
        <v>40561.885946683942</v>
      </c>
      <c r="CH16" s="169">
        <f t="shared" si="88"/>
        <v>61</v>
      </c>
      <c r="CI16" s="395">
        <f>IF($B16&lt;=Main!$B$10,0,HLOOKUP(CH16,ReplacementRates!$V$3:$AZ$56,ReplacementRates!$A17-3,1)*IF(Main!$B$29=0,Main!$B$32*$B16,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0.16660000000000003</v>
      </c>
      <c r="CJ16" s="337">
        <f ca="1">CI16*IF($B16=Salary!$B16,Salary!$J16,"")</f>
        <v>13440.754854395165</v>
      </c>
      <c r="CK16" s="338">
        <f ca="1">IF($B16&lt;Main!$B$10,0,(VLOOKUP(CH16,'Survival Probability'!$A$3:$F$98,6)/(1+Main!$B$5)^(OptimumBenefits!CH16-OptimumBenefits!$A16))*(VLOOKUP(CH16,'Survival Probability'!$A$3:$F$98,3)/VLOOKUP($A16,'Survival Probability'!$A$3:$F$98,3)))</f>
        <v>3.1511698983655343</v>
      </c>
      <c r="CL16" s="228">
        <f t="shared" ca="1" si="31"/>
        <v>42354.102108480474</v>
      </c>
      <c r="CM16" s="169">
        <f t="shared" si="88"/>
        <v>62</v>
      </c>
      <c r="CN16" s="395">
        <f>IF($B16&lt;=Main!$B$10,0,HLOOKUP(CM16,ReplacementRates!$V$3:$AZ$56,ReplacementRates!$A17-3,1)*IF(Main!$B$29=0,Main!$B$32*$B16,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0.18620000000000003</v>
      </c>
      <c r="CO16" s="337">
        <f ca="1">CN16*IF($B16=Salary!$B16,Salary!$J16,"")</f>
        <v>15022.020131382831</v>
      </c>
      <c r="CP16" s="338">
        <f ca="1">IF($B16&lt;Main!$B$10,0,(VLOOKUP(CM16,'Survival Probability'!$A$3:$F$98,6)/(1+Main!$B$5)^(OptimumBenefits!CM16-OptimumBenefits!$A16))*(VLOOKUP(CM16,'Survival Probability'!$A$3:$F$98,3)/VLOOKUP($A16,'Survival Probability'!$A$3:$F$98,3)))</f>
        <v>2.9007121365986546</v>
      </c>
      <c r="CQ16" s="228">
        <f t="shared" ca="1" si="33"/>
        <v>43574.556111331491</v>
      </c>
      <c r="CR16" s="169">
        <f t="shared" si="92"/>
        <v>63</v>
      </c>
      <c r="CS16" s="395">
        <f>IF($B16&lt;=Main!$B$10,0,HLOOKUP(CR16,ReplacementRates!$V$3:$AZ$56,ReplacementRates!$A17-3,1)*IF(Main!$B$29=0,Main!$B$32*$B16,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0.20580000000000004</v>
      </c>
      <c r="CT16" s="337">
        <f ca="1">CS16*IF($B16=Salary!$B16,Salary!$J16,"")</f>
        <v>16603.285408370499</v>
      </c>
      <c r="CU16" s="338">
        <f ca="1">IF($B16&lt;Main!$B$10,0,(VLOOKUP(CR16,'Survival Probability'!$A$3:$F$98,6)/(1+Main!$B$5)^(OptimumBenefits!CR16-OptimumBenefits!$A16))*(VLOOKUP(CR16,'Survival Probability'!$A$3:$F$98,3)/VLOOKUP($A16,'Survival Probability'!$A$3:$F$98,3)))</f>
        <v>2.667607010583557</v>
      </c>
      <c r="CV16" s="228">
        <f t="shared" ca="1" si="35"/>
        <v>44291.040554088817</v>
      </c>
      <c r="CW16" s="169">
        <f t="shared" si="92"/>
        <v>64</v>
      </c>
      <c r="CX16" s="395">
        <f>IF($B16&lt;=Main!$B$10,0,HLOOKUP(CW16,ReplacementRates!$V$3:$AZ$56,ReplacementRates!$A17-3,1)*IF(Main!$B$29=0,Main!$B$32*$B16,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0.22540000000000004</v>
      </c>
      <c r="CY16" s="337">
        <f ca="1">CX16*IF($B16=Salary!$B16,Salary!$J16,"")</f>
        <v>18184.550685358165</v>
      </c>
      <c r="CZ16" s="338">
        <f ca="1">IF($B16&lt;Main!$B$10,0,(VLOOKUP(CW16,'Survival Probability'!$A$3:$F$98,6)/(1+Main!$B$5)^(OptimumBenefits!CW16-OptimumBenefits!$A16))*(VLOOKUP(CW16,'Survival Probability'!$A$3:$F$98,3)/VLOOKUP($A16,'Survival Probability'!$A$3:$F$98,3)))</f>
        <v>2.4507096442793088</v>
      </c>
      <c r="DA16" s="228">
        <f t="shared" ca="1" si="37"/>
        <v>44565.053741493168</v>
      </c>
      <c r="DB16" s="169">
        <f t="shared" si="92"/>
        <v>65</v>
      </c>
      <c r="DC16" s="395">
        <f>IF($B16&lt;=Main!$B$10,0,HLOOKUP(DB16,ReplacementRates!$V$3:$AZ$56,ReplacementRates!$A17-3,1)*IF(Main!$B$29=0,Main!$B$32*$B16,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D16" s="337">
        <f ca="1">DC16*IF($B16=Salary!$B16,Salary!$J16,"")</f>
        <v>19765.81596234583</v>
      </c>
      <c r="DE16" s="338">
        <f ca="1">IF($B16&lt;Main!$B$10,0,(VLOOKUP(DB16,'Survival Probability'!$A$3:$F$98,6)/(1+Main!$B$5)^(OptimumBenefits!DB16-OptimumBenefits!$A16))*(VLOOKUP(DB16,'Survival Probability'!$A$3:$F$98,3)/VLOOKUP($A16,'Survival Probability'!$A$3:$F$98,3)))</f>
        <v>2.2489501089349444</v>
      </c>
      <c r="DF16" s="228">
        <f t="shared" ca="1" si="39"/>
        <v>44452.333961705721</v>
      </c>
      <c r="DG16" s="169">
        <f t="shared" si="92"/>
        <v>66</v>
      </c>
      <c r="DH16" s="395">
        <f>IF($B16&lt;=Main!$B$10,0,HLOOKUP(DG16,ReplacementRates!$V$3:$AZ$56,ReplacementRates!$A17-3,1)*IF(Main!$B$29=0,Main!$B$32*$B16,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I16" s="337">
        <f ca="1">DH16*IF($B16=Salary!$B16,Salary!$J16,"")</f>
        <v>19765.81596234583</v>
      </c>
      <c r="DJ16" s="338">
        <f ca="1">IF($B16&lt;Main!$B$10,0,(VLOOKUP(DG16,'Survival Probability'!$A$3:$F$98,6)/(1+Main!$B$5)^(OptimumBenefits!DG16-OptimumBenefits!$A16))*(VLOOKUP(DG16,'Survival Probability'!$A$3:$F$98,3)/VLOOKUP($A16,'Survival Probability'!$A$3:$F$98,3)))</f>
        <v>2.0613321993735401</v>
      </c>
      <c r="DK16" s="228">
        <f t="shared" ca="1" si="41"/>
        <v>40743.912890074957</v>
      </c>
      <c r="DL16" s="169">
        <f t="shared" si="96"/>
        <v>67</v>
      </c>
      <c r="DM16" s="395">
        <f>IF($B16&lt;=Main!$B$10,0,HLOOKUP(DL16,ReplacementRates!$V$3:$AZ$56,ReplacementRates!$A17-3,1)*IF(Main!$B$29=0,Main!$B$32*$B16,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N16" s="337">
        <f ca="1">DM16*IF($B16=Salary!$B16,Salary!$J16,"")</f>
        <v>19765.81596234583</v>
      </c>
      <c r="DO16" s="338">
        <f ca="1">IF($B16&lt;Main!$B$10,0,(VLOOKUP(DL16,'Survival Probability'!$A$3:$F$98,6)/(1+Main!$B$5)^(OptimumBenefits!DL16-OptimumBenefits!$A16))*(VLOOKUP(DL16,'Survival Probability'!$A$3:$F$98,3)/VLOOKUP($A16,'Survival Probability'!$A$3:$F$98,3)))</f>
        <v>1.8869260434886526</v>
      </c>
      <c r="DP16" s="228">
        <f t="shared" ca="1" si="43"/>
        <v>37296.632910154069</v>
      </c>
      <c r="DQ16" s="169">
        <f t="shared" si="96"/>
        <v>68</v>
      </c>
      <c r="DR16" s="395">
        <f>IF($B16&lt;=Main!$B$10,0,HLOOKUP(DQ16,ReplacementRates!$V$3:$AZ$56,ReplacementRates!$A17-3,1)*IF(Main!$B$29=0,Main!$B$32*$B16,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S16" s="337">
        <f ca="1">DR16*IF($B16=Salary!$B16,Salary!$J16,"")</f>
        <v>19765.81596234583</v>
      </c>
      <c r="DT16" s="338">
        <f ca="1">IF($B16&lt;Main!$B$10,0,(VLOOKUP(DQ16,'Survival Probability'!$A$3:$F$98,6)/(1+Main!$B$5)^(OptimumBenefits!DQ16-OptimumBenefits!$A16))*(VLOOKUP(DQ16,'Survival Probability'!$A$3:$F$98,3)/VLOOKUP($A16,'Survival Probability'!$A$3:$F$98,3)))</f>
        <v>1.7248677673112092</v>
      </c>
      <c r="DU16" s="228">
        <f t="shared" ca="1" si="45"/>
        <v>34093.418848055713</v>
      </c>
      <c r="DV16" s="169">
        <f t="shared" si="96"/>
        <v>69</v>
      </c>
      <c r="DW16" s="395">
        <f>IF($B16&lt;=Main!$B$10,0,HLOOKUP(DV16,ReplacementRates!$V$3:$AZ$56,ReplacementRates!$A17-3,1)*IF(Main!$B$29=0,Main!$B$32*$B16,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X16" s="337">
        <f ca="1">DW16*IF($B16=Salary!$B16,Salary!$J16,"")</f>
        <v>19765.81596234583</v>
      </c>
      <c r="DY16" s="338">
        <f ca="1">IF($B16&lt;Main!$B$10,0,(VLOOKUP(DV16,'Survival Probability'!$A$3:$F$98,6)/(1+Main!$B$5)^(OptimumBenefits!DV16-OptimumBenefits!$A16))*(VLOOKUP(DV16,'Survival Probability'!$A$3:$F$98,3)/VLOOKUP($A16,'Survival Probability'!$A$3:$F$98,3)))</f>
        <v>1.5743534505802703</v>
      </c>
      <c r="DZ16" s="228">
        <f t="shared" ca="1" si="47"/>
        <v>31118.380563853745</v>
      </c>
      <c r="EA16" s="169">
        <f t="shared" si="96"/>
        <v>70</v>
      </c>
      <c r="EB16" s="395">
        <f>IF($B16&lt;=Main!$B$10,0,HLOOKUP(EA16,ReplacementRates!$V$3:$AZ$56,ReplacementRates!$A17-3,1)*IF(Main!$B$29=0,Main!$B$32*$B16,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C16" s="337">
        <f ca="1">EB16*IF($B16=Salary!$B16,Salary!$J16,"")</f>
        <v>19765.81596234583</v>
      </c>
      <c r="ED16" s="338">
        <f ca="1">IF($B16&lt;Main!$B$10,0,(VLOOKUP(EA16,'Survival Probability'!$A$3:$F$98,6)/(1+Main!$B$5)^(OptimumBenefits!EA16-OptimumBenefits!$A16))*(VLOOKUP(EA16,'Survival Probability'!$A$3:$F$98,3)/VLOOKUP($A16,'Survival Probability'!$A$3:$F$98,3)))</f>
        <v>1.4346356977934076</v>
      </c>
      <c r="EE16" s="228">
        <f t="shared" ca="1" si="49"/>
        <v>28356.745175596086</v>
      </c>
      <c r="EF16" s="169">
        <f t="shared" si="100"/>
        <v>71</v>
      </c>
      <c r="EG16" s="395">
        <f>IF($B16&lt;=Main!$B$10,0,HLOOKUP(EF16,ReplacementRates!$V$3:$AZ$56,ReplacementRates!$A17-3,1)*IF(Main!$B$29=0,Main!$B$32*$B16,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H16" s="337">
        <f ca="1">EG16*IF($B16=Salary!$B16,Salary!$J16,"")</f>
        <v>19765.81596234583</v>
      </c>
      <c r="EI16" s="338">
        <f ca="1">IF($B16&lt;Main!$B$10,0,(VLOOKUP(EF16,'Survival Probability'!$A$3:$F$98,6)/(1+Main!$B$5)^(OptimumBenefits!EF16-OptimumBenefits!$A16))*(VLOOKUP(EF16,'Survival Probability'!$A$3:$F$98,3)/VLOOKUP($A16,'Survival Probability'!$A$3:$F$98,3)))</f>
        <v>1.3050201107479145</v>
      </c>
      <c r="EJ16" s="228">
        <f t="shared" ca="1" si="51"/>
        <v>25794.787336203452</v>
      </c>
      <c r="EK16" s="169">
        <f t="shared" si="100"/>
        <v>72</v>
      </c>
      <c r="EL16" s="395">
        <f>IF($B16&lt;=Main!$B$10,0,HLOOKUP(EK16,ReplacementRates!$V$3:$AZ$56,ReplacementRates!$A17-3,1)*IF(Main!$B$29=0,Main!$B$32*$B16,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M16" s="337">
        <f ca="1">EL16*IF($B16=Salary!$B16,Salary!$J16,"")</f>
        <v>19765.81596234583</v>
      </c>
      <c r="EN16" s="338">
        <f ca="1">IF($B16&lt;Main!$B$10,0,(VLOOKUP(EK16,'Survival Probability'!$A$3:$F$98,6)/(1+Main!$B$5)^(OptimumBenefits!EK16-OptimumBenefits!$A16))*(VLOOKUP(EK16,'Survival Probability'!$A$3:$F$98,3)/VLOOKUP($A16,'Survival Probability'!$A$3:$F$98,3)))</f>
        <v>1.1848598149029017</v>
      </c>
      <c r="EO16" s="228">
        <f t="shared" ca="1" si="53"/>
        <v>23419.7210425499</v>
      </c>
      <c r="EP16" s="169">
        <f t="shared" si="100"/>
        <v>73</v>
      </c>
      <c r="EQ16" s="395">
        <f>IF($B16&lt;=Main!$B$10,0,HLOOKUP(EP16,ReplacementRates!$V$3:$AZ$56,ReplacementRates!$A17-3,1)*IF(Main!$B$29=0,Main!$B$32*$B16,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R16" s="337">
        <f ca="1">EQ16*IF($B16=Salary!$B16,Salary!$J16,"")</f>
        <v>19765.81596234583</v>
      </c>
      <c r="ES16" s="338">
        <f ca="1">IF($B16&lt;Main!$B$10,0,(VLOOKUP(EP16,'Survival Probability'!$A$3:$F$98,6)/(1+Main!$B$5)^(OptimumBenefits!EP16-OptimumBenefits!$A16))*(VLOOKUP(EP16,'Survival Probability'!$A$3:$F$98,3)/VLOOKUP($A16,'Survival Probability'!$A$3:$F$98,3)))</f>
        <v>1.0735544392078806</v>
      </c>
      <c r="ET16" s="228">
        <f t="shared" ca="1" si="55"/>
        <v>21219.679470942352</v>
      </c>
      <c r="EU16" s="169">
        <f t="shared" si="100"/>
        <v>74</v>
      </c>
      <c r="EV16" s="395">
        <f>IF($B16&lt;=Main!$B$10,0,HLOOKUP(EU16,ReplacementRates!$V$3:$AZ$56,ReplacementRates!$A17-3,1)*IF(Main!$B$29=0,Main!$B$32*$B16,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W16" s="337">
        <f ca="1">EV16*IF($B16=Salary!$B16,Salary!$J16,"")</f>
        <v>19765.81596234583</v>
      </c>
      <c r="EX16" s="338">
        <f ca="1">IF($B16&lt;Main!$B$10,0,(VLOOKUP(EU16,'Survival Probability'!$A$3:$F$98,6)/(1+Main!$B$5)^(OptimumBenefits!EU16-OptimumBenefits!$A16))*(VLOOKUP(EU16,'Survival Probability'!$A$3:$F$98,3)/VLOOKUP($A16,'Survival Probability'!$A$3:$F$98,3)))</f>
        <v>0.97054403787983512</v>
      </c>
      <c r="EY16" s="228">
        <f t="shared" ca="1" si="57"/>
        <v>19183.59483608482</v>
      </c>
      <c r="EZ16" s="169">
        <f t="shared" si="104"/>
        <v>75</v>
      </c>
      <c r="FA16" s="395">
        <f>IF($B16&lt;=Main!$B$10,0,HLOOKUP(EZ16,ReplacementRates!$V$3:$AZ$56,ReplacementRates!$A17-3,1)*IF(Main!$B$29=0,Main!$B$32*$B16,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B16" s="337">
        <f ca="1">FA16*IF($B16=Salary!$B16,Salary!$J16,"")</f>
        <v>19765.81596234583</v>
      </c>
      <c r="FC16" s="338">
        <f ca="1">IF($B16&lt;Main!$B$10,0,(VLOOKUP(EZ16,'Survival Probability'!$A$3:$F$98,6)/(1+Main!$B$5)^(OptimumBenefits!EZ16-OptimumBenefits!$A16))*(VLOOKUP(EZ16,'Survival Probability'!$A$3:$F$98,3)/VLOOKUP($A16,'Survival Probability'!$A$3:$F$98,3)))</f>
        <v>0.87530806741182532</v>
      </c>
      <c r="FD16" s="228">
        <f t="shared" ca="1" si="59"/>
        <v>17301.178170818737</v>
      </c>
      <c r="FE16" s="169">
        <f t="shared" si="104"/>
        <v>76</v>
      </c>
      <c r="FF16" s="395">
        <f>IF($B16&lt;=Main!$B$10,0,HLOOKUP(FE16,ReplacementRates!$V$3:$AZ$56,ReplacementRates!$A17-3,1)*IF(Main!$B$29=0,Main!$B$32*$B16,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G16" s="337">
        <f ca="1">FF16*IF($B16=Salary!$B16,Salary!$J16,"")</f>
        <v>19765.81596234583</v>
      </c>
      <c r="FH16" s="338">
        <f ca="1">IF($B16&lt;Main!$B$10,0,(VLOOKUP(FE16,'Survival Probability'!$A$3:$F$98,6)/(1+Main!$B$5)^(OptimumBenefits!FE16-OptimumBenefits!$A16))*(VLOOKUP(FE16,'Survival Probability'!$A$3:$F$98,3)/VLOOKUP($A16,'Survival Probability'!$A$3:$F$98,3)))</f>
        <v>0.78736295624609298</v>
      </c>
      <c r="FI16" s="228">
        <f t="shared" ca="1" si="61"/>
        <v>15562.871288728826</v>
      </c>
      <c r="FJ16" s="169">
        <f t="shared" si="104"/>
        <v>77</v>
      </c>
      <c r="FK16" s="395">
        <f>IF($B16&lt;=Main!$B$10,0,HLOOKUP(FJ16,ReplacementRates!$V$3:$AZ$56,ReplacementRates!$A17-3,1)*IF(Main!$B$29=0,Main!$B$32*$B16,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L16" s="337">
        <f ca="1">FK16*IF($B16=Salary!$B16,Salary!$J16,"")</f>
        <v>19765.81596234583</v>
      </c>
      <c r="FM16" s="338">
        <f ca="1">IF($B16&lt;Main!$B$10,0,(VLOOKUP(FJ16,'Survival Probability'!$A$3:$F$98,6)/(1+Main!$B$5)^(OptimumBenefits!FJ16-OptimumBenefits!$A16))*(VLOOKUP(FJ16,'Survival Probability'!$A$3:$F$98,3)/VLOOKUP($A16,'Survival Probability'!$A$3:$F$98,3)))</f>
        <v>0.70625559127698423</v>
      </c>
      <c r="FN16" s="228">
        <f t="shared" ca="1" si="63"/>
        <v>13959.718039558607</v>
      </c>
      <c r="FO16" s="169">
        <f t="shared" si="104"/>
        <v>78</v>
      </c>
      <c r="FP16" s="395">
        <f>IF($B16&lt;=Main!$B$10,0,HLOOKUP(FO16,ReplacementRates!$V$3:$AZ$56,ReplacementRates!$A17-3,1)*IF(Main!$B$29=0,Main!$B$32*$B16,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Q16" s="337">
        <f ca="1">FP16*IF($B16=Salary!$B16,Salary!$J16,"")</f>
        <v>19765.81596234583</v>
      </c>
      <c r="FR16" s="338">
        <f ca="1">IF($B16&lt;Main!$B$10,0,(VLOOKUP(FO16,'Survival Probability'!$A$3:$F$98,6)/(1+Main!$B$5)^(OptimumBenefits!FO16-OptimumBenefits!$A16))*(VLOOKUP(FO16,'Survival Probability'!$A$3:$F$98,3)/VLOOKUP($A16,'Survival Probability'!$A$3:$F$98,3)))</f>
        <v>0.63156352498569357</v>
      </c>
      <c r="FS16" s="228">
        <f t="shared" ca="1" si="65"/>
        <v>12483.368403397622</v>
      </c>
      <c r="FT16" s="169">
        <f t="shared" si="108"/>
        <v>79</v>
      </c>
      <c r="FU16" s="395">
        <f>IF($B16&lt;=Main!$B$10,0,HLOOKUP(FT16,ReplacementRates!$V$3:$AZ$56,ReplacementRates!$A17-3,1)*IF(Main!$B$29=0,Main!$B$32*$B16,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V16" s="337">
        <f ca="1">FU16*IF($B16=Salary!$B16,Salary!$J16,"")</f>
        <v>19765.81596234583</v>
      </c>
      <c r="FW16" s="338">
        <f ca="1">IF($B16&lt;Main!$B$10,0,(VLOOKUP(FT16,'Survival Probability'!$A$3:$F$98,6)/(1+Main!$B$5)^(OptimumBenefits!FT16-OptimumBenefits!$A16))*(VLOOKUP(FT16,'Survival Probability'!$A$3:$F$98,3)/VLOOKUP($A16,'Survival Probability'!$A$3:$F$98,3)))</f>
        <v>0.56289298043761526</v>
      </c>
      <c r="FX16" s="228">
        <f t="shared" ca="1" si="67"/>
        <v>11126.039057826236</v>
      </c>
      <c r="FY16" s="169">
        <f t="shared" si="108"/>
        <v>80</v>
      </c>
      <c r="FZ16" s="395">
        <f>IF($B16&lt;=Main!$B$10,0,HLOOKUP(FY16,ReplacementRates!$V$3:$AZ$56,ReplacementRates!$A17-3,1)*IF(Main!$B$29=0,Main!$B$32*$B16,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A16" s="337">
        <f ca="1">FZ16*IF($B16=Salary!$B16,Salary!$J16,"")</f>
        <v>19765.81596234583</v>
      </c>
      <c r="GB16" s="338">
        <f ca="1">IF($B16&lt;Main!$B$10,0,(VLOOKUP(FY16,'Survival Probability'!$A$3:$F$98,6)/(1+Main!$B$5)^(OptimumBenefits!FY16-OptimumBenefits!$A16))*(VLOOKUP(FY16,'Survival Probability'!$A$3:$F$98,3)/VLOOKUP($A16,'Survival Probability'!$A$3:$F$98,3)))</f>
        <v>0.49987929769844258</v>
      </c>
      <c r="GC16" s="228">
        <f t="shared" ca="1" si="69"/>
        <v>9880.5222016940988</v>
      </c>
      <c r="GD16" s="169">
        <f t="shared" si="108"/>
        <v>81</v>
      </c>
      <c r="GE16" s="395">
        <f>IF($B16&lt;=Main!$B$10,0,HLOOKUP(GD16,ReplacementRates!$V$3:$AZ$56,ReplacementRates!$A17-3,1)*IF(Main!$B$29=0,Main!$B$32*$B16,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F16" s="337">
        <f ca="1">GE16*IF($B16=Salary!$B16,Salary!$J16,"")</f>
        <v>19765.81596234583</v>
      </c>
      <c r="GG16" s="338">
        <f ca="1">IF($B16&lt;Main!$B$10,0,(VLOOKUP(GD16,'Survival Probability'!$A$3:$F$98,6)/(1+Main!$B$5)^(OptimumBenefits!GD16-OptimumBenefits!$A16))*(VLOOKUP(GD16,'Survival Probability'!$A$3:$F$98,3)/VLOOKUP($A16,'Survival Probability'!$A$3:$F$98,3)))</f>
        <v>0.44217917092914233</v>
      </c>
      <c r="GH16" s="228">
        <f t="shared" ca="1" si="71"/>
        <v>8740.0321149680876</v>
      </c>
      <c r="GI16" s="169">
        <f t="shared" si="108"/>
        <v>82</v>
      </c>
      <c r="GJ16" s="395">
        <f>IF($B16&lt;=Main!$B$10,0,HLOOKUP(GI16,ReplacementRates!$V$3:$AZ$56,ReplacementRates!$A17-3,1)*IF(Main!$B$29=0,Main!$B$32*$B16,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K16" s="337">
        <f ca="1">GJ16*IF($B16=Salary!$B16,Salary!$J16,"")</f>
        <v>19765.81596234583</v>
      </c>
      <c r="GL16" s="338">
        <f ca="1">IF($B16&lt;Main!$B$10,0,(VLOOKUP(GI16,'Survival Probability'!$A$3:$F$98,6)/(1+Main!$B$5)^(OptimumBenefits!GI16-OptimumBenefits!$A16))*(VLOOKUP(GI16,'Survival Probability'!$A$3:$F$98,3)/VLOOKUP($A16,'Survival Probability'!$A$3:$F$98,3)))</f>
        <v>0.389470111860585</v>
      </c>
      <c r="GM16" s="228">
        <f t="shared" ca="1" si="73"/>
        <v>7698.1945538705668</v>
      </c>
      <c r="GN16" s="384"/>
      <c r="GO16" s="384"/>
      <c r="GP16" s="385"/>
      <c r="GQ16" s="386"/>
      <c r="GR16" s="387"/>
      <c r="GS16" s="384"/>
      <c r="GT16" s="384"/>
      <c r="GU16" s="385"/>
      <c r="GV16" s="386"/>
      <c r="GW16" s="387"/>
      <c r="GX16" s="384"/>
      <c r="GY16" s="384"/>
      <c r="GZ16" s="385"/>
      <c r="HA16" s="386"/>
      <c r="HB16" s="387"/>
      <c r="HC16" s="384"/>
      <c r="HD16" s="384"/>
      <c r="HE16" s="385"/>
      <c r="HF16" s="386"/>
      <c r="HG16" s="387"/>
      <c r="HH16" s="384"/>
      <c r="HI16" s="384"/>
      <c r="HJ16" s="385"/>
      <c r="HK16" s="386"/>
      <c r="HL16" s="387"/>
      <c r="HM16" s="384"/>
      <c r="HN16" s="384"/>
      <c r="HO16" s="385"/>
      <c r="HP16" s="386"/>
      <c r="HQ16" s="387"/>
      <c r="HR16" s="384"/>
      <c r="HS16" s="384"/>
      <c r="HT16" s="385"/>
      <c r="HU16" s="386"/>
      <c r="HV16" s="387"/>
      <c r="HW16" s="384"/>
      <c r="HX16" s="384"/>
      <c r="HY16" s="385"/>
      <c r="HZ16" s="386"/>
      <c r="IA16" s="387"/>
      <c r="IB16" s="384"/>
      <c r="IC16" s="384"/>
      <c r="ID16" s="385"/>
      <c r="IE16" s="386"/>
      <c r="IF16" s="387"/>
      <c r="IG16" s="384"/>
      <c r="IH16" s="384"/>
      <c r="II16" s="385"/>
      <c r="IJ16" s="386"/>
      <c r="IK16" s="387"/>
      <c r="IL16" s="384"/>
      <c r="IM16" s="384"/>
      <c r="IN16" s="385"/>
      <c r="IO16" s="386"/>
      <c r="IP16" s="387"/>
      <c r="IQ16" s="384"/>
      <c r="IR16" s="384"/>
      <c r="IS16" s="385"/>
      <c r="IT16" s="386"/>
      <c r="IU16" s="387"/>
      <c r="IV16" s="384"/>
      <c r="IW16" s="384"/>
      <c r="IX16" s="385"/>
      <c r="IY16" s="386"/>
      <c r="IZ16" s="387"/>
      <c r="JA16" s="384"/>
      <c r="JB16" s="384"/>
      <c r="JC16" s="385"/>
      <c r="JD16" s="386"/>
      <c r="JE16" s="387"/>
      <c r="JF16" s="384"/>
      <c r="JG16" s="384"/>
      <c r="JH16" s="385"/>
      <c r="JI16" s="386"/>
      <c r="JJ16" s="387"/>
      <c r="JK16" s="384"/>
      <c r="JL16" s="384"/>
      <c r="JM16" s="385"/>
      <c r="JN16" s="386"/>
      <c r="JO16" s="387"/>
      <c r="JP16" s="384"/>
      <c r="JQ16" s="384"/>
      <c r="JR16" s="385"/>
      <c r="JS16" s="386"/>
      <c r="JT16" s="387"/>
      <c r="JU16" s="384"/>
      <c r="JV16" s="384"/>
      <c r="JW16" s="385"/>
      <c r="JX16" s="386"/>
      <c r="JY16" s="387"/>
      <c r="JZ16" s="384"/>
      <c r="KA16" s="384"/>
      <c r="KB16" s="385"/>
      <c r="KC16" s="386"/>
      <c r="KD16" s="387"/>
      <c r="KE16" s="384"/>
      <c r="KF16" s="384"/>
      <c r="KG16" s="385"/>
      <c r="KH16" s="386"/>
      <c r="KI16" s="387"/>
    </row>
    <row r="17" spans="1:295">
      <c r="A17" s="172">
        <f t="shared" si="112"/>
        <v>42</v>
      </c>
      <c r="B17" s="172">
        <v>15</v>
      </c>
      <c r="C17" s="383">
        <f t="shared" ca="1" si="0"/>
        <v>64</v>
      </c>
      <c r="D17" s="422">
        <f ca="1">MAX(T17, Y17, AD17, AI17, AN17, AS17, AX17, BC17, BH17, BM17,BR17,BW17,CB17,CG17,CL17,CQ17,CV17,DA17,DF17,DK17,DP17,DU17,DZ17,EE17,EJ17,EO17,ET17,EY17,FD17,FI17,FN17,FS17,FX17,GC17,GH17,GM17)</f>
        <v>54060.225078012947</v>
      </c>
      <c r="E17" s="217">
        <v>31616.272688969741</v>
      </c>
      <c r="F17" s="169">
        <f t="shared" si="113"/>
        <v>45</v>
      </c>
      <c r="G17" s="395">
        <f>IF($B17&lt;=Main!$B$10,0,HLOOKUP(F17,ReplacementRates!$V$3:$AZ$56,ReplacementRates!$A18-3,1)*IF(Main!$B$29=0,Main!$B$32*$B17,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H17" s="337">
        <f ca="1">G17*IF($B17=Salary!$B17,Salary!$J17,"")</f>
        <v>0</v>
      </c>
      <c r="I17" s="338">
        <f ca="1">IF($B17&lt;Main!$B$10,0,(VLOOKUP(F17,'Survival Probability'!$A$3:$F$98,6)/(1+Main!$B$5)^(OptimumBenefits!F17-OptimumBenefits!$A17))*(VLOOKUP(F17,'Survival Probability'!$A$3:$F$98,3)/VLOOKUP($A17,'Survival Probability'!$A$3:$F$98,3)))</f>
        <v>11.550089759870179</v>
      </c>
      <c r="J17" s="228">
        <f t="shared" ca="1" si="116"/>
        <v>0</v>
      </c>
      <c r="K17" s="169">
        <f t="shared" si="114"/>
        <v>46</v>
      </c>
      <c r="L17" s="395">
        <f>IF($B17&lt;=Main!$B$10,0,HLOOKUP(K17,ReplacementRates!$V$3:$AZ$56,ReplacementRates!$A18-3,1)*IF(Main!$B$29=0,Main!$B$32*$B17,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M17" s="337">
        <f ca="1">L17*IF($B17=Salary!$B17,Salary!$J17,"")</f>
        <v>0</v>
      </c>
      <c r="N17" s="338">
        <f ca="1">IF($B17&lt;Main!$B$10,0,(VLOOKUP(K17,'Survival Probability'!$A$3:$F$98,6)/(1+Main!$B$5)^(OptimumBenefits!K17-OptimumBenefits!$A17))*(VLOOKUP(K17,'Survival Probability'!$A$3:$F$98,3)/VLOOKUP($A17,'Survival Probability'!$A$3:$F$98,3)))</f>
        <v>10.735317154799327</v>
      </c>
      <c r="O17" s="228">
        <f t="shared" ca="1" si="117"/>
        <v>0</v>
      </c>
      <c r="P17" s="169">
        <f t="shared" si="76"/>
        <v>47</v>
      </c>
      <c r="Q17" s="395">
        <f>IF($B17&lt;=Main!$B$10,0,HLOOKUP(P17,ReplacementRates!$V$3:$AZ$56,ReplacementRates!$A18-3,1)*IF(Main!$B$29=0,Main!$B$32*$B17,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R17" s="337">
        <f ca="1">Q17*IF($B17=Salary!$B17,Salary!$J17,"")</f>
        <v>0</v>
      </c>
      <c r="S17" s="338">
        <f ca="1">IF($B17&lt;Main!$B$10,0,(VLOOKUP(P17,'Survival Probability'!$A$3:$F$98,6)/(1+Main!$B$5)^(OptimumBenefits!P17-OptimumBenefits!$A17))*(VLOOKUP(P17,'Survival Probability'!$A$3:$F$98,3)/VLOOKUP($A17,'Survival Probability'!$A$3:$F$98,3)))</f>
        <v>9.9743566005471767</v>
      </c>
      <c r="T17" s="228">
        <f t="shared" ca="1" si="3"/>
        <v>0</v>
      </c>
      <c r="U17" s="169">
        <f t="shared" si="76"/>
        <v>48</v>
      </c>
      <c r="V17" s="395">
        <f>IF($B17&lt;=Main!$B$10,0,HLOOKUP(U17,ReplacementRates!$V$3:$AZ$56,ReplacementRates!$A18-3,1)*IF(Main!$B$29=0,Main!$B$32*$B17,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W17" s="337">
        <f ca="1">V17*IF($B17=Salary!$B17,Salary!$J17,"")</f>
        <v>0</v>
      </c>
      <c r="X17" s="338">
        <f ca="1">IF($B17&lt;Main!$B$10,0,(VLOOKUP(U17,'Survival Probability'!$A$3:$F$98,6)/(1+Main!$B$5)^(OptimumBenefits!U17-OptimumBenefits!$A17))*(VLOOKUP(U17,'Survival Probability'!$A$3:$F$98,3)/VLOOKUP($A17,'Survival Probability'!$A$3:$F$98,3)))</f>
        <v>9.2636752620592304</v>
      </c>
      <c r="Y17" s="228">
        <f t="shared" ca="1" si="5"/>
        <v>0</v>
      </c>
      <c r="Z17" s="169">
        <f t="shared" si="76"/>
        <v>49</v>
      </c>
      <c r="AA17" s="395">
        <f>IF($B17&lt;=Main!$B$10,0,HLOOKUP(Z17,ReplacementRates!$V$3:$AZ$56,ReplacementRates!$A18-3,1)*IF(Main!$B$29=0,Main!$B$32*$B17,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B17" s="337">
        <f ca="1">AA17*IF($B17=Salary!$B17,Salary!$J17,"")</f>
        <v>0</v>
      </c>
      <c r="AC17" s="338">
        <f ca="1">IF($B17&lt;Main!$B$10,0,(VLOOKUP(Z17,'Survival Probability'!$A$3:$F$98,6)/(1+Main!$B$5)^(OptimumBenefits!Z17-OptimumBenefits!$A17))*(VLOOKUP(Z17,'Survival Probability'!$A$3:$F$98,3)/VLOOKUP($A17,'Survival Probability'!$A$3:$F$98,3)))</f>
        <v>8.5999715020507956</v>
      </c>
      <c r="AD17" s="228">
        <f t="shared" ca="1" si="7"/>
        <v>0</v>
      </c>
      <c r="AE17" s="169">
        <f t="shared" si="76"/>
        <v>50</v>
      </c>
      <c r="AF17" s="395">
        <f>IF($B17&lt;=Main!$B$10,0,HLOOKUP(AE17,ReplacementRates!$V$3:$AZ$56,ReplacementRates!$A18-3,1)*IF(Main!$B$29=0,Main!$B$32*$B17,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G17" s="337">
        <f ca="1">AF17*IF($B17=Salary!$B17,Salary!$J17,"")</f>
        <v>0</v>
      </c>
      <c r="AH17" s="338">
        <f ca="1">IF($B17&lt;Main!$B$10,0,(VLOOKUP(AE17,'Survival Probability'!$A$3:$F$98,6)/(1+Main!$B$5)^(OptimumBenefits!AE17-OptimumBenefits!$A17))*(VLOOKUP(AE17,'Survival Probability'!$A$3:$F$98,3)/VLOOKUP($A17,'Survival Probability'!$A$3:$F$98,3)))</f>
        <v>7.9801644427791132</v>
      </c>
      <c r="AI17" s="228">
        <f t="shared" ca="1" si="9"/>
        <v>0</v>
      </c>
      <c r="AJ17" s="169">
        <f t="shared" si="80"/>
        <v>51</v>
      </c>
      <c r="AK17" s="395">
        <f>IF($B17&lt;=Main!$B$10,0,HLOOKUP(AJ17,ReplacementRates!$V$3:$AZ$56,ReplacementRates!$A18-3,1)*IF(Main!$B$29=0,Main!$B$32*$B17,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L17" s="337">
        <f ca="1">AK17*IF($B17=Salary!$B17,Salary!$J17,"")</f>
        <v>0</v>
      </c>
      <c r="AM17" s="338">
        <f ca="1">IF($B17&lt;Main!$B$10,0,(VLOOKUP(AJ17,'Survival Probability'!$A$3:$F$98,6)/(1+Main!$B$5)^(OptimumBenefits!AJ17-OptimumBenefits!$A17))*(VLOOKUP(AJ17,'Survival Probability'!$A$3:$F$98,3)/VLOOKUP($A17,'Survival Probability'!$A$3:$F$98,3)))</f>
        <v>7.4013766472423397</v>
      </c>
      <c r="AN17" s="228">
        <f t="shared" ca="1" si="11"/>
        <v>0</v>
      </c>
      <c r="AO17" s="169">
        <f t="shared" si="80"/>
        <v>52</v>
      </c>
      <c r="AP17" s="395">
        <f>IF($B17&lt;=Main!$B$10,0,HLOOKUP(AO17,ReplacementRates!$V$3:$AZ$56,ReplacementRates!$A18-3,1)*IF(Main!$B$29=0,Main!$B$32*$B17,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Q17" s="337">
        <f ca="1">AP17*IF($B17=Salary!$B17,Salary!$J17,"")</f>
        <v>0</v>
      </c>
      <c r="AR17" s="338">
        <f ca="1">IF($B17&lt;Main!$B$10,0,(VLOOKUP(AO17,'Survival Probability'!$A$3:$F$98,6)/(1+Main!$B$5)^(OptimumBenefits!AO17-OptimumBenefits!$A17))*(VLOOKUP(AO17,'Survival Probability'!$A$3:$F$98,3)/VLOOKUP($A17,'Survival Probability'!$A$3:$F$98,3)))</f>
        <v>6.8612895469719026</v>
      </c>
      <c r="AS17" s="228">
        <f t="shared" ca="1" si="13"/>
        <v>0</v>
      </c>
      <c r="AT17" s="169">
        <f t="shared" si="80"/>
        <v>53</v>
      </c>
      <c r="AU17" s="395">
        <f>IF($B17&lt;=Main!$B$10,0,HLOOKUP(AT17,ReplacementRates!$V$3:$AZ$56,ReplacementRates!$A18-3,1)*IF(Main!$B$29=0,Main!$B$32*$B17,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V17" s="337">
        <f ca="1">AU17*IF($B17=Salary!$B17,Salary!$J17,"")</f>
        <v>0</v>
      </c>
      <c r="AW17" s="338">
        <f ca="1">IF($B17&lt;Main!$B$10,0,(VLOOKUP(AT17,'Survival Probability'!$A$3:$F$98,6)/(1+Main!$B$5)^(OptimumBenefits!AT17-OptimumBenefits!$A17))*(VLOOKUP(AT17,'Survival Probability'!$A$3:$F$98,3)/VLOOKUP($A17,'Survival Probability'!$A$3:$F$98,3)))</f>
        <v>6.3573629615531031</v>
      </c>
      <c r="AX17" s="228">
        <f t="shared" ca="1" si="15"/>
        <v>0</v>
      </c>
      <c r="AY17" s="169">
        <f t="shared" si="80"/>
        <v>54</v>
      </c>
      <c r="AZ17" s="395">
        <f>IF($B17&lt;=Main!$B$10,0,HLOOKUP(AY17,ReplacementRates!$V$3:$AZ$56,ReplacementRates!$A18-3,1)*IF(Main!$B$29=0,Main!$B$32*$B17,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A17" s="337">
        <f ca="1">AZ17*IF($B17=Salary!$B17,Salary!$J17,"")</f>
        <v>0</v>
      </c>
      <c r="BB17" s="338">
        <f ca="1">IF($B17&lt;Main!$B$10,0,(VLOOKUP(AY17,'Survival Probability'!$A$3:$F$98,6)/(1+Main!$B$5)^(OptimumBenefits!AY17-OptimumBenefits!$A17))*(VLOOKUP(AY17,'Survival Probability'!$A$3:$F$98,3)/VLOOKUP($A17,'Survival Probability'!$A$3:$F$98,3)))</f>
        <v>5.8872260524195168</v>
      </c>
      <c r="BC17" s="228">
        <f t="shared" ca="1" si="17"/>
        <v>0</v>
      </c>
      <c r="BD17" s="169">
        <f t="shared" si="84"/>
        <v>55</v>
      </c>
      <c r="BE17" s="395">
        <f>IF($B17&lt;=Main!$B$10,0,HLOOKUP(BD17,ReplacementRates!$V$3:$AZ$56,ReplacementRates!$A18-3,1)*IF(Main!$B$29=0,Main!$B$32*$B17,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F17" s="337">
        <f ca="1">BE17*IF($B17=Salary!$B17,Salary!$J17,"")</f>
        <v>0</v>
      </c>
      <c r="BG17" s="338">
        <f ca="1">IF($B17&lt;Main!$B$10,0,(VLOOKUP(BD17,'Survival Probability'!$A$3:$F$98,6)/(1+Main!$B$5)^(OptimumBenefits!BD17-OptimumBenefits!$A17))*(VLOOKUP(BD17,'Survival Probability'!$A$3:$F$98,3)/VLOOKUP($A17,'Survival Probability'!$A$3:$F$98,3)))</f>
        <v>5.44866524464455</v>
      </c>
      <c r="BH17" s="228">
        <f t="shared" ca="1" si="19"/>
        <v>0</v>
      </c>
      <c r="BI17" s="169">
        <f t="shared" si="84"/>
        <v>56</v>
      </c>
      <c r="BJ17" s="395">
        <f>IF($B17&lt;=Main!$B$10,0,HLOOKUP(BI17,ReplacementRates!$V$3:$AZ$56,ReplacementRates!$A18-3,1)*IF(Main!$B$29=0,Main!$B$32*$B17,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K17" s="337">
        <f ca="1">BJ17*IF($B17=Salary!$B17,Salary!$J17,"")</f>
        <v>0</v>
      </c>
      <c r="BL17" s="338">
        <f ca="1">IF($B17&lt;Main!$B$10,0,(VLOOKUP(BI17,'Survival Probability'!$A$3:$F$98,6)/(1+Main!$B$5)^(OptimumBenefits!BI17-OptimumBenefits!$A17))*(VLOOKUP(BI17,'Survival Probability'!$A$3:$F$98,3)/VLOOKUP($A17,'Survival Probability'!$A$3:$F$98,3)))</f>
        <v>5.0396152186887893</v>
      </c>
      <c r="BM17" s="228">
        <f t="shared" ca="1" si="21"/>
        <v>0</v>
      </c>
      <c r="BN17" s="169">
        <f t="shared" si="84"/>
        <v>57</v>
      </c>
      <c r="BO17" s="395">
        <f>IF($B17&lt;=Main!$B$10,0,HLOOKUP(BN17,ReplacementRates!$V$3:$AZ$56,ReplacementRates!$A18-3,1)*IF(Main!$B$29=0,Main!$B$32*$B17,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P17" s="337">
        <f ca="1">BO17*IF($B17=Salary!$B17,Salary!$J17,"")</f>
        <v>0</v>
      </c>
      <c r="BQ17" s="338">
        <f ca="1">IF($B17&lt;Main!$B$10,0,(VLOOKUP(BN17,'Survival Probability'!$A$3:$F$98,6)/(1+Main!$B$5)^(OptimumBenefits!BN17-OptimumBenefits!$A17))*(VLOOKUP(BN17,'Survival Probability'!$A$3:$F$98,3)/VLOOKUP($A17,'Survival Probability'!$A$3:$F$98,3)))</f>
        <v>4.6581464394578189</v>
      </c>
      <c r="BR17" s="228">
        <f t="shared" ca="1" si="23"/>
        <v>0</v>
      </c>
      <c r="BS17" s="169">
        <f t="shared" si="84"/>
        <v>58</v>
      </c>
      <c r="BT17" s="395">
        <f>IF($B17&lt;=Main!$B$10,0,HLOOKUP(BS17,ReplacementRates!$V$3:$AZ$56,ReplacementRates!$A18-3,1)*IF(Main!$B$29=0,Main!$B$32*$B17,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U17" s="337">
        <f ca="1">BT17*IF($B17=Salary!$B17,Salary!$J17,"")</f>
        <v>0</v>
      </c>
      <c r="BV17" s="338">
        <f ca="1">IF($B17&lt;Main!$B$10,0,(VLOOKUP(BS17,'Survival Probability'!$A$3:$F$98,6)/(1+Main!$B$5)^(OptimumBenefits!BS17-OptimumBenefits!$A17))*(VLOOKUP(BS17,'Survival Probability'!$A$3:$F$98,3)/VLOOKUP($A17,'Survival Probability'!$A$3:$F$98,3)))</f>
        <v>4.3024564358968211</v>
      </c>
      <c r="BW17" s="228">
        <f t="shared" ca="1" si="25"/>
        <v>0</v>
      </c>
      <c r="BX17" s="169">
        <f t="shared" si="88"/>
        <v>59</v>
      </c>
      <c r="BY17" s="395">
        <f>IF($B17&lt;=Main!$B$10,0,HLOOKUP(BX17,ReplacementRates!$V$3:$AZ$56,ReplacementRates!$A18-3,1)*IF(Main!$B$29=0,Main!$B$32*$B17,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Z17" s="337">
        <f ca="1">BY17*IF($B17=Salary!$B17,Salary!$J17,"")</f>
        <v>0</v>
      </c>
      <c r="CA17" s="338">
        <f ca="1">IF($B17&lt;Main!$B$10,0,(VLOOKUP(BX17,'Survival Probability'!$A$3:$F$98,6)/(1+Main!$B$5)^(OptimumBenefits!BX17-OptimumBenefits!$A17))*(VLOOKUP(BX17,'Survival Probability'!$A$3:$F$98,3)/VLOOKUP($A17,'Survival Probability'!$A$3:$F$98,3)))</f>
        <v>3.9708590767119198</v>
      </c>
      <c r="CB17" s="228">
        <f t="shared" ca="1" si="27"/>
        <v>0</v>
      </c>
      <c r="CC17" s="169">
        <f t="shared" si="88"/>
        <v>60</v>
      </c>
      <c r="CD17" s="395">
        <f>IF($B17&lt;=Main!$B$10,0,HLOOKUP(CC17,ReplacementRates!$V$3:$AZ$56,ReplacementRates!$A18-3,1)*IF(Main!$B$29=0,Main!$B$32*$B17,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0.15750000000000003</v>
      </c>
      <c r="CE17" s="337">
        <f ca="1">CD17*IF($B17=Salary!$B17,Salary!$J17,"")</f>
        <v>13437.22524440189</v>
      </c>
      <c r="CF17" s="338">
        <f ca="1">IF($B17&lt;Main!$B$10,0,(VLOOKUP(CC17,'Survival Probability'!$A$3:$F$98,6)/(1+Main!$B$5)^(OptimumBenefits!CC17-OptimumBenefits!$A17))*(VLOOKUP(CC17,'Survival Probability'!$A$3:$F$98,3)/VLOOKUP($A17,'Survival Probability'!$A$3:$F$98,3)))</f>
        <v>3.6617775465874054</v>
      </c>
      <c r="CG17" s="228">
        <f t="shared" ca="1" si="29"/>
        <v>49204.129688388304</v>
      </c>
      <c r="CH17" s="169">
        <f t="shared" si="88"/>
        <v>61</v>
      </c>
      <c r="CI17" s="395">
        <f>IF($B17&lt;=Main!$B$10,0,HLOOKUP(CH17,ReplacementRates!$V$3:$AZ$56,ReplacementRates!$A18-3,1)*IF(Main!$B$29=0,Main!$B$32*$B17,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0.17850000000000002</v>
      </c>
      <c r="CJ17" s="337">
        <f ca="1">CI17*IF($B17=Salary!$B17,Salary!$J17,"")</f>
        <v>15228.855276988808</v>
      </c>
      <c r="CK17" s="338">
        <f ca="1">IF($B17&lt;Main!$B$10,0,(VLOOKUP(CH17,'Survival Probability'!$A$3:$F$98,6)/(1+Main!$B$5)^(OptimumBenefits!CH17-OptimumBenefits!$A17))*(VLOOKUP(CH17,'Survival Probability'!$A$3:$F$98,3)/VLOOKUP($A17,'Survival Probability'!$A$3:$F$98,3)))</f>
        <v>3.3737401899878998</v>
      </c>
      <c r="CL17" s="228">
        <f t="shared" ca="1" si="31"/>
        <v>51378.201095486453</v>
      </c>
      <c r="CM17" s="169">
        <f t="shared" si="88"/>
        <v>62</v>
      </c>
      <c r="CN17" s="395">
        <f>IF($B17&lt;=Main!$B$10,0,HLOOKUP(CM17,ReplacementRates!$V$3:$AZ$56,ReplacementRates!$A18-3,1)*IF(Main!$B$29=0,Main!$B$32*$B17,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0.19950000000000001</v>
      </c>
      <c r="CO17" s="337">
        <f ca="1">CN17*IF($B17=Salary!$B17,Salary!$J17,"")</f>
        <v>17020.485309575728</v>
      </c>
      <c r="CP17" s="338">
        <f ca="1">IF($B17&lt;Main!$B$10,0,(VLOOKUP(CM17,'Survival Probability'!$A$3:$F$98,6)/(1+Main!$B$5)^(OptimumBenefits!CM17-OptimumBenefits!$A17))*(VLOOKUP(CM17,'Survival Probability'!$A$3:$F$98,3)/VLOOKUP($A17,'Survival Probability'!$A$3:$F$98,3)))</f>
        <v>3.1055923452126586</v>
      </c>
      <c r="CQ17" s="228">
        <f t="shared" ca="1" si="33"/>
        <v>52858.688889222889</v>
      </c>
      <c r="CR17" s="169">
        <f t="shared" si="92"/>
        <v>63</v>
      </c>
      <c r="CS17" s="395">
        <f>IF($B17&lt;=Main!$B$10,0,HLOOKUP(CR17,ReplacementRates!$V$3:$AZ$56,ReplacementRates!$A18-3,1)*IF(Main!$B$29=0,Main!$B$32*$B17,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0.22050000000000003</v>
      </c>
      <c r="CT17" s="337">
        <f ca="1">CS17*IF($B17=Salary!$B17,Salary!$J17,"")</f>
        <v>18812.115342162648</v>
      </c>
      <c r="CU17" s="338">
        <f ca="1">IF($B17&lt;Main!$B$10,0,(VLOOKUP(CR17,'Survival Probability'!$A$3:$F$98,6)/(1+Main!$B$5)^(OptimumBenefits!CR17-OptimumBenefits!$A17))*(VLOOKUP(CR17,'Survival Probability'!$A$3:$F$98,3)/VLOOKUP($A17,'Survival Probability'!$A$3:$F$98,3)))</f>
        <v>2.8560227702629732</v>
      </c>
      <c r="CV17" s="228">
        <f t="shared" ca="1" si="35"/>
        <v>53727.829774029946</v>
      </c>
      <c r="CW17" s="169">
        <f t="shared" si="92"/>
        <v>64</v>
      </c>
      <c r="CX17" s="395">
        <f>IF($B17&lt;=Main!$B$10,0,HLOOKUP(CW17,ReplacementRates!$V$3:$AZ$56,ReplacementRates!$A18-3,1)*IF(Main!$B$29=0,Main!$B$32*$B17,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0.24150000000000002</v>
      </c>
      <c r="CY17" s="337">
        <f ca="1">CX17*IF($B17=Salary!$B17,Salary!$J17,"")</f>
        <v>20603.745374749564</v>
      </c>
      <c r="CZ17" s="338">
        <f ca="1">IF($B17&lt;Main!$B$10,0,(VLOOKUP(CW17,'Survival Probability'!$A$3:$F$98,6)/(1+Main!$B$5)^(OptimumBenefits!CW17-OptimumBenefits!$A17))*(VLOOKUP(CW17,'Survival Probability'!$A$3:$F$98,3)/VLOOKUP($A17,'Survival Probability'!$A$3:$F$98,3)))</f>
        <v>2.6238057253544391</v>
      </c>
      <c r="DA17" s="228">
        <f t="shared" ca="1" si="37"/>
        <v>54060.225078012947</v>
      </c>
      <c r="DB17" s="169">
        <f t="shared" si="92"/>
        <v>65</v>
      </c>
      <c r="DC17" s="395">
        <f>IF($B17&lt;=Main!$B$10,0,HLOOKUP(DB17,ReplacementRates!$V$3:$AZ$56,ReplacementRates!$A18-3,1)*IF(Main!$B$29=0,Main!$B$32*$B17,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D17" s="337">
        <f ca="1">DC17*IF($B17=Salary!$B17,Salary!$J17,"")</f>
        <v>22395.375407336483</v>
      </c>
      <c r="DE17" s="338">
        <f ca="1">IF($B17&lt;Main!$B$10,0,(VLOOKUP(DB17,'Survival Probability'!$A$3:$F$98,6)/(1+Main!$B$5)^(OptimumBenefits!DB17-OptimumBenefits!$A17))*(VLOOKUP(DB17,'Survival Probability'!$A$3:$F$98,3)/VLOOKUP($A17,'Survival Probability'!$A$3:$F$98,3)))</f>
        <v>2.4077957115949058</v>
      </c>
      <c r="DF17" s="228">
        <f t="shared" ca="1" si="39"/>
        <v>53923.488865342799</v>
      </c>
      <c r="DG17" s="169">
        <f t="shared" si="92"/>
        <v>66</v>
      </c>
      <c r="DH17" s="395">
        <f>IF($B17&lt;=Main!$B$10,0,HLOOKUP(DG17,ReplacementRates!$V$3:$AZ$56,ReplacementRates!$A18-3,1)*IF(Main!$B$29=0,Main!$B$32*$B17,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I17" s="337">
        <f ca="1">DH17*IF($B17=Salary!$B17,Salary!$J17,"")</f>
        <v>22395.375407336483</v>
      </c>
      <c r="DJ17" s="338">
        <f ca="1">IF($B17&lt;Main!$B$10,0,(VLOOKUP(DG17,'Survival Probability'!$A$3:$F$98,6)/(1+Main!$B$5)^(OptimumBenefits!DG17-OptimumBenefits!$A17))*(VLOOKUP(DG17,'Survival Probability'!$A$3:$F$98,3)/VLOOKUP($A17,'Survival Probability'!$A$3:$F$98,3)))</f>
        <v>2.2069261608362689</v>
      </c>
      <c r="DK17" s="228">
        <f t="shared" ca="1" si="41"/>
        <v>49424.939868200097</v>
      </c>
      <c r="DL17" s="169">
        <f t="shared" si="96"/>
        <v>67</v>
      </c>
      <c r="DM17" s="395">
        <f>IF($B17&lt;=Main!$B$10,0,HLOOKUP(DL17,ReplacementRates!$V$3:$AZ$56,ReplacementRates!$A18-3,1)*IF(Main!$B$29=0,Main!$B$32*$B17,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N17" s="337">
        <f ca="1">DM17*IF($B17=Salary!$B17,Salary!$J17,"")</f>
        <v>22395.375407336483</v>
      </c>
      <c r="DO17" s="338">
        <f ca="1">IF($B17&lt;Main!$B$10,0,(VLOOKUP(DL17,'Survival Probability'!$A$3:$F$98,6)/(1+Main!$B$5)^(OptimumBenefits!DL17-OptimumBenefits!$A17))*(VLOOKUP(DL17,'Survival Probability'!$A$3:$F$98,3)/VLOOKUP($A17,'Survival Probability'!$A$3:$F$98,3)))</f>
        <v>2.020201523172227</v>
      </c>
      <c r="DP17" s="228">
        <f t="shared" ca="1" si="43"/>
        <v>45243.171509914995</v>
      </c>
      <c r="DQ17" s="169">
        <f t="shared" si="96"/>
        <v>68</v>
      </c>
      <c r="DR17" s="395">
        <f>IF($B17&lt;=Main!$B$10,0,HLOOKUP(DQ17,ReplacementRates!$V$3:$AZ$56,ReplacementRates!$A18-3,1)*IF(Main!$B$29=0,Main!$B$32*$B17,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S17" s="337">
        <f ca="1">DR17*IF($B17=Salary!$B17,Salary!$J17,"")</f>
        <v>22395.375407336483</v>
      </c>
      <c r="DT17" s="338">
        <f ca="1">IF($B17&lt;Main!$B$10,0,(VLOOKUP(DQ17,'Survival Probability'!$A$3:$F$98,6)/(1+Main!$B$5)^(OptimumBenefits!DQ17-OptimumBenefits!$A17))*(VLOOKUP(DQ17,'Survival Probability'!$A$3:$F$98,3)/VLOOKUP($A17,'Survival Probability'!$A$3:$F$98,3)))</f>
        <v>1.8466969083485116</v>
      </c>
      <c r="DU17" s="228">
        <f t="shared" ca="1" si="45"/>
        <v>41357.470526032572</v>
      </c>
      <c r="DV17" s="169">
        <f t="shared" si="96"/>
        <v>69</v>
      </c>
      <c r="DW17" s="395">
        <f>IF($B17&lt;=Main!$B$10,0,HLOOKUP(DV17,ReplacementRates!$V$3:$AZ$56,ReplacementRates!$A18-3,1)*IF(Main!$B$29=0,Main!$B$32*$B17,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X17" s="337">
        <f ca="1">DW17*IF($B17=Salary!$B17,Salary!$J17,"")</f>
        <v>22395.375407336483</v>
      </c>
      <c r="DY17" s="338">
        <f ca="1">IF($B17&lt;Main!$B$10,0,(VLOOKUP(DV17,'Survival Probability'!$A$3:$F$98,6)/(1+Main!$B$5)^(OptimumBenefits!DV17-OptimumBenefits!$A17))*(VLOOKUP(DV17,'Survival Probability'!$A$3:$F$98,3)/VLOOKUP($A17,'Survival Probability'!$A$3:$F$98,3)))</f>
        <v>1.6855516144095446</v>
      </c>
      <c r="DZ17" s="228">
        <f t="shared" ca="1" si="47"/>
        <v>37748.561173143826</v>
      </c>
      <c r="EA17" s="169">
        <f t="shared" si="96"/>
        <v>70</v>
      </c>
      <c r="EB17" s="395">
        <f>IF($B17&lt;=Main!$B$10,0,HLOOKUP(EA17,ReplacementRates!$V$3:$AZ$56,ReplacementRates!$A18-3,1)*IF(Main!$B$29=0,Main!$B$32*$B17,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C17" s="337">
        <f ca="1">EB17*IF($B17=Salary!$B17,Salary!$J17,"")</f>
        <v>22395.375407336483</v>
      </c>
      <c r="ED17" s="338">
        <f ca="1">IF($B17&lt;Main!$B$10,0,(VLOOKUP(EA17,'Survival Probability'!$A$3:$F$98,6)/(1+Main!$B$5)^(OptimumBenefits!EA17-OptimumBenefits!$A17))*(VLOOKUP(EA17,'Survival Probability'!$A$3:$F$98,3)/VLOOKUP($A17,'Survival Probability'!$A$3:$F$98,3)))</f>
        <v>1.53596545655867</v>
      </c>
      <c r="EE17" s="228">
        <f t="shared" ca="1" si="49"/>
        <v>34398.523012332393</v>
      </c>
      <c r="EF17" s="169">
        <f t="shared" si="100"/>
        <v>71</v>
      </c>
      <c r="EG17" s="395">
        <f>IF($B17&lt;=Main!$B$10,0,HLOOKUP(EF17,ReplacementRates!$V$3:$AZ$56,ReplacementRates!$A18-3,1)*IF(Main!$B$29=0,Main!$B$32*$B17,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H17" s="337">
        <f ca="1">EG17*IF($B17=Salary!$B17,Salary!$J17,"")</f>
        <v>22395.375407336483</v>
      </c>
      <c r="EI17" s="338">
        <f ca="1">IF($B17&lt;Main!$B$10,0,(VLOOKUP(EF17,'Survival Probability'!$A$3:$F$98,6)/(1+Main!$B$5)^(OptimumBenefits!EF17-OptimumBenefits!$A17))*(VLOOKUP(EF17,'Survival Probability'!$A$3:$F$98,3)/VLOOKUP($A17,'Survival Probability'!$A$3:$F$98,3)))</f>
        <v>1.3971949905514036</v>
      </c>
      <c r="EJ17" s="228">
        <f t="shared" ca="1" si="51"/>
        <v>31290.706330648634</v>
      </c>
      <c r="EK17" s="169">
        <f t="shared" si="100"/>
        <v>72</v>
      </c>
      <c r="EL17" s="395">
        <f>IF($B17&lt;=Main!$B$10,0,HLOOKUP(EK17,ReplacementRates!$V$3:$AZ$56,ReplacementRates!$A18-3,1)*IF(Main!$B$29=0,Main!$B$32*$B17,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M17" s="337">
        <f ca="1">EL17*IF($B17=Salary!$B17,Salary!$J17,"")</f>
        <v>22395.375407336483</v>
      </c>
      <c r="EN17" s="338">
        <f ca="1">IF($B17&lt;Main!$B$10,0,(VLOOKUP(EK17,'Survival Probability'!$A$3:$F$98,6)/(1+Main!$B$5)^(OptimumBenefits!EK17-OptimumBenefits!$A17))*(VLOOKUP(EK17,'Survival Probability'!$A$3:$F$98,3)/VLOOKUP($A17,'Survival Probability'!$A$3:$F$98,3)))</f>
        <v>1.2685476524489976</v>
      </c>
      <c r="EO17" s="228">
        <f t="shared" ca="1" si="53"/>
        <v>28409.600898690711</v>
      </c>
      <c r="EP17" s="169">
        <f t="shared" si="100"/>
        <v>73</v>
      </c>
      <c r="EQ17" s="395">
        <f>IF($B17&lt;=Main!$B$10,0,HLOOKUP(EP17,ReplacementRates!$V$3:$AZ$56,ReplacementRates!$A18-3,1)*IF(Main!$B$29=0,Main!$B$32*$B17,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R17" s="337">
        <f ca="1">EQ17*IF($B17=Salary!$B17,Salary!$J17,"")</f>
        <v>22395.375407336483</v>
      </c>
      <c r="ES17" s="338">
        <f ca="1">IF($B17&lt;Main!$B$10,0,(VLOOKUP(EP17,'Survival Probability'!$A$3:$F$98,6)/(1+Main!$B$5)^(OptimumBenefits!EP17-OptimumBenefits!$A17))*(VLOOKUP(EP17,'Survival Probability'!$A$3:$F$98,3)/VLOOKUP($A17,'Survival Probability'!$A$3:$F$98,3)))</f>
        <v>1.1493806663912893</v>
      </c>
      <c r="ET17" s="228">
        <f t="shared" ca="1" si="55"/>
        <v>25740.8115097675</v>
      </c>
      <c r="EU17" s="169">
        <f t="shared" si="100"/>
        <v>74</v>
      </c>
      <c r="EV17" s="395">
        <f>IF($B17&lt;=Main!$B$10,0,HLOOKUP(EU17,ReplacementRates!$V$3:$AZ$56,ReplacementRates!$A18-3,1)*IF(Main!$B$29=0,Main!$B$32*$B17,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W17" s="337">
        <f ca="1">EV17*IF($B17=Salary!$B17,Salary!$J17,"")</f>
        <v>22395.375407336483</v>
      </c>
      <c r="EX17" s="338">
        <f ca="1">IF($B17&lt;Main!$B$10,0,(VLOOKUP(EU17,'Survival Probability'!$A$3:$F$98,6)/(1+Main!$B$5)^(OptimumBenefits!EU17-OptimumBenefits!$A17))*(VLOOKUP(EU17,'Survival Probability'!$A$3:$F$98,3)/VLOOKUP($A17,'Survival Probability'!$A$3:$F$98,3)))</f>
        <v>1.0390945370627918</v>
      </c>
      <c r="EY17" s="228">
        <f t="shared" ca="1" si="57"/>
        <v>23270.912241233735</v>
      </c>
      <c r="EZ17" s="169">
        <f t="shared" si="104"/>
        <v>75</v>
      </c>
      <c r="FA17" s="395">
        <f>IF($B17&lt;=Main!$B$10,0,HLOOKUP(EZ17,ReplacementRates!$V$3:$AZ$56,ReplacementRates!$A18-3,1)*IF(Main!$B$29=0,Main!$B$32*$B17,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B17" s="337">
        <f ca="1">FA17*IF($B17=Salary!$B17,Salary!$J17,"")</f>
        <v>22395.375407336483</v>
      </c>
      <c r="FC17" s="338">
        <f ca="1">IF($B17&lt;Main!$B$10,0,(VLOOKUP(EZ17,'Survival Probability'!$A$3:$F$98,6)/(1+Main!$B$5)^(OptimumBenefits!EZ17-OptimumBenefits!$A17))*(VLOOKUP(EZ17,'Survival Probability'!$A$3:$F$98,3)/VLOOKUP($A17,'Survival Probability'!$A$3:$F$98,3)))</f>
        <v>0.93713195444638608</v>
      </c>
      <c r="FD17" s="228">
        <f t="shared" ca="1" si="59"/>
        <v>20987.421926037769</v>
      </c>
      <c r="FE17" s="169">
        <f t="shared" si="104"/>
        <v>76</v>
      </c>
      <c r="FF17" s="395">
        <f>IF($B17&lt;=Main!$B$10,0,HLOOKUP(FE17,ReplacementRates!$V$3:$AZ$56,ReplacementRates!$A18-3,1)*IF(Main!$B$29=0,Main!$B$32*$B17,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G17" s="337">
        <f ca="1">FF17*IF($B17=Salary!$B17,Salary!$J17,"")</f>
        <v>22395.375407336483</v>
      </c>
      <c r="FH17" s="338">
        <f ca="1">IF($B17&lt;Main!$B$10,0,(VLOOKUP(FE17,'Survival Probability'!$A$3:$F$98,6)/(1+Main!$B$5)^(OptimumBenefits!FE17-OptimumBenefits!$A17))*(VLOOKUP(FE17,'Survival Probability'!$A$3:$F$98,3)/VLOOKUP($A17,'Survival Probability'!$A$3:$F$98,3)))</f>
        <v>0.84297519184000302</v>
      </c>
      <c r="FI17" s="228">
        <f t="shared" ca="1" si="61"/>
        <v>18878.745880328359</v>
      </c>
      <c r="FJ17" s="169">
        <f t="shared" si="104"/>
        <v>77</v>
      </c>
      <c r="FK17" s="395">
        <f>IF($B17&lt;=Main!$B$10,0,HLOOKUP(FJ17,ReplacementRates!$V$3:$AZ$56,ReplacementRates!$A18-3,1)*IF(Main!$B$29=0,Main!$B$32*$B17,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L17" s="337">
        <f ca="1">FK17*IF($B17=Salary!$B17,Salary!$J17,"")</f>
        <v>22395.375407336483</v>
      </c>
      <c r="FM17" s="338">
        <f ca="1">IF($B17&lt;Main!$B$10,0,(VLOOKUP(FJ17,'Survival Probability'!$A$3:$F$98,6)/(1+Main!$B$5)^(OptimumBenefits!FJ17-OptimumBenefits!$A17))*(VLOOKUP(FJ17,'Survival Probability'!$A$3:$F$98,3)/VLOOKUP($A17,'Survival Probability'!$A$3:$F$98,3)))</f>
        <v>0.75613913230470797</v>
      </c>
      <c r="FN17" s="228">
        <f t="shared" ca="1" si="63"/>
        <v>16934.019728141604</v>
      </c>
      <c r="FO17" s="169">
        <f t="shared" si="104"/>
        <v>78</v>
      </c>
      <c r="FP17" s="395">
        <f>IF($B17&lt;=Main!$B$10,0,HLOOKUP(FO17,ReplacementRates!$V$3:$AZ$56,ReplacementRates!$A18-3,1)*IF(Main!$B$29=0,Main!$B$32*$B17,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Q17" s="337">
        <f ca="1">FP17*IF($B17=Salary!$B17,Salary!$J17,"")</f>
        <v>22395.375407336483</v>
      </c>
      <c r="FR17" s="338">
        <f ca="1">IF($B17&lt;Main!$B$10,0,(VLOOKUP(FO17,'Survival Probability'!$A$3:$F$98,6)/(1+Main!$B$5)^(OptimumBenefits!FO17-OptimumBenefits!$A17))*(VLOOKUP(FO17,'Survival Probability'!$A$3:$F$98,3)/VLOOKUP($A17,'Survival Probability'!$A$3:$F$98,3)))</f>
        <v>0.67617149042958347</v>
      </c>
      <c r="FS17" s="228">
        <f t="shared" ca="1" si="65"/>
        <v>15143.114367908749</v>
      </c>
      <c r="FT17" s="169">
        <f t="shared" si="108"/>
        <v>79</v>
      </c>
      <c r="FU17" s="395">
        <f>IF($B17&lt;=Main!$B$10,0,HLOOKUP(FT17,ReplacementRates!$V$3:$AZ$56,ReplacementRates!$A18-3,1)*IF(Main!$B$29=0,Main!$B$32*$B17,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V17" s="337">
        <f ca="1">FU17*IF($B17=Salary!$B17,Salary!$J17,"")</f>
        <v>22395.375407336483</v>
      </c>
      <c r="FW17" s="338">
        <f ca="1">IF($B17&lt;Main!$B$10,0,(VLOOKUP(FT17,'Survival Probability'!$A$3:$F$98,6)/(1+Main!$B$5)^(OptimumBenefits!FT17-OptimumBenefits!$A17))*(VLOOKUP(FT17,'Survival Probability'!$A$3:$F$98,3)/VLOOKUP($A17,'Survival Probability'!$A$3:$F$98,3)))</f>
        <v>0.60265067642003944</v>
      </c>
      <c r="FX17" s="228">
        <f t="shared" ca="1" si="67"/>
        <v>13496.588137912047</v>
      </c>
      <c r="FY17" s="169">
        <f t="shared" si="108"/>
        <v>80</v>
      </c>
      <c r="FZ17" s="395">
        <f>IF($B17&lt;=Main!$B$10,0,HLOOKUP(FY17,ReplacementRates!$V$3:$AZ$56,ReplacementRates!$A18-3,1)*IF(Main!$B$29=0,Main!$B$32*$B17,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A17" s="337">
        <f ca="1">FZ17*IF($B17=Salary!$B17,Salary!$J17,"")</f>
        <v>22395.375407336483</v>
      </c>
      <c r="GB17" s="338">
        <f ca="1">IF($B17&lt;Main!$B$10,0,(VLOOKUP(FY17,'Survival Probability'!$A$3:$F$98,6)/(1+Main!$B$5)^(OptimumBenefits!FY17-OptimumBenefits!$A17))*(VLOOKUP(FY17,'Survival Probability'!$A$3:$F$98,3)/VLOOKUP($A17,'Survival Probability'!$A$3:$F$98,3)))</f>
        <v>0.5351862740447304</v>
      </c>
      <c r="GC17" s="228">
        <f t="shared" ca="1" si="69"/>
        <v>11985.697520085399</v>
      </c>
      <c r="GD17" s="169">
        <f t="shared" si="108"/>
        <v>81</v>
      </c>
      <c r="GE17" s="395">
        <f>IF($B17&lt;=Main!$B$10,0,HLOOKUP(GD17,ReplacementRates!$V$3:$AZ$56,ReplacementRates!$A18-3,1)*IF(Main!$B$29=0,Main!$B$32*$B17,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F17" s="337">
        <f ca="1">GE17*IF($B17=Salary!$B17,Salary!$J17,"")</f>
        <v>22395.375407336483</v>
      </c>
      <c r="GG17" s="338">
        <f ca="1">IF($B17&lt;Main!$B$10,0,(VLOOKUP(GD17,'Survival Probability'!$A$3:$F$98,6)/(1+Main!$B$5)^(OptimumBenefits!GD17-OptimumBenefits!$A17))*(VLOOKUP(GD17,'Survival Probability'!$A$3:$F$98,3)/VLOOKUP($A17,'Survival Probability'!$A$3:$F$98,3)))</f>
        <v>0.47341072942875934</v>
      </c>
      <c r="GH17" s="228">
        <f t="shared" ca="1" si="71"/>
        <v>10602.211007418064</v>
      </c>
      <c r="GI17" s="169">
        <f t="shared" si="108"/>
        <v>82</v>
      </c>
      <c r="GJ17" s="395">
        <f>IF($B17&lt;=Main!$B$10,0,HLOOKUP(GI17,ReplacementRates!$V$3:$AZ$56,ReplacementRates!$A18-3,1)*IF(Main!$B$29=0,Main!$B$32*$B17,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K17" s="337">
        <f ca="1">GJ17*IF($B17=Salary!$B17,Salary!$J17,"")</f>
        <v>22395.375407336483</v>
      </c>
      <c r="GL17" s="338">
        <f ca="1">IF($B17&lt;Main!$B$10,0,(VLOOKUP(GI17,'Survival Probability'!$A$3:$F$98,6)/(1+Main!$B$5)^(OptimumBenefits!GI17-OptimumBenefits!$A17))*(VLOOKUP(GI17,'Survival Probability'!$A$3:$F$98,3)/VLOOKUP($A17,'Survival Probability'!$A$3:$F$98,3)))</f>
        <v>0.41697877663298205</v>
      </c>
      <c r="GM17" s="228">
        <f t="shared" ca="1" si="73"/>
        <v>9338.3962395875387</v>
      </c>
      <c r="GN17" s="384"/>
      <c r="GO17" s="384"/>
      <c r="GP17" s="385"/>
      <c r="GQ17" s="386"/>
      <c r="GR17" s="387"/>
      <c r="GS17" s="384"/>
      <c r="GT17" s="384"/>
      <c r="GU17" s="385"/>
      <c r="GV17" s="386"/>
      <c r="GW17" s="387"/>
      <c r="GX17" s="384"/>
      <c r="GY17" s="384"/>
      <c r="GZ17" s="385"/>
      <c r="HA17" s="386"/>
      <c r="HB17" s="387"/>
      <c r="HC17" s="384"/>
      <c r="HD17" s="384"/>
      <c r="HE17" s="385"/>
      <c r="HF17" s="386"/>
      <c r="HG17" s="387"/>
      <c r="HH17" s="384"/>
      <c r="HI17" s="384"/>
      <c r="HJ17" s="385"/>
      <c r="HK17" s="386"/>
      <c r="HL17" s="387"/>
      <c r="HM17" s="384"/>
      <c r="HN17" s="384"/>
      <c r="HO17" s="385"/>
      <c r="HP17" s="386"/>
      <c r="HQ17" s="387"/>
      <c r="HR17" s="384"/>
      <c r="HS17" s="384"/>
      <c r="HT17" s="385"/>
      <c r="HU17" s="386"/>
      <c r="HV17" s="387"/>
      <c r="HW17" s="384"/>
      <c r="HX17" s="384"/>
      <c r="HY17" s="385"/>
      <c r="HZ17" s="386"/>
      <c r="IA17" s="387"/>
      <c r="IB17" s="384"/>
      <c r="IC17" s="384"/>
      <c r="ID17" s="385"/>
      <c r="IE17" s="386"/>
      <c r="IF17" s="387"/>
      <c r="IG17" s="384"/>
      <c r="IH17" s="384"/>
      <c r="II17" s="385"/>
      <c r="IJ17" s="386"/>
      <c r="IK17" s="387"/>
      <c r="IL17" s="384"/>
      <c r="IM17" s="384"/>
      <c r="IN17" s="385"/>
      <c r="IO17" s="386"/>
      <c r="IP17" s="387"/>
      <c r="IQ17" s="384"/>
      <c r="IR17" s="384"/>
      <c r="IS17" s="385"/>
      <c r="IT17" s="386"/>
      <c r="IU17" s="387"/>
      <c r="IV17" s="384"/>
      <c r="IW17" s="384"/>
      <c r="IX17" s="385"/>
      <c r="IY17" s="386"/>
      <c r="IZ17" s="387"/>
      <c r="JA17" s="384"/>
      <c r="JB17" s="384"/>
      <c r="JC17" s="385"/>
      <c r="JD17" s="386"/>
      <c r="JE17" s="387"/>
      <c r="JF17" s="384"/>
      <c r="JG17" s="384"/>
      <c r="JH17" s="385"/>
      <c r="JI17" s="386"/>
      <c r="JJ17" s="387"/>
      <c r="JK17" s="384"/>
      <c r="JL17" s="384"/>
      <c r="JM17" s="385"/>
      <c r="JN17" s="386"/>
      <c r="JO17" s="387"/>
      <c r="JP17" s="384"/>
      <c r="JQ17" s="384"/>
      <c r="JR17" s="385"/>
      <c r="JS17" s="386"/>
      <c r="JT17" s="387"/>
      <c r="JU17" s="384"/>
      <c r="JV17" s="384"/>
      <c r="JW17" s="385"/>
      <c r="JX17" s="386"/>
      <c r="JY17" s="387"/>
      <c r="JZ17" s="384"/>
      <c r="KA17" s="384"/>
      <c r="KB17" s="385"/>
      <c r="KC17" s="386"/>
      <c r="KD17" s="387"/>
      <c r="KE17" s="384"/>
      <c r="KF17" s="384"/>
      <c r="KG17" s="385"/>
      <c r="KH17" s="386"/>
      <c r="KI17" s="387"/>
    </row>
    <row r="18" spans="1:295">
      <c r="A18" s="172">
        <f t="shared" si="112"/>
        <v>43</v>
      </c>
      <c r="B18" s="172">
        <v>16</v>
      </c>
      <c r="C18" s="383">
        <f t="shared" ca="1" si="0"/>
        <v>64</v>
      </c>
      <c r="D18" s="422">
        <f t="shared" ca="1" si="115"/>
        <v>65288.040241198309</v>
      </c>
      <c r="E18" s="217">
        <v>40628.459665969487</v>
      </c>
      <c r="F18" s="169">
        <f t="shared" si="113"/>
        <v>45</v>
      </c>
      <c r="G18" s="395">
        <f>IF($B18&lt;=Main!$B$10,0,HLOOKUP(F18,ReplacementRates!$V$3:$AZ$56,ReplacementRates!$A19-3,1)*IF(Main!$B$29=0,Main!$B$32*$B18,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H18" s="337">
        <f ca="1">G18*IF($B18=Salary!$B18,Salary!$J18,"")</f>
        <v>0</v>
      </c>
      <c r="I18" s="338">
        <f ca="1">IF($B18&lt;Main!$B$10,0,(VLOOKUP(F18,'Survival Probability'!$A$3:$F$98,6)/(1+Main!$B$5)^(OptimumBenefits!F18-OptimumBenefits!$A18))*(VLOOKUP(F18,'Survival Probability'!$A$3:$F$98,3)/VLOOKUP($A18,'Survival Probability'!$A$3:$F$98,3)))</f>
        <v>12.366079740540139</v>
      </c>
      <c r="J18" s="228">
        <f t="shared" ca="1" si="116"/>
        <v>0</v>
      </c>
      <c r="K18" s="169">
        <f t="shared" si="114"/>
        <v>46</v>
      </c>
      <c r="L18" s="395">
        <f>IF($B18&lt;=Main!$B$10,0,HLOOKUP(K18,ReplacementRates!$V$3:$AZ$56,ReplacementRates!$A19-3,1)*IF(Main!$B$29=0,Main!$B$32*$B18,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M18" s="337">
        <f ca="1">L18*IF($B18=Salary!$B18,Salary!$J18,"")</f>
        <v>0</v>
      </c>
      <c r="N18" s="338">
        <f ca="1">IF($B18&lt;Main!$B$10,0,(VLOOKUP(K18,'Survival Probability'!$A$3:$F$98,6)/(1+Main!$B$5)^(OptimumBenefits!K18-OptimumBenefits!$A18))*(VLOOKUP(K18,'Survival Probability'!$A$3:$F$98,3)/VLOOKUP($A18,'Survival Probability'!$A$3:$F$98,3)))</f>
        <v>11.493745134126909</v>
      </c>
      <c r="O18" s="228">
        <f t="shared" ca="1" si="117"/>
        <v>0</v>
      </c>
      <c r="P18" s="169">
        <f t="shared" si="76"/>
        <v>47</v>
      </c>
      <c r="Q18" s="395">
        <f>IF($B18&lt;=Main!$B$10,0,HLOOKUP(P18,ReplacementRates!$V$3:$AZ$56,ReplacementRates!$A19-3,1)*IF(Main!$B$29=0,Main!$B$32*$B18,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R18" s="337">
        <f ca="1">Q18*IF($B18=Salary!$B18,Salary!$J18,"")</f>
        <v>0</v>
      </c>
      <c r="S18" s="338">
        <f ca="1">IF($B18&lt;Main!$B$10,0,(VLOOKUP(P18,'Survival Probability'!$A$3:$F$98,6)/(1+Main!$B$5)^(OptimumBenefits!P18-OptimumBenefits!$A18))*(VLOOKUP(P18,'Survival Probability'!$A$3:$F$98,3)/VLOOKUP($A18,'Survival Probability'!$A$3:$F$98,3)))</f>
        <v>10.679024288754583</v>
      </c>
      <c r="T18" s="228">
        <f t="shared" ca="1" si="3"/>
        <v>0</v>
      </c>
      <c r="U18" s="169">
        <f t="shared" si="76"/>
        <v>48</v>
      </c>
      <c r="V18" s="395">
        <f>IF($B18&lt;=Main!$B$10,0,HLOOKUP(U18,ReplacementRates!$V$3:$AZ$56,ReplacementRates!$A19-3,1)*IF(Main!$B$29=0,Main!$B$32*$B18,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W18" s="337">
        <f ca="1">V18*IF($B18=Salary!$B18,Salary!$J18,"")</f>
        <v>0</v>
      </c>
      <c r="X18" s="338">
        <f ca="1">IF($B18&lt;Main!$B$10,0,(VLOOKUP(U18,'Survival Probability'!$A$3:$F$98,6)/(1+Main!$B$5)^(OptimumBenefits!U18-OptimumBenefits!$A18))*(VLOOKUP(U18,'Survival Probability'!$A$3:$F$98,3)/VLOOKUP($A18,'Survival Probability'!$A$3:$F$98,3)))</f>
        <v>9.9181347818703927</v>
      </c>
      <c r="Y18" s="228">
        <f t="shared" ca="1" si="5"/>
        <v>0</v>
      </c>
      <c r="Z18" s="169">
        <f t="shared" si="76"/>
        <v>49</v>
      </c>
      <c r="AA18" s="395">
        <f>IF($B18&lt;=Main!$B$10,0,HLOOKUP(Z18,ReplacementRates!$V$3:$AZ$56,ReplacementRates!$A19-3,1)*IF(Main!$B$29=0,Main!$B$32*$B18,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B18" s="337">
        <f ca="1">AA18*IF($B18=Salary!$B18,Salary!$J18,"")</f>
        <v>0</v>
      </c>
      <c r="AC18" s="338">
        <f ca="1">IF($B18&lt;Main!$B$10,0,(VLOOKUP(Z18,'Survival Probability'!$A$3:$F$98,6)/(1+Main!$B$5)^(OptimumBenefits!Z18-OptimumBenefits!$A18))*(VLOOKUP(Z18,'Survival Probability'!$A$3:$F$98,3)/VLOOKUP($A18,'Survival Probability'!$A$3:$F$98,3)))</f>
        <v>9.2075417223362077</v>
      </c>
      <c r="AD18" s="228">
        <f t="shared" ca="1" si="7"/>
        <v>0</v>
      </c>
      <c r="AE18" s="169">
        <f t="shared" si="76"/>
        <v>50</v>
      </c>
      <c r="AF18" s="395">
        <f>IF($B18&lt;=Main!$B$10,0,HLOOKUP(AE18,ReplacementRates!$V$3:$AZ$56,ReplacementRates!$A19-3,1)*IF(Main!$B$29=0,Main!$B$32*$B18,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G18" s="337">
        <f ca="1">AF18*IF($B18=Salary!$B18,Salary!$J18,"")</f>
        <v>0</v>
      </c>
      <c r="AH18" s="338">
        <f ca="1">IF($B18&lt;Main!$B$10,0,(VLOOKUP(AE18,'Survival Probability'!$A$3:$F$98,6)/(1+Main!$B$5)^(OptimumBenefits!AE18-OptimumBenefits!$A18))*(VLOOKUP(AE18,'Survival Probability'!$A$3:$F$98,3)/VLOOKUP($A18,'Survival Probability'!$A$3:$F$98,3)))</f>
        <v>8.5439465747614012</v>
      </c>
      <c r="AI18" s="228">
        <f t="shared" ca="1" si="9"/>
        <v>0</v>
      </c>
      <c r="AJ18" s="169">
        <f t="shared" si="80"/>
        <v>51</v>
      </c>
      <c r="AK18" s="395">
        <f>IF($B18&lt;=Main!$B$10,0,HLOOKUP(AJ18,ReplacementRates!$V$3:$AZ$56,ReplacementRates!$A19-3,1)*IF(Main!$B$29=0,Main!$B$32*$B18,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L18" s="337">
        <f ca="1">AK18*IF($B18=Salary!$B18,Salary!$J18,"")</f>
        <v>0</v>
      </c>
      <c r="AM18" s="338">
        <f ca="1">IF($B18&lt;Main!$B$10,0,(VLOOKUP(AJ18,'Survival Probability'!$A$3:$F$98,6)/(1+Main!$B$5)^(OptimumBenefits!AJ18-OptimumBenefits!$A18))*(VLOOKUP(AJ18,'Survival Probability'!$A$3:$F$98,3)/VLOOKUP($A18,'Survival Probability'!$A$3:$F$98,3)))</f>
        <v>7.9242686171643335</v>
      </c>
      <c r="AN18" s="228">
        <f t="shared" ca="1" si="11"/>
        <v>0</v>
      </c>
      <c r="AO18" s="169">
        <f t="shared" si="80"/>
        <v>52</v>
      </c>
      <c r="AP18" s="395">
        <f>IF($B18&lt;=Main!$B$10,0,HLOOKUP(AO18,ReplacementRates!$V$3:$AZ$56,ReplacementRates!$A19-3,1)*IF(Main!$B$29=0,Main!$B$32*$B18,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Q18" s="337">
        <f ca="1">AP18*IF($B18=Salary!$B18,Salary!$J18,"")</f>
        <v>0</v>
      </c>
      <c r="AR18" s="338">
        <f ca="1">IF($B18&lt;Main!$B$10,0,(VLOOKUP(AO18,'Survival Probability'!$A$3:$F$98,6)/(1+Main!$B$5)^(OptimumBenefits!AO18-OptimumBenefits!$A18))*(VLOOKUP(AO18,'Survival Probability'!$A$3:$F$98,3)/VLOOKUP($A18,'Survival Probability'!$A$3:$F$98,3)))</f>
        <v>7.3460254790039583</v>
      </c>
      <c r="AS18" s="228">
        <f t="shared" ca="1" si="13"/>
        <v>0</v>
      </c>
      <c r="AT18" s="169">
        <f t="shared" si="80"/>
        <v>53</v>
      </c>
      <c r="AU18" s="395">
        <f>IF($B18&lt;=Main!$B$10,0,HLOOKUP(AT18,ReplacementRates!$V$3:$AZ$56,ReplacementRates!$A19-3,1)*IF(Main!$B$29=0,Main!$B$32*$B18,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V18" s="337">
        <f ca="1">AU18*IF($B18=Salary!$B18,Salary!$J18,"")</f>
        <v>0</v>
      </c>
      <c r="AW18" s="338">
        <f ca="1">IF($B18&lt;Main!$B$10,0,(VLOOKUP(AT18,'Survival Probability'!$A$3:$F$98,6)/(1+Main!$B$5)^(OptimumBenefits!AT18-OptimumBenefits!$A18))*(VLOOKUP(AT18,'Survival Probability'!$A$3:$F$98,3)/VLOOKUP($A18,'Survival Probability'!$A$3:$F$98,3)))</f>
        <v>6.8064975213669427</v>
      </c>
      <c r="AX18" s="228">
        <f t="shared" ca="1" si="15"/>
        <v>0</v>
      </c>
      <c r="AY18" s="169">
        <f t="shared" si="80"/>
        <v>54</v>
      </c>
      <c r="AZ18" s="395">
        <f>IF($B18&lt;=Main!$B$10,0,HLOOKUP(AY18,ReplacementRates!$V$3:$AZ$56,ReplacementRates!$A19-3,1)*IF(Main!$B$29=0,Main!$B$32*$B18,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A18" s="337">
        <f ca="1">AZ18*IF($B18=Salary!$B18,Salary!$J18,"")</f>
        <v>0</v>
      </c>
      <c r="BB18" s="338">
        <f ca="1">IF($B18&lt;Main!$B$10,0,(VLOOKUP(AY18,'Survival Probability'!$A$3:$F$98,6)/(1+Main!$B$5)^(OptimumBenefits!AY18-OptimumBenefits!$A18))*(VLOOKUP(AY18,'Survival Probability'!$A$3:$F$98,3)/VLOOKUP($A18,'Survival Probability'!$A$3:$F$98,3)))</f>
        <v>6.3031464108399566</v>
      </c>
      <c r="BC18" s="228">
        <f t="shared" ca="1" si="17"/>
        <v>0</v>
      </c>
      <c r="BD18" s="169">
        <f t="shared" si="84"/>
        <v>55</v>
      </c>
      <c r="BE18" s="395">
        <f>IF($B18&lt;=Main!$B$10,0,HLOOKUP(BD18,ReplacementRates!$V$3:$AZ$56,ReplacementRates!$A19-3,1)*IF(Main!$B$29=0,Main!$B$32*$B18,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F18" s="337">
        <f ca="1">BE18*IF($B18=Salary!$B18,Salary!$J18,"")</f>
        <v>0</v>
      </c>
      <c r="BG18" s="338">
        <f ca="1">IF($B18&lt;Main!$B$10,0,(VLOOKUP(BD18,'Survival Probability'!$A$3:$F$98,6)/(1+Main!$B$5)^(OptimumBenefits!BD18-OptimumBenefits!$A18))*(VLOOKUP(BD18,'Survival Probability'!$A$3:$F$98,3)/VLOOKUP($A18,'Survival Probability'!$A$3:$F$98,3)))</f>
        <v>5.8336021880007847</v>
      </c>
      <c r="BH18" s="228">
        <f t="shared" ca="1" si="19"/>
        <v>0</v>
      </c>
      <c r="BI18" s="169">
        <f t="shared" si="84"/>
        <v>56</v>
      </c>
      <c r="BJ18" s="395">
        <f>IF($B18&lt;=Main!$B$10,0,HLOOKUP(BI18,ReplacementRates!$V$3:$AZ$56,ReplacementRates!$A19-3,1)*IF(Main!$B$29=0,Main!$B$32*$B18,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K18" s="337">
        <f ca="1">BJ18*IF($B18=Salary!$B18,Salary!$J18,"")</f>
        <v>0</v>
      </c>
      <c r="BL18" s="338">
        <f ca="1">IF($B18&lt;Main!$B$10,0,(VLOOKUP(BI18,'Survival Probability'!$A$3:$F$98,6)/(1+Main!$B$5)^(OptimumBenefits!BI18-OptimumBenefits!$A18))*(VLOOKUP(BI18,'Survival Probability'!$A$3:$F$98,3)/VLOOKUP($A18,'Survival Probability'!$A$3:$F$98,3)))</f>
        <v>5.3956536227512109</v>
      </c>
      <c r="BM18" s="228">
        <f t="shared" ca="1" si="21"/>
        <v>0</v>
      </c>
      <c r="BN18" s="169">
        <f t="shared" si="84"/>
        <v>57</v>
      </c>
      <c r="BO18" s="395">
        <f>IF($B18&lt;=Main!$B$10,0,HLOOKUP(BN18,ReplacementRates!$V$3:$AZ$56,ReplacementRates!$A19-3,1)*IF(Main!$B$29=0,Main!$B$32*$B18,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P18" s="337">
        <f ca="1">BO18*IF($B18=Salary!$B18,Salary!$J18,"")</f>
        <v>0</v>
      </c>
      <c r="BQ18" s="338">
        <f ca="1">IF($B18&lt;Main!$B$10,0,(VLOOKUP(BN18,'Survival Probability'!$A$3:$F$98,6)/(1+Main!$B$5)^(OptimumBenefits!BN18-OptimumBenefits!$A18))*(VLOOKUP(BN18,'Survival Probability'!$A$3:$F$98,3)/VLOOKUP($A18,'Survival Probability'!$A$3:$F$98,3)))</f>
        <v>4.9872348623285463</v>
      </c>
      <c r="BR18" s="228">
        <f t="shared" ca="1" si="23"/>
        <v>0</v>
      </c>
      <c r="BS18" s="169">
        <f t="shared" si="84"/>
        <v>58</v>
      </c>
      <c r="BT18" s="395">
        <f>IF($B18&lt;=Main!$B$10,0,HLOOKUP(BS18,ReplacementRates!$V$3:$AZ$56,ReplacementRates!$A19-3,1)*IF(Main!$B$29=0,Main!$B$32*$B18,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U18" s="337">
        <f ca="1">BT18*IF($B18=Salary!$B18,Salary!$J18,"")</f>
        <v>0</v>
      </c>
      <c r="BV18" s="338">
        <f ca="1">IF($B18&lt;Main!$B$10,0,(VLOOKUP(BS18,'Survival Probability'!$A$3:$F$98,6)/(1+Main!$B$5)^(OptimumBenefits!BS18-OptimumBenefits!$A18))*(VLOOKUP(BS18,'Survival Probability'!$A$3:$F$98,3)/VLOOKUP($A18,'Survival Probability'!$A$3:$F$98,3)))</f>
        <v>4.6064160948216051</v>
      </c>
      <c r="BW18" s="228">
        <f t="shared" ca="1" si="25"/>
        <v>0</v>
      </c>
      <c r="BX18" s="169">
        <f t="shared" si="88"/>
        <v>59</v>
      </c>
      <c r="BY18" s="395">
        <f>IF($B18&lt;=Main!$B$10,0,HLOOKUP(BX18,ReplacementRates!$V$3:$AZ$56,ReplacementRates!$A19-3,1)*IF(Main!$B$29=0,Main!$B$32*$B18,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Z18" s="337">
        <f ca="1">BY18*IF($B18=Salary!$B18,Salary!$J18,"")</f>
        <v>0</v>
      </c>
      <c r="CA18" s="338">
        <f ca="1">IF($B18&lt;Main!$B$10,0,(VLOOKUP(BX18,'Survival Probability'!$A$3:$F$98,6)/(1+Main!$B$5)^(OptimumBenefits!BX18-OptimumBenefits!$A18))*(VLOOKUP(BX18,'Survival Probability'!$A$3:$F$98,3)/VLOOKUP($A18,'Survival Probability'!$A$3:$F$98,3)))</f>
        <v>4.2513920672439083</v>
      </c>
      <c r="CB18" s="228">
        <f t="shared" ca="1" si="27"/>
        <v>0</v>
      </c>
      <c r="CC18" s="169">
        <f t="shared" si="88"/>
        <v>60</v>
      </c>
      <c r="CD18" s="395">
        <f>IF($B18&lt;=Main!$B$10,0,HLOOKUP(CC18,ReplacementRates!$V$3:$AZ$56,ReplacementRates!$A19-3,1)*IF(Main!$B$29=0,Main!$B$32*$B18,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0.16800000000000004</v>
      </c>
      <c r="CE18" s="337">
        <f ca="1">CD18*IF($B18=Salary!$B18,Salary!$J18,"")</f>
        <v>15157.190075685336</v>
      </c>
      <c r="CF18" s="338">
        <f ca="1">IF($B18&lt;Main!$B$10,0,(VLOOKUP(CC18,'Survival Probability'!$A$3:$F$98,6)/(1+Main!$B$5)^(OptimumBenefits!CC18-OptimumBenefits!$A18))*(VLOOKUP(CC18,'Survival Probability'!$A$3:$F$98,3)/VLOOKUP($A18,'Survival Probability'!$A$3:$F$98,3)))</f>
        <v>3.920474565535172</v>
      </c>
      <c r="CG18" s="228">
        <f t="shared" ca="1" si="29"/>
        <v>59423.378176706487</v>
      </c>
      <c r="CH18" s="169">
        <f t="shared" si="88"/>
        <v>61</v>
      </c>
      <c r="CI18" s="395">
        <f>IF($B18&lt;=Main!$B$10,0,HLOOKUP(CH18,ReplacementRates!$V$3:$AZ$56,ReplacementRates!$A19-3,1)*IF(Main!$B$29=0,Main!$B$32*$B18,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0.19040000000000004</v>
      </c>
      <c r="CJ18" s="337">
        <f ca="1">CI18*IF($B18=Salary!$B18,Salary!$J18,"")</f>
        <v>17178.14875244338</v>
      </c>
      <c r="CK18" s="338">
        <f ca="1">IF($B18&lt;Main!$B$10,0,(VLOOKUP(CH18,'Survival Probability'!$A$3:$F$98,6)/(1+Main!$B$5)^(OptimumBenefits!CH18-OptimumBenefits!$A18))*(VLOOKUP(CH18,'Survival Probability'!$A$3:$F$98,3)/VLOOKUP($A18,'Survival Probability'!$A$3:$F$98,3)))</f>
        <v>3.6120879647366761</v>
      </c>
      <c r="CL18" s="228">
        <f t="shared" ca="1" si="31"/>
        <v>62048.984365157077</v>
      </c>
      <c r="CM18" s="169">
        <f t="shared" si="88"/>
        <v>62</v>
      </c>
      <c r="CN18" s="395">
        <f>IF($B18&lt;=Main!$B$10,0,HLOOKUP(CM18,ReplacementRates!$V$3:$AZ$56,ReplacementRates!$A19-3,1)*IF(Main!$B$29=0,Main!$B$32*$B18,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0.21280000000000002</v>
      </c>
      <c r="CO18" s="337">
        <f ca="1">CN18*IF($B18=Salary!$B18,Salary!$J18,"")</f>
        <v>19199.107429201424</v>
      </c>
      <c r="CP18" s="338">
        <f ca="1">IF($B18&lt;Main!$B$10,0,(VLOOKUP(CM18,'Survival Probability'!$A$3:$F$98,6)/(1+Main!$B$5)^(OptimumBenefits!CM18-OptimumBenefits!$A18))*(VLOOKUP(CM18,'Survival Probability'!$A$3:$F$98,3)/VLOOKUP($A18,'Survival Probability'!$A$3:$F$98,3)))</f>
        <v>3.3249960286838878</v>
      </c>
      <c r="CQ18" s="228">
        <f t="shared" ca="1" si="33"/>
        <v>63836.95595637006</v>
      </c>
      <c r="CR18" s="169">
        <f t="shared" si="92"/>
        <v>63</v>
      </c>
      <c r="CS18" s="395">
        <f>IF($B18&lt;=Main!$B$10,0,HLOOKUP(CR18,ReplacementRates!$V$3:$AZ$56,ReplacementRates!$A19-3,1)*IF(Main!$B$29=0,Main!$B$32*$B18,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0.23520000000000005</v>
      </c>
      <c r="CT18" s="337">
        <f ca="1">CS18*IF($B18=Salary!$B18,Salary!$J18,"")</f>
        <v>21220.066105959471</v>
      </c>
      <c r="CU18" s="338">
        <f ca="1">IF($B18&lt;Main!$B$10,0,(VLOOKUP(CR18,'Survival Probability'!$A$3:$F$98,6)/(1+Main!$B$5)^(OptimumBenefits!CR18-OptimumBenefits!$A18))*(VLOOKUP(CR18,'Survival Probability'!$A$3:$F$98,3)/VLOOKUP($A18,'Survival Probability'!$A$3:$F$98,3)))</f>
        <v>3.0577948788397329</v>
      </c>
      <c r="CV18" s="228">
        <f t="shared" ca="1" si="35"/>
        <v>64886.609467443464</v>
      </c>
      <c r="CW18" s="169">
        <f t="shared" si="92"/>
        <v>64</v>
      </c>
      <c r="CX18" s="395">
        <f>IF($B18&lt;=Main!$B$10,0,HLOOKUP(CW18,ReplacementRates!$V$3:$AZ$56,ReplacementRates!$A19-3,1)*IF(Main!$B$29=0,Main!$B$32*$B18,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0.25760000000000005</v>
      </c>
      <c r="CY18" s="337">
        <f ca="1">CX18*IF($B18=Salary!$B18,Salary!$J18,"")</f>
        <v>23241.024782717515</v>
      </c>
      <c r="CZ18" s="338">
        <f ca="1">IF($B18&lt;Main!$B$10,0,(VLOOKUP(CW18,'Survival Probability'!$A$3:$F$98,6)/(1+Main!$B$5)^(OptimumBenefits!CW18-OptimumBenefits!$A18))*(VLOOKUP(CW18,'Survival Probability'!$A$3:$F$98,3)/VLOOKUP($A18,'Survival Probability'!$A$3:$F$98,3)))</f>
        <v>2.8091721794362434</v>
      </c>
      <c r="DA18" s="228">
        <f t="shared" ca="1" si="37"/>
        <v>65288.040241198309</v>
      </c>
      <c r="DB18" s="169">
        <f t="shared" si="92"/>
        <v>65</v>
      </c>
      <c r="DC18" s="395">
        <f>IF($B18&lt;=Main!$B$10,0,HLOOKUP(DB18,ReplacementRates!$V$3:$AZ$56,ReplacementRates!$A19-3,1)*IF(Main!$B$29=0,Main!$B$32*$B18,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D18" s="337">
        <f ca="1">DC18*IF($B18=Salary!$B18,Salary!$J18,"")</f>
        <v>25261.983459475556</v>
      </c>
      <c r="DE18" s="338">
        <f ca="1">IF($B18&lt;Main!$B$10,0,(VLOOKUP(DB18,'Survival Probability'!$A$3:$F$98,6)/(1+Main!$B$5)^(OptimumBenefits!DB18-OptimumBenefits!$A18))*(VLOOKUP(DB18,'Survival Probability'!$A$3:$F$98,3)/VLOOKUP($A18,'Survival Probability'!$A$3:$F$98,3)))</f>
        <v>2.5779015044509794</v>
      </c>
      <c r="DF18" s="228">
        <f t="shared" ca="1" si="39"/>
        <v>65122.905165597796</v>
      </c>
      <c r="DG18" s="169">
        <f t="shared" si="92"/>
        <v>66</v>
      </c>
      <c r="DH18" s="395">
        <f>IF($B18&lt;=Main!$B$10,0,HLOOKUP(DG18,ReplacementRates!$V$3:$AZ$56,ReplacementRates!$A19-3,1)*IF(Main!$B$29=0,Main!$B$32*$B18,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I18" s="337">
        <f ca="1">DH18*IF($B18=Salary!$B18,Salary!$J18,"")</f>
        <v>25261.983459475556</v>
      </c>
      <c r="DJ18" s="338">
        <f ca="1">IF($B18&lt;Main!$B$10,0,(VLOOKUP(DG18,'Survival Probability'!$A$3:$F$98,6)/(1+Main!$B$5)^(OptimumBenefits!DG18-OptimumBenefits!$A18))*(VLOOKUP(DG18,'Survival Probability'!$A$3:$F$98,3)/VLOOKUP($A18,'Survival Probability'!$A$3:$F$98,3)))</f>
        <v>2.3628409348995536</v>
      </c>
      <c r="DK18" s="228">
        <f t="shared" ca="1" si="41"/>
        <v>59690.048614804284</v>
      </c>
      <c r="DL18" s="169">
        <f t="shared" si="96"/>
        <v>67</v>
      </c>
      <c r="DM18" s="395">
        <f>IF($B18&lt;=Main!$B$10,0,HLOOKUP(DL18,ReplacementRates!$V$3:$AZ$56,ReplacementRates!$A19-3,1)*IF(Main!$B$29=0,Main!$B$32*$B18,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N18" s="337">
        <f ca="1">DM18*IF($B18=Salary!$B18,Salary!$J18,"")</f>
        <v>25261.983459475556</v>
      </c>
      <c r="DO18" s="338">
        <f ca="1">IF($B18&lt;Main!$B$10,0,(VLOOKUP(DL18,'Survival Probability'!$A$3:$F$98,6)/(1+Main!$B$5)^(OptimumBenefits!DL18-OptimumBenefits!$A18))*(VLOOKUP(DL18,'Survival Probability'!$A$3:$F$98,3)/VLOOKUP($A18,'Survival Probability'!$A$3:$F$98,3)))</f>
        <v>2.1629245873314491</v>
      </c>
      <c r="DP18" s="228">
        <f t="shared" ca="1" si="43"/>
        <v>54639.765149260056</v>
      </c>
      <c r="DQ18" s="169">
        <f t="shared" si="96"/>
        <v>68</v>
      </c>
      <c r="DR18" s="395">
        <f>IF($B18&lt;=Main!$B$10,0,HLOOKUP(DQ18,ReplacementRates!$V$3:$AZ$56,ReplacementRates!$A19-3,1)*IF(Main!$B$29=0,Main!$B$32*$B18,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S18" s="337">
        <f ca="1">DR18*IF($B18=Salary!$B18,Salary!$J18,"")</f>
        <v>25261.983459475556</v>
      </c>
      <c r="DT18" s="338">
        <f ca="1">IF($B18&lt;Main!$B$10,0,(VLOOKUP(DQ18,'Survival Probability'!$A$3:$F$98,6)/(1+Main!$B$5)^(OptimumBenefits!DQ18-OptimumBenefits!$A18))*(VLOOKUP(DQ18,'Survival Probability'!$A$3:$F$98,3)/VLOOKUP($A18,'Survival Probability'!$A$3:$F$98,3)))</f>
        <v>1.977162229906628</v>
      </c>
      <c r="DU18" s="228">
        <f t="shared" ca="1" si="45"/>
        <v>49947.039548601046</v>
      </c>
      <c r="DV18" s="169">
        <f t="shared" si="96"/>
        <v>69</v>
      </c>
      <c r="DW18" s="395">
        <f>IF($B18&lt;=Main!$B$10,0,HLOOKUP(DV18,ReplacementRates!$V$3:$AZ$56,ReplacementRates!$A19-3,1)*IF(Main!$B$29=0,Main!$B$32*$B18,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X18" s="337">
        <f ca="1">DW18*IF($B18=Salary!$B18,Salary!$J18,"")</f>
        <v>25261.983459475556</v>
      </c>
      <c r="DY18" s="338">
        <f ca="1">IF($B18&lt;Main!$B$10,0,(VLOOKUP(DV18,'Survival Probability'!$A$3:$F$98,6)/(1+Main!$B$5)^(OptimumBenefits!DV18-OptimumBenefits!$A18))*(VLOOKUP(DV18,'Survival Probability'!$A$3:$F$98,3)/VLOOKUP($A18,'Survival Probability'!$A$3:$F$98,3)))</f>
        <v>1.8046323538544409</v>
      </c>
      <c r="DZ18" s="228">
        <f t="shared" ca="1" si="47"/>
        <v>45588.592673505322</v>
      </c>
      <c r="EA18" s="169">
        <f t="shared" si="96"/>
        <v>70</v>
      </c>
      <c r="EB18" s="395">
        <f>IF($B18&lt;=Main!$B$10,0,HLOOKUP(EA18,ReplacementRates!$V$3:$AZ$56,ReplacementRates!$A19-3,1)*IF(Main!$B$29=0,Main!$B$32*$B18,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C18" s="337">
        <f ca="1">EB18*IF($B18=Salary!$B18,Salary!$J18,"")</f>
        <v>25261.983459475556</v>
      </c>
      <c r="ED18" s="338">
        <f ca="1">IF($B18&lt;Main!$B$10,0,(VLOOKUP(EA18,'Survival Probability'!$A$3:$F$98,6)/(1+Main!$B$5)^(OptimumBenefits!EA18-OptimumBenefits!$A18))*(VLOOKUP(EA18,'Survival Probability'!$A$3:$F$98,3)/VLOOKUP($A18,'Survival Probability'!$A$3:$F$98,3)))</f>
        <v>1.644478242975415</v>
      </c>
      <c r="EE18" s="228">
        <f t="shared" ca="1" si="49"/>
        <v>41542.782173512358</v>
      </c>
      <c r="EF18" s="169">
        <f t="shared" si="100"/>
        <v>71</v>
      </c>
      <c r="EG18" s="395">
        <f>IF($B18&lt;=Main!$B$10,0,HLOOKUP(EF18,ReplacementRates!$V$3:$AZ$56,ReplacementRates!$A19-3,1)*IF(Main!$B$29=0,Main!$B$32*$B18,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H18" s="337">
        <f ca="1">EG18*IF($B18=Salary!$B18,Salary!$J18,"")</f>
        <v>25261.983459475556</v>
      </c>
      <c r="EI18" s="338">
        <f ca="1">IF($B18&lt;Main!$B$10,0,(VLOOKUP(EF18,'Survival Probability'!$A$3:$F$98,6)/(1+Main!$B$5)^(OptimumBenefits!EF18-OptimumBenefits!$A18))*(VLOOKUP(EF18,'Survival Probability'!$A$3:$F$98,3)/VLOOKUP($A18,'Survival Probability'!$A$3:$F$98,3)))</f>
        <v>1.4959039302250476</v>
      </c>
      <c r="EJ18" s="228">
        <f t="shared" ca="1" si="51"/>
        <v>37789.500342309628</v>
      </c>
      <c r="EK18" s="169">
        <f t="shared" si="100"/>
        <v>72</v>
      </c>
      <c r="EL18" s="395">
        <f>IF($B18&lt;=Main!$B$10,0,HLOOKUP(EK18,ReplacementRates!$V$3:$AZ$56,ReplacementRates!$A19-3,1)*IF(Main!$B$29=0,Main!$B$32*$B18,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M18" s="337">
        <f ca="1">EL18*IF($B18=Salary!$B18,Salary!$J18,"")</f>
        <v>25261.983459475556</v>
      </c>
      <c r="EN18" s="338">
        <f ca="1">IF($B18&lt;Main!$B$10,0,(VLOOKUP(EK18,'Survival Probability'!$A$3:$F$98,6)/(1+Main!$B$5)^(OptimumBenefits!EK18-OptimumBenefits!$A18))*(VLOOKUP(EK18,'Survival Probability'!$A$3:$F$98,3)/VLOOKUP($A18,'Survival Probability'!$A$3:$F$98,3)))</f>
        <v>1.358167923453057</v>
      </c>
      <c r="EO18" s="228">
        <f t="shared" ca="1" si="53"/>
        <v>34310.015617461388</v>
      </c>
      <c r="EP18" s="169">
        <f t="shared" si="100"/>
        <v>73</v>
      </c>
      <c r="EQ18" s="395">
        <f>IF($B18&lt;=Main!$B$10,0,HLOOKUP(EP18,ReplacementRates!$V$3:$AZ$56,ReplacementRates!$A19-3,1)*IF(Main!$B$29=0,Main!$B$32*$B18,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R18" s="337">
        <f ca="1">EQ18*IF($B18=Salary!$B18,Salary!$J18,"")</f>
        <v>25261.983459475556</v>
      </c>
      <c r="ES18" s="338">
        <f ca="1">IF($B18&lt;Main!$B$10,0,(VLOOKUP(EP18,'Survival Probability'!$A$3:$F$98,6)/(1+Main!$B$5)^(OptimumBenefits!EP18-OptimumBenefits!$A18))*(VLOOKUP(EP18,'Survival Probability'!$A$3:$F$98,3)/VLOOKUP($A18,'Survival Probability'!$A$3:$F$98,3)))</f>
        <v>1.2305820360126447</v>
      </c>
      <c r="ET18" s="228">
        <f t="shared" ca="1" si="55"/>
        <v>31086.943039279184</v>
      </c>
      <c r="EU18" s="169">
        <f t="shared" si="100"/>
        <v>74</v>
      </c>
      <c r="EV18" s="395">
        <f>IF($B18&lt;=Main!$B$10,0,HLOOKUP(EU18,ReplacementRates!$V$3:$AZ$56,ReplacementRates!$A19-3,1)*IF(Main!$B$29=0,Main!$B$32*$B18,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W18" s="337">
        <f ca="1">EV18*IF($B18=Salary!$B18,Salary!$J18,"")</f>
        <v>25261.983459475556</v>
      </c>
      <c r="EX18" s="338">
        <f ca="1">IF($B18&lt;Main!$B$10,0,(VLOOKUP(EU18,'Survival Probability'!$A$3:$F$98,6)/(1+Main!$B$5)^(OptimumBenefits!EU18-OptimumBenefits!$A18))*(VLOOKUP(EU18,'Survival Probability'!$A$3:$F$98,3)/VLOOKUP($A18,'Survival Probability'!$A$3:$F$98,3)))</f>
        <v>1.1125044194827578</v>
      </c>
      <c r="EY18" s="228">
        <f t="shared" ca="1" si="57"/>
        <v>28104.068243566882</v>
      </c>
      <c r="EZ18" s="169">
        <f t="shared" si="104"/>
        <v>75</v>
      </c>
      <c r="FA18" s="395">
        <f>IF($B18&lt;=Main!$B$10,0,HLOOKUP(EZ18,ReplacementRates!$V$3:$AZ$56,ReplacementRates!$A19-3,1)*IF(Main!$B$29=0,Main!$B$32*$B18,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B18" s="337">
        <f ca="1">FA18*IF($B18=Salary!$B18,Salary!$J18,"")</f>
        <v>25261.983459475556</v>
      </c>
      <c r="FC18" s="338">
        <f ca="1">IF($B18&lt;Main!$B$10,0,(VLOOKUP(EZ18,'Survival Probability'!$A$3:$F$98,6)/(1+Main!$B$5)^(OptimumBenefits!EZ18-OptimumBenefits!$A18))*(VLOOKUP(EZ18,'Survival Probability'!$A$3:$F$98,3)/VLOOKUP($A18,'Survival Probability'!$A$3:$F$98,3)))</f>
        <v>1.003338391044893</v>
      </c>
      <c r="FD18" s="228">
        <f t="shared" ca="1" si="59"/>
        <v>25346.317838832903</v>
      </c>
      <c r="FE18" s="169">
        <f t="shared" si="104"/>
        <v>76</v>
      </c>
      <c r="FF18" s="395">
        <f>IF($B18&lt;=Main!$B$10,0,HLOOKUP(FE18,ReplacementRates!$V$3:$AZ$56,ReplacementRates!$A19-3,1)*IF(Main!$B$29=0,Main!$B$32*$B18,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G18" s="337">
        <f ca="1">FF18*IF($B18=Salary!$B18,Salary!$J18,"")</f>
        <v>25261.983459475556</v>
      </c>
      <c r="FH18" s="338">
        <f ca="1">IF($B18&lt;Main!$B$10,0,(VLOOKUP(FE18,'Survival Probability'!$A$3:$F$98,6)/(1+Main!$B$5)^(OptimumBenefits!FE18-OptimumBenefits!$A18))*(VLOOKUP(FE18,'Survival Probability'!$A$3:$F$98,3)/VLOOKUP($A18,'Survival Probability'!$A$3:$F$98,3)))</f>
        <v>0.90252964767502908</v>
      </c>
      <c r="FI18" s="228">
        <f t="shared" ca="1" si="61"/>
        <v>22799.689031252885</v>
      </c>
      <c r="FJ18" s="169">
        <f t="shared" si="104"/>
        <v>77</v>
      </c>
      <c r="FK18" s="395">
        <f>IF($B18&lt;=Main!$B$10,0,HLOOKUP(FJ18,ReplacementRates!$V$3:$AZ$56,ReplacementRates!$A19-3,1)*IF(Main!$B$29=0,Main!$B$32*$B18,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L18" s="337">
        <f ca="1">FK18*IF($B18=Salary!$B18,Salary!$J18,"")</f>
        <v>25261.983459475556</v>
      </c>
      <c r="FM18" s="338">
        <f ca="1">IF($B18&lt;Main!$B$10,0,(VLOOKUP(FJ18,'Survival Probability'!$A$3:$F$98,6)/(1+Main!$B$5)^(OptimumBenefits!FJ18-OptimumBenefits!$A18))*(VLOOKUP(FJ18,'Survival Probability'!$A$3:$F$98,3)/VLOOKUP($A18,'Survival Probability'!$A$3:$F$98,3)))</f>
        <v>0.80955879992468083</v>
      </c>
      <c r="FN18" s="228">
        <f t="shared" ca="1" si="63"/>
        <v>20451.061013170169</v>
      </c>
      <c r="FO18" s="169">
        <f t="shared" si="104"/>
        <v>78</v>
      </c>
      <c r="FP18" s="395">
        <f>IF($B18&lt;=Main!$B$10,0,HLOOKUP(FO18,ReplacementRates!$V$3:$AZ$56,ReplacementRates!$A19-3,1)*IF(Main!$B$29=0,Main!$B$32*$B18,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Q18" s="337">
        <f ca="1">FP18*IF($B18=Salary!$B18,Salary!$J18,"")</f>
        <v>25261.983459475556</v>
      </c>
      <c r="FR18" s="338">
        <f ca="1">IF($B18&lt;Main!$B$10,0,(VLOOKUP(FO18,'Survival Probability'!$A$3:$F$98,6)/(1+Main!$B$5)^(OptimumBenefits!FO18-OptimumBenefits!$A18))*(VLOOKUP(FO18,'Survival Probability'!$A$3:$F$98,3)/VLOOKUP($A18,'Survival Probability'!$A$3:$F$98,3)))</f>
        <v>0.72394160935300678</v>
      </c>
      <c r="FS18" s="228">
        <f t="shared" ca="1" si="65"/>
        <v>18288.200961101771</v>
      </c>
      <c r="FT18" s="169">
        <f t="shared" si="108"/>
        <v>79</v>
      </c>
      <c r="FU18" s="395">
        <f>IF($B18&lt;=Main!$B$10,0,HLOOKUP(FT18,ReplacementRates!$V$3:$AZ$56,ReplacementRates!$A19-3,1)*IF(Main!$B$29=0,Main!$B$32*$B18,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V18" s="337">
        <f ca="1">FU18*IF($B18=Salary!$B18,Salary!$J18,"")</f>
        <v>25261.983459475556</v>
      </c>
      <c r="FW18" s="338">
        <f ca="1">IF($B18&lt;Main!$B$10,0,(VLOOKUP(FT18,'Survival Probability'!$A$3:$F$98,6)/(1+Main!$B$5)^(OptimumBenefits!FT18-OptimumBenefits!$A18))*(VLOOKUP(FT18,'Survival Probability'!$A$3:$F$98,3)/VLOOKUP($A18,'Survival Probability'!$A$3:$F$98,3)))</f>
        <v>0.64522670171737451</v>
      </c>
      <c r="FX18" s="228">
        <f t="shared" ca="1" si="67"/>
        <v>16299.706266396282</v>
      </c>
      <c r="FY18" s="169">
        <f t="shared" si="108"/>
        <v>80</v>
      </c>
      <c r="FZ18" s="395">
        <f>IF($B18&lt;=Main!$B$10,0,HLOOKUP(FY18,ReplacementRates!$V$3:$AZ$56,ReplacementRates!$A19-3,1)*IF(Main!$B$29=0,Main!$B$32*$B18,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A18" s="337">
        <f ca="1">FZ18*IF($B18=Salary!$B18,Salary!$J18,"")</f>
        <v>25261.983459475556</v>
      </c>
      <c r="GB18" s="338">
        <f ca="1">IF($B18&lt;Main!$B$10,0,(VLOOKUP(FY18,'Survival Probability'!$A$3:$F$98,6)/(1+Main!$B$5)^(OptimumBenefits!FY18-OptimumBenefits!$A18))*(VLOOKUP(FY18,'Survival Probability'!$A$3:$F$98,3)/VLOOKUP($A18,'Survival Probability'!$A$3:$F$98,3)))</f>
        <v>0.57299607868623947</v>
      </c>
      <c r="GC18" s="228">
        <f t="shared" ca="1" si="69"/>
        <v>14475.017462116135</v>
      </c>
      <c r="GD18" s="169">
        <f t="shared" si="108"/>
        <v>81</v>
      </c>
      <c r="GE18" s="395">
        <f>IF($B18&lt;=Main!$B$10,0,HLOOKUP(GD18,ReplacementRates!$V$3:$AZ$56,ReplacementRates!$A19-3,1)*IF(Main!$B$29=0,Main!$B$32*$B18,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F18" s="337">
        <f ca="1">GE18*IF($B18=Salary!$B18,Salary!$J18,"")</f>
        <v>25261.983459475556</v>
      </c>
      <c r="GG18" s="338">
        <f ca="1">IF($B18&lt;Main!$B$10,0,(VLOOKUP(GD18,'Survival Probability'!$A$3:$F$98,6)/(1+Main!$B$5)^(OptimumBenefits!GD18-OptimumBenefits!$A18))*(VLOOKUP(GD18,'Survival Probability'!$A$3:$F$98,3)/VLOOKUP($A18,'Survival Probability'!$A$3:$F$98,3)))</f>
        <v>0.50685621946275772</v>
      </c>
      <c r="GH18" s="228">
        <f t="shared" ca="1" si="71"/>
        <v>12804.193432400498</v>
      </c>
      <c r="GI18" s="169">
        <f t="shared" si="108"/>
        <v>82</v>
      </c>
      <c r="GJ18" s="395">
        <f>IF($B18&lt;=Main!$B$10,0,HLOOKUP(GI18,ReplacementRates!$V$3:$AZ$56,ReplacementRates!$A19-3,1)*IF(Main!$B$29=0,Main!$B$32*$B18,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K18" s="337">
        <f ca="1">GJ18*IF($B18=Salary!$B18,Salary!$J18,"")</f>
        <v>25261.983459475556</v>
      </c>
      <c r="GL18" s="338">
        <f ca="1">IF($B18&lt;Main!$B$10,0,(VLOOKUP(GI18,'Survival Probability'!$A$3:$F$98,6)/(1+Main!$B$5)^(OptimumBenefits!GI18-OptimumBenefits!$A18))*(VLOOKUP(GI18,'Survival Probability'!$A$3:$F$98,3)/VLOOKUP($A18,'Survival Probability'!$A$3:$F$98,3)))</f>
        <v>0.44643746578245536</v>
      </c>
      <c r="GM18" s="228">
        <f t="shared" ca="1" si="73"/>
        <v>11277.895876286571</v>
      </c>
      <c r="GN18" s="384"/>
      <c r="GO18" s="384"/>
      <c r="GP18" s="385"/>
      <c r="GQ18" s="386"/>
      <c r="GR18" s="387"/>
      <c r="GS18" s="384"/>
      <c r="GT18" s="384"/>
      <c r="GU18" s="385"/>
      <c r="GV18" s="386"/>
      <c r="GW18" s="387"/>
      <c r="GX18" s="384"/>
      <c r="GY18" s="384"/>
      <c r="GZ18" s="385"/>
      <c r="HA18" s="386"/>
      <c r="HB18" s="387"/>
      <c r="HC18" s="384"/>
      <c r="HD18" s="384"/>
      <c r="HE18" s="385"/>
      <c r="HF18" s="386"/>
      <c r="HG18" s="387"/>
      <c r="HH18" s="384"/>
      <c r="HI18" s="384"/>
      <c r="HJ18" s="385"/>
      <c r="HK18" s="386"/>
      <c r="HL18" s="387"/>
      <c r="HM18" s="384"/>
      <c r="HN18" s="384"/>
      <c r="HO18" s="385"/>
      <c r="HP18" s="386"/>
      <c r="HQ18" s="387"/>
      <c r="HR18" s="384"/>
      <c r="HS18" s="384"/>
      <c r="HT18" s="385"/>
      <c r="HU18" s="386"/>
      <c r="HV18" s="387"/>
      <c r="HW18" s="384"/>
      <c r="HX18" s="384"/>
      <c r="HY18" s="385"/>
      <c r="HZ18" s="386"/>
      <c r="IA18" s="387"/>
      <c r="IB18" s="384"/>
      <c r="IC18" s="384"/>
      <c r="ID18" s="385"/>
      <c r="IE18" s="386"/>
      <c r="IF18" s="387"/>
      <c r="IG18" s="384"/>
      <c r="IH18" s="384"/>
      <c r="II18" s="385"/>
      <c r="IJ18" s="386"/>
      <c r="IK18" s="387"/>
      <c r="IL18" s="384"/>
      <c r="IM18" s="384"/>
      <c r="IN18" s="385"/>
      <c r="IO18" s="386"/>
      <c r="IP18" s="387"/>
      <c r="IQ18" s="384"/>
      <c r="IR18" s="384"/>
      <c r="IS18" s="385"/>
      <c r="IT18" s="386"/>
      <c r="IU18" s="387"/>
      <c r="IV18" s="384"/>
      <c r="IW18" s="384"/>
      <c r="IX18" s="385"/>
      <c r="IY18" s="386"/>
      <c r="IZ18" s="387"/>
      <c r="JA18" s="384"/>
      <c r="JB18" s="384"/>
      <c r="JC18" s="385"/>
      <c r="JD18" s="386"/>
      <c r="JE18" s="387"/>
      <c r="JF18" s="384"/>
      <c r="JG18" s="384"/>
      <c r="JH18" s="385"/>
      <c r="JI18" s="386"/>
      <c r="JJ18" s="387"/>
      <c r="JK18" s="384"/>
      <c r="JL18" s="384"/>
      <c r="JM18" s="385"/>
      <c r="JN18" s="386"/>
      <c r="JO18" s="387"/>
      <c r="JP18" s="384"/>
      <c r="JQ18" s="384"/>
      <c r="JR18" s="385"/>
      <c r="JS18" s="386"/>
      <c r="JT18" s="387"/>
      <c r="JU18" s="384"/>
      <c r="JV18" s="384"/>
      <c r="JW18" s="385"/>
      <c r="JX18" s="386"/>
      <c r="JY18" s="387"/>
      <c r="JZ18" s="384"/>
      <c r="KA18" s="384"/>
      <c r="KB18" s="385"/>
      <c r="KC18" s="386"/>
      <c r="KD18" s="387"/>
      <c r="KE18" s="384"/>
      <c r="KF18" s="384"/>
      <c r="KG18" s="385"/>
      <c r="KH18" s="386"/>
      <c r="KI18" s="387"/>
    </row>
    <row r="19" spans="1:295">
      <c r="A19" s="172">
        <f t="shared" si="112"/>
        <v>44</v>
      </c>
      <c r="B19" s="172">
        <v>17</v>
      </c>
      <c r="C19" s="383">
        <f t="shared" ca="1" si="0"/>
        <v>64</v>
      </c>
      <c r="D19" s="422">
        <f t="shared" ca="1" si="115"/>
        <v>78410.368567291298</v>
      </c>
      <c r="E19" s="217">
        <v>51720.087075418436</v>
      </c>
      <c r="F19" s="169">
        <f t="shared" si="113"/>
        <v>45</v>
      </c>
      <c r="G19" s="395">
        <f>IF($B19&lt;=Main!$B$10,0,HLOOKUP(F19,ReplacementRates!$V$3:$AZ$56,ReplacementRates!$A20-3,1)*IF(Main!$B$29=0,Main!$B$32*$B19,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H19" s="337">
        <f ca="1">G19*IF($B19=Salary!$B19,Salary!$J19,"")</f>
        <v>0</v>
      </c>
      <c r="I19" s="338">
        <f ca="1">IF($B19&lt;Main!$B$10,0,(VLOOKUP(F19,'Survival Probability'!$A$3:$F$98,6)/(1+Main!$B$5)^(OptimumBenefits!F19-OptimumBenefits!$A19))*(VLOOKUP(F19,'Survival Probability'!$A$3:$F$98,3)/VLOOKUP($A19,'Survival Probability'!$A$3:$F$98,3)))</f>
        <v>13.239947523602808</v>
      </c>
      <c r="J19" s="228">
        <f t="shared" ca="1" si="116"/>
        <v>0</v>
      </c>
      <c r="K19" s="169">
        <f t="shared" si="114"/>
        <v>46</v>
      </c>
      <c r="L19" s="395">
        <f>IF($B19&lt;=Main!$B$10,0,HLOOKUP(K19,ReplacementRates!$V$3:$AZ$56,ReplacementRates!$A20-3,1)*IF(Main!$B$29=0,Main!$B$32*$B19,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M19" s="337">
        <f ca="1">L19*IF($B19=Salary!$B19,Salary!$J19,"")</f>
        <v>0</v>
      </c>
      <c r="N19" s="338">
        <f ca="1">IF($B19&lt;Main!$B$10,0,(VLOOKUP(K19,'Survival Probability'!$A$3:$F$98,6)/(1+Main!$B$5)^(OptimumBenefits!K19-OptimumBenefits!$A19))*(VLOOKUP(K19,'Survival Probability'!$A$3:$F$98,3)/VLOOKUP($A19,'Survival Probability'!$A$3:$F$98,3)))</f>
        <v>12.305968068976606</v>
      </c>
      <c r="O19" s="228">
        <f t="shared" ca="1" si="117"/>
        <v>0</v>
      </c>
      <c r="P19" s="169">
        <f t="shared" ref="P19:BX34" si="118">P18</f>
        <v>47</v>
      </c>
      <c r="Q19" s="395">
        <f>IF($B19&lt;=Main!$B$10,0,HLOOKUP(P19,ReplacementRates!$V$3:$AZ$56,ReplacementRates!$A20-3,1)*IF(Main!$B$29=0,Main!$B$32*$B19,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R19" s="337">
        <f ca="1">Q19*IF($B19=Salary!$B19,Salary!$J19,"")</f>
        <v>0</v>
      </c>
      <c r="S19" s="338">
        <f ca="1">IF($B19&lt;Main!$B$10,0,(VLOOKUP(P19,'Survival Probability'!$A$3:$F$98,6)/(1+Main!$B$5)^(OptimumBenefits!P19-OptimumBenefits!$A19))*(VLOOKUP(P19,'Survival Probability'!$A$3:$F$98,3)/VLOOKUP($A19,'Survival Probability'!$A$3:$F$98,3)))</f>
        <v>11.433673739209992</v>
      </c>
      <c r="T19" s="228">
        <f t="shared" ca="1" si="3"/>
        <v>0</v>
      </c>
      <c r="U19" s="169">
        <f t="shared" si="118"/>
        <v>48</v>
      </c>
      <c r="V19" s="395">
        <f>IF($B19&lt;=Main!$B$10,0,HLOOKUP(U19,ReplacementRates!$V$3:$AZ$56,ReplacementRates!$A20-3,1)*IF(Main!$B$29=0,Main!$B$32*$B19,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W19" s="337">
        <f ca="1">V19*IF($B19=Salary!$B19,Salary!$J19,"")</f>
        <v>0</v>
      </c>
      <c r="X19" s="338">
        <f ca="1">IF($B19&lt;Main!$B$10,0,(VLOOKUP(U19,'Survival Probability'!$A$3:$F$98,6)/(1+Main!$B$5)^(OptimumBenefits!U19-OptimumBenefits!$A19))*(VLOOKUP(U19,'Survival Probability'!$A$3:$F$98,3)/VLOOKUP($A19,'Survival Probability'!$A$3:$F$98,3)))</f>
        <v>10.61901482112294</v>
      </c>
      <c r="Y19" s="228">
        <f t="shared" ca="1" si="5"/>
        <v>0</v>
      </c>
      <c r="Z19" s="169">
        <f t="shared" si="118"/>
        <v>49</v>
      </c>
      <c r="AA19" s="395">
        <f>IF($B19&lt;=Main!$B$10,0,HLOOKUP(Z19,ReplacementRates!$V$3:$AZ$56,ReplacementRates!$A20-3,1)*IF(Main!$B$29=0,Main!$B$32*$B19,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B19" s="337">
        <f ca="1">AA19*IF($B19=Salary!$B19,Salary!$J19,"")</f>
        <v>0</v>
      </c>
      <c r="AC19" s="338">
        <f ca="1">IF($B19&lt;Main!$B$10,0,(VLOOKUP(Z19,'Survival Probability'!$A$3:$F$98,6)/(1+Main!$B$5)^(OptimumBenefits!Z19-OptimumBenefits!$A19))*(VLOOKUP(Z19,'Survival Probability'!$A$3:$F$98,3)/VLOOKUP($A19,'Survival Probability'!$A$3:$F$98,3)))</f>
        <v>9.8582066251329241</v>
      </c>
      <c r="AD19" s="228">
        <f t="shared" ca="1" si="7"/>
        <v>0</v>
      </c>
      <c r="AE19" s="169">
        <f t="shared" si="118"/>
        <v>50</v>
      </c>
      <c r="AF19" s="395">
        <f>IF($B19&lt;=Main!$B$10,0,HLOOKUP(AE19,ReplacementRates!$V$3:$AZ$56,ReplacementRates!$A20-3,1)*IF(Main!$B$29=0,Main!$B$32*$B19,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G19" s="337">
        <f ca="1">AF19*IF($B19=Salary!$B19,Salary!$J19,"")</f>
        <v>0</v>
      </c>
      <c r="AH19" s="338">
        <f ca="1">IF($B19&lt;Main!$B$10,0,(VLOOKUP(AE19,'Survival Probability'!$A$3:$F$98,6)/(1+Main!$B$5)^(OptimumBenefits!AE19-OptimumBenefits!$A19))*(VLOOKUP(AE19,'Survival Probability'!$A$3:$F$98,3)/VLOOKUP($A19,'Survival Probability'!$A$3:$F$98,3)))</f>
        <v>9.147717519842379</v>
      </c>
      <c r="AI19" s="228">
        <f t="shared" ca="1" si="9"/>
        <v>0</v>
      </c>
      <c r="AJ19" s="169">
        <f t="shared" si="118"/>
        <v>51</v>
      </c>
      <c r="AK19" s="395">
        <f>IF($B19&lt;=Main!$B$10,0,HLOOKUP(AJ19,ReplacementRates!$V$3:$AZ$56,ReplacementRates!$A20-3,1)*IF(Main!$B$29=0,Main!$B$32*$B19,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L19" s="337">
        <f ca="1">AK19*IF($B19=Salary!$B19,Salary!$J19,"")</f>
        <v>0</v>
      </c>
      <c r="AM19" s="338">
        <f ca="1">IF($B19&lt;Main!$B$10,0,(VLOOKUP(AJ19,'Survival Probability'!$A$3:$F$98,6)/(1+Main!$B$5)^(OptimumBenefits!AJ19-OptimumBenefits!$A19))*(VLOOKUP(AJ19,'Survival Probability'!$A$3:$F$98,3)/VLOOKUP($A19,'Survival Probability'!$A$3:$F$98,3)))</f>
        <v>8.4842490793776584</v>
      </c>
      <c r="AN19" s="228">
        <f t="shared" ca="1" si="11"/>
        <v>0</v>
      </c>
      <c r="AO19" s="169">
        <f t="shared" si="118"/>
        <v>52</v>
      </c>
      <c r="AP19" s="395">
        <f>IF($B19&lt;=Main!$B$10,0,HLOOKUP(AO19,ReplacementRates!$V$3:$AZ$56,ReplacementRates!$A20-3,1)*IF(Main!$B$29=0,Main!$B$32*$B19,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Q19" s="337">
        <f ca="1">AP19*IF($B19=Salary!$B19,Salary!$J19,"")</f>
        <v>0</v>
      </c>
      <c r="AR19" s="338">
        <f ca="1">IF($B19&lt;Main!$B$10,0,(VLOOKUP(AO19,'Survival Probability'!$A$3:$F$98,6)/(1+Main!$B$5)^(OptimumBenefits!AO19-OptimumBenefits!$A19))*(VLOOKUP(AO19,'Survival Probability'!$A$3:$F$98,3)/VLOOKUP($A19,'Survival Probability'!$A$3:$F$98,3)))</f>
        <v>7.8651435127179088</v>
      </c>
      <c r="AS19" s="228">
        <f t="shared" ca="1" si="13"/>
        <v>0</v>
      </c>
      <c r="AT19" s="169">
        <f t="shared" si="118"/>
        <v>53</v>
      </c>
      <c r="AU19" s="395">
        <f>IF($B19&lt;=Main!$B$10,0,HLOOKUP(AT19,ReplacementRates!$V$3:$AZ$56,ReplacementRates!$A20-3,1)*IF(Main!$B$29=0,Main!$B$32*$B19,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V19" s="337">
        <f ca="1">AU19*IF($B19=Salary!$B19,Salary!$J19,"")</f>
        <v>0</v>
      </c>
      <c r="AW19" s="338">
        <f ca="1">IF($B19&lt;Main!$B$10,0,(VLOOKUP(AT19,'Survival Probability'!$A$3:$F$98,6)/(1+Main!$B$5)^(OptimumBenefits!AT19-OptimumBenefits!$A19))*(VLOOKUP(AT19,'Survival Probability'!$A$3:$F$98,3)/VLOOKUP($A19,'Survival Probability'!$A$3:$F$98,3)))</f>
        <v>7.2874889935405394</v>
      </c>
      <c r="AX19" s="228">
        <f t="shared" ca="1" si="15"/>
        <v>0</v>
      </c>
      <c r="AY19" s="169">
        <f t="shared" si="118"/>
        <v>54</v>
      </c>
      <c r="AZ19" s="395">
        <f>IF($B19&lt;=Main!$B$10,0,HLOOKUP(AY19,ReplacementRates!$V$3:$AZ$56,ReplacementRates!$A20-3,1)*IF(Main!$B$29=0,Main!$B$32*$B19,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A19" s="337">
        <f ca="1">AZ19*IF($B19=Salary!$B19,Salary!$J19,"")</f>
        <v>0</v>
      </c>
      <c r="BB19" s="338">
        <f ca="1">IF($B19&lt;Main!$B$10,0,(VLOOKUP(AY19,'Survival Probability'!$A$3:$F$98,6)/(1+Main!$B$5)^(OptimumBenefits!AY19-OptimumBenefits!$A19))*(VLOOKUP(AY19,'Survival Probability'!$A$3:$F$98,3)/VLOOKUP($A19,'Survival Probability'!$A$3:$F$98,3)))</f>
        <v>6.7485678132511602</v>
      </c>
      <c r="BC19" s="228">
        <f t="shared" ca="1" si="17"/>
        <v>0</v>
      </c>
      <c r="BD19" s="169">
        <f t="shared" si="118"/>
        <v>55</v>
      </c>
      <c r="BE19" s="395">
        <f>IF($B19&lt;=Main!$B$10,0,HLOOKUP(BD19,ReplacementRates!$V$3:$AZ$56,ReplacementRates!$A20-3,1)*IF(Main!$B$29=0,Main!$B$32*$B19,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F19" s="337">
        <f ca="1">BE19*IF($B19=Salary!$B19,Salary!$J19,"")</f>
        <v>0</v>
      </c>
      <c r="BG19" s="338">
        <f ca="1">IF($B19&lt;Main!$B$10,0,(VLOOKUP(BD19,'Survival Probability'!$A$3:$F$98,6)/(1+Main!$B$5)^(OptimumBenefits!BD19-OptimumBenefits!$A19))*(VLOOKUP(BD19,'Survival Probability'!$A$3:$F$98,3)/VLOOKUP($A19,'Survival Probability'!$A$3:$F$98,3)))</f>
        <v>6.2458425356499685</v>
      </c>
      <c r="BH19" s="228">
        <f t="shared" ca="1" si="19"/>
        <v>0</v>
      </c>
      <c r="BI19" s="169">
        <f t="shared" si="118"/>
        <v>56</v>
      </c>
      <c r="BJ19" s="395">
        <f>IF($B19&lt;=Main!$B$10,0,HLOOKUP(BI19,ReplacementRates!$V$3:$AZ$56,ReplacementRates!$A20-3,1)*IF(Main!$B$29=0,Main!$B$32*$B19,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K19" s="337">
        <f ca="1">BJ19*IF($B19=Salary!$B19,Salary!$J19,"")</f>
        <v>0</v>
      </c>
      <c r="BL19" s="338">
        <f ca="1">IF($B19&lt;Main!$B$10,0,(VLOOKUP(BI19,'Survival Probability'!$A$3:$F$98,6)/(1+Main!$B$5)^(OptimumBenefits!BI19-OptimumBenefits!$A19))*(VLOOKUP(BI19,'Survival Probability'!$A$3:$F$98,3)/VLOOKUP($A19,'Survival Probability'!$A$3:$F$98,3)))</f>
        <v>5.7769456707096314</v>
      </c>
      <c r="BM19" s="228">
        <f t="shared" ca="1" si="21"/>
        <v>0</v>
      </c>
      <c r="BN19" s="169">
        <f t="shared" si="118"/>
        <v>57</v>
      </c>
      <c r="BO19" s="395">
        <f>IF($B19&lt;=Main!$B$10,0,HLOOKUP(BN19,ReplacementRates!$V$3:$AZ$56,ReplacementRates!$A20-3,1)*IF(Main!$B$29=0,Main!$B$32*$B19,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P19" s="337">
        <f ca="1">BO19*IF($B19=Salary!$B19,Salary!$J19,"")</f>
        <v>0</v>
      </c>
      <c r="BQ19" s="338">
        <f ca="1">IF($B19&lt;Main!$B$10,0,(VLOOKUP(BN19,'Survival Probability'!$A$3:$F$98,6)/(1+Main!$B$5)^(OptimumBenefits!BN19-OptimumBenefits!$A19))*(VLOOKUP(BN19,'Survival Probability'!$A$3:$F$98,3)/VLOOKUP($A19,'Survival Probability'!$A$3:$F$98,3)))</f>
        <v>5.3396653790482738</v>
      </c>
      <c r="BR19" s="228">
        <f t="shared" ca="1" si="23"/>
        <v>0</v>
      </c>
      <c r="BS19" s="169">
        <f t="shared" si="118"/>
        <v>58</v>
      </c>
      <c r="BT19" s="395">
        <f>IF($B19&lt;=Main!$B$10,0,HLOOKUP(BS19,ReplacementRates!$V$3:$AZ$56,ReplacementRates!$A20-3,1)*IF(Main!$B$29=0,Main!$B$32*$B19,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U19" s="337">
        <f ca="1">BT19*IF($B19=Salary!$B19,Salary!$J19,"")</f>
        <v>0</v>
      </c>
      <c r="BV19" s="338">
        <f ca="1">IF($B19&lt;Main!$B$10,0,(VLOOKUP(BS19,'Survival Probability'!$A$3:$F$98,6)/(1+Main!$B$5)^(OptimumBenefits!BS19-OptimumBenefits!$A19))*(VLOOKUP(BS19,'Survival Probability'!$A$3:$F$98,3)/VLOOKUP($A19,'Survival Probability'!$A$3:$F$98,3)))</f>
        <v>4.9319354756686629</v>
      </c>
      <c r="BW19" s="228">
        <f t="shared" ca="1" si="25"/>
        <v>0</v>
      </c>
      <c r="BX19" s="169">
        <f t="shared" si="118"/>
        <v>59</v>
      </c>
      <c r="BY19" s="395">
        <f>IF($B19&lt;=Main!$B$10,0,HLOOKUP(BX19,ReplacementRates!$V$3:$AZ$56,ReplacementRates!$A20-3,1)*IF(Main!$B$29=0,Main!$B$32*$B19,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Z19" s="337">
        <f ca="1">BY19*IF($B19=Salary!$B19,Salary!$J19,"")</f>
        <v>0</v>
      </c>
      <c r="CA19" s="338">
        <f ca="1">IF($B19&lt;Main!$B$10,0,(VLOOKUP(BX19,'Survival Probability'!$A$3:$F$98,6)/(1+Main!$B$5)^(OptimumBenefits!BX19-OptimumBenefits!$A19))*(VLOOKUP(BX19,'Survival Probability'!$A$3:$F$98,3)/VLOOKUP($A19,'Survival Probability'!$A$3:$F$98,3)))</f>
        <v>4.5518231366436268</v>
      </c>
      <c r="CB19" s="228">
        <f t="shared" ca="1" si="27"/>
        <v>0</v>
      </c>
      <c r="CC19" s="169">
        <f t="shared" ref="CC19:EK34" si="119">CC18</f>
        <v>60</v>
      </c>
      <c r="CD19" s="395">
        <f>IF($B19&lt;=Main!$B$10,0,HLOOKUP(CC19,ReplacementRates!$V$3:$AZ$56,ReplacementRates!$A20-3,1)*IF(Main!$B$29=0,Main!$B$32*$B19,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0.17850000000000005</v>
      </c>
      <c r="CE19" s="337">
        <f ca="1">CD19*IF($B19=Salary!$B19,Salary!$J19,"")</f>
        <v>17002.169379940151</v>
      </c>
      <c r="CF19" s="338">
        <f ca="1">IF($B19&lt;Main!$B$10,0,(VLOOKUP(CC19,'Survival Probability'!$A$3:$F$98,6)/(1+Main!$B$5)^(OptimumBenefits!CC19-OptimumBenefits!$A19))*(VLOOKUP(CC19,'Survival Probability'!$A$3:$F$98,3)/VLOOKUP($A19,'Survival Probability'!$A$3:$F$98,3)))</f>
        <v>4.197520847705448</v>
      </c>
      <c r="CG19" s="228">
        <f t="shared" ca="1" si="29"/>
        <v>71366.960428517996</v>
      </c>
      <c r="CH19" s="169">
        <f t="shared" si="119"/>
        <v>61</v>
      </c>
      <c r="CI19" s="395">
        <f>IF($B19&lt;=Main!$B$10,0,HLOOKUP(CH19,ReplacementRates!$V$3:$AZ$56,ReplacementRates!$A20-3,1)*IF(Main!$B$29=0,Main!$B$32*$B19,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0.20230000000000004</v>
      </c>
      <c r="CJ19" s="337">
        <f ca="1">CI19*IF($B19=Salary!$B19,Salary!$J19,"")</f>
        <v>19269.125297265502</v>
      </c>
      <c r="CK19" s="338">
        <f ca="1">IF($B19&lt;Main!$B$10,0,(VLOOKUP(CH19,'Survival Probability'!$A$3:$F$98,6)/(1+Main!$B$5)^(OptimumBenefits!CH19-OptimumBenefits!$A19))*(VLOOKUP(CH19,'Survival Probability'!$A$3:$F$98,3)/VLOOKUP($A19,'Survival Probability'!$A$3:$F$98,3)))</f>
        <v>3.8673416399676213</v>
      </c>
      <c r="CL19" s="228">
        <f t="shared" ca="1" si="31"/>
        <v>74520.290627868351</v>
      </c>
      <c r="CM19" s="169">
        <f t="shared" si="119"/>
        <v>62</v>
      </c>
      <c r="CN19" s="395">
        <f>IF($B19&lt;=Main!$B$10,0,HLOOKUP(CM19,ReplacementRates!$V$3:$AZ$56,ReplacementRates!$A20-3,1)*IF(Main!$B$29=0,Main!$B$32*$B19,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0.22610000000000002</v>
      </c>
      <c r="CO19" s="337">
        <f ca="1">CN19*IF($B19=Salary!$B19,Salary!$J19,"")</f>
        <v>21536.081214590853</v>
      </c>
      <c r="CP19" s="338">
        <f ca="1">IF($B19&lt;Main!$B$10,0,(VLOOKUP(CM19,'Survival Probability'!$A$3:$F$98,6)/(1+Main!$B$5)^(OptimumBenefits!CM19-OptimumBenefits!$A19))*(VLOOKUP(CM19,'Survival Probability'!$A$3:$F$98,3)/VLOOKUP($A19,'Survival Probability'!$A$3:$F$98,3)))</f>
        <v>3.5599619167617904</v>
      </c>
      <c r="CQ19" s="228">
        <f t="shared" ca="1" si="33"/>
        <v>76667.62896023244</v>
      </c>
      <c r="CR19" s="169">
        <f t="shared" si="119"/>
        <v>63</v>
      </c>
      <c r="CS19" s="395">
        <f>IF($B19&lt;=Main!$B$10,0,HLOOKUP(CR19,ReplacementRates!$V$3:$AZ$56,ReplacementRates!$A20-3,1)*IF(Main!$B$29=0,Main!$B$32*$B19,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0.24990000000000007</v>
      </c>
      <c r="CT19" s="337">
        <f ca="1">CS19*IF($B19=Salary!$B19,Salary!$J19,"")</f>
        <v>23803.037131916211</v>
      </c>
      <c r="CU19" s="338">
        <f ca="1">IF($B19&lt;Main!$B$10,0,(VLOOKUP(CR19,'Survival Probability'!$A$3:$F$98,6)/(1+Main!$B$5)^(OptimumBenefits!CR19-OptimumBenefits!$A19))*(VLOOKUP(CR19,'Survival Probability'!$A$3:$F$98,3)/VLOOKUP($A19,'Survival Probability'!$A$3:$F$98,3)))</f>
        <v>3.2738785923445071</v>
      </c>
      <c r="CV19" s="228">
        <f t="shared" ca="1" si="35"/>
        <v>77928.253698961882</v>
      </c>
      <c r="CW19" s="169">
        <f t="shared" si="119"/>
        <v>64</v>
      </c>
      <c r="CX19" s="395">
        <f>IF($B19&lt;=Main!$B$10,0,HLOOKUP(CW19,ReplacementRates!$V$3:$AZ$56,ReplacementRates!$A20-3,1)*IF(Main!$B$29=0,Main!$B$32*$B19,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0.27370000000000005</v>
      </c>
      <c r="CY19" s="337">
        <f ca="1">CX19*IF($B19=Salary!$B19,Salary!$J19,"")</f>
        <v>26069.993049241562</v>
      </c>
      <c r="CZ19" s="338">
        <f ca="1">IF($B19&lt;Main!$B$10,0,(VLOOKUP(CW19,'Survival Probability'!$A$3:$F$98,6)/(1+Main!$B$5)^(OptimumBenefits!CW19-OptimumBenefits!$A19))*(VLOOKUP(CW19,'Survival Probability'!$A$3:$F$98,3)/VLOOKUP($A19,'Survival Probability'!$A$3:$F$98,3)))</f>
        <v>3.0076865927500673</v>
      </c>
      <c r="DA19" s="228">
        <f t="shared" ca="1" si="37"/>
        <v>78410.368567291298</v>
      </c>
      <c r="DB19" s="169">
        <f t="shared" si="119"/>
        <v>65</v>
      </c>
      <c r="DC19" s="395">
        <f>IF($B19&lt;=Main!$B$10,0,HLOOKUP(DB19,ReplacementRates!$V$3:$AZ$56,ReplacementRates!$A20-3,1)*IF(Main!$B$29=0,Main!$B$32*$B19,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D19" s="337">
        <f ca="1">DC19*IF($B19=Salary!$B19,Salary!$J19,"")</f>
        <v>28336.948966566913</v>
      </c>
      <c r="DE19" s="338">
        <f ca="1">IF($B19&lt;Main!$B$10,0,(VLOOKUP(DB19,'Survival Probability'!$A$3:$F$98,6)/(1+Main!$B$5)^(OptimumBenefits!DB19-OptimumBenefits!$A19))*(VLOOKUP(DB19,'Survival Probability'!$A$3:$F$98,3)/VLOOKUP($A19,'Survival Probability'!$A$3:$F$98,3)))</f>
        <v>2.7600728247007802</v>
      </c>
      <c r="DF19" s="228">
        <f t="shared" ca="1" si="39"/>
        <v>78212.04277755419</v>
      </c>
      <c r="DG19" s="169">
        <f t="shared" si="119"/>
        <v>66</v>
      </c>
      <c r="DH19" s="395">
        <f>IF($B19&lt;=Main!$B$10,0,HLOOKUP(DG19,ReplacementRates!$V$3:$AZ$56,ReplacementRates!$A20-3,1)*IF(Main!$B$29=0,Main!$B$32*$B19,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I19" s="337">
        <f ca="1">DH19*IF($B19=Salary!$B19,Salary!$J19,"")</f>
        <v>28336.948966566913</v>
      </c>
      <c r="DJ19" s="338">
        <f ca="1">IF($B19&lt;Main!$B$10,0,(VLOOKUP(DG19,'Survival Probability'!$A$3:$F$98,6)/(1+Main!$B$5)^(OptimumBenefits!DG19-OptimumBenefits!$A19))*(VLOOKUP(DG19,'Survival Probability'!$A$3:$F$98,3)/VLOOKUP($A19,'Survival Probability'!$A$3:$F$98,3)))</f>
        <v>2.5298146737750411</v>
      </c>
      <c r="DK19" s="228">
        <f t="shared" ca="1" si="41"/>
        <v>71687.229305635468</v>
      </c>
      <c r="DL19" s="169">
        <f t="shared" si="119"/>
        <v>67</v>
      </c>
      <c r="DM19" s="395">
        <f>IF($B19&lt;=Main!$B$10,0,HLOOKUP(DL19,ReplacementRates!$V$3:$AZ$56,ReplacementRates!$A20-3,1)*IF(Main!$B$29=0,Main!$B$32*$B19,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N19" s="337">
        <f ca="1">DM19*IF($B19=Salary!$B19,Salary!$J19,"")</f>
        <v>28336.948966566913</v>
      </c>
      <c r="DO19" s="338">
        <f ca="1">IF($B19&lt;Main!$B$10,0,(VLOOKUP(DL19,'Survival Probability'!$A$3:$F$98,6)/(1+Main!$B$5)^(OptimumBenefits!DL19-OptimumBenefits!$A19))*(VLOOKUP(DL19,'Survival Probability'!$A$3:$F$98,3)/VLOOKUP($A19,'Survival Probability'!$A$3:$F$98,3)))</f>
        <v>2.3157709342514563</v>
      </c>
      <c r="DP19" s="228">
        <f t="shared" ca="1" si="43"/>
        <v>65621.882782142507</v>
      </c>
      <c r="DQ19" s="169">
        <f t="shared" si="119"/>
        <v>68</v>
      </c>
      <c r="DR19" s="395">
        <f>IF($B19&lt;=Main!$B$10,0,HLOOKUP(DQ19,ReplacementRates!$V$3:$AZ$56,ReplacementRates!$A20-3,1)*IF(Main!$B$29=0,Main!$B$32*$B19,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S19" s="337">
        <f ca="1">DR19*IF($B19=Salary!$B19,Salary!$J19,"")</f>
        <v>28336.948966566913</v>
      </c>
      <c r="DT19" s="338">
        <f ca="1">IF($B19&lt;Main!$B$10,0,(VLOOKUP(DQ19,'Survival Probability'!$A$3:$F$98,6)/(1+Main!$B$5)^(OptimumBenefits!DQ19-OptimumBenefits!$A19))*(VLOOKUP(DQ19,'Survival Probability'!$A$3:$F$98,3)/VLOOKUP($A19,'Survival Probability'!$A$3:$F$98,3)))</f>
        <v>2.1168813980549235</v>
      </c>
      <c r="DU19" s="228">
        <f t="shared" ca="1" si="45"/>
        <v>59985.960144957186</v>
      </c>
      <c r="DV19" s="169">
        <f t="shared" si="119"/>
        <v>69</v>
      </c>
      <c r="DW19" s="395">
        <f>IF($B19&lt;=Main!$B$10,0,HLOOKUP(DV19,ReplacementRates!$V$3:$AZ$56,ReplacementRates!$A20-3,1)*IF(Main!$B$29=0,Main!$B$32*$B19,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X19" s="337">
        <f ca="1">DW19*IF($B19=Salary!$B19,Salary!$J19,"")</f>
        <v>28336.948966566913</v>
      </c>
      <c r="DY19" s="338">
        <f ca="1">IF($B19&lt;Main!$B$10,0,(VLOOKUP(DV19,'Survival Probability'!$A$3:$F$98,6)/(1+Main!$B$5)^(OptimumBenefits!DV19-OptimumBenefits!$A19))*(VLOOKUP(DV19,'Survival Probability'!$A$3:$F$98,3)/VLOOKUP($A19,'Survival Probability'!$A$3:$F$98,3)))</f>
        <v>1.9321594365996686</v>
      </c>
      <c r="DZ19" s="228">
        <f t="shared" ca="1" si="47"/>
        <v>54751.503350195489</v>
      </c>
      <c r="EA19" s="169">
        <f t="shared" si="119"/>
        <v>70</v>
      </c>
      <c r="EB19" s="395">
        <f>IF($B19&lt;=Main!$B$10,0,HLOOKUP(EA19,ReplacementRates!$V$3:$AZ$56,ReplacementRates!$A20-3,1)*IF(Main!$B$29=0,Main!$B$32*$B19,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C19" s="337">
        <f ca="1">EB19*IF($B19=Salary!$B19,Salary!$J19,"")</f>
        <v>28336.948966566913</v>
      </c>
      <c r="ED19" s="338">
        <f ca="1">IF($B19&lt;Main!$B$10,0,(VLOOKUP(EA19,'Survival Probability'!$A$3:$F$98,6)/(1+Main!$B$5)^(OptimumBenefits!EA19-OptimumBenefits!$A19))*(VLOOKUP(EA19,'Survival Probability'!$A$3:$F$98,3)/VLOOKUP($A19,'Survival Probability'!$A$3:$F$98,3)))</f>
        <v>1.7606877925364273</v>
      </c>
      <c r="EE19" s="228">
        <f t="shared" ca="1" si="49"/>
        <v>49892.520123162096</v>
      </c>
      <c r="EF19" s="169">
        <f t="shared" si="119"/>
        <v>71</v>
      </c>
      <c r="EG19" s="395">
        <f>IF($B19&lt;=Main!$B$10,0,HLOOKUP(EF19,ReplacementRates!$V$3:$AZ$56,ReplacementRates!$A20-3,1)*IF(Main!$B$29=0,Main!$B$32*$B19,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H19" s="337">
        <f ca="1">EG19*IF($B19=Salary!$B19,Salary!$J19,"")</f>
        <v>28336.948966566913</v>
      </c>
      <c r="EI19" s="338">
        <f ca="1">IF($B19&lt;Main!$B$10,0,(VLOOKUP(EF19,'Survival Probability'!$A$3:$F$98,6)/(1+Main!$B$5)^(OptimumBenefits!EF19-OptimumBenefits!$A19))*(VLOOKUP(EF19,'Survival Probability'!$A$3:$F$98,3)/VLOOKUP($A19,'Survival Probability'!$A$3:$F$98,3)))</f>
        <v>1.6016142506020858</v>
      </c>
      <c r="EJ19" s="228">
        <f t="shared" ca="1" si="51"/>
        <v>45384.861283437618</v>
      </c>
      <c r="EK19" s="169">
        <f t="shared" si="119"/>
        <v>72</v>
      </c>
      <c r="EL19" s="395">
        <f>IF($B19&lt;=Main!$B$10,0,HLOOKUP(EK19,ReplacementRates!$V$3:$AZ$56,ReplacementRates!$A20-3,1)*IF(Main!$B$29=0,Main!$B$32*$B19,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M19" s="337">
        <f ca="1">EL19*IF($B19=Salary!$B19,Salary!$J19,"")</f>
        <v>28336.948966566913</v>
      </c>
      <c r="EN19" s="338">
        <f ca="1">IF($B19&lt;Main!$B$10,0,(VLOOKUP(EK19,'Survival Probability'!$A$3:$F$98,6)/(1+Main!$B$5)^(OptimumBenefits!EK19-OptimumBenefits!$A19))*(VLOOKUP(EK19,'Survival Probability'!$A$3:$F$98,3)/VLOOKUP($A19,'Survival Probability'!$A$3:$F$98,3)))</f>
        <v>1.4541449199787899</v>
      </c>
      <c r="EO19" s="228">
        <f t="shared" ca="1" si="53"/>
        <v>41206.0303874315</v>
      </c>
      <c r="EP19" s="169">
        <f t="shared" ref="EP19:GI34" si="120">EP18</f>
        <v>73</v>
      </c>
      <c r="EQ19" s="395">
        <f>IF($B19&lt;=Main!$B$10,0,HLOOKUP(EP19,ReplacementRates!$V$3:$AZ$56,ReplacementRates!$A20-3,1)*IF(Main!$B$29=0,Main!$B$32*$B19,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R19" s="337">
        <f ca="1">EQ19*IF($B19=Salary!$B19,Salary!$J19,"")</f>
        <v>28336.948966566913</v>
      </c>
      <c r="ES19" s="338">
        <f ca="1">IF($B19&lt;Main!$B$10,0,(VLOOKUP(EP19,'Survival Probability'!$A$3:$F$98,6)/(1+Main!$B$5)^(OptimumBenefits!EP19-OptimumBenefits!$A19))*(VLOOKUP(EP19,'Survival Probability'!$A$3:$F$98,3)/VLOOKUP($A19,'Survival Probability'!$A$3:$F$98,3)))</f>
        <v>1.3175429822664289</v>
      </c>
      <c r="ET19" s="228">
        <f t="shared" ca="1" si="55"/>
        <v>37335.148249742168</v>
      </c>
      <c r="EU19" s="169">
        <f t="shared" si="120"/>
        <v>74</v>
      </c>
      <c r="EV19" s="395">
        <f>IF($B19&lt;=Main!$B$10,0,HLOOKUP(EU19,ReplacementRates!$V$3:$AZ$56,ReplacementRates!$A20-3,1)*IF(Main!$B$29=0,Main!$B$32*$B19,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W19" s="337">
        <f ca="1">EV19*IF($B19=Salary!$B19,Salary!$J19,"")</f>
        <v>28336.948966566913</v>
      </c>
      <c r="EX19" s="338">
        <f ca="1">IF($B19&lt;Main!$B$10,0,(VLOOKUP(EU19,'Survival Probability'!$A$3:$F$98,6)/(1+Main!$B$5)^(OptimumBenefits!EU19-OptimumBenefits!$A19))*(VLOOKUP(EU19,'Survival Probability'!$A$3:$F$98,3)/VLOOKUP($A19,'Survival Probability'!$A$3:$F$98,3)))</f>
        <v>1.1911212318516518</v>
      </c>
      <c r="EY19" s="228">
        <f t="shared" ca="1" si="57"/>
        <v>33752.741559974573</v>
      </c>
      <c r="EZ19" s="169">
        <f t="shared" si="120"/>
        <v>75</v>
      </c>
      <c r="FA19" s="395">
        <f>IF($B19&lt;=Main!$B$10,0,HLOOKUP(EZ19,ReplacementRates!$V$3:$AZ$56,ReplacementRates!$A20-3,1)*IF(Main!$B$29=0,Main!$B$32*$B19,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B19" s="337">
        <f ca="1">FA19*IF($B19=Salary!$B19,Salary!$J19,"")</f>
        <v>28336.948966566913</v>
      </c>
      <c r="FC19" s="338">
        <f ca="1">IF($B19&lt;Main!$B$10,0,(VLOOKUP(EZ19,'Survival Probability'!$A$3:$F$98,6)/(1+Main!$B$5)^(OptimumBenefits!EZ19-OptimumBenefits!$A19))*(VLOOKUP(EZ19,'Survival Probability'!$A$3:$F$98,3)/VLOOKUP($A19,'Survival Probability'!$A$3:$F$98,3)))</f>
        <v>1.0742408204194724</v>
      </c>
      <c r="FD19" s="228">
        <f t="shared" ca="1" si="59"/>
        <v>30440.707306029562</v>
      </c>
      <c r="FE19" s="169">
        <f t="shared" si="120"/>
        <v>76</v>
      </c>
      <c r="FF19" s="395">
        <f>IF($B19&lt;=Main!$B$10,0,HLOOKUP(FE19,ReplacementRates!$V$3:$AZ$56,ReplacementRates!$A20-3,1)*IF(Main!$B$29=0,Main!$B$32*$B19,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G19" s="337">
        <f ca="1">FF19*IF($B19=Salary!$B19,Salary!$J19,"")</f>
        <v>28336.948966566913</v>
      </c>
      <c r="FH19" s="338">
        <f ca="1">IF($B19&lt;Main!$B$10,0,(VLOOKUP(FE19,'Survival Probability'!$A$3:$F$98,6)/(1+Main!$B$5)^(OptimumBenefits!FE19-OptimumBenefits!$A19))*(VLOOKUP(FE19,'Survival Probability'!$A$3:$F$98,3)/VLOOKUP($A19,'Survival Probability'!$A$3:$F$98,3)))</f>
        <v>0.9663082742818524</v>
      </c>
      <c r="FI19" s="228">
        <f t="shared" ca="1" si="61"/>
        <v>27382.228254296195</v>
      </c>
      <c r="FJ19" s="169">
        <f t="shared" si="120"/>
        <v>77</v>
      </c>
      <c r="FK19" s="395">
        <f>IF($B19&lt;=Main!$B$10,0,HLOOKUP(FJ19,ReplacementRates!$V$3:$AZ$56,ReplacementRates!$A20-3,1)*IF(Main!$B$29=0,Main!$B$32*$B19,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L19" s="337">
        <f ca="1">FK19*IF($B19=Salary!$B19,Salary!$J19,"")</f>
        <v>28336.948966566913</v>
      </c>
      <c r="FM19" s="338">
        <f ca="1">IF($B19&lt;Main!$B$10,0,(VLOOKUP(FJ19,'Survival Probability'!$A$3:$F$98,6)/(1+Main!$B$5)^(OptimumBenefits!FJ19-OptimumBenefits!$A19))*(VLOOKUP(FJ19,'Survival Probability'!$A$3:$F$98,3)/VLOOKUP($A19,'Survival Probability'!$A$3:$F$98,3)))</f>
        <v>0.86676750054706231</v>
      </c>
      <c r="FN19" s="228">
        <f t="shared" ca="1" si="63"/>
        <v>24561.546428880865</v>
      </c>
      <c r="FO19" s="169">
        <f t="shared" si="120"/>
        <v>78</v>
      </c>
      <c r="FP19" s="395">
        <f>IF($B19&lt;=Main!$B$10,0,HLOOKUP(FO19,ReplacementRates!$V$3:$AZ$56,ReplacementRates!$A20-3,1)*IF(Main!$B$29=0,Main!$B$32*$B19,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Q19" s="337">
        <f ca="1">FP19*IF($B19=Salary!$B19,Salary!$J19,"")</f>
        <v>28336.948966566913</v>
      </c>
      <c r="FR19" s="338">
        <f ca="1">IF($B19&lt;Main!$B$10,0,(VLOOKUP(FO19,'Survival Probability'!$A$3:$F$98,6)/(1+Main!$B$5)^(OptimumBenefits!FO19-OptimumBenefits!$A19))*(VLOOKUP(FO19,'Survival Probability'!$A$3:$F$98,3)/VLOOKUP($A19,'Survival Probability'!$A$3:$F$98,3)))</f>
        <v>0.7751000413302942</v>
      </c>
      <c r="FS19" s="228">
        <f t="shared" ca="1" si="65"/>
        <v>21963.970315160452</v>
      </c>
      <c r="FT19" s="169">
        <f t="shared" si="120"/>
        <v>79</v>
      </c>
      <c r="FU19" s="395">
        <f>IF($B19&lt;=Main!$B$10,0,HLOOKUP(FT19,ReplacementRates!$V$3:$AZ$56,ReplacementRates!$A20-3,1)*IF(Main!$B$29=0,Main!$B$32*$B19,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V19" s="337">
        <f ca="1">FU19*IF($B19=Salary!$B19,Salary!$J19,"")</f>
        <v>28336.948966566913</v>
      </c>
      <c r="FW19" s="338">
        <f ca="1">IF($B19&lt;Main!$B$10,0,(VLOOKUP(FT19,'Survival Probability'!$A$3:$F$98,6)/(1+Main!$B$5)^(OptimumBenefits!FT19-OptimumBenefits!$A19))*(VLOOKUP(FT19,'Survival Probability'!$A$3:$F$98,3)/VLOOKUP($A19,'Survival Probability'!$A$3:$F$98,3)))</f>
        <v>0.69082262534336714</v>
      </c>
      <c r="FX19" s="228">
        <f t="shared" ca="1" si="67"/>
        <v>19575.80547930477</v>
      </c>
      <c r="FY19" s="169">
        <f t="shared" si="120"/>
        <v>80</v>
      </c>
      <c r="FZ19" s="395">
        <f>IF($B19&lt;=Main!$B$10,0,HLOOKUP(FY19,ReplacementRates!$V$3:$AZ$56,ReplacementRates!$A20-3,1)*IF(Main!$B$29=0,Main!$B$32*$B19,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A19" s="337">
        <f ca="1">FZ19*IF($B19=Salary!$B19,Salary!$J19,"")</f>
        <v>28336.948966566913</v>
      </c>
      <c r="GB19" s="338">
        <f ca="1">IF($B19&lt;Main!$B$10,0,(VLOOKUP(FY19,'Survival Probability'!$A$3:$F$98,6)/(1+Main!$B$5)^(OptimumBenefits!FY19-OptimumBenefits!$A19))*(VLOOKUP(FY19,'Survival Probability'!$A$3:$F$98,3)/VLOOKUP($A19,'Survival Probability'!$A$3:$F$98,3)))</f>
        <v>0.61348771576857297</v>
      </c>
      <c r="GC19" s="228">
        <f t="shared" ca="1" si="69"/>
        <v>17384.37009334976</v>
      </c>
      <c r="GD19" s="169">
        <f t="shared" si="120"/>
        <v>81</v>
      </c>
      <c r="GE19" s="395">
        <f>IF($B19&lt;=Main!$B$10,0,HLOOKUP(GD19,ReplacementRates!$V$3:$AZ$56,ReplacementRates!$A20-3,1)*IF(Main!$B$29=0,Main!$B$32*$B19,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F19" s="337">
        <f ca="1">GE19*IF($B19=Salary!$B19,Salary!$J19,"")</f>
        <v>28336.948966566913</v>
      </c>
      <c r="GG19" s="338">
        <f ca="1">IF($B19&lt;Main!$B$10,0,(VLOOKUP(GD19,'Survival Probability'!$A$3:$F$98,6)/(1+Main!$B$5)^(OptimumBenefits!GD19-OptimumBenefits!$A19))*(VLOOKUP(GD19,'Survival Probability'!$A$3:$F$98,3)/VLOOKUP($A19,'Survival Probability'!$A$3:$F$98,3)))</f>
        <v>0.54267398306502446</v>
      </c>
      <c r="GH19" s="228">
        <f t="shared" ca="1" si="71"/>
        <v>15377.724963597195</v>
      </c>
      <c r="GI19" s="169">
        <f t="shared" si="120"/>
        <v>82</v>
      </c>
      <c r="GJ19" s="395">
        <f>IF($B19&lt;=Main!$B$10,0,HLOOKUP(GI19,ReplacementRates!$V$3:$AZ$56,ReplacementRates!$A20-3,1)*IF(Main!$B$29=0,Main!$B$32*$B19,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K19" s="337">
        <f ca="1">GJ19*IF($B19=Salary!$B19,Salary!$J19,"")</f>
        <v>28336.948966566913</v>
      </c>
      <c r="GL19" s="338">
        <f ca="1">IF($B19&lt;Main!$B$10,0,(VLOOKUP(GI19,'Survival Probability'!$A$3:$F$98,6)/(1+Main!$B$5)^(OptimumBenefits!GI19-OptimumBenefits!$A19))*(VLOOKUP(GI19,'Survival Probability'!$A$3:$F$98,3)/VLOOKUP($A19,'Survival Probability'!$A$3:$F$98,3)))</f>
        <v>0.47798564650625119</v>
      </c>
      <c r="GM19" s="228">
        <f t="shared" ca="1" si="73"/>
        <v>13544.654871799134</v>
      </c>
      <c r="GN19" s="384"/>
      <c r="GO19" s="384"/>
      <c r="GP19" s="385"/>
      <c r="GQ19" s="386"/>
      <c r="GR19" s="387"/>
      <c r="GS19" s="384"/>
      <c r="GT19" s="384"/>
      <c r="GU19" s="385"/>
      <c r="GV19" s="386"/>
      <c r="GW19" s="387"/>
      <c r="GX19" s="384"/>
      <c r="GY19" s="384"/>
      <c r="GZ19" s="385"/>
      <c r="HA19" s="386"/>
      <c r="HB19" s="387"/>
      <c r="HC19" s="384"/>
      <c r="HD19" s="384"/>
      <c r="HE19" s="385"/>
      <c r="HF19" s="386"/>
      <c r="HG19" s="387"/>
      <c r="HH19" s="384"/>
      <c r="HI19" s="384"/>
      <c r="HJ19" s="385"/>
      <c r="HK19" s="386"/>
      <c r="HL19" s="387"/>
      <c r="HM19" s="384"/>
      <c r="HN19" s="384"/>
      <c r="HO19" s="385"/>
      <c r="HP19" s="386"/>
      <c r="HQ19" s="387"/>
      <c r="HR19" s="384"/>
      <c r="HS19" s="384"/>
      <c r="HT19" s="385"/>
      <c r="HU19" s="386"/>
      <c r="HV19" s="387"/>
      <c r="HW19" s="384"/>
      <c r="HX19" s="384"/>
      <c r="HY19" s="385"/>
      <c r="HZ19" s="386"/>
      <c r="IA19" s="387"/>
      <c r="IB19" s="384"/>
      <c r="IC19" s="384"/>
      <c r="ID19" s="385"/>
      <c r="IE19" s="386"/>
      <c r="IF19" s="387"/>
      <c r="IG19" s="384"/>
      <c r="IH19" s="384"/>
      <c r="II19" s="385"/>
      <c r="IJ19" s="386"/>
      <c r="IK19" s="387"/>
      <c r="IL19" s="384"/>
      <c r="IM19" s="384"/>
      <c r="IN19" s="385"/>
      <c r="IO19" s="386"/>
      <c r="IP19" s="387"/>
      <c r="IQ19" s="384"/>
      <c r="IR19" s="384"/>
      <c r="IS19" s="385"/>
      <c r="IT19" s="386"/>
      <c r="IU19" s="387"/>
      <c r="IV19" s="384"/>
      <c r="IW19" s="384"/>
      <c r="IX19" s="385"/>
      <c r="IY19" s="386"/>
      <c r="IZ19" s="387"/>
      <c r="JA19" s="384"/>
      <c r="JB19" s="384"/>
      <c r="JC19" s="385"/>
      <c r="JD19" s="386"/>
      <c r="JE19" s="387"/>
      <c r="JF19" s="384"/>
      <c r="JG19" s="384"/>
      <c r="JH19" s="385"/>
      <c r="JI19" s="386"/>
      <c r="JJ19" s="387"/>
      <c r="JK19" s="384"/>
      <c r="JL19" s="384"/>
      <c r="JM19" s="385"/>
      <c r="JN19" s="386"/>
      <c r="JO19" s="387"/>
      <c r="JP19" s="384"/>
      <c r="JQ19" s="384"/>
      <c r="JR19" s="385"/>
      <c r="JS19" s="386"/>
      <c r="JT19" s="387"/>
      <c r="JU19" s="384"/>
      <c r="JV19" s="384"/>
      <c r="JW19" s="385"/>
      <c r="JX19" s="386"/>
      <c r="JY19" s="387"/>
      <c r="JZ19" s="384"/>
      <c r="KA19" s="384"/>
      <c r="KB19" s="385"/>
      <c r="KC19" s="386"/>
      <c r="KD19" s="387"/>
      <c r="KE19" s="384"/>
      <c r="KF19" s="384"/>
      <c r="KG19" s="385"/>
      <c r="KH19" s="386"/>
      <c r="KI19" s="387"/>
    </row>
    <row r="20" spans="1:295">
      <c r="A20" s="172">
        <f t="shared" si="112"/>
        <v>45</v>
      </c>
      <c r="B20" s="172">
        <v>18</v>
      </c>
      <c r="C20" s="383">
        <f t="shared" ca="1" si="0"/>
        <v>64</v>
      </c>
      <c r="D20" s="422">
        <f t="shared" ca="1" si="115"/>
        <v>93698.384954993293</v>
      </c>
      <c r="E20" s="217">
        <v>65297.875769793478</v>
      </c>
      <c r="F20" s="169">
        <f t="shared" si="113"/>
        <v>45</v>
      </c>
      <c r="G20" s="395">
        <f>IF($B20&lt;=Main!$B$10,0,HLOOKUP(F20,ReplacementRates!$V$3:$AZ$56,ReplacementRates!$A21-3,1)*IF(Main!$B$29=0,Main!$B$32*$B20,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H20" s="337">
        <f ca="1">G20*IF($B20=Salary!$B20,Salary!$J20,"")</f>
        <v>0</v>
      </c>
      <c r="I20" s="338">
        <f ca="1">IF($B20&lt;Main!$B$10,0,(VLOOKUP(F20,'Survival Probability'!$A$3:$F$98,6)/(1+Main!$B$5)^(OptimumBenefits!F20-OptimumBenefits!$A20))*(VLOOKUP(F20,'Survival Probability'!$A$3:$F$98,3)/VLOOKUP($A20,'Survival Probability'!$A$3:$F$98,3)))</f>
        <v>14.17584450923672</v>
      </c>
      <c r="J20" s="228">
        <f t="shared" ca="1" si="116"/>
        <v>0</v>
      </c>
      <c r="K20" s="169">
        <f t="shared" si="114"/>
        <v>46</v>
      </c>
      <c r="L20" s="395">
        <f>IF($B20&lt;=Main!$B$10,0,HLOOKUP(K20,ReplacementRates!$V$3:$AZ$56,ReplacementRates!$A21-3,1)*IF(Main!$B$29=0,Main!$B$32*$B20,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M20" s="337">
        <f ca="1">L20*IF($B20=Salary!$B20,Salary!$J20,"")</f>
        <v>0</v>
      </c>
      <c r="N20" s="338">
        <f ca="1">IF($B20&lt;Main!$B$10,0,(VLOOKUP(K20,'Survival Probability'!$A$3:$F$98,6)/(1+Main!$B$5)^(OptimumBenefits!K20-OptimumBenefits!$A20))*(VLOOKUP(K20,'Survival Probability'!$A$3:$F$98,3)/VLOOKUP($A20,'Survival Probability'!$A$3:$F$98,3)))</f>
        <v>13.175844509236722</v>
      </c>
      <c r="O20" s="228">
        <f t="shared" ca="1" si="117"/>
        <v>0</v>
      </c>
      <c r="P20" s="169">
        <f t="shared" si="118"/>
        <v>47</v>
      </c>
      <c r="Q20" s="395">
        <f>IF($B20&lt;=Main!$B$10,0,HLOOKUP(P20,ReplacementRates!$V$3:$AZ$56,ReplacementRates!$A21-3,1)*IF(Main!$B$29=0,Main!$B$32*$B20,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R20" s="337">
        <f ca="1">Q20*IF($B20=Salary!$B20,Salary!$J20,"")</f>
        <v>0</v>
      </c>
      <c r="S20" s="338">
        <f ca="1">IF($B20&lt;Main!$B$10,0,(VLOOKUP(P20,'Survival Probability'!$A$3:$F$98,6)/(1+Main!$B$5)^(OptimumBenefits!P20-OptimumBenefits!$A20))*(VLOOKUP(P20,'Survival Probability'!$A$3:$F$98,3)/VLOOKUP($A20,'Survival Probability'!$A$3:$F$98,3)))</f>
        <v>12.241889992950581</v>
      </c>
      <c r="T20" s="228">
        <f t="shared" ca="1" si="3"/>
        <v>0</v>
      </c>
      <c r="U20" s="169">
        <f t="shared" si="118"/>
        <v>48</v>
      </c>
      <c r="V20" s="395">
        <f>IF($B20&lt;=Main!$B$10,0,HLOOKUP(U20,ReplacementRates!$V$3:$AZ$56,ReplacementRates!$A21-3,1)*IF(Main!$B$29=0,Main!$B$32*$B20,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W20" s="337">
        <f ca="1">V20*IF($B20=Salary!$B20,Salary!$J20,"")</f>
        <v>0</v>
      </c>
      <c r="X20" s="338">
        <f ca="1">IF($B20&lt;Main!$B$10,0,(VLOOKUP(U20,'Survival Probability'!$A$3:$F$98,6)/(1+Main!$B$5)^(OptimumBenefits!U20-OptimumBenefits!$A20))*(VLOOKUP(U20,'Survival Probability'!$A$3:$F$98,3)/VLOOKUP($A20,'Survival Probability'!$A$3:$F$98,3)))</f>
        <v>11.369644983649925</v>
      </c>
      <c r="Y20" s="228">
        <f t="shared" ca="1" si="5"/>
        <v>0</v>
      </c>
      <c r="Z20" s="169">
        <f t="shared" si="118"/>
        <v>49</v>
      </c>
      <c r="AA20" s="395">
        <f>IF($B20&lt;=Main!$B$10,0,HLOOKUP(Z20,ReplacementRates!$V$3:$AZ$56,ReplacementRates!$A21-3,1)*IF(Main!$B$29=0,Main!$B$32*$B20,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B20" s="337">
        <f ca="1">AA20*IF($B20=Salary!$B20,Salary!$J20,"")</f>
        <v>0</v>
      </c>
      <c r="AC20" s="338">
        <f ca="1">IF($B20&lt;Main!$B$10,0,(VLOOKUP(Z20,'Survival Probability'!$A$3:$F$98,6)/(1+Main!$B$5)^(OptimumBenefits!Z20-OptimumBenefits!$A20))*(VLOOKUP(Z20,'Survival Probability'!$A$3:$F$98,3)/VLOOKUP($A20,'Survival Probability'!$A$3:$F$98,3)))</f>
        <v>10.555057262023331</v>
      </c>
      <c r="AD20" s="228">
        <f t="shared" ca="1" si="7"/>
        <v>0</v>
      </c>
      <c r="AE20" s="169">
        <f t="shared" si="118"/>
        <v>50</v>
      </c>
      <c r="AF20" s="395">
        <f>IF($B20&lt;=Main!$B$10,0,HLOOKUP(AE20,ReplacementRates!$V$3:$AZ$56,ReplacementRates!$A21-3,1)*IF(Main!$B$29=0,Main!$B$32*$B20,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G20" s="337">
        <f ca="1">AF20*IF($B20=Salary!$B20,Salary!$J20,"")</f>
        <v>0</v>
      </c>
      <c r="AH20" s="338">
        <f ca="1">IF($B20&lt;Main!$B$10,0,(VLOOKUP(AE20,'Survival Probability'!$A$3:$F$98,6)/(1+Main!$B$5)^(OptimumBenefits!AE20-OptimumBenefits!$A20))*(VLOOKUP(AE20,'Survival Probability'!$A$3:$F$98,3)/VLOOKUP($A20,'Survival Probability'!$A$3:$F$98,3)))</f>
        <v>9.7943455549602501</v>
      </c>
      <c r="AI20" s="228">
        <f t="shared" ca="1" si="9"/>
        <v>0</v>
      </c>
      <c r="AJ20" s="169">
        <f t="shared" si="118"/>
        <v>51</v>
      </c>
      <c r="AK20" s="395">
        <f>IF($B20&lt;=Main!$B$10,0,HLOOKUP(AJ20,ReplacementRates!$V$3:$AZ$56,ReplacementRates!$A21-3,1)*IF(Main!$B$29=0,Main!$B$32*$B20,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L20" s="337">
        <f ca="1">AK20*IF($B20=Salary!$B20,Salary!$J20,"")</f>
        <v>0</v>
      </c>
      <c r="AM20" s="338">
        <f ca="1">IF($B20&lt;Main!$B$10,0,(VLOOKUP(AJ20,'Survival Probability'!$A$3:$F$98,6)/(1+Main!$B$5)^(OptimumBenefits!AJ20-OptimumBenefits!$A20))*(VLOOKUP(AJ20,'Survival Probability'!$A$3:$F$98,3)/VLOOKUP($A20,'Survival Probability'!$A$3:$F$98,3)))</f>
        <v>9.0839782795577602</v>
      </c>
      <c r="AN20" s="228">
        <f t="shared" ca="1" si="11"/>
        <v>0</v>
      </c>
      <c r="AO20" s="169">
        <f t="shared" si="118"/>
        <v>52</v>
      </c>
      <c r="AP20" s="395">
        <f>IF($B20&lt;=Main!$B$10,0,HLOOKUP(AO20,ReplacementRates!$V$3:$AZ$56,ReplacementRates!$A21-3,1)*IF(Main!$B$29=0,Main!$B$32*$B20,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Q20" s="337">
        <f ca="1">AP20*IF($B20=Salary!$B20,Salary!$J20,"")</f>
        <v>0</v>
      </c>
      <c r="AR20" s="338">
        <f ca="1">IF($B20&lt;Main!$B$10,0,(VLOOKUP(AO20,'Survival Probability'!$A$3:$F$98,6)/(1+Main!$B$5)^(OptimumBenefits!AO20-OptimumBenefits!$A20))*(VLOOKUP(AO20,'Survival Probability'!$A$3:$F$98,3)/VLOOKUP($A20,'Survival Probability'!$A$3:$F$98,3)))</f>
        <v>8.4211097725545443</v>
      </c>
      <c r="AS20" s="228">
        <f t="shared" ca="1" si="13"/>
        <v>0</v>
      </c>
      <c r="AT20" s="169">
        <f t="shared" si="118"/>
        <v>53</v>
      </c>
      <c r="AU20" s="395">
        <f>IF($B20&lt;=Main!$B$10,0,HLOOKUP(AT20,ReplacementRates!$V$3:$AZ$56,ReplacementRates!$A21-3,1)*IF(Main!$B$29=0,Main!$B$32*$B20,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V20" s="337">
        <f ca="1">AU20*IF($B20=Salary!$B20,Salary!$J20,"")</f>
        <v>0</v>
      </c>
      <c r="AW20" s="338">
        <f ca="1">IF($B20&lt;Main!$B$10,0,(VLOOKUP(AT20,'Survival Probability'!$A$3:$F$98,6)/(1+Main!$B$5)^(OptimumBenefits!AT20-OptimumBenefits!$A20))*(VLOOKUP(AT20,'Survival Probability'!$A$3:$F$98,3)/VLOOKUP($A20,'Survival Probability'!$A$3:$F$98,3)))</f>
        <v>7.8026223783017938</v>
      </c>
      <c r="AX20" s="228">
        <f t="shared" ca="1" si="15"/>
        <v>0</v>
      </c>
      <c r="AY20" s="169">
        <f t="shared" si="118"/>
        <v>54</v>
      </c>
      <c r="AZ20" s="395">
        <f>IF($B20&lt;=Main!$B$10,0,HLOOKUP(AY20,ReplacementRates!$V$3:$AZ$56,ReplacementRates!$A21-3,1)*IF(Main!$B$29=0,Main!$B$32*$B20,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A20" s="337">
        <f ca="1">AZ20*IF($B20=Salary!$B20,Salary!$J20,"")</f>
        <v>0</v>
      </c>
      <c r="BB20" s="338">
        <f ca="1">IF($B20&lt;Main!$B$10,0,(VLOOKUP(AY20,'Survival Probability'!$A$3:$F$98,6)/(1+Main!$B$5)^(OptimumBenefits!AY20-OptimumBenefits!$A20))*(VLOOKUP(AY20,'Survival Probability'!$A$3:$F$98,3)/VLOOKUP($A20,'Survival Probability'!$A$3:$F$98,3)))</f>
        <v>7.2256062805493384</v>
      </c>
      <c r="BC20" s="228">
        <f t="shared" ca="1" si="17"/>
        <v>0</v>
      </c>
      <c r="BD20" s="169">
        <f t="shared" si="118"/>
        <v>55</v>
      </c>
      <c r="BE20" s="395">
        <f>IF($B20&lt;=Main!$B$10,0,HLOOKUP(BD20,ReplacementRates!$V$3:$AZ$56,ReplacementRates!$A21-3,1)*IF(Main!$B$29=0,Main!$B$32*$B20,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F20" s="337">
        <f ca="1">BE20*IF($B20=Salary!$B20,Salary!$J20,"")</f>
        <v>0</v>
      </c>
      <c r="BG20" s="338">
        <f ca="1">IF($B20&lt;Main!$B$10,0,(VLOOKUP(BD20,'Survival Probability'!$A$3:$F$98,6)/(1+Main!$B$5)^(OptimumBenefits!BD20-OptimumBenefits!$A20))*(VLOOKUP(BD20,'Survival Probability'!$A$3:$F$98,3)/VLOOKUP($A20,'Survival Probability'!$A$3:$F$98,3)))</f>
        <v>6.6873446784219226</v>
      </c>
      <c r="BH20" s="228">
        <f t="shared" ca="1" si="19"/>
        <v>0</v>
      </c>
      <c r="BI20" s="169">
        <f t="shared" si="118"/>
        <v>56</v>
      </c>
      <c r="BJ20" s="395">
        <f>IF($B20&lt;=Main!$B$10,0,HLOOKUP(BI20,ReplacementRates!$V$3:$AZ$56,ReplacementRates!$A21-3,1)*IF(Main!$B$29=0,Main!$B$32*$B20,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K20" s="337">
        <f ca="1">BJ20*IF($B20=Salary!$B20,Salary!$J20,"")</f>
        <v>0</v>
      </c>
      <c r="BL20" s="338">
        <f ca="1">IF($B20&lt;Main!$B$10,0,(VLOOKUP(BI20,'Survival Probability'!$A$3:$F$98,6)/(1+Main!$B$5)^(OptimumBenefits!BI20-OptimumBenefits!$A20))*(VLOOKUP(BI20,'Survival Probability'!$A$3:$F$98,3)/VLOOKUP($A20,'Survival Probability'!$A$3:$F$98,3)))</f>
        <v>6.1853027302636523</v>
      </c>
      <c r="BM20" s="228">
        <f t="shared" ca="1" si="21"/>
        <v>0</v>
      </c>
      <c r="BN20" s="169">
        <f t="shared" si="118"/>
        <v>57</v>
      </c>
      <c r="BO20" s="395">
        <f>IF($B20&lt;=Main!$B$10,0,HLOOKUP(BN20,ReplacementRates!$V$3:$AZ$56,ReplacementRates!$A21-3,1)*IF(Main!$B$29=0,Main!$B$32*$B20,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P20" s="337">
        <f ca="1">BO20*IF($B20=Salary!$B20,Salary!$J20,"")</f>
        <v>0</v>
      </c>
      <c r="BQ20" s="338">
        <f ca="1">IF($B20&lt;Main!$B$10,0,(VLOOKUP(BN20,'Survival Probability'!$A$3:$F$98,6)/(1+Main!$B$5)^(OptimumBenefits!BN20-OptimumBenefits!$A20))*(VLOOKUP(BN20,'Survival Probability'!$A$3:$F$98,3)/VLOOKUP($A20,'Survival Probability'!$A$3:$F$98,3)))</f>
        <v>5.7171122475978837</v>
      </c>
      <c r="BR20" s="228">
        <f t="shared" ca="1" si="23"/>
        <v>0</v>
      </c>
      <c r="BS20" s="169">
        <f t="shared" si="118"/>
        <v>58</v>
      </c>
      <c r="BT20" s="395">
        <f>IF($B20&lt;=Main!$B$10,0,HLOOKUP(BS20,ReplacementRates!$V$3:$AZ$56,ReplacementRates!$A21-3,1)*IF(Main!$B$29=0,Main!$B$32*$B20,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U20" s="337">
        <f ca="1">BT20*IF($B20=Salary!$B20,Salary!$J20,"")</f>
        <v>0</v>
      </c>
      <c r="BV20" s="338">
        <f ca="1">IF($B20&lt;Main!$B$10,0,(VLOOKUP(BS20,'Survival Probability'!$A$3:$F$98,6)/(1+Main!$B$5)^(OptimumBenefits!BS20-OptimumBenefits!$A20))*(VLOOKUP(BS20,'Survival Probability'!$A$3:$F$98,3)/VLOOKUP($A20,'Survival Probability'!$A$3:$F$98,3)))</f>
        <v>5.2805609922570547</v>
      </c>
      <c r="BW20" s="228">
        <f t="shared" ca="1" si="25"/>
        <v>0</v>
      </c>
      <c r="BX20" s="169">
        <f t="shared" si="118"/>
        <v>59</v>
      </c>
      <c r="BY20" s="395">
        <f>IF($B20&lt;=Main!$B$10,0,HLOOKUP(BX20,ReplacementRates!$V$3:$AZ$56,ReplacementRates!$A21-3,1)*IF(Main!$B$29=0,Main!$B$32*$B20,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Z20" s="337">
        <f ca="1">BY20*IF($B20=Salary!$B20,Salary!$J20,"")</f>
        <v>0</v>
      </c>
      <c r="CA20" s="338">
        <f ca="1">IF($B20&lt;Main!$B$10,0,(VLOOKUP(BX20,'Survival Probability'!$A$3:$F$98,6)/(1+Main!$B$5)^(OptimumBenefits!BX20-OptimumBenefits!$A20))*(VLOOKUP(BX20,'Survival Probability'!$A$3:$F$98,3)/VLOOKUP($A20,'Survival Probability'!$A$3:$F$98,3)))</f>
        <v>4.8735795140861438</v>
      </c>
      <c r="CB20" s="228">
        <f t="shared" ca="1" si="27"/>
        <v>0</v>
      </c>
      <c r="CC20" s="169">
        <f t="shared" si="119"/>
        <v>60</v>
      </c>
      <c r="CD20" s="395">
        <f>IF($B20&lt;=Main!$B$10,0,HLOOKUP(CC20,ReplacementRates!$V$3:$AZ$56,ReplacementRates!$A21-3,1)*IF(Main!$B$29=0,Main!$B$32*$B20,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0.18900000000000006</v>
      </c>
      <c r="CE20" s="337">
        <f ca="1">CD20*IF($B20=Salary!$B20,Salary!$J20,"")</f>
        <v>18975.807726869767</v>
      </c>
      <c r="CF20" s="338">
        <f ca="1">IF($B20&lt;Main!$B$10,0,(VLOOKUP(CC20,'Survival Probability'!$A$3:$F$98,6)/(1+Main!$B$5)^(OptimumBenefits!CC20-OptimumBenefits!$A20))*(VLOOKUP(CC20,'Survival Probability'!$A$3:$F$98,3)/VLOOKUP($A20,'Survival Probability'!$A$3:$F$98,3)))</f>
        <v>4.4942325303990378</v>
      </c>
      <c r="CG20" s="228">
        <f t="shared" ca="1" si="29"/>
        <v>85281.69237669553</v>
      </c>
      <c r="CH20" s="169">
        <f t="shared" si="119"/>
        <v>61</v>
      </c>
      <c r="CI20" s="395">
        <f>IF($B20&lt;=Main!$B$10,0,HLOOKUP(CH20,ReplacementRates!$V$3:$AZ$56,ReplacementRates!$A21-3,1)*IF(Main!$B$29=0,Main!$B$32*$B20,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0.21420000000000006</v>
      </c>
      <c r="CJ20" s="337">
        <f ca="1">CI20*IF($B20=Salary!$B20,Salary!$J20,"")</f>
        <v>21505.915423785736</v>
      </c>
      <c r="CK20" s="338">
        <f ca="1">IF($B20&lt;Main!$B$10,0,(VLOOKUP(CH20,'Survival Probability'!$A$3:$F$98,6)/(1+Main!$B$5)^(OptimumBenefits!CH20-OptimumBenefits!$A20))*(VLOOKUP(CH20,'Survival Probability'!$A$3:$F$98,3)/VLOOKUP($A20,'Survival Probability'!$A$3:$F$98,3)))</f>
        <v>4.1407138249260473</v>
      </c>
      <c r="CL20" s="228">
        <f t="shared" ca="1" si="31"/>
        <v>89049.841312959907</v>
      </c>
      <c r="CM20" s="169">
        <f t="shared" si="119"/>
        <v>62</v>
      </c>
      <c r="CN20" s="395">
        <f>IF($B20&lt;=Main!$B$10,0,HLOOKUP(CM20,ReplacementRates!$V$3:$AZ$56,ReplacementRates!$A21-3,1)*IF(Main!$B$29=0,Main!$B$32*$B20,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0.23940000000000006</v>
      </c>
      <c r="CO20" s="337">
        <f ca="1">CN20*IF($B20=Salary!$B20,Salary!$J20,"")</f>
        <v>24036.023120701706</v>
      </c>
      <c r="CP20" s="338">
        <f ca="1">IF($B20&lt;Main!$B$10,0,(VLOOKUP(CM20,'Survival Probability'!$A$3:$F$98,6)/(1+Main!$B$5)^(OptimumBenefits!CM20-OptimumBenefits!$A20))*(VLOOKUP(CM20,'Survival Probability'!$A$3:$F$98,3)/VLOOKUP($A20,'Survival Probability'!$A$3:$F$98,3)))</f>
        <v>3.8116062394397594</v>
      </c>
      <c r="CQ20" s="228">
        <f t="shared" ca="1" si="33"/>
        <v>91615.85569818494</v>
      </c>
      <c r="CR20" s="169">
        <f t="shared" si="119"/>
        <v>63</v>
      </c>
      <c r="CS20" s="395">
        <f>IF($B20&lt;=Main!$B$10,0,HLOOKUP(CR20,ReplacementRates!$V$3:$AZ$56,ReplacementRates!$A21-3,1)*IF(Main!$B$29=0,Main!$B$32*$B20,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0.26460000000000006</v>
      </c>
      <c r="CT20" s="337">
        <f ca="1">CS20*IF($B20=Salary!$B20,Salary!$J20,"")</f>
        <v>26566.130817617672</v>
      </c>
      <c r="CU20" s="338">
        <f ca="1">IF($B20&lt;Main!$B$10,0,(VLOOKUP(CR20,'Survival Probability'!$A$3:$F$98,6)/(1+Main!$B$5)^(OptimumBenefits!CR20-OptimumBenefits!$A20))*(VLOOKUP(CR20,'Survival Probability'!$A$3:$F$98,3)/VLOOKUP($A20,'Survival Probability'!$A$3:$F$98,3)))</f>
        <v>3.5053004390281446</v>
      </c>
      <c r="CV20" s="228">
        <f t="shared" ca="1" si="35"/>
        <v>93122.270018274343</v>
      </c>
      <c r="CW20" s="169">
        <f t="shared" si="119"/>
        <v>64</v>
      </c>
      <c r="CX20" s="395">
        <f>IF($B20&lt;=Main!$B$10,0,HLOOKUP(CW20,ReplacementRates!$V$3:$AZ$56,ReplacementRates!$A21-3,1)*IF(Main!$B$29=0,Main!$B$32*$B20,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0.28980000000000006</v>
      </c>
      <c r="CY20" s="337">
        <f ca="1">CX20*IF($B20=Salary!$B20,Salary!$J20,"")</f>
        <v>29096.238514533641</v>
      </c>
      <c r="CZ20" s="338">
        <f ca="1">IF($B20&lt;Main!$B$10,0,(VLOOKUP(CW20,'Survival Probability'!$A$3:$F$98,6)/(1+Main!$B$5)^(OptimumBenefits!CW20-OptimumBenefits!$A20))*(VLOOKUP(CW20,'Survival Probability'!$A$3:$F$98,3)/VLOOKUP($A20,'Survival Probability'!$A$3:$F$98,3)))</f>
        <v>3.2202920287510954</v>
      </c>
      <c r="DA20" s="228">
        <f t="shared" ca="1" si="37"/>
        <v>93698.384954993293</v>
      </c>
      <c r="DB20" s="169">
        <f t="shared" si="119"/>
        <v>65</v>
      </c>
      <c r="DC20" s="395">
        <f>IF($B20&lt;=Main!$B$10,0,HLOOKUP(DB20,ReplacementRates!$V$3:$AZ$56,ReplacementRates!$A21-3,1)*IF(Main!$B$29=0,Main!$B$32*$B20,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D20" s="337">
        <f ca="1">DC20*IF($B20=Salary!$B20,Salary!$J20,"")</f>
        <v>31626.346211449611</v>
      </c>
      <c r="DE20" s="338">
        <f ca="1">IF($B20&lt;Main!$B$10,0,(VLOOKUP(DB20,'Survival Probability'!$A$3:$F$98,6)/(1+Main!$B$5)^(OptimumBenefits!DB20-OptimumBenefits!$A20))*(VLOOKUP(DB20,'Survival Probability'!$A$3:$F$98,3)/VLOOKUP($A20,'Survival Probability'!$A$3:$F$98,3)))</f>
        <v>2.9551750962288632</v>
      </c>
      <c r="DF20" s="228">
        <f t="shared" ca="1" si="39"/>
        <v>93461.390708787949</v>
      </c>
      <c r="DG20" s="169">
        <f t="shared" si="119"/>
        <v>66</v>
      </c>
      <c r="DH20" s="395">
        <f>IF($B20&lt;=Main!$B$10,0,HLOOKUP(DG20,ReplacementRates!$V$3:$AZ$56,ReplacementRates!$A21-3,1)*IF(Main!$B$29=0,Main!$B$32*$B20,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I20" s="337">
        <f ca="1">DH20*IF($B20=Salary!$B20,Salary!$J20,"")</f>
        <v>31626.346211449611</v>
      </c>
      <c r="DJ20" s="338">
        <f ca="1">IF($B20&lt;Main!$B$10,0,(VLOOKUP(DG20,'Survival Probability'!$A$3:$F$98,6)/(1+Main!$B$5)^(OptimumBenefits!DG20-OptimumBenefits!$A20))*(VLOOKUP(DG20,'Survival Probability'!$A$3:$F$98,3)/VLOOKUP($A20,'Survival Probability'!$A$3:$F$98,3)))</f>
        <v>2.7086406036495889</v>
      </c>
      <c r="DK20" s="228">
        <f t="shared" ca="1" si="41"/>
        <v>85664.405493411759</v>
      </c>
      <c r="DL20" s="169">
        <f t="shared" si="119"/>
        <v>67</v>
      </c>
      <c r="DM20" s="395">
        <f>IF($B20&lt;=Main!$B$10,0,HLOOKUP(DL20,ReplacementRates!$V$3:$AZ$56,ReplacementRates!$A21-3,1)*IF(Main!$B$29=0,Main!$B$32*$B20,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N20" s="337">
        <f ca="1">DM20*IF($B20=Salary!$B20,Salary!$J20,"")</f>
        <v>31626.346211449611</v>
      </c>
      <c r="DO20" s="338">
        <f ca="1">IF($B20&lt;Main!$B$10,0,(VLOOKUP(DL20,'Survival Probability'!$A$3:$F$98,6)/(1+Main!$B$5)^(OptimumBenefits!DL20-OptimumBenefits!$A20))*(VLOOKUP(DL20,'Survival Probability'!$A$3:$F$98,3)/VLOOKUP($A20,'Survival Probability'!$A$3:$F$98,3)))</f>
        <v>2.4794666764680242</v>
      </c>
      <c r="DP20" s="228">
        <f t="shared" ca="1" si="43"/>
        <v>78416.471529730057</v>
      </c>
      <c r="DQ20" s="169">
        <f t="shared" si="119"/>
        <v>68</v>
      </c>
      <c r="DR20" s="395">
        <f>IF($B20&lt;=Main!$B$10,0,HLOOKUP(DQ20,ReplacementRates!$V$3:$AZ$56,ReplacementRates!$A21-3,1)*IF(Main!$B$29=0,Main!$B$32*$B20,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S20" s="337">
        <f ca="1">DR20*IF($B20=Salary!$B20,Salary!$J20,"")</f>
        <v>31626.346211449611</v>
      </c>
      <c r="DT20" s="338">
        <f ca="1">IF($B20&lt;Main!$B$10,0,(VLOOKUP(DQ20,'Survival Probability'!$A$3:$F$98,6)/(1+Main!$B$5)^(OptimumBenefits!DQ20-OptimumBenefits!$A20))*(VLOOKUP(DQ20,'Survival Probability'!$A$3:$F$98,3)/VLOOKUP($A20,'Survival Probability'!$A$3:$F$98,3)))</f>
        <v>2.266518163295288</v>
      </c>
      <c r="DU20" s="228">
        <f t="shared" ca="1" si="45"/>
        <v>71681.688126915658</v>
      </c>
      <c r="DV20" s="169">
        <f t="shared" si="119"/>
        <v>69</v>
      </c>
      <c r="DW20" s="395">
        <f>IF($B20&lt;=Main!$B$10,0,HLOOKUP(DV20,ReplacementRates!$V$3:$AZ$56,ReplacementRates!$A21-3,1)*IF(Main!$B$29=0,Main!$B$32*$B20,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X20" s="337">
        <f ca="1">DW20*IF($B20=Salary!$B20,Salary!$J20,"")</f>
        <v>31626.346211449611</v>
      </c>
      <c r="DY20" s="338">
        <f ca="1">IF($B20&lt;Main!$B$10,0,(VLOOKUP(DV20,'Survival Probability'!$A$3:$F$98,6)/(1+Main!$B$5)^(OptimumBenefits!DV20-OptimumBenefits!$A20))*(VLOOKUP(DV20,'Survival Probability'!$A$3:$F$98,3)/VLOOKUP($A20,'Survival Probability'!$A$3:$F$98,3)))</f>
        <v>2.0687386933719552</v>
      </c>
      <c r="DZ20" s="228">
        <f t="shared" ca="1" si="47"/>
        <v>65426.646137603355</v>
      </c>
      <c r="EA20" s="169">
        <f t="shared" si="119"/>
        <v>70</v>
      </c>
      <c r="EB20" s="395">
        <f>IF($B20&lt;=Main!$B$10,0,HLOOKUP(EA20,ReplacementRates!$V$3:$AZ$56,ReplacementRates!$A21-3,1)*IF(Main!$B$29=0,Main!$B$32*$B20,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C20" s="337">
        <f ca="1">EB20*IF($B20=Salary!$B20,Salary!$J20,"")</f>
        <v>31626.346211449611</v>
      </c>
      <c r="ED20" s="338">
        <f ca="1">IF($B20&lt;Main!$B$10,0,(VLOOKUP(EA20,'Survival Probability'!$A$3:$F$98,6)/(1+Main!$B$5)^(OptimumBenefits!EA20-OptimumBenefits!$A20))*(VLOOKUP(EA20,'Survival Probability'!$A$3:$F$98,3)/VLOOKUP($A20,'Survival Probability'!$A$3:$F$98,3)))</f>
        <v>1.8851461708449282</v>
      </c>
      <c r="EE20" s="228">
        <f t="shared" ca="1" si="49"/>
        <v>59620.285458330232</v>
      </c>
      <c r="EF20" s="169">
        <f t="shared" si="119"/>
        <v>71</v>
      </c>
      <c r="EG20" s="395">
        <f>IF($B20&lt;=Main!$B$10,0,HLOOKUP(EF20,ReplacementRates!$V$3:$AZ$56,ReplacementRates!$A21-3,1)*IF(Main!$B$29=0,Main!$B$32*$B20,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H20" s="337">
        <f ca="1">EG20*IF($B20=Salary!$B20,Salary!$J20,"")</f>
        <v>31626.346211449611</v>
      </c>
      <c r="EI20" s="338">
        <f ca="1">IF($B20&lt;Main!$B$10,0,(VLOOKUP(EF20,'Survival Probability'!$A$3:$F$98,6)/(1+Main!$B$5)^(OptimumBenefits!EF20-OptimumBenefits!$A20))*(VLOOKUP(EF20,'Survival Probability'!$A$3:$F$98,3)/VLOOKUP($A20,'Survival Probability'!$A$3:$F$98,3)))</f>
        <v>1.7148281396008636</v>
      </c>
      <c r="EJ20" s="228">
        <f t="shared" ca="1" si="51"/>
        <v>54233.748436152957</v>
      </c>
      <c r="EK20" s="169">
        <f t="shared" si="119"/>
        <v>72</v>
      </c>
      <c r="EL20" s="395">
        <f>IF($B20&lt;=Main!$B$10,0,HLOOKUP(EK20,ReplacementRates!$V$3:$AZ$56,ReplacementRates!$A21-3,1)*IF(Main!$B$29=0,Main!$B$32*$B20,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M20" s="337">
        <f ca="1">EL20*IF($B20=Salary!$B20,Salary!$J20,"")</f>
        <v>31626.346211449611</v>
      </c>
      <c r="EN20" s="338">
        <f ca="1">IF($B20&lt;Main!$B$10,0,(VLOOKUP(EK20,'Survival Probability'!$A$3:$F$98,6)/(1+Main!$B$5)^(OptimumBenefits!EK20-OptimumBenefits!$A20))*(VLOOKUP(EK20,'Survival Probability'!$A$3:$F$98,3)/VLOOKUP($A20,'Survival Probability'!$A$3:$F$98,3)))</f>
        <v>1.5569345907729439</v>
      </c>
      <c r="EO20" s="228">
        <f t="shared" ca="1" si="53"/>
        <v>49240.152396366742</v>
      </c>
      <c r="EP20" s="169">
        <f t="shared" si="120"/>
        <v>73</v>
      </c>
      <c r="EQ20" s="395">
        <f>IF($B20&lt;=Main!$B$10,0,HLOOKUP(EP20,ReplacementRates!$V$3:$AZ$56,ReplacementRates!$A21-3,1)*IF(Main!$B$29=0,Main!$B$32*$B20,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R20" s="337">
        <f ca="1">EQ20*IF($B20=Salary!$B20,Salary!$J20,"")</f>
        <v>31626.346211449611</v>
      </c>
      <c r="ES20" s="338">
        <f ca="1">IF($B20&lt;Main!$B$10,0,(VLOOKUP(EP20,'Survival Probability'!$A$3:$F$98,6)/(1+Main!$B$5)^(OptimumBenefits!EP20-OptimumBenefits!$A20))*(VLOOKUP(EP20,'Survival Probability'!$A$3:$F$98,3)/VLOOKUP($A20,'Survival Probability'!$A$3:$F$98,3)))</f>
        <v>1.4106766222108507</v>
      </c>
      <c r="ET20" s="228">
        <f t="shared" ca="1" si="55"/>
        <v>44614.547246438669</v>
      </c>
      <c r="EU20" s="169">
        <f t="shared" si="120"/>
        <v>74</v>
      </c>
      <c r="EV20" s="395">
        <f>IF($B20&lt;=Main!$B$10,0,HLOOKUP(EU20,ReplacementRates!$V$3:$AZ$56,ReplacementRates!$A21-3,1)*IF(Main!$B$29=0,Main!$B$32*$B20,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W20" s="337">
        <f ca="1">EV20*IF($B20=Salary!$B20,Salary!$J20,"")</f>
        <v>31626.346211449611</v>
      </c>
      <c r="EX20" s="338">
        <f ca="1">IF($B20&lt;Main!$B$10,0,(VLOOKUP(EU20,'Survival Probability'!$A$3:$F$98,6)/(1+Main!$B$5)^(OptimumBenefits!EU20-OptimumBenefits!$A20))*(VLOOKUP(EU20,'Survival Probability'!$A$3:$F$98,3)/VLOOKUP($A20,'Survival Probability'!$A$3:$F$98,3)))</f>
        <v>1.2753184515481211</v>
      </c>
      <c r="EY20" s="228">
        <f t="shared" ca="1" si="57"/>
        <v>40333.662878510702</v>
      </c>
      <c r="EZ20" s="169">
        <f t="shared" si="120"/>
        <v>75</v>
      </c>
      <c r="FA20" s="395">
        <f>IF($B20&lt;=Main!$B$10,0,HLOOKUP(EZ20,ReplacementRates!$V$3:$AZ$56,ReplacementRates!$A21-3,1)*IF(Main!$B$29=0,Main!$B$32*$B20,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B20" s="337">
        <f ca="1">FA20*IF($B20=Salary!$B20,Salary!$J20,"")</f>
        <v>31626.346211449611</v>
      </c>
      <c r="FC20" s="338">
        <f ca="1">IF($B20&lt;Main!$B$10,0,(VLOOKUP(EZ20,'Survival Probability'!$A$3:$F$98,6)/(1+Main!$B$5)^(OptimumBenefits!EZ20-OptimumBenefits!$A20))*(VLOOKUP(EZ20,'Survival Probability'!$A$3:$F$98,3)/VLOOKUP($A20,'Survival Probability'!$A$3:$F$98,3)))</f>
        <v>1.1501760719665954</v>
      </c>
      <c r="FD20" s="228">
        <f t="shared" ca="1" si="59"/>
        <v>36375.86665614073</v>
      </c>
      <c r="FE20" s="169">
        <f t="shared" si="120"/>
        <v>76</v>
      </c>
      <c r="FF20" s="395">
        <f>IF($B20&lt;=Main!$B$10,0,HLOOKUP(FE20,ReplacementRates!$V$3:$AZ$56,ReplacementRates!$A21-3,1)*IF(Main!$B$29=0,Main!$B$32*$B20,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G20" s="337">
        <f ca="1">FF20*IF($B20=Salary!$B20,Salary!$J20,"")</f>
        <v>31626.346211449611</v>
      </c>
      <c r="FH20" s="338">
        <f ca="1">IF($B20&lt;Main!$B$10,0,(VLOOKUP(FE20,'Survival Probability'!$A$3:$F$98,6)/(1+Main!$B$5)^(OptimumBenefits!FE20-OptimumBenefits!$A20))*(VLOOKUP(FE20,'Survival Probability'!$A$3:$F$98,3)/VLOOKUP($A20,'Survival Probability'!$A$3:$F$98,3)))</f>
        <v>1.0346140586878165</v>
      </c>
      <c r="FI20" s="228">
        <f t="shared" ca="1" si="61"/>
        <v>32721.062415293931</v>
      </c>
      <c r="FJ20" s="169">
        <f t="shared" si="120"/>
        <v>77</v>
      </c>
      <c r="FK20" s="395">
        <f>IF($B20&lt;=Main!$B$10,0,HLOOKUP(FJ20,ReplacementRates!$V$3:$AZ$56,ReplacementRates!$A21-3,1)*IF(Main!$B$29=0,Main!$B$32*$B20,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L20" s="337">
        <f ca="1">FK20*IF($B20=Salary!$B20,Salary!$J20,"")</f>
        <v>31626.346211449611</v>
      </c>
      <c r="FM20" s="338">
        <f ca="1">IF($B20&lt;Main!$B$10,0,(VLOOKUP(FJ20,'Survival Probability'!$A$3:$F$98,6)/(1+Main!$B$5)^(OptimumBenefits!FJ20-OptimumBenefits!$A20))*(VLOOKUP(FJ20,'Survival Probability'!$A$3:$F$98,3)/VLOOKUP($A20,'Survival Probability'!$A$3:$F$98,3)))</f>
        <v>0.92803701007958128</v>
      </c>
      <c r="FN20" s="228">
        <f t="shared" ca="1" si="63"/>
        <v>29350.41977781539</v>
      </c>
      <c r="FO20" s="169">
        <f t="shared" si="120"/>
        <v>78</v>
      </c>
      <c r="FP20" s="395">
        <f>IF($B20&lt;=Main!$B$10,0,HLOOKUP(FO20,ReplacementRates!$V$3:$AZ$56,ReplacementRates!$A21-3,1)*IF(Main!$B$29=0,Main!$B$32*$B20,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Q20" s="337">
        <f ca="1">FP20*IF($B20=Salary!$B20,Salary!$J20,"")</f>
        <v>31626.346211449611</v>
      </c>
      <c r="FR20" s="338">
        <f ca="1">IF($B20&lt;Main!$B$10,0,(VLOOKUP(FO20,'Survival Probability'!$A$3:$F$98,6)/(1+Main!$B$5)^(OptimumBenefits!FO20-OptimumBenefits!$A20))*(VLOOKUP(FO20,'Survival Probability'!$A$3:$F$98,3)/VLOOKUP($A20,'Survival Probability'!$A$3:$F$98,3)))</f>
        <v>0.82988981983602839</v>
      </c>
      <c r="FS20" s="228">
        <f t="shared" ca="1" si="65"/>
        <v>26246.382759491775</v>
      </c>
      <c r="FT20" s="169">
        <f t="shared" si="120"/>
        <v>79</v>
      </c>
      <c r="FU20" s="395">
        <f>IF($B20&lt;=Main!$B$10,0,HLOOKUP(FT20,ReplacementRates!$V$3:$AZ$56,ReplacementRates!$A21-3,1)*IF(Main!$B$29=0,Main!$B$32*$B20,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V20" s="337">
        <f ca="1">FU20*IF($B20=Salary!$B20,Salary!$J20,"")</f>
        <v>31626.346211449611</v>
      </c>
      <c r="FW20" s="338">
        <f ca="1">IF($B20&lt;Main!$B$10,0,(VLOOKUP(FT20,'Survival Probability'!$A$3:$F$98,6)/(1+Main!$B$5)^(OptimumBenefits!FT20-OptimumBenefits!$A20))*(VLOOKUP(FT20,'Survival Probability'!$A$3:$F$98,3)/VLOOKUP($A20,'Survival Probability'!$A$3:$F$98,3)))</f>
        <v>0.73965505549567545</v>
      </c>
      <c r="FX20" s="228">
        <f t="shared" ca="1" si="67"/>
        <v>23392.586862155207</v>
      </c>
      <c r="FY20" s="169">
        <f t="shared" si="120"/>
        <v>80</v>
      </c>
      <c r="FZ20" s="395">
        <f>IF($B20&lt;=Main!$B$10,0,HLOOKUP(FY20,ReplacementRates!$V$3:$AZ$56,ReplacementRates!$A21-3,1)*IF(Main!$B$29=0,Main!$B$32*$B20,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A20" s="337">
        <f ca="1">FZ20*IF($B20=Salary!$B20,Salary!$J20,"")</f>
        <v>31626.346211449611</v>
      </c>
      <c r="GB20" s="338">
        <f ca="1">IF($B20&lt;Main!$B$10,0,(VLOOKUP(FY20,'Survival Probability'!$A$3:$F$98,6)/(1+Main!$B$5)^(OptimumBenefits!FY20-OptimumBenefits!$A20))*(VLOOKUP(FY20,'Survival Probability'!$A$3:$F$98,3)/VLOOKUP($A20,'Survival Probability'!$A$3:$F$98,3)))</f>
        <v>0.65685354504302329</v>
      </c>
      <c r="GC20" s="228">
        <f t="shared" ca="1" si="69"/>
        <v>20773.877625748664</v>
      </c>
      <c r="GD20" s="169">
        <f t="shared" si="120"/>
        <v>81</v>
      </c>
      <c r="GE20" s="395">
        <f>IF($B20&lt;=Main!$B$10,0,HLOOKUP(GD20,ReplacementRates!$V$3:$AZ$56,ReplacementRates!$A21-3,1)*IF(Main!$B$29=0,Main!$B$32*$B20,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F20" s="337">
        <f ca="1">GE20*IF($B20=Salary!$B20,Salary!$J20,"")</f>
        <v>31626.346211449611</v>
      </c>
      <c r="GG20" s="338">
        <f ca="1">IF($B20&lt;Main!$B$10,0,(VLOOKUP(GD20,'Survival Probability'!$A$3:$F$98,6)/(1+Main!$B$5)^(OptimumBenefits!GD20-OptimumBenefits!$A20))*(VLOOKUP(GD20,'Survival Probability'!$A$3:$F$98,3)/VLOOKUP($A20,'Survival Probability'!$A$3:$F$98,3)))</f>
        <v>0.58103417626270104</v>
      </c>
      <c r="GH20" s="228">
        <f t="shared" ca="1" si="71"/>
        <v>18375.988019168621</v>
      </c>
      <c r="GI20" s="169">
        <f t="shared" si="120"/>
        <v>82</v>
      </c>
      <c r="GJ20" s="395">
        <f>IF($B20&lt;=Main!$B$10,0,HLOOKUP(GI20,ReplacementRates!$V$3:$AZ$56,ReplacementRates!$A21-3,1)*IF(Main!$B$29=0,Main!$B$32*$B20,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K20" s="337">
        <f ca="1">GJ20*IF($B20=Salary!$B20,Salary!$J20,"")</f>
        <v>31626.346211449611</v>
      </c>
      <c r="GL20" s="338">
        <f ca="1">IF($B20&lt;Main!$B$10,0,(VLOOKUP(GI20,'Survival Probability'!$A$3:$F$98,6)/(1+Main!$B$5)^(OptimumBenefits!GI20-OptimumBenefits!$A20))*(VLOOKUP(GI20,'Survival Probability'!$A$3:$F$98,3)/VLOOKUP($A20,'Survival Probability'!$A$3:$F$98,3)))</f>
        <v>0.51177319173209113</v>
      </c>
      <c r="GM20" s="228">
        <f t="shared" ca="1" si="73"/>
        <v>16185.516143457695</v>
      </c>
      <c r="GN20" s="384"/>
      <c r="GO20" s="384"/>
      <c r="GP20" s="385"/>
      <c r="GQ20" s="386"/>
      <c r="GR20" s="387"/>
      <c r="GS20" s="384"/>
      <c r="GT20" s="384"/>
      <c r="GU20" s="385"/>
      <c r="GV20" s="386"/>
      <c r="GW20" s="387"/>
      <c r="GX20" s="384"/>
      <c r="GY20" s="384"/>
      <c r="GZ20" s="385"/>
      <c r="HA20" s="386"/>
      <c r="HB20" s="387"/>
      <c r="HC20" s="384"/>
      <c r="HD20" s="384"/>
      <c r="HE20" s="385"/>
      <c r="HF20" s="386"/>
      <c r="HG20" s="387"/>
      <c r="HH20" s="384"/>
      <c r="HI20" s="384"/>
      <c r="HJ20" s="385"/>
      <c r="HK20" s="386"/>
      <c r="HL20" s="387"/>
      <c r="HM20" s="384"/>
      <c r="HN20" s="384"/>
      <c r="HO20" s="385"/>
      <c r="HP20" s="386"/>
      <c r="HQ20" s="387"/>
      <c r="HR20" s="384"/>
      <c r="HS20" s="384"/>
      <c r="HT20" s="385"/>
      <c r="HU20" s="386"/>
      <c r="HV20" s="387"/>
      <c r="HW20" s="384"/>
      <c r="HX20" s="384"/>
      <c r="HY20" s="385"/>
      <c r="HZ20" s="386"/>
      <c r="IA20" s="387"/>
      <c r="IB20" s="384"/>
      <c r="IC20" s="384"/>
      <c r="ID20" s="385"/>
      <c r="IE20" s="386"/>
      <c r="IF20" s="387"/>
      <c r="IG20" s="384"/>
      <c r="IH20" s="384"/>
      <c r="II20" s="385"/>
      <c r="IJ20" s="386"/>
      <c r="IK20" s="387"/>
      <c r="IL20" s="384"/>
      <c r="IM20" s="384"/>
      <c r="IN20" s="385"/>
      <c r="IO20" s="386"/>
      <c r="IP20" s="387"/>
      <c r="IQ20" s="384"/>
      <c r="IR20" s="384"/>
      <c r="IS20" s="385"/>
      <c r="IT20" s="386"/>
      <c r="IU20" s="387"/>
      <c r="IV20" s="384"/>
      <c r="IW20" s="384"/>
      <c r="IX20" s="385"/>
      <c r="IY20" s="386"/>
      <c r="IZ20" s="387"/>
      <c r="JA20" s="384"/>
      <c r="JB20" s="384"/>
      <c r="JC20" s="385"/>
      <c r="JD20" s="386"/>
      <c r="JE20" s="387"/>
      <c r="JF20" s="384"/>
      <c r="JG20" s="384"/>
      <c r="JH20" s="385"/>
      <c r="JI20" s="386"/>
      <c r="JJ20" s="387"/>
      <c r="JK20" s="384"/>
      <c r="JL20" s="384"/>
      <c r="JM20" s="385"/>
      <c r="JN20" s="386"/>
      <c r="JO20" s="387"/>
      <c r="JP20" s="384"/>
      <c r="JQ20" s="384"/>
      <c r="JR20" s="385"/>
      <c r="JS20" s="386"/>
      <c r="JT20" s="387"/>
      <c r="JU20" s="384"/>
      <c r="JV20" s="384"/>
      <c r="JW20" s="385"/>
      <c r="JX20" s="386"/>
      <c r="JY20" s="387"/>
      <c r="JZ20" s="384"/>
      <c r="KA20" s="384"/>
      <c r="KB20" s="385"/>
      <c r="KC20" s="386"/>
      <c r="KD20" s="387"/>
      <c r="KE20" s="384"/>
      <c r="KF20" s="384"/>
      <c r="KG20" s="385"/>
      <c r="KH20" s="386"/>
      <c r="KI20" s="387"/>
    </row>
    <row r="21" spans="1:295">
      <c r="A21" s="172">
        <f t="shared" si="112"/>
        <v>46</v>
      </c>
      <c r="B21" s="172">
        <v>19</v>
      </c>
      <c r="C21" s="383">
        <f t="shared" ca="1" si="0"/>
        <v>64</v>
      </c>
      <c r="D21" s="422">
        <f t="shared" ca="1" si="115"/>
        <v>111457.57222313131</v>
      </c>
      <c r="E21" s="217">
        <v>81837.037883733574</v>
      </c>
      <c r="F21" s="169">
        <f t="shared" si="113"/>
        <v>45</v>
      </c>
      <c r="G21" s="395">
        <f>IF($B21&lt;=Main!$B$10,0,HLOOKUP(F21,ReplacementRates!$V$3:$AZ$56,ReplacementRates!$A22-3,1)*IF(Main!$B$29=0,Main!$B$32*$B21,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H21" s="337">
        <f ca="1">G21*IF($B21=Salary!$B21,Salary!$J21,"")</f>
        <v>0</v>
      </c>
      <c r="I21" s="338">
        <f ca="1">IF($B21&lt;Main!$B$10,0,(VLOOKUP(F21,'Survival Probability'!$A$3:$F$98,6)/(1+Main!$B$5)^(OptimumBenefits!F21-OptimumBenefits!$A21))*(VLOOKUP(F21,'Survival Probability'!$A$3:$F$98,3)/VLOOKUP($A21,'Survival Probability'!$A$3:$F$98,3)))</f>
        <v>15.17830286383411</v>
      </c>
      <c r="J21" s="228">
        <f t="shared" si="116"/>
        <v>0</v>
      </c>
      <c r="K21" s="169">
        <f t="shared" si="114"/>
        <v>46</v>
      </c>
      <c r="L21" s="395">
        <f>IF($B21&lt;=Main!$B$10,0,HLOOKUP(K21,ReplacementRates!$V$3:$AZ$56,ReplacementRates!$A22-3,1)*IF(Main!$B$29=0,Main!$B$32*$B21,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M21" s="337">
        <f ca="1">L21*IF($B21=Salary!$B21,Salary!$J21,"")</f>
        <v>0</v>
      </c>
      <c r="N21" s="338">
        <f ca="1">IF($B21&lt;Main!$B$10,0,(VLOOKUP(K21,'Survival Probability'!$A$3:$F$98,6)/(1+Main!$B$5)^(OptimumBenefits!K21-OptimumBenefits!$A21))*(VLOOKUP(K21,'Survival Probability'!$A$3:$F$98,3)/VLOOKUP($A21,'Survival Probability'!$A$3:$F$98,3)))</f>
        <v>14.107586910795533</v>
      </c>
      <c r="O21" s="228">
        <f t="shared" ca="1" si="117"/>
        <v>0</v>
      </c>
      <c r="P21" s="169">
        <f t="shared" si="118"/>
        <v>47</v>
      </c>
      <c r="Q21" s="395">
        <f>IF($B21&lt;=Main!$B$10,0,HLOOKUP(P21,ReplacementRates!$V$3:$AZ$56,ReplacementRates!$A22-3,1)*IF(Main!$B$29=0,Main!$B$32*$B21,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R21" s="337">
        <f ca="1">Q21*IF($B21=Salary!$B21,Salary!$J21,"")</f>
        <v>0</v>
      </c>
      <c r="S21" s="338">
        <f ca="1">IF($B21&lt;Main!$B$10,0,(VLOOKUP(P21,'Survival Probability'!$A$3:$F$98,6)/(1+Main!$B$5)^(OptimumBenefits!P21-OptimumBenefits!$A21))*(VLOOKUP(P21,'Survival Probability'!$A$3:$F$98,3)/VLOOKUP($A21,'Survival Probability'!$A$3:$F$98,3)))</f>
        <v>13.107586910795531</v>
      </c>
      <c r="T21" s="228">
        <f t="shared" ca="1" si="3"/>
        <v>0</v>
      </c>
      <c r="U21" s="169">
        <f t="shared" si="118"/>
        <v>48</v>
      </c>
      <c r="V21" s="395">
        <f>IF($B21&lt;=Main!$B$10,0,HLOOKUP(U21,ReplacementRates!$V$3:$AZ$56,ReplacementRates!$A22-3,1)*IF(Main!$B$29=0,Main!$B$32*$B21,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W21" s="337">
        <f ca="1">V21*IF($B21=Salary!$B21,Salary!$J21,"")</f>
        <v>0</v>
      </c>
      <c r="X21" s="338">
        <f ca="1">IF($B21&lt;Main!$B$10,0,(VLOOKUP(U21,'Survival Probability'!$A$3:$F$98,6)/(1+Main!$B$5)^(OptimumBenefits!U21-OptimumBenefits!$A21))*(VLOOKUP(U21,'Survival Probability'!$A$3:$F$98,3)/VLOOKUP($A21,'Survival Probability'!$A$3:$F$98,3)))</f>
        <v>12.173660264379038</v>
      </c>
      <c r="Y21" s="228">
        <f t="shared" ca="1" si="5"/>
        <v>0</v>
      </c>
      <c r="Z21" s="169">
        <f t="shared" si="118"/>
        <v>49</v>
      </c>
      <c r="AA21" s="395">
        <f>IF($B21&lt;=Main!$B$10,0,HLOOKUP(Z21,ReplacementRates!$V$3:$AZ$56,ReplacementRates!$A22-3,1)*IF(Main!$B$29=0,Main!$B$32*$B21,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B21" s="337">
        <f ca="1">AA21*IF($B21=Salary!$B21,Salary!$J21,"")</f>
        <v>0</v>
      </c>
      <c r="AC21" s="338">
        <f ca="1">IF($B21&lt;Main!$B$10,0,(VLOOKUP(Z21,'Survival Probability'!$A$3:$F$98,6)/(1+Main!$B$5)^(OptimumBenefits!Z21-OptimumBenefits!$A21))*(VLOOKUP(Z21,'Survival Probability'!$A$3:$F$98,3)/VLOOKUP($A21,'Survival Probability'!$A$3:$F$98,3)))</f>
        <v>11.301468195684089</v>
      </c>
      <c r="AD21" s="228">
        <f t="shared" ca="1" si="7"/>
        <v>0</v>
      </c>
      <c r="AE21" s="169">
        <f t="shared" si="118"/>
        <v>50</v>
      </c>
      <c r="AF21" s="395">
        <f>IF($B21&lt;=Main!$B$10,0,HLOOKUP(AE21,ReplacementRates!$V$3:$AZ$56,ReplacementRates!$A22-3,1)*IF(Main!$B$29=0,Main!$B$32*$B21,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G21" s="337">
        <f ca="1">AF21*IF($B21=Salary!$B21,Salary!$J21,"")</f>
        <v>0</v>
      </c>
      <c r="AH21" s="338">
        <f ca="1">IF($B21&lt;Main!$B$10,0,(VLOOKUP(AE21,'Survival Probability'!$A$3:$F$98,6)/(1+Main!$B$5)^(OptimumBenefits!AE21-OptimumBenefits!$A21))*(VLOOKUP(AE21,'Survival Probability'!$A$3:$F$98,3)/VLOOKUP($A21,'Survival Probability'!$A$3:$F$98,3)))</f>
        <v>10.486962035268439</v>
      </c>
      <c r="AI21" s="228">
        <f t="shared" ca="1" si="9"/>
        <v>0</v>
      </c>
      <c r="AJ21" s="169">
        <f t="shared" si="118"/>
        <v>51</v>
      </c>
      <c r="AK21" s="395">
        <f>IF($B21&lt;=Main!$B$10,0,HLOOKUP(AJ21,ReplacementRates!$V$3:$AZ$56,ReplacementRates!$A22-3,1)*IF(Main!$B$29=0,Main!$B$32*$B21,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L21" s="337">
        <f ca="1">AK21*IF($B21=Salary!$B21,Salary!$J21,"")</f>
        <v>0</v>
      </c>
      <c r="AM21" s="338">
        <f ca="1">IF($B21&lt;Main!$B$10,0,(VLOOKUP(AJ21,'Survival Probability'!$A$3:$F$98,6)/(1+Main!$B$5)^(OptimumBenefits!AJ21-OptimumBenefits!$A21))*(VLOOKUP(AJ21,'Survival Probability'!$A$3:$F$98,3)/VLOOKUP($A21,'Survival Probability'!$A$3:$F$98,3)))</f>
        <v>9.7263604609784426</v>
      </c>
      <c r="AN21" s="228">
        <f t="shared" ca="1" si="11"/>
        <v>0</v>
      </c>
      <c r="AO21" s="169">
        <f t="shared" si="118"/>
        <v>52</v>
      </c>
      <c r="AP21" s="395">
        <f>IF($B21&lt;=Main!$B$10,0,HLOOKUP(AO21,ReplacementRates!$V$3:$AZ$56,ReplacementRates!$A22-3,1)*IF(Main!$B$29=0,Main!$B$32*$B21,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Q21" s="337">
        <f ca="1">AP21*IF($B21=Salary!$B21,Salary!$J21,"")</f>
        <v>0</v>
      </c>
      <c r="AR21" s="338">
        <f ca="1">IF($B21&lt;Main!$B$10,0,(VLOOKUP(AO21,'Survival Probability'!$A$3:$F$98,6)/(1+Main!$B$5)^(OptimumBenefits!AO21-OptimumBenefits!$A21))*(VLOOKUP(AO21,'Survival Probability'!$A$3:$F$98,3)/VLOOKUP($A21,'Survival Probability'!$A$3:$F$98,3)))</f>
        <v>9.0166165757632353</v>
      </c>
      <c r="AS21" s="228">
        <f t="shared" ca="1" si="13"/>
        <v>0</v>
      </c>
      <c r="AT21" s="169">
        <f t="shared" si="118"/>
        <v>53</v>
      </c>
      <c r="AU21" s="395">
        <f>IF($B21&lt;=Main!$B$10,0,HLOOKUP(AT21,ReplacementRates!$V$3:$AZ$56,ReplacementRates!$A22-3,1)*IF(Main!$B$29=0,Main!$B$32*$B21,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V21" s="337">
        <f ca="1">AU21*IF($B21=Salary!$B21,Salary!$J21,"")</f>
        <v>0</v>
      </c>
      <c r="AW21" s="338">
        <f ca="1">IF($B21&lt;Main!$B$10,0,(VLOOKUP(AT21,'Survival Probability'!$A$3:$F$98,6)/(1+Main!$B$5)^(OptimumBenefits!AT21-OptimumBenefits!$A21))*(VLOOKUP(AT21,'Survival Probability'!$A$3:$F$98,3)/VLOOKUP($A21,'Survival Probability'!$A$3:$F$98,3)))</f>
        <v>8.3543922559835533</v>
      </c>
      <c r="AX21" s="228">
        <f t="shared" ca="1" si="15"/>
        <v>0</v>
      </c>
      <c r="AY21" s="169">
        <f t="shared" si="118"/>
        <v>54</v>
      </c>
      <c r="AZ21" s="395">
        <f>IF($B21&lt;=Main!$B$10,0,HLOOKUP(AY21,ReplacementRates!$V$3:$AZ$56,ReplacementRates!$A22-3,1)*IF(Main!$B$29=0,Main!$B$32*$B21,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A21" s="337">
        <f ca="1">AZ21*IF($B21=Salary!$B21,Salary!$J21,"")</f>
        <v>0</v>
      </c>
      <c r="BB21" s="338">
        <f ca="1">IF($B21&lt;Main!$B$10,0,(VLOOKUP(AY21,'Survival Probability'!$A$3:$F$98,6)/(1+Main!$B$5)^(OptimumBenefits!AY21-OptimumBenefits!$A21))*(VLOOKUP(AY21,'Survival Probability'!$A$3:$F$98,3)/VLOOKUP($A21,'Survival Probability'!$A$3:$F$98,3)))</f>
        <v>7.7365719149599315</v>
      </c>
      <c r="BC21" s="228">
        <f t="shared" ca="1" si="17"/>
        <v>0</v>
      </c>
      <c r="BD21" s="169">
        <f t="shared" si="118"/>
        <v>55</v>
      </c>
      <c r="BE21" s="395">
        <f>IF($B21&lt;=Main!$B$10,0,HLOOKUP(BD21,ReplacementRates!$V$3:$AZ$56,ReplacementRates!$A22-3,1)*IF(Main!$B$29=0,Main!$B$32*$B21,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F21" s="337">
        <f ca="1">BE21*IF($B21=Salary!$B21,Salary!$J21,"")</f>
        <v>0</v>
      </c>
      <c r="BG21" s="338">
        <f ca="1">IF($B21&lt;Main!$B$10,0,(VLOOKUP(BD21,'Survival Probability'!$A$3:$F$98,6)/(1+Main!$B$5)^(OptimumBenefits!BD21-OptimumBenefits!$A21))*(VLOOKUP(BD21,'Survival Probability'!$A$3:$F$98,3)/VLOOKUP($A21,'Survival Probability'!$A$3:$F$98,3)))</f>
        <v>7.1602466306540018</v>
      </c>
      <c r="BH21" s="228">
        <f t="shared" ca="1" si="19"/>
        <v>0</v>
      </c>
      <c r="BI21" s="169">
        <f t="shared" si="118"/>
        <v>56</v>
      </c>
      <c r="BJ21" s="395">
        <f>IF($B21&lt;=Main!$B$10,0,HLOOKUP(BI21,ReplacementRates!$V$3:$AZ$56,ReplacementRates!$A22-3,1)*IF(Main!$B$29=0,Main!$B$32*$B21,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K21" s="337">
        <f ca="1">BJ21*IF($B21=Salary!$B21,Salary!$J21,"")</f>
        <v>0</v>
      </c>
      <c r="BL21" s="338">
        <f ca="1">IF($B21&lt;Main!$B$10,0,(VLOOKUP(BI21,'Survival Probability'!$A$3:$F$98,6)/(1+Main!$B$5)^(OptimumBenefits!BI21-OptimumBenefits!$A21))*(VLOOKUP(BI21,'Survival Probability'!$A$3:$F$98,3)/VLOOKUP($A21,'Survival Probability'!$A$3:$F$98,3)))</f>
        <v>6.6227023076663762</v>
      </c>
      <c r="BM21" s="228">
        <f t="shared" ca="1" si="21"/>
        <v>0</v>
      </c>
      <c r="BN21" s="169">
        <f t="shared" si="118"/>
        <v>57</v>
      </c>
      <c r="BO21" s="395">
        <f>IF($B21&lt;=Main!$B$10,0,HLOOKUP(BN21,ReplacementRates!$V$3:$AZ$56,ReplacementRates!$A22-3,1)*IF(Main!$B$29=0,Main!$B$32*$B21,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P21" s="337">
        <f ca="1">BO21*IF($B21=Salary!$B21,Salary!$J21,"")</f>
        <v>0</v>
      </c>
      <c r="BQ21" s="338">
        <f ca="1">IF($B21&lt;Main!$B$10,0,(VLOOKUP(BN21,'Survival Probability'!$A$3:$F$98,6)/(1+Main!$B$5)^(OptimumBenefits!BN21-OptimumBenefits!$A21))*(VLOOKUP(BN21,'Survival Probability'!$A$3:$F$98,3)/VLOOKUP($A21,'Survival Probability'!$A$3:$F$98,3)))</f>
        <v>6.1214032888153032</v>
      </c>
      <c r="BR21" s="228">
        <f t="shared" ca="1" si="23"/>
        <v>0</v>
      </c>
      <c r="BS21" s="169">
        <f t="shared" si="118"/>
        <v>58</v>
      </c>
      <c r="BT21" s="395">
        <f>IF($B21&lt;=Main!$B$10,0,HLOOKUP(BS21,ReplacementRates!$V$3:$AZ$56,ReplacementRates!$A22-3,1)*IF(Main!$B$29=0,Main!$B$32*$B21,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U21" s="337">
        <f ca="1">BT21*IF($B21=Salary!$B21,Salary!$J21,"")</f>
        <v>0</v>
      </c>
      <c r="BV21" s="338">
        <f ca="1">IF($B21&lt;Main!$B$10,0,(VLOOKUP(BS21,'Survival Probability'!$A$3:$F$98,6)/(1+Main!$B$5)^(OptimumBenefits!BS21-OptimumBenefits!$A21))*(VLOOKUP(BS21,'Survival Probability'!$A$3:$F$98,3)/VLOOKUP($A21,'Survival Probability'!$A$3:$F$98,3)))</f>
        <v>5.653980895402861</v>
      </c>
      <c r="BW21" s="228">
        <f t="shared" ca="1" si="25"/>
        <v>0</v>
      </c>
      <c r="BX21" s="169">
        <f t="shared" si="118"/>
        <v>59</v>
      </c>
      <c r="BY21" s="395">
        <f>IF($B21&lt;=Main!$B$10,0,HLOOKUP(BX21,ReplacementRates!$V$3:$AZ$56,ReplacementRates!$A22-3,1)*IF(Main!$B$29=0,Main!$B$32*$B21,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Z21" s="337">
        <f ca="1">BY21*IF($B21=Salary!$B21,Salary!$J21,"")</f>
        <v>0</v>
      </c>
      <c r="CA21" s="338">
        <f ca="1">IF($B21&lt;Main!$B$10,0,(VLOOKUP(BX21,'Survival Probability'!$A$3:$F$98,6)/(1+Main!$B$5)^(OptimumBenefits!BX21-OptimumBenefits!$A21))*(VLOOKUP(BX21,'Survival Probability'!$A$3:$F$98,3)/VLOOKUP($A21,'Survival Probability'!$A$3:$F$98,3)))</f>
        <v>5.2182193341340426</v>
      </c>
      <c r="CB21" s="228">
        <f t="shared" ca="1" si="27"/>
        <v>0</v>
      </c>
      <c r="CC21" s="169">
        <f t="shared" si="119"/>
        <v>60</v>
      </c>
      <c r="CD21" s="395">
        <f>IF($B21&lt;=Main!$B$10,0,HLOOKUP(CC21,ReplacementRates!$V$3:$AZ$56,ReplacementRates!$A22-3,1)*IF(Main!$B$29=0,Main!$B$32*$B21,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0.19950000000000004</v>
      </c>
      <c r="CE21" s="337">
        <f ca="1">CD21*IF($B21=Salary!$B21,Salary!$J21,"")</f>
        <v>21081.595278782119</v>
      </c>
      <c r="CF21" s="338">
        <f ca="1">IF($B21&lt;Main!$B$10,0,(VLOOKUP(CC21,'Survival Probability'!$A$3:$F$98,6)/(1+Main!$B$5)^(OptimumBenefits!CC21-OptimumBenefits!$A21))*(VLOOKUP(CC21,'Survival Probability'!$A$3:$F$98,3)/VLOOKUP($A21,'Survival Probability'!$A$3:$F$98,3)))</f>
        <v>4.812046466963193</v>
      </c>
      <c r="CG21" s="228">
        <f t="shared" ca="1" si="29"/>
        <v>101445.61607921142</v>
      </c>
      <c r="CH21" s="169">
        <f t="shared" si="119"/>
        <v>61</v>
      </c>
      <c r="CI21" s="395">
        <f>IF($B21&lt;=Main!$B$10,0,HLOOKUP(CH21,ReplacementRates!$V$3:$AZ$56,ReplacementRates!$A22-3,1)*IF(Main!$B$29=0,Main!$B$32*$B21,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0.22610000000000002</v>
      </c>
      <c r="CJ21" s="337">
        <f ca="1">CI21*IF($B21=Salary!$B21,Salary!$J21,"")</f>
        <v>23892.4746492864</v>
      </c>
      <c r="CK21" s="338">
        <f ca="1">IF($B21&lt;Main!$B$10,0,(VLOOKUP(CH21,'Survival Probability'!$A$3:$F$98,6)/(1+Main!$B$5)^(OptimumBenefits!CH21-OptimumBenefits!$A21))*(VLOOKUP(CH21,'Survival Probability'!$A$3:$F$98,3)/VLOOKUP($A21,'Survival Probability'!$A$3:$F$98,3)))</f>
        <v>4.433528349315714</v>
      </c>
      <c r="CL21" s="228">
        <f t="shared" ca="1" si="31"/>
        <v>105927.96369291827</v>
      </c>
      <c r="CM21" s="169">
        <f t="shared" si="119"/>
        <v>62</v>
      </c>
      <c r="CN21" s="395">
        <f>IF($B21&lt;=Main!$B$10,0,HLOOKUP(CM21,ReplacementRates!$V$3:$AZ$56,ReplacementRates!$A22-3,1)*IF(Main!$B$29=0,Main!$B$32*$B21,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0.25270000000000004</v>
      </c>
      <c r="CO21" s="337">
        <f ca="1">CN21*IF($B21=Salary!$B21,Salary!$J21,"")</f>
        <v>26703.354019790684</v>
      </c>
      <c r="CP21" s="338">
        <f ca="1">IF($B21&lt;Main!$B$10,0,(VLOOKUP(CM21,'Survival Probability'!$A$3:$F$98,6)/(1+Main!$B$5)^(OptimumBenefits!CM21-OptimumBenefits!$A21))*(VLOOKUP(CM21,'Survival Probability'!$A$3:$F$98,3)/VLOOKUP($A21,'Survival Probability'!$A$3:$F$98,3)))</f>
        <v>4.0811476072695383</v>
      </c>
      <c r="CQ21" s="228">
        <f t="shared" ca="1" si="33"/>
        <v>108980.32936394015</v>
      </c>
      <c r="CR21" s="169">
        <f t="shared" si="119"/>
        <v>63</v>
      </c>
      <c r="CS21" s="395">
        <f>IF($B21&lt;=Main!$B$10,0,HLOOKUP(CR21,ReplacementRates!$V$3:$AZ$56,ReplacementRates!$A22-3,1)*IF(Main!$B$29=0,Main!$B$32*$B21,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0.27930000000000005</v>
      </c>
      <c r="CT21" s="337">
        <f ca="1">CS21*IF($B21=Salary!$B21,Salary!$J21,"")</f>
        <v>29514.233390294969</v>
      </c>
      <c r="CU21" s="338">
        <f ca="1">IF($B21&lt;Main!$B$10,0,(VLOOKUP(CR21,'Survival Probability'!$A$3:$F$98,6)/(1+Main!$B$5)^(OptimumBenefits!CR21-OptimumBenefits!$A21))*(VLOOKUP(CR21,'Survival Probability'!$A$3:$F$98,3)/VLOOKUP($A21,'Survival Probability'!$A$3:$F$98,3)))</f>
        <v>3.7531811002605711</v>
      </c>
      <c r="CV21" s="228">
        <f t="shared" ca="1" si="35"/>
        <v>110772.26294913456</v>
      </c>
      <c r="CW21" s="169">
        <f t="shared" si="119"/>
        <v>64</v>
      </c>
      <c r="CX21" s="395">
        <f>IF($B21&lt;=Main!$B$10,0,HLOOKUP(CW21,ReplacementRates!$V$3:$AZ$56,ReplacementRates!$A22-3,1)*IF(Main!$B$29=0,Main!$B$32*$B21,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0.30590000000000001</v>
      </c>
      <c r="CY21" s="337">
        <f ca="1">CX21*IF($B21=Salary!$B21,Salary!$J21,"")</f>
        <v>32325.112760799246</v>
      </c>
      <c r="CZ21" s="338">
        <f ca="1">IF($B21&lt;Main!$B$10,0,(VLOOKUP(CW21,'Survival Probability'!$A$3:$F$98,6)/(1+Main!$B$5)^(OptimumBenefits!CW21-OptimumBenefits!$A21))*(VLOOKUP(CW21,'Survival Probability'!$A$3:$F$98,3)/VLOOKUP($A21,'Survival Probability'!$A$3:$F$98,3)))</f>
        <v>3.44801804862677</v>
      </c>
      <c r="DA21" s="228">
        <f t="shared" ca="1" si="37"/>
        <v>111457.57222313131</v>
      </c>
      <c r="DB21" s="169">
        <f t="shared" si="119"/>
        <v>65</v>
      </c>
      <c r="DC21" s="395">
        <f>IF($B21&lt;=Main!$B$10,0,HLOOKUP(DB21,ReplacementRates!$V$3:$AZ$56,ReplacementRates!$A22-3,1)*IF(Main!$B$29=0,Main!$B$32*$B21,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D21" s="337">
        <f ca="1">DC21*IF($B21=Salary!$B21,Salary!$J21,"")</f>
        <v>35135.99213130353</v>
      </c>
      <c r="DE21" s="338">
        <f ca="1">IF($B21&lt;Main!$B$10,0,(VLOOKUP(DB21,'Survival Probability'!$A$3:$F$98,6)/(1+Main!$B$5)^(OptimumBenefits!DB21-OptimumBenefits!$A21))*(VLOOKUP(DB21,'Survival Probability'!$A$3:$F$98,3)/VLOOKUP($A21,'Survival Probability'!$A$3:$F$98,3)))</f>
        <v>3.1641531195545634</v>
      </c>
      <c r="DF21" s="228">
        <f t="shared" ca="1" si="39"/>
        <v>111175.65911090866</v>
      </c>
      <c r="DG21" s="169">
        <f t="shared" si="119"/>
        <v>66</v>
      </c>
      <c r="DH21" s="395">
        <f>IF($B21&lt;=Main!$B$10,0,HLOOKUP(DG21,ReplacementRates!$V$3:$AZ$56,ReplacementRates!$A22-3,1)*IF(Main!$B$29=0,Main!$B$32*$B21,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I21" s="337">
        <f ca="1">DH21*IF($B21=Salary!$B21,Salary!$J21,"")</f>
        <v>35135.99213130353</v>
      </c>
      <c r="DJ21" s="338">
        <f ca="1">IF($B21&lt;Main!$B$10,0,(VLOOKUP(DG21,'Survival Probability'!$A$3:$F$98,6)/(1+Main!$B$5)^(OptimumBenefits!DG21-OptimumBenefits!$A21))*(VLOOKUP(DG21,'Survival Probability'!$A$3:$F$98,3)/VLOOKUP($A21,'Survival Probability'!$A$3:$F$98,3)))</f>
        <v>2.9001847053756635</v>
      </c>
      <c r="DK21" s="228">
        <f t="shared" ca="1" si="41"/>
        <v>101900.86698740616</v>
      </c>
      <c r="DL21" s="169">
        <f t="shared" si="119"/>
        <v>67</v>
      </c>
      <c r="DM21" s="395">
        <f>IF($B21&lt;=Main!$B$10,0,HLOOKUP(DL21,ReplacementRates!$V$3:$AZ$56,ReplacementRates!$A22-3,1)*IF(Main!$B$29=0,Main!$B$32*$B21,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N21" s="337">
        <f ca="1">DM21*IF($B21=Salary!$B21,Salary!$J21,"")</f>
        <v>35135.99213130353</v>
      </c>
      <c r="DO21" s="338">
        <f ca="1">IF($B21&lt;Main!$B$10,0,(VLOOKUP(DL21,'Survival Probability'!$A$3:$F$98,6)/(1+Main!$B$5)^(OptimumBenefits!DL21-OptimumBenefits!$A21))*(VLOOKUP(DL21,'Survival Probability'!$A$3:$F$98,3)/VLOOKUP($A21,'Survival Probability'!$A$3:$F$98,3)))</f>
        <v>2.6548045255218597</v>
      </c>
      <c r="DP21" s="228">
        <f t="shared" ca="1" si="43"/>
        <v>93279.19091888507</v>
      </c>
      <c r="DQ21" s="169">
        <f t="shared" si="119"/>
        <v>68</v>
      </c>
      <c r="DR21" s="395">
        <f>IF($B21&lt;=Main!$B$10,0,HLOOKUP(DQ21,ReplacementRates!$V$3:$AZ$56,ReplacementRates!$A22-3,1)*IF(Main!$B$29=0,Main!$B$32*$B21,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S21" s="337">
        <f ca="1">DR21*IF($B21=Salary!$B21,Salary!$J21,"")</f>
        <v>35135.99213130353</v>
      </c>
      <c r="DT21" s="338">
        <f ca="1">IF($B21&lt;Main!$B$10,0,(VLOOKUP(DQ21,'Survival Probability'!$A$3:$F$98,6)/(1+Main!$B$5)^(OptimumBenefits!DQ21-OptimumBenefits!$A21))*(VLOOKUP(DQ21,'Survival Probability'!$A$3:$F$98,3)/VLOOKUP($A21,'Survival Probability'!$A$3:$F$98,3)))</f>
        <v>2.4267971552919652</v>
      </c>
      <c r="DU21" s="228">
        <f t="shared" ca="1" si="45"/>
        <v>85267.92575260828</v>
      </c>
      <c r="DV21" s="169">
        <f t="shared" si="119"/>
        <v>69</v>
      </c>
      <c r="DW21" s="395">
        <f>IF($B21&lt;=Main!$B$10,0,HLOOKUP(DV21,ReplacementRates!$V$3:$AZ$56,ReplacementRates!$A22-3,1)*IF(Main!$B$29=0,Main!$B$32*$B21,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X21" s="337">
        <f ca="1">DW21*IF($B21=Salary!$B21,Salary!$J21,"")</f>
        <v>35135.99213130353</v>
      </c>
      <c r="DY21" s="338">
        <f ca="1">IF($B21&lt;Main!$B$10,0,(VLOOKUP(DV21,'Survival Probability'!$A$3:$F$98,6)/(1+Main!$B$5)^(OptimumBenefits!DV21-OptimumBenefits!$A21))*(VLOOKUP(DV21,'Survival Probability'!$A$3:$F$98,3)/VLOOKUP($A21,'Survival Probability'!$A$3:$F$98,3)))</f>
        <v>2.215031521661539</v>
      </c>
      <c r="DZ21" s="228">
        <f t="shared" ca="1" si="47"/>
        <v>77827.330115689125</v>
      </c>
      <c r="EA21" s="169">
        <f t="shared" si="119"/>
        <v>70</v>
      </c>
      <c r="EB21" s="395">
        <f>IF($B21&lt;=Main!$B$10,0,HLOOKUP(EA21,ReplacementRates!$V$3:$AZ$56,ReplacementRates!$A22-3,1)*IF(Main!$B$29=0,Main!$B$32*$B21,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C21" s="337">
        <f ca="1">EB21*IF($B21=Salary!$B21,Salary!$J21,"")</f>
        <v>35135.99213130353</v>
      </c>
      <c r="ED21" s="338">
        <f ca="1">IF($B21&lt;Main!$B$10,0,(VLOOKUP(EA21,'Survival Probability'!$A$3:$F$98,6)/(1+Main!$B$5)^(OptimumBenefits!EA21-OptimumBenefits!$A21))*(VLOOKUP(EA21,'Survival Probability'!$A$3:$F$98,3)/VLOOKUP($A21,'Survival Probability'!$A$3:$F$98,3)))</f>
        <v>2.0184560789332568</v>
      </c>
      <c r="EE21" s="228">
        <f t="shared" ca="1" si="49"/>
        <v>70920.456906780688</v>
      </c>
      <c r="EF21" s="169">
        <f t="shared" si="119"/>
        <v>71</v>
      </c>
      <c r="EG21" s="395">
        <f>IF($B21&lt;=Main!$B$10,0,HLOOKUP(EF21,ReplacementRates!$V$3:$AZ$56,ReplacementRates!$A22-3,1)*IF(Main!$B$29=0,Main!$B$32*$B21,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H21" s="337">
        <f ca="1">EG21*IF($B21=Salary!$B21,Salary!$J21,"")</f>
        <v>35135.99213130353</v>
      </c>
      <c r="EI21" s="338">
        <f ca="1">IF($B21&lt;Main!$B$10,0,(VLOOKUP(EF21,'Survival Probability'!$A$3:$F$98,6)/(1+Main!$B$5)^(OptimumBenefits!EF21-OptimumBenefits!$A21))*(VLOOKUP(EF21,'Survival Probability'!$A$3:$F$98,3)/VLOOKUP($A21,'Survival Probability'!$A$3:$F$98,3)))</f>
        <v>1.8360938457901128</v>
      </c>
      <c r="EJ21" s="228">
        <f t="shared" ca="1" si="51"/>
        <v>64512.978918016241</v>
      </c>
      <c r="EK21" s="169">
        <f t="shared" si="119"/>
        <v>72</v>
      </c>
      <c r="EL21" s="395">
        <f>IF($B21&lt;=Main!$B$10,0,HLOOKUP(EK21,ReplacementRates!$V$3:$AZ$56,ReplacementRates!$A22-3,1)*IF(Main!$B$29=0,Main!$B$32*$B21,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M21" s="337">
        <f ca="1">EL21*IF($B21=Salary!$B21,Salary!$J21,"")</f>
        <v>35135.99213130353</v>
      </c>
      <c r="EN21" s="338">
        <f ca="1">IF($B21&lt;Main!$B$10,0,(VLOOKUP(EK21,'Survival Probability'!$A$3:$F$98,6)/(1+Main!$B$5)^(OptimumBenefits!EK21-OptimumBenefits!$A21))*(VLOOKUP(EK21,'Survival Probability'!$A$3:$F$98,3)/VLOOKUP($A21,'Survival Probability'!$A$3:$F$98,3)))</f>
        <v>1.6670347041781839</v>
      </c>
      <c r="EO21" s="228">
        <f t="shared" ca="1" si="53"/>
        <v>58572.91824861458</v>
      </c>
      <c r="EP21" s="169">
        <f t="shared" si="120"/>
        <v>73</v>
      </c>
      <c r="EQ21" s="395">
        <f>IF($B21&lt;=Main!$B$10,0,HLOOKUP(EP21,ReplacementRates!$V$3:$AZ$56,ReplacementRates!$A22-3,1)*IF(Main!$B$29=0,Main!$B$32*$B21,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R21" s="337">
        <f ca="1">EQ21*IF($B21=Salary!$B21,Salary!$J21,"")</f>
        <v>35135.99213130353</v>
      </c>
      <c r="ES21" s="338">
        <f ca="1">IF($B21&lt;Main!$B$10,0,(VLOOKUP(EP21,'Survival Probability'!$A$3:$F$98,6)/(1+Main!$B$5)^(OptimumBenefits!EP21-OptimumBenefits!$A21))*(VLOOKUP(EP21,'Survival Probability'!$A$3:$F$98,3)/VLOOKUP($A21,'Survival Probability'!$A$3:$F$98,3)))</f>
        <v>1.5104339639797351</v>
      </c>
      <c r="ET21" s="228">
        <f t="shared" ca="1" si="55"/>
        <v>53070.595873245569</v>
      </c>
      <c r="EU21" s="169">
        <f t="shared" si="120"/>
        <v>74</v>
      </c>
      <c r="EV21" s="395">
        <f>IF($B21&lt;=Main!$B$10,0,HLOOKUP(EU21,ReplacementRates!$V$3:$AZ$56,ReplacementRates!$A22-3,1)*IF(Main!$B$29=0,Main!$B$32*$B21,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W21" s="337">
        <f ca="1">EV21*IF($B21=Salary!$B21,Salary!$J21,"")</f>
        <v>35135.99213130353</v>
      </c>
      <c r="EX21" s="338">
        <f ca="1">IF($B21&lt;Main!$B$10,0,(VLOOKUP(EU21,'Survival Probability'!$A$3:$F$98,6)/(1+Main!$B$5)^(OptimumBenefits!EU21-OptimumBenefits!$A21))*(VLOOKUP(EU21,'Survival Probability'!$A$3:$F$98,3)/VLOOKUP($A21,'Survival Probability'!$A$3:$F$98,3)))</f>
        <v>1.3655038112770321</v>
      </c>
      <c r="EY21" s="228">
        <f t="shared" ca="1" si="57"/>
        <v>47978.331168294782</v>
      </c>
      <c r="EZ21" s="169">
        <f t="shared" si="120"/>
        <v>75</v>
      </c>
      <c r="FA21" s="395">
        <f>IF($B21&lt;=Main!$B$10,0,HLOOKUP(EZ21,ReplacementRates!$V$3:$AZ$56,ReplacementRates!$A22-3,1)*IF(Main!$B$29=0,Main!$B$32*$B21,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B21" s="337">
        <f ca="1">FA21*IF($B21=Salary!$B21,Salary!$J21,"")</f>
        <v>35135.99213130353</v>
      </c>
      <c r="FC21" s="338">
        <f ca="1">IF($B21&lt;Main!$B$10,0,(VLOOKUP(EZ21,'Survival Probability'!$A$3:$F$98,6)/(1+Main!$B$5)^(OptimumBenefits!EZ21-OptimumBenefits!$A21))*(VLOOKUP(EZ21,'Survival Probability'!$A$3:$F$98,3)/VLOOKUP($A21,'Survival Probability'!$A$3:$F$98,3)))</f>
        <v>1.231511869057883</v>
      </c>
      <c r="FD21" s="228">
        <f t="shared" ca="1" si="59"/>
        <v>43270.391340824681</v>
      </c>
      <c r="FE21" s="169">
        <f t="shared" si="120"/>
        <v>76</v>
      </c>
      <c r="FF21" s="395">
        <f>IF($B21&lt;=Main!$B$10,0,HLOOKUP(FE21,ReplacementRates!$V$3:$AZ$56,ReplacementRates!$A22-3,1)*IF(Main!$B$29=0,Main!$B$32*$B21,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G21" s="337">
        <f ca="1">FF21*IF($B21=Salary!$B21,Salary!$J21,"")</f>
        <v>35135.99213130353</v>
      </c>
      <c r="FH21" s="338">
        <f ca="1">IF($B21&lt;Main!$B$10,0,(VLOOKUP(FE21,'Survival Probability'!$A$3:$F$98,6)/(1+Main!$B$5)^(OptimumBenefits!FE21-OptimumBenefits!$A21))*(VLOOKUP(FE21,'Survival Probability'!$A$3:$F$98,3)/VLOOKUP($A21,'Survival Probability'!$A$3:$F$98,3)))</f>
        <v>1.1077777778750384</v>
      </c>
      <c r="FI21" s="228">
        <f t="shared" ca="1" si="61"/>
        <v>38922.871286650261</v>
      </c>
      <c r="FJ21" s="169">
        <f t="shared" si="120"/>
        <v>77</v>
      </c>
      <c r="FK21" s="395">
        <f>IF($B21&lt;=Main!$B$10,0,HLOOKUP(FJ21,ReplacementRates!$V$3:$AZ$56,ReplacementRates!$A22-3,1)*IF(Main!$B$29=0,Main!$B$32*$B21,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L21" s="337">
        <f ca="1">FK21*IF($B21=Salary!$B21,Salary!$J21,"")</f>
        <v>35135.99213130353</v>
      </c>
      <c r="FM21" s="338">
        <f ca="1">IF($B21&lt;Main!$B$10,0,(VLOOKUP(FJ21,'Survival Probability'!$A$3:$F$98,6)/(1+Main!$B$5)^(OptimumBenefits!FJ21-OptimumBenefits!$A21))*(VLOOKUP(FJ21,'Survival Probability'!$A$3:$F$98,3)/VLOOKUP($A21,'Survival Probability'!$A$3:$F$98,3)))</f>
        <v>0.99366403170243267</v>
      </c>
      <c r="FN21" s="228">
        <f t="shared" ca="1" si="63"/>
        <v>34913.371599056016</v>
      </c>
      <c r="FO21" s="169">
        <f t="shared" si="120"/>
        <v>78</v>
      </c>
      <c r="FP21" s="395">
        <f>IF($B21&lt;=Main!$B$10,0,HLOOKUP(FO21,ReplacementRates!$V$3:$AZ$56,ReplacementRates!$A22-3,1)*IF(Main!$B$29=0,Main!$B$32*$B21,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Q21" s="337">
        <f ca="1">FP21*IF($B21=Salary!$B21,Salary!$J21,"")</f>
        <v>35135.99213130353</v>
      </c>
      <c r="FR21" s="338">
        <f ca="1">IF($B21&lt;Main!$B$10,0,(VLOOKUP(FO21,'Survival Probability'!$A$3:$F$98,6)/(1+Main!$B$5)^(OptimumBenefits!FO21-OptimumBenefits!$A21))*(VLOOKUP(FO21,'Survival Probability'!$A$3:$F$98,3)/VLOOKUP($A21,'Survival Probability'!$A$3:$F$98,3)))</f>
        <v>0.88857626936274836</v>
      </c>
      <c r="FS21" s="228">
        <f t="shared" ca="1" si="65"/>
        <v>31221.008808392573</v>
      </c>
      <c r="FT21" s="169">
        <f t="shared" si="120"/>
        <v>79</v>
      </c>
      <c r="FU21" s="395">
        <f>IF($B21&lt;=Main!$B$10,0,HLOOKUP(FT21,ReplacementRates!$V$3:$AZ$56,ReplacementRates!$A22-3,1)*IF(Main!$B$29=0,Main!$B$32*$B21,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V21" s="337">
        <f ca="1">FU21*IF($B21=Salary!$B21,Salary!$J21,"")</f>
        <v>35135.99213130353</v>
      </c>
      <c r="FW21" s="338">
        <f ca="1">IF($B21&lt;Main!$B$10,0,(VLOOKUP(FT21,'Survival Probability'!$A$3:$F$98,6)/(1+Main!$B$5)^(OptimumBenefits!FT21-OptimumBenefits!$A21))*(VLOOKUP(FT21,'Survival Probability'!$A$3:$F$98,3)/VLOOKUP($A21,'Survival Probability'!$A$3:$F$98,3)))</f>
        <v>0.79196046766485551</v>
      </c>
      <c r="FX21" s="228">
        <f t="shared" ca="1" si="67"/>
        <v>27826.316760175829</v>
      </c>
      <c r="FY21" s="169">
        <f t="shared" si="120"/>
        <v>80</v>
      </c>
      <c r="FZ21" s="395">
        <f>IF($B21&lt;=Main!$B$10,0,HLOOKUP(FY21,ReplacementRates!$V$3:$AZ$56,ReplacementRates!$A22-3,1)*IF(Main!$B$29=0,Main!$B$32*$B21,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A21" s="337">
        <f ca="1">FZ21*IF($B21=Salary!$B21,Salary!$J21,"")</f>
        <v>35135.99213130353</v>
      </c>
      <c r="GB21" s="338">
        <f ca="1">IF($B21&lt;Main!$B$10,0,(VLOOKUP(FY21,'Survival Probability'!$A$3:$F$98,6)/(1+Main!$B$5)^(OptimumBenefits!FY21-OptimumBenefits!$A21))*(VLOOKUP(FY21,'Survival Probability'!$A$3:$F$98,3)/VLOOKUP($A21,'Survival Probability'!$A$3:$F$98,3)))</f>
        <v>0.70330356948751038</v>
      </c>
      <c r="GC21" s="228">
        <f t="shared" ca="1" si="69"/>
        <v>24711.268683430852</v>
      </c>
      <c r="GD21" s="169">
        <f t="shared" si="120"/>
        <v>81</v>
      </c>
      <c r="GE21" s="395">
        <f>IF($B21&lt;=Main!$B$10,0,HLOOKUP(GD21,ReplacementRates!$V$3:$AZ$56,ReplacementRates!$A22-3,1)*IF(Main!$B$29=0,Main!$B$32*$B21,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F21" s="337">
        <f ca="1">GE21*IF($B21=Salary!$B21,Salary!$J21,"")</f>
        <v>35135.99213130353</v>
      </c>
      <c r="GG21" s="338">
        <f ca="1">IF($B21&lt;Main!$B$10,0,(VLOOKUP(GD21,'Survival Probability'!$A$3:$F$98,6)/(1+Main!$B$5)^(OptimumBenefits!GD21-OptimumBenefits!$A21))*(VLOOKUP(GD21,'Survival Probability'!$A$3:$F$98,3)/VLOOKUP($A21,'Survival Probability'!$A$3:$F$98,3)))</f>
        <v>0.62212256178510417</v>
      </c>
      <c r="GH21" s="228">
        <f t="shared" ca="1" si="71"/>
        <v>21858.893435587815</v>
      </c>
      <c r="GI21" s="169">
        <f t="shared" si="120"/>
        <v>82</v>
      </c>
      <c r="GJ21" s="395">
        <f>IF($B21&lt;=Main!$B$10,0,HLOOKUP(GI21,ReplacementRates!$V$3:$AZ$56,ReplacementRates!$A22-3,1)*IF(Main!$B$29=0,Main!$B$32*$B21,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K21" s="337">
        <f ca="1">GJ21*IF($B21=Salary!$B21,Salary!$J21,"")</f>
        <v>35135.99213130353</v>
      </c>
      <c r="GL21" s="338">
        <f ca="1">IF($B21&lt;Main!$B$10,0,(VLOOKUP(GI21,'Survival Probability'!$A$3:$F$98,6)/(1+Main!$B$5)^(OptimumBenefits!GI21-OptimumBenefits!$A21))*(VLOOKUP(GI21,'Survival Probability'!$A$3:$F$98,3)/VLOOKUP($A21,'Survival Probability'!$A$3:$F$98,3)))</f>
        <v>0.54796372072502175</v>
      </c>
      <c r="GM21" s="228">
        <f t="shared" ca="1" si="73"/>
        <v>19253.248979634169</v>
      </c>
      <c r="GN21" s="384"/>
      <c r="GO21" s="384"/>
      <c r="GP21" s="385"/>
      <c r="GQ21" s="386"/>
      <c r="GR21" s="387"/>
      <c r="GS21" s="384"/>
      <c r="GT21" s="384"/>
      <c r="GU21" s="385"/>
      <c r="GV21" s="386"/>
      <c r="GW21" s="387"/>
      <c r="GX21" s="384"/>
      <c r="GY21" s="384"/>
      <c r="GZ21" s="385"/>
      <c r="HA21" s="386"/>
      <c r="HB21" s="387"/>
      <c r="HC21" s="384"/>
      <c r="HD21" s="384"/>
      <c r="HE21" s="385"/>
      <c r="HF21" s="386"/>
      <c r="HG21" s="387"/>
      <c r="HH21" s="384"/>
      <c r="HI21" s="384"/>
      <c r="HJ21" s="385"/>
      <c r="HK21" s="386"/>
      <c r="HL21" s="387"/>
      <c r="HM21" s="384"/>
      <c r="HN21" s="384"/>
      <c r="HO21" s="385"/>
      <c r="HP21" s="386"/>
      <c r="HQ21" s="387"/>
      <c r="HR21" s="384"/>
      <c r="HS21" s="384"/>
      <c r="HT21" s="385"/>
      <c r="HU21" s="386"/>
      <c r="HV21" s="387"/>
      <c r="HW21" s="384"/>
      <c r="HX21" s="384"/>
      <c r="HY21" s="385"/>
      <c r="HZ21" s="386"/>
      <c r="IA21" s="387"/>
      <c r="IB21" s="384"/>
      <c r="IC21" s="384"/>
      <c r="ID21" s="385"/>
      <c r="IE21" s="386"/>
      <c r="IF21" s="387"/>
      <c r="IG21" s="384"/>
      <c r="IH21" s="384"/>
      <c r="II21" s="385"/>
      <c r="IJ21" s="386"/>
      <c r="IK21" s="387"/>
      <c r="IL21" s="384"/>
      <c r="IM21" s="384"/>
      <c r="IN21" s="385"/>
      <c r="IO21" s="386"/>
      <c r="IP21" s="387"/>
      <c r="IQ21" s="384"/>
      <c r="IR21" s="384"/>
      <c r="IS21" s="385"/>
      <c r="IT21" s="386"/>
      <c r="IU21" s="387"/>
      <c r="IV21" s="384"/>
      <c r="IW21" s="384"/>
      <c r="IX21" s="385"/>
      <c r="IY21" s="386"/>
      <c r="IZ21" s="387"/>
      <c r="JA21" s="384"/>
      <c r="JB21" s="384"/>
      <c r="JC21" s="385"/>
      <c r="JD21" s="386"/>
      <c r="JE21" s="387"/>
      <c r="JF21" s="384"/>
      <c r="JG21" s="384"/>
      <c r="JH21" s="385"/>
      <c r="JI21" s="386"/>
      <c r="JJ21" s="387"/>
      <c r="JK21" s="384"/>
      <c r="JL21" s="384"/>
      <c r="JM21" s="385"/>
      <c r="JN21" s="386"/>
      <c r="JO21" s="387"/>
      <c r="JP21" s="384"/>
      <c r="JQ21" s="384"/>
      <c r="JR21" s="385"/>
      <c r="JS21" s="386"/>
      <c r="JT21" s="387"/>
      <c r="JU21" s="384"/>
      <c r="JV21" s="384"/>
      <c r="JW21" s="385"/>
      <c r="JX21" s="386"/>
      <c r="JY21" s="387"/>
      <c r="JZ21" s="384"/>
      <c r="KA21" s="384"/>
      <c r="KB21" s="385"/>
      <c r="KC21" s="386"/>
      <c r="KD21" s="387"/>
      <c r="KE21" s="384"/>
      <c r="KF21" s="384"/>
      <c r="KG21" s="385"/>
      <c r="KH21" s="386"/>
      <c r="KI21" s="387"/>
    </row>
    <row r="22" spans="1:295">
      <c r="A22" s="172">
        <f t="shared" si="112"/>
        <v>47</v>
      </c>
      <c r="B22" s="172">
        <v>20</v>
      </c>
      <c r="C22" s="383">
        <f t="shared" ca="1" si="0"/>
        <v>64</v>
      </c>
      <c r="D22" s="422">
        <f t="shared" ca="1" si="115"/>
        <v>132219.43941851912</v>
      </c>
      <c r="E22" s="217">
        <v>101889.34073758748</v>
      </c>
      <c r="F22" s="169">
        <f t="shared" si="113"/>
        <v>45</v>
      </c>
      <c r="G22" s="395">
        <f>IF($B22&lt;=Main!$B$10,0,HLOOKUP(F22,ReplacementRates!$V$3:$AZ$56,ReplacementRates!$A23-3,1)*IF(Main!$B$29=0,Main!$B$32*$B22,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H22" s="337">
        <f ca="1">G22*IF($B22=Salary!$B22,Salary!$J22,"")</f>
        <v>0</v>
      </c>
      <c r="I22" s="338">
        <f ca="1">IF($B22&lt;Main!$B$10,0,(VLOOKUP(F22,'Survival Probability'!$A$3:$F$98,6)/(1+Main!$B$5)^(OptimumBenefits!F22-OptimumBenefits!$A22))*(VLOOKUP(F22,'Survival Probability'!$A$3:$F$98,3)/VLOOKUP($A22,'Survival Probability'!$A$3:$F$98,3)))</f>
        <v>16.252135991701035</v>
      </c>
      <c r="J22" s="228">
        <f t="shared" si="116"/>
        <v>0</v>
      </c>
      <c r="K22" s="169">
        <f t="shared" si="114"/>
        <v>46</v>
      </c>
      <c r="L22" s="395">
        <f>IF($B22&lt;=Main!$B$10,0,HLOOKUP(K22,ReplacementRates!$V$3:$AZ$56,ReplacementRates!$A23-3,1)*IF(Main!$B$29=0,Main!$B$32*$B22,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M22" s="337">
        <f ca="1">L22*IF($B22=Salary!$B22,Salary!$J22,"")</f>
        <v>0</v>
      </c>
      <c r="N22" s="338">
        <f ca="1">IF($B22&lt;Main!$B$10,0,(VLOOKUP(K22,'Survival Probability'!$A$3:$F$98,6)/(1+Main!$B$5)^(OptimumBenefits!K22-OptimumBenefits!$A22))*(VLOOKUP(K22,'Survival Probability'!$A$3:$F$98,3)/VLOOKUP($A22,'Survival Probability'!$A$3:$F$98,3)))</f>
        <v>15.10566912821989</v>
      </c>
      <c r="O22" s="228">
        <f t="shared" si="117"/>
        <v>0</v>
      </c>
      <c r="P22" s="169">
        <f t="shared" si="118"/>
        <v>47</v>
      </c>
      <c r="Q22" s="395">
        <f>IF($B22&lt;=Main!$B$10,0,HLOOKUP(P22,ReplacementRates!$V$3:$AZ$56,ReplacementRates!$A23-3,1)*IF(Main!$B$29=0,Main!$B$32*$B22,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R22" s="337">
        <f ca="1">Q22*IF($B22=Salary!$B22,Salary!$J22,"")</f>
        <v>0</v>
      </c>
      <c r="S22" s="338">
        <f ca="1">IF($B22&lt;Main!$B$10,0,(VLOOKUP(P22,'Survival Probability'!$A$3:$F$98,6)/(1+Main!$B$5)^(OptimumBenefits!P22-OptimumBenefits!$A22))*(VLOOKUP(P22,'Survival Probability'!$A$3:$F$98,3)/VLOOKUP($A22,'Survival Probability'!$A$3:$F$98,3)))</f>
        <v>14.034921223299268</v>
      </c>
      <c r="T22" s="228">
        <f t="shared" ca="1" si="3"/>
        <v>0</v>
      </c>
      <c r="U22" s="169">
        <f t="shared" si="118"/>
        <v>48</v>
      </c>
      <c r="V22" s="395">
        <f>IF($B22&lt;=Main!$B$10,0,HLOOKUP(U22,ReplacementRates!$V$3:$AZ$56,ReplacementRates!$A23-3,1)*IF(Main!$B$29=0,Main!$B$32*$B22,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W22" s="337">
        <f ca="1">V22*IF($B22=Salary!$B22,Salary!$J22,"")</f>
        <v>0</v>
      </c>
      <c r="X22" s="338">
        <f ca="1">IF($B22&lt;Main!$B$10,0,(VLOOKUP(U22,'Survival Probability'!$A$3:$F$98,6)/(1+Main!$B$5)^(OptimumBenefits!U22-OptimumBenefits!$A22))*(VLOOKUP(U22,'Survival Probability'!$A$3:$F$98,3)/VLOOKUP($A22,'Survival Probability'!$A$3:$F$98,3)))</f>
        <v>13.034921223299264</v>
      </c>
      <c r="Y22" s="228">
        <f t="shared" ca="1" si="5"/>
        <v>0</v>
      </c>
      <c r="Z22" s="169">
        <f t="shared" si="118"/>
        <v>49</v>
      </c>
      <c r="AA22" s="395">
        <f>IF($B22&lt;=Main!$B$10,0,HLOOKUP(Z22,ReplacementRates!$V$3:$AZ$56,ReplacementRates!$A23-3,1)*IF(Main!$B$29=0,Main!$B$32*$B22,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B22" s="337">
        <f ca="1">AA22*IF($B22=Salary!$B22,Salary!$J22,"")</f>
        <v>0</v>
      </c>
      <c r="AC22" s="338">
        <f ca="1">IF($B22&lt;Main!$B$10,0,(VLOOKUP(Z22,'Survival Probability'!$A$3:$F$98,6)/(1+Main!$B$5)^(OptimumBenefits!Z22-OptimumBenefits!$A22))*(VLOOKUP(Z22,'Survival Probability'!$A$3:$F$98,3)/VLOOKUP($A22,'Survival Probability'!$A$3:$F$98,3)))</f>
        <v>12.101023393055769</v>
      </c>
      <c r="AD22" s="228">
        <f t="shared" ca="1" si="7"/>
        <v>0</v>
      </c>
      <c r="AE22" s="169">
        <f t="shared" si="118"/>
        <v>50</v>
      </c>
      <c r="AF22" s="395">
        <f>IF($B22&lt;=Main!$B$10,0,HLOOKUP(AE22,ReplacementRates!$V$3:$AZ$56,ReplacementRates!$A23-3,1)*IF(Main!$B$29=0,Main!$B$32*$B22,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G22" s="337">
        <f ca="1">AF22*IF($B22=Salary!$B22,Salary!$J22,"")</f>
        <v>0</v>
      </c>
      <c r="AH22" s="338">
        <f ca="1">IF($B22&lt;Main!$B$10,0,(VLOOKUP(AE22,'Survival Probability'!$A$3:$F$98,6)/(1+Main!$B$5)^(OptimumBenefits!AE22-OptimumBenefits!$A22))*(VLOOKUP(AE22,'Survival Probability'!$A$3:$F$98,3)/VLOOKUP($A22,'Survival Probability'!$A$3:$F$98,3)))</f>
        <v>11.22889262824577</v>
      </c>
      <c r="AI22" s="228">
        <f t="shared" ca="1" si="9"/>
        <v>0</v>
      </c>
      <c r="AJ22" s="169">
        <f t="shared" si="118"/>
        <v>51</v>
      </c>
      <c r="AK22" s="395">
        <f>IF($B22&lt;=Main!$B$10,0,HLOOKUP(AJ22,ReplacementRates!$V$3:$AZ$56,ReplacementRates!$A23-3,1)*IF(Main!$B$29=0,Main!$B$32*$B22,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L22" s="337">
        <f ca="1">AK22*IF($B22=Salary!$B22,Salary!$J22,"")</f>
        <v>0</v>
      </c>
      <c r="AM22" s="338">
        <f ca="1">IF($B22&lt;Main!$B$10,0,(VLOOKUP(AJ22,'Survival Probability'!$A$3:$F$98,6)/(1+Main!$B$5)^(OptimumBenefits!AJ22-OptimumBenefits!$A22))*(VLOOKUP(AJ22,'Survival Probability'!$A$3:$F$98,3)/VLOOKUP($A22,'Survival Probability'!$A$3:$F$98,3)))</f>
        <v>10.414480086095432</v>
      </c>
      <c r="AN22" s="228">
        <f t="shared" ca="1" si="11"/>
        <v>0</v>
      </c>
      <c r="AO22" s="169">
        <f t="shared" si="118"/>
        <v>52</v>
      </c>
      <c r="AP22" s="395">
        <f>IF($B22&lt;=Main!$B$10,0,HLOOKUP(AO22,ReplacementRates!$V$3:$AZ$56,ReplacementRates!$A23-3,1)*IF(Main!$B$29=0,Main!$B$32*$B22,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Q22" s="337">
        <f ca="1">AP22*IF($B22=Salary!$B22,Salary!$J22,"")</f>
        <v>0</v>
      </c>
      <c r="AR22" s="338">
        <f ca="1">IF($B22&lt;Main!$B$10,0,(VLOOKUP(AO22,'Survival Probability'!$A$3:$F$98,6)/(1+Main!$B$5)^(OptimumBenefits!AO22-OptimumBenefits!$A22))*(VLOOKUP(AO22,'Survival Probability'!$A$3:$F$98,3)/VLOOKUP($A22,'Survival Probability'!$A$3:$F$98,3)))</f>
        <v>9.6545233079710275</v>
      </c>
      <c r="AS22" s="228">
        <f t="shared" ca="1" si="13"/>
        <v>0</v>
      </c>
      <c r="AT22" s="169">
        <f t="shared" si="118"/>
        <v>53</v>
      </c>
      <c r="AU22" s="395">
        <f>IF($B22&lt;=Main!$B$10,0,HLOOKUP(AT22,ReplacementRates!$V$3:$AZ$56,ReplacementRates!$A23-3,1)*IF(Main!$B$29=0,Main!$B$32*$B22,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V22" s="337">
        <f ca="1">AU22*IF($B22=Salary!$B22,Salary!$J22,"")</f>
        <v>0</v>
      </c>
      <c r="AW22" s="338">
        <f ca="1">IF($B22&lt;Main!$B$10,0,(VLOOKUP(AT22,'Survival Probability'!$A$3:$F$98,6)/(1+Main!$B$5)^(OptimumBenefits!AT22-OptimumBenefits!$A22))*(VLOOKUP(AT22,'Survival Probability'!$A$3:$F$98,3)/VLOOKUP($A22,'Survival Probability'!$A$3:$F$98,3)))</f>
        <v>8.9454480049794505</v>
      </c>
      <c r="AX22" s="228">
        <f t="shared" ca="1" si="15"/>
        <v>0</v>
      </c>
      <c r="AY22" s="169">
        <f t="shared" si="118"/>
        <v>54</v>
      </c>
      <c r="AZ22" s="395">
        <f>IF($B22&lt;=Main!$B$10,0,HLOOKUP(AY22,ReplacementRates!$V$3:$AZ$56,ReplacementRates!$A23-3,1)*IF(Main!$B$29=0,Main!$B$32*$B22,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A22" s="337">
        <f ca="1">AZ22*IF($B22=Salary!$B22,Salary!$J22,"")</f>
        <v>0</v>
      </c>
      <c r="BB22" s="338">
        <f ca="1">IF($B22&lt;Main!$B$10,0,(VLOOKUP(AY22,'Survival Probability'!$A$3:$F$98,6)/(1+Main!$B$5)^(OptimumBenefits!AY22-OptimumBenefits!$A22))*(VLOOKUP(AY22,'Survival Probability'!$A$3:$F$98,3)/VLOOKUP($A22,'Survival Probability'!$A$3:$F$98,3)))</f>
        <v>8.2839181692110628</v>
      </c>
      <c r="BC22" s="228">
        <f t="shared" ca="1" si="17"/>
        <v>0</v>
      </c>
      <c r="BD22" s="169">
        <f t="shared" si="118"/>
        <v>55</v>
      </c>
      <c r="BE22" s="395">
        <f>IF($B22&lt;=Main!$B$10,0,HLOOKUP(BD22,ReplacementRates!$V$3:$AZ$56,ReplacementRates!$A23-3,1)*IF(Main!$B$29=0,Main!$B$32*$B22,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F22" s="337">
        <f ca="1">BE22*IF($B22=Salary!$B22,Salary!$J22,"")</f>
        <v>0</v>
      </c>
      <c r="BG22" s="338">
        <f ca="1">IF($B22&lt;Main!$B$10,0,(VLOOKUP(BD22,'Survival Probability'!$A$3:$F$98,6)/(1+Main!$B$5)^(OptimumBenefits!BD22-OptimumBenefits!$A22))*(VLOOKUP(BD22,'Survival Probability'!$A$3:$F$98,3)/VLOOKUP($A22,'Survival Probability'!$A$3:$F$98,3)))</f>
        <v>7.6668190784877082</v>
      </c>
      <c r="BH22" s="228">
        <f t="shared" ca="1" si="19"/>
        <v>0</v>
      </c>
      <c r="BI22" s="169">
        <f t="shared" si="118"/>
        <v>56</v>
      </c>
      <c r="BJ22" s="395">
        <f>IF($B22&lt;=Main!$B$10,0,HLOOKUP(BI22,ReplacementRates!$V$3:$AZ$56,ReplacementRates!$A23-3,1)*IF(Main!$B$29=0,Main!$B$32*$B22,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K22" s="337">
        <f ca="1">BJ22*IF($B22=Salary!$B22,Salary!$J22,"")</f>
        <v>0</v>
      </c>
      <c r="BL22" s="338">
        <f ca="1">IF($B22&lt;Main!$B$10,0,(VLOOKUP(BI22,'Survival Probability'!$A$3:$F$98,6)/(1+Main!$B$5)^(OptimumBenefits!BI22-OptimumBenefits!$A22))*(VLOOKUP(BI22,'Survival Probability'!$A$3:$F$98,3)/VLOOKUP($A22,'Survival Probability'!$A$3:$F$98,3)))</f>
        <v>7.0912446208467328</v>
      </c>
      <c r="BM22" s="228">
        <f t="shared" ca="1" si="21"/>
        <v>0</v>
      </c>
      <c r="BN22" s="169">
        <f t="shared" si="118"/>
        <v>57</v>
      </c>
      <c r="BO22" s="395">
        <f>IF($B22&lt;=Main!$B$10,0,HLOOKUP(BN22,ReplacementRates!$V$3:$AZ$56,ReplacementRates!$A23-3,1)*IF(Main!$B$29=0,Main!$B$32*$B22,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P22" s="337">
        <f ca="1">BO22*IF($B22=Salary!$B22,Salary!$J22,"")</f>
        <v>0</v>
      </c>
      <c r="BQ22" s="338">
        <f ca="1">IF($B22&lt;Main!$B$10,0,(VLOOKUP(BN22,'Survival Probability'!$A$3:$F$98,6)/(1+Main!$B$5)^(OptimumBenefits!BN22-OptimumBenefits!$A22))*(VLOOKUP(BN22,'Survival Probability'!$A$3:$F$98,3)/VLOOKUP($A22,'Survival Probability'!$A$3:$F$98,3)))</f>
        <v>6.5544797466731843</v>
      </c>
      <c r="BR22" s="228">
        <f t="shared" ca="1" si="23"/>
        <v>0</v>
      </c>
      <c r="BS22" s="169">
        <f t="shared" si="118"/>
        <v>58</v>
      </c>
      <c r="BT22" s="395">
        <f>IF($B22&lt;=Main!$B$10,0,HLOOKUP(BS22,ReplacementRates!$V$3:$AZ$56,ReplacementRates!$A23-3,1)*IF(Main!$B$29=0,Main!$B$32*$B22,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U22" s="337">
        <f ca="1">BT22*IF($B22=Salary!$B22,Salary!$J22,"")</f>
        <v>0</v>
      </c>
      <c r="BV22" s="338">
        <f ca="1">IF($B22&lt;Main!$B$10,0,(VLOOKUP(BS22,'Survival Probability'!$A$3:$F$98,6)/(1+Main!$B$5)^(OptimumBenefits!BS22-OptimumBenefits!$A22))*(VLOOKUP(BS22,'Survival Probability'!$A$3:$F$98,3)/VLOOKUP($A22,'Survival Probability'!$A$3:$F$98,3)))</f>
        <v>6.0539881982138279</v>
      </c>
      <c r="BW22" s="228">
        <f t="shared" ca="1" si="25"/>
        <v>0</v>
      </c>
      <c r="BX22" s="169">
        <f t="shared" si="118"/>
        <v>59</v>
      </c>
      <c r="BY22" s="395">
        <f>IF($B22&lt;=Main!$B$10,0,HLOOKUP(BX22,ReplacementRates!$V$3:$AZ$56,ReplacementRates!$A23-3,1)*IF(Main!$B$29=0,Main!$B$32*$B22,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Z22" s="337">
        <f ca="1">BY22*IF($B22=Salary!$B22,Salary!$J22,"")</f>
        <v>0</v>
      </c>
      <c r="CA22" s="338">
        <f ca="1">IF($B22&lt;Main!$B$10,0,(VLOOKUP(BX22,'Survival Probability'!$A$3:$F$98,6)/(1+Main!$B$5)^(OptimumBenefits!BX22-OptimumBenefits!$A22))*(VLOOKUP(BX22,'Survival Probability'!$A$3:$F$98,3)/VLOOKUP($A22,'Survival Probability'!$A$3:$F$98,3)))</f>
        <v>5.587397419440304</v>
      </c>
      <c r="CB22" s="228">
        <f t="shared" ca="1" si="27"/>
        <v>0</v>
      </c>
      <c r="CC22" s="169">
        <f t="shared" si="119"/>
        <v>60</v>
      </c>
      <c r="CD22" s="395">
        <f>IF($B22&lt;=Main!$B$10,0,HLOOKUP(CC22,ReplacementRates!$V$3:$AZ$56,ReplacementRates!$A23-3,1)*IF(Main!$B$29=0,Main!$B$32*$B22,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0.21000000000000005</v>
      </c>
      <c r="CE22" s="337">
        <f ca="1">CD22*IF($B22=Salary!$B22,Salary!$J22,"")</f>
        <v>23356.188453598086</v>
      </c>
      <c r="CF22" s="338">
        <f ca="1">IF($B22&lt;Main!$B$10,0,(VLOOKUP(CC22,'Survival Probability'!$A$3:$F$98,6)/(1+Main!$B$5)^(OptimumBenefits!CC22-OptimumBenefits!$A22))*(VLOOKUP(CC22,'Survival Probability'!$A$3:$F$98,3)/VLOOKUP($A22,'Survival Probability'!$A$3:$F$98,3)))</f>
        <v>5.1524886728815149</v>
      </c>
      <c r="CG22" s="228">
        <f t="shared" ca="1" si="29"/>
        <v>120342.49644885017</v>
      </c>
      <c r="CH22" s="169">
        <f t="shared" si="119"/>
        <v>61</v>
      </c>
      <c r="CI22" s="395">
        <f>IF($B22&lt;=Main!$B$10,0,HLOOKUP(CH22,ReplacementRates!$V$3:$AZ$56,ReplacementRates!$A23-3,1)*IF(Main!$B$29=0,Main!$B$32*$B22,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0.23800000000000004</v>
      </c>
      <c r="CJ22" s="337">
        <f ca="1">CI22*IF($B22=Salary!$B22,Salary!$J22,"")</f>
        <v>26470.346914077832</v>
      </c>
      <c r="CK22" s="338">
        <f ca="1">IF($B22&lt;Main!$B$10,0,(VLOOKUP(CH22,'Survival Probability'!$A$3:$F$98,6)/(1+Main!$B$5)^(OptimumBenefits!CH22-OptimumBenefits!$A22))*(VLOOKUP(CH22,'Survival Probability'!$A$3:$F$98,3)/VLOOKUP($A22,'Survival Probability'!$A$3:$F$98,3)))</f>
        <v>4.7471911914359799</v>
      </c>
      <c r="CL22" s="228">
        <f t="shared" ca="1" si="31"/>
        <v>125659.79770476486</v>
      </c>
      <c r="CM22" s="169">
        <f t="shared" si="119"/>
        <v>62</v>
      </c>
      <c r="CN22" s="395">
        <f>IF($B22&lt;=Main!$B$10,0,HLOOKUP(CM22,ReplacementRates!$V$3:$AZ$56,ReplacementRates!$A23-3,1)*IF(Main!$B$29=0,Main!$B$32*$B22,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0.26600000000000001</v>
      </c>
      <c r="CO22" s="337">
        <f ca="1">CN22*IF($B22=Salary!$B22,Salary!$J22,"")</f>
        <v>29584.505374557571</v>
      </c>
      <c r="CP22" s="338">
        <f ca="1">IF($B22&lt;Main!$B$10,0,(VLOOKUP(CM22,'Survival Probability'!$A$3:$F$98,6)/(1+Main!$B$5)^(OptimumBenefits!CM22-OptimumBenefits!$A22))*(VLOOKUP(CM22,'Survival Probability'!$A$3:$F$98,3)/VLOOKUP($A22,'Survival Probability'!$A$3:$F$98,3)))</f>
        <v>4.3698802501556617</v>
      </c>
      <c r="CQ22" s="228">
        <f t="shared" ca="1" si="33"/>
        <v>129280.74574690317</v>
      </c>
      <c r="CR22" s="169">
        <f t="shared" si="119"/>
        <v>63</v>
      </c>
      <c r="CS22" s="395">
        <f>IF($B22&lt;=Main!$B$10,0,HLOOKUP(CR22,ReplacementRates!$V$3:$AZ$56,ReplacementRates!$A23-3,1)*IF(Main!$B$29=0,Main!$B$32*$B22,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0.29400000000000004</v>
      </c>
      <c r="CT22" s="337">
        <f ca="1">CS22*IF($B22=Salary!$B22,Salary!$J22,"")</f>
        <v>32698.663835037318</v>
      </c>
      <c r="CU22" s="338">
        <f ca="1">IF($B22&lt;Main!$B$10,0,(VLOOKUP(CR22,'Survival Probability'!$A$3:$F$98,6)/(1+Main!$B$5)^(OptimumBenefits!CR22-OptimumBenefits!$A22))*(VLOOKUP(CR22,'Survival Probability'!$A$3:$F$98,3)/VLOOKUP($A22,'Survival Probability'!$A$3:$F$98,3)))</f>
        <v>4.0187107998916769</v>
      </c>
      <c r="CV22" s="228">
        <f t="shared" ca="1" si="35"/>
        <v>131406.47349589187</v>
      </c>
      <c r="CW22" s="169">
        <f t="shared" si="119"/>
        <v>64</v>
      </c>
      <c r="CX22" s="395">
        <f>IF($B22&lt;=Main!$B$10,0,HLOOKUP(CW22,ReplacementRates!$V$3:$AZ$56,ReplacementRates!$A23-3,1)*IF(Main!$B$29=0,Main!$B$32*$B22,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0.32200000000000006</v>
      </c>
      <c r="CY22" s="337">
        <f ca="1">CX22*IF($B22=Salary!$B22,Salary!$J22,"")</f>
        <v>35812.822295517064</v>
      </c>
      <c r="CZ22" s="338">
        <f ca="1">IF($B22&lt;Main!$B$10,0,(VLOOKUP(CW22,'Survival Probability'!$A$3:$F$98,6)/(1+Main!$B$5)^(OptimumBenefits!CW22-OptimumBenefits!$A22))*(VLOOKUP(CW22,'Survival Probability'!$A$3:$F$98,3)/VLOOKUP($A22,'Survival Probability'!$A$3:$F$98,3)))</f>
        <v>3.6919581016956022</v>
      </c>
      <c r="DA22" s="228">
        <f t="shared" ca="1" si="37"/>
        <v>132219.43941851912</v>
      </c>
      <c r="DB22" s="169">
        <f t="shared" si="119"/>
        <v>65</v>
      </c>
      <c r="DC22" s="395">
        <f>IF($B22&lt;=Main!$B$10,0,HLOOKUP(DB22,ReplacementRates!$V$3:$AZ$56,ReplacementRates!$A23-3,1)*IF(Main!$B$29=0,Main!$B$32*$B22,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D22" s="337">
        <f ca="1">DC22*IF($B22=Salary!$B22,Salary!$J22,"")</f>
        <v>38926.98075599681</v>
      </c>
      <c r="DE22" s="338">
        <f ca="1">IF($B22&lt;Main!$B$10,0,(VLOOKUP(DB22,'Survival Probability'!$A$3:$F$98,6)/(1+Main!$B$5)^(OptimumBenefits!DB22-OptimumBenefits!$A22))*(VLOOKUP(DB22,'Survival Probability'!$A$3:$F$98,3)/VLOOKUP($A22,'Survival Probability'!$A$3:$F$98,3)))</f>
        <v>3.3880103236110961</v>
      </c>
      <c r="DF22" s="228">
        <f t="shared" ca="1" si="39"/>
        <v>131885.01266832766</v>
      </c>
      <c r="DG22" s="169">
        <f t="shared" si="119"/>
        <v>66</v>
      </c>
      <c r="DH22" s="395">
        <f>IF($B22&lt;=Main!$B$10,0,HLOOKUP(DG22,ReplacementRates!$V$3:$AZ$56,ReplacementRates!$A23-3,1)*IF(Main!$B$29=0,Main!$B$32*$B22,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I22" s="337">
        <f ca="1">DH22*IF($B22=Salary!$B22,Salary!$J22,"")</f>
        <v>38926.98075599681</v>
      </c>
      <c r="DJ22" s="338">
        <f ca="1">IF($B22&lt;Main!$B$10,0,(VLOOKUP(DG22,'Survival Probability'!$A$3:$F$98,6)/(1+Main!$B$5)^(OptimumBenefits!DG22-OptimumBenefits!$A22))*(VLOOKUP(DG22,'Survival Probability'!$A$3:$F$98,3)/VLOOKUP($A22,'Survival Probability'!$A$3:$F$98,3)))</f>
        <v>3.1053666971638196</v>
      </c>
      <c r="DK22" s="228">
        <f t="shared" ca="1" si="41"/>
        <v>120882.54966080938</v>
      </c>
      <c r="DL22" s="169">
        <f t="shared" si="119"/>
        <v>67</v>
      </c>
      <c r="DM22" s="395">
        <f>IF($B22&lt;=Main!$B$10,0,HLOOKUP(DL22,ReplacementRates!$V$3:$AZ$56,ReplacementRates!$A23-3,1)*IF(Main!$B$29=0,Main!$B$32*$B22,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N22" s="337">
        <f ca="1">DM22*IF($B22=Salary!$B22,Salary!$J22,"")</f>
        <v>38926.98075599681</v>
      </c>
      <c r="DO22" s="338">
        <f ca="1">IF($B22&lt;Main!$B$10,0,(VLOOKUP(DL22,'Survival Probability'!$A$3:$F$98,6)/(1+Main!$B$5)^(OptimumBenefits!DL22-OptimumBenefits!$A22))*(VLOOKUP(DL22,'Survival Probability'!$A$3:$F$98,3)/VLOOKUP($A22,'Survival Probability'!$A$3:$F$98,3)))</f>
        <v>2.8426263836763139</v>
      </c>
      <c r="DP22" s="228">
        <f t="shared" ca="1" si="43"/>
        <v>110654.86253385668</v>
      </c>
      <c r="DQ22" s="169">
        <f t="shared" si="119"/>
        <v>68</v>
      </c>
      <c r="DR22" s="395">
        <f>IF($B22&lt;=Main!$B$10,0,HLOOKUP(DQ22,ReplacementRates!$V$3:$AZ$56,ReplacementRates!$A23-3,1)*IF(Main!$B$29=0,Main!$B$32*$B22,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S22" s="337">
        <f ca="1">DR22*IF($B22=Salary!$B22,Salary!$J22,"")</f>
        <v>38926.98075599681</v>
      </c>
      <c r="DT22" s="338">
        <f ca="1">IF($B22&lt;Main!$B$10,0,(VLOOKUP(DQ22,'Survival Probability'!$A$3:$F$98,6)/(1+Main!$B$5)^(OptimumBenefits!DQ22-OptimumBenefits!$A22))*(VLOOKUP(DQ22,'Survival Probability'!$A$3:$F$98,3)/VLOOKUP($A22,'Survival Probability'!$A$3:$F$98,3)))</f>
        <v>2.598487969696194</v>
      </c>
      <c r="DU22" s="228">
        <f t="shared" ca="1" si="45"/>
        <v>101151.29119105297</v>
      </c>
      <c r="DV22" s="169">
        <f t="shared" si="119"/>
        <v>69</v>
      </c>
      <c r="DW22" s="395">
        <f>IF($B22&lt;=Main!$B$10,0,HLOOKUP(DV22,ReplacementRates!$V$3:$AZ$56,ReplacementRates!$A23-3,1)*IF(Main!$B$29=0,Main!$B$32*$B22,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X22" s="337">
        <f ca="1">DW22*IF($B22=Salary!$B22,Salary!$J22,"")</f>
        <v>38926.98075599681</v>
      </c>
      <c r="DY22" s="338">
        <f ca="1">IF($B22&lt;Main!$B$10,0,(VLOOKUP(DV22,'Survival Probability'!$A$3:$F$98,6)/(1+Main!$B$5)^(OptimumBenefits!DV22-OptimumBenefits!$A22))*(VLOOKUP(DV22,'Survival Probability'!$A$3:$F$98,3)/VLOOKUP($A22,'Survival Probability'!$A$3:$F$98,3)))</f>
        <v>2.3717403611522276</v>
      </c>
      <c r="DZ22" s="228">
        <f t="shared" ca="1" si="47"/>
        <v>92324.691396793685</v>
      </c>
      <c r="EA22" s="169">
        <f t="shared" si="119"/>
        <v>70</v>
      </c>
      <c r="EB22" s="395">
        <f>IF($B22&lt;=Main!$B$10,0,HLOOKUP(EA22,ReplacementRates!$V$3:$AZ$56,ReplacementRates!$A23-3,1)*IF(Main!$B$29=0,Main!$B$32*$B22,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C22" s="337">
        <f ca="1">EB22*IF($B22=Salary!$B22,Salary!$J22,"")</f>
        <v>38926.98075599681</v>
      </c>
      <c r="ED22" s="338">
        <f ca="1">IF($B22&lt;Main!$B$10,0,(VLOOKUP(EA22,'Survival Probability'!$A$3:$F$98,6)/(1+Main!$B$5)^(OptimumBenefits!EA22-OptimumBenefits!$A22))*(VLOOKUP(EA22,'Survival Probability'!$A$3:$F$98,3)/VLOOKUP($A22,'Survival Probability'!$A$3:$F$98,3)))</f>
        <v>2.1612576176920761</v>
      </c>
      <c r="EE22" s="228">
        <f t="shared" ca="1" si="49"/>
        <v>84131.23369265096</v>
      </c>
      <c r="EF22" s="169">
        <f t="shared" si="119"/>
        <v>71</v>
      </c>
      <c r="EG22" s="395">
        <f>IF($B22&lt;=Main!$B$10,0,HLOOKUP(EF22,ReplacementRates!$V$3:$AZ$56,ReplacementRates!$A23-3,1)*IF(Main!$B$29=0,Main!$B$32*$B22,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H22" s="337">
        <f ca="1">EG22*IF($B22=Salary!$B22,Salary!$J22,"")</f>
        <v>38926.98075599681</v>
      </c>
      <c r="EI22" s="338">
        <f ca="1">IF($B22&lt;Main!$B$10,0,(VLOOKUP(EF22,'Survival Probability'!$A$3:$F$98,6)/(1+Main!$B$5)^(OptimumBenefits!EF22-OptimumBenefits!$A22))*(VLOOKUP(EF22,'Survival Probability'!$A$3:$F$98,3)/VLOOKUP($A22,'Survival Probability'!$A$3:$F$98,3)))</f>
        <v>1.9659936386174086</v>
      </c>
      <c r="EJ22" s="228">
        <f t="shared" ca="1" si="51"/>
        <v>76530.196536872012</v>
      </c>
      <c r="EK22" s="169">
        <f t="shared" si="119"/>
        <v>72</v>
      </c>
      <c r="EL22" s="395">
        <f>IF($B22&lt;=Main!$B$10,0,HLOOKUP(EK22,ReplacementRates!$V$3:$AZ$56,ReplacementRates!$A23-3,1)*IF(Main!$B$29=0,Main!$B$32*$B22,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M22" s="337">
        <f ca="1">EL22*IF($B22=Salary!$B22,Salary!$J22,"")</f>
        <v>38926.98075599681</v>
      </c>
      <c r="EN22" s="338">
        <f ca="1">IF($B22&lt;Main!$B$10,0,(VLOOKUP(EK22,'Survival Probability'!$A$3:$F$98,6)/(1+Main!$B$5)^(OptimumBenefits!EK22-OptimumBenefits!$A22))*(VLOOKUP(EK22,'Survival Probability'!$A$3:$F$98,3)/VLOOKUP($A22,'Survival Probability'!$A$3:$F$98,3)))</f>
        <v>1.7849739169287571</v>
      </c>
      <c r="EO22" s="228">
        <f t="shared" ca="1" si="53"/>
        <v>69483.645314241978</v>
      </c>
      <c r="EP22" s="169">
        <f t="shared" si="120"/>
        <v>73</v>
      </c>
      <c r="EQ22" s="395">
        <f>IF($B22&lt;=Main!$B$10,0,HLOOKUP(EP22,ReplacementRates!$V$3:$AZ$56,ReplacementRates!$A23-3,1)*IF(Main!$B$29=0,Main!$B$32*$B22,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R22" s="337">
        <f ca="1">EQ22*IF($B22=Salary!$B22,Salary!$J22,"")</f>
        <v>38926.98075599681</v>
      </c>
      <c r="ES22" s="338">
        <f ca="1">IF($B22&lt;Main!$B$10,0,(VLOOKUP(EP22,'Survival Probability'!$A$3:$F$98,6)/(1+Main!$B$5)^(OptimumBenefits!EP22-OptimumBenefits!$A22))*(VLOOKUP(EP22,'Survival Probability'!$A$3:$F$98,3)/VLOOKUP($A22,'Survival Probability'!$A$3:$F$98,3)))</f>
        <v>1.61729400245225</v>
      </c>
      <c r="ET22" s="228">
        <f t="shared" ca="1" si="55"/>
        <v>62956.372510247791</v>
      </c>
      <c r="EU22" s="169">
        <f t="shared" si="120"/>
        <v>74</v>
      </c>
      <c r="EV22" s="395">
        <f>IF($B22&lt;=Main!$B$10,0,HLOOKUP(EU22,ReplacementRates!$V$3:$AZ$56,ReplacementRates!$A23-3,1)*IF(Main!$B$29=0,Main!$B$32*$B22,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W22" s="337">
        <f ca="1">EV22*IF($B22=Salary!$B22,Salary!$J22,"")</f>
        <v>38926.98075599681</v>
      </c>
      <c r="EX22" s="338">
        <f ca="1">IF($B22&lt;Main!$B$10,0,(VLOOKUP(EU22,'Survival Probability'!$A$3:$F$98,6)/(1+Main!$B$5)^(OptimumBenefits!EU22-OptimumBenefits!$A22))*(VLOOKUP(EU22,'Survival Probability'!$A$3:$F$98,3)/VLOOKUP($A22,'Survival Probability'!$A$3:$F$98,3)))</f>
        <v>1.4621103450860049</v>
      </c>
      <c r="EY22" s="228">
        <f t="shared" ca="1" si="57"/>
        <v>56915.541266306769</v>
      </c>
      <c r="EZ22" s="169">
        <f t="shared" si="120"/>
        <v>75</v>
      </c>
      <c r="FA22" s="395">
        <f>IF($B22&lt;=Main!$B$10,0,HLOOKUP(EZ22,ReplacementRates!$V$3:$AZ$56,ReplacementRates!$A23-3,1)*IF(Main!$B$29=0,Main!$B$32*$B22,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B22" s="337">
        <f ca="1">FA22*IF($B22=Salary!$B22,Salary!$J22,"")</f>
        <v>38926.98075599681</v>
      </c>
      <c r="FC22" s="338">
        <f ca="1">IF($B22&lt;Main!$B$10,0,(VLOOKUP(EZ22,'Survival Probability'!$A$3:$F$98,6)/(1+Main!$B$5)^(OptimumBenefits!EZ22-OptimumBenefits!$A22))*(VLOOKUP(EZ22,'Survival Probability'!$A$3:$F$98,3)/VLOOKUP($A22,'Survival Probability'!$A$3:$F$98,3)))</f>
        <v>1.3186387536786064</v>
      </c>
      <c r="FD22" s="228">
        <f t="shared" ca="1" si="59"/>
        <v>51330.625388558728</v>
      </c>
      <c r="FE22" s="169">
        <f t="shared" si="120"/>
        <v>76</v>
      </c>
      <c r="FF22" s="395">
        <f>IF($B22&lt;=Main!$B$10,0,HLOOKUP(FE22,ReplacementRates!$V$3:$AZ$56,ReplacementRates!$A23-3,1)*IF(Main!$B$29=0,Main!$B$32*$B22,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G22" s="337">
        <f ca="1">FF22*IF($B22=Salary!$B22,Salary!$J22,"")</f>
        <v>38926.98075599681</v>
      </c>
      <c r="FH22" s="338">
        <f ca="1">IF($B22&lt;Main!$B$10,0,(VLOOKUP(FE22,'Survival Probability'!$A$3:$F$98,6)/(1+Main!$B$5)^(OptimumBenefits!FE22-OptimumBenefits!$A22))*(VLOOKUP(FE22,'Survival Probability'!$A$3:$F$98,3)/VLOOKUP($A22,'Survival Probability'!$A$3:$F$98,3)))</f>
        <v>1.1861507347773184</v>
      </c>
      <c r="FI22" s="228">
        <f t="shared" ca="1" si="61"/>
        <v>46173.26682638815</v>
      </c>
      <c r="FJ22" s="169">
        <f t="shared" si="120"/>
        <v>77</v>
      </c>
      <c r="FK22" s="395">
        <f>IF($B22&lt;=Main!$B$10,0,HLOOKUP(FJ22,ReplacementRates!$V$3:$AZ$56,ReplacementRates!$A23-3,1)*IF(Main!$B$29=0,Main!$B$32*$B22,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L22" s="337">
        <f ca="1">FK22*IF($B22=Salary!$B22,Salary!$J22,"")</f>
        <v>38926.98075599681</v>
      </c>
      <c r="FM22" s="338">
        <f ca="1">IF($B22&lt;Main!$B$10,0,(VLOOKUP(FJ22,'Survival Probability'!$A$3:$F$98,6)/(1+Main!$B$5)^(OptimumBenefits!FJ22-OptimumBenefits!$A22))*(VLOOKUP(FJ22,'Survival Probability'!$A$3:$F$98,3)/VLOOKUP($A22,'Survival Probability'!$A$3:$F$98,3)))</f>
        <v>1.0639636801403576</v>
      </c>
      <c r="FN22" s="228">
        <f t="shared" ca="1" si="63"/>
        <v>41416.893701903246</v>
      </c>
      <c r="FO22" s="169">
        <f t="shared" si="120"/>
        <v>78</v>
      </c>
      <c r="FP22" s="395">
        <f>IF($B22&lt;=Main!$B$10,0,HLOOKUP(FO22,ReplacementRates!$V$3:$AZ$56,ReplacementRates!$A23-3,1)*IF(Main!$B$29=0,Main!$B$32*$B22,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Q22" s="337">
        <f ca="1">FP22*IF($B22=Salary!$B22,Salary!$J22,"")</f>
        <v>38926.98075599681</v>
      </c>
      <c r="FR22" s="338">
        <f ca="1">IF($B22&lt;Main!$B$10,0,(VLOOKUP(FO22,'Survival Probability'!$A$3:$F$98,6)/(1+Main!$B$5)^(OptimumBenefits!FO22-OptimumBenefits!$A22))*(VLOOKUP(FO22,'Survival Probability'!$A$3:$F$98,3)/VLOOKUP($A22,'Survival Probability'!$A$3:$F$98,3)))</f>
        <v>0.95144117878234369</v>
      </c>
      <c r="FS22" s="228">
        <f t="shared" ca="1" si="65"/>
        <v>37036.732456923215</v>
      </c>
      <c r="FT22" s="169">
        <f t="shared" si="120"/>
        <v>79</v>
      </c>
      <c r="FU22" s="395">
        <f>IF($B22&lt;=Main!$B$10,0,HLOOKUP(FT22,ReplacementRates!$V$3:$AZ$56,ReplacementRates!$A23-3,1)*IF(Main!$B$29=0,Main!$B$32*$B22,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V22" s="337">
        <f ca="1">FU22*IF($B22=Salary!$B22,Salary!$J22,"")</f>
        <v>38926.98075599681</v>
      </c>
      <c r="FW22" s="338">
        <f ca="1">IF($B22&lt;Main!$B$10,0,(VLOOKUP(FT22,'Survival Probability'!$A$3:$F$98,6)/(1+Main!$B$5)^(OptimumBenefits!FT22-OptimumBenefits!$A22))*(VLOOKUP(FT22,'Survival Probability'!$A$3:$F$98,3)/VLOOKUP($A22,'Survival Probability'!$A$3:$F$98,3)))</f>
        <v>0.84799001153209919</v>
      </c>
      <c r="FX22" s="228">
        <f t="shared" ca="1" si="67"/>
        <v>33009.69086018754</v>
      </c>
      <c r="FY22" s="169">
        <f t="shared" si="120"/>
        <v>80</v>
      </c>
      <c r="FZ22" s="395">
        <f>IF($B22&lt;=Main!$B$10,0,HLOOKUP(FY22,ReplacementRates!$V$3:$AZ$56,ReplacementRates!$A23-3,1)*IF(Main!$B$29=0,Main!$B$32*$B22,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A22" s="337">
        <f ca="1">FZ22*IF($B22=Salary!$B22,Salary!$J22,"")</f>
        <v>38926.98075599681</v>
      </c>
      <c r="GB22" s="338">
        <f ca="1">IF($B22&lt;Main!$B$10,0,(VLOOKUP(FY22,'Survival Probability'!$A$3:$F$98,6)/(1+Main!$B$5)^(OptimumBenefits!FY22-OptimumBenefits!$A22))*(VLOOKUP(FY22,'Survival Probability'!$A$3:$F$98,3)/VLOOKUP($A22,'Survival Probability'!$A$3:$F$98,3)))</f>
        <v>0.75306082355194592</v>
      </c>
      <c r="GC22" s="228">
        <f t="shared" ca="1" si="69"/>
        <v>29314.384186501709</v>
      </c>
      <c r="GD22" s="169">
        <f t="shared" si="120"/>
        <v>81</v>
      </c>
      <c r="GE22" s="395">
        <f>IF($B22&lt;=Main!$B$10,0,HLOOKUP(GD22,ReplacementRates!$V$3:$AZ$56,ReplacementRates!$A23-3,1)*IF(Main!$B$29=0,Main!$B$32*$B22,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F22" s="337">
        <f ca="1">GE22*IF($B22=Salary!$B22,Salary!$J22,"")</f>
        <v>38926.98075599681</v>
      </c>
      <c r="GG22" s="338">
        <f ca="1">IF($B22&lt;Main!$B$10,0,(VLOOKUP(GD22,'Survival Probability'!$A$3:$F$98,6)/(1+Main!$B$5)^(OptimumBenefits!GD22-OptimumBenefits!$A22))*(VLOOKUP(GD22,'Survival Probability'!$A$3:$F$98,3)/VLOOKUP($A22,'Survival Probability'!$A$3:$F$98,3)))</f>
        <v>0.66613642963524966</v>
      </c>
      <c r="GH22" s="228">
        <f t="shared" ca="1" si="71"/>
        <v>25930.679977279786</v>
      </c>
      <c r="GI22" s="169">
        <f t="shared" si="120"/>
        <v>82</v>
      </c>
      <c r="GJ22" s="395">
        <f>IF($B22&lt;=Main!$B$10,0,HLOOKUP(GI22,ReplacementRates!$V$3:$AZ$56,ReplacementRates!$A23-3,1)*IF(Main!$B$29=0,Main!$B$32*$B22,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K22" s="337">
        <f ca="1">GJ22*IF($B22=Salary!$B22,Salary!$J22,"")</f>
        <v>38926.98075599681</v>
      </c>
      <c r="GL22" s="338">
        <f ca="1">IF($B22&lt;Main!$B$10,0,(VLOOKUP(GI22,'Survival Probability'!$A$3:$F$98,6)/(1+Main!$B$5)^(OptimumBenefits!GI22-OptimumBenefits!$A22))*(VLOOKUP(GI22,'Survival Probability'!$A$3:$F$98,3)/VLOOKUP($A22,'Survival Probability'!$A$3:$F$98,3)))</f>
        <v>0.5867310059388251</v>
      </c>
      <c r="GM22" s="228">
        <f t="shared" ca="1" si="73"/>
        <v>22839.666577127296</v>
      </c>
      <c r="GN22" s="384"/>
      <c r="GO22" s="384"/>
      <c r="GP22" s="385"/>
      <c r="GQ22" s="386"/>
      <c r="GR22" s="387"/>
      <c r="GS22" s="384"/>
      <c r="GT22" s="384"/>
      <c r="GU22" s="385"/>
      <c r="GV22" s="386"/>
      <c r="GW22" s="387"/>
      <c r="GX22" s="384"/>
      <c r="GY22" s="384"/>
      <c r="GZ22" s="385"/>
      <c r="HA22" s="386"/>
      <c r="HB22" s="387"/>
      <c r="HC22" s="384"/>
      <c r="HD22" s="384"/>
      <c r="HE22" s="385"/>
      <c r="HF22" s="386"/>
      <c r="HG22" s="387"/>
      <c r="HH22" s="384"/>
      <c r="HI22" s="384"/>
      <c r="HJ22" s="385"/>
      <c r="HK22" s="386"/>
      <c r="HL22" s="387"/>
      <c r="HM22" s="384"/>
      <c r="HN22" s="384"/>
      <c r="HO22" s="385"/>
      <c r="HP22" s="386"/>
      <c r="HQ22" s="387"/>
      <c r="HR22" s="384"/>
      <c r="HS22" s="384"/>
      <c r="HT22" s="385"/>
      <c r="HU22" s="386"/>
      <c r="HV22" s="387"/>
      <c r="HW22" s="384"/>
      <c r="HX22" s="384"/>
      <c r="HY22" s="385"/>
      <c r="HZ22" s="386"/>
      <c r="IA22" s="387"/>
      <c r="IB22" s="384"/>
      <c r="IC22" s="384"/>
      <c r="ID22" s="385"/>
      <c r="IE22" s="386"/>
      <c r="IF22" s="387"/>
      <c r="IG22" s="384"/>
      <c r="IH22" s="384"/>
      <c r="II22" s="385"/>
      <c r="IJ22" s="386"/>
      <c r="IK22" s="387"/>
      <c r="IL22" s="384"/>
      <c r="IM22" s="384"/>
      <c r="IN22" s="385"/>
      <c r="IO22" s="386"/>
      <c r="IP22" s="387"/>
      <c r="IQ22" s="384"/>
      <c r="IR22" s="384"/>
      <c r="IS22" s="385"/>
      <c r="IT22" s="386"/>
      <c r="IU22" s="387"/>
      <c r="IV22" s="384"/>
      <c r="IW22" s="384"/>
      <c r="IX22" s="385"/>
      <c r="IY22" s="386"/>
      <c r="IZ22" s="387"/>
      <c r="JA22" s="384"/>
      <c r="JB22" s="384"/>
      <c r="JC22" s="385"/>
      <c r="JD22" s="386"/>
      <c r="JE22" s="387"/>
      <c r="JF22" s="384"/>
      <c r="JG22" s="384"/>
      <c r="JH22" s="385"/>
      <c r="JI22" s="386"/>
      <c r="JJ22" s="387"/>
      <c r="JK22" s="384"/>
      <c r="JL22" s="384"/>
      <c r="JM22" s="385"/>
      <c r="JN22" s="386"/>
      <c r="JO22" s="387"/>
      <c r="JP22" s="384"/>
      <c r="JQ22" s="384"/>
      <c r="JR22" s="385"/>
      <c r="JS22" s="386"/>
      <c r="JT22" s="387"/>
      <c r="JU22" s="384"/>
      <c r="JV22" s="384"/>
      <c r="JW22" s="385"/>
      <c r="JX22" s="386"/>
      <c r="JY22" s="387"/>
      <c r="JZ22" s="384"/>
      <c r="KA22" s="384"/>
      <c r="KB22" s="385"/>
      <c r="KC22" s="386"/>
      <c r="KD22" s="387"/>
      <c r="KE22" s="384"/>
      <c r="KF22" s="384"/>
      <c r="KG22" s="385"/>
      <c r="KH22" s="386"/>
      <c r="KI22" s="387"/>
    </row>
    <row r="23" spans="1:295">
      <c r="A23" s="172">
        <f t="shared" si="112"/>
        <v>48</v>
      </c>
      <c r="B23" s="172">
        <v>21</v>
      </c>
      <c r="C23" s="383">
        <f t="shared" ca="1" si="0"/>
        <v>64</v>
      </c>
      <c r="D23" s="422">
        <f t="shared" ca="1" si="115"/>
        <v>156461.44926719915</v>
      </c>
      <c r="E23" s="217">
        <v>122511.35022735244</v>
      </c>
      <c r="F23" s="169">
        <f t="shared" si="113"/>
        <v>45</v>
      </c>
      <c r="G23" s="395">
        <f>IF($B23&lt;=Main!$B$10,0,HLOOKUP(F23,ReplacementRates!$V$3:$AZ$56,ReplacementRates!$A24-3,1)*IF(Main!$B$29=0,Main!$B$32*$B23,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H23" s="337">
        <f ca="1">G23*IF($B23=Salary!$B23,Salary!$J23,"")</f>
        <v>0</v>
      </c>
      <c r="I23" s="338">
        <f ca="1">IF($B23&lt;Main!$B$10,0,(VLOOKUP(F23,'Survival Probability'!$A$3:$F$98,6)/(1+Main!$B$5)^(OptimumBenefits!F23-OptimumBenefits!$A23))*(VLOOKUP(F23,'Survival Probability'!$A$3:$F$98,3)/VLOOKUP($A23,'Survival Probability'!$A$3:$F$98,3)))</f>
        <v>17.402477514551574</v>
      </c>
      <c r="J23" s="228">
        <f t="shared" si="116"/>
        <v>0</v>
      </c>
      <c r="K23" s="169">
        <f t="shared" si="114"/>
        <v>46</v>
      </c>
      <c r="L23" s="395">
        <f>IF($B23&lt;=Main!$B$10,0,HLOOKUP(K23,ReplacementRates!$V$3:$AZ$56,ReplacementRates!$A24-3,1)*IF(Main!$B$29=0,Main!$B$32*$B23,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M23" s="337">
        <f ca="1">L23*IF($B23=Salary!$B23,Salary!$J23,"")</f>
        <v>0</v>
      </c>
      <c r="N23" s="338">
        <f ca="1">IF($B23&lt;Main!$B$10,0,(VLOOKUP(K23,'Survival Probability'!$A$3:$F$98,6)/(1+Main!$B$5)^(OptimumBenefits!K23-OptimumBenefits!$A23))*(VLOOKUP(K23,'Survival Probability'!$A$3:$F$98,3)/VLOOKUP($A23,'Survival Probability'!$A$3:$F$98,3)))</f>
        <v>16.174862644537132</v>
      </c>
      <c r="O23" s="228">
        <f t="shared" si="117"/>
        <v>0</v>
      </c>
      <c r="P23" s="169">
        <f t="shared" si="118"/>
        <v>47</v>
      </c>
      <c r="Q23" s="395">
        <f>IF($B23&lt;=Main!$B$10,0,HLOOKUP(P23,ReplacementRates!$V$3:$AZ$56,ReplacementRates!$A24-3,1)*IF(Main!$B$29=0,Main!$B$32*$B23,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R23" s="337">
        <f ca="1">Q23*IF($B23=Salary!$B23,Salary!$J23,"")</f>
        <v>0</v>
      </c>
      <c r="S23" s="338">
        <f ca="1">IF($B23&lt;Main!$B$10,0,(VLOOKUP(P23,'Survival Probability'!$A$3:$F$98,6)/(1+Main!$B$5)^(OptimumBenefits!P23-OptimumBenefits!$A23))*(VLOOKUP(P23,'Survival Probability'!$A$3:$F$98,3)/VLOOKUP($A23,'Survival Probability'!$A$3:$F$98,3)))</f>
        <v>15.028326192427118</v>
      </c>
      <c r="T23" s="228">
        <f t="shared" si="3"/>
        <v>0</v>
      </c>
      <c r="U23" s="169">
        <f t="shared" si="118"/>
        <v>48</v>
      </c>
      <c r="V23" s="395">
        <f>IF($B23&lt;=Main!$B$10,0,HLOOKUP(U23,ReplacementRates!$V$3:$AZ$56,ReplacementRates!$A24-3,1)*IF(Main!$B$29=0,Main!$B$32*$B23,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W23" s="337">
        <f ca="1">V23*IF($B23=Salary!$B23,Salary!$J23,"")</f>
        <v>0</v>
      </c>
      <c r="X23" s="338">
        <f ca="1">IF($B23&lt;Main!$B$10,0,(VLOOKUP(U23,'Survival Probability'!$A$3:$F$98,6)/(1+Main!$B$5)^(OptimumBenefits!U23-OptimumBenefits!$A23))*(VLOOKUP(U23,'Survival Probability'!$A$3:$F$98,3)/VLOOKUP($A23,'Survival Probability'!$A$3:$F$98,3)))</f>
        <v>13.957545248713751</v>
      </c>
      <c r="Y23" s="228">
        <f t="shared" ca="1" si="5"/>
        <v>0</v>
      </c>
      <c r="Z23" s="169">
        <f t="shared" si="118"/>
        <v>49</v>
      </c>
      <c r="AA23" s="395">
        <f>IF($B23&lt;=Main!$B$10,0,HLOOKUP(Z23,ReplacementRates!$V$3:$AZ$56,ReplacementRates!$A24-3,1)*IF(Main!$B$29=0,Main!$B$32*$B23,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B23" s="337">
        <f ca="1">AA23*IF($B23=Salary!$B23,Salary!$J23,"")</f>
        <v>0</v>
      </c>
      <c r="AC23" s="338">
        <f ca="1">IF($B23&lt;Main!$B$10,0,(VLOOKUP(Z23,'Survival Probability'!$A$3:$F$98,6)/(1+Main!$B$5)^(OptimumBenefits!Z23-OptimumBenefits!$A23))*(VLOOKUP(Z23,'Survival Probability'!$A$3:$F$98,3)/VLOOKUP($A23,'Survival Probability'!$A$3:$F$98,3)))</f>
        <v>12.957545248713757</v>
      </c>
      <c r="AD23" s="228">
        <f t="shared" ca="1" si="7"/>
        <v>0</v>
      </c>
      <c r="AE23" s="169">
        <f t="shared" si="118"/>
        <v>50</v>
      </c>
      <c r="AF23" s="395">
        <f>IF($B23&lt;=Main!$B$10,0,HLOOKUP(AE23,ReplacementRates!$V$3:$AZ$56,ReplacementRates!$A24-3,1)*IF(Main!$B$29=0,Main!$B$32*$B23,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G23" s="337">
        <f ca="1">AF23*IF($B23=Salary!$B23,Salary!$J23,"")</f>
        <v>0</v>
      </c>
      <c r="AH23" s="338">
        <f ca="1">IF($B23&lt;Main!$B$10,0,(VLOOKUP(AE23,'Survival Probability'!$A$3:$F$98,6)/(1+Main!$B$5)^(OptimumBenefits!AE23-OptimumBenefits!$A23))*(VLOOKUP(AE23,'Survival Probability'!$A$3:$F$98,3)/VLOOKUP($A23,'Survival Probability'!$A$3:$F$98,3)))</f>
        <v>12.023684245329051</v>
      </c>
      <c r="AI23" s="228">
        <f t="shared" ca="1" si="9"/>
        <v>0</v>
      </c>
      <c r="AJ23" s="169">
        <f t="shared" si="118"/>
        <v>51</v>
      </c>
      <c r="AK23" s="395">
        <f>IF($B23&lt;=Main!$B$10,0,HLOOKUP(AJ23,ReplacementRates!$V$3:$AZ$56,ReplacementRates!$A24-3,1)*IF(Main!$B$29=0,Main!$B$32*$B23,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L23" s="337">
        <f ca="1">AK23*IF($B23=Salary!$B23,Salary!$J23,"")</f>
        <v>0</v>
      </c>
      <c r="AM23" s="338">
        <f ca="1">IF($B23&lt;Main!$B$10,0,(VLOOKUP(AJ23,'Survival Probability'!$A$3:$F$98,6)/(1+Main!$B$5)^(OptimumBenefits!AJ23-OptimumBenefits!$A23))*(VLOOKUP(AJ23,'Survival Probability'!$A$3:$F$98,3)/VLOOKUP($A23,'Survival Probability'!$A$3:$F$98,3)))</f>
        <v>11.151626814873309</v>
      </c>
      <c r="AN23" s="228">
        <f t="shared" ca="1" si="11"/>
        <v>0</v>
      </c>
      <c r="AO23" s="169">
        <f t="shared" si="118"/>
        <v>52</v>
      </c>
      <c r="AP23" s="395">
        <f>IF($B23&lt;=Main!$B$10,0,HLOOKUP(AO23,ReplacementRates!$V$3:$AZ$56,ReplacementRates!$A24-3,1)*IF(Main!$B$29=0,Main!$B$32*$B23,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Q23" s="337">
        <f ca="1">AP23*IF($B23=Salary!$B23,Salary!$J23,"")</f>
        <v>0</v>
      </c>
      <c r="AR23" s="338">
        <f ca="1">IF($B23&lt;Main!$B$10,0,(VLOOKUP(AO23,'Survival Probability'!$A$3:$F$98,6)/(1+Main!$B$5)^(OptimumBenefits!AO23-OptimumBenefits!$A23))*(VLOOKUP(AO23,'Survival Probability'!$A$3:$F$98,3)/VLOOKUP($A23,'Survival Probability'!$A$3:$F$98,3)))</f>
        <v>10.337879578811892</v>
      </c>
      <c r="AS23" s="228">
        <f t="shared" ca="1" si="13"/>
        <v>0</v>
      </c>
      <c r="AT23" s="169">
        <f t="shared" si="118"/>
        <v>53</v>
      </c>
      <c r="AU23" s="395">
        <f>IF($B23&lt;=Main!$B$10,0,HLOOKUP(AT23,ReplacementRates!$V$3:$AZ$56,ReplacementRates!$A24-3,1)*IF(Main!$B$29=0,Main!$B$32*$B23,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V23" s="337">
        <f ca="1">AU23*IF($B23=Salary!$B23,Salary!$J23,"")</f>
        <v>0</v>
      </c>
      <c r="AW23" s="338">
        <f ca="1">IF($B23&lt;Main!$B$10,0,(VLOOKUP(AT23,'Survival Probability'!$A$3:$F$98,6)/(1+Main!$B$5)^(OptimumBenefits!AT23-OptimumBenefits!$A23))*(VLOOKUP(AT23,'Survival Probability'!$A$3:$F$98,3)/VLOOKUP($A23,'Survival Probability'!$A$3:$F$98,3)))</f>
        <v>9.5786152567107283</v>
      </c>
      <c r="AX23" s="228">
        <f t="shared" ca="1" si="15"/>
        <v>0</v>
      </c>
      <c r="AY23" s="169">
        <f t="shared" si="118"/>
        <v>54</v>
      </c>
      <c r="AZ23" s="395">
        <f>IF($B23&lt;=Main!$B$10,0,HLOOKUP(AY23,ReplacementRates!$V$3:$AZ$56,ReplacementRates!$A24-3,1)*IF(Main!$B$29=0,Main!$B$32*$B23,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A23" s="337">
        <f ca="1">AZ23*IF($B23=Salary!$B23,Salary!$J23,"")</f>
        <v>0</v>
      </c>
      <c r="BB23" s="338">
        <f ca="1">IF($B23&lt;Main!$B$10,0,(VLOOKUP(AY23,'Survival Probability'!$A$3:$F$98,6)/(1+Main!$B$5)^(OptimumBenefits!AY23-OptimumBenefits!$A23))*(VLOOKUP(AY23,'Survival Probability'!$A$3:$F$98,3)/VLOOKUP($A23,'Survival Probability'!$A$3:$F$98,3)))</f>
        <v>8.8702617148721092</v>
      </c>
      <c r="BC23" s="228">
        <f t="shared" ca="1" si="17"/>
        <v>0</v>
      </c>
      <c r="BD23" s="169">
        <f t="shared" si="118"/>
        <v>55</v>
      </c>
      <c r="BE23" s="395">
        <f>IF($B23&lt;=Main!$B$10,0,HLOOKUP(BD23,ReplacementRates!$V$3:$AZ$56,ReplacementRates!$A24-3,1)*IF(Main!$B$29=0,Main!$B$32*$B23,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F23" s="337">
        <f ca="1">BE23*IF($B23=Salary!$B23,Salary!$J23,"")</f>
        <v>0</v>
      </c>
      <c r="BG23" s="338">
        <f ca="1">IF($B23&lt;Main!$B$10,0,(VLOOKUP(BD23,'Survival Probability'!$A$3:$F$98,6)/(1+Main!$B$5)^(OptimumBenefits!BD23-OptimumBenefits!$A23))*(VLOOKUP(BD23,'Survival Probability'!$A$3:$F$98,3)/VLOOKUP($A23,'Survival Probability'!$A$3:$F$98,3)))</f>
        <v>8.2094837681426949</v>
      </c>
      <c r="BH23" s="228">
        <f t="shared" ca="1" si="19"/>
        <v>0</v>
      </c>
      <c r="BI23" s="169">
        <f t="shared" si="118"/>
        <v>56</v>
      </c>
      <c r="BJ23" s="395">
        <f>IF($B23&lt;=Main!$B$10,0,HLOOKUP(BI23,ReplacementRates!$V$3:$AZ$56,ReplacementRates!$A24-3,1)*IF(Main!$B$29=0,Main!$B$32*$B23,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K23" s="337">
        <f ca="1">BJ23*IF($B23=Salary!$B23,Salary!$J23,"")</f>
        <v>0</v>
      </c>
      <c r="BL23" s="338">
        <f ca="1">IF($B23&lt;Main!$B$10,0,(VLOOKUP(BI23,'Survival Probability'!$A$3:$F$98,6)/(1+Main!$B$5)^(OptimumBenefits!BI23-OptimumBenefits!$A23))*(VLOOKUP(BI23,'Survival Probability'!$A$3:$F$98,3)/VLOOKUP($A23,'Survival Probability'!$A$3:$F$98,3)))</f>
        <v>7.5931696072125856</v>
      </c>
      <c r="BM23" s="228">
        <f t="shared" ca="1" si="21"/>
        <v>0</v>
      </c>
      <c r="BN23" s="169">
        <f t="shared" si="118"/>
        <v>57</v>
      </c>
      <c r="BO23" s="395">
        <f>IF($B23&lt;=Main!$B$10,0,HLOOKUP(BN23,ReplacementRates!$V$3:$AZ$56,ReplacementRates!$A24-3,1)*IF(Main!$B$29=0,Main!$B$32*$B23,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P23" s="337">
        <f ca="1">BO23*IF($B23=Salary!$B23,Salary!$J23,"")</f>
        <v>0</v>
      </c>
      <c r="BQ23" s="338">
        <f ca="1">IF($B23&lt;Main!$B$10,0,(VLOOKUP(BN23,'Survival Probability'!$A$3:$F$98,6)/(1+Main!$B$5)^(OptimumBenefits!BN23-OptimumBenefits!$A23))*(VLOOKUP(BN23,'Survival Probability'!$A$3:$F$98,3)/VLOOKUP($A23,'Survival Probability'!$A$3:$F$98,3)))</f>
        <v>7.0184120086928461</v>
      </c>
      <c r="BR23" s="228">
        <f t="shared" ca="1" si="23"/>
        <v>0</v>
      </c>
      <c r="BS23" s="169">
        <f t="shared" si="118"/>
        <v>58</v>
      </c>
      <c r="BT23" s="395">
        <f>IF($B23&lt;=Main!$B$10,0,HLOOKUP(BS23,ReplacementRates!$V$3:$AZ$56,ReplacementRates!$A24-3,1)*IF(Main!$B$29=0,Main!$B$32*$B23,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U23" s="337">
        <f ca="1">BT23*IF($B23=Salary!$B23,Salary!$J23,"")</f>
        <v>0</v>
      </c>
      <c r="BV23" s="338">
        <f ca="1">IF($B23&lt;Main!$B$10,0,(VLOOKUP(BS23,'Survival Probability'!$A$3:$F$98,6)/(1+Main!$B$5)^(OptimumBenefits!BS23-OptimumBenefits!$A23))*(VLOOKUP(BS23,'Survival Probability'!$A$3:$F$98,3)/VLOOKUP($A23,'Survival Probability'!$A$3:$F$98,3)))</f>
        <v>6.4824951961129758</v>
      </c>
      <c r="BW23" s="228">
        <f t="shared" ca="1" si="25"/>
        <v>0</v>
      </c>
      <c r="BX23" s="169">
        <f t="shared" si="118"/>
        <v>59</v>
      </c>
      <c r="BY23" s="395">
        <f>IF($B23&lt;=Main!$B$10,0,HLOOKUP(BX23,ReplacementRates!$V$3:$AZ$56,ReplacementRates!$A24-3,1)*IF(Main!$B$29=0,Main!$B$32*$B23,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Z23" s="337">
        <f ca="1">BY23*IF($B23=Salary!$B23,Salary!$J23,"")</f>
        <v>0</v>
      </c>
      <c r="CA23" s="338">
        <f ca="1">IF($B23&lt;Main!$B$10,0,(VLOOKUP(BX23,'Survival Probability'!$A$3:$F$98,6)/(1+Main!$B$5)^(OptimumBenefits!BX23-OptimumBenefits!$A23))*(VLOOKUP(BX23,'Survival Probability'!$A$3:$F$98,3)/VLOOKUP($A23,'Survival Probability'!$A$3:$F$98,3)))</f>
        <v>5.9828786816899049</v>
      </c>
      <c r="CB23" s="228">
        <f t="shared" ca="1" si="27"/>
        <v>0</v>
      </c>
      <c r="CC23" s="169">
        <f t="shared" si="119"/>
        <v>60</v>
      </c>
      <c r="CD23" s="395">
        <f>IF($B23&lt;=Main!$B$10,0,HLOOKUP(CC23,ReplacementRates!$V$3:$AZ$56,ReplacementRates!$A24-3,1)*IF(Main!$B$29=0,Main!$B$32*$B23,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0.22050000000000006</v>
      </c>
      <c r="CE23" s="337">
        <f ca="1">CD23*IF($B23=Salary!$B23,Salary!$J23,"")</f>
        <v>25811.507764782589</v>
      </c>
      <c r="CF23" s="338">
        <f ca="1">IF($B23&lt;Main!$B$10,0,(VLOOKUP(CC23,'Survival Probability'!$A$3:$F$98,6)/(1+Main!$B$5)^(OptimumBenefits!CC23-OptimumBenefits!$A23))*(VLOOKUP(CC23,'Survival Probability'!$A$3:$F$98,3)/VLOOKUP($A23,'Survival Probability'!$A$3:$F$98,3)))</f>
        <v>5.5171866836204906</v>
      </c>
      <c r="CG23" s="228">
        <f t="shared" ca="1" si="29"/>
        <v>142406.90692402539</v>
      </c>
      <c r="CH23" s="169">
        <f t="shared" si="119"/>
        <v>61</v>
      </c>
      <c r="CI23" s="395">
        <f>IF($B23&lt;=Main!$B$10,0,HLOOKUP(CH23,ReplacementRates!$V$3:$AZ$56,ReplacementRates!$A24-3,1)*IF(Main!$B$29=0,Main!$B$32*$B23,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0.24990000000000004</v>
      </c>
      <c r="CJ23" s="337">
        <f ca="1">CI23*IF($B23=Salary!$B23,Salary!$J23,"")</f>
        <v>29253.042133420266</v>
      </c>
      <c r="CK23" s="338">
        <f ca="1">IF($B23&lt;Main!$B$10,0,(VLOOKUP(CH23,'Survival Probability'!$A$3:$F$98,6)/(1+Main!$B$5)^(OptimumBenefits!CH23-OptimumBenefits!$A23))*(VLOOKUP(CH23,'Survival Probability'!$A$3:$F$98,3)/VLOOKUP($A23,'Survival Probability'!$A$3:$F$98,3)))</f>
        <v>5.0832018639535894</v>
      </c>
      <c r="CL23" s="228">
        <f t="shared" ca="1" si="31"/>
        <v>148699.11829891478</v>
      </c>
      <c r="CM23" s="169">
        <f t="shared" si="119"/>
        <v>62</v>
      </c>
      <c r="CN23" s="395">
        <f>IF($B23&lt;=Main!$B$10,0,HLOOKUP(CM23,ReplacementRates!$V$3:$AZ$56,ReplacementRates!$A24-3,1)*IF(Main!$B$29=0,Main!$B$32*$B23,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0.27930000000000005</v>
      </c>
      <c r="CO23" s="337">
        <f ca="1">CN23*IF($B23=Salary!$B23,Salary!$J23,"")</f>
        <v>32694.576502057942</v>
      </c>
      <c r="CP23" s="338">
        <f ca="1">IF($B23&lt;Main!$B$10,0,(VLOOKUP(CM23,'Survival Probability'!$A$3:$F$98,6)/(1+Main!$B$5)^(OptimumBenefits!CM23-OptimumBenefits!$A23))*(VLOOKUP(CM23,'Survival Probability'!$A$3:$F$98,3)/VLOOKUP($A23,'Survival Probability'!$A$3:$F$98,3)))</f>
        <v>4.679184498176074</v>
      </c>
      <c r="CQ23" s="228">
        <f t="shared" ca="1" si="33"/>
        <v>152983.95554286125</v>
      </c>
      <c r="CR23" s="169">
        <f t="shared" si="119"/>
        <v>63</v>
      </c>
      <c r="CS23" s="395">
        <f>IF($B23&lt;=Main!$B$10,0,HLOOKUP(CR23,ReplacementRates!$V$3:$AZ$56,ReplacementRates!$A24-3,1)*IF(Main!$B$29=0,Main!$B$32*$B23,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0.30870000000000009</v>
      </c>
      <c r="CT23" s="337">
        <f ca="1">CS23*IF($B23=Salary!$B23,Salary!$J23,"")</f>
        <v>36136.110870695622</v>
      </c>
      <c r="CU23" s="338">
        <f ca="1">IF($B23&lt;Main!$B$10,0,(VLOOKUP(CR23,'Survival Probability'!$A$3:$F$98,6)/(1+Main!$B$5)^(OptimumBenefits!CR23-OptimumBenefits!$A23))*(VLOOKUP(CR23,'Survival Probability'!$A$3:$F$98,3)/VLOOKUP($A23,'Survival Probability'!$A$3:$F$98,3)))</f>
        <v>4.3031589428190999</v>
      </c>
      <c r="CV23" s="228">
        <f t="shared" ca="1" si="35"/>
        <v>155499.42865193635</v>
      </c>
      <c r="CW23" s="169">
        <f t="shared" si="119"/>
        <v>64</v>
      </c>
      <c r="CX23" s="395">
        <f>IF($B23&lt;=Main!$B$10,0,HLOOKUP(CW23,ReplacementRates!$V$3:$AZ$56,ReplacementRates!$A24-3,1)*IF(Main!$B$29=0,Main!$B$32*$B23,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0.33810000000000007</v>
      </c>
      <c r="CY23" s="337">
        <f ca="1">CX23*IF($B23=Salary!$B23,Salary!$J23,"")</f>
        <v>39577.645239333302</v>
      </c>
      <c r="CZ23" s="338">
        <f ca="1">IF($B23&lt;Main!$B$10,0,(VLOOKUP(CW23,'Survival Probability'!$A$3:$F$98,6)/(1+Main!$B$5)^(OptimumBenefits!CW23-OptimumBenefits!$A23))*(VLOOKUP(CW23,'Survival Probability'!$A$3:$F$98,3)/VLOOKUP($A23,'Survival Probability'!$A$3:$F$98,3)))</f>
        <v>3.9532783802838187</v>
      </c>
      <c r="DA23" s="228">
        <f t="shared" ca="1" si="37"/>
        <v>156461.44926719915</v>
      </c>
      <c r="DB23" s="169">
        <f t="shared" si="119"/>
        <v>65</v>
      </c>
      <c r="DC23" s="395">
        <f>IF($B23&lt;=Main!$B$10,0,HLOOKUP(DB23,ReplacementRates!$V$3:$AZ$56,ReplacementRates!$A24-3,1)*IF(Main!$B$29=0,Main!$B$32*$B23,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D23" s="337">
        <f ca="1">DC23*IF($B23=Salary!$B23,Salary!$J23,"")</f>
        <v>43019.179607970975</v>
      </c>
      <c r="DE23" s="338">
        <f ca="1">IF($B23&lt;Main!$B$10,0,(VLOOKUP(DB23,'Survival Probability'!$A$3:$F$98,6)/(1+Main!$B$5)^(OptimumBenefits!DB23-OptimumBenefits!$A23))*(VLOOKUP(DB23,'Survival Probability'!$A$3:$F$98,3)/VLOOKUP($A23,'Survival Probability'!$A$3:$F$98,3)))</f>
        <v>3.6278168916269107</v>
      </c>
      <c r="DF23" s="228">
        <f t="shared" ca="1" si="39"/>
        <v>156065.70644572904</v>
      </c>
      <c r="DG23" s="169">
        <f t="shared" si="119"/>
        <v>66</v>
      </c>
      <c r="DH23" s="395">
        <f>IF($B23&lt;=Main!$B$10,0,HLOOKUP(DG23,ReplacementRates!$V$3:$AZ$56,ReplacementRates!$A24-3,1)*IF(Main!$B$29=0,Main!$B$32*$B23,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I23" s="337">
        <f ca="1">DH23*IF($B23=Salary!$B23,Salary!$J23,"")</f>
        <v>43019.179607970975</v>
      </c>
      <c r="DJ23" s="338">
        <f ca="1">IF($B23&lt;Main!$B$10,0,(VLOOKUP(DG23,'Survival Probability'!$A$3:$F$98,6)/(1+Main!$B$5)^(OptimumBenefits!DG23-OptimumBenefits!$A23))*(VLOOKUP(DG23,'Survival Probability'!$A$3:$F$98,3)/VLOOKUP($A23,'Survival Probability'!$A$3:$F$98,3)))</f>
        <v>3.3251674825651287</v>
      </c>
      <c r="DK23" s="228">
        <f t="shared" ca="1" si="41"/>
        <v>143045.97715905396</v>
      </c>
      <c r="DL23" s="169">
        <f t="shared" si="119"/>
        <v>67</v>
      </c>
      <c r="DM23" s="395">
        <f>IF($B23&lt;=Main!$B$10,0,HLOOKUP(DL23,ReplacementRates!$V$3:$AZ$56,ReplacementRates!$A24-3,1)*IF(Main!$B$29=0,Main!$B$32*$B23,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N23" s="337">
        <f ca="1">DM23*IF($B23=Salary!$B23,Salary!$J23,"")</f>
        <v>43019.179607970975</v>
      </c>
      <c r="DO23" s="338">
        <f ca="1">IF($B23&lt;Main!$B$10,0,(VLOOKUP(DL23,'Survival Probability'!$A$3:$F$98,6)/(1+Main!$B$5)^(OptimumBenefits!DL23-OptimumBenefits!$A23))*(VLOOKUP(DL23,'Survival Probability'!$A$3:$F$98,3)/VLOOKUP($A23,'Survival Probability'!$A$3:$F$98,3)))</f>
        <v>3.0438301617374321</v>
      </c>
      <c r="DP23" s="228">
        <f t="shared" ca="1" si="43"/>
        <v>130943.07642394194</v>
      </c>
      <c r="DQ23" s="169">
        <f t="shared" si="119"/>
        <v>68</v>
      </c>
      <c r="DR23" s="395">
        <f>IF($B23&lt;=Main!$B$10,0,HLOOKUP(DQ23,ReplacementRates!$V$3:$AZ$56,ReplacementRates!$A24-3,1)*IF(Main!$B$29=0,Main!$B$32*$B23,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S23" s="337">
        <f ca="1">DR23*IF($B23=Salary!$B23,Salary!$J23,"")</f>
        <v>43019.179607970975</v>
      </c>
      <c r="DT23" s="338">
        <f ca="1">IF($B23&lt;Main!$B$10,0,(VLOOKUP(DQ23,'Survival Probability'!$A$3:$F$98,6)/(1+Main!$B$5)^(OptimumBenefits!DQ23-OptimumBenefits!$A23))*(VLOOKUP(DQ23,'Survival Probability'!$A$3:$F$98,3)/VLOOKUP($A23,'Survival Probability'!$A$3:$F$98,3)))</f>
        <v>2.7824114004191158</v>
      </c>
      <c r="DU23" s="228">
        <f t="shared" ca="1" si="45"/>
        <v>119697.05577789599</v>
      </c>
      <c r="DV23" s="169">
        <f t="shared" si="119"/>
        <v>69</v>
      </c>
      <c r="DW23" s="395">
        <f>IF($B23&lt;=Main!$B$10,0,HLOOKUP(DV23,ReplacementRates!$V$3:$AZ$56,ReplacementRates!$A24-3,1)*IF(Main!$B$29=0,Main!$B$32*$B23,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X23" s="337">
        <f ca="1">DW23*IF($B23=Salary!$B23,Salary!$J23,"")</f>
        <v>43019.179607970975</v>
      </c>
      <c r="DY23" s="338">
        <f ca="1">IF($B23&lt;Main!$B$10,0,(VLOOKUP(DV23,'Survival Probability'!$A$3:$F$98,6)/(1+Main!$B$5)^(OptimumBenefits!DV23-OptimumBenefits!$A23))*(VLOOKUP(DV23,'Survival Probability'!$A$3:$F$98,3)/VLOOKUP($A23,'Survival Probability'!$A$3:$F$98,3)))</f>
        <v>2.5396143821576582</v>
      </c>
      <c r="DZ23" s="228">
        <f t="shared" ca="1" si="47"/>
        <v>109252.12724102654</v>
      </c>
      <c r="EA23" s="169">
        <f t="shared" si="119"/>
        <v>70</v>
      </c>
      <c r="EB23" s="395">
        <f>IF($B23&lt;=Main!$B$10,0,HLOOKUP(EA23,ReplacementRates!$V$3:$AZ$56,ReplacementRates!$A24-3,1)*IF(Main!$B$29=0,Main!$B$32*$B23,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C23" s="337">
        <f ca="1">EB23*IF($B23=Salary!$B23,Salary!$J23,"")</f>
        <v>43019.179607970975</v>
      </c>
      <c r="ED23" s="338">
        <f ca="1">IF($B23&lt;Main!$B$10,0,(VLOOKUP(EA23,'Survival Probability'!$A$3:$F$98,6)/(1+Main!$B$5)^(OptimumBenefits!EA23-OptimumBenefits!$A23))*(VLOOKUP(EA23,'Survival Probability'!$A$3:$F$98,3)/VLOOKUP($A23,'Survival Probability'!$A$3:$F$98,3)))</f>
        <v>2.3142334714800192</v>
      </c>
      <c r="EE23" s="228">
        <f t="shared" ca="1" si="49"/>
        <v>99556.425364377123</v>
      </c>
      <c r="EF23" s="169">
        <f t="shared" si="119"/>
        <v>71</v>
      </c>
      <c r="EG23" s="395">
        <f>IF($B23&lt;=Main!$B$10,0,HLOOKUP(EF23,ReplacementRates!$V$3:$AZ$56,ReplacementRates!$A24-3,1)*IF(Main!$B$29=0,Main!$B$32*$B23,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H23" s="337">
        <f ca="1">EG23*IF($B23=Salary!$B23,Salary!$J23,"")</f>
        <v>43019.179607970975</v>
      </c>
      <c r="EI23" s="338">
        <f ca="1">IF($B23&lt;Main!$B$10,0,(VLOOKUP(EF23,'Survival Probability'!$A$3:$F$98,6)/(1+Main!$B$5)^(OptimumBenefits!EF23-OptimumBenefits!$A23))*(VLOOKUP(EF23,'Survival Probability'!$A$3:$F$98,3)/VLOOKUP($A23,'Survival Probability'!$A$3:$F$98,3)))</f>
        <v>2.1051485236932206</v>
      </c>
      <c r="EJ23" s="228">
        <f t="shared" ca="1" si="51"/>
        <v>90561.7624422136</v>
      </c>
      <c r="EK23" s="169">
        <f t="shared" si="119"/>
        <v>72</v>
      </c>
      <c r="EL23" s="395">
        <f>IF($B23&lt;=Main!$B$10,0,HLOOKUP(EK23,ReplacementRates!$V$3:$AZ$56,ReplacementRates!$A24-3,1)*IF(Main!$B$29=0,Main!$B$32*$B23,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M23" s="337">
        <f ca="1">EL23*IF($B23=Salary!$B23,Salary!$J23,"")</f>
        <v>43019.179607970975</v>
      </c>
      <c r="EN23" s="338">
        <f ca="1">IF($B23&lt;Main!$B$10,0,(VLOOKUP(EK23,'Survival Probability'!$A$3:$F$98,6)/(1+Main!$B$5)^(OptimumBenefits!EK23-OptimumBenefits!$A23))*(VLOOKUP(EK23,'Survival Probability'!$A$3:$F$98,3)/VLOOKUP($A23,'Survival Probability'!$A$3:$F$98,3)))</f>
        <v>1.911316055272716</v>
      </c>
      <c r="EO23" s="228">
        <f t="shared" ca="1" si="53"/>
        <v>82223.248669375549</v>
      </c>
      <c r="EP23" s="169">
        <f t="shared" si="120"/>
        <v>73</v>
      </c>
      <c r="EQ23" s="395">
        <f>IF($B23&lt;=Main!$B$10,0,HLOOKUP(EP23,ReplacementRates!$V$3:$AZ$56,ReplacementRates!$A24-3,1)*IF(Main!$B$29=0,Main!$B$32*$B23,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R23" s="337">
        <f ca="1">EQ23*IF($B23=Salary!$B23,Salary!$J23,"")</f>
        <v>43019.179607970975</v>
      </c>
      <c r="ES23" s="338">
        <f ca="1">IF($B23&lt;Main!$B$10,0,(VLOOKUP(EP23,'Survival Probability'!$A$3:$F$98,6)/(1+Main!$B$5)^(OptimumBenefits!EP23-OptimumBenefits!$A23))*(VLOOKUP(EP23,'Survival Probability'!$A$3:$F$98,3)/VLOOKUP($A23,'Survival Probability'!$A$3:$F$98,3)))</f>
        <v>1.7317675982077847</v>
      </c>
      <c r="ET23" s="228">
        <f t="shared" ca="1" si="55"/>
        <v>74499.221346565202</v>
      </c>
      <c r="EU23" s="169">
        <f t="shared" si="120"/>
        <v>74</v>
      </c>
      <c r="EV23" s="395">
        <f>IF($B23&lt;=Main!$B$10,0,HLOOKUP(EU23,ReplacementRates!$V$3:$AZ$56,ReplacementRates!$A24-3,1)*IF(Main!$B$29=0,Main!$B$32*$B23,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W23" s="337">
        <f ca="1">EV23*IF($B23=Salary!$B23,Salary!$J23,"")</f>
        <v>43019.179607970975</v>
      </c>
      <c r="EX23" s="338">
        <f ca="1">IF($B23&lt;Main!$B$10,0,(VLOOKUP(EU23,'Survival Probability'!$A$3:$F$98,6)/(1+Main!$B$5)^(OptimumBenefits!EU23-OptimumBenefits!$A23))*(VLOOKUP(EU23,'Survival Probability'!$A$3:$F$98,3)/VLOOKUP($A23,'Survival Probability'!$A$3:$F$98,3)))</f>
        <v>1.5655998951242656</v>
      </c>
      <c r="EY23" s="228">
        <f t="shared" ca="1" si="57"/>
        <v>67350.823082571296</v>
      </c>
      <c r="EZ23" s="169">
        <f t="shared" si="120"/>
        <v>75</v>
      </c>
      <c r="FA23" s="395">
        <f>IF($B23&lt;=Main!$B$10,0,HLOOKUP(EZ23,ReplacementRates!$V$3:$AZ$56,ReplacementRates!$A24-3,1)*IF(Main!$B$29=0,Main!$B$32*$B23,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B23" s="337">
        <f ca="1">FA23*IF($B23=Salary!$B23,Salary!$J23,"")</f>
        <v>43019.179607970975</v>
      </c>
      <c r="FC23" s="338">
        <f ca="1">IF($B23&lt;Main!$B$10,0,(VLOOKUP(EZ23,'Survival Probability'!$A$3:$F$98,6)/(1+Main!$B$5)^(OptimumBenefits!EZ23-OptimumBenefits!$A23))*(VLOOKUP(EZ23,'Survival Probability'!$A$3:$F$98,3)/VLOOKUP($A23,'Survival Probability'!$A$3:$F$98,3)))</f>
        <v>1.4119732490809926</v>
      </c>
      <c r="FD23" s="228">
        <f t="shared" ca="1" si="59"/>
        <v>60741.930803865558</v>
      </c>
      <c r="FE23" s="169">
        <f t="shared" si="120"/>
        <v>76</v>
      </c>
      <c r="FF23" s="395">
        <f>IF($B23&lt;=Main!$B$10,0,HLOOKUP(FE23,ReplacementRates!$V$3:$AZ$56,ReplacementRates!$A24-3,1)*IF(Main!$B$29=0,Main!$B$32*$B23,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G23" s="337">
        <f ca="1">FF23*IF($B23=Salary!$B23,Salary!$J23,"")</f>
        <v>43019.179607970975</v>
      </c>
      <c r="FH23" s="338">
        <f ca="1">IF($B23&lt;Main!$B$10,0,(VLOOKUP(FE23,'Survival Probability'!$A$3:$F$98,6)/(1+Main!$B$5)^(OptimumBenefits!FE23-OptimumBenefits!$A23))*(VLOOKUP(FE23,'Survival Probability'!$A$3:$F$98,3)/VLOOKUP($A23,'Survival Probability'!$A$3:$F$98,3)))</f>
        <v>1.2701076031711576</v>
      </c>
      <c r="FI23" s="228">
        <f t="shared" ca="1" si="61"/>
        <v>54638.987102269552</v>
      </c>
      <c r="FJ23" s="169">
        <f t="shared" si="120"/>
        <v>77</v>
      </c>
      <c r="FK23" s="395">
        <f>IF($B23&lt;=Main!$B$10,0,HLOOKUP(FJ23,ReplacementRates!$V$3:$AZ$56,ReplacementRates!$A24-3,1)*IF(Main!$B$29=0,Main!$B$32*$B23,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L23" s="337">
        <f ca="1">FK23*IF($B23=Salary!$B23,Salary!$J23,"")</f>
        <v>43019.179607970975</v>
      </c>
      <c r="FM23" s="338">
        <f ca="1">IF($B23&lt;Main!$B$10,0,(VLOOKUP(FJ23,'Survival Probability'!$A$3:$F$98,6)/(1+Main!$B$5)^(OptimumBenefits!FJ23-OptimumBenefits!$A23))*(VLOOKUP(FJ23,'Survival Probability'!$A$3:$F$98,3)/VLOOKUP($A23,'Survival Probability'!$A$3:$F$98,3)))</f>
        <v>1.1392720334974362</v>
      </c>
      <c r="FN23" s="228">
        <f t="shared" ca="1" si="63"/>
        <v>49010.548231364533</v>
      </c>
      <c r="FO23" s="169">
        <f t="shared" si="120"/>
        <v>78</v>
      </c>
      <c r="FP23" s="395">
        <f>IF($B23&lt;=Main!$B$10,0,HLOOKUP(FO23,ReplacementRates!$V$3:$AZ$56,ReplacementRates!$A24-3,1)*IF(Main!$B$29=0,Main!$B$32*$B23,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Q23" s="337">
        <f ca="1">FP23*IF($B23=Salary!$B23,Salary!$J23,"")</f>
        <v>43019.179607970975</v>
      </c>
      <c r="FR23" s="338">
        <f ca="1">IF($B23&lt;Main!$B$10,0,(VLOOKUP(FO23,'Survival Probability'!$A$3:$F$98,6)/(1+Main!$B$5)^(OptimumBenefits!FO23-OptimumBenefits!$A23))*(VLOOKUP(FO23,'Survival Probability'!$A$3:$F$98,3)/VLOOKUP($A23,'Survival Probability'!$A$3:$F$98,3)))</f>
        <v>1.0187850833043142</v>
      </c>
      <c r="FS23" s="228">
        <f t="shared" ca="1" si="65"/>
        <v>43827.298480589961</v>
      </c>
      <c r="FT23" s="169">
        <f t="shared" si="120"/>
        <v>79</v>
      </c>
      <c r="FU23" s="395">
        <f>IF($B23&lt;=Main!$B$10,0,HLOOKUP(FT23,ReplacementRates!$V$3:$AZ$56,ReplacementRates!$A24-3,1)*IF(Main!$B$29=0,Main!$B$32*$B23,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V23" s="337">
        <f ca="1">FU23*IF($B23=Salary!$B23,Salary!$J23,"")</f>
        <v>43019.179607970975</v>
      </c>
      <c r="FW23" s="338">
        <f ca="1">IF($B23&lt;Main!$B$10,0,(VLOOKUP(FT23,'Survival Probability'!$A$3:$F$98,6)/(1+Main!$B$5)^(OptimumBenefits!FT23-OptimumBenefits!$A23))*(VLOOKUP(FT23,'Survival Probability'!$A$3:$F$98,3)/VLOOKUP($A23,'Survival Probability'!$A$3:$F$98,3)))</f>
        <v>0.90801154480784796</v>
      </c>
      <c r="FX23" s="228">
        <f t="shared" ca="1" si="67"/>
        <v>39061.911732199995</v>
      </c>
      <c r="FY23" s="169">
        <f t="shared" si="120"/>
        <v>80</v>
      </c>
      <c r="FZ23" s="395">
        <f>IF($B23&lt;=Main!$B$10,0,HLOOKUP(FY23,ReplacementRates!$V$3:$AZ$56,ReplacementRates!$A24-3,1)*IF(Main!$B$29=0,Main!$B$32*$B23,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A23" s="337">
        <f ca="1">FZ23*IF($B23=Salary!$B23,Salary!$J23,"")</f>
        <v>43019.179607970975</v>
      </c>
      <c r="GB23" s="338">
        <f ca="1">IF($B23&lt;Main!$B$10,0,(VLOOKUP(FY23,'Survival Probability'!$A$3:$F$98,6)/(1+Main!$B$5)^(OptimumBenefits!FY23-OptimumBenefits!$A23))*(VLOOKUP(FY23,'Survival Probability'!$A$3:$F$98,3)/VLOOKUP($A23,'Survival Probability'!$A$3:$F$98,3)))</f>
        <v>0.80636317931651613</v>
      </c>
      <c r="GC23" s="228">
        <f t="shared" ca="1" si="69"/>
        <v>34689.082440271712</v>
      </c>
      <c r="GD23" s="169">
        <f t="shared" si="120"/>
        <v>81</v>
      </c>
      <c r="GE23" s="395">
        <f>IF($B23&lt;=Main!$B$10,0,HLOOKUP(GD23,ReplacementRates!$V$3:$AZ$56,ReplacementRates!$A24-3,1)*IF(Main!$B$29=0,Main!$B$32*$B23,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F23" s="337">
        <f ca="1">GE23*IF($B23=Salary!$B23,Salary!$J23,"")</f>
        <v>43019.179607970975</v>
      </c>
      <c r="GG23" s="338">
        <f ca="1">IF($B23&lt;Main!$B$10,0,(VLOOKUP(GD23,'Survival Probability'!$A$3:$F$98,6)/(1+Main!$B$5)^(OptimumBenefits!GD23-OptimumBenefits!$A23))*(VLOOKUP(GD23,'Survival Probability'!$A$3:$F$98,3)/VLOOKUP($A23,'Survival Probability'!$A$3:$F$98,3)))</f>
        <v>0.71328619476668398</v>
      </c>
      <c r="GH23" s="228">
        <f t="shared" ca="1" si="71"/>
        <v>30684.986924554145</v>
      </c>
      <c r="GI23" s="169">
        <f t="shared" si="120"/>
        <v>82</v>
      </c>
      <c r="GJ23" s="395">
        <f>IF($B23&lt;=Main!$B$10,0,HLOOKUP(GI23,ReplacementRates!$V$3:$AZ$56,ReplacementRates!$A24-3,1)*IF(Main!$B$29=0,Main!$B$32*$B23,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K23" s="337">
        <f ca="1">GJ23*IF($B23=Salary!$B23,Salary!$J23,"")</f>
        <v>43019.179607970975</v>
      </c>
      <c r="GL23" s="338">
        <f ca="1">IF($B23&lt;Main!$B$10,0,(VLOOKUP(GI23,'Survival Probability'!$A$3:$F$98,6)/(1+Main!$B$5)^(OptimumBenefits!GI23-OptimumBenefits!$A23))*(VLOOKUP(GI23,'Survival Probability'!$A$3:$F$98,3)/VLOOKUP($A23,'Survival Probability'!$A$3:$F$98,3)))</f>
        <v>0.62826038024506692</v>
      </c>
      <c r="GM23" s="228">
        <f t="shared" ca="1" si="73"/>
        <v>27027.246138334674</v>
      </c>
      <c r="GN23" s="384"/>
      <c r="GO23" s="384"/>
      <c r="GP23" s="385"/>
      <c r="GQ23" s="386"/>
      <c r="GR23" s="387"/>
      <c r="GS23" s="384"/>
      <c r="GT23" s="384"/>
      <c r="GU23" s="385"/>
      <c r="GV23" s="386"/>
      <c r="GW23" s="387"/>
      <c r="GX23" s="384"/>
      <c r="GY23" s="384"/>
      <c r="GZ23" s="385"/>
      <c r="HA23" s="386"/>
      <c r="HB23" s="387"/>
      <c r="HC23" s="384"/>
      <c r="HD23" s="384"/>
      <c r="HE23" s="385"/>
      <c r="HF23" s="386"/>
      <c r="HG23" s="387"/>
      <c r="HH23" s="384"/>
      <c r="HI23" s="384"/>
      <c r="HJ23" s="385"/>
      <c r="HK23" s="386"/>
      <c r="HL23" s="387"/>
      <c r="HM23" s="384"/>
      <c r="HN23" s="384"/>
      <c r="HO23" s="385"/>
      <c r="HP23" s="386"/>
      <c r="HQ23" s="387"/>
      <c r="HR23" s="384"/>
      <c r="HS23" s="384"/>
      <c r="HT23" s="385"/>
      <c r="HU23" s="386"/>
      <c r="HV23" s="387"/>
      <c r="HW23" s="384"/>
      <c r="HX23" s="384"/>
      <c r="HY23" s="385"/>
      <c r="HZ23" s="386"/>
      <c r="IA23" s="387"/>
      <c r="IB23" s="384"/>
      <c r="IC23" s="384"/>
      <c r="ID23" s="385"/>
      <c r="IE23" s="386"/>
      <c r="IF23" s="387"/>
      <c r="IG23" s="384"/>
      <c r="IH23" s="384"/>
      <c r="II23" s="385"/>
      <c r="IJ23" s="386"/>
      <c r="IK23" s="387"/>
      <c r="IL23" s="384"/>
      <c r="IM23" s="384"/>
      <c r="IN23" s="385"/>
      <c r="IO23" s="386"/>
      <c r="IP23" s="387"/>
      <c r="IQ23" s="384"/>
      <c r="IR23" s="384"/>
      <c r="IS23" s="385"/>
      <c r="IT23" s="386"/>
      <c r="IU23" s="387"/>
      <c r="IV23" s="384"/>
      <c r="IW23" s="384"/>
      <c r="IX23" s="385"/>
      <c r="IY23" s="386"/>
      <c r="IZ23" s="387"/>
      <c r="JA23" s="384"/>
      <c r="JB23" s="384"/>
      <c r="JC23" s="385"/>
      <c r="JD23" s="386"/>
      <c r="JE23" s="387"/>
      <c r="JF23" s="384"/>
      <c r="JG23" s="384"/>
      <c r="JH23" s="385"/>
      <c r="JI23" s="386"/>
      <c r="JJ23" s="387"/>
      <c r="JK23" s="384"/>
      <c r="JL23" s="384"/>
      <c r="JM23" s="385"/>
      <c r="JN23" s="386"/>
      <c r="JO23" s="387"/>
      <c r="JP23" s="384"/>
      <c r="JQ23" s="384"/>
      <c r="JR23" s="385"/>
      <c r="JS23" s="386"/>
      <c r="JT23" s="387"/>
      <c r="JU23" s="384"/>
      <c r="JV23" s="384"/>
      <c r="JW23" s="385"/>
      <c r="JX23" s="386"/>
      <c r="JY23" s="387"/>
      <c r="JZ23" s="384"/>
      <c r="KA23" s="384"/>
      <c r="KB23" s="385"/>
      <c r="KC23" s="386"/>
      <c r="KD23" s="387"/>
      <c r="KE23" s="384"/>
      <c r="KF23" s="384"/>
      <c r="KG23" s="385"/>
      <c r="KH23" s="386"/>
      <c r="KI23" s="387"/>
    </row>
    <row r="24" spans="1:295">
      <c r="A24" s="172">
        <f t="shared" si="112"/>
        <v>49</v>
      </c>
      <c r="B24" s="172">
        <v>22</v>
      </c>
      <c r="C24" s="383">
        <f t="shared" ca="1" si="0"/>
        <v>64</v>
      </c>
      <c r="D24" s="422">
        <f t="shared" ca="1" si="115"/>
        <v>184735.60150260036</v>
      </c>
      <c r="E24" s="217">
        <v>146297.60823052601</v>
      </c>
      <c r="F24" s="169">
        <f t="shared" si="113"/>
        <v>45</v>
      </c>
      <c r="G24" s="395">
        <f>IF($B24&lt;=Main!$B$10,0,HLOOKUP(F24,ReplacementRates!$V$3:$AZ$56,ReplacementRates!$A25-3,1)*IF(Main!$B$29=0,Main!$B$32*$B24,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H24" s="337">
        <f ca="1">G24*IF($B24=Salary!$B24,Salary!$J24,"")</f>
        <v>0</v>
      </c>
      <c r="I24" s="338">
        <f ca="1">IF($B24&lt;Main!$B$10,0,(VLOOKUP(F24,'Survival Probability'!$A$3:$F$98,6)/(1+Main!$B$5)^(OptimumBenefits!F24-OptimumBenefits!$A24))*(VLOOKUP(F24,'Survival Probability'!$A$3:$F$98,3)/VLOOKUP($A24,'Survival Probability'!$A$3:$F$98,3)))</f>
        <v>18.634976138287936</v>
      </c>
      <c r="J24" s="228">
        <f t="shared" si="116"/>
        <v>0</v>
      </c>
      <c r="K24" s="169">
        <f t="shared" si="114"/>
        <v>46</v>
      </c>
      <c r="L24" s="395">
        <f>IF($B24&lt;=Main!$B$10,0,HLOOKUP(K24,ReplacementRates!$V$3:$AZ$56,ReplacementRates!$A25-3,1)*IF(Main!$B$29=0,Main!$B$32*$B24,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M24" s="337">
        <f ca="1">L24*IF($B24=Salary!$B24,Salary!$J24,"")</f>
        <v>0</v>
      </c>
      <c r="N24" s="338">
        <f ca="1">IF($B24&lt;Main!$B$10,0,(VLOOKUP(K24,'Survival Probability'!$A$3:$F$98,6)/(1+Main!$B$5)^(OptimumBenefits!K24-OptimumBenefits!$A24))*(VLOOKUP(K24,'Survival Probability'!$A$3:$F$98,3)/VLOOKUP($A24,'Survival Probability'!$A$3:$F$98,3)))</f>
        <v>17.320417691618626</v>
      </c>
      <c r="O24" s="228">
        <f t="shared" si="117"/>
        <v>0</v>
      </c>
      <c r="P24" s="169">
        <f t="shared" si="118"/>
        <v>47</v>
      </c>
      <c r="Q24" s="395">
        <f>IF($B24&lt;=Main!$B$10,0,HLOOKUP(P24,ReplacementRates!$V$3:$AZ$56,ReplacementRates!$A25-3,1)*IF(Main!$B$29=0,Main!$B$32*$B24,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R24" s="337">
        <f ca="1">Q24*IF($B24=Salary!$B24,Salary!$J24,"")</f>
        <v>0</v>
      </c>
      <c r="S24" s="338">
        <f ca="1">IF($B24&lt;Main!$B$10,0,(VLOOKUP(P24,'Survival Probability'!$A$3:$F$98,6)/(1+Main!$B$5)^(OptimumBenefits!P24-OptimumBenefits!$A24))*(VLOOKUP(P24,'Survival Probability'!$A$3:$F$98,3)/VLOOKUP($A24,'Survival Probability'!$A$3:$F$98,3)))</f>
        <v>16.092679893429729</v>
      </c>
      <c r="T24" s="228">
        <f t="shared" si="3"/>
        <v>0</v>
      </c>
      <c r="U24" s="169">
        <f t="shared" si="118"/>
        <v>48</v>
      </c>
      <c r="V24" s="395">
        <f>IF($B24&lt;=Main!$B$10,0,HLOOKUP(U24,ReplacementRates!$V$3:$AZ$56,ReplacementRates!$A25-3,1)*IF(Main!$B$29=0,Main!$B$32*$B24,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W24" s="337">
        <f ca="1">V24*IF($B24=Salary!$B24,Salary!$J24,"")</f>
        <v>0</v>
      </c>
      <c r="X24" s="338">
        <f ca="1">IF($B24&lt;Main!$B$10,0,(VLOOKUP(U24,'Survival Probability'!$A$3:$F$98,6)/(1+Main!$B$5)^(OptimumBenefits!U24-OptimumBenefits!$A24))*(VLOOKUP(U24,'Survival Probability'!$A$3:$F$98,3)/VLOOKUP($A24,'Survival Probability'!$A$3:$F$98,3)))</f>
        <v>14.946062848888396</v>
      </c>
      <c r="Y24" s="228">
        <f t="shared" si="5"/>
        <v>0</v>
      </c>
      <c r="Z24" s="169">
        <f t="shared" si="118"/>
        <v>49</v>
      </c>
      <c r="AA24" s="395">
        <f>IF($B24&lt;=Main!$B$10,0,HLOOKUP(Z24,ReplacementRates!$V$3:$AZ$56,ReplacementRates!$A25-3,1)*IF(Main!$B$29=0,Main!$B$32*$B24,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B24" s="337">
        <f ca="1">AA24*IF($B24=Salary!$B24,Salary!$J24,"")</f>
        <v>0</v>
      </c>
      <c r="AC24" s="338">
        <f ca="1">IF($B24&lt;Main!$B$10,0,(VLOOKUP(Z24,'Survival Probability'!$A$3:$F$98,6)/(1+Main!$B$5)^(OptimumBenefits!Z24-OptimumBenefits!$A24))*(VLOOKUP(Z24,'Survival Probability'!$A$3:$F$98,3)/VLOOKUP($A24,'Survival Probability'!$A$3:$F$98,3)))</f>
        <v>13.875239678871043</v>
      </c>
      <c r="AD24" s="228">
        <f t="shared" ca="1" si="7"/>
        <v>0</v>
      </c>
      <c r="AE24" s="169">
        <f t="shared" si="118"/>
        <v>50</v>
      </c>
      <c r="AF24" s="395">
        <f>IF($B24&lt;=Main!$B$10,0,HLOOKUP(AE24,ReplacementRates!$V$3:$AZ$56,ReplacementRates!$A25-3,1)*IF(Main!$B$29=0,Main!$B$32*$B24,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G24" s="337">
        <f ca="1">AF24*IF($B24=Salary!$B24,Salary!$J24,"")</f>
        <v>0</v>
      </c>
      <c r="AH24" s="338">
        <f ca="1">IF($B24&lt;Main!$B$10,0,(VLOOKUP(AE24,'Survival Probability'!$A$3:$F$98,6)/(1+Main!$B$5)^(OptimumBenefits!AE24-OptimumBenefits!$A24))*(VLOOKUP(AE24,'Survival Probability'!$A$3:$F$98,3)/VLOOKUP($A24,'Survival Probability'!$A$3:$F$98,3)))</f>
        <v>12.875239678871036</v>
      </c>
      <c r="AI24" s="228">
        <f t="shared" ca="1" si="9"/>
        <v>0</v>
      </c>
      <c r="AJ24" s="169">
        <f t="shared" si="118"/>
        <v>51</v>
      </c>
      <c r="AK24" s="395">
        <f>IF($B24&lt;=Main!$B$10,0,HLOOKUP(AJ24,ReplacementRates!$V$3:$AZ$56,ReplacementRates!$A25-3,1)*IF(Main!$B$29=0,Main!$B$32*$B24,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L24" s="337">
        <f ca="1">AK24*IF($B24=Salary!$B24,Salary!$J24,"")</f>
        <v>0</v>
      </c>
      <c r="AM24" s="338">
        <f ca="1">IF($B24&lt;Main!$B$10,0,(VLOOKUP(AJ24,'Survival Probability'!$A$3:$F$98,6)/(1+Main!$B$5)^(OptimumBenefits!AJ24-OptimumBenefits!$A24))*(VLOOKUP(AJ24,'Survival Probability'!$A$3:$F$98,3)/VLOOKUP($A24,'Survival Probability'!$A$3:$F$98,3)))</f>
        <v>11.94142037675323</v>
      </c>
      <c r="AN24" s="228">
        <f t="shared" ca="1" si="11"/>
        <v>0</v>
      </c>
      <c r="AO24" s="169">
        <f t="shared" si="118"/>
        <v>52</v>
      </c>
      <c r="AP24" s="395">
        <f>IF($B24&lt;=Main!$B$10,0,HLOOKUP(AO24,ReplacementRates!$V$3:$AZ$56,ReplacementRates!$A25-3,1)*IF(Main!$B$29=0,Main!$B$32*$B24,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Q24" s="337">
        <f ca="1">AP24*IF($B24=Salary!$B24,Salary!$J24,"")</f>
        <v>0</v>
      </c>
      <c r="AR24" s="338">
        <f ca="1">IF($B24&lt;Main!$B$10,0,(VLOOKUP(AO24,'Survival Probability'!$A$3:$F$98,6)/(1+Main!$B$5)^(OptimumBenefits!AO24-OptimumBenefits!$A24))*(VLOOKUP(AO24,'Survival Probability'!$A$3:$F$98,3)/VLOOKUP($A24,'Survival Probability'!$A$3:$F$98,3)))</f>
        <v>11.070040981841077</v>
      </c>
      <c r="AS24" s="228">
        <f t="shared" ca="1" si="13"/>
        <v>0</v>
      </c>
      <c r="AT24" s="169">
        <f t="shared" si="118"/>
        <v>53</v>
      </c>
      <c r="AU24" s="395">
        <f>IF($B24&lt;=Main!$B$10,0,HLOOKUP(AT24,ReplacementRates!$V$3:$AZ$56,ReplacementRates!$A25-3,1)*IF(Main!$B$29=0,Main!$B$32*$B24,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V24" s="337">
        <f ca="1">AU24*IF($B24=Salary!$B24,Salary!$J24,"")</f>
        <v>0</v>
      </c>
      <c r="AW24" s="338">
        <f ca="1">IF($B24&lt;Main!$B$10,0,(VLOOKUP(AT24,'Survival Probability'!$A$3:$F$98,6)/(1+Main!$B$5)^(OptimumBenefits!AT24-OptimumBenefits!$A24))*(VLOOKUP(AT24,'Survival Probability'!$A$3:$F$98,3)/VLOOKUP($A24,'Survival Probability'!$A$3:$F$98,3)))</f>
        <v>10.257003153567629</v>
      </c>
      <c r="AX24" s="228">
        <f t="shared" ca="1" si="15"/>
        <v>0</v>
      </c>
      <c r="AY24" s="169">
        <f t="shared" si="118"/>
        <v>54</v>
      </c>
      <c r="AZ24" s="395">
        <f>IF($B24&lt;=Main!$B$10,0,HLOOKUP(AY24,ReplacementRates!$V$3:$AZ$56,ReplacementRates!$A25-3,1)*IF(Main!$B$29=0,Main!$B$32*$B24,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A24" s="337">
        <f ca="1">AZ24*IF($B24=Salary!$B24,Salary!$J24,"")</f>
        <v>0</v>
      </c>
      <c r="BB24" s="338">
        <f ca="1">IF($B24&lt;Main!$B$10,0,(VLOOKUP(AY24,'Survival Probability'!$A$3:$F$98,6)/(1+Main!$B$5)^(OptimumBenefits!AY24-OptimumBenefits!$A24))*(VLOOKUP(AY24,'Survival Probability'!$A$3:$F$98,3)/VLOOKUP($A24,'Survival Probability'!$A$3:$F$98,3)))</f>
        <v>9.4984817684029732</v>
      </c>
      <c r="BC24" s="228">
        <f t="shared" ca="1" si="17"/>
        <v>0</v>
      </c>
      <c r="BD24" s="169">
        <f t="shared" si="118"/>
        <v>55</v>
      </c>
      <c r="BE24" s="395">
        <f>IF($B24&lt;=Main!$B$10,0,HLOOKUP(BD24,ReplacementRates!$V$3:$AZ$56,ReplacementRates!$A25-3,1)*IF(Main!$B$29=0,Main!$B$32*$B24,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F24" s="337">
        <f ca="1">BE24*IF($B24=Salary!$B24,Salary!$J24,"")</f>
        <v>0</v>
      </c>
      <c r="BG24" s="338">
        <f ca="1">IF($B24&lt;Main!$B$10,0,(VLOOKUP(BD24,'Survival Probability'!$A$3:$F$98,6)/(1+Main!$B$5)^(OptimumBenefits!BD24-OptimumBenefits!$A24))*(VLOOKUP(BD24,'Survival Probability'!$A$3:$F$98,3)/VLOOKUP($A24,'Survival Probability'!$A$3:$F$98,3)))</f>
        <v>8.7909054328086214</v>
      </c>
      <c r="BH24" s="228">
        <f t="shared" ca="1" si="19"/>
        <v>0</v>
      </c>
      <c r="BI24" s="169">
        <f t="shared" si="118"/>
        <v>56</v>
      </c>
      <c r="BJ24" s="395">
        <f>IF($B24&lt;=Main!$B$10,0,HLOOKUP(BI24,ReplacementRates!$V$3:$AZ$56,ReplacementRates!$A25-3,1)*IF(Main!$B$29=0,Main!$B$32*$B24,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K24" s="337">
        <f ca="1">BJ24*IF($B24=Salary!$B24,Salary!$J24,"")</f>
        <v>0</v>
      </c>
      <c r="BL24" s="338">
        <f ca="1">IF($B24&lt;Main!$B$10,0,(VLOOKUP(BI24,'Survival Probability'!$A$3:$F$98,6)/(1+Main!$B$5)^(OptimumBenefits!BI24-OptimumBenefits!$A24))*(VLOOKUP(BI24,'Survival Probability'!$A$3:$F$98,3)/VLOOKUP($A24,'Survival Probability'!$A$3:$F$98,3)))</f>
        <v>8.1309419492748507</v>
      </c>
      <c r="BM24" s="228">
        <f t="shared" ca="1" si="21"/>
        <v>0</v>
      </c>
      <c r="BN24" s="169">
        <f t="shared" si="118"/>
        <v>57</v>
      </c>
      <c r="BO24" s="395">
        <f>IF($B24&lt;=Main!$B$10,0,HLOOKUP(BN24,ReplacementRates!$V$3:$AZ$56,ReplacementRates!$A25-3,1)*IF(Main!$B$29=0,Main!$B$32*$B24,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P24" s="337">
        <f ca="1">BO24*IF($B24=Salary!$B24,Salary!$J24,"")</f>
        <v>0</v>
      </c>
      <c r="BQ24" s="338">
        <f ca="1">IF($B24&lt;Main!$B$10,0,(VLOOKUP(BN24,'Survival Probability'!$A$3:$F$98,6)/(1+Main!$B$5)^(OptimumBenefits!BN24-OptimumBenefits!$A24))*(VLOOKUP(BN24,'Survival Probability'!$A$3:$F$98,3)/VLOOKUP($A24,'Survival Probability'!$A$3:$F$98,3)))</f>
        <v>7.5154781956363799</v>
      </c>
      <c r="BR24" s="228">
        <f t="shared" ca="1" si="23"/>
        <v>0</v>
      </c>
      <c r="BS24" s="169">
        <f t="shared" si="118"/>
        <v>58</v>
      </c>
      <c r="BT24" s="395">
        <f>IF($B24&lt;=Main!$B$10,0,HLOOKUP(BS24,ReplacementRates!$V$3:$AZ$56,ReplacementRates!$A25-3,1)*IF(Main!$B$29=0,Main!$B$32*$B24,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U24" s="337">
        <f ca="1">BT24*IF($B24=Salary!$B24,Salary!$J24,"")</f>
        <v>0</v>
      </c>
      <c r="BV24" s="338">
        <f ca="1">IF($B24&lt;Main!$B$10,0,(VLOOKUP(BS24,'Survival Probability'!$A$3:$F$98,6)/(1+Main!$B$5)^(OptimumBenefits!BS24-OptimumBenefits!$A24))*(VLOOKUP(BS24,'Survival Probability'!$A$3:$F$98,3)/VLOOKUP($A24,'Survival Probability'!$A$3:$F$98,3)))</f>
        <v>6.9416060555240024</v>
      </c>
      <c r="BW24" s="228">
        <f t="shared" ca="1" si="25"/>
        <v>0</v>
      </c>
      <c r="BX24" s="169">
        <f t="shared" si="118"/>
        <v>59</v>
      </c>
      <c r="BY24" s="395">
        <f>IF($B24&lt;=Main!$B$10,0,HLOOKUP(BX24,ReplacementRates!$V$3:$AZ$56,ReplacementRates!$A25-3,1)*IF(Main!$B$29=0,Main!$B$32*$B24,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Z24" s="337">
        <f ca="1">BY24*IF($B24=Salary!$B24,Salary!$J24,"")</f>
        <v>0</v>
      </c>
      <c r="CA24" s="338">
        <f ca="1">IF($B24&lt;Main!$B$10,0,(VLOOKUP(BX24,'Survival Probability'!$A$3:$F$98,6)/(1+Main!$B$5)^(OptimumBenefits!BX24-OptimumBenefits!$A24))*(VLOOKUP(BX24,'Survival Probability'!$A$3:$F$98,3)/VLOOKUP($A24,'Survival Probability'!$A$3:$F$98,3)))</f>
        <v>6.4066051157564674</v>
      </c>
      <c r="CB24" s="228">
        <f t="shared" ca="1" si="27"/>
        <v>0</v>
      </c>
      <c r="CC24" s="169">
        <f t="shared" si="119"/>
        <v>60</v>
      </c>
      <c r="CD24" s="395">
        <f>IF($B24&lt;=Main!$B$10,0,HLOOKUP(CC24,ReplacementRates!$V$3:$AZ$56,ReplacementRates!$A25-3,1)*IF(Main!$B$29=0,Main!$B$32*$B24,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0.23100000000000004</v>
      </c>
      <c r="CE24" s="337">
        <f ca="1">CD24*IF($B24=Salary!$B24,Salary!$J24,"")</f>
        <v>28460.260109216229</v>
      </c>
      <c r="CF24" s="338">
        <f ca="1">IF($B24&lt;Main!$B$10,0,(VLOOKUP(CC24,'Survival Probability'!$A$3:$F$98,6)/(1+Main!$B$5)^(OptimumBenefits!CC24-OptimumBenefits!$A24))*(VLOOKUP(CC24,'Survival Probability'!$A$3:$F$98,3)/VLOOKUP($A24,'Survival Probability'!$A$3:$F$98,3)))</f>
        <v>5.9079313341320558</v>
      </c>
      <c r="CG24" s="228">
        <f t="shared" ca="1" si="29"/>
        <v>168141.26247678717</v>
      </c>
      <c r="CH24" s="169">
        <f t="shared" si="119"/>
        <v>61</v>
      </c>
      <c r="CI24" s="395">
        <f>IF($B24&lt;=Main!$B$10,0,HLOOKUP(CH24,ReplacementRates!$V$3:$AZ$56,ReplacementRates!$A25-3,1)*IF(Main!$B$29=0,Main!$B$32*$B24,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0.26180000000000003</v>
      </c>
      <c r="CJ24" s="337">
        <f ca="1">CI24*IF($B24=Salary!$B24,Salary!$J24,"")</f>
        <v>32254.961457111724</v>
      </c>
      <c r="CK24" s="338">
        <f ca="1">IF($B24&lt;Main!$B$10,0,(VLOOKUP(CH24,'Survival Probability'!$A$3:$F$98,6)/(1+Main!$B$5)^(OptimumBenefits!CH24-OptimumBenefits!$A24))*(VLOOKUP(CH24,'Survival Probability'!$A$3:$F$98,3)/VLOOKUP($A24,'Survival Probability'!$A$3:$F$98,3)))</f>
        <v>5.4432103337969355</v>
      </c>
      <c r="CL24" s="228">
        <f t="shared" ca="1" si="31"/>
        <v>175570.5395195724</v>
      </c>
      <c r="CM24" s="169">
        <f t="shared" si="119"/>
        <v>62</v>
      </c>
      <c r="CN24" s="395">
        <f>IF($B24&lt;=Main!$B$10,0,HLOOKUP(CM24,ReplacementRates!$V$3:$AZ$56,ReplacementRates!$A25-3,1)*IF(Main!$B$29=0,Main!$B$32*$B24,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0.29260000000000003</v>
      </c>
      <c r="CO24" s="337">
        <f ca="1">CN24*IF($B24=Salary!$B24,Salary!$J24,"")</f>
        <v>36049.662805007218</v>
      </c>
      <c r="CP24" s="338">
        <f ca="1">IF($B24&lt;Main!$B$10,0,(VLOOKUP(CM24,'Survival Probability'!$A$3:$F$98,6)/(1+Main!$B$5)^(OptimumBenefits!CM24-OptimumBenefits!$A24))*(VLOOKUP(CM24,'Survival Probability'!$A$3:$F$98,3)/VLOOKUP($A24,'Survival Probability'!$A$3:$F$98,3)))</f>
        <v>5.0105791774329917</v>
      </c>
      <c r="CQ24" s="228">
        <f t="shared" ca="1" si="33"/>
        <v>180629.68980424979</v>
      </c>
      <c r="CR24" s="169">
        <f t="shared" si="119"/>
        <v>63</v>
      </c>
      <c r="CS24" s="395">
        <f>IF($B24&lt;=Main!$B$10,0,HLOOKUP(CR24,ReplacementRates!$V$3:$AZ$56,ReplacementRates!$A25-3,1)*IF(Main!$B$29=0,Main!$B$32*$B24,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0.32340000000000002</v>
      </c>
      <c r="CT24" s="337">
        <f ca="1">CS24*IF($B24=Salary!$B24,Salary!$J24,"")</f>
        <v>39844.364152902715</v>
      </c>
      <c r="CU24" s="338">
        <f ca="1">IF($B24&lt;Main!$B$10,0,(VLOOKUP(CR24,'Survival Probability'!$A$3:$F$98,6)/(1+Main!$B$5)^(OptimumBenefits!CR24-OptimumBenefits!$A24))*(VLOOKUP(CR24,'Survival Probability'!$A$3:$F$98,3)/VLOOKUP($A24,'Survival Probability'!$A$3:$F$98,3)))</f>
        <v>4.6079223002380987</v>
      </c>
      <c r="CV24" s="228">
        <f t="shared" ca="1" si="35"/>
        <v>183599.73411896793</v>
      </c>
      <c r="CW24" s="169">
        <f t="shared" si="119"/>
        <v>64</v>
      </c>
      <c r="CX24" s="395">
        <f>IF($B24&lt;=Main!$B$10,0,HLOOKUP(CW24,ReplacementRates!$V$3:$AZ$56,ReplacementRates!$A25-3,1)*IF(Main!$B$29=0,Main!$B$32*$B24,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0.35420000000000001</v>
      </c>
      <c r="CY24" s="337">
        <f ca="1">CX24*IF($B24=Salary!$B24,Salary!$J24,"")</f>
        <v>43639.065500798213</v>
      </c>
      <c r="CZ24" s="338">
        <f ca="1">IF($B24&lt;Main!$B$10,0,(VLOOKUP(CW24,'Survival Probability'!$A$3:$F$98,6)/(1+Main!$B$5)^(OptimumBenefits!CW24-OptimumBenefits!$A24))*(VLOOKUP(CW24,'Survival Probability'!$A$3:$F$98,3)/VLOOKUP($A24,'Survival Probability'!$A$3:$F$98,3)))</f>
        <v>4.2332620871366116</v>
      </c>
      <c r="DA24" s="228">
        <f t="shared" ca="1" si="37"/>
        <v>184735.60150260036</v>
      </c>
      <c r="DB24" s="169">
        <f t="shared" si="119"/>
        <v>65</v>
      </c>
      <c r="DC24" s="395">
        <f>IF($B24&lt;=Main!$B$10,0,HLOOKUP(DB24,ReplacementRates!$V$3:$AZ$56,ReplacementRates!$A25-3,1)*IF(Main!$B$29=0,Main!$B$32*$B24,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D24" s="337">
        <f ca="1">DC24*IF($B24=Salary!$B24,Salary!$J24,"")</f>
        <v>47433.766848693711</v>
      </c>
      <c r="DE24" s="338">
        <f ca="1">IF($B24&lt;Main!$B$10,0,(VLOOKUP(DB24,'Survival Probability'!$A$3:$F$98,6)/(1+Main!$B$5)^(OptimumBenefits!DB24-OptimumBenefits!$A24))*(VLOOKUP(DB24,'Survival Probability'!$A$3:$F$98,3)/VLOOKUP($A24,'Survival Probability'!$A$3:$F$98,3)))</f>
        <v>3.8847503841344531</v>
      </c>
      <c r="DF24" s="228">
        <f t="shared" ca="1" si="39"/>
        <v>184268.34398640698</v>
      </c>
      <c r="DG24" s="169">
        <f t="shared" si="119"/>
        <v>66</v>
      </c>
      <c r="DH24" s="395">
        <f>IF($B24&lt;=Main!$B$10,0,HLOOKUP(DG24,ReplacementRates!$V$3:$AZ$56,ReplacementRates!$A25-3,1)*IF(Main!$B$29=0,Main!$B$32*$B24,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I24" s="337">
        <f ca="1">DH24*IF($B24=Salary!$B24,Salary!$J24,"")</f>
        <v>47433.766848693711</v>
      </c>
      <c r="DJ24" s="338">
        <f ca="1">IF($B24&lt;Main!$B$10,0,(VLOOKUP(DG24,'Survival Probability'!$A$3:$F$98,6)/(1+Main!$B$5)^(OptimumBenefits!DG24-OptimumBenefits!$A24))*(VLOOKUP(DG24,'Survival Probability'!$A$3:$F$98,3)/VLOOKUP($A24,'Survival Probability'!$A$3:$F$98,3)))</f>
        <v>3.5606663845190352</v>
      </c>
      <c r="DK24" s="228">
        <f t="shared" ca="1" si="41"/>
        <v>168895.81910925711</v>
      </c>
      <c r="DL24" s="169">
        <f t="shared" si="119"/>
        <v>67</v>
      </c>
      <c r="DM24" s="395">
        <f>IF($B24&lt;=Main!$B$10,0,HLOOKUP(DL24,ReplacementRates!$V$3:$AZ$56,ReplacementRates!$A25-3,1)*IF(Main!$B$29=0,Main!$B$32*$B24,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N24" s="337">
        <f ca="1">DM24*IF($B24=Salary!$B24,Salary!$J24,"")</f>
        <v>47433.766848693711</v>
      </c>
      <c r="DO24" s="338">
        <f ca="1">IF($B24&lt;Main!$B$10,0,(VLOOKUP(DL24,'Survival Probability'!$A$3:$F$98,6)/(1+Main!$B$5)^(OptimumBenefits!DL24-OptimumBenefits!$A24))*(VLOOKUP(DL24,'Survival Probability'!$A$3:$F$98,3)/VLOOKUP($A24,'Survival Probability'!$A$3:$F$98,3)))</f>
        <v>3.2594038627861304</v>
      </c>
      <c r="DP24" s="228">
        <f t="shared" ca="1" si="43"/>
        <v>154605.80289312897</v>
      </c>
      <c r="DQ24" s="169">
        <f t="shared" si="119"/>
        <v>68</v>
      </c>
      <c r="DR24" s="395">
        <f>IF($B24&lt;=Main!$B$10,0,HLOOKUP(DQ24,ReplacementRates!$V$3:$AZ$56,ReplacementRates!$A25-3,1)*IF(Main!$B$29=0,Main!$B$32*$B24,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S24" s="337">
        <f ca="1">DR24*IF($B24=Salary!$B24,Salary!$J24,"")</f>
        <v>47433.766848693711</v>
      </c>
      <c r="DT24" s="338">
        <f ca="1">IF($B24&lt;Main!$B$10,0,(VLOOKUP(DQ24,'Survival Probability'!$A$3:$F$98,6)/(1+Main!$B$5)^(OptimumBenefits!DQ24-OptimumBenefits!$A24))*(VLOOKUP(DQ24,'Survival Probability'!$A$3:$F$98,3)/VLOOKUP($A24,'Survival Probability'!$A$3:$F$98,3)))</f>
        <v>2.9794705960892389</v>
      </c>
      <c r="DU24" s="228">
        <f t="shared" ca="1" si="45"/>
        <v>141327.51358743542</v>
      </c>
      <c r="DV24" s="169">
        <f t="shared" si="119"/>
        <v>69</v>
      </c>
      <c r="DW24" s="395">
        <f>IF($B24&lt;=Main!$B$10,0,HLOOKUP(DV24,ReplacementRates!$V$3:$AZ$56,ReplacementRates!$A25-3,1)*IF(Main!$B$29=0,Main!$B$32*$B24,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X24" s="337">
        <f ca="1">DW24*IF($B24=Salary!$B24,Salary!$J24,"")</f>
        <v>47433.766848693711</v>
      </c>
      <c r="DY24" s="338">
        <f ca="1">IF($B24&lt;Main!$B$10,0,(VLOOKUP(DV24,'Survival Probability'!$A$3:$F$98,6)/(1+Main!$B$5)^(OptimumBenefits!DV24-OptimumBenefits!$A24))*(VLOOKUP(DV24,'Survival Probability'!$A$3:$F$98,3)/VLOOKUP($A24,'Survival Probability'!$A$3:$F$98,3)))</f>
        <v>2.7194779233237423</v>
      </c>
      <c r="DZ24" s="228">
        <f t="shared" ca="1" si="47"/>
        <v>128995.08176510815</v>
      </c>
      <c r="EA24" s="169">
        <f t="shared" si="119"/>
        <v>70</v>
      </c>
      <c r="EB24" s="395">
        <f>IF($B24&lt;=Main!$B$10,0,HLOOKUP(EA24,ReplacementRates!$V$3:$AZ$56,ReplacementRates!$A25-3,1)*IF(Main!$B$29=0,Main!$B$32*$B24,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C24" s="337">
        <f ca="1">EB24*IF($B24=Salary!$B24,Salary!$J24,"")</f>
        <v>47433.766848693711</v>
      </c>
      <c r="ED24" s="338">
        <f ca="1">IF($B24&lt;Main!$B$10,0,(VLOOKUP(EA24,'Survival Probability'!$A$3:$F$98,6)/(1+Main!$B$5)^(OptimumBenefits!EA24-OptimumBenefits!$A24))*(VLOOKUP(EA24,'Survival Probability'!$A$3:$F$98,3)/VLOOKUP($A24,'Survival Probability'!$A$3:$F$98,3)))</f>
        <v>2.4781348220905133</v>
      </c>
      <c r="EE24" s="228">
        <f t="shared" ca="1" si="49"/>
        <v>117547.26937067047</v>
      </c>
      <c r="EF24" s="169">
        <f t="shared" si="119"/>
        <v>71</v>
      </c>
      <c r="EG24" s="395">
        <f>IF($B24&lt;=Main!$B$10,0,HLOOKUP(EF24,ReplacementRates!$V$3:$AZ$56,ReplacementRates!$A25-3,1)*IF(Main!$B$29=0,Main!$B$32*$B24,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H24" s="337">
        <f ca="1">EG24*IF($B24=Salary!$B24,Salary!$J24,"")</f>
        <v>47433.766848693711</v>
      </c>
      <c r="EI24" s="338">
        <f ca="1">IF($B24&lt;Main!$B$10,0,(VLOOKUP(EF24,'Survival Probability'!$A$3:$F$98,6)/(1+Main!$B$5)^(OptimumBenefits!EF24-OptimumBenefits!$A24))*(VLOOKUP(EF24,'Survival Probability'!$A$3:$F$98,3)/VLOOKUP($A24,'Survival Probability'!$A$3:$F$98,3)))</f>
        <v>2.2542418154985397</v>
      </c>
      <c r="EJ24" s="228">
        <f t="shared" ca="1" si="51"/>
        <v>106927.18069693376</v>
      </c>
      <c r="EK24" s="169">
        <f t="shared" si="119"/>
        <v>72</v>
      </c>
      <c r="EL24" s="395">
        <f>IF($B24&lt;=Main!$B$10,0,HLOOKUP(EK24,ReplacementRates!$V$3:$AZ$56,ReplacementRates!$A25-3,1)*IF(Main!$B$29=0,Main!$B$32*$B24,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M24" s="337">
        <f ca="1">EL24*IF($B24=Salary!$B24,Salary!$J24,"")</f>
        <v>47433.766848693711</v>
      </c>
      <c r="EN24" s="338">
        <f ca="1">IF($B24&lt;Main!$B$10,0,(VLOOKUP(EK24,'Survival Probability'!$A$3:$F$98,6)/(1+Main!$B$5)^(OptimumBenefits!EK24-OptimumBenefits!$A24))*(VLOOKUP(EK24,'Survival Probability'!$A$3:$F$98,3)/VLOOKUP($A24,'Survival Probability'!$A$3:$F$98,3)))</f>
        <v>2.0466815172122046</v>
      </c>
      <c r="EO24" s="228">
        <f t="shared" ca="1" si="53"/>
        <v>97081.813900974419</v>
      </c>
      <c r="EP24" s="169">
        <f t="shared" si="120"/>
        <v>73</v>
      </c>
      <c r="EQ24" s="395">
        <f>IF($B24&lt;=Main!$B$10,0,HLOOKUP(EP24,ReplacementRates!$V$3:$AZ$56,ReplacementRates!$A25-3,1)*IF(Main!$B$29=0,Main!$B$32*$B24,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R24" s="337">
        <f ca="1">EQ24*IF($B24=Salary!$B24,Salary!$J24,"")</f>
        <v>47433.766848693711</v>
      </c>
      <c r="ES24" s="338">
        <f ca="1">IF($B24&lt;Main!$B$10,0,(VLOOKUP(EP24,'Survival Probability'!$A$3:$F$98,6)/(1+Main!$B$5)^(OptimumBenefits!EP24-OptimumBenefits!$A24))*(VLOOKUP(EP24,'Survival Probability'!$A$3:$F$98,3)/VLOOKUP($A24,'Survival Probability'!$A$3:$F$98,3)))</f>
        <v>1.8544168692462093</v>
      </c>
      <c r="ET24" s="228">
        <f t="shared" ca="1" si="55"/>
        <v>87961.977416109221</v>
      </c>
      <c r="EU24" s="169">
        <f t="shared" si="120"/>
        <v>74</v>
      </c>
      <c r="EV24" s="395">
        <f>IF($B24&lt;=Main!$B$10,0,HLOOKUP(EU24,ReplacementRates!$V$3:$AZ$56,ReplacementRates!$A25-3,1)*IF(Main!$B$29=0,Main!$B$32*$B24,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W24" s="337">
        <f ca="1">EV24*IF($B24=Salary!$B24,Salary!$J24,"")</f>
        <v>47433.766848693711</v>
      </c>
      <c r="EX24" s="338">
        <f ca="1">IF($B24&lt;Main!$B$10,0,(VLOOKUP(EU24,'Survival Probability'!$A$3:$F$98,6)/(1+Main!$B$5)^(OptimumBenefits!EU24-OptimumBenefits!$A24))*(VLOOKUP(EU24,'Survival Probability'!$A$3:$F$98,3)/VLOOKUP($A24,'Survival Probability'!$A$3:$F$98,3)))</f>
        <v>1.6764806426758119</v>
      </c>
      <c r="EY24" s="228">
        <f t="shared" ca="1" si="57"/>
        <v>79521.791931032654</v>
      </c>
      <c r="EZ24" s="169">
        <f t="shared" si="120"/>
        <v>75</v>
      </c>
      <c r="FA24" s="395">
        <f>IF($B24&lt;=Main!$B$10,0,HLOOKUP(EZ24,ReplacementRates!$V$3:$AZ$56,ReplacementRates!$A25-3,1)*IF(Main!$B$29=0,Main!$B$32*$B24,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B24" s="337">
        <f ca="1">FA24*IF($B24=Salary!$B24,Salary!$J24,"")</f>
        <v>47433.766848693711</v>
      </c>
      <c r="FC24" s="338">
        <f ca="1">IF($B24&lt;Main!$B$10,0,(VLOOKUP(EZ24,'Survival Probability'!$A$3:$F$98,6)/(1+Main!$B$5)^(OptimumBenefits!EZ24-OptimumBenefits!$A24))*(VLOOKUP(EZ24,'Survival Probability'!$A$3:$F$98,3)/VLOOKUP($A24,'Survival Probability'!$A$3:$F$98,3)))</f>
        <v>1.5119736705606199</v>
      </c>
      <c r="FD24" s="228">
        <f t="shared" ca="1" si="59"/>
        <v>71718.606570736083</v>
      </c>
      <c r="FE24" s="169">
        <f t="shared" si="120"/>
        <v>76</v>
      </c>
      <c r="FF24" s="395">
        <f>IF($B24&lt;=Main!$B$10,0,HLOOKUP(FE24,ReplacementRates!$V$3:$AZ$56,ReplacementRates!$A25-3,1)*IF(Main!$B$29=0,Main!$B$32*$B24,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G24" s="337">
        <f ca="1">FF24*IF($B24=Salary!$B24,Salary!$J24,"")</f>
        <v>47433.766848693711</v>
      </c>
      <c r="FH24" s="338">
        <f ca="1">IF($B24&lt;Main!$B$10,0,(VLOOKUP(FE24,'Survival Probability'!$A$3:$F$98,6)/(1+Main!$B$5)^(OptimumBenefits!FE24-OptimumBenefits!$A24))*(VLOOKUP(FE24,'Survival Probability'!$A$3:$F$98,3)/VLOOKUP($A24,'Survival Probability'!$A$3:$F$98,3)))</f>
        <v>1.3600606498908896</v>
      </c>
      <c r="FI24" s="228">
        <f t="shared" ca="1" si="61"/>
        <v>64512.799767007302</v>
      </c>
      <c r="FJ24" s="169">
        <f t="shared" si="120"/>
        <v>77</v>
      </c>
      <c r="FK24" s="395">
        <f>IF($B24&lt;=Main!$B$10,0,HLOOKUP(FJ24,ReplacementRates!$V$3:$AZ$56,ReplacementRates!$A25-3,1)*IF(Main!$B$29=0,Main!$B$32*$B24,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L24" s="337">
        <f ca="1">FK24*IF($B24=Salary!$B24,Salary!$J24,"")</f>
        <v>47433.766848693711</v>
      </c>
      <c r="FM24" s="338">
        <f ca="1">IF($B24&lt;Main!$B$10,0,(VLOOKUP(FJ24,'Survival Probability'!$A$3:$F$98,6)/(1+Main!$B$5)^(OptimumBenefits!FJ24-OptimumBenefits!$A24))*(VLOOKUP(FJ24,'Survival Probability'!$A$3:$F$98,3)/VLOOKUP($A24,'Survival Probability'!$A$3:$F$98,3)))</f>
        <v>1.2199588904218484</v>
      </c>
      <c r="FN24" s="228">
        <f t="shared" ca="1" si="63"/>
        <v>57867.245573261032</v>
      </c>
      <c r="FO24" s="169">
        <f t="shared" si="120"/>
        <v>78</v>
      </c>
      <c r="FP24" s="395">
        <f>IF($B24&lt;=Main!$B$10,0,HLOOKUP(FO24,ReplacementRates!$V$3:$AZ$56,ReplacementRates!$A25-3,1)*IF(Main!$B$29=0,Main!$B$32*$B24,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Q24" s="337">
        <f ca="1">FP24*IF($B24=Salary!$B24,Salary!$J24,"")</f>
        <v>47433.766848693711</v>
      </c>
      <c r="FR24" s="338">
        <f ca="1">IF($B24&lt;Main!$B$10,0,(VLOOKUP(FO24,'Survival Probability'!$A$3:$F$98,6)/(1+Main!$B$5)^(OptimumBenefits!FO24-OptimumBenefits!$A24))*(VLOOKUP(FO24,'Survival Probability'!$A$3:$F$98,3)/VLOOKUP($A24,'Survival Probability'!$A$3:$F$98,3)))</f>
        <v>1.0909386724703258</v>
      </c>
      <c r="FS24" s="228">
        <f t="shared" ca="1" si="65"/>
        <v>51747.330636180865</v>
      </c>
      <c r="FT24" s="169">
        <f t="shared" si="120"/>
        <v>79</v>
      </c>
      <c r="FU24" s="395">
        <f>IF($B24&lt;=Main!$B$10,0,HLOOKUP(FT24,ReplacementRates!$V$3:$AZ$56,ReplacementRates!$A25-3,1)*IF(Main!$B$29=0,Main!$B$32*$B24,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V24" s="337">
        <f ca="1">FU24*IF($B24=Salary!$B24,Salary!$J24,"")</f>
        <v>47433.766848693711</v>
      </c>
      <c r="FW24" s="338">
        <f ca="1">IF($B24&lt;Main!$B$10,0,(VLOOKUP(FT24,'Survival Probability'!$A$3:$F$98,6)/(1+Main!$B$5)^(OptimumBenefits!FT24-OptimumBenefits!$A24))*(VLOOKUP(FT24,'Survival Probability'!$A$3:$F$98,3)/VLOOKUP($A24,'Survival Probability'!$A$3:$F$98,3)))</f>
        <v>0.97231980082349989</v>
      </c>
      <c r="FX24" s="228">
        <f t="shared" ca="1" si="67"/>
        <v>46120.790734630202</v>
      </c>
      <c r="FY24" s="169">
        <f t="shared" si="120"/>
        <v>80</v>
      </c>
      <c r="FZ24" s="395">
        <f>IF($B24&lt;=Main!$B$10,0,HLOOKUP(FY24,ReplacementRates!$V$3:$AZ$56,ReplacementRates!$A25-3,1)*IF(Main!$B$29=0,Main!$B$32*$B24,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A24" s="337">
        <f ca="1">FZ24*IF($B24=Salary!$B24,Salary!$J24,"")</f>
        <v>47433.766848693711</v>
      </c>
      <c r="GB24" s="338">
        <f ca="1">IF($B24&lt;Main!$B$10,0,(VLOOKUP(FY24,'Survival Probability'!$A$3:$F$98,6)/(1+Main!$B$5)^(OptimumBenefits!FY24-OptimumBenefits!$A24))*(VLOOKUP(FY24,'Survival Probability'!$A$3:$F$98,3)/VLOOKUP($A24,'Survival Probability'!$A$3:$F$98,3)))</f>
        <v>0.86347237586098857</v>
      </c>
      <c r="GC24" s="228">
        <f t="shared" ca="1" si="69"/>
        <v>40957.747356877757</v>
      </c>
      <c r="GD24" s="169">
        <f t="shared" si="120"/>
        <v>81</v>
      </c>
      <c r="GE24" s="395">
        <f>IF($B24&lt;=Main!$B$10,0,HLOOKUP(GD24,ReplacementRates!$V$3:$AZ$56,ReplacementRates!$A25-3,1)*IF(Main!$B$29=0,Main!$B$32*$B24,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F24" s="337">
        <f ca="1">GE24*IF($B24=Salary!$B24,Salary!$J24,"")</f>
        <v>47433.766848693711</v>
      </c>
      <c r="GG24" s="338">
        <f ca="1">IF($B24&lt;Main!$B$10,0,(VLOOKUP(GD24,'Survival Probability'!$A$3:$F$98,6)/(1+Main!$B$5)^(OptimumBenefits!GD24-OptimumBenefits!$A24))*(VLOOKUP(GD24,'Survival Probability'!$A$3:$F$98,3)/VLOOKUP($A24,'Survival Probability'!$A$3:$F$98,3)))</f>
        <v>0.76380338420968041</v>
      </c>
      <c r="GH24" s="228">
        <f t="shared" ca="1" si="71"/>
        <v>36230.071644845208</v>
      </c>
      <c r="GI24" s="169">
        <f t="shared" si="120"/>
        <v>82</v>
      </c>
      <c r="GJ24" s="395">
        <f>IF($B24&lt;=Main!$B$10,0,HLOOKUP(GI24,ReplacementRates!$V$3:$AZ$56,ReplacementRates!$A25-3,1)*IF(Main!$B$29=0,Main!$B$32*$B24,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K24" s="337">
        <f ca="1">GJ24*IF($B24=Salary!$B24,Salary!$J24,"")</f>
        <v>47433.766848693711</v>
      </c>
      <c r="GL24" s="338">
        <f ca="1">IF($B24&lt;Main!$B$10,0,(VLOOKUP(GI24,'Survival Probability'!$A$3:$F$98,6)/(1+Main!$B$5)^(OptimumBenefits!GI24-OptimumBenefits!$A24))*(VLOOKUP(GI24,'Survival Probability'!$A$3:$F$98,3)/VLOOKUP($A24,'Survival Probability'!$A$3:$F$98,3)))</f>
        <v>0.67275577197033432</v>
      </c>
      <c r="GM24" s="228">
        <f t="shared" ca="1" si="73"/>
        <v>31911.34043375379</v>
      </c>
      <c r="GN24" s="384"/>
      <c r="GO24" s="384"/>
      <c r="GP24" s="385"/>
      <c r="GQ24" s="386"/>
      <c r="GR24" s="387"/>
      <c r="GS24" s="384"/>
      <c r="GT24" s="384"/>
      <c r="GU24" s="385"/>
      <c r="GV24" s="386"/>
      <c r="GW24" s="387"/>
      <c r="GX24" s="384"/>
      <c r="GY24" s="384"/>
      <c r="GZ24" s="385"/>
      <c r="HA24" s="386"/>
      <c r="HB24" s="387"/>
      <c r="HC24" s="384"/>
      <c r="HD24" s="384"/>
      <c r="HE24" s="385"/>
      <c r="HF24" s="386"/>
      <c r="HG24" s="387"/>
      <c r="HH24" s="384"/>
      <c r="HI24" s="384"/>
      <c r="HJ24" s="385"/>
      <c r="HK24" s="386"/>
      <c r="HL24" s="387"/>
      <c r="HM24" s="384"/>
      <c r="HN24" s="384"/>
      <c r="HO24" s="385"/>
      <c r="HP24" s="386"/>
      <c r="HQ24" s="387"/>
      <c r="HR24" s="384"/>
      <c r="HS24" s="384"/>
      <c r="HT24" s="385"/>
      <c r="HU24" s="386"/>
      <c r="HV24" s="387"/>
      <c r="HW24" s="384"/>
      <c r="HX24" s="384"/>
      <c r="HY24" s="385"/>
      <c r="HZ24" s="386"/>
      <c r="IA24" s="387"/>
      <c r="IB24" s="384"/>
      <c r="IC24" s="384"/>
      <c r="ID24" s="385"/>
      <c r="IE24" s="386"/>
      <c r="IF24" s="387"/>
      <c r="IG24" s="384"/>
      <c r="IH24" s="384"/>
      <c r="II24" s="385"/>
      <c r="IJ24" s="386"/>
      <c r="IK24" s="387"/>
      <c r="IL24" s="384"/>
      <c r="IM24" s="384"/>
      <c r="IN24" s="385"/>
      <c r="IO24" s="386"/>
      <c r="IP24" s="387"/>
      <c r="IQ24" s="384"/>
      <c r="IR24" s="384"/>
      <c r="IS24" s="385"/>
      <c r="IT24" s="386"/>
      <c r="IU24" s="387"/>
      <c r="IV24" s="384"/>
      <c r="IW24" s="384"/>
      <c r="IX24" s="385"/>
      <c r="IY24" s="386"/>
      <c r="IZ24" s="387"/>
      <c r="JA24" s="384"/>
      <c r="JB24" s="384"/>
      <c r="JC24" s="385"/>
      <c r="JD24" s="386"/>
      <c r="JE24" s="387"/>
      <c r="JF24" s="384"/>
      <c r="JG24" s="384"/>
      <c r="JH24" s="385"/>
      <c r="JI24" s="386"/>
      <c r="JJ24" s="387"/>
      <c r="JK24" s="384"/>
      <c r="JL24" s="384"/>
      <c r="JM24" s="385"/>
      <c r="JN24" s="386"/>
      <c r="JO24" s="387"/>
      <c r="JP24" s="384"/>
      <c r="JQ24" s="384"/>
      <c r="JR24" s="385"/>
      <c r="JS24" s="386"/>
      <c r="JT24" s="387"/>
      <c r="JU24" s="384"/>
      <c r="JV24" s="384"/>
      <c r="JW24" s="385"/>
      <c r="JX24" s="386"/>
      <c r="JY24" s="387"/>
      <c r="JZ24" s="384"/>
      <c r="KA24" s="384"/>
      <c r="KB24" s="385"/>
      <c r="KC24" s="386"/>
      <c r="KD24" s="387"/>
      <c r="KE24" s="384"/>
      <c r="KF24" s="384"/>
      <c r="KG24" s="385"/>
      <c r="KH24" s="386"/>
      <c r="KI24" s="387"/>
    </row>
    <row r="25" spans="1:295">
      <c r="A25" s="172">
        <f t="shared" si="112"/>
        <v>50</v>
      </c>
      <c r="B25" s="172">
        <v>23</v>
      </c>
      <c r="C25" s="383">
        <f t="shared" ca="1" si="0"/>
        <v>64</v>
      </c>
      <c r="D25" s="422">
        <f t="shared" ca="1" si="115"/>
        <v>217678.237361154</v>
      </c>
      <c r="E25" s="217">
        <v>173682.82468977419</v>
      </c>
      <c r="F25" s="169">
        <f t="shared" si="113"/>
        <v>45</v>
      </c>
      <c r="G25" s="395">
        <f>IF($B25&lt;=Main!$B$10,0,HLOOKUP(F25,ReplacementRates!$V$3:$AZ$56,ReplacementRates!$A26-3,1)*IF(Main!$B$29=0,Main!$B$32*$B25,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H25" s="337">
        <f ca="1">G25*IF($B25=Salary!$B25,Salary!$J25,"")</f>
        <v>0</v>
      </c>
      <c r="I25" s="338">
        <f ca="1">IF($B25&lt;Main!$B$10,0,(VLOOKUP(F25,'Survival Probability'!$A$3:$F$98,6)/(1+Main!$B$5)^(OptimumBenefits!F25-OptimumBenefits!$A25))*(VLOOKUP(F25,'Survival Probability'!$A$3:$F$98,3)/VLOOKUP($A25,'Survival Probability'!$A$3:$F$98,3)))</f>
        <v>19.955655335058626</v>
      </c>
      <c r="J25" s="228">
        <f t="shared" si="116"/>
        <v>0</v>
      </c>
      <c r="K25" s="169">
        <f t="shared" si="114"/>
        <v>46</v>
      </c>
      <c r="L25" s="395">
        <f>IF($B25&lt;=Main!$B$10,0,HLOOKUP(K25,ReplacementRates!$V$3:$AZ$56,ReplacementRates!$A26-3,1)*IF(Main!$B$29=0,Main!$B$32*$B25,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M25" s="337">
        <f ca="1">L25*IF($B25=Salary!$B25,Salary!$J25,"")</f>
        <v>0</v>
      </c>
      <c r="N25" s="338">
        <f ca="1">IF($B25&lt;Main!$B$10,0,(VLOOKUP(K25,'Survival Probability'!$A$3:$F$98,6)/(1+Main!$B$5)^(OptimumBenefits!K25-OptimumBenefits!$A25))*(VLOOKUP(K25,'Survival Probability'!$A$3:$F$98,3)/VLOOKUP($A25,'Survival Probability'!$A$3:$F$98,3)))</f>
        <v>18.547932830621178</v>
      </c>
      <c r="O25" s="228">
        <f t="shared" si="117"/>
        <v>0</v>
      </c>
      <c r="P25" s="169">
        <f t="shared" si="118"/>
        <v>47</v>
      </c>
      <c r="Q25" s="395">
        <f>IF($B25&lt;=Main!$B$10,0,HLOOKUP(P25,ReplacementRates!$V$3:$AZ$56,ReplacementRates!$A26-3,1)*IF(Main!$B$29=0,Main!$B$32*$B25,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R25" s="337">
        <f ca="1">Q25*IF($B25=Salary!$B25,Salary!$J25,"")</f>
        <v>0</v>
      </c>
      <c r="S25" s="338">
        <f ca="1">IF($B25&lt;Main!$B$10,0,(VLOOKUP(P25,'Survival Probability'!$A$3:$F$98,6)/(1+Main!$B$5)^(OptimumBenefits!P25-OptimumBenefits!$A25))*(VLOOKUP(P25,'Survival Probability'!$A$3:$F$98,3)/VLOOKUP($A25,'Survival Probability'!$A$3:$F$98,3)))</f>
        <v>17.233184039924186</v>
      </c>
      <c r="T25" s="228">
        <f t="shared" si="3"/>
        <v>0</v>
      </c>
      <c r="U25" s="169">
        <f t="shared" si="118"/>
        <v>48</v>
      </c>
      <c r="V25" s="395">
        <f>IF($B25&lt;=Main!$B$10,0,HLOOKUP(U25,ReplacementRates!$V$3:$AZ$56,ReplacementRates!$A26-3,1)*IF(Main!$B$29=0,Main!$B$32*$B25,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W25" s="337">
        <f ca="1">V25*IF($B25=Salary!$B25,Salary!$J25,"")</f>
        <v>0</v>
      </c>
      <c r="X25" s="338">
        <f ca="1">IF($B25&lt;Main!$B$10,0,(VLOOKUP(U25,'Survival Probability'!$A$3:$F$98,6)/(1+Main!$B$5)^(OptimumBenefits!U25-OptimumBenefits!$A25))*(VLOOKUP(U25,'Survival Probability'!$A$3:$F$98,3)/VLOOKUP($A25,'Survival Probability'!$A$3:$F$98,3)))</f>
        <v>16.005305110948395</v>
      </c>
      <c r="Y25" s="228">
        <f t="shared" si="5"/>
        <v>0</v>
      </c>
      <c r="Z25" s="169">
        <f t="shared" si="118"/>
        <v>49</v>
      </c>
      <c r="AA25" s="395">
        <f>IF($B25&lt;=Main!$B$10,0,HLOOKUP(Z25,ReplacementRates!$V$3:$AZ$56,ReplacementRates!$A26-3,1)*IF(Main!$B$29=0,Main!$B$32*$B25,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B25" s="337">
        <f ca="1">AA25*IF($B25=Salary!$B25,Salary!$J25,"")</f>
        <v>0</v>
      </c>
      <c r="AC25" s="338">
        <f ca="1">IF($B25&lt;Main!$B$10,0,(VLOOKUP(Z25,'Survival Probability'!$A$3:$F$98,6)/(1+Main!$B$5)^(OptimumBenefits!Z25-OptimumBenefits!$A25))*(VLOOKUP(Z25,'Survival Probability'!$A$3:$F$98,3)/VLOOKUP($A25,'Survival Probability'!$A$3:$F$98,3)))</f>
        <v>14.858591643376204</v>
      </c>
      <c r="AD25" s="228">
        <f t="shared" si="7"/>
        <v>0</v>
      </c>
      <c r="AE25" s="169">
        <f t="shared" si="118"/>
        <v>50</v>
      </c>
      <c r="AF25" s="395">
        <f>IF($B25&lt;=Main!$B$10,0,HLOOKUP(AE25,ReplacementRates!$V$3:$AZ$56,ReplacementRates!$A26-3,1)*IF(Main!$B$29=0,Main!$B$32*$B25,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G25" s="337">
        <f ca="1">AF25*IF($B25=Salary!$B25,Salary!$J25,"")</f>
        <v>0</v>
      </c>
      <c r="AH25" s="338">
        <f ca="1">IF($B25&lt;Main!$B$10,0,(VLOOKUP(AE25,'Survival Probability'!$A$3:$F$98,6)/(1+Main!$B$5)^(OptimumBenefits!AE25-OptimumBenefits!$A25))*(VLOOKUP(AE25,'Survival Probability'!$A$3:$F$98,3)/VLOOKUP($A25,'Survival Probability'!$A$3:$F$98,3)))</f>
        <v>13.787720653954473</v>
      </c>
      <c r="AI25" s="228">
        <f t="shared" ca="1" si="9"/>
        <v>0</v>
      </c>
      <c r="AJ25" s="169">
        <f t="shared" si="118"/>
        <v>51</v>
      </c>
      <c r="AK25" s="395">
        <f>IF($B25&lt;=Main!$B$10,0,HLOOKUP(AJ25,ReplacementRates!$V$3:$AZ$56,ReplacementRates!$A26-3,1)*IF(Main!$B$29=0,Main!$B$32*$B25,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L25" s="337">
        <f ca="1">AK25*IF($B25=Salary!$B25,Salary!$J25,"")</f>
        <v>0</v>
      </c>
      <c r="AM25" s="338">
        <f ca="1">IF($B25&lt;Main!$B$10,0,(VLOOKUP(AJ25,'Survival Probability'!$A$3:$F$98,6)/(1+Main!$B$5)^(OptimumBenefits!AJ25-OptimumBenefits!$A25))*(VLOOKUP(AJ25,'Survival Probability'!$A$3:$F$98,3)/VLOOKUP($A25,'Survival Probability'!$A$3:$F$98,3)))</f>
        <v>12.787720653954471</v>
      </c>
      <c r="AN25" s="228">
        <f t="shared" ca="1" si="11"/>
        <v>0</v>
      </c>
      <c r="AO25" s="169">
        <f t="shared" si="118"/>
        <v>52</v>
      </c>
      <c r="AP25" s="395">
        <f>IF($B25&lt;=Main!$B$10,0,HLOOKUP(AO25,ReplacementRates!$V$3:$AZ$56,ReplacementRates!$A26-3,1)*IF(Main!$B$29=0,Main!$B$32*$B25,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Q25" s="337">
        <f ca="1">AP25*IF($B25=Salary!$B25,Salary!$J25,"")</f>
        <v>0</v>
      </c>
      <c r="AR25" s="338">
        <f ca="1">IF($B25&lt;Main!$B$10,0,(VLOOKUP(AO25,'Survival Probability'!$A$3:$F$98,6)/(1+Main!$B$5)^(OptimumBenefits!AO25-OptimumBenefits!$A25))*(VLOOKUP(AO25,'Survival Probability'!$A$3:$F$98,3)/VLOOKUP($A25,'Survival Probability'!$A$3:$F$98,3)))</f>
        <v>11.854585739163191</v>
      </c>
      <c r="AS25" s="228">
        <f t="shared" ca="1" si="13"/>
        <v>0</v>
      </c>
      <c r="AT25" s="169">
        <f t="shared" si="118"/>
        <v>53</v>
      </c>
      <c r="AU25" s="395">
        <f>IF($B25&lt;=Main!$B$10,0,HLOOKUP(AT25,ReplacementRates!$V$3:$AZ$56,ReplacementRates!$A26-3,1)*IF(Main!$B$29=0,Main!$B$32*$B25,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V25" s="337">
        <f ca="1">AU25*IF($B25=Salary!$B25,Salary!$J25,"")</f>
        <v>0</v>
      </c>
      <c r="AW25" s="338">
        <f ca="1">IF($B25&lt;Main!$B$10,0,(VLOOKUP(AT25,'Survival Probability'!$A$3:$F$98,6)/(1+Main!$B$5)^(OptimumBenefits!AT25-OptimumBenefits!$A25))*(VLOOKUP(AT25,'Survival Probability'!$A$3:$F$98,3)/VLOOKUP($A25,'Survival Probability'!$A$3:$F$98,3)))</f>
        <v>10.983927115562715</v>
      </c>
      <c r="AX25" s="228">
        <f t="shared" ca="1" si="15"/>
        <v>0</v>
      </c>
      <c r="AY25" s="169">
        <f t="shared" si="118"/>
        <v>54</v>
      </c>
      <c r="AZ25" s="395">
        <f>IF($B25&lt;=Main!$B$10,0,HLOOKUP(AY25,ReplacementRates!$V$3:$AZ$56,ReplacementRates!$A26-3,1)*IF(Main!$B$29=0,Main!$B$32*$B25,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A25" s="337">
        <f ca="1">AZ25*IF($B25=Salary!$B25,Salary!$J25,"")</f>
        <v>0</v>
      </c>
      <c r="BB25" s="338">
        <f ca="1">IF($B25&lt;Main!$B$10,0,(VLOOKUP(AY25,'Survival Probability'!$A$3:$F$98,6)/(1+Main!$B$5)^(OptimumBenefits!AY25-OptimumBenefits!$A25))*(VLOOKUP(AY25,'Survival Probability'!$A$3:$F$98,3)/VLOOKUP($A25,'Survival Probability'!$A$3:$F$98,3)))</f>
        <v>10.171648569333902</v>
      </c>
      <c r="BC25" s="228">
        <f t="shared" ca="1" si="17"/>
        <v>0</v>
      </c>
      <c r="BD25" s="169">
        <f t="shared" si="118"/>
        <v>55</v>
      </c>
      <c r="BE25" s="395">
        <f>IF($B25&lt;=Main!$B$10,0,HLOOKUP(BD25,ReplacementRates!$V$3:$AZ$56,ReplacementRates!$A26-3,1)*IF(Main!$B$29=0,Main!$B$32*$B25,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F25" s="337">
        <f ca="1">BE25*IF($B25=Salary!$B25,Salary!$J25,"")</f>
        <v>0</v>
      </c>
      <c r="BG25" s="338">
        <f ca="1">IF($B25&lt;Main!$B$10,0,(VLOOKUP(BD25,'Survival Probability'!$A$3:$F$98,6)/(1+Main!$B$5)^(OptimumBenefits!BD25-OptimumBenefits!$A25))*(VLOOKUP(BD25,'Survival Probability'!$A$3:$F$98,3)/VLOOKUP($A25,'Survival Probability'!$A$3:$F$98,3)))</f>
        <v>9.4139255987445782</v>
      </c>
      <c r="BH25" s="228">
        <f t="shared" ca="1" si="19"/>
        <v>0</v>
      </c>
      <c r="BI25" s="169">
        <f t="shared" si="118"/>
        <v>56</v>
      </c>
      <c r="BJ25" s="395">
        <f>IF($B25&lt;=Main!$B$10,0,HLOOKUP(BI25,ReplacementRates!$V$3:$AZ$56,ReplacementRates!$A26-3,1)*IF(Main!$B$29=0,Main!$B$32*$B25,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K25" s="337">
        <f ca="1">BJ25*IF($B25=Salary!$B25,Salary!$J25,"")</f>
        <v>0</v>
      </c>
      <c r="BL25" s="338">
        <f ca="1">IF($B25&lt;Main!$B$10,0,(VLOOKUP(BI25,'Survival Probability'!$A$3:$F$98,6)/(1+Main!$B$5)^(OptimumBenefits!BI25-OptimumBenefits!$A25))*(VLOOKUP(BI25,'Survival Probability'!$A$3:$F$98,3)/VLOOKUP($A25,'Survival Probability'!$A$3:$F$98,3)))</f>
        <v>8.7071898501505647</v>
      </c>
      <c r="BM25" s="228">
        <f t="shared" ca="1" si="21"/>
        <v>0</v>
      </c>
      <c r="BN25" s="169">
        <f t="shared" si="118"/>
        <v>57</v>
      </c>
      <c r="BO25" s="395">
        <f>IF($B25&lt;=Main!$B$10,0,HLOOKUP(BN25,ReplacementRates!$V$3:$AZ$56,ReplacementRates!$A26-3,1)*IF(Main!$B$29=0,Main!$B$32*$B25,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P25" s="337">
        <f ca="1">BO25*IF($B25=Salary!$B25,Salary!$J25,"")</f>
        <v>0</v>
      </c>
      <c r="BQ25" s="338">
        <f ca="1">IF($B25&lt;Main!$B$10,0,(VLOOKUP(BN25,'Survival Probability'!$A$3:$F$98,6)/(1+Main!$B$5)^(OptimumBenefits!BN25-OptimumBenefits!$A25))*(VLOOKUP(BN25,'Survival Probability'!$A$3:$F$98,3)/VLOOKUP($A25,'Survival Probability'!$A$3:$F$98,3)))</f>
        <v>8.0481075713385248</v>
      </c>
      <c r="BR25" s="228">
        <f t="shared" ca="1" si="23"/>
        <v>0</v>
      </c>
      <c r="BS25" s="169">
        <f t="shared" si="118"/>
        <v>58</v>
      </c>
      <c r="BT25" s="395">
        <f>IF($B25&lt;=Main!$B$10,0,HLOOKUP(BS25,ReplacementRates!$V$3:$AZ$56,ReplacementRates!$A26-3,1)*IF(Main!$B$29=0,Main!$B$32*$B25,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U25" s="337">
        <f ca="1">BT25*IF($B25=Salary!$B25,Salary!$J25,"")</f>
        <v>0</v>
      </c>
      <c r="BV25" s="338">
        <f ca="1">IF($B25&lt;Main!$B$10,0,(VLOOKUP(BS25,'Survival Probability'!$A$3:$F$98,6)/(1+Main!$B$5)^(OptimumBenefits!BS25-OptimumBenefits!$A25))*(VLOOKUP(BS25,'Survival Probability'!$A$3:$F$98,3)/VLOOKUP($A25,'Survival Probability'!$A$3:$F$98,3)))</f>
        <v>7.4335645448548222</v>
      </c>
      <c r="BW25" s="228">
        <f t="shared" ca="1" si="25"/>
        <v>0</v>
      </c>
      <c r="BX25" s="169">
        <f t="shared" si="118"/>
        <v>59</v>
      </c>
      <c r="BY25" s="395">
        <f>IF($B25&lt;=Main!$B$10,0,HLOOKUP(BX25,ReplacementRates!$V$3:$AZ$56,ReplacementRates!$A26-3,1)*IF(Main!$B$29=0,Main!$B$32*$B25,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Z25" s="337">
        <f ca="1">BY25*IF($B25=Salary!$B25,Salary!$J25,"")</f>
        <v>0</v>
      </c>
      <c r="CA25" s="338">
        <f ca="1">IF($B25&lt;Main!$B$10,0,(VLOOKUP(BX25,'Survival Probability'!$A$3:$F$98,6)/(1+Main!$B$5)^(OptimumBenefits!BX25-OptimumBenefits!$A25))*(VLOOKUP(BX25,'Survival Probability'!$A$3:$F$98,3)/VLOOKUP($A25,'Survival Probability'!$A$3:$F$98,3)))</f>
        <v>6.8606475591444074</v>
      </c>
      <c r="CB25" s="228">
        <f t="shared" ca="1" si="27"/>
        <v>0</v>
      </c>
      <c r="CC25" s="169">
        <f t="shared" si="119"/>
        <v>60</v>
      </c>
      <c r="CD25" s="395">
        <f>IF($B25&lt;=Main!$B$10,0,HLOOKUP(CC25,ReplacementRates!$V$3:$AZ$56,ReplacementRates!$A26-3,1)*IF(Main!$B$29=0,Main!$B$32*$B25,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0.24150000000000005</v>
      </c>
      <c r="CE25" s="337">
        <f ca="1">CD25*IF($B25=Salary!$B25,Salary!$J25,"")</f>
        <v>31315.988481538719</v>
      </c>
      <c r="CF25" s="338">
        <f ca="1">IF($B25&lt;Main!$B$10,0,(VLOOKUP(CC25,'Survival Probability'!$A$3:$F$98,6)/(1+Main!$B$5)^(OptimumBenefits!CC25-OptimumBenefits!$A25))*(VLOOKUP(CC25,'Survival Probability'!$A$3:$F$98,3)/VLOOKUP($A25,'Survival Probability'!$A$3:$F$98,3)))</f>
        <v>6.3266322732176024</v>
      </c>
      <c r="CG25" s="228">
        <f t="shared" ca="1" si="29"/>
        <v>198124.74339501356</v>
      </c>
      <c r="CH25" s="169">
        <f t="shared" si="119"/>
        <v>61</v>
      </c>
      <c r="CI25" s="395">
        <f>IF($B25&lt;=Main!$B$10,0,HLOOKUP(CH25,ReplacementRates!$V$3:$AZ$56,ReplacementRates!$A26-3,1)*IF(Main!$B$29=0,Main!$B$32*$B25,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0.27370000000000005</v>
      </c>
      <c r="CJ25" s="337">
        <f ca="1">CI25*IF($B25=Salary!$B25,Salary!$J25,"")</f>
        <v>35491.453612410551</v>
      </c>
      <c r="CK25" s="338">
        <f ca="1">IF($B25&lt;Main!$B$10,0,(VLOOKUP(CH25,'Survival Probability'!$A$3:$F$98,6)/(1+Main!$B$5)^(OptimumBenefits!CH25-OptimumBenefits!$A25))*(VLOOKUP(CH25,'Survival Probability'!$A$3:$F$98,3)/VLOOKUP($A25,'Survival Probability'!$A$3:$F$98,3)))</f>
        <v>5.8289760357836773</v>
      </c>
      <c r="CL25" s="228">
        <f t="shared" ca="1" si="31"/>
        <v>206878.83258186912</v>
      </c>
      <c r="CM25" s="169">
        <f t="shared" si="119"/>
        <v>62</v>
      </c>
      <c r="CN25" s="395">
        <f>IF($B25&lt;=Main!$B$10,0,HLOOKUP(CM25,ReplacementRates!$V$3:$AZ$56,ReplacementRates!$A26-3,1)*IF(Main!$B$29=0,Main!$B$32*$B25,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0.30590000000000001</v>
      </c>
      <c r="CO25" s="337">
        <f ca="1">CN25*IF($B25=Salary!$B25,Salary!$J25,"")</f>
        <v>39666.918743282367</v>
      </c>
      <c r="CP25" s="338">
        <f ca="1">IF($B25&lt;Main!$B$10,0,(VLOOKUP(CM25,'Survival Probability'!$A$3:$F$98,6)/(1+Main!$B$5)^(OptimumBenefits!CM25-OptimumBenefits!$A25))*(VLOOKUP(CM25,'Survival Probability'!$A$3:$F$98,3)/VLOOKUP($A25,'Survival Probability'!$A$3:$F$98,3)))</f>
        <v>5.3656838813135588</v>
      </c>
      <c r="CQ25" s="228">
        <f t="shared" ca="1" si="33"/>
        <v>212840.14652220489</v>
      </c>
      <c r="CR25" s="169">
        <f t="shared" si="119"/>
        <v>63</v>
      </c>
      <c r="CS25" s="395">
        <f>IF($B25&lt;=Main!$B$10,0,HLOOKUP(CR25,ReplacementRates!$V$3:$AZ$56,ReplacementRates!$A26-3,1)*IF(Main!$B$29=0,Main!$B$32*$B25,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0.33810000000000007</v>
      </c>
      <c r="CT25" s="337">
        <f ca="1">CS25*IF($B25=Salary!$B25,Salary!$J25,"")</f>
        <v>43842.383874154206</v>
      </c>
      <c r="CU25" s="338">
        <f ca="1">IF($B25&lt;Main!$B$10,0,(VLOOKUP(CR25,'Survival Probability'!$A$3:$F$98,6)/(1+Main!$B$5)^(OptimumBenefits!CR25-OptimumBenefits!$A25))*(VLOOKUP(CR25,'Survival Probability'!$A$3:$F$98,3)/VLOOKUP($A25,'Survival Probability'!$A$3:$F$98,3)))</f>
        <v>4.9344903128344013</v>
      </c>
      <c r="CV25" s="228">
        <f t="shared" ca="1" si="35"/>
        <v>216339.8185185811</v>
      </c>
      <c r="CW25" s="169">
        <f t="shared" si="119"/>
        <v>64</v>
      </c>
      <c r="CX25" s="395">
        <f>IF($B25&lt;=Main!$B$10,0,HLOOKUP(CW25,ReplacementRates!$V$3:$AZ$56,ReplacementRates!$A26-3,1)*IF(Main!$B$29=0,Main!$B$32*$B25,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0.37030000000000002</v>
      </c>
      <c r="CY25" s="337">
        <f ca="1">CX25*IF($B25=Salary!$B25,Salary!$J25,"")</f>
        <v>48017.84900502603</v>
      </c>
      <c r="CZ25" s="338">
        <f ca="1">IF($B25&lt;Main!$B$10,0,(VLOOKUP(CW25,'Survival Probability'!$A$3:$F$98,6)/(1+Main!$B$5)^(OptimumBenefits!CW25-OptimumBenefits!$A25))*(VLOOKUP(CW25,'Survival Probability'!$A$3:$F$98,3)/VLOOKUP($A25,'Survival Probability'!$A$3:$F$98,3)))</f>
        <v>4.5332775597334569</v>
      </c>
      <c r="DA25" s="228">
        <f t="shared" ca="1" si="37"/>
        <v>217678.237361154</v>
      </c>
      <c r="DB25" s="169">
        <f t="shared" si="119"/>
        <v>65</v>
      </c>
      <c r="DC25" s="395">
        <f>IF($B25&lt;=Main!$B$10,0,HLOOKUP(DB25,ReplacementRates!$V$3:$AZ$56,ReplacementRates!$A26-3,1)*IF(Main!$B$29=0,Main!$B$32*$B25,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D25" s="337">
        <f ca="1">DC25*IF($B25=Salary!$B25,Salary!$J25,"")</f>
        <v>52193.314135897854</v>
      </c>
      <c r="DE25" s="338">
        <f ca="1">IF($B25&lt;Main!$B$10,0,(VLOOKUP(DB25,'Survival Probability'!$A$3:$F$98,6)/(1+Main!$B$5)^(OptimumBenefits!DB25-OptimumBenefits!$A25))*(VLOOKUP(DB25,'Survival Probability'!$A$3:$F$98,3)/VLOOKUP($A25,'Survival Probability'!$A$3:$F$98,3)))</f>
        <v>4.1600664875144853</v>
      </c>
      <c r="DF25" s="228">
        <f t="shared" ca="1" si="39"/>
        <v>217127.65700906471</v>
      </c>
      <c r="DG25" s="169">
        <f t="shared" si="119"/>
        <v>66</v>
      </c>
      <c r="DH25" s="395">
        <f>IF($B25&lt;=Main!$B$10,0,HLOOKUP(DG25,ReplacementRates!$V$3:$AZ$56,ReplacementRates!$A26-3,1)*IF(Main!$B$29=0,Main!$B$32*$B25,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I25" s="337">
        <f ca="1">DH25*IF($B25=Salary!$B25,Salary!$J25,"")</f>
        <v>52193.314135897854</v>
      </c>
      <c r="DJ25" s="338">
        <f ca="1">IF($B25&lt;Main!$B$10,0,(VLOOKUP(DG25,'Survival Probability'!$A$3:$F$98,6)/(1+Main!$B$5)^(OptimumBenefits!DG25-OptimumBenefits!$A25))*(VLOOKUP(DG25,'Survival Probability'!$A$3:$F$98,3)/VLOOKUP($A25,'Survival Probability'!$A$3:$F$98,3)))</f>
        <v>3.8130143341905729</v>
      </c>
      <c r="DK25" s="228">
        <f t="shared" ca="1" si="41"/>
        <v>199013.85494908996</v>
      </c>
      <c r="DL25" s="169">
        <f t="shared" si="119"/>
        <v>67</v>
      </c>
      <c r="DM25" s="395">
        <f>IF($B25&lt;=Main!$B$10,0,HLOOKUP(DL25,ReplacementRates!$V$3:$AZ$56,ReplacementRates!$A26-3,1)*IF(Main!$B$29=0,Main!$B$32*$B25,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N25" s="337">
        <f ca="1">DM25*IF($B25=Salary!$B25,Salary!$J25,"")</f>
        <v>52193.314135897854</v>
      </c>
      <c r="DO25" s="338">
        <f ca="1">IF($B25&lt;Main!$B$10,0,(VLOOKUP(DL25,'Survival Probability'!$A$3:$F$98,6)/(1+Main!$B$5)^(OptimumBenefits!DL25-OptimumBenefits!$A25))*(VLOOKUP(DL25,'Survival Probability'!$A$3:$F$98,3)/VLOOKUP($A25,'Survival Probability'!$A$3:$F$98,3)))</f>
        <v>3.4904010394667737</v>
      </c>
      <c r="DP25" s="228">
        <f t="shared" ca="1" si="43"/>
        <v>182175.59791315373</v>
      </c>
      <c r="DQ25" s="169">
        <f t="shared" si="119"/>
        <v>68</v>
      </c>
      <c r="DR25" s="395">
        <f>IF($B25&lt;=Main!$B$10,0,HLOOKUP(DQ25,ReplacementRates!$V$3:$AZ$56,ReplacementRates!$A26-3,1)*IF(Main!$B$29=0,Main!$B$32*$B25,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S25" s="337">
        <f ca="1">DR25*IF($B25=Salary!$B25,Salary!$J25,"")</f>
        <v>52193.314135897854</v>
      </c>
      <c r="DT25" s="338">
        <f ca="1">IF($B25&lt;Main!$B$10,0,(VLOOKUP(DQ25,'Survival Probability'!$A$3:$F$98,6)/(1+Main!$B$5)^(OptimumBenefits!DQ25-OptimumBenefits!$A25))*(VLOOKUP(DQ25,'Survival Probability'!$A$3:$F$98,3)/VLOOKUP($A25,'Survival Probability'!$A$3:$F$98,3)))</f>
        <v>3.190628625187018</v>
      </c>
      <c r="DU25" s="228">
        <f t="shared" ca="1" si="45"/>
        <v>166529.48212537391</v>
      </c>
      <c r="DV25" s="169">
        <f t="shared" si="119"/>
        <v>69</v>
      </c>
      <c r="DW25" s="395">
        <f>IF($B25&lt;=Main!$B$10,0,HLOOKUP(DV25,ReplacementRates!$V$3:$AZ$56,ReplacementRates!$A26-3,1)*IF(Main!$B$29=0,Main!$B$32*$B25,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X25" s="337">
        <f ca="1">DW25*IF($B25=Salary!$B25,Salary!$J25,"")</f>
        <v>52193.314135897854</v>
      </c>
      <c r="DY25" s="338">
        <f ca="1">IF($B25&lt;Main!$B$10,0,(VLOOKUP(DV25,'Survival Probability'!$A$3:$F$98,6)/(1+Main!$B$5)^(OptimumBenefits!DV25-OptimumBenefits!$A25))*(VLOOKUP(DV25,'Survival Probability'!$A$3:$F$98,3)/VLOOKUP($A25,'Survival Probability'!$A$3:$F$98,3)))</f>
        <v>2.9122100144602316</v>
      </c>
      <c r="DZ25" s="228">
        <f t="shared" ca="1" si="47"/>
        <v>151997.89211443049</v>
      </c>
      <c r="EA25" s="169">
        <f t="shared" si="119"/>
        <v>70</v>
      </c>
      <c r="EB25" s="395">
        <f>IF($B25&lt;=Main!$B$10,0,HLOOKUP(EA25,ReplacementRates!$V$3:$AZ$56,ReplacementRates!$A26-3,1)*IF(Main!$B$29=0,Main!$B$32*$B25,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C25" s="337">
        <f ca="1">EB25*IF($B25=Salary!$B25,Salary!$J25,"")</f>
        <v>52193.314135897854</v>
      </c>
      <c r="ED25" s="338">
        <f ca="1">IF($B25&lt;Main!$B$10,0,(VLOOKUP(EA25,'Survival Probability'!$A$3:$F$98,6)/(1+Main!$B$5)^(OptimumBenefits!EA25-OptimumBenefits!$A25))*(VLOOKUP(EA25,'Survival Probability'!$A$3:$F$98,3)/VLOOKUP($A25,'Survival Probability'!$A$3:$F$98,3)))</f>
        <v>2.6537626888524968</v>
      </c>
      <c r="EE25" s="228">
        <f t="shared" ca="1" si="49"/>
        <v>138508.66966140331</v>
      </c>
      <c r="EF25" s="169">
        <f t="shared" si="119"/>
        <v>71</v>
      </c>
      <c r="EG25" s="395">
        <f>IF($B25&lt;=Main!$B$10,0,HLOOKUP(EF25,ReplacementRates!$V$3:$AZ$56,ReplacementRates!$A26-3,1)*IF(Main!$B$29=0,Main!$B$32*$B25,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H25" s="337">
        <f ca="1">EG25*IF($B25=Salary!$B25,Salary!$J25,"")</f>
        <v>52193.314135897854</v>
      </c>
      <c r="EI25" s="338">
        <f ca="1">IF($B25&lt;Main!$B$10,0,(VLOOKUP(EF25,'Survival Probability'!$A$3:$F$98,6)/(1+Main!$B$5)^(OptimumBenefits!EF25-OptimumBenefits!$A25))*(VLOOKUP(EF25,'Survival Probability'!$A$3:$F$98,3)/VLOOKUP($A25,'Survival Probability'!$A$3:$F$98,3)))</f>
        <v>2.4140021633587452</v>
      </c>
      <c r="EJ25" s="228">
        <f t="shared" ca="1" si="51"/>
        <v>125994.77323691999</v>
      </c>
      <c r="EK25" s="169">
        <f t="shared" si="119"/>
        <v>72</v>
      </c>
      <c r="EL25" s="395">
        <f>IF($B25&lt;=Main!$B$10,0,HLOOKUP(EK25,ReplacementRates!$V$3:$AZ$56,ReplacementRates!$A26-3,1)*IF(Main!$B$29=0,Main!$B$32*$B25,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M25" s="337">
        <f ca="1">EL25*IF($B25=Salary!$B25,Salary!$J25,"")</f>
        <v>52193.314135897854</v>
      </c>
      <c r="EN25" s="338">
        <f ca="1">IF($B25&lt;Main!$B$10,0,(VLOOKUP(EK25,'Survival Probability'!$A$3:$F$98,6)/(1+Main!$B$5)^(OptimumBenefits!EK25-OptimumBenefits!$A25))*(VLOOKUP(EK25,'Survival Probability'!$A$3:$F$98,3)/VLOOKUP($A25,'Survival Probability'!$A$3:$F$98,3)))</f>
        <v>2.1917318613681895</v>
      </c>
      <c r="EO25" s="228">
        <f t="shared" ca="1" si="53"/>
        <v>114393.74954204605</v>
      </c>
      <c r="EP25" s="169">
        <f t="shared" si="120"/>
        <v>73</v>
      </c>
      <c r="EQ25" s="395">
        <f>IF($B25&lt;=Main!$B$10,0,HLOOKUP(EP25,ReplacementRates!$V$3:$AZ$56,ReplacementRates!$A26-3,1)*IF(Main!$B$29=0,Main!$B$32*$B25,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R25" s="337">
        <f ca="1">EQ25*IF($B25=Salary!$B25,Salary!$J25,"")</f>
        <v>52193.314135897854</v>
      </c>
      <c r="ES25" s="338">
        <f ca="1">IF($B25&lt;Main!$B$10,0,(VLOOKUP(EP25,'Survival Probability'!$A$3:$F$98,6)/(1+Main!$B$5)^(OptimumBenefits!EP25-OptimumBenefits!$A25))*(VLOOKUP(EP25,'Survival Probability'!$A$3:$F$98,3)/VLOOKUP($A25,'Survival Probability'!$A$3:$F$98,3)))</f>
        <v>1.9858412275700246</v>
      </c>
      <c r="ET25" s="228">
        <f t="shared" ca="1" si="55"/>
        <v>103647.63501457931</v>
      </c>
      <c r="EU25" s="169">
        <f t="shared" si="120"/>
        <v>74</v>
      </c>
      <c r="EV25" s="395">
        <f>IF($B25&lt;=Main!$B$10,0,HLOOKUP(EU25,ReplacementRates!$V$3:$AZ$56,ReplacementRates!$A26-3,1)*IF(Main!$B$29=0,Main!$B$32*$B25,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W25" s="337">
        <f ca="1">EV25*IF($B25=Salary!$B25,Salary!$J25,"")</f>
        <v>52193.314135897854</v>
      </c>
      <c r="EX25" s="338">
        <f ca="1">IF($B25&lt;Main!$B$10,0,(VLOOKUP(EU25,'Survival Probability'!$A$3:$F$98,6)/(1+Main!$B$5)^(OptimumBenefits!EU25-OptimumBenefits!$A25))*(VLOOKUP(EU25,'Survival Probability'!$A$3:$F$98,3)/VLOOKUP($A25,'Survival Probability'!$A$3:$F$98,3)))</f>
        <v>1.7952944845686147</v>
      </c>
      <c r="EY25" s="228">
        <f t="shared" ca="1" si="57"/>
        <v>93702.368999534534</v>
      </c>
      <c r="EZ25" s="169">
        <f t="shared" si="120"/>
        <v>75</v>
      </c>
      <c r="FA25" s="395">
        <f>IF($B25&lt;=Main!$B$10,0,HLOOKUP(EZ25,ReplacementRates!$V$3:$AZ$56,ReplacementRates!$A26-3,1)*IF(Main!$B$29=0,Main!$B$32*$B25,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B25" s="337">
        <f ca="1">FA25*IF($B25=Salary!$B25,Salary!$J25,"")</f>
        <v>52193.314135897854</v>
      </c>
      <c r="FC25" s="338">
        <f ca="1">IF($B25&lt;Main!$B$10,0,(VLOOKUP(EZ25,'Survival Probability'!$A$3:$F$98,6)/(1+Main!$B$5)^(OptimumBenefits!EZ25-OptimumBenefits!$A25))*(VLOOKUP(EZ25,'Survival Probability'!$A$3:$F$98,3)/VLOOKUP($A25,'Survival Probability'!$A$3:$F$98,3)))</f>
        <v>1.6191287405728469</v>
      </c>
      <c r="FD25" s="228">
        <f t="shared" ca="1" si="59"/>
        <v>84507.694983179259</v>
      </c>
      <c r="FE25" s="169">
        <f t="shared" si="120"/>
        <v>76</v>
      </c>
      <c r="FF25" s="395">
        <f>IF($B25&lt;=Main!$B$10,0,HLOOKUP(FE25,ReplacementRates!$V$3:$AZ$56,ReplacementRates!$A26-3,1)*IF(Main!$B$29=0,Main!$B$32*$B25,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G25" s="337">
        <f ca="1">FF25*IF($B25=Salary!$B25,Salary!$J25,"")</f>
        <v>52193.314135897854</v>
      </c>
      <c r="FH25" s="338">
        <f ca="1">IF($B25&lt;Main!$B$10,0,(VLOOKUP(FE25,'Survival Probability'!$A$3:$F$98,6)/(1+Main!$B$5)^(OptimumBenefits!FE25-OptimumBenefits!$A25))*(VLOOKUP(FE25,'Survival Probability'!$A$3:$F$98,3)/VLOOKUP($A25,'Survival Probability'!$A$3:$F$98,3)))</f>
        <v>1.4564494938222108</v>
      </c>
      <c r="FI25" s="228">
        <f t="shared" ca="1" si="61"/>
        <v>76016.925954132064</v>
      </c>
      <c r="FJ25" s="169">
        <f t="shared" si="120"/>
        <v>77</v>
      </c>
      <c r="FK25" s="395">
        <f>IF($B25&lt;=Main!$B$10,0,HLOOKUP(FJ25,ReplacementRates!$V$3:$AZ$56,ReplacementRates!$A26-3,1)*IF(Main!$B$29=0,Main!$B$32*$B25,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L25" s="337">
        <f ca="1">FK25*IF($B25=Salary!$B25,Salary!$J25,"")</f>
        <v>52193.314135897854</v>
      </c>
      <c r="FM25" s="338">
        <f ca="1">IF($B25&lt;Main!$B$10,0,(VLOOKUP(FJ25,'Survival Probability'!$A$3:$F$98,6)/(1+Main!$B$5)^(OptimumBenefits!FJ25-OptimumBenefits!$A25))*(VLOOKUP(FJ25,'Survival Probability'!$A$3:$F$98,3)/VLOOKUP($A25,'Survival Probability'!$A$3:$F$98,3)))</f>
        <v>1.3064185840398734</v>
      </c>
      <c r="FN25" s="228">
        <f t="shared" ca="1" si="63"/>
        <v>68186.315549767984</v>
      </c>
      <c r="FO25" s="169">
        <f t="shared" si="120"/>
        <v>78</v>
      </c>
      <c r="FP25" s="395">
        <f>IF($B25&lt;=Main!$B$10,0,HLOOKUP(FO25,ReplacementRates!$V$3:$AZ$56,ReplacementRates!$A26-3,1)*IF(Main!$B$29=0,Main!$B$32*$B25,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Q25" s="337">
        <f ca="1">FP25*IF($B25=Salary!$B25,Salary!$J25,"")</f>
        <v>52193.314135897854</v>
      </c>
      <c r="FR25" s="338">
        <f ca="1">IF($B25&lt;Main!$B$10,0,(VLOOKUP(FO25,'Survival Probability'!$A$3:$F$98,6)/(1+Main!$B$5)^(OptimumBenefits!FO25-OptimumBenefits!$A25))*(VLOOKUP(FO25,'Survival Probability'!$A$3:$F$98,3)/VLOOKUP($A25,'Survival Probability'!$A$3:$F$98,3)))</f>
        <v>1.1682545755867202</v>
      </c>
      <c r="FS25" s="228">
        <f t="shared" ca="1" si="65"/>
        <v>60975.078054297708</v>
      </c>
      <c r="FT25" s="169">
        <f t="shared" si="120"/>
        <v>79</v>
      </c>
      <c r="FU25" s="395">
        <f>IF($B25&lt;=Main!$B$10,0,HLOOKUP(FT25,ReplacementRates!$V$3:$AZ$56,ReplacementRates!$A26-3,1)*IF(Main!$B$29=0,Main!$B$32*$B25,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V25" s="337">
        <f ca="1">FU25*IF($B25=Salary!$B25,Salary!$J25,"")</f>
        <v>52193.314135897854</v>
      </c>
      <c r="FW25" s="338">
        <f ca="1">IF($B25&lt;Main!$B$10,0,(VLOOKUP(FT25,'Survival Probability'!$A$3:$F$98,6)/(1+Main!$B$5)^(OptimumBenefits!FT25-OptimumBenefits!$A25))*(VLOOKUP(FT25,'Survival Probability'!$A$3:$F$98,3)/VLOOKUP($A25,'Survival Probability'!$A$3:$F$98,3)))</f>
        <v>1.0412290671421953</v>
      </c>
      <c r="FX25" s="228">
        <f t="shared" ca="1" si="67"/>
        <v>54345.195788780482</v>
      </c>
      <c r="FY25" s="169">
        <f t="shared" si="120"/>
        <v>80</v>
      </c>
      <c r="FZ25" s="395">
        <f>IF($B25&lt;=Main!$B$10,0,HLOOKUP(FY25,ReplacementRates!$V$3:$AZ$56,ReplacementRates!$A26-3,1)*IF(Main!$B$29=0,Main!$B$32*$B25,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A25" s="337">
        <f ca="1">FZ25*IF($B25=Salary!$B25,Salary!$J25,"")</f>
        <v>52193.314135897854</v>
      </c>
      <c r="GB25" s="338">
        <f ca="1">IF($B25&lt;Main!$B$10,0,(VLOOKUP(FY25,'Survival Probability'!$A$3:$F$98,6)/(1+Main!$B$5)^(OptimumBenefits!FY25-OptimumBenefits!$A25))*(VLOOKUP(FY25,'Survival Probability'!$A$3:$F$98,3)/VLOOKUP($A25,'Survival Probability'!$A$3:$F$98,3)))</f>
        <v>0.92466751747658382</v>
      </c>
      <c r="GC25" s="228">
        <f t="shared" ca="1" si="69"/>
        <v>48261.462210916157</v>
      </c>
      <c r="GD25" s="169">
        <f t="shared" si="120"/>
        <v>81</v>
      </c>
      <c r="GE25" s="395">
        <f>IF($B25&lt;=Main!$B$10,0,HLOOKUP(GD25,ReplacementRates!$V$3:$AZ$56,ReplacementRates!$A26-3,1)*IF(Main!$B$29=0,Main!$B$32*$B25,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F25" s="337">
        <f ca="1">GE25*IF($B25=Salary!$B25,Salary!$J25,"")</f>
        <v>52193.314135897854</v>
      </c>
      <c r="GG25" s="338">
        <f ca="1">IF($B25&lt;Main!$B$10,0,(VLOOKUP(GD25,'Survival Probability'!$A$3:$F$98,6)/(1+Main!$B$5)^(OptimumBenefits!GD25-OptimumBenefits!$A25))*(VLOOKUP(GD25,'Survival Probability'!$A$3:$F$98,3)/VLOOKUP($A25,'Survival Probability'!$A$3:$F$98,3)))</f>
        <v>0.81793488577228179</v>
      </c>
      <c r="GH25" s="228">
        <f t="shared" ca="1" si="71"/>
        <v>42690.732435822429</v>
      </c>
      <c r="GI25" s="169">
        <f t="shared" si="120"/>
        <v>82</v>
      </c>
      <c r="GJ25" s="395">
        <f>IF($B25&lt;=Main!$B$10,0,HLOOKUP(GI25,ReplacementRates!$V$3:$AZ$56,ReplacementRates!$A26-3,1)*IF(Main!$B$29=0,Main!$B$32*$B25,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K25" s="337">
        <f ca="1">GJ25*IF($B25=Salary!$B25,Salary!$J25,"")</f>
        <v>52193.314135897854</v>
      </c>
      <c r="GL25" s="338">
        <f ca="1">IF($B25&lt;Main!$B$10,0,(VLOOKUP(GI25,'Survival Probability'!$A$3:$F$98,6)/(1+Main!$B$5)^(OptimumBenefits!GI25-OptimumBenefits!$A25))*(VLOOKUP(GI25,'Survival Probability'!$A$3:$F$98,3)/VLOOKUP($A25,'Survival Probability'!$A$3:$F$98,3)))</f>
        <v>0.72043463916904793</v>
      </c>
      <c r="GM25" s="228">
        <f t="shared" ca="1" si="73"/>
        <v>37601.871436532339</v>
      </c>
      <c r="GN25" s="384"/>
      <c r="GO25" s="384"/>
      <c r="GP25" s="385"/>
      <c r="GQ25" s="386"/>
      <c r="GR25" s="387"/>
      <c r="GS25" s="384"/>
      <c r="GT25" s="384"/>
      <c r="GU25" s="385"/>
      <c r="GV25" s="386"/>
      <c r="GW25" s="387"/>
      <c r="GX25" s="384"/>
      <c r="GY25" s="384"/>
      <c r="GZ25" s="385"/>
      <c r="HA25" s="386"/>
      <c r="HB25" s="387"/>
      <c r="HC25" s="384"/>
      <c r="HD25" s="384"/>
      <c r="HE25" s="385"/>
      <c r="HF25" s="386"/>
      <c r="HG25" s="387"/>
      <c r="HH25" s="384"/>
      <c r="HI25" s="384"/>
      <c r="HJ25" s="385"/>
      <c r="HK25" s="386"/>
      <c r="HL25" s="387"/>
      <c r="HM25" s="384"/>
      <c r="HN25" s="384"/>
      <c r="HO25" s="385"/>
      <c r="HP25" s="386"/>
      <c r="HQ25" s="387"/>
      <c r="HR25" s="384"/>
      <c r="HS25" s="384"/>
      <c r="HT25" s="385"/>
      <c r="HU25" s="386"/>
      <c r="HV25" s="387"/>
      <c r="HW25" s="384"/>
      <c r="HX25" s="384"/>
      <c r="HY25" s="385"/>
      <c r="HZ25" s="386"/>
      <c r="IA25" s="387"/>
      <c r="IB25" s="384"/>
      <c r="IC25" s="384"/>
      <c r="ID25" s="385"/>
      <c r="IE25" s="386"/>
      <c r="IF25" s="387"/>
      <c r="IG25" s="384"/>
      <c r="IH25" s="384"/>
      <c r="II25" s="385"/>
      <c r="IJ25" s="386"/>
      <c r="IK25" s="387"/>
      <c r="IL25" s="384"/>
      <c r="IM25" s="384"/>
      <c r="IN25" s="385"/>
      <c r="IO25" s="386"/>
      <c r="IP25" s="387"/>
      <c r="IQ25" s="384"/>
      <c r="IR25" s="384"/>
      <c r="IS25" s="385"/>
      <c r="IT25" s="386"/>
      <c r="IU25" s="387"/>
      <c r="IV25" s="384"/>
      <c r="IW25" s="384"/>
      <c r="IX25" s="385"/>
      <c r="IY25" s="386"/>
      <c r="IZ25" s="387"/>
      <c r="JA25" s="384"/>
      <c r="JB25" s="384"/>
      <c r="JC25" s="385"/>
      <c r="JD25" s="386"/>
      <c r="JE25" s="387"/>
      <c r="JF25" s="384"/>
      <c r="JG25" s="384"/>
      <c r="JH25" s="385"/>
      <c r="JI25" s="386"/>
      <c r="JJ25" s="387"/>
      <c r="JK25" s="384"/>
      <c r="JL25" s="384"/>
      <c r="JM25" s="385"/>
      <c r="JN25" s="386"/>
      <c r="JO25" s="387"/>
      <c r="JP25" s="384"/>
      <c r="JQ25" s="384"/>
      <c r="JR25" s="385"/>
      <c r="JS25" s="386"/>
      <c r="JT25" s="387"/>
      <c r="JU25" s="384"/>
      <c r="JV25" s="384"/>
      <c r="JW25" s="385"/>
      <c r="JX25" s="386"/>
      <c r="JY25" s="387"/>
      <c r="JZ25" s="384"/>
      <c r="KA25" s="384"/>
      <c r="KB25" s="385"/>
      <c r="KC25" s="386"/>
      <c r="KD25" s="387"/>
      <c r="KE25" s="384"/>
      <c r="KF25" s="384"/>
      <c r="KG25" s="385"/>
      <c r="KH25" s="386"/>
      <c r="KI25" s="387"/>
    </row>
    <row r="26" spans="1:295">
      <c r="A26" s="172">
        <f t="shared" si="112"/>
        <v>51</v>
      </c>
      <c r="B26" s="172">
        <v>24</v>
      </c>
      <c r="C26" s="383">
        <f t="shared" ca="1" si="0"/>
        <v>64</v>
      </c>
      <c r="D26" s="422">
        <f t="shared" ca="1" si="115"/>
        <v>256198.20506143663</v>
      </c>
      <c r="E26" s="217">
        <v>205158.19290050265</v>
      </c>
      <c r="F26" s="169">
        <f t="shared" si="113"/>
        <v>45</v>
      </c>
      <c r="G26" s="395">
        <f>IF($B26&lt;=Main!$B$10,0,HLOOKUP(F26,ReplacementRates!$V$3:$AZ$56,ReplacementRates!$A27-3,1)*IF(Main!$B$29=0,Main!$B$32*$B26,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H26" s="337">
        <f ca="1">G26*IF($B26=Salary!$B26,Salary!$J26,"")</f>
        <v>0</v>
      </c>
      <c r="I26" s="338">
        <f ca="1">IF($B26&lt;Main!$B$10,0,(VLOOKUP(F26,'Survival Probability'!$A$3:$F$98,6)/(1+Main!$B$5)^(OptimumBenefits!F26-OptimumBenefits!$A26))*(VLOOKUP(F26,'Survival Probability'!$A$3:$F$98,3)/VLOOKUP($A26,'Survival Probability'!$A$3:$F$98,3)))</f>
        <v>21.385605681169952</v>
      </c>
      <c r="J26" s="228">
        <f t="shared" si="116"/>
        <v>0</v>
      </c>
      <c r="K26" s="169">
        <f t="shared" si="114"/>
        <v>46</v>
      </c>
      <c r="L26" s="395">
        <f>IF($B26&lt;=Main!$B$10,0,HLOOKUP(K26,ReplacementRates!$V$3:$AZ$56,ReplacementRates!$A27-3,1)*IF(Main!$B$29=0,Main!$B$32*$B26,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M26" s="337">
        <f ca="1">L26*IF($B26=Salary!$B26,Salary!$J26,"")</f>
        <v>0</v>
      </c>
      <c r="N26" s="338">
        <f ca="1">IF($B26&lt;Main!$B$10,0,(VLOOKUP(K26,'Survival Probability'!$A$3:$F$98,6)/(1+Main!$B$5)^(OptimumBenefits!K26-OptimumBenefits!$A26))*(VLOOKUP(K26,'Survival Probability'!$A$3:$F$98,3)/VLOOKUP($A26,'Survival Probability'!$A$3:$F$98,3)))</f>
        <v>19.877010855144917</v>
      </c>
      <c r="O26" s="228">
        <f t="shared" si="117"/>
        <v>0</v>
      </c>
      <c r="P26" s="169">
        <f t="shared" si="118"/>
        <v>47</v>
      </c>
      <c r="Q26" s="395">
        <f>IF($B26&lt;=Main!$B$10,0,HLOOKUP(P26,ReplacementRates!$V$3:$AZ$56,ReplacementRates!$A27-3,1)*IF(Main!$B$29=0,Main!$B$32*$B26,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R26" s="337">
        <f ca="1">Q26*IF($B26=Salary!$B26,Salary!$J26,"")</f>
        <v>0</v>
      </c>
      <c r="S26" s="338">
        <f ca="1">IF($B26&lt;Main!$B$10,0,(VLOOKUP(P26,'Survival Probability'!$A$3:$F$98,6)/(1+Main!$B$5)^(OptimumBenefits!P26-OptimumBenefits!$A26))*(VLOOKUP(P26,'Survival Probability'!$A$3:$F$98,3)/VLOOKUP($A26,'Survival Probability'!$A$3:$F$98,3)))</f>
        <v>18.468051904132924</v>
      </c>
      <c r="T26" s="228">
        <f t="shared" si="3"/>
        <v>0</v>
      </c>
      <c r="U26" s="169">
        <f t="shared" si="118"/>
        <v>48</v>
      </c>
      <c r="V26" s="395">
        <f>IF($B26&lt;=Main!$B$10,0,HLOOKUP(U26,ReplacementRates!$V$3:$AZ$56,ReplacementRates!$A27-3,1)*IF(Main!$B$29=0,Main!$B$32*$B26,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W26" s="337">
        <f ca="1">V26*IF($B26=Salary!$B26,Salary!$J26,"")</f>
        <v>0</v>
      </c>
      <c r="X26" s="338">
        <f ca="1">IF($B26&lt;Main!$B$10,0,(VLOOKUP(U26,'Survival Probability'!$A$3:$F$98,6)/(1+Main!$B$5)^(OptimumBenefits!U26-OptimumBenefits!$A26))*(VLOOKUP(U26,'Survival Probability'!$A$3:$F$98,3)/VLOOKUP($A26,'Survival Probability'!$A$3:$F$98,3)))</f>
        <v>17.152187596075802</v>
      </c>
      <c r="Y26" s="228">
        <f t="shared" si="5"/>
        <v>0</v>
      </c>
      <c r="Z26" s="169">
        <f t="shared" si="118"/>
        <v>49</v>
      </c>
      <c r="AA26" s="395">
        <f>IF($B26&lt;=Main!$B$10,0,HLOOKUP(Z26,ReplacementRates!$V$3:$AZ$56,ReplacementRates!$A27-3,1)*IF(Main!$B$29=0,Main!$B$32*$B26,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B26" s="337">
        <f ca="1">AA26*IF($B26=Salary!$B26,Salary!$J26,"")</f>
        <v>0</v>
      </c>
      <c r="AC26" s="338">
        <f ca="1">IF($B26&lt;Main!$B$10,0,(VLOOKUP(Z26,'Survival Probability'!$A$3:$F$98,6)/(1+Main!$B$5)^(OptimumBenefits!Z26-OptimumBenefits!$A26))*(VLOOKUP(Z26,'Survival Probability'!$A$3:$F$98,3)/VLOOKUP($A26,'Survival Probability'!$A$3:$F$98,3)))</f>
        <v>15.923304773886395</v>
      </c>
      <c r="AD26" s="228">
        <f t="shared" si="7"/>
        <v>0</v>
      </c>
      <c r="AE26" s="169">
        <f t="shared" si="118"/>
        <v>50</v>
      </c>
      <c r="AF26" s="395">
        <f>IF($B26&lt;=Main!$B$10,0,HLOOKUP(AE26,ReplacementRates!$V$3:$AZ$56,ReplacementRates!$A27-3,1)*IF(Main!$B$29=0,Main!$B$32*$B26,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G26" s="337">
        <f ca="1">AF26*IF($B26=Salary!$B26,Salary!$J26,"")</f>
        <v>0</v>
      </c>
      <c r="AH26" s="338">
        <f ca="1">IF($B26&lt;Main!$B$10,0,(VLOOKUP(AE26,'Survival Probability'!$A$3:$F$98,6)/(1+Main!$B$5)^(OptimumBenefits!AE26-OptimumBenefits!$A26))*(VLOOKUP(AE26,'Survival Probability'!$A$3:$F$98,3)/VLOOKUP($A26,'Survival Probability'!$A$3:$F$98,3)))</f>
        <v>14.775699028514355</v>
      </c>
      <c r="AI26" s="228">
        <f t="shared" si="9"/>
        <v>0</v>
      </c>
      <c r="AJ26" s="169">
        <f t="shared" si="118"/>
        <v>51</v>
      </c>
      <c r="AK26" s="395">
        <f>IF($B26&lt;=Main!$B$10,0,HLOOKUP(AJ26,ReplacementRates!$V$3:$AZ$56,ReplacementRates!$A27-3,1)*IF(Main!$B$29=0,Main!$B$32*$B26,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L26" s="337">
        <f ca="1">AK26*IF($B26=Salary!$B26,Salary!$J26,"")</f>
        <v>0</v>
      </c>
      <c r="AM26" s="338">
        <f ca="1">IF($B26&lt;Main!$B$10,0,(VLOOKUP(AJ26,'Survival Probability'!$A$3:$F$98,6)/(1+Main!$B$5)^(OptimumBenefits!AJ26-OptimumBenefits!$A26))*(VLOOKUP(AJ26,'Survival Probability'!$A$3:$F$98,3)/VLOOKUP($A26,'Survival Probability'!$A$3:$F$98,3)))</f>
        <v>13.704042632264658</v>
      </c>
      <c r="AN26" s="228">
        <f t="shared" ca="1" si="11"/>
        <v>0</v>
      </c>
      <c r="AO26" s="169">
        <f t="shared" si="118"/>
        <v>52</v>
      </c>
      <c r="AP26" s="395">
        <f>IF($B26&lt;=Main!$B$10,0,HLOOKUP(AO26,ReplacementRates!$V$3:$AZ$56,ReplacementRates!$A27-3,1)*IF(Main!$B$29=0,Main!$B$32*$B26,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Q26" s="337">
        <f ca="1">AP26*IF($B26=Salary!$B26,Salary!$J26,"")</f>
        <v>0</v>
      </c>
      <c r="AR26" s="338">
        <f ca="1">IF($B26&lt;Main!$B$10,0,(VLOOKUP(AO26,'Survival Probability'!$A$3:$F$98,6)/(1+Main!$B$5)^(OptimumBenefits!AO26-OptimumBenefits!$A26))*(VLOOKUP(AO26,'Survival Probability'!$A$3:$F$98,3)/VLOOKUP($A26,'Survival Probability'!$A$3:$F$98,3)))</f>
        <v>12.704042632264665</v>
      </c>
      <c r="AS26" s="228">
        <f t="shared" ca="1" si="13"/>
        <v>0</v>
      </c>
      <c r="AT26" s="169">
        <f t="shared" si="118"/>
        <v>53</v>
      </c>
      <c r="AU26" s="395">
        <f>IF($B26&lt;=Main!$B$10,0,HLOOKUP(AT26,ReplacementRates!$V$3:$AZ$56,ReplacementRates!$A27-3,1)*IF(Main!$B$29=0,Main!$B$32*$B26,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V26" s="337">
        <f ca="1">AU26*IF($B26=Salary!$B26,Salary!$J26,"")</f>
        <v>0</v>
      </c>
      <c r="AW26" s="338">
        <f ca="1">IF($B26&lt;Main!$B$10,0,(VLOOKUP(AT26,'Survival Probability'!$A$3:$F$98,6)/(1+Main!$B$5)^(OptimumBenefits!AT26-OptimumBenefits!$A26))*(VLOOKUP(AT26,'Survival Probability'!$A$3:$F$98,3)/VLOOKUP($A26,'Survival Probability'!$A$3:$F$98,3)))</f>
        <v>11.770995749333258</v>
      </c>
      <c r="AX26" s="228">
        <f t="shared" ca="1" si="15"/>
        <v>0</v>
      </c>
      <c r="AY26" s="169">
        <f t="shared" si="118"/>
        <v>54</v>
      </c>
      <c r="AZ26" s="395">
        <f>IF($B26&lt;=Main!$B$10,0,HLOOKUP(AY26,ReplacementRates!$V$3:$AZ$56,ReplacementRates!$A27-3,1)*IF(Main!$B$29=0,Main!$B$32*$B26,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A26" s="337">
        <f ca="1">AZ26*IF($B26=Salary!$B26,Salary!$J26,"")</f>
        <v>0</v>
      </c>
      <c r="BB26" s="338">
        <f ca="1">IF($B26&lt;Main!$B$10,0,(VLOOKUP(AY26,'Survival Probability'!$A$3:$F$98,6)/(1+Main!$B$5)^(OptimumBenefits!AY26-OptimumBenefits!$A26))*(VLOOKUP(AY26,'Survival Probability'!$A$3:$F$98,3)/VLOOKUP($A26,'Survival Probability'!$A$3:$F$98,3)))</f>
        <v>10.900512249730747</v>
      </c>
      <c r="BC26" s="228">
        <f t="shared" ca="1" si="17"/>
        <v>0</v>
      </c>
      <c r="BD26" s="169">
        <f t="shared" si="118"/>
        <v>55</v>
      </c>
      <c r="BE26" s="395">
        <f>IF($B26&lt;=Main!$B$10,0,HLOOKUP(BD26,ReplacementRates!$V$3:$AZ$56,ReplacementRates!$A27-3,1)*IF(Main!$B$29=0,Main!$B$32*$B26,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F26" s="337">
        <f ca="1">BE26*IF($B26=Salary!$B26,Salary!$J26,"")</f>
        <v>0</v>
      </c>
      <c r="BG26" s="338">
        <f ca="1">IF($B26&lt;Main!$B$10,0,(VLOOKUP(BD26,'Survival Probability'!$A$3:$F$98,6)/(1+Main!$B$5)^(OptimumBenefits!BD26-OptimumBenefits!$A26))*(VLOOKUP(BD26,'Survival Probability'!$A$3:$F$98,3)/VLOOKUP($A26,'Survival Probability'!$A$3:$F$98,3)))</f>
        <v>10.088493581713379</v>
      </c>
      <c r="BH26" s="228">
        <f t="shared" ca="1" si="19"/>
        <v>0</v>
      </c>
      <c r="BI26" s="169">
        <f t="shared" si="118"/>
        <v>56</v>
      </c>
      <c r="BJ26" s="395">
        <f>IF($B26&lt;=Main!$B$10,0,HLOOKUP(BI26,ReplacementRates!$V$3:$AZ$56,ReplacementRates!$A27-3,1)*IF(Main!$B$29=0,Main!$B$32*$B26,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K26" s="337">
        <f ca="1">BJ26*IF($B26=Salary!$B26,Salary!$J26,"")</f>
        <v>0</v>
      </c>
      <c r="BL26" s="338">
        <f ca="1">IF($B26&lt;Main!$B$10,0,(VLOOKUP(BI26,'Survival Probability'!$A$3:$F$98,6)/(1+Main!$B$5)^(OptimumBenefits!BI26-OptimumBenefits!$A26))*(VLOOKUP(BI26,'Survival Probability'!$A$3:$F$98,3)/VLOOKUP($A26,'Survival Probability'!$A$3:$F$98,3)))</f>
        <v>9.3311156962742849</v>
      </c>
      <c r="BM26" s="228">
        <f t="shared" ca="1" si="21"/>
        <v>0</v>
      </c>
      <c r="BN26" s="169">
        <f t="shared" si="118"/>
        <v>57</v>
      </c>
      <c r="BO26" s="395">
        <f>IF($B26&lt;=Main!$B$10,0,HLOOKUP(BN26,ReplacementRates!$V$3:$AZ$56,ReplacementRates!$A27-3,1)*IF(Main!$B$29=0,Main!$B$32*$B26,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P26" s="337">
        <f ca="1">BO26*IF($B26=Salary!$B26,Salary!$J26,"")</f>
        <v>0</v>
      </c>
      <c r="BQ26" s="338">
        <f ca="1">IF($B26&lt;Main!$B$10,0,(VLOOKUP(BN26,'Survival Probability'!$A$3:$F$98,6)/(1+Main!$B$5)^(OptimumBenefits!BN26-OptimumBenefits!$A26))*(VLOOKUP(BN26,'Survival Probability'!$A$3:$F$98,3)/VLOOKUP($A26,'Survival Probability'!$A$3:$F$98,3)))</f>
        <v>8.6248059565305404</v>
      </c>
      <c r="BR26" s="228">
        <f t="shared" ca="1" si="23"/>
        <v>0</v>
      </c>
      <c r="BS26" s="169">
        <f t="shared" si="118"/>
        <v>58</v>
      </c>
      <c r="BT26" s="395">
        <f>IF($B26&lt;=Main!$B$10,0,HLOOKUP(BS26,ReplacementRates!$V$3:$AZ$56,ReplacementRates!$A27-3,1)*IF(Main!$B$29=0,Main!$B$32*$B26,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U26" s="337">
        <f ca="1">BT26*IF($B26=Salary!$B26,Salary!$J26,"")</f>
        <v>0</v>
      </c>
      <c r="BV26" s="338">
        <f ca="1">IF($B26&lt;Main!$B$10,0,(VLOOKUP(BS26,'Survival Probability'!$A$3:$F$98,6)/(1+Main!$B$5)^(OptimumBenefits!BS26-OptimumBenefits!$A26))*(VLOOKUP(BS26,'Survival Probability'!$A$3:$F$98,3)/VLOOKUP($A26,'Survival Probability'!$A$3:$F$98,3)))</f>
        <v>7.9662269914286314</v>
      </c>
      <c r="BW26" s="228">
        <f t="shared" ca="1" si="25"/>
        <v>0</v>
      </c>
      <c r="BX26" s="169">
        <f t="shared" si="118"/>
        <v>59</v>
      </c>
      <c r="BY26" s="395">
        <f>IF($B26&lt;=Main!$B$10,0,HLOOKUP(BX26,ReplacementRates!$V$3:$AZ$56,ReplacementRates!$A27-3,1)*IF(Main!$B$29=0,Main!$B$32*$B26,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Z26" s="337">
        <f ca="1">BY26*IF($B26=Salary!$B26,Salary!$J26,"")</f>
        <v>0</v>
      </c>
      <c r="CA26" s="338">
        <f ca="1">IF($B26&lt;Main!$B$10,0,(VLOOKUP(BX26,'Survival Probability'!$A$3:$F$98,6)/(1+Main!$B$5)^(OptimumBenefits!BX26-OptimumBenefits!$A26))*(VLOOKUP(BX26,'Survival Probability'!$A$3:$F$98,3)/VLOOKUP($A26,'Survival Probability'!$A$3:$F$98,3)))</f>
        <v>7.3522568391719716</v>
      </c>
      <c r="CB26" s="228">
        <f t="shared" ca="1" si="27"/>
        <v>0</v>
      </c>
      <c r="CC26" s="169">
        <f t="shared" si="119"/>
        <v>60</v>
      </c>
      <c r="CD26" s="395">
        <f>IF($B26&lt;=Main!$B$10,0,HLOOKUP(CC26,ReplacementRates!$V$3:$AZ$56,ReplacementRates!$A27-3,1)*IF(Main!$B$29=0,Main!$B$32*$B26,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0.25200000000000006</v>
      </c>
      <c r="CE26" s="337">
        <f ca="1">CD26*IF($B26=Salary!$B26,Salary!$J26,"")</f>
        <v>34393.124741029045</v>
      </c>
      <c r="CF26" s="338">
        <f ca="1">IF($B26&lt;Main!$B$10,0,(VLOOKUP(CC26,'Survival Probability'!$A$3:$F$98,6)/(1+Main!$B$5)^(OptimumBenefits!CC26-OptimumBenefits!$A26))*(VLOOKUP(CC26,'Survival Probability'!$A$3:$F$98,3)/VLOOKUP($A26,'Survival Probability'!$A$3:$F$98,3)))</f>
        <v>6.7799759423134001</v>
      </c>
      <c r="CG26" s="228">
        <f t="shared" ca="1" si="29"/>
        <v>233184.5583251607</v>
      </c>
      <c r="CH26" s="169">
        <f t="shared" si="119"/>
        <v>61</v>
      </c>
      <c r="CI26" s="395">
        <f>IF($B26&lt;=Main!$B$10,0,HLOOKUP(CH26,ReplacementRates!$V$3:$AZ$56,ReplacementRates!$A27-3,1)*IF(Main!$B$29=0,Main!$B$32*$B26,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0.28560000000000002</v>
      </c>
      <c r="CJ26" s="337">
        <f ca="1">CI26*IF($B26=Salary!$B26,Salary!$J26,"")</f>
        <v>38978.874706499584</v>
      </c>
      <c r="CK26" s="338">
        <f ca="1">IF($B26&lt;Main!$B$10,0,(VLOOKUP(CH26,'Survival Probability'!$A$3:$F$98,6)/(1+Main!$B$5)^(OptimumBenefits!CH26-OptimumBenefits!$A26))*(VLOOKUP(CH26,'Survival Probability'!$A$3:$F$98,3)/VLOOKUP($A26,'Survival Probability'!$A$3:$F$98,3)))</f>
        <v>6.246659452333776</v>
      </c>
      <c r="CL26" s="228">
        <f t="shared" ca="1" si="31"/>
        <v>243487.75612668955</v>
      </c>
      <c r="CM26" s="169">
        <f t="shared" si="119"/>
        <v>62</v>
      </c>
      <c r="CN26" s="395">
        <f>IF($B26&lt;=Main!$B$10,0,HLOOKUP(CM26,ReplacementRates!$V$3:$AZ$56,ReplacementRates!$A27-3,1)*IF(Main!$B$29=0,Main!$B$32*$B26,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0.31920000000000004</v>
      </c>
      <c r="CO26" s="337">
        <f ca="1">CN26*IF($B26=Salary!$B26,Salary!$J26,"")</f>
        <v>43564.624671970123</v>
      </c>
      <c r="CP26" s="338">
        <f ca="1">IF($B26&lt;Main!$B$10,0,(VLOOKUP(CM26,'Survival Probability'!$A$3:$F$98,6)/(1+Main!$B$5)^(OptimumBenefits!CM26-OptimumBenefits!$A26))*(VLOOKUP(CM26,'Survival Probability'!$A$3:$F$98,3)/VLOOKUP($A26,'Survival Probability'!$A$3:$F$98,3)))</f>
        <v>5.7501694516635693</v>
      </c>
      <c r="CQ26" s="228">
        <f t="shared" ca="1" si="33"/>
        <v>250503.97396195165</v>
      </c>
      <c r="CR26" s="169">
        <f t="shared" si="119"/>
        <v>63</v>
      </c>
      <c r="CS26" s="395">
        <f>IF($B26&lt;=Main!$B$10,0,HLOOKUP(CR26,ReplacementRates!$V$3:$AZ$56,ReplacementRates!$A27-3,1)*IF(Main!$B$29=0,Main!$B$32*$B26,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0.35280000000000006</v>
      </c>
      <c r="CT26" s="337">
        <f ca="1">CS26*IF($B26=Salary!$B26,Salary!$J26,"")</f>
        <v>48150.374637440662</v>
      </c>
      <c r="CU26" s="338">
        <f ca="1">IF($B26&lt;Main!$B$10,0,(VLOOKUP(CR26,'Survival Probability'!$A$3:$F$98,6)/(1+Main!$B$5)^(OptimumBenefits!CR26-OptimumBenefits!$A26))*(VLOOKUP(CR26,'Survival Probability'!$A$3:$F$98,3)/VLOOKUP($A26,'Survival Probability'!$A$3:$F$98,3)))</f>
        <v>5.2880781059811506</v>
      </c>
      <c r="CV26" s="228">
        <f t="shared" ca="1" si="35"/>
        <v>254622.94191504005</v>
      </c>
      <c r="CW26" s="169">
        <f t="shared" si="119"/>
        <v>64</v>
      </c>
      <c r="CX26" s="395">
        <f>IF($B26&lt;=Main!$B$10,0,HLOOKUP(CW26,ReplacementRates!$V$3:$AZ$56,ReplacementRates!$A27-3,1)*IF(Main!$B$29=0,Main!$B$32*$B26,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0.38640000000000008</v>
      </c>
      <c r="CY26" s="337">
        <f ca="1">CX26*IF($B26=Salary!$B26,Salary!$J26,"")</f>
        <v>52736.124602911208</v>
      </c>
      <c r="CZ26" s="338">
        <f ca="1">IF($B26&lt;Main!$B$10,0,(VLOOKUP(CW26,'Survival Probability'!$A$3:$F$98,6)/(1+Main!$B$5)^(OptimumBenefits!CW26-OptimumBenefits!$A26))*(VLOOKUP(CW26,'Survival Probability'!$A$3:$F$98,3)/VLOOKUP($A26,'Survival Probability'!$A$3:$F$98,3)))</f>
        <v>4.858115892863573</v>
      </c>
      <c r="DA26" s="228">
        <f t="shared" ca="1" si="37"/>
        <v>256198.20506143663</v>
      </c>
      <c r="DB26" s="169">
        <f t="shared" si="119"/>
        <v>65</v>
      </c>
      <c r="DC26" s="395">
        <f>IF($B26&lt;=Main!$B$10,0,HLOOKUP(DB26,ReplacementRates!$V$3:$AZ$56,ReplacementRates!$A27-3,1)*IF(Main!$B$29=0,Main!$B$32*$B26,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D26" s="337">
        <f ca="1">DC26*IF($B26=Salary!$B26,Salary!$J26,"")</f>
        <v>57321.87456838174</v>
      </c>
      <c r="DE26" s="338">
        <f ca="1">IF($B26&lt;Main!$B$10,0,(VLOOKUP(DB26,'Survival Probability'!$A$3:$F$98,6)/(1+Main!$B$5)^(OptimumBenefits!DB26-OptimumBenefits!$A26))*(VLOOKUP(DB26,'Survival Probability'!$A$3:$F$98,3)/VLOOKUP($A26,'Survival Probability'!$A$3:$F$98,3)))</f>
        <v>4.4581618601689055</v>
      </c>
      <c r="DF26" s="228">
        <f t="shared" ca="1" si="39"/>
        <v>255550.19495414541</v>
      </c>
      <c r="DG26" s="169">
        <f t="shared" si="119"/>
        <v>66</v>
      </c>
      <c r="DH26" s="395">
        <f>IF($B26&lt;=Main!$B$10,0,HLOOKUP(DG26,ReplacementRates!$V$3:$AZ$56,ReplacementRates!$A27-3,1)*IF(Main!$B$29=0,Main!$B$32*$B26,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I26" s="337">
        <f ca="1">DH26*IF($B26=Salary!$B26,Salary!$J26,"")</f>
        <v>57321.87456838174</v>
      </c>
      <c r="DJ26" s="338">
        <f ca="1">IF($B26&lt;Main!$B$10,0,(VLOOKUP(DG26,'Survival Probability'!$A$3:$F$98,6)/(1+Main!$B$5)^(OptimumBenefits!DG26-OptimumBenefits!$A26))*(VLOOKUP(DG26,'Survival Probability'!$A$3:$F$98,3)/VLOOKUP($A26,'Survival Probability'!$A$3:$F$98,3)))</f>
        <v>4.0862412002271036</v>
      </c>
      <c r="DK26" s="228">
        <f t="shared" ca="1" si="41"/>
        <v>234231.00553557169</v>
      </c>
      <c r="DL26" s="169">
        <f t="shared" si="119"/>
        <v>67</v>
      </c>
      <c r="DM26" s="395">
        <f>IF($B26&lt;=Main!$B$10,0,HLOOKUP(DL26,ReplacementRates!$V$3:$AZ$56,ReplacementRates!$A27-3,1)*IF(Main!$B$29=0,Main!$B$32*$B26,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N26" s="337">
        <f ca="1">DM26*IF($B26=Salary!$B26,Salary!$J26,"")</f>
        <v>57321.87456838174</v>
      </c>
      <c r="DO26" s="338">
        <f ca="1">IF($B26&lt;Main!$B$10,0,(VLOOKUP(DL26,'Survival Probability'!$A$3:$F$98,6)/(1+Main!$B$5)^(OptimumBenefits!DL26-OptimumBenefits!$A26))*(VLOOKUP(DL26,'Survival Probability'!$A$3:$F$98,3)/VLOOKUP($A26,'Survival Probability'!$A$3:$F$98,3)))</f>
        <v>3.7405105994211563</v>
      </c>
      <c r="DP26" s="228">
        <f t="shared" ca="1" si="43"/>
        <v>214413.07940172192</v>
      </c>
      <c r="DQ26" s="169">
        <f t="shared" si="119"/>
        <v>68</v>
      </c>
      <c r="DR26" s="395">
        <f>IF($B26&lt;=Main!$B$10,0,HLOOKUP(DQ26,ReplacementRates!$V$3:$AZ$56,ReplacementRates!$A27-3,1)*IF(Main!$B$29=0,Main!$B$32*$B26,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S26" s="337">
        <f ca="1">DR26*IF($B26=Salary!$B26,Salary!$J26,"")</f>
        <v>57321.87456838174</v>
      </c>
      <c r="DT26" s="338">
        <f ca="1">IF($B26&lt;Main!$B$10,0,(VLOOKUP(DQ26,'Survival Probability'!$A$3:$F$98,6)/(1+Main!$B$5)^(OptimumBenefits!DQ26-OptimumBenefits!$A26))*(VLOOKUP(DQ26,'Survival Probability'!$A$3:$F$98,3)/VLOOKUP($A26,'Survival Probability'!$A$3:$F$98,3)))</f>
        <v>3.4192575742390425</v>
      </c>
      <c r="DU26" s="228">
        <f t="shared" ca="1" si="45"/>
        <v>195998.25378751961</v>
      </c>
      <c r="DV26" s="169">
        <f t="shared" si="119"/>
        <v>69</v>
      </c>
      <c r="DW26" s="395">
        <f>IF($B26&lt;=Main!$B$10,0,HLOOKUP(DV26,ReplacementRates!$V$3:$AZ$56,ReplacementRates!$A27-3,1)*IF(Main!$B$29=0,Main!$B$32*$B26,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X26" s="337">
        <f ca="1">DW26*IF($B26=Salary!$B26,Salary!$J26,"")</f>
        <v>57321.87456838174</v>
      </c>
      <c r="DY26" s="338">
        <f ca="1">IF($B26&lt;Main!$B$10,0,(VLOOKUP(DV26,'Survival Probability'!$A$3:$F$98,6)/(1+Main!$B$5)^(OptimumBenefits!DV26-OptimumBenefits!$A26))*(VLOOKUP(DV26,'Survival Probability'!$A$3:$F$98,3)/VLOOKUP($A26,'Survival Probability'!$A$3:$F$98,3)))</f>
        <v>3.1208884892187276</v>
      </c>
      <c r="DZ26" s="228">
        <f t="shared" ca="1" si="47"/>
        <v>178895.17852090229</v>
      </c>
      <c r="EA26" s="169">
        <f t="shared" si="119"/>
        <v>70</v>
      </c>
      <c r="EB26" s="395">
        <f>IF($B26&lt;=Main!$B$10,0,HLOOKUP(EA26,ReplacementRates!$V$3:$AZ$56,ReplacementRates!$A27-3,1)*IF(Main!$B$29=0,Main!$B$32*$B26,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C26" s="337">
        <f ca="1">EB26*IF($B26=Salary!$B26,Salary!$J26,"")</f>
        <v>57321.87456838174</v>
      </c>
      <c r="ED26" s="338">
        <f ca="1">IF($B26&lt;Main!$B$10,0,(VLOOKUP(EA26,'Survival Probability'!$A$3:$F$98,6)/(1+Main!$B$5)^(OptimumBenefits!EA26-OptimumBenefits!$A26))*(VLOOKUP(EA26,'Survival Probability'!$A$3:$F$98,3)/VLOOKUP($A26,'Survival Probability'!$A$3:$F$98,3)))</f>
        <v>2.8439217596375705</v>
      </c>
      <c r="EE26" s="228">
        <f t="shared" ca="1" si="49"/>
        <v>163018.92638823632</v>
      </c>
      <c r="EF26" s="169">
        <f t="shared" si="119"/>
        <v>71</v>
      </c>
      <c r="EG26" s="395">
        <f>IF($B26&lt;=Main!$B$10,0,HLOOKUP(EF26,ReplacementRates!$V$3:$AZ$56,ReplacementRates!$A27-3,1)*IF(Main!$B$29=0,Main!$B$32*$B26,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H26" s="337">
        <f ca="1">EG26*IF($B26=Salary!$B26,Salary!$J26,"")</f>
        <v>57321.87456838174</v>
      </c>
      <c r="EI26" s="338">
        <f ca="1">IF($B26&lt;Main!$B$10,0,(VLOOKUP(EF26,'Survival Probability'!$A$3:$F$98,6)/(1+Main!$B$5)^(OptimumBenefits!EF26-OptimumBenefits!$A26))*(VLOOKUP(EF26,'Survival Probability'!$A$3:$F$98,3)/VLOOKUP($A26,'Survival Probability'!$A$3:$F$98,3)))</f>
        <v>2.5869808589240031</v>
      </c>
      <c r="EJ26" s="228">
        <f t="shared" ca="1" si="51"/>
        <v>148290.59230604616</v>
      </c>
      <c r="EK26" s="169">
        <f t="shared" si="119"/>
        <v>72</v>
      </c>
      <c r="EL26" s="395">
        <f>IF($B26&lt;=Main!$B$10,0,HLOOKUP(EK26,ReplacementRates!$V$3:$AZ$56,ReplacementRates!$A27-3,1)*IF(Main!$B$29=0,Main!$B$32*$B26,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M26" s="337">
        <f ca="1">EL26*IF($B26=Salary!$B26,Salary!$J26,"")</f>
        <v>57321.87456838174</v>
      </c>
      <c r="EN26" s="338">
        <f ca="1">IF($B26&lt;Main!$B$10,0,(VLOOKUP(EK26,'Survival Probability'!$A$3:$F$98,6)/(1+Main!$B$5)^(OptimumBenefits!EK26-OptimumBenefits!$A26))*(VLOOKUP(EK26,'Survival Probability'!$A$3:$F$98,3)/VLOOKUP($A26,'Survival Probability'!$A$3:$F$98,3)))</f>
        <v>2.3487834680994726</v>
      </c>
      <c r="EO26" s="228">
        <f t="shared" ca="1" si="53"/>
        <v>134636.67134668663</v>
      </c>
      <c r="EP26" s="169">
        <f t="shared" si="120"/>
        <v>73</v>
      </c>
      <c r="EQ26" s="395">
        <f>IF($B26&lt;=Main!$B$10,0,HLOOKUP(EP26,ReplacementRates!$V$3:$AZ$56,ReplacementRates!$A27-3,1)*IF(Main!$B$29=0,Main!$B$32*$B26,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R26" s="337">
        <f ca="1">EQ26*IF($B26=Salary!$B26,Salary!$J26,"")</f>
        <v>57321.87456838174</v>
      </c>
      <c r="ES26" s="338">
        <f ca="1">IF($B26&lt;Main!$B$10,0,(VLOOKUP(EP26,'Survival Probability'!$A$3:$F$98,6)/(1+Main!$B$5)^(OptimumBenefits!EP26-OptimumBenefits!$A26))*(VLOOKUP(EP26,'Survival Probability'!$A$3:$F$98,3)/VLOOKUP($A26,'Survival Probability'!$A$3:$F$98,3)))</f>
        <v>2.1281394534617655</v>
      </c>
      <c r="ET26" s="228">
        <f t="shared" ca="1" si="55"/>
        <v>121988.94281535978</v>
      </c>
      <c r="EU26" s="169">
        <f t="shared" si="120"/>
        <v>74</v>
      </c>
      <c r="EV26" s="395">
        <f>IF($B26&lt;=Main!$B$10,0,HLOOKUP(EU26,ReplacementRates!$V$3:$AZ$56,ReplacementRates!$A27-3,1)*IF(Main!$B$29=0,Main!$B$32*$B26,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W26" s="337">
        <f ca="1">EV26*IF($B26=Salary!$B26,Salary!$J26,"")</f>
        <v>57321.87456838174</v>
      </c>
      <c r="EX26" s="338">
        <f ca="1">IF($B26&lt;Main!$B$10,0,(VLOOKUP(EU26,'Survival Probability'!$A$3:$F$98,6)/(1+Main!$B$5)^(OptimumBenefits!EU26-OptimumBenefits!$A26))*(VLOOKUP(EU26,'Survival Probability'!$A$3:$F$98,3)/VLOOKUP($A26,'Survival Probability'!$A$3:$F$98,3)))</f>
        <v>1.923938817539758</v>
      </c>
      <c r="EY26" s="228">
        <f t="shared" ca="1" si="57"/>
        <v>110283.77957625469</v>
      </c>
      <c r="EZ26" s="169">
        <f t="shared" si="120"/>
        <v>75</v>
      </c>
      <c r="FA26" s="395">
        <f>IF($B26&lt;=Main!$B$10,0,HLOOKUP(EZ26,ReplacementRates!$V$3:$AZ$56,ReplacementRates!$A27-3,1)*IF(Main!$B$29=0,Main!$B$32*$B26,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B26" s="337">
        <f ca="1">FA26*IF($B26=Salary!$B26,Salary!$J26,"")</f>
        <v>57321.87456838174</v>
      </c>
      <c r="FC26" s="338">
        <f ca="1">IF($B26&lt;Main!$B$10,0,(VLOOKUP(EZ26,'Survival Probability'!$A$3:$F$98,6)/(1+Main!$B$5)^(OptimumBenefits!EZ26-OptimumBenefits!$A26))*(VLOOKUP(EZ26,'Survival Probability'!$A$3:$F$98,3)/VLOOKUP($A26,'Survival Probability'!$A$3:$F$98,3)))</f>
        <v>1.7351496711866066</v>
      </c>
      <c r="FD26" s="228">
        <f t="shared" ca="1" si="59"/>
        <v>99462.031809127482</v>
      </c>
      <c r="FE26" s="169">
        <f t="shared" si="120"/>
        <v>76</v>
      </c>
      <c r="FF26" s="395">
        <f>IF($B26&lt;=Main!$B$10,0,HLOOKUP(FE26,ReplacementRates!$V$3:$AZ$56,ReplacementRates!$A27-3,1)*IF(Main!$B$29=0,Main!$B$32*$B26,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G26" s="337">
        <f ca="1">FF26*IF($B26=Salary!$B26,Salary!$J26,"")</f>
        <v>57321.87456838174</v>
      </c>
      <c r="FH26" s="338">
        <f ca="1">IF($B26&lt;Main!$B$10,0,(VLOOKUP(FE26,'Survival Probability'!$A$3:$F$98,6)/(1+Main!$B$5)^(OptimumBenefits!FE26-OptimumBenefits!$A26))*(VLOOKUP(FE26,'Survival Probability'!$A$3:$F$98,3)/VLOOKUP($A26,'Survival Probability'!$A$3:$F$98,3)))</f>
        <v>1.5608134158692044</v>
      </c>
      <c r="FI26" s="228">
        <f t="shared" ca="1" si="61"/>
        <v>89468.750849101983</v>
      </c>
      <c r="FJ26" s="169">
        <f t="shared" si="120"/>
        <v>77</v>
      </c>
      <c r="FK26" s="395">
        <f>IF($B26&lt;=Main!$B$10,0,HLOOKUP(FJ26,ReplacementRates!$V$3:$AZ$56,ReplacementRates!$A27-3,1)*IF(Main!$B$29=0,Main!$B$32*$B26,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L26" s="337">
        <f ca="1">FK26*IF($B26=Salary!$B26,Salary!$J26,"")</f>
        <v>57321.87456838174</v>
      </c>
      <c r="FM26" s="338">
        <f ca="1">IF($B26&lt;Main!$B$10,0,(VLOOKUP(FJ26,'Survival Probability'!$A$3:$F$98,6)/(1+Main!$B$5)^(OptimumBenefits!FJ26-OptimumBenefits!$A26))*(VLOOKUP(FJ26,'Survival Probability'!$A$3:$F$98,3)/VLOOKUP($A26,'Survival Probability'!$A$3:$F$98,3)))</f>
        <v>1.400031831765802</v>
      </c>
      <c r="FN26" s="228">
        <f t="shared" ca="1" si="63"/>
        <v>80252.449052221025</v>
      </c>
      <c r="FO26" s="169">
        <f t="shared" si="120"/>
        <v>78</v>
      </c>
      <c r="FP26" s="395">
        <f>IF($B26&lt;=Main!$B$10,0,HLOOKUP(FO26,ReplacementRates!$V$3:$AZ$56,ReplacementRates!$A27-3,1)*IF(Main!$B$29=0,Main!$B$32*$B26,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Q26" s="337">
        <f ca="1">FP26*IF($B26=Salary!$B26,Salary!$J26,"")</f>
        <v>57321.87456838174</v>
      </c>
      <c r="FR26" s="338">
        <f ca="1">IF($B26&lt;Main!$B$10,0,(VLOOKUP(FO26,'Survival Probability'!$A$3:$F$98,6)/(1+Main!$B$5)^(OptimumBenefits!FO26-OptimumBenefits!$A26))*(VLOOKUP(FO26,'Survival Probability'!$A$3:$F$98,3)/VLOOKUP($A26,'Survival Probability'!$A$3:$F$98,3)))</f>
        <v>1.2519674883754823</v>
      </c>
      <c r="FS26" s="228">
        <f t="shared" ca="1" si="65"/>
        <v>71765.123332351315</v>
      </c>
      <c r="FT26" s="169">
        <f t="shared" si="120"/>
        <v>79</v>
      </c>
      <c r="FU26" s="395">
        <f>IF($B26&lt;=Main!$B$10,0,HLOOKUP(FT26,ReplacementRates!$V$3:$AZ$56,ReplacementRates!$A27-3,1)*IF(Main!$B$29=0,Main!$B$32*$B26,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V26" s="337">
        <f ca="1">FU26*IF($B26=Salary!$B26,Salary!$J26,"")</f>
        <v>57321.87456838174</v>
      </c>
      <c r="FW26" s="338">
        <f ca="1">IF($B26&lt;Main!$B$10,0,(VLOOKUP(FT26,'Survival Probability'!$A$3:$F$98,6)/(1+Main!$B$5)^(OptimumBenefits!FT26-OptimumBenefits!$A26))*(VLOOKUP(FT26,'Survival Probability'!$A$3:$F$98,3)/VLOOKUP($A26,'Survival Probability'!$A$3:$F$98,3)))</f>
        <v>1.115839789764038</v>
      </c>
      <c r="FX26" s="228">
        <f t="shared" ca="1" si="67"/>
        <v>63962.028467263634</v>
      </c>
      <c r="FY26" s="169">
        <f t="shared" si="120"/>
        <v>80</v>
      </c>
      <c r="FZ26" s="395">
        <f>IF($B26&lt;=Main!$B$10,0,HLOOKUP(FY26,ReplacementRates!$V$3:$AZ$56,ReplacementRates!$A27-3,1)*IF(Main!$B$29=0,Main!$B$32*$B26,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A26" s="337">
        <f ca="1">FZ26*IF($B26=Salary!$B26,Salary!$J26,"")</f>
        <v>57321.87456838174</v>
      </c>
      <c r="GB26" s="338">
        <f ca="1">IF($B26&lt;Main!$B$10,0,(VLOOKUP(FY26,'Survival Probability'!$A$3:$F$98,6)/(1+Main!$B$5)^(OptimumBenefits!FY26-OptimumBenefits!$A26))*(VLOOKUP(FY26,'Survival Probability'!$A$3:$F$98,3)/VLOOKUP($A26,'Survival Probability'!$A$3:$F$98,3)))</f>
        <v>0.99092585950810874</v>
      </c>
      <c r="GC26" s="228">
        <f t="shared" ca="1" si="69"/>
        <v>56801.727825289672</v>
      </c>
      <c r="GD26" s="169">
        <f t="shared" si="120"/>
        <v>81</v>
      </c>
      <c r="GE26" s="395">
        <f>IF($B26&lt;=Main!$B$10,0,HLOOKUP(GD26,ReplacementRates!$V$3:$AZ$56,ReplacementRates!$A27-3,1)*IF(Main!$B$29=0,Main!$B$32*$B26,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F26" s="337">
        <f ca="1">GE26*IF($B26=Salary!$B26,Salary!$J26,"")</f>
        <v>57321.87456838174</v>
      </c>
      <c r="GG26" s="338">
        <f ca="1">IF($B26&lt;Main!$B$10,0,(VLOOKUP(GD26,'Survival Probability'!$A$3:$F$98,6)/(1+Main!$B$5)^(OptimumBenefits!GD26-OptimumBenefits!$A26))*(VLOOKUP(GD26,'Survival Probability'!$A$3:$F$98,3)/VLOOKUP($A26,'Survival Probability'!$A$3:$F$98,3)))</f>
        <v>0.87654515205363059</v>
      </c>
      <c r="GH26" s="228">
        <f t="shared" ca="1" si="71"/>
        <v>50245.211259541313</v>
      </c>
      <c r="GI26" s="169">
        <f t="shared" si="120"/>
        <v>82</v>
      </c>
      <c r="GJ26" s="395">
        <f>IF($B26&lt;=Main!$B$10,0,HLOOKUP(GI26,ReplacementRates!$V$3:$AZ$56,ReplacementRates!$A27-3,1)*IF(Main!$B$29=0,Main!$B$32*$B26,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K26" s="337">
        <f ca="1">GJ26*IF($B26=Salary!$B26,Salary!$J26,"")</f>
        <v>57321.87456838174</v>
      </c>
      <c r="GL26" s="338">
        <f ca="1">IF($B26&lt;Main!$B$10,0,(VLOOKUP(GI26,'Survival Probability'!$A$3:$F$98,6)/(1+Main!$B$5)^(OptimumBenefits!GI26-OptimumBenefits!$A26))*(VLOOKUP(GI26,'Survival Probability'!$A$3:$F$98,3)/VLOOKUP($A26,'Survival Probability'!$A$3:$F$98,3)))</f>
        <v>0.77205838914535208</v>
      </c>
      <c r="GM26" s="228">
        <f t="shared" ca="1" si="73"/>
        <v>44255.83414205673</v>
      </c>
      <c r="GN26" s="384"/>
      <c r="GO26" s="384"/>
      <c r="GP26" s="385"/>
      <c r="GQ26" s="386"/>
      <c r="GR26" s="387"/>
      <c r="GS26" s="384"/>
      <c r="GT26" s="384"/>
      <c r="GU26" s="385"/>
      <c r="GV26" s="386"/>
      <c r="GW26" s="387"/>
      <c r="GX26" s="384"/>
      <c r="GY26" s="384"/>
      <c r="GZ26" s="385"/>
      <c r="HA26" s="386"/>
      <c r="HB26" s="387"/>
      <c r="HC26" s="384"/>
      <c r="HD26" s="384"/>
      <c r="HE26" s="385"/>
      <c r="HF26" s="386"/>
      <c r="HG26" s="387"/>
      <c r="HH26" s="384"/>
      <c r="HI26" s="384"/>
      <c r="HJ26" s="385"/>
      <c r="HK26" s="386"/>
      <c r="HL26" s="387"/>
      <c r="HM26" s="384"/>
      <c r="HN26" s="384"/>
      <c r="HO26" s="385"/>
      <c r="HP26" s="386"/>
      <c r="HQ26" s="387"/>
      <c r="HR26" s="384"/>
      <c r="HS26" s="384"/>
      <c r="HT26" s="385"/>
      <c r="HU26" s="386"/>
      <c r="HV26" s="387"/>
      <c r="HW26" s="384"/>
      <c r="HX26" s="384"/>
      <c r="HY26" s="385"/>
      <c r="HZ26" s="386"/>
      <c r="IA26" s="387"/>
      <c r="IB26" s="384"/>
      <c r="IC26" s="384"/>
      <c r="ID26" s="385"/>
      <c r="IE26" s="386"/>
      <c r="IF26" s="387"/>
      <c r="IG26" s="384"/>
      <c r="IH26" s="384"/>
      <c r="II26" s="385"/>
      <c r="IJ26" s="386"/>
      <c r="IK26" s="387"/>
      <c r="IL26" s="384"/>
      <c r="IM26" s="384"/>
      <c r="IN26" s="385"/>
      <c r="IO26" s="386"/>
      <c r="IP26" s="387"/>
      <c r="IQ26" s="384"/>
      <c r="IR26" s="384"/>
      <c r="IS26" s="385"/>
      <c r="IT26" s="386"/>
      <c r="IU26" s="387"/>
      <c r="IV26" s="384"/>
      <c r="IW26" s="384"/>
      <c r="IX26" s="385"/>
      <c r="IY26" s="386"/>
      <c r="IZ26" s="387"/>
      <c r="JA26" s="384"/>
      <c r="JB26" s="384"/>
      <c r="JC26" s="385"/>
      <c r="JD26" s="386"/>
      <c r="JE26" s="387"/>
      <c r="JF26" s="384"/>
      <c r="JG26" s="384"/>
      <c r="JH26" s="385"/>
      <c r="JI26" s="386"/>
      <c r="JJ26" s="387"/>
      <c r="JK26" s="384"/>
      <c r="JL26" s="384"/>
      <c r="JM26" s="385"/>
      <c r="JN26" s="386"/>
      <c r="JO26" s="387"/>
      <c r="JP26" s="384"/>
      <c r="JQ26" s="384"/>
      <c r="JR26" s="385"/>
      <c r="JS26" s="386"/>
      <c r="JT26" s="387"/>
      <c r="JU26" s="384"/>
      <c r="JV26" s="384"/>
      <c r="JW26" s="385"/>
      <c r="JX26" s="386"/>
      <c r="JY26" s="387"/>
      <c r="JZ26" s="384"/>
      <c r="KA26" s="384"/>
      <c r="KB26" s="385"/>
      <c r="KC26" s="386"/>
      <c r="KD26" s="387"/>
      <c r="KE26" s="384"/>
      <c r="KF26" s="384"/>
      <c r="KG26" s="385"/>
      <c r="KH26" s="386"/>
      <c r="KI26" s="387"/>
    </row>
    <row r="27" spans="1:295">
      <c r="A27" s="172">
        <f t="shared" si="112"/>
        <v>52</v>
      </c>
      <c r="B27" s="172">
        <v>25</v>
      </c>
      <c r="C27" s="383">
        <f t="shared" ca="1" si="0"/>
        <v>64</v>
      </c>
      <c r="D27" s="422">
        <f t="shared" ca="1" si="115"/>
        <v>301039.50267660548</v>
      </c>
      <c r="E27" s="217">
        <v>241277.64873044437</v>
      </c>
      <c r="F27" s="169">
        <f t="shared" si="113"/>
        <v>45</v>
      </c>
      <c r="G27" s="395">
        <f>IF($B27&lt;=Main!$B$10,0,HLOOKUP(F27,ReplacementRates!$V$3:$AZ$56,ReplacementRates!$A28-3,1)*IF(Main!$B$29=0,Main!$B$32*$B27,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H27" s="337">
        <f ca="1">G27*IF($B27=Salary!$B27,Salary!$J27,"")</f>
        <v>0</v>
      </c>
      <c r="I27" s="338">
        <f ca="1">IF($B27&lt;Main!$B$10,0,(VLOOKUP(F27,'Survival Probability'!$A$3:$F$98,6)/(1+Main!$B$5)^(OptimumBenefits!F27-OptimumBenefits!$A27))*(VLOOKUP(F27,'Survival Probability'!$A$3:$F$98,3)/VLOOKUP($A27,'Survival Probability'!$A$3:$F$98,3)))</f>
        <v>22.92018340384098</v>
      </c>
      <c r="J27" s="228">
        <f>IF($A27&gt;F27,0,I27*H27)</f>
        <v>0</v>
      </c>
      <c r="K27" s="169">
        <f t="shared" si="114"/>
        <v>46</v>
      </c>
      <c r="L27" s="395">
        <f>IF($B27&lt;=Main!$B$10,0,HLOOKUP(K27,ReplacementRates!$V$3:$AZ$56,ReplacementRates!$A28-3,1)*IF(Main!$B$29=0,Main!$B$32*$B27,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M27" s="337">
        <f ca="1">L27*IF($B27=Salary!$B27,Salary!$J27,"")</f>
        <v>0</v>
      </c>
      <c r="N27" s="338">
        <f ca="1">IF($B27&lt;Main!$B$10,0,(VLOOKUP(K27,'Survival Probability'!$A$3:$F$98,6)/(1+Main!$B$5)^(OptimumBenefits!K27-OptimumBenefits!$A27))*(VLOOKUP(K27,'Survival Probability'!$A$3:$F$98,3)/VLOOKUP($A27,'Survival Probability'!$A$3:$F$98,3)))</f>
        <v>21.303335575910403</v>
      </c>
      <c r="O27" s="228">
        <f>IF($A27&gt;K27,0,N27*M27)</f>
        <v>0</v>
      </c>
      <c r="P27" s="169">
        <f t="shared" si="118"/>
        <v>47</v>
      </c>
      <c r="Q27" s="395">
        <f>IF($B27&lt;=Main!$B$10,0,HLOOKUP(P27,ReplacementRates!$V$3:$AZ$56,ReplacementRates!$A28-3,1)*IF(Main!$B$29=0,Main!$B$32*$B27,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R27" s="337">
        <f ca="1">Q27*IF($B27=Salary!$B27,Salary!$J27,"")</f>
        <v>0</v>
      </c>
      <c r="S27" s="338">
        <f ca="1">IF($B27&lt;Main!$B$10,0,(VLOOKUP(P27,'Survival Probability'!$A$3:$F$98,6)/(1+Main!$B$5)^(OptimumBenefits!P27-OptimumBenefits!$A27))*(VLOOKUP(P27,'Survival Probability'!$A$3:$F$98,3)/VLOOKUP($A27,'Survival Probability'!$A$3:$F$98,3)))</f>
        <v>19.793273244867205</v>
      </c>
      <c r="T27" s="228">
        <f t="shared" si="3"/>
        <v>0</v>
      </c>
      <c r="U27" s="169">
        <f t="shared" si="118"/>
        <v>48</v>
      </c>
      <c r="V27" s="395">
        <f>IF($B27&lt;=Main!$B$10,0,HLOOKUP(U27,ReplacementRates!$V$3:$AZ$56,ReplacementRates!$A28-3,1)*IF(Main!$B$29=0,Main!$B$32*$B27,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W27" s="337">
        <f ca="1">V27*IF($B27=Salary!$B27,Salary!$J27,"")</f>
        <v>0</v>
      </c>
      <c r="X27" s="338">
        <f ca="1">IF($B27&lt;Main!$B$10,0,(VLOOKUP(U27,'Survival Probability'!$A$3:$F$98,6)/(1+Main!$B$5)^(OptimumBenefits!U27-OptimumBenefits!$A27))*(VLOOKUP(U27,'Survival Probability'!$A$3:$F$98,3)/VLOOKUP($A27,'Survival Probability'!$A$3:$F$98,3)))</f>
        <v>18.382985796156156</v>
      </c>
      <c r="Y27" s="228">
        <f t="shared" si="5"/>
        <v>0</v>
      </c>
      <c r="Z27" s="169">
        <f t="shared" si="118"/>
        <v>49</v>
      </c>
      <c r="AA27" s="395">
        <f>IF($B27&lt;=Main!$B$10,0,HLOOKUP(Z27,ReplacementRates!$V$3:$AZ$56,ReplacementRates!$A28-3,1)*IF(Main!$B$29=0,Main!$B$32*$B27,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B27" s="337">
        <f ca="1">AA27*IF($B27=Salary!$B27,Salary!$J27,"")</f>
        <v>0</v>
      </c>
      <c r="AC27" s="338">
        <f ca="1">IF($B27&lt;Main!$B$10,0,(VLOOKUP(Z27,'Survival Probability'!$A$3:$F$98,6)/(1+Main!$B$5)^(OptimumBenefits!Z27-OptimumBenefits!$A27))*(VLOOKUP(Z27,'Survival Probability'!$A$3:$F$98,3)/VLOOKUP($A27,'Survival Probability'!$A$3:$F$98,3)))</f>
        <v>17.065921407785279</v>
      </c>
      <c r="AD27" s="228">
        <f t="shared" si="7"/>
        <v>0</v>
      </c>
      <c r="AE27" s="169">
        <f t="shared" si="118"/>
        <v>50</v>
      </c>
      <c r="AF27" s="395">
        <f>IF($B27&lt;=Main!$B$10,0,HLOOKUP(AE27,ReplacementRates!$V$3:$AZ$56,ReplacementRates!$A28-3,1)*IF(Main!$B$29=0,Main!$B$32*$B27,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G27" s="337">
        <f ca="1">AF27*IF($B27=Salary!$B27,Salary!$J27,"")</f>
        <v>0</v>
      </c>
      <c r="AH27" s="338">
        <f ca="1">IF($B27&lt;Main!$B$10,0,(VLOOKUP(AE27,'Survival Probability'!$A$3:$F$98,6)/(1+Main!$B$5)^(OptimumBenefits!AE27-OptimumBenefits!$A27))*(VLOOKUP(AE27,'Survival Probability'!$A$3:$F$98,3)/VLOOKUP($A27,'Survival Probability'!$A$3:$F$98,3)))</f>
        <v>15.835966336538975</v>
      </c>
      <c r="AI27" s="228">
        <f t="shared" si="9"/>
        <v>0</v>
      </c>
      <c r="AJ27" s="169">
        <f t="shared" si="118"/>
        <v>51</v>
      </c>
      <c r="AK27" s="395">
        <f>IF($B27&lt;=Main!$B$10,0,HLOOKUP(AJ27,ReplacementRates!$V$3:$AZ$56,ReplacementRates!$A28-3,1)*IF(Main!$B$29=0,Main!$B$32*$B27,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L27" s="337">
        <f ca="1">AK27*IF($B27=Salary!$B27,Salary!$J27,"")</f>
        <v>0</v>
      </c>
      <c r="AM27" s="338">
        <f ca="1">IF($B27&lt;Main!$B$10,0,(VLOOKUP(AJ27,'Survival Probability'!$A$3:$F$98,6)/(1+Main!$B$5)^(OptimumBenefits!AJ27-OptimumBenefits!$A27))*(VLOOKUP(AJ27,'Survival Probability'!$A$3:$F$98,3)/VLOOKUP($A27,'Survival Probability'!$A$3:$F$98,3)))</f>
        <v>14.687410550271499</v>
      </c>
      <c r="AN27" s="228">
        <f t="shared" si="11"/>
        <v>0</v>
      </c>
      <c r="AO27" s="169">
        <f t="shared" si="118"/>
        <v>52</v>
      </c>
      <c r="AP27" s="395">
        <f>IF($B27&lt;=Main!$B$10,0,HLOOKUP(AO27,ReplacementRates!$V$3:$AZ$56,ReplacementRates!$A28-3,1)*IF(Main!$B$29=0,Main!$B$32*$B27,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Q27" s="337">
        <f ca="1">AP27*IF($B27=Salary!$B27,Salary!$J27,"")</f>
        <v>0</v>
      </c>
      <c r="AR27" s="338">
        <f ca="1">IF($B27&lt;Main!$B$10,0,(VLOOKUP(AO27,'Survival Probability'!$A$3:$F$98,6)/(1+Main!$B$5)^(OptimumBenefits!AO27-OptimumBenefits!$A27))*(VLOOKUP(AO27,'Survival Probability'!$A$3:$F$98,3)/VLOOKUP($A27,'Survival Probability'!$A$3:$F$98,3)))</f>
        <v>13.615653044519766</v>
      </c>
      <c r="AS27" s="228">
        <f t="shared" ca="1" si="13"/>
        <v>0</v>
      </c>
      <c r="AT27" s="169">
        <f t="shared" si="118"/>
        <v>53</v>
      </c>
      <c r="AU27" s="395">
        <f>IF($B27&lt;=Main!$B$10,0,HLOOKUP(AT27,ReplacementRates!$V$3:$AZ$56,ReplacementRates!$A28-3,1)*IF(Main!$B$29=0,Main!$B$32*$B27,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V27" s="337">
        <f ca="1">AU27*IF($B27=Salary!$B27,Salary!$J27,"")</f>
        <v>0</v>
      </c>
      <c r="AW27" s="338">
        <f ca="1">IF($B27&lt;Main!$B$10,0,(VLOOKUP(AT27,'Survival Probability'!$A$3:$F$98,6)/(1+Main!$B$5)^(OptimumBenefits!AT27-OptimumBenefits!$A27))*(VLOOKUP(AT27,'Survival Probability'!$A$3:$F$98,3)/VLOOKUP($A27,'Survival Probability'!$A$3:$F$98,3)))</f>
        <v>12.615653044519762</v>
      </c>
      <c r="AX27" s="228">
        <f t="shared" ca="1" si="15"/>
        <v>0</v>
      </c>
      <c r="AY27" s="169">
        <f t="shared" si="118"/>
        <v>54</v>
      </c>
      <c r="AZ27" s="395">
        <f>IF($B27&lt;=Main!$B$10,0,HLOOKUP(AY27,ReplacementRates!$V$3:$AZ$56,ReplacementRates!$A28-3,1)*IF(Main!$B$29=0,Main!$B$32*$B27,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A27" s="337">
        <f ca="1">AZ27*IF($B27=Salary!$B27,Salary!$J27,"")</f>
        <v>0</v>
      </c>
      <c r="BB27" s="338">
        <f ca="1">IF($B27&lt;Main!$B$10,0,(VLOOKUP(AY27,'Survival Probability'!$A$3:$F$98,6)/(1+Main!$B$5)^(OptimumBenefits!AY27-OptimumBenefits!$A27))*(VLOOKUP(AY27,'Survival Probability'!$A$3:$F$98,3)/VLOOKUP($A27,'Survival Probability'!$A$3:$F$98,3)))</f>
        <v>11.68270582018773</v>
      </c>
      <c r="BC27" s="228">
        <f t="shared" ca="1" si="17"/>
        <v>0</v>
      </c>
      <c r="BD27" s="169">
        <f t="shared" si="118"/>
        <v>55</v>
      </c>
      <c r="BE27" s="395">
        <f>IF($B27&lt;=Main!$B$10,0,HLOOKUP(BD27,ReplacementRates!$V$3:$AZ$56,ReplacementRates!$A28-3,1)*IF(Main!$B$29=0,Main!$B$32*$B27,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F27" s="337">
        <f ca="1">BE27*IF($B27=Salary!$B27,Salary!$J27,"")</f>
        <v>0</v>
      </c>
      <c r="BG27" s="338">
        <f ca="1">IF($B27&lt;Main!$B$10,0,(VLOOKUP(BD27,'Survival Probability'!$A$3:$F$98,6)/(1+Main!$B$5)^(OptimumBenefits!BD27-OptimumBenefits!$A27))*(VLOOKUP(BD27,'Survival Probability'!$A$3:$F$98,3)/VLOOKUP($A27,'Survival Probability'!$A$3:$F$98,3)))</f>
        <v>10.812418717929583</v>
      </c>
      <c r="BH27" s="228">
        <f t="shared" ca="1" si="19"/>
        <v>0</v>
      </c>
      <c r="BI27" s="169">
        <f t="shared" si="118"/>
        <v>56</v>
      </c>
      <c r="BJ27" s="395">
        <f>IF($B27&lt;=Main!$B$10,0,HLOOKUP(BI27,ReplacementRates!$V$3:$AZ$56,ReplacementRates!$A28-3,1)*IF(Main!$B$29=0,Main!$B$32*$B27,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K27" s="337">
        <f ca="1">BJ27*IF($B27=Salary!$B27,Salary!$J27,"")</f>
        <v>0</v>
      </c>
      <c r="BL27" s="338">
        <f ca="1">IF($B27&lt;Main!$B$10,0,(VLOOKUP(BI27,'Survival Probability'!$A$3:$F$98,6)/(1+Main!$B$5)^(OptimumBenefits!BI27-OptimumBenefits!$A27))*(VLOOKUP(BI27,'Survival Probability'!$A$3:$F$98,3)/VLOOKUP($A27,'Survival Probability'!$A$3:$F$98,3)))</f>
        <v>10.000693284519851</v>
      </c>
      <c r="BM27" s="228">
        <f t="shared" ca="1" si="21"/>
        <v>0</v>
      </c>
      <c r="BN27" s="169">
        <f t="shared" si="118"/>
        <v>57</v>
      </c>
      <c r="BO27" s="395">
        <f>IF($B27&lt;=Main!$B$10,0,HLOOKUP(BN27,ReplacementRates!$V$3:$AZ$56,ReplacementRates!$A28-3,1)*IF(Main!$B$29=0,Main!$B$32*$B27,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P27" s="337">
        <f ca="1">BO27*IF($B27=Salary!$B27,Salary!$J27,"")</f>
        <v>0</v>
      </c>
      <c r="BQ27" s="338">
        <f ca="1">IF($B27&lt;Main!$B$10,0,(VLOOKUP(BN27,'Survival Probability'!$A$3:$F$98,6)/(1+Main!$B$5)^(OptimumBenefits!BN27-OptimumBenefits!$A27))*(VLOOKUP(BN27,'Survival Probability'!$A$3:$F$98,3)/VLOOKUP($A27,'Survival Probability'!$A$3:$F$98,3)))</f>
        <v>9.2437005195639319</v>
      </c>
      <c r="BR27" s="228">
        <f t="shared" ca="1" si="23"/>
        <v>0</v>
      </c>
      <c r="BS27" s="169">
        <f t="shared" si="118"/>
        <v>58</v>
      </c>
      <c r="BT27" s="395">
        <f>IF($B27&lt;=Main!$B$10,0,HLOOKUP(BS27,ReplacementRates!$V$3:$AZ$56,ReplacementRates!$A28-3,1)*IF(Main!$B$29=0,Main!$B$32*$B27,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U27" s="337">
        <f ca="1">BT27*IF($B27=Salary!$B27,Salary!$J27,"")</f>
        <v>0</v>
      </c>
      <c r="BV27" s="338">
        <f ca="1">IF($B27&lt;Main!$B$10,0,(VLOOKUP(BS27,'Survival Probability'!$A$3:$F$98,6)/(1+Main!$B$5)^(OptimumBenefits!BS27-OptimumBenefits!$A27))*(VLOOKUP(BS27,'Survival Probability'!$A$3:$F$98,3)/VLOOKUP($A27,'Survival Probability'!$A$3:$F$98,3)))</f>
        <v>8.5378635705857491</v>
      </c>
      <c r="BW27" s="228">
        <f t="shared" ca="1" si="25"/>
        <v>0</v>
      </c>
      <c r="BX27" s="169">
        <f t="shared" si="118"/>
        <v>59</v>
      </c>
      <c r="BY27" s="395">
        <f>IF($B27&lt;=Main!$B$10,0,HLOOKUP(BX27,ReplacementRates!$V$3:$AZ$56,ReplacementRates!$A28-3,1)*IF(Main!$B$29=0,Main!$B$32*$B27,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Z27" s="337">
        <f ca="1">BY27*IF($B27=Salary!$B27,Salary!$J27,"")</f>
        <v>0</v>
      </c>
      <c r="CA27" s="338">
        <f ca="1">IF($B27&lt;Main!$B$10,0,(VLOOKUP(BX27,'Survival Probability'!$A$3:$F$98,6)/(1+Main!$B$5)^(OptimumBenefits!BX27-OptimumBenefits!$A27))*(VLOOKUP(BX27,'Survival Probability'!$A$3:$F$98,3)/VLOOKUP($A27,'Survival Probability'!$A$3:$F$98,3)))</f>
        <v>7.879836451597134</v>
      </c>
      <c r="CB27" s="228">
        <f t="shared" ca="1" si="27"/>
        <v>0</v>
      </c>
      <c r="CC27" s="169">
        <f t="shared" si="119"/>
        <v>60</v>
      </c>
      <c r="CD27" s="395">
        <f>IF($B27&lt;=Main!$B$10,0,HLOOKUP(CC27,ReplacementRates!$V$3:$AZ$56,ReplacementRates!$A28-3,1)*IF(Main!$B$29=0,Main!$B$32*$B27,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0.26250000000000007</v>
      </c>
      <c r="CE27" s="337">
        <f ca="1">CD27*IF($B27=Salary!$B27,Salary!$J27,"")</f>
        <v>37707.04561451362</v>
      </c>
      <c r="CF27" s="338">
        <f ca="1">IF($B27&lt;Main!$B$10,0,(VLOOKUP(CC27,'Survival Probability'!$A$3:$F$98,6)/(1+Main!$B$5)^(OptimumBenefits!CC27-OptimumBenefits!$A27))*(VLOOKUP(CC27,'Survival Probability'!$A$3:$F$98,3)/VLOOKUP($A27,'Survival Probability'!$A$3:$F$98,3)))</f>
        <v>7.2664901049906225</v>
      </c>
      <c r="CG27" s="228">
        <f t="shared" ca="1" si="29"/>
        <v>273997.87384629325</v>
      </c>
      <c r="CH27" s="169">
        <f t="shared" si="119"/>
        <v>61</v>
      </c>
      <c r="CI27" s="395">
        <f>IF($B27&lt;=Main!$B$10,0,HLOOKUP(CH27,ReplacementRates!$V$3:$AZ$56,ReplacementRates!$A28-3,1)*IF(Main!$B$29=0,Main!$B$32*$B27,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0.29750000000000004</v>
      </c>
      <c r="CJ27" s="337">
        <f ca="1">CI27*IF($B27=Salary!$B27,Salary!$J27,"")</f>
        <v>42734.651696448767</v>
      </c>
      <c r="CK27" s="338">
        <f ca="1">IF($B27&lt;Main!$B$10,0,(VLOOKUP(CH27,'Survival Probability'!$A$3:$F$98,6)/(1+Main!$B$5)^(OptimumBenefits!CH27-OptimumBenefits!$A27))*(VLOOKUP(CH27,'Survival Probability'!$A$3:$F$98,3)/VLOOKUP($A27,'Survival Probability'!$A$3:$F$98,3)))</f>
        <v>6.6949041539137859</v>
      </c>
      <c r="CL27" s="228">
        <f t="shared" ca="1" si="31"/>
        <v>286104.39715861366</v>
      </c>
      <c r="CM27" s="169">
        <f t="shared" si="119"/>
        <v>62</v>
      </c>
      <c r="CN27" s="395">
        <f>IF($B27&lt;=Main!$B$10,0,HLOOKUP(CM27,ReplacementRates!$V$3:$AZ$56,ReplacementRates!$A28-3,1)*IF(Main!$B$29=0,Main!$B$32*$B27,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0.33250000000000007</v>
      </c>
      <c r="CO27" s="337">
        <f ca="1">CN27*IF($B27=Salary!$B27,Salary!$J27,"")</f>
        <v>47762.257778383922</v>
      </c>
      <c r="CP27" s="338">
        <f ca="1">IF($B27&lt;Main!$B$10,0,(VLOOKUP(CM27,'Survival Probability'!$A$3:$F$98,6)/(1+Main!$B$5)^(OptimumBenefits!CM27-OptimumBenefits!$A27))*(VLOOKUP(CM27,'Survival Probability'!$A$3:$F$98,3)/VLOOKUP($A27,'Survival Probability'!$A$3:$F$98,3)))</f>
        <v>6.1627872691648058</v>
      </c>
      <c r="CQ27" s="228">
        <f t="shared" ca="1" si="33"/>
        <v>294348.63418319216</v>
      </c>
      <c r="CR27" s="169">
        <f t="shared" si="119"/>
        <v>63</v>
      </c>
      <c r="CS27" s="395">
        <f>IF($B27&lt;=Main!$B$10,0,HLOOKUP(CR27,ReplacementRates!$V$3:$AZ$56,ReplacementRates!$A28-3,1)*IF(Main!$B$29=0,Main!$B$32*$B27,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0.3675000000000001</v>
      </c>
      <c r="CT27" s="337">
        <f ca="1">CS27*IF($B27=Salary!$B27,Salary!$J27,"")</f>
        <v>52789.86386031907</v>
      </c>
      <c r="CU27" s="338">
        <f ca="1">IF($B27&lt;Main!$B$10,0,(VLOOKUP(CR27,'Survival Probability'!$A$3:$F$98,6)/(1+Main!$B$5)^(OptimumBenefits!CR27-OptimumBenefits!$A27))*(VLOOKUP(CR27,'Survival Probability'!$A$3:$F$98,3)/VLOOKUP($A27,'Survival Probability'!$A$3:$F$98,3)))</f>
        <v>5.6675374010867499</v>
      </c>
      <c r="CV27" s="228">
        <f t="shared" ca="1" si="35"/>
        <v>299188.5278266361</v>
      </c>
      <c r="CW27" s="169">
        <f t="shared" si="119"/>
        <v>64</v>
      </c>
      <c r="CX27" s="395">
        <f>IF($B27&lt;=Main!$B$10,0,HLOOKUP(CW27,ReplacementRates!$V$3:$AZ$56,ReplacementRates!$A28-3,1)*IF(Main!$B$29=0,Main!$B$32*$B27,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0.40250000000000008</v>
      </c>
      <c r="CY27" s="337">
        <f ca="1">CX27*IF($B27=Salary!$B27,Salary!$J27,"")</f>
        <v>57817.469942254218</v>
      </c>
      <c r="CZ27" s="338">
        <f ca="1">IF($B27&lt;Main!$B$10,0,(VLOOKUP(CW27,'Survival Probability'!$A$3:$F$98,6)/(1+Main!$B$5)^(OptimumBenefits!CW27-OptimumBenefits!$A27))*(VLOOKUP(CW27,'Survival Probability'!$A$3:$F$98,3)/VLOOKUP($A27,'Survival Probability'!$A$3:$F$98,3)))</f>
        <v>5.2067221719883579</v>
      </c>
      <c r="DA27" s="228">
        <f t="shared" ca="1" si="37"/>
        <v>301039.50267660548</v>
      </c>
      <c r="DB27" s="169">
        <f t="shared" si="119"/>
        <v>65</v>
      </c>
      <c r="DC27" s="395">
        <f>IF($B27&lt;=Main!$B$10,0,HLOOKUP(DB27,ReplacementRates!$V$3:$AZ$56,ReplacementRates!$A28-3,1)*IF(Main!$B$29=0,Main!$B$32*$B27,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D27" s="337">
        <f ca="1">DC27*IF($B27=Salary!$B27,Salary!$J27,"")</f>
        <v>62845.076024189359</v>
      </c>
      <c r="DE27" s="338">
        <f ca="1">IF($B27&lt;Main!$B$10,0,(VLOOKUP(DB27,'Survival Probability'!$A$3:$F$98,6)/(1+Main!$B$5)^(OptimumBenefits!DB27-OptimumBenefits!$A27))*(VLOOKUP(DB27,'Survival Probability'!$A$3:$F$98,3)/VLOOKUP($A27,'Survival Probability'!$A$3:$F$98,3)))</f>
        <v>4.7780684354921688</v>
      </c>
      <c r="DF27" s="228">
        <f t="shared" ca="1" si="39"/>
        <v>300278.07407728484</v>
      </c>
      <c r="DG27" s="169">
        <f t="shared" si="119"/>
        <v>66</v>
      </c>
      <c r="DH27" s="395">
        <f>IF($B27&lt;=Main!$B$10,0,HLOOKUP(DG27,ReplacementRates!$V$3:$AZ$56,ReplacementRates!$A28-3,1)*IF(Main!$B$29=0,Main!$B$32*$B27,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I27" s="337">
        <f ca="1">DH27*IF($B27=Salary!$B27,Salary!$J27,"")</f>
        <v>62845.076024189359</v>
      </c>
      <c r="DJ27" s="338">
        <f ca="1">IF($B27&lt;Main!$B$10,0,(VLOOKUP(DG27,'Survival Probability'!$A$3:$F$98,6)/(1+Main!$B$5)^(OptimumBenefits!DG27-OptimumBenefits!$A27))*(VLOOKUP(DG27,'Survival Probability'!$A$3:$F$98,3)/VLOOKUP($A27,'Survival Probability'!$A$3:$F$98,3)))</f>
        <v>4.3794596766554026</v>
      </c>
      <c r="DK27" s="228">
        <f t="shared" ca="1" si="41"/>
        <v>275227.47632428055</v>
      </c>
      <c r="DL27" s="169">
        <f t="shared" si="119"/>
        <v>67</v>
      </c>
      <c r="DM27" s="395">
        <f>IF($B27&lt;=Main!$B$10,0,HLOOKUP(DL27,ReplacementRates!$V$3:$AZ$56,ReplacementRates!$A28-3,1)*IF(Main!$B$29=0,Main!$B$32*$B27,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N27" s="337">
        <f ca="1">DM27*IF($B27=Salary!$B27,Salary!$J27,"")</f>
        <v>62845.076024189359</v>
      </c>
      <c r="DO27" s="338">
        <f ca="1">IF($B27&lt;Main!$B$10,0,(VLOOKUP(DL27,'Survival Probability'!$A$3:$F$98,6)/(1+Main!$B$5)^(OptimumBenefits!DL27-OptimumBenefits!$A27))*(VLOOKUP(DL27,'Survival Probability'!$A$3:$F$98,3)/VLOOKUP($A27,'Survival Probability'!$A$3:$F$98,3)))</f>
        <v>4.0089203102735684</v>
      </c>
      <c r="DP27" s="228">
        <f t="shared" ca="1" si="43"/>
        <v>251940.90167405919</v>
      </c>
      <c r="DQ27" s="169">
        <f t="shared" si="119"/>
        <v>68</v>
      </c>
      <c r="DR27" s="395">
        <f>IF($B27&lt;=Main!$B$10,0,HLOOKUP(DQ27,ReplacementRates!$V$3:$AZ$56,ReplacementRates!$A28-3,1)*IF(Main!$B$29=0,Main!$B$32*$B27,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S27" s="337">
        <f ca="1">DR27*IF($B27=Salary!$B27,Salary!$J27,"")</f>
        <v>62845.076024189359</v>
      </c>
      <c r="DT27" s="338">
        <f ca="1">IF($B27&lt;Main!$B$10,0,(VLOOKUP(DQ27,'Survival Probability'!$A$3:$F$98,6)/(1+Main!$B$5)^(OptimumBenefits!DQ27-OptimumBenefits!$A27))*(VLOOKUP(DQ27,'Survival Probability'!$A$3:$F$98,3)/VLOOKUP($A27,'Survival Probability'!$A$3:$F$98,3)))</f>
        <v>3.6646149692891861</v>
      </c>
      <c r="DU27" s="228">
        <f t="shared" ca="1" si="45"/>
        <v>230303.00634436126</v>
      </c>
      <c r="DV27" s="169">
        <f t="shared" si="119"/>
        <v>69</v>
      </c>
      <c r="DW27" s="395">
        <f>IF($B27&lt;=Main!$B$10,0,HLOOKUP(DV27,ReplacementRates!$V$3:$AZ$56,ReplacementRates!$A28-3,1)*IF(Main!$B$29=0,Main!$B$32*$B27,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X27" s="337">
        <f ca="1">DW27*IF($B27=Salary!$B27,Salary!$J27,"")</f>
        <v>62845.076024189359</v>
      </c>
      <c r="DY27" s="338">
        <f ca="1">IF($B27&lt;Main!$B$10,0,(VLOOKUP(DV27,'Survival Probability'!$A$3:$F$98,6)/(1+Main!$B$5)^(OptimumBenefits!DV27-OptimumBenefits!$A27))*(VLOOKUP(DV27,'Survival Probability'!$A$3:$F$98,3)/VLOOKUP($A27,'Survival Probability'!$A$3:$F$98,3)))</f>
        <v>3.3448356629343845</v>
      </c>
      <c r="DZ27" s="228">
        <f t="shared" ca="1" si="47"/>
        <v>210206.45152553121</v>
      </c>
      <c r="EA27" s="169">
        <f t="shared" si="119"/>
        <v>70</v>
      </c>
      <c r="EB27" s="395">
        <f>IF($B27&lt;=Main!$B$10,0,HLOOKUP(EA27,ReplacementRates!$V$3:$AZ$56,ReplacementRates!$A28-3,1)*IF(Main!$B$29=0,Main!$B$32*$B27,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C27" s="337">
        <f ca="1">EB27*IF($B27=Salary!$B27,Salary!$J27,"")</f>
        <v>62845.076024189359</v>
      </c>
      <c r="ED27" s="338">
        <f ca="1">IF($B27&lt;Main!$B$10,0,(VLOOKUP(EA27,'Survival Probability'!$A$3:$F$98,6)/(1+Main!$B$5)^(OptimumBenefits!EA27-OptimumBenefits!$A27))*(VLOOKUP(EA27,'Survival Probability'!$A$3:$F$98,3)/VLOOKUP($A27,'Survival Probability'!$A$3:$F$98,3)))</f>
        <v>3.0479944916622661</v>
      </c>
      <c r="EE27" s="228">
        <f t="shared" ca="1" si="49"/>
        <v>191551.4455498255</v>
      </c>
      <c r="EF27" s="169">
        <f t="shared" si="119"/>
        <v>71</v>
      </c>
      <c r="EG27" s="395">
        <f>IF($B27&lt;=Main!$B$10,0,HLOOKUP(EF27,ReplacementRates!$V$3:$AZ$56,ReplacementRates!$A28-3,1)*IF(Main!$B$29=0,Main!$B$32*$B27,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H27" s="337">
        <f ca="1">EG27*IF($B27=Salary!$B27,Salary!$J27,"")</f>
        <v>62845.076024189359</v>
      </c>
      <c r="EI27" s="338">
        <f ca="1">IF($B27&lt;Main!$B$10,0,(VLOOKUP(EF27,'Survival Probability'!$A$3:$F$98,6)/(1+Main!$B$5)^(OptimumBenefits!EF27-OptimumBenefits!$A27))*(VLOOKUP(EF27,'Survival Probability'!$A$3:$F$98,3)/VLOOKUP($A27,'Survival Probability'!$A$3:$F$98,3)))</f>
        <v>2.7726161527878874</v>
      </c>
      <c r="EJ27" s="228">
        <f t="shared" ca="1" si="51"/>
        <v>174245.27290785022</v>
      </c>
      <c r="EK27" s="169">
        <f t="shared" si="119"/>
        <v>72</v>
      </c>
      <c r="EL27" s="395">
        <f>IF($B27&lt;=Main!$B$10,0,HLOOKUP(EK27,ReplacementRates!$V$3:$AZ$56,ReplacementRates!$A28-3,1)*IF(Main!$B$29=0,Main!$B$32*$B27,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M27" s="337">
        <f ca="1">EL27*IF($B27=Salary!$B27,Salary!$J27,"")</f>
        <v>62845.076024189359</v>
      </c>
      <c r="EN27" s="338">
        <f ca="1">IF($B27&lt;Main!$B$10,0,(VLOOKUP(EK27,'Survival Probability'!$A$3:$F$98,6)/(1+Main!$B$5)^(OptimumBenefits!EK27-OptimumBenefits!$A27))*(VLOOKUP(EK27,'Survival Probability'!$A$3:$F$98,3)/VLOOKUP($A27,'Survival Probability'!$A$3:$F$98,3)))</f>
        <v>2.5173263113212156</v>
      </c>
      <c r="EO27" s="228">
        <f t="shared" ca="1" si="53"/>
        <v>158201.56341267398</v>
      </c>
      <c r="EP27" s="169">
        <f t="shared" si="120"/>
        <v>73</v>
      </c>
      <c r="EQ27" s="395">
        <f>IF($B27&lt;=Main!$B$10,0,HLOOKUP(EP27,ReplacementRates!$V$3:$AZ$56,ReplacementRates!$A28-3,1)*IF(Main!$B$29=0,Main!$B$32*$B27,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R27" s="337">
        <f ca="1">EQ27*IF($B27=Salary!$B27,Salary!$J27,"")</f>
        <v>62845.076024189359</v>
      </c>
      <c r="ES27" s="338">
        <f ca="1">IF($B27&lt;Main!$B$10,0,(VLOOKUP(EP27,'Survival Probability'!$A$3:$F$98,6)/(1+Main!$B$5)^(OptimumBenefits!EP27-OptimumBenefits!$A27))*(VLOOKUP(EP27,'Survival Probability'!$A$3:$F$98,3)/VLOOKUP($A27,'Survival Probability'!$A$3:$F$98,3)))</f>
        <v>2.280849432534056</v>
      </c>
      <c r="ET27" s="228">
        <f t="shared" ca="1" si="55"/>
        <v>143340.15598733191</v>
      </c>
      <c r="EU27" s="169">
        <f t="shared" si="120"/>
        <v>74</v>
      </c>
      <c r="EV27" s="395">
        <f>IF($B27&lt;=Main!$B$10,0,HLOOKUP(EU27,ReplacementRates!$V$3:$AZ$56,ReplacementRates!$A28-3,1)*IF(Main!$B$29=0,Main!$B$32*$B27,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W27" s="337">
        <f ca="1">EV27*IF($B27=Salary!$B27,Salary!$J27,"")</f>
        <v>62845.076024189359</v>
      </c>
      <c r="EX27" s="338">
        <f ca="1">IF($B27&lt;Main!$B$10,0,(VLOOKUP(EU27,'Survival Probability'!$A$3:$F$98,6)/(1+Main!$B$5)^(OptimumBenefits!EU27-OptimumBenefits!$A27))*(VLOOKUP(EU27,'Survival Probability'!$A$3:$F$98,3)/VLOOKUP($A27,'Survival Probability'!$A$3:$F$98,3)))</f>
        <v>2.0619958683053659</v>
      </c>
      <c r="EY27" s="228">
        <f t="shared" ca="1" si="57"/>
        <v>129586.28710521506</v>
      </c>
      <c r="EZ27" s="169">
        <f t="shared" si="120"/>
        <v>75</v>
      </c>
      <c r="FA27" s="395">
        <f>IF($B27&lt;=Main!$B$10,0,HLOOKUP(EZ27,ReplacementRates!$V$3:$AZ$56,ReplacementRates!$A28-3,1)*IF(Main!$B$29=0,Main!$B$32*$B27,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B27" s="337">
        <f ca="1">FA27*IF($B27=Salary!$B27,Salary!$J27,"")</f>
        <v>62845.076024189359</v>
      </c>
      <c r="FC27" s="338">
        <f ca="1">IF($B27&lt;Main!$B$10,0,(VLOOKUP(EZ27,'Survival Probability'!$A$3:$F$98,6)/(1+Main!$B$5)^(OptimumBenefits!EZ27-OptimumBenefits!$A27))*(VLOOKUP(EZ27,'Survival Probability'!$A$3:$F$98,3)/VLOOKUP($A27,'Survival Probability'!$A$3:$F$98,3)))</f>
        <v>1.8596596836969121</v>
      </c>
      <c r="FD27" s="228">
        <f t="shared" ca="1" si="59"/>
        <v>116870.45420105237</v>
      </c>
      <c r="FE27" s="169">
        <f t="shared" si="120"/>
        <v>76</v>
      </c>
      <c r="FF27" s="395">
        <f>IF($B27&lt;=Main!$B$10,0,HLOOKUP(FE27,ReplacementRates!$V$3:$AZ$56,ReplacementRates!$A28-3,1)*IF(Main!$B$29=0,Main!$B$32*$B27,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G27" s="337">
        <f ca="1">FF27*IF($B27=Salary!$B27,Salary!$J27,"")</f>
        <v>62845.076024189359</v>
      </c>
      <c r="FH27" s="338">
        <f ca="1">IF($B27&lt;Main!$B$10,0,(VLOOKUP(FE27,'Survival Probability'!$A$3:$F$98,6)/(1+Main!$B$5)^(OptimumBenefits!FE27-OptimumBenefits!$A27))*(VLOOKUP(FE27,'Survival Probability'!$A$3:$F$98,3)/VLOOKUP($A27,'Survival Probability'!$A$3:$F$98,3)))</f>
        <v>1.6728134935358341</v>
      </c>
      <c r="FI27" s="228">
        <f t="shared" ca="1" si="61"/>
        <v>105128.09117554929</v>
      </c>
      <c r="FJ27" s="169">
        <f t="shared" si="120"/>
        <v>77</v>
      </c>
      <c r="FK27" s="395">
        <f>IF($B27&lt;=Main!$B$10,0,HLOOKUP(FJ27,ReplacementRates!$V$3:$AZ$56,ReplacementRates!$A28-3,1)*IF(Main!$B$29=0,Main!$B$32*$B27,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L27" s="337">
        <f ca="1">FK27*IF($B27=Salary!$B27,Salary!$J27,"")</f>
        <v>62845.076024189359</v>
      </c>
      <c r="FM27" s="338">
        <f ca="1">IF($B27&lt;Main!$B$10,0,(VLOOKUP(FJ27,'Survival Probability'!$A$3:$F$98,6)/(1+Main!$B$5)^(OptimumBenefits!FJ27-OptimumBenefits!$A27))*(VLOOKUP(FJ27,'Survival Probability'!$A$3:$F$98,3)/VLOOKUP($A27,'Survival Probability'!$A$3:$F$98,3)))</f>
        <v>1.5004946239863572</v>
      </c>
      <c r="FN27" s="228">
        <f t="shared" ca="1" si="63"/>
        <v>94298.698718310043</v>
      </c>
      <c r="FO27" s="169">
        <f t="shared" si="120"/>
        <v>78</v>
      </c>
      <c r="FP27" s="395">
        <f>IF($B27&lt;=Main!$B$10,0,HLOOKUP(FO27,ReplacementRates!$V$3:$AZ$56,ReplacementRates!$A28-3,1)*IF(Main!$B$29=0,Main!$B$32*$B27,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Q27" s="337">
        <f ca="1">FP27*IF($B27=Salary!$B27,Salary!$J27,"")</f>
        <v>62845.076024189359</v>
      </c>
      <c r="FR27" s="338">
        <f ca="1">IF($B27&lt;Main!$B$10,0,(VLOOKUP(FO27,'Survival Probability'!$A$3:$F$98,6)/(1+Main!$B$5)^(OptimumBenefits!FO27-OptimumBenefits!$A27))*(VLOOKUP(FO27,'Survival Probability'!$A$3:$F$98,3)/VLOOKUP($A27,'Survival Probability'!$A$3:$F$98,3)))</f>
        <v>1.3418055526235797</v>
      </c>
      <c r="FS27" s="228">
        <f t="shared" ca="1" si="65"/>
        <v>84325.871964308288</v>
      </c>
      <c r="FT27" s="169">
        <f t="shared" si="120"/>
        <v>79</v>
      </c>
      <c r="FU27" s="395">
        <f>IF($B27&lt;=Main!$B$10,0,HLOOKUP(FT27,ReplacementRates!$V$3:$AZ$56,ReplacementRates!$A28-3,1)*IF(Main!$B$29=0,Main!$B$32*$B27,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V27" s="337">
        <f ca="1">FU27*IF($B27=Salary!$B27,Salary!$J27,"")</f>
        <v>62845.076024189359</v>
      </c>
      <c r="FW27" s="338">
        <f ca="1">IF($B27&lt;Main!$B$10,0,(VLOOKUP(FT27,'Survival Probability'!$A$3:$F$98,6)/(1+Main!$B$5)^(OptimumBenefits!FT27-OptimumBenefits!$A27))*(VLOOKUP(FT27,'Survival Probability'!$A$3:$F$98,3)/VLOOKUP($A27,'Survival Probability'!$A$3:$F$98,3)))</f>
        <v>1.1959096698960525</v>
      </c>
      <c r="FX27" s="228">
        <f t="shared" ca="1" si="67"/>
        <v>75157.034122680619</v>
      </c>
      <c r="FY27" s="169">
        <f t="shared" si="120"/>
        <v>80</v>
      </c>
      <c r="FZ27" s="395">
        <f>IF($B27&lt;=Main!$B$10,0,HLOOKUP(FY27,ReplacementRates!$V$3:$AZ$56,ReplacementRates!$A28-3,1)*IF(Main!$B$29=0,Main!$B$32*$B27,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A27" s="337">
        <f ca="1">FZ27*IF($B27=Salary!$B27,Salary!$J27,"")</f>
        <v>62845.076024189359</v>
      </c>
      <c r="GB27" s="338">
        <f ca="1">IF($B27&lt;Main!$B$10,0,(VLOOKUP(FY27,'Survival Probability'!$A$3:$F$98,6)/(1+Main!$B$5)^(OptimumBenefits!FY27-OptimumBenefits!$A27))*(VLOOKUP(FY27,'Survival Probability'!$A$3:$F$98,3)/VLOOKUP($A27,'Survival Probability'!$A$3:$F$98,3)))</f>
        <v>1.0620322275713112</v>
      </c>
      <c r="GC27" s="228">
        <f t="shared" ca="1" si="69"/>
        <v>66743.496081858233</v>
      </c>
      <c r="GD27" s="169">
        <f t="shared" si="120"/>
        <v>81</v>
      </c>
      <c r="GE27" s="395">
        <f>IF($B27&lt;=Main!$B$10,0,HLOOKUP(GD27,ReplacementRates!$V$3:$AZ$56,ReplacementRates!$A28-3,1)*IF(Main!$B$29=0,Main!$B$32*$B27,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F27" s="337">
        <f ca="1">GE27*IF($B27=Salary!$B27,Salary!$J27,"")</f>
        <v>62845.076024189359</v>
      </c>
      <c r="GG27" s="338">
        <f ca="1">IF($B27&lt;Main!$B$10,0,(VLOOKUP(GD27,'Survival Probability'!$A$3:$F$98,6)/(1+Main!$B$5)^(OptimumBenefits!GD27-OptimumBenefits!$A27))*(VLOOKUP(GD27,'Survival Probability'!$A$3:$F$98,3)/VLOOKUP($A27,'Survival Probability'!$A$3:$F$98,3)))</f>
        <v>0.93944384584378005</v>
      </c>
      <c r="GH27" s="228">
        <f t="shared" ca="1" si="71"/>
        <v>59039.419912509184</v>
      </c>
      <c r="GI27" s="169">
        <f t="shared" si="120"/>
        <v>82</v>
      </c>
      <c r="GJ27" s="395">
        <f>IF($B27&lt;=Main!$B$10,0,HLOOKUP(GI27,ReplacementRates!$V$3:$AZ$56,ReplacementRates!$A28-3,1)*IF(Main!$B$29=0,Main!$B$32*$B27,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K27" s="337">
        <f ca="1">GJ27*IF($B27=Salary!$B27,Salary!$J27,"")</f>
        <v>62845.076024189359</v>
      </c>
      <c r="GL27" s="338">
        <f ca="1">IF($B27&lt;Main!$B$10,0,(VLOOKUP(GI27,'Survival Probability'!$A$3:$F$98,6)/(1+Main!$B$5)^(OptimumBenefits!GI27-OptimumBenefits!$A27))*(VLOOKUP(GI27,'Survival Probability'!$A$3:$F$98,3)/VLOOKUP($A27,'Survival Probability'!$A$3:$F$98,3)))</f>
        <v>0.82745937344512999</v>
      </c>
      <c r="GM27" s="228">
        <f t="shared" ca="1" si="73"/>
        <v>52001.747231087291</v>
      </c>
      <c r="GN27" s="384"/>
      <c r="GO27" s="384"/>
      <c r="GP27" s="385"/>
      <c r="GQ27" s="386"/>
      <c r="GR27" s="387"/>
      <c r="GS27" s="384"/>
      <c r="GT27" s="384"/>
      <c r="GU27" s="385"/>
      <c r="GV27" s="386"/>
      <c r="GW27" s="387"/>
      <c r="GX27" s="384"/>
      <c r="GY27" s="384"/>
      <c r="GZ27" s="385"/>
      <c r="HA27" s="386"/>
      <c r="HB27" s="387"/>
      <c r="HC27" s="384"/>
      <c r="HD27" s="384"/>
      <c r="HE27" s="385"/>
      <c r="HF27" s="386"/>
      <c r="HG27" s="387"/>
      <c r="HH27" s="384"/>
      <c r="HI27" s="384"/>
      <c r="HJ27" s="385"/>
      <c r="HK27" s="386"/>
      <c r="HL27" s="387"/>
      <c r="HM27" s="384"/>
      <c r="HN27" s="384"/>
      <c r="HO27" s="385"/>
      <c r="HP27" s="386"/>
      <c r="HQ27" s="387"/>
      <c r="HR27" s="384"/>
      <c r="HS27" s="384"/>
      <c r="HT27" s="385"/>
      <c r="HU27" s="386"/>
      <c r="HV27" s="387"/>
      <c r="HW27" s="384"/>
      <c r="HX27" s="384"/>
      <c r="HY27" s="385"/>
      <c r="HZ27" s="386"/>
      <c r="IA27" s="387"/>
      <c r="IB27" s="384"/>
      <c r="IC27" s="384"/>
      <c r="ID27" s="385"/>
      <c r="IE27" s="386"/>
      <c r="IF27" s="387"/>
      <c r="IG27" s="384"/>
      <c r="IH27" s="384"/>
      <c r="II27" s="385"/>
      <c r="IJ27" s="386"/>
      <c r="IK27" s="387"/>
      <c r="IL27" s="384"/>
      <c r="IM27" s="384"/>
      <c r="IN27" s="385"/>
      <c r="IO27" s="386"/>
      <c r="IP27" s="387"/>
      <c r="IQ27" s="384"/>
      <c r="IR27" s="384"/>
      <c r="IS27" s="385"/>
      <c r="IT27" s="386"/>
      <c r="IU27" s="387"/>
      <c r="IV27" s="384"/>
      <c r="IW27" s="384"/>
      <c r="IX27" s="385"/>
      <c r="IY27" s="386"/>
      <c r="IZ27" s="387"/>
      <c r="JA27" s="384"/>
      <c r="JB27" s="384"/>
      <c r="JC27" s="385"/>
      <c r="JD27" s="386"/>
      <c r="JE27" s="387"/>
      <c r="JF27" s="384"/>
      <c r="JG27" s="384"/>
      <c r="JH27" s="385"/>
      <c r="JI27" s="386"/>
      <c r="JJ27" s="387"/>
      <c r="JK27" s="384"/>
      <c r="JL27" s="384"/>
      <c r="JM27" s="385"/>
      <c r="JN27" s="386"/>
      <c r="JO27" s="387"/>
      <c r="JP27" s="384"/>
      <c r="JQ27" s="384"/>
      <c r="JR27" s="385"/>
      <c r="JS27" s="386"/>
      <c r="JT27" s="387"/>
      <c r="JU27" s="384"/>
      <c r="JV27" s="384"/>
      <c r="JW27" s="385"/>
      <c r="JX27" s="386"/>
      <c r="JY27" s="387"/>
      <c r="JZ27" s="384"/>
      <c r="KA27" s="384"/>
      <c r="KB27" s="385"/>
      <c r="KC27" s="386"/>
      <c r="KD27" s="387"/>
      <c r="KE27" s="384"/>
      <c r="KF27" s="384"/>
      <c r="KG27" s="385"/>
      <c r="KH27" s="386"/>
      <c r="KI27" s="387"/>
    </row>
    <row r="28" spans="1:295">
      <c r="A28" s="172">
        <f t="shared" si="112"/>
        <v>53</v>
      </c>
      <c r="B28" s="172">
        <v>26</v>
      </c>
      <c r="C28" s="383">
        <f t="shared" ca="1" si="0"/>
        <v>64</v>
      </c>
      <c r="D28" s="422">
        <f t="shared" ca="1" si="115"/>
        <v>383914.06874215568</v>
      </c>
      <c r="E28" s="217">
        <v>282668.15757335949</v>
      </c>
      <c r="F28" s="169">
        <f t="shared" si="113"/>
        <v>45</v>
      </c>
      <c r="G28" s="395">
        <f>IF($B28&lt;=Main!$B$10,0,HLOOKUP(F28,ReplacementRates!$V$3:$AZ$56,ReplacementRates!$A29-3,1)*IF(Main!$B$29=0,Main!$B$32*$B28,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H28" s="337">
        <f ca="1">G28*IF($B28=Salary!$B28,Salary!$J28,"")</f>
        <v>0</v>
      </c>
      <c r="I28" s="338">
        <f ca="1">IF($B28&lt;Main!$B$10,0,(VLOOKUP(F28,'Survival Probability'!$A$3:$F$98,6)/(1+Main!$B$5)^(OptimumBenefits!F28-OptimumBenefits!$A28))*(VLOOKUP(F28,'Survival Probability'!$A$3:$F$98,3)/VLOOKUP($A28,'Survival Probability'!$A$3:$F$98,3)))</f>
        <v>24.567502647592026</v>
      </c>
      <c r="J28" s="228">
        <f t="shared" ref="J28:J31" si="121">IF($A28&gt;F28,0,I28*H28)</f>
        <v>0</v>
      </c>
      <c r="K28" s="169">
        <f t="shared" si="114"/>
        <v>46</v>
      </c>
      <c r="L28" s="395">
        <f>IF($B28&lt;=Main!$B$10,0,HLOOKUP(K28,ReplacementRates!$V$3:$AZ$56,ReplacementRates!$A29-3,1)*IF(Main!$B$29=0,Main!$B$32*$B28,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M28" s="337">
        <f ca="1">L28*IF($B28=Salary!$B28,Salary!$J28,"")</f>
        <v>0</v>
      </c>
      <c r="N28" s="338">
        <f ca="1">IF($B28&lt;Main!$B$10,0,(VLOOKUP(K28,'Survival Probability'!$A$3:$F$98,6)/(1+Main!$B$5)^(OptimumBenefits!K28-OptimumBenefits!$A28))*(VLOOKUP(K28,'Survival Probability'!$A$3:$F$98,3)/VLOOKUP($A28,'Survival Probability'!$A$3:$F$98,3)))</f>
        <v>22.834448745118401</v>
      </c>
      <c r="O28" s="228">
        <f t="shared" ref="O28:O31" si="122">IF($A28&gt;K28,0,N28*M28)</f>
        <v>0</v>
      </c>
      <c r="P28" s="169">
        <f t="shared" si="118"/>
        <v>47</v>
      </c>
      <c r="Q28" s="395">
        <f>IF($B28&lt;=Main!$B$10,0,HLOOKUP(P28,ReplacementRates!$V$3:$AZ$56,ReplacementRates!$A29-3,1)*IF(Main!$B$29=0,Main!$B$32*$B28,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R28" s="337">
        <f ca="1">Q28*IF($B28=Salary!$B28,Salary!$J28,"")</f>
        <v>0</v>
      </c>
      <c r="S28" s="338">
        <f ca="1">IF($B28&lt;Main!$B$10,0,(VLOOKUP(P28,'Survival Probability'!$A$3:$F$98,6)/(1+Main!$B$5)^(OptimumBenefits!P28-OptimumBenefits!$A28))*(VLOOKUP(P28,'Survival Probability'!$A$3:$F$98,3)/VLOOKUP($A28,'Survival Probability'!$A$3:$F$98,3)))</f>
        <v>21.215855225935837</v>
      </c>
      <c r="T28" s="228">
        <f t="shared" si="3"/>
        <v>0</v>
      </c>
      <c r="U28" s="169">
        <f t="shared" si="118"/>
        <v>48</v>
      </c>
      <c r="V28" s="395">
        <f>IF($B28&lt;=Main!$B$10,0,HLOOKUP(U28,ReplacementRates!$V$3:$AZ$56,ReplacementRates!$A29-3,1)*IF(Main!$B$29=0,Main!$B$32*$B28,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W28" s="337">
        <f ca="1">V28*IF($B28=Salary!$B28,Salary!$J28,"")</f>
        <v>0</v>
      </c>
      <c r="X28" s="338">
        <f ca="1">IF($B28&lt;Main!$B$10,0,(VLOOKUP(U28,'Survival Probability'!$A$3:$F$98,6)/(1+Main!$B$5)^(OptimumBenefits!U28-OptimumBenefits!$A28))*(VLOOKUP(U28,'Survival Probability'!$A$3:$F$98,3)/VLOOKUP($A28,'Survival Probability'!$A$3:$F$98,3)))</f>
        <v>19.704207608654198</v>
      </c>
      <c r="Y28" s="228">
        <f t="shared" si="5"/>
        <v>0</v>
      </c>
      <c r="Z28" s="169">
        <f t="shared" si="118"/>
        <v>49</v>
      </c>
      <c r="AA28" s="395">
        <f>IF($B28&lt;=Main!$B$10,0,HLOOKUP(Z28,ReplacementRates!$V$3:$AZ$56,ReplacementRates!$A29-3,1)*IF(Main!$B$29=0,Main!$B$32*$B28,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B28" s="337">
        <f ca="1">AA28*IF($B28=Salary!$B28,Salary!$J28,"")</f>
        <v>0</v>
      </c>
      <c r="AC28" s="338">
        <f ca="1">IF($B28&lt;Main!$B$10,0,(VLOOKUP(Z28,'Survival Probability'!$A$3:$F$98,6)/(1+Main!$B$5)^(OptimumBenefits!Z28-OptimumBenefits!$A28))*(VLOOKUP(Z28,'Survival Probability'!$A$3:$F$98,3)/VLOOKUP($A28,'Survival Probability'!$A$3:$F$98,3)))</f>
        <v>18.292483178782124</v>
      </c>
      <c r="AD28" s="228">
        <f t="shared" si="7"/>
        <v>0</v>
      </c>
      <c r="AE28" s="169">
        <f t="shared" si="118"/>
        <v>50</v>
      </c>
      <c r="AF28" s="395">
        <f>IF($B28&lt;=Main!$B$10,0,HLOOKUP(AE28,ReplacementRates!$V$3:$AZ$56,ReplacementRates!$A29-3,1)*IF(Main!$B$29=0,Main!$B$32*$B28,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G28" s="337">
        <f ca="1">AF28*IF($B28=Salary!$B28,Salary!$J28,"")</f>
        <v>0</v>
      </c>
      <c r="AH28" s="338">
        <f ca="1">IF($B28&lt;Main!$B$10,0,(VLOOKUP(AE28,'Survival Probability'!$A$3:$F$98,6)/(1+Main!$B$5)^(OptimumBenefits!AE28-OptimumBenefits!$A28))*(VLOOKUP(AE28,'Survival Probability'!$A$3:$F$98,3)/VLOOKUP($A28,'Survival Probability'!$A$3:$F$98,3)))</f>
        <v>16.974128786199074</v>
      </c>
      <c r="AI28" s="228">
        <f t="shared" si="9"/>
        <v>0</v>
      </c>
      <c r="AJ28" s="169">
        <f t="shared" si="118"/>
        <v>51</v>
      </c>
      <c r="AK28" s="395">
        <f>IF($B28&lt;=Main!$B$10,0,HLOOKUP(AJ28,ReplacementRates!$V$3:$AZ$56,ReplacementRates!$A29-3,1)*IF(Main!$B$29=0,Main!$B$32*$B28,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L28" s="337">
        <f ca="1">AK28*IF($B28=Salary!$B28,Salary!$J28,"")</f>
        <v>0</v>
      </c>
      <c r="AM28" s="338">
        <f ca="1">IF($B28&lt;Main!$B$10,0,(VLOOKUP(AJ28,'Survival Probability'!$A$3:$F$98,6)/(1+Main!$B$5)^(OptimumBenefits!AJ28-OptimumBenefits!$A28))*(VLOOKUP(AJ28,'Survival Probability'!$A$3:$F$98,3)/VLOOKUP($A28,'Survival Probability'!$A$3:$F$98,3)))</f>
        <v>15.743024007373236</v>
      </c>
      <c r="AN28" s="228">
        <f t="shared" si="11"/>
        <v>0</v>
      </c>
      <c r="AO28" s="169">
        <f t="shared" si="118"/>
        <v>52</v>
      </c>
      <c r="AP28" s="395">
        <f>IF($B28&lt;=Main!$B$10,0,HLOOKUP(AO28,ReplacementRates!$V$3:$AZ$56,ReplacementRates!$A29-3,1)*IF(Main!$B$29=0,Main!$B$32*$B28,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Q28" s="337">
        <f ca="1">AP28*IF($B28=Salary!$B28,Salary!$J28,"")</f>
        <v>0</v>
      </c>
      <c r="AR28" s="338">
        <f ca="1">IF($B28&lt;Main!$B$10,0,(VLOOKUP(AO28,'Survival Probability'!$A$3:$F$98,6)/(1+Main!$B$5)^(OptimumBenefits!AO28-OptimumBenefits!$A28))*(VLOOKUP(AO28,'Survival Probability'!$A$3:$F$98,3)/VLOOKUP($A28,'Survival Probability'!$A$3:$F$98,3)))</f>
        <v>14.594237154484444</v>
      </c>
      <c r="AS28" s="228">
        <f t="shared" si="13"/>
        <v>0</v>
      </c>
      <c r="AT28" s="169">
        <f t="shared" si="118"/>
        <v>53</v>
      </c>
      <c r="AU28" s="395">
        <f>IF($B28&lt;=Main!$B$10,0,HLOOKUP(AT28,ReplacementRates!$V$3:$AZ$56,ReplacementRates!$A29-3,1)*IF(Main!$B$29=0,Main!$B$32*$B28,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V28" s="337">
        <f ca="1">AU28*IF($B28=Salary!$B28,Salary!$J28,"")</f>
        <v>0</v>
      </c>
      <c r="AW28" s="338">
        <f ca="1">IF($B28&lt;Main!$B$10,0,(VLOOKUP(AT28,'Survival Probability'!$A$3:$F$98,6)/(1+Main!$B$5)^(OptimumBenefits!AT28-OptimumBenefits!$A28))*(VLOOKUP(AT28,'Survival Probability'!$A$3:$F$98,3)/VLOOKUP($A28,'Survival Probability'!$A$3:$F$98,3)))</f>
        <v>13.522365162243972</v>
      </c>
      <c r="AX28" s="228">
        <f t="shared" ca="1" si="15"/>
        <v>0</v>
      </c>
      <c r="AY28" s="169">
        <f t="shared" si="118"/>
        <v>54</v>
      </c>
      <c r="AZ28" s="395">
        <f>IF($B28&lt;=Main!$B$10,0,HLOOKUP(AY28,ReplacementRates!$V$3:$AZ$56,ReplacementRates!$A29-3,1)*IF(Main!$B$29=0,Main!$B$32*$B28,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A28" s="337">
        <f ca="1">AZ28*IF($B28=Salary!$B28,Salary!$J28,"")</f>
        <v>0</v>
      </c>
      <c r="BB28" s="338">
        <f ca="1">IF($B28&lt;Main!$B$10,0,(VLOOKUP(AY28,'Survival Probability'!$A$3:$F$98,6)/(1+Main!$B$5)^(OptimumBenefits!AY28-OptimumBenefits!$A28))*(VLOOKUP(AY28,'Survival Probability'!$A$3:$F$98,3)/VLOOKUP($A28,'Survival Probability'!$A$3:$F$98,3)))</f>
        <v>12.522365162243975</v>
      </c>
      <c r="BC28" s="228">
        <f t="shared" ca="1" si="17"/>
        <v>0</v>
      </c>
      <c r="BD28" s="169">
        <f t="shared" si="118"/>
        <v>55</v>
      </c>
      <c r="BE28" s="395">
        <f>IF($B28&lt;=Main!$B$10,0,HLOOKUP(BD28,ReplacementRates!$V$3:$AZ$56,ReplacementRates!$A29-3,1)*IF(Main!$B$29=0,Main!$B$32*$B28,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F28" s="337">
        <f ca="1">BE28*IF($B28=Salary!$B28,Salary!$J28,"")</f>
        <v>0</v>
      </c>
      <c r="BG28" s="338">
        <f ca="1">IF($B28&lt;Main!$B$10,0,(VLOOKUP(BD28,'Survival Probability'!$A$3:$F$98,6)/(1+Main!$B$5)^(OptimumBenefits!BD28-OptimumBenefits!$A28))*(VLOOKUP(BD28,'Survival Probability'!$A$3:$F$98,3)/VLOOKUP($A28,'Survival Probability'!$A$3:$F$98,3)))</f>
        <v>11.589528792125352</v>
      </c>
      <c r="BH28" s="228">
        <f t="shared" ca="1" si="19"/>
        <v>0</v>
      </c>
      <c r="BI28" s="169">
        <f t="shared" si="118"/>
        <v>56</v>
      </c>
      <c r="BJ28" s="395">
        <f>IF($B28&lt;=Main!$B$10,0,HLOOKUP(BI28,ReplacementRates!$V$3:$AZ$56,ReplacementRates!$A29-3,1)*IF(Main!$B$29=0,Main!$B$32*$B28,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K28" s="337">
        <f ca="1">BJ28*IF($B28=Salary!$B28,Salary!$J28,"")</f>
        <v>0</v>
      </c>
      <c r="BL28" s="338">
        <f ca="1">IF($B28&lt;Main!$B$10,0,(VLOOKUP(BI28,'Survival Probability'!$A$3:$F$98,6)/(1+Main!$B$5)^(OptimumBenefits!BI28-OptimumBenefits!$A28))*(VLOOKUP(BI28,'Survival Probability'!$A$3:$F$98,3)/VLOOKUP($A28,'Survival Probability'!$A$3:$F$98,3)))</f>
        <v>10.7194630346642</v>
      </c>
      <c r="BM28" s="228">
        <f t="shared" ca="1" si="21"/>
        <v>0</v>
      </c>
      <c r="BN28" s="169">
        <f t="shared" si="118"/>
        <v>57</v>
      </c>
      <c r="BO28" s="395">
        <f>IF($B28&lt;=Main!$B$10,0,HLOOKUP(BN28,ReplacementRates!$V$3:$AZ$56,ReplacementRates!$A29-3,1)*IF(Main!$B$29=0,Main!$B$32*$B28,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P28" s="337">
        <f ca="1">BO28*IF($B28=Salary!$B28,Salary!$J28,"")</f>
        <v>0</v>
      </c>
      <c r="BQ28" s="338">
        <f ca="1">IF($B28&lt;Main!$B$10,0,(VLOOKUP(BN28,'Survival Probability'!$A$3:$F$98,6)/(1+Main!$B$5)^(OptimumBenefits!BN28-OptimumBenefits!$A28))*(VLOOKUP(BN28,'Survival Probability'!$A$3:$F$98,3)/VLOOKUP($A28,'Survival Probability'!$A$3:$F$98,3)))</f>
        <v>9.9080636915792777</v>
      </c>
      <c r="BR28" s="228">
        <f t="shared" ca="1" si="23"/>
        <v>0</v>
      </c>
      <c r="BS28" s="169">
        <f t="shared" si="118"/>
        <v>58</v>
      </c>
      <c r="BT28" s="395">
        <f>IF($B28&lt;=Main!$B$10,0,HLOOKUP(BS28,ReplacementRates!$V$3:$AZ$56,ReplacementRates!$A29-3,1)*IF(Main!$B$29=0,Main!$B$32*$B28,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U28" s="337">
        <f ca="1">BT28*IF($B28=Salary!$B28,Salary!$J28,"")</f>
        <v>0</v>
      </c>
      <c r="BV28" s="338">
        <f ca="1">IF($B28&lt;Main!$B$10,0,(VLOOKUP(BS28,'Survival Probability'!$A$3:$F$98,6)/(1+Main!$B$5)^(OptimumBenefits!BS28-OptimumBenefits!$A28))*(VLOOKUP(BS28,'Survival Probability'!$A$3:$F$98,3)/VLOOKUP($A28,'Survival Probability'!$A$3:$F$98,3)))</f>
        <v>9.1514968348810939</v>
      </c>
      <c r="BW28" s="228">
        <f t="shared" ca="1" si="25"/>
        <v>0</v>
      </c>
      <c r="BX28" s="169">
        <f t="shared" si="118"/>
        <v>59</v>
      </c>
      <c r="BY28" s="395">
        <f>IF($B28&lt;=Main!$B$10,0,HLOOKUP(BX28,ReplacementRates!$V$3:$AZ$56,ReplacementRates!$A29-3,1)*IF(Main!$B$29=0,Main!$B$32*$B28,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Z28" s="337">
        <f ca="1">BY28*IF($B28=Salary!$B28,Salary!$J28,"")</f>
        <v>0</v>
      </c>
      <c r="CA28" s="338">
        <f ca="1">IF($B28&lt;Main!$B$10,0,(VLOOKUP(BX28,'Survival Probability'!$A$3:$F$98,6)/(1+Main!$B$5)^(OptimumBenefits!BX28-OptimumBenefits!$A28))*(VLOOKUP(BX28,'Survival Probability'!$A$3:$F$98,3)/VLOOKUP($A28,'Survival Probability'!$A$3:$F$98,3)))</f>
        <v>8.4461759959025109</v>
      </c>
      <c r="CB28" s="228">
        <f t="shared" ca="1" si="27"/>
        <v>0</v>
      </c>
      <c r="CC28" s="169">
        <f t="shared" si="119"/>
        <v>60</v>
      </c>
      <c r="CD28" s="395">
        <f>IF($B28&lt;=Main!$B$10,0,HLOOKUP(CC28,ReplacementRates!$V$3:$AZ$56,ReplacementRates!$A29-3,1)*IF(Main!$B$29=0,Main!$B$32*$B28,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0.27300000000000008</v>
      </c>
      <c r="CE28" s="337">
        <f ca="1">CD28*IF($B28=Salary!$B28,Salary!$J28,"")</f>
        <v>41274.132129646612</v>
      </c>
      <c r="CF28" s="338">
        <f ca="1">IF($B28&lt;Main!$B$10,0,(VLOOKUP(CC28,'Survival Probability'!$A$3:$F$98,6)/(1+Main!$B$5)^(OptimumBenefits!CC28-OptimumBenefits!$A28))*(VLOOKUP(CC28,'Survival Probability'!$A$3:$F$98,3)/VLOOKUP($A28,'Survival Probability'!$A$3:$F$98,3)))</f>
        <v>7.7887472254319734</v>
      </c>
      <c r="CG28" s="228">
        <f t="shared" ca="1" si="29"/>
        <v>321473.78210689774</v>
      </c>
      <c r="CH28" s="169">
        <f t="shared" si="119"/>
        <v>61</v>
      </c>
      <c r="CI28" s="395">
        <f>IF($B28&lt;=Main!$B$10,0,HLOOKUP(CH28,ReplacementRates!$V$3:$AZ$56,ReplacementRates!$A29-3,1)*IF(Main!$B$29=0,Main!$B$32*$B28,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0.30940000000000006</v>
      </c>
      <c r="CJ28" s="337">
        <f ca="1">CI28*IF($B28=Salary!$B28,Salary!$J28,"")</f>
        <v>46777.349746932821</v>
      </c>
      <c r="CK28" s="338">
        <f ca="1">IF($B28&lt;Main!$B$10,0,(VLOOKUP(CH28,'Survival Probability'!$A$3:$F$98,6)/(1+Main!$B$5)^(OptimumBenefits!CH28-OptimumBenefits!$A28))*(VLOOKUP(CH28,'Survival Probability'!$A$3:$F$98,3)/VLOOKUP($A28,'Survival Probability'!$A$3:$F$98,3)))</f>
        <v>7.1760802533145815</v>
      </c>
      <c r="CL28" s="228">
        <f t="shared" ca="1" si="31"/>
        <v>335678.01582135446</v>
      </c>
      <c r="CM28" s="169">
        <f t="shared" si="119"/>
        <v>62</v>
      </c>
      <c r="CN28" s="395">
        <f>IF($B28&lt;=Main!$B$10,0,HLOOKUP(CM28,ReplacementRates!$V$3:$AZ$56,ReplacementRates!$A29-3,1)*IF(Main!$B$29=0,Main!$B$32*$B28,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0.34580000000000005</v>
      </c>
      <c r="CO28" s="337">
        <f ca="1">CN28*IF($B28=Salary!$B28,Salary!$J28,"")</f>
        <v>52280.567364219038</v>
      </c>
      <c r="CP28" s="338">
        <f ca="1">IF($B28&lt;Main!$B$10,0,(VLOOKUP(CM28,'Survival Probability'!$A$3:$F$98,6)/(1+Main!$B$5)^(OptimumBenefits!CM28-OptimumBenefits!$A28))*(VLOOKUP(CM28,'Survival Probability'!$A$3:$F$98,3)/VLOOKUP($A28,'Survival Probability'!$A$3:$F$98,3)))</f>
        <v>6.6057190679538973</v>
      </c>
      <c r="CQ28" s="228">
        <f t="shared" ca="1" si="33"/>
        <v>345350.74072126992</v>
      </c>
      <c r="CR28" s="169">
        <f t="shared" si="119"/>
        <v>63</v>
      </c>
      <c r="CS28" s="395">
        <f>IF($B28&lt;=Main!$B$10,0,HLOOKUP(CR28,ReplacementRates!$V$3:$AZ$56,ReplacementRates!$A29-3,1)*IF(Main!$B$29=0,Main!$B$32*$B28,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0.3822000000000001</v>
      </c>
      <c r="CT28" s="337">
        <f ca="1">CS28*IF($B28=Salary!$B28,Salary!$J28,"")</f>
        <v>57783.784981505254</v>
      </c>
      <c r="CU28" s="338">
        <f ca="1">IF($B28&lt;Main!$B$10,0,(VLOOKUP(CR28,'Survival Probability'!$A$3:$F$98,6)/(1+Main!$B$5)^(OptimumBenefits!CR28-OptimumBenefits!$A28))*(VLOOKUP(CR28,'Survival Probability'!$A$3:$F$98,3)/VLOOKUP($A28,'Survival Probability'!$A$3:$F$98,3)))</f>
        <v>6.0748746052002405</v>
      </c>
      <c r="CV28" s="228">
        <f t="shared" ca="1" si="35"/>
        <v>351029.24797649734</v>
      </c>
      <c r="CW28" s="169">
        <f t="shared" si="119"/>
        <v>64</v>
      </c>
      <c r="CX28" s="395">
        <f>IF($B28&lt;=Main!$B$10,0,HLOOKUP(CW28,ReplacementRates!$V$3:$AZ$56,ReplacementRates!$A29-3,1)*IF(Main!$B$29=0,Main!$B$32*$B28,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CY28" s="337">
        <f ca="1">CX28*IF($B28=Salary!$B28,Salary!$J28,"")</f>
        <v>68790.22021607768</v>
      </c>
      <c r="CZ28" s="338">
        <f ca="1">IF($B28&lt;Main!$B$10,0,(VLOOKUP(CW28,'Survival Probability'!$A$3:$F$98,6)/(1+Main!$B$5)^(OptimumBenefits!CW28-OptimumBenefits!$A28))*(VLOOKUP(CW28,'Survival Probability'!$A$3:$F$98,3)/VLOOKUP($A28,'Survival Probability'!$A$3:$F$98,3)))</f>
        <v>5.5809396675317968</v>
      </c>
      <c r="DA28" s="228">
        <f t="shared" ca="1" si="37"/>
        <v>383914.06874215568</v>
      </c>
      <c r="DB28" s="169">
        <f t="shared" si="119"/>
        <v>65</v>
      </c>
      <c r="DC28" s="395">
        <f>IF($B28&lt;=Main!$B$10,0,HLOOKUP(DB28,ReplacementRates!$V$3:$AZ$56,ReplacementRates!$A29-3,1)*IF(Main!$B$29=0,Main!$B$32*$B28,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D28" s="337">
        <f ca="1">DC28*IF($B28=Salary!$B28,Salary!$J28,"")</f>
        <v>68790.22021607768</v>
      </c>
      <c r="DE28" s="338">
        <f ca="1">IF($B28&lt;Main!$B$10,0,(VLOOKUP(DB28,'Survival Probability'!$A$3:$F$98,6)/(1+Main!$B$5)^(OptimumBenefits!DB28-OptimumBenefits!$A28))*(VLOOKUP(DB28,'Survival Probability'!$A$3:$F$98,3)/VLOOKUP($A28,'Survival Probability'!$A$3:$F$98,3)))</f>
        <v>5.1214777330123056</v>
      </c>
      <c r="DF28" s="228">
        <f t="shared" ca="1" si="39"/>
        <v>352307.58108565479</v>
      </c>
      <c r="DG28" s="169">
        <f t="shared" si="119"/>
        <v>66</v>
      </c>
      <c r="DH28" s="395">
        <f>IF($B28&lt;=Main!$B$10,0,HLOOKUP(DG28,ReplacementRates!$V$3:$AZ$56,ReplacementRates!$A29-3,1)*IF(Main!$B$29=0,Main!$B$32*$B28,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I28" s="337">
        <f ca="1">DH28*IF($B28=Salary!$B28,Salary!$J28,"")</f>
        <v>68790.22021607768</v>
      </c>
      <c r="DJ28" s="338">
        <f ca="1">IF($B28&lt;Main!$B$10,0,(VLOOKUP(DG28,'Survival Probability'!$A$3:$F$98,6)/(1+Main!$B$5)^(OptimumBenefits!DG28-OptimumBenefits!$A28))*(VLOOKUP(DG28,'Survival Probability'!$A$3:$F$98,3)/VLOOKUP($A28,'Survival Probability'!$A$3:$F$98,3)))</f>
        <v>4.6942201685534393</v>
      </c>
      <c r="DK28" s="228">
        <f t="shared" ca="1" si="41"/>
        <v>322916.43913754437</v>
      </c>
      <c r="DL28" s="169">
        <f t="shared" si="119"/>
        <v>67</v>
      </c>
      <c r="DM28" s="395">
        <f>IF($B28&lt;=Main!$B$10,0,HLOOKUP(DL28,ReplacementRates!$V$3:$AZ$56,ReplacementRates!$A29-3,1)*IF(Main!$B$29=0,Main!$B$32*$B28,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N28" s="337">
        <f ca="1">DM28*IF($B28=Salary!$B28,Salary!$J28,"")</f>
        <v>68790.22021607768</v>
      </c>
      <c r="DO28" s="338">
        <f ca="1">IF($B28&lt;Main!$B$10,0,(VLOOKUP(DL28,'Survival Probability'!$A$3:$F$98,6)/(1+Main!$B$5)^(OptimumBenefits!DL28-OptimumBenefits!$A28))*(VLOOKUP(DL28,'Survival Probability'!$A$3:$F$98,3)/VLOOKUP($A28,'Survival Probability'!$A$3:$F$98,3)))</f>
        <v>4.2970493997062214</v>
      </c>
      <c r="DP28" s="228">
        <f t="shared" ca="1" si="43"/>
        <v>295594.97448515537</v>
      </c>
      <c r="DQ28" s="169">
        <f t="shared" si="119"/>
        <v>68</v>
      </c>
      <c r="DR28" s="395">
        <f>IF($B28&lt;=Main!$B$10,0,HLOOKUP(DQ28,ReplacementRates!$V$3:$AZ$56,ReplacementRates!$A29-3,1)*IF(Main!$B$29=0,Main!$B$32*$B28,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S28" s="337">
        <f ca="1">DR28*IF($B28=Salary!$B28,Salary!$J28,"")</f>
        <v>68790.22021607768</v>
      </c>
      <c r="DT28" s="338">
        <f ca="1">IF($B28&lt;Main!$B$10,0,(VLOOKUP(DQ28,'Survival Probability'!$A$3:$F$98,6)/(1+Main!$B$5)^(OptimumBenefits!DQ28-OptimumBenefits!$A28))*(VLOOKUP(DQ28,'Survival Probability'!$A$3:$F$98,3)/VLOOKUP($A28,'Survival Probability'!$A$3:$F$98,3)))</f>
        <v>3.9279981479262545</v>
      </c>
      <c r="DU28" s="228">
        <f t="shared" ca="1" si="45"/>
        <v>270207.85760419234</v>
      </c>
      <c r="DV28" s="169">
        <f t="shared" si="119"/>
        <v>69</v>
      </c>
      <c r="DW28" s="395">
        <f>IF($B28&lt;=Main!$B$10,0,HLOOKUP(DV28,ReplacementRates!$V$3:$AZ$56,ReplacementRates!$A29-3,1)*IF(Main!$B$29=0,Main!$B$32*$B28,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X28" s="337">
        <f ca="1">DW28*IF($B28=Salary!$B28,Salary!$J28,"")</f>
        <v>68790.22021607768</v>
      </c>
      <c r="DY28" s="338">
        <f ca="1">IF($B28&lt;Main!$B$10,0,(VLOOKUP(DV28,'Survival Probability'!$A$3:$F$98,6)/(1+Main!$B$5)^(OptimumBenefits!DV28-OptimumBenefits!$A28))*(VLOOKUP(DV28,'Survival Probability'!$A$3:$F$98,3)/VLOOKUP($A28,'Survival Probability'!$A$3:$F$98,3)))</f>
        <v>3.5852356657464579</v>
      </c>
      <c r="DZ28" s="228">
        <f t="shared" ca="1" si="47"/>
        <v>246629.1509732347</v>
      </c>
      <c r="EA28" s="169">
        <f t="shared" si="119"/>
        <v>70</v>
      </c>
      <c r="EB28" s="395">
        <f>IF($B28&lt;=Main!$B$10,0,HLOOKUP(EA28,ReplacementRates!$V$3:$AZ$56,ReplacementRates!$A29-3,1)*IF(Main!$B$29=0,Main!$B$32*$B28,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C28" s="337">
        <f ca="1">EB28*IF($B28=Salary!$B28,Salary!$J28,"")</f>
        <v>68790.22021607768</v>
      </c>
      <c r="ED28" s="338">
        <f ca="1">IF($B28&lt;Main!$B$10,0,(VLOOKUP(EA28,'Survival Probability'!$A$3:$F$98,6)/(1+Main!$B$5)^(OptimumBenefits!EA28-OptimumBenefits!$A28))*(VLOOKUP(EA28,'Survival Probability'!$A$3:$F$98,3)/VLOOKUP($A28,'Survival Probability'!$A$3:$F$98,3)))</f>
        <v>3.2670599281160171</v>
      </c>
      <c r="EE28" s="228">
        <f t="shared" ca="1" si="49"/>
        <v>224741.77191422373</v>
      </c>
      <c r="EF28" s="169">
        <f t="shared" si="119"/>
        <v>71</v>
      </c>
      <c r="EG28" s="395">
        <f>IF($B28&lt;=Main!$B$10,0,HLOOKUP(EF28,ReplacementRates!$V$3:$AZ$56,ReplacementRates!$A29-3,1)*IF(Main!$B$29=0,Main!$B$32*$B28,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H28" s="337">
        <f ca="1">EG28*IF($B28=Salary!$B28,Salary!$J28,"")</f>
        <v>68790.22021607768</v>
      </c>
      <c r="EI28" s="338">
        <f ca="1">IF($B28&lt;Main!$B$10,0,(VLOOKUP(EF28,'Survival Probability'!$A$3:$F$98,6)/(1+Main!$B$5)^(OptimumBenefits!EF28-OptimumBenefits!$A28))*(VLOOKUP(EF28,'Survival Probability'!$A$3:$F$98,3)/VLOOKUP($A28,'Survival Probability'!$A$3:$F$98,3)))</f>
        <v>2.971889599406865</v>
      </c>
      <c r="EJ28" s="228">
        <f t="shared" ca="1" si="51"/>
        <v>204436.94000106913</v>
      </c>
      <c r="EK28" s="169">
        <f t="shared" si="119"/>
        <v>72</v>
      </c>
      <c r="EL28" s="395">
        <f>IF($B28&lt;=Main!$B$10,0,HLOOKUP(EK28,ReplacementRates!$V$3:$AZ$56,ReplacementRates!$A29-3,1)*IF(Main!$B$29=0,Main!$B$32*$B28,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M28" s="337">
        <f ca="1">EL28*IF($B28=Salary!$B28,Salary!$J28,"")</f>
        <v>68790.22021607768</v>
      </c>
      <c r="EN28" s="338">
        <f ca="1">IF($B28&lt;Main!$B$10,0,(VLOOKUP(EK28,'Survival Probability'!$A$3:$F$98,6)/(1+Main!$B$5)^(OptimumBenefits!EK28-OptimumBenefits!$A28))*(VLOOKUP(EK28,'Survival Probability'!$A$3:$F$98,3)/VLOOKUP($A28,'Survival Probability'!$A$3:$F$98,3)))</f>
        <v>2.6982515684352295</v>
      </c>
      <c r="EO28" s="228">
        <f t="shared" ca="1" si="53"/>
        <v>185613.31959103644</v>
      </c>
      <c r="EP28" s="169">
        <f t="shared" si="120"/>
        <v>73</v>
      </c>
      <c r="EQ28" s="395">
        <f>IF($B28&lt;=Main!$B$10,0,HLOOKUP(EP28,ReplacementRates!$V$3:$AZ$56,ReplacementRates!$A29-3,1)*IF(Main!$B$29=0,Main!$B$32*$B28,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R28" s="337">
        <f ca="1">EQ28*IF($B28=Salary!$B28,Salary!$J28,"")</f>
        <v>68790.22021607768</v>
      </c>
      <c r="ES28" s="338">
        <f ca="1">IF($B28&lt;Main!$B$10,0,(VLOOKUP(EP28,'Survival Probability'!$A$3:$F$98,6)/(1+Main!$B$5)^(OptimumBenefits!EP28-OptimumBenefits!$A28))*(VLOOKUP(EP28,'Survival Probability'!$A$3:$F$98,3)/VLOOKUP($A28,'Survival Probability'!$A$3:$F$98,3)))</f>
        <v>2.4447786252508283</v>
      </c>
      <c r="ET28" s="228">
        <f t="shared" ca="1" si="55"/>
        <v>168176.86001056412</v>
      </c>
      <c r="EU28" s="169">
        <f t="shared" si="120"/>
        <v>74</v>
      </c>
      <c r="EV28" s="395">
        <f>IF($B28&lt;=Main!$B$10,0,HLOOKUP(EU28,ReplacementRates!$V$3:$AZ$56,ReplacementRates!$A29-3,1)*IF(Main!$B$29=0,Main!$B$32*$B28,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W28" s="337">
        <f ca="1">EV28*IF($B28=Salary!$B28,Salary!$J28,"")</f>
        <v>68790.22021607768</v>
      </c>
      <c r="EX28" s="338">
        <f ca="1">IF($B28&lt;Main!$B$10,0,(VLOOKUP(EU28,'Survival Probability'!$A$3:$F$98,6)/(1+Main!$B$5)^(OptimumBenefits!EU28-OptimumBenefits!$A28))*(VLOOKUP(EU28,'Survival Probability'!$A$3:$F$98,3)/VLOOKUP($A28,'Survival Probability'!$A$3:$F$98,3)))</f>
        <v>2.2101956193520937</v>
      </c>
      <c r="EY28" s="228">
        <f t="shared" ca="1" si="57"/>
        <v>152039.84337584072</v>
      </c>
      <c r="EZ28" s="169">
        <f t="shared" si="120"/>
        <v>75</v>
      </c>
      <c r="FA28" s="395">
        <f>IF($B28&lt;=Main!$B$10,0,HLOOKUP(EZ28,ReplacementRates!$V$3:$AZ$56,ReplacementRates!$A29-3,1)*IF(Main!$B$29=0,Main!$B$32*$B28,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B28" s="337">
        <f ca="1">FA28*IF($B28=Salary!$B28,Salary!$J28,"")</f>
        <v>68790.22021607768</v>
      </c>
      <c r="FC28" s="338">
        <f ca="1">IF($B28&lt;Main!$B$10,0,(VLOOKUP(EZ28,'Survival Probability'!$A$3:$F$98,6)/(1+Main!$B$5)^(OptimumBenefits!EZ28-OptimumBenefits!$A28))*(VLOOKUP(EZ28,'Survival Probability'!$A$3:$F$98,3)/VLOOKUP($A28,'Survival Probability'!$A$3:$F$98,3)))</f>
        <v>1.9933171300534944</v>
      </c>
      <c r="FD28" s="228">
        <f t="shared" ca="1" si="59"/>
        <v>137120.72433685983</v>
      </c>
      <c r="FE28" s="169">
        <f t="shared" si="120"/>
        <v>76</v>
      </c>
      <c r="FF28" s="395">
        <f>IF($B28&lt;=Main!$B$10,0,HLOOKUP(FE28,ReplacementRates!$V$3:$AZ$56,ReplacementRates!$A29-3,1)*IF(Main!$B$29=0,Main!$B$32*$B28,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G28" s="337">
        <f ca="1">FF28*IF($B28=Salary!$B28,Salary!$J28,"")</f>
        <v>68790.22021607768</v>
      </c>
      <c r="FH28" s="338">
        <f ca="1">IF($B28&lt;Main!$B$10,0,(VLOOKUP(FE28,'Survival Probability'!$A$3:$F$98,6)/(1+Main!$B$5)^(OptimumBenefits!FE28-OptimumBenefits!$A28))*(VLOOKUP(FE28,'Survival Probability'!$A$3:$F$98,3)/VLOOKUP($A28,'Survival Probability'!$A$3:$F$98,3)))</f>
        <v>1.793041931962998</v>
      </c>
      <c r="FI28" s="228">
        <f t="shared" ca="1" si="61"/>
        <v>123343.749356396</v>
      </c>
      <c r="FJ28" s="169">
        <f t="shared" si="120"/>
        <v>77</v>
      </c>
      <c r="FK28" s="395">
        <f>IF($B28&lt;=Main!$B$10,0,HLOOKUP(FJ28,ReplacementRates!$V$3:$AZ$56,ReplacementRates!$A29-3,1)*IF(Main!$B$29=0,Main!$B$32*$B28,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L28" s="337">
        <f ca="1">FK28*IF($B28=Salary!$B28,Salary!$J28,"")</f>
        <v>68790.22021607768</v>
      </c>
      <c r="FM28" s="338">
        <f ca="1">IF($B28&lt;Main!$B$10,0,(VLOOKUP(FJ28,'Survival Probability'!$A$3:$F$98,6)/(1+Main!$B$5)^(OptimumBenefits!FJ28-OptimumBenefits!$A28))*(VLOOKUP(FJ28,'Survival Probability'!$A$3:$F$98,3)/VLOOKUP($A28,'Survival Probability'!$A$3:$F$98,3)))</f>
        <v>1.6083381619583748</v>
      </c>
      <c r="FN28" s="228">
        <f t="shared" ca="1" si="63"/>
        <v>110637.93634303821</v>
      </c>
      <c r="FO28" s="169">
        <f t="shared" si="120"/>
        <v>78</v>
      </c>
      <c r="FP28" s="395">
        <f>IF($B28&lt;=Main!$B$10,0,HLOOKUP(FO28,ReplacementRates!$V$3:$AZ$56,ReplacementRates!$A29-3,1)*IF(Main!$B$29=0,Main!$B$32*$B28,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Q28" s="337">
        <f ca="1">FP28*IF($B28=Salary!$B28,Salary!$J28,"")</f>
        <v>68790.22021607768</v>
      </c>
      <c r="FR28" s="338">
        <f ca="1">IF($B28&lt;Main!$B$10,0,(VLOOKUP(FO28,'Survival Probability'!$A$3:$F$98,6)/(1+Main!$B$5)^(OptimumBenefits!FO28-OptimumBenefits!$A28))*(VLOOKUP(FO28,'Survival Probability'!$A$3:$F$98,3)/VLOOKUP($A28,'Survival Probability'!$A$3:$F$98,3)))</f>
        <v>1.4382437908899635</v>
      </c>
      <c r="FS28" s="228">
        <f t="shared" ca="1" si="65"/>
        <v>98937.107099726956</v>
      </c>
      <c r="FT28" s="169">
        <f t="shared" si="120"/>
        <v>79</v>
      </c>
      <c r="FU28" s="395">
        <f>IF($B28&lt;=Main!$B$10,0,HLOOKUP(FT28,ReplacementRates!$V$3:$AZ$56,ReplacementRates!$A29-3,1)*IF(Main!$B$29=0,Main!$B$32*$B28,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V28" s="337">
        <f ca="1">FU28*IF($B28=Salary!$B28,Salary!$J28,"")</f>
        <v>68790.22021607768</v>
      </c>
      <c r="FW28" s="338">
        <f ca="1">IF($B28&lt;Main!$B$10,0,(VLOOKUP(FT28,'Survival Probability'!$A$3:$F$98,6)/(1+Main!$B$5)^(OptimumBenefits!FT28-OptimumBenefits!$A28))*(VLOOKUP(FT28,'Survival Probability'!$A$3:$F$98,3)/VLOOKUP($A28,'Survival Probability'!$A$3:$F$98,3)))</f>
        <v>1.2818620804111269</v>
      </c>
      <c r="FX28" s="228">
        <f t="shared" ca="1" si="67"/>
        <v>88179.574798120899</v>
      </c>
      <c r="FY28" s="169">
        <f t="shared" si="120"/>
        <v>80</v>
      </c>
      <c r="FZ28" s="395">
        <f>IF($B28&lt;=Main!$B$10,0,HLOOKUP(FY28,ReplacementRates!$V$3:$AZ$56,ReplacementRates!$A29-3,1)*IF(Main!$B$29=0,Main!$B$32*$B28,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A28" s="337">
        <f ca="1">FZ28*IF($B28=Salary!$B28,Salary!$J28,"")</f>
        <v>68790.22021607768</v>
      </c>
      <c r="GB28" s="338">
        <f ca="1">IF($B28&lt;Main!$B$10,0,(VLOOKUP(FY28,'Survival Probability'!$A$3:$F$98,6)/(1+Main!$B$5)^(OptimumBenefits!FY28-OptimumBenefits!$A28))*(VLOOKUP(FY28,'Survival Probability'!$A$3:$F$98,3)/VLOOKUP($A28,'Survival Probability'!$A$3:$F$98,3)))</f>
        <v>1.1383625995904474</v>
      </c>
      <c r="GC28" s="228">
        <f t="shared" ca="1" si="69"/>
        <v>78308.213911573534</v>
      </c>
      <c r="GD28" s="169">
        <f t="shared" si="120"/>
        <v>81</v>
      </c>
      <c r="GE28" s="395">
        <f>IF($B28&lt;=Main!$B$10,0,HLOOKUP(GD28,ReplacementRates!$V$3:$AZ$56,ReplacementRates!$A29-3,1)*IF(Main!$B$29=0,Main!$B$32*$B28,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F28" s="337">
        <f ca="1">GE28*IF($B28=Salary!$B28,Salary!$J28,"")</f>
        <v>68790.22021607768</v>
      </c>
      <c r="GG28" s="338">
        <f ca="1">IF($B28&lt;Main!$B$10,0,(VLOOKUP(GD28,'Survival Probability'!$A$3:$F$98,6)/(1+Main!$B$5)^(OptimumBenefits!GD28-OptimumBenefits!$A28))*(VLOOKUP(GD28,'Survival Probability'!$A$3:$F$98,3)/VLOOKUP($A28,'Survival Probability'!$A$3:$F$98,3)))</f>
        <v>1.0069635466426232</v>
      </c>
      <c r="GH28" s="228">
        <f t="shared" ca="1" si="71"/>
        <v>69269.244123108656</v>
      </c>
      <c r="GI28" s="169">
        <f t="shared" si="120"/>
        <v>82</v>
      </c>
      <c r="GJ28" s="395">
        <f>IF($B28&lt;=Main!$B$10,0,HLOOKUP(GI28,ReplacementRates!$V$3:$AZ$56,ReplacementRates!$A29-3,1)*IF(Main!$B$29=0,Main!$B$32*$B28,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K28" s="337">
        <f ca="1">GJ28*IF($B28=Salary!$B28,Salary!$J28,"")</f>
        <v>68790.22021607768</v>
      </c>
      <c r="GL28" s="338">
        <f ca="1">IF($B28&lt;Main!$B$10,0,(VLOOKUP(GI28,'Survival Probability'!$A$3:$F$98,6)/(1+Main!$B$5)^(OptimumBenefits!GI28-OptimumBenefits!$A28))*(VLOOKUP(GI28,'Survival Probability'!$A$3:$F$98,3)/VLOOKUP($A28,'Survival Probability'!$A$3:$F$98,3)))</f>
        <v>0.88693052711268394</v>
      </c>
      <c r="GM28" s="228">
        <f t="shared" ca="1" si="73"/>
        <v>61012.146276443382</v>
      </c>
      <c r="GN28" s="384"/>
      <c r="GO28" s="384"/>
      <c r="GP28" s="385"/>
      <c r="GQ28" s="386"/>
      <c r="GR28" s="387"/>
      <c r="GS28" s="384"/>
      <c r="GT28" s="384"/>
      <c r="GU28" s="385"/>
      <c r="GV28" s="386"/>
      <c r="GW28" s="387"/>
      <c r="GX28" s="384"/>
      <c r="GY28" s="384"/>
      <c r="GZ28" s="385"/>
      <c r="HA28" s="386"/>
      <c r="HB28" s="387"/>
      <c r="HC28" s="384"/>
      <c r="HD28" s="384"/>
      <c r="HE28" s="385"/>
      <c r="HF28" s="386"/>
      <c r="HG28" s="387"/>
      <c r="HH28" s="384"/>
      <c r="HI28" s="384"/>
      <c r="HJ28" s="385"/>
      <c r="HK28" s="386"/>
      <c r="HL28" s="387"/>
      <c r="HM28" s="384"/>
      <c r="HN28" s="384"/>
      <c r="HO28" s="385"/>
      <c r="HP28" s="386"/>
      <c r="HQ28" s="387"/>
      <c r="HR28" s="384"/>
      <c r="HS28" s="384"/>
      <c r="HT28" s="385"/>
      <c r="HU28" s="386"/>
      <c r="HV28" s="387"/>
      <c r="HW28" s="384"/>
      <c r="HX28" s="384"/>
      <c r="HY28" s="385"/>
      <c r="HZ28" s="386"/>
      <c r="IA28" s="387"/>
      <c r="IB28" s="384"/>
      <c r="IC28" s="384"/>
      <c r="ID28" s="385"/>
      <c r="IE28" s="386"/>
      <c r="IF28" s="387"/>
      <c r="IG28" s="384"/>
      <c r="IH28" s="384"/>
      <c r="II28" s="385"/>
      <c r="IJ28" s="386"/>
      <c r="IK28" s="387"/>
      <c r="IL28" s="384"/>
      <c r="IM28" s="384"/>
      <c r="IN28" s="385"/>
      <c r="IO28" s="386"/>
      <c r="IP28" s="387"/>
      <c r="IQ28" s="384"/>
      <c r="IR28" s="384"/>
      <c r="IS28" s="385"/>
      <c r="IT28" s="386"/>
      <c r="IU28" s="387"/>
      <c r="IV28" s="384"/>
      <c r="IW28" s="384"/>
      <c r="IX28" s="385"/>
      <c r="IY28" s="386"/>
      <c r="IZ28" s="387"/>
      <c r="JA28" s="384"/>
      <c r="JB28" s="384"/>
      <c r="JC28" s="385"/>
      <c r="JD28" s="386"/>
      <c r="JE28" s="387"/>
      <c r="JF28" s="384"/>
      <c r="JG28" s="384"/>
      <c r="JH28" s="385"/>
      <c r="JI28" s="386"/>
      <c r="JJ28" s="387"/>
      <c r="JK28" s="384"/>
      <c r="JL28" s="384"/>
      <c r="JM28" s="385"/>
      <c r="JN28" s="386"/>
      <c r="JO28" s="387"/>
      <c r="JP28" s="384"/>
      <c r="JQ28" s="384"/>
      <c r="JR28" s="385"/>
      <c r="JS28" s="386"/>
      <c r="JT28" s="387"/>
      <c r="JU28" s="384"/>
      <c r="JV28" s="384"/>
      <c r="JW28" s="385"/>
      <c r="JX28" s="386"/>
      <c r="JY28" s="387"/>
      <c r="JZ28" s="384"/>
      <c r="KA28" s="384"/>
      <c r="KB28" s="385"/>
      <c r="KC28" s="386"/>
      <c r="KD28" s="387"/>
      <c r="KE28" s="384"/>
      <c r="KF28" s="384"/>
      <c r="KG28" s="385"/>
      <c r="KH28" s="386"/>
      <c r="KI28" s="387"/>
    </row>
    <row r="29" spans="1:295">
      <c r="A29" s="172">
        <f t="shared" si="112"/>
        <v>54</v>
      </c>
      <c r="B29" s="172">
        <v>27</v>
      </c>
      <c r="C29" s="383">
        <f t="shared" ca="1" si="0"/>
        <v>63</v>
      </c>
      <c r="D29" s="422">
        <f t="shared" ca="1" si="115"/>
        <v>488818.09288283356</v>
      </c>
      <c r="E29" s="217">
        <v>330036.63814624125</v>
      </c>
      <c r="F29" s="169">
        <f t="shared" si="113"/>
        <v>45</v>
      </c>
      <c r="G29" s="395">
        <f>IF($B29&lt;=Main!$B$10,0,HLOOKUP(F29,ReplacementRates!$V$3:$AZ$56,ReplacementRates!$A30-3,1)*IF(Main!$B$29=0,Main!$B$32*$B29,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H29" s="337">
        <f ca="1">G29*IF($B29=Salary!$B29,Salary!$J29,"")</f>
        <v>0</v>
      </c>
      <c r="I29" s="338">
        <f ca="1">IF($B29&lt;Main!$B$10,0,(VLOOKUP(F29,'Survival Probability'!$A$3:$F$98,6)/(1+Main!$B$5)^(OptimumBenefits!F29-OptimumBenefits!$A29))*(VLOOKUP(F29,'Survival Probability'!$A$3:$F$98,3)/VLOOKUP($A29,'Survival Probability'!$A$3:$F$98,3)))</f>
        <v>26.336347332242177</v>
      </c>
      <c r="J29" s="228">
        <f t="shared" si="121"/>
        <v>0</v>
      </c>
      <c r="K29" s="169">
        <f t="shared" si="114"/>
        <v>46</v>
      </c>
      <c r="L29" s="395">
        <f>IF($B29&lt;=Main!$B$10,0,HLOOKUP(K29,ReplacementRates!$V$3:$AZ$56,ReplacementRates!$A30-3,1)*IF(Main!$B$29=0,Main!$B$32*$B29,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M29" s="337">
        <f ca="1">L29*IF($B29=Salary!$B29,Salary!$J29,"")</f>
        <v>0</v>
      </c>
      <c r="N29" s="338">
        <f ca="1">IF($B29&lt;Main!$B$10,0,(VLOOKUP(K29,'Survival Probability'!$A$3:$F$98,6)/(1+Main!$B$5)^(OptimumBenefits!K29-OptimumBenefits!$A29))*(VLOOKUP(K29,'Survival Probability'!$A$3:$F$98,3)/VLOOKUP($A29,'Survival Probability'!$A$3:$F$98,3)))</f>
        <v>24.478514642621334</v>
      </c>
      <c r="O29" s="228">
        <f t="shared" si="122"/>
        <v>0</v>
      </c>
      <c r="P29" s="169">
        <f t="shared" si="118"/>
        <v>47</v>
      </c>
      <c r="Q29" s="395">
        <f>IF($B29&lt;=Main!$B$10,0,HLOOKUP(P29,ReplacementRates!$V$3:$AZ$56,ReplacementRates!$A30-3,1)*IF(Main!$B$29=0,Main!$B$32*$B29,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R29" s="337">
        <f ca="1">Q29*IF($B29=Salary!$B29,Salary!$J29,"")</f>
        <v>0</v>
      </c>
      <c r="S29" s="338">
        <f ca="1">IF($B29&lt;Main!$B$10,0,(VLOOKUP(P29,'Survival Probability'!$A$3:$F$98,6)/(1+Main!$B$5)^(OptimumBenefits!P29-OptimumBenefits!$A29))*(VLOOKUP(P29,'Survival Probability'!$A$3:$F$98,3)/VLOOKUP($A29,'Survival Probability'!$A$3:$F$98,3)))</f>
        <v>22.743383411645912</v>
      </c>
      <c r="T29" s="228">
        <f t="shared" si="3"/>
        <v>0</v>
      </c>
      <c r="U29" s="169">
        <f t="shared" si="118"/>
        <v>48</v>
      </c>
      <c r="V29" s="395">
        <f>IF($B29&lt;=Main!$B$10,0,HLOOKUP(U29,ReplacementRates!$V$3:$AZ$56,ReplacementRates!$A30-3,1)*IF(Main!$B$29=0,Main!$B$32*$B29,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W29" s="337">
        <f ca="1">V29*IF($B29=Salary!$B29,Salary!$J29,"")</f>
        <v>0</v>
      </c>
      <c r="X29" s="338">
        <f ca="1">IF($B29&lt;Main!$B$10,0,(VLOOKUP(U29,'Survival Probability'!$A$3:$F$98,6)/(1+Main!$B$5)^(OptimumBenefits!U29-OptimumBenefits!$A29))*(VLOOKUP(U29,'Survival Probability'!$A$3:$F$98,3)/VLOOKUP($A29,'Survival Probability'!$A$3:$F$98,3)))</f>
        <v>21.122898120008518</v>
      </c>
      <c r="Y29" s="228">
        <f t="shared" si="5"/>
        <v>0</v>
      </c>
      <c r="Z29" s="169">
        <f t="shared" si="118"/>
        <v>49</v>
      </c>
      <c r="AA29" s="395">
        <f>IF($B29&lt;=Main!$B$10,0,HLOOKUP(Z29,ReplacementRates!$V$3:$AZ$56,ReplacementRates!$A30-3,1)*IF(Main!$B$29=0,Main!$B$32*$B29,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B29" s="337">
        <f ca="1">AA29*IF($B29=Salary!$B29,Salary!$J29,"")</f>
        <v>0</v>
      </c>
      <c r="AC29" s="338">
        <f ca="1">IF($B29&lt;Main!$B$10,0,(VLOOKUP(Z29,'Survival Probability'!$A$3:$F$98,6)/(1+Main!$B$5)^(OptimumBenefits!Z29-OptimumBenefits!$A29))*(VLOOKUP(Z29,'Survival Probability'!$A$3:$F$98,3)/VLOOKUP($A29,'Survival Probability'!$A$3:$F$98,3)))</f>
        <v>19.609530422206859</v>
      </c>
      <c r="AD29" s="228">
        <f t="shared" si="7"/>
        <v>0</v>
      </c>
      <c r="AE29" s="169">
        <f t="shared" si="118"/>
        <v>50</v>
      </c>
      <c r="AF29" s="395">
        <f>IF($B29&lt;=Main!$B$10,0,HLOOKUP(AE29,ReplacementRates!$V$3:$AZ$56,ReplacementRates!$A30-3,1)*IF(Main!$B$29=0,Main!$B$32*$B29,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G29" s="337">
        <f ca="1">AF29*IF($B29=Salary!$B29,Salary!$J29,"")</f>
        <v>0</v>
      </c>
      <c r="AH29" s="338">
        <f ca="1">IF($B29&lt;Main!$B$10,0,(VLOOKUP(AE29,'Survival Probability'!$A$3:$F$98,6)/(1+Main!$B$5)^(OptimumBenefits!AE29-OptimumBenefits!$A29))*(VLOOKUP(AE29,'Survival Probability'!$A$3:$F$98,3)/VLOOKUP($A29,'Survival Probability'!$A$3:$F$98,3)))</f>
        <v>18.196255345447788</v>
      </c>
      <c r="AI29" s="228">
        <f t="shared" si="9"/>
        <v>0</v>
      </c>
      <c r="AJ29" s="169">
        <f t="shared" si="118"/>
        <v>51</v>
      </c>
      <c r="AK29" s="395">
        <f>IF($B29&lt;=Main!$B$10,0,HLOOKUP(AJ29,ReplacementRates!$V$3:$AZ$56,ReplacementRates!$A30-3,1)*IF(Main!$B$29=0,Main!$B$32*$B29,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L29" s="337">
        <f ca="1">AK29*IF($B29=Salary!$B29,Salary!$J29,"")</f>
        <v>0</v>
      </c>
      <c r="AM29" s="338">
        <f ca="1">IF($B29&lt;Main!$B$10,0,(VLOOKUP(AJ29,'Survival Probability'!$A$3:$F$98,6)/(1+Main!$B$5)^(OptimumBenefits!AJ29-OptimumBenefits!$A29))*(VLOOKUP(AJ29,'Survival Probability'!$A$3:$F$98,3)/VLOOKUP($A29,'Survival Probability'!$A$3:$F$98,3)))</f>
        <v>16.876511799568153</v>
      </c>
      <c r="AN29" s="228">
        <f t="shared" si="11"/>
        <v>0</v>
      </c>
      <c r="AO29" s="169">
        <f t="shared" si="118"/>
        <v>52</v>
      </c>
      <c r="AP29" s="395">
        <f>IF($B29&lt;=Main!$B$10,0,HLOOKUP(AO29,ReplacementRates!$V$3:$AZ$56,ReplacementRates!$A30-3,1)*IF(Main!$B$29=0,Main!$B$32*$B29,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Q29" s="337">
        <f ca="1">AP29*IF($B29=Salary!$B29,Salary!$J29,"")</f>
        <v>0</v>
      </c>
      <c r="AR29" s="338">
        <f ca="1">IF($B29&lt;Main!$B$10,0,(VLOOKUP(AO29,'Survival Probability'!$A$3:$F$98,6)/(1+Main!$B$5)^(OptimumBenefits!AO29-OptimumBenefits!$A29))*(VLOOKUP(AO29,'Survival Probability'!$A$3:$F$98,3)/VLOOKUP($A29,'Survival Probability'!$A$3:$F$98,3)))</f>
        <v>15.645013018337414</v>
      </c>
      <c r="AS29" s="228">
        <f t="shared" si="13"/>
        <v>0</v>
      </c>
      <c r="AT29" s="169">
        <f t="shared" si="118"/>
        <v>53</v>
      </c>
      <c r="AU29" s="395">
        <f>IF($B29&lt;=Main!$B$10,0,HLOOKUP(AT29,ReplacementRates!$V$3:$AZ$56,ReplacementRates!$A30-3,1)*IF(Main!$B$29=0,Main!$B$32*$B29,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V29" s="337">
        <f ca="1">AU29*IF($B29=Salary!$B29,Salary!$J29,"")</f>
        <v>0</v>
      </c>
      <c r="AW29" s="338">
        <f ca="1">IF($B29&lt;Main!$B$10,0,(VLOOKUP(AT29,'Survival Probability'!$A$3:$F$98,6)/(1+Main!$B$5)^(OptimumBenefits!AT29-OptimumBenefits!$A29))*(VLOOKUP(AT29,'Survival Probability'!$A$3:$F$98,3)/VLOOKUP($A29,'Survival Probability'!$A$3:$F$98,3)))</f>
        <v>14.495966919176235</v>
      </c>
      <c r="AX29" s="228">
        <f t="shared" si="15"/>
        <v>0</v>
      </c>
      <c r="AY29" s="169">
        <f t="shared" si="118"/>
        <v>54</v>
      </c>
      <c r="AZ29" s="395">
        <f>IF($B29&lt;=Main!$B$10,0,HLOOKUP(AY29,ReplacementRates!$V$3:$AZ$56,ReplacementRates!$A30-3,1)*IF(Main!$B$29=0,Main!$B$32*$B29,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A29" s="337">
        <f ca="1">AZ29*IF($B29=Salary!$B29,Salary!$J29,"")</f>
        <v>0</v>
      </c>
      <c r="BB29" s="338">
        <f ca="1">IF($B29&lt;Main!$B$10,0,(VLOOKUP(AY29,'Survival Probability'!$A$3:$F$98,6)/(1+Main!$B$5)^(OptimumBenefits!AY29-OptimumBenefits!$A29))*(VLOOKUP(AY29,'Survival Probability'!$A$3:$F$98,3)/VLOOKUP($A29,'Survival Probability'!$A$3:$F$98,3)))</f>
        <v>13.423967550334265</v>
      </c>
      <c r="BC29" s="228">
        <f t="shared" ca="1" si="17"/>
        <v>0</v>
      </c>
      <c r="BD29" s="169">
        <f t="shared" si="118"/>
        <v>55</v>
      </c>
      <c r="BE29" s="395">
        <f>IF($B29&lt;=Main!$B$10,0,HLOOKUP(BD29,ReplacementRates!$V$3:$AZ$56,ReplacementRates!$A30-3,1)*IF(Main!$B$29=0,Main!$B$32*$B29,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F29" s="337">
        <f ca="1">BE29*IF($B29=Salary!$B29,Salary!$J29,"")</f>
        <v>0</v>
      </c>
      <c r="BG29" s="338">
        <f ca="1">IF($B29&lt;Main!$B$10,0,(VLOOKUP(BD29,'Survival Probability'!$A$3:$F$98,6)/(1+Main!$B$5)^(OptimumBenefits!BD29-OptimumBenefits!$A29))*(VLOOKUP(BD29,'Survival Probability'!$A$3:$F$98,3)/VLOOKUP($A29,'Survival Probability'!$A$3:$F$98,3)))</f>
        <v>12.423967550334261</v>
      </c>
      <c r="BH29" s="228">
        <f t="shared" ca="1" si="19"/>
        <v>0</v>
      </c>
      <c r="BI29" s="169">
        <f t="shared" si="118"/>
        <v>56</v>
      </c>
      <c r="BJ29" s="395">
        <f>IF($B29&lt;=Main!$B$10,0,HLOOKUP(BI29,ReplacementRates!$V$3:$AZ$56,ReplacementRates!$A30-3,1)*IF(Main!$B$29=0,Main!$B$32*$B29,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K29" s="337">
        <f ca="1">BJ29*IF($B29=Salary!$B29,Salary!$J29,"")</f>
        <v>0</v>
      </c>
      <c r="BL29" s="338">
        <f ca="1">IF($B29&lt;Main!$B$10,0,(VLOOKUP(BI29,'Survival Probability'!$A$3:$F$98,6)/(1+Main!$B$5)^(OptimumBenefits!BI29-OptimumBenefits!$A29))*(VLOOKUP(BI29,'Survival Probability'!$A$3:$F$98,3)/VLOOKUP($A29,'Survival Probability'!$A$3:$F$98,3)))</f>
        <v>11.491257607484894</v>
      </c>
      <c r="BM29" s="228">
        <f t="shared" ca="1" si="21"/>
        <v>0</v>
      </c>
      <c r="BN29" s="169">
        <f t="shared" si="118"/>
        <v>57</v>
      </c>
      <c r="BO29" s="395">
        <f>IF($B29&lt;=Main!$B$10,0,HLOOKUP(BN29,ReplacementRates!$V$3:$AZ$56,ReplacementRates!$A30-3,1)*IF(Main!$B$29=0,Main!$B$32*$B29,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P29" s="337">
        <f ca="1">BO29*IF($B29=Salary!$B29,Salary!$J29,"")</f>
        <v>0</v>
      </c>
      <c r="BQ29" s="338">
        <f ca="1">IF($B29&lt;Main!$B$10,0,(VLOOKUP(BN29,'Survival Probability'!$A$3:$F$98,6)/(1+Main!$B$5)^(OptimumBenefits!BN29-OptimumBenefits!$A29))*(VLOOKUP(BN29,'Survival Probability'!$A$3:$F$98,3)/VLOOKUP($A29,'Survival Probability'!$A$3:$F$98,3)))</f>
        <v>10.621438023819062</v>
      </c>
      <c r="BR29" s="228">
        <f t="shared" ca="1" si="23"/>
        <v>0</v>
      </c>
      <c r="BS29" s="169">
        <f t="shared" si="118"/>
        <v>58</v>
      </c>
      <c r="BT29" s="395">
        <f>IF($B29&lt;=Main!$B$10,0,HLOOKUP(BS29,ReplacementRates!$V$3:$AZ$56,ReplacementRates!$A30-3,1)*IF(Main!$B$29=0,Main!$B$32*$B29,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U29" s="337">
        <f ca="1">BT29*IF($B29=Salary!$B29,Salary!$J29,"")</f>
        <v>0</v>
      </c>
      <c r="BV29" s="338">
        <f ca="1">IF($B29&lt;Main!$B$10,0,(VLOOKUP(BS29,'Survival Probability'!$A$3:$F$98,6)/(1+Main!$B$5)^(OptimumBenefits!BS29-OptimumBenefits!$A29))*(VLOOKUP(BS29,'Survival Probability'!$A$3:$F$98,3)/VLOOKUP($A29,'Survival Probability'!$A$3:$F$98,3)))</f>
        <v>9.8103988309518559</v>
      </c>
      <c r="BW29" s="228">
        <f t="shared" ca="1" si="25"/>
        <v>0</v>
      </c>
      <c r="BX29" s="169">
        <f t="shared" si="118"/>
        <v>59</v>
      </c>
      <c r="BY29" s="395">
        <f>IF($B29&lt;=Main!$B$10,0,HLOOKUP(BX29,ReplacementRates!$V$3:$AZ$56,ReplacementRates!$A30-3,1)*IF(Main!$B$29=0,Main!$B$32*$B29,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Z29" s="337">
        <f ca="1">BY29*IF($B29=Salary!$B29,Salary!$J29,"")</f>
        <v>0</v>
      </c>
      <c r="CA29" s="338">
        <f ca="1">IF($B29&lt;Main!$B$10,0,(VLOOKUP(BX29,'Survival Probability'!$A$3:$F$98,6)/(1+Main!$B$5)^(OptimumBenefits!BX29-OptimumBenefits!$A29))*(VLOOKUP(BX29,'Survival Probability'!$A$3:$F$98,3)/VLOOKUP($A29,'Survival Probability'!$A$3:$F$98,3)))</f>
        <v>9.0542953367357217</v>
      </c>
      <c r="CB29" s="228">
        <f t="shared" ca="1" si="27"/>
        <v>0</v>
      </c>
      <c r="CC29" s="169">
        <f t="shared" si="119"/>
        <v>60</v>
      </c>
      <c r="CD29" s="395">
        <f>IF($B29&lt;=Main!$B$10,0,HLOOKUP(CC29,ReplacementRates!$V$3:$AZ$56,ReplacementRates!$A30-3,1)*IF(Main!$B$29=0,Main!$B$32*$B29,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0.28350000000000009</v>
      </c>
      <c r="CE29" s="337">
        <f ca="1">CD29*IF($B29=Salary!$B29,Salary!$J29,"")</f>
        <v>45036.711871167849</v>
      </c>
      <c r="CF29" s="338">
        <f ca="1">IF($B29&lt;Main!$B$10,0,(VLOOKUP(CC29,'Survival Probability'!$A$3:$F$98,6)/(1+Main!$B$5)^(OptimumBenefits!CC29-OptimumBenefits!$A29))*(VLOOKUP(CC29,'Survival Probability'!$A$3:$F$98,3)/VLOOKUP($A29,'Survival Probability'!$A$3:$F$98,3)))</f>
        <v>8.3495321097327508</v>
      </c>
      <c r="CG29" s="228">
        <f t="shared" ca="1" si="29"/>
        <v>376035.47188509809</v>
      </c>
      <c r="CH29" s="169">
        <f t="shared" si="119"/>
        <v>61</v>
      </c>
      <c r="CI29" s="395">
        <f>IF($B29&lt;=Main!$B$10,0,HLOOKUP(CH29,ReplacementRates!$V$3:$AZ$56,ReplacementRates!$A30-3,1)*IF(Main!$B$29=0,Main!$B$32*$B29,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0.32130000000000003</v>
      </c>
      <c r="CJ29" s="337">
        <f ca="1">CI29*IF($B29=Salary!$B29,Salary!$J29,"")</f>
        <v>51041.606787323552</v>
      </c>
      <c r="CK29" s="338">
        <f ca="1">IF($B29&lt;Main!$B$10,0,(VLOOKUP(CH29,'Survival Probability'!$A$3:$F$98,6)/(1+Main!$B$5)^(OptimumBenefits!CH29-OptimumBenefits!$A29))*(VLOOKUP(CH29,'Survival Probability'!$A$3:$F$98,3)/VLOOKUP($A29,'Survival Probability'!$A$3:$F$98,3)))</f>
        <v>7.6927535023125824</v>
      </c>
      <c r="CL29" s="228">
        <f t="shared" ca="1" si="31"/>
        <v>392650.49937684491</v>
      </c>
      <c r="CM29" s="169">
        <f t="shared" si="119"/>
        <v>62</v>
      </c>
      <c r="CN29" s="395">
        <f>IF($B29&lt;=Main!$B$10,0,HLOOKUP(CM29,ReplacementRates!$V$3:$AZ$56,ReplacementRates!$A30-3,1)*IF(Main!$B$29=0,Main!$B$32*$B29,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0.35910000000000003</v>
      </c>
      <c r="CO29" s="337">
        <f ca="1">CN29*IF($B29=Salary!$B29,Salary!$J29,"")</f>
        <v>57046.501703479262</v>
      </c>
      <c r="CP29" s="338">
        <f ca="1">IF($B29&lt;Main!$B$10,0,(VLOOKUP(CM29,'Survival Probability'!$A$3:$F$98,6)/(1+Main!$B$5)^(OptimumBenefits!CM29-OptimumBenefits!$A29))*(VLOOKUP(CM29,'Survival Probability'!$A$3:$F$98,3)/VLOOKUP($A29,'Survival Probability'!$A$3:$F$98,3)))</f>
        <v>7.0813266715939713</v>
      </c>
      <c r="CQ29" s="228">
        <f t="shared" ca="1" si="33"/>
        <v>403964.9140339786</v>
      </c>
      <c r="CR29" s="169">
        <f t="shared" si="119"/>
        <v>63</v>
      </c>
      <c r="CS29" s="395">
        <f>IF($B29&lt;=Main!$B$10,0,HLOOKUP(CR29,ReplacementRates!$V$3:$AZ$56,ReplacementRates!$A30-3,1)*IF(Main!$B$29=0,Main!$B$32*$B29,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T29" s="337">
        <f ca="1">CS29*IF($B29=Salary!$B29,Salary!$J29,"")</f>
        <v>75061.1864519464</v>
      </c>
      <c r="CU29" s="338">
        <f ca="1">IF($B29&lt;Main!$B$10,0,(VLOOKUP(CR29,'Survival Probability'!$A$3:$F$98,6)/(1+Main!$B$5)^(OptimumBenefits!CR29-OptimumBenefits!$A29))*(VLOOKUP(CR29,'Survival Probability'!$A$3:$F$98,3)/VLOOKUP($A29,'Survival Probability'!$A$3:$F$98,3)))</f>
        <v>6.5122617425687936</v>
      </c>
      <c r="CV29" s="228">
        <f t="shared" ca="1" si="35"/>
        <v>488818.09288283356</v>
      </c>
      <c r="CW29" s="169">
        <f t="shared" si="119"/>
        <v>64</v>
      </c>
      <c r="CX29" s="395">
        <f>IF($B29&lt;=Main!$B$10,0,HLOOKUP(CW29,ReplacementRates!$V$3:$AZ$56,ReplacementRates!$A30-3,1)*IF(Main!$B$29=0,Main!$B$32*$B29,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Y29" s="337">
        <f ca="1">CX29*IF($B29=Salary!$B29,Salary!$J29,"")</f>
        <v>75061.1864519464</v>
      </c>
      <c r="CZ29" s="338">
        <f ca="1">IF($B29&lt;Main!$B$10,0,(VLOOKUP(CW29,'Survival Probability'!$A$3:$F$98,6)/(1+Main!$B$5)^(OptimumBenefits!CW29-OptimumBenefits!$A29))*(VLOOKUP(CW29,'Survival Probability'!$A$3:$F$98,3)/VLOOKUP($A29,'Survival Probability'!$A$3:$F$98,3)))</f>
        <v>5.9827638011392228</v>
      </c>
      <c r="DA29" s="228">
        <f t="shared" ca="1" si="37"/>
        <v>449073.34917526675</v>
      </c>
      <c r="DB29" s="169">
        <f t="shared" si="119"/>
        <v>65</v>
      </c>
      <c r="DC29" s="395">
        <f>IF($B29&lt;=Main!$B$10,0,HLOOKUP(DB29,ReplacementRates!$V$3:$AZ$56,ReplacementRates!$A30-3,1)*IF(Main!$B$29=0,Main!$B$32*$B29,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D29" s="337">
        <f ca="1">DC29*IF($B29=Salary!$B29,Salary!$J29,"")</f>
        <v>75061.1864519464</v>
      </c>
      <c r="DE29" s="338">
        <f ca="1">IF($B29&lt;Main!$B$10,0,(VLOOKUP(DB29,'Survival Probability'!$A$3:$F$98,6)/(1+Main!$B$5)^(OptimumBenefits!DB29-OptimumBenefits!$A29))*(VLOOKUP(DB29,'Survival Probability'!$A$3:$F$98,3)/VLOOKUP($A29,'Survival Probability'!$A$3:$F$98,3)))</f>
        <v>5.4902208973274149</v>
      </c>
      <c r="DF29" s="228">
        <f t="shared" ca="1" si="39"/>
        <v>412102.49443666555</v>
      </c>
      <c r="DG29" s="169">
        <f t="shared" si="119"/>
        <v>66</v>
      </c>
      <c r="DH29" s="395">
        <f>IF($B29&lt;=Main!$B$10,0,HLOOKUP(DG29,ReplacementRates!$V$3:$AZ$56,ReplacementRates!$A30-3,1)*IF(Main!$B$29=0,Main!$B$32*$B29,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I29" s="337">
        <f ca="1">DH29*IF($B29=Salary!$B29,Salary!$J29,"")</f>
        <v>75061.1864519464</v>
      </c>
      <c r="DJ29" s="338">
        <f ca="1">IF($B29&lt;Main!$B$10,0,(VLOOKUP(DG29,'Survival Probability'!$A$3:$F$98,6)/(1+Main!$B$5)^(OptimumBenefits!DG29-OptimumBenefits!$A29))*(VLOOKUP(DG29,'Survival Probability'!$A$3:$F$98,3)/VLOOKUP($A29,'Survival Probability'!$A$3:$F$98,3)))</f>
        <v>5.0322010578945511</v>
      </c>
      <c r="DK29" s="228">
        <f t="shared" ca="1" si="41"/>
        <v>377722.98187030479</v>
      </c>
      <c r="DL29" s="169">
        <f t="shared" si="119"/>
        <v>67</v>
      </c>
      <c r="DM29" s="395">
        <f>IF($B29&lt;=Main!$B$10,0,HLOOKUP(DL29,ReplacementRates!$V$3:$AZ$56,ReplacementRates!$A30-3,1)*IF(Main!$B$29=0,Main!$B$32*$B29,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N29" s="337">
        <f ca="1">DM29*IF($B29=Salary!$B29,Salary!$J29,"")</f>
        <v>75061.1864519464</v>
      </c>
      <c r="DO29" s="338">
        <f ca="1">IF($B29&lt;Main!$B$10,0,(VLOOKUP(DL29,'Survival Probability'!$A$3:$F$98,6)/(1+Main!$B$5)^(OptimumBenefits!DL29-OptimumBenefits!$A29))*(VLOOKUP(DL29,'Survival Probability'!$A$3:$F$98,3)/VLOOKUP($A29,'Survival Probability'!$A$3:$F$98,3)))</f>
        <v>4.6064342443678514</v>
      </c>
      <c r="DP29" s="228">
        <f t="shared" ca="1" si="43"/>
        <v>345764.41969512613</v>
      </c>
      <c r="DQ29" s="169">
        <f t="shared" si="119"/>
        <v>68</v>
      </c>
      <c r="DR29" s="395">
        <f>IF($B29&lt;=Main!$B$10,0,HLOOKUP(DQ29,ReplacementRates!$V$3:$AZ$56,ReplacementRates!$A30-3,1)*IF(Main!$B$29=0,Main!$B$32*$B29,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S29" s="337">
        <f ca="1">DR29*IF($B29=Salary!$B29,Salary!$J29,"")</f>
        <v>75061.1864519464</v>
      </c>
      <c r="DT29" s="338">
        <f ca="1">IF($B29&lt;Main!$B$10,0,(VLOOKUP(DQ29,'Survival Probability'!$A$3:$F$98,6)/(1+Main!$B$5)^(OptimumBenefits!DQ29-OptimumBenefits!$A29))*(VLOOKUP(DQ29,'Survival Probability'!$A$3:$F$98,3)/VLOOKUP($A29,'Survival Probability'!$A$3:$F$98,3)))</f>
        <v>4.2108115353893876</v>
      </c>
      <c r="DU29" s="228">
        <f t="shared" ca="1" si="45"/>
        <v>316068.50977186952</v>
      </c>
      <c r="DV29" s="169">
        <f t="shared" si="119"/>
        <v>69</v>
      </c>
      <c r="DW29" s="395">
        <f>IF($B29&lt;=Main!$B$10,0,HLOOKUP(DV29,ReplacementRates!$V$3:$AZ$56,ReplacementRates!$A30-3,1)*IF(Main!$B$29=0,Main!$B$32*$B29,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X29" s="337">
        <f ca="1">DW29*IF($B29=Salary!$B29,Salary!$J29,"")</f>
        <v>75061.1864519464</v>
      </c>
      <c r="DY29" s="338">
        <f ca="1">IF($B29&lt;Main!$B$10,0,(VLOOKUP(DV29,'Survival Probability'!$A$3:$F$98,6)/(1+Main!$B$5)^(OptimumBenefits!DV29-OptimumBenefits!$A29))*(VLOOKUP(DV29,'Survival Probability'!$A$3:$F$98,3)/VLOOKUP($A29,'Survival Probability'!$A$3:$F$98,3)))</f>
        <v>3.8433703708299363</v>
      </c>
      <c r="DZ29" s="228">
        <f t="shared" ca="1" si="47"/>
        <v>288487.94000875222</v>
      </c>
      <c r="EA29" s="169">
        <f t="shared" si="119"/>
        <v>70</v>
      </c>
      <c r="EB29" s="395">
        <f>IF($B29&lt;=Main!$B$10,0,HLOOKUP(EA29,ReplacementRates!$V$3:$AZ$56,ReplacementRates!$A30-3,1)*IF(Main!$B$29=0,Main!$B$32*$B29,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C29" s="337">
        <f ca="1">EB29*IF($B29=Salary!$B29,Salary!$J29,"")</f>
        <v>75061.1864519464</v>
      </c>
      <c r="ED29" s="338">
        <f ca="1">IF($B29&lt;Main!$B$10,0,(VLOOKUP(EA29,'Survival Probability'!$A$3:$F$98,6)/(1+Main!$B$5)^(OptimumBenefits!EA29-OptimumBenefits!$A29))*(VLOOKUP(EA29,'Survival Probability'!$A$3:$F$98,3)/VLOOKUP($A29,'Survival Probability'!$A$3:$F$98,3)))</f>
        <v>3.5022861809092753</v>
      </c>
      <c r="EE29" s="228">
        <f t="shared" ca="1" si="49"/>
        <v>262885.75603330642</v>
      </c>
      <c r="EF29" s="169">
        <f t="shared" si="119"/>
        <v>71</v>
      </c>
      <c r="EG29" s="395">
        <f>IF($B29&lt;=Main!$B$10,0,HLOOKUP(EF29,ReplacementRates!$V$3:$AZ$56,ReplacementRates!$A30-3,1)*IF(Main!$B$29=0,Main!$B$32*$B29,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H29" s="337">
        <f ca="1">EG29*IF($B29=Salary!$B29,Salary!$J29,"")</f>
        <v>75061.1864519464</v>
      </c>
      <c r="EI29" s="338">
        <f ca="1">IF($B29&lt;Main!$B$10,0,(VLOOKUP(EF29,'Survival Probability'!$A$3:$F$98,6)/(1+Main!$B$5)^(OptimumBenefits!EF29-OptimumBenefits!$A29))*(VLOOKUP(EF29,'Survival Probability'!$A$3:$F$98,3)/VLOOKUP($A29,'Survival Probability'!$A$3:$F$98,3)))</f>
        <v>3.1858637748321863</v>
      </c>
      <c r="EJ29" s="228">
        <f t="shared" ca="1" si="51"/>
        <v>239134.71481318053</v>
      </c>
      <c r="EK29" s="169">
        <f t="shared" si="119"/>
        <v>72</v>
      </c>
      <c r="EL29" s="395">
        <f>IF($B29&lt;=Main!$B$10,0,HLOOKUP(EK29,ReplacementRates!$V$3:$AZ$56,ReplacementRates!$A30-3,1)*IF(Main!$B$29=0,Main!$B$32*$B29,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M29" s="337">
        <f ca="1">EL29*IF($B29=Salary!$B29,Salary!$J29,"")</f>
        <v>75061.1864519464</v>
      </c>
      <c r="EN29" s="338">
        <f ca="1">IF($B29&lt;Main!$B$10,0,(VLOOKUP(EK29,'Survival Probability'!$A$3:$F$98,6)/(1+Main!$B$5)^(OptimumBenefits!EK29-OptimumBenefits!$A29))*(VLOOKUP(EK29,'Survival Probability'!$A$3:$F$98,3)/VLOOKUP($A29,'Survival Probability'!$A$3:$F$98,3)))</f>
        <v>2.8925239783394323</v>
      </c>
      <c r="EO29" s="228">
        <f t="shared" ca="1" si="53"/>
        <v>217116.2816548619</v>
      </c>
      <c r="EP29" s="169">
        <f t="shared" si="120"/>
        <v>73</v>
      </c>
      <c r="EQ29" s="395">
        <f>IF($B29&lt;=Main!$B$10,0,HLOOKUP(EP29,ReplacementRates!$V$3:$AZ$56,ReplacementRates!$A30-3,1)*IF(Main!$B$29=0,Main!$B$32*$B29,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R29" s="337">
        <f ca="1">EQ29*IF($B29=Salary!$B29,Salary!$J29,"")</f>
        <v>75061.1864519464</v>
      </c>
      <c r="ES29" s="338">
        <f ca="1">IF($B29&lt;Main!$B$10,0,(VLOOKUP(EP29,'Survival Probability'!$A$3:$F$98,6)/(1+Main!$B$5)^(OptimumBenefits!EP29-OptimumBenefits!$A29))*(VLOOKUP(EP29,'Survival Probability'!$A$3:$F$98,3)/VLOOKUP($A29,'Survival Probability'!$A$3:$F$98,3)))</f>
        <v>2.6208011432272365</v>
      </c>
      <c r="ET29" s="228">
        <f t="shared" ca="1" si="55"/>
        <v>196720.44326525388</v>
      </c>
      <c r="EU29" s="169">
        <f t="shared" si="120"/>
        <v>74</v>
      </c>
      <c r="EV29" s="395">
        <f>IF($B29&lt;=Main!$B$10,0,HLOOKUP(EU29,ReplacementRates!$V$3:$AZ$56,ReplacementRates!$A30-3,1)*IF(Main!$B$29=0,Main!$B$32*$B29,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W29" s="337">
        <f ca="1">EV29*IF($B29=Salary!$B29,Salary!$J29,"")</f>
        <v>75061.1864519464</v>
      </c>
      <c r="EX29" s="338">
        <f ca="1">IF($B29&lt;Main!$B$10,0,(VLOOKUP(EU29,'Survival Probability'!$A$3:$F$98,6)/(1+Main!$B$5)^(OptimumBenefits!EU29-OptimumBenefits!$A29))*(VLOOKUP(EU29,'Survival Probability'!$A$3:$F$98,3)/VLOOKUP($A29,'Survival Probability'!$A$3:$F$98,3)))</f>
        <v>2.3693283089627402</v>
      </c>
      <c r="EY29" s="228">
        <f t="shared" ca="1" si="57"/>
        <v>177844.5939649271</v>
      </c>
      <c r="EZ29" s="169">
        <f t="shared" si="120"/>
        <v>75</v>
      </c>
      <c r="FA29" s="395">
        <f>IF($B29&lt;=Main!$B$10,0,HLOOKUP(EZ29,ReplacementRates!$V$3:$AZ$56,ReplacementRates!$A30-3,1)*IF(Main!$B$29=0,Main!$B$32*$B29,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B29" s="337">
        <f ca="1">FA29*IF($B29=Salary!$B29,Salary!$J29,"")</f>
        <v>75061.1864519464</v>
      </c>
      <c r="FC29" s="338">
        <f ca="1">IF($B29&lt;Main!$B$10,0,(VLOOKUP(EZ29,'Survival Probability'!$A$3:$F$98,6)/(1+Main!$B$5)^(OptimumBenefits!EZ29-OptimumBenefits!$A29))*(VLOOKUP(EZ29,'Survival Probability'!$A$3:$F$98,3)/VLOOKUP($A29,'Survival Probability'!$A$3:$F$98,3)))</f>
        <v>2.1368347053192407</v>
      </c>
      <c r="FD29" s="228">
        <f t="shared" ca="1" si="59"/>
        <v>160393.34823295748</v>
      </c>
      <c r="FE29" s="169">
        <f t="shared" si="120"/>
        <v>76</v>
      </c>
      <c r="FF29" s="395">
        <f>IF($B29&lt;=Main!$B$10,0,HLOOKUP(FE29,ReplacementRates!$V$3:$AZ$56,ReplacementRates!$A30-3,1)*IF(Main!$B$29=0,Main!$B$32*$B29,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G29" s="337">
        <f ca="1">FF29*IF($B29=Salary!$B29,Salary!$J29,"")</f>
        <v>75061.1864519464</v>
      </c>
      <c r="FH29" s="338">
        <f ca="1">IF($B29&lt;Main!$B$10,0,(VLOOKUP(FE29,'Survival Probability'!$A$3:$F$98,6)/(1+Main!$B$5)^(OptimumBenefits!FE29-OptimumBenefits!$A29))*(VLOOKUP(FE29,'Survival Probability'!$A$3:$F$98,3)/VLOOKUP($A29,'Survival Probability'!$A$3:$F$98,3)))</f>
        <v>1.9221398193715276</v>
      </c>
      <c r="FI29" s="228">
        <f t="shared" ca="1" si="61"/>
        <v>144278.09536855679</v>
      </c>
      <c r="FJ29" s="169">
        <f t="shared" si="120"/>
        <v>77</v>
      </c>
      <c r="FK29" s="395">
        <f>IF($B29&lt;=Main!$B$10,0,HLOOKUP(FJ29,ReplacementRates!$V$3:$AZ$56,ReplacementRates!$A30-3,1)*IF(Main!$B$29=0,Main!$B$32*$B29,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L29" s="337">
        <f ca="1">FK29*IF($B29=Salary!$B29,Salary!$J29,"")</f>
        <v>75061.1864519464</v>
      </c>
      <c r="FM29" s="338">
        <f ca="1">IF($B29&lt;Main!$B$10,0,(VLOOKUP(FJ29,'Survival Probability'!$A$3:$F$98,6)/(1+Main!$B$5)^(OptimumBenefits!FJ29-OptimumBenefits!$A29))*(VLOOKUP(FJ29,'Survival Probability'!$A$3:$F$98,3)/VLOOKUP($A29,'Survival Probability'!$A$3:$F$98,3)))</f>
        <v>1.7241374945038379</v>
      </c>
      <c r="FN29" s="228">
        <f t="shared" ca="1" si="63"/>
        <v>129415.80594374429</v>
      </c>
      <c r="FO29" s="169">
        <f t="shared" si="120"/>
        <v>78</v>
      </c>
      <c r="FP29" s="395">
        <f>IF($B29&lt;=Main!$B$10,0,HLOOKUP(FO29,ReplacementRates!$V$3:$AZ$56,ReplacementRates!$A30-3,1)*IF(Main!$B$29=0,Main!$B$32*$B29,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Q29" s="337">
        <f ca="1">FP29*IF($B29=Salary!$B29,Salary!$J29,"")</f>
        <v>75061.1864519464</v>
      </c>
      <c r="FR29" s="338">
        <f ca="1">IF($B29&lt;Main!$B$10,0,(VLOOKUP(FO29,'Survival Probability'!$A$3:$F$98,6)/(1+Main!$B$5)^(OptimumBenefits!FO29-OptimumBenefits!$A29))*(VLOOKUP(FO29,'Survival Probability'!$A$3:$F$98,3)/VLOOKUP($A29,'Survival Probability'!$A$3:$F$98,3)))</f>
        <v>1.5417964360749288</v>
      </c>
      <c r="FS29" s="228">
        <f t="shared" ca="1" si="65"/>
        <v>115729.06975916668</v>
      </c>
      <c r="FT29" s="169">
        <f t="shared" si="120"/>
        <v>79</v>
      </c>
      <c r="FU29" s="395">
        <f>IF($B29&lt;=Main!$B$10,0,HLOOKUP(FT29,ReplacementRates!$V$3:$AZ$56,ReplacementRates!$A30-3,1)*IF(Main!$B$29=0,Main!$B$32*$B29,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V29" s="337">
        <f ca="1">FU29*IF($B29=Salary!$B29,Salary!$J29,"")</f>
        <v>75061.1864519464</v>
      </c>
      <c r="FW29" s="338">
        <f ca="1">IF($B29&lt;Main!$B$10,0,(VLOOKUP(FT29,'Survival Probability'!$A$3:$F$98,6)/(1+Main!$B$5)^(OptimumBenefits!FT29-OptimumBenefits!$A29))*(VLOOKUP(FT29,'Survival Probability'!$A$3:$F$98,3)/VLOOKUP($A29,'Survival Probability'!$A$3:$F$98,3)))</f>
        <v>1.3741553411431877</v>
      </c>
      <c r="FX29" s="228">
        <f t="shared" ca="1" si="67"/>
        <v>103145.73027548683</v>
      </c>
      <c r="FY29" s="169">
        <f t="shared" si="120"/>
        <v>80</v>
      </c>
      <c r="FZ29" s="395">
        <f>IF($B29&lt;=Main!$B$10,0,HLOOKUP(FY29,ReplacementRates!$V$3:$AZ$56,ReplacementRates!$A30-3,1)*IF(Main!$B$29=0,Main!$B$32*$B29,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A29" s="337">
        <f ca="1">FZ29*IF($B29=Salary!$B29,Salary!$J29,"")</f>
        <v>75061.1864519464</v>
      </c>
      <c r="GB29" s="338">
        <f ca="1">IF($B29&lt;Main!$B$10,0,(VLOOKUP(FY29,'Survival Probability'!$A$3:$F$98,6)/(1+Main!$B$5)^(OptimumBenefits!FY29-OptimumBenefits!$A29))*(VLOOKUP(FY29,'Survival Probability'!$A$3:$F$98,3)/VLOOKUP($A29,'Survival Probability'!$A$3:$F$98,3)))</f>
        <v>1.2203239882742685</v>
      </c>
      <c r="GC29" s="228">
        <f t="shared" ca="1" si="69"/>
        <v>91598.966415637711</v>
      </c>
      <c r="GD29" s="169">
        <f t="shared" si="120"/>
        <v>81</v>
      </c>
      <c r="GE29" s="395">
        <f>IF($B29&lt;=Main!$B$10,0,HLOOKUP(GD29,ReplacementRates!$V$3:$AZ$56,ReplacementRates!$A30-3,1)*IF(Main!$B$29=0,Main!$B$32*$B29,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F29" s="337">
        <f ca="1">GE29*IF($B29=Salary!$B29,Salary!$J29,"")</f>
        <v>75061.1864519464</v>
      </c>
      <c r="GG29" s="338">
        <f ca="1">IF($B29&lt;Main!$B$10,0,(VLOOKUP(GD29,'Survival Probability'!$A$3:$F$98,6)/(1+Main!$B$5)^(OptimumBenefits!GD29-OptimumBenefits!$A29))*(VLOOKUP(GD29,'Survival Probability'!$A$3:$F$98,3)/VLOOKUP($A29,'Survival Probability'!$A$3:$F$98,3)))</f>
        <v>1.0794642864477673</v>
      </c>
      <c r="GH29" s="228">
        <f t="shared" ca="1" si="71"/>
        <v>81025.870073273138</v>
      </c>
      <c r="GI29" s="169">
        <f t="shared" si="120"/>
        <v>82</v>
      </c>
      <c r="GJ29" s="395">
        <f>IF($B29&lt;=Main!$B$10,0,HLOOKUP(GI29,ReplacementRates!$V$3:$AZ$56,ReplacementRates!$A30-3,1)*IF(Main!$B$29=0,Main!$B$32*$B29,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K29" s="337">
        <f ca="1">GJ29*IF($B29=Salary!$B29,Salary!$J29,"")</f>
        <v>75061.1864519464</v>
      </c>
      <c r="GL29" s="338">
        <f ca="1">IF($B29&lt;Main!$B$10,0,(VLOOKUP(GI29,'Survival Probability'!$A$3:$F$98,6)/(1+Main!$B$5)^(OptimumBenefits!GI29-OptimumBenefits!$A29))*(VLOOKUP(GI29,'Survival Probability'!$A$3:$F$98,3)/VLOOKUP($A29,'Survival Probability'!$A$3:$F$98,3)))</f>
        <v>0.95078896527147638</v>
      </c>
      <c r="GM29" s="228">
        <f t="shared" ca="1" si="73"/>
        <v>71367.347798695482</v>
      </c>
      <c r="GN29" s="384"/>
      <c r="GO29" s="384"/>
      <c r="GP29" s="385"/>
      <c r="GQ29" s="386"/>
      <c r="GR29" s="387"/>
      <c r="GS29" s="384"/>
      <c r="GT29" s="384"/>
      <c r="GU29" s="385"/>
      <c r="GV29" s="386"/>
      <c r="GW29" s="387"/>
      <c r="GX29" s="384"/>
      <c r="GY29" s="384"/>
      <c r="GZ29" s="385"/>
      <c r="HA29" s="386"/>
      <c r="HB29" s="387"/>
      <c r="HC29" s="384"/>
      <c r="HD29" s="384"/>
      <c r="HE29" s="385"/>
      <c r="HF29" s="386"/>
      <c r="HG29" s="387"/>
      <c r="HH29" s="384"/>
      <c r="HI29" s="384"/>
      <c r="HJ29" s="385"/>
      <c r="HK29" s="386"/>
      <c r="HL29" s="387"/>
      <c r="HM29" s="384"/>
      <c r="HN29" s="384"/>
      <c r="HO29" s="385"/>
      <c r="HP29" s="386"/>
      <c r="HQ29" s="387"/>
      <c r="HR29" s="384"/>
      <c r="HS29" s="384"/>
      <c r="HT29" s="385"/>
      <c r="HU29" s="386"/>
      <c r="HV29" s="387"/>
      <c r="HW29" s="384"/>
      <c r="HX29" s="384"/>
      <c r="HY29" s="385"/>
      <c r="HZ29" s="386"/>
      <c r="IA29" s="387"/>
      <c r="IB29" s="384"/>
      <c r="IC29" s="384"/>
      <c r="ID29" s="385"/>
      <c r="IE29" s="386"/>
      <c r="IF29" s="387"/>
      <c r="IG29" s="384"/>
      <c r="IH29" s="384"/>
      <c r="II29" s="385"/>
      <c r="IJ29" s="386"/>
      <c r="IK29" s="387"/>
      <c r="IL29" s="384"/>
      <c r="IM29" s="384"/>
      <c r="IN29" s="385"/>
      <c r="IO29" s="386"/>
      <c r="IP29" s="387"/>
      <c r="IQ29" s="384"/>
      <c r="IR29" s="384"/>
      <c r="IS29" s="385"/>
      <c r="IT29" s="386"/>
      <c r="IU29" s="387"/>
      <c r="IV29" s="384"/>
      <c r="IW29" s="384"/>
      <c r="IX29" s="385"/>
      <c r="IY29" s="386"/>
      <c r="IZ29" s="387"/>
      <c r="JA29" s="384"/>
      <c r="JB29" s="384"/>
      <c r="JC29" s="385"/>
      <c r="JD29" s="386"/>
      <c r="JE29" s="387"/>
      <c r="JF29" s="384"/>
      <c r="JG29" s="384"/>
      <c r="JH29" s="385"/>
      <c r="JI29" s="386"/>
      <c r="JJ29" s="387"/>
      <c r="JK29" s="384"/>
      <c r="JL29" s="384"/>
      <c r="JM29" s="385"/>
      <c r="JN29" s="386"/>
      <c r="JO29" s="387"/>
      <c r="JP29" s="384"/>
      <c r="JQ29" s="384"/>
      <c r="JR29" s="385"/>
      <c r="JS29" s="386"/>
      <c r="JT29" s="387"/>
      <c r="JU29" s="384"/>
      <c r="JV29" s="384"/>
      <c r="JW29" s="385"/>
      <c r="JX29" s="386"/>
      <c r="JY29" s="387"/>
      <c r="JZ29" s="384"/>
      <c r="KA29" s="384"/>
      <c r="KB29" s="385"/>
      <c r="KC29" s="386"/>
      <c r="KD29" s="387"/>
      <c r="KE29" s="384"/>
      <c r="KF29" s="384"/>
      <c r="KG29" s="385"/>
      <c r="KH29" s="386"/>
      <c r="KI29" s="387"/>
    </row>
    <row r="30" spans="1:295">
      <c r="A30" s="172">
        <f t="shared" si="112"/>
        <v>55</v>
      </c>
      <c r="B30" s="172">
        <v>28</v>
      </c>
      <c r="C30" s="383">
        <f t="shared" ca="1" si="0"/>
        <v>62</v>
      </c>
      <c r="D30" s="422">
        <f t="shared" ca="1" si="115"/>
        <v>619995.1685647947</v>
      </c>
      <c r="E30" s="217">
        <v>384180.6823406631</v>
      </c>
      <c r="F30" s="169">
        <f t="shared" si="113"/>
        <v>45</v>
      </c>
      <c r="G30" s="395">
        <f>IF($B30&lt;=Main!$B$10,0,HLOOKUP(F30,ReplacementRates!$V$3:$AZ$56,ReplacementRates!$A31-3,1)*IF(Main!$B$29=0,Main!$B$32*$B30,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H30" s="337">
        <f ca="1">G30*IF($B30=Salary!$B30,Salary!$J30,"")</f>
        <v>0</v>
      </c>
      <c r="I30" s="338">
        <f ca="1">IF($B30&lt;Main!$B$10,0,(VLOOKUP(F30,'Survival Probability'!$A$3:$F$98,6)/(1+Main!$B$5)^(OptimumBenefits!F30-OptimumBenefits!$A30))*(VLOOKUP(F30,'Survival Probability'!$A$3:$F$98,3)/VLOOKUP($A30,'Survival Probability'!$A$3:$F$98,3)))</f>
        <v>28.236374592283479</v>
      </c>
      <c r="J30" s="228">
        <f t="shared" si="121"/>
        <v>0</v>
      </c>
      <c r="K30" s="169">
        <f t="shared" si="114"/>
        <v>46</v>
      </c>
      <c r="L30" s="395">
        <f>IF($B30&lt;=Main!$B$10,0,HLOOKUP(K30,ReplacementRates!$V$3:$AZ$56,ReplacementRates!$A31-3,1)*IF(Main!$B$29=0,Main!$B$32*$B30,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M30" s="337">
        <f ca="1">L30*IF($B30=Salary!$B30,Salary!$J30,"")</f>
        <v>0</v>
      </c>
      <c r="N30" s="338">
        <f ca="1">IF($B30&lt;Main!$B$10,0,(VLOOKUP(K30,'Survival Probability'!$A$3:$F$98,6)/(1+Main!$B$5)^(OptimumBenefits!K30-OptimumBenefits!$A30))*(VLOOKUP(K30,'Survival Probability'!$A$3:$F$98,3)/VLOOKUP($A30,'Survival Probability'!$A$3:$F$98,3)))</f>
        <v>26.244509164168406</v>
      </c>
      <c r="O30" s="228">
        <f t="shared" si="122"/>
        <v>0</v>
      </c>
      <c r="P30" s="169">
        <f t="shared" si="118"/>
        <v>47</v>
      </c>
      <c r="Q30" s="395">
        <f>IF($B30&lt;=Main!$B$10,0,HLOOKUP(P30,ReplacementRates!$V$3:$AZ$56,ReplacementRates!$A31-3,1)*IF(Main!$B$29=0,Main!$B$32*$B30,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R30" s="337">
        <f ca="1">Q30*IF($B30=Salary!$B30,Salary!$J30,"")</f>
        <v>0</v>
      </c>
      <c r="S30" s="338">
        <f ca="1">IF($B30&lt;Main!$B$10,0,(VLOOKUP(P30,'Survival Probability'!$A$3:$F$98,6)/(1+Main!$B$5)^(OptimumBenefits!P30-OptimumBenefits!$A30))*(VLOOKUP(P30,'Survival Probability'!$A$3:$F$98,3)/VLOOKUP($A30,'Survival Probability'!$A$3:$F$98,3)))</f>
        <v>24.384197451746111</v>
      </c>
      <c r="T30" s="228">
        <f t="shared" si="3"/>
        <v>0</v>
      </c>
      <c r="U30" s="169">
        <f t="shared" si="118"/>
        <v>48</v>
      </c>
      <c r="V30" s="395">
        <f>IF($B30&lt;=Main!$B$10,0,HLOOKUP(U30,ReplacementRates!$V$3:$AZ$56,ReplacementRates!$A31-3,1)*IF(Main!$B$29=0,Main!$B$32*$B30,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W30" s="337">
        <f ca="1">V30*IF($B30=Salary!$B30,Salary!$J30,"")</f>
        <v>0</v>
      </c>
      <c r="X30" s="338">
        <f ca="1">IF($B30&lt;Main!$B$10,0,(VLOOKUP(U30,'Survival Probability'!$A$3:$F$98,6)/(1+Main!$B$5)^(OptimumBenefits!U30-OptimumBenefits!$A30))*(VLOOKUP(U30,'Survival Probability'!$A$3:$F$98,3)/VLOOKUP($A30,'Survival Probability'!$A$3:$F$98,3)))</f>
        <v>22.646802772874228</v>
      </c>
      <c r="Y30" s="228">
        <f t="shared" si="5"/>
        <v>0</v>
      </c>
      <c r="Z30" s="169">
        <f t="shared" si="118"/>
        <v>49</v>
      </c>
      <c r="AA30" s="395">
        <f>IF($B30&lt;=Main!$B$10,0,HLOOKUP(Z30,ReplacementRates!$V$3:$AZ$56,ReplacementRates!$A31-3,1)*IF(Main!$B$29=0,Main!$B$32*$B30,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B30" s="337">
        <f ca="1">AA30*IF($B30=Salary!$B30,Salary!$J30,"")</f>
        <v>0</v>
      </c>
      <c r="AC30" s="338">
        <f ca="1">IF($B30&lt;Main!$B$10,0,(VLOOKUP(Z30,'Survival Probability'!$A$3:$F$98,6)/(1+Main!$B$5)^(OptimumBenefits!Z30-OptimumBenefits!$A30))*(VLOOKUP(Z30,'Survival Probability'!$A$3:$F$98,3)/VLOOKUP($A30,'Survival Probability'!$A$3:$F$98,3)))</f>
        <v>21.024253651999189</v>
      </c>
      <c r="AD30" s="228">
        <f t="shared" si="7"/>
        <v>0</v>
      </c>
      <c r="AE30" s="169">
        <f t="shared" si="118"/>
        <v>50</v>
      </c>
      <c r="AF30" s="395">
        <f>IF($B30&lt;=Main!$B$10,0,HLOOKUP(AE30,ReplacementRates!$V$3:$AZ$56,ReplacementRates!$A31-3,1)*IF(Main!$B$29=0,Main!$B$32*$B30,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G30" s="337">
        <f ca="1">AF30*IF($B30=Salary!$B30,Salary!$J30,"")</f>
        <v>0</v>
      </c>
      <c r="AH30" s="338">
        <f ca="1">IF($B30&lt;Main!$B$10,0,(VLOOKUP(AE30,'Survival Probability'!$A$3:$F$98,6)/(1+Main!$B$5)^(OptimumBenefits!AE30-OptimumBenefits!$A30))*(VLOOKUP(AE30,'Survival Probability'!$A$3:$F$98,3)/VLOOKUP($A30,'Survival Probability'!$A$3:$F$98,3)))</f>
        <v>19.509018301937839</v>
      </c>
      <c r="AI30" s="228">
        <f t="shared" si="9"/>
        <v>0</v>
      </c>
      <c r="AJ30" s="169">
        <f t="shared" si="118"/>
        <v>51</v>
      </c>
      <c r="AK30" s="395">
        <f>IF($B30&lt;=Main!$B$10,0,HLOOKUP(AJ30,ReplacementRates!$V$3:$AZ$56,ReplacementRates!$A31-3,1)*IF(Main!$B$29=0,Main!$B$32*$B30,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L30" s="337">
        <f ca="1">AK30*IF($B30=Salary!$B30,Salary!$J30,"")</f>
        <v>0</v>
      </c>
      <c r="AM30" s="338">
        <f ca="1">IF($B30&lt;Main!$B$10,0,(VLOOKUP(AJ30,'Survival Probability'!$A$3:$F$98,6)/(1+Main!$B$5)^(OptimumBenefits!AJ30-OptimumBenefits!$A30))*(VLOOKUP(AJ30,'Survival Probability'!$A$3:$F$98,3)/VLOOKUP($A30,'Survival Probability'!$A$3:$F$98,3)))</f>
        <v>18.094062284799325</v>
      </c>
      <c r="AN30" s="228">
        <f t="shared" si="11"/>
        <v>0</v>
      </c>
      <c r="AO30" s="169">
        <f t="shared" si="118"/>
        <v>52</v>
      </c>
      <c r="AP30" s="395">
        <f>IF($B30&lt;=Main!$B$10,0,HLOOKUP(AO30,ReplacementRates!$V$3:$AZ$56,ReplacementRates!$A31-3,1)*IF(Main!$B$29=0,Main!$B$32*$B30,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Q30" s="337">
        <f ca="1">AP30*IF($B30=Salary!$B30,Salary!$J30,"")</f>
        <v>0</v>
      </c>
      <c r="AR30" s="338">
        <f ca="1">IF($B30&lt;Main!$B$10,0,(VLOOKUP(AO30,'Survival Probability'!$A$3:$F$98,6)/(1+Main!$B$5)^(OptimumBenefits!AO30-OptimumBenefits!$A30))*(VLOOKUP(AO30,'Survival Probability'!$A$3:$F$98,3)/VLOOKUP($A30,'Survival Probability'!$A$3:$F$98,3)))</f>
        <v>16.773717422313368</v>
      </c>
      <c r="AS30" s="228">
        <f t="shared" si="13"/>
        <v>0</v>
      </c>
      <c r="AT30" s="169">
        <f t="shared" si="118"/>
        <v>53</v>
      </c>
      <c r="AU30" s="395">
        <f>IF($B30&lt;=Main!$B$10,0,HLOOKUP(AT30,ReplacementRates!$V$3:$AZ$56,ReplacementRates!$A31-3,1)*IF(Main!$B$29=0,Main!$B$32*$B30,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V30" s="337">
        <f ca="1">AU30*IF($B30=Salary!$B30,Salary!$J30,"")</f>
        <v>0</v>
      </c>
      <c r="AW30" s="338">
        <f ca="1">IF($B30&lt;Main!$B$10,0,(VLOOKUP(AT30,'Survival Probability'!$A$3:$F$98,6)/(1+Main!$B$5)^(OptimumBenefits!AT30-OptimumBenefits!$A30))*(VLOOKUP(AT30,'Survival Probability'!$A$3:$F$98,3)/VLOOKUP($A30,'Survival Probability'!$A$3:$F$98,3)))</f>
        <v>15.541773763976337</v>
      </c>
      <c r="AX30" s="228">
        <f t="shared" si="15"/>
        <v>0</v>
      </c>
      <c r="AY30" s="169">
        <f t="shared" si="118"/>
        <v>54</v>
      </c>
      <c r="AZ30" s="395">
        <f>IF($B30&lt;=Main!$B$10,0,HLOOKUP(AY30,ReplacementRates!$V$3:$AZ$56,ReplacementRates!$A31-3,1)*IF(Main!$B$29=0,Main!$B$32*$B30,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A30" s="337">
        <f ca="1">AZ30*IF($B30=Salary!$B30,Salary!$J30,"")</f>
        <v>0</v>
      </c>
      <c r="BB30" s="338">
        <f ca="1">IF($B30&lt;Main!$B$10,0,(VLOOKUP(AY30,'Survival Probability'!$A$3:$F$98,6)/(1+Main!$B$5)^(OptimumBenefits!AY30-OptimumBenefits!$A30))*(VLOOKUP(AY30,'Survival Probability'!$A$3:$F$98,3)/VLOOKUP($A30,'Survival Probability'!$A$3:$F$98,3)))</f>
        <v>14.392435347397354</v>
      </c>
      <c r="BC30" s="228">
        <f t="shared" si="17"/>
        <v>0</v>
      </c>
      <c r="BD30" s="169">
        <f t="shared" si="118"/>
        <v>55</v>
      </c>
      <c r="BE30" s="395">
        <f>IF($B30&lt;=Main!$B$10,0,HLOOKUP(BD30,ReplacementRates!$V$3:$AZ$56,ReplacementRates!$A31-3,1)*IF(Main!$B$29=0,Main!$B$32*$B30,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F30" s="337">
        <f ca="1">BE30*IF($B30=Salary!$B30,Salary!$J30,"")</f>
        <v>0</v>
      </c>
      <c r="BG30" s="338">
        <f ca="1">IF($B30&lt;Main!$B$10,0,(VLOOKUP(BD30,'Survival Probability'!$A$3:$F$98,6)/(1+Main!$B$5)^(OptimumBenefits!BD30-OptimumBenefits!$A30))*(VLOOKUP(BD30,'Survival Probability'!$A$3:$F$98,3)/VLOOKUP($A30,'Survival Probability'!$A$3:$F$98,3)))</f>
        <v>13.320290670837926</v>
      </c>
      <c r="BH30" s="228">
        <f t="shared" ca="1" si="19"/>
        <v>0</v>
      </c>
      <c r="BI30" s="169">
        <f t="shared" si="118"/>
        <v>56</v>
      </c>
      <c r="BJ30" s="395">
        <f>IF($B30&lt;=Main!$B$10,0,HLOOKUP(BI30,ReplacementRates!$V$3:$AZ$56,ReplacementRates!$A31-3,1)*IF(Main!$B$29=0,Main!$B$32*$B30,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K30" s="337">
        <f ca="1">BJ30*IF($B30=Salary!$B30,Salary!$J30,"")</f>
        <v>0</v>
      </c>
      <c r="BL30" s="338">
        <f ca="1">IF($B30&lt;Main!$B$10,0,(VLOOKUP(BI30,'Survival Probability'!$A$3:$F$98,6)/(1+Main!$B$5)^(OptimumBenefits!BI30-OptimumBenefits!$A30))*(VLOOKUP(BI30,'Survival Probability'!$A$3:$F$98,3)/VLOOKUP($A30,'Survival Probability'!$A$3:$F$98,3)))</f>
        <v>12.320290670837929</v>
      </c>
      <c r="BM30" s="228">
        <f t="shared" ca="1" si="21"/>
        <v>0</v>
      </c>
      <c r="BN30" s="169">
        <f t="shared" si="118"/>
        <v>57</v>
      </c>
      <c r="BO30" s="395">
        <f>IF($B30&lt;=Main!$B$10,0,HLOOKUP(BN30,ReplacementRates!$V$3:$AZ$56,ReplacementRates!$A31-3,1)*IF(Main!$B$29=0,Main!$B$32*$B30,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P30" s="337">
        <f ca="1">BO30*IF($B30=Salary!$B30,Salary!$J30,"")</f>
        <v>0</v>
      </c>
      <c r="BQ30" s="338">
        <f ca="1">IF($B30&lt;Main!$B$10,0,(VLOOKUP(BN30,'Survival Probability'!$A$3:$F$98,6)/(1+Main!$B$5)^(OptimumBenefits!BN30-OptimumBenefits!$A30))*(VLOOKUP(BN30,'Survival Probability'!$A$3:$F$98,3)/VLOOKUP($A30,'Survival Probability'!$A$3:$F$98,3)))</f>
        <v>11.387718234643476</v>
      </c>
      <c r="BR30" s="228">
        <f t="shared" ca="1" si="23"/>
        <v>0</v>
      </c>
      <c r="BS30" s="169">
        <f t="shared" si="118"/>
        <v>58</v>
      </c>
      <c r="BT30" s="395">
        <f>IF($B30&lt;=Main!$B$10,0,HLOOKUP(BS30,ReplacementRates!$V$3:$AZ$56,ReplacementRates!$A31-3,1)*IF(Main!$B$29=0,Main!$B$32*$B30,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U30" s="337">
        <f ca="1">BT30*IF($B30=Salary!$B30,Salary!$J30,"")</f>
        <v>0</v>
      </c>
      <c r="BV30" s="338">
        <f ca="1">IF($B30&lt;Main!$B$10,0,(VLOOKUP(BS30,'Survival Probability'!$A$3:$F$98,6)/(1+Main!$B$5)^(OptimumBenefits!BS30-OptimumBenefits!$A30))*(VLOOKUP(BS30,'Survival Probability'!$A$3:$F$98,3)/VLOOKUP($A30,'Survival Probability'!$A$3:$F$98,3)))</f>
        <v>10.518166881529844</v>
      </c>
      <c r="BW30" s="228">
        <f t="shared" ca="1" si="25"/>
        <v>0</v>
      </c>
      <c r="BX30" s="169">
        <f t="shared" si="118"/>
        <v>59</v>
      </c>
      <c r="BY30" s="395">
        <f>IF($B30&lt;=Main!$B$10,0,HLOOKUP(BX30,ReplacementRates!$V$3:$AZ$56,ReplacementRates!$A31-3,1)*IF(Main!$B$29=0,Main!$B$32*$B30,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Z30" s="337">
        <f ca="1">BY30*IF($B30=Salary!$B30,Salary!$J30,"")</f>
        <v>0</v>
      </c>
      <c r="CA30" s="338">
        <f ca="1">IF($B30&lt;Main!$B$10,0,(VLOOKUP(BX30,'Survival Probability'!$A$3:$F$98,6)/(1+Main!$B$5)^(OptimumBenefits!BX30-OptimumBenefits!$A30))*(VLOOKUP(BX30,'Survival Probability'!$A$3:$F$98,3)/VLOOKUP($A30,'Survival Probability'!$A$3:$F$98,3)))</f>
        <v>9.7075145452780358</v>
      </c>
      <c r="CB30" s="228">
        <f t="shared" ca="1" si="27"/>
        <v>0</v>
      </c>
      <c r="CC30" s="169">
        <f t="shared" si="119"/>
        <v>60</v>
      </c>
      <c r="CD30" s="395">
        <f>IF($B30&lt;=Main!$B$10,0,HLOOKUP(CC30,ReplacementRates!$V$3:$AZ$56,ReplacementRates!$A31-3,1)*IF(Main!$B$29=0,Main!$B$32*$B30,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0.29400000000000009</v>
      </c>
      <c r="CE30" s="337">
        <f ca="1">CD30*IF($B30=Salary!$B30,Salary!$J30,"")</f>
        <v>48997.230467447662</v>
      </c>
      <c r="CF30" s="338">
        <f ca="1">IF($B30&lt;Main!$B$10,0,(VLOOKUP(CC30,'Survival Probability'!$A$3:$F$98,6)/(1+Main!$B$5)^(OptimumBenefits!CC30-OptimumBenefits!$A30))*(VLOOKUP(CC30,'Survival Probability'!$A$3:$F$98,3)/VLOOKUP($A30,'Survival Probability'!$A$3:$F$98,3)))</f>
        <v>8.9519064032119573</v>
      </c>
      <c r="CG30" s="228">
        <f t="shared" ca="1" si="29"/>
        <v>438618.62116119673</v>
      </c>
      <c r="CH30" s="169">
        <f t="shared" si="119"/>
        <v>61</v>
      </c>
      <c r="CI30" s="395">
        <f>IF($B30&lt;=Main!$B$10,0,HLOOKUP(CH30,ReplacementRates!$V$3:$AZ$56,ReplacementRates!$A31-3,1)*IF(Main!$B$29=0,Main!$B$32*$B30,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0.33320000000000005</v>
      </c>
      <c r="CJ30" s="337">
        <f ca="1">CI30*IF($B30=Salary!$B30,Salary!$J30,"")</f>
        <v>55530.194529774009</v>
      </c>
      <c r="CK30" s="338">
        <f ca="1">IF($B30&lt;Main!$B$10,0,(VLOOKUP(CH30,'Survival Probability'!$A$3:$F$98,6)/(1+Main!$B$5)^(OptimumBenefits!CH30-OptimumBenefits!$A30))*(VLOOKUP(CH30,'Survival Probability'!$A$3:$F$98,3)/VLOOKUP($A30,'Survival Probability'!$A$3:$F$98,3)))</f>
        <v>8.247744715588313</v>
      </c>
      <c r="CL30" s="228">
        <f t="shared" ca="1" si="31"/>
        <v>457998.86848853464</v>
      </c>
      <c r="CM30" s="169">
        <f t="shared" si="119"/>
        <v>62</v>
      </c>
      <c r="CN30" s="395">
        <f>IF($B30&lt;=Main!$B$10,0,HLOOKUP(CM30,ReplacementRates!$V$3:$AZ$56,ReplacementRates!$A31-3,1)*IF(Main!$B$29=0,Main!$B$32*$B30,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O30" s="337">
        <f ca="1">CN30*IF($B30=Salary!$B30,Salary!$J30,"")</f>
        <v>81662.050779079422</v>
      </c>
      <c r="CP30" s="338">
        <f ca="1">IF($B30&lt;Main!$B$10,0,(VLOOKUP(CM30,'Survival Probability'!$A$3:$F$98,6)/(1+Main!$B$5)^(OptimumBenefits!CM30-OptimumBenefits!$A30))*(VLOOKUP(CM30,'Survival Probability'!$A$3:$F$98,3)/VLOOKUP($A30,'Survival Probability'!$A$3:$F$98,3)))</f>
        <v>7.5922066939277508</v>
      </c>
      <c r="CQ30" s="228">
        <f t="shared" ca="1" si="33"/>
        <v>619995.1685647947</v>
      </c>
      <c r="CR30" s="169">
        <f t="shared" si="119"/>
        <v>63</v>
      </c>
      <c r="CS30" s="395">
        <f>IF($B30&lt;=Main!$B$10,0,HLOOKUP(CR30,ReplacementRates!$V$3:$AZ$56,ReplacementRates!$A31-3,1)*IF(Main!$B$29=0,Main!$B$32*$B30,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T30" s="337">
        <f ca="1">CS30*IF($B30=Salary!$B30,Salary!$J30,"")</f>
        <v>81662.050779079422</v>
      </c>
      <c r="CU30" s="338">
        <f ca="1">IF($B30&lt;Main!$B$10,0,(VLOOKUP(CR30,'Survival Probability'!$A$3:$F$98,6)/(1+Main!$B$5)^(OptimumBenefits!CR30-OptimumBenefits!$A30))*(VLOOKUP(CR30,'Survival Probability'!$A$3:$F$98,3)/VLOOKUP($A30,'Survival Probability'!$A$3:$F$98,3)))</f>
        <v>6.9820867596567409</v>
      </c>
      <c r="CV30" s="228">
        <f t="shared" ca="1" si="35"/>
        <v>570171.52351102687</v>
      </c>
      <c r="CW30" s="169">
        <f t="shared" si="119"/>
        <v>64</v>
      </c>
      <c r="CX30" s="395">
        <f>IF($B30&lt;=Main!$B$10,0,HLOOKUP(CW30,ReplacementRates!$V$3:$AZ$56,ReplacementRates!$A31-3,1)*IF(Main!$B$29=0,Main!$B$32*$B30,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Y30" s="337">
        <f ca="1">CX30*IF($B30=Salary!$B30,Salary!$J30,"")</f>
        <v>81662.050779079422</v>
      </c>
      <c r="CZ30" s="338">
        <f ca="1">IF($B30&lt;Main!$B$10,0,(VLOOKUP(CW30,'Survival Probability'!$A$3:$F$98,6)/(1+Main!$B$5)^(OptimumBenefits!CW30-OptimumBenefits!$A30))*(VLOOKUP(CW30,'Survival Probability'!$A$3:$F$98,3)/VLOOKUP($A30,'Survival Probability'!$A$3:$F$98,3)))</f>
        <v>6.4143883605038505</v>
      </c>
      <c r="DA30" s="228">
        <f t="shared" ca="1" si="37"/>
        <v>523812.10801220144</v>
      </c>
      <c r="DB30" s="169">
        <f t="shared" si="119"/>
        <v>65</v>
      </c>
      <c r="DC30" s="395">
        <f>IF($B30&lt;=Main!$B$10,0,HLOOKUP(DB30,ReplacementRates!$V$3:$AZ$56,ReplacementRates!$A31-3,1)*IF(Main!$B$29=0,Main!$B$32*$B30,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D30" s="337">
        <f ca="1">DC30*IF($B30=Salary!$B30,Salary!$J30,"")</f>
        <v>81662.050779079422</v>
      </c>
      <c r="DE30" s="338">
        <f ca="1">IF($B30&lt;Main!$B$10,0,(VLOOKUP(DB30,'Survival Probability'!$A$3:$F$98,6)/(1+Main!$B$5)^(OptimumBenefits!DB30-OptimumBenefits!$A30))*(VLOOKUP(DB30,'Survival Probability'!$A$3:$F$98,3)/VLOOKUP($A30,'Survival Probability'!$A$3:$F$98,3)))</f>
        <v>5.8863111082049011</v>
      </c>
      <c r="DF30" s="228">
        <f t="shared" ca="1" si="39"/>
        <v>480688.23661968787</v>
      </c>
      <c r="DG30" s="169">
        <f t="shared" si="119"/>
        <v>66</v>
      </c>
      <c r="DH30" s="395">
        <f>IF($B30&lt;=Main!$B$10,0,HLOOKUP(DG30,ReplacementRates!$V$3:$AZ$56,ReplacementRates!$A31-3,1)*IF(Main!$B$29=0,Main!$B$32*$B30,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I30" s="337">
        <f ca="1">DH30*IF($B30=Salary!$B30,Salary!$J30,"")</f>
        <v>81662.050779079422</v>
      </c>
      <c r="DJ30" s="338">
        <f ca="1">IF($B30&lt;Main!$B$10,0,(VLOOKUP(DG30,'Survival Probability'!$A$3:$F$98,6)/(1+Main!$B$5)^(OptimumBenefits!DG30-OptimumBenefits!$A30))*(VLOOKUP(DG30,'Survival Probability'!$A$3:$F$98,3)/VLOOKUP($A30,'Survival Probability'!$A$3:$F$98,3)))</f>
        <v>5.3952475755983524</v>
      </c>
      <c r="DK30" s="228">
        <f t="shared" ca="1" si="41"/>
        <v>440586.9814842178</v>
      </c>
      <c r="DL30" s="169">
        <f t="shared" si="119"/>
        <v>67</v>
      </c>
      <c r="DM30" s="395">
        <f>IF($B30&lt;=Main!$B$10,0,HLOOKUP(DL30,ReplacementRates!$V$3:$AZ$56,ReplacementRates!$A31-3,1)*IF(Main!$B$29=0,Main!$B$32*$B30,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N30" s="337">
        <f ca="1">DM30*IF($B30=Salary!$B30,Salary!$J30,"")</f>
        <v>81662.050779079422</v>
      </c>
      <c r="DO30" s="338">
        <f ca="1">IF($B30&lt;Main!$B$10,0,(VLOOKUP(DL30,'Survival Probability'!$A$3:$F$98,6)/(1+Main!$B$5)^(OptimumBenefits!DL30-OptimumBenefits!$A30))*(VLOOKUP(DL30,'Survival Probability'!$A$3:$F$98,3)/VLOOKUP($A30,'Survival Probability'!$A$3:$F$98,3)))</f>
        <v>4.9387639530200325</v>
      </c>
      <c r="DP30" s="228">
        <f t="shared" ca="1" si="43"/>
        <v>403309.5927174089</v>
      </c>
      <c r="DQ30" s="169">
        <f t="shared" si="119"/>
        <v>68</v>
      </c>
      <c r="DR30" s="395">
        <f>IF($B30&lt;=Main!$B$10,0,HLOOKUP(DQ30,ReplacementRates!$V$3:$AZ$56,ReplacementRates!$A31-3,1)*IF(Main!$B$29=0,Main!$B$32*$B30,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S30" s="337">
        <f ca="1">DR30*IF($B30=Salary!$B30,Salary!$J30,"")</f>
        <v>81662.050779079422</v>
      </c>
      <c r="DT30" s="338">
        <f ca="1">IF($B30&lt;Main!$B$10,0,(VLOOKUP(DQ30,'Survival Probability'!$A$3:$F$98,6)/(1+Main!$B$5)^(OptimumBenefits!DQ30-OptimumBenefits!$A30))*(VLOOKUP(DQ30,'Survival Probability'!$A$3:$F$98,3)/VLOOKUP($A30,'Survival Probability'!$A$3:$F$98,3)))</f>
        <v>4.5145991716627529</v>
      </c>
      <c r="DU30" s="228">
        <f t="shared" ca="1" si="45"/>
        <v>368671.4268035136</v>
      </c>
      <c r="DV30" s="169">
        <f t="shared" si="119"/>
        <v>69</v>
      </c>
      <c r="DW30" s="395">
        <f>IF($B30&lt;=Main!$B$10,0,HLOOKUP(DV30,ReplacementRates!$V$3:$AZ$56,ReplacementRates!$A31-3,1)*IF(Main!$B$29=0,Main!$B$32*$B30,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X30" s="337">
        <f ca="1">DW30*IF($B30=Salary!$B30,Salary!$J30,"")</f>
        <v>81662.050779079422</v>
      </c>
      <c r="DY30" s="338">
        <f ca="1">IF($B30&lt;Main!$B$10,0,(VLOOKUP(DV30,'Survival Probability'!$A$3:$F$98,6)/(1+Main!$B$5)^(OptimumBenefits!DV30-OptimumBenefits!$A30))*(VLOOKUP(DV30,'Survival Probability'!$A$3:$F$98,3)/VLOOKUP($A30,'Survival Probability'!$A$3:$F$98,3)))</f>
        <v>4.1206490831315419</v>
      </c>
      <c r="DZ30" s="228">
        <f t="shared" ca="1" si="47"/>
        <v>336500.65466945502</v>
      </c>
      <c r="EA30" s="169">
        <f t="shared" si="119"/>
        <v>70</v>
      </c>
      <c r="EB30" s="395">
        <f>IF($B30&lt;=Main!$B$10,0,HLOOKUP(EA30,ReplacementRates!$V$3:$AZ$56,ReplacementRates!$A31-3,1)*IF(Main!$B$29=0,Main!$B$32*$B30,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C30" s="337">
        <f ca="1">EB30*IF($B30=Salary!$B30,Salary!$J30,"")</f>
        <v>81662.050779079422</v>
      </c>
      <c r="ED30" s="338">
        <f ca="1">IF($B30&lt;Main!$B$10,0,(VLOOKUP(EA30,'Survival Probability'!$A$3:$F$98,6)/(1+Main!$B$5)^(OptimumBenefits!EA30-OptimumBenefits!$A30))*(VLOOKUP(EA30,'Survival Probability'!$A$3:$F$98,3)/VLOOKUP($A30,'Survival Probability'!$A$3:$F$98,3)))</f>
        <v>3.7549574846495202</v>
      </c>
      <c r="EE30" s="228">
        <f t="shared" ca="1" si="49"/>
        <v>306637.52878473344</v>
      </c>
      <c r="EF30" s="169">
        <f t="shared" si="119"/>
        <v>71</v>
      </c>
      <c r="EG30" s="395">
        <f>IF($B30&lt;=Main!$B$10,0,HLOOKUP(EF30,ReplacementRates!$V$3:$AZ$56,ReplacementRates!$A31-3,1)*IF(Main!$B$29=0,Main!$B$32*$B30,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H30" s="337">
        <f ca="1">EG30*IF($B30=Salary!$B30,Salary!$J30,"")</f>
        <v>81662.050779079422</v>
      </c>
      <c r="EI30" s="338">
        <f ca="1">IF($B30&lt;Main!$B$10,0,(VLOOKUP(EF30,'Survival Probability'!$A$3:$F$98,6)/(1+Main!$B$5)^(OptimumBenefits!EF30-OptimumBenefits!$A30))*(VLOOKUP(EF30,'Survival Probability'!$A$3:$F$98,3)/VLOOKUP($A30,'Survival Probability'!$A$3:$F$98,3)))</f>
        <v>3.4157068864298448</v>
      </c>
      <c r="EJ30" s="228">
        <f t="shared" ca="1" si="51"/>
        <v>278933.62920608523</v>
      </c>
      <c r="EK30" s="169">
        <f t="shared" si="119"/>
        <v>72</v>
      </c>
      <c r="EL30" s="395">
        <f>IF($B30&lt;=Main!$B$10,0,HLOOKUP(EK30,ReplacementRates!$V$3:$AZ$56,ReplacementRates!$A31-3,1)*IF(Main!$B$29=0,Main!$B$32*$B30,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M30" s="337">
        <f ca="1">EL30*IF($B30=Salary!$B30,Salary!$J30,"")</f>
        <v>81662.050779079422</v>
      </c>
      <c r="EN30" s="338">
        <f ca="1">IF($B30&lt;Main!$B$10,0,(VLOOKUP(EK30,'Survival Probability'!$A$3:$F$98,6)/(1+Main!$B$5)^(OptimumBenefits!EK30-OptimumBenefits!$A30))*(VLOOKUP(EK30,'Survival Probability'!$A$3:$F$98,3)/VLOOKUP($A30,'Survival Probability'!$A$3:$F$98,3)))</f>
        <v>3.1012041851971137</v>
      </c>
      <c r="EO30" s="228">
        <f t="shared" ca="1" si="53"/>
        <v>253250.69364786032</v>
      </c>
      <c r="EP30" s="169">
        <f t="shared" si="120"/>
        <v>73</v>
      </c>
      <c r="EQ30" s="395">
        <f>IF($B30&lt;=Main!$B$10,0,HLOOKUP(EP30,ReplacementRates!$V$3:$AZ$56,ReplacementRates!$A31-3,1)*IF(Main!$B$29=0,Main!$B$32*$B30,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R30" s="337">
        <f ca="1">EQ30*IF($B30=Salary!$B30,Salary!$J30,"")</f>
        <v>81662.050779079422</v>
      </c>
      <c r="ES30" s="338">
        <f ca="1">IF($B30&lt;Main!$B$10,0,(VLOOKUP(EP30,'Survival Probability'!$A$3:$F$98,6)/(1+Main!$B$5)^(OptimumBenefits!EP30-OptimumBenefits!$A30))*(VLOOKUP(EP30,'Survival Probability'!$A$3:$F$98,3)/VLOOKUP($A30,'Survival Probability'!$A$3:$F$98,3)))</f>
        <v>2.8098779940319378</v>
      </c>
      <c r="ET30" s="228">
        <f t="shared" ca="1" si="55"/>
        <v>229460.39943165393</v>
      </c>
      <c r="EU30" s="169">
        <f t="shared" si="120"/>
        <v>74</v>
      </c>
      <c r="EV30" s="395">
        <f>IF($B30&lt;=Main!$B$10,0,HLOOKUP(EU30,ReplacementRates!$V$3:$AZ$56,ReplacementRates!$A31-3,1)*IF(Main!$B$29=0,Main!$B$32*$B30,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W30" s="337">
        <f ca="1">EV30*IF($B30=Salary!$B30,Salary!$J30,"")</f>
        <v>81662.050779079422</v>
      </c>
      <c r="EX30" s="338">
        <f ca="1">IF($B30&lt;Main!$B$10,0,(VLOOKUP(EU30,'Survival Probability'!$A$3:$F$98,6)/(1+Main!$B$5)^(OptimumBenefits!EU30-OptimumBenefits!$A30))*(VLOOKUP(EU30,'Survival Probability'!$A$3:$F$98,3)/VLOOKUP($A30,'Survival Probability'!$A$3:$F$98,3)))</f>
        <v>2.5402627334759473</v>
      </c>
      <c r="EY30" s="228">
        <f t="shared" ca="1" si="57"/>
        <v>207443.06433331591</v>
      </c>
      <c r="EZ30" s="169">
        <f t="shared" si="120"/>
        <v>75</v>
      </c>
      <c r="FA30" s="395">
        <f>IF($B30&lt;=Main!$B$10,0,HLOOKUP(EZ30,ReplacementRates!$V$3:$AZ$56,ReplacementRates!$A31-3,1)*IF(Main!$B$29=0,Main!$B$32*$B30,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B30" s="337">
        <f ca="1">FA30*IF($B30=Salary!$B30,Salary!$J30,"")</f>
        <v>81662.050779079422</v>
      </c>
      <c r="FC30" s="338">
        <f ca="1">IF($B30&lt;Main!$B$10,0,(VLOOKUP(EZ30,'Survival Probability'!$A$3:$F$98,6)/(1+Main!$B$5)^(OptimumBenefits!EZ30-OptimumBenefits!$A30))*(VLOOKUP(EZ30,'Survival Probability'!$A$3:$F$98,3)/VLOOKUP($A30,'Survival Probability'!$A$3:$F$98,3)))</f>
        <v>2.2909959539954534</v>
      </c>
      <c r="FD30" s="228">
        <f t="shared" ca="1" si="59"/>
        <v>187087.42792984223</v>
      </c>
      <c r="FE30" s="169">
        <f t="shared" si="120"/>
        <v>76</v>
      </c>
      <c r="FF30" s="395">
        <f>IF($B30&lt;=Main!$B$10,0,HLOOKUP(FE30,ReplacementRates!$V$3:$AZ$56,ReplacementRates!$A31-3,1)*IF(Main!$B$29=0,Main!$B$32*$B30,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G30" s="337">
        <f ca="1">FF30*IF($B30=Salary!$B30,Salary!$J30,"")</f>
        <v>81662.050779079422</v>
      </c>
      <c r="FH30" s="338">
        <f ca="1">IF($B30&lt;Main!$B$10,0,(VLOOKUP(FE30,'Survival Probability'!$A$3:$F$98,6)/(1+Main!$B$5)^(OptimumBenefits!FE30-OptimumBenefits!$A30))*(VLOOKUP(FE30,'Survival Probability'!$A$3:$F$98,3)/VLOOKUP($A30,'Survival Probability'!$A$3:$F$98,3)))</f>
        <v>2.0608119749420792</v>
      </c>
      <c r="FI30" s="228">
        <f t="shared" ca="1" si="61"/>
        <v>168290.13214385504</v>
      </c>
      <c r="FJ30" s="169">
        <f t="shared" si="120"/>
        <v>77</v>
      </c>
      <c r="FK30" s="395">
        <f>IF($B30&lt;=Main!$B$10,0,HLOOKUP(FJ30,ReplacementRates!$V$3:$AZ$56,ReplacementRates!$A31-3,1)*IF(Main!$B$29=0,Main!$B$32*$B30,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L30" s="337">
        <f ca="1">FK30*IF($B30=Salary!$B30,Salary!$J30,"")</f>
        <v>81662.050779079422</v>
      </c>
      <c r="FM30" s="338">
        <f ca="1">IF($B30&lt;Main!$B$10,0,(VLOOKUP(FJ30,'Survival Probability'!$A$3:$F$98,6)/(1+Main!$B$5)^(OptimumBenefits!FJ30-OptimumBenefits!$A30))*(VLOOKUP(FJ30,'Survival Probability'!$A$3:$F$98,3)/VLOOKUP($A30,'Survival Probability'!$A$3:$F$98,3)))</f>
        <v>1.8485248363887961</v>
      </c>
      <c r="FN30" s="228">
        <f t="shared" ca="1" si="63"/>
        <v>150954.32905557135</v>
      </c>
      <c r="FO30" s="169">
        <f t="shared" si="120"/>
        <v>78</v>
      </c>
      <c r="FP30" s="395">
        <f>IF($B30&lt;=Main!$B$10,0,HLOOKUP(FO30,ReplacementRates!$V$3:$AZ$56,ReplacementRates!$A31-3,1)*IF(Main!$B$29=0,Main!$B$32*$B30,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Q30" s="337">
        <f ca="1">FP30*IF($B30=Salary!$B30,Salary!$J30,"")</f>
        <v>81662.050779079422</v>
      </c>
      <c r="FR30" s="338">
        <f ca="1">IF($B30&lt;Main!$B$10,0,(VLOOKUP(FO30,'Survival Probability'!$A$3:$F$98,6)/(1+Main!$B$5)^(OptimumBenefits!FO30-OptimumBenefits!$A30))*(VLOOKUP(FO30,'Survival Probability'!$A$3:$F$98,3)/VLOOKUP($A30,'Survival Probability'!$A$3:$F$98,3)))</f>
        <v>1.6530288412760297</v>
      </c>
      <c r="FS30" s="228">
        <f t="shared" ca="1" si="65"/>
        <v>134989.72517556595</v>
      </c>
      <c r="FT30" s="169">
        <f t="shared" si="120"/>
        <v>79</v>
      </c>
      <c r="FU30" s="395">
        <f>IF($B30&lt;=Main!$B$10,0,HLOOKUP(FT30,ReplacementRates!$V$3:$AZ$56,ReplacementRates!$A31-3,1)*IF(Main!$B$29=0,Main!$B$32*$B30,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V30" s="337">
        <f ca="1">FU30*IF($B30=Salary!$B30,Salary!$J30,"")</f>
        <v>81662.050779079422</v>
      </c>
      <c r="FW30" s="338">
        <f ca="1">IF($B30&lt;Main!$B$10,0,(VLOOKUP(FT30,'Survival Probability'!$A$3:$F$98,6)/(1+Main!$B$5)^(OptimumBenefits!FT30-OptimumBenefits!$A30))*(VLOOKUP(FT30,'Survival Probability'!$A$3:$F$98,3)/VLOOKUP($A30,'Survival Probability'!$A$3:$F$98,3)))</f>
        <v>1.4732933337723702</v>
      </c>
      <c r="FX30" s="228">
        <f t="shared" ca="1" si="67"/>
        <v>120312.1550349985</v>
      </c>
      <c r="FY30" s="169">
        <f t="shared" si="120"/>
        <v>80</v>
      </c>
      <c r="FZ30" s="395">
        <f>IF($B30&lt;=Main!$B$10,0,HLOOKUP(FY30,ReplacementRates!$V$3:$AZ$56,ReplacementRates!$A31-3,1)*IF(Main!$B$29=0,Main!$B$32*$B30,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A30" s="337">
        <f ca="1">FZ30*IF($B30=Salary!$B30,Salary!$J30,"")</f>
        <v>81662.050779079422</v>
      </c>
      <c r="GB30" s="338">
        <f ca="1">IF($B30&lt;Main!$B$10,0,(VLOOKUP(FY30,'Survival Probability'!$A$3:$F$98,6)/(1+Main!$B$5)^(OptimumBenefits!FY30-OptimumBenefits!$A30))*(VLOOKUP(FY30,'Survival Probability'!$A$3:$F$98,3)/VLOOKUP($A30,'Survival Probability'!$A$3:$F$98,3)))</f>
        <v>1.3083638677060236</v>
      </c>
      <c r="GC30" s="228">
        <f t="shared" ca="1" si="69"/>
        <v>106843.67660212205</v>
      </c>
      <c r="GD30" s="169">
        <f t="shared" si="120"/>
        <v>81</v>
      </c>
      <c r="GE30" s="395">
        <f>IF($B30&lt;=Main!$B$10,0,HLOOKUP(GD30,ReplacementRates!$V$3:$AZ$56,ReplacementRates!$A31-3,1)*IF(Main!$B$29=0,Main!$B$32*$B30,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F30" s="337">
        <f ca="1">GE30*IF($B30=Salary!$B30,Salary!$J30,"")</f>
        <v>81662.050779079422</v>
      </c>
      <c r="GG30" s="338">
        <f ca="1">IF($B30&lt;Main!$B$10,0,(VLOOKUP(GD30,'Survival Probability'!$A$3:$F$98,6)/(1+Main!$B$5)^(OptimumBenefits!GD30-OptimumBenefits!$A30))*(VLOOKUP(GD30,'Survival Probability'!$A$3:$F$98,3)/VLOOKUP($A30,'Survival Probability'!$A$3:$F$98,3)))</f>
        <v>1.1573418882509927</v>
      </c>
      <c r="GH30" s="228">
        <f t="shared" ca="1" si="71"/>
        <v>94510.912047108228</v>
      </c>
      <c r="GI30" s="169">
        <f t="shared" si="120"/>
        <v>82</v>
      </c>
      <c r="GJ30" s="395">
        <f>IF($B30&lt;=Main!$B$10,0,HLOOKUP(GI30,ReplacementRates!$V$3:$AZ$56,ReplacementRates!$A31-3,1)*IF(Main!$B$29=0,Main!$B$32*$B30,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K30" s="337">
        <f ca="1">GJ30*IF($B30=Salary!$B30,Salary!$J30,"")</f>
        <v>81662.050779079422</v>
      </c>
      <c r="GL30" s="338">
        <f ca="1">IF($B30&lt;Main!$B$10,0,(VLOOKUP(GI30,'Survival Probability'!$A$3:$F$98,6)/(1+Main!$B$5)^(OptimumBenefits!GI30-OptimumBenefits!$A30))*(VLOOKUP(GI30,'Survival Probability'!$A$3:$F$98,3)/VLOOKUP($A30,'Survival Probability'!$A$3:$F$98,3)))</f>
        <v>1.0193833276472577</v>
      </c>
      <c r="GM30" s="228">
        <f t="shared" ca="1" si="73"/>
        <v>83244.933065677309</v>
      </c>
      <c r="GN30" s="384"/>
      <c r="GO30" s="384"/>
      <c r="GP30" s="385"/>
      <c r="GQ30" s="386"/>
      <c r="GR30" s="387"/>
      <c r="GS30" s="384"/>
      <c r="GT30" s="384"/>
      <c r="GU30" s="385"/>
      <c r="GV30" s="386"/>
      <c r="GW30" s="387"/>
      <c r="GX30" s="384"/>
      <c r="GY30" s="384"/>
      <c r="GZ30" s="385"/>
      <c r="HA30" s="386"/>
      <c r="HB30" s="387"/>
      <c r="HC30" s="384"/>
      <c r="HD30" s="384"/>
      <c r="HE30" s="385"/>
      <c r="HF30" s="386"/>
      <c r="HG30" s="387"/>
      <c r="HH30" s="384"/>
      <c r="HI30" s="384"/>
      <c r="HJ30" s="385"/>
      <c r="HK30" s="386"/>
      <c r="HL30" s="387"/>
      <c r="HM30" s="384"/>
      <c r="HN30" s="384"/>
      <c r="HO30" s="385"/>
      <c r="HP30" s="386"/>
      <c r="HQ30" s="387"/>
      <c r="HR30" s="384"/>
      <c r="HS30" s="384"/>
      <c r="HT30" s="385"/>
      <c r="HU30" s="386"/>
      <c r="HV30" s="387"/>
      <c r="HW30" s="384"/>
      <c r="HX30" s="384"/>
      <c r="HY30" s="385"/>
      <c r="HZ30" s="386"/>
      <c r="IA30" s="387"/>
      <c r="IB30" s="384"/>
      <c r="IC30" s="384"/>
      <c r="ID30" s="385"/>
      <c r="IE30" s="386"/>
      <c r="IF30" s="387"/>
      <c r="IG30" s="384"/>
      <c r="IH30" s="384"/>
      <c r="II30" s="385"/>
      <c r="IJ30" s="386"/>
      <c r="IK30" s="387"/>
      <c r="IL30" s="384"/>
      <c r="IM30" s="384"/>
      <c r="IN30" s="385"/>
      <c r="IO30" s="386"/>
      <c r="IP30" s="387"/>
      <c r="IQ30" s="384"/>
      <c r="IR30" s="384"/>
      <c r="IS30" s="385"/>
      <c r="IT30" s="386"/>
      <c r="IU30" s="387"/>
      <c r="IV30" s="384"/>
      <c r="IW30" s="384"/>
      <c r="IX30" s="385"/>
      <c r="IY30" s="386"/>
      <c r="IZ30" s="387"/>
      <c r="JA30" s="384"/>
      <c r="JB30" s="384"/>
      <c r="JC30" s="385"/>
      <c r="JD30" s="386"/>
      <c r="JE30" s="387"/>
      <c r="JF30" s="384"/>
      <c r="JG30" s="384"/>
      <c r="JH30" s="385"/>
      <c r="JI30" s="386"/>
      <c r="JJ30" s="387"/>
      <c r="JK30" s="384"/>
      <c r="JL30" s="384"/>
      <c r="JM30" s="385"/>
      <c r="JN30" s="386"/>
      <c r="JO30" s="387"/>
      <c r="JP30" s="384"/>
      <c r="JQ30" s="384"/>
      <c r="JR30" s="385"/>
      <c r="JS30" s="386"/>
      <c r="JT30" s="387"/>
      <c r="JU30" s="384"/>
      <c r="JV30" s="384"/>
      <c r="JW30" s="385"/>
      <c r="JX30" s="386"/>
      <c r="JY30" s="387"/>
      <c r="JZ30" s="384"/>
      <c r="KA30" s="384"/>
      <c r="KB30" s="385"/>
      <c r="KC30" s="386"/>
      <c r="KD30" s="387"/>
      <c r="KE30" s="384"/>
      <c r="KF30" s="384"/>
      <c r="KG30" s="385"/>
      <c r="KH30" s="386"/>
      <c r="KI30" s="387"/>
    </row>
    <row r="31" spans="1:295">
      <c r="A31" s="172">
        <f t="shared" si="112"/>
        <v>56</v>
      </c>
      <c r="B31" s="172">
        <v>29</v>
      </c>
      <c r="C31" s="383">
        <f t="shared" ca="1" si="0"/>
        <v>61</v>
      </c>
      <c r="D31" s="422">
        <f t="shared" ca="1" si="115"/>
        <v>783550.36195806018</v>
      </c>
      <c r="E31" s="217">
        <v>445999.89750070462</v>
      </c>
      <c r="F31" s="169">
        <f t="shared" si="113"/>
        <v>45</v>
      </c>
      <c r="G31" s="395">
        <f>IF($B31&lt;=Main!$B$10,0,HLOOKUP(F31,ReplacementRates!$V$3:$AZ$56,ReplacementRates!$A32-3,1)*IF(Main!$B$29=0,Main!$B$32*$B31,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H31" s="337">
        <f ca="1">G31*IF($B31=Salary!$B31,Salary!$J31,"")</f>
        <v>0</v>
      </c>
      <c r="I31" s="338">
        <f ca="1">IF($B31&lt;Main!$B$10,0,(VLOOKUP(F31,'Survival Probability'!$A$3:$F$98,6)/(1+Main!$B$5)^(OptimumBenefits!F31-OptimumBenefits!$A31))*(VLOOKUP(F31,'Survival Probability'!$A$3:$F$98,3)/VLOOKUP($A31,'Survival Probability'!$A$3:$F$98,3)))</f>
        <v>30.277942491531991</v>
      </c>
      <c r="J31" s="228">
        <f t="shared" si="121"/>
        <v>0</v>
      </c>
      <c r="K31" s="169">
        <f t="shared" si="114"/>
        <v>46</v>
      </c>
      <c r="L31" s="395">
        <f>IF($B31&lt;=Main!$B$10,0,HLOOKUP(K31,ReplacementRates!$V$3:$AZ$56,ReplacementRates!$A32-3,1)*IF(Main!$B$29=0,Main!$B$32*$B31,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M31" s="337">
        <f ca="1">L31*IF($B31=Salary!$B31,Salary!$J31,"")</f>
        <v>0</v>
      </c>
      <c r="N31" s="338">
        <f ca="1">IF($B31&lt;Main!$B$10,0,(VLOOKUP(K31,'Survival Probability'!$A$3:$F$98,6)/(1+Main!$B$5)^(OptimumBenefits!K31-OptimumBenefits!$A31))*(VLOOKUP(K31,'Survival Probability'!$A$3:$F$98,3)/VLOOKUP($A31,'Survival Probability'!$A$3:$F$98,3)))</f>
        <v>28.142059689501863</v>
      </c>
      <c r="O31" s="228">
        <f t="shared" si="122"/>
        <v>0</v>
      </c>
      <c r="P31" s="169">
        <f t="shared" si="118"/>
        <v>47</v>
      </c>
      <c r="Q31" s="395">
        <f>IF($B31&lt;=Main!$B$10,0,HLOOKUP(P31,ReplacementRates!$V$3:$AZ$56,ReplacementRates!$A32-3,1)*IF(Main!$B$29=0,Main!$B$32*$B31,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R31" s="337">
        <f ca="1">Q31*IF($B31=Salary!$B31,Salary!$J31,"")</f>
        <v>0</v>
      </c>
      <c r="S31" s="338">
        <f ca="1">IF($B31&lt;Main!$B$10,0,(VLOOKUP(P31,'Survival Probability'!$A$3:$F$98,6)/(1+Main!$B$5)^(OptimumBenefits!P31-OptimumBenefits!$A31))*(VLOOKUP(P31,'Survival Probability'!$A$3:$F$98,3)/VLOOKUP($A31,'Survival Probability'!$A$3:$F$98,3)))</f>
        <v>26.147242300287925</v>
      </c>
      <c r="T31" s="228">
        <f t="shared" si="3"/>
        <v>0</v>
      </c>
      <c r="U31" s="169">
        <f t="shared" si="118"/>
        <v>48</v>
      </c>
      <c r="V31" s="395">
        <f>IF($B31&lt;=Main!$B$10,0,HLOOKUP(U31,ReplacementRates!$V$3:$AZ$56,ReplacementRates!$A32-3,1)*IF(Main!$B$29=0,Main!$B$32*$B31,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W31" s="337">
        <f ca="1">V31*IF($B31=Salary!$B31,Salary!$J31,"")</f>
        <v>0</v>
      </c>
      <c r="X31" s="338">
        <f ca="1">IF($B31&lt;Main!$B$10,0,(VLOOKUP(U31,'Survival Probability'!$A$3:$F$98,6)/(1+Main!$B$5)^(OptimumBenefits!U31-OptimumBenefits!$A31))*(VLOOKUP(U31,'Survival Probability'!$A$3:$F$98,3)/VLOOKUP($A31,'Survival Probability'!$A$3:$F$98,3)))</f>
        <v>24.284229185766041</v>
      </c>
      <c r="Y31" s="228">
        <f t="shared" si="5"/>
        <v>0</v>
      </c>
      <c r="Z31" s="169">
        <f t="shared" si="118"/>
        <v>49</v>
      </c>
      <c r="AA31" s="395">
        <f>IF($B31&lt;=Main!$B$10,0,HLOOKUP(Z31,ReplacementRates!$V$3:$AZ$56,ReplacementRates!$A32-3,1)*IF(Main!$B$29=0,Main!$B$32*$B31,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B31" s="337">
        <f ca="1">AA31*IF($B31=Salary!$B31,Salary!$J31,"")</f>
        <v>0</v>
      </c>
      <c r="AC31" s="338">
        <f ca="1">IF($B31&lt;Main!$B$10,0,(VLOOKUP(Z31,'Survival Probability'!$A$3:$F$98,6)/(1+Main!$B$5)^(OptimumBenefits!Z31-OptimumBenefits!$A31))*(VLOOKUP(Z31,'Survival Probability'!$A$3:$F$98,3)/VLOOKUP($A31,'Survival Probability'!$A$3:$F$98,3)))</f>
        <v>22.544365280398889</v>
      </c>
      <c r="AD31" s="228">
        <f t="shared" si="7"/>
        <v>0</v>
      </c>
      <c r="AE31" s="169">
        <f t="shared" si="118"/>
        <v>50</v>
      </c>
      <c r="AF31" s="395">
        <f>IF($B31&lt;=Main!$B$10,0,HLOOKUP(AE31,ReplacementRates!$V$3:$AZ$56,ReplacementRates!$A32-3,1)*IF(Main!$B$29=0,Main!$B$32*$B31,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G31" s="337">
        <f ca="1">AF31*IF($B31=Salary!$B31,Salary!$J31,"")</f>
        <v>0</v>
      </c>
      <c r="AH31" s="338">
        <f ca="1">IF($B31&lt;Main!$B$10,0,(VLOOKUP(AE31,'Survival Probability'!$A$3:$F$98,6)/(1+Main!$B$5)^(OptimumBenefits!AE31-OptimumBenefits!$A31))*(VLOOKUP(AE31,'Survival Probability'!$A$3:$F$98,3)/VLOOKUP($A31,'Survival Probability'!$A$3:$F$98,3)))</f>
        <v>20.919574227979865</v>
      </c>
      <c r="AI31" s="228">
        <f t="shared" si="9"/>
        <v>0</v>
      </c>
      <c r="AJ31" s="169">
        <f t="shared" si="118"/>
        <v>51</v>
      </c>
      <c r="AK31" s="395">
        <f>IF($B31&lt;=Main!$B$10,0,HLOOKUP(AJ31,ReplacementRates!$V$3:$AZ$56,ReplacementRates!$A32-3,1)*IF(Main!$B$29=0,Main!$B$32*$B31,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L31" s="337">
        <f ca="1">AK31*IF($B31=Salary!$B31,Salary!$J31,"")</f>
        <v>0</v>
      </c>
      <c r="AM31" s="338">
        <f ca="1">IF($B31&lt;Main!$B$10,0,(VLOOKUP(AJ31,'Survival Probability'!$A$3:$F$98,6)/(1+Main!$B$5)^(OptimumBenefits!AJ31-OptimumBenefits!$A31))*(VLOOKUP(AJ31,'Survival Probability'!$A$3:$F$98,3)/VLOOKUP($A31,'Survival Probability'!$A$3:$F$98,3)))</f>
        <v>19.402312981322687</v>
      </c>
      <c r="AN31" s="228">
        <f t="shared" si="11"/>
        <v>0</v>
      </c>
      <c r="AO31" s="169">
        <f t="shared" si="118"/>
        <v>52</v>
      </c>
      <c r="AP31" s="395">
        <f>IF($B31&lt;=Main!$B$10,0,HLOOKUP(AO31,ReplacementRates!$V$3:$AZ$56,ReplacementRates!$A32-3,1)*IF(Main!$B$29=0,Main!$B$32*$B31,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Q31" s="337">
        <f ca="1">AP31*IF($B31=Salary!$B31,Salary!$J31,"")</f>
        <v>0</v>
      </c>
      <c r="AR31" s="338">
        <f ca="1">IF($B31&lt;Main!$B$10,0,(VLOOKUP(AO31,'Survival Probability'!$A$3:$F$98,6)/(1+Main!$B$5)^(OptimumBenefits!AO31-OptimumBenefits!$A31))*(VLOOKUP(AO31,'Survival Probability'!$A$3:$F$98,3)/VLOOKUP($A31,'Survival Probability'!$A$3:$F$98,3)))</f>
        <v>17.986503537207135</v>
      </c>
      <c r="AS31" s="228">
        <f t="shared" si="13"/>
        <v>0</v>
      </c>
      <c r="AT31" s="169">
        <f t="shared" si="118"/>
        <v>53</v>
      </c>
      <c r="AU31" s="395">
        <f>IF($B31&lt;=Main!$B$10,0,HLOOKUP(AT31,ReplacementRates!$V$3:$AZ$56,ReplacementRates!$A32-3,1)*IF(Main!$B$29=0,Main!$B$32*$B31,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V31" s="337">
        <f ca="1">AU31*IF($B31=Salary!$B31,Salary!$J31,"")</f>
        <v>0</v>
      </c>
      <c r="AW31" s="338">
        <f ca="1">IF($B31&lt;Main!$B$10,0,(VLOOKUP(AT31,'Survival Probability'!$A$3:$F$98,6)/(1+Main!$B$5)^(OptimumBenefits!AT31-OptimumBenefits!$A31))*(VLOOKUP(AT31,'Survival Probability'!$A$3:$F$98,3)/VLOOKUP($A31,'Survival Probability'!$A$3:$F$98,3)))</f>
        <v>16.665486948550249</v>
      </c>
      <c r="AX31" s="228">
        <f t="shared" si="15"/>
        <v>0</v>
      </c>
      <c r="AY31" s="169">
        <f t="shared" si="118"/>
        <v>54</v>
      </c>
      <c r="AZ31" s="395">
        <f>IF($B31&lt;=Main!$B$10,0,HLOOKUP(AY31,ReplacementRates!$V$3:$AZ$56,ReplacementRates!$A32-3,1)*IF(Main!$B$29=0,Main!$B$32*$B31,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A31" s="337">
        <f ca="1">AZ31*IF($B31=Salary!$B31,Salary!$J31,"")</f>
        <v>0</v>
      </c>
      <c r="BB31" s="338">
        <f ca="1">IF($B31&lt;Main!$B$10,0,(VLOOKUP(AY31,'Survival Probability'!$A$3:$F$98,6)/(1+Main!$B$5)^(OptimumBenefits!AY31-OptimumBenefits!$A31))*(VLOOKUP(AY31,'Survival Probability'!$A$3:$F$98,3)/VLOOKUP($A31,'Survival Probability'!$A$3:$F$98,3)))</f>
        <v>15.433048188866247</v>
      </c>
      <c r="BC31" s="228">
        <f t="shared" si="17"/>
        <v>0</v>
      </c>
      <c r="BD31" s="169">
        <f t="shared" si="118"/>
        <v>55</v>
      </c>
      <c r="BE31" s="395">
        <f>IF($B31&lt;=Main!$B$10,0,HLOOKUP(BD31,ReplacementRates!$V$3:$AZ$56,ReplacementRates!$A32-3,1)*IF(Main!$B$29=0,Main!$B$32*$B31,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F31" s="337">
        <f ca="1">BE31*IF($B31=Salary!$B31,Salary!$J31,"")</f>
        <v>0</v>
      </c>
      <c r="BG31" s="338">
        <f ca="1">IF($B31&lt;Main!$B$10,0,(VLOOKUP(BD31,'Survival Probability'!$A$3:$F$98,6)/(1+Main!$B$5)^(OptimumBenefits!BD31-OptimumBenefits!$A31))*(VLOOKUP(BD31,'Survival Probability'!$A$3:$F$98,3)/VLOOKUP($A31,'Survival Probability'!$A$3:$F$98,3)))</f>
        <v>14.28338448988911</v>
      </c>
      <c r="BH31" s="228">
        <f t="shared" si="19"/>
        <v>0</v>
      </c>
      <c r="BI31" s="169">
        <f t="shared" si="118"/>
        <v>56</v>
      </c>
      <c r="BJ31" s="395">
        <f>IF($B31&lt;=Main!$B$10,0,HLOOKUP(BI31,ReplacementRates!$V$3:$AZ$56,ReplacementRates!$A32-3,1)*IF(Main!$B$29=0,Main!$B$32*$B31,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K31" s="337">
        <f ca="1">BJ31*IF($B31=Salary!$B31,Salary!$J31,"")</f>
        <v>0</v>
      </c>
      <c r="BL31" s="338">
        <f ca="1">IF($B31&lt;Main!$B$10,0,(VLOOKUP(BI31,'Survival Probability'!$A$3:$F$98,6)/(1+Main!$B$5)^(OptimumBenefits!BI31-OptimumBenefits!$A31))*(VLOOKUP(BI31,'Survival Probability'!$A$3:$F$98,3)/VLOOKUP($A31,'Survival Probability'!$A$3:$F$98,3)))</f>
        <v>13.21108172692016</v>
      </c>
      <c r="BM31" s="228">
        <f t="shared" ca="1" si="21"/>
        <v>0</v>
      </c>
      <c r="BN31" s="169">
        <f t="shared" si="118"/>
        <v>57</v>
      </c>
      <c r="BO31" s="395">
        <f>IF($B31&lt;=Main!$B$10,0,HLOOKUP(BN31,ReplacementRates!$V$3:$AZ$56,ReplacementRates!$A32-3,1)*IF(Main!$B$29=0,Main!$B$32*$B31,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P31" s="337">
        <f ca="1">BO31*IF($B31=Salary!$B31,Salary!$J31,"")</f>
        <v>0</v>
      </c>
      <c r="BQ31" s="338">
        <f ca="1">IF($B31&lt;Main!$B$10,0,(VLOOKUP(BN31,'Survival Probability'!$A$3:$F$98,6)/(1+Main!$B$5)^(OptimumBenefits!BN31-OptimumBenefits!$A31))*(VLOOKUP(BN31,'Survival Probability'!$A$3:$F$98,3)/VLOOKUP($A31,'Survival Probability'!$A$3:$F$98,3)))</f>
        <v>12.211081726920154</v>
      </c>
      <c r="BR31" s="228">
        <f t="shared" ca="1" si="23"/>
        <v>0</v>
      </c>
      <c r="BS31" s="169">
        <f t="shared" si="118"/>
        <v>58</v>
      </c>
      <c r="BT31" s="395">
        <f>IF($B31&lt;=Main!$B$10,0,HLOOKUP(BS31,ReplacementRates!$V$3:$AZ$56,ReplacementRates!$A32-3,1)*IF(Main!$B$29=0,Main!$B$32*$B31,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U31" s="337">
        <f ca="1">BT31*IF($B31=Salary!$B31,Salary!$J31,"")</f>
        <v>0</v>
      </c>
      <c r="BV31" s="338">
        <f ca="1">IF($B31&lt;Main!$B$10,0,(VLOOKUP(BS31,'Survival Probability'!$A$3:$F$98,6)/(1+Main!$B$5)^(OptimumBenefits!BS31-OptimumBenefits!$A31))*(VLOOKUP(BS31,'Survival Probability'!$A$3:$F$98,3)/VLOOKUP($A31,'Survival Probability'!$A$3:$F$98,3)))</f>
        <v>11.278659408433015</v>
      </c>
      <c r="BW31" s="228">
        <f t="shared" ca="1" si="25"/>
        <v>0</v>
      </c>
      <c r="BX31" s="169">
        <f t="shared" si="118"/>
        <v>59</v>
      </c>
      <c r="BY31" s="395">
        <f>IF($B31&lt;=Main!$B$10,0,HLOOKUP(BX31,ReplacementRates!$V$3:$AZ$56,ReplacementRates!$A32-3,1)*IF(Main!$B$29=0,Main!$B$32*$B31,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Z31" s="337">
        <f ca="1">BY31*IF($B31=Salary!$B31,Salary!$J31,"")</f>
        <v>0</v>
      </c>
      <c r="CA31" s="338">
        <f ca="1">IF($B31&lt;Main!$B$10,0,(VLOOKUP(BX31,'Survival Probability'!$A$3:$F$98,6)/(1+Main!$B$5)^(OptimumBenefits!BX31-OptimumBenefits!$A31))*(VLOOKUP(BX31,'Survival Probability'!$A$3:$F$98,3)/VLOOKUP($A31,'Survival Probability'!$A$3:$F$98,3)))</f>
        <v>10.40939466846296</v>
      </c>
      <c r="CB31" s="228">
        <f t="shared" ca="1" si="27"/>
        <v>0</v>
      </c>
      <c r="CC31" s="169">
        <f t="shared" si="119"/>
        <v>60</v>
      </c>
      <c r="CD31" s="395">
        <f>IF($B31&lt;=Main!$B$10,0,HLOOKUP(CC31,ReplacementRates!$V$3:$AZ$56,ReplacementRates!$A32-3,1)*IF(Main!$B$29=0,Main!$B$32*$B31,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0.3045000000000001</v>
      </c>
      <c r="CE31" s="337">
        <f ca="1">CD31*IF($B31=Salary!$B31,Salary!$J31,"")</f>
        <v>53157.620304460412</v>
      </c>
      <c r="CF31" s="338">
        <f ca="1">IF($B31&lt;Main!$B$10,0,(VLOOKUP(CC31,'Survival Probability'!$A$3:$F$98,6)/(1+Main!$B$5)^(OptimumBenefits!CC31-OptimumBenefits!$A31))*(VLOOKUP(CC31,'Survival Probability'!$A$3:$F$98,3)/VLOOKUP($A31,'Survival Probability'!$A$3:$F$98,3)))</f>
        <v>9.5991539700036697</v>
      </c>
      <c r="CG31" s="228">
        <f t="shared" ca="1" si="29"/>
        <v>510268.18198150885</v>
      </c>
      <c r="CH31" s="169">
        <f t="shared" si="119"/>
        <v>61</v>
      </c>
      <c r="CI31" s="395">
        <f>IF($B31&lt;=Main!$B$10,0,HLOOKUP(CH31,ReplacementRates!$V$3:$AZ$56,ReplacementRates!$A32-3,1)*IF(Main!$B$29=0,Main!$B$32*$B31,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J31" s="337">
        <f ca="1">CI31*IF($B31=Salary!$B31,Salary!$J31,"")</f>
        <v>88596.033840767341</v>
      </c>
      <c r="CK31" s="338">
        <f ca="1">IF($B31&lt;Main!$B$10,0,(VLOOKUP(CH31,'Survival Probability'!$A$3:$F$98,6)/(1+Main!$B$5)^(OptimumBenefits!CH31-OptimumBenefits!$A31))*(VLOOKUP(CH31,'Survival Probability'!$A$3:$F$98,3)/VLOOKUP($A31,'Survival Probability'!$A$3:$F$98,3)))</f>
        <v>8.8440794467879513</v>
      </c>
      <c r="CL31" s="228">
        <f t="shared" ca="1" si="31"/>
        <v>783550.36195806018</v>
      </c>
      <c r="CM31" s="169">
        <f t="shared" si="119"/>
        <v>62</v>
      </c>
      <c r="CN31" s="395">
        <f>IF($B31&lt;=Main!$B$10,0,HLOOKUP(CM31,ReplacementRates!$V$3:$AZ$56,ReplacementRates!$A32-3,1)*IF(Main!$B$29=0,Main!$B$32*$B31,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O31" s="337">
        <f ca="1">CN31*IF($B31=Salary!$B31,Salary!$J31,"")</f>
        <v>88596.033840767341</v>
      </c>
      <c r="CP31" s="338">
        <f ca="1">IF($B31&lt;Main!$B$10,0,(VLOOKUP(CM31,'Survival Probability'!$A$3:$F$98,6)/(1+Main!$B$5)^(OptimumBenefits!CM31-OptimumBenefits!$A31))*(VLOOKUP(CM31,'Survival Probability'!$A$3:$F$98,3)/VLOOKUP($A31,'Survival Probability'!$A$3:$F$98,3)))</f>
        <v>8.1411442149301276</v>
      </c>
      <c r="CQ31" s="228">
        <f t="shared" ca="1" si="33"/>
        <v>721273.08836851688</v>
      </c>
      <c r="CR31" s="169">
        <f t="shared" si="119"/>
        <v>63</v>
      </c>
      <c r="CS31" s="395">
        <f>IF($B31&lt;=Main!$B$10,0,HLOOKUP(CR31,ReplacementRates!$V$3:$AZ$56,ReplacementRates!$A32-3,1)*IF(Main!$B$29=0,Main!$B$32*$B31,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T31" s="337">
        <f ca="1">CS31*IF($B31=Salary!$B31,Salary!$J31,"")</f>
        <v>88596.033840767341</v>
      </c>
      <c r="CU31" s="338">
        <f ca="1">IF($B31&lt;Main!$B$10,0,(VLOOKUP(CR31,'Survival Probability'!$A$3:$F$98,6)/(1+Main!$B$5)^(OptimumBenefits!CR31-OptimumBenefits!$A31))*(VLOOKUP(CR31,'Survival Probability'!$A$3:$F$98,3)/VLOOKUP($A31,'Survival Probability'!$A$3:$F$98,3)))</f>
        <v>7.4869109236688853</v>
      </c>
      <c r="CV31" s="228">
        <f t="shared" ca="1" si="35"/>
        <v>663310.61355617922</v>
      </c>
      <c r="CW31" s="169">
        <f t="shared" si="119"/>
        <v>64</v>
      </c>
      <c r="CX31" s="395">
        <f>IF($B31&lt;=Main!$B$10,0,HLOOKUP(CW31,ReplacementRates!$V$3:$AZ$56,ReplacementRates!$A32-3,1)*IF(Main!$B$29=0,Main!$B$32*$B31,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Y31" s="337">
        <f ca="1">CX31*IF($B31=Salary!$B31,Salary!$J31,"")</f>
        <v>88596.033840767341</v>
      </c>
      <c r="CZ31" s="338">
        <f ca="1">IF($B31&lt;Main!$B$10,0,(VLOOKUP(CW31,'Survival Probability'!$A$3:$F$98,6)/(1+Main!$B$5)^(OptimumBenefits!CW31-OptimumBenefits!$A31))*(VLOOKUP(CW31,'Survival Probability'!$A$3:$F$98,3)/VLOOKUP($A31,'Survival Probability'!$A$3:$F$98,3)))</f>
        <v>6.8781663617241895</v>
      </c>
      <c r="DA31" s="228">
        <f t="shared" ca="1" si="37"/>
        <v>609378.25974574382</v>
      </c>
      <c r="DB31" s="169">
        <f t="shared" si="119"/>
        <v>65</v>
      </c>
      <c r="DC31" s="395">
        <f>IF($B31&lt;=Main!$B$10,0,HLOOKUP(DB31,ReplacementRates!$V$3:$AZ$56,ReplacementRates!$A32-3,1)*IF(Main!$B$29=0,Main!$B$32*$B31,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D31" s="337">
        <f ca="1">DC31*IF($B31=Salary!$B31,Salary!$J31,"")</f>
        <v>88596.033840767341</v>
      </c>
      <c r="DE31" s="338">
        <f ca="1">IF($B31&lt;Main!$B$10,0,(VLOOKUP(DB31,'Survival Probability'!$A$3:$F$98,6)/(1+Main!$B$5)^(OptimumBenefits!DB31-OptimumBenefits!$A31))*(VLOOKUP(DB31,'Survival Probability'!$A$3:$F$98,3)/VLOOKUP($A31,'Survival Probability'!$A$3:$F$98,3)))</f>
        <v>6.3119076650229688</v>
      </c>
      <c r="DF31" s="228">
        <f t="shared" ca="1" si="39"/>
        <v>559209.98509017366</v>
      </c>
      <c r="DG31" s="169">
        <f t="shared" si="119"/>
        <v>66</v>
      </c>
      <c r="DH31" s="395">
        <f>IF($B31&lt;=Main!$B$10,0,HLOOKUP(DG31,ReplacementRates!$V$3:$AZ$56,ReplacementRates!$A32-3,1)*IF(Main!$B$29=0,Main!$B$32*$B31,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I31" s="337">
        <f ca="1">DH31*IF($B31=Salary!$B31,Salary!$J31,"")</f>
        <v>88596.033840767341</v>
      </c>
      <c r="DJ31" s="338">
        <f ca="1">IF($B31&lt;Main!$B$10,0,(VLOOKUP(DG31,'Survival Probability'!$A$3:$F$98,6)/(1+Main!$B$5)^(OptimumBenefits!DG31-OptimumBenefits!$A31))*(VLOOKUP(DG31,'Survival Probability'!$A$3:$F$98,3)/VLOOKUP($A31,'Survival Probability'!$A$3:$F$98,3)))</f>
        <v>5.7853388822156733</v>
      </c>
      <c r="DK31" s="228">
        <f t="shared" ca="1" si="41"/>
        <v>512558.07938908687</v>
      </c>
      <c r="DL31" s="169">
        <f t="shared" si="119"/>
        <v>67</v>
      </c>
      <c r="DM31" s="395">
        <f>IF($B31&lt;=Main!$B$10,0,HLOOKUP(DL31,ReplacementRates!$V$3:$AZ$56,ReplacementRates!$A32-3,1)*IF(Main!$B$29=0,Main!$B$32*$B31,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N31" s="337">
        <f ca="1">DM31*IF($B31=Salary!$B31,Salary!$J31,"")</f>
        <v>88596.033840767341</v>
      </c>
      <c r="DO31" s="338">
        <f ca="1">IF($B31&lt;Main!$B$10,0,(VLOOKUP(DL31,'Survival Probability'!$A$3:$F$98,6)/(1+Main!$B$5)^(OptimumBenefits!DL31-OptimumBenefits!$A31))*(VLOOKUP(DL31,'Survival Probability'!$A$3:$F$98,3)/VLOOKUP($A31,'Survival Probability'!$A$3:$F$98,3)))</f>
        <v>5.2958502324748604</v>
      </c>
      <c r="DP31" s="228">
        <f t="shared" ca="1" si="43"/>
        <v>469191.32641197834</v>
      </c>
      <c r="DQ31" s="169">
        <f t="shared" si="119"/>
        <v>68</v>
      </c>
      <c r="DR31" s="395">
        <f>IF($B31&lt;=Main!$B$10,0,HLOOKUP(DQ31,ReplacementRates!$V$3:$AZ$56,ReplacementRates!$A32-3,1)*IF(Main!$B$29=0,Main!$B$32*$B31,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S31" s="337">
        <f ca="1">DR31*IF($B31=Salary!$B31,Salary!$J31,"")</f>
        <v>88596.033840767341</v>
      </c>
      <c r="DT31" s="338">
        <f ca="1">IF($B31&lt;Main!$B$10,0,(VLOOKUP(DQ31,'Survival Probability'!$A$3:$F$98,6)/(1+Main!$B$5)^(OptimumBenefits!DQ31-OptimumBenefits!$A31))*(VLOOKUP(DQ31,'Survival Probability'!$A$3:$F$98,3)/VLOOKUP($A31,'Survival Probability'!$A$3:$F$98,3)))</f>
        <v>4.8410171654713281</v>
      </c>
      <c r="DU31" s="228">
        <f t="shared" ca="1" si="45"/>
        <v>428894.92061583337</v>
      </c>
      <c r="DV31" s="169">
        <f t="shared" si="119"/>
        <v>69</v>
      </c>
      <c r="DW31" s="395">
        <f>IF($B31&lt;=Main!$B$10,0,HLOOKUP(DV31,ReplacementRates!$V$3:$AZ$56,ReplacementRates!$A32-3,1)*IF(Main!$B$29=0,Main!$B$32*$B31,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X31" s="337">
        <f ca="1">DW31*IF($B31=Salary!$B31,Salary!$J31,"")</f>
        <v>88596.033840767341</v>
      </c>
      <c r="DY31" s="338">
        <f ca="1">IF($B31&lt;Main!$B$10,0,(VLOOKUP(DV31,'Survival Probability'!$A$3:$F$98,6)/(1+Main!$B$5)^(OptimumBenefits!DV31-OptimumBenefits!$A31))*(VLOOKUP(DV31,'Survival Probability'!$A$3:$F$98,3)/VLOOKUP($A31,'Survival Probability'!$A$3:$F$98,3)))</f>
        <v>4.4185833970674455</v>
      </c>
      <c r="DZ31" s="228">
        <f t="shared" ca="1" si="47"/>
        <v>391468.96417484013</v>
      </c>
      <c r="EA31" s="169">
        <f t="shared" si="119"/>
        <v>70</v>
      </c>
      <c r="EB31" s="395">
        <f>IF($B31&lt;=Main!$B$10,0,HLOOKUP(EA31,ReplacementRates!$V$3:$AZ$56,ReplacementRates!$A32-3,1)*IF(Main!$B$29=0,Main!$B$32*$B31,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C31" s="337">
        <f ca="1">EB31*IF($B31=Salary!$B31,Salary!$J31,"")</f>
        <v>88596.033840767341</v>
      </c>
      <c r="ED31" s="338">
        <f ca="1">IF($B31&lt;Main!$B$10,0,(VLOOKUP(EA31,'Survival Probability'!$A$3:$F$98,6)/(1+Main!$B$5)^(OptimumBenefits!EA31-OptimumBenefits!$A31))*(VLOOKUP(EA31,'Survival Probability'!$A$3:$F$98,3)/VLOOKUP($A31,'Survival Probability'!$A$3:$F$98,3)))</f>
        <v>4.0264512856206407</v>
      </c>
      <c r="EE31" s="228">
        <f t="shared" ca="1" si="49"/>
        <v>356727.61435904744</v>
      </c>
      <c r="EF31" s="169">
        <f t="shared" si="119"/>
        <v>71</v>
      </c>
      <c r="EG31" s="395">
        <f>IF($B31&lt;=Main!$B$10,0,HLOOKUP(EF31,ReplacementRates!$V$3:$AZ$56,ReplacementRates!$A32-3,1)*IF(Main!$B$29=0,Main!$B$32*$B31,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H31" s="337">
        <f ca="1">EG31*IF($B31=Salary!$B31,Salary!$J31,"")</f>
        <v>88596.033840767341</v>
      </c>
      <c r="EI31" s="338">
        <f ca="1">IF($B31&lt;Main!$B$10,0,(VLOOKUP(EF31,'Survival Probability'!$A$3:$F$98,6)/(1+Main!$B$5)^(OptimumBenefits!EF31-OptimumBenefits!$A31))*(VLOOKUP(EF31,'Survival Probability'!$A$3:$F$98,3)/VLOOKUP($A31,'Survival Probability'!$A$3:$F$98,3)))</f>
        <v>3.6626719318108107</v>
      </c>
      <c r="EJ31" s="228">
        <f t="shared" ca="1" si="51"/>
        <v>324498.20641833928</v>
      </c>
      <c r="EK31" s="169">
        <f t="shared" si="119"/>
        <v>72</v>
      </c>
      <c r="EL31" s="395">
        <f>IF($B31&lt;=Main!$B$10,0,HLOOKUP(EK31,ReplacementRates!$V$3:$AZ$56,ReplacementRates!$A32-3,1)*IF(Main!$B$29=0,Main!$B$32*$B31,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M31" s="337">
        <f ca="1">EL31*IF($B31=Salary!$B31,Salary!$J31,"")</f>
        <v>88596.033840767341</v>
      </c>
      <c r="EN31" s="338">
        <f ca="1">IF($B31&lt;Main!$B$10,0,(VLOOKUP(EK31,'Survival Probability'!$A$3:$F$98,6)/(1+Main!$B$5)^(OptimumBenefits!EK31-OptimumBenefits!$A31))*(VLOOKUP(EK31,'Survival Probability'!$A$3:$F$98,3)/VLOOKUP($A31,'Survival Probability'!$A$3:$F$98,3)))</f>
        <v>3.3254298163177536</v>
      </c>
      <c r="EO31" s="228">
        <f t="shared" ca="1" si="53"/>
        <v>294619.89254158444</v>
      </c>
      <c r="EP31" s="169">
        <f t="shared" si="120"/>
        <v>73</v>
      </c>
      <c r="EQ31" s="395">
        <f>IF($B31&lt;=Main!$B$10,0,HLOOKUP(EP31,ReplacementRates!$V$3:$AZ$56,ReplacementRates!$A32-3,1)*IF(Main!$B$29=0,Main!$B$32*$B31,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R31" s="337">
        <f ca="1">EQ31*IF($B31=Salary!$B31,Salary!$J31,"")</f>
        <v>88596.033840767341</v>
      </c>
      <c r="ES31" s="338">
        <f ca="1">IF($B31&lt;Main!$B$10,0,(VLOOKUP(EP31,'Survival Probability'!$A$3:$F$98,6)/(1+Main!$B$5)^(OptimumBenefits!EP31-OptimumBenefits!$A31))*(VLOOKUP(EP31,'Survival Probability'!$A$3:$F$98,3)/VLOOKUP($A31,'Survival Probability'!$A$3:$F$98,3)))</f>
        <v>3.013039936606114</v>
      </c>
      <c r="ET31" s="228">
        <f t="shared" ca="1" si="55"/>
        <v>266943.38818713877</v>
      </c>
      <c r="EU31" s="169">
        <f t="shared" si="120"/>
        <v>74</v>
      </c>
      <c r="EV31" s="395">
        <f>IF($B31&lt;=Main!$B$10,0,HLOOKUP(EU31,ReplacementRates!$V$3:$AZ$56,ReplacementRates!$A32-3,1)*IF(Main!$B$29=0,Main!$B$32*$B31,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W31" s="337">
        <f ca="1">EV31*IF($B31=Salary!$B31,Salary!$J31,"")</f>
        <v>88596.033840767341</v>
      </c>
      <c r="EX31" s="338">
        <f ca="1">IF($B31&lt;Main!$B$10,0,(VLOOKUP(EU31,'Survival Probability'!$A$3:$F$98,6)/(1+Main!$B$5)^(OptimumBenefits!EU31-OptimumBenefits!$A31))*(VLOOKUP(EU31,'Survival Probability'!$A$3:$F$98,3)/VLOOKUP($A31,'Survival Probability'!$A$3:$F$98,3)))</f>
        <v>2.7239307477733301</v>
      </c>
      <c r="EY31" s="228">
        <f t="shared" ca="1" si="57"/>
        <v>241329.46070963264</v>
      </c>
      <c r="EZ31" s="169">
        <f t="shared" si="120"/>
        <v>75</v>
      </c>
      <c r="FA31" s="395">
        <f>IF($B31&lt;=Main!$B$10,0,HLOOKUP(EZ31,ReplacementRates!$V$3:$AZ$56,ReplacementRates!$A32-3,1)*IF(Main!$B$29=0,Main!$B$32*$B31,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B31" s="337">
        <f ca="1">FA31*IF($B31=Salary!$B31,Salary!$J31,"")</f>
        <v>88596.033840767341</v>
      </c>
      <c r="FC31" s="338">
        <f ca="1">IF($B31&lt;Main!$B$10,0,(VLOOKUP(EZ31,'Survival Probability'!$A$3:$F$98,6)/(1+Main!$B$5)^(OptimumBenefits!EZ31-OptimumBenefits!$A31))*(VLOOKUP(EZ31,'Survival Probability'!$A$3:$F$98,3)/VLOOKUP($A31,'Survival Probability'!$A$3:$F$98,3)))</f>
        <v>2.4566412914200226</v>
      </c>
      <c r="FD31" s="228">
        <f t="shared" ca="1" si="59"/>
        <v>217648.6749892747</v>
      </c>
      <c r="FE31" s="169">
        <f t="shared" si="120"/>
        <v>76</v>
      </c>
      <c r="FF31" s="395">
        <f>IF($B31&lt;=Main!$B$10,0,HLOOKUP(FE31,ReplacementRates!$V$3:$AZ$56,ReplacementRates!$A32-3,1)*IF(Main!$B$29=0,Main!$B$32*$B31,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G31" s="337">
        <f ca="1">FF31*IF($B31=Salary!$B31,Salary!$J31,"")</f>
        <v>88596.033840767341</v>
      </c>
      <c r="FH31" s="338">
        <f ca="1">IF($B31&lt;Main!$B$10,0,(VLOOKUP(FE31,'Survival Probability'!$A$3:$F$98,6)/(1+Main!$B$5)^(OptimumBenefits!FE31-OptimumBenefits!$A31))*(VLOOKUP(FE31,'Survival Probability'!$A$3:$F$98,3)/VLOOKUP($A31,'Survival Probability'!$A$3:$F$98,3)))</f>
        <v>2.2098143746899015</v>
      </c>
      <c r="FI31" s="228">
        <f t="shared" ca="1" si="61"/>
        <v>195780.78912184064</v>
      </c>
      <c r="FJ31" s="169">
        <f t="shared" si="120"/>
        <v>77</v>
      </c>
      <c r="FK31" s="395">
        <f>IF($B31&lt;=Main!$B$10,0,HLOOKUP(FJ31,ReplacementRates!$V$3:$AZ$56,ReplacementRates!$A32-3,1)*IF(Main!$B$29=0,Main!$B$32*$B31,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L31" s="337">
        <f ca="1">FK31*IF($B31=Salary!$B31,Salary!$J31,"")</f>
        <v>88596.033840767341</v>
      </c>
      <c r="FM31" s="338">
        <f ca="1">IF($B31&lt;Main!$B$10,0,(VLOOKUP(FJ31,'Survival Probability'!$A$3:$F$98,6)/(1+Main!$B$5)^(OptimumBenefits!FJ31-OptimumBenefits!$A31))*(VLOOKUP(FJ31,'Survival Probability'!$A$3:$F$98,3)/VLOOKUP($A31,'Survival Probability'!$A$3:$F$98,3)))</f>
        <v>1.9821782894764421</v>
      </c>
      <c r="FN31" s="228">
        <f t="shared" ca="1" si="63"/>
        <v>175613.13481288918</v>
      </c>
      <c r="FO31" s="169">
        <f t="shared" si="120"/>
        <v>78</v>
      </c>
      <c r="FP31" s="395">
        <f>IF($B31&lt;=Main!$B$10,0,HLOOKUP(FO31,ReplacementRates!$V$3:$AZ$56,ReplacementRates!$A32-3,1)*IF(Main!$B$29=0,Main!$B$32*$B31,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Q31" s="337">
        <f ca="1">FP31*IF($B31=Salary!$B31,Salary!$J31,"")</f>
        <v>88596.033840767341</v>
      </c>
      <c r="FR31" s="338">
        <f ca="1">IF($B31&lt;Main!$B$10,0,(VLOOKUP(FO31,'Survival Probability'!$A$3:$F$98,6)/(1+Main!$B$5)^(OptimumBenefits!FO31-OptimumBenefits!$A31))*(VLOOKUP(FO31,'Survival Probability'!$A$3:$F$98,3)/VLOOKUP($A31,'Survival Probability'!$A$3:$F$98,3)))</f>
        <v>1.7725473937676579</v>
      </c>
      <c r="FS31" s="228">
        <f t="shared" ca="1" si="65"/>
        <v>157040.66888260338</v>
      </c>
      <c r="FT31" s="169">
        <f t="shared" si="120"/>
        <v>79</v>
      </c>
      <c r="FU31" s="395">
        <f>IF($B31&lt;=Main!$B$10,0,HLOOKUP(FT31,ReplacementRates!$V$3:$AZ$56,ReplacementRates!$A32-3,1)*IF(Main!$B$29=0,Main!$B$32*$B31,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V31" s="337">
        <f ca="1">FU31*IF($B31=Salary!$B31,Salary!$J31,"")</f>
        <v>88596.033840767341</v>
      </c>
      <c r="FW31" s="338">
        <f ca="1">IF($B31&lt;Main!$B$10,0,(VLOOKUP(FT31,'Survival Probability'!$A$3:$F$98,6)/(1+Main!$B$5)^(OptimumBenefits!FT31-OptimumBenefits!$A31))*(VLOOKUP(FT31,'Survival Probability'!$A$3:$F$98,3)/VLOOKUP($A31,'Survival Probability'!$A$3:$F$98,3)))</f>
        <v>1.5798165124678563</v>
      </c>
      <c r="FX31" s="228">
        <f t="shared" ca="1" si="67"/>
        <v>139965.47720080524</v>
      </c>
      <c r="FY31" s="169">
        <f t="shared" si="120"/>
        <v>80</v>
      </c>
      <c r="FZ31" s="395">
        <f>IF($B31&lt;=Main!$B$10,0,HLOOKUP(FY31,ReplacementRates!$V$3:$AZ$56,ReplacementRates!$A32-3,1)*IF(Main!$B$29=0,Main!$B$32*$B31,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A31" s="337">
        <f ca="1">FZ31*IF($B31=Salary!$B31,Salary!$J31,"")</f>
        <v>88596.033840767341</v>
      </c>
      <c r="GB31" s="338">
        <f ca="1">IF($B31&lt;Main!$B$10,0,(VLOOKUP(FY31,'Survival Probability'!$A$3:$F$98,6)/(1+Main!$B$5)^(OptimumBenefits!FY31-OptimumBenefits!$A31))*(VLOOKUP(FY31,'Survival Probability'!$A$3:$F$98,3)/VLOOKUP($A31,'Survival Probability'!$A$3:$F$98,3)))</f>
        <v>1.4029621903099185</v>
      </c>
      <c r="GC31" s="228">
        <f t="shared" ca="1" si="69"/>
        <v>124296.88569001461</v>
      </c>
      <c r="GD31" s="169">
        <f t="shared" si="120"/>
        <v>81</v>
      </c>
      <c r="GE31" s="395">
        <f>IF($B31&lt;=Main!$B$10,0,HLOOKUP(GD31,ReplacementRates!$V$3:$AZ$56,ReplacementRates!$A32-3,1)*IF(Main!$B$29=0,Main!$B$32*$B31,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F31" s="337">
        <f ca="1">GE31*IF($B31=Salary!$B31,Salary!$J31,"")</f>
        <v>88596.033840767341</v>
      </c>
      <c r="GG31" s="338">
        <f ca="1">IF($B31&lt;Main!$B$10,0,(VLOOKUP(GD31,'Survival Probability'!$A$3:$F$98,6)/(1+Main!$B$5)^(OptimumBenefits!GD31-OptimumBenefits!$A31))*(VLOOKUP(GD31,'Survival Probability'!$A$3:$F$98,3)/VLOOKUP($A31,'Survival Probability'!$A$3:$F$98,3)))</f>
        <v>1.2410209044712477</v>
      </c>
      <c r="GH31" s="228">
        <f t="shared" ca="1" si="71"/>
        <v>109949.53004963436</v>
      </c>
      <c r="GI31" s="169">
        <f t="shared" si="120"/>
        <v>82</v>
      </c>
      <c r="GJ31" s="395">
        <f>IF($B31&lt;=Main!$B$10,0,HLOOKUP(GI31,ReplacementRates!$V$3:$AZ$56,ReplacementRates!$A32-3,1)*IF(Main!$B$29=0,Main!$B$32*$B31,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K31" s="337">
        <f ca="1">GJ31*IF($B31=Salary!$B31,Salary!$J31,"")</f>
        <v>88596.033840767341</v>
      </c>
      <c r="GL31" s="338">
        <f ca="1">IF($B31&lt;Main!$B$10,0,(VLOOKUP(GI31,'Survival Probability'!$A$3:$F$98,6)/(1+Main!$B$5)^(OptimumBenefits!GI31-OptimumBenefits!$A31))*(VLOOKUP(GI31,'Survival Probability'!$A$3:$F$98,3)/VLOOKUP($A31,'Survival Probability'!$A$3:$F$98,3)))</f>
        <v>1.093087558760643</v>
      </c>
      <c r="GM31" s="228">
        <f t="shared" ca="1" si="73"/>
        <v>96843.222346879687</v>
      </c>
      <c r="GN31" s="384"/>
      <c r="GO31" s="384"/>
      <c r="GP31" s="385"/>
      <c r="GQ31" s="386"/>
      <c r="GR31" s="387"/>
      <c r="GS31" s="384"/>
      <c r="GT31" s="384"/>
      <c r="GU31" s="385"/>
      <c r="GV31" s="386"/>
      <c r="GW31" s="387"/>
      <c r="GX31" s="384"/>
      <c r="GY31" s="384"/>
      <c r="GZ31" s="385"/>
      <c r="HA31" s="386"/>
      <c r="HB31" s="387"/>
      <c r="HC31" s="384"/>
      <c r="HD31" s="384"/>
      <c r="HE31" s="385"/>
      <c r="HF31" s="386"/>
      <c r="HG31" s="387"/>
      <c r="HH31" s="384"/>
      <c r="HI31" s="384"/>
      <c r="HJ31" s="385"/>
      <c r="HK31" s="386"/>
      <c r="HL31" s="387"/>
      <c r="HM31" s="384"/>
      <c r="HN31" s="384"/>
      <c r="HO31" s="385"/>
      <c r="HP31" s="386"/>
      <c r="HQ31" s="387"/>
      <c r="HR31" s="384"/>
      <c r="HS31" s="384"/>
      <c r="HT31" s="385"/>
      <c r="HU31" s="386"/>
      <c r="HV31" s="387"/>
      <c r="HW31" s="384"/>
      <c r="HX31" s="384"/>
      <c r="HY31" s="385"/>
      <c r="HZ31" s="386"/>
      <c r="IA31" s="387"/>
      <c r="IB31" s="384"/>
      <c r="IC31" s="384"/>
      <c r="ID31" s="385"/>
      <c r="IE31" s="386"/>
      <c r="IF31" s="387"/>
      <c r="IG31" s="384"/>
      <c r="IH31" s="384"/>
      <c r="II31" s="385"/>
      <c r="IJ31" s="386"/>
      <c r="IK31" s="387"/>
      <c r="IL31" s="384"/>
      <c r="IM31" s="384"/>
      <c r="IN31" s="385"/>
      <c r="IO31" s="386"/>
      <c r="IP31" s="387"/>
      <c r="IQ31" s="384"/>
      <c r="IR31" s="384"/>
      <c r="IS31" s="385"/>
      <c r="IT31" s="386"/>
      <c r="IU31" s="387"/>
      <c r="IV31" s="384"/>
      <c r="IW31" s="384"/>
      <c r="IX31" s="385"/>
      <c r="IY31" s="386"/>
      <c r="IZ31" s="387"/>
      <c r="JA31" s="384"/>
      <c r="JB31" s="384"/>
      <c r="JC31" s="385"/>
      <c r="JD31" s="386"/>
      <c r="JE31" s="387"/>
      <c r="JF31" s="384"/>
      <c r="JG31" s="384"/>
      <c r="JH31" s="385"/>
      <c r="JI31" s="386"/>
      <c r="JJ31" s="387"/>
      <c r="JK31" s="384"/>
      <c r="JL31" s="384"/>
      <c r="JM31" s="385"/>
      <c r="JN31" s="386"/>
      <c r="JO31" s="387"/>
      <c r="JP31" s="384"/>
      <c r="JQ31" s="384"/>
      <c r="JR31" s="385"/>
      <c r="JS31" s="386"/>
      <c r="JT31" s="387"/>
      <c r="JU31" s="384"/>
      <c r="JV31" s="384"/>
      <c r="JW31" s="385"/>
      <c r="JX31" s="386"/>
      <c r="JY31" s="387"/>
      <c r="JZ31" s="384"/>
      <c r="KA31" s="384"/>
      <c r="KB31" s="385"/>
      <c r="KC31" s="386"/>
      <c r="KD31" s="387"/>
      <c r="KE31" s="384"/>
      <c r="KF31" s="384"/>
      <c r="KG31" s="385"/>
      <c r="KH31" s="386"/>
      <c r="KI31" s="387"/>
    </row>
    <row r="32" spans="1:295">
      <c r="A32" s="172">
        <f t="shared" si="112"/>
        <v>57</v>
      </c>
      <c r="B32" s="172">
        <v>30</v>
      </c>
      <c r="C32" s="383">
        <f t="shared" ca="1" si="0"/>
        <v>60</v>
      </c>
      <c r="D32" s="423">
        <f t="shared" ca="1" si="115"/>
        <v>988352.50276762329</v>
      </c>
      <c r="E32" s="423">
        <v>690447.59531711973</v>
      </c>
      <c r="F32" s="169">
        <f t="shared" si="113"/>
        <v>45</v>
      </c>
      <c r="G32" s="395">
        <f>IF($B32&lt;=Main!$B$10,0,HLOOKUP(F32,ReplacementRates!$V$3:$AZ$56,ReplacementRates!$A33-3,1)*IF(Main!$B$29=0,Main!$B$32*$B32,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H32" s="337">
        <f ca="1">G32*IF($B32=Salary!$B32,Salary!$J32,"")</f>
        <v>0</v>
      </c>
      <c r="I32" s="338">
        <f ca="1">IF($B32&lt;Main!$B$10,0,(VLOOKUP(F32,'Survival Probability'!$A$3:$F$98,6)/(1+Main!$B$5)^(OptimumBenefits!F32-OptimumBenefits!$A32))*(VLOOKUP(F32,'Survival Probability'!$A$3:$F$98,3)/VLOOKUP($A32,'Survival Probability'!$A$3:$F$98,3)))</f>
        <v>32.472348517631012</v>
      </c>
      <c r="J32" s="228">
        <f>IF($A32&gt;F32,0,I32*H32)</f>
        <v>0</v>
      </c>
      <c r="K32" s="169">
        <f t="shared" si="114"/>
        <v>46</v>
      </c>
      <c r="L32" s="395">
        <f>IF($B32&lt;=Main!$B$10,0,HLOOKUP(K32,ReplacementRates!$V$3:$AZ$56,ReplacementRates!$A33-3,1)*IF(Main!$B$29=0,Main!$B$32*$B32,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M32" s="337">
        <f ca="1">L32*IF($B32=Salary!$B32,Salary!$J32,"")</f>
        <v>0</v>
      </c>
      <c r="N32" s="338">
        <f ca="1">IF($B32&lt;Main!$B$10,0,(VLOOKUP(K32,'Survival Probability'!$A$3:$F$98,6)/(1+Main!$B$5)^(OptimumBenefits!K32-OptimumBenefits!$A32))*(VLOOKUP(K32,'Survival Probability'!$A$3:$F$98,3)/VLOOKUP($A32,'Survival Probability'!$A$3:$F$98,3)))</f>
        <v>30.181666752853445</v>
      </c>
      <c r="O32" s="228">
        <f>IF($A32&gt;K32,0,N32*M32)</f>
        <v>0</v>
      </c>
      <c r="P32" s="169">
        <f t="shared" si="118"/>
        <v>47</v>
      </c>
      <c r="Q32" s="395">
        <f>IF($B32&lt;=Main!$B$10,0,HLOOKUP(P32,ReplacementRates!$V$3:$AZ$56,ReplacementRates!$A33-3,1)*IF(Main!$B$29=0,Main!$B$32*$B32,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R32" s="337">
        <f ca="1">Q32*IF($B32=Salary!$B32,Salary!$J32,"")</f>
        <v>0</v>
      </c>
      <c r="S32" s="338">
        <f ca="1">IF($B32&lt;Main!$B$10,0,(VLOOKUP(P32,'Survival Probability'!$A$3:$F$98,6)/(1+Main!$B$5)^(OptimumBenefits!P32-OptimumBenefits!$A32))*(VLOOKUP(P32,'Survival Probability'!$A$3:$F$98,3)/VLOOKUP($A32,'Survival Probability'!$A$3:$F$98,3)))</f>
        <v>28.042274173265099</v>
      </c>
      <c r="T32" s="228">
        <f t="shared" si="3"/>
        <v>0</v>
      </c>
      <c r="U32" s="169">
        <f t="shared" si="118"/>
        <v>48</v>
      </c>
      <c r="V32" s="395">
        <f>IF($B32&lt;=Main!$B$10,0,HLOOKUP(U32,ReplacementRates!$V$3:$AZ$56,ReplacementRates!$A33-3,1)*IF(Main!$B$29=0,Main!$B$32*$B32,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W32" s="337">
        <f ca="1">V32*IF($B32=Salary!$B32,Salary!$J32,"")</f>
        <v>0</v>
      </c>
      <c r="X32" s="338">
        <f ca="1">IF($B32&lt;Main!$B$10,0,(VLOOKUP(U32,'Survival Probability'!$A$3:$F$98,6)/(1+Main!$B$5)^(OptimumBenefits!U32-OptimumBenefits!$A32))*(VLOOKUP(U32,'Survival Probability'!$A$3:$F$98,3)/VLOOKUP($A32,'Survival Probability'!$A$3:$F$98,3)))</f>
        <v>26.044238436041834</v>
      </c>
      <c r="Y32" s="228">
        <f t="shared" si="5"/>
        <v>0</v>
      </c>
      <c r="Z32" s="169">
        <f t="shared" si="118"/>
        <v>49</v>
      </c>
      <c r="AA32" s="395">
        <f>IF($B32&lt;=Main!$B$10,0,HLOOKUP(Z32,ReplacementRates!$V$3:$AZ$56,ReplacementRates!$A33-3,1)*IF(Main!$B$29=0,Main!$B$32*$B32,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B32" s="337">
        <f ca="1">AA32*IF($B32=Salary!$B32,Salary!$J32,"")</f>
        <v>0</v>
      </c>
      <c r="AC32" s="338">
        <f ca="1">IF($B32&lt;Main!$B$10,0,(VLOOKUP(Z32,'Survival Probability'!$A$3:$F$98,6)/(1+Main!$B$5)^(OptimumBenefits!Z32-OptimumBenefits!$A32))*(VLOOKUP(Z32,'Survival Probability'!$A$3:$F$98,3)/VLOOKUP($A32,'Survival Probability'!$A$3:$F$98,3)))</f>
        <v>24.178277196300073</v>
      </c>
      <c r="AD32" s="228">
        <f t="shared" si="7"/>
        <v>0</v>
      </c>
      <c r="AE32" s="169">
        <f t="shared" si="118"/>
        <v>50</v>
      </c>
      <c r="AF32" s="395">
        <f>IF($B32&lt;=Main!$B$10,0,HLOOKUP(AE32,ReplacementRates!$V$3:$AZ$56,ReplacementRates!$A33-3,1)*IF(Main!$B$29=0,Main!$B$32*$B32,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G32" s="337">
        <f ca="1">AF32*IF($B32=Salary!$B32,Salary!$J32,"")</f>
        <v>0</v>
      </c>
      <c r="AH32" s="338">
        <f ca="1">IF($B32&lt;Main!$B$10,0,(VLOOKUP(AE32,'Survival Probability'!$A$3:$F$98,6)/(1+Main!$B$5)^(OptimumBenefits!AE32-OptimumBenefits!$A32))*(VLOOKUP(AE32,'Survival Probability'!$A$3:$F$98,3)/VLOOKUP($A32,'Survival Probability'!$A$3:$F$98,3)))</f>
        <v>22.435728760677843</v>
      </c>
      <c r="AI32" s="228">
        <f t="shared" si="9"/>
        <v>0</v>
      </c>
      <c r="AJ32" s="169">
        <f t="shared" si="118"/>
        <v>51</v>
      </c>
      <c r="AK32" s="395">
        <f>IF($B32&lt;=Main!$B$10,0,HLOOKUP(AJ32,ReplacementRates!$V$3:$AZ$56,ReplacementRates!$A33-3,1)*IF(Main!$B$29=0,Main!$B$32*$B32,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L32" s="337">
        <f ca="1">AK32*IF($B32=Salary!$B32,Salary!$J32,"")</f>
        <v>0</v>
      </c>
      <c r="AM32" s="338">
        <f ca="1">IF($B32&lt;Main!$B$10,0,(VLOOKUP(AJ32,'Survival Probability'!$A$3:$F$98,6)/(1+Main!$B$5)^(OptimumBenefits!AJ32-OptimumBenefits!$A32))*(VLOOKUP(AJ32,'Survival Probability'!$A$3:$F$98,3)/VLOOKUP($A32,'Survival Probability'!$A$3:$F$98,3)))</f>
        <v>20.808503396618622</v>
      </c>
      <c r="AN32" s="228">
        <f t="shared" si="11"/>
        <v>0</v>
      </c>
      <c r="AO32" s="169">
        <f t="shared" si="118"/>
        <v>52</v>
      </c>
      <c r="AP32" s="395">
        <f>IF($B32&lt;=Main!$B$10,0,HLOOKUP(AO32,ReplacementRates!$V$3:$AZ$56,ReplacementRates!$A33-3,1)*IF(Main!$B$29=0,Main!$B$32*$B32,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Q32" s="337">
        <f ca="1">AP32*IF($B32=Salary!$B32,Salary!$J32,"")</f>
        <v>0</v>
      </c>
      <c r="AR32" s="338">
        <f ca="1">IF($B32&lt;Main!$B$10,0,(VLOOKUP(AO32,'Survival Probability'!$A$3:$F$98,6)/(1+Main!$B$5)^(OptimumBenefits!AO32-OptimumBenefits!$A32))*(VLOOKUP(AO32,'Survival Probability'!$A$3:$F$98,3)/VLOOKUP($A32,'Survival Probability'!$A$3:$F$98,3)))</f>
        <v>19.290082595181019</v>
      </c>
      <c r="AS32" s="228">
        <f t="shared" si="13"/>
        <v>0</v>
      </c>
      <c r="AT32" s="169">
        <f t="shared" si="118"/>
        <v>53</v>
      </c>
      <c r="AU32" s="395">
        <f>IF($B32&lt;=Main!$B$10,0,HLOOKUP(AT32,ReplacementRates!$V$3:$AZ$56,ReplacementRates!$A33-3,1)*IF(Main!$B$29=0,Main!$B$32*$B32,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V32" s="337">
        <f ca="1">AU32*IF($B32=Salary!$B32,Salary!$J32,"")</f>
        <v>0</v>
      </c>
      <c r="AW32" s="338">
        <f ca="1">IF($B32&lt;Main!$B$10,0,(VLOOKUP(AT32,'Survival Probability'!$A$3:$F$98,6)/(1+Main!$B$5)^(OptimumBenefits!AT32-OptimumBenefits!$A32))*(VLOOKUP(AT32,'Survival Probability'!$A$3:$F$98,3)/VLOOKUP($A32,'Survival Probability'!$A$3:$F$98,3)))</f>
        <v>17.873324799421436</v>
      </c>
      <c r="AX32" s="228">
        <f t="shared" si="15"/>
        <v>0</v>
      </c>
      <c r="AY32" s="169">
        <f t="shared" si="118"/>
        <v>54</v>
      </c>
      <c r="AZ32" s="395">
        <f>IF($B32&lt;=Main!$B$10,0,HLOOKUP(AY32,ReplacementRates!$V$3:$AZ$56,ReplacementRates!$A33-3,1)*IF(Main!$B$29=0,Main!$B$32*$B32,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A32" s="337">
        <f ca="1">AZ32*IF($B32=Salary!$B32,Salary!$J32,"")</f>
        <v>0</v>
      </c>
      <c r="BB32" s="338">
        <f ca="1">IF($B32&lt;Main!$B$10,0,(VLOOKUP(AY32,'Survival Probability'!$A$3:$F$98,6)/(1+Main!$B$5)^(OptimumBenefits!AY32-OptimumBenefits!$A32))*(VLOOKUP(AY32,'Survival Probability'!$A$3:$F$98,3)/VLOOKUP($A32,'Survival Probability'!$A$3:$F$98,3)))</f>
        <v>16.551564546316769</v>
      </c>
      <c r="BC32" s="228">
        <f t="shared" si="17"/>
        <v>0</v>
      </c>
      <c r="BD32" s="169">
        <f t="shared" si="118"/>
        <v>55</v>
      </c>
      <c r="BE32" s="395">
        <f>IF($B32&lt;=Main!$B$10,0,HLOOKUP(BD32,ReplacementRates!$V$3:$AZ$56,ReplacementRates!$A33-3,1)*IF(Main!$B$29=0,Main!$B$32*$B32,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F32" s="337">
        <f ca="1">BE32*IF($B32=Salary!$B32,Salary!$J32,"")</f>
        <v>0</v>
      </c>
      <c r="BG32" s="338">
        <f ca="1">IF($B32&lt;Main!$B$10,0,(VLOOKUP(BD32,'Survival Probability'!$A$3:$F$98,6)/(1+Main!$B$5)^(OptimumBenefits!BD32-OptimumBenefits!$A32))*(VLOOKUP(BD32,'Survival Probability'!$A$3:$F$98,3)/VLOOKUP($A32,'Survival Probability'!$A$3:$F$98,3)))</f>
        <v>15.318578509643526</v>
      </c>
      <c r="BH32" s="228">
        <f t="shared" si="19"/>
        <v>0</v>
      </c>
      <c r="BI32" s="169">
        <f t="shared" si="118"/>
        <v>56</v>
      </c>
      <c r="BJ32" s="395">
        <f>IF($B32&lt;=Main!$B$10,0,HLOOKUP(BI32,ReplacementRates!$V$3:$AZ$56,ReplacementRates!$A33-3,1)*IF(Main!$B$29=0,Main!$B$32*$B32,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K32" s="337">
        <f ca="1">BJ32*IF($B32=Salary!$B32,Salary!$J32,"")</f>
        <v>0</v>
      </c>
      <c r="BL32" s="338">
        <f ca="1">IF($B32&lt;Main!$B$10,0,(VLOOKUP(BI32,'Survival Probability'!$A$3:$F$98,6)/(1+Main!$B$5)^(OptimumBenefits!BI32-OptimumBenefits!$A32))*(VLOOKUP(BI32,'Survival Probability'!$A$3:$F$98,3)/VLOOKUP($A32,'Survival Probability'!$A$3:$F$98,3)))</f>
        <v>14.168560173843966</v>
      </c>
      <c r="BM32" s="228">
        <f t="shared" si="21"/>
        <v>0</v>
      </c>
      <c r="BN32" s="169">
        <f t="shared" si="118"/>
        <v>57</v>
      </c>
      <c r="BO32" s="395">
        <f>IF($B32&lt;=Main!$B$10,0,HLOOKUP(BN32,ReplacementRates!$V$3:$AZ$56,ReplacementRates!$A33-3,1)*IF(Main!$B$29=0,Main!$B$32*$B32,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P32" s="337">
        <f ca="1">BO32*IF($B32=Salary!$B32,Salary!$J32,"")</f>
        <v>0</v>
      </c>
      <c r="BQ32" s="338">
        <f ca="1">IF($B32&lt;Main!$B$10,0,(VLOOKUP(BN32,'Survival Probability'!$A$3:$F$98,6)/(1+Main!$B$5)^(OptimumBenefits!BN32-OptimumBenefits!$A32))*(VLOOKUP(BN32,'Survival Probability'!$A$3:$F$98,3)/VLOOKUP($A32,'Survival Probability'!$A$3:$F$98,3)))</f>
        <v>13.096084772759069</v>
      </c>
      <c r="BR32" s="228">
        <f t="shared" ca="1" si="23"/>
        <v>0</v>
      </c>
      <c r="BS32" s="169">
        <f t="shared" si="118"/>
        <v>58</v>
      </c>
      <c r="BT32" s="395">
        <f>IF($B32&lt;=Main!$B$10,0,HLOOKUP(BS32,ReplacementRates!$V$3:$AZ$56,ReplacementRates!$A33-3,1)*IF(Main!$B$29=0,Main!$B$32*$B32,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U32" s="337">
        <f ca="1">BT32*IF($B32=Salary!$B32,Salary!$J32,"")</f>
        <v>0</v>
      </c>
      <c r="BV32" s="338">
        <f ca="1">IF($B32&lt;Main!$B$10,0,(VLOOKUP(BS32,'Survival Probability'!$A$3:$F$98,6)/(1+Main!$B$5)^(OptimumBenefits!BS32-OptimumBenefits!$A32))*(VLOOKUP(BS32,'Survival Probability'!$A$3:$F$98,3)/VLOOKUP($A32,'Survival Probability'!$A$3:$F$98,3)))</f>
        <v>12.09608477275907</v>
      </c>
      <c r="BW32" s="228">
        <f t="shared" ca="1" si="25"/>
        <v>0</v>
      </c>
      <c r="BX32" s="169">
        <f t="shared" si="118"/>
        <v>59</v>
      </c>
      <c r="BY32" s="395">
        <f>IF($B32&lt;=Main!$B$10,0,HLOOKUP(BX32,ReplacementRates!$V$3:$AZ$56,ReplacementRates!$A33-3,1)*IF(Main!$B$29=0,Main!$B$32*$B32,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Z32" s="337">
        <f ca="1">BY32*IF($B32=Salary!$B32,Salary!$J32,"")</f>
        <v>0</v>
      </c>
      <c r="CA32" s="338">
        <f ca="1">IF($B32&lt;Main!$B$10,0,(VLOOKUP(BX32,'Survival Probability'!$A$3:$F$98,6)/(1+Main!$B$5)^(OptimumBenefits!BX32-OptimumBenefits!$A32))*(VLOOKUP(BX32,'Survival Probability'!$A$3:$F$98,3)/VLOOKUP($A32,'Survival Probability'!$A$3:$F$98,3)))</f>
        <v>11.163819722110736</v>
      </c>
      <c r="CB32" s="228">
        <f t="shared" ca="1" si="27"/>
        <v>0</v>
      </c>
      <c r="CC32" s="169">
        <f t="shared" si="119"/>
        <v>60</v>
      </c>
      <c r="CD32" s="395">
        <f>IF($B32&lt;=Main!$B$10,0,HLOOKUP(CC32,ReplacementRates!$V$3:$AZ$56,ReplacementRates!$A33-3,1)*IF(Main!$B$29=0,Main!$B$32*$B32,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E32" s="337">
        <f ca="1">CD32*IF($B32=Salary!$B32,Salary!$J32,"")</f>
        <v>96004.495291245301</v>
      </c>
      <c r="CF32" s="338">
        <f ca="1">IF($B32&lt;Main!$B$10,0,(VLOOKUP(CC32,'Survival Probability'!$A$3:$F$98,6)/(1+Main!$B$5)^(OptimumBenefits!CC32-OptimumBenefits!$A32))*(VLOOKUP(CC32,'Survival Probability'!$A$3:$F$98,3)/VLOOKUP($A32,'Survival Probability'!$A$3:$F$98,3)))</f>
        <v>10.294856504055302</v>
      </c>
      <c r="CG32" s="228">
        <f t="shared" ca="1" si="29"/>
        <v>988352.50276762329</v>
      </c>
      <c r="CH32" s="169">
        <f t="shared" si="119"/>
        <v>61</v>
      </c>
      <c r="CI32" s="395">
        <f>IF($B32&lt;=Main!$B$10,0,HLOOKUP(CH32,ReplacementRates!$V$3:$AZ$56,ReplacementRates!$A33-3,1)*IF(Main!$B$29=0,Main!$B$32*$B32,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J32" s="337">
        <f ca="1">CI32*IF($B32=Salary!$B32,Salary!$J32,"")</f>
        <v>96004.495291245301</v>
      </c>
      <c r="CK32" s="338">
        <f ca="1">IF($B32&lt;Main!$B$10,0,(VLOOKUP(CH32,'Survival Probability'!$A$3:$F$98,6)/(1+Main!$B$5)^(OptimumBenefits!CH32-OptimumBenefits!$A32))*(VLOOKUP(CH32,'Survival Probability'!$A$3:$F$98,3)/VLOOKUP($A32,'Survival Probability'!$A$3:$F$98,3)))</f>
        <v>9.4850576519205454</v>
      </c>
      <c r="CL32" s="228">
        <f t="shared" ca="1" si="31"/>
        <v>910608.17268099624</v>
      </c>
      <c r="CM32" s="169">
        <f t="shared" si="119"/>
        <v>62</v>
      </c>
      <c r="CN32" s="395">
        <f>IF($B32&lt;=Main!$B$10,0,HLOOKUP(CM32,ReplacementRates!$V$3:$AZ$56,ReplacementRates!$A33-3,1)*IF(Main!$B$29=0,Main!$B$32*$B32,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O32" s="337">
        <f ca="1">CN32*IF($B32=Salary!$B32,Salary!$J32,"")</f>
        <v>96004.495291245301</v>
      </c>
      <c r="CP32" s="338">
        <f ca="1">IF($B32&lt;Main!$B$10,0,(VLOOKUP(CM32,'Survival Probability'!$A$3:$F$98,6)/(1+Main!$B$5)^(OptimumBenefits!CM32-OptimumBenefits!$A32))*(VLOOKUP(CM32,'Survival Probability'!$A$3:$F$98,3)/VLOOKUP($A32,'Survival Probability'!$A$3:$F$98,3)))</f>
        <v>8.7311769071971224</v>
      </c>
      <c r="CQ32" s="228">
        <f t="shared" ca="1" si="33"/>
        <v>838232.23227403581</v>
      </c>
      <c r="CR32" s="169">
        <f t="shared" si="119"/>
        <v>63</v>
      </c>
      <c r="CS32" s="395">
        <f>IF($B32&lt;=Main!$B$10,0,HLOOKUP(CR32,ReplacementRates!$V$3:$AZ$56,ReplacementRates!$A33-3,1)*IF(Main!$B$29=0,Main!$B$32*$B32,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T32" s="337">
        <f ca="1">CS32*IF($B32=Salary!$B32,Salary!$J32,"")</f>
        <v>96004.495291245301</v>
      </c>
      <c r="CU32" s="338">
        <f ca="1">IF($B32&lt;Main!$B$10,0,(VLOOKUP(CR32,'Survival Probability'!$A$3:$F$98,6)/(1+Main!$B$5)^(OptimumBenefits!CR32-OptimumBenefits!$A32))*(VLOOKUP(CR32,'Survival Probability'!$A$3:$F$98,3)/VLOOKUP($A32,'Survival Probability'!$A$3:$F$98,3)))</f>
        <v>8.0295277957486348</v>
      </c>
      <c r="CV32" s="228">
        <f t="shared" ca="1" si="35"/>
        <v>770870.76345787302</v>
      </c>
      <c r="CW32" s="169">
        <f t="shared" si="119"/>
        <v>64</v>
      </c>
      <c r="CX32" s="395">
        <f>IF($B32&lt;=Main!$B$10,0,HLOOKUP(CW32,ReplacementRates!$V$3:$AZ$56,ReplacementRates!$A33-3,1)*IF(Main!$B$29=0,Main!$B$32*$B32,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Y32" s="337">
        <f ca="1">CX32*IF($B32=Salary!$B32,Salary!$J32,"")</f>
        <v>96004.495291245301</v>
      </c>
      <c r="CZ32" s="338">
        <f ca="1">IF($B32&lt;Main!$B$10,0,(VLOOKUP(CW32,'Survival Probability'!$A$3:$F$98,6)/(1+Main!$B$5)^(OptimumBenefits!CW32-OptimumBenefits!$A32))*(VLOOKUP(CW32,'Survival Probability'!$A$3:$F$98,3)/VLOOKUP($A32,'Survival Probability'!$A$3:$F$98,3)))</f>
        <v>7.3766642275187513</v>
      </c>
      <c r="DA32" s="228">
        <f t="shared" ca="1" si="37"/>
        <v>708192.92609592166</v>
      </c>
      <c r="DB32" s="169">
        <f t="shared" si="119"/>
        <v>65</v>
      </c>
      <c r="DC32" s="395">
        <f>IF($B32&lt;=Main!$B$10,0,HLOOKUP(DB32,ReplacementRates!$V$3:$AZ$56,ReplacementRates!$A33-3,1)*IF(Main!$B$29=0,Main!$B$32*$B32,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D32" s="337">
        <f ca="1">DC32*IF($B32=Salary!$B32,Salary!$J32,"")</f>
        <v>96004.495291245301</v>
      </c>
      <c r="DE32" s="338">
        <f ca="1">IF($B32&lt;Main!$B$10,0,(VLOOKUP(DB32,'Survival Probability'!$A$3:$F$98,6)/(1+Main!$B$5)^(OptimumBenefits!DB32-OptimumBenefits!$A32))*(VLOOKUP(DB32,'Survival Probability'!$A$3:$F$98,3)/VLOOKUP($A32,'Survival Probability'!$A$3:$F$98,3)))</f>
        <v>6.7693657046563045</v>
      </c>
      <c r="DF32" s="228">
        <f t="shared" ca="1" si="39"/>
        <v>649889.53791739361</v>
      </c>
      <c r="DG32" s="169">
        <f t="shared" si="119"/>
        <v>66</v>
      </c>
      <c r="DH32" s="395">
        <f>IF($B32&lt;=Main!$B$10,0,HLOOKUP(DG32,ReplacementRates!$V$3:$AZ$56,ReplacementRates!$A33-3,1)*IF(Main!$B$29=0,Main!$B$32*$B32,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I32" s="337">
        <f ca="1">DH32*IF($B32=Salary!$B32,Salary!$J32,"")</f>
        <v>96004.495291245301</v>
      </c>
      <c r="DJ32" s="338">
        <f ca="1">IF($B32&lt;Main!$B$10,0,(VLOOKUP(DG32,'Survival Probability'!$A$3:$F$98,6)/(1+Main!$B$5)^(OptimumBenefits!DG32-OptimumBenefits!$A32))*(VLOOKUP(DG32,'Survival Probability'!$A$3:$F$98,3)/VLOOKUP($A32,'Survival Probability'!$A$3:$F$98,3)))</f>
        <v>6.204633638116265</v>
      </c>
      <c r="DK32" s="228">
        <f t="shared" ca="1" si="41"/>
        <v>595672.72089443519</v>
      </c>
      <c r="DL32" s="169">
        <f t="shared" si="119"/>
        <v>67</v>
      </c>
      <c r="DM32" s="395">
        <f>IF($B32&lt;=Main!$B$10,0,HLOOKUP(DL32,ReplacementRates!$V$3:$AZ$56,ReplacementRates!$A33-3,1)*IF(Main!$B$29=0,Main!$B$32*$B32,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N32" s="337">
        <f ca="1">DM32*IF($B32=Salary!$B32,Salary!$J32,"")</f>
        <v>96004.495291245301</v>
      </c>
      <c r="DO32" s="338">
        <f ca="1">IF($B32&lt;Main!$B$10,0,(VLOOKUP(DL32,'Survival Probability'!$A$3:$F$98,6)/(1+Main!$B$5)^(OptimumBenefits!DL32-OptimumBenefits!$A32))*(VLOOKUP(DL32,'Survival Probability'!$A$3:$F$98,3)/VLOOKUP($A32,'Survival Probability'!$A$3:$F$98,3)))</f>
        <v>5.6796691021589876</v>
      </c>
      <c r="DP32" s="228">
        <f t="shared" ca="1" si="43"/>
        <v>545273.76557405398</v>
      </c>
      <c r="DQ32" s="169">
        <f t="shared" si="119"/>
        <v>68</v>
      </c>
      <c r="DR32" s="395">
        <f>IF($B32&lt;=Main!$B$10,0,HLOOKUP(DQ32,ReplacementRates!$V$3:$AZ$56,ReplacementRates!$A33-3,1)*IF(Main!$B$29=0,Main!$B$32*$B32,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S32" s="337">
        <f ca="1">DR32*IF($B32=Salary!$B32,Salary!$J32,"")</f>
        <v>96004.495291245301</v>
      </c>
      <c r="DT32" s="338">
        <f ca="1">IF($B32&lt;Main!$B$10,0,(VLOOKUP(DQ32,'Survival Probability'!$A$3:$F$98,6)/(1+Main!$B$5)^(OptimumBenefits!DQ32-OptimumBenefits!$A32))*(VLOOKUP(DQ32,'Survival Probability'!$A$3:$F$98,3)/VLOOKUP($A32,'Survival Probability'!$A$3:$F$98,3)))</f>
        <v>5.1918718261977013</v>
      </c>
      <c r="DU32" s="228">
        <f t="shared" ca="1" si="45"/>
        <v>498443.03429094638</v>
      </c>
      <c r="DV32" s="169">
        <f t="shared" si="119"/>
        <v>69</v>
      </c>
      <c r="DW32" s="395">
        <f>IF($B32&lt;=Main!$B$10,0,HLOOKUP(DV32,ReplacementRates!$V$3:$AZ$56,ReplacementRates!$A33-3,1)*IF(Main!$B$29=0,Main!$B$32*$B32,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X32" s="337">
        <f ca="1">DW32*IF($B32=Salary!$B32,Salary!$J32,"")</f>
        <v>96004.495291245301</v>
      </c>
      <c r="DY32" s="338">
        <f ca="1">IF($B32&lt;Main!$B$10,0,(VLOOKUP(DV32,'Survival Probability'!$A$3:$F$98,6)/(1+Main!$B$5)^(OptimumBenefits!DV32-OptimumBenefits!$A32))*(VLOOKUP(DV32,'Survival Probability'!$A$3:$F$98,3)/VLOOKUP($A32,'Survival Probability'!$A$3:$F$98,3)))</f>
        <v>4.7388220009969473</v>
      </c>
      <c r="DZ32" s="228">
        <f t="shared" ca="1" si="47"/>
        <v>454948.21448076103</v>
      </c>
      <c r="EA32" s="169">
        <f t="shared" si="119"/>
        <v>70</v>
      </c>
      <c r="EB32" s="395">
        <f>IF($B32&lt;=Main!$B$10,0,HLOOKUP(EA32,ReplacementRates!$V$3:$AZ$56,ReplacementRates!$A33-3,1)*IF(Main!$B$29=0,Main!$B$32*$B32,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C32" s="337">
        <f ca="1">EB32*IF($B32=Salary!$B32,Salary!$J32,"")</f>
        <v>96004.495291245301</v>
      </c>
      <c r="ED32" s="338">
        <f ca="1">IF($B32&lt;Main!$B$10,0,(VLOOKUP(EA32,'Survival Probability'!$A$3:$F$98,6)/(1+Main!$B$5)^(OptimumBenefits!EA32-OptimumBenefits!$A32))*(VLOOKUP(EA32,'Survival Probability'!$A$3:$F$98,3)/VLOOKUP($A32,'Survival Probability'!$A$3:$F$98,3)))</f>
        <v>4.3182699574947687</v>
      </c>
      <c r="EE32" s="228">
        <f t="shared" ca="1" si="49"/>
        <v>414573.32780063257</v>
      </c>
      <c r="EF32" s="169">
        <f t="shared" si="119"/>
        <v>71</v>
      </c>
      <c r="EG32" s="395">
        <f>IF($B32&lt;=Main!$B$10,0,HLOOKUP(EF32,ReplacementRates!$V$3:$AZ$56,ReplacementRates!$A33-3,1)*IF(Main!$B$29=0,Main!$B$32*$B32,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H32" s="337">
        <f ca="1">EG32*IF($B32=Salary!$B32,Salary!$J32,"")</f>
        <v>96004.495291245301</v>
      </c>
      <c r="EI32" s="338">
        <f ca="1">IF($B32&lt;Main!$B$10,0,(VLOOKUP(EF32,'Survival Probability'!$A$3:$F$98,6)/(1+Main!$B$5)^(OptimumBenefits!EF32-OptimumBenefits!$A32))*(VLOOKUP(EF32,'Survival Probability'!$A$3:$F$98,3)/VLOOKUP($A32,'Survival Probability'!$A$3:$F$98,3)))</f>
        <v>3.92812554911117</v>
      </c>
      <c r="EJ32" s="228">
        <f t="shared" ca="1" si="51"/>
        <v>377117.71078306367</v>
      </c>
      <c r="EK32" s="169">
        <f t="shared" si="119"/>
        <v>72</v>
      </c>
      <c r="EL32" s="395">
        <f>IF($B32&lt;=Main!$B$10,0,HLOOKUP(EK32,ReplacementRates!$V$3:$AZ$56,ReplacementRates!$A33-3,1)*IF(Main!$B$29=0,Main!$B$32*$B32,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M32" s="337">
        <f ca="1">EL32*IF($B32=Salary!$B32,Salary!$J32,"")</f>
        <v>96004.495291245301</v>
      </c>
      <c r="EN32" s="338">
        <f ca="1">IF($B32&lt;Main!$B$10,0,(VLOOKUP(EK32,'Survival Probability'!$A$3:$F$98,6)/(1+Main!$B$5)^(OptimumBenefits!EK32-OptimumBenefits!$A32))*(VLOOKUP(EK32,'Survival Probability'!$A$3:$F$98,3)/VLOOKUP($A32,'Survival Probability'!$A$3:$F$98,3)))</f>
        <v>3.5664416760350357</v>
      </c>
      <c r="EO32" s="228">
        <f t="shared" ca="1" si="53"/>
        <v>342394.43309340661</v>
      </c>
      <c r="EP32" s="169">
        <f t="shared" si="120"/>
        <v>73</v>
      </c>
      <c r="EQ32" s="395">
        <f>IF($B32&lt;=Main!$B$10,0,HLOOKUP(EP32,ReplacementRates!$V$3:$AZ$56,ReplacementRates!$A33-3,1)*IF(Main!$B$29=0,Main!$B$32*$B32,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R32" s="337">
        <f ca="1">EQ32*IF($B32=Salary!$B32,Salary!$J32,"")</f>
        <v>96004.495291245301</v>
      </c>
      <c r="ES32" s="338">
        <f ca="1">IF($B32&lt;Main!$B$10,0,(VLOOKUP(EP32,'Survival Probability'!$A$3:$F$98,6)/(1+Main!$B$5)^(OptimumBenefits!EP32-OptimumBenefits!$A32))*(VLOOKUP(EP32,'Survival Probability'!$A$3:$F$98,3)/VLOOKUP($A32,'Survival Probability'!$A$3:$F$98,3)))</f>
        <v>3.2314112144964344</v>
      </c>
      <c r="ET32" s="228">
        <f t="shared" ca="1" si="55"/>
        <v>310230.00272620021</v>
      </c>
      <c r="EU32" s="169">
        <f t="shared" si="120"/>
        <v>74</v>
      </c>
      <c r="EV32" s="395">
        <f>IF($B32&lt;=Main!$B$10,0,HLOOKUP(EU32,ReplacementRates!$V$3:$AZ$56,ReplacementRates!$A33-3,1)*IF(Main!$B$29=0,Main!$B$32*$B32,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W32" s="337">
        <f ca="1">EV32*IF($B32=Salary!$B32,Salary!$J32,"")</f>
        <v>96004.495291245301</v>
      </c>
      <c r="EX32" s="338">
        <f ca="1">IF($B32&lt;Main!$B$10,0,(VLOOKUP(EU32,'Survival Probability'!$A$3:$F$98,6)/(1+Main!$B$5)^(OptimumBenefits!EU32-OptimumBenefits!$A32))*(VLOOKUP(EU32,'Survival Probability'!$A$3:$F$98,3)/VLOOKUP($A32,'Survival Probability'!$A$3:$F$98,3)))</f>
        <v>2.9213487212456677</v>
      </c>
      <c r="EY32" s="228">
        <f t="shared" ca="1" si="57"/>
        <v>280462.60955291521</v>
      </c>
      <c r="EZ32" s="169">
        <f t="shared" si="120"/>
        <v>75</v>
      </c>
      <c r="FA32" s="395">
        <f>IF($B32&lt;=Main!$B$10,0,HLOOKUP(EZ32,ReplacementRates!$V$3:$AZ$56,ReplacementRates!$A33-3,1)*IF(Main!$B$29=0,Main!$B$32*$B32,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B32" s="337">
        <f ca="1">FA32*IF($B32=Salary!$B32,Salary!$J32,"")</f>
        <v>96004.495291245301</v>
      </c>
      <c r="FC32" s="338">
        <f ca="1">IF($B32&lt;Main!$B$10,0,(VLOOKUP(EZ32,'Survival Probability'!$A$3:$F$98,6)/(1+Main!$B$5)^(OptimumBenefits!EZ32-OptimumBenefits!$A32))*(VLOOKUP(EZ32,'Survival Probability'!$A$3:$F$98,3)/VLOOKUP($A32,'Survival Probability'!$A$3:$F$98,3)))</f>
        <v>2.6346873543373919</v>
      </c>
      <c r="FD32" s="228">
        <f t="shared" ca="1" si="59"/>
        <v>252941.82970338769</v>
      </c>
      <c r="FE32" s="169">
        <f t="shared" si="120"/>
        <v>76</v>
      </c>
      <c r="FF32" s="395">
        <f>IF($B32&lt;=Main!$B$10,0,HLOOKUP(FE32,ReplacementRates!$V$3:$AZ$56,ReplacementRates!$A33-3,1)*IF(Main!$B$29=0,Main!$B$32*$B32,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G32" s="337">
        <f ca="1">FF32*IF($B32=Salary!$B32,Salary!$J32,"")</f>
        <v>96004.495291245301</v>
      </c>
      <c r="FH32" s="338">
        <f ca="1">IF($B32&lt;Main!$B$10,0,(VLOOKUP(FE32,'Survival Probability'!$A$3:$F$98,6)/(1+Main!$B$5)^(OptimumBenefits!FE32-OptimumBenefits!$A32))*(VLOOKUP(FE32,'Survival Probability'!$A$3:$F$98,3)/VLOOKUP($A32,'Survival Probability'!$A$3:$F$98,3)))</f>
        <v>2.3699715578187082</v>
      </c>
      <c r="FI32" s="228">
        <f t="shared" ca="1" si="61"/>
        <v>227527.92326299145</v>
      </c>
      <c r="FJ32" s="169">
        <f t="shared" si="120"/>
        <v>77</v>
      </c>
      <c r="FK32" s="395">
        <f>IF($B32&lt;=Main!$B$10,0,HLOOKUP(FJ32,ReplacementRates!$V$3:$AZ$56,ReplacementRates!$A33-3,1)*IF(Main!$B$29=0,Main!$B$32*$B32,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L32" s="337">
        <f ca="1">FK32*IF($B32=Salary!$B32,Salary!$J32,"")</f>
        <v>96004.495291245301</v>
      </c>
      <c r="FM32" s="338">
        <f ca="1">IF($B32&lt;Main!$B$10,0,(VLOOKUP(FJ32,'Survival Probability'!$A$3:$F$98,6)/(1+Main!$B$5)^(OptimumBenefits!FJ32-OptimumBenefits!$A32))*(VLOOKUP(FJ32,'Survival Probability'!$A$3:$F$98,3)/VLOOKUP($A32,'Survival Probability'!$A$3:$F$98,3)))</f>
        <v>2.1258374560280098</v>
      </c>
      <c r="FN32" s="228">
        <f t="shared" ca="1" si="63"/>
        <v>204089.95203719396</v>
      </c>
      <c r="FO32" s="169">
        <f t="shared" si="120"/>
        <v>78</v>
      </c>
      <c r="FP32" s="395">
        <f>IF($B32&lt;=Main!$B$10,0,HLOOKUP(FO32,ReplacementRates!$V$3:$AZ$56,ReplacementRates!$A33-3,1)*IF(Main!$B$29=0,Main!$B$32*$B32,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Q32" s="337">
        <f ca="1">FP32*IF($B32=Salary!$B32,Salary!$J32,"")</f>
        <v>96004.495291245301</v>
      </c>
      <c r="FR32" s="338">
        <f ca="1">IF($B32&lt;Main!$B$10,0,(VLOOKUP(FO32,'Survival Probability'!$A$3:$F$98,6)/(1+Main!$B$5)^(OptimumBenefits!FO32-OptimumBenefits!$A32))*(VLOOKUP(FO32,'Survival Probability'!$A$3:$F$98,3)/VLOOKUP($A32,'Survival Probability'!$A$3:$F$98,3)))</f>
        <v>1.9010134770729461</v>
      </c>
      <c r="FS32" s="228">
        <f t="shared" ca="1" si="65"/>
        <v>182505.83940824351</v>
      </c>
      <c r="FT32" s="169">
        <f t="shared" si="120"/>
        <v>79</v>
      </c>
      <c r="FU32" s="395">
        <f>IF($B32&lt;=Main!$B$10,0,HLOOKUP(FT32,ReplacementRates!$V$3:$AZ$56,ReplacementRates!$A33-3,1)*IF(Main!$B$29=0,Main!$B$32*$B32,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V32" s="337">
        <f ca="1">FU32*IF($B32=Salary!$B32,Salary!$J32,"")</f>
        <v>96004.495291245301</v>
      </c>
      <c r="FW32" s="338">
        <f ca="1">IF($B32&lt;Main!$B$10,0,(VLOOKUP(FT32,'Survival Probability'!$A$3:$F$98,6)/(1+Main!$B$5)^(OptimumBenefits!FT32-OptimumBenefits!$A32))*(VLOOKUP(FT32,'Survival Probability'!$A$3:$F$98,3)/VLOOKUP($A32,'Survival Probability'!$A$3:$F$98,3)))</f>
        <v>1.6943143478494969</v>
      </c>
      <c r="FX32" s="228">
        <f t="shared" ca="1" si="67"/>
        <v>162661.79383000638</v>
      </c>
      <c r="FY32" s="169">
        <f t="shared" si="120"/>
        <v>80</v>
      </c>
      <c r="FZ32" s="395">
        <f>IF($B32&lt;=Main!$B$10,0,HLOOKUP(FY32,ReplacementRates!$V$3:$AZ$56,ReplacementRates!$A33-3,1)*IF(Main!$B$29=0,Main!$B$32*$B32,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A32" s="337">
        <f ca="1">FZ32*IF($B32=Salary!$B32,Salary!$J32,"")</f>
        <v>96004.495291245301</v>
      </c>
      <c r="GB32" s="338">
        <f ca="1">IF($B32&lt;Main!$B$10,0,(VLOOKUP(FY32,'Survival Probability'!$A$3:$F$98,6)/(1+Main!$B$5)^(OptimumBenefits!FY32-OptimumBenefits!$A32))*(VLOOKUP(FY32,'Survival Probability'!$A$3:$F$98,3)/VLOOKUP($A32,'Survival Probability'!$A$3:$F$98,3)))</f>
        <v>1.504642437759566</v>
      </c>
      <c r="GC32" s="228">
        <f t="shared" ca="1" si="69"/>
        <v>144452.43783089609</v>
      </c>
      <c r="GD32" s="169">
        <f t="shared" si="120"/>
        <v>81</v>
      </c>
      <c r="GE32" s="395">
        <f>IF($B32&lt;=Main!$B$10,0,HLOOKUP(GD32,ReplacementRates!$V$3:$AZ$56,ReplacementRates!$A33-3,1)*IF(Main!$B$29=0,Main!$B$32*$B32,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F32" s="337">
        <f ca="1">GE32*IF($B32=Salary!$B32,Salary!$J32,"")</f>
        <v>96004.495291245301</v>
      </c>
      <c r="GG32" s="338">
        <f ca="1">IF($B32&lt;Main!$B$10,0,(VLOOKUP(GD32,'Survival Probability'!$A$3:$F$98,6)/(1+Main!$B$5)^(OptimumBenefits!GD32-OptimumBenefits!$A32))*(VLOOKUP(GD32,'Survival Probability'!$A$3:$F$98,3)/VLOOKUP($A32,'Survival Probability'!$A$3:$F$98,3)))</f>
        <v>1.3309643922775347</v>
      </c>
      <c r="GH32" s="228">
        <f t="shared" ca="1" si="71"/>
        <v>127778.56473122374</v>
      </c>
      <c r="GI32" s="169">
        <f t="shared" si="120"/>
        <v>82</v>
      </c>
      <c r="GJ32" s="395">
        <f>IF($B32&lt;=Main!$B$10,0,HLOOKUP(GI32,ReplacementRates!$V$3:$AZ$56,ReplacementRates!$A33-3,1)*IF(Main!$B$29=0,Main!$B$32*$B32,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K32" s="337">
        <f ca="1">GJ32*IF($B32=Salary!$B32,Salary!$J32,"")</f>
        <v>96004.495291245301</v>
      </c>
      <c r="GL32" s="338">
        <f ca="1">IF($B32&lt;Main!$B$10,0,(VLOOKUP(GI32,'Survival Probability'!$A$3:$F$98,6)/(1+Main!$B$5)^(OptimumBenefits!GI32-OptimumBenefits!$A32))*(VLOOKUP(GI32,'Survival Probability'!$A$3:$F$98,3)/VLOOKUP($A32,'Survival Probability'!$A$3:$F$98,3)))</f>
        <v>1.1723095180027241</v>
      </c>
      <c r="GM32" s="228">
        <f t="shared" ca="1" si="73"/>
        <v>112546.98360097458</v>
      </c>
      <c r="GN32" s="384"/>
      <c r="GO32" s="384"/>
      <c r="GP32" s="385"/>
      <c r="GQ32" s="386"/>
      <c r="GR32" s="387"/>
      <c r="GS32" s="384"/>
      <c r="GT32" s="384"/>
      <c r="GU32" s="385"/>
      <c r="GV32" s="386"/>
      <c r="GW32" s="387"/>
      <c r="GX32" s="384"/>
      <c r="GY32" s="384"/>
      <c r="GZ32" s="385"/>
      <c r="HA32" s="386"/>
      <c r="HB32" s="387"/>
      <c r="HC32" s="384"/>
      <c r="HD32" s="384"/>
      <c r="HE32" s="385"/>
      <c r="HF32" s="386"/>
      <c r="HG32" s="387"/>
      <c r="HH32" s="384"/>
      <c r="HI32" s="384"/>
      <c r="HJ32" s="385"/>
      <c r="HK32" s="386"/>
      <c r="HL32" s="387"/>
      <c r="HM32" s="384"/>
      <c r="HN32" s="384"/>
      <c r="HO32" s="385"/>
      <c r="HP32" s="386"/>
      <c r="HQ32" s="387"/>
      <c r="HR32" s="384"/>
      <c r="HS32" s="384"/>
      <c r="HT32" s="385"/>
      <c r="HU32" s="386"/>
      <c r="HV32" s="387"/>
      <c r="HW32" s="384"/>
      <c r="HX32" s="384"/>
      <c r="HY32" s="385"/>
      <c r="HZ32" s="386"/>
      <c r="IA32" s="387"/>
      <c r="IB32" s="384"/>
      <c r="IC32" s="384"/>
      <c r="ID32" s="385"/>
      <c r="IE32" s="386"/>
      <c r="IF32" s="387"/>
      <c r="IG32" s="384"/>
      <c r="IH32" s="384"/>
      <c r="II32" s="385"/>
      <c r="IJ32" s="386"/>
      <c r="IK32" s="387"/>
      <c r="IL32" s="384"/>
      <c r="IM32" s="384"/>
      <c r="IN32" s="385"/>
      <c r="IO32" s="386"/>
      <c r="IP32" s="387"/>
      <c r="IQ32" s="384"/>
      <c r="IR32" s="384"/>
      <c r="IS32" s="385"/>
      <c r="IT32" s="386"/>
      <c r="IU32" s="387"/>
      <c r="IV32" s="384"/>
      <c r="IW32" s="384"/>
      <c r="IX32" s="385"/>
      <c r="IY32" s="386"/>
      <c r="IZ32" s="387"/>
      <c r="JA32" s="384"/>
      <c r="JB32" s="384"/>
      <c r="JC32" s="385"/>
      <c r="JD32" s="386"/>
      <c r="JE32" s="387"/>
      <c r="JF32" s="384"/>
      <c r="JG32" s="384"/>
      <c r="JH32" s="385"/>
      <c r="JI32" s="386"/>
      <c r="JJ32" s="387"/>
      <c r="JK32" s="384"/>
      <c r="JL32" s="384"/>
      <c r="JM32" s="385"/>
      <c r="JN32" s="386"/>
      <c r="JO32" s="387"/>
      <c r="JP32" s="384"/>
      <c r="JQ32" s="384"/>
      <c r="JR32" s="385"/>
      <c r="JS32" s="386"/>
      <c r="JT32" s="387"/>
      <c r="JU32" s="384"/>
      <c r="JV32" s="384"/>
      <c r="JW32" s="385"/>
      <c r="JX32" s="386"/>
      <c r="JY32" s="387"/>
      <c r="JZ32" s="384"/>
      <c r="KA32" s="384"/>
      <c r="KB32" s="385"/>
      <c r="KC32" s="386"/>
      <c r="KD32" s="387"/>
      <c r="KE32" s="384"/>
      <c r="KF32" s="384"/>
      <c r="KG32" s="385"/>
      <c r="KH32" s="386"/>
      <c r="KI32" s="387"/>
    </row>
    <row r="33" spans="1:295">
      <c r="A33" s="172">
        <f t="shared" si="112"/>
        <v>58</v>
      </c>
      <c r="B33" s="172">
        <v>31</v>
      </c>
      <c r="C33" s="383">
        <f t="shared" ca="1" si="0"/>
        <v>60</v>
      </c>
      <c r="D33" s="423">
        <f t="shared" ca="1" si="115"/>
        <v>1147537.6244056339</v>
      </c>
      <c r="E33" s="423">
        <v>787581.69687366753</v>
      </c>
      <c r="F33" s="169">
        <f t="shared" si="113"/>
        <v>45</v>
      </c>
      <c r="G33" s="395">
        <f>IF($B33&lt;=Main!$B$10,0,HLOOKUP(F33,ReplacementRates!$V$3:$AZ$56,ReplacementRates!$A34-3,1)*IF(Main!$B$29=0,Main!$B$32*$B33,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H33" s="337">
        <f ca="1">G33*IF($B33=Salary!$B33,Salary!$J33,"")</f>
        <v>0</v>
      </c>
      <c r="I33" s="338">
        <f ca="1">IF($B33&lt;Main!$B$10,0,(VLOOKUP(F33,'Survival Probability'!$A$3:$F$98,6)/(1+Main!$B$5)^(OptimumBenefits!F33-OptimumBenefits!$A33))*(VLOOKUP(F33,'Survival Probability'!$A$3:$F$98,3)/VLOOKUP($A33,'Survival Probability'!$A$3:$F$98,3)))</f>
        <v>34.831669915168902</v>
      </c>
      <c r="J33" s="228">
        <f t="shared" ref="J33:J38" si="123">IF($A33&gt;F33,0,I33*H33)</f>
        <v>0</v>
      </c>
      <c r="K33" s="169">
        <f t="shared" si="114"/>
        <v>46</v>
      </c>
      <c r="L33" s="395">
        <f>IF($B33&lt;=Main!$B$10,0,HLOOKUP(K33,ReplacementRates!$V$3:$AZ$56,ReplacementRates!$A34-3,1)*IF(Main!$B$29=0,Main!$B$32*$B33,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M33" s="337">
        <f ca="1">L33*IF($B33=Salary!$B33,Salary!$J33,"")</f>
        <v>0</v>
      </c>
      <c r="N33" s="338">
        <f ca="1">IF($B33&lt;Main!$B$10,0,(VLOOKUP(K33,'Survival Probability'!$A$3:$F$98,6)/(1+Main!$B$5)^(OptimumBenefits!K33-OptimumBenefits!$A33))*(VLOOKUP(K33,'Survival Probability'!$A$3:$F$98,3)/VLOOKUP($A33,'Survival Probability'!$A$3:$F$98,3)))</f>
        <v>32.374555639368737</v>
      </c>
      <c r="O33" s="228">
        <f t="shared" ref="O33:O38" si="124">IF($A33&gt;K33,0,N33*M33)</f>
        <v>0</v>
      </c>
      <c r="P33" s="169">
        <f t="shared" si="118"/>
        <v>47</v>
      </c>
      <c r="Q33" s="395">
        <f>IF($B33&lt;=Main!$B$10,0,HLOOKUP(P33,ReplacementRates!$V$3:$AZ$56,ReplacementRates!$A34-3,1)*IF(Main!$B$29=0,Main!$B$32*$B33,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R33" s="337">
        <f ca="1">Q33*IF($B33=Salary!$B33,Salary!$J33,"")</f>
        <v>0</v>
      </c>
      <c r="S33" s="338">
        <f ca="1">IF($B33&lt;Main!$B$10,0,(VLOOKUP(P33,'Survival Probability'!$A$3:$F$98,6)/(1+Main!$B$5)^(OptimumBenefits!P33-OptimumBenefits!$A33))*(VLOOKUP(P33,'Survival Probability'!$A$3:$F$98,3)/VLOOKUP($A33,'Survival Probability'!$A$3:$F$98,3)))</f>
        <v>30.079722664454032</v>
      </c>
      <c r="T33" s="228">
        <f t="shared" si="3"/>
        <v>0</v>
      </c>
      <c r="U33" s="169">
        <f t="shared" si="118"/>
        <v>48</v>
      </c>
      <c r="V33" s="395">
        <f>IF($B33&lt;=Main!$B$10,0,HLOOKUP(U33,ReplacementRates!$V$3:$AZ$56,ReplacementRates!$A34-3,1)*IF(Main!$B$29=0,Main!$B$32*$B33,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W33" s="337">
        <f ca="1">V33*IF($B33=Salary!$B33,Salary!$J33,"")</f>
        <v>0</v>
      </c>
      <c r="X33" s="338">
        <f ca="1">IF($B33&lt;Main!$B$10,0,(VLOOKUP(U33,'Survival Probability'!$A$3:$F$98,6)/(1+Main!$B$5)^(OptimumBenefits!U33-OptimumBenefits!$A33))*(VLOOKUP(U33,'Survival Probability'!$A$3:$F$98,3)/VLOOKUP($A33,'Survival Probability'!$A$3:$F$98,3)))</f>
        <v>27.936517000105944</v>
      </c>
      <c r="Y33" s="228">
        <f t="shared" si="5"/>
        <v>0</v>
      </c>
      <c r="Z33" s="169">
        <f t="shared" si="118"/>
        <v>49</v>
      </c>
      <c r="AA33" s="395">
        <f>IF($B33&lt;=Main!$B$10,0,HLOOKUP(Z33,ReplacementRates!$V$3:$AZ$56,ReplacementRates!$A34-3,1)*IF(Main!$B$29=0,Main!$B$32*$B33,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B33" s="337">
        <f ca="1">AA33*IF($B33=Salary!$B33,Salary!$J33,"")</f>
        <v>0</v>
      </c>
      <c r="AC33" s="338">
        <f ca="1">IF($B33&lt;Main!$B$10,0,(VLOOKUP(Z33,'Survival Probability'!$A$3:$F$98,6)/(1+Main!$B$5)^(OptimumBenefits!Z33-OptimumBenefits!$A33))*(VLOOKUP(Z33,'Survival Probability'!$A$3:$F$98,3)/VLOOKUP($A33,'Survival Probability'!$A$3:$F$98,3)))</f>
        <v>25.934981880405701</v>
      </c>
      <c r="AD33" s="228">
        <f t="shared" si="7"/>
        <v>0</v>
      </c>
      <c r="AE33" s="169">
        <f t="shared" si="118"/>
        <v>50</v>
      </c>
      <c r="AF33" s="395">
        <f>IF($B33&lt;=Main!$B$10,0,HLOOKUP(AE33,ReplacementRates!$V$3:$AZ$56,ReplacementRates!$A34-3,1)*IF(Main!$B$29=0,Main!$B$32*$B33,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G33" s="337">
        <f ca="1">AF33*IF($B33=Salary!$B33,Salary!$J33,"")</f>
        <v>0</v>
      </c>
      <c r="AH33" s="338">
        <f ca="1">IF($B33&lt;Main!$B$10,0,(VLOOKUP(AE33,'Survival Probability'!$A$3:$F$98,6)/(1+Main!$B$5)^(OptimumBenefits!AE33-OptimumBenefits!$A33))*(VLOOKUP(AE33,'Survival Probability'!$A$3:$F$98,3)/VLOOKUP($A33,'Survival Probability'!$A$3:$F$98,3)))</f>
        <v>24.065826285212697</v>
      </c>
      <c r="AI33" s="228">
        <f t="shared" si="9"/>
        <v>0</v>
      </c>
      <c r="AJ33" s="169">
        <f t="shared" si="118"/>
        <v>51</v>
      </c>
      <c r="AK33" s="395">
        <f>IF($B33&lt;=Main!$B$10,0,HLOOKUP(AJ33,ReplacementRates!$V$3:$AZ$56,ReplacementRates!$A34-3,1)*IF(Main!$B$29=0,Main!$B$32*$B33,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L33" s="337">
        <f ca="1">AK33*IF($B33=Salary!$B33,Salary!$J33,"")</f>
        <v>0</v>
      </c>
      <c r="AM33" s="338">
        <f ca="1">IF($B33&lt;Main!$B$10,0,(VLOOKUP(AJ33,'Survival Probability'!$A$3:$F$98,6)/(1+Main!$B$5)^(OptimumBenefits!AJ33-OptimumBenefits!$A33))*(VLOOKUP(AJ33,'Survival Probability'!$A$3:$F$98,3)/VLOOKUP($A33,'Survival Probability'!$A$3:$F$98,3)))</f>
        <v>22.320372711759973</v>
      </c>
      <c r="AN33" s="228">
        <f t="shared" si="11"/>
        <v>0</v>
      </c>
      <c r="AO33" s="169">
        <f t="shared" si="118"/>
        <v>52</v>
      </c>
      <c r="AP33" s="395">
        <f>IF($B33&lt;=Main!$B$10,0,HLOOKUP(AO33,ReplacementRates!$V$3:$AZ$56,ReplacementRates!$A34-3,1)*IF(Main!$B$29=0,Main!$B$32*$B33,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Q33" s="337">
        <f ca="1">AP33*IF($B33=Salary!$B33,Salary!$J33,"")</f>
        <v>0</v>
      </c>
      <c r="AR33" s="338">
        <f ca="1">IF($B33&lt;Main!$B$10,0,(VLOOKUP(AO33,'Survival Probability'!$A$3:$F$98,6)/(1+Main!$B$5)^(OptimumBenefits!AO33-OptimumBenefits!$A33))*(VLOOKUP(AO33,'Survival Probability'!$A$3:$F$98,3)/VLOOKUP($A33,'Survival Probability'!$A$3:$F$98,3)))</f>
        <v>20.691629040224036</v>
      </c>
      <c r="AS33" s="228">
        <f t="shared" si="13"/>
        <v>0</v>
      </c>
      <c r="AT33" s="169">
        <f t="shared" si="118"/>
        <v>53</v>
      </c>
      <c r="AU33" s="395">
        <f>IF($B33&lt;=Main!$B$10,0,HLOOKUP(AT33,ReplacementRates!$V$3:$AZ$56,ReplacementRates!$A34-3,1)*IF(Main!$B$29=0,Main!$B$32*$B33,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V33" s="337">
        <f ca="1">AU33*IF($B33=Salary!$B33,Salary!$J33,"")</f>
        <v>0</v>
      </c>
      <c r="AW33" s="338">
        <f ca="1">IF($B33&lt;Main!$B$10,0,(VLOOKUP(AT33,'Survival Probability'!$A$3:$F$98,6)/(1+Main!$B$5)^(OptimumBenefits!AT33-OptimumBenefits!$A33))*(VLOOKUP(AT33,'Survival Probability'!$A$3:$F$98,3)/VLOOKUP($A33,'Survival Probability'!$A$3:$F$98,3)))</f>
        <v>19.17193483440316</v>
      </c>
      <c r="AX33" s="228">
        <f t="shared" si="15"/>
        <v>0</v>
      </c>
      <c r="AY33" s="169">
        <f t="shared" si="118"/>
        <v>54</v>
      </c>
      <c r="AZ33" s="395">
        <f>IF($B33&lt;=Main!$B$10,0,HLOOKUP(AY33,ReplacementRates!$V$3:$AZ$56,ReplacementRates!$A34-3,1)*IF(Main!$B$29=0,Main!$B$32*$B33,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A33" s="337">
        <f ca="1">AZ33*IF($B33=Salary!$B33,Salary!$J33,"")</f>
        <v>0</v>
      </c>
      <c r="BB33" s="338">
        <f ca="1">IF($B33&lt;Main!$B$10,0,(VLOOKUP(AY33,'Survival Probability'!$A$3:$F$98,6)/(1+Main!$B$5)^(OptimumBenefits!AY33-OptimumBenefits!$A33))*(VLOOKUP(AY33,'Survival Probability'!$A$3:$F$98,3)/VLOOKUP($A33,'Survival Probability'!$A$3:$F$98,3)))</f>
        <v>17.754140343249095</v>
      </c>
      <c r="BC33" s="228">
        <f t="shared" si="17"/>
        <v>0</v>
      </c>
      <c r="BD33" s="169">
        <f t="shared" si="118"/>
        <v>55</v>
      </c>
      <c r="BE33" s="395">
        <f>IF($B33&lt;=Main!$B$10,0,HLOOKUP(BD33,ReplacementRates!$V$3:$AZ$56,ReplacementRates!$A34-3,1)*IF(Main!$B$29=0,Main!$B$32*$B33,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F33" s="337">
        <f ca="1">BE33*IF($B33=Salary!$B33,Salary!$J33,"")</f>
        <v>0</v>
      </c>
      <c r="BG33" s="338">
        <f ca="1">IF($B33&lt;Main!$B$10,0,(VLOOKUP(BD33,'Survival Probability'!$A$3:$F$98,6)/(1+Main!$B$5)^(OptimumBenefits!BD33-OptimumBenefits!$A33))*(VLOOKUP(BD33,'Survival Probability'!$A$3:$F$98,3)/VLOOKUP($A33,'Survival Probability'!$A$3:$F$98,3)))</f>
        <v>16.431570076546759</v>
      </c>
      <c r="BH33" s="228">
        <f t="shared" si="19"/>
        <v>0</v>
      </c>
      <c r="BI33" s="169">
        <f t="shared" si="118"/>
        <v>56</v>
      </c>
      <c r="BJ33" s="395">
        <f>IF($B33&lt;=Main!$B$10,0,HLOOKUP(BI33,ReplacementRates!$V$3:$AZ$56,ReplacementRates!$A34-3,1)*IF(Main!$B$29=0,Main!$B$32*$B33,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K33" s="337">
        <f ca="1">BJ33*IF($B33=Salary!$B33,Salary!$J33,"")</f>
        <v>0</v>
      </c>
      <c r="BL33" s="338">
        <f ca="1">IF($B33&lt;Main!$B$10,0,(VLOOKUP(BI33,'Survival Probability'!$A$3:$F$98,6)/(1+Main!$B$5)^(OptimumBenefits!BI33-OptimumBenefits!$A33))*(VLOOKUP(BI33,'Survival Probability'!$A$3:$F$98,3)/VLOOKUP($A33,'Survival Probability'!$A$3:$F$98,3)))</f>
        <v>15.197995638676549</v>
      </c>
      <c r="BM33" s="228">
        <f t="shared" si="21"/>
        <v>0</v>
      </c>
      <c r="BN33" s="169">
        <f t="shared" si="118"/>
        <v>57</v>
      </c>
      <c r="BO33" s="395">
        <f>IF($B33&lt;=Main!$B$10,0,HLOOKUP(BN33,ReplacementRates!$V$3:$AZ$56,ReplacementRates!$A34-3,1)*IF(Main!$B$29=0,Main!$B$32*$B33,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P33" s="337">
        <f ca="1">BO33*IF($B33=Salary!$B33,Salary!$J33,"")</f>
        <v>0</v>
      </c>
      <c r="BQ33" s="338">
        <f ca="1">IF($B33&lt;Main!$B$10,0,(VLOOKUP(BN33,'Survival Probability'!$A$3:$F$98,6)/(1+Main!$B$5)^(OptimumBenefits!BN33-OptimumBenefits!$A33))*(VLOOKUP(BN33,'Survival Probability'!$A$3:$F$98,3)/VLOOKUP($A33,'Survival Probability'!$A$3:$F$98,3)))</f>
        <v>14.047598119924714</v>
      </c>
      <c r="BR33" s="228">
        <f t="shared" si="23"/>
        <v>0</v>
      </c>
      <c r="BS33" s="169">
        <f t="shared" si="118"/>
        <v>58</v>
      </c>
      <c r="BT33" s="395">
        <f>IF($B33&lt;=Main!$B$10,0,HLOOKUP(BS33,ReplacementRates!$V$3:$AZ$56,ReplacementRates!$A34-3,1)*IF(Main!$B$29=0,Main!$B$32*$B33,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U33" s="337">
        <f ca="1">BT33*IF($B33=Salary!$B33,Salary!$J33,"")</f>
        <v>0</v>
      </c>
      <c r="BV33" s="338">
        <f ca="1">IF($B33&lt;Main!$B$10,0,(VLOOKUP(BS33,'Survival Probability'!$A$3:$F$98,6)/(1+Main!$B$5)^(OptimumBenefits!BS33-OptimumBenefits!$A33))*(VLOOKUP(BS33,'Survival Probability'!$A$3:$F$98,3)/VLOOKUP($A33,'Survival Probability'!$A$3:$F$98,3)))</f>
        <v>12.974941798308285</v>
      </c>
      <c r="BW33" s="228">
        <f t="shared" ca="1" si="25"/>
        <v>0</v>
      </c>
      <c r="BX33" s="169">
        <f t="shared" si="118"/>
        <v>59</v>
      </c>
      <c r="BY33" s="395">
        <f>IF($B33&lt;=Main!$B$10,0,HLOOKUP(BX33,ReplacementRates!$V$3:$AZ$56,ReplacementRates!$A34-3,1)*IF(Main!$B$29=0,Main!$B$32*$B33,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Z33" s="337">
        <f ca="1">BY33*IF($B33=Salary!$B33,Salary!$J33,"")</f>
        <v>0</v>
      </c>
      <c r="CA33" s="338">
        <f ca="1">IF($B33&lt;Main!$B$10,0,(VLOOKUP(BX33,'Survival Probability'!$A$3:$F$98,6)/(1+Main!$B$5)^(OptimumBenefits!BX33-OptimumBenefits!$A33))*(VLOOKUP(BX33,'Survival Probability'!$A$3:$F$98,3)/VLOOKUP($A33,'Survival Probability'!$A$3:$F$98,3)))</f>
        <v>11.974941798308283</v>
      </c>
      <c r="CB33" s="228">
        <f t="shared" ca="1" si="27"/>
        <v>0</v>
      </c>
      <c r="CC33" s="169">
        <f t="shared" si="119"/>
        <v>60</v>
      </c>
      <c r="CD33" s="395">
        <f>IF($B33&lt;=Main!$B$10,0,HLOOKUP(CC33,ReplacementRates!$V$3:$AZ$56,ReplacementRates!$A34-3,1)*IF(Main!$B$29=0,Main!$B$32*$B33,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E33" s="337">
        <f ca="1">CD33*IF($B33=Salary!$B33,Salary!$J33,"")</f>
        <v>103916.86577816545</v>
      </c>
      <c r="CF33" s="338">
        <f ca="1">IF($B33&lt;Main!$B$10,0,(VLOOKUP(CC33,'Survival Probability'!$A$3:$F$98,6)/(1+Main!$B$5)^(OptimumBenefits!CC33-OptimumBenefits!$A33))*(VLOOKUP(CC33,'Survival Probability'!$A$3:$F$98,3)/VLOOKUP($A33,'Survival Probability'!$A$3:$F$98,3)))</f>
        <v>11.042842909208964</v>
      </c>
      <c r="CG33" s="228">
        <f t="shared" ca="1" si="29"/>
        <v>1147537.6244056339</v>
      </c>
      <c r="CH33" s="169">
        <f t="shared" si="119"/>
        <v>61</v>
      </c>
      <c r="CI33" s="395">
        <f>IF($B33&lt;=Main!$B$10,0,HLOOKUP(CH33,ReplacementRates!$V$3:$AZ$56,ReplacementRates!$A34-3,1)*IF(Main!$B$29=0,Main!$B$32*$B33,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J33" s="337">
        <f ca="1">CI33*IF($B33=Salary!$B33,Salary!$J33,"")</f>
        <v>103916.86577816545</v>
      </c>
      <c r="CK33" s="338">
        <f ca="1">IF($B33&lt;Main!$B$10,0,(VLOOKUP(CH33,'Survival Probability'!$A$3:$F$98,6)/(1+Main!$B$5)^(OptimumBenefits!CH33-OptimumBenefits!$A33))*(VLOOKUP(CH33,'Survival Probability'!$A$3:$F$98,3)/VLOOKUP($A33,'Survival Probability'!$A$3:$F$98,3)))</f>
        <v>10.174207051228885</v>
      </c>
      <c r="CL33" s="228">
        <f t="shared" ca="1" si="31"/>
        <v>1057271.7085418166</v>
      </c>
      <c r="CM33" s="169">
        <f t="shared" si="119"/>
        <v>62</v>
      </c>
      <c r="CN33" s="395">
        <f>IF($B33&lt;=Main!$B$10,0,HLOOKUP(CM33,ReplacementRates!$V$3:$AZ$56,ReplacementRates!$A34-3,1)*IF(Main!$B$29=0,Main!$B$32*$B33,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O33" s="337">
        <f ca="1">CN33*IF($B33=Salary!$B33,Salary!$J33,"")</f>
        <v>103916.86577816545</v>
      </c>
      <c r="CP33" s="338">
        <f ca="1">IF($B33&lt;Main!$B$10,0,(VLOOKUP(CM33,'Survival Probability'!$A$3:$F$98,6)/(1+Main!$B$5)^(OptimumBenefits!CM33-OptimumBenefits!$A33))*(VLOOKUP(CM33,'Survival Probability'!$A$3:$F$98,3)/VLOOKUP($A33,'Survival Probability'!$A$3:$F$98,3)))</f>
        <v>9.3655521046564054</v>
      </c>
      <c r="CQ33" s="228">
        <f t="shared" ca="1" si="33"/>
        <v>973238.82099799463</v>
      </c>
      <c r="CR33" s="169">
        <f t="shared" si="119"/>
        <v>63</v>
      </c>
      <c r="CS33" s="395">
        <f>IF($B33&lt;=Main!$B$10,0,HLOOKUP(CR33,ReplacementRates!$V$3:$AZ$56,ReplacementRates!$A34-3,1)*IF(Main!$B$29=0,Main!$B$32*$B33,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T33" s="337">
        <f ca="1">CS33*IF($B33=Salary!$B33,Salary!$J33,"")</f>
        <v>103916.86577816545</v>
      </c>
      <c r="CU33" s="338">
        <f ca="1">IF($B33&lt;Main!$B$10,0,(VLOOKUP(CR33,'Survival Probability'!$A$3:$F$98,6)/(1+Main!$B$5)^(OptimumBenefits!CR33-OptimumBenefits!$A33))*(VLOOKUP(CR33,'Survival Probability'!$A$3:$F$98,3)/VLOOKUP($A33,'Survival Probability'!$A$3:$F$98,3)))</f>
        <v>8.6129237497046311</v>
      </c>
      <c r="CV33" s="228">
        <f t="shared" ca="1" si="35"/>
        <v>895028.04125562962</v>
      </c>
      <c r="CW33" s="169">
        <f t="shared" si="119"/>
        <v>64</v>
      </c>
      <c r="CX33" s="395">
        <f>IF($B33&lt;=Main!$B$10,0,HLOOKUP(CW33,ReplacementRates!$V$3:$AZ$56,ReplacementRates!$A34-3,1)*IF(Main!$B$29=0,Main!$B$32*$B33,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Y33" s="337">
        <f ca="1">CX33*IF($B33=Salary!$B33,Salary!$J33,"")</f>
        <v>103916.86577816545</v>
      </c>
      <c r="CZ33" s="338">
        <f ca="1">IF($B33&lt;Main!$B$10,0,(VLOOKUP(CW33,'Survival Probability'!$A$3:$F$98,6)/(1+Main!$B$5)^(OptimumBenefits!CW33-OptimumBenefits!$A33))*(VLOOKUP(CW33,'Survival Probability'!$A$3:$F$98,3)/VLOOKUP($A33,'Survival Probability'!$A$3:$F$98,3)))</f>
        <v>7.9126255160897863</v>
      </c>
      <c r="DA33" s="228">
        <f t="shared" ca="1" si="37"/>
        <v>822255.24370838946</v>
      </c>
      <c r="DB33" s="169">
        <f t="shared" si="119"/>
        <v>65</v>
      </c>
      <c r="DC33" s="395">
        <f>IF($B33&lt;=Main!$B$10,0,HLOOKUP(DB33,ReplacementRates!$V$3:$AZ$56,ReplacementRates!$A34-3,1)*IF(Main!$B$29=0,Main!$B$32*$B33,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D33" s="337">
        <f ca="1">DC33*IF($B33=Salary!$B33,Salary!$J33,"")</f>
        <v>103916.86577816545</v>
      </c>
      <c r="DE33" s="338">
        <f ca="1">IF($B33&lt;Main!$B$10,0,(VLOOKUP(DB33,'Survival Probability'!$A$3:$F$98,6)/(1+Main!$B$5)^(OptimumBenefits!DB33-OptimumBenefits!$A33))*(VLOOKUP(DB33,'Survival Probability'!$A$3:$F$98,3)/VLOOKUP($A33,'Survival Probability'!$A$3:$F$98,3)))</f>
        <v>7.2612029164330592</v>
      </c>
      <c r="DF33" s="228">
        <f t="shared" ca="1" si="39"/>
        <v>754561.44885499775</v>
      </c>
      <c r="DG33" s="169">
        <f t="shared" si="119"/>
        <v>66</v>
      </c>
      <c r="DH33" s="395">
        <f>IF($B33&lt;=Main!$B$10,0,HLOOKUP(DG33,ReplacementRates!$V$3:$AZ$56,ReplacementRates!$A34-3,1)*IF(Main!$B$29=0,Main!$B$32*$B33,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I33" s="337">
        <f ca="1">DH33*IF($B33=Salary!$B33,Salary!$J33,"")</f>
        <v>103916.86577816545</v>
      </c>
      <c r="DJ33" s="338">
        <f ca="1">IF($B33&lt;Main!$B$10,0,(VLOOKUP(DG33,'Survival Probability'!$A$3:$F$98,6)/(1+Main!$B$5)^(OptimumBenefits!DG33-OptimumBenefits!$A33))*(VLOOKUP(DG33,'Survival Probability'!$A$3:$F$98,3)/VLOOKUP($A33,'Survival Probability'!$A$3:$F$98,3)))</f>
        <v>6.6554394952393769</v>
      </c>
      <c r="DK33" s="228">
        <f t="shared" ca="1" si="41"/>
        <v>691612.41272149154</v>
      </c>
      <c r="DL33" s="169">
        <f t="shared" si="119"/>
        <v>67</v>
      </c>
      <c r="DM33" s="395">
        <f>IF($B33&lt;=Main!$B$10,0,HLOOKUP(DL33,ReplacementRates!$V$3:$AZ$56,ReplacementRates!$A34-3,1)*IF(Main!$B$29=0,Main!$B$32*$B33,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N33" s="337">
        <f ca="1">DM33*IF($B33=Salary!$B33,Salary!$J33,"")</f>
        <v>103916.86577816545</v>
      </c>
      <c r="DO33" s="338">
        <f ca="1">IF($B33&lt;Main!$B$10,0,(VLOOKUP(DL33,'Survival Probability'!$A$3:$F$98,6)/(1+Main!$B$5)^(OptimumBenefits!DL33-OptimumBenefits!$A33))*(VLOOKUP(DL33,'Survival Probability'!$A$3:$F$98,3)/VLOOKUP($A33,'Survival Probability'!$A$3:$F$98,3)))</f>
        <v>6.0923329671203641</v>
      </c>
      <c r="DP33" s="228">
        <f t="shared" ca="1" si="43"/>
        <v>633096.14722013928</v>
      </c>
      <c r="DQ33" s="169">
        <f t="shared" si="119"/>
        <v>68</v>
      </c>
      <c r="DR33" s="395">
        <f>IF($B33&lt;=Main!$B$10,0,HLOOKUP(DQ33,ReplacementRates!$V$3:$AZ$56,ReplacementRates!$A34-3,1)*IF(Main!$B$29=0,Main!$B$32*$B33,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S33" s="337">
        <f ca="1">DR33*IF($B33=Salary!$B33,Salary!$J33,"")</f>
        <v>103916.86577816545</v>
      </c>
      <c r="DT33" s="338">
        <f ca="1">IF($B33&lt;Main!$B$10,0,(VLOOKUP(DQ33,'Survival Probability'!$A$3:$F$98,6)/(1+Main!$B$5)^(OptimumBenefits!DQ33-OptimumBenefits!$A33))*(VLOOKUP(DQ33,'Survival Probability'!$A$3:$F$98,3)/VLOOKUP($A33,'Survival Probability'!$A$3:$F$98,3)))</f>
        <v>5.5690941353932164</v>
      </c>
      <c r="DU33" s="228">
        <f t="shared" ca="1" si="45"/>
        <v>578722.80777362525</v>
      </c>
      <c r="DV33" s="169">
        <f t="shared" si="119"/>
        <v>69</v>
      </c>
      <c r="DW33" s="395">
        <f>IF($B33&lt;=Main!$B$10,0,HLOOKUP(DV33,ReplacementRates!$V$3:$AZ$56,ReplacementRates!$A34-3,1)*IF(Main!$B$29=0,Main!$B$32*$B33,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X33" s="337">
        <f ca="1">DW33*IF($B33=Salary!$B33,Salary!$J33,"")</f>
        <v>103916.86577816545</v>
      </c>
      <c r="DY33" s="338">
        <f ca="1">IF($B33&lt;Main!$B$10,0,(VLOOKUP(DV33,'Survival Probability'!$A$3:$F$98,6)/(1+Main!$B$5)^(OptimumBenefits!DV33-OptimumBenefits!$A33))*(VLOOKUP(DV33,'Survival Probability'!$A$3:$F$98,3)/VLOOKUP($A33,'Survival Probability'!$A$3:$F$98,3)))</f>
        <v>5.0831273763844065</v>
      </c>
      <c r="DZ33" s="228">
        <f t="shared" ca="1" si="47"/>
        <v>528222.66530505661</v>
      </c>
      <c r="EA33" s="169">
        <f t="shared" si="119"/>
        <v>70</v>
      </c>
      <c r="EB33" s="395">
        <f>IF($B33&lt;=Main!$B$10,0,HLOOKUP(EA33,ReplacementRates!$V$3:$AZ$56,ReplacementRates!$A34-3,1)*IF(Main!$B$29=0,Main!$B$32*$B33,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C33" s="337">
        <f ca="1">EB33*IF($B33=Salary!$B33,Salary!$J33,"")</f>
        <v>103916.86577816545</v>
      </c>
      <c r="ED33" s="338">
        <f ca="1">IF($B33&lt;Main!$B$10,0,(VLOOKUP(EA33,'Survival Probability'!$A$3:$F$98,6)/(1+Main!$B$5)^(OptimumBenefits!EA33-OptimumBenefits!$A33))*(VLOOKUP(EA33,'Survival Probability'!$A$3:$F$98,3)/VLOOKUP($A33,'Survival Probability'!$A$3:$F$98,3)))</f>
        <v>4.6320195683530869</v>
      </c>
      <c r="EE33" s="228">
        <f t="shared" ca="1" si="49"/>
        <v>481344.95576638356</v>
      </c>
      <c r="EF33" s="169">
        <f t="shared" si="119"/>
        <v>71</v>
      </c>
      <c r="EG33" s="395">
        <f>IF($B33&lt;=Main!$B$10,0,HLOOKUP(EF33,ReplacementRates!$V$3:$AZ$56,ReplacementRates!$A34-3,1)*IF(Main!$B$29=0,Main!$B$32*$B33,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H33" s="337">
        <f ca="1">EG33*IF($B33=Salary!$B33,Salary!$J33,"")</f>
        <v>103916.86577816545</v>
      </c>
      <c r="EI33" s="338">
        <f ca="1">IF($B33&lt;Main!$B$10,0,(VLOOKUP(EF33,'Survival Probability'!$A$3:$F$98,6)/(1+Main!$B$5)^(OptimumBenefits!EF33-OptimumBenefits!$A33))*(VLOOKUP(EF33,'Survival Probability'!$A$3:$F$98,3)/VLOOKUP($A33,'Survival Probability'!$A$3:$F$98,3)))</f>
        <v>4.2135287023571157</v>
      </c>
      <c r="EJ33" s="228">
        <f t="shared" ca="1" si="51"/>
        <v>437856.69661529205</v>
      </c>
      <c r="EK33" s="169">
        <f t="shared" si="119"/>
        <v>72</v>
      </c>
      <c r="EL33" s="395">
        <f>IF($B33&lt;=Main!$B$10,0,HLOOKUP(EK33,ReplacementRates!$V$3:$AZ$56,ReplacementRates!$A34-3,1)*IF(Main!$B$29=0,Main!$B$32*$B33,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M33" s="337">
        <f ca="1">EL33*IF($B33=Salary!$B33,Salary!$J33,"")</f>
        <v>103916.86577816545</v>
      </c>
      <c r="EN33" s="338">
        <f ca="1">IF($B33&lt;Main!$B$10,0,(VLOOKUP(EK33,'Survival Probability'!$A$3:$F$98,6)/(1+Main!$B$5)^(OptimumBenefits!EK33-OptimumBenefits!$A33))*(VLOOKUP(EK33,'Survival Probability'!$A$3:$F$98,3)/VLOOKUP($A33,'Survival Probability'!$A$3:$F$98,3)))</f>
        <v>3.8255662094752863</v>
      </c>
      <c r="EO33" s="228">
        <f t="shared" ca="1" si="53"/>
        <v>397540.85031552846</v>
      </c>
      <c r="EP33" s="169">
        <f t="shared" si="120"/>
        <v>73</v>
      </c>
      <c r="EQ33" s="395">
        <f>IF($B33&lt;=Main!$B$10,0,HLOOKUP(EP33,ReplacementRates!$V$3:$AZ$56,ReplacementRates!$A34-3,1)*IF(Main!$B$29=0,Main!$B$32*$B33,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R33" s="337">
        <f ca="1">EQ33*IF($B33=Salary!$B33,Salary!$J33,"")</f>
        <v>103916.86577816545</v>
      </c>
      <c r="ES33" s="338">
        <f ca="1">IF($B33&lt;Main!$B$10,0,(VLOOKUP(EP33,'Survival Probability'!$A$3:$F$98,6)/(1+Main!$B$5)^(OptimumBenefits!EP33-OptimumBenefits!$A33))*(VLOOKUP(EP33,'Survival Probability'!$A$3:$F$98,3)/VLOOKUP($A33,'Survival Probability'!$A$3:$F$98,3)))</f>
        <v>3.4661936669718338</v>
      </c>
      <c r="ET33" s="228">
        <f t="shared" ca="1" si="55"/>
        <v>360195.98205183918</v>
      </c>
      <c r="EU33" s="169">
        <f t="shared" si="120"/>
        <v>74</v>
      </c>
      <c r="EV33" s="395">
        <f>IF($B33&lt;=Main!$B$10,0,HLOOKUP(EU33,ReplacementRates!$V$3:$AZ$56,ReplacementRates!$A34-3,1)*IF(Main!$B$29=0,Main!$B$32*$B33,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W33" s="337">
        <f ca="1">EV33*IF($B33=Salary!$B33,Salary!$J33,"")</f>
        <v>103916.86577816545</v>
      </c>
      <c r="EX33" s="338">
        <f ca="1">IF($B33&lt;Main!$B$10,0,(VLOOKUP(EU33,'Survival Probability'!$A$3:$F$98,6)/(1+Main!$B$5)^(OptimumBenefits!EU33-OptimumBenefits!$A33))*(VLOOKUP(EU33,'Survival Probability'!$A$3:$F$98,3)/VLOOKUP($A33,'Survival Probability'!$A$3:$F$98,3)))</f>
        <v>3.1336031734902465</v>
      </c>
      <c r="EY33" s="228">
        <f t="shared" ca="1" si="57"/>
        <v>325634.22038161923</v>
      </c>
      <c r="EZ33" s="169">
        <f t="shared" si="120"/>
        <v>75</v>
      </c>
      <c r="FA33" s="395">
        <f>IF($B33&lt;=Main!$B$10,0,HLOOKUP(EZ33,ReplacementRates!$V$3:$AZ$56,ReplacementRates!$A34-3,1)*IF(Main!$B$29=0,Main!$B$32*$B33,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B33" s="337">
        <f ca="1">FA33*IF($B33=Salary!$B33,Salary!$J33,"")</f>
        <v>103916.86577816545</v>
      </c>
      <c r="FC33" s="338">
        <f ca="1">IF($B33&lt;Main!$B$10,0,(VLOOKUP(EZ33,'Survival Probability'!$A$3:$F$98,6)/(1+Main!$B$5)^(OptimumBenefits!EZ33-OptimumBenefits!$A33))*(VLOOKUP(EZ33,'Survival Probability'!$A$3:$F$98,3)/VLOOKUP($A33,'Survival Probability'!$A$3:$F$98,3)))</f>
        <v>2.8261140461128766</v>
      </c>
      <c r="FD33" s="228">
        <f t="shared" ca="1" si="59"/>
        <v>293680.9140036999</v>
      </c>
      <c r="FE33" s="169">
        <f t="shared" si="120"/>
        <v>76</v>
      </c>
      <c r="FF33" s="395">
        <f>IF($B33&lt;=Main!$B$10,0,HLOOKUP(FE33,ReplacementRates!$V$3:$AZ$56,ReplacementRates!$A34-3,1)*IF(Main!$B$29=0,Main!$B$32*$B33,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G33" s="337">
        <f ca="1">FF33*IF($B33=Salary!$B33,Salary!$J33,"")</f>
        <v>103916.86577816545</v>
      </c>
      <c r="FH33" s="338">
        <f ca="1">IF($B33&lt;Main!$B$10,0,(VLOOKUP(FE33,'Survival Probability'!$A$3:$F$98,6)/(1+Main!$B$5)^(OptimumBenefits!FE33-OptimumBenefits!$A33))*(VLOOKUP(FE33,'Survival Probability'!$A$3:$F$98,3)/VLOOKUP($A33,'Survival Probability'!$A$3:$F$98,3)))</f>
        <v>2.5421649735453817</v>
      </c>
      <c r="FI33" s="228">
        <f t="shared" ca="1" si="61"/>
        <v>264173.81634186895</v>
      </c>
      <c r="FJ33" s="169">
        <f t="shared" si="120"/>
        <v>77</v>
      </c>
      <c r="FK33" s="395">
        <f>IF($B33&lt;=Main!$B$10,0,HLOOKUP(FJ33,ReplacementRates!$V$3:$AZ$56,ReplacementRates!$A34-3,1)*IF(Main!$B$29=0,Main!$B$32*$B33,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L33" s="337">
        <f ca="1">FK33*IF($B33=Salary!$B33,Salary!$J33,"")</f>
        <v>103916.86577816545</v>
      </c>
      <c r="FM33" s="338">
        <f ca="1">IF($B33&lt;Main!$B$10,0,(VLOOKUP(FJ33,'Survival Probability'!$A$3:$F$98,6)/(1+Main!$B$5)^(OptimumBenefits!FJ33-OptimumBenefits!$A33))*(VLOOKUP(FJ33,'Survival Probability'!$A$3:$F$98,3)/VLOOKUP($A33,'Survival Probability'!$A$3:$F$98,3)))</f>
        <v>2.280292985937439</v>
      </c>
      <c r="FN33" s="228">
        <f t="shared" ca="1" si="63"/>
        <v>236960.90015455295</v>
      </c>
      <c r="FO33" s="169">
        <f t="shared" si="120"/>
        <v>78</v>
      </c>
      <c r="FP33" s="395">
        <f>IF($B33&lt;=Main!$B$10,0,HLOOKUP(FO33,ReplacementRates!$V$3:$AZ$56,ReplacementRates!$A34-3,1)*IF(Main!$B$29=0,Main!$B$32*$B33,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Q33" s="337">
        <f ca="1">FP33*IF($B33=Salary!$B33,Salary!$J33,"")</f>
        <v>103916.86577816545</v>
      </c>
      <c r="FR33" s="338">
        <f ca="1">IF($B33&lt;Main!$B$10,0,(VLOOKUP(FO33,'Survival Probability'!$A$3:$F$98,6)/(1+Main!$B$5)^(OptimumBenefits!FO33-OptimumBenefits!$A33))*(VLOOKUP(FO33,'Survival Probability'!$A$3:$F$98,3)/VLOOKUP($A33,'Survival Probability'!$A$3:$F$98,3)))</f>
        <v>2.0391341236603306</v>
      </c>
      <c r="FS33" s="228">
        <f t="shared" ca="1" si="65"/>
        <v>211900.42703208761</v>
      </c>
      <c r="FT33" s="169">
        <f t="shared" si="120"/>
        <v>79</v>
      </c>
      <c r="FU33" s="395">
        <f>IF($B33&lt;=Main!$B$10,0,HLOOKUP(FT33,ReplacementRates!$V$3:$AZ$56,ReplacementRates!$A34-3,1)*IF(Main!$B$29=0,Main!$B$32*$B33,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V33" s="337">
        <f ca="1">FU33*IF($B33=Salary!$B33,Salary!$J33,"")</f>
        <v>103916.86577816545</v>
      </c>
      <c r="FW33" s="338">
        <f ca="1">IF($B33&lt;Main!$B$10,0,(VLOOKUP(FT33,'Survival Probability'!$A$3:$F$98,6)/(1+Main!$B$5)^(OptimumBenefits!FT33-OptimumBenefits!$A33))*(VLOOKUP(FT33,'Survival Probability'!$A$3:$F$98,3)/VLOOKUP($A33,'Survival Probability'!$A$3:$F$98,3)))</f>
        <v>1.8174169960261857</v>
      </c>
      <c r="FX33" s="228">
        <f t="shared" ca="1" si="67"/>
        <v>188860.27803900978</v>
      </c>
      <c r="FY33" s="169">
        <f t="shared" si="120"/>
        <v>80</v>
      </c>
      <c r="FZ33" s="395">
        <f>IF($B33&lt;=Main!$B$10,0,HLOOKUP(FY33,ReplacementRates!$V$3:$AZ$56,ReplacementRates!$A34-3,1)*IF(Main!$B$29=0,Main!$B$32*$B33,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A33" s="337">
        <f ca="1">FZ33*IF($B33=Salary!$B33,Salary!$J33,"")</f>
        <v>103916.86577816545</v>
      </c>
      <c r="GB33" s="338">
        <f ca="1">IF($B33&lt;Main!$B$10,0,(VLOOKUP(FY33,'Survival Probability'!$A$3:$F$98,6)/(1+Main!$B$5)^(OptimumBenefits!FY33-OptimumBenefits!$A33))*(VLOOKUP(FY33,'Survival Probability'!$A$3:$F$98,3)/VLOOKUP($A33,'Survival Probability'!$A$3:$F$98,3)))</f>
        <v>1.613964222635158</v>
      </c>
      <c r="GC33" s="228">
        <f t="shared" ca="1" si="69"/>
        <v>167718.10349433887</v>
      </c>
      <c r="GD33" s="169">
        <f t="shared" si="120"/>
        <v>81</v>
      </c>
      <c r="GE33" s="395">
        <f>IF($B33&lt;=Main!$B$10,0,HLOOKUP(GD33,ReplacementRates!$V$3:$AZ$56,ReplacementRates!$A34-3,1)*IF(Main!$B$29=0,Main!$B$32*$B33,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F33" s="337">
        <f ca="1">GE33*IF($B33=Salary!$B33,Salary!$J33,"")</f>
        <v>103916.86577816545</v>
      </c>
      <c r="GG33" s="338">
        <f ca="1">IF($B33&lt;Main!$B$10,0,(VLOOKUP(GD33,'Survival Probability'!$A$3:$F$98,6)/(1+Main!$B$5)^(OptimumBenefits!GD33-OptimumBenefits!$A33))*(VLOOKUP(GD33,'Survival Probability'!$A$3:$F$98,3)/VLOOKUP($A33,'Survival Probability'!$A$3:$F$98,3)))</f>
        <v>1.4276673692228712</v>
      </c>
      <c r="GH33" s="228">
        <f t="shared" ca="1" si="71"/>
        <v>148358.71838339968</v>
      </c>
      <c r="GI33" s="169">
        <f t="shared" si="120"/>
        <v>82</v>
      </c>
      <c r="GJ33" s="395">
        <f>IF($B33&lt;=Main!$B$10,0,HLOOKUP(GI33,ReplacementRates!$V$3:$AZ$56,ReplacementRates!$A34-3,1)*IF(Main!$B$29=0,Main!$B$32*$B33,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K33" s="337">
        <f ca="1">GJ33*IF($B33=Salary!$B33,Salary!$J33,"")</f>
        <v>103916.86577816545</v>
      </c>
      <c r="GL33" s="338">
        <f ca="1">IF($B33&lt;Main!$B$10,0,(VLOOKUP(GI33,'Survival Probability'!$A$3:$F$98,6)/(1+Main!$B$5)^(OptimumBenefits!GI33-OptimumBenefits!$A33))*(VLOOKUP(GI33,'Survival Probability'!$A$3:$F$98,3)/VLOOKUP($A33,'Survival Probability'!$A$3:$F$98,3)))</f>
        <v>1.2574852153767351</v>
      </c>
      <c r="GM33" s="228">
        <f t="shared" ca="1" si="73"/>
        <v>130673.92234433164</v>
      </c>
      <c r="GN33" s="384"/>
      <c r="GO33" s="384"/>
      <c r="GP33" s="385"/>
      <c r="GQ33" s="386"/>
      <c r="GR33" s="387"/>
      <c r="GS33" s="384"/>
      <c r="GT33" s="384"/>
      <c r="GU33" s="385"/>
      <c r="GV33" s="386"/>
      <c r="GW33" s="387"/>
      <c r="GX33" s="384"/>
      <c r="GY33" s="384"/>
      <c r="GZ33" s="385"/>
      <c r="HA33" s="386"/>
      <c r="HB33" s="387"/>
      <c r="HC33" s="384"/>
      <c r="HD33" s="384"/>
      <c r="HE33" s="385"/>
      <c r="HF33" s="386"/>
      <c r="HG33" s="387"/>
      <c r="HH33" s="384"/>
      <c r="HI33" s="384"/>
      <c r="HJ33" s="385"/>
      <c r="HK33" s="386"/>
      <c r="HL33" s="387"/>
      <c r="HM33" s="384"/>
      <c r="HN33" s="384"/>
      <c r="HO33" s="385"/>
      <c r="HP33" s="386"/>
      <c r="HQ33" s="387"/>
      <c r="HR33" s="384"/>
      <c r="HS33" s="384"/>
      <c r="HT33" s="385"/>
      <c r="HU33" s="386"/>
      <c r="HV33" s="387"/>
      <c r="HW33" s="384"/>
      <c r="HX33" s="384"/>
      <c r="HY33" s="385"/>
      <c r="HZ33" s="386"/>
      <c r="IA33" s="387"/>
      <c r="IB33" s="384"/>
      <c r="IC33" s="384"/>
      <c r="ID33" s="385"/>
      <c r="IE33" s="386"/>
      <c r="IF33" s="387"/>
      <c r="IG33" s="384"/>
      <c r="IH33" s="384"/>
      <c r="II33" s="385"/>
      <c r="IJ33" s="386"/>
      <c r="IK33" s="387"/>
      <c r="IL33" s="384"/>
      <c r="IM33" s="384"/>
      <c r="IN33" s="385"/>
      <c r="IO33" s="386"/>
      <c r="IP33" s="387"/>
      <c r="IQ33" s="384"/>
      <c r="IR33" s="384"/>
      <c r="IS33" s="385"/>
      <c r="IT33" s="386"/>
      <c r="IU33" s="387"/>
      <c r="IV33" s="384"/>
      <c r="IW33" s="384"/>
      <c r="IX33" s="385"/>
      <c r="IY33" s="386"/>
      <c r="IZ33" s="387"/>
      <c r="JA33" s="384"/>
      <c r="JB33" s="384"/>
      <c r="JC33" s="385"/>
      <c r="JD33" s="386"/>
      <c r="JE33" s="387"/>
      <c r="JF33" s="384"/>
      <c r="JG33" s="384"/>
      <c r="JH33" s="385"/>
      <c r="JI33" s="386"/>
      <c r="JJ33" s="387"/>
      <c r="JK33" s="384"/>
      <c r="JL33" s="384"/>
      <c r="JM33" s="385"/>
      <c r="JN33" s="386"/>
      <c r="JO33" s="387"/>
      <c r="JP33" s="384"/>
      <c r="JQ33" s="384"/>
      <c r="JR33" s="385"/>
      <c r="JS33" s="386"/>
      <c r="JT33" s="387"/>
      <c r="JU33" s="384"/>
      <c r="JV33" s="384"/>
      <c r="JW33" s="385"/>
      <c r="JX33" s="386"/>
      <c r="JY33" s="387"/>
      <c r="JZ33" s="384"/>
      <c r="KA33" s="384"/>
      <c r="KB33" s="385"/>
      <c r="KC33" s="386"/>
      <c r="KD33" s="387"/>
      <c r="KE33" s="384"/>
      <c r="KF33" s="384"/>
      <c r="KG33" s="385"/>
      <c r="KH33" s="386"/>
      <c r="KI33" s="387"/>
    </row>
    <row r="34" spans="1:295">
      <c r="A34" s="172">
        <f t="shared" si="112"/>
        <v>59</v>
      </c>
      <c r="B34" s="172">
        <v>32</v>
      </c>
      <c r="C34" s="383">
        <f t="shared" ref="C34:C57" ca="1" si="125">IF(D34=0,,(INDIRECT(ADDRESS(ROW(D34),COLUMN(P34)+MATCH(MAX(T34,Y34,AD34,AI34,AN34,AS34,AX34,BC34,BH34,BM34,BR34,BW34,CB34,CG34,CL34,CQ34,CV34,DA34,DF34,DK34,DP34,DU34,DZ34,EE34,EJ34,EO34,ET34,EY34,FD34,FI34,FN34,FS34,FX34,GC34,GH34,GM34),P34:GM34,0)-5))))</f>
        <v>60</v>
      </c>
      <c r="D34" s="425">
        <f t="shared" ca="1" si="115"/>
        <v>1330103.5616106505</v>
      </c>
      <c r="E34" s="217">
        <v>897467.22370671667</v>
      </c>
      <c r="F34" s="169">
        <f t="shared" si="113"/>
        <v>45</v>
      </c>
      <c r="G34" s="395">
        <f>IF($B34&lt;=Main!$B$10,0,HLOOKUP(F34,ReplacementRates!$V$3:$AZ$56,ReplacementRates!$A35-3,1)*IF(Main!$B$29=0,Main!$B$32*$B34,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H34" s="337">
        <f ca="1">G34*IF($B34=Salary!$B34,Salary!$J34,"")</f>
        <v>0</v>
      </c>
      <c r="I34" s="338">
        <f ca="1">IF($B34&lt;Main!$B$10,0,(VLOOKUP(F34,'Survival Probability'!$A$3:$F$98,6)/(1+Main!$B$5)^(OptimumBenefits!F34-OptimumBenefits!$A34))*(VLOOKUP(F34,'Survival Probability'!$A$3:$F$98,3)/VLOOKUP($A34,'Survival Probability'!$A$3:$F$98,3)))</f>
        <v>37.369071374848012</v>
      </c>
      <c r="J34" s="228">
        <f t="shared" si="123"/>
        <v>0</v>
      </c>
      <c r="K34" s="169">
        <f t="shared" si="114"/>
        <v>46</v>
      </c>
      <c r="L34" s="395">
        <f>IF($B34&lt;=Main!$B$10,0,HLOOKUP(K34,ReplacementRates!$V$3:$AZ$56,ReplacementRates!$A35-3,1)*IF(Main!$B$29=0,Main!$B$32*$B34,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M34" s="337">
        <f ca="1">L34*IF($B34=Salary!$B34,Salary!$J34,"")</f>
        <v>0</v>
      </c>
      <c r="N34" s="338">
        <f ca="1">IF($B34&lt;Main!$B$10,0,(VLOOKUP(K34,'Survival Probability'!$A$3:$F$98,6)/(1+Main!$B$5)^(OptimumBenefits!K34-OptimumBenefits!$A34))*(VLOOKUP(K34,'Survival Probability'!$A$3:$F$98,3)/VLOOKUP($A34,'Survival Probability'!$A$3:$F$98,3)))</f>
        <v>34.732962369102431</v>
      </c>
      <c r="O34" s="228">
        <f t="shared" si="124"/>
        <v>0</v>
      </c>
      <c r="P34" s="169">
        <f t="shared" si="118"/>
        <v>47</v>
      </c>
      <c r="Q34" s="395">
        <f>IF($B34&lt;=Main!$B$10,0,HLOOKUP(P34,ReplacementRates!$V$3:$AZ$56,ReplacementRates!$A35-3,1)*IF(Main!$B$29=0,Main!$B$32*$B34,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R34" s="337">
        <f ca="1">Q34*IF($B34=Salary!$B34,Salary!$J34,"")</f>
        <v>0</v>
      </c>
      <c r="S34" s="338">
        <f ca="1">IF($B34&lt;Main!$B$10,0,(VLOOKUP(P34,'Survival Probability'!$A$3:$F$98,6)/(1+Main!$B$5)^(OptimumBenefits!P34-OptimumBenefits!$A34))*(VLOOKUP(P34,'Survival Probability'!$A$3:$F$98,3)/VLOOKUP($A34,'Survival Probability'!$A$3:$F$98,3)))</f>
        <v>32.270956457763774</v>
      </c>
      <c r="T34" s="228">
        <f t="shared" si="3"/>
        <v>0</v>
      </c>
      <c r="U34" s="169">
        <f t="shared" si="118"/>
        <v>48</v>
      </c>
      <c r="V34" s="395">
        <f>IF($B34&lt;=Main!$B$10,0,HLOOKUP(U34,ReplacementRates!$V$3:$AZ$56,ReplacementRates!$A35-3,1)*IF(Main!$B$29=0,Main!$B$32*$B34,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W34" s="337">
        <f ca="1">V34*IF($B34=Salary!$B34,Salary!$J34,"")</f>
        <v>0</v>
      </c>
      <c r="X34" s="338">
        <f ca="1">IF($B34&lt;Main!$B$10,0,(VLOOKUP(U34,'Survival Probability'!$A$3:$F$98,6)/(1+Main!$B$5)^(OptimumBenefits!U34-OptimumBenefits!$A34))*(VLOOKUP(U34,'Survival Probability'!$A$3:$F$98,3)/VLOOKUP($A34,'Survival Probability'!$A$3:$F$98,3)))</f>
        <v>29.971623533529684</v>
      </c>
      <c r="Y34" s="228">
        <f t="shared" si="5"/>
        <v>0</v>
      </c>
      <c r="Z34" s="169">
        <f t="shared" si="118"/>
        <v>49</v>
      </c>
      <c r="AA34" s="395">
        <f>IF($B34&lt;=Main!$B$10,0,HLOOKUP(Z34,ReplacementRates!$V$3:$AZ$56,ReplacementRates!$A35-3,1)*IF(Main!$B$29=0,Main!$B$32*$B34,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B34" s="337">
        <f ca="1">AA34*IF($B34=Salary!$B34,Salary!$J34,"")</f>
        <v>0</v>
      </c>
      <c r="AC34" s="338">
        <f ca="1">IF($B34&lt;Main!$B$10,0,(VLOOKUP(Z34,'Survival Probability'!$A$3:$F$98,6)/(1+Main!$B$5)^(OptimumBenefits!Z34-OptimumBenefits!$A34))*(VLOOKUP(Z34,'Survival Probability'!$A$3:$F$98,3)/VLOOKUP($A34,'Survival Probability'!$A$3:$F$98,3)))</f>
        <v>27.824281504580025</v>
      </c>
      <c r="AD34" s="228">
        <f t="shared" si="7"/>
        <v>0</v>
      </c>
      <c r="AE34" s="169">
        <f t="shared" si="118"/>
        <v>50</v>
      </c>
      <c r="AF34" s="395">
        <f>IF($B34&lt;=Main!$B$10,0,HLOOKUP(AE34,ReplacementRates!$V$3:$AZ$56,ReplacementRates!$A35-3,1)*IF(Main!$B$29=0,Main!$B$32*$B34,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G34" s="337">
        <f ca="1">AF34*IF($B34=Salary!$B34,Salary!$J34,"")</f>
        <v>0</v>
      </c>
      <c r="AH34" s="338">
        <f ca="1">IF($B34&lt;Main!$B$10,0,(VLOOKUP(AE34,'Survival Probability'!$A$3:$F$98,6)/(1+Main!$B$5)^(OptimumBenefits!AE34-OptimumBenefits!$A34))*(VLOOKUP(AE34,'Survival Probability'!$A$3:$F$98,3)/VLOOKUP($A34,'Survival Probability'!$A$3:$F$98,3)))</f>
        <v>25.818962522814942</v>
      </c>
      <c r="AI34" s="228">
        <f t="shared" si="9"/>
        <v>0</v>
      </c>
      <c r="AJ34" s="169">
        <f t="shared" si="118"/>
        <v>51</v>
      </c>
      <c r="AK34" s="395">
        <f>IF($B34&lt;=Main!$B$10,0,HLOOKUP(AJ34,ReplacementRates!$V$3:$AZ$56,ReplacementRates!$A35-3,1)*IF(Main!$B$29=0,Main!$B$32*$B34,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L34" s="337">
        <f ca="1">AK34*IF($B34=Salary!$B34,Salary!$J34,"")</f>
        <v>0</v>
      </c>
      <c r="AM34" s="338">
        <f ca="1">IF($B34&lt;Main!$B$10,0,(VLOOKUP(AJ34,'Survival Probability'!$A$3:$F$98,6)/(1+Main!$B$5)^(OptimumBenefits!AJ34-OptimumBenefits!$A34))*(VLOOKUP(AJ34,'Survival Probability'!$A$3:$F$98,3)/VLOOKUP($A34,'Survival Probability'!$A$3:$F$98,3)))</f>
        <v>23.946356950739492</v>
      </c>
      <c r="AN34" s="228">
        <f t="shared" si="11"/>
        <v>0</v>
      </c>
      <c r="AO34" s="169">
        <f t="shared" si="118"/>
        <v>52</v>
      </c>
      <c r="AP34" s="395">
        <f>IF($B34&lt;=Main!$B$10,0,HLOOKUP(AO34,ReplacementRates!$V$3:$AZ$56,ReplacementRates!$A35-3,1)*IF(Main!$B$29=0,Main!$B$32*$B34,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Q34" s="337">
        <f ca="1">AP34*IF($B34=Salary!$B34,Salary!$J34,"")</f>
        <v>0</v>
      </c>
      <c r="AR34" s="338">
        <f ca="1">IF($B34&lt;Main!$B$10,0,(VLOOKUP(AO34,'Survival Probability'!$A$3:$F$98,6)/(1+Main!$B$5)^(OptimumBenefits!AO34-OptimumBenefits!$A34))*(VLOOKUP(AO34,'Survival Probability'!$A$3:$F$98,3)/VLOOKUP($A34,'Survival Probability'!$A$3:$F$98,3)))</f>
        <v>22.198963309803187</v>
      </c>
      <c r="AS34" s="228">
        <f t="shared" si="13"/>
        <v>0</v>
      </c>
      <c r="AT34" s="169">
        <f t="shared" si="118"/>
        <v>53</v>
      </c>
      <c r="AU34" s="395">
        <f>IF($B34&lt;=Main!$B$10,0,HLOOKUP(AT34,ReplacementRates!$V$3:$AZ$56,ReplacementRates!$A35-3,1)*IF(Main!$B$29=0,Main!$B$32*$B34,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V34" s="337">
        <f ca="1">AU34*IF($B34=Salary!$B34,Salary!$J34,"")</f>
        <v>0</v>
      </c>
      <c r="AW34" s="338">
        <f ca="1">IF($B34&lt;Main!$B$10,0,(VLOOKUP(AT34,'Survival Probability'!$A$3:$F$98,6)/(1+Main!$B$5)^(OptimumBenefits!AT34-OptimumBenefits!$A34))*(VLOOKUP(AT34,'Survival Probability'!$A$3:$F$98,3)/VLOOKUP($A34,'Survival Probability'!$A$3:$F$98,3)))</f>
        <v>20.568563119873389</v>
      </c>
      <c r="AX34" s="228">
        <f t="shared" si="15"/>
        <v>0</v>
      </c>
      <c r="AY34" s="169">
        <f t="shared" si="118"/>
        <v>54</v>
      </c>
      <c r="AZ34" s="395">
        <f>IF($B34&lt;=Main!$B$10,0,HLOOKUP(AY34,ReplacementRates!$V$3:$AZ$56,ReplacementRates!$A35-3,1)*IF(Main!$B$29=0,Main!$B$32*$B34,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A34" s="337">
        <f ca="1">AZ34*IF($B34=Salary!$B34,Salary!$J34,"")</f>
        <v>0</v>
      </c>
      <c r="BB34" s="338">
        <f ca="1">IF($B34&lt;Main!$B$10,0,(VLOOKUP(AY34,'Survival Probability'!$A$3:$F$98,6)/(1+Main!$B$5)^(OptimumBenefits!AY34-OptimumBenefits!$A34))*(VLOOKUP(AY34,'Survival Probability'!$A$3:$F$98,3)/VLOOKUP($A34,'Survival Probability'!$A$3:$F$98,3)))</f>
        <v>19.047485788127972</v>
      </c>
      <c r="BC34" s="228">
        <f t="shared" si="17"/>
        <v>0</v>
      </c>
      <c r="BD34" s="169">
        <f t="shared" si="118"/>
        <v>55</v>
      </c>
      <c r="BE34" s="395">
        <f>IF($B34&lt;=Main!$B$10,0,HLOOKUP(BD34,ReplacementRates!$V$3:$AZ$56,ReplacementRates!$A35-3,1)*IF(Main!$B$29=0,Main!$B$32*$B34,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F34" s="337">
        <f ca="1">BE34*IF($B34=Salary!$B34,Salary!$J34,"")</f>
        <v>0</v>
      </c>
      <c r="BG34" s="338">
        <f ca="1">IF($B34&lt;Main!$B$10,0,(VLOOKUP(BD34,'Survival Probability'!$A$3:$F$98,6)/(1+Main!$B$5)^(OptimumBenefits!BD34-OptimumBenefits!$A34))*(VLOOKUP(BD34,'Survival Probability'!$A$3:$F$98,3)/VLOOKUP($A34,'Survival Probability'!$A$3:$F$98,3)))</f>
        <v>17.628569531312841</v>
      </c>
      <c r="BH34" s="228">
        <f t="shared" si="19"/>
        <v>0</v>
      </c>
      <c r="BI34" s="169">
        <f t="shared" si="118"/>
        <v>56</v>
      </c>
      <c r="BJ34" s="395">
        <f>IF($B34&lt;=Main!$B$10,0,HLOOKUP(BI34,ReplacementRates!$V$3:$AZ$56,ReplacementRates!$A35-3,1)*IF(Main!$B$29=0,Main!$B$32*$B34,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K34" s="337">
        <f ca="1">BJ34*IF($B34=Salary!$B34,Salary!$J34,"")</f>
        <v>0</v>
      </c>
      <c r="BL34" s="338">
        <f ca="1">IF($B34&lt;Main!$B$10,0,(VLOOKUP(BI34,'Survival Probability'!$A$3:$F$98,6)/(1+Main!$B$5)^(OptimumBenefits!BI34-OptimumBenefits!$A34))*(VLOOKUP(BI34,'Survival Probability'!$A$3:$F$98,3)/VLOOKUP($A34,'Survival Probability'!$A$3:$F$98,3)))</f>
        <v>16.305132230510768</v>
      </c>
      <c r="BM34" s="228">
        <f t="shared" si="21"/>
        <v>0</v>
      </c>
      <c r="BN34" s="169">
        <f t="shared" si="118"/>
        <v>57</v>
      </c>
      <c r="BO34" s="395">
        <f>IF($B34&lt;=Main!$B$10,0,HLOOKUP(BN34,ReplacementRates!$V$3:$AZ$56,ReplacementRates!$A35-3,1)*IF(Main!$B$29=0,Main!$B$32*$B34,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P34" s="337">
        <f ca="1">BO34*IF($B34=Salary!$B34,Salary!$J34,"")</f>
        <v>0</v>
      </c>
      <c r="BQ34" s="338">
        <f ca="1">IF($B34&lt;Main!$B$10,0,(VLOOKUP(BN34,'Survival Probability'!$A$3:$F$98,6)/(1+Main!$B$5)^(OptimumBenefits!BN34-OptimumBenefits!$A34))*(VLOOKUP(BN34,'Survival Probability'!$A$3:$F$98,3)/VLOOKUP($A34,'Survival Probability'!$A$3:$F$98,3)))</f>
        <v>15.070931082751159</v>
      </c>
      <c r="BR34" s="228">
        <f t="shared" si="23"/>
        <v>0</v>
      </c>
      <c r="BS34" s="169">
        <f t="shared" si="118"/>
        <v>58</v>
      </c>
      <c r="BT34" s="395">
        <f>IF($B34&lt;=Main!$B$10,0,HLOOKUP(BS34,ReplacementRates!$V$3:$AZ$56,ReplacementRates!$A35-3,1)*IF(Main!$B$29=0,Main!$B$32*$B34,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U34" s="337">
        <f ca="1">BT34*IF($B34=Salary!$B34,Salary!$J34,"")</f>
        <v>0</v>
      </c>
      <c r="BV34" s="338">
        <f ca="1">IF($B34&lt;Main!$B$10,0,(VLOOKUP(BS34,'Survival Probability'!$A$3:$F$98,6)/(1+Main!$B$5)^(OptimumBenefits!BS34-OptimumBenefits!$A34))*(VLOOKUP(BS34,'Survival Probability'!$A$3:$F$98,3)/VLOOKUP($A34,'Survival Probability'!$A$3:$F$98,3)))</f>
        <v>13.920134387077661</v>
      </c>
      <c r="BW34" s="228">
        <f t="shared" si="25"/>
        <v>0</v>
      </c>
      <c r="BX34" s="169">
        <f t="shared" si="118"/>
        <v>59</v>
      </c>
      <c r="BY34" s="395">
        <f>IF($B34&lt;=Main!$B$10,0,HLOOKUP(BX34,ReplacementRates!$V$3:$AZ$56,ReplacementRates!$A35-3,1)*IF(Main!$B$29=0,Main!$B$32*$B34,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Z34" s="337">
        <f ca="1">BY34*IF($B34=Salary!$B34,Salary!$J34,"")</f>
        <v>0</v>
      </c>
      <c r="CA34" s="338">
        <f ca="1">IF($B34&lt;Main!$B$10,0,(VLOOKUP(BX34,'Survival Probability'!$A$3:$F$98,6)/(1+Main!$B$5)^(OptimumBenefits!BX34-OptimumBenefits!$A34))*(VLOOKUP(BX34,'Survival Probability'!$A$3:$F$98,3)/VLOOKUP($A34,'Survival Probability'!$A$3:$F$98,3)))</f>
        <v>12.847286847299671</v>
      </c>
      <c r="CB34" s="228">
        <f t="shared" ca="1" si="27"/>
        <v>0</v>
      </c>
      <c r="CC34" s="169">
        <f t="shared" si="119"/>
        <v>60</v>
      </c>
      <c r="CD34" s="395">
        <f>IF($B34&lt;=Main!$B$10,0,HLOOKUP(CC34,ReplacementRates!$V$3:$AZ$56,ReplacementRates!$A35-3,1)*IF(Main!$B$29=0,Main!$B$32*$B34,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E34" s="337">
        <f ca="1">CD34*IF($B34=Salary!$B34,Salary!$J34,"")</f>
        <v>112270.7315822119</v>
      </c>
      <c r="CF34" s="338">
        <f ca="1">IF($B34&lt;Main!$B$10,0,(VLOOKUP(CC34,'Survival Probability'!$A$3:$F$98,6)/(1+Main!$B$5)^(OptimumBenefits!CC34-OptimumBenefits!$A34))*(VLOOKUP(CC34,'Survival Probability'!$A$3:$F$98,3)/VLOOKUP($A34,'Survival Probability'!$A$3:$F$98,3)))</f>
        <v>11.847286847299669</v>
      </c>
      <c r="CG34" s="228">
        <f t="shared" ca="1" si="29"/>
        <v>1330103.5616106505</v>
      </c>
      <c r="CH34" s="169">
        <f t="shared" si="119"/>
        <v>61</v>
      </c>
      <c r="CI34" s="395">
        <f>IF($B34&lt;=Main!$B$10,0,HLOOKUP(CH34,ReplacementRates!$V$3:$AZ$56,ReplacementRates!$A35-3,1)*IF(Main!$B$29=0,Main!$B$32*$B34,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J34" s="337">
        <f ca="1">CI34*IF($B34=Salary!$B34,Salary!$J34,"")</f>
        <v>112270.7315822119</v>
      </c>
      <c r="CK34" s="338">
        <f ca="1">IF($B34&lt;Main!$B$10,0,(VLOOKUP(CH34,'Survival Probability'!$A$3:$F$98,6)/(1+Main!$B$5)^(OptimumBenefits!CH34-OptimumBenefits!$A34))*(VLOOKUP(CH34,'Survival Probability'!$A$3:$F$98,3)/VLOOKUP($A34,'Survival Probability'!$A$3:$F$98,3)))</f>
        <v>10.915373004102797</v>
      </c>
      <c r="CL34" s="228">
        <f t="shared" ca="1" si="31"/>
        <v>1225476.9126633471</v>
      </c>
      <c r="CM34" s="169">
        <f t="shared" si="119"/>
        <v>62</v>
      </c>
      <c r="CN34" s="395">
        <f>IF($B34&lt;=Main!$B$10,0,HLOOKUP(CM34,ReplacementRates!$V$3:$AZ$56,ReplacementRates!$A35-3,1)*IF(Main!$B$29=0,Main!$B$32*$B34,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O34" s="337">
        <f ca="1">CN34*IF($B34=Salary!$B34,Salary!$J34,"")</f>
        <v>112270.7315822119</v>
      </c>
      <c r="CP34" s="338">
        <f ca="1">IF($B34&lt;Main!$B$10,0,(VLOOKUP(CM34,'Survival Probability'!$A$3:$F$98,6)/(1+Main!$B$5)^(OptimumBenefits!CM34-OptimumBenefits!$A34))*(VLOOKUP(CM34,'Survival Probability'!$A$3:$F$98,3)/VLOOKUP($A34,'Survival Probability'!$A$3:$F$98,3)))</f>
        <v>10.047809534143209</v>
      </c>
      <c r="CQ34" s="228">
        <f t="shared" ca="1" si="33"/>
        <v>1128074.9271969819</v>
      </c>
      <c r="CR34" s="169">
        <f t="shared" si="119"/>
        <v>63</v>
      </c>
      <c r="CS34" s="395">
        <f>IF($B34&lt;=Main!$B$10,0,HLOOKUP(CR34,ReplacementRates!$V$3:$AZ$56,ReplacementRates!$A35-3,1)*IF(Main!$B$29=0,Main!$B$32*$B34,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T34" s="337">
        <f ca="1">CS34*IF($B34=Salary!$B34,Salary!$J34,"")</f>
        <v>112270.7315822119</v>
      </c>
      <c r="CU34" s="338">
        <f ca="1">IF($B34&lt;Main!$B$10,0,(VLOOKUP(CR34,'Survival Probability'!$A$3:$F$98,6)/(1+Main!$B$5)^(OptimumBenefits!CR34-OptimumBenefits!$A34))*(VLOOKUP(CR34,'Survival Probability'!$A$3:$F$98,3)/VLOOKUP($A34,'Survival Probability'!$A$3:$F$98,3)))</f>
        <v>9.2403540551660424</v>
      </c>
      <c r="CV34" s="228">
        <f t="shared" ca="1" si="35"/>
        <v>1037421.3098521499</v>
      </c>
      <c r="CW34" s="169">
        <f t="shared" si="119"/>
        <v>64</v>
      </c>
      <c r="CX34" s="395">
        <f>IF($B34&lt;=Main!$B$10,0,HLOOKUP(CW34,ReplacementRates!$V$3:$AZ$56,ReplacementRates!$A35-3,1)*IF(Main!$B$29=0,Main!$B$32*$B34,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Y34" s="337">
        <f ca="1">CX34*IF($B34=Salary!$B34,Salary!$J34,"")</f>
        <v>112270.7315822119</v>
      </c>
      <c r="CZ34" s="338">
        <f ca="1">IF($B34&lt;Main!$B$10,0,(VLOOKUP(CW34,'Survival Probability'!$A$3:$F$98,6)/(1+Main!$B$5)^(OptimumBenefits!CW34-OptimumBenefits!$A34))*(VLOOKUP(CW34,'Survival Probability'!$A$3:$F$98,3)/VLOOKUP($A34,'Survival Probability'!$A$3:$F$98,3)))</f>
        <v>8.4890408181214809</v>
      </c>
      <c r="DA34" s="228">
        <f t="shared" ca="1" si="37"/>
        <v>953070.82308175729</v>
      </c>
      <c r="DB34" s="169">
        <f t="shared" si="119"/>
        <v>65</v>
      </c>
      <c r="DC34" s="395">
        <f>IF($B34&lt;=Main!$B$10,0,HLOOKUP(DB34,ReplacementRates!$V$3:$AZ$56,ReplacementRates!$A35-3,1)*IF(Main!$B$29=0,Main!$B$32*$B34,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D34" s="337">
        <f ca="1">DC34*IF($B34=Salary!$B34,Salary!$J34,"")</f>
        <v>112270.7315822119</v>
      </c>
      <c r="DE34" s="338">
        <f ca="1">IF($B34&lt;Main!$B$10,0,(VLOOKUP(DB34,'Survival Probability'!$A$3:$F$98,6)/(1+Main!$B$5)^(OptimumBenefits!DB34-OptimumBenefits!$A34))*(VLOOKUP(DB34,'Survival Probability'!$A$3:$F$98,3)/VLOOKUP($A34,'Survival Probability'!$A$3:$F$98,3)))</f>
        <v>7.7901636847239795</v>
      </c>
      <c r="DF34" s="228">
        <f t="shared" ca="1" si="39"/>
        <v>874607.37602914067</v>
      </c>
      <c r="DG34" s="169">
        <f t="shared" si="119"/>
        <v>66</v>
      </c>
      <c r="DH34" s="395">
        <f>IF($B34&lt;=Main!$B$10,0,HLOOKUP(DG34,ReplacementRates!$V$3:$AZ$56,ReplacementRates!$A35-3,1)*IF(Main!$B$29=0,Main!$B$32*$B34,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I34" s="337">
        <f ca="1">DH34*IF($B34=Salary!$B34,Salary!$J34,"")</f>
        <v>112270.7315822119</v>
      </c>
      <c r="DJ34" s="338">
        <f ca="1">IF($B34&lt;Main!$B$10,0,(VLOOKUP(DG34,'Survival Probability'!$A$3:$F$98,6)/(1+Main!$B$5)^(OptimumBenefits!DG34-OptimumBenefits!$A34))*(VLOOKUP(DG34,'Survival Probability'!$A$3:$F$98,3)/VLOOKUP($A34,'Survival Probability'!$A$3:$F$98,3)))</f>
        <v>7.1402718886088365</v>
      </c>
      <c r="DK34" s="228">
        <f t="shared" ca="1" si="41"/>
        <v>801643.54863001592</v>
      </c>
      <c r="DL34" s="169">
        <f t="shared" si="119"/>
        <v>67</v>
      </c>
      <c r="DM34" s="395">
        <f>IF($B34&lt;=Main!$B$10,0,HLOOKUP(DL34,ReplacementRates!$V$3:$AZ$56,ReplacementRates!$A35-3,1)*IF(Main!$B$29=0,Main!$B$32*$B34,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N34" s="337">
        <f ca="1">DM34*IF($B34=Salary!$B34,Salary!$J34,"")</f>
        <v>112270.7315822119</v>
      </c>
      <c r="DO34" s="338">
        <f ca="1">IF($B34&lt;Main!$B$10,0,(VLOOKUP(DL34,'Survival Probability'!$A$3:$F$98,6)/(1+Main!$B$5)^(OptimumBenefits!DL34-OptimumBenefits!$A34))*(VLOOKUP(DL34,'Survival Probability'!$A$3:$F$98,3)/VLOOKUP($A34,'Survival Probability'!$A$3:$F$98,3)))</f>
        <v>6.5361444352834299</v>
      </c>
      <c r="DP34" s="228">
        <f t="shared" ca="1" si="43"/>
        <v>733817.71747627389</v>
      </c>
      <c r="DQ34" s="169">
        <f t="shared" si="119"/>
        <v>68</v>
      </c>
      <c r="DR34" s="395">
        <f>IF($B34&lt;=Main!$B$10,0,HLOOKUP(DQ34,ReplacementRates!$V$3:$AZ$56,ReplacementRates!$A35-3,1)*IF(Main!$B$29=0,Main!$B$32*$B34,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S34" s="337">
        <f ca="1">DR34*IF($B34=Salary!$B34,Salary!$J34,"")</f>
        <v>112270.7315822119</v>
      </c>
      <c r="DT34" s="338">
        <f ca="1">IF($B34&lt;Main!$B$10,0,(VLOOKUP(DQ34,'Survival Probability'!$A$3:$F$98,6)/(1+Main!$B$5)^(OptimumBenefits!DQ34-OptimumBenefits!$A34))*(VLOOKUP(DQ34,'Survival Probability'!$A$3:$F$98,3)/VLOOKUP($A34,'Survival Probability'!$A$3:$F$98,3)))</f>
        <v>5.9747889419486482</v>
      </c>
      <c r="DU34" s="228">
        <f t="shared" ca="1" si="45"/>
        <v>670793.92556188453</v>
      </c>
      <c r="DV34" s="169">
        <f t="shared" si="119"/>
        <v>69</v>
      </c>
      <c r="DW34" s="395">
        <f>IF($B34&lt;=Main!$B$10,0,HLOOKUP(DV34,ReplacementRates!$V$3:$AZ$56,ReplacementRates!$A35-3,1)*IF(Main!$B$29=0,Main!$B$32*$B34,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X34" s="337">
        <f ca="1">DW34*IF($B34=Salary!$B34,Salary!$J34,"")</f>
        <v>112270.7315822119</v>
      </c>
      <c r="DY34" s="338">
        <f ca="1">IF($B34&lt;Main!$B$10,0,(VLOOKUP(DV34,'Survival Probability'!$A$3:$F$98,6)/(1+Main!$B$5)^(OptimumBenefits!DV34-OptimumBenefits!$A34))*(VLOOKUP(DV34,'Survival Probability'!$A$3:$F$98,3)/VLOOKUP($A34,'Survival Probability'!$A$3:$F$98,3)))</f>
        <v>5.4534207001321633</v>
      </c>
      <c r="DZ34" s="228">
        <f t="shared" ca="1" si="47"/>
        <v>612259.53162941616</v>
      </c>
      <c r="EA34" s="169">
        <f t="shared" si="119"/>
        <v>70</v>
      </c>
      <c r="EB34" s="395">
        <f>IF($B34&lt;=Main!$B$10,0,HLOOKUP(EA34,ReplacementRates!$V$3:$AZ$56,ReplacementRates!$A35-3,1)*IF(Main!$B$29=0,Main!$B$32*$B34,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C34" s="337">
        <f ca="1">EB34*IF($B34=Salary!$B34,Salary!$J34,"")</f>
        <v>112270.7315822119</v>
      </c>
      <c r="ED34" s="338">
        <f ca="1">IF($B34&lt;Main!$B$10,0,(VLOOKUP(EA34,'Survival Probability'!$A$3:$F$98,6)/(1+Main!$B$5)^(OptimumBenefits!EA34-OptimumBenefits!$A34))*(VLOOKUP(EA34,'Survival Probability'!$A$3:$F$98,3)/VLOOKUP($A34,'Survival Probability'!$A$3:$F$98,3)))</f>
        <v>4.9694507981111196</v>
      </c>
      <c r="EE34" s="228">
        <f t="shared" ca="1" si="49"/>
        <v>557923.87666574214</v>
      </c>
      <c r="EF34" s="169">
        <f t="shared" si="119"/>
        <v>71</v>
      </c>
      <c r="EG34" s="395">
        <f>IF($B34&lt;=Main!$B$10,0,HLOOKUP(EF34,ReplacementRates!$V$3:$AZ$56,ReplacementRates!$A35-3,1)*IF(Main!$B$29=0,Main!$B$32*$B34,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H34" s="337">
        <f ca="1">EG34*IF($B34=Salary!$B34,Salary!$J34,"")</f>
        <v>112270.7315822119</v>
      </c>
      <c r="EI34" s="338">
        <f ca="1">IF($B34&lt;Main!$B$10,0,(VLOOKUP(EF34,'Survival Probability'!$A$3:$F$98,6)/(1+Main!$B$5)^(OptimumBenefits!EF34-OptimumBenefits!$A34))*(VLOOKUP(EF34,'Survival Probability'!$A$3:$F$98,3)/VLOOKUP($A34,'Survival Probability'!$A$3:$F$98,3)))</f>
        <v>4.5204739021077813</v>
      </c>
      <c r="EJ34" s="228">
        <f t="shared" ca="1" si="51"/>
        <v>507516.91208793677</v>
      </c>
      <c r="EK34" s="169">
        <f t="shared" si="119"/>
        <v>72</v>
      </c>
      <c r="EL34" s="395">
        <f>IF($B34&lt;=Main!$B$10,0,HLOOKUP(EK34,ReplacementRates!$V$3:$AZ$56,ReplacementRates!$A35-3,1)*IF(Main!$B$29=0,Main!$B$32*$B34,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M34" s="337">
        <f ca="1">EL34*IF($B34=Salary!$B34,Salary!$J34,"")</f>
        <v>112270.7315822119</v>
      </c>
      <c r="EN34" s="338">
        <f ca="1">IF($B34&lt;Main!$B$10,0,(VLOOKUP(EK34,'Survival Probability'!$A$3:$F$98,6)/(1+Main!$B$5)^(OptimumBenefits!EK34-OptimumBenefits!$A34))*(VLOOKUP(EK34,'Survival Probability'!$A$3:$F$98,3)/VLOOKUP($A34,'Survival Probability'!$A$3:$F$98,3)))</f>
        <v>4.1042492960933732</v>
      </c>
      <c r="EO34" s="228">
        <f t="shared" ca="1" si="53"/>
        <v>460787.07106818125</v>
      </c>
      <c r="EP34" s="169">
        <f t="shared" si="120"/>
        <v>73</v>
      </c>
      <c r="EQ34" s="395">
        <f>IF($B34&lt;=Main!$B$10,0,HLOOKUP(EP34,ReplacementRates!$V$3:$AZ$56,ReplacementRates!$A35-3,1)*IF(Main!$B$29=0,Main!$B$32*$B34,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R34" s="337">
        <f ca="1">EQ34*IF($B34=Salary!$B34,Salary!$J34,"")</f>
        <v>112270.7315822119</v>
      </c>
      <c r="ES34" s="338">
        <f ca="1">IF($B34&lt;Main!$B$10,0,(VLOOKUP(EP34,'Survival Probability'!$A$3:$F$98,6)/(1+Main!$B$5)^(OptimumBenefits!EP34-OptimumBenefits!$A34))*(VLOOKUP(EP34,'Survival Probability'!$A$3:$F$98,3)/VLOOKUP($A34,'Survival Probability'!$A$3:$F$98,3)))</f>
        <v>3.7186973480047842</v>
      </c>
      <c r="ET34" s="228">
        <f t="shared" ca="1" si="55"/>
        <v>417500.87179332838</v>
      </c>
      <c r="EU34" s="169">
        <f t="shared" si="120"/>
        <v>74</v>
      </c>
      <c r="EV34" s="395">
        <f>IF($B34&lt;=Main!$B$10,0,HLOOKUP(EU34,ReplacementRates!$V$3:$AZ$56,ReplacementRates!$A35-3,1)*IF(Main!$B$29=0,Main!$B$32*$B34,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W34" s="337">
        <f ca="1">EV34*IF($B34=Salary!$B34,Salary!$J34,"")</f>
        <v>112270.7315822119</v>
      </c>
      <c r="EX34" s="338">
        <f ca="1">IF($B34&lt;Main!$B$10,0,(VLOOKUP(EU34,'Survival Probability'!$A$3:$F$98,6)/(1+Main!$B$5)^(OptimumBenefits!EU34-OptimumBenefits!$A34))*(VLOOKUP(EU34,'Survival Probability'!$A$3:$F$98,3)/VLOOKUP($A34,'Survival Probability'!$A$3:$F$98,3)))</f>
        <v>3.3618784553195153</v>
      </c>
      <c r="EY34" s="228">
        <f t="shared" ca="1" si="57"/>
        <v>377440.55366919847</v>
      </c>
      <c r="EZ34" s="169">
        <f t="shared" si="120"/>
        <v>75</v>
      </c>
      <c r="FA34" s="395">
        <f>IF($B34&lt;=Main!$B$10,0,HLOOKUP(EZ34,ReplacementRates!$V$3:$AZ$56,ReplacementRates!$A35-3,1)*IF(Main!$B$29=0,Main!$B$32*$B34,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B34" s="337">
        <f ca="1">FA34*IF($B34=Salary!$B34,Salary!$J34,"")</f>
        <v>112270.7315822119</v>
      </c>
      <c r="FC34" s="338">
        <f ca="1">IF($B34&lt;Main!$B$10,0,(VLOOKUP(EZ34,'Survival Probability'!$A$3:$F$98,6)/(1+Main!$B$5)^(OptimumBenefits!EZ34-OptimumBenefits!$A34))*(VLOOKUP(EZ34,'Survival Probability'!$A$3:$F$98,3)/VLOOKUP($A34,'Survival Probability'!$A$3:$F$98,3)))</f>
        <v>3.0319895015042229</v>
      </c>
      <c r="FD34" s="228">
        <f t="shared" ca="1" si="59"/>
        <v>340403.67948346504</v>
      </c>
      <c r="FE34" s="169">
        <f t="shared" si="120"/>
        <v>76</v>
      </c>
      <c r="FF34" s="395">
        <f>IF($B34&lt;=Main!$B$10,0,HLOOKUP(FE34,ReplacementRates!$V$3:$AZ$56,ReplacementRates!$A35-3,1)*IF(Main!$B$29=0,Main!$B$32*$B34,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G34" s="337">
        <f ca="1">FF34*IF($B34=Salary!$B34,Salary!$J34,"")</f>
        <v>112270.7315822119</v>
      </c>
      <c r="FH34" s="338">
        <f ca="1">IF($B34&lt;Main!$B$10,0,(VLOOKUP(FE34,'Survival Probability'!$A$3:$F$98,6)/(1+Main!$B$5)^(OptimumBenefits!FE34-OptimumBenefits!$A34))*(VLOOKUP(FE34,'Survival Probability'!$A$3:$F$98,3)/VLOOKUP($A34,'Survival Probability'!$A$3:$F$98,3)))</f>
        <v>2.7273554375779439</v>
      </c>
      <c r="FI34" s="228">
        <f t="shared" ca="1" si="61"/>
        <v>306202.19026159943</v>
      </c>
      <c r="FJ34" s="169">
        <f t="shared" si="120"/>
        <v>77</v>
      </c>
      <c r="FK34" s="395">
        <f>IF($B34&lt;=Main!$B$10,0,HLOOKUP(FJ34,ReplacementRates!$V$3:$AZ$56,ReplacementRates!$A35-3,1)*IF(Main!$B$29=0,Main!$B$32*$B34,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L34" s="337">
        <f ca="1">FK34*IF($B34=Salary!$B34,Salary!$J34,"")</f>
        <v>112270.7315822119</v>
      </c>
      <c r="FM34" s="338">
        <f ca="1">IF($B34&lt;Main!$B$10,0,(VLOOKUP(FJ34,'Survival Probability'!$A$3:$F$98,6)/(1+Main!$B$5)^(OptimumBenefits!FJ34-OptimumBenefits!$A34))*(VLOOKUP(FJ34,'Survival Probability'!$A$3:$F$98,3)/VLOOKUP($A34,'Survival Probability'!$A$3:$F$98,3)))</f>
        <v>2.44640671993599</v>
      </c>
      <c r="FN34" s="228">
        <f t="shared" ca="1" si="63"/>
        <v>274659.87219485297</v>
      </c>
      <c r="FO34" s="169">
        <f t="shared" si="120"/>
        <v>78</v>
      </c>
      <c r="FP34" s="395">
        <f>IF($B34&lt;=Main!$B$10,0,HLOOKUP(FO34,ReplacementRates!$V$3:$AZ$56,ReplacementRates!$A35-3,1)*IF(Main!$B$29=0,Main!$B$32*$B34,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Q34" s="337">
        <f ca="1">FP34*IF($B34=Salary!$B34,Salary!$J34,"")</f>
        <v>112270.7315822119</v>
      </c>
      <c r="FR34" s="338">
        <f ca="1">IF($B34&lt;Main!$B$10,0,(VLOOKUP(FO34,'Survival Probability'!$A$3:$F$98,6)/(1+Main!$B$5)^(OptimumBenefits!FO34-OptimumBenefits!$A34))*(VLOOKUP(FO34,'Survival Probability'!$A$3:$F$98,3)/VLOOKUP($A34,'Survival Probability'!$A$3:$F$98,3)))</f>
        <v>2.1876800278463344</v>
      </c>
      <c r="FS34" s="228">
        <f t="shared" ca="1" si="65"/>
        <v>245612.43719410166</v>
      </c>
      <c r="FT34" s="169">
        <f t="shared" si="120"/>
        <v>79</v>
      </c>
      <c r="FU34" s="395">
        <f>IF($B34&lt;=Main!$B$10,0,HLOOKUP(FT34,ReplacementRates!$V$3:$AZ$56,ReplacementRates!$A35-3,1)*IF(Main!$B$29=0,Main!$B$32*$B34,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V34" s="337">
        <f ca="1">FU34*IF($B34=Salary!$B34,Salary!$J34,"")</f>
        <v>112270.7315822119</v>
      </c>
      <c r="FW34" s="338">
        <f ca="1">IF($B34&lt;Main!$B$10,0,(VLOOKUP(FT34,'Survival Probability'!$A$3:$F$98,6)/(1+Main!$B$5)^(OptimumBenefits!FT34-OptimumBenefits!$A34))*(VLOOKUP(FT34,'Survival Probability'!$A$3:$F$98,3)/VLOOKUP($A34,'Survival Probability'!$A$3:$F$98,3)))</f>
        <v>1.9498113529373999</v>
      </c>
      <c r="FX34" s="228">
        <f t="shared" ca="1" si="67"/>
        <v>218906.74704158425</v>
      </c>
      <c r="FY34" s="169">
        <f t="shared" si="120"/>
        <v>80</v>
      </c>
      <c r="FZ34" s="395">
        <f>IF($B34&lt;=Main!$B$10,0,HLOOKUP(FY34,ReplacementRates!$V$3:$AZ$56,ReplacementRates!$A35-3,1)*IF(Main!$B$29=0,Main!$B$32*$B34,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A34" s="337">
        <f ca="1">FZ34*IF($B34=Salary!$B34,Salary!$J34,"")</f>
        <v>112270.7315822119</v>
      </c>
      <c r="GB34" s="338">
        <f ca="1">IF($B34&lt;Main!$B$10,0,(VLOOKUP(FY34,'Survival Probability'!$A$3:$F$98,6)/(1+Main!$B$5)^(OptimumBenefits!FY34-OptimumBenefits!$A34))*(VLOOKUP(FY34,'Survival Probability'!$A$3:$F$98,3)/VLOOKUP($A34,'Survival Probability'!$A$3:$F$98,3)))</f>
        <v>1.7315375455438264</v>
      </c>
      <c r="GC34" s="228">
        <f t="shared" ca="1" si="69"/>
        <v>194400.98700027296</v>
      </c>
      <c r="GD34" s="169">
        <f t="shared" si="120"/>
        <v>81</v>
      </c>
      <c r="GE34" s="395">
        <f>IF($B34&lt;=Main!$B$10,0,HLOOKUP(GD34,ReplacementRates!$V$3:$AZ$56,ReplacementRates!$A35-3,1)*IF(Main!$B$29=0,Main!$B$32*$B34,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F34" s="337">
        <f ca="1">GE34*IF($B34=Salary!$B34,Salary!$J34,"")</f>
        <v>112270.7315822119</v>
      </c>
      <c r="GG34" s="338">
        <f ca="1">IF($B34&lt;Main!$B$10,0,(VLOOKUP(GD34,'Survival Probability'!$A$3:$F$98,6)/(1+Main!$B$5)^(OptimumBenefits!GD34-OptimumBenefits!$A34))*(VLOOKUP(GD34,'Survival Probability'!$A$3:$F$98,3)/VLOOKUP($A34,'Survival Probability'!$A$3:$F$98,3)))</f>
        <v>1.5316694246920737</v>
      </c>
      <c r="GH34" s="228">
        <f t="shared" ca="1" si="71"/>
        <v>171961.64685228473</v>
      </c>
      <c r="GI34" s="169">
        <f t="shared" si="120"/>
        <v>82</v>
      </c>
      <c r="GJ34" s="395">
        <f>IF($B34&lt;=Main!$B$10,0,HLOOKUP(GI34,ReplacementRates!$V$3:$AZ$56,ReplacementRates!$A35-3,1)*IF(Main!$B$29=0,Main!$B$32*$B34,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K34" s="337">
        <f ca="1">GJ34*IF($B34=Salary!$B34,Salary!$J34,"")</f>
        <v>112270.7315822119</v>
      </c>
      <c r="GL34" s="338">
        <f ca="1">IF($B34&lt;Main!$B$10,0,(VLOOKUP(GI34,'Survival Probability'!$A$3:$F$98,6)/(1+Main!$B$5)^(OptimumBenefits!GI34-OptimumBenefits!$A34))*(VLOOKUP(GI34,'Survival Probability'!$A$3:$F$98,3)/VLOOKUP($A34,'Survival Probability'!$A$3:$F$98,3)))</f>
        <v>1.3490899196241271</v>
      </c>
      <c r="GM34" s="228">
        <f t="shared" ca="1" si="73"/>
        <v>151463.3122463882</v>
      </c>
      <c r="GN34" s="384"/>
      <c r="GO34" s="384"/>
      <c r="GP34" s="385"/>
      <c r="GQ34" s="386"/>
      <c r="GR34" s="387"/>
      <c r="GS34" s="384"/>
      <c r="GT34" s="384"/>
      <c r="GU34" s="385"/>
      <c r="GV34" s="386"/>
      <c r="GW34" s="387"/>
      <c r="GX34" s="384"/>
      <c r="GY34" s="384"/>
      <c r="GZ34" s="385"/>
      <c r="HA34" s="386"/>
      <c r="HB34" s="387"/>
      <c r="HC34" s="384"/>
      <c r="HD34" s="384"/>
      <c r="HE34" s="385"/>
      <c r="HF34" s="386"/>
      <c r="HG34" s="387"/>
      <c r="HH34" s="384"/>
      <c r="HI34" s="384"/>
      <c r="HJ34" s="385"/>
      <c r="HK34" s="386"/>
      <c r="HL34" s="387"/>
      <c r="HM34" s="384"/>
      <c r="HN34" s="384"/>
      <c r="HO34" s="385"/>
      <c r="HP34" s="386"/>
      <c r="HQ34" s="387"/>
      <c r="HR34" s="384"/>
      <c r="HS34" s="384"/>
      <c r="HT34" s="385"/>
      <c r="HU34" s="386"/>
      <c r="HV34" s="387"/>
      <c r="HW34" s="384"/>
      <c r="HX34" s="384"/>
      <c r="HY34" s="385"/>
      <c r="HZ34" s="386"/>
      <c r="IA34" s="387"/>
      <c r="IB34" s="384"/>
      <c r="IC34" s="384"/>
      <c r="ID34" s="385"/>
      <c r="IE34" s="386"/>
      <c r="IF34" s="387"/>
      <c r="IG34" s="384"/>
      <c r="IH34" s="384"/>
      <c r="II34" s="385"/>
      <c r="IJ34" s="386"/>
      <c r="IK34" s="387"/>
      <c r="IL34" s="384"/>
      <c r="IM34" s="384"/>
      <c r="IN34" s="385"/>
      <c r="IO34" s="386"/>
      <c r="IP34" s="387"/>
      <c r="IQ34" s="384"/>
      <c r="IR34" s="384"/>
      <c r="IS34" s="385"/>
      <c r="IT34" s="386"/>
      <c r="IU34" s="387"/>
      <c r="IV34" s="384"/>
      <c r="IW34" s="384"/>
      <c r="IX34" s="385"/>
      <c r="IY34" s="386"/>
      <c r="IZ34" s="387"/>
      <c r="JA34" s="384"/>
      <c r="JB34" s="384"/>
      <c r="JC34" s="385"/>
      <c r="JD34" s="386"/>
      <c r="JE34" s="387"/>
      <c r="JF34" s="384"/>
      <c r="JG34" s="384"/>
      <c r="JH34" s="385"/>
      <c r="JI34" s="386"/>
      <c r="JJ34" s="387"/>
      <c r="JK34" s="384"/>
      <c r="JL34" s="384"/>
      <c r="JM34" s="385"/>
      <c r="JN34" s="386"/>
      <c r="JO34" s="387"/>
      <c r="JP34" s="384"/>
      <c r="JQ34" s="384"/>
      <c r="JR34" s="385"/>
      <c r="JS34" s="386"/>
      <c r="JT34" s="387"/>
      <c r="JU34" s="384"/>
      <c r="JV34" s="384"/>
      <c r="JW34" s="385"/>
      <c r="JX34" s="386"/>
      <c r="JY34" s="387"/>
      <c r="JZ34" s="384"/>
      <c r="KA34" s="384"/>
      <c r="KB34" s="385"/>
      <c r="KC34" s="386"/>
      <c r="KD34" s="387"/>
      <c r="KE34" s="384"/>
      <c r="KF34" s="384"/>
      <c r="KG34" s="385"/>
      <c r="KH34" s="386"/>
      <c r="KI34" s="387"/>
    </row>
    <row r="35" spans="1:295">
      <c r="A35" s="172">
        <f t="shared" si="112"/>
        <v>60</v>
      </c>
      <c r="B35" s="172">
        <v>33</v>
      </c>
      <c r="C35" s="383">
        <f t="shared" ca="1" si="125"/>
        <v>60</v>
      </c>
      <c r="D35" s="425">
        <f t="shared" ca="1" si="115"/>
        <v>1539290.1149192029</v>
      </c>
      <c r="E35" s="217">
        <v>1021718.9687171616</v>
      </c>
      <c r="F35" s="169">
        <f t="shared" si="113"/>
        <v>45</v>
      </c>
      <c r="G35" s="395">
        <f>IF($B35&lt;=Main!$B$10,0,HLOOKUP(F35,ReplacementRates!$V$3:$AZ$56,ReplacementRates!$A36-3,1)*IF(Main!$B$29=0,Main!$B$32*$B35,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H35" s="337">
        <f ca="1">G35*IF($B35=Salary!$B35,Salary!$J35,"")</f>
        <v>0</v>
      </c>
      <c r="I35" s="338">
        <f ca="1">IF($B35&lt;Main!$B$10,0,(VLOOKUP(F35,'Survival Probability'!$A$3:$F$98,6)/(1+Main!$B$5)^(OptimumBenefits!F35-OptimumBenefits!$A35))*(VLOOKUP(F35,'Survival Probability'!$A$3:$F$98,3)/VLOOKUP($A35,'Survival Probability'!$A$3:$F$98,3)))</f>
        <v>40.099277039018517</v>
      </c>
      <c r="J35" s="228">
        <f t="shared" si="123"/>
        <v>0</v>
      </c>
      <c r="K35" s="169">
        <f t="shared" si="114"/>
        <v>46</v>
      </c>
      <c r="L35" s="395">
        <f>IF($B35&lt;=Main!$B$10,0,HLOOKUP(K35,ReplacementRates!$V$3:$AZ$56,ReplacementRates!$A36-3,1)*IF(Main!$B$29=0,Main!$B$32*$B35,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M35" s="337">
        <f ca="1">L35*IF($B35=Salary!$B35,Salary!$J35,"")</f>
        <v>0</v>
      </c>
      <c r="N35" s="338">
        <f ca="1">IF($B35&lt;Main!$B$10,0,(VLOOKUP(K35,'Survival Probability'!$A$3:$F$98,6)/(1+Main!$B$5)^(OptimumBenefits!K35-OptimumBenefits!$A35))*(VLOOKUP(K35,'Survival Probability'!$A$3:$F$98,3)/VLOOKUP($A35,'Survival Probability'!$A$3:$F$98,3)))</f>
        <v>37.270572406085321</v>
      </c>
      <c r="O35" s="228">
        <f t="shared" si="124"/>
        <v>0</v>
      </c>
      <c r="P35" s="169">
        <f t="shared" ref="P35:BX50" si="126">P34</f>
        <v>47</v>
      </c>
      <c r="Q35" s="395">
        <f>IF($B35&lt;=Main!$B$10,0,HLOOKUP(P35,ReplacementRates!$V$3:$AZ$56,ReplacementRates!$A36-3,1)*IF(Main!$B$29=0,Main!$B$32*$B35,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R35" s="337">
        <f ca="1">Q35*IF($B35=Salary!$B35,Salary!$J35,"")</f>
        <v>0</v>
      </c>
      <c r="S35" s="338">
        <f ca="1">IF($B35&lt;Main!$B$10,0,(VLOOKUP(P35,'Survival Probability'!$A$3:$F$98,6)/(1+Main!$B$5)^(OptimumBenefits!P35-OptimumBenefits!$A35))*(VLOOKUP(P35,'Survival Probability'!$A$3:$F$98,3)/VLOOKUP($A35,'Survival Probability'!$A$3:$F$98,3)))</f>
        <v>34.628690938917835</v>
      </c>
      <c r="T35" s="228">
        <f t="shared" si="3"/>
        <v>0</v>
      </c>
      <c r="U35" s="169">
        <f t="shared" si="126"/>
        <v>48</v>
      </c>
      <c r="V35" s="395">
        <f>IF($B35&lt;=Main!$B$10,0,HLOOKUP(U35,ReplacementRates!$V$3:$AZ$56,ReplacementRates!$A36-3,1)*IF(Main!$B$29=0,Main!$B$32*$B35,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W35" s="337">
        <f ca="1">V35*IF($B35=Salary!$B35,Salary!$J35,"")</f>
        <v>0</v>
      </c>
      <c r="X35" s="338">
        <f ca="1">IF($B35&lt;Main!$B$10,0,(VLOOKUP(U35,'Survival Probability'!$A$3:$F$98,6)/(1+Main!$B$5)^(OptimumBenefits!U35-OptimumBenefits!$A35))*(VLOOKUP(U35,'Survival Probability'!$A$3:$F$98,3)/VLOOKUP($A35,'Survival Probability'!$A$3:$F$98,3)))</f>
        <v>32.16136744005621</v>
      </c>
      <c r="Y35" s="228">
        <f t="shared" si="5"/>
        <v>0</v>
      </c>
      <c r="Z35" s="169">
        <f t="shared" si="126"/>
        <v>49</v>
      </c>
      <c r="AA35" s="395">
        <f>IF($B35&lt;=Main!$B$10,0,HLOOKUP(Z35,ReplacementRates!$V$3:$AZ$56,ReplacementRates!$A36-3,1)*IF(Main!$B$29=0,Main!$B$32*$B35,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B35" s="337">
        <f ca="1">AA35*IF($B35=Salary!$B35,Salary!$J35,"")</f>
        <v>0</v>
      </c>
      <c r="AC35" s="338">
        <f ca="1">IF($B35&lt;Main!$B$10,0,(VLOOKUP(Z35,'Survival Probability'!$A$3:$F$98,6)/(1+Main!$B$5)^(OptimumBenefits!Z35-OptimumBenefits!$A35))*(VLOOKUP(Z35,'Survival Probability'!$A$3:$F$98,3)/VLOOKUP($A35,'Survival Probability'!$A$3:$F$98,3)))</f>
        <v>29.857139377960568</v>
      </c>
      <c r="AD35" s="228">
        <f t="shared" si="7"/>
        <v>0</v>
      </c>
      <c r="AE35" s="169">
        <f t="shared" si="126"/>
        <v>50</v>
      </c>
      <c r="AF35" s="395">
        <f>IF($B35&lt;=Main!$B$10,0,HLOOKUP(AE35,ReplacementRates!$V$3:$AZ$56,ReplacementRates!$A36-3,1)*IF(Main!$B$29=0,Main!$B$32*$B35,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G35" s="337">
        <f ca="1">AF35*IF($B35=Salary!$B35,Salary!$J35,"")</f>
        <v>0</v>
      </c>
      <c r="AH35" s="338">
        <f ca="1">IF($B35&lt;Main!$B$10,0,(VLOOKUP(AE35,'Survival Probability'!$A$3:$F$98,6)/(1+Main!$B$5)^(OptimumBenefits!AE35-OptimumBenefits!$A35))*(VLOOKUP(AE35,'Survival Probability'!$A$3:$F$98,3)/VLOOKUP($A35,'Survival Probability'!$A$3:$F$98,3)))</f>
        <v>27.705310647864714</v>
      </c>
      <c r="AI35" s="228">
        <f t="shared" si="9"/>
        <v>0</v>
      </c>
      <c r="AJ35" s="169">
        <f t="shared" si="126"/>
        <v>51</v>
      </c>
      <c r="AK35" s="395">
        <f>IF($B35&lt;=Main!$B$10,0,HLOOKUP(AJ35,ReplacementRates!$V$3:$AZ$56,ReplacementRates!$A36-3,1)*IF(Main!$B$29=0,Main!$B$32*$B35,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L35" s="337">
        <f ca="1">AK35*IF($B35=Salary!$B35,Salary!$J35,"")</f>
        <v>0</v>
      </c>
      <c r="AM35" s="338">
        <f ca="1">IF($B35&lt;Main!$B$10,0,(VLOOKUP(AJ35,'Survival Probability'!$A$3:$F$98,6)/(1+Main!$B$5)^(OptimumBenefits!AJ35-OptimumBenefits!$A35))*(VLOOKUP(AJ35,'Survival Probability'!$A$3:$F$98,3)/VLOOKUP($A35,'Survival Probability'!$A$3:$F$98,3)))</f>
        <v>25.695891444849558</v>
      </c>
      <c r="AN35" s="228">
        <f t="shared" si="11"/>
        <v>0</v>
      </c>
      <c r="AO35" s="169">
        <f t="shared" si="126"/>
        <v>52</v>
      </c>
      <c r="AP35" s="395">
        <f>IF($B35&lt;=Main!$B$10,0,HLOOKUP(AO35,ReplacementRates!$V$3:$AZ$56,ReplacementRates!$A36-3,1)*IF(Main!$B$29=0,Main!$B$32*$B35,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Q35" s="337">
        <f ca="1">AP35*IF($B35=Salary!$B35,Salary!$J35,"")</f>
        <v>0</v>
      </c>
      <c r="AR35" s="338">
        <f ca="1">IF($B35&lt;Main!$B$10,0,(VLOOKUP(AO35,'Survival Probability'!$A$3:$F$98,6)/(1+Main!$B$5)^(OptimumBenefits!AO35-OptimumBenefits!$A35))*(VLOOKUP(AO35,'Survival Probability'!$A$3:$F$98,3)/VLOOKUP($A35,'Survival Probability'!$A$3:$F$98,3)))</f>
        <v>23.820832228064056</v>
      </c>
      <c r="AS35" s="228">
        <f t="shared" si="13"/>
        <v>0</v>
      </c>
      <c r="AT35" s="169">
        <f t="shared" si="126"/>
        <v>53</v>
      </c>
      <c r="AU35" s="395">
        <f>IF($B35&lt;=Main!$B$10,0,HLOOKUP(AT35,ReplacementRates!$V$3:$AZ$56,ReplacementRates!$A36-3,1)*IF(Main!$B$29=0,Main!$B$32*$B35,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V35" s="337">
        <f ca="1">AU35*IF($B35=Salary!$B35,Salary!$J35,"")</f>
        <v>0</v>
      </c>
      <c r="AW35" s="338">
        <f ca="1">IF($B35&lt;Main!$B$10,0,(VLOOKUP(AT35,'Survival Probability'!$A$3:$F$98,6)/(1+Main!$B$5)^(OptimumBenefits!AT35-OptimumBenefits!$A35))*(VLOOKUP(AT35,'Survival Probability'!$A$3:$F$98,3)/VLOOKUP($A35,'Survival Probability'!$A$3:$F$98,3)))</f>
        <v>22.071314070530516</v>
      </c>
      <c r="AX35" s="228">
        <f t="shared" si="15"/>
        <v>0</v>
      </c>
      <c r="AY35" s="169">
        <f t="shared" si="126"/>
        <v>54</v>
      </c>
      <c r="AZ35" s="395">
        <f>IF($B35&lt;=Main!$B$10,0,HLOOKUP(AY35,ReplacementRates!$V$3:$AZ$56,ReplacementRates!$A36-3,1)*IF(Main!$B$29=0,Main!$B$32*$B35,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A35" s="337">
        <f ca="1">AZ35*IF($B35=Salary!$B35,Salary!$J35,"")</f>
        <v>0</v>
      </c>
      <c r="BB35" s="338">
        <f ca="1">IF($B35&lt;Main!$B$10,0,(VLOOKUP(AY35,'Survival Probability'!$A$3:$F$98,6)/(1+Main!$B$5)^(OptimumBenefits!AY35-OptimumBenefits!$A35))*(VLOOKUP(AY35,'Survival Probability'!$A$3:$F$98,3)/VLOOKUP($A35,'Survival Probability'!$A$3:$F$98,3)))</f>
        <v>20.439105961541113</v>
      </c>
      <c r="BC35" s="228">
        <f t="shared" si="17"/>
        <v>0</v>
      </c>
      <c r="BD35" s="169">
        <f t="shared" si="126"/>
        <v>55</v>
      </c>
      <c r="BE35" s="395">
        <f>IF($B35&lt;=Main!$B$10,0,HLOOKUP(BD35,ReplacementRates!$V$3:$AZ$56,ReplacementRates!$A36-3,1)*IF(Main!$B$29=0,Main!$B$32*$B35,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F35" s="337">
        <f ca="1">BE35*IF($B35=Salary!$B35,Salary!$J35,"")</f>
        <v>0</v>
      </c>
      <c r="BG35" s="338">
        <f ca="1">IF($B35&lt;Main!$B$10,0,(VLOOKUP(BD35,'Survival Probability'!$A$3:$F$98,6)/(1+Main!$B$5)^(OptimumBenefits!BD35-OptimumBenefits!$A35))*(VLOOKUP(BD35,'Survival Probability'!$A$3:$F$98,3)/VLOOKUP($A35,'Survival Probability'!$A$3:$F$98,3)))</f>
        <v>18.916522873873244</v>
      </c>
      <c r="BH35" s="228">
        <f t="shared" si="19"/>
        <v>0</v>
      </c>
      <c r="BI35" s="169">
        <f t="shared" si="126"/>
        <v>56</v>
      </c>
      <c r="BJ35" s="395">
        <f>IF($B35&lt;=Main!$B$10,0,HLOOKUP(BI35,ReplacementRates!$V$3:$AZ$56,ReplacementRates!$A36-3,1)*IF(Main!$B$29=0,Main!$B$32*$B35,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K35" s="337">
        <f ca="1">BJ35*IF($B35=Salary!$B35,Salary!$J35,"")</f>
        <v>0</v>
      </c>
      <c r="BL35" s="338">
        <f ca="1">IF($B35&lt;Main!$B$10,0,(VLOOKUP(BI35,'Survival Probability'!$A$3:$F$98,6)/(1+Main!$B$5)^(OptimumBenefits!BI35-OptimumBenefits!$A35))*(VLOOKUP(BI35,'Survival Probability'!$A$3:$F$98,3)/VLOOKUP($A35,'Survival Probability'!$A$3:$F$98,3)))</f>
        <v>17.49639448919114</v>
      </c>
      <c r="BM35" s="228">
        <f t="shared" si="21"/>
        <v>0</v>
      </c>
      <c r="BN35" s="169">
        <f t="shared" si="126"/>
        <v>57</v>
      </c>
      <c r="BO35" s="395">
        <f>IF($B35&lt;=Main!$B$10,0,HLOOKUP(BN35,ReplacementRates!$V$3:$AZ$56,ReplacementRates!$A36-3,1)*IF(Main!$B$29=0,Main!$B$32*$B35,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P35" s="337">
        <f ca="1">BO35*IF($B35=Salary!$B35,Salary!$J35,"")</f>
        <v>0</v>
      </c>
      <c r="BQ35" s="338">
        <f ca="1">IF($B35&lt;Main!$B$10,0,(VLOOKUP(BN35,'Survival Probability'!$A$3:$F$98,6)/(1+Main!$B$5)^(OptimumBenefits!BN35-OptimumBenefits!$A35))*(VLOOKUP(BN35,'Survival Probability'!$A$3:$F$98,3)/VLOOKUP($A35,'Survival Probability'!$A$3:$F$98,3)))</f>
        <v>16.172021901779249</v>
      </c>
      <c r="BR35" s="228">
        <f t="shared" si="23"/>
        <v>0</v>
      </c>
      <c r="BS35" s="169">
        <f t="shared" si="126"/>
        <v>58</v>
      </c>
      <c r="BT35" s="395">
        <f>IF($B35&lt;=Main!$B$10,0,HLOOKUP(BS35,ReplacementRates!$V$3:$AZ$56,ReplacementRates!$A36-3,1)*IF(Main!$B$29=0,Main!$B$32*$B35,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U35" s="337">
        <f ca="1">BT35*IF($B35=Salary!$B35,Salary!$J35,"")</f>
        <v>0</v>
      </c>
      <c r="BV35" s="338">
        <f ca="1">IF($B35&lt;Main!$B$10,0,(VLOOKUP(BS35,'Survival Probability'!$A$3:$F$98,6)/(1+Main!$B$5)^(OptimumBenefits!BS35-OptimumBenefits!$A35))*(VLOOKUP(BS35,'Survival Probability'!$A$3:$F$98,3)/VLOOKUP($A35,'Survival Probability'!$A$3:$F$98,3)))</f>
        <v>14.937147343283847</v>
      </c>
      <c r="BW35" s="228">
        <f t="shared" si="25"/>
        <v>0</v>
      </c>
      <c r="BX35" s="169">
        <f t="shared" si="126"/>
        <v>59</v>
      </c>
      <c r="BY35" s="395">
        <f>IF($B35&lt;=Main!$B$10,0,HLOOKUP(BX35,ReplacementRates!$V$3:$AZ$56,ReplacementRates!$A36-3,1)*IF(Main!$B$29=0,Main!$B$32*$B35,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Z35" s="337">
        <f ca="1">BY35*IF($B35=Salary!$B35,Salary!$J35,"")</f>
        <v>0</v>
      </c>
      <c r="CA35" s="338">
        <f ca="1">IF($B35&lt;Main!$B$10,0,(VLOOKUP(BX35,'Survival Probability'!$A$3:$F$98,6)/(1+Main!$B$5)^(OptimumBenefits!BX35-OptimumBenefits!$A35))*(VLOOKUP(BX35,'Survival Probability'!$A$3:$F$98,3)/VLOOKUP($A35,'Survival Probability'!$A$3:$F$98,3)))</f>
        <v>13.785916950463786</v>
      </c>
      <c r="CB35" s="228">
        <f t="shared" si="27"/>
        <v>0</v>
      </c>
      <c r="CC35" s="169">
        <f t="shared" ref="CC35:EK50" si="127">CC34</f>
        <v>60</v>
      </c>
      <c r="CD35" s="395">
        <f>IF($B35&lt;=Main!$B$10,0,HLOOKUP(CC35,ReplacementRates!$V$3:$AZ$56,ReplacementRates!$A36-3,1)*IF(Main!$B$29=0,Main!$B$32*$B35,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E35" s="337">
        <f ca="1">CD35*IF($B35=Salary!$B35,Salary!$J35,"")</f>
        <v>121081.37375911311</v>
      </c>
      <c r="CF35" s="338">
        <f ca="1">IF($B35&lt;Main!$B$10,0,(VLOOKUP(CC35,'Survival Probability'!$A$3:$F$98,6)/(1+Main!$B$5)^(OptimumBenefits!CC35-OptimumBenefits!$A35))*(VLOOKUP(CC35,'Survival Probability'!$A$3:$F$98,3)/VLOOKUP($A35,'Survival Probability'!$A$3:$F$98,3)))</f>
        <v>12.712856380218838</v>
      </c>
      <c r="CG35" s="228">
        <f t="shared" ca="1" si="29"/>
        <v>1539290.1149192029</v>
      </c>
      <c r="CH35" s="169">
        <f t="shared" si="127"/>
        <v>61</v>
      </c>
      <c r="CI35" s="395">
        <f>IF($B35&lt;=Main!$B$10,0,HLOOKUP(CH35,ReplacementRates!$V$3:$AZ$56,ReplacementRates!$A36-3,1)*IF(Main!$B$29=0,Main!$B$32*$B35,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J35" s="337">
        <f ca="1">CI35*IF($B35=Salary!$B35,Salary!$J35,"")</f>
        <v>121081.37375911311</v>
      </c>
      <c r="CK35" s="338">
        <f ca="1">IF($B35&lt;Main!$B$10,0,(VLOOKUP(CH35,'Survival Probability'!$A$3:$F$98,6)/(1+Main!$B$5)^(OptimumBenefits!CH35-OptimumBenefits!$A35))*(VLOOKUP(CH35,'Survival Probability'!$A$3:$F$98,3)/VLOOKUP($A35,'Survival Probability'!$A$3:$F$98,3)))</f>
        <v>11.712856380218842</v>
      </c>
      <c r="CL35" s="228">
        <f t="shared" ca="1" si="31"/>
        <v>1418208.7411600901</v>
      </c>
      <c r="CM35" s="169">
        <f t="shared" si="127"/>
        <v>62</v>
      </c>
      <c r="CN35" s="395">
        <f>IF($B35&lt;=Main!$B$10,0,HLOOKUP(CM35,ReplacementRates!$V$3:$AZ$56,ReplacementRates!$A36-3,1)*IF(Main!$B$29=0,Main!$B$32*$B35,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O35" s="337">
        <f ca="1">CN35*IF($B35=Salary!$B35,Salary!$J35,"")</f>
        <v>121081.37375911311</v>
      </c>
      <c r="CP35" s="338">
        <f ca="1">IF($B35&lt;Main!$B$10,0,(VLOOKUP(CM35,'Survival Probability'!$A$3:$F$98,6)/(1+Main!$B$5)^(OptimumBenefits!CM35-OptimumBenefits!$A35))*(VLOOKUP(CM35,'Survival Probability'!$A$3:$F$98,3)/VLOOKUP($A35,'Survival Probability'!$A$3:$F$98,3)))</f>
        <v>10.781908228420322</v>
      </c>
      <c r="CQ35" s="228">
        <f t="shared" ca="1" si="33"/>
        <v>1305488.260041818</v>
      </c>
      <c r="CR35" s="169">
        <f t="shared" si="127"/>
        <v>63</v>
      </c>
      <c r="CS35" s="395">
        <f>IF($B35&lt;=Main!$B$10,0,HLOOKUP(CR35,ReplacementRates!$V$3:$AZ$56,ReplacementRates!$A36-3,1)*IF(Main!$B$29=0,Main!$B$32*$B35,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T35" s="337">
        <f ca="1">CS35*IF($B35=Salary!$B35,Salary!$J35,"")</f>
        <v>121081.37375911311</v>
      </c>
      <c r="CU35" s="338">
        <f ca="1">IF($B35&lt;Main!$B$10,0,(VLOOKUP(CR35,'Survival Probability'!$A$3:$F$98,6)/(1+Main!$B$5)^(OptimumBenefits!CR35-OptimumBenefits!$A35))*(VLOOKUP(CR35,'Survival Probability'!$A$3:$F$98,3)/VLOOKUP($A35,'Survival Probability'!$A$3:$F$98,3)))</f>
        <v>9.9154595917016746</v>
      </c>
      <c r="CV35" s="228">
        <f t="shared" ca="1" si="35"/>
        <v>1200577.4688162135</v>
      </c>
      <c r="CW35" s="169">
        <f t="shared" si="127"/>
        <v>64</v>
      </c>
      <c r="CX35" s="395">
        <f>IF($B35&lt;=Main!$B$10,0,HLOOKUP(CW35,ReplacementRates!$V$3:$AZ$56,ReplacementRates!$A36-3,1)*IF(Main!$B$29=0,Main!$B$32*$B35,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Y35" s="337">
        <f ca="1">CX35*IF($B35=Salary!$B35,Salary!$J35,"")</f>
        <v>121081.37375911311</v>
      </c>
      <c r="CZ35" s="338">
        <f ca="1">IF($B35&lt;Main!$B$10,0,(VLOOKUP(CW35,'Survival Probability'!$A$3:$F$98,6)/(1+Main!$B$5)^(OptimumBenefits!CW35-OptimumBenefits!$A35))*(VLOOKUP(CW35,'Survival Probability'!$A$3:$F$98,3)/VLOOKUP($A35,'Survival Probability'!$A$3:$F$98,3)))</f>
        <v>9.1092549811260639</v>
      </c>
      <c r="DA35" s="228">
        <f t="shared" ca="1" si="37"/>
        <v>1102961.1070367878</v>
      </c>
      <c r="DB35" s="169">
        <f t="shared" si="127"/>
        <v>65</v>
      </c>
      <c r="DC35" s="395">
        <f>IF($B35&lt;=Main!$B$10,0,HLOOKUP(DB35,ReplacementRates!$V$3:$AZ$56,ReplacementRates!$A36-3,1)*IF(Main!$B$29=0,Main!$B$32*$B35,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D35" s="337">
        <f ca="1">DC35*IF($B35=Salary!$B35,Salary!$J35,"")</f>
        <v>121081.37375911311</v>
      </c>
      <c r="DE35" s="338">
        <f ca="1">IF($B35&lt;Main!$B$10,0,(VLOOKUP(DB35,'Survival Probability'!$A$3:$F$98,6)/(1+Main!$B$5)^(OptimumBenefits!DB35-OptimumBenefits!$A35))*(VLOOKUP(DB35,'Survival Probability'!$A$3:$F$98,3)/VLOOKUP($A35,'Survival Probability'!$A$3:$F$98,3)))</f>
        <v>8.3593174858313883</v>
      </c>
      <c r="DF35" s="228">
        <f t="shared" ca="1" si="39"/>
        <v>1012157.64487304</v>
      </c>
      <c r="DG35" s="169">
        <f t="shared" si="127"/>
        <v>66</v>
      </c>
      <c r="DH35" s="395">
        <f>IF($B35&lt;=Main!$B$10,0,HLOOKUP(DG35,ReplacementRates!$V$3:$AZ$56,ReplacementRates!$A36-3,1)*IF(Main!$B$29=0,Main!$B$32*$B35,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I35" s="337">
        <f ca="1">DH35*IF($B35=Salary!$B35,Salary!$J35,"")</f>
        <v>121081.37375911311</v>
      </c>
      <c r="DJ35" s="338">
        <f ca="1">IF($B35&lt;Main!$B$10,0,(VLOOKUP(DG35,'Survival Probability'!$A$3:$F$98,6)/(1+Main!$B$5)^(OptimumBenefits!DG35-OptimumBenefits!$A35))*(VLOOKUP(DG35,'Survival Probability'!$A$3:$F$98,3)/VLOOKUP($A35,'Survival Probability'!$A$3:$F$98,3)))</f>
        <v>7.6619442244945608</v>
      </c>
      <c r="DK35" s="228">
        <f t="shared" ca="1" si="41"/>
        <v>927718.73236750392</v>
      </c>
      <c r="DL35" s="169">
        <f t="shared" si="127"/>
        <v>67</v>
      </c>
      <c r="DM35" s="395">
        <f>IF($B35&lt;=Main!$B$10,0,HLOOKUP(DL35,ReplacementRates!$V$3:$AZ$56,ReplacementRates!$A36-3,1)*IF(Main!$B$29=0,Main!$B$32*$B35,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N35" s="337">
        <f ca="1">DM35*IF($B35=Salary!$B35,Salary!$J35,"")</f>
        <v>121081.37375911311</v>
      </c>
      <c r="DO35" s="338">
        <f ca="1">IF($B35&lt;Main!$B$10,0,(VLOOKUP(DL35,'Survival Probability'!$A$3:$F$98,6)/(1+Main!$B$5)^(OptimumBenefits!DL35-OptimumBenefits!$A35))*(VLOOKUP(DL35,'Survival Probability'!$A$3:$F$98,3)/VLOOKUP($A35,'Survival Probability'!$A$3:$F$98,3)))</f>
        <v>7.013678874928571</v>
      </c>
      <c r="DP35" s="228">
        <f t="shared" ca="1" si="43"/>
        <v>849225.87328162219</v>
      </c>
      <c r="DQ35" s="169">
        <f t="shared" si="127"/>
        <v>68</v>
      </c>
      <c r="DR35" s="395">
        <f>IF($B35&lt;=Main!$B$10,0,HLOOKUP(DQ35,ReplacementRates!$V$3:$AZ$56,ReplacementRates!$A36-3,1)*IF(Main!$B$29=0,Main!$B$32*$B35,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S35" s="337">
        <f ca="1">DR35*IF($B35=Salary!$B35,Salary!$J35,"")</f>
        <v>121081.37375911311</v>
      </c>
      <c r="DT35" s="338">
        <f ca="1">IF($B35&lt;Main!$B$10,0,(VLOOKUP(DQ35,'Survival Probability'!$A$3:$F$98,6)/(1+Main!$B$5)^(OptimumBenefits!DQ35-OptimumBenefits!$A35))*(VLOOKUP(DQ35,'Survival Probability'!$A$3:$F$98,3)/VLOOKUP($A35,'Survival Probability'!$A$3:$F$98,3)))</f>
        <v>6.4113104291406184</v>
      </c>
      <c r="DU35" s="228">
        <f t="shared" ca="1" si="45"/>
        <v>776290.2743564751</v>
      </c>
      <c r="DV35" s="169">
        <f t="shared" si="127"/>
        <v>69</v>
      </c>
      <c r="DW35" s="395">
        <f>IF($B35&lt;=Main!$B$10,0,HLOOKUP(DV35,ReplacementRates!$V$3:$AZ$56,ReplacementRates!$A36-3,1)*IF(Main!$B$29=0,Main!$B$32*$B35,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X35" s="337">
        <f ca="1">DW35*IF($B35=Salary!$B35,Salary!$J35,"")</f>
        <v>121081.37375911311</v>
      </c>
      <c r="DY35" s="338">
        <f ca="1">IF($B35&lt;Main!$B$10,0,(VLOOKUP(DV35,'Survival Probability'!$A$3:$F$98,6)/(1+Main!$B$5)^(OptimumBenefits!DV35-OptimumBenefits!$A35))*(VLOOKUP(DV35,'Survival Probability'!$A$3:$F$98,3)/VLOOKUP($A35,'Survival Probability'!$A$3:$F$98,3)))</f>
        <v>5.8518507262694142</v>
      </c>
      <c r="DZ35" s="228">
        <f t="shared" ca="1" si="47"/>
        <v>708550.12496996438</v>
      </c>
      <c r="EA35" s="169">
        <f t="shared" si="127"/>
        <v>70</v>
      </c>
      <c r="EB35" s="395">
        <f>IF($B35&lt;=Main!$B$10,0,HLOOKUP(EA35,ReplacementRates!$V$3:$AZ$56,ReplacementRates!$A36-3,1)*IF(Main!$B$29=0,Main!$B$32*$B35,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C35" s="337">
        <f ca="1">EB35*IF($B35=Salary!$B35,Salary!$J35,"")</f>
        <v>121081.37375911311</v>
      </c>
      <c r="ED35" s="338">
        <f ca="1">IF($B35&lt;Main!$B$10,0,(VLOOKUP(EA35,'Survival Probability'!$A$3:$F$98,6)/(1+Main!$B$5)^(OptimumBenefits!EA35-OptimumBenefits!$A35))*(VLOOKUP(EA35,'Survival Probability'!$A$3:$F$98,3)/VLOOKUP($A35,'Survival Probability'!$A$3:$F$98,3)))</f>
        <v>5.3325217072253226</v>
      </c>
      <c r="EE35" s="228">
        <f t="shared" ca="1" si="49"/>
        <v>645669.0539111332</v>
      </c>
      <c r="EF35" s="169">
        <f t="shared" si="127"/>
        <v>71</v>
      </c>
      <c r="EG35" s="395">
        <f>IF($B35&lt;=Main!$B$10,0,HLOOKUP(EF35,ReplacementRates!$V$3:$AZ$56,ReplacementRates!$A36-3,1)*IF(Main!$B$29=0,Main!$B$32*$B35,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H35" s="337">
        <f ca="1">EG35*IF($B35=Salary!$B35,Salary!$J35,"")</f>
        <v>121081.37375911311</v>
      </c>
      <c r="EI35" s="338">
        <f ca="1">IF($B35&lt;Main!$B$10,0,(VLOOKUP(EF35,'Survival Probability'!$A$3:$F$98,6)/(1+Main!$B$5)^(OptimumBenefits!EF35-OptimumBenefits!$A35))*(VLOOKUP(EF35,'Survival Probability'!$A$3:$F$98,3)/VLOOKUP($A35,'Survival Probability'!$A$3:$F$98,3)))</f>
        <v>4.850742303173174</v>
      </c>
      <c r="EJ35" s="228">
        <f t="shared" ca="1" si="51"/>
        <v>587334.54181965219</v>
      </c>
      <c r="EK35" s="169">
        <f t="shared" si="127"/>
        <v>72</v>
      </c>
      <c r="EL35" s="395">
        <f>IF($B35&lt;=Main!$B$10,0,HLOOKUP(EK35,ReplacementRates!$V$3:$AZ$56,ReplacementRates!$A36-3,1)*IF(Main!$B$29=0,Main!$B$32*$B35,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M35" s="337">
        <f ca="1">EL35*IF($B35=Salary!$B35,Salary!$J35,"")</f>
        <v>121081.37375911311</v>
      </c>
      <c r="EN35" s="338">
        <f ca="1">IF($B35&lt;Main!$B$10,0,(VLOOKUP(EK35,'Survival Probability'!$A$3:$F$98,6)/(1+Main!$B$5)^(OptimumBenefits!EK35-OptimumBenefits!$A35))*(VLOOKUP(EK35,'Survival Probability'!$A$3:$F$98,3)/VLOOKUP($A35,'Survival Probability'!$A$3:$F$98,3)))</f>
        <v>4.4041080900933771</v>
      </c>
      <c r="EO35" s="228">
        <f t="shared" ca="1" si="53"/>
        <v>533255.45773212996</v>
      </c>
      <c r="EP35" s="169">
        <f t="shared" ref="EP35:GI50" si="128">EP34</f>
        <v>73</v>
      </c>
      <c r="EQ35" s="395">
        <f>IF($B35&lt;=Main!$B$10,0,HLOOKUP(EP35,ReplacementRates!$V$3:$AZ$56,ReplacementRates!$A36-3,1)*IF(Main!$B$29=0,Main!$B$32*$B35,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R35" s="337">
        <f ca="1">EQ35*IF($B35=Salary!$B35,Salary!$J35,"")</f>
        <v>121081.37375911311</v>
      </c>
      <c r="ES35" s="338">
        <f ca="1">IF($B35&lt;Main!$B$10,0,(VLOOKUP(EP35,'Survival Probability'!$A$3:$F$98,6)/(1+Main!$B$5)^(OptimumBenefits!EP35-OptimumBenefits!$A35))*(VLOOKUP(EP35,'Survival Probability'!$A$3:$F$98,3)/VLOOKUP($A35,'Survival Probability'!$A$3:$F$98,3)))</f>
        <v>3.9903874968183843</v>
      </c>
      <c r="ET35" s="228">
        <f t="shared" ca="1" si="55"/>
        <v>483161.59994595853</v>
      </c>
      <c r="EU35" s="169">
        <f t="shared" si="128"/>
        <v>74</v>
      </c>
      <c r="EV35" s="395">
        <f>IF($B35&lt;=Main!$B$10,0,HLOOKUP(EU35,ReplacementRates!$V$3:$AZ$56,ReplacementRates!$A36-3,1)*IF(Main!$B$29=0,Main!$B$32*$B35,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W35" s="337">
        <f ca="1">EV35*IF($B35=Salary!$B35,Salary!$J35,"")</f>
        <v>121081.37375911311</v>
      </c>
      <c r="EX35" s="338">
        <f ca="1">IF($B35&lt;Main!$B$10,0,(VLOOKUP(EU35,'Survival Probability'!$A$3:$F$98,6)/(1+Main!$B$5)^(OptimumBenefits!EU35-OptimumBenefits!$A35))*(VLOOKUP(EU35,'Survival Probability'!$A$3:$F$98,3)/VLOOKUP($A35,'Survival Probability'!$A$3:$F$98,3)))</f>
        <v>3.6074992123593597</v>
      </c>
      <c r="EY35" s="228">
        <f t="shared" ca="1" si="57"/>
        <v>436800.96046738978</v>
      </c>
      <c r="EZ35" s="169">
        <f t="shared" si="128"/>
        <v>75</v>
      </c>
      <c r="FA35" s="395">
        <f>IF($B35&lt;=Main!$B$10,0,HLOOKUP(EZ35,ReplacementRates!$V$3:$AZ$56,ReplacementRates!$A36-3,1)*IF(Main!$B$29=0,Main!$B$32*$B35,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B35" s="337">
        <f ca="1">FA35*IF($B35=Salary!$B35,Salary!$J35,"")</f>
        <v>121081.37375911311</v>
      </c>
      <c r="FC35" s="338">
        <f ca="1">IF($B35&lt;Main!$B$10,0,(VLOOKUP(EZ35,'Survival Probability'!$A$3:$F$98,6)/(1+Main!$B$5)^(OptimumBenefits!EZ35-OptimumBenefits!$A35))*(VLOOKUP(EZ35,'Survival Probability'!$A$3:$F$98,3)/VLOOKUP($A35,'Survival Probability'!$A$3:$F$98,3)))</f>
        <v>3.2535083834608125</v>
      </c>
      <c r="FD35" s="228">
        <f t="shared" ca="1" si="59"/>
        <v>393939.26460622653</v>
      </c>
      <c r="FE35" s="169">
        <f t="shared" si="128"/>
        <v>76</v>
      </c>
      <c r="FF35" s="395">
        <f>IF($B35&lt;=Main!$B$10,0,HLOOKUP(FE35,ReplacementRates!$V$3:$AZ$56,ReplacementRates!$A36-3,1)*IF(Main!$B$29=0,Main!$B$32*$B35,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G35" s="337">
        <f ca="1">FF35*IF($B35=Salary!$B35,Salary!$J35,"")</f>
        <v>121081.37375911311</v>
      </c>
      <c r="FH35" s="338">
        <f ca="1">IF($B35&lt;Main!$B$10,0,(VLOOKUP(FE35,'Survival Probability'!$A$3:$F$98,6)/(1+Main!$B$5)^(OptimumBenefits!FE35-OptimumBenefits!$A35))*(VLOOKUP(FE35,'Survival Probability'!$A$3:$F$98,3)/VLOOKUP($A35,'Survival Probability'!$A$3:$F$98,3)))</f>
        <v>2.9266175811080442</v>
      </c>
      <c r="FI35" s="228">
        <f t="shared" ca="1" si="61"/>
        <v>354358.87718813459</v>
      </c>
      <c r="FJ35" s="169">
        <f t="shared" si="128"/>
        <v>77</v>
      </c>
      <c r="FK35" s="395">
        <f>IF($B35&lt;=Main!$B$10,0,HLOOKUP(FJ35,ReplacementRates!$V$3:$AZ$56,ReplacementRates!$A36-3,1)*IF(Main!$B$29=0,Main!$B$32*$B35,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L35" s="337">
        <f ca="1">FK35*IF($B35=Salary!$B35,Salary!$J35,"")</f>
        <v>121081.37375911311</v>
      </c>
      <c r="FM35" s="338">
        <f ca="1">IF($B35&lt;Main!$B$10,0,(VLOOKUP(FJ35,'Survival Probability'!$A$3:$F$98,6)/(1+Main!$B$5)^(OptimumBenefits!FJ35-OptimumBenefits!$A35))*(VLOOKUP(FJ35,'Survival Probability'!$A$3:$F$98,3)/VLOOKUP($A35,'Survival Probability'!$A$3:$F$98,3)))</f>
        <v>2.6251425899455829</v>
      </c>
      <c r="FN35" s="228">
        <f t="shared" ca="1" si="63"/>
        <v>317855.87110416731</v>
      </c>
      <c r="FO35" s="169">
        <f t="shared" si="128"/>
        <v>78</v>
      </c>
      <c r="FP35" s="395">
        <f>IF($B35&lt;=Main!$B$10,0,HLOOKUP(FO35,ReplacementRates!$V$3:$AZ$56,ReplacementRates!$A36-3,1)*IF(Main!$B$29=0,Main!$B$32*$B35,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Q35" s="337">
        <f ca="1">FP35*IF($B35=Salary!$B35,Salary!$J35,"")</f>
        <v>121081.37375911311</v>
      </c>
      <c r="FR35" s="338">
        <f ca="1">IF($B35&lt;Main!$B$10,0,(VLOOKUP(FO35,'Survival Probability'!$A$3:$F$98,6)/(1+Main!$B$5)^(OptimumBenefits!FO35-OptimumBenefits!$A35))*(VLOOKUP(FO35,'Survival Probability'!$A$3:$F$98,3)/VLOOKUP($A35,'Survival Probability'!$A$3:$F$98,3)))</f>
        <v>2.3475131781942684</v>
      </c>
      <c r="FS35" s="228">
        <f t="shared" ca="1" si="65"/>
        <v>284240.12053338368</v>
      </c>
      <c r="FT35" s="169">
        <f t="shared" si="128"/>
        <v>79</v>
      </c>
      <c r="FU35" s="395">
        <f>IF($B35&lt;=Main!$B$10,0,HLOOKUP(FT35,ReplacementRates!$V$3:$AZ$56,ReplacementRates!$A36-3,1)*IF(Main!$B$29=0,Main!$B$32*$B35,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V35" s="337">
        <f ca="1">FU35*IF($B35=Salary!$B35,Salary!$J35,"")</f>
        <v>121081.37375911311</v>
      </c>
      <c r="FW35" s="338">
        <f ca="1">IF($B35&lt;Main!$B$10,0,(VLOOKUP(FT35,'Survival Probability'!$A$3:$F$98,6)/(1+Main!$B$5)^(OptimumBenefits!FT35-OptimumBenefits!$A35))*(VLOOKUP(FT35,'Survival Probability'!$A$3:$F$98,3)/VLOOKUP($A35,'Survival Probability'!$A$3:$F$98,3)))</f>
        <v>2.092265682253077</v>
      </c>
      <c r="FX35" s="228">
        <f t="shared" ca="1" si="67"/>
        <v>253334.4030762506</v>
      </c>
      <c r="FY35" s="169">
        <f t="shared" si="128"/>
        <v>80</v>
      </c>
      <c r="FZ35" s="395">
        <f>IF($B35&lt;=Main!$B$10,0,HLOOKUP(FY35,ReplacementRates!$V$3:$AZ$56,ReplacementRates!$A36-3,1)*IF(Main!$B$29=0,Main!$B$32*$B35,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A35" s="337">
        <f ca="1">FZ35*IF($B35=Salary!$B35,Salary!$J35,"")</f>
        <v>121081.37375911311</v>
      </c>
      <c r="GB35" s="338">
        <f ca="1">IF($B35&lt;Main!$B$10,0,(VLOOKUP(FY35,'Survival Probability'!$A$3:$F$98,6)/(1+Main!$B$5)^(OptimumBenefits!FY35-OptimumBenefits!$A35))*(VLOOKUP(FY35,'Survival Probability'!$A$3:$F$98,3)/VLOOKUP($A35,'Survival Probability'!$A$3:$F$98,3)))</f>
        <v>1.8580446660217937</v>
      </c>
      <c r="GC35" s="228">
        <f t="shared" ca="1" si="69"/>
        <v>224974.60066771129</v>
      </c>
      <c r="GD35" s="169">
        <f t="shared" si="128"/>
        <v>81</v>
      </c>
      <c r="GE35" s="395">
        <f>IF($B35&lt;=Main!$B$10,0,HLOOKUP(GD35,ReplacementRates!$V$3:$AZ$56,ReplacementRates!$A36-3,1)*IF(Main!$B$29=0,Main!$B$32*$B35,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F35" s="337">
        <f ca="1">GE35*IF($B35=Salary!$B35,Salary!$J35,"")</f>
        <v>121081.37375911311</v>
      </c>
      <c r="GG35" s="338">
        <f ca="1">IF($B35&lt;Main!$B$10,0,(VLOOKUP(GD35,'Survival Probability'!$A$3:$F$98,6)/(1+Main!$B$5)^(OptimumBenefits!GD35-OptimumBenefits!$A35))*(VLOOKUP(GD35,'Survival Probability'!$A$3:$F$98,3)/VLOOKUP($A35,'Survival Probability'!$A$3:$F$98,3)))</f>
        <v>1.6435740662868259</v>
      </c>
      <c r="GH35" s="228">
        <f t="shared" ca="1" si="71"/>
        <v>199006.20582086052</v>
      </c>
      <c r="GI35" s="169">
        <f t="shared" si="128"/>
        <v>82</v>
      </c>
      <c r="GJ35" s="395">
        <f>IF($B35&lt;=Main!$B$10,0,HLOOKUP(GI35,ReplacementRates!$V$3:$AZ$56,ReplacementRates!$A36-3,1)*IF(Main!$B$29=0,Main!$B$32*$B35,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K35" s="337">
        <f ca="1">GJ35*IF($B35=Salary!$B35,Salary!$J35,"")</f>
        <v>121081.37375911311</v>
      </c>
      <c r="GL35" s="338">
        <f ca="1">IF($B35&lt;Main!$B$10,0,(VLOOKUP(GI35,'Survival Probability'!$A$3:$F$98,6)/(1+Main!$B$5)^(OptimumBenefits!GI35-OptimumBenefits!$A35))*(VLOOKUP(GI35,'Survival Probability'!$A$3:$F$98,3)/VLOOKUP($A35,'Survival Probability'!$A$3:$F$98,3)))</f>
        <v>1.4476551984635748</v>
      </c>
      <c r="GM35" s="228">
        <f t="shared" ca="1" si="73"/>
        <v>175284.08015949116</v>
      </c>
      <c r="GN35" s="384"/>
      <c r="GO35" s="384"/>
      <c r="GP35" s="385"/>
      <c r="GQ35" s="386"/>
      <c r="GR35" s="387"/>
      <c r="GS35" s="384"/>
      <c r="GT35" s="384"/>
      <c r="GU35" s="385"/>
      <c r="GV35" s="386"/>
      <c r="GW35" s="387"/>
      <c r="GX35" s="384"/>
      <c r="GY35" s="384"/>
      <c r="GZ35" s="385"/>
      <c r="HA35" s="386"/>
      <c r="HB35" s="387"/>
      <c r="HC35" s="384"/>
      <c r="HD35" s="384"/>
      <c r="HE35" s="385"/>
      <c r="HF35" s="386"/>
      <c r="HG35" s="387"/>
      <c r="HH35" s="384"/>
      <c r="HI35" s="384"/>
      <c r="HJ35" s="385"/>
      <c r="HK35" s="386"/>
      <c r="HL35" s="387"/>
      <c r="HM35" s="384"/>
      <c r="HN35" s="384"/>
      <c r="HO35" s="385"/>
      <c r="HP35" s="386"/>
      <c r="HQ35" s="387"/>
      <c r="HR35" s="384"/>
      <c r="HS35" s="384"/>
      <c r="HT35" s="385"/>
      <c r="HU35" s="386"/>
      <c r="HV35" s="387"/>
      <c r="HW35" s="384"/>
      <c r="HX35" s="384"/>
      <c r="HY35" s="385"/>
      <c r="HZ35" s="386"/>
      <c r="IA35" s="387"/>
      <c r="IB35" s="384"/>
      <c r="IC35" s="384"/>
      <c r="ID35" s="385"/>
      <c r="IE35" s="386"/>
      <c r="IF35" s="387"/>
      <c r="IG35" s="384"/>
      <c r="IH35" s="384"/>
      <c r="II35" s="385"/>
      <c r="IJ35" s="386"/>
      <c r="IK35" s="387"/>
      <c r="IL35" s="384"/>
      <c r="IM35" s="384"/>
      <c r="IN35" s="385"/>
      <c r="IO35" s="386"/>
      <c r="IP35" s="387"/>
      <c r="IQ35" s="384"/>
      <c r="IR35" s="384"/>
      <c r="IS35" s="385"/>
      <c r="IT35" s="386"/>
      <c r="IU35" s="387"/>
      <c r="IV35" s="384"/>
      <c r="IW35" s="384"/>
      <c r="IX35" s="385"/>
      <c r="IY35" s="386"/>
      <c r="IZ35" s="387"/>
      <c r="JA35" s="384"/>
      <c r="JB35" s="384"/>
      <c r="JC35" s="385"/>
      <c r="JD35" s="386"/>
      <c r="JE35" s="387"/>
      <c r="JF35" s="384"/>
      <c r="JG35" s="384"/>
      <c r="JH35" s="385"/>
      <c r="JI35" s="386"/>
      <c r="JJ35" s="387"/>
      <c r="JK35" s="384"/>
      <c r="JL35" s="384"/>
      <c r="JM35" s="385"/>
      <c r="JN35" s="386"/>
      <c r="JO35" s="387"/>
      <c r="JP35" s="384"/>
      <c r="JQ35" s="384"/>
      <c r="JR35" s="385"/>
      <c r="JS35" s="386"/>
      <c r="JT35" s="387"/>
      <c r="JU35" s="384"/>
      <c r="JV35" s="384"/>
      <c r="JW35" s="385"/>
      <c r="JX35" s="386"/>
      <c r="JY35" s="387"/>
      <c r="JZ35" s="384"/>
      <c r="KA35" s="384"/>
      <c r="KB35" s="385"/>
      <c r="KC35" s="386"/>
      <c r="KD35" s="387"/>
      <c r="KE35" s="384"/>
      <c r="KF35" s="384"/>
      <c r="KG35" s="385"/>
      <c r="KH35" s="386"/>
      <c r="KI35" s="387"/>
    </row>
    <row r="36" spans="1:295">
      <c r="A36" s="172">
        <f t="shared" si="112"/>
        <v>61</v>
      </c>
      <c r="B36" s="172">
        <v>34</v>
      </c>
      <c r="C36" s="383">
        <f t="shared" ca="1" si="125"/>
        <v>61</v>
      </c>
      <c r="D36" s="425">
        <f t="shared" ca="1" si="115"/>
        <v>1640196.6909031898</v>
      </c>
      <c r="E36" s="217">
        <v>1072509.7031866475</v>
      </c>
      <c r="F36" s="169">
        <f t="shared" si="113"/>
        <v>45</v>
      </c>
      <c r="G36" s="395">
        <f>IF($B36&lt;=Main!$B$10,0,HLOOKUP(F36,ReplacementRates!$V$3:$AZ$56,ReplacementRates!$A37-3,1)*IF(Main!$B$29=0,Main!$B$32*$B36,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H36" s="337">
        <f ca="1">G36*IF($B36=Salary!$B36,Salary!$J36,"")</f>
        <v>0</v>
      </c>
      <c r="I36" s="338">
        <f ca="1">IF($B36&lt;Main!$B$10,0,(VLOOKUP(F36,'Survival Probability'!$A$3:$F$98,6)/(1+Main!$B$5)^(OptimumBenefits!F36-OptimumBenefits!$A36))*(VLOOKUP(F36,'Survival Probability'!$A$3:$F$98,3)/VLOOKUP($A36,'Survival Probability'!$A$3:$F$98,3)))</f>
        <v>43.073587891602813</v>
      </c>
      <c r="J36" s="228">
        <f t="shared" si="123"/>
        <v>0</v>
      </c>
      <c r="K36" s="169">
        <f t="shared" si="114"/>
        <v>46</v>
      </c>
      <c r="L36" s="395">
        <f>IF($B36&lt;=Main!$B$10,0,HLOOKUP(K36,ReplacementRates!$V$3:$AZ$56,ReplacementRates!$A37-3,1)*IF(Main!$B$29=0,Main!$B$32*$B36,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M36" s="337">
        <f ca="1">L36*IF($B36=Salary!$B36,Salary!$J36,"")</f>
        <v>0</v>
      </c>
      <c r="N36" s="338">
        <f ca="1">IF($B36&lt;Main!$B$10,0,(VLOOKUP(K36,'Survival Probability'!$A$3:$F$98,6)/(1+Main!$B$5)^(OptimumBenefits!K36-OptimumBenefits!$A36))*(VLOOKUP(K36,'Survival Probability'!$A$3:$F$98,3)/VLOOKUP($A36,'Survival Probability'!$A$3:$F$98,3)))</f>
        <v>40.035067832812899</v>
      </c>
      <c r="O36" s="228">
        <f t="shared" si="124"/>
        <v>0</v>
      </c>
      <c r="P36" s="169">
        <f t="shared" si="126"/>
        <v>47</v>
      </c>
      <c r="Q36" s="395">
        <f>IF($B36&lt;=Main!$B$10,0,HLOOKUP(P36,ReplacementRates!$V$3:$AZ$56,ReplacementRates!$A37-3,1)*IF(Main!$B$29=0,Main!$B$32*$B36,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R36" s="337">
        <f ca="1">Q36*IF($B36=Salary!$B36,Salary!$J36,"")</f>
        <v>0</v>
      </c>
      <c r="S36" s="338">
        <f ca="1">IF($B36&lt;Main!$B$10,0,(VLOOKUP(P36,'Survival Probability'!$A$3:$F$98,6)/(1+Main!$B$5)^(OptimumBenefits!P36-OptimumBenefits!$A36))*(VLOOKUP(P36,'Survival Probability'!$A$3:$F$98,3)/VLOOKUP($A36,'Survival Probability'!$A$3:$F$98,3)))</f>
        <v>37.197228301080003</v>
      </c>
      <c r="T36" s="228">
        <f t="shared" si="3"/>
        <v>0</v>
      </c>
      <c r="U36" s="169">
        <f t="shared" si="126"/>
        <v>48</v>
      </c>
      <c r="V36" s="395">
        <f>IF($B36&lt;=Main!$B$10,0,HLOOKUP(U36,ReplacementRates!$V$3:$AZ$56,ReplacementRates!$A37-3,1)*IF(Main!$B$29=0,Main!$B$32*$B36,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W36" s="337">
        <f ca="1">V36*IF($B36=Salary!$B36,Salary!$J36,"")</f>
        <v>0</v>
      </c>
      <c r="X36" s="338">
        <f ca="1">IF($B36&lt;Main!$B$10,0,(VLOOKUP(U36,'Survival Probability'!$A$3:$F$98,6)/(1+Main!$B$5)^(OptimumBenefits!U36-OptimumBenefits!$A36))*(VLOOKUP(U36,'Survival Probability'!$A$3:$F$98,3)/VLOOKUP($A36,'Survival Probability'!$A$3:$F$98,3)))</f>
        <v>34.546894344140576</v>
      </c>
      <c r="Y36" s="228">
        <f t="shared" si="5"/>
        <v>0</v>
      </c>
      <c r="Z36" s="169">
        <f t="shared" si="126"/>
        <v>49</v>
      </c>
      <c r="AA36" s="395">
        <f>IF($B36&lt;=Main!$B$10,0,HLOOKUP(Z36,ReplacementRates!$V$3:$AZ$56,ReplacementRates!$A37-3,1)*IF(Main!$B$29=0,Main!$B$32*$B36,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B36" s="337">
        <f ca="1">AA36*IF($B36=Salary!$B36,Salary!$J36,"")</f>
        <v>0</v>
      </c>
      <c r="AC36" s="338">
        <f ca="1">IF($B36&lt;Main!$B$10,0,(VLOOKUP(Z36,'Survival Probability'!$A$3:$F$98,6)/(1+Main!$B$5)^(OptimumBenefits!Z36-OptimumBenefits!$A36))*(VLOOKUP(Z36,'Survival Probability'!$A$3:$F$98,3)/VLOOKUP($A36,'Survival Probability'!$A$3:$F$98,3)))</f>
        <v>32.071753212334166</v>
      </c>
      <c r="AD36" s="228">
        <f t="shared" si="7"/>
        <v>0</v>
      </c>
      <c r="AE36" s="169">
        <f t="shared" si="126"/>
        <v>50</v>
      </c>
      <c r="AF36" s="395">
        <f>IF($B36&lt;=Main!$B$10,0,HLOOKUP(AE36,ReplacementRates!$V$3:$AZ$56,ReplacementRates!$A37-3,1)*IF(Main!$B$29=0,Main!$B$32*$B36,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G36" s="337">
        <f ca="1">AF36*IF($B36=Salary!$B36,Salary!$J36,"")</f>
        <v>0</v>
      </c>
      <c r="AH36" s="338">
        <f ca="1">IF($B36&lt;Main!$B$10,0,(VLOOKUP(AE36,'Survival Probability'!$A$3:$F$98,6)/(1+Main!$B$5)^(OptimumBenefits!AE36-OptimumBenefits!$A36))*(VLOOKUP(AE36,'Survival Probability'!$A$3:$F$98,3)/VLOOKUP($A36,'Survival Probability'!$A$3:$F$98,3)))</f>
        <v>29.760315431466672</v>
      </c>
      <c r="AI36" s="228">
        <f t="shared" si="9"/>
        <v>0</v>
      </c>
      <c r="AJ36" s="169">
        <f t="shared" si="126"/>
        <v>51</v>
      </c>
      <c r="AK36" s="395">
        <f>IF($B36&lt;=Main!$B$10,0,HLOOKUP(AJ36,ReplacementRates!$V$3:$AZ$56,ReplacementRates!$A37-3,1)*IF(Main!$B$29=0,Main!$B$32*$B36,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L36" s="337">
        <f ca="1">AK36*IF($B36=Salary!$B36,Salary!$J36,"")</f>
        <v>0</v>
      </c>
      <c r="AM36" s="338">
        <f ca="1">IF($B36&lt;Main!$B$10,0,(VLOOKUP(AJ36,'Survival Probability'!$A$3:$F$98,6)/(1+Main!$B$5)^(OptimumBenefits!AJ36-OptimumBenefits!$A36))*(VLOOKUP(AJ36,'Survival Probability'!$A$3:$F$98,3)/VLOOKUP($A36,'Survival Probability'!$A$3:$F$98,3)))</f>
        <v>27.601850216048263</v>
      </c>
      <c r="AN36" s="228">
        <f t="shared" si="11"/>
        <v>0</v>
      </c>
      <c r="AO36" s="169">
        <f t="shared" si="126"/>
        <v>52</v>
      </c>
      <c r="AP36" s="395">
        <f>IF($B36&lt;=Main!$B$10,0,HLOOKUP(AO36,ReplacementRates!$V$3:$AZ$56,ReplacementRates!$A37-3,1)*IF(Main!$B$29=0,Main!$B$32*$B36,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Q36" s="337">
        <f ca="1">AP36*IF($B36=Salary!$B36,Salary!$J36,"")</f>
        <v>0</v>
      </c>
      <c r="AR36" s="338">
        <f ca="1">IF($B36&lt;Main!$B$10,0,(VLOOKUP(AO36,'Survival Probability'!$A$3:$F$98,6)/(1+Main!$B$5)^(OptimumBenefits!AO36-OptimumBenefits!$A36))*(VLOOKUP(AO36,'Survival Probability'!$A$3:$F$98,3)/VLOOKUP($A36,'Survival Probability'!$A$3:$F$98,3)))</f>
        <v>25.58771096117886</v>
      </c>
      <c r="AS36" s="228">
        <f t="shared" si="13"/>
        <v>0</v>
      </c>
      <c r="AT36" s="169">
        <f t="shared" si="126"/>
        <v>53</v>
      </c>
      <c r="AU36" s="395">
        <f>IF($B36&lt;=Main!$B$10,0,HLOOKUP(AT36,ReplacementRates!$V$3:$AZ$56,ReplacementRates!$A37-3,1)*IF(Main!$B$29=0,Main!$B$32*$B36,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V36" s="337">
        <f ca="1">AU36*IF($B36=Salary!$B36,Salary!$J36,"")</f>
        <v>0</v>
      </c>
      <c r="AW36" s="338">
        <f ca="1">IF($B36&lt;Main!$B$10,0,(VLOOKUP(AT36,'Survival Probability'!$A$3:$F$98,6)/(1+Main!$B$5)^(OptimumBenefits!AT36-OptimumBenefits!$A36))*(VLOOKUP(AT36,'Survival Probability'!$A$3:$F$98,3)/VLOOKUP($A36,'Survival Probability'!$A$3:$F$98,3)))</f>
        <v>23.708424607633166</v>
      </c>
      <c r="AX36" s="228">
        <f t="shared" si="15"/>
        <v>0</v>
      </c>
      <c r="AY36" s="169">
        <f t="shared" si="126"/>
        <v>54</v>
      </c>
      <c r="AZ36" s="395">
        <f>IF($B36&lt;=Main!$B$10,0,HLOOKUP(AY36,ReplacementRates!$V$3:$AZ$56,ReplacementRates!$A37-3,1)*IF(Main!$B$29=0,Main!$B$32*$B36,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A36" s="337">
        <f ca="1">AZ36*IF($B36=Salary!$B36,Salary!$J36,"")</f>
        <v>0</v>
      </c>
      <c r="BB36" s="338">
        <f ca="1">IF($B36&lt;Main!$B$10,0,(VLOOKUP(AY36,'Survival Probability'!$A$3:$F$98,6)/(1+Main!$B$5)^(OptimumBenefits!AY36-OptimumBenefits!$A36))*(VLOOKUP(AY36,'Survival Probability'!$A$3:$F$98,3)/VLOOKUP($A36,'Survival Probability'!$A$3:$F$98,3)))</f>
        <v>21.955149620367639</v>
      </c>
      <c r="BC36" s="228">
        <f t="shared" si="17"/>
        <v>0</v>
      </c>
      <c r="BD36" s="169">
        <f t="shared" si="126"/>
        <v>55</v>
      </c>
      <c r="BE36" s="395">
        <f>IF($B36&lt;=Main!$B$10,0,HLOOKUP(BD36,ReplacementRates!$V$3:$AZ$56,ReplacementRates!$A37-3,1)*IF(Main!$B$29=0,Main!$B$32*$B36,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F36" s="337">
        <f ca="1">BE36*IF($B36=Salary!$B36,Salary!$J36,"")</f>
        <v>0</v>
      </c>
      <c r="BG36" s="338">
        <f ca="1">IF($B36&lt;Main!$B$10,0,(VLOOKUP(BD36,'Survival Probability'!$A$3:$F$98,6)/(1+Main!$B$5)^(OptimumBenefits!BD36-OptimumBenefits!$A36))*(VLOOKUP(BD36,'Survival Probability'!$A$3:$F$98,3)/VLOOKUP($A36,'Survival Probability'!$A$3:$F$98,3)))</f>
        <v>20.319630945427082</v>
      </c>
      <c r="BH36" s="228">
        <f t="shared" si="19"/>
        <v>0</v>
      </c>
      <c r="BI36" s="169">
        <f t="shared" si="126"/>
        <v>56</v>
      </c>
      <c r="BJ36" s="395">
        <f>IF($B36&lt;=Main!$B$10,0,HLOOKUP(BI36,ReplacementRates!$V$3:$AZ$56,ReplacementRates!$A37-3,1)*IF(Main!$B$29=0,Main!$B$32*$B36,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K36" s="337">
        <f ca="1">BJ36*IF($B36=Salary!$B36,Salary!$J36,"")</f>
        <v>0</v>
      </c>
      <c r="BL36" s="338">
        <f ca="1">IF($B36&lt;Main!$B$10,0,(VLOOKUP(BI36,'Survival Probability'!$A$3:$F$98,6)/(1+Main!$B$5)^(OptimumBenefits!BI36-OptimumBenefits!$A36))*(VLOOKUP(BI36,'Survival Probability'!$A$3:$F$98,3)/VLOOKUP($A36,'Survival Probability'!$A$3:$F$98,3)))</f>
        <v>18.794166415594212</v>
      </c>
      <c r="BM36" s="228">
        <f t="shared" si="21"/>
        <v>0</v>
      </c>
      <c r="BN36" s="169">
        <f t="shared" si="126"/>
        <v>57</v>
      </c>
      <c r="BO36" s="395">
        <f>IF($B36&lt;=Main!$B$10,0,HLOOKUP(BN36,ReplacementRates!$V$3:$AZ$56,ReplacementRates!$A37-3,1)*IF(Main!$B$29=0,Main!$B$32*$B36,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P36" s="337">
        <f ca="1">BO36*IF($B36=Salary!$B36,Salary!$J36,"")</f>
        <v>0</v>
      </c>
      <c r="BQ36" s="338">
        <f ca="1">IF($B36&lt;Main!$B$10,0,(VLOOKUP(BN36,'Survival Probability'!$A$3:$F$98,6)/(1+Main!$B$5)^(OptimumBenefits!BN36-OptimumBenefits!$A36))*(VLOOKUP(BN36,'Survival Probability'!$A$3:$F$98,3)/VLOOKUP($A36,'Survival Probability'!$A$3:$F$98,3)))</f>
        <v>17.371560242679728</v>
      </c>
      <c r="BR36" s="228">
        <f t="shared" si="23"/>
        <v>0</v>
      </c>
      <c r="BS36" s="169">
        <f t="shared" si="126"/>
        <v>58</v>
      </c>
      <c r="BT36" s="395">
        <f>IF($B36&lt;=Main!$B$10,0,HLOOKUP(BS36,ReplacementRates!$V$3:$AZ$56,ReplacementRates!$A37-3,1)*IF(Main!$B$29=0,Main!$B$32*$B36,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U36" s="337">
        <f ca="1">BT36*IF($B36=Salary!$B36,Salary!$J36,"")</f>
        <v>0</v>
      </c>
      <c r="BV36" s="338">
        <f ca="1">IF($B36&lt;Main!$B$10,0,(VLOOKUP(BS36,'Survival Probability'!$A$3:$F$98,6)/(1+Main!$B$5)^(OptimumBenefits!BS36-OptimumBenefits!$A36))*(VLOOKUP(BS36,'Survival Probability'!$A$3:$F$98,3)/VLOOKUP($A36,'Survival Probability'!$A$3:$F$98,3)))</f>
        <v>16.045090496636703</v>
      </c>
      <c r="BW36" s="228">
        <f t="shared" si="25"/>
        <v>0</v>
      </c>
      <c r="BX36" s="169">
        <f t="shared" si="126"/>
        <v>59</v>
      </c>
      <c r="BY36" s="395">
        <f>IF($B36&lt;=Main!$B$10,0,HLOOKUP(BX36,ReplacementRates!$V$3:$AZ$56,ReplacementRates!$A37-3,1)*IF(Main!$B$29=0,Main!$B$32*$B36,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Z36" s="337">
        <f ca="1">BY36*IF($B36=Salary!$B36,Salary!$J36,"")</f>
        <v>0</v>
      </c>
      <c r="CA36" s="338">
        <f ca="1">IF($B36&lt;Main!$B$10,0,(VLOOKUP(BX36,'Survival Probability'!$A$3:$F$98,6)/(1+Main!$B$5)^(OptimumBenefits!BX36-OptimumBenefits!$A36))*(VLOOKUP(BX36,'Survival Probability'!$A$3:$F$98,3)/VLOOKUP($A36,'Survival Probability'!$A$3:$F$98,3)))</f>
        <v>14.808469111658411</v>
      </c>
      <c r="CB36" s="228">
        <f t="shared" si="27"/>
        <v>0</v>
      </c>
      <c r="CC36" s="169">
        <f t="shared" si="127"/>
        <v>60</v>
      </c>
      <c r="CD36" s="395">
        <f>IF($B36&lt;=Main!$B$10,0,HLOOKUP(CC36,ReplacementRates!$V$3:$AZ$56,ReplacementRates!$A37-3,1)*IF(Main!$B$29=0,Main!$B$32*$B36,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E36" s="337">
        <f ca="1">CD36*IF($B36=Salary!$B36,Salary!$J36,"")</f>
        <v>130364.27908064512</v>
      </c>
      <c r="CF36" s="338">
        <f ca="1">IF($B36&lt;Main!$B$10,0,(VLOOKUP(CC36,'Survival Probability'!$A$3:$F$98,6)/(1+Main!$B$5)^(OptimumBenefits!CC36-OptimumBenefits!$A36))*(VLOOKUP(CC36,'Survival Probability'!$A$3:$F$98,3)/VLOOKUP($A36,'Survival Probability'!$A$3:$F$98,3)))</f>
        <v>13.655815692483687</v>
      </c>
      <c r="CG36" s="228">
        <f t="shared" si="29"/>
        <v>0</v>
      </c>
      <c r="CH36" s="169">
        <f t="shared" si="127"/>
        <v>61</v>
      </c>
      <c r="CI36" s="395">
        <f>IF($B36&lt;=Main!$B$10,0,HLOOKUP(CH36,ReplacementRates!$V$3:$AZ$56,ReplacementRates!$A37-3,1)*IF(Main!$B$29=0,Main!$B$32*$B36,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J36" s="337">
        <f ca="1">CI36*IF($B36=Salary!$B36,Salary!$J36,"")</f>
        <v>130364.27908064512</v>
      </c>
      <c r="CK36" s="338">
        <f ca="1">IF($B36&lt;Main!$B$10,0,(VLOOKUP(CH36,'Survival Probability'!$A$3:$F$98,6)/(1+Main!$B$5)^(OptimumBenefits!CH36-OptimumBenefits!$A36))*(VLOOKUP(CH36,'Survival Probability'!$A$3:$F$98,3)/VLOOKUP($A36,'Survival Probability'!$A$3:$F$98,3)))</f>
        <v>12.581642014746553</v>
      </c>
      <c r="CL36" s="228">
        <f t="shared" ca="1" si="31"/>
        <v>1640196.6909031898</v>
      </c>
      <c r="CM36" s="169">
        <f t="shared" si="127"/>
        <v>62</v>
      </c>
      <c r="CN36" s="395">
        <f>IF($B36&lt;=Main!$B$10,0,HLOOKUP(CM36,ReplacementRates!$V$3:$AZ$56,ReplacementRates!$A37-3,1)*IF(Main!$B$29=0,Main!$B$32*$B36,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O36" s="337">
        <f ca="1">CN36*IF($B36=Salary!$B36,Salary!$J36,"")</f>
        <v>130364.27908064512</v>
      </c>
      <c r="CP36" s="338">
        <f ca="1">IF($B36&lt;Main!$B$10,0,(VLOOKUP(CM36,'Survival Probability'!$A$3:$F$98,6)/(1+Main!$B$5)^(OptimumBenefits!CM36-OptimumBenefits!$A36))*(VLOOKUP(CM36,'Survival Probability'!$A$3:$F$98,3)/VLOOKUP($A36,'Survival Probability'!$A$3:$F$98,3)))</f>
        <v>11.581642014746548</v>
      </c>
      <c r="CQ36" s="228">
        <f t="shared" ca="1" si="33"/>
        <v>1509832.4118225439</v>
      </c>
      <c r="CR36" s="169">
        <f t="shared" si="127"/>
        <v>63</v>
      </c>
      <c r="CS36" s="395">
        <f>IF($B36&lt;=Main!$B$10,0,HLOOKUP(CR36,ReplacementRates!$V$3:$AZ$56,ReplacementRates!$A37-3,1)*IF(Main!$B$29=0,Main!$B$32*$B36,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T36" s="337">
        <f ca="1">CS36*IF($B36=Salary!$B36,Salary!$J36,"")</f>
        <v>130364.27908064512</v>
      </c>
      <c r="CU36" s="338">
        <f ca="1">IF($B36&lt;Main!$B$10,0,(VLOOKUP(CR36,'Survival Probability'!$A$3:$F$98,6)/(1+Main!$B$5)^(OptimumBenefits!CR36-OptimumBenefits!$A36))*(VLOOKUP(CR36,'Survival Probability'!$A$3:$F$98,3)/VLOOKUP($A36,'Survival Probability'!$A$3:$F$98,3)))</f>
        <v>10.650925696072152</v>
      </c>
      <c r="CV36" s="228">
        <f t="shared" ca="1" si="35"/>
        <v>1388500.2499099644</v>
      </c>
      <c r="CW36" s="169">
        <f t="shared" si="127"/>
        <v>64</v>
      </c>
      <c r="CX36" s="395">
        <f>IF($B36&lt;=Main!$B$10,0,HLOOKUP(CW36,ReplacementRates!$V$3:$AZ$56,ReplacementRates!$A37-3,1)*IF(Main!$B$29=0,Main!$B$32*$B36,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Y36" s="337">
        <f ca="1">CX36*IF($B36=Salary!$B36,Salary!$J36,"")</f>
        <v>130364.27908064512</v>
      </c>
      <c r="CZ36" s="338">
        <f ca="1">IF($B36&lt;Main!$B$10,0,(VLOOKUP(CW36,'Survival Probability'!$A$3:$F$98,6)/(1+Main!$B$5)^(OptimumBenefits!CW36-OptimumBenefits!$A36))*(VLOOKUP(CW36,'Survival Probability'!$A$3:$F$98,3)/VLOOKUP($A36,'Survival Probability'!$A$3:$F$98,3)))</f>
        <v>9.7849219245215089</v>
      </c>
      <c r="DA36" s="228">
        <f t="shared" ca="1" si="37"/>
        <v>1275604.2925506451</v>
      </c>
      <c r="DB36" s="169">
        <f t="shared" si="127"/>
        <v>65</v>
      </c>
      <c r="DC36" s="395">
        <f>IF($B36&lt;=Main!$B$10,0,HLOOKUP(DB36,ReplacementRates!$V$3:$AZ$56,ReplacementRates!$A37-3,1)*IF(Main!$B$29=0,Main!$B$32*$B36,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D36" s="337">
        <f ca="1">DC36*IF($B36=Salary!$B36,Salary!$J36,"")</f>
        <v>130364.27908064512</v>
      </c>
      <c r="DE36" s="338">
        <f ca="1">IF($B36&lt;Main!$B$10,0,(VLOOKUP(DB36,'Survival Probability'!$A$3:$F$98,6)/(1+Main!$B$5)^(OptimumBenefits!DB36-OptimumBenefits!$A36))*(VLOOKUP(DB36,'Survival Probability'!$A$3:$F$98,3)/VLOOKUP($A36,'Survival Probability'!$A$3:$F$98,3)))</f>
        <v>8.9793588071278538</v>
      </c>
      <c r="DF36" s="228">
        <f t="shared" ca="1" si="39"/>
        <v>1170587.6374976642</v>
      </c>
      <c r="DG36" s="169">
        <f t="shared" si="127"/>
        <v>66</v>
      </c>
      <c r="DH36" s="395">
        <f>IF($B36&lt;=Main!$B$10,0,HLOOKUP(DG36,ReplacementRates!$V$3:$AZ$56,ReplacementRates!$A37-3,1)*IF(Main!$B$29=0,Main!$B$32*$B36,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I36" s="337">
        <f ca="1">DH36*IF($B36=Salary!$B36,Salary!$J36,"")</f>
        <v>130364.27908064512</v>
      </c>
      <c r="DJ36" s="338">
        <f ca="1">IF($B36&lt;Main!$B$10,0,(VLOOKUP(DG36,'Survival Probability'!$A$3:$F$98,6)/(1+Main!$B$5)^(OptimumBenefits!DG36-OptimumBenefits!$A36))*(VLOOKUP(DG36,'Survival Probability'!$A$3:$F$98,3)/VLOOKUP($A36,'Survival Probability'!$A$3:$F$98,3)))</f>
        <v>8.23025880624213</v>
      </c>
      <c r="DK36" s="228">
        <f t="shared" ca="1" si="41"/>
        <v>1072931.7559228863</v>
      </c>
      <c r="DL36" s="169">
        <f t="shared" si="127"/>
        <v>67</v>
      </c>
      <c r="DM36" s="395">
        <f>IF($B36&lt;=Main!$B$10,0,HLOOKUP(DL36,ReplacementRates!$V$3:$AZ$56,ReplacementRates!$A37-3,1)*IF(Main!$B$29=0,Main!$B$32*$B36,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N36" s="337">
        <f ca="1">DM36*IF($B36=Salary!$B36,Salary!$J36,"")</f>
        <v>130364.27908064512</v>
      </c>
      <c r="DO36" s="338">
        <f ca="1">IF($B36&lt;Main!$B$10,0,(VLOOKUP(DL36,'Survival Probability'!$A$3:$F$98,6)/(1+Main!$B$5)^(OptimumBenefits!DL36-OptimumBenefits!$A36))*(VLOOKUP(DL36,'Survival Probability'!$A$3:$F$98,3)/VLOOKUP($A36,'Survival Probability'!$A$3:$F$98,3)))</f>
        <v>7.5339092315492833</v>
      </c>
      <c r="DP36" s="228">
        <f t="shared" ca="1" si="43"/>
        <v>982152.64562993939</v>
      </c>
      <c r="DQ36" s="169">
        <f t="shared" si="127"/>
        <v>68</v>
      </c>
      <c r="DR36" s="395">
        <f>IF($B36&lt;=Main!$B$10,0,HLOOKUP(DQ36,ReplacementRates!$V$3:$AZ$56,ReplacementRates!$A37-3,1)*IF(Main!$B$29=0,Main!$B$32*$B36,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S36" s="337">
        <f ca="1">DR36*IF($B36=Salary!$B36,Salary!$J36,"")</f>
        <v>130364.27908064512</v>
      </c>
      <c r="DT36" s="338">
        <f ca="1">IF($B36&lt;Main!$B$10,0,(VLOOKUP(DQ36,'Survival Probability'!$A$3:$F$98,6)/(1+Main!$B$5)^(OptimumBenefits!DQ36-OptimumBenefits!$A36))*(VLOOKUP(DQ36,'Survival Probability'!$A$3:$F$98,3)/VLOOKUP($A36,'Survival Probability'!$A$3:$F$98,3)))</f>
        <v>6.8868609027844343</v>
      </c>
      <c r="DU36" s="228">
        <f t="shared" ca="1" si="45"/>
        <v>897800.65672017366</v>
      </c>
      <c r="DV36" s="169">
        <f t="shared" si="127"/>
        <v>69</v>
      </c>
      <c r="DW36" s="395">
        <f>IF($B36&lt;=Main!$B$10,0,HLOOKUP(DV36,ReplacementRates!$V$3:$AZ$56,ReplacementRates!$A37-3,1)*IF(Main!$B$29=0,Main!$B$32*$B36,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X36" s="337">
        <f ca="1">DW36*IF($B36=Salary!$B36,Salary!$J36,"")</f>
        <v>130364.27908064512</v>
      </c>
      <c r="DY36" s="338">
        <f ca="1">IF($B36&lt;Main!$B$10,0,(VLOOKUP(DV36,'Survival Probability'!$A$3:$F$98,6)/(1+Main!$B$5)^(OptimumBenefits!DV36-OptimumBenefits!$A36))*(VLOOKUP(DV36,'Survival Probability'!$A$3:$F$98,3)/VLOOKUP($A36,'Survival Probability'!$A$3:$F$98,3)))</f>
        <v>6.2859040162055484</v>
      </c>
      <c r="DZ36" s="228">
        <f t="shared" ca="1" si="47"/>
        <v>819457.34544276819</v>
      </c>
      <c r="EA36" s="169">
        <f t="shared" si="127"/>
        <v>70</v>
      </c>
      <c r="EB36" s="395">
        <f>IF($B36&lt;=Main!$B$10,0,HLOOKUP(EA36,ReplacementRates!$V$3:$AZ$56,ReplacementRates!$A37-3,1)*IF(Main!$B$29=0,Main!$B$32*$B36,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C36" s="337">
        <f ca="1">EB36*IF($B36=Salary!$B36,Salary!$J36,"")</f>
        <v>130364.27908064512</v>
      </c>
      <c r="ED36" s="338">
        <f ca="1">IF($B36&lt;Main!$B$10,0,(VLOOKUP(EA36,'Survival Probability'!$A$3:$F$98,6)/(1+Main!$B$5)^(OptimumBenefits!EA36-OptimumBenefits!$A36))*(VLOOKUP(EA36,'Survival Probability'!$A$3:$F$98,3)/VLOOKUP($A36,'Survival Probability'!$A$3:$F$98,3)))</f>
        <v>5.7280544538633364</v>
      </c>
      <c r="EE36" s="228">
        <f t="shared" ca="1" si="49"/>
        <v>746733.6894125723</v>
      </c>
      <c r="EF36" s="169">
        <f t="shared" si="127"/>
        <v>71</v>
      </c>
      <c r="EG36" s="395">
        <f>IF($B36&lt;=Main!$B$10,0,HLOOKUP(EF36,ReplacementRates!$V$3:$AZ$56,ReplacementRates!$A37-3,1)*IF(Main!$B$29=0,Main!$B$32*$B36,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H36" s="337">
        <f ca="1">EG36*IF($B36=Salary!$B36,Salary!$J36,"")</f>
        <v>130364.27908064512</v>
      </c>
      <c r="EI36" s="338">
        <f ca="1">IF($B36&lt;Main!$B$10,0,(VLOOKUP(EF36,'Survival Probability'!$A$3:$F$98,6)/(1+Main!$B$5)^(OptimumBenefits!EF36-OptimumBenefits!$A36))*(VLOOKUP(EF36,'Survival Probability'!$A$3:$F$98,3)/VLOOKUP($A36,'Survival Probability'!$A$3:$F$98,3)))</f>
        <v>5.2105396995546345</v>
      </c>
      <c r="EJ36" s="228">
        <f t="shared" ca="1" si="51"/>
        <v>679268.25155352114</v>
      </c>
      <c r="EK36" s="169">
        <f t="shared" si="127"/>
        <v>72</v>
      </c>
      <c r="EL36" s="395">
        <f>IF($B36&lt;=Main!$B$10,0,HLOOKUP(EK36,ReplacementRates!$V$3:$AZ$56,ReplacementRates!$A37-3,1)*IF(Main!$B$29=0,Main!$B$32*$B36,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M36" s="337">
        <f ca="1">EL36*IF($B36=Salary!$B36,Salary!$J36,"")</f>
        <v>130364.27908064512</v>
      </c>
      <c r="EN36" s="338">
        <f ca="1">IF($B36&lt;Main!$B$10,0,(VLOOKUP(EK36,'Survival Probability'!$A$3:$F$98,6)/(1+Main!$B$5)^(OptimumBenefits!EK36-OptimumBenefits!$A36))*(VLOOKUP(EK36,'Survival Probability'!$A$3:$F$98,3)/VLOOKUP($A36,'Survival Probability'!$A$3:$F$98,3)))</f>
        <v>4.7307769842874752</v>
      </c>
      <c r="EO36" s="228">
        <f t="shared" ca="1" si="53"/>
        <v>616724.33104794507</v>
      </c>
      <c r="EP36" s="169">
        <f t="shared" si="128"/>
        <v>73</v>
      </c>
      <c r="EQ36" s="395">
        <f>IF($B36&lt;=Main!$B$10,0,HLOOKUP(EP36,ReplacementRates!$V$3:$AZ$56,ReplacementRates!$A37-3,1)*IF(Main!$B$29=0,Main!$B$32*$B36,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R36" s="337">
        <f ca="1">EQ36*IF($B36=Salary!$B36,Salary!$J36,"")</f>
        <v>130364.27908064512</v>
      </c>
      <c r="ES36" s="338">
        <f ca="1">IF($B36&lt;Main!$B$10,0,(VLOOKUP(EP36,'Survival Probability'!$A$3:$F$98,6)/(1+Main!$B$5)^(OptimumBenefits!EP36-OptimumBenefits!$A36))*(VLOOKUP(EP36,'Survival Probability'!$A$3:$F$98,3)/VLOOKUP($A36,'Survival Probability'!$A$3:$F$98,3)))</f>
        <v>4.286369213053689</v>
      </c>
      <c r="ET36" s="228">
        <f t="shared" ca="1" si="55"/>
        <v>558789.4323332163</v>
      </c>
      <c r="EU36" s="169">
        <f t="shared" si="128"/>
        <v>74</v>
      </c>
      <c r="EV36" s="395">
        <f>IF($B36&lt;=Main!$B$10,0,HLOOKUP(EU36,ReplacementRates!$V$3:$AZ$56,ReplacementRates!$A37-3,1)*IF(Main!$B$29=0,Main!$B$32*$B36,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W36" s="337">
        <f ca="1">EV36*IF($B36=Salary!$B36,Salary!$J36,"")</f>
        <v>130364.27908064512</v>
      </c>
      <c r="EX36" s="338">
        <f ca="1">IF($B36&lt;Main!$B$10,0,(VLOOKUP(EU36,'Survival Probability'!$A$3:$F$98,6)/(1+Main!$B$5)^(OptimumBenefits!EU36-OptimumBenefits!$A36))*(VLOOKUP(EU36,'Survival Probability'!$A$3:$F$98,3)/VLOOKUP($A36,'Survival Probability'!$A$3:$F$98,3)))</f>
        <v>3.8750806963738746</v>
      </c>
      <c r="EY36" s="228">
        <f t="shared" ca="1" si="57"/>
        <v>505172.10136210447</v>
      </c>
      <c r="EZ36" s="169">
        <f t="shared" si="128"/>
        <v>75</v>
      </c>
      <c r="FA36" s="395">
        <f>IF($B36&lt;=Main!$B$10,0,HLOOKUP(EZ36,ReplacementRates!$V$3:$AZ$56,ReplacementRates!$A37-3,1)*IF(Main!$B$29=0,Main!$B$32*$B36,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B36" s="337">
        <f ca="1">FA36*IF($B36=Salary!$B36,Salary!$J36,"")</f>
        <v>130364.27908064512</v>
      </c>
      <c r="FC36" s="338">
        <f ca="1">IF($B36&lt;Main!$B$10,0,(VLOOKUP(EZ36,'Survival Probability'!$A$3:$F$98,6)/(1+Main!$B$5)^(OptimumBenefits!EZ36-OptimumBenefits!$A36))*(VLOOKUP(EZ36,'Survival Probability'!$A$3:$F$98,3)/VLOOKUP($A36,'Survival Probability'!$A$3:$F$98,3)))</f>
        <v>3.4948330658107061</v>
      </c>
      <c r="FD36" s="228">
        <f t="shared" ca="1" si="59"/>
        <v>455601.3931316135</v>
      </c>
      <c r="FE36" s="169">
        <f t="shared" si="128"/>
        <v>76</v>
      </c>
      <c r="FF36" s="395">
        <f>IF($B36&lt;=Main!$B$10,0,HLOOKUP(FE36,ReplacementRates!$V$3:$AZ$56,ReplacementRates!$A37-3,1)*IF(Main!$B$29=0,Main!$B$32*$B36,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G36" s="337">
        <f ca="1">FF36*IF($B36=Salary!$B36,Salary!$J36,"")</f>
        <v>130364.27908064512</v>
      </c>
      <c r="FH36" s="338">
        <f ca="1">IF($B36&lt;Main!$B$10,0,(VLOOKUP(FE36,'Survival Probability'!$A$3:$F$98,6)/(1+Main!$B$5)^(OptimumBenefits!FE36-OptimumBenefits!$A36))*(VLOOKUP(FE36,'Survival Probability'!$A$3:$F$98,3)/VLOOKUP($A36,'Survival Probability'!$A$3:$F$98,3)))</f>
        <v>3.1436955704289886</v>
      </c>
      <c r="FI36" s="228">
        <f t="shared" ca="1" si="61"/>
        <v>409825.60668799252</v>
      </c>
      <c r="FJ36" s="169">
        <f t="shared" si="128"/>
        <v>77</v>
      </c>
      <c r="FK36" s="395">
        <f>IF($B36&lt;=Main!$B$10,0,HLOOKUP(FJ36,ReplacementRates!$V$3:$AZ$56,ReplacementRates!$A37-3,1)*IF(Main!$B$29=0,Main!$B$32*$B36,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L36" s="337">
        <f ca="1">FK36*IF($B36=Salary!$B36,Salary!$J36,"")</f>
        <v>130364.27908064512</v>
      </c>
      <c r="FM36" s="338">
        <f ca="1">IF($B36&lt;Main!$B$10,0,(VLOOKUP(FJ36,'Survival Probability'!$A$3:$F$98,6)/(1+Main!$B$5)^(OptimumBenefits!FJ36-OptimumBenefits!$A36))*(VLOOKUP(FJ36,'Survival Probability'!$A$3:$F$98,3)/VLOOKUP($A36,'Survival Probability'!$A$3:$F$98,3)))</f>
        <v>2.8198590704262374</v>
      </c>
      <c r="FN36" s="228">
        <f t="shared" ca="1" si="63"/>
        <v>367608.89482513454</v>
      </c>
      <c r="FO36" s="169">
        <f t="shared" si="128"/>
        <v>78</v>
      </c>
      <c r="FP36" s="395">
        <f>IF($B36&lt;=Main!$B$10,0,HLOOKUP(FO36,ReplacementRates!$V$3:$AZ$56,ReplacementRates!$A37-3,1)*IF(Main!$B$29=0,Main!$B$32*$B36,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Q36" s="337">
        <f ca="1">FP36*IF($B36=Salary!$B36,Salary!$J36,"")</f>
        <v>130364.27908064512</v>
      </c>
      <c r="FR36" s="338">
        <f ca="1">IF($B36&lt;Main!$B$10,0,(VLOOKUP(FO36,'Survival Probability'!$A$3:$F$98,6)/(1+Main!$B$5)^(OptimumBenefits!FO36-OptimumBenefits!$A36))*(VLOOKUP(FO36,'Survival Probability'!$A$3:$F$98,3)/VLOOKUP($A36,'Survival Probability'!$A$3:$F$98,3)))</f>
        <v>2.5216368641573306</v>
      </c>
      <c r="FS36" s="228">
        <f t="shared" ca="1" si="65"/>
        <v>328731.37189904903</v>
      </c>
      <c r="FT36" s="169">
        <f t="shared" si="128"/>
        <v>79</v>
      </c>
      <c r="FU36" s="395">
        <f>IF($B36&lt;=Main!$B$10,0,HLOOKUP(FT36,ReplacementRates!$V$3:$AZ$56,ReplacementRates!$A37-3,1)*IF(Main!$B$29=0,Main!$B$32*$B36,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V36" s="337">
        <f ca="1">FU36*IF($B36=Salary!$B36,Salary!$J36,"")</f>
        <v>130364.27908064512</v>
      </c>
      <c r="FW36" s="338">
        <f ca="1">IF($B36&lt;Main!$B$10,0,(VLOOKUP(FT36,'Survival Probability'!$A$3:$F$98,6)/(1+Main!$B$5)^(OptimumBenefits!FT36-OptimumBenefits!$A36))*(VLOOKUP(FT36,'Survival Probability'!$A$3:$F$98,3)/VLOOKUP($A36,'Survival Probability'!$A$3:$F$98,3)))</f>
        <v>2.2474567227089861</v>
      </c>
      <c r="FX36" s="228">
        <f t="shared" ca="1" si="67"/>
        <v>292988.0754209063</v>
      </c>
      <c r="FY36" s="169">
        <f t="shared" si="128"/>
        <v>80</v>
      </c>
      <c r="FZ36" s="395">
        <f>IF($B36&lt;=Main!$B$10,0,HLOOKUP(FY36,ReplacementRates!$V$3:$AZ$56,ReplacementRates!$A37-3,1)*IF(Main!$B$29=0,Main!$B$32*$B36,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A36" s="337">
        <f ca="1">FZ36*IF($B36=Salary!$B36,Salary!$J36,"")</f>
        <v>130364.27908064512</v>
      </c>
      <c r="GB36" s="338">
        <f ca="1">IF($B36&lt;Main!$B$10,0,(VLOOKUP(FY36,'Survival Probability'!$A$3:$F$98,6)/(1+Main!$B$5)^(OptimumBenefits!FY36-OptimumBenefits!$A36))*(VLOOKUP(FY36,'Survival Probability'!$A$3:$F$98,3)/VLOOKUP($A36,'Survival Probability'!$A$3:$F$98,3)))</f>
        <v>1.9958626723004989</v>
      </c>
      <c r="GC36" s="228">
        <f t="shared" ca="1" si="69"/>
        <v>260189.19841842441</v>
      </c>
      <c r="GD36" s="169">
        <f t="shared" si="128"/>
        <v>81</v>
      </c>
      <c r="GE36" s="395">
        <f>IF($B36&lt;=Main!$B$10,0,HLOOKUP(GD36,ReplacementRates!$V$3:$AZ$56,ReplacementRates!$A37-3,1)*IF(Main!$B$29=0,Main!$B$32*$B36,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F36" s="337">
        <f ca="1">GE36*IF($B36=Salary!$B36,Salary!$J36,"")</f>
        <v>130364.27908064512</v>
      </c>
      <c r="GG36" s="338">
        <f ca="1">IF($B36&lt;Main!$B$10,0,(VLOOKUP(GD36,'Survival Probability'!$A$3:$F$98,6)/(1+Main!$B$5)^(OptimumBenefits!GD36-OptimumBenefits!$A36))*(VLOOKUP(GD36,'Survival Probability'!$A$3:$F$98,3)/VLOOKUP($A36,'Survival Probability'!$A$3:$F$98,3)))</f>
        <v>1.7654839994166991</v>
      </c>
      <c r="GH36" s="228">
        <f t="shared" ca="1" si="71"/>
        <v>230156.04881237209</v>
      </c>
      <c r="GI36" s="169">
        <f t="shared" si="128"/>
        <v>82</v>
      </c>
      <c r="GJ36" s="395">
        <f>IF($B36&lt;=Main!$B$10,0,HLOOKUP(GI36,ReplacementRates!$V$3:$AZ$56,ReplacementRates!$A37-3,1)*IF(Main!$B$29=0,Main!$B$32*$B36,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K36" s="337">
        <f ca="1">GJ36*IF($B36=Salary!$B36,Salary!$J36,"")</f>
        <v>130364.27908064512</v>
      </c>
      <c r="GL36" s="338">
        <f ca="1">IF($B36&lt;Main!$B$10,0,(VLOOKUP(GI36,'Survival Probability'!$A$3:$F$98,6)/(1+Main!$B$5)^(OptimumBenefits!GI36-OptimumBenefits!$A36))*(VLOOKUP(GI36,'Survival Probability'!$A$3:$F$98,3)/VLOOKUP($A36,'Survival Probability'!$A$3:$F$98,3)))</f>
        <v>1.555033108628902</v>
      </c>
      <c r="GM36" s="228">
        <f t="shared" ca="1" si="73"/>
        <v>202720.77015294132</v>
      </c>
      <c r="GN36" s="384"/>
      <c r="GO36" s="384"/>
      <c r="GP36" s="385"/>
      <c r="GQ36" s="386"/>
      <c r="GR36" s="387"/>
      <c r="GS36" s="384"/>
      <c r="GT36" s="384"/>
      <c r="GU36" s="385"/>
      <c r="GV36" s="386"/>
      <c r="GW36" s="387"/>
      <c r="GX36" s="384"/>
      <c r="GY36" s="384"/>
      <c r="GZ36" s="385"/>
      <c r="HA36" s="386"/>
      <c r="HB36" s="387"/>
      <c r="HC36" s="384"/>
      <c r="HD36" s="384"/>
      <c r="HE36" s="385"/>
      <c r="HF36" s="386"/>
      <c r="HG36" s="387"/>
      <c r="HH36" s="384"/>
      <c r="HI36" s="384"/>
      <c r="HJ36" s="385"/>
      <c r="HK36" s="386"/>
      <c r="HL36" s="387"/>
      <c r="HM36" s="384"/>
      <c r="HN36" s="384"/>
      <c r="HO36" s="385"/>
      <c r="HP36" s="386"/>
      <c r="HQ36" s="387"/>
      <c r="HR36" s="384"/>
      <c r="HS36" s="384"/>
      <c r="HT36" s="385"/>
      <c r="HU36" s="386"/>
      <c r="HV36" s="387"/>
      <c r="HW36" s="384"/>
      <c r="HX36" s="384"/>
      <c r="HY36" s="385"/>
      <c r="HZ36" s="386"/>
      <c r="IA36" s="387"/>
      <c r="IB36" s="384"/>
      <c r="IC36" s="384"/>
      <c r="ID36" s="385"/>
      <c r="IE36" s="386"/>
      <c r="IF36" s="387"/>
      <c r="IG36" s="384"/>
      <c r="IH36" s="384"/>
      <c r="II36" s="385"/>
      <c r="IJ36" s="386"/>
      <c r="IK36" s="387"/>
      <c r="IL36" s="384"/>
      <c r="IM36" s="384"/>
      <c r="IN36" s="385"/>
      <c r="IO36" s="386"/>
      <c r="IP36" s="387"/>
      <c r="IQ36" s="384"/>
      <c r="IR36" s="384"/>
      <c r="IS36" s="385"/>
      <c r="IT36" s="386"/>
      <c r="IU36" s="387"/>
      <c r="IV36" s="384"/>
      <c r="IW36" s="384"/>
      <c r="IX36" s="385"/>
      <c r="IY36" s="386"/>
      <c r="IZ36" s="387"/>
      <c r="JA36" s="384"/>
      <c r="JB36" s="384"/>
      <c r="JC36" s="385"/>
      <c r="JD36" s="386"/>
      <c r="JE36" s="387"/>
      <c r="JF36" s="384"/>
      <c r="JG36" s="384"/>
      <c r="JH36" s="385"/>
      <c r="JI36" s="386"/>
      <c r="JJ36" s="387"/>
      <c r="JK36" s="384"/>
      <c r="JL36" s="384"/>
      <c r="JM36" s="385"/>
      <c r="JN36" s="386"/>
      <c r="JO36" s="387"/>
      <c r="JP36" s="384"/>
      <c r="JQ36" s="384"/>
      <c r="JR36" s="385"/>
      <c r="JS36" s="386"/>
      <c r="JT36" s="387"/>
      <c r="JU36" s="384"/>
      <c r="JV36" s="384"/>
      <c r="JW36" s="385"/>
      <c r="JX36" s="386"/>
      <c r="JY36" s="387"/>
      <c r="JZ36" s="384"/>
      <c r="KA36" s="384"/>
      <c r="KB36" s="385"/>
      <c r="KC36" s="386"/>
      <c r="KD36" s="387"/>
      <c r="KE36" s="384"/>
      <c r="KF36" s="384"/>
      <c r="KG36" s="385"/>
      <c r="KH36" s="386"/>
      <c r="KI36" s="387"/>
    </row>
    <row r="37" spans="1:295">
      <c r="A37" s="172">
        <f t="shared" si="112"/>
        <v>62</v>
      </c>
      <c r="B37" s="172">
        <v>35</v>
      </c>
      <c r="C37" s="383">
        <f t="shared" ca="1" si="125"/>
        <v>62</v>
      </c>
      <c r="D37" s="425">
        <f t="shared" ca="1" si="115"/>
        <v>1745085.9956055887</v>
      </c>
      <c r="E37" s="217">
        <v>1124124.1259645843</v>
      </c>
      <c r="F37" s="169">
        <f t="shared" si="113"/>
        <v>45</v>
      </c>
      <c r="G37" s="395">
        <f>IF($B37&lt;=Main!$B$10,0,HLOOKUP(F37,ReplacementRates!$V$3:$AZ$56,ReplacementRates!$A38-3,1)*IF(Main!$B$29=0,Main!$B$32*$B37,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H37" s="337">
        <f ca="1">G37*IF($B37=Salary!$B37,Salary!$J37,"")</f>
        <v>0</v>
      </c>
      <c r="I37" s="338">
        <f ca="1">IF($B37&lt;Main!$B$10,0,(VLOOKUP(F37,'Survival Probability'!$A$3:$F$98,6)/(1+Main!$B$5)^(OptimumBenefits!F37-OptimumBenefits!$A37))*(VLOOKUP(F37,'Survival Probability'!$A$3:$F$98,3)/VLOOKUP($A37,'Survival Probability'!$A$3:$F$98,3)))</f>
        <v>46.280039392617198</v>
      </c>
      <c r="J37" s="228">
        <f t="shared" si="123"/>
        <v>0</v>
      </c>
      <c r="K37" s="169">
        <f t="shared" si="114"/>
        <v>46</v>
      </c>
      <c r="L37" s="395">
        <f>IF($B37&lt;=Main!$B$10,0,HLOOKUP(K37,ReplacementRates!$V$3:$AZ$56,ReplacementRates!$A38-3,1)*IF(Main!$B$29=0,Main!$B$32*$B37,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M37" s="337">
        <f ca="1">L37*IF($B37=Salary!$B37,Salary!$J37,"")</f>
        <v>0</v>
      </c>
      <c r="N37" s="338">
        <f ca="1">IF($B37&lt;Main!$B$10,0,(VLOOKUP(K37,'Survival Probability'!$A$3:$F$98,6)/(1+Main!$B$5)^(OptimumBenefits!K37-OptimumBenefits!$A37))*(VLOOKUP(K37,'Survival Probability'!$A$3:$F$98,3)/VLOOKUP($A37,'Survival Probability'!$A$3:$F$98,3)))</f>
        <v>43.015328118275697</v>
      </c>
      <c r="O37" s="228">
        <f t="shared" si="124"/>
        <v>0</v>
      </c>
      <c r="P37" s="169">
        <f t="shared" si="126"/>
        <v>47</v>
      </c>
      <c r="Q37" s="395">
        <f>IF($B37&lt;=Main!$B$10,0,HLOOKUP(P37,ReplacementRates!$V$3:$AZ$56,ReplacementRates!$A38-3,1)*IF(Main!$B$29=0,Main!$B$32*$B37,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R37" s="337">
        <f ca="1">Q37*IF($B37=Salary!$B37,Salary!$J37,"")</f>
        <v>0</v>
      </c>
      <c r="S37" s="338">
        <f ca="1">IF($B37&lt;Main!$B$10,0,(VLOOKUP(P37,'Survival Probability'!$A$3:$F$98,6)/(1+Main!$B$5)^(OptimumBenefits!P37-OptimumBenefits!$A37))*(VLOOKUP(P37,'Survival Probability'!$A$3:$F$98,3)/VLOOKUP($A37,'Survival Probability'!$A$3:$F$98,3)))</f>
        <v>39.966236279234174</v>
      </c>
      <c r="T37" s="228">
        <f t="shared" si="3"/>
        <v>0</v>
      </c>
      <c r="U37" s="169">
        <f t="shared" si="126"/>
        <v>48</v>
      </c>
      <c r="V37" s="395">
        <f>IF($B37&lt;=Main!$B$10,0,HLOOKUP(U37,ReplacementRates!$V$3:$AZ$56,ReplacementRates!$A38-3,1)*IF(Main!$B$29=0,Main!$B$32*$B37,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W37" s="337">
        <f ca="1">V37*IF($B37=Salary!$B37,Salary!$J37,"")</f>
        <v>0</v>
      </c>
      <c r="X37" s="338">
        <f ca="1">IF($B37&lt;Main!$B$10,0,(VLOOKUP(U37,'Survival Probability'!$A$3:$F$98,6)/(1+Main!$B$5)^(OptimumBenefits!U37-OptimumBenefits!$A37))*(VLOOKUP(U37,'Survival Probability'!$A$3:$F$98,3)/VLOOKUP($A37,'Survival Probability'!$A$3:$F$98,3)))</f>
        <v>37.118608163382213</v>
      </c>
      <c r="Y37" s="228">
        <f t="shared" si="5"/>
        <v>0</v>
      </c>
      <c r="Z37" s="169">
        <f t="shared" si="126"/>
        <v>49</v>
      </c>
      <c r="AA37" s="395">
        <f>IF($B37&lt;=Main!$B$10,0,HLOOKUP(Z37,ReplacementRates!$V$3:$AZ$56,ReplacementRates!$A38-3,1)*IF(Main!$B$29=0,Main!$B$32*$B37,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B37" s="337">
        <f ca="1">AA37*IF($B37=Salary!$B37,Salary!$J37,"")</f>
        <v>0</v>
      </c>
      <c r="AC37" s="338">
        <f ca="1">IF($B37&lt;Main!$B$10,0,(VLOOKUP(Z37,'Survival Probability'!$A$3:$F$98,6)/(1+Main!$B$5)^(OptimumBenefits!Z37-OptimumBenefits!$A37))*(VLOOKUP(Z37,'Survival Probability'!$A$3:$F$98,3)/VLOOKUP($A37,'Survival Probability'!$A$3:$F$98,3)))</f>
        <v>34.459214444647714</v>
      </c>
      <c r="AD37" s="228">
        <f t="shared" si="7"/>
        <v>0</v>
      </c>
      <c r="AE37" s="169">
        <f t="shared" si="126"/>
        <v>50</v>
      </c>
      <c r="AF37" s="395">
        <f>IF($B37&lt;=Main!$B$10,0,HLOOKUP(AE37,ReplacementRates!$V$3:$AZ$56,ReplacementRates!$A38-3,1)*IF(Main!$B$29=0,Main!$B$32*$B37,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G37" s="337">
        <f ca="1">AF37*IF($B37=Salary!$B37,Salary!$J37,"")</f>
        <v>0</v>
      </c>
      <c r="AH37" s="338">
        <f ca="1">IF($B37&lt;Main!$B$10,0,(VLOOKUP(AE37,'Survival Probability'!$A$3:$F$98,6)/(1+Main!$B$5)^(OptimumBenefits!AE37-OptimumBenefits!$A37))*(VLOOKUP(AE37,'Survival Probability'!$A$3:$F$98,3)/VLOOKUP($A37,'Survival Probability'!$A$3:$F$98,3)))</f>
        <v>31.975710358075304</v>
      </c>
      <c r="AI37" s="228">
        <f t="shared" si="9"/>
        <v>0</v>
      </c>
      <c r="AJ37" s="169">
        <f t="shared" si="126"/>
        <v>51</v>
      </c>
      <c r="AK37" s="395">
        <f>IF($B37&lt;=Main!$B$10,0,HLOOKUP(AJ37,ReplacementRates!$V$3:$AZ$56,ReplacementRates!$A38-3,1)*IF(Main!$B$29=0,Main!$B$32*$B37,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L37" s="337">
        <f ca="1">AK37*IF($B37=Salary!$B37,Salary!$J37,"")</f>
        <v>0</v>
      </c>
      <c r="AM37" s="338">
        <f ca="1">IF($B37&lt;Main!$B$10,0,(VLOOKUP(AJ37,'Survival Probability'!$A$3:$F$98,6)/(1+Main!$B$5)^(OptimumBenefits!AJ37-OptimumBenefits!$A37))*(VLOOKUP(AJ37,'Survival Probability'!$A$3:$F$98,3)/VLOOKUP($A37,'Survival Probability'!$A$3:$F$98,3)))</f>
        <v>29.656566305145542</v>
      </c>
      <c r="AN37" s="228">
        <f t="shared" si="11"/>
        <v>0</v>
      </c>
      <c r="AO37" s="169">
        <f t="shared" si="126"/>
        <v>52</v>
      </c>
      <c r="AP37" s="395">
        <f>IF($B37&lt;=Main!$B$10,0,HLOOKUP(AO37,ReplacementRates!$V$3:$AZ$56,ReplacementRates!$A38-3,1)*IF(Main!$B$29=0,Main!$B$32*$B37,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Q37" s="337">
        <f ca="1">AP37*IF($B37=Salary!$B37,Salary!$J37,"")</f>
        <v>0</v>
      </c>
      <c r="AR37" s="338">
        <f ca="1">IF($B37&lt;Main!$B$10,0,(VLOOKUP(AO37,'Survival Probability'!$A$3:$F$98,6)/(1+Main!$B$5)^(OptimumBenefits!AO37-OptimumBenefits!$A37))*(VLOOKUP(AO37,'Survival Probability'!$A$3:$F$98,3)/VLOOKUP($A37,'Survival Probability'!$A$3:$F$98,3)))</f>
        <v>27.492492016926224</v>
      </c>
      <c r="AS37" s="228">
        <f t="shared" si="13"/>
        <v>0</v>
      </c>
      <c r="AT37" s="169">
        <f t="shared" si="126"/>
        <v>53</v>
      </c>
      <c r="AU37" s="395">
        <f>IF($B37&lt;=Main!$B$10,0,HLOOKUP(AT37,ReplacementRates!$V$3:$AZ$56,ReplacementRates!$A38-3,1)*IF(Main!$B$29=0,Main!$B$32*$B37,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V37" s="337">
        <f ca="1">AU37*IF($B37=Salary!$B37,Salary!$J37,"")</f>
        <v>0</v>
      </c>
      <c r="AW37" s="338">
        <f ca="1">IF($B37&lt;Main!$B$10,0,(VLOOKUP(AT37,'Survival Probability'!$A$3:$F$98,6)/(1+Main!$B$5)^(OptimumBenefits!AT37-OptimumBenefits!$A37))*(VLOOKUP(AT37,'Survival Probability'!$A$3:$F$98,3)/VLOOKUP($A37,'Survival Probability'!$A$3:$F$98,3)))</f>
        <v>25.473309247871175</v>
      </c>
      <c r="AX37" s="228">
        <f t="shared" si="15"/>
        <v>0</v>
      </c>
      <c r="AY37" s="169">
        <f t="shared" si="126"/>
        <v>54</v>
      </c>
      <c r="AZ37" s="395">
        <f>IF($B37&lt;=Main!$B$10,0,HLOOKUP(AY37,ReplacementRates!$V$3:$AZ$56,ReplacementRates!$A38-3,1)*IF(Main!$B$29=0,Main!$B$32*$B37,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A37" s="337">
        <f ca="1">AZ37*IF($B37=Salary!$B37,Salary!$J37,"")</f>
        <v>0</v>
      </c>
      <c r="BB37" s="338">
        <f ca="1">IF($B37&lt;Main!$B$10,0,(VLOOKUP(AY37,'Survival Probability'!$A$3:$F$98,6)/(1+Main!$B$5)^(OptimumBenefits!AY37-OptimumBenefits!$A37))*(VLOOKUP(AY37,'Survival Probability'!$A$3:$F$98,3)/VLOOKUP($A37,'Survival Probability'!$A$3:$F$98,3)))</f>
        <v>23.589518288062195</v>
      </c>
      <c r="BC37" s="228">
        <f t="shared" si="17"/>
        <v>0</v>
      </c>
      <c r="BD37" s="169">
        <f t="shared" si="126"/>
        <v>55</v>
      </c>
      <c r="BE37" s="395">
        <f>IF($B37&lt;=Main!$B$10,0,HLOOKUP(BD37,ReplacementRates!$V$3:$AZ$56,ReplacementRates!$A38-3,1)*IF(Main!$B$29=0,Main!$B$32*$B37,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F37" s="337">
        <f ca="1">BE37*IF($B37=Salary!$B37,Salary!$J37,"")</f>
        <v>0</v>
      </c>
      <c r="BG37" s="338">
        <f ca="1">IF($B37&lt;Main!$B$10,0,(VLOOKUP(BD37,'Survival Probability'!$A$3:$F$98,6)/(1+Main!$B$5)^(OptimumBenefits!BD37-OptimumBenefits!$A37))*(VLOOKUP(BD37,'Survival Probability'!$A$3:$F$98,3)/VLOOKUP($A37,'Survival Probability'!$A$3:$F$98,3)))</f>
        <v>21.832249567051701</v>
      </c>
      <c r="BH37" s="228">
        <f t="shared" si="19"/>
        <v>0</v>
      </c>
      <c r="BI37" s="169">
        <f t="shared" si="126"/>
        <v>56</v>
      </c>
      <c r="BJ37" s="395">
        <f>IF($B37&lt;=Main!$B$10,0,HLOOKUP(BI37,ReplacementRates!$V$3:$AZ$56,ReplacementRates!$A38-3,1)*IF(Main!$B$29=0,Main!$B$32*$B37,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K37" s="337">
        <f ca="1">BJ37*IF($B37=Salary!$B37,Salary!$J37,"")</f>
        <v>0</v>
      </c>
      <c r="BL37" s="338">
        <f ca="1">IF($B37&lt;Main!$B$10,0,(VLOOKUP(BI37,'Survival Probability'!$A$3:$F$98,6)/(1+Main!$B$5)^(OptimumBenefits!BI37-OptimumBenefits!$A37))*(VLOOKUP(BI37,'Survival Probability'!$A$3:$F$98,3)/VLOOKUP($A37,'Survival Probability'!$A$3:$F$98,3)))</f>
        <v>20.193227558707029</v>
      </c>
      <c r="BM37" s="228">
        <f t="shared" si="21"/>
        <v>0</v>
      </c>
      <c r="BN37" s="169">
        <f t="shared" si="126"/>
        <v>57</v>
      </c>
      <c r="BO37" s="395">
        <f>IF($B37&lt;=Main!$B$10,0,HLOOKUP(BN37,ReplacementRates!$V$3:$AZ$56,ReplacementRates!$A38-3,1)*IF(Main!$B$29=0,Main!$B$32*$B37,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P37" s="337">
        <f ca="1">BO37*IF($B37=Salary!$B37,Salary!$J37,"")</f>
        <v>0</v>
      </c>
      <c r="BQ37" s="338">
        <f ca="1">IF($B37&lt;Main!$B$10,0,(VLOOKUP(BN37,'Survival Probability'!$A$3:$F$98,6)/(1+Main!$B$5)^(OptimumBenefits!BN37-OptimumBenefits!$A37))*(VLOOKUP(BN37,'Survival Probability'!$A$3:$F$98,3)/VLOOKUP($A37,'Survival Probability'!$A$3:$F$98,3)))</f>
        <v>18.664720811408692</v>
      </c>
      <c r="BR37" s="228">
        <f t="shared" si="23"/>
        <v>0</v>
      </c>
      <c r="BS37" s="169">
        <f t="shared" si="126"/>
        <v>58</v>
      </c>
      <c r="BT37" s="395">
        <f>IF($B37&lt;=Main!$B$10,0,HLOOKUP(BS37,ReplacementRates!$V$3:$AZ$56,ReplacementRates!$A38-3,1)*IF(Main!$B$29=0,Main!$B$32*$B37,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U37" s="337">
        <f ca="1">BT37*IF($B37=Salary!$B37,Salary!$J37,"")</f>
        <v>0</v>
      </c>
      <c r="BV37" s="338">
        <f ca="1">IF($B37&lt;Main!$B$10,0,(VLOOKUP(BS37,'Survival Probability'!$A$3:$F$98,6)/(1+Main!$B$5)^(OptimumBenefits!BS37-OptimumBenefits!$A37))*(VLOOKUP(BS37,'Survival Probability'!$A$3:$F$98,3)/VLOOKUP($A37,'Survival Probability'!$A$3:$F$98,3)))</f>
        <v>17.239507006269562</v>
      </c>
      <c r="BW37" s="228">
        <f t="shared" si="25"/>
        <v>0</v>
      </c>
      <c r="BX37" s="169">
        <f t="shared" si="126"/>
        <v>59</v>
      </c>
      <c r="BY37" s="395">
        <f>IF($B37&lt;=Main!$B$10,0,HLOOKUP(BX37,ReplacementRates!$V$3:$AZ$56,ReplacementRates!$A38-3,1)*IF(Main!$B$29=0,Main!$B$32*$B37,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Z37" s="337">
        <f ca="1">BY37*IF($B37=Salary!$B37,Salary!$J37,"")</f>
        <v>0</v>
      </c>
      <c r="CA37" s="338">
        <f ca="1">IF($B37&lt;Main!$B$10,0,(VLOOKUP(BX37,'Survival Probability'!$A$3:$F$98,6)/(1+Main!$B$5)^(OptimumBenefits!BX37-OptimumBenefits!$A37))*(VLOOKUP(BX37,'Survival Probability'!$A$3:$F$98,3)/VLOOKUP($A37,'Survival Probability'!$A$3:$F$98,3)))</f>
        <v>15.910829986036815</v>
      </c>
      <c r="CB37" s="228">
        <f t="shared" si="27"/>
        <v>0</v>
      </c>
      <c r="CC37" s="169">
        <f t="shared" si="127"/>
        <v>60</v>
      </c>
      <c r="CD37" s="395">
        <f>IF($B37&lt;=Main!$B$10,0,HLOOKUP(CC37,ReplacementRates!$V$3:$AZ$56,ReplacementRates!$A38-3,1)*IF(Main!$B$29=0,Main!$B$32*$B37,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E37" s="337">
        <f ca="1">CD37*IF($B37=Salary!$B37,Salary!$J37,"")</f>
        <v>140237.4560992528</v>
      </c>
      <c r="CF37" s="338">
        <f ca="1">IF($B37&lt;Main!$B$10,0,(VLOOKUP(CC37,'Survival Probability'!$A$3:$F$98,6)/(1+Main!$B$5)^(OptimumBenefits!CC37-OptimumBenefits!$A37))*(VLOOKUP(CC37,'Survival Probability'!$A$3:$F$98,3)/VLOOKUP($A37,'Survival Probability'!$A$3:$F$98,3)))</f>
        <v>14.67237161150608</v>
      </c>
      <c r="CG37" s="228">
        <f t="shared" si="29"/>
        <v>0</v>
      </c>
      <c r="CH37" s="169">
        <f t="shared" si="127"/>
        <v>61</v>
      </c>
      <c r="CI37" s="395">
        <f>IF($B37&lt;=Main!$B$10,0,HLOOKUP(CH37,ReplacementRates!$V$3:$AZ$56,ReplacementRates!$A38-3,1)*IF(Main!$B$29=0,Main!$B$32*$B37,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J37" s="337">
        <f ca="1">CI37*IF($B37=Salary!$B37,Salary!$J37,"")</f>
        <v>140237.4560992528</v>
      </c>
      <c r="CK37" s="338">
        <f ca="1">IF($B37&lt;Main!$B$10,0,(VLOOKUP(CH37,'Survival Probability'!$A$3:$F$98,6)/(1+Main!$B$5)^(OptimumBenefits!CH37-OptimumBenefits!$A37))*(VLOOKUP(CH37,'Survival Probability'!$A$3:$F$98,3)/VLOOKUP($A37,'Survival Probability'!$A$3:$F$98,3)))</f>
        <v>13.518235108057791</v>
      </c>
      <c r="CL37" s="228">
        <f t="shared" si="31"/>
        <v>0</v>
      </c>
      <c r="CM37" s="169">
        <f t="shared" si="127"/>
        <v>62</v>
      </c>
      <c r="CN37" s="395">
        <f>IF($B37&lt;=Main!$B$10,0,HLOOKUP(CM37,ReplacementRates!$V$3:$AZ$56,ReplacementRates!$A38-3,1)*IF(Main!$B$29=0,Main!$B$32*$B37,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O37" s="337">
        <f ca="1">CN37*IF($B37=Salary!$B37,Salary!$J37,"")</f>
        <v>140237.4560992528</v>
      </c>
      <c r="CP37" s="338">
        <f ca="1">IF($B37&lt;Main!$B$10,0,(VLOOKUP(CM37,'Survival Probability'!$A$3:$F$98,6)/(1+Main!$B$5)^(OptimumBenefits!CM37-OptimumBenefits!$A37))*(VLOOKUP(CM37,'Survival Probability'!$A$3:$F$98,3)/VLOOKUP($A37,'Survival Probability'!$A$3:$F$98,3)))</f>
        <v>12.443793863249397</v>
      </c>
      <c r="CQ37" s="228">
        <f t="shared" ca="1" si="33"/>
        <v>1745085.9956055887</v>
      </c>
      <c r="CR37" s="169">
        <f t="shared" si="127"/>
        <v>63</v>
      </c>
      <c r="CS37" s="395">
        <f>IF($B37&lt;=Main!$B$10,0,HLOOKUP(CR37,ReplacementRates!$V$3:$AZ$56,ReplacementRates!$A38-3,1)*IF(Main!$B$29=0,Main!$B$32*$B37,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T37" s="337">
        <f ca="1">CS37*IF($B37=Salary!$B37,Salary!$J37,"")</f>
        <v>140237.4560992528</v>
      </c>
      <c r="CU37" s="338">
        <f ca="1">IF($B37&lt;Main!$B$10,0,(VLOOKUP(CR37,'Survival Probability'!$A$3:$F$98,6)/(1+Main!$B$5)^(OptimumBenefits!CR37-OptimumBenefits!$A37))*(VLOOKUP(CR37,'Survival Probability'!$A$3:$F$98,3)/VLOOKUP($A37,'Survival Probability'!$A$3:$F$98,3)))</f>
        <v>11.4437938632494</v>
      </c>
      <c r="CV37" s="228">
        <f t="shared" ca="1" si="35"/>
        <v>1604848.5395063364</v>
      </c>
      <c r="CW37" s="169">
        <f t="shared" si="127"/>
        <v>64</v>
      </c>
      <c r="CX37" s="395">
        <f>IF($B37&lt;=Main!$B$10,0,HLOOKUP(CW37,ReplacementRates!$V$3:$AZ$56,ReplacementRates!$A38-3,1)*IF(Main!$B$29=0,Main!$B$32*$B37,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Y37" s="337">
        <f ca="1">CX37*IF($B37=Salary!$B37,Salary!$J37,"")</f>
        <v>140237.4560992528</v>
      </c>
      <c r="CZ37" s="338">
        <f ca="1">IF($B37&lt;Main!$B$10,0,(VLOOKUP(CW37,'Survival Probability'!$A$3:$F$98,6)/(1+Main!$B$5)^(OptimumBenefits!CW37-OptimumBenefits!$A37))*(VLOOKUP(CW37,'Survival Probability'!$A$3:$F$98,3)/VLOOKUP($A37,'Survival Probability'!$A$3:$F$98,3)))</f>
        <v>10.513323692935771</v>
      </c>
      <c r="DA37" s="228">
        <f t="shared" ca="1" si="37"/>
        <v>1474361.7698453146</v>
      </c>
      <c r="DB37" s="169">
        <f t="shared" si="127"/>
        <v>65</v>
      </c>
      <c r="DC37" s="395">
        <f>IF($B37&lt;=Main!$B$10,0,HLOOKUP(DB37,ReplacementRates!$V$3:$AZ$56,ReplacementRates!$A38-3,1)*IF(Main!$B$29=0,Main!$B$32*$B37,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D37" s="337">
        <f ca="1">DC37*IF($B37=Salary!$B37,Salary!$J37,"")</f>
        <v>140237.4560992528</v>
      </c>
      <c r="DE37" s="338">
        <f ca="1">IF($B37&lt;Main!$B$10,0,(VLOOKUP(DB37,'Survival Probability'!$A$3:$F$98,6)/(1+Main!$B$5)^(OptimumBenefits!DB37-OptimumBenefits!$A37))*(VLOOKUP(DB37,'Survival Probability'!$A$3:$F$98,3)/VLOOKUP($A37,'Survival Probability'!$A$3:$F$98,3)))</f>
        <v>9.6477934543116035</v>
      </c>
      <c r="DF37" s="228">
        <f t="shared" ca="1" si="39"/>
        <v>1352982.0110036819</v>
      </c>
      <c r="DG37" s="169">
        <f t="shared" si="127"/>
        <v>66</v>
      </c>
      <c r="DH37" s="395">
        <f>IF($B37&lt;=Main!$B$10,0,HLOOKUP(DG37,ReplacementRates!$V$3:$AZ$56,ReplacementRates!$A38-3,1)*IF(Main!$B$29=0,Main!$B$32*$B37,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I37" s="337">
        <f ca="1">DH37*IF($B37=Salary!$B37,Salary!$J37,"")</f>
        <v>140237.4560992528</v>
      </c>
      <c r="DJ37" s="338">
        <f ca="1">IF($B37&lt;Main!$B$10,0,(VLOOKUP(DG37,'Survival Probability'!$A$3:$F$98,6)/(1+Main!$B$5)^(OptimumBenefits!DG37-OptimumBenefits!$A37))*(VLOOKUP(DG37,'Survival Probability'!$A$3:$F$98,3)/VLOOKUP($A37,'Survival Probability'!$A$3:$F$98,3)))</f>
        <v>8.8429295168739852</v>
      </c>
      <c r="DK37" s="228">
        <f t="shared" ca="1" si="41"/>
        <v>1240109.9399114023</v>
      </c>
      <c r="DL37" s="169">
        <f t="shared" si="127"/>
        <v>67</v>
      </c>
      <c r="DM37" s="395">
        <f>IF($B37&lt;=Main!$B$10,0,HLOOKUP(DL37,ReplacementRates!$V$3:$AZ$56,ReplacementRates!$A38-3,1)*IF(Main!$B$29=0,Main!$B$32*$B37,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N37" s="337">
        <f ca="1">DM37*IF($B37=Salary!$B37,Salary!$J37,"")</f>
        <v>140237.4560992528</v>
      </c>
      <c r="DO37" s="338">
        <f ca="1">IF($B37&lt;Main!$B$10,0,(VLOOKUP(DL37,'Survival Probability'!$A$3:$F$98,6)/(1+Main!$B$5)^(OptimumBenefits!DL37-OptimumBenefits!$A37))*(VLOOKUP(DL37,'Survival Probability'!$A$3:$F$98,3)/VLOOKUP($A37,'Survival Probability'!$A$3:$F$98,3)))</f>
        <v>8.0947428130192094</v>
      </c>
      <c r="DP37" s="228">
        <f t="shared" ca="1" si="43"/>
        <v>1135186.1398755235</v>
      </c>
      <c r="DQ37" s="169">
        <f t="shared" si="127"/>
        <v>68</v>
      </c>
      <c r="DR37" s="395">
        <f>IF($B37&lt;=Main!$B$10,0,HLOOKUP(DQ37,ReplacementRates!$V$3:$AZ$56,ReplacementRates!$A38-3,1)*IF(Main!$B$29=0,Main!$B$32*$B37,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S37" s="337">
        <f ca="1">DR37*IF($B37=Salary!$B37,Salary!$J37,"")</f>
        <v>140237.4560992528</v>
      </c>
      <c r="DT37" s="338">
        <f ca="1">IF($B37&lt;Main!$B$10,0,(VLOOKUP(DQ37,'Survival Probability'!$A$3:$F$98,6)/(1+Main!$B$5)^(OptimumBenefits!DQ37-OptimumBenefits!$A37))*(VLOOKUP(DQ37,'Survival Probability'!$A$3:$F$98,3)/VLOOKUP($A37,'Survival Probability'!$A$3:$F$98,3)))</f>
        <v>7.3995274012099204</v>
      </c>
      <c r="DU37" s="228">
        <f t="shared" ca="1" si="45"/>
        <v>1037690.8990823943</v>
      </c>
      <c r="DV37" s="169">
        <f t="shared" si="127"/>
        <v>69</v>
      </c>
      <c r="DW37" s="395">
        <f>IF($B37&lt;=Main!$B$10,0,HLOOKUP(DV37,ReplacementRates!$V$3:$AZ$56,ReplacementRates!$A38-3,1)*IF(Main!$B$29=0,Main!$B$32*$B37,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X37" s="337">
        <f ca="1">DW37*IF($B37=Salary!$B37,Salary!$J37,"")</f>
        <v>140237.4560992528</v>
      </c>
      <c r="DY37" s="338">
        <f ca="1">IF($B37&lt;Main!$B$10,0,(VLOOKUP(DV37,'Survival Probability'!$A$3:$F$98,6)/(1+Main!$B$5)^(OptimumBenefits!DV37-OptimumBenefits!$A37))*(VLOOKUP(DV37,'Survival Probability'!$A$3:$F$98,3)/VLOOKUP($A37,'Survival Probability'!$A$3:$F$98,3)))</f>
        <v>6.753834535917929</v>
      </c>
      <c r="DZ37" s="228">
        <f t="shared" ca="1" si="47"/>
        <v>947140.57423240796</v>
      </c>
      <c r="EA37" s="169">
        <f t="shared" si="127"/>
        <v>70</v>
      </c>
      <c r="EB37" s="395">
        <f>IF($B37&lt;=Main!$B$10,0,HLOOKUP(EA37,ReplacementRates!$V$3:$AZ$56,ReplacementRates!$A38-3,1)*IF(Main!$B$29=0,Main!$B$32*$B37,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C37" s="337">
        <f ca="1">EB37*IF($B37=Salary!$B37,Salary!$J37,"")</f>
        <v>140237.4560992528</v>
      </c>
      <c r="ED37" s="338">
        <f ca="1">IF($B37&lt;Main!$B$10,0,(VLOOKUP(EA37,'Survival Probability'!$A$3:$F$98,6)/(1+Main!$B$5)^(OptimumBenefits!EA37-OptimumBenefits!$A37))*(VLOOKUP(EA37,'Survival Probability'!$A$3:$F$98,3)/VLOOKUP($A37,'Survival Probability'!$A$3:$F$98,3)))</f>
        <v>6.1544579577391501</v>
      </c>
      <c r="EE37" s="228">
        <f t="shared" ca="1" si="49"/>
        <v>863085.52766314114</v>
      </c>
      <c r="EF37" s="169">
        <f t="shared" si="127"/>
        <v>71</v>
      </c>
      <c r="EG37" s="395">
        <f>IF($B37&lt;=Main!$B$10,0,HLOOKUP(EF37,ReplacementRates!$V$3:$AZ$56,ReplacementRates!$A38-3,1)*IF(Main!$B$29=0,Main!$B$32*$B37,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H37" s="337">
        <f ca="1">EG37*IF($B37=Salary!$B37,Salary!$J37,"")</f>
        <v>140237.4560992528</v>
      </c>
      <c r="EI37" s="338">
        <f ca="1">IF($B37&lt;Main!$B$10,0,(VLOOKUP(EF37,'Survival Probability'!$A$3:$F$98,6)/(1+Main!$B$5)^(OptimumBenefits!EF37-OptimumBenefits!$A37))*(VLOOKUP(EF37,'Survival Probability'!$A$3:$F$98,3)/VLOOKUP($A37,'Survival Probability'!$A$3:$F$98,3)))</f>
        <v>5.5984187609130016</v>
      </c>
      <c r="EJ37" s="228">
        <f t="shared" ca="1" si="51"/>
        <v>785108.00520877028</v>
      </c>
      <c r="EK37" s="169">
        <f t="shared" si="127"/>
        <v>72</v>
      </c>
      <c r="EL37" s="395">
        <f>IF($B37&lt;=Main!$B$10,0,HLOOKUP(EK37,ReplacementRates!$V$3:$AZ$56,ReplacementRates!$A38-3,1)*IF(Main!$B$29=0,Main!$B$32*$B37,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M37" s="337">
        <f ca="1">EL37*IF($B37=Salary!$B37,Salary!$J37,"")</f>
        <v>140237.4560992528</v>
      </c>
      <c r="EN37" s="338">
        <f ca="1">IF($B37&lt;Main!$B$10,0,(VLOOKUP(EK37,'Survival Probability'!$A$3:$F$98,6)/(1+Main!$B$5)^(OptimumBenefits!EK37-OptimumBenefits!$A37))*(VLOOKUP(EK37,'Survival Probability'!$A$3:$F$98,3)/VLOOKUP($A37,'Survival Probability'!$A$3:$F$98,3)))</f>
        <v>5.082941911908704</v>
      </c>
      <c r="EO37" s="228">
        <f t="shared" ca="1" si="53"/>
        <v>712818.84322634898</v>
      </c>
      <c r="EP37" s="169">
        <f t="shared" si="128"/>
        <v>73</v>
      </c>
      <c r="EQ37" s="395">
        <f>IF($B37&lt;=Main!$B$10,0,HLOOKUP(EP37,ReplacementRates!$V$3:$AZ$56,ReplacementRates!$A38-3,1)*IF(Main!$B$29=0,Main!$B$32*$B37,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R37" s="337">
        <f ca="1">EQ37*IF($B37=Salary!$B37,Salary!$J37,"")</f>
        <v>140237.4560992528</v>
      </c>
      <c r="ES37" s="338">
        <f ca="1">IF($B37&lt;Main!$B$10,0,(VLOOKUP(EP37,'Survival Probability'!$A$3:$F$98,6)/(1+Main!$B$5)^(OptimumBenefits!EP37-OptimumBenefits!$A37))*(VLOOKUP(EP37,'Survival Probability'!$A$3:$F$98,3)/VLOOKUP($A37,'Survival Probability'!$A$3:$F$98,3)))</f>
        <v>4.6054518729817513</v>
      </c>
      <c r="ET37" s="228">
        <f t="shared" ca="1" si="55"/>
        <v>645856.85485449992</v>
      </c>
      <c r="EU37" s="169">
        <f t="shared" si="128"/>
        <v>74</v>
      </c>
      <c r="EV37" s="395">
        <f>IF($B37&lt;=Main!$B$10,0,HLOOKUP(EU37,ReplacementRates!$V$3:$AZ$56,ReplacementRates!$A38-3,1)*IF(Main!$B$29=0,Main!$B$32*$B37,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W37" s="337">
        <f ca="1">EV37*IF($B37=Salary!$B37,Salary!$J37,"")</f>
        <v>140237.4560992528</v>
      </c>
      <c r="EX37" s="338">
        <f ca="1">IF($B37&lt;Main!$B$10,0,(VLOOKUP(EU37,'Survival Probability'!$A$3:$F$98,6)/(1+Main!$B$5)^(OptimumBenefits!EU37-OptimumBenefits!$A37))*(VLOOKUP(EU37,'Survival Probability'!$A$3:$F$98,3)/VLOOKUP($A37,'Survival Probability'!$A$3:$F$98,3)))</f>
        <v>4.1635465271448977</v>
      </c>
      <c r="EY37" s="228">
        <f t="shared" ca="1" si="57"/>
        <v>583885.17331767909</v>
      </c>
      <c r="EZ37" s="169">
        <f t="shared" si="128"/>
        <v>75</v>
      </c>
      <c r="FA37" s="395">
        <f>IF($B37&lt;=Main!$B$10,0,HLOOKUP(EZ37,ReplacementRates!$V$3:$AZ$56,ReplacementRates!$A38-3,1)*IF(Main!$B$29=0,Main!$B$32*$B37,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B37" s="337">
        <f ca="1">FA37*IF($B37=Salary!$B37,Salary!$J37,"")</f>
        <v>140237.4560992528</v>
      </c>
      <c r="FC37" s="338">
        <f ca="1">IF($B37&lt;Main!$B$10,0,(VLOOKUP(EZ37,'Survival Probability'!$A$3:$F$98,6)/(1+Main!$B$5)^(OptimumBenefits!EZ37-OptimumBenefits!$A37))*(VLOOKUP(EZ37,'Survival Probability'!$A$3:$F$98,3)/VLOOKUP($A37,'Survival Probability'!$A$3:$F$98,3)))</f>
        <v>3.7549927896271664</v>
      </c>
      <c r="FD37" s="228">
        <f t="shared" ca="1" si="59"/>
        <v>526590.63648835057</v>
      </c>
      <c r="FE37" s="169">
        <f t="shared" si="128"/>
        <v>76</v>
      </c>
      <c r="FF37" s="395">
        <f>IF($B37&lt;=Main!$B$10,0,HLOOKUP(FE37,ReplacementRates!$V$3:$AZ$56,ReplacementRates!$A38-3,1)*IF(Main!$B$29=0,Main!$B$32*$B37,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G37" s="337">
        <f ca="1">FF37*IF($B37=Salary!$B37,Salary!$J37,"")</f>
        <v>140237.4560992528</v>
      </c>
      <c r="FH37" s="338">
        <f ca="1">IF($B37&lt;Main!$B$10,0,(VLOOKUP(FE37,'Survival Probability'!$A$3:$F$98,6)/(1+Main!$B$5)^(OptimumBenefits!FE37-OptimumBenefits!$A37))*(VLOOKUP(FE37,'Survival Probability'!$A$3:$F$98,3)/VLOOKUP($A37,'Survival Probability'!$A$3:$F$98,3)))</f>
        <v>3.3777161819903356</v>
      </c>
      <c r="FI37" s="228">
        <f t="shared" ca="1" si="61"/>
        <v>473682.3247876055</v>
      </c>
      <c r="FJ37" s="169">
        <f t="shared" si="128"/>
        <v>77</v>
      </c>
      <c r="FK37" s="395">
        <f>IF($B37&lt;=Main!$B$10,0,HLOOKUP(FJ37,ReplacementRates!$V$3:$AZ$56,ReplacementRates!$A38-3,1)*IF(Main!$B$29=0,Main!$B$32*$B37,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L37" s="337">
        <f ca="1">FK37*IF($B37=Salary!$B37,Salary!$J37,"")</f>
        <v>140237.4560992528</v>
      </c>
      <c r="FM37" s="338">
        <f ca="1">IF($B37&lt;Main!$B$10,0,(VLOOKUP(FJ37,'Survival Probability'!$A$3:$F$98,6)/(1+Main!$B$5)^(OptimumBenefits!FJ37-OptimumBenefits!$A37))*(VLOOKUP(FJ37,'Survival Probability'!$A$3:$F$98,3)/VLOOKUP($A37,'Survival Probability'!$A$3:$F$98,3)))</f>
        <v>3.0297728898129872</v>
      </c>
      <c r="FN37" s="228">
        <f t="shared" ca="1" si="63"/>
        <v>424887.64262585511</v>
      </c>
      <c r="FO37" s="169">
        <f t="shared" si="128"/>
        <v>78</v>
      </c>
      <c r="FP37" s="395">
        <f>IF($B37&lt;=Main!$B$10,0,HLOOKUP(FO37,ReplacementRates!$V$3:$AZ$56,ReplacementRates!$A38-3,1)*IF(Main!$B$29=0,Main!$B$32*$B37,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Q37" s="337">
        <f ca="1">FP37*IF($B37=Salary!$B37,Salary!$J37,"")</f>
        <v>140237.4560992528</v>
      </c>
      <c r="FR37" s="338">
        <f ca="1">IF($B37&lt;Main!$B$10,0,(VLOOKUP(FO37,'Survival Probability'!$A$3:$F$98,6)/(1+Main!$B$5)^(OptimumBenefits!FO37-OptimumBenefits!$A37))*(VLOOKUP(FO37,'Survival Probability'!$A$3:$F$98,3)/VLOOKUP($A37,'Survival Probability'!$A$3:$F$98,3)))</f>
        <v>2.7093506512799199</v>
      </c>
      <c r="FS37" s="228">
        <f t="shared" ca="1" si="65"/>
        <v>379952.44301634975</v>
      </c>
      <c r="FT37" s="169">
        <f t="shared" si="128"/>
        <v>79</v>
      </c>
      <c r="FU37" s="395">
        <f>IF($B37&lt;=Main!$B$10,0,HLOOKUP(FT37,ReplacementRates!$V$3:$AZ$56,ReplacementRates!$A38-3,1)*IF(Main!$B$29=0,Main!$B$32*$B37,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V37" s="337">
        <f ca="1">FU37*IF($B37=Salary!$B37,Salary!$J37,"")</f>
        <v>140237.4560992528</v>
      </c>
      <c r="FW37" s="338">
        <f ca="1">IF($B37&lt;Main!$B$10,0,(VLOOKUP(FT37,'Survival Probability'!$A$3:$F$98,6)/(1+Main!$B$5)^(OptimumBenefits!FT37-OptimumBenefits!$A37))*(VLOOKUP(FT37,'Survival Probability'!$A$3:$F$98,3)/VLOOKUP($A37,'Survival Probability'!$A$3:$F$98,3)))</f>
        <v>2.4147601988004213</v>
      </c>
      <c r="FX37" s="228">
        <f t="shared" ca="1" si="67"/>
        <v>338639.82736949704</v>
      </c>
      <c r="FY37" s="169">
        <f t="shared" si="128"/>
        <v>80</v>
      </c>
      <c r="FZ37" s="395">
        <f>IF($B37&lt;=Main!$B$10,0,HLOOKUP(FY37,ReplacementRates!$V$3:$AZ$56,ReplacementRates!$A38-3,1)*IF(Main!$B$29=0,Main!$B$32*$B37,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A37" s="337">
        <f ca="1">FZ37*IF($B37=Salary!$B37,Salary!$J37,"")</f>
        <v>140237.4560992528</v>
      </c>
      <c r="GB37" s="338">
        <f ca="1">IF($B37&lt;Main!$B$10,0,(VLOOKUP(FY37,'Survival Probability'!$A$3:$F$98,6)/(1+Main!$B$5)^(OptimumBenefits!FY37-OptimumBenefits!$A37))*(VLOOKUP(FY37,'Survival Probability'!$A$3:$F$98,3)/VLOOKUP($A37,'Survival Probability'!$A$3:$F$98,3)))</f>
        <v>2.1444371740931421</v>
      </c>
      <c r="GC37" s="228">
        <f t="shared" ca="1" si="69"/>
        <v>300730.41405949276</v>
      </c>
      <c r="GD37" s="169">
        <f t="shared" si="128"/>
        <v>81</v>
      </c>
      <c r="GE37" s="395">
        <f>IF($B37&lt;=Main!$B$10,0,HLOOKUP(GD37,ReplacementRates!$V$3:$AZ$56,ReplacementRates!$A38-3,1)*IF(Main!$B$29=0,Main!$B$32*$B37,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F37" s="337">
        <f ca="1">GE37*IF($B37=Salary!$B37,Salary!$J37,"")</f>
        <v>140237.4560992528</v>
      </c>
      <c r="GG37" s="338">
        <f ca="1">IF($B37&lt;Main!$B$10,0,(VLOOKUP(GD37,'Survival Probability'!$A$3:$F$98,6)/(1+Main!$B$5)^(OptimumBenefits!GD37-OptimumBenefits!$A37))*(VLOOKUP(GD37,'Survival Probability'!$A$3:$F$98,3)/VLOOKUP($A37,'Survival Probability'!$A$3:$F$98,3)))</f>
        <v>1.8969088260225679</v>
      </c>
      <c r="GH37" s="228">
        <f t="shared" ca="1" si="71"/>
        <v>266017.66821362503</v>
      </c>
      <c r="GI37" s="169">
        <f t="shared" si="128"/>
        <v>82</v>
      </c>
      <c r="GJ37" s="395">
        <f>IF($B37&lt;=Main!$B$10,0,HLOOKUP(GI37,ReplacementRates!$V$3:$AZ$56,ReplacementRates!$A38-3,1)*IF(Main!$B$29=0,Main!$B$32*$B37,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K37" s="337">
        <f ca="1">GJ37*IF($B37=Salary!$B37,Salary!$J37,"")</f>
        <v>140237.4560992528</v>
      </c>
      <c r="GL37" s="338">
        <f ca="1">IF($B37&lt;Main!$B$10,0,(VLOOKUP(GI37,'Survival Probability'!$A$3:$F$98,6)/(1+Main!$B$5)^(OptimumBenefits!GI37-OptimumBenefits!$A37))*(VLOOKUP(GI37,'Survival Probability'!$A$3:$F$98,3)/VLOOKUP($A37,'Survival Probability'!$A$3:$F$98,3)))</f>
        <v>1.6707917089534932</v>
      </c>
      <c r="GM37" s="228">
        <f t="shared" ca="1" si="73"/>
        <v>234307.57893536106</v>
      </c>
      <c r="GN37" s="384"/>
      <c r="GO37" s="384"/>
      <c r="GP37" s="385"/>
      <c r="GQ37" s="386"/>
      <c r="GR37" s="387"/>
      <c r="GS37" s="384"/>
      <c r="GT37" s="384"/>
      <c r="GU37" s="385"/>
      <c r="GV37" s="386"/>
      <c r="GW37" s="387"/>
      <c r="GX37" s="384"/>
      <c r="GY37" s="384"/>
      <c r="GZ37" s="385"/>
      <c r="HA37" s="386"/>
      <c r="HB37" s="387"/>
      <c r="HC37" s="384"/>
      <c r="HD37" s="384"/>
      <c r="HE37" s="385"/>
      <c r="HF37" s="386"/>
      <c r="HG37" s="387"/>
      <c r="HH37" s="384"/>
      <c r="HI37" s="384"/>
      <c r="HJ37" s="385"/>
      <c r="HK37" s="386"/>
      <c r="HL37" s="387"/>
      <c r="HM37" s="384"/>
      <c r="HN37" s="384"/>
      <c r="HO37" s="385"/>
      <c r="HP37" s="386"/>
      <c r="HQ37" s="387"/>
      <c r="HR37" s="384"/>
      <c r="HS37" s="384"/>
      <c r="HT37" s="385"/>
      <c r="HU37" s="386"/>
      <c r="HV37" s="387"/>
      <c r="HW37" s="384"/>
      <c r="HX37" s="384"/>
      <c r="HY37" s="385"/>
      <c r="HZ37" s="386"/>
      <c r="IA37" s="387"/>
      <c r="IB37" s="384"/>
      <c r="IC37" s="384"/>
      <c r="ID37" s="385"/>
      <c r="IE37" s="386"/>
      <c r="IF37" s="387"/>
      <c r="IG37" s="384"/>
      <c r="IH37" s="384"/>
      <c r="II37" s="385"/>
      <c r="IJ37" s="386"/>
      <c r="IK37" s="387"/>
      <c r="IL37" s="384"/>
      <c r="IM37" s="384"/>
      <c r="IN37" s="385"/>
      <c r="IO37" s="386"/>
      <c r="IP37" s="387"/>
      <c r="IQ37" s="384"/>
      <c r="IR37" s="384"/>
      <c r="IS37" s="385"/>
      <c r="IT37" s="386"/>
      <c r="IU37" s="387"/>
      <c r="IV37" s="384"/>
      <c r="IW37" s="384"/>
      <c r="IX37" s="385"/>
      <c r="IY37" s="386"/>
      <c r="IZ37" s="387"/>
      <c r="JA37" s="384"/>
      <c r="JB37" s="384"/>
      <c r="JC37" s="385"/>
      <c r="JD37" s="386"/>
      <c r="JE37" s="387"/>
      <c r="JF37" s="384"/>
      <c r="JG37" s="384"/>
      <c r="JH37" s="385"/>
      <c r="JI37" s="386"/>
      <c r="JJ37" s="387"/>
      <c r="JK37" s="384"/>
      <c r="JL37" s="384"/>
      <c r="JM37" s="385"/>
      <c r="JN37" s="386"/>
      <c r="JO37" s="387"/>
      <c r="JP37" s="384"/>
      <c r="JQ37" s="384"/>
      <c r="JR37" s="385"/>
      <c r="JS37" s="386"/>
      <c r="JT37" s="387"/>
      <c r="JU37" s="384"/>
      <c r="JV37" s="384"/>
      <c r="JW37" s="385"/>
      <c r="JX37" s="386"/>
      <c r="JY37" s="387"/>
      <c r="JZ37" s="384"/>
      <c r="KA37" s="384"/>
      <c r="KB37" s="385"/>
      <c r="KC37" s="386"/>
      <c r="KD37" s="387"/>
      <c r="KE37" s="384"/>
      <c r="KF37" s="384"/>
      <c r="KG37" s="385"/>
      <c r="KH37" s="386"/>
      <c r="KI37" s="387"/>
    </row>
    <row r="38" spans="1:295">
      <c r="A38" s="172">
        <f t="shared" si="112"/>
        <v>63</v>
      </c>
      <c r="B38" s="172">
        <v>36</v>
      </c>
      <c r="C38" s="383">
        <f t="shared" ca="1" si="125"/>
        <v>63</v>
      </c>
      <c r="D38" s="425">
        <f t="shared" ca="1" si="115"/>
        <v>1853883.091502877</v>
      </c>
      <c r="E38" s="217">
        <v>1176458.5627696079</v>
      </c>
      <c r="F38" s="169">
        <f t="shared" si="113"/>
        <v>45</v>
      </c>
      <c r="G38" s="395">
        <f>IF($B38&lt;=Main!$B$10,0,HLOOKUP(F38,ReplacementRates!$V$3:$AZ$56,ReplacementRates!$A39-3,1)*IF(Main!$B$29=0,Main!$B$32*$B38,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H38" s="337">
        <f ca="1">G38*IF($B38=Salary!$B38,Salary!$J38,"")</f>
        <v>0</v>
      </c>
      <c r="I38" s="338">
        <f ca="1">IF($B38&lt;Main!$B$10,0,(VLOOKUP(F38,'Survival Probability'!$A$3:$F$98,6)/(1+Main!$B$5)^(OptimumBenefits!F38-OptimumBenefits!$A38))*(VLOOKUP(F38,'Survival Probability'!$A$3:$F$98,3)/VLOOKUP($A38,'Survival Probability'!$A$3:$F$98,3)))</f>
        <v>49.73833752995845</v>
      </c>
      <c r="J38" s="228">
        <f t="shared" si="123"/>
        <v>0</v>
      </c>
      <c r="K38" s="169">
        <f t="shared" si="114"/>
        <v>46</v>
      </c>
      <c r="L38" s="395">
        <f>IF($B38&lt;=Main!$B$10,0,HLOOKUP(K38,ReplacementRates!$V$3:$AZ$56,ReplacementRates!$A39-3,1)*IF(Main!$B$29=0,Main!$B$32*$B38,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M38" s="337">
        <f ca="1">L38*IF($B38=Salary!$B38,Salary!$J38,"")</f>
        <v>0</v>
      </c>
      <c r="N38" s="338">
        <f ca="1">IF($B38&lt;Main!$B$10,0,(VLOOKUP(K38,'Survival Probability'!$A$3:$F$98,6)/(1+Main!$B$5)^(OptimumBenefits!K38-OptimumBenefits!$A38))*(VLOOKUP(K38,'Survival Probability'!$A$3:$F$98,3)/VLOOKUP($A38,'Survival Probability'!$A$3:$F$98,3)))</f>
        <v>46.229669140039952</v>
      </c>
      <c r="O38" s="228">
        <f t="shared" si="124"/>
        <v>0</v>
      </c>
      <c r="P38" s="169">
        <f t="shared" si="126"/>
        <v>47</v>
      </c>
      <c r="Q38" s="395">
        <f>IF($B38&lt;=Main!$B$10,0,HLOOKUP(P38,ReplacementRates!$V$3:$AZ$56,ReplacementRates!$A39-3,1)*IF(Main!$B$29=0,Main!$B$32*$B38,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R38" s="337">
        <f ca="1">Q38*IF($B38=Salary!$B38,Salary!$J38,"")</f>
        <v>0</v>
      </c>
      <c r="S38" s="338">
        <f ca="1">IF($B38&lt;Main!$B$10,0,(VLOOKUP(P38,'Survival Probability'!$A$3:$F$98,6)/(1+Main!$B$5)^(OptimumBenefits!P38-OptimumBenefits!$A38))*(VLOOKUP(P38,'Survival Probability'!$A$3:$F$98,3)/VLOOKUP($A38,'Survival Probability'!$A$3:$F$98,3)))</f>
        <v>42.952732451125165</v>
      </c>
      <c r="T38" s="228">
        <f t="shared" si="3"/>
        <v>0</v>
      </c>
      <c r="U38" s="169">
        <f t="shared" si="126"/>
        <v>48</v>
      </c>
      <c r="V38" s="395">
        <f>IF($B38&lt;=Main!$B$10,0,HLOOKUP(U38,ReplacementRates!$V$3:$AZ$56,ReplacementRates!$A39-3,1)*IF(Main!$B$29=0,Main!$B$32*$B38,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W38" s="337">
        <f ca="1">V38*IF($B38=Salary!$B38,Salary!$J38,"")</f>
        <v>0</v>
      </c>
      <c r="X38" s="338">
        <f ca="1">IF($B38&lt;Main!$B$10,0,(VLOOKUP(U38,'Survival Probability'!$A$3:$F$98,6)/(1+Main!$B$5)^(OptimumBenefits!U38-OptimumBenefits!$A38))*(VLOOKUP(U38,'Survival Probability'!$A$3:$F$98,3)/VLOOKUP($A38,'Survival Probability'!$A$3:$F$98,3)))</f>
        <v>39.892313958727804</v>
      </c>
      <c r="Y38" s="228">
        <f t="shared" si="5"/>
        <v>0</v>
      </c>
      <c r="Z38" s="169">
        <f t="shared" si="126"/>
        <v>49</v>
      </c>
      <c r="AA38" s="395">
        <f>IF($B38&lt;=Main!$B$10,0,HLOOKUP(Z38,ReplacementRates!$V$3:$AZ$56,ReplacementRates!$A39-3,1)*IF(Main!$B$29=0,Main!$B$32*$B38,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B38" s="337">
        <f ca="1">AA38*IF($B38=Salary!$B38,Salary!$J38,"")</f>
        <v>0</v>
      </c>
      <c r="AC38" s="338">
        <f ca="1">IF($B38&lt;Main!$B$10,0,(VLOOKUP(Z38,'Survival Probability'!$A$3:$F$98,6)/(1+Main!$B$5)^(OptimumBenefits!Z38-OptimumBenefits!$A38))*(VLOOKUP(Z38,'Survival Probability'!$A$3:$F$98,3)/VLOOKUP($A38,'Survival Probability'!$A$3:$F$98,3)))</f>
        <v>37.034195769040842</v>
      </c>
      <c r="AD38" s="228">
        <f t="shared" si="7"/>
        <v>0</v>
      </c>
      <c r="AE38" s="169">
        <f t="shared" si="126"/>
        <v>50</v>
      </c>
      <c r="AF38" s="395">
        <f>IF($B38&lt;=Main!$B$10,0,HLOOKUP(AE38,ReplacementRates!$V$3:$AZ$56,ReplacementRates!$A39-3,1)*IF(Main!$B$29=0,Main!$B$32*$B38,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G38" s="337">
        <f ca="1">AF38*IF($B38=Salary!$B38,Salary!$J38,"")</f>
        <v>0</v>
      </c>
      <c r="AH38" s="338">
        <f ca="1">IF($B38&lt;Main!$B$10,0,(VLOOKUP(AE38,'Survival Probability'!$A$3:$F$98,6)/(1+Main!$B$5)^(OptimumBenefits!AE38-OptimumBenefits!$A38))*(VLOOKUP(AE38,'Survival Probability'!$A$3:$F$98,3)/VLOOKUP($A38,'Survival Probability'!$A$3:$F$98,3)))</f>
        <v>34.365110648627684</v>
      </c>
      <c r="AI38" s="228">
        <f t="shared" si="9"/>
        <v>0</v>
      </c>
      <c r="AJ38" s="169">
        <f t="shared" si="126"/>
        <v>51</v>
      </c>
      <c r="AK38" s="395">
        <f>IF($B38&lt;=Main!$B$10,0,HLOOKUP(AJ38,ReplacementRates!$V$3:$AZ$56,ReplacementRates!$A39-3,1)*IF(Main!$B$29=0,Main!$B$32*$B38,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L38" s="337">
        <f ca="1">AK38*IF($B38=Salary!$B38,Salary!$J38,"")</f>
        <v>0</v>
      </c>
      <c r="AM38" s="338">
        <f ca="1">IF($B38&lt;Main!$B$10,0,(VLOOKUP(AJ38,'Survival Probability'!$A$3:$F$98,6)/(1+Main!$B$5)^(OptimumBenefits!AJ38-OptimumBenefits!$A38))*(VLOOKUP(AJ38,'Survival Probability'!$A$3:$F$98,3)/VLOOKUP($A38,'Survival Probability'!$A$3:$F$98,3)))</f>
        <v>31.872667444190444</v>
      </c>
      <c r="AN38" s="228">
        <f t="shared" si="11"/>
        <v>0</v>
      </c>
      <c r="AO38" s="169">
        <f t="shared" si="126"/>
        <v>52</v>
      </c>
      <c r="AP38" s="395">
        <f>IF($B38&lt;=Main!$B$10,0,HLOOKUP(AO38,ReplacementRates!$V$3:$AZ$56,ReplacementRates!$A39-3,1)*IF(Main!$B$29=0,Main!$B$32*$B38,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Q38" s="337">
        <f ca="1">AP38*IF($B38=Salary!$B38,Salary!$J38,"")</f>
        <v>0</v>
      </c>
      <c r="AR38" s="338">
        <f ca="1">IF($B38&lt;Main!$B$10,0,(VLOOKUP(AO38,'Survival Probability'!$A$3:$F$98,6)/(1+Main!$B$5)^(OptimumBenefits!AO38-OptimumBenefits!$A38))*(VLOOKUP(AO38,'Survival Probability'!$A$3:$F$98,3)/VLOOKUP($A38,'Survival Probability'!$A$3:$F$98,3)))</f>
        <v>29.546881666995802</v>
      </c>
      <c r="AS38" s="228">
        <f t="shared" si="13"/>
        <v>0</v>
      </c>
      <c r="AT38" s="169">
        <f t="shared" si="126"/>
        <v>53</v>
      </c>
      <c r="AU38" s="395">
        <f>IF($B38&lt;=Main!$B$10,0,HLOOKUP(AT38,ReplacementRates!$V$3:$AZ$56,ReplacementRates!$A39-3,1)*IF(Main!$B$29=0,Main!$B$32*$B38,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V38" s="337">
        <f ca="1">AU38*IF($B38=Salary!$B38,Salary!$J38,"")</f>
        <v>0</v>
      </c>
      <c r="AW38" s="338">
        <f ca="1">IF($B38&lt;Main!$B$10,0,(VLOOKUP(AT38,'Survival Probability'!$A$3:$F$98,6)/(1+Main!$B$5)^(OptimumBenefits!AT38-OptimumBenefits!$A38))*(VLOOKUP(AT38,'Survival Probability'!$A$3:$F$98,3)/VLOOKUP($A38,'Survival Probability'!$A$3:$F$98,3)))</f>
        <v>27.37681449721812</v>
      </c>
      <c r="AX38" s="228">
        <f t="shared" si="15"/>
        <v>0</v>
      </c>
      <c r="AY38" s="169">
        <f t="shared" si="126"/>
        <v>54</v>
      </c>
      <c r="AZ38" s="395">
        <f>IF($B38&lt;=Main!$B$10,0,HLOOKUP(AY38,ReplacementRates!$V$3:$AZ$56,ReplacementRates!$A39-3,1)*IF(Main!$B$29=0,Main!$B$32*$B38,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A38" s="337">
        <f ca="1">AZ38*IF($B38=Salary!$B38,Salary!$J38,"")</f>
        <v>0</v>
      </c>
      <c r="BB38" s="338">
        <f ca="1">IF($B38&lt;Main!$B$10,0,(VLOOKUP(AY38,'Survival Probability'!$A$3:$F$98,6)/(1+Main!$B$5)^(OptimumBenefits!AY38-OptimumBenefits!$A38))*(VLOOKUP(AY38,'Survival Probability'!$A$3:$F$98,3)/VLOOKUP($A38,'Survival Probability'!$A$3:$F$98,3)))</f>
        <v>25.352256354559962</v>
      </c>
      <c r="BC38" s="228">
        <f t="shared" si="17"/>
        <v>0</v>
      </c>
      <c r="BD38" s="169">
        <f t="shared" si="126"/>
        <v>55</v>
      </c>
      <c r="BE38" s="395">
        <f>IF($B38&lt;=Main!$B$10,0,HLOOKUP(BD38,ReplacementRates!$V$3:$AZ$56,ReplacementRates!$A39-3,1)*IF(Main!$B$29=0,Main!$B$32*$B38,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F38" s="337">
        <f ca="1">BE38*IF($B38=Salary!$B38,Salary!$J38,"")</f>
        <v>0</v>
      </c>
      <c r="BG38" s="338">
        <f ca="1">IF($B38&lt;Main!$B$10,0,(VLOOKUP(BD38,'Survival Probability'!$A$3:$F$98,6)/(1+Main!$B$5)^(OptimumBenefits!BD38-OptimumBenefits!$A38))*(VLOOKUP(BD38,'Survival Probability'!$A$3:$F$98,3)/VLOOKUP($A38,'Survival Probability'!$A$3:$F$98,3)))</f>
        <v>23.46367488566862</v>
      </c>
      <c r="BH38" s="228">
        <f t="shared" si="19"/>
        <v>0</v>
      </c>
      <c r="BI38" s="169">
        <f t="shared" si="126"/>
        <v>56</v>
      </c>
      <c r="BJ38" s="395">
        <f>IF($B38&lt;=Main!$B$10,0,HLOOKUP(BI38,ReplacementRates!$V$3:$AZ$56,ReplacementRates!$A39-3,1)*IF(Main!$B$29=0,Main!$B$32*$B38,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K38" s="337">
        <f ca="1">BJ38*IF($B38=Salary!$B38,Salary!$J38,"")</f>
        <v>0</v>
      </c>
      <c r="BL38" s="338">
        <f ca="1">IF($B38&lt;Main!$B$10,0,(VLOOKUP(BI38,'Survival Probability'!$A$3:$F$98,6)/(1+Main!$B$5)^(OptimumBenefits!BI38-OptimumBenefits!$A38))*(VLOOKUP(BI38,'Survival Probability'!$A$3:$F$98,3)/VLOOKUP($A38,'Survival Probability'!$A$3:$F$98,3)))</f>
        <v>21.702176171752605</v>
      </c>
      <c r="BM38" s="228">
        <f t="shared" si="21"/>
        <v>0</v>
      </c>
      <c r="BN38" s="169">
        <f t="shared" si="126"/>
        <v>57</v>
      </c>
      <c r="BO38" s="395">
        <f>IF($B38&lt;=Main!$B$10,0,HLOOKUP(BN38,ReplacementRates!$V$3:$AZ$56,ReplacementRates!$A39-3,1)*IF(Main!$B$29=0,Main!$B$32*$B38,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P38" s="337">
        <f ca="1">BO38*IF($B38=Salary!$B38,Salary!$J38,"")</f>
        <v>0</v>
      </c>
      <c r="BQ38" s="338">
        <f ca="1">IF($B38&lt;Main!$B$10,0,(VLOOKUP(BN38,'Survival Probability'!$A$3:$F$98,6)/(1+Main!$B$5)^(OptimumBenefits!BN38-OptimumBenefits!$A38))*(VLOOKUP(BN38,'Survival Probability'!$A$3:$F$98,3)/VLOOKUP($A38,'Survival Probability'!$A$3:$F$98,3)))</f>
        <v>20.059451024762538</v>
      </c>
      <c r="BR38" s="228">
        <f t="shared" si="23"/>
        <v>0</v>
      </c>
      <c r="BS38" s="169">
        <f t="shared" si="126"/>
        <v>58</v>
      </c>
      <c r="BT38" s="395">
        <f>IF($B38&lt;=Main!$B$10,0,HLOOKUP(BS38,ReplacementRates!$V$3:$AZ$56,ReplacementRates!$A39-3,1)*IF(Main!$B$29=0,Main!$B$32*$B38,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U38" s="337">
        <f ca="1">BT38*IF($B38=Salary!$B38,Salary!$J38,"")</f>
        <v>0</v>
      </c>
      <c r="BV38" s="338">
        <f ca="1">IF($B38&lt;Main!$B$10,0,(VLOOKUP(BS38,'Survival Probability'!$A$3:$F$98,6)/(1+Main!$B$5)^(OptimumBenefits!BS38-OptimumBenefits!$A38))*(VLOOKUP(BS38,'Survival Probability'!$A$3:$F$98,3)/VLOOKUP($A38,'Survival Probability'!$A$3:$F$98,3)))</f>
        <v>18.527737434568937</v>
      </c>
      <c r="BW38" s="228">
        <f t="shared" si="25"/>
        <v>0</v>
      </c>
      <c r="BX38" s="169">
        <f t="shared" si="126"/>
        <v>59</v>
      </c>
      <c r="BY38" s="395">
        <f>IF($B38&lt;=Main!$B$10,0,HLOOKUP(BX38,ReplacementRates!$V$3:$AZ$56,ReplacementRates!$A39-3,1)*IF(Main!$B$29=0,Main!$B$32*$B38,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Z38" s="337">
        <f ca="1">BY38*IF($B38=Salary!$B38,Salary!$J38,"")</f>
        <v>0</v>
      </c>
      <c r="CA38" s="338">
        <f ca="1">IF($B38&lt;Main!$B$10,0,(VLOOKUP(BX38,'Survival Probability'!$A$3:$F$98,6)/(1+Main!$B$5)^(OptimumBenefits!BX38-OptimumBenefits!$A38))*(VLOOKUP(BX38,'Survival Probability'!$A$3:$F$98,3)/VLOOKUP($A38,'Survival Probability'!$A$3:$F$98,3)))</f>
        <v>17.099774386828358</v>
      </c>
      <c r="CB38" s="228">
        <f t="shared" si="27"/>
        <v>0</v>
      </c>
      <c r="CC38" s="169">
        <f t="shared" si="127"/>
        <v>60</v>
      </c>
      <c r="CD38" s="395">
        <f>IF($B38&lt;=Main!$B$10,0,HLOOKUP(CC38,ReplacementRates!$V$3:$AZ$56,ReplacementRates!$A39-3,1)*IF(Main!$B$29=0,Main!$B$32*$B38,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E38" s="337">
        <f ca="1">CD38*IF($B38=Salary!$B38,Salary!$J38,"")</f>
        <v>150735.23138439684</v>
      </c>
      <c r="CF38" s="338">
        <f ca="1">IF($B38&lt;Main!$B$10,0,(VLOOKUP(CC38,'Survival Probability'!$A$3:$F$98,6)/(1+Main!$B$5)^(OptimumBenefits!CC38-OptimumBenefits!$A38))*(VLOOKUP(CC38,'Survival Probability'!$A$3:$F$98,3)/VLOOKUP($A38,'Survival Probability'!$A$3:$F$98,3)))</f>
        <v>15.768771616354487</v>
      </c>
      <c r="CG38" s="228">
        <f t="shared" si="29"/>
        <v>0</v>
      </c>
      <c r="CH38" s="169">
        <f t="shared" si="127"/>
        <v>61</v>
      </c>
      <c r="CI38" s="395">
        <f>IF($B38&lt;=Main!$B$10,0,HLOOKUP(CH38,ReplacementRates!$V$3:$AZ$56,ReplacementRates!$A39-3,1)*IF(Main!$B$29=0,Main!$B$32*$B38,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J38" s="337">
        <f ca="1">CI38*IF($B38=Salary!$B38,Salary!$J38,"")</f>
        <v>150735.23138439684</v>
      </c>
      <c r="CK38" s="338">
        <f ca="1">IF($B38&lt;Main!$B$10,0,(VLOOKUP(CH38,'Survival Probability'!$A$3:$F$98,6)/(1+Main!$B$5)^(OptimumBenefits!CH38-OptimumBenefits!$A38))*(VLOOKUP(CH38,'Survival Probability'!$A$3:$F$98,3)/VLOOKUP($A38,'Survival Probability'!$A$3:$F$98,3)))</f>
        <v>14.528391709216498</v>
      </c>
      <c r="CL38" s="228">
        <f t="shared" si="31"/>
        <v>0</v>
      </c>
      <c r="CM38" s="169">
        <f t="shared" si="127"/>
        <v>62</v>
      </c>
      <c r="CN38" s="395">
        <f>IF($B38&lt;=Main!$B$10,0,HLOOKUP(CM38,ReplacementRates!$V$3:$AZ$56,ReplacementRates!$A39-3,1)*IF(Main!$B$29=0,Main!$B$32*$B38,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O38" s="337">
        <f ca="1">CN38*IF($B38=Salary!$B38,Salary!$J38,"")</f>
        <v>150735.23138439684</v>
      </c>
      <c r="CP38" s="338">
        <f ca="1">IF($B38&lt;Main!$B$10,0,(VLOOKUP(CM38,'Survival Probability'!$A$3:$F$98,6)/(1+Main!$B$5)^(OptimumBenefits!CM38-OptimumBenefits!$A38))*(VLOOKUP(CM38,'Survival Probability'!$A$3:$F$98,3)/VLOOKUP($A38,'Survival Probability'!$A$3:$F$98,3)))</f>
        <v>13.373662327138364</v>
      </c>
      <c r="CQ38" s="228">
        <f t="shared" si="33"/>
        <v>0</v>
      </c>
      <c r="CR38" s="169">
        <f t="shared" si="127"/>
        <v>63</v>
      </c>
      <c r="CS38" s="395">
        <f>IF($B38&lt;=Main!$B$10,0,HLOOKUP(CR38,ReplacementRates!$V$3:$AZ$56,ReplacementRates!$A39-3,1)*IF(Main!$B$29=0,Main!$B$32*$B38,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T38" s="337">
        <f ca="1">CS38*IF($B38=Salary!$B38,Salary!$J38,"")</f>
        <v>150735.23138439684</v>
      </c>
      <c r="CU38" s="338">
        <f ca="1">IF($B38&lt;Main!$B$10,0,(VLOOKUP(CR38,'Survival Probability'!$A$3:$F$98,6)/(1+Main!$B$5)^(OptimumBenefits!CR38-OptimumBenefits!$A38))*(VLOOKUP(CR38,'Survival Probability'!$A$3:$F$98,3)/VLOOKUP($A38,'Survival Probability'!$A$3:$F$98,3)))</f>
        <v>12.298936847585448</v>
      </c>
      <c r="CV38" s="228">
        <f t="shared" ca="1" si="35"/>
        <v>1853883.091502877</v>
      </c>
      <c r="CW38" s="169">
        <f t="shared" si="127"/>
        <v>64</v>
      </c>
      <c r="CX38" s="395">
        <f>IF($B38&lt;=Main!$B$10,0,HLOOKUP(CW38,ReplacementRates!$V$3:$AZ$56,ReplacementRates!$A39-3,1)*IF(Main!$B$29=0,Main!$B$32*$B38,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Y38" s="337">
        <f ca="1">CX38*IF($B38=Salary!$B38,Salary!$J38,"")</f>
        <v>150735.23138439684</v>
      </c>
      <c r="CZ38" s="338">
        <f ca="1">IF($B38&lt;Main!$B$10,0,(VLOOKUP(CW38,'Survival Probability'!$A$3:$F$98,6)/(1+Main!$B$5)^(OptimumBenefits!CW38-OptimumBenefits!$A38))*(VLOOKUP(CW38,'Survival Probability'!$A$3:$F$98,3)/VLOOKUP($A38,'Survival Probability'!$A$3:$F$98,3)))</f>
        <v>11.298936847585447</v>
      </c>
      <c r="DA38" s="228">
        <f t="shared" ca="1" si="37"/>
        <v>1703147.8601184797</v>
      </c>
      <c r="DB38" s="169">
        <f t="shared" si="127"/>
        <v>65</v>
      </c>
      <c r="DC38" s="395">
        <f>IF($B38&lt;=Main!$B$10,0,HLOOKUP(DB38,ReplacementRates!$V$3:$AZ$56,ReplacementRates!$A39-3,1)*IF(Main!$B$29=0,Main!$B$32*$B38,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D38" s="337">
        <f ca="1">DC38*IF($B38=Salary!$B38,Salary!$J38,"")</f>
        <v>150735.23138439684</v>
      </c>
      <c r="DE38" s="338">
        <f ca="1">IF($B38&lt;Main!$B$10,0,(VLOOKUP(DB38,'Survival Probability'!$A$3:$F$98,6)/(1+Main!$B$5)^(OptimumBenefits!DB38-OptimumBenefits!$A38))*(VLOOKUP(DB38,'Survival Probability'!$A$3:$F$98,3)/VLOOKUP($A38,'Survival Probability'!$A$3:$F$98,3)))</f>
        <v>10.368729446812537</v>
      </c>
      <c r="DF38" s="228">
        <f t="shared" ca="1" si="39"/>
        <v>1562932.832327497</v>
      </c>
      <c r="DG38" s="169">
        <f t="shared" si="127"/>
        <v>66</v>
      </c>
      <c r="DH38" s="395">
        <f>IF($B38&lt;=Main!$B$10,0,HLOOKUP(DG38,ReplacementRates!$V$3:$AZ$56,ReplacementRates!$A39-3,1)*IF(Main!$B$29=0,Main!$B$32*$B38,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I38" s="337">
        <f ca="1">DH38*IF($B38=Salary!$B38,Salary!$J38,"")</f>
        <v>150735.23138439684</v>
      </c>
      <c r="DJ38" s="338">
        <f ca="1">IF($B38&lt;Main!$B$10,0,(VLOOKUP(DG38,'Survival Probability'!$A$3:$F$98,6)/(1+Main!$B$5)^(OptimumBenefits!DG38-OptimumBenefits!$A38))*(VLOOKUP(DG38,'Survival Probability'!$A$3:$F$98,3)/VLOOKUP($A38,'Survival Probability'!$A$3:$F$98,3)))</f>
        <v>9.5037216656750445</v>
      </c>
      <c r="DK38" s="228">
        <f t="shared" ca="1" si="41"/>
        <v>1432545.6842884333</v>
      </c>
      <c r="DL38" s="169">
        <f t="shared" si="127"/>
        <v>67</v>
      </c>
      <c r="DM38" s="395">
        <f>IF($B38&lt;=Main!$B$10,0,HLOOKUP(DL38,ReplacementRates!$V$3:$AZ$56,ReplacementRates!$A39-3,1)*IF(Main!$B$29=0,Main!$B$32*$B38,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N38" s="337">
        <f ca="1">DM38*IF($B38=Salary!$B38,Salary!$J38,"")</f>
        <v>150735.23138439684</v>
      </c>
      <c r="DO38" s="338">
        <f ca="1">IF($B38&lt;Main!$B$10,0,(VLOOKUP(DL38,'Survival Probability'!$A$3:$F$98,6)/(1+Main!$B$5)^(OptimumBenefits!DL38-OptimumBenefits!$A38))*(VLOOKUP(DL38,'Survival Probability'!$A$3:$F$98,3)/VLOOKUP($A38,'Survival Probability'!$A$3:$F$98,3)))</f>
        <v>8.6996263515796066</v>
      </c>
      <c r="DP38" s="228">
        <f t="shared" ca="1" si="43"/>
        <v>1311340.1910631482</v>
      </c>
      <c r="DQ38" s="169">
        <f t="shared" si="127"/>
        <v>68</v>
      </c>
      <c r="DR38" s="395">
        <f>IF($B38&lt;=Main!$B$10,0,HLOOKUP(DQ38,ReplacementRates!$V$3:$AZ$56,ReplacementRates!$A39-3,1)*IF(Main!$B$29=0,Main!$B$32*$B38,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S38" s="337">
        <f ca="1">DR38*IF($B38=Salary!$B38,Salary!$J38,"")</f>
        <v>150735.23138439684</v>
      </c>
      <c r="DT38" s="338">
        <f ca="1">IF($B38&lt;Main!$B$10,0,(VLOOKUP(DQ38,'Survival Probability'!$A$3:$F$98,6)/(1+Main!$B$5)^(OptimumBenefits!DQ38-OptimumBenefits!$A38))*(VLOOKUP(DQ38,'Survival Probability'!$A$3:$F$98,3)/VLOOKUP($A38,'Survival Probability'!$A$3:$F$98,3)))</f>
        <v>7.9524606347302855</v>
      </c>
      <c r="DU38" s="228">
        <f t="shared" ca="1" si="45"/>
        <v>1198715.9938513769</v>
      </c>
      <c r="DV38" s="169">
        <f t="shared" si="127"/>
        <v>69</v>
      </c>
      <c r="DW38" s="395">
        <f>IF($B38&lt;=Main!$B$10,0,HLOOKUP(DV38,ReplacementRates!$V$3:$AZ$56,ReplacementRates!$A39-3,1)*IF(Main!$B$29=0,Main!$B$32*$B38,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X38" s="337">
        <f ca="1">DW38*IF($B38=Salary!$B38,Salary!$J38,"")</f>
        <v>150735.23138439684</v>
      </c>
      <c r="DY38" s="338">
        <f ca="1">IF($B38&lt;Main!$B$10,0,(VLOOKUP(DV38,'Survival Probability'!$A$3:$F$98,6)/(1+Main!$B$5)^(OptimumBenefits!DV38-OptimumBenefits!$A38))*(VLOOKUP(DV38,'Survival Probability'!$A$3:$F$98,3)/VLOOKUP($A38,'Survival Probability'!$A$3:$F$98,3)))</f>
        <v>7.2585180604354544</v>
      </c>
      <c r="DZ38" s="228">
        <f t="shared" ca="1" si="47"/>
        <v>1094114.3993475616</v>
      </c>
      <c r="EA38" s="169">
        <f t="shared" si="127"/>
        <v>70</v>
      </c>
      <c r="EB38" s="395">
        <f>IF($B38&lt;=Main!$B$10,0,HLOOKUP(EA38,ReplacementRates!$V$3:$AZ$56,ReplacementRates!$A39-3,1)*IF(Main!$B$29=0,Main!$B$32*$B38,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C38" s="337">
        <f ca="1">EB38*IF($B38=Salary!$B38,Salary!$J38,"")</f>
        <v>150735.23138439684</v>
      </c>
      <c r="ED38" s="338">
        <f ca="1">IF($B38&lt;Main!$B$10,0,(VLOOKUP(EA38,'Survival Probability'!$A$3:$F$98,6)/(1+Main!$B$5)^(OptimumBenefits!EA38-OptimumBenefits!$A38))*(VLOOKUP(EA38,'Survival Probability'!$A$3:$F$98,3)/VLOOKUP($A38,'Survival Probability'!$A$3:$F$98,3)))</f>
        <v>6.6143527800194786</v>
      </c>
      <c r="EE38" s="228">
        <f t="shared" ca="1" si="49"/>
        <v>997015.99675426458</v>
      </c>
      <c r="EF38" s="169">
        <f t="shared" si="127"/>
        <v>71</v>
      </c>
      <c r="EG38" s="395">
        <f>IF($B38&lt;=Main!$B$10,0,HLOOKUP(EF38,ReplacementRates!$V$3:$AZ$56,ReplacementRates!$A39-3,1)*IF(Main!$B$29=0,Main!$B$32*$B38,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H38" s="337">
        <f ca="1">EG38*IF($B38=Salary!$B38,Salary!$J38,"")</f>
        <v>150735.23138439684</v>
      </c>
      <c r="EI38" s="338">
        <f ca="1">IF($B38&lt;Main!$B$10,0,(VLOOKUP(EF38,'Survival Probability'!$A$3:$F$98,6)/(1+Main!$B$5)^(OptimumBenefits!EF38-OptimumBenefits!$A38))*(VLOOKUP(EF38,'Survival Probability'!$A$3:$F$98,3)/VLOOKUP($A38,'Survival Probability'!$A$3:$F$98,3)))</f>
        <v>6.0167632875602779</v>
      </c>
      <c r="EJ38" s="228">
        <f t="shared" ca="1" si="51"/>
        <v>906938.20633554272</v>
      </c>
      <c r="EK38" s="169">
        <f t="shared" si="127"/>
        <v>72</v>
      </c>
      <c r="EL38" s="395">
        <f>IF($B38&lt;=Main!$B$10,0,HLOOKUP(EK38,ReplacementRates!$V$3:$AZ$56,ReplacementRates!$A39-3,1)*IF(Main!$B$29=0,Main!$B$32*$B38,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M38" s="337">
        <f ca="1">EL38*IF($B38=Salary!$B38,Salary!$J38,"")</f>
        <v>150735.23138439684</v>
      </c>
      <c r="EN38" s="338">
        <f ca="1">IF($B38&lt;Main!$B$10,0,(VLOOKUP(EK38,'Survival Probability'!$A$3:$F$98,6)/(1+Main!$B$5)^(OptimumBenefits!EK38-OptimumBenefits!$A38))*(VLOOKUP(EK38,'Survival Probability'!$A$3:$F$98,3)/VLOOKUP($A38,'Survival Probability'!$A$3:$F$98,3)))</f>
        <v>5.4627671838157061</v>
      </c>
      <c r="EO38" s="228">
        <f t="shared" ca="1" si="53"/>
        <v>823431.47545155045</v>
      </c>
      <c r="EP38" s="169">
        <f t="shared" si="128"/>
        <v>73</v>
      </c>
      <c r="EQ38" s="395">
        <f>IF($B38&lt;=Main!$B$10,0,HLOOKUP(EP38,ReplacementRates!$V$3:$AZ$56,ReplacementRates!$A39-3,1)*IF(Main!$B$29=0,Main!$B$32*$B38,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R38" s="337">
        <f ca="1">EQ38*IF($B38=Salary!$B38,Salary!$J38,"")</f>
        <v>150735.23138439684</v>
      </c>
      <c r="ES38" s="338">
        <f ca="1">IF($B38&lt;Main!$B$10,0,(VLOOKUP(EP38,'Survival Probability'!$A$3:$F$98,6)/(1+Main!$B$5)^(OptimumBenefits!EP38-OptimumBenefits!$A38))*(VLOOKUP(EP38,'Survival Probability'!$A$3:$F$98,3)/VLOOKUP($A38,'Survival Probability'!$A$3:$F$98,3)))</f>
        <v>4.9495964727481967</v>
      </c>
      <c r="ET38" s="228">
        <f t="shared" ca="1" si="55"/>
        <v>746078.56957909395</v>
      </c>
      <c r="EU38" s="169">
        <f t="shared" si="128"/>
        <v>74</v>
      </c>
      <c r="EV38" s="395">
        <f>IF($B38&lt;=Main!$B$10,0,HLOOKUP(EU38,ReplacementRates!$V$3:$AZ$56,ReplacementRates!$A39-3,1)*IF(Main!$B$29=0,Main!$B$32*$B38,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W38" s="337">
        <f ca="1">EV38*IF($B38=Salary!$B38,Salary!$J38,"")</f>
        <v>150735.23138439684</v>
      </c>
      <c r="EX38" s="338">
        <f ca="1">IF($B38&lt;Main!$B$10,0,(VLOOKUP(EU38,'Survival Probability'!$A$3:$F$98,6)/(1+Main!$B$5)^(OptimumBenefits!EU38-OptimumBenefits!$A38))*(VLOOKUP(EU38,'Survival Probability'!$A$3:$F$98,3)/VLOOKUP($A38,'Survival Probability'!$A$3:$F$98,3)))</f>
        <v>4.4746695380266841</v>
      </c>
      <c r="EY38" s="228">
        <f t="shared" ca="1" si="57"/>
        <v>674490.34818316437</v>
      </c>
      <c r="EZ38" s="169">
        <f t="shared" si="128"/>
        <v>75</v>
      </c>
      <c r="FA38" s="395">
        <f>IF($B38&lt;=Main!$B$10,0,HLOOKUP(EZ38,ReplacementRates!$V$3:$AZ$56,ReplacementRates!$A39-3,1)*IF(Main!$B$29=0,Main!$B$32*$B38,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B38" s="337">
        <f ca="1">FA38*IF($B38=Salary!$B38,Salary!$J38,"")</f>
        <v>150735.23138439684</v>
      </c>
      <c r="FC38" s="338">
        <f ca="1">IF($B38&lt;Main!$B$10,0,(VLOOKUP(EZ38,'Survival Probability'!$A$3:$F$98,6)/(1+Main!$B$5)^(OptimumBenefits!EZ38-OptimumBenefits!$A38))*(VLOOKUP(EZ38,'Survival Probability'!$A$3:$F$98,3)/VLOOKUP($A38,'Survival Probability'!$A$3:$F$98,3)))</f>
        <v>4.0355864265498047</v>
      </c>
      <c r="FD38" s="228">
        <f t="shared" ca="1" si="59"/>
        <v>608305.05377771601</v>
      </c>
      <c r="FE38" s="169">
        <f t="shared" si="128"/>
        <v>76</v>
      </c>
      <c r="FF38" s="395">
        <f>IF($B38&lt;=Main!$B$10,0,HLOOKUP(FE38,ReplacementRates!$V$3:$AZ$56,ReplacementRates!$A39-3,1)*IF(Main!$B$29=0,Main!$B$32*$B38,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G38" s="337">
        <f ca="1">FF38*IF($B38=Salary!$B38,Salary!$J38,"")</f>
        <v>150735.23138439684</v>
      </c>
      <c r="FH38" s="338">
        <f ca="1">IF($B38&lt;Main!$B$10,0,(VLOOKUP(FE38,'Survival Probability'!$A$3:$F$98,6)/(1+Main!$B$5)^(OptimumBenefits!FE38-OptimumBenefits!$A38))*(VLOOKUP(FE38,'Survival Probability'!$A$3:$F$98,3)/VLOOKUP($A38,'Survival Probability'!$A$3:$F$98,3)))</f>
        <v>3.6301176434832136</v>
      </c>
      <c r="FI38" s="228">
        <f t="shared" ca="1" si="61"/>
        <v>547186.62294302357</v>
      </c>
      <c r="FJ38" s="169">
        <f t="shared" si="128"/>
        <v>77</v>
      </c>
      <c r="FK38" s="395">
        <f>IF($B38&lt;=Main!$B$10,0,HLOOKUP(FJ38,ReplacementRates!$V$3:$AZ$56,ReplacementRates!$A39-3,1)*IF(Main!$B$29=0,Main!$B$32*$B38,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L38" s="337">
        <f ca="1">FK38*IF($B38=Salary!$B38,Salary!$J38,"")</f>
        <v>150735.23138439684</v>
      </c>
      <c r="FM38" s="338">
        <f ca="1">IF($B38&lt;Main!$B$10,0,(VLOOKUP(FJ38,'Survival Probability'!$A$3:$F$98,6)/(1+Main!$B$5)^(OptimumBenefits!FJ38-OptimumBenefits!$A38))*(VLOOKUP(FJ38,'Survival Probability'!$A$3:$F$98,3)/VLOOKUP($A38,'Survival Probability'!$A$3:$F$98,3)))</f>
        <v>3.2561741219406928</v>
      </c>
      <c r="FN38" s="228">
        <f t="shared" ca="1" si="63"/>
        <v>490820.15969861555</v>
      </c>
      <c r="FO38" s="169">
        <f t="shared" si="128"/>
        <v>78</v>
      </c>
      <c r="FP38" s="395">
        <f>IF($B38&lt;=Main!$B$10,0,HLOOKUP(FO38,ReplacementRates!$V$3:$AZ$56,ReplacementRates!$A39-3,1)*IF(Main!$B$29=0,Main!$B$32*$B38,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Q38" s="337">
        <f ca="1">FP38*IF($B38=Salary!$B38,Salary!$J38,"")</f>
        <v>150735.23138439684</v>
      </c>
      <c r="FR38" s="338">
        <f ca="1">IF($B38&lt;Main!$B$10,0,(VLOOKUP(FO38,'Survival Probability'!$A$3:$F$98,6)/(1+Main!$B$5)^(OptimumBenefits!FO38-OptimumBenefits!$A38))*(VLOOKUP(FO38,'Survival Probability'!$A$3:$F$98,3)/VLOOKUP($A38,'Survival Probability'!$A$3:$F$98,3)))</f>
        <v>2.9118081779738216</v>
      </c>
      <c r="FS38" s="228">
        <f t="shared" ca="1" si="65"/>
        <v>438912.07945386297</v>
      </c>
      <c r="FT38" s="169">
        <f t="shared" si="128"/>
        <v>79</v>
      </c>
      <c r="FU38" s="395">
        <f>IF($B38&lt;=Main!$B$10,0,HLOOKUP(FT38,ReplacementRates!$V$3:$AZ$56,ReplacementRates!$A39-3,1)*IF(Main!$B$29=0,Main!$B$32*$B38,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V38" s="337">
        <f ca="1">FU38*IF($B38=Salary!$B38,Salary!$J38,"")</f>
        <v>150735.23138439684</v>
      </c>
      <c r="FW38" s="338">
        <f ca="1">IF($B38&lt;Main!$B$10,0,(VLOOKUP(FT38,'Survival Probability'!$A$3:$F$98,6)/(1+Main!$B$5)^(OptimumBenefits!FT38-OptimumBenefits!$A38))*(VLOOKUP(FT38,'Survival Probability'!$A$3:$F$98,3)/VLOOKUP($A38,'Survival Probability'!$A$3:$F$98,3)))</f>
        <v>2.5952043126610813</v>
      </c>
      <c r="FX38" s="228">
        <f t="shared" ca="1" si="67"/>
        <v>391188.72255875269</v>
      </c>
      <c r="FY38" s="169">
        <f t="shared" si="128"/>
        <v>80</v>
      </c>
      <c r="FZ38" s="395">
        <f>IF($B38&lt;=Main!$B$10,0,HLOOKUP(FY38,ReplacementRates!$V$3:$AZ$56,ReplacementRates!$A39-3,1)*IF(Main!$B$29=0,Main!$B$32*$B38,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A38" s="337">
        <f ca="1">FZ38*IF($B38=Salary!$B38,Salary!$J38,"")</f>
        <v>150735.23138439684</v>
      </c>
      <c r="GB38" s="338">
        <f ca="1">IF($B38&lt;Main!$B$10,0,(VLOOKUP(FY38,'Survival Probability'!$A$3:$F$98,6)/(1+Main!$B$5)^(OptimumBenefits!FY38-OptimumBenefits!$A38))*(VLOOKUP(FY38,'Survival Probability'!$A$3:$F$98,3)/VLOOKUP($A38,'Survival Probability'!$A$3:$F$98,3)))</f>
        <v>2.3046812702983561</v>
      </c>
      <c r="GC38" s="228">
        <f t="shared" ca="1" si="69"/>
        <v>347396.66454570834</v>
      </c>
      <c r="GD38" s="169">
        <f t="shared" si="128"/>
        <v>81</v>
      </c>
      <c r="GE38" s="395">
        <f>IF($B38&lt;=Main!$B$10,0,HLOOKUP(GD38,ReplacementRates!$V$3:$AZ$56,ReplacementRates!$A39-3,1)*IF(Main!$B$29=0,Main!$B$32*$B38,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F38" s="337">
        <f ca="1">GE38*IF($B38=Salary!$B38,Salary!$J38,"")</f>
        <v>150735.23138439684</v>
      </c>
      <c r="GG38" s="338">
        <f ca="1">IF($B38&lt;Main!$B$10,0,(VLOOKUP(GD38,'Survival Probability'!$A$3:$F$98,6)/(1+Main!$B$5)^(OptimumBenefits!GD38-OptimumBenefits!$A38))*(VLOOKUP(GD38,'Survival Probability'!$A$3:$F$98,3)/VLOOKUP($A38,'Survival Probability'!$A$3:$F$98,3)))</f>
        <v>2.0386562477152665</v>
      </c>
      <c r="GH38" s="228">
        <f t="shared" ca="1" si="71"/>
        <v>307297.32121260697</v>
      </c>
      <c r="GI38" s="169">
        <f t="shared" si="128"/>
        <v>82</v>
      </c>
      <c r="GJ38" s="395">
        <f>IF($B38&lt;=Main!$B$10,0,HLOOKUP(GI38,ReplacementRates!$V$3:$AZ$56,ReplacementRates!$A39-3,1)*IF(Main!$B$29=0,Main!$B$32*$B38,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K38" s="337">
        <f ca="1">GJ38*IF($B38=Salary!$B38,Salary!$J38,"")</f>
        <v>150735.23138439684</v>
      </c>
      <c r="GL38" s="338">
        <f ca="1">IF($B38&lt;Main!$B$10,0,(VLOOKUP(GI38,'Survival Probability'!$A$3:$F$98,6)/(1+Main!$B$5)^(OptimumBenefits!GI38-OptimumBenefits!$A38))*(VLOOKUP(GI38,'Survival Probability'!$A$3:$F$98,3)/VLOOKUP($A38,'Survival Probability'!$A$3:$F$98,3)))</f>
        <v>1.7956424206380819</v>
      </c>
      <c r="GM38" s="228">
        <f t="shared" ca="1" si="73"/>
        <v>270666.5757585197</v>
      </c>
      <c r="GN38" s="384"/>
      <c r="GO38" s="384"/>
      <c r="GP38" s="385"/>
      <c r="GQ38" s="386"/>
      <c r="GR38" s="387"/>
      <c r="GS38" s="384"/>
      <c r="GT38" s="384"/>
      <c r="GU38" s="385"/>
      <c r="GV38" s="386"/>
      <c r="GW38" s="387"/>
      <c r="GX38" s="384"/>
      <c r="GY38" s="384"/>
      <c r="GZ38" s="385"/>
      <c r="HA38" s="386"/>
      <c r="HB38" s="387"/>
      <c r="HC38" s="384"/>
      <c r="HD38" s="384"/>
      <c r="HE38" s="385"/>
      <c r="HF38" s="386"/>
      <c r="HG38" s="387"/>
      <c r="HH38" s="384"/>
      <c r="HI38" s="384"/>
      <c r="HJ38" s="385"/>
      <c r="HK38" s="386"/>
      <c r="HL38" s="387"/>
      <c r="HM38" s="384"/>
      <c r="HN38" s="384"/>
      <c r="HO38" s="385"/>
      <c r="HP38" s="386"/>
      <c r="HQ38" s="387"/>
      <c r="HR38" s="384"/>
      <c r="HS38" s="384"/>
      <c r="HT38" s="385"/>
      <c r="HU38" s="386"/>
      <c r="HV38" s="387"/>
      <c r="HW38" s="384"/>
      <c r="HX38" s="384"/>
      <c r="HY38" s="385"/>
      <c r="HZ38" s="386"/>
      <c r="IA38" s="387"/>
      <c r="IB38" s="384"/>
      <c r="IC38" s="384"/>
      <c r="ID38" s="385"/>
      <c r="IE38" s="386"/>
      <c r="IF38" s="387"/>
      <c r="IG38" s="384"/>
      <c r="IH38" s="384"/>
      <c r="II38" s="385"/>
      <c r="IJ38" s="386"/>
      <c r="IK38" s="387"/>
      <c r="IL38" s="384"/>
      <c r="IM38" s="384"/>
      <c r="IN38" s="385"/>
      <c r="IO38" s="386"/>
      <c r="IP38" s="387"/>
      <c r="IQ38" s="384"/>
      <c r="IR38" s="384"/>
      <c r="IS38" s="385"/>
      <c r="IT38" s="386"/>
      <c r="IU38" s="387"/>
      <c r="IV38" s="384"/>
      <c r="IW38" s="384"/>
      <c r="IX38" s="385"/>
      <c r="IY38" s="386"/>
      <c r="IZ38" s="387"/>
      <c r="JA38" s="384"/>
      <c r="JB38" s="384"/>
      <c r="JC38" s="385"/>
      <c r="JD38" s="386"/>
      <c r="JE38" s="387"/>
      <c r="JF38" s="384"/>
      <c r="JG38" s="384"/>
      <c r="JH38" s="385"/>
      <c r="JI38" s="386"/>
      <c r="JJ38" s="387"/>
      <c r="JK38" s="384"/>
      <c r="JL38" s="384"/>
      <c r="JM38" s="385"/>
      <c r="JN38" s="386"/>
      <c r="JO38" s="387"/>
      <c r="JP38" s="384"/>
      <c r="JQ38" s="384"/>
      <c r="JR38" s="385"/>
      <c r="JS38" s="386"/>
      <c r="JT38" s="387"/>
      <c r="JU38" s="384"/>
      <c r="JV38" s="384"/>
      <c r="JW38" s="385"/>
      <c r="JX38" s="386"/>
      <c r="JY38" s="387"/>
      <c r="JZ38" s="384"/>
      <c r="KA38" s="384"/>
      <c r="KB38" s="385"/>
      <c r="KC38" s="386"/>
      <c r="KD38" s="387"/>
      <c r="KE38" s="384"/>
      <c r="KF38" s="384"/>
      <c r="KG38" s="385"/>
      <c r="KH38" s="386"/>
      <c r="KI38" s="387"/>
    </row>
    <row r="39" spans="1:295">
      <c r="A39" s="172">
        <f t="shared" si="112"/>
        <v>64</v>
      </c>
      <c r="B39" s="172">
        <v>37</v>
      </c>
      <c r="C39" s="383">
        <f t="shared" ca="1" si="125"/>
        <v>64</v>
      </c>
      <c r="D39" s="425">
        <f t="shared" ca="1" si="115"/>
        <v>1963198.0614077325</v>
      </c>
      <c r="E39" s="217">
        <v>1229399.8801990123</v>
      </c>
      <c r="F39" s="169">
        <f t="shared" si="113"/>
        <v>45</v>
      </c>
      <c r="G39" s="395">
        <f>IF($B39&lt;=Main!$B$10,0,HLOOKUP(F39,ReplacementRates!$V$3:$AZ$56,ReplacementRates!$A40-3,1)*IF(Main!$B$29=0,Main!$B$32*$B39,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H39" s="337">
        <f ca="1">G39*IF($B39=Salary!$B39,Salary!$J39,"")</f>
        <v>0</v>
      </c>
      <c r="I39" s="338">
        <f ca="1">IF($B39&lt;Main!$B$10,0,(VLOOKUP(F39,'Survival Probability'!$A$3:$F$98,6)/(1+Main!$B$5)^(OptimumBenefits!F39-OptimumBenefits!$A39))*(VLOOKUP(F39,'Survival Probability'!$A$3:$F$98,3)/VLOOKUP($A39,'Survival Probability'!$A$3:$F$98,3)))</f>
        <v>53.470158900725686</v>
      </c>
      <c r="J39" s="228">
        <f>IF($A39&gt;F39,0,I39*H39)</f>
        <v>0</v>
      </c>
      <c r="K39" s="169">
        <f t="shared" si="114"/>
        <v>46</v>
      </c>
      <c r="L39" s="395">
        <f>IF($B39&lt;=Main!$B$10,0,HLOOKUP(K39,ReplacementRates!$V$3:$AZ$56,ReplacementRates!$A40-3,1)*IF(Main!$B$29=0,Main!$B$32*$B39,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M39" s="337">
        <f ca="1">L39*IF($B39=Salary!$B39,Salary!$J39,"")</f>
        <v>0</v>
      </c>
      <c r="N39" s="338">
        <f ca="1">IF($B39&lt;Main!$B$10,0,(VLOOKUP(K39,'Survival Probability'!$A$3:$F$98,6)/(1+Main!$B$5)^(OptimumBenefits!K39-OptimumBenefits!$A39))*(VLOOKUP(K39,'Survival Probability'!$A$3:$F$98,3)/VLOOKUP($A39,'Survival Probability'!$A$3:$F$98,3)))</f>
        <v>49.698238373106648</v>
      </c>
      <c r="O39" s="228">
        <f>IF($A39&gt;K39,0,N39*M39)</f>
        <v>0</v>
      </c>
      <c r="P39" s="169">
        <f t="shared" si="126"/>
        <v>47</v>
      </c>
      <c r="Q39" s="395">
        <f>IF($B39&lt;=Main!$B$10,0,HLOOKUP(P39,ReplacementRates!$V$3:$AZ$56,ReplacementRates!$A40-3,1)*IF(Main!$B$29=0,Main!$B$32*$B39,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R39" s="337">
        <f ca="1">Q39*IF($B39=Salary!$B39,Salary!$J39,"")</f>
        <v>0</v>
      </c>
      <c r="S39" s="338">
        <f ca="1">IF($B39&lt;Main!$B$10,0,(VLOOKUP(P39,'Survival Probability'!$A$3:$F$98,6)/(1+Main!$B$5)^(OptimumBenefits!P39-OptimumBenefits!$A39))*(VLOOKUP(P39,'Survival Probability'!$A$3:$F$98,3)/VLOOKUP($A39,'Survival Probability'!$A$3:$F$98,3)))</f>
        <v>46.175436161264429</v>
      </c>
      <c r="T39" s="228">
        <f t="shared" si="3"/>
        <v>0</v>
      </c>
      <c r="U39" s="169">
        <f t="shared" si="126"/>
        <v>48</v>
      </c>
      <c r="V39" s="395">
        <f>IF($B39&lt;=Main!$B$10,0,HLOOKUP(U39,ReplacementRates!$V$3:$AZ$56,ReplacementRates!$A40-3,1)*IF(Main!$B$29=0,Main!$B$32*$B39,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W39" s="337">
        <f ca="1">V39*IF($B39=Salary!$B39,Salary!$J39,"")</f>
        <v>0</v>
      </c>
      <c r="X39" s="338">
        <f ca="1">IF($B39&lt;Main!$B$10,0,(VLOOKUP(U39,'Survival Probability'!$A$3:$F$98,6)/(1+Main!$B$5)^(OptimumBenefits!U39-OptimumBenefits!$A39))*(VLOOKUP(U39,'Survival Probability'!$A$3:$F$98,3)/VLOOKUP($A39,'Survival Probability'!$A$3:$F$98,3)))</f>
        <v>42.885397305570038</v>
      </c>
      <c r="Y39" s="228">
        <f t="shared" si="5"/>
        <v>0</v>
      </c>
      <c r="Z39" s="169">
        <f t="shared" si="126"/>
        <v>49</v>
      </c>
      <c r="AA39" s="395">
        <f>IF($B39&lt;=Main!$B$10,0,HLOOKUP(Z39,ReplacementRates!$V$3:$AZ$56,ReplacementRates!$A40-3,1)*IF(Main!$B$29=0,Main!$B$32*$B39,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B39" s="337">
        <f ca="1">AA39*IF($B39=Salary!$B39,Salary!$J39,"")</f>
        <v>0</v>
      </c>
      <c r="AC39" s="338">
        <f ca="1">IF($B39&lt;Main!$B$10,0,(VLOOKUP(Z39,'Survival Probability'!$A$3:$F$98,6)/(1+Main!$B$5)^(OptimumBenefits!Z39-OptimumBenefits!$A39))*(VLOOKUP(Z39,'Survival Probability'!$A$3:$F$98,3)/VLOOKUP($A39,'Survival Probability'!$A$3:$F$98,3)))</f>
        <v>39.812837156820251</v>
      </c>
      <c r="AD39" s="228">
        <f t="shared" si="7"/>
        <v>0</v>
      </c>
      <c r="AE39" s="169">
        <f t="shared" si="126"/>
        <v>50</v>
      </c>
      <c r="AF39" s="395">
        <f>IF($B39&lt;=Main!$B$10,0,HLOOKUP(AE39,ReplacementRates!$V$3:$AZ$56,ReplacementRates!$A40-3,1)*IF(Main!$B$29=0,Main!$B$32*$B39,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G39" s="337">
        <f ca="1">AF39*IF($B39=Salary!$B39,Salary!$J39,"")</f>
        <v>0</v>
      </c>
      <c r="AH39" s="338">
        <f ca="1">IF($B39&lt;Main!$B$10,0,(VLOOKUP(AE39,'Survival Probability'!$A$3:$F$98,6)/(1+Main!$B$5)^(OptimumBenefits!AE39-OptimumBenefits!$A39))*(VLOOKUP(AE39,'Survival Probability'!$A$3:$F$98,3)/VLOOKUP($A39,'Survival Probability'!$A$3:$F$98,3)))</f>
        <v>36.943493053348881</v>
      </c>
      <c r="AI39" s="228">
        <f t="shared" si="9"/>
        <v>0</v>
      </c>
      <c r="AJ39" s="169">
        <f t="shared" si="126"/>
        <v>51</v>
      </c>
      <c r="AK39" s="395">
        <f>IF($B39&lt;=Main!$B$10,0,HLOOKUP(AJ39,ReplacementRates!$V$3:$AZ$56,ReplacementRates!$A40-3,1)*IF(Main!$B$29=0,Main!$B$32*$B39,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L39" s="337">
        <f ca="1">AK39*IF($B39=Salary!$B39,Salary!$J39,"")</f>
        <v>0</v>
      </c>
      <c r="AM39" s="338">
        <f ca="1">IF($B39&lt;Main!$B$10,0,(VLOOKUP(AJ39,'Survival Probability'!$A$3:$F$98,6)/(1+Main!$B$5)^(OptimumBenefits!AJ39-OptimumBenefits!$A39))*(VLOOKUP(AJ39,'Survival Probability'!$A$3:$F$98,3)/VLOOKUP($A39,'Survival Probability'!$A$3:$F$98,3)))</f>
        <v>34.264044145109438</v>
      </c>
      <c r="AN39" s="228">
        <f t="shared" si="11"/>
        <v>0</v>
      </c>
      <c r="AO39" s="169">
        <f t="shared" si="126"/>
        <v>52</v>
      </c>
      <c r="AP39" s="395">
        <f>IF($B39&lt;=Main!$B$10,0,HLOOKUP(AO39,ReplacementRates!$V$3:$AZ$56,ReplacementRates!$A40-3,1)*IF(Main!$B$29=0,Main!$B$32*$B39,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Q39" s="337">
        <f ca="1">AP39*IF($B39=Salary!$B39,Salary!$J39,"")</f>
        <v>0</v>
      </c>
      <c r="AR39" s="338">
        <f ca="1">IF($B39&lt;Main!$B$10,0,(VLOOKUP(AO39,'Survival Probability'!$A$3:$F$98,6)/(1+Main!$B$5)^(OptimumBenefits!AO39-OptimumBenefits!$A39))*(VLOOKUP(AO39,'Survival Probability'!$A$3:$F$98,3)/VLOOKUP($A39,'Survival Probability'!$A$3:$F$98,3)))</f>
        <v>31.763756816431819</v>
      </c>
      <c r="AS39" s="228">
        <f t="shared" si="13"/>
        <v>0</v>
      </c>
      <c r="AT39" s="169">
        <f t="shared" si="126"/>
        <v>53</v>
      </c>
      <c r="AU39" s="395">
        <f>IF($B39&lt;=Main!$B$10,0,HLOOKUP(AT39,ReplacementRates!$V$3:$AZ$56,ReplacementRates!$A40-3,1)*IF(Main!$B$29=0,Main!$B$32*$B39,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V39" s="337">
        <f ca="1">AU39*IF($B39=Salary!$B39,Salary!$J39,"")</f>
        <v>0</v>
      </c>
      <c r="AW39" s="338">
        <f ca="1">IF($B39&lt;Main!$B$10,0,(VLOOKUP(AT39,'Survival Probability'!$A$3:$F$98,6)/(1+Main!$B$5)^(OptimumBenefits!AT39-OptimumBenefits!$A39))*(VLOOKUP(AT39,'Survival Probability'!$A$3:$F$98,3)/VLOOKUP($A39,'Survival Probability'!$A$3:$F$98,3)))</f>
        <v>29.430871517976257</v>
      </c>
      <c r="AX39" s="228">
        <f t="shared" si="15"/>
        <v>0</v>
      </c>
      <c r="AY39" s="169">
        <f t="shared" si="126"/>
        <v>54</v>
      </c>
      <c r="AZ39" s="395">
        <f>IF($B39&lt;=Main!$B$10,0,HLOOKUP(AY39,ReplacementRates!$V$3:$AZ$56,ReplacementRates!$A40-3,1)*IF(Main!$B$29=0,Main!$B$32*$B39,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A39" s="337">
        <f ca="1">AZ39*IF($B39=Salary!$B39,Salary!$J39,"")</f>
        <v>0</v>
      </c>
      <c r="BB39" s="338">
        <f ca="1">IF($B39&lt;Main!$B$10,0,(VLOOKUP(AY39,'Survival Probability'!$A$3:$F$98,6)/(1+Main!$B$5)^(OptimumBenefits!AY39-OptimumBenefits!$A39))*(VLOOKUP(AY39,'Survival Probability'!$A$3:$F$98,3)/VLOOKUP($A39,'Survival Probability'!$A$3:$F$98,3)))</f>
        <v>27.254412654097134</v>
      </c>
      <c r="BC39" s="228">
        <f t="shared" si="17"/>
        <v>0</v>
      </c>
      <c r="BD39" s="169">
        <f t="shared" si="126"/>
        <v>55</v>
      </c>
      <c r="BE39" s="395">
        <f>IF($B39&lt;=Main!$B$10,0,HLOOKUP(BD39,ReplacementRates!$V$3:$AZ$56,ReplacementRates!$A40-3,1)*IF(Main!$B$29=0,Main!$B$32*$B39,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F39" s="337">
        <f ca="1">BE39*IF($B39=Salary!$B39,Salary!$J39,"")</f>
        <v>0</v>
      </c>
      <c r="BG39" s="338">
        <f ca="1">IF($B39&lt;Main!$B$10,0,(VLOOKUP(BD39,'Survival Probability'!$A$3:$F$98,6)/(1+Main!$B$5)^(OptimumBenefits!BD39-OptimumBenefits!$A39))*(VLOOKUP(BD39,'Survival Probability'!$A$3:$F$98,3)/VLOOKUP($A39,'Survival Probability'!$A$3:$F$98,3)))</f>
        <v>25.22413266780362</v>
      </c>
      <c r="BH39" s="228">
        <f t="shared" si="19"/>
        <v>0</v>
      </c>
      <c r="BI39" s="169">
        <f t="shared" si="126"/>
        <v>56</v>
      </c>
      <c r="BJ39" s="395">
        <f>IF($B39&lt;=Main!$B$10,0,HLOOKUP(BI39,ReplacementRates!$V$3:$AZ$56,ReplacementRates!$A40-3,1)*IF(Main!$B$29=0,Main!$B$32*$B39,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K39" s="337">
        <f ca="1">BJ39*IF($B39=Salary!$B39,Salary!$J39,"")</f>
        <v>0</v>
      </c>
      <c r="BL39" s="338">
        <f ca="1">IF($B39&lt;Main!$B$10,0,(VLOOKUP(BI39,'Survival Probability'!$A$3:$F$98,6)/(1+Main!$B$5)^(OptimumBenefits!BI39-OptimumBenefits!$A39))*(VLOOKUP(BI39,'Survival Probability'!$A$3:$F$98,3)/VLOOKUP($A39,'Survival Probability'!$A$3:$F$98,3)))</f>
        <v>23.330470337819591</v>
      </c>
      <c r="BM39" s="228">
        <f t="shared" si="21"/>
        <v>0</v>
      </c>
      <c r="BN39" s="169">
        <f t="shared" si="126"/>
        <v>57</v>
      </c>
      <c r="BO39" s="395">
        <f>IF($B39&lt;=Main!$B$10,0,HLOOKUP(BN39,ReplacementRates!$V$3:$AZ$56,ReplacementRates!$A40-3,1)*IF(Main!$B$29=0,Main!$B$32*$B39,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P39" s="337">
        <f ca="1">BO39*IF($B39=Salary!$B39,Salary!$J39,"")</f>
        <v>0</v>
      </c>
      <c r="BQ39" s="338">
        <f ca="1">IF($B39&lt;Main!$B$10,0,(VLOOKUP(BN39,'Survival Probability'!$A$3:$F$98,6)/(1+Main!$B$5)^(OptimumBenefits!BN39-OptimumBenefits!$A39))*(VLOOKUP(BN39,'Survival Probability'!$A$3:$F$98,3)/VLOOKUP($A39,'Survival Probability'!$A$3:$F$98,3)))</f>
        <v>21.564493045416704</v>
      </c>
      <c r="BR39" s="228">
        <f t="shared" si="23"/>
        <v>0</v>
      </c>
      <c r="BS39" s="169">
        <f t="shared" si="126"/>
        <v>58</v>
      </c>
      <c r="BT39" s="395">
        <f>IF($B39&lt;=Main!$B$10,0,HLOOKUP(BS39,ReplacementRates!$V$3:$AZ$56,ReplacementRates!$A40-3,1)*IF(Main!$B$29=0,Main!$B$32*$B39,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U39" s="337">
        <f ca="1">BT39*IF($B39=Salary!$B39,Salary!$J39,"")</f>
        <v>0</v>
      </c>
      <c r="BV39" s="338">
        <f ca="1">IF($B39&lt;Main!$B$10,0,(VLOOKUP(BS39,'Survival Probability'!$A$3:$F$98,6)/(1+Main!$B$5)^(OptimumBenefits!BS39-OptimumBenefits!$A39))*(VLOOKUP(BS39,'Survival Probability'!$A$3:$F$98,3)/VLOOKUP($A39,'Survival Probability'!$A$3:$F$98,3)))</f>
        <v>19.917856404038769</v>
      </c>
      <c r="BW39" s="228">
        <f t="shared" si="25"/>
        <v>0</v>
      </c>
      <c r="BX39" s="169">
        <f t="shared" si="126"/>
        <v>59</v>
      </c>
      <c r="BY39" s="395">
        <f>IF($B39&lt;=Main!$B$10,0,HLOOKUP(BX39,ReplacementRates!$V$3:$AZ$56,ReplacementRates!$A40-3,1)*IF(Main!$B$29=0,Main!$B$32*$B39,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Z39" s="337">
        <f ca="1">BY39*IF($B39=Salary!$B39,Salary!$J39,"")</f>
        <v>0</v>
      </c>
      <c r="CA39" s="338">
        <f ca="1">IF($B39&lt;Main!$B$10,0,(VLOOKUP(BX39,'Survival Probability'!$A$3:$F$98,6)/(1+Main!$B$5)^(OptimumBenefits!BX39-OptimumBenefits!$A39))*(VLOOKUP(BX39,'Survival Probability'!$A$3:$F$98,3)/VLOOKUP($A39,'Survival Probability'!$A$3:$F$98,3)))</f>
        <v>18.382754612165165</v>
      </c>
      <c r="CB39" s="228">
        <f t="shared" si="27"/>
        <v>0</v>
      </c>
      <c r="CC39" s="169">
        <f t="shared" si="127"/>
        <v>60</v>
      </c>
      <c r="CD39" s="395">
        <f>IF($B39&lt;=Main!$B$10,0,HLOOKUP(CC39,ReplacementRates!$V$3:$AZ$56,ReplacementRates!$A40-3,1)*IF(Main!$B$29=0,Main!$B$32*$B39,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E39" s="337">
        <f ca="1">CD39*IF($B39=Salary!$B39,Salary!$J39,"")</f>
        <v>161624.17672904773</v>
      </c>
      <c r="CF39" s="338">
        <f ca="1">IF($B39&lt;Main!$B$10,0,(VLOOKUP(CC39,'Survival Probability'!$A$3:$F$98,6)/(1+Main!$B$5)^(OptimumBenefits!CC39-OptimumBenefits!$A39))*(VLOOKUP(CC39,'Survival Probability'!$A$3:$F$98,3)/VLOOKUP($A39,'Survival Probability'!$A$3:$F$98,3)))</f>
        <v>16.951887937305408</v>
      </c>
      <c r="CG39" s="228">
        <f t="shared" si="29"/>
        <v>0</v>
      </c>
      <c r="CH39" s="169">
        <f t="shared" si="127"/>
        <v>61</v>
      </c>
      <c r="CI39" s="395">
        <f>IF($B39&lt;=Main!$B$10,0,HLOOKUP(CH39,ReplacementRates!$V$3:$AZ$56,ReplacementRates!$A40-3,1)*IF(Main!$B$29=0,Main!$B$32*$B39,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J39" s="337">
        <f ca="1">CI39*IF($B39=Salary!$B39,Salary!$J39,"")</f>
        <v>161624.17672904773</v>
      </c>
      <c r="CK39" s="338">
        <f ca="1">IF($B39&lt;Main!$B$10,0,(VLOOKUP(CH39,'Survival Probability'!$A$3:$F$98,6)/(1+Main!$B$5)^(OptimumBenefits!CH39-OptimumBenefits!$A39))*(VLOOKUP(CH39,'Survival Probability'!$A$3:$F$98,3)/VLOOKUP($A39,'Survival Probability'!$A$3:$F$98,3)))</f>
        <v>15.618443475234523</v>
      </c>
      <c r="CL39" s="228">
        <f t="shared" si="31"/>
        <v>0</v>
      </c>
      <c r="CM39" s="169">
        <f t="shared" si="127"/>
        <v>62</v>
      </c>
      <c r="CN39" s="395">
        <f>IF($B39&lt;=Main!$B$10,0,HLOOKUP(CM39,ReplacementRates!$V$3:$AZ$56,ReplacementRates!$A40-3,1)*IF(Main!$B$29=0,Main!$B$32*$B39,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O39" s="337">
        <f ca="1">CN39*IF($B39=Salary!$B39,Salary!$J39,"")</f>
        <v>161624.17672904773</v>
      </c>
      <c r="CP39" s="338">
        <f ca="1">IF($B39&lt;Main!$B$10,0,(VLOOKUP(CM39,'Survival Probability'!$A$3:$F$98,6)/(1+Main!$B$5)^(OptimumBenefits!CM39-OptimumBenefits!$A39))*(VLOOKUP(CM39,'Survival Probability'!$A$3:$F$98,3)/VLOOKUP($A39,'Survival Probability'!$A$3:$F$98,3)))</f>
        <v>14.377075817743654</v>
      </c>
      <c r="CQ39" s="228">
        <f t="shared" si="33"/>
        <v>0</v>
      </c>
      <c r="CR39" s="169">
        <f t="shared" si="127"/>
        <v>63</v>
      </c>
      <c r="CS39" s="395">
        <f>IF($B39&lt;=Main!$B$10,0,HLOOKUP(CR39,ReplacementRates!$V$3:$AZ$56,ReplacementRates!$A40-3,1)*IF(Main!$B$29=0,Main!$B$32*$B39,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T39" s="337">
        <f ca="1">CS39*IF($B39=Salary!$B39,Salary!$J39,"")</f>
        <v>161624.17672904773</v>
      </c>
      <c r="CU39" s="338">
        <f ca="1">IF($B39&lt;Main!$B$10,0,(VLOOKUP(CR39,'Survival Probability'!$A$3:$F$98,6)/(1+Main!$B$5)^(OptimumBenefits!CR39-OptimumBenefits!$A39))*(VLOOKUP(CR39,'Survival Probability'!$A$3:$F$98,3)/VLOOKUP($A39,'Survival Probability'!$A$3:$F$98,3)))</f>
        <v>13.221714681442299</v>
      </c>
      <c r="CV39" s="228">
        <f t="shared" si="35"/>
        <v>0</v>
      </c>
      <c r="CW39" s="169">
        <f t="shared" si="127"/>
        <v>64</v>
      </c>
      <c r="CX39" s="395">
        <f>IF($B39&lt;=Main!$B$10,0,HLOOKUP(CW39,ReplacementRates!$V$3:$AZ$56,ReplacementRates!$A40-3,1)*IF(Main!$B$29=0,Main!$B$32*$B39,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Y39" s="337">
        <f ca="1">CX39*IF($B39=Salary!$B39,Salary!$J39,"")</f>
        <v>161624.17672904773</v>
      </c>
      <c r="CZ39" s="338">
        <f ca="1">IF($B39&lt;Main!$B$10,0,(VLOOKUP(CW39,'Survival Probability'!$A$3:$F$98,6)/(1+Main!$B$5)^(OptimumBenefits!CW39-OptimumBenefits!$A39))*(VLOOKUP(CW39,'Survival Probability'!$A$3:$F$98,3)/VLOOKUP($A39,'Survival Probability'!$A$3:$F$98,3)))</f>
        <v>12.146685608174231</v>
      </c>
      <c r="DA39" s="228">
        <f t="shared" ca="1" si="37"/>
        <v>1963198.0614077325</v>
      </c>
      <c r="DB39" s="169">
        <f t="shared" si="127"/>
        <v>65</v>
      </c>
      <c r="DC39" s="395">
        <f>IF($B39&lt;=Main!$B$10,0,HLOOKUP(DB39,ReplacementRates!$V$3:$AZ$56,ReplacementRates!$A40-3,1)*IF(Main!$B$29=0,Main!$B$32*$B39,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D39" s="337">
        <f ca="1">DC39*IF($B39=Salary!$B39,Salary!$J39,"")</f>
        <v>161624.17672904773</v>
      </c>
      <c r="DE39" s="338">
        <f ca="1">IF($B39&lt;Main!$B$10,0,(VLOOKUP(DB39,'Survival Probability'!$A$3:$F$98,6)/(1+Main!$B$5)^(OptimumBenefits!DB39-OptimumBenefits!$A39))*(VLOOKUP(DB39,'Survival Probability'!$A$3:$F$98,3)/VLOOKUP($A39,'Survival Probability'!$A$3:$F$98,3)))</f>
        <v>11.146685608174229</v>
      </c>
      <c r="DF39" s="228">
        <f t="shared" ca="1" si="39"/>
        <v>1801573.8846786844</v>
      </c>
      <c r="DG39" s="169">
        <f t="shared" si="127"/>
        <v>66</v>
      </c>
      <c r="DH39" s="395">
        <f>IF($B39&lt;=Main!$B$10,0,HLOOKUP(DG39,ReplacementRates!$V$3:$AZ$56,ReplacementRates!$A40-3,1)*IF(Main!$B$29=0,Main!$B$32*$B39,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I39" s="337">
        <f ca="1">DH39*IF($B39=Salary!$B39,Salary!$J39,"")</f>
        <v>161624.17672904773</v>
      </c>
      <c r="DJ39" s="338">
        <f ca="1">IF($B39&lt;Main!$B$10,0,(VLOOKUP(DG39,'Survival Probability'!$A$3:$F$98,6)/(1+Main!$B$5)^(OptimumBenefits!DG39-OptimumBenefits!$A39))*(VLOOKUP(DG39,'Survival Probability'!$A$3:$F$98,3)/VLOOKUP($A39,'Survival Probability'!$A$3:$F$98,3)))</f>
        <v>10.21677709484832</v>
      </c>
      <c r="DK39" s="228">
        <f t="shared" ca="1" si="41"/>
        <v>1651278.1867790518</v>
      </c>
      <c r="DL39" s="169">
        <f t="shared" si="127"/>
        <v>67</v>
      </c>
      <c r="DM39" s="395">
        <f>IF($B39&lt;=Main!$B$10,0,HLOOKUP(DL39,ReplacementRates!$V$3:$AZ$56,ReplacementRates!$A40-3,1)*IF(Main!$B$29=0,Main!$B$32*$B39,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N39" s="337">
        <f ca="1">DM39*IF($B39=Salary!$B39,Salary!$J39,"")</f>
        <v>161624.17672904773</v>
      </c>
      <c r="DO39" s="338">
        <f ca="1">IF($B39&lt;Main!$B$10,0,(VLOOKUP(DL39,'Survival Probability'!$A$3:$F$98,6)/(1+Main!$B$5)^(OptimumBenefits!DL39-OptimumBenefits!$A39))*(VLOOKUP(DL39,'Survival Probability'!$A$3:$F$98,3)/VLOOKUP($A39,'Survival Probability'!$A$3:$F$98,3)))</f>
        <v>9.3523512545171013</v>
      </c>
      <c r="DP39" s="228">
        <f t="shared" ca="1" si="43"/>
        <v>1511566.0719922031</v>
      </c>
      <c r="DQ39" s="169">
        <f t="shared" si="127"/>
        <v>68</v>
      </c>
      <c r="DR39" s="395">
        <f>IF($B39&lt;=Main!$B$10,0,HLOOKUP(DQ39,ReplacementRates!$V$3:$AZ$56,ReplacementRates!$A40-3,1)*IF(Main!$B$29=0,Main!$B$32*$B39,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S39" s="337">
        <f ca="1">DR39*IF($B39=Salary!$B39,Salary!$J39,"")</f>
        <v>161624.17672904773</v>
      </c>
      <c r="DT39" s="338">
        <f ca="1">IF($B39&lt;Main!$B$10,0,(VLOOKUP(DQ39,'Survival Probability'!$A$3:$F$98,6)/(1+Main!$B$5)^(OptimumBenefits!DQ39-OptimumBenefits!$A39))*(VLOOKUP(DQ39,'Survival Probability'!$A$3:$F$98,3)/VLOOKUP($A39,'Survival Probability'!$A$3:$F$98,3)))</f>
        <v>8.5491263863549065</v>
      </c>
      <c r="DU39" s="228">
        <f t="shared" ca="1" si="45"/>
        <v>1381745.5139471905</v>
      </c>
      <c r="DV39" s="169">
        <f t="shared" si="127"/>
        <v>69</v>
      </c>
      <c r="DW39" s="395">
        <f>IF($B39&lt;=Main!$B$10,0,HLOOKUP(DV39,ReplacementRates!$V$3:$AZ$56,ReplacementRates!$A40-3,1)*IF(Main!$B$29=0,Main!$B$32*$B39,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X39" s="337">
        <f ca="1">DW39*IF($B39=Salary!$B39,Salary!$J39,"")</f>
        <v>161624.17672904773</v>
      </c>
      <c r="DY39" s="338">
        <f ca="1">IF($B39&lt;Main!$B$10,0,(VLOOKUP(DV39,'Survival Probability'!$A$3:$F$98,6)/(1+Main!$B$5)^(OptimumBenefits!DV39-OptimumBenefits!$A39))*(VLOOKUP(DV39,'Survival Probability'!$A$3:$F$98,3)/VLOOKUP($A39,'Survival Probability'!$A$3:$F$98,3)))</f>
        <v>7.8031179438094744</v>
      </c>
      <c r="DZ39" s="228">
        <f t="shared" ca="1" si="47"/>
        <v>1261172.513587866</v>
      </c>
      <c r="EA39" s="169">
        <f t="shared" si="127"/>
        <v>70</v>
      </c>
      <c r="EB39" s="395">
        <f>IF($B39&lt;=Main!$B$10,0,HLOOKUP(EA39,ReplacementRates!$V$3:$AZ$56,ReplacementRates!$A40-3,1)*IF(Main!$B$29=0,Main!$B$32*$B39,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C39" s="337">
        <f ca="1">EB39*IF($B39=Salary!$B39,Salary!$J39,"")</f>
        <v>161624.17672904773</v>
      </c>
      <c r="ED39" s="338">
        <f ca="1">IF($B39&lt;Main!$B$10,0,(VLOOKUP(EA39,'Survival Probability'!$A$3:$F$98,6)/(1+Main!$B$5)^(OptimumBenefits!EA39-OptimumBenefits!$A39))*(VLOOKUP(EA39,'Survival Probability'!$A$3:$F$98,3)/VLOOKUP($A39,'Survival Probability'!$A$3:$F$98,3)))</f>
        <v>7.1106215393724215</v>
      </c>
      <c r="EE39" s="228">
        <f t="shared" ca="1" si="49"/>
        <v>1149248.3523329017</v>
      </c>
      <c r="EF39" s="169">
        <f t="shared" si="127"/>
        <v>71</v>
      </c>
      <c r="EG39" s="395">
        <f>IF($B39&lt;=Main!$B$10,0,HLOOKUP(EF39,ReplacementRates!$V$3:$AZ$56,ReplacementRates!$A40-3,1)*IF(Main!$B$29=0,Main!$B$32*$B39,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H39" s="337">
        <f ca="1">EG39*IF($B39=Salary!$B39,Salary!$J39,"")</f>
        <v>161624.17672904773</v>
      </c>
      <c r="EI39" s="338">
        <f ca="1">IF($B39&lt;Main!$B$10,0,(VLOOKUP(EF39,'Survival Probability'!$A$3:$F$98,6)/(1+Main!$B$5)^(OptimumBenefits!EF39-OptimumBenefits!$A39))*(VLOOKUP(EF39,'Survival Probability'!$A$3:$F$98,3)/VLOOKUP($A39,'Survival Probability'!$A$3:$F$98,3)))</f>
        <v>6.4681954610992696</v>
      </c>
      <c r="EJ39" s="228">
        <f t="shared" ca="1" si="51"/>
        <v>1045416.7663227327</v>
      </c>
      <c r="EK39" s="169">
        <f t="shared" si="127"/>
        <v>72</v>
      </c>
      <c r="EL39" s="395">
        <f>IF($B39&lt;=Main!$B$10,0,HLOOKUP(EK39,ReplacementRates!$V$3:$AZ$56,ReplacementRates!$A40-3,1)*IF(Main!$B$29=0,Main!$B$32*$B39,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M39" s="337">
        <f ca="1">EL39*IF($B39=Salary!$B39,Salary!$J39,"")</f>
        <v>161624.17672904773</v>
      </c>
      <c r="EN39" s="338">
        <f ca="1">IF($B39&lt;Main!$B$10,0,(VLOOKUP(EK39,'Survival Probability'!$A$3:$F$98,6)/(1+Main!$B$5)^(OptimumBenefits!EK39-OptimumBenefits!$A39))*(VLOOKUP(EK39,'Survival Probability'!$A$3:$F$98,3)/VLOOKUP($A39,'Survival Probability'!$A$3:$F$98,3)))</f>
        <v>5.8726335430966232</v>
      </c>
      <c r="EO39" s="228">
        <f t="shared" ca="1" si="53"/>
        <v>949159.56163438235</v>
      </c>
      <c r="EP39" s="169">
        <f t="shared" si="128"/>
        <v>73</v>
      </c>
      <c r="EQ39" s="395">
        <f>IF($B39&lt;=Main!$B$10,0,HLOOKUP(EP39,ReplacementRates!$V$3:$AZ$56,ReplacementRates!$A40-3,1)*IF(Main!$B$29=0,Main!$B$32*$B39,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R39" s="337">
        <f ca="1">EQ39*IF($B39=Salary!$B39,Salary!$J39,"")</f>
        <v>161624.17672904773</v>
      </c>
      <c r="ES39" s="338">
        <f ca="1">IF($B39&lt;Main!$B$10,0,(VLOOKUP(EP39,'Survival Probability'!$A$3:$F$98,6)/(1+Main!$B$5)^(OptimumBenefits!EP39-OptimumBenefits!$A39))*(VLOOKUP(EP39,'Survival Probability'!$A$3:$F$98,3)/VLOOKUP($A39,'Survival Probability'!$A$3:$F$98,3)))</f>
        <v>5.3209601091494001</v>
      </c>
      <c r="ET39" s="228">
        <f t="shared" ca="1" si="55"/>
        <v>859995.79704937572</v>
      </c>
      <c r="EU39" s="169">
        <f t="shared" si="128"/>
        <v>74</v>
      </c>
      <c r="EV39" s="395">
        <f>IF($B39&lt;=Main!$B$10,0,HLOOKUP(EU39,ReplacementRates!$V$3:$AZ$56,ReplacementRates!$A40-3,1)*IF(Main!$B$29=0,Main!$B$32*$B39,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W39" s="337">
        <f ca="1">EV39*IF($B39=Salary!$B39,Salary!$J39,"")</f>
        <v>161624.17672904773</v>
      </c>
      <c r="EX39" s="338">
        <f ca="1">IF($B39&lt;Main!$B$10,0,(VLOOKUP(EU39,'Survival Probability'!$A$3:$F$98,6)/(1+Main!$B$5)^(OptimumBenefits!EU39-OptimumBenefits!$A39))*(VLOOKUP(EU39,'Survival Probability'!$A$3:$F$98,3)/VLOOKUP($A39,'Survival Probability'!$A$3:$F$98,3)))</f>
        <v>4.8103998466456899</v>
      </c>
      <c r="EY39" s="228">
        <f t="shared" ca="1" si="57"/>
        <v>777476.91495164705</v>
      </c>
      <c r="EZ39" s="169">
        <f t="shared" si="128"/>
        <v>75</v>
      </c>
      <c r="FA39" s="395">
        <f>IF($B39&lt;=Main!$B$10,0,HLOOKUP(EZ39,ReplacementRates!$V$3:$AZ$56,ReplacementRates!$A40-3,1)*IF(Main!$B$29=0,Main!$B$32*$B39,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B39" s="337">
        <f ca="1">FA39*IF($B39=Salary!$B39,Salary!$J39,"")</f>
        <v>161624.17672904773</v>
      </c>
      <c r="FC39" s="338">
        <f ca="1">IF($B39&lt;Main!$B$10,0,(VLOOKUP(EZ39,'Survival Probability'!$A$3:$F$98,6)/(1+Main!$B$5)^(OptimumBenefits!EZ39-OptimumBenefits!$A39))*(VLOOKUP(EZ39,'Survival Probability'!$A$3:$F$98,3)/VLOOKUP($A39,'Survival Probability'!$A$3:$F$98,3)))</f>
        <v>4.3383727362270381</v>
      </c>
      <c r="FD39" s="228">
        <f t="shared" ca="1" si="59"/>
        <v>701185.92183644115</v>
      </c>
      <c r="FE39" s="169">
        <f t="shared" si="128"/>
        <v>76</v>
      </c>
      <c r="FF39" s="395">
        <f>IF($B39&lt;=Main!$B$10,0,HLOOKUP(FE39,ReplacementRates!$V$3:$AZ$56,ReplacementRates!$A40-3,1)*IF(Main!$B$29=0,Main!$B$32*$B39,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G39" s="337">
        <f ca="1">FF39*IF($B39=Salary!$B39,Salary!$J39,"")</f>
        <v>161624.17672904773</v>
      </c>
      <c r="FH39" s="338">
        <f ca="1">IF($B39&lt;Main!$B$10,0,(VLOOKUP(FE39,'Survival Probability'!$A$3:$F$98,6)/(1+Main!$B$5)^(OptimumBenefits!FE39-OptimumBenefits!$A39))*(VLOOKUP(FE39,'Survival Probability'!$A$3:$F$98,3)/VLOOKUP($A39,'Survival Probability'!$A$3:$F$98,3)))</f>
        <v>3.9024820061278289</v>
      </c>
      <c r="FI39" s="228">
        <f t="shared" ca="1" si="61"/>
        <v>630735.44144033291</v>
      </c>
      <c r="FJ39" s="169">
        <f t="shared" si="128"/>
        <v>77</v>
      </c>
      <c r="FK39" s="395">
        <f>IF($B39&lt;=Main!$B$10,0,HLOOKUP(FJ39,ReplacementRates!$V$3:$AZ$56,ReplacementRates!$A40-3,1)*IF(Main!$B$29=0,Main!$B$32*$B39,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L39" s="337">
        <f ca="1">FK39*IF($B39=Salary!$B39,Salary!$J39,"")</f>
        <v>161624.17672904773</v>
      </c>
      <c r="FM39" s="338">
        <f ca="1">IF($B39&lt;Main!$B$10,0,(VLOOKUP(FJ39,'Survival Probability'!$A$3:$F$98,6)/(1+Main!$B$5)^(OptimumBenefits!FJ39-OptimumBenefits!$A39))*(VLOOKUP(FJ39,'Survival Probability'!$A$3:$F$98,3)/VLOOKUP($A39,'Survival Probability'!$A$3:$F$98,3)))</f>
        <v>3.5004818487093736</v>
      </c>
      <c r="FN39" s="228">
        <f t="shared" ca="1" si="63"/>
        <v>565762.49695262755</v>
      </c>
      <c r="FO39" s="169">
        <f t="shared" si="128"/>
        <v>78</v>
      </c>
      <c r="FP39" s="395">
        <f>IF($B39&lt;=Main!$B$10,0,HLOOKUP(FO39,ReplacementRates!$V$3:$AZ$56,ReplacementRates!$A40-3,1)*IF(Main!$B$29=0,Main!$B$32*$B39,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Q39" s="337">
        <f ca="1">FP39*IF($B39=Salary!$B39,Salary!$J39,"")</f>
        <v>161624.17672904773</v>
      </c>
      <c r="FR39" s="338">
        <f ca="1">IF($B39&lt;Main!$B$10,0,(VLOOKUP(FO39,'Survival Probability'!$A$3:$F$98,6)/(1+Main!$B$5)^(OptimumBenefits!FO39-OptimumBenefits!$A39))*(VLOOKUP(FO39,'Survival Probability'!$A$3:$F$98,3)/VLOOKUP($A39,'Survival Probability'!$A$3:$F$98,3)))</f>
        <v>3.1302784471015843</v>
      </c>
      <c r="FS39" s="228">
        <f t="shared" ca="1" si="65"/>
        <v>505928.67694547557</v>
      </c>
      <c r="FT39" s="169">
        <f t="shared" si="128"/>
        <v>79</v>
      </c>
      <c r="FU39" s="395">
        <f>IF($B39&lt;=Main!$B$10,0,HLOOKUP(FT39,ReplacementRates!$V$3:$AZ$56,ReplacementRates!$A40-3,1)*IF(Main!$B$29=0,Main!$B$32*$B39,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V39" s="337">
        <f ca="1">FU39*IF($B39=Salary!$B39,Salary!$J39,"")</f>
        <v>161624.17672904773</v>
      </c>
      <c r="FW39" s="338">
        <f ca="1">IF($B39&lt;Main!$B$10,0,(VLOOKUP(FT39,'Survival Probability'!$A$3:$F$98,6)/(1+Main!$B$5)^(OptimumBenefits!FT39-OptimumBenefits!$A39))*(VLOOKUP(FT39,'Survival Probability'!$A$3:$F$98,3)/VLOOKUP($A39,'Survival Probability'!$A$3:$F$98,3)))</f>
        <v>2.7899200871813403</v>
      </c>
      <c r="FX39" s="228">
        <f t="shared" ca="1" si="67"/>
        <v>450918.53723051719</v>
      </c>
      <c r="FY39" s="169">
        <f t="shared" si="128"/>
        <v>80</v>
      </c>
      <c r="FZ39" s="395">
        <f>IF($B39&lt;=Main!$B$10,0,HLOOKUP(FY39,ReplacementRates!$V$3:$AZ$56,ReplacementRates!$A40-3,1)*IF(Main!$B$29=0,Main!$B$32*$B39,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A39" s="337">
        <f ca="1">FZ39*IF($B39=Salary!$B39,Salary!$J39,"")</f>
        <v>161624.17672904773</v>
      </c>
      <c r="GB39" s="338">
        <f ca="1">IF($B39&lt;Main!$B$10,0,(VLOOKUP(FY39,'Survival Probability'!$A$3:$F$98,6)/(1+Main!$B$5)^(OptimumBenefits!FY39-OptimumBenefits!$A39))*(VLOOKUP(FY39,'Survival Probability'!$A$3:$F$98,3)/VLOOKUP($A39,'Survival Probability'!$A$3:$F$98,3)))</f>
        <v>2.4775993701871193</v>
      </c>
      <c r="GC39" s="228">
        <f t="shared" ca="1" si="69"/>
        <v>400439.95847090031</v>
      </c>
      <c r="GD39" s="169">
        <f t="shared" si="128"/>
        <v>81</v>
      </c>
      <c r="GE39" s="395">
        <f>IF($B39&lt;=Main!$B$10,0,HLOOKUP(GD39,ReplacementRates!$V$3:$AZ$56,ReplacementRates!$A40-3,1)*IF(Main!$B$29=0,Main!$B$32*$B39,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F39" s="337">
        <f ca="1">GE39*IF($B39=Salary!$B39,Salary!$J39,"")</f>
        <v>161624.17672904773</v>
      </c>
      <c r="GG39" s="338">
        <f ca="1">IF($B39&lt;Main!$B$10,0,(VLOOKUP(GD39,'Survival Probability'!$A$3:$F$98,6)/(1+Main!$B$5)^(OptimumBenefits!GD39-OptimumBenefits!$A39))*(VLOOKUP(GD39,'Survival Probability'!$A$3:$F$98,3)/VLOOKUP($A39,'Survival Probability'!$A$3:$F$98,3)))</f>
        <v>2.1916147366935035</v>
      </c>
      <c r="GH39" s="228">
        <f t="shared" ca="1" si="71"/>
        <v>354217.92752533621</v>
      </c>
      <c r="GI39" s="169">
        <f t="shared" si="128"/>
        <v>82</v>
      </c>
      <c r="GJ39" s="395">
        <f>IF($B39&lt;=Main!$B$10,0,HLOOKUP(GI39,ReplacementRates!$V$3:$AZ$56,ReplacementRates!$A40-3,1)*IF(Main!$B$29=0,Main!$B$32*$B39,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K39" s="337">
        <f ca="1">GJ39*IF($B39=Salary!$B39,Salary!$J39,"")</f>
        <v>161624.17672904773</v>
      </c>
      <c r="GL39" s="338">
        <f ca="1">IF($B39&lt;Main!$B$10,0,(VLOOKUP(GI39,'Survival Probability'!$A$3:$F$98,6)/(1+Main!$B$5)^(OptimumBenefits!GI39-OptimumBenefits!$A39))*(VLOOKUP(GI39,'Survival Probability'!$A$3:$F$98,3)/VLOOKUP($A39,'Survival Probability'!$A$3:$F$98,3)))</f>
        <v>1.9303678073793906</v>
      </c>
      <c r="GM39" s="228">
        <f t="shared" ca="1" si="73"/>
        <v>311994.10765195097</v>
      </c>
      <c r="GN39" s="384"/>
      <c r="GO39" s="384"/>
      <c r="GP39" s="385"/>
      <c r="GQ39" s="386"/>
      <c r="GR39" s="387"/>
      <c r="GS39" s="384"/>
      <c r="GT39" s="384"/>
      <c r="GU39" s="385"/>
      <c r="GV39" s="386"/>
      <c r="GW39" s="387"/>
      <c r="GX39" s="384"/>
      <c r="GY39" s="384"/>
      <c r="GZ39" s="385"/>
      <c r="HA39" s="386"/>
      <c r="HB39" s="387"/>
      <c r="HC39" s="384"/>
      <c r="HD39" s="384"/>
      <c r="HE39" s="385"/>
      <c r="HF39" s="386"/>
      <c r="HG39" s="387"/>
      <c r="HH39" s="384"/>
      <c r="HI39" s="384"/>
      <c r="HJ39" s="385"/>
      <c r="HK39" s="386"/>
      <c r="HL39" s="387"/>
      <c r="HM39" s="384"/>
      <c r="HN39" s="384"/>
      <c r="HO39" s="385"/>
      <c r="HP39" s="386"/>
      <c r="HQ39" s="387"/>
      <c r="HR39" s="384"/>
      <c r="HS39" s="384"/>
      <c r="HT39" s="385"/>
      <c r="HU39" s="386"/>
      <c r="HV39" s="387"/>
      <c r="HW39" s="384"/>
      <c r="HX39" s="384"/>
      <c r="HY39" s="385"/>
      <c r="HZ39" s="386"/>
      <c r="IA39" s="387"/>
      <c r="IB39" s="384"/>
      <c r="IC39" s="384"/>
      <c r="ID39" s="385"/>
      <c r="IE39" s="386"/>
      <c r="IF39" s="387"/>
      <c r="IG39" s="384"/>
      <c r="IH39" s="384"/>
      <c r="II39" s="385"/>
      <c r="IJ39" s="386"/>
      <c r="IK39" s="387"/>
      <c r="IL39" s="384"/>
      <c r="IM39" s="384"/>
      <c r="IN39" s="385"/>
      <c r="IO39" s="386"/>
      <c r="IP39" s="387"/>
      <c r="IQ39" s="384"/>
      <c r="IR39" s="384"/>
      <c r="IS39" s="385"/>
      <c r="IT39" s="386"/>
      <c r="IU39" s="387"/>
      <c r="IV39" s="384"/>
      <c r="IW39" s="384"/>
      <c r="IX39" s="385"/>
      <c r="IY39" s="386"/>
      <c r="IZ39" s="387"/>
      <c r="JA39" s="384"/>
      <c r="JB39" s="384"/>
      <c r="JC39" s="385"/>
      <c r="JD39" s="386"/>
      <c r="JE39" s="387"/>
      <c r="JF39" s="384"/>
      <c r="JG39" s="384"/>
      <c r="JH39" s="385"/>
      <c r="JI39" s="386"/>
      <c r="JJ39" s="387"/>
      <c r="JK39" s="384"/>
      <c r="JL39" s="384"/>
      <c r="JM39" s="385"/>
      <c r="JN39" s="386"/>
      <c r="JO39" s="387"/>
      <c r="JP39" s="384"/>
      <c r="JQ39" s="384"/>
      <c r="JR39" s="385"/>
      <c r="JS39" s="386"/>
      <c r="JT39" s="387"/>
      <c r="JU39" s="384"/>
      <c r="JV39" s="384"/>
      <c r="JW39" s="385"/>
      <c r="JX39" s="386"/>
      <c r="JY39" s="387"/>
      <c r="JZ39" s="384"/>
      <c r="KA39" s="384"/>
      <c r="KB39" s="385"/>
      <c r="KC39" s="386"/>
      <c r="KD39" s="387"/>
      <c r="KE39" s="384"/>
      <c r="KF39" s="384"/>
      <c r="KG39" s="385"/>
      <c r="KH39" s="386"/>
      <c r="KI39" s="387"/>
    </row>
    <row r="40" spans="1:295">
      <c r="A40" s="172">
        <f t="shared" si="112"/>
        <v>65</v>
      </c>
      <c r="B40" s="172">
        <v>38</v>
      </c>
      <c r="C40" s="383">
        <f t="shared" ca="1" si="125"/>
        <v>65</v>
      </c>
      <c r="D40" s="425">
        <f t="shared" ca="1" si="115"/>
        <v>2072493.844481145</v>
      </c>
      <c r="E40" s="217">
        <v>1282817.2412053831</v>
      </c>
      <c r="F40" s="169">
        <f t="shared" si="113"/>
        <v>45</v>
      </c>
      <c r="G40" s="395">
        <f>IF($B40&lt;=Main!$B$10,0,HLOOKUP(F40,ReplacementRates!$V$3:$AZ$56,ReplacementRates!$A41-3,1)*IF(Main!$B$29=0,Main!$B$32*$B40,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H40" s="337">
        <f ca="1">G40*IF($B40=Salary!$B40,Salary!$J40,"")</f>
        <v>0</v>
      </c>
      <c r="I40" s="338">
        <f ca="1">IF($B40&lt;Main!$B$10,0,(VLOOKUP(F40,'Survival Probability'!$A$3:$F$98,6)/(1+Main!$B$5)^(OptimumBenefits!F40-OptimumBenefits!$A40))*(VLOOKUP(F40,'Survival Probability'!$A$3:$F$98,3)/VLOOKUP($A40,'Survival Probability'!$A$3:$F$98,3)))</f>
        <v>57.500450995425858</v>
      </c>
      <c r="J40" s="228">
        <f t="shared" ref="J40:J57" si="129">IF($A40&gt;F40,0,I40*H40)</f>
        <v>0</v>
      </c>
      <c r="K40" s="169">
        <f t="shared" si="114"/>
        <v>46</v>
      </c>
      <c r="L40" s="395">
        <f>IF($B40&lt;=Main!$B$10,0,HLOOKUP(K40,ReplacementRates!$V$3:$AZ$56,ReplacementRates!$A41-3,1)*IF(Main!$B$29=0,Main!$B$32*$B40,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M40" s="337">
        <f ca="1">L40*IF($B40=Salary!$B40,Salary!$J40,"")</f>
        <v>0</v>
      </c>
      <c r="N40" s="338">
        <f ca="1">IF($B40&lt;Main!$B$10,0,(VLOOKUP(K40,'Survival Probability'!$A$3:$F$98,6)/(1+Main!$B$5)^(OptimumBenefits!K40-OptimumBenefits!$A40))*(VLOOKUP(K40,'Survival Probability'!$A$3:$F$98,3)/VLOOKUP($A40,'Survival Probability'!$A$3:$F$98,3)))</f>
        <v>53.44422344877357</v>
      </c>
      <c r="O40" s="228">
        <f t="shared" ref="O40:O57" si="130">IF($A40&gt;K40,0,N40*M40)</f>
        <v>0</v>
      </c>
      <c r="P40" s="169">
        <f t="shared" si="126"/>
        <v>47</v>
      </c>
      <c r="Q40" s="395">
        <f>IF($B40&lt;=Main!$B$10,0,HLOOKUP(P40,ReplacementRates!$V$3:$AZ$56,ReplacementRates!$A41-3,1)*IF(Main!$B$29=0,Main!$B$32*$B40,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R40" s="337">
        <f ca="1">Q40*IF($B40=Salary!$B40,Salary!$J40,"")</f>
        <v>0</v>
      </c>
      <c r="S40" s="338">
        <f ca="1">IF($B40&lt;Main!$B$10,0,(VLOOKUP(P40,'Survival Probability'!$A$3:$F$98,6)/(1+Main!$B$5)^(OptimumBenefits!P40-OptimumBenefits!$A40))*(VLOOKUP(P40,'Survival Probability'!$A$3:$F$98,3)/VLOOKUP($A40,'Survival Probability'!$A$3:$F$98,3)))</f>
        <v>49.655891412493382</v>
      </c>
      <c r="T40" s="228">
        <f t="shared" si="3"/>
        <v>0</v>
      </c>
      <c r="U40" s="169">
        <f t="shared" si="126"/>
        <v>48</v>
      </c>
      <c r="V40" s="395">
        <f>IF($B40&lt;=Main!$B$10,0,HLOOKUP(U40,ReplacementRates!$V$3:$AZ$56,ReplacementRates!$A41-3,1)*IF(Main!$B$29=0,Main!$B$32*$B40,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W40" s="337">
        <f ca="1">V40*IF($B40=Salary!$B40,Salary!$J40,"")</f>
        <v>0</v>
      </c>
      <c r="X40" s="338">
        <f ca="1">IF($B40&lt;Main!$B$10,0,(VLOOKUP(U40,'Survival Probability'!$A$3:$F$98,6)/(1+Main!$B$5)^(OptimumBenefits!U40-OptimumBenefits!$A40))*(VLOOKUP(U40,'Survival Probability'!$A$3:$F$98,3)/VLOOKUP($A40,'Survival Probability'!$A$3:$F$98,3)))</f>
        <v>46.117867178338066</v>
      </c>
      <c r="Y40" s="228">
        <f t="shared" si="5"/>
        <v>0</v>
      </c>
      <c r="Z40" s="169">
        <f t="shared" si="126"/>
        <v>49</v>
      </c>
      <c r="AA40" s="395">
        <f>IF($B40&lt;=Main!$B$10,0,HLOOKUP(Z40,ReplacementRates!$V$3:$AZ$56,ReplacementRates!$A41-3,1)*IF(Main!$B$29=0,Main!$B$32*$B40,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B40" s="337">
        <f ca="1">AA40*IF($B40=Salary!$B40,Salary!$J40,"")</f>
        <v>0</v>
      </c>
      <c r="AC40" s="338">
        <f ca="1">IF($B40&lt;Main!$B$10,0,(VLOOKUP(Z40,'Survival Probability'!$A$3:$F$98,6)/(1+Main!$B$5)^(OptimumBenefits!Z40-OptimumBenefits!$A40))*(VLOOKUP(Z40,'Survival Probability'!$A$3:$F$98,3)/VLOOKUP($A40,'Survival Probability'!$A$3:$F$98,3)))</f>
        <v>42.81371402271153</v>
      </c>
      <c r="AD40" s="228">
        <f t="shared" si="7"/>
        <v>0</v>
      </c>
      <c r="AE40" s="169">
        <f t="shared" si="126"/>
        <v>50</v>
      </c>
      <c r="AF40" s="395">
        <f>IF($B40&lt;=Main!$B$10,0,HLOOKUP(AE40,ReplacementRates!$V$3:$AZ$56,ReplacementRates!$A41-3,1)*IF(Main!$B$29=0,Main!$B$32*$B40,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G40" s="337">
        <f ca="1">AF40*IF($B40=Salary!$B40,Salary!$J40,"")</f>
        <v>0</v>
      </c>
      <c r="AH40" s="338">
        <f ca="1">IF($B40&lt;Main!$B$10,0,(VLOOKUP(AE40,'Survival Probability'!$A$3:$F$98,6)/(1+Main!$B$5)^(OptimumBenefits!AE40-OptimumBenefits!$A40))*(VLOOKUP(AE40,'Survival Probability'!$A$3:$F$98,3)/VLOOKUP($A40,'Survival Probability'!$A$3:$F$98,3)))</f>
        <v>39.728094241461356</v>
      </c>
      <c r="AI40" s="228">
        <f t="shared" si="9"/>
        <v>0</v>
      </c>
      <c r="AJ40" s="169">
        <f t="shared" si="126"/>
        <v>51</v>
      </c>
      <c r="AK40" s="395">
        <f>IF($B40&lt;=Main!$B$10,0,HLOOKUP(AJ40,ReplacementRates!$V$3:$AZ$56,ReplacementRates!$A41-3,1)*IF(Main!$B$29=0,Main!$B$32*$B40,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L40" s="337">
        <f ca="1">AK40*IF($B40=Salary!$B40,Salary!$J40,"")</f>
        <v>0</v>
      </c>
      <c r="AM40" s="338">
        <f ca="1">IF($B40&lt;Main!$B$10,0,(VLOOKUP(AJ40,'Survival Probability'!$A$3:$F$98,6)/(1+Main!$B$5)^(OptimumBenefits!AJ40-OptimumBenefits!$A40))*(VLOOKUP(AJ40,'Survival Probability'!$A$3:$F$98,3)/VLOOKUP($A40,'Survival Probability'!$A$3:$F$98,3)))</f>
        <v>36.846682930733436</v>
      </c>
      <c r="AN40" s="228">
        <f t="shared" si="11"/>
        <v>0</v>
      </c>
      <c r="AO40" s="169">
        <f t="shared" si="126"/>
        <v>52</v>
      </c>
      <c r="AP40" s="395">
        <f>IF($B40&lt;=Main!$B$10,0,HLOOKUP(AO40,ReplacementRates!$V$3:$AZ$56,ReplacementRates!$A41-3,1)*IF(Main!$B$29=0,Main!$B$32*$B40,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Q40" s="337">
        <f ca="1">AP40*IF($B40=Salary!$B40,Salary!$J40,"")</f>
        <v>0</v>
      </c>
      <c r="AR40" s="338">
        <f ca="1">IF($B40&lt;Main!$B$10,0,(VLOOKUP(AO40,'Survival Probability'!$A$3:$F$98,6)/(1+Main!$B$5)^(OptimumBenefits!AO40-OptimumBenefits!$A40))*(VLOOKUP(AO40,'Survival Probability'!$A$3:$F$98,3)/VLOOKUP($A40,'Survival Probability'!$A$3:$F$98,3)))</f>
        <v>34.157937432818706</v>
      </c>
      <c r="AS40" s="228">
        <f t="shared" si="13"/>
        <v>0</v>
      </c>
      <c r="AT40" s="169">
        <f t="shared" si="126"/>
        <v>53</v>
      </c>
      <c r="AU40" s="395">
        <f>IF($B40&lt;=Main!$B$10,0,HLOOKUP(AT40,ReplacementRates!$V$3:$AZ$56,ReplacementRates!$A41-3,1)*IF(Main!$B$29=0,Main!$B$32*$B40,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V40" s="337">
        <f ca="1">AU40*IF($B40=Salary!$B40,Salary!$J40,"")</f>
        <v>0</v>
      </c>
      <c r="AW40" s="338">
        <f ca="1">IF($B40&lt;Main!$B$10,0,(VLOOKUP(AT40,'Survival Probability'!$A$3:$F$98,6)/(1+Main!$B$5)^(OptimumBenefits!AT40-OptimumBenefits!$A40))*(VLOOKUP(AT40,'Survival Probability'!$A$3:$F$98,3)/VLOOKUP($A40,'Survival Probability'!$A$3:$F$98,3)))</f>
        <v>31.649211826993486</v>
      </c>
      <c r="AX40" s="228">
        <f t="shared" si="15"/>
        <v>0</v>
      </c>
      <c r="AY40" s="169">
        <f t="shared" si="126"/>
        <v>54</v>
      </c>
      <c r="AZ40" s="395">
        <f>IF($B40&lt;=Main!$B$10,0,HLOOKUP(AY40,ReplacementRates!$V$3:$AZ$56,ReplacementRates!$A41-3,1)*IF(Main!$B$29=0,Main!$B$32*$B40,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A40" s="337">
        <f ca="1">AZ40*IF($B40=Salary!$B40,Salary!$J40,"")</f>
        <v>0</v>
      </c>
      <c r="BB40" s="338">
        <f ca="1">IF($B40&lt;Main!$B$10,0,(VLOOKUP(AY40,'Survival Probability'!$A$3:$F$98,6)/(1+Main!$B$5)^(OptimumBenefits!AY40-OptimumBenefits!$A40))*(VLOOKUP(AY40,'Survival Probability'!$A$3:$F$98,3)/VLOOKUP($A40,'Survival Probability'!$A$3:$F$98,3)))</f>
        <v>29.308703236428165</v>
      </c>
      <c r="BC40" s="228">
        <f t="shared" si="17"/>
        <v>0</v>
      </c>
      <c r="BD40" s="169">
        <f t="shared" si="126"/>
        <v>55</v>
      </c>
      <c r="BE40" s="395">
        <f>IF($B40&lt;=Main!$B$10,0,HLOOKUP(BD40,ReplacementRates!$V$3:$AZ$56,ReplacementRates!$A41-3,1)*IF(Main!$B$29=0,Main!$B$32*$B40,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F40" s="337">
        <f ca="1">BE40*IF($B40=Salary!$B40,Salary!$J40,"")</f>
        <v>0</v>
      </c>
      <c r="BG40" s="338">
        <f ca="1">IF($B40&lt;Main!$B$10,0,(VLOOKUP(BD40,'Survival Probability'!$A$3:$F$98,6)/(1+Main!$B$5)^(OptimumBenefits!BD40-OptimumBenefits!$A40))*(VLOOKUP(BD40,'Survival Probability'!$A$3:$F$98,3)/VLOOKUP($A40,'Survival Probability'!$A$3:$F$98,3)))</f>
        <v>27.125391698573733</v>
      </c>
      <c r="BH40" s="228">
        <f t="shared" si="19"/>
        <v>0</v>
      </c>
      <c r="BI40" s="169">
        <f t="shared" si="126"/>
        <v>56</v>
      </c>
      <c r="BJ40" s="395">
        <f>IF($B40&lt;=Main!$B$10,0,HLOOKUP(BI40,ReplacementRates!$V$3:$AZ$56,ReplacementRates!$A41-3,1)*IF(Main!$B$29=0,Main!$B$32*$B40,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K40" s="337">
        <f ca="1">BJ40*IF($B40=Salary!$B40,Salary!$J40,"")</f>
        <v>0</v>
      </c>
      <c r="BL40" s="338">
        <f ca="1">IF($B40&lt;Main!$B$10,0,(VLOOKUP(BI40,'Survival Probability'!$A$3:$F$98,6)/(1+Main!$B$5)^(OptimumBenefits!BI40-OptimumBenefits!$A40))*(VLOOKUP(BI40,'Survival Probability'!$A$3:$F$98,3)/VLOOKUP($A40,'Survival Probability'!$A$3:$F$98,3)))</f>
        <v>25.088995318879167</v>
      </c>
      <c r="BM40" s="228">
        <f t="shared" si="21"/>
        <v>0</v>
      </c>
      <c r="BN40" s="169">
        <f t="shared" si="126"/>
        <v>57</v>
      </c>
      <c r="BO40" s="395">
        <f>IF($B40&lt;=Main!$B$10,0,HLOOKUP(BN40,ReplacementRates!$V$3:$AZ$56,ReplacementRates!$A41-3,1)*IF(Main!$B$29=0,Main!$B$32*$B40,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P40" s="337">
        <f ca="1">BO40*IF($B40=Salary!$B40,Salary!$J40,"")</f>
        <v>0</v>
      </c>
      <c r="BQ40" s="338">
        <f ca="1">IF($B40&lt;Main!$B$10,0,(VLOOKUP(BN40,'Survival Probability'!$A$3:$F$98,6)/(1+Main!$B$5)^(OptimumBenefits!BN40-OptimumBenefits!$A40))*(VLOOKUP(BN40,'Survival Probability'!$A$3:$F$98,3)/VLOOKUP($A40,'Survival Probability'!$A$3:$F$98,3)))</f>
        <v>23.189908186009831</v>
      </c>
      <c r="BR40" s="228">
        <f t="shared" si="23"/>
        <v>0</v>
      </c>
      <c r="BS40" s="169">
        <f t="shared" si="126"/>
        <v>58</v>
      </c>
      <c r="BT40" s="395">
        <f>IF($B40&lt;=Main!$B$10,0,HLOOKUP(BS40,ReplacementRates!$V$3:$AZ$56,ReplacementRates!$A41-3,1)*IF(Main!$B$29=0,Main!$B$32*$B40,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U40" s="337">
        <f ca="1">BT40*IF($B40=Salary!$B40,Salary!$J40,"")</f>
        <v>0</v>
      </c>
      <c r="BV40" s="338">
        <f ca="1">IF($B40&lt;Main!$B$10,0,(VLOOKUP(BS40,'Survival Probability'!$A$3:$F$98,6)/(1+Main!$B$5)^(OptimumBenefits!BS40-OptimumBenefits!$A40))*(VLOOKUP(BS40,'Survival Probability'!$A$3:$F$98,3)/VLOOKUP($A40,'Survival Probability'!$A$3:$F$98,3)))</f>
        <v>21.419156958570717</v>
      </c>
      <c r="BW40" s="228">
        <f t="shared" si="25"/>
        <v>0</v>
      </c>
      <c r="BX40" s="169">
        <f t="shared" si="126"/>
        <v>59</v>
      </c>
      <c r="BY40" s="395">
        <f>IF($B40&lt;=Main!$B$10,0,HLOOKUP(BX40,ReplacementRates!$V$3:$AZ$56,ReplacementRates!$A41-3,1)*IF(Main!$B$29=0,Main!$B$32*$B40,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Z40" s="337">
        <f ca="1">BY40*IF($B40=Salary!$B40,Salary!$J40,"")</f>
        <v>0</v>
      </c>
      <c r="CA40" s="338">
        <f ca="1">IF($B40&lt;Main!$B$10,0,(VLOOKUP(BX40,'Survival Probability'!$A$3:$F$98,6)/(1+Main!$B$5)^(OptimumBenefits!BX40-OptimumBenefits!$A40))*(VLOOKUP(BX40,'Survival Probability'!$A$3:$F$98,3)/VLOOKUP($A40,'Survival Probability'!$A$3:$F$98,3)))</f>
        <v>19.768347475836592</v>
      </c>
      <c r="CB40" s="228">
        <f t="shared" si="27"/>
        <v>0</v>
      </c>
      <c r="CC40" s="169">
        <f t="shared" si="127"/>
        <v>60</v>
      </c>
      <c r="CD40" s="395">
        <f>IF($B40&lt;=Main!$B$10,0,HLOOKUP(CC40,ReplacementRates!$V$3:$AZ$56,ReplacementRates!$A41-3,1)*IF(Main!$B$29=0,Main!$B$32*$B40,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E40" s="337">
        <f ca="1">CD40*IF($B40=Salary!$B40,Salary!$J40,"")</f>
        <v>172897.10480263803</v>
      </c>
      <c r="CF40" s="338">
        <f ca="1">IF($B40&lt;Main!$B$10,0,(VLOOKUP(CC40,'Survival Probability'!$A$3:$F$98,6)/(1+Main!$B$5)^(OptimumBenefits!CC40-OptimumBenefits!$A40))*(VLOOKUP(CC40,'Survival Probability'!$A$3:$F$98,3)/VLOOKUP($A40,'Survival Probability'!$A$3:$F$98,3)))</f>
        <v>18.229629790865491</v>
      </c>
      <c r="CG40" s="228">
        <f t="shared" si="29"/>
        <v>0</v>
      </c>
      <c r="CH40" s="169">
        <f t="shared" si="127"/>
        <v>61</v>
      </c>
      <c r="CI40" s="395">
        <f>IF($B40&lt;=Main!$B$10,0,HLOOKUP(CH40,ReplacementRates!$V$3:$AZ$56,ReplacementRates!$A41-3,1)*IF(Main!$B$29=0,Main!$B$32*$B40,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J40" s="337">
        <f ca="1">CI40*IF($B40=Salary!$B40,Salary!$J40,"")</f>
        <v>172897.10480263803</v>
      </c>
      <c r="CK40" s="338">
        <f ca="1">IF($B40&lt;Main!$B$10,0,(VLOOKUP(CH40,'Survival Probability'!$A$3:$F$98,6)/(1+Main!$B$5)^(OptimumBenefits!CH40-OptimumBenefits!$A40))*(VLOOKUP(CH40,'Survival Probability'!$A$3:$F$98,3)/VLOOKUP($A40,'Survival Probability'!$A$3:$F$98,3)))</f>
        <v>16.795677479469077</v>
      </c>
      <c r="CL40" s="228">
        <f t="shared" si="31"/>
        <v>0</v>
      </c>
      <c r="CM40" s="169">
        <f t="shared" si="127"/>
        <v>62</v>
      </c>
      <c r="CN40" s="395">
        <f>IF($B40&lt;=Main!$B$10,0,HLOOKUP(CM40,ReplacementRates!$V$3:$AZ$56,ReplacementRates!$A41-3,1)*IF(Main!$B$29=0,Main!$B$32*$B40,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O40" s="337">
        <f ca="1">CN40*IF($B40=Salary!$B40,Salary!$J40,"")</f>
        <v>172897.10480263803</v>
      </c>
      <c r="CP40" s="338">
        <f ca="1">IF($B40&lt;Main!$B$10,0,(VLOOKUP(CM40,'Survival Probability'!$A$3:$F$98,6)/(1+Main!$B$5)^(OptimumBenefits!CM40-OptimumBenefits!$A40))*(VLOOKUP(CM40,'Survival Probability'!$A$3:$F$98,3)/VLOOKUP($A40,'Survival Probability'!$A$3:$F$98,3)))</f>
        <v>15.460742225407367</v>
      </c>
      <c r="CQ40" s="228">
        <f t="shared" si="33"/>
        <v>0</v>
      </c>
      <c r="CR40" s="169">
        <f t="shared" si="127"/>
        <v>63</v>
      </c>
      <c r="CS40" s="395">
        <f>IF($B40&lt;=Main!$B$10,0,HLOOKUP(CR40,ReplacementRates!$V$3:$AZ$56,ReplacementRates!$A41-3,1)*IF(Main!$B$29=0,Main!$B$32*$B40,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T40" s="337">
        <f ca="1">CS40*IF($B40=Salary!$B40,Salary!$J40,"")</f>
        <v>172897.10480263803</v>
      </c>
      <c r="CU40" s="338">
        <f ca="1">IF($B40&lt;Main!$B$10,0,(VLOOKUP(CR40,'Survival Probability'!$A$3:$F$98,6)/(1+Main!$B$5)^(OptimumBenefits!CR40-OptimumBenefits!$A40))*(VLOOKUP(CR40,'Survival Probability'!$A$3:$F$98,3)/VLOOKUP($A40,'Survival Probability'!$A$3:$F$98,3)))</f>
        <v>14.218296200078393</v>
      </c>
      <c r="CV40" s="228">
        <f t="shared" si="35"/>
        <v>0</v>
      </c>
      <c r="CW40" s="169">
        <f t="shared" si="127"/>
        <v>64</v>
      </c>
      <c r="CX40" s="395">
        <f>IF($B40&lt;=Main!$B$10,0,HLOOKUP(CW40,ReplacementRates!$V$3:$AZ$56,ReplacementRates!$A41-3,1)*IF(Main!$B$29=0,Main!$B$32*$B40,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Y40" s="337">
        <f ca="1">CX40*IF($B40=Salary!$B40,Salary!$J40,"")</f>
        <v>172897.10480263803</v>
      </c>
      <c r="CZ40" s="338">
        <f ca="1">IF($B40&lt;Main!$B$10,0,(VLOOKUP(CW40,'Survival Probability'!$A$3:$F$98,6)/(1+Main!$B$5)^(OptimumBenefits!CW40-OptimumBenefits!$A40))*(VLOOKUP(CW40,'Survival Probability'!$A$3:$F$98,3)/VLOOKUP($A40,'Survival Probability'!$A$3:$F$98,3)))</f>
        <v>13.062237235285043</v>
      </c>
      <c r="DA40" s="228">
        <f t="shared" si="37"/>
        <v>0</v>
      </c>
      <c r="DB40" s="169">
        <f t="shared" si="127"/>
        <v>65</v>
      </c>
      <c r="DC40" s="395">
        <f>IF($B40&lt;=Main!$B$10,0,HLOOKUP(DB40,ReplacementRates!$V$3:$AZ$56,ReplacementRates!$A41-3,1)*IF(Main!$B$29=0,Main!$B$32*$B40,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D40" s="337">
        <f ca="1">DC40*IF($B40=Salary!$B40,Salary!$J40,"")</f>
        <v>172897.10480263803</v>
      </c>
      <c r="DE40" s="338">
        <f ca="1">IF($B40&lt;Main!$B$10,0,(VLOOKUP(DB40,'Survival Probability'!$A$3:$F$98,6)/(1+Main!$B$5)^(OptimumBenefits!DB40-OptimumBenefits!$A40))*(VLOOKUP(DB40,'Survival Probability'!$A$3:$F$98,3)/VLOOKUP($A40,'Survival Probability'!$A$3:$F$98,3)))</f>
        <v>11.986862630504403</v>
      </c>
      <c r="DF40" s="228">
        <f t="shared" ca="1" si="39"/>
        <v>2072493.844481145</v>
      </c>
      <c r="DG40" s="169">
        <f t="shared" si="127"/>
        <v>66</v>
      </c>
      <c r="DH40" s="395">
        <f>IF($B40&lt;=Main!$B$10,0,HLOOKUP(DG40,ReplacementRates!$V$3:$AZ$56,ReplacementRates!$A41-3,1)*IF(Main!$B$29=0,Main!$B$32*$B40,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I40" s="337">
        <f ca="1">DH40*IF($B40=Salary!$B40,Salary!$J40,"")</f>
        <v>172897.10480263803</v>
      </c>
      <c r="DJ40" s="338">
        <f ca="1">IF($B40&lt;Main!$B$10,0,(VLOOKUP(DG40,'Survival Probability'!$A$3:$F$98,6)/(1+Main!$B$5)^(OptimumBenefits!DG40-OptimumBenefits!$A40))*(VLOOKUP(DG40,'Survival Probability'!$A$3:$F$98,3)/VLOOKUP($A40,'Survival Probability'!$A$3:$F$98,3)))</f>
        <v>10.986862630504399</v>
      </c>
      <c r="DK40" s="228">
        <f t="shared" ca="1" si="41"/>
        <v>1899596.7396785065</v>
      </c>
      <c r="DL40" s="169">
        <f t="shared" si="127"/>
        <v>67</v>
      </c>
      <c r="DM40" s="395">
        <f>IF($B40&lt;=Main!$B$10,0,HLOOKUP(DL40,ReplacementRates!$V$3:$AZ$56,ReplacementRates!$A41-3,1)*IF(Main!$B$29=0,Main!$B$32*$B40,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N40" s="337">
        <f ca="1">DM40*IF($B40=Salary!$B40,Salary!$J40,"")</f>
        <v>172897.10480263803</v>
      </c>
      <c r="DO40" s="338">
        <f ca="1">IF($B40&lt;Main!$B$10,0,(VLOOKUP(DL40,'Survival Probability'!$A$3:$F$98,6)/(1+Main!$B$5)^(OptimumBenefits!DL40-OptimumBenefits!$A40))*(VLOOKUP(DL40,'Survival Probability'!$A$3:$F$98,3)/VLOOKUP($A40,'Survival Probability'!$A$3:$F$98,3)))</f>
        <v>10.057281034096045</v>
      </c>
      <c r="DP40" s="228">
        <f t="shared" ca="1" si="43"/>
        <v>1738874.7729816877</v>
      </c>
      <c r="DQ40" s="169">
        <f t="shared" si="127"/>
        <v>68</v>
      </c>
      <c r="DR40" s="395">
        <f>IF($B40&lt;=Main!$B$10,0,HLOOKUP(DQ40,ReplacementRates!$V$3:$AZ$56,ReplacementRates!$A41-3,1)*IF(Main!$B$29=0,Main!$B$32*$B40,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S40" s="337">
        <f ca="1">DR40*IF($B40=Salary!$B40,Salary!$J40,"")</f>
        <v>172897.10480263803</v>
      </c>
      <c r="DT40" s="338">
        <f ca="1">IF($B40&lt;Main!$B$10,0,(VLOOKUP(DQ40,'Survival Probability'!$A$3:$F$98,6)/(1+Main!$B$5)^(OptimumBenefits!DQ40-OptimumBenefits!$A40))*(VLOOKUP(DQ40,'Survival Probability'!$A$3:$F$98,3)/VLOOKUP($A40,'Survival Probability'!$A$3:$F$98,3)))</f>
        <v>9.1935134089461421</v>
      </c>
      <c r="DU40" s="228">
        <f t="shared" ca="1" si="45"/>
        <v>1589531.8513710191</v>
      </c>
      <c r="DV40" s="169">
        <f t="shared" si="127"/>
        <v>69</v>
      </c>
      <c r="DW40" s="395">
        <f>IF($B40&lt;=Main!$B$10,0,HLOOKUP(DV40,ReplacementRates!$V$3:$AZ$56,ReplacementRates!$A41-3,1)*IF(Main!$B$29=0,Main!$B$32*$B40,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X40" s="337">
        <f ca="1">DW40*IF($B40=Salary!$B40,Salary!$J40,"")</f>
        <v>172897.10480263803</v>
      </c>
      <c r="DY40" s="338">
        <f ca="1">IF($B40&lt;Main!$B$10,0,(VLOOKUP(DV40,'Survival Probability'!$A$3:$F$98,6)/(1+Main!$B$5)^(OptimumBenefits!DV40-OptimumBenefits!$A40))*(VLOOKUP(DV40,'Survival Probability'!$A$3:$F$98,3)/VLOOKUP($A40,'Survival Probability'!$A$3:$F$98,3)))</f>
        <v>8.3912748748808283</v>
      </c>
      <c r="DZ40" s="228">
        <f t="shared" ca="1" si="47"/>
        <v>1450827.1314700139</v>
      </c>
      <c r="EA40" s="169">
        <f t="shared" si="127"/>
        <v>70</v>
      </c>
      <c r="EB40" s="395">
        <f>IF($B40&lt;=Main!$B$10,0,HLOOKUP(EA40,ReplacementRates!$V$3:$AZ$56,ReplacementRates!$A41-3,1)*IF(Main!$B$29=0,Main!$B$32*$B40,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C40" s="337">
        <f ca="1">EB40*IF($B40=Salary!$B40,Salary!$J40,"")</f>
        <v>172897.10480263803</v>
      </c>
      <c r="ED40" s="338">
        <f ca="1">IF($B40&lt;Main!$B$10,0,(VLOOKUP(EA40,'Survival Probability'!$A$3:$F$98,6)/(1+Main!$B$5)^(OptimumBenefits!EA40-OptimumBenefits!$A40))*(VLOOKUP(EA40,'Survival Probability'!$A$3:$F$98,3)/VLOOKUP($A40,'Survival Probability'!$A$3:$F$98,3)))</f>
        <v>7.6465818276473181</v>
      </c>
      <c r="EE40" s="228">
        <f t="shared" ca="1" si="49"/>
        <v>1322071.8596366858</v>
      </c>
      <c r="EF40" s="169">
        <f t="shared" si="127"/>
        <v>71</v>
      </c>
      <c r="EG40" s="395">
        <f>IF($B40&lt;=Main!$B$10,0,HLOOKUP(EF40,ReplacementRates!$V$3:$AZ$56,ReplacementRates!$A41-3,1)*IF(Main!$B$29=0,Main!$B$32*$B40,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H40" s="337">
        <f ca="1">EG40*IF($B40=Salary!$B40,Salary!$J40,"")</f>
        <v>172897.10480263803</v>
      </c>
      <c r="EI40" s="338">
        <f ca="1">IF($B40&lt;Main!$B$10,0,(VLOOKUP(EF40,'Survival Probability'!$A$3:$F$98,6)/(1+Main!$B$5)^(OptimumBenefits!EF40-OptimumBenefits!$A40))*(VLOOKUP(EF40,'Survival Probability'!$A$3:$F$98,3)/VLOOKUP($A40,'Survival Probability'!$A$3:$F$98,3)))</f>
        <v>6.9557331376235538</v>
      </c>
      <c r="EJ40" s="228">
        <f t="shared" ca="1" si="51"/>
        <v>1202626.1212748818</v>
      </c>
      <c r="EK40" s="169">
        <f t="shared" si="127"/>
        <v>72</v>
      </c>
      <c r="EL40" s="395">
        <f>IF($B40&lt;=Main!$B$10,0,HLOOKUP(EK40,ReplacementRates!$V$3:$AZ$56,ReplacementRates!$A41-3,1)*IF(Main!$B$29=0,Main!$B$32*$B40,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M40" s="337">
        <f ca="1">EL40*IF($B40=Salary!$B40,Salary!$J40,"")</f>
        <v>172897.10480263803</v>
      </c>
      <c r="EN40" s="338">
        <f ca="1">IF($B40&lt;Main!$B$10,0,(VLOOKUP(EK40,'Survival Probability'!$A$3:$F$98,6)/(1+Main!$B$5)^(OptimumBenefits!EK40-OptimumBenefits!$A40))*(VLOOKUP(EK40,'Survival Probability'!$A$3:$F$98,3)/VLOOKUP($A40,'Survival Probability'!$A$3:$F$98,3)))</f>
        <v>6.3152809754290562</v>
      </c>
      <c r="EO40" s="228">
        <f t="shared" ca="1" si="53"/>
        <v>1091893.7966668636</v>
      </c>
      <c r="EP40" s="169">
        <f t="shared" si="128"/>
        <v>73</v>
      </c>
      <c r="EQ40" s="395">
        <f>IF($B40&lt;=Main!$B$10,0,HLOOKUP(EP40,ReplacementRates!$V$3:$AZ$56,ReplacementRates!$A41-3,1)*IF(Main!$B$29=0,Main!$B$32*$B40,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R40" s="337">
        <f ca="1">EQ40*IF($B40=Salary!$B40,Salary!$J40,"")</f>
        <v>172897.10480263803</v>
      </c>
      <c r="ES40" s="338">
        <f ca="1">IF($B40&lt;Main!$B$10,0,(VLOOKUP(EP40,'Survival Probability'!$A$3:$F$98,6)/(1+Main!$B$5)^(OptimumBenefits!EP40-OptimumBenefits!$A40))*(VLOOKUP(EP40,'Survival Probability'!$A$3:$F$98,3)/VLOOKUP($A40,'Survival Probability'!$A$3:$F$98,3)))</f>
        <v>5.7220253744300846</v>
      </c>
      <c r="ET40" s="228">
        <f t="shared" ca="1" si="55"/>
        <v>989321.62084619247</v>
      </c>
      <c r="EU40" s="169">
        <f t="shared" si="128"/>
        <v>74</v>
      </c>
      <c r="EV40" s="395">
        <f>IF($B40&lt;=Main!$B$10,0,HLOOKUP(EU40,ReplacementRates!$V$3:$AZ$56,ReplacementRates!$A41-3,1)*IF(Main!$B$29=0,Main!$B$32*$B40,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W40" s="337">
        <f ca="1">EV40*IF($B40=Salary!$B40,Salary!$J40,"")</f>
        <v>172897.10480263803</v>
      </c>
      <c r="EX40" s="338">
        <f ca="1">IF($B40&lt;Main!$B$10,0,(VLOOKUP(EU40,'Survival Probability'!$A$3:$F$98,6)/(1+Main!$B$5)^(OptimumBenefits!EU40-OptimumBenefits!$A40))*(VLOOKUP(EU40,'Survival Probability'!$A$3:$F$98,3)/VLOOKUP($A40,'Survival Probability'!$A$3:$F$98,3)))</f>
        <v>5.1729818339234557</v>
      </c>
      <c r="EY40" s="228">
        <f t="shared" ca="1" si="57"/>
        <v>894393.58228200639</v>
      </c>
      <c r="EZ40" s="169">
        <f t="shared" si="128"/>
        <v>75</v>
      </c>
      <c r="FA40" s="395">
        <f>IF($B40&lt;=Main!$B$10,0,HLOOKUP(EZ40,ReplacementRates!$V$3:$AZ$56,ReplacementRates!$A41-3,1)*IF(Main!$B$29=0,Main!$B$32*$B40,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B40" s="337">
        <f ca="1">FA40*IF($B40=Salary!$B40,Salary!$J40,"")</f>
        <v>172897.10480263803</v>
      </c>
      <c r="FC40" s="338">
        <f ca="1">IF($B40&lt;Main!$B$10,0,(VLOOKUP(EZ40,'Survival Probability'!$A$3:$F$98,6)/(1+Main!$B$5)^(OptimumBenefits!EZ40-OptimumBenefits!$A40))*(VLOOKUP(EZ40,'Survival Probability'!$A$3:$F$98,3)/VLOOKUP($A40,'Survival Probability'!$A$3:$F$98,3)))</f>
        <v>4.6653758666112521</v>
      </c>
      <c r="FD40" s="228">
        <f t="shared" ca="1" si="59"/>
        <v>806629.98015318392</v>
      </c>
      <c r="FE40" s="169">
        <f t="shared" si="128"/>
        <v>76</v>
      </c>
      <c r="FF40" s="395">
        <f>IF($B40&lt;=Main!$B$10,0,HLOOKUP(FE40,ReplacementRates!$V$3:$AZ$56,ReplacementRates!$A41-3,1)*IF(Main!$B$29=0,Main!$B$32*$B40,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G40" s="337">
        <f ca="1">FF40*IF($B40=Salary!$B40,Salary!$J40,"")</f>
        <v>172897.10480263803</v>
      </c>
      <c r="FH40" s="338">
        <f ca="1">IF($B40&lt;Main!$B$10,0,(VLOOKUP(FE40,'Survival Probability'!$A$3:$F$98,6)/(1+Main!$B$5)^(OptimumBenefits!FE40-OptimumBenefits!$A40))*(VLOOKUP(FE40,'Survival Probability'!$A$3:$F$98,3)/VLOOKUP($A40,'Survival Probability'!$A$3:$F$98,3)))</f>
        <v>4.1966300450032694</v>
      </c>
      <c r="FI40" s="228">
        <f t="shared" ca="1" si="61"/>
        <v>725585.18470882985</v>
      </c>
      <c r="FJ40" s="169">
        <f t="shared" si="128"/>
        <v>77</v>
      </c>
      <c r="FK40" s="395">
        <f>IF($B40&lt;=Main!$B$10,0,HLOOKUP(FJ40,ReplacementRates!$V$3:$AZ$56,ReplacementRates!$A41-3,1)*IF(Main!$B$29=0,Main!$B$32*$B40,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L40" s="337">
        <f ca="1">FK40*IF($B40=Salary!$B40,Salary!$J40,"")</f>
        <v>172897.10480263803</v>
      </c>
      <c r="FM40" s="338">
        <f ca="1">IF($B40&lt;Main!$B$10,0,(VLOOKUP(FJ40,'Survival Probability'!$A$3:$F$98,6)/(1+Main!$B$5)^(OptimumBenefits!FJ40-OptimumBenefits!$A40))*(VLOOKUP(FJ40,'Survival Probability'!$A$3:$F$98,3)/VLOOKUP($A40,'Survival Probability'!$A$3:$F$98,3)))</f>
        <v>3.7643292845976446</v>
      </c>
      <c r="FN40" s="228">
        <f t="shared" ca="1" si="63"/>
        <v>650841.63483071839</v>
      </c>
      <c r="FO40" s="169">
        <f t="shared" si="128"/>
        <v>78</v>
      </c>
      <c r="FP40" s="395">
        <f>IF($B40&lt;=Main!$B$10,0,HLOOKUP(FO40,ReplacementRates!$V$3:$AZ$56,ReplacementRates!$A41-3,1)*IF(Main!$B$29=0,Main!$B$32*$B40,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Q40" s="337">
        <f ca="1">FP40*IF($B40=Salary!$B40,Salary!$J40,"")</f>
        <v>172897.10480263803</v>
      </c>
      <c r="FR40" s="338">
        <f ca="1">IF($B40&lt;Main!$B$10,0,(VLOOKUP(FO40,'Survival Probability'!$A$3:$F$98,6)/(1+Main!$B$5)^(OptimumBenefits!FO40-OptimumBenefits!$A40))*(VLOOKUP(FO40,'Survival Probability'!$A$3:$F$98,3)/VLOOKUP($A40,'Survival Probability'!$A$3:$F$98,3)))</f>
        <v>3.3662219479052196</v>
      </c>
      <c r="FS40" s="228">
        <f t="shared" ca="1" si="65"/>
        <v>582010.02891590912</v>
      </c>
      <c r="FT40" s="169">
        <f t="shared" si="128"/>
        <v>79</v>
      </c>
      <c r="FU40" s="395">
        <f>IF($B40&lt;=Main!$B$10,0,HLOOKUP(FT40,ReplacementRates!$V$3:$AZ$56,ReplacementRates!$A41-3,1)*IF(Main!$B$29=0,Main!$B$32*$B40,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V40" s="337">
        <f ca="1">FU40*IF($B40=Salary!$B40,Salary!$J40,"")</f>
        <v>172897.10480263803</v>
      </c>
      <c r="FW40" s="338">
        <f ca="1">IF($B40&lt;Main!$B$10,0,(VLOOKUP(FT40,'Survival Probability'!$A$3:$F$98,6)/(1+Main!$B$5)^(OptimumBenefits!FT40-OptimumBenefits!$A40))*(VLOOKUP(FT40,'Survival Probability'!$A$3:$F$98,3)/VLOOKUP($A40,'Survival Probability'!$A$3:$F$98,3)))</f>
        <v>3.000209211122201</v>
      </c>
      <c r="FX40" s="228">
        <f t="shared" ca="1" si="67"/>
        <v>518727.48640523513</v>
      </c>
      <c r="FY40" s="169">
        <f t="shared" si="128"/>
        <v>80</v>
      </c>
      <c r="FZ40" s="395">
        <f>IF($B40&lt;=Main!$B$10,0,HLOOKUP(FY40,ReplacementRates!$V$3:$AZ$56,ReplacementRates!$A41-3,1)*IF(Main!$B$29=0,Main!$B$32*$B40,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A40" s="337">
        <f ca="1">FZ40*IF($B40=Salary!$B40,Salary!$J40,"")</f>
        <v>172897.10480263803</v>
      </c>
      <c r="GB40" s="338">
        <f ca="1">IF($B40&lt;Main!$B$10,0,(VLOOKUP(FY40,'Survival Probability'!$A$3:$F$98,6)/(1+Main!$B$5)^(OptimumBenefits!FY40-OptimumBenefits!$A40))*(VLOOKUP(FY40,'Survival Probability'!$A$3:$F$98,3)/VLOOKUP($A40,'Survival Probability'!$A$3:$F$98,3)))</f>
        <v>2.6643474435197341</v>
      </c>
      <c r="GC40" s="228">
        <f t="shared" ca="1" si="69"/>
        <v>460657.95917287219</v>
      </c>
      <c r="GD40" s="169">
        <f t="shared" si="128"/>
        <v>81</v>
      </c>
      <c r="GE40" s="395">
        <f>IF($B40&lt;=Main!$B$10,0,HLOOKUP(GD40,ReplacementRates!$V$3:$AZ$56,ReplacementRates!$A41-3,1)*IF(Main!$B$29=0,Main!$B$32*$B40,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F40" s="337">
        <f ca="1">GE40*IF($B40=Salary!$B40,Salary!$J40,"")</f>
        <v>172897.10480263803</v>
      </c>
      <c r="GG40" s="338">
        <f ca="1">IF($B40&lt;Main!$B$10,0,(VLOOKUP(GD40,'Survival Probability'!$A$3:$F$98,6)/(1+Main!$B$5)^(OptimumBenefits!GD40-OptimumBenefits!$A40))*(VLOOKUP(GD40,'Survival Probability'!$A$3:$F$98,3)/VLOOKUP($A40,'Survival Probability'!$A$3:$F$98,3)))</f>
        <v>2.3568068313032016</v>
      </c>
      <c r="GH40" s="228">
        <f t="shared" ca="1" si="71"/>
        <v>407485.0777114029</v>
      </c>
      <c r="GI40" s="169">
        <f t="shared" si="128"/>
        <v>82</v>
      </c>
      <c r="GJ40" s="395">
        <f>IF($B40&lt;=Main!$B$10,0,HLOOKUP(GI40,ReplacementRates!$V$3:$AZ$56,ReplacementRates!$A41-3,1)*IF(Main!$B$29=0,Main!$B$32*$B40,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K40" s="337">
        <f ca="1">GJ40*IF($B40=Salary!$B40,Salary!$J40,"")</f>
        <v>172897.10480263803</v>
      </c>
      <c r="GL40" s="338">
        <f ca="1">IF($B40&lt;Main!$B$10,0,(VLOOKUP(GI40,'Survival Probability'!$A$3:$F$98,6)/(1+Main!$B$5)^(OptimumBenefits!GI40-OptimumBenefits!$A40))*(VLOOKUP(GI40,'Survival Probability'!$A$3:$F$98,3)/VLOOKUP($A40,'Survival Probability'!$A$3:$F$98,3)))</f>
        <v>2.0758685179418817</v>
      </c>
      <c r="GM40" s="228">
        <f t="shared" ca="1" si="73"/>
        <v>358911.65670309437</v>
      </c>
      <c r="GN40" s="384"/>
      <c r="GO40" s="384"/>
      <c r="GP40" s="385"/>
      <c r="GQ40" s="386"/>
      <c r="GR40" s="387"/>
      <c r="GS40" s="384"/>
      <c r="GT40" s="384"/>
      <c r="GU40" s="385"/>
      <c r="GV40" s="386"/>
      <c r="GW40" s="387"/>
      <c r="GX40" s="384"/>
      <c r="GY40" s="384"/>
      <c r="GZ40" s="385"/>
      <c r="HA40" s="386"/>
      <c r="HB40" s="387"/>
      <c r="HC40" s="384"/>
      <c r="HD40" s="384"/>
      <c r="HE40" s="385"/>
      <c r="HF40" s="386"/>
      <c r="HG40" s="387"/>
      <c r="HH40" s="384"/>
      <c r="HI40" s="384"/>
      <c r="HJ40" s="385"/>
      <c r="HK40" s="386"/>
      <c r="HL40" s="387"/>
      <c r="HM40" s="384"/>
      <c r="HN40" s="384"/>
      <c r="HO40" s="385"/>
      <c r="HP40" s="386"/>
      <c r="HQ40" s="387"/>
      <c r="HR40" s="384"/>
      <c r="HS40" s="384"/>
      <c r="HT40" s="385"/>
      <c r="HU40" s="386"/>
      <c r="HV40" s="387"/>
      <c r="HW40" s="384"/>
      <c r="HX40" s="384"/>
      <c r="HY40" s="385"/>
      <c r="HZ40" s="386"/>
      <c r="IA40" s="387"/>
      <c r="IB40" s="384"/>
      <c r="IC40" s="384"/>
      <c r="ID40" s="385"/>
      <c r="IE40" s="386"/>
      <c r="IF40" s="387"/>
      <c r="IG40" s="384"/>
      <c r="IH40" s="384"/>
      <c r="II40" s="385"/>
      <c r="IJ40" s="386"/>
      <c r="IK40" s="387"/>
      <c r="IL40" s="384"/>
      <c r="IM40" s="384"/>
      <c r="IN40" s="385"/>
      <c r="IO40" s="386"/>
      <c r="IP40" s="387"/>
      <c r="IQ40" s="384"/>
      <c r="IR40" s="384"/>
      <c r="IS40" s="385"/>
      <c r="IT40" s="386"/>
      <c r="IU40" s="387"/>
      <c r="IV40" s="384"/>
      <c r="IW40" s="384"/>
      <c r="IX40" s="385"/>
      <c r="IY40" s="386"/>
      <c r="IZ40" s="387"/>
      <c r="JA40" s="384"/>
      <c r="JB40" s="384"/>
      <c r="JC40" s="385"/>
      <c r="JD40" s="386"/>
      <c r="JE40" s="387"/>
      <c r="JF40" s="384"/>
      <c r="JG40" s="384"/>
      <c r="JH40" s="385"/>
      <c r="JI40" s="386"/>
      <c r="JJ40" s="387"/>
      <c r="JK40" s="384"/>
      <c r="JL40" s="384"/>
      <c r="JM40" s="385"/>
      <c r="JN40" s="386"/>
      <c r="JO40" s="387"/>
      <c r="JP40" s="384"/>
      <c r="JQ40" s="384"/>
      <c r="JR40" s="385"/>
      <c r="JS40" s="386"/>
      <c r="JT40" s="387"/>
      <c r="JU40" s="384"/>
      <c r="JV40" s="384"/>
      <c r="JW40" s="385"/>
      <c r="JX40" s="386"/>
      <c r="JY40" s="387"/>
      <c r="JZ40" s="384"/>
      <c r="KA40" s="384"/>
      <c r="KB40" s="385"/>
      <c r="KC40" s="386"/>
      <c r="KD40" s="387"/>
      <c r="KE40" s="384"/>
      <c r="KF40" s="384"/>
      <c r="KG40" s="385"/>
      <c r="KH40" s="386"/>
      <c r="KI40" s="387"/>
    </row>
    <row r="41" spans="1:295">
      <c r="A41" s="172">
        <f t="shared" si="112"/>
        <v>66</v>
      </c>
      <c r="B41" s="172">
        <v>39</v>
      </c>
      <c r="C41" s="383">
        <f t="shared" ca="1" si="125"/>
        <v>66</v>
      </c>
      <c r="D41" s="425">
        <f t="shared" ca="1" si="115"/>
        <v>2181163.6337265591</v>
      </c>
      <c r="E41" s="217">
        <v>1336564.4017939428</v>
      </c>
      <c r="F41" s="169">
        <f t="shared" si="113"/>
        <v>45</v>
      </c>
      <c r="G41" s="395">
        <f>IF($B41&lt;=Main!$B$10,0,HLOOKUP(F41,ReplacementRates!$V$3:$AZ$56,ReplacementRates!$A42-3,1)*IF(Main!$B$29=0,Main!$B$32*$B41,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H41" s="337">
        <f ca="1">G41*IF($B41=Salary!$B41,Salary!$J41,"")</f>
        <v>0</v>
      </c>
      <c r="I41" s="338">
        <f ca="1">IF($B41&lt;Main!$B$10,0,(VLOOKUP(F41,'Survival Probability'!$A$3:$F$98,6)/(1+Main!$B$5)^(OptimumBenefits!F41-OptimumBenefits!$A41))*(VLOOKUP(F41,'Survival Probability'!$A$3:$F$98,3)/VLOOKUP($A41,'Survival Probability'!$A$3:$F$98,3)))</f>
        <v>61.856270840119741</v>
      </c>
      <c r="J41" s="228">
        <f t="shared" si="129"/>
        <v>0</v>
      </c>
      <c r="K41" s="169">
        <f t="shared" si="114"/>
        <v>46</v>
      </c>
      <c r="L41" s="395">
        <f>IF($B41&lt;=Main!$B$10,0,HLOOKUP(K41,ReplacementRates!$V$3:$AZ$56,ReplacementRates!$A42-3,1)*IF(Main!$B$29=0,Main!$B$32*$B41,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M41" s="337">
        <f ca="1">L41*IF($B41=Salary!$B41,Salary!$J41,"")</f>
        <v>0</v>
      </c>
      <c r="N41" s="338">
        <f ca="1">IF($B41&lt;Main!$B$10,0,(VLOOKUP(K41,'Survival Probability'!$A$3:$F$98,6)/(1+Main!$B$5)^(OptimumBenefits!K41-OptimumBenefits!$A41))*(VLOOKUP(K41,'Survival Probability'!$A$3:$F$98,3)/VLOOKUP($A41,'Survival Probability'!$A$3:$F$98,3)))</f>
        <v>57.492772721907784</v>
      </c>
      <c r="O41" s="228">
        <f t="shared" si="130"/>
        <v>0</v>
      </c>
      <c r="P41" s="169">
        <f t="shared" si="126"/>
        <v>47</v>
      </c>
      <c r="Q41" s="395">
        <f>IF($B41&lt;=Main!$B$10,0,HLOOKUP(P41,ReplacementRates!$V$3:$AZ$56,ReplacementRates!$A42-3,1)*IF(Main!$B$29=0,Main!$B$32*$B41,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R41" s="337">
        <f ca="1">Q41*IF($B41=Salary!$B41,Salary!$J41,"")</f>
        <v>0</v>
      </c>
      <c r="S41" s="338">
        <f ca="1">IF($B41&lt;Main!$B$10,0,(VLOOKUP(P41,'Survival Probability'!$A$3:$F$98,6)/(1+Main!$B$5)^(OptimumBenefits!P41-OptimumBenefits!$A41))*(VLOOKUP(P41,'Survival Probability'!$A$3:$F$98,3)/VLOOKUP($A41,'Survival Probability'!$A$3:$F$98,3)))</f>
        <v>53.417463947597653</v>
      </c>
      <c r="T41" s="228">
        <f t="shared" si="3"/>
        <v>0</v>
      </c>
      <c r="U41" s="169">
        <f t="shared" si="126"/>
        <v>48</v>
      </c>
      <c r="V41" s="395">
        <f>IF($B41&lt;=Main!$B$10,0,HLOOKUP(U41,ReplacementRates!$V$3:$AZ$56,ReplacementRates!$A42-3,1)*IF(Main!$B$29=0,Main!$B$32*$B41,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W41" s="337">
        <f ca="1">V41*IF($B41=Salary!$B41,Salary!$J41,"")</f>
        <v>0</v>
      </c>
      <c r="X41" s="338">
        <f ca="1">IF($B41&lt;Main!$B$10,0,(VLOOKUP(U41,'Survival Probability'!$A$3:$F$98,6)/(1+Main!$B$5)^(OptimumBenefits!U41-OptimumBenefits!$A41))*(VLOOKUP(U41,'Survival Probability'!$A$3:$F$98,3)/VLOOKUP($A41,'Survival Probability'!$A$3:$F$98,3)))</f>
        <v>49.611424490894478</v>
      </c>
      <c r="Y41" s="228">
        <f t="shared" si="5"/>
        <v>0</v>
      </c>
      <c r="Z41" s="169">
        <f t="shared" si="126"/>
        <v>49</v>
      </c>
      <c r="AA41" s="395">
        <f>IF($B41&lt;=Main!$B$10,0,HLOOKUP(Z41,ReplacementRates!$V$3:$AZ$56,ReplacementRates!$A42-3,1)*IF(Main!$B$29=0,Main!$B$32*$B41,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B41" s="337">
        <f ca="1">AA41*IF($B41=Salary!$B41,Salary!$J41,"")</f>
        <v>0</v>
      </c>
      <c r="AC41" s="338">
        <f ca="1">IF($B41&lt;Main!$B$10,0,(VLOOKUP(Z41,'Survival Probability'!$A$3:$F$98,6)/(1+Main!$B$5)^(OptimumBenefits!Z41-OptimumBenefits!$A41))*(VLOOKUP(Z41,'Survival Probability'!$A$3:$F$98,3)/VLOOKUP($A41,'Survival Probability'!$A$3:$F$98,3)))</f>
        <v>46.056972500458258</v>
      </c>
      <c r="AD41" s="228">
        <f t="shared" si="7"/>
        <v>0</v>
      </c>
      <c r="AE41" s="169">
        <f t="shared" si="126"/>
        <v>50</v>
      </c>
      <c r="AF41" s="395">
        <f>IF($B41&lt;=Main!$B$10,0,HLOOKUP(AE41,ReplacementRates!$V$3:$AZ$56,ReplacementRates!$A42-3,1)*IF(Main!$B$29=0,Main!$B$32*$B41,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G41" s="337">
        <f ca="1">AF41*IF($B41=Salary!$B41,Salary!$J41,"")</f>
        <v>0</v>
      </c>
      <c r="AH41" s="338">
        <f ca="1">IF($B41&lt;Main!$B$10,0,(VLOOKUP(AE41,'Survival Probability'!$A$3:$F$98,6)/(1+Main!$B$5)^(OptimumBenefits!AE41-OptimumBenefits!$A41))*(VLOOKUP(AE41,'Survival Probability'!$A$3:$F$98,3)/VLOOKUP($A41,'Survival Probability'!$A$3:$F$98,3)))</f>
        <v>42.737608398186701</v>
      </c>
      <c r="AI41" s="228">
        <f t="shared" si="9"/>
        <v>0</v>
      </c>
      <c r="AJ41" s="169">
        <f t="shared" si="126"/>
        <v>51</v>
      </c>
      <c r="AK41" s="395">
        <f>IF($B41&lt;=Main!$B$10,0,HLOOKUP(AJ41,ReplacementRates!$V$3:$AZ$56,ReplacementRates!$A42-3,1)*IF(Main!$B$29=0,Main!$B$32*$B41,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L41" s="337">
        <f ca="1">AK41*IF($B41=Salary!$B41,Salary!$J41,"")</f>
        <v>0</v>
      </c>
      <c r="AM41" s="338">
        <f ca="1">IF($B41&lt;Main!$B$10,0,(VLOOKUP(AJ41,'Survival Probability'!$A$3:$F$98,6)/(1+Main!$B$5)^(OptimumBenefits!AJ41-OptimumBenefits!$A41))*(VLOOKUP(AJ41,'Survival Probability'!$A$3:$F$98,3)/VLOOKUP($A41,'Survival Probability'!$A$3:$F$98,3)))</f>
        <v>39.637922128728597</v>
      </c>
      <c r="AN41" s="228">
        <f t="shared" si="11"/>
        <v>0</v>
      </c>
      <c r="AO41" s="169">
        <f t="shared" si="126"/>
        <v>52</v>
      </c>
      <c r="AP41" s="395">
        <f>IF($B41&lt;=Main!$B$10,0,HLOOKUP(AO41,ReplacementRates!$V$3:$AZ$56,ReplacementRates!$A42-3,1)*IF(Main!$B$29=0,Main!$B$32*$B41,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Q41" s="337">
        <f ca="1">AP41*IF($B41=Salary!$B41,Salary!$J41,"")</f>
        <v>0</v>
      </c>
      <c r="AR41" s="338">
        <f ca="1">IF($B41&lt;Main!$B$10,0,(VLOOKUP(AO41,'Survival Probability'!$A$3:$F$98,6)/(1+Main!$B$5)^(OptimumBenefits!AO41-OptimumBenefits!$A41))*(VLOOKUP(AO41,'Survival Probability'!$A$3:$F$98,3)/VLOOKUP($A41,'Survival Probability'!$A$3:$F$98,3)))</f>
        <v>36.745496645798085</v>
      </c>
      <c r="AS41" s="228">
        <f t="shared" si="13"/>
        <v>0</v>
      </c>
      <c r="AT41" s="169">
        <f t="shared" si="126"/>
        <v>53</v>
      </c>
      <c r="AU41" s="395">
        <f>IF($B41&lt;=Main!$B$10,0,HLOOKUP(AT41,ReplacementRates!$V$3:$AZ$56,ReplacementRates!$A42-3,1)*IF(Main!$B$29=0,Main!$B$32*$B41,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V41" s="337">
        <f ca="1">AU41*IF($B41=Salary!$B41,Salary!$J41,"")</f>
        <v>0</v>
      </c>
      <c r="AW41" s="338">
        <f ca="1">IF($B41&lt;Main!$B$10,0,(VLOOKUP(AT41,'Survival Probability'!$A$3:$F$98,6)/(1+Main!$B$5)^(OptimumBenefits!AT41-OptimumBenefits!$A41))*(VLOOKUP(AT41,'Survival Probability'!$A$3:$F$98,3)/VLOOKUP($A41,'Survival Probability'!$A$3:$F$98,3)))</f>
        <v>34.046728064838398</v>
      </c>
      <c r="AX41" s="228">
        <f t="shared" si="15"/>
        <v>0</v>
      </c>
      <c r="AY41" s="169">
        <f t="shared" si="126"/>
        <v>54</v>
      </c>
      <c r="AZ41" s="395">
        <f>IF($B41&lt;=Main!$B$10,0,HLOOKUP(AY41,ReplacementRates!$V$3:$AZ$56,ReplacementRates!$A42-3,1)*IF(Main!$B$29=0,Main!$B$32*$B41,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A41" s="337">
        <f ca="1">AZ41*IF($B41=Salary!$B41,Salary!$J41,"")</f>
        <v>0</v>
      </c>
      <c r="BB41" s="338">
        <f ca="1">IF($B41&lt;Main!$B$10,0,(VLOOKUP(AY41,'Survival Probability'!$A$3:$F$98,6)/(1+Main!$B$5)^(OptimumBenefits!AY41-OptimumBenefits!$A41))*(VLOOKUP(AY41,'Survival Probability'!$A$3:$F$98,3)/VLOOKUP($A41,'Survival Probability'!$A$3:$F$98,3)))</f>
        <v>31.528919408117542</v>
      </c>
      <c r="BC41" s="228">
        <f t="shared" si="17"/>
        <v>0</v>
      </c>
      <c r="BD41" s="169">
        <f t="shared" si="126"/>
        <v>55</v>
      </c>
      <c r="BE41" s="395">
        <f>IF($B41&lt;=Main!$B$10,0,HLOOKUP(BD41,ReplacementRates!$V$3:$AZ$56,ReplacementRates!$A42-3,1)*IF(Main!$B$29=0,Main!$B$32*$B41,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F41" s="337">
        <f ca="1">BE41*IF($B41=Salary!$B41,Salary!$J41,"")</f>
        <v>0</v>
      </c>
      <c r="BG41" s="338">
        <f ca="1">IF($B41&lt;Main!$B$10,0,(VLOOKUP(BD41,'Survival Probability'!$A$3:$F$98,6)/(1+Main!$B$5)^(OptimumBenefits!BD41-OptimumBenefits!$A41))*(VLOOKUP(BD41,'Survival Probability'!$A$3:$F$98,3)/VLOOKUP($A41,'Survival Probability'!$A$3:$F$98,3)))</f>
        <v>29.180215920128816</v>
      </c>
      <c r="BH41" s="228">
        <f t="shared" si="19"/>
        <v>0</v>
      </c>
      <c r="BI41" s="169">
        <f t="shared" si="126"/>
        <v>56</v>
      </c>
      <c r="BJ41" s="395">
        <f>IF($B41&lt;=Main!$B$10,0,HLOOKUP(BI41,ReplacementRates!$V$3:$AZ$56,ReplacementRates!$A42-3,1)*IF(Main!$B$29=0,Main!$B$32*$B41,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K41" s="337">
        <f ca="1">BJ41*IF($B41=Salary!$B41,Salary!$J41,"")</f>
        <v>0</v>
      </c>
      <c r="BL41" s="338">
        <f ca="1">IF($B41&lt;Main!$B$10,0,(VLOOKUP(BI41,'Survival Probability'!$A$3:$F$98,6)/(1+Main!$B$5)^(OptimumBenefits!BI41-OptimumBenefits!$A41))*(VLOOKUP(BI41,'Survival Probability'!$A$3:$F$98,3)/VLOOKUP($A41,'Survival Probability'!$A$3:$F$98,3)))</f>
        <v>26.98955682407674</v>
      </c>
      <c r="BM41" s="228">
        <f t="shared" si="21"/>
        <v>0</v>
      </c>
      <c r="BN41" s="169">
        <f t="shared" si="126"/>
        <v>57</v>
      </c>
      <c r="BO41" s="395">
        <f>IF($B41&lt;=Main!$B$10,0,HLOOKUP(BN41,ReplacementRates!$V$3:$AZ$56,ReplacementRates!$A42-3,1)*IF(Main!$B$29=0,Main!$B$32*$B41,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P41" s="337">
        <f ca="1">BO41*IF($B41=Salary!$B41,Salary!$J41,"")</f>
        <v>0</v>
      </c>
      <c r="BQ41" s="338">
        <f ca="1">IF($B41&lt;Main!$B$10,0,(VLOOKUP(BN41,'Survival Probability'!$A$3:$F$98,6)/(1+Main!$B$5)^(OptimumBenefits!BN41-OptimumBenefits!$A41))*(VLOOKUP(BN41,'Survival Probability'!$A$3:$F$98,3)/VLOOKUP($A41,'Survival Probability'!$A$3:$F$98,3)))</f>
        <v>24.946608533999903</v>
      </c>
      <c r="BR41" s="228">
        <f t="shared" si="23"/>
        <v>0</v>
      </c>
      <c r="BS41" s="169">
        <f t="shared" si="126"/>
        <v>58</v>
      </c>
      <c r="BT41" s="395">
        <f>IF($B41&lt;=Main!$B$10,0,HLOOKUP(BS41,ReplacementRates!$V$3:$AZ$56,ReplacementRates!$A42-3,1)*IF(Main!$B$29=0,Main!$B$32*$B41,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U41" s="337">
        <f ca="1">BT41*IF($B41=Salary!$B41,Salary!$J41,"")</f>
        <v>0</v>
      </c>
      <c r="BV41" s="338">
        <f ca="1">IF($B41&lt;Main!$B$10,0,(VLOOKUP(BS41,'Survival Probability'!$A$3:$F$98,6)/(1+Main!$B$5)^(OptimumBenefits!BS41-OptimumBenefits!$A41))*(VLOOKUP(BS41,'Survival Probability'!$A$3:$F$98,3)/VLOOKUP($A41,'Survival Probability'!$A$3:$F$98,3)))</f>
        <v>23.041717952817137</v>
      </c>
      <c r="BW41" s="228">
        <f t="shared" si="25"/>
        <v>0</v>
      </c>
      <c r="BX41" s="169">
        <f t="shared" si="126"/>
        <v>59</v>
      </c>
      <c r="BY41" s="395">
        <f>IF($B41&lt;=Main!$B$10,0,HLOOKUP(BX41,ReplacementRates!$V$3:$AZ$56,ReplacementRates!$A42-3,1)*IF(Main!$B$29=0,Main!$B$32*$B41,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Z41" s="337">
        <f ca="1">BY41*IF($B41=Salary!$B41,Salary!$J41,"")</f>
        <v>0</v>
      </c>
      <c r="CA41" s="338">
        <f ca="1">IF($B41&lt;Main!$B$10,0,(VLOOKUP(BX41,'Survival Probability'!$A$3:$F$98,6)/(1+Main!$B$5)^(OptimumBenefits!BX41-OptimumBenefits!$A41))*(VLOOKUP(BX41,'Survival Probability'!$A$3:$F$98,3)/VLOOKUP($A41,'Survival Probability'!$A$3:$F$98,3)))</f>
        <v>21.265855038671241</v>
      </c>
      <c r="CB41" s="228">
        <f t="shared" si="27"/>
        <v>0</v>
      </c>
      <c r="CC41" s="169">
        <f t="shared" si="127"/>
        <v>60</v>
      </c>
      <c r="CD41" s="395">
        <f>IF($B41&lt;=Main!$B$10,0,HLOOKUP(CC41,ReplacementRates!$V$3:$AZ$56,ReplacementRates!$A42-3,1)*IF(Main!$B$29=0,Main!$B$32*$B41,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E41" s="337">
        <f ca="1">CD41*IF($B41=Salary!$B41,Salary!$J41,"")</f>
        <v>184544.90975776318</v>
      </c>
      <c r="CF41" s="338">
        <f ca="1">IF($B41&lt;Main!$B$10,0,(VLOOKUP(CC41,'Survival Probability'!$A$3:$F$98,6)/(1+Main!$B$5)^(OptimumBenefits!CC41-OptimumBenefits!$A41))*(VLOOKUP(CC41,'Survival Probability'!$A$3:$F$98,3)/VLOOKUP($A41,'Survival Probability'!$A$3:$F$98,3)))</f>
        <v>19.610575189203168</v>
      </c>
      <c r="CG41" s="228">
        <f t="shared" si="29"/>
        <v>0</v>
      </c>
      <c r="CH41" s="169">
        <f t="shared" si="127"/>
        <v>61</v>
      </c>
      <c r="CI41" s="395">
        <f>IF($B41&lt;=Main!$B$10,0,HLOOKUP(CH41,ReplacementRates!$V$3:$AZ$56,ReplacementRates!$A42-3,1)*IF(Main!$B$29=0,Main!$B$32*$B41,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J41" s="337">
        <f ca="1">CI41*IF($B41=Salary!$B41,Salary!$J41,"")</f>
        <v>184544.90975776318</v>
      </c>
      <c r="CK41" s="338">
        <f ca="1">IF($B41&lt;Main!$B$10,0,(VLOOKUP(CH41,'Survival Probability'!$A$3:$F$98,6)/(1+Main!$B$5)^(OptimumBenefits!CH41-OptimumBenefits!$A41))*(VLOOKUP(CH41,'Survival Probability'!$A$3:$F$98,3)/VLOOKUP($A41,'Survival Probability'!$A$3:$F$98,3)))</f>
        <v>18.067996983119045</v>
      </c>
      <c r="CL41" s="228">
        <f t="shared" si="31"/>
        <v>0</v>
      </c>
      <c r="CM41" s="169">
        <f t="shared" si="127"/>
        <v>62</v>
      </c>
      <c r="CN41" s="395">
        <f>IF($B41&lt;=Main!$B$10,0,HLOOKUP(CM41,ReplacementRates!$V$3:$AZ$56,ReplacementRates!$A42-3,1)*IF(Main!$B$29=0,Main!$B$32*$B41,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O41" s="337">
        <f ca="1">CN41*IF($B41=Salary!$B41,Salary!$J41,"")</f>
        <v>184544.90975776318</v>
      </c>
      <c r="CP41" s="338">
        <f ca="1">IF($B41&lt;Main!$B$10,0,(VLOOKUP(CM41,'Survival Probability'!$A$3:$F$98,6)/(1+Main!$B$5)^(OptimumBenefits!CM41-OptimumBenefits!$A41))*(VLOOKUP(CM41,'Survival Probability'!$A$3:$F$98,3)/VLOOKUP($A41,'Survival Probability'!$A$3:$F$98,3)))</f>
        <v>16.631936653160349</v>
      </c>
      <c r="CQ41" s="228">
        <f t="shared" si="33"/>
        <v>0</v>
      </c>
      <c r="CR41" s="169">
        <f t="shared" si="127"/>
        <v>63</v>
      </c>
      <c r="CS41" s="395">
        <f>IF($B41&lt;=Main!$B$10,0,HLOOKUP(CR41,ReplacementRates!$V$3:$AZ$56,ReplacementRates!$A42-3,1)*IF(Main!$B$29=0,Main!$B$32*$B41,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T41" s="337">
        <f ca="1">CS41*IF($B41=Salary!$B41,Salary!$J41,"")</f>
        <v>184544.90975776318</v>
      </c>
      <c r="CU41" s="338">
        <f ca="1">IF($B41&lt;Main!$B$10,0,(VLOOKUP(CR41,'Survival Probability'!$A$3:$F$98,6)/(1+Main!$B$5)^(OptimumBenefits!CR41-OptimumBenefits!$A41))*(VLOOKUP(CR41,'Survival Probability'!$A$3:$F$98,3)/VLOOKUP($A41,'Survival Probability'!$A$3:$F$98,3)))</f>
        <v>15.295371869466857</v>
      </c>
      <c r="CV41" s="228">
        <f t="shared" si="35"/>
        <v>0</v>
      </c>
      <c r="CW41" s="169">
        <f t="shared" si="127"/>
        <v>64</v>
      </c>
      <c r="CX41" s="395">
        <f>IF($B41&lt;=Main!$B$10,0,HLOOKUP(CW41,ReplacementRates!$V$3:$AZ$56,ReplacementRates!$A42-3,1)*IF(Main!$B$29=0,Main!$B$32*$B41,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Y41" s="337">
        <f ca="1">CX41*IF($B41=Salary!$B41,Salary!$J41,"")</f>
        <v>184544.90975776318</v>
      </c>
      <c r="CZ41" s="338">
        <f ca="1">IF($B41&lt;Main!$B$10,0,(VLOOKUP(CW41,'Survival Probability'!$A$3:$F$98,6)/(1+Main!$B$5)^(OptimumBenefits!CW41-OptimumBenefits!$A41))*(VLOOKUP(CW41,'Survival Probability'!$A$3:$F$98,3)/VLOOKUP($A41,'Survival Probability'!$A$3:$F$98,3)))</f>
        <v>14.051738207548375</v>
      </c>
      <c r="DA41" s="228">
        <f t="shared" si="37"/>
        <v>0</v>
      </c>
      <c r="DB41" s="169">
        <f t="shared" si="127"/>
        <v>65</v>
      </c>
      <c r="DC41" s="395">
        <f>IF($B41&lt;=Main!$B$10,0,HLOOKUP(DB41,ReplacementRates!$V$3:$AZ$56,ReplacementRates!$A42-3,1)*IF(Main!$B$29=0,Main!$B$32*$B41,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D41" s="337">
        <f ca="1">DC41*IF($B41=Salary!$B41,Salary!$J41,"")</f>
        <v>184544.90975776318</v>
      </c>
      <c r="DE41" s="338">
        <f ca="1">IF($B41&lt;Main!$B$10,0,(VLOOKUP(DB41,'Survival Probability'!$A$3:$F$98,6)/(1+Main!$B$5)^(OptimumBenefits!DB41-OptimumBenefits!$A41))*(VLOOKUP(DB41,'Survival Probability'!$A$3:$F$98,3)/VLOOKUP($A41,'Survival Probability'!$A$3:$F$98,3)))</f>
        <v>12.894900971381487</v>
      </c>
      <c r="DF41" s="228">
        <f t="shared" si="39"/>
        <v>0</v>
      </c>
      <c r="DG41" s="169">
        <f t="shared" si="127"/>
        <v>66</v>
      </c>
      <c r="DH41" s="395">
        <f>IF($B41&lt;=Main!$B$10,0,HLOOKUP(DG41,ReplacementRates!$V$3:$AZ$56,ReplacementRates!$A42-3,1)*IF(Main!$B$29=0,Main!$B$32*$B41,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I41" s="337">
        <f ca="1">DH41*IF($B41=Salary!$B41,Salary!$J41,"")</f>
        <v>184544.90975776318</v>
      </c>
      <c r="DJ41" s="338">
        <f ca="1">IF($B41&lt;Main!$B$10,0,(VLOOKUP(DG41,'Survival Probability'!$A$3:$F$98,6)/(1+Main!$B$5)^(OptimumBenefits!DG41-OptimumBenefits!$A41))*(VLOOKUP(DG41,'Survival Probability'!$A$3:$F$98,3)/VLOOKUP($A41,'Survival Probability'!$A$3:$F$98,3)))</f>
        <v>11.819148176937484</v>
      </c>
      <c r="DK41" s="228">
        <f t="shared" ca="1" si="41"/>
        <v>2181163.6337265591</v>
      </c>
      <c r="DL41" s="169">
        <f t="shared" si="127"/>
        <v>67</v>
      </c>
      <c r="DM41" s="395">
        <f>IF($B41&lt;=Main!$B$10,0,HLOOKUP(DL41,ReplacementRates!$V$3:$AZ$56,ReplacementRates!$A42-3,1)*IF(Main!$B$29=0,Main!$B$32*$B41,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N41" s="337">
        <f ca="1">DM41*IF($B41=Salary!$B41,Salary!$J41,"")</f>
        <v>184544.90975776318</v>
      </c>
      <c r="DO41" s="338">
        <f ca="1">IF($B41&lt;Main!$B$10,0,(VLOOKUP(DL41,'Survival Probability'!$A$3:$F$98,6)/(1+Main!$B$5)^(OptimumBenefits!DL41-OptimumBenefits!$A41))*(VLOOKUP(DL41,'Survival Probability'!$A$3:$F$98,3)/VLOOKUP($A41,'Survival Probability'!$A$3:$F$98,3)))</f>
        <v>10.819148176937478</v>
      </c>
      <c r="DP41" s="228">
        <f t="shared" ca="1" si="43"/>
        <v>1996618.7239687948</v>
      </c>
      <c r="DQ41" s="169">
        <f t="shared" si="127"/>
        <v>68</v>
      </c>
      <c r="DR41" s="395">
        <f>IF($B41&lt;=Main!$B$10,0,HLOOKUP(DQ41,ReplacementRates!$V$3:$AZ$56,ReplacementRates!$A42-3,1)*IF(Main!$B$29=0,Main!$B$32*$B41,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S41" s="337">
        <f ca="1">DR41*IF($B41=Salary!$B41,Salary!$J41,"")</f>
        <v>184544.90975776318</v>
      </c>
      <c r="DT41" s="338">
        <f ca="1">IF($B41&lt;Main!$B$10,0,(VLOOKUP(DQ41,'Survival Probability'!$A$3:$F$98,6)/(1+Main!$B$5)^(OptimumBenefits!DQ41-OptimumBenefits!$A41))*(VLOOKUP(DQ41,'Survival Probability'!$A$3:$F$98,3)/VLOOKUP($A41,'Survival Probability'!$A$3:$F$98,3)))</f>
        <v>9.8899477404322109</v>
      </c>
      <c r="DU41" s="228">
        <f t="shared" ca="1" si="45"/>
        <v>1825139.5132670561</v>
      </c>
      <c r="DV41" s="169">
        <f t="shared" si="127"/>
        <v>69</v>
      </c>
      <c r="DW41" s="395">
        <f>IF($B41&lt;=Main!$B$10,0,HLOOKUP(DV41,ReplacementRates!$V$3:$AZ$56,ReplacementRates!$A42-3,1)*IF(Main!$B$29=0,Main!$B$32*$B41,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X41" s="337">
        <f ca="1">DW41*IF($B41=Salary!$B41,Salary!$J41,"")</f>
        <v>184544.90975776318</v>
      </c>
      <c r="DY41" s="338">
        <f ca="1">IF($B41&lt;Main!$B$10,0,(VLOOKUP(DV41,'Survival Probability'!$A$3:$F$98,6)/(1+Main!$B$5)^(OptimumBenefits!DV41-OptimumBenefits!$A41))*(VLOOKUP(DV41,'Survival Probability'!$A$3:$F$98,3)/VLOOKUP($A41,'Survival Probability'!$A$3:$F$98,3)))</f>
        <v>9.0269373956007897</v>
      </c>
      <c r="DZ41" s="228">
        <f t="shared" ca="1" si="47"/>
        <v>1665875.3470601256</v>
      </c>
      <c r="EA41" s="169">
        <f t="shared" si="127"/>
        <v>70</v>
      </c>
      <c r="EB41" s="395">
        <f>IF($B41&lt;=Main!$B$10,0,HLOOKUP(EA41,ReplacementRates!$V$3:$AZ$56,ReplacementRates!$A42-3,1)*IF(Main!$B$29=0,Main!$B$32*$B41,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C41" s="337">
        <f ca="1">EB41*IF($B41=Salary!$B41,Salary!$J41,"")</f>
        <v>184544.90975776318</v>
      </c>
      <c r="ED41" s="338">
        <f ca="1">IF($B41&lt;Main!$B$10,0,(VLOOKUP(EA41,'Survival Probability'!$A$3:$F$98,6)/(1+Main!$B$5)^(OptimumBenefits!EA41-OptimumBenefits!$A41))*(VLOOKUP(EA41,'Survival Probability'!$A$3:$F$98,3)/VLOOKUP($A41,'Survival Probability'!$A$3:$F$98,3)))</f>
        <v>8.2258317690363238</v>
      </c>
      <c r="EE41" s="228">
        <f t="shared" ca="1" si="49"/>
        <v>1518035.3814993498</v>
      </c>
      <c r="EF41" s="169">
        <f t="shared" si="127"/>
        <v>71</v>
      </c>
      <c r="EG41" s="395">
        <f>IF($B41&lt;=Main!$B$10,0,HLOOKUP(EF41,ReplacementRates!$V$3:$AZ$56,ReplacementRates!$A42-3,1)*IF(Main!$B$29=0,Main!$B$32*$B41,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H41" s="337">
        <f ca="1">EG41*IF($B41=Salary!$B41,Salary!$J41,"")</f>
        <v>184544.90975776318</v>
      </c>
      <c r="EI41" s="338">
        <f ca="1">IF($B41&lt;Main!$B$10,0,(VLOOKUP(EF41,'Survival Probability'!$A$3:$F$98,6)/(1+Main!$B$5)^(OptimumBenefits!EF41-OptimumBenefits!$A41))*(VLOOKUP(EF41,'Survival Probability'!$A$3:$F$98,3)/VLOOKUP($A41,'Survival Probability'!$A$3:$F$98,3)))</f>
        <v>7.4826493602052802</v>
      </c>
      <c r="EJ41" s="228">
        <f t="shared" ca="1" si="51"/>
        <v>1380884.8509280677</v>
      </c>
      <c r="EK41" s="169">
        <f t="shared" si="127"/>
        <v>72</v>
      </c>
      <c r="EL41" s="395">
        <f>IF($B41&lt;=Main!$B$10,0,HLOOKUP(EK41,ReplacementRates!$V$3:$AZ$56,ReplacementRates!$A42-3,1)*IF(Main!$B$29=0,Main!$B$32*$B41,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M41" s="337">
        <f ca="1">EL41*IF($B41=Salary!$B41,Salary!$J41,"")</f>
        <v>184544.90975776318</v>
      </c>
      <c r="EN41" s="338">
        <f ca="1">IF($B41&lt;Main!$B$10,0,(VLOOKUP(EK41,'Survival Probability'!$A$3:$F$98,6)/(1+Main!$B$5)^(OptimumBenefits!EK41-OptimumBenefits!$A41))*(VLOOKUP(EK41,'Survival Probability'!$A$3:$F$98,3)/VLOOKUP($A41,'Survival Probability'!$A$3:$F$98,3)))</f>
        <v>6.7936811570168469</v>
      </c>
      <c r="EO41" s="228">
        <f t="shared" ca="1" si="53"/>
        <v>1253739.2760446901</v>
      </c>
      <c r="EP41" s="169">
        <f t="shared" si="128"/>
        <v>73</v>
      </c>
      <c r="EQ41" s="395">
        <f>IF($B41&lt;=Main!$B$10,0,HLOOKUP(EP41,ReplacementRates!$V$3:$AZ$56,ReplacementRates!$A42-3,1)*IF(Main!$B$29=0,Main!$B$32*$B41,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R41" s="337">
        <f ca="1">EQ41*IF($B41=Salary!$B41,Salary!$J41,"")</f>
        <v>184544.90975776318</v>
      </c>
      <c r="ES41" s="338">
        <f ca="1">IF($B41&lt;Main!$B$10,0,(VLOOKUP(EP41,'Survival Probability'!$A$3:$F$98,6)/(1+Main!$B$5)^(OptimumBenefits!EP41-OptimumBenefits!$A41))*(VLOOKUP(EP41,'Survival Probability'!$A$3:$F$98,3)/VLOOKUP($A41,'Survival Probability'!$A$3:$F$98,3)))</f>
        <v>6.1554847864226474</v>
      </c>
      <c r="ET41" s="228">
        <f t="shared" ca="1" si="55"/>
        <v>1135963.3844256515</v>
      </c>
      <c r="EU41" s="169">
        <f t="shared" si="128"/>
        <v>74</v>
      </c>
      <c r="EV41" s="395">
        <f>IF($B41&lt;=Main!$B$10,0,HLOOKUP(EU41,ReplacementRates!$V$3:$AZ$56,ReplacementRates!$A42-3,1)*IF(Main!$B$29=0,Main!$B$32*$B41,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W41" s="337">
        <f ca="1">EV41*IF($B41=Salary!$B41,Salary!$J41,"")</f>
        <v>184544.90975776318</v>
      </c>
      <c r="EX41" s="338">
        <f ca="1">IF($B41&lt;Main!$B$10,0,(VLOOKUP(EU41,'Survival Probability'!$A$3:$F$98,6)/(1+Main!$B$5)^(OptimumBenefits!EU41-OptimumBenefits!$A41))*(VLOOKUP(EU41,'Survival Probability'!$A$3:$F$98,3)/VLOOKUP($A41,'Survival Probability'!$A$3:$F$98,3)))</f>
        <v>5.5648496634512146</v>
      </c>
      <c r="EY41" s="228">
        <f t="shared" ca="1" si="57"/>
        <v>1026964.6789571232</v>
      </c>
      <c r="EZ41" s="169">
        <f t="shared" si="128"/>
        <v>75</v>
      </c>
      <c r="FA41" s="395">
        <f>IF($B41&lt;=Main!$B$10,0,HLOOKUP(EZ41,ReplacementRates!$V$3:$AZ$56,ReplacementRates!$A42-3,1)*IF(Main!$B$29=0,Main!$B$32*$B41,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B41" s="337">
        <f ca="1">FA41*IF($B41=Salary!$B41,Salary!$J41,"")</f>
        <v>184544.90975776318</v>
      </c>
      <c r="FC41" s="338">
        <f ca="1">IF($B41&lt;Main!$B$10,0,(VLOOKUP(EZ41,'Survival Probability'!$A$3:$F$98,6)/(1+Main!$B$5)^(OptimumBenefits!EZ41-OptimumBenefits!$A41))*(VLOOKUP(EZ41,'Survival Probability'!$A$3:$F$98,3)/VLOOKUP($A41,'Survival Probability'!$A$3:$F$98,3)))</f>
        <v>5.0187911256386597</v>
      </c>
      <c r="FD41" s="228">
        <f t="shared" ca="1" si="59"/>
        <v>926192.35537404916</v>
      </c>
      <c r="FE41" s="169">
        <f t="shared" si="128"/>
        <v>76</v>
      </c>
      <c r="FF41" s="395">
        <f>IF($B41&lt;=Main!$B$10,0,HLOOKUP(FE41,ReplacementRates!$V$3:$AZ$56,ReplacementRates!$A42-3,1)*IF(Main!$B$29=0,Main!$B$32*$B41,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G41" s="337">
        <f ca="1">FF41*IF($B41=Salary!$B41,Salary!$J41,"")</f>
        <v>184544.90975776318</v>
      </c>
      <c r="FH41" s="338">
        <f ca="1">IF($B41&lt;Main!$B$10,0,(VLOOKUP(FE41,'Survival Probability'!$A$3:$F$98,6)/(1+Main!$B$5)^(OptimumBenefits!FE41-OptimumBenefits!$A41))*(VLOOKUP(FE41,'Survival Probability'!$A$3:$F$98,3)/VLOOKUP($A41,'Survival Probability'!$A$3:$F$98,3)))</f>
        <v>4.5145364981599236</v>
      </c>
      <c r="FI41" s="228">
        <f t="shared" ca="1" si="61"/>
        <v>833134.73065105127</v>
      </c>
      <c r="FJ41" s="169">
        <f t="shared" si="128"/>
        <v>77</v>
      </c>
      <c r="FK41" s="395">
        <f>IF($B41&lt;=Main!$B$10,0,HLOOKUP(FJ41,ReplacementRates!$V$3:$AZ$56,ReplacementRates!$A42-3,1)*IF(Main!$B$29=0,Main!$B$32*$B41,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L41" s="337">
        <f ca="1">FK41*IF($B41=Salary!$B41,Salary!$J41,"")</f>
        <v>184544.90975776318</v>
      </c>
      <c r="FM41" s="338">
        <f ca="1">IF($B41&lt;Main!$B$10,0,(VLOOKUP(FJ41,'Survival Probability'!$A$3:$F$98,6)/(1+Main!$B$5)^(OptimumBenefits!FJ41-OptimumBenefits!$A41))*(VLOOKUP(FJ41,'Survival Probability'!$A$3:$F$98,3)/VLOOKUP($A41,'Survival Probability'!$A$3:$F$98,3)))</f>
        <v>4.0494877471133046</v>
      </c>
      <c r="FN41" s="228">
        <f t="shared" ca="1" si="63"/>
        <v>747312.35085619253</v>
      </c>
      <c r="FO41" s="169">
        <f t="shared" si="128"/>
        <v>78</v>
      </c>
      <c r="FP41" s="395">
        <f>IF($B41&lt;=Main!$B$10,0,HLOOKUP(FO41,ReplacementRates!$V$3:$AZ$56,ReplacementRates!$A42-3,1)*IF(Main!$B$29=0,Main!$B$32*$B41,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Q41" s="337">
        <f ca="1">FP41*IF($B41=Salary!$B41,Salary!$J41,"")</f>
        <v>184544.90975776318</v>
      </c>
      <c r="FR41" s="338">
        <f ca="1">IF($B41&lt;Main!$B$10,0,(VLOOKUP(FO41,'Survival Probability'!$A$3:$F$98,6)/(1+Main!$B$5)^(OptimumBenefits!FO41-OptimumBenefits!$A41))*(VLOOKUP(FO41,'Survival Probability'!$A$3:$F$98,3)/VLOOKUP($A41,'Survival Probability'!$A$3:$F$98,3)))</f>
        <v>3.6212226671777703</v>
      </c>
      <c r="FS41" s="228">
        <f t="shared" ca="1" si="65"/>
        <v>668278.21032708813</v>
      </c>
      <c r="FT41" s="169">
        <f t="shared" si="128"/>
        <v>79</v>
      </c>
      <c r="FU41" s="395">
        <f>IF($B41&lt;=Main!$B$10,0,HLOOKUP(FT41,ReplacementRates!$V$3:$AZ$56,ReplacementRates!$A42-3,1)*IF(Main!$B$29=0,Main!$B$32*$B41,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V41" s="337">
        <f ca="1">FU41*IF($B41=Salary!$B41,Salary!$J41,"")</f>
        <v>184544.90975776318</v>
      </c>
      <c r="FW41" s="338">
        <f ca="1">IF($B41&lt;Main!$B$10,0,(VLOOKUP(FT41,'Survival Probability'!$A$3:$F$98,6)/(1+Main!$B$5)^(OptimumBenefits!FT41-OptimumBenefits!$A41))*(VLOOKUP(FT41,'Survival Probability'!$A$3:$F$98,3)/VLOOKUP($A41,'Survival Probability'!$A$3:$F$98,3)))</f>
        <v>3.2274834427813408</v>
      </c>
      <c r="FX41" s="228">
        <f t="shared" ca="1" si="67"/>
        <v>595615.64069275733</v>
      </c>
      <c r="FY41" s="169">
        <f t="shared" si="128"/>
        <v>80</v>
      </c>
      <c r="FZ41" s="395">
        <f>IF($B41&lt;=Main!$B$10,0,HLOOKUP(FY41,ReplacementRates!$V$3:$AZ$56,ReplacementRates!$A42-3,1)*IF(Main!$B$29=0,Main!$B$32*$B41,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A41" s="337">
        <f ca="1">FZ41*IF($B41=Salary!$B41,Salary!$J41,"")</f>
        <v>184544.90975776318</v>
      </c>
      <c r="GB41" s="338">
        <f ca="1">IF($B41&lt;Main!$B$10,0,(VLOOKUP(FY41,'Survival Probability'!$A$3:$F$98,6)/(1+Main!$B$5)^(OptimumBenefits!FY41-OptimumBenefits!$A41))*(VLOOKUP(FY41,'Survival Probability'!$A$3:$F$98,3)/VLOOKUP($A41,'Survival Probability'!$A$3:$F$98,3)))</f>
        <v>2.8661792077360859</v>
      </c>
      <c r="GC41" s="228">
        <f t="shared" ca="1" si="69"/>
        <v>528938.78324123309</v>
      </c>
      <c r="GD41" s="169">
        <f t="shared" si="128"/>
        <v>81</v>
      </c>
      <c r="GE41" s="395">
        <f>IF($B41&lt;=Main!$B$10,0,HLOOKUP(GD41,ReplacementRates!$V$3:$AZ$56,ReplacementRates!$A42-3,1)*IF(Main!$B$29=0,Main!$B$32*$B41,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F41" s="337">
        <f ca="1">GE41*IF($B41=Salary!$B41,Salary!$J41,"")</f>
        <v>184544.90975776318</v>
      </c>
      <c r="GG41" s="338">
        <f ca="1">IF($B41&lt;Main!$B$10,0,(VLOOKUP(GD41,'Survival Probability'!$A$3:$F$98,6)/(1+Main!$B$5)^(OptimumBenefits!GD41-OptimumBenefits!$A41))*(VLOOKUP(GD41,'Survival Probability'!$A$3:$F$98,3)/VLOOKUP($A41,'Survival Probability'!$A$3:$F$98,3)))</f>
        <v>2.535341534739131</v>
      </c>
      <c r="GH41" s="228">
        <f t="shared" ca="1" si="71"/>
        <v>467884.37473354174</v>
      </c>
      <c r="GI41" s="169">
        <f t="shared" si="128"/>
        <v>82</v>
      </c>
      <c r="GJ41" s="395">
        <f>IF($B41&lt;=Main!$B$10,0,HLOOKUP(GI41,ReplacementRates!$V$3:$AZ$56,ReplacementRates!$A42-3,1)*IF(Main!$B$29=0,Main!$B$32*$B41,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K41" s="337">
        <f ca="1">GJ41*IF($B41=Salary!$B41,Salary!$J41,"")</f>
        <v>184544.90975776318</v>
      </c>
      <c r="GL41" s="338">
        <f ca="1">IF($B41&lt;Main!$B$10,0,(VLOOKUP(GI41,'Survival Probability'!$A$3:$F$98,6)/(1+Main!$B$5)^(OptimumBenefits!GI41-OptimumBenefits!$A41))*(VLOOKUP(GI41,'Survival Probability'!$A$3:$F$98,3)/VLOOKUP($A41,'Survival Probability'!$A$3:$F$98,3)))</f>
        <v>2.2331213590743069</v>
      </c>
      <c r="GM41" s="228">
        <f t="shared" ca="1" si="73"/>
        <v>412111.1796885014</v>
      </c>
      <c r="GN41" s="384"/>
      <c r="GO41" s="384"/>
      <c r="GP41" s="385"/>
      <c r="GQ41" s="386"/>
      <c r="GR41" s="387"/>
      <c r="GS41" s="384"/>
      <c r="GT41" s="384"/>
      <c r="GU41" s="385"/>
      <c r="GV41" s="386"/>
      <c r="GW41" s="387"/>
      <c r="GX41" s="384"/>
      <c r="GY41" s="384"/>
      <c r="GZ41" s="385"/>
      <c r="HA41" s="386"/>
      <c r="HB41" s="387"/>
      <c r="HC41" s="384"/>
      <c r="HD41" s="384"/>
      <c r="HE41" s="385"/>
      <c r="HF41" s="386"/>
      <c r="HG41" s="387"/>
      <c r="HH41" s="384"/>
      <c r="HI41" s="384"/>
      <c r="HJ41" s="385"/>
      <c r="HK41" s="386"/>
      <c r="HL41" s="387"/>
      <c r="HM41" s="384"/>
      <c r="HN41" s="384"/>
      <c r="HO41" s="385"/>
      <c r="HP41" s="386"/>
      <c r="HQ41" s="387"/>
      <c r="HR41" s="384"/>
      <c r="HS41" s="384"/>
      <c r="HT41" s="385"/>
      <c r="HU41" s="386"/>
      <c r="HV41" s="387"/>
      <c r="HW41" s="384"/>
      <c r="HX41" s="384"/>
      <c r="HY41" s="385"/>
      <c r="HZ41" s="386"/>
      <c r="IA41" s="387"/>
      <c r="IB41" s="384"/>
      <c r="IC41" s="384"/>
      <c r="ID41" s="385"/>
      <c r="IE41" s="386"/>
      <c r="IF41" s="387"/>
      <c r="IG41" s="384"/>
      <c r="IH41" s="384"/>
      <c r="II41" s="385"/>
      <c r="IJ41" s="386"/>
      <c r="IK41" s="387"/>
      <c r="IL41" s="384"/>
      <c r="IM41" s="384"/>
      <c r="IN41" s="385"/>
      <c r="IO41" s="386"/>
      <c r="IP41" s="387"/>
      <c r="IQ41" s="384"/>
      <c r="IR41" s="384"/>
      <c r="IS41" s="385"/>
      <c r="IT41" s="386"/>
      <c r="IU41" s="387"/>
      <c r="IV41" s="384"/>
      <c r="IW41" s="384"/>
      <c r="IX41" s="385"/>
      <c r="IY41" s="386"/>
      <c r="IZ41" s="387"/>
      <c r="JA41" s="384"/>
      <c r="JB41" s="384"/>
      <c r="JC41" s="385"/>
      <c r="JD41" s="386"/>
      <c r="JE41" s="387"/>
      <c r="JF41" s="384"/>
      <c r="JG41" s="384"/>
      <c r="JH41" s="385"/>
      <c r="JI41" s="386"/>
      <c r="JJ41" s="387"/>
      <c r="JK41" s="384"/>
      <c r="JL41" s="384"/>
      <c r="JM41" s="385"/>
      <c r="JN41" s="386"/>
      <c r="JO41" s="387"/>
      <c r="JP41" s="384"/>
      <c r="JQ41" s="384"/>
      <c r="JR41" s="385"/>
      <c r="JS41" s="386"/>
      <c r="JT41" s="387"/>
      <c r="JU41" s="384"/>
      <c r="JV41" s="384"/>
      <c r="JW41" s="385"/>
      <c r="JX41" s="386"/>
      <c r="JY41" s="387"/>
      <c r="JZ41" s="384"/>
      <c r="KA41" s="384"/>
      <c r="KB41" s="385"/>
      <c r="KC41" s="386"/>
      <c r="KD41" s="387"/>
      <c r="KE41" s="384"/>
      <c r="KF41" s="384"/>
      <c r="KG41" s="385"/>
      <c r="KH41" s="386"/>
      <c r="KI41" s="387"/>
    </row>
    <row r="42" spans="1:295">
      <c r="A42" s="172">
        <f t="shared" si="112"/>
        <v>67</v>
      </c>
      <c r="B42" s="172">
        <v>40</v>
      </c>
      <c r="C42" s="383">
        <f t="shared" ca="1" si="125"/>
        <v>67</v>
      </c>
      <c r="D42" s="425">
        <f t="shared" ca="1" si="115"/>
        <v>2291999.1804028507</v>
      </c>
      <c r="E42" s="217">
        <v>1390489.9662947422</v>
      </c>
      <c r="F42" s="169">
        <f t="shared" si="113"/>
        <v>45</v>
      </c>
      <c r="G42" s="395">
        <f>IF($B42&lt;=Main!$B$10,0,HLOOKUP(F42,ReplacementRates!$V$3:$AZ$56,ReplacementRates!$A43-3,1)*IF(Main!$B$29=0,Main!$B$32*$B42,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H42" s="337">
        <f ca="1">G42*IF($B42=Salary!$B42,Salary!$J42,"")</f>
        <v>0</v>
      </c>
      <c r="I42" s="338">
        <f ca="1">IF($B42&lt;Main!$B$10,0,(VLOOKUP(F42,'Survival Probability'!$A$3:$F$98,6)/(1+Main!$B$5)^(OptimumBenefits!F42-OptimumBenefits!$A42))*(VLOOKUP(F42,'Survival Probability'!$A$3:$F$98,3)/VLOOKUP($A42,'Survival Probability'!$A$3:$F$98,3)))</f>
        <v>66.569351896520544</v>
      </c>
      <c r="J42" s="228">
        <f t="shared" si="129"/>
        <v>0</v>
      </c>
      <c r="K42" s="169">
        <f t="shared" si="114"/>
        <v>46</v>
      </c>
      <c r="L42" s="395">
        <f>IF($B42&lt;=Main!$B$10,0,HLOOKUP(K42,ReplacementRates!$V$3:$AZ$56,ReplacementRates!$A43-3,1)*IF(Main!$B$29=0,Main!$B$32*$B42,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M42" s="337">
        <f ca="1">L42*IF($B42=Salary!$B42,Salary!$J42,"")</f>
        <v>0</v>
      </c>
      <c r="N42" s="338">
        <f ca="1">IF($B42&lt;Main!$B$10,0,(VLOOKUP(K42,'Survival Probability'!$A$3:$F$98,6)/(1+Main!$B$5)^(OptimumBenefits!K42-OptimumBenefits!$A42))*(VLOOKUP(K42,'Survival Probability'!$A$3:$F$98,3)/VLOOKUP($A42,'Survival Probability'!$A$3:$F$98,3)))</f>
        <v>61.873381095405648</v>
      </c>
      <c r="O42" s="228">
        <f t="shared" si="130"/>
        <v>0</v>
      </c>
      <c r="P42" s="169">
        <f t="shared" si="126"/>
        <v>47</v>
      </c>
      <c r="Q42" s="395">
        <f>IF($B42&lt;=Main!$B$10,0,HLOOKUP(P42,ReplacementRates!$V$3:$AZ$56,ReplacementRates!$A43-3,1)*IF(Main!$B$29=0,Main!$B$32*$B42,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R42" s="337">
        <f ca="1">Q42*IF($B42=Salary!$B42,Salary!$J42,"")</f>
        <v>0</v>
      </c>
      <c r="S42" s="338">
        <f ca="1">IF($B42&lt;Main!$B$10,0,(VLOOKUP(P42,'Survival Probability'!$A$3:$F$98,6)/(1+Main!$B$5)^(OptimumBenefits!P42-OptimumBenefits!$A42))*(VLOOKUP(P42,'Survival Probability'!$A$3:$F$98,3)/VLOOKUP($A42,'Survival Probability'!$A$3:$F$98,3)))</f>
        <v>57.48755795735655</v>
      </c>
      <c r="T42" s="228">
        <f t="shared" si="3"/>
        <v>0</v>
      </c>
      <c r="U42" s="169">
        <f t="shared" si="126"/>
        <v>48</v>
      </c>
      <c r="V42" s="395">
        <f>IF($B42&lt;=Main!$B$10,0,HLOOKUP(U42,ReplacementRates!$V$3:$AZ$56,ReplacementRates!$A43-3,1)*IF(Main!$B$29=0,Main!$B$32*$B42,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W42" s="337">
        <f ca="1">V42*IF($B42=Salary!$B42,Salary!$J42,"")</f>
        <v>0</v>
      </c>
      <c r="X42" s="338">
        <f ca="1">IF($B42&lt;Main!$B$10,0,(VLOOKUP(U42,'Survival Probability'!$A$3:$F$98,6)/(1+Main!$B$5)^(OptimumBenefits!U42-OptimumBenefits!$A42))*(VLOOKUP(U42,'Survival Probability'!$A$3:$F$98,3)/VLOOKUP($A42,'Survival Probability'!$A$3:$F$98,3)))</f>
        <v>53.391520862262489</v>
      </c>
      <c r="Y42" s="228">
        <f t="shared" si="5"/>
        <v>0</v>
      </c>
      <c r="Z42" s="169">
        <f t="shared" si="126"/>
        <v>49</v>
      </c>
      <c r="AA42" s="395">
        <f>IF($B42&lt;=Main!$B$10,0,HLOOKUP(Z42,ReplacementRates!$V$3:$AZ$56,ReplacementRates!$A43-3,1)*IF(Main!$B$29=0,Main!$B$32*$B42,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B42" s="337">
        <f ca="1">AA42*IF($B42=Salary!$B42,Salary!$J42,"")</f>
        <v>0</v>
      </c>
      <c r="AC42" s="338">
        <f ca="1">IF($B42&lt;Main!$B$10,0,(VLOOKUP(Z42,'Survival Probability'!$A$3:$F$98,6)/(1+Main!$B$5)^(OptimumBenefits!Z42-OptimumBenefits!$A42))*(VLOOKUP(Z42,'Survival Probability'!$A$3:$F$98,3)/VLOOKUP($A42,'Survival Probability'!$A$3:$F$98,3)))</f>
        <v>49.566240706557288</v>
      </c>
      <c r="AD42" s="228">
        <f t="shared" si="7"/>
        <v>0</v>
      </c>
      <c r="AE42" s="169">
        <f t="shared" si="126"/>
        <v>50</v>
      </c>
      <c r="AF42" s="395">
        <f>IF($B42&lt;=Main!$B$10,0,HLOOKUP(AE42,ReplacementRates!$V$3:$AZ$56,ReplacementRates!$A43-3,1)*IF(Main!$B$29=0,Main!$B$32*$B42,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G42" s="337">
        <f ca="1">AF42*IF($B42=Salary!$B42,Salary!$J42,"")</f>
        <v>0</v>
      </c>
      <c r="AH42" s="338">
        <f ca="1">IF($B42&lt;Main!$B$10,0,(VLOOKUP(AE42,'Survival Probability'!$A$3:$F$98,6)/(1+Main!$B$5)^(OptimumBenefits!AE42-OptimumBenefits!$A42))*(VLOOKUP(AE42,'Survival Probability'!$A$3:$F$98,3)/VLOOKUP($A42,'Survival Probability'!$A$3:$F$98,3)))</f>
        <v>45.993960742122788</v>
      </c>
      <c r="AI42" s="228">
        <f t="shared" si="9"/>
        <v>0</v>
      </c>
      <c r="AJ42" s="169">
        <f t="shared" si="126"/>
        <v>51</v>
      </c>
      <c r="AK42" s="395">
        <f>IF($B42&lt;=Main!$B$10,0,HLOOKUP(AJ42,ReplacementRates!$V$3:$AZ$56,ReplacementRates!$A43-3,1)*IF(Main!$B$29=0,Main!$B$32*$B42,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L42" s="337">
        <f ca="1">AK42*IF($B42=Salary!$B42,Salary!$J42,"")</f>
        <v>0</v>
      </c>
      <c r="AM42" s="338">
        <f ca="1">IF($B42&lt;Main!$B$10,0,(VLOOKUP(AJ42,'Survival Probability'!$A$3:$F$98,6)/(1+Main!$B$5)^(OptimumBenefits!AJ42-OptimumBenefits!$A42))*(VLOOKUP(AJ42,'Survival Probability'!$A$3:$F$98,3)/VLOOKUP($A42,'Survival Probability'!$A$3:$F$98,3)))</f>
        <v>42.658096758765161</v>
      </c>
      <c r="AN42" s="228">
        <f t="shared" si="11"/>
        <v>0</v>
      </c>
      <c r="AO42" s="169">
        <f t="shared" si="126"/>
        <v>52</v>
      </c>
      <c r="AP42" s="395">
        <f>IF($B42&lt;=Main!$B$10,0,HLOOKUP(AO42,ReplacementRates!$V$3:$AZ$56,ReplacementRates!$A43-3,1)*IF(Main!$B$29=0,Main!$B$32*$B42,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Q42" s="337">
        <f ca="1">AP42*IF($B42=Salary!$B42,Salary!$J42,"")</f>
        <v>0</v>
      </c>
      <c r="AR42" s="338">
        <f ca="1">IF($B42&lt;Main!$B$10,0,(VLOOKUP(AO42,'Survival Probability'!$A$3:$F$98,6)/(1+Main!$B$5)^(OptimumBenefits!AO42-OptimumBenefits!$A42))*(VLOOKUP(AO42,'Survival Probability'!$A$3:$F$98,3)/VLOOKUP($A42,'Survival Probability'!$A$3:$F$98,3)))</f>
        <v>39.545285604899448</v>
      </c>
      <c r="AS42" s="228">
        <f t="shared" si="13"/>
        <v>0</v>
      </c>
      <c r="AT42" s="169">
        <f t="shared" si="126"/>
        <v>53</v>
      </c>
      <c r="AU42" s="395">
        <f>IF($B42&lt;=Main!$B$10,0,HLOOKUP(AT42,ReplacementRates!$V$3:$AZ$56,ReplacementRates!$A43-3,1)*IF(Main!$B$29=0,Main!$B$32*$B42,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V42" s="337">
        <f ca="1">AU42*IF($B42=Salary!$B42,Salary!$J42,"")</f>
        <v>0</v>
      </c>
      <c r="AW42" s="338">
        <f ca="1">IF($B42&lt;Main!$B$10,0,(VLOOKUP(AT42,'Survival Probability'!$A$3:$F$98,6)/(1+Main!$B$5)^(OptimumBenefits!AT42-OptimumBenefits!$A42))*(VLOOKUP(AT42,'Survival Probability'!$A$3:$F$98,3)/VLOOKUP($A42,'Survival Probability'!$A$3:$F$98,3)))</f>
        <v>36.640886860630879</v>
      </c>
      <c r="AX42" s="228">
        <f t="shared" si="15"/>
        <v>0</v>
      </c>
      <c r="AY42" s="169">
        <f t="shared" si="126"/>
        <v>54</v>
      </c>
      <c r="AZ42" s="395">
        <f>IF($B42&lt;=Main!$B$10,0,HLOOKUP(AY42,ReplacementRates!$V$3:$AZ$56,ReplacementRates!$A43-3,1)*IF(Main!$B$29=0,Main!$B$32*$B42,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A42" s="337">
        <f ca="1">AZ42*IF($B42=Salary!$B42,Salary!$J42,"")</f>
        <v>0</v>
      </c>
      <c r="BB42" s="338">
        <f ca="1">IF($B42&lt;Main!$B$10,0,(VLOOKUP(AY42,'Survival Probability'!$A$3:$F$98,6)/(1+Main!$B$5)^(OptimumBenefits!AY42-OptimumBenefits!$A42))*(VLOOKUP(AY42,'Survival Probability'!$A$3:$F$98,3)/VLOOKUP($A42,'Survival Probability'!$A$3:$F$98,3)))</f>
        <v>33.931236113812105</v>
      </c>
      <c r="BC42" s="228">
        <f t="shared" si="17"/>
        <v>0</v>
      </c>
      <c r="BD42" s="169">
        <f t="shared" si="126"/>
        <v>55</v>
      </c>
      <c r="BE42" s="395">
        <f>IF($B42&lt;=Main!$B$10,0,HLOOKUP(BD42,ReplacementRates!$V$3:$AZ$56,ReplacementRates!$A43-3,1)*IF(Main!$B$29=0,Main!$B$32*$B42,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F42" s="337">
        <f ca="1">BE42*IF($B42=Salary!$B42,Salary!$J42,"")</f>
        <v>0</v>
      </c>
      <c r="BG42" s="338">
        <f ca="1">IF($B42&lt;Main!$B$10,0,(VLOOKUP(BD42,'Survival Probability'!$A$3:$F$98,6)/(1+Main!$B$5)^(OptimumBenefits!BD42-OptimumBenefits!$A42))*(VLOOKUP(BD42,'Survival Probability'!$A$3:$F$98,3)/VLOOKUP($A42,'Survival Probability'!$A$3:$F$98,3)))</f>
        <v>31.403575346860425</v>
      </c>
      <c r="BH42" s="228">
        <f t="shared" si="19"/>
        <v>0</v>
      </c>
      <c r="BI42" s="169">
        <f t="shared" si="126"/>
        <v>56</v>
      </c>
      <c r="BJ42" s="395">
        <f>IF($B42&lt;=Main!$B$10,0,HLOOKUP(BI42,ReplacementRates!$V$3:$AZ$56,ReplacementRates!$A43-3,1)*IF(Main!$B$29=0,Main!$B$32*$B42,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K42" s="337">
        <f ca="1">BJ42*IF($B42=Salary!$B42,Salary!$J42,"")</f>
        <v>0</v>
      </c>
      <c r="BL42" s="338">
        <f ca="1">IF($B42&lt;Main!$B$10,0,(VLOOKUP(BI42,'Survival Probability'!$A$3:$F$98,6)/(1+Main!$B$5)^(OptimumBenefits!BI42-OptimumBenefits!$A42))*(VLOOKUP(BI42,'Survival Probability'!$A$3:$F$98,3)/VLOOKUP($A42,'Survival Probability'!$A$3:$F$98,3)))</f>
        <v>29.046001017374362</v>
      </c>
      <c r="BM42" s="228">
        <f t="shared" si="21"/>
        <v>0</v>
      </c>
      <c r="BN42" s="169">
        <f t="shared" si="126"/>
        <v>57</v>
      </c>
      <c r="BO42" s="395">
        <f>IF($B42&lt;=Main!$B$10,0,HLOOKUP(BN42,ReplacementRates!$V$3:$AZ$56,ReplacementRates!$A43-3,1)*IF(Main!$B$29=0,Main!$B$32*$B42,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P42" s="337">
        <f ca="1">BO42*IF($B42=Salary!$B42,Salary!$J42,"")</f>
        <v>0</v>
      </c>
      <c r="BQ42" s="338">
        <f ca="1">IF($B42&lt;Main!$B$10,0,(VLOOKUP(BN42,'Survival Probability'!$A$3:$F$98,6)/(1+Main!$B$5)^(OptimumBenefits!BN42-OptimumBenefits!$A42))*(VLOOKUP(BN42,'Survival Probability'!$A$3:$F$98,3)/VLOOKUP($A42,'Survival Probability'!$A$3:$F$98,3)))</f>
        <v>26.847392181416009</v>
      </c>
      <c r="BR42" s="228">
        <f t="shared" si="23"/>
        <v>0</v>
      </c>
      <c r="BS42" s="169">
        <f t="shared" si="126"/>
        <v>58</v>
      </c>
      <c r="BT42" s="395">
        <f>IF($B42&lt;=Main!$B$10,0,HLOOKUP(BS42,ReplacementRates!$V$3:$AZ$56,ReplacementRates!$A43-3,1)*IF(Main!$B$29=0,Main!$B$32*$B42,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U42" s="337">
        <f ca="1">BT42*IF($B42=Salary!$B42,Salary!$J42,"")</f>
        <v>0</v>
      </c>
      <c r="BV42" s="338">
        <f ca="1">IF($B42&lt;Main!$B$10,0,(VLOOKUP(BS42,'Survival Probability'!$A$3:$F$98,6)/(1+Main!$B$5)^(OptimumBenefits!BS42-OptimumBenefits!$A42))*(VLOOKUP(BS42,'Survival Probability'!$A$3:$F$98,3)/VLOOKUP($A42,'Survival Probability'!$A$3:$F$98,3)))</f>
        <v>24.797360233145429</v>
      </c>
      <c r="BW42" s="228">
        <f t="shared" si="25"/>
        <v>0</v>
      </c>
      <c r="BX42" s="169">
        <f t="shared" si="126"/>
        <v>59</v>
      </c>
      <c r="BY42" s="395">
        <f>IF($B42&lt;=Main!$B$10,0,HLOOKUP(BX42,ReplacementRates!$V$3:$AZ$56,ReplacementRates!$A43-3,1)*IF(Main!$B$29=0,Main!$B$32*$B42,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Z42" s="337">
        <f ca="1">BY42*IF($B42=Salary!$B42,Salary!$J42,"")</f>
        <v>0</v>
      </c>
      <c r="CA42" s="338">
        <f ca="1">IF($B42&lt;Main!$B$10,0,(VLOOKUP(BX42,'Survival Probability'!$A$3:$F$98,6)/(1+Main!$B$5)^(OptimumBenefits!BX42-OptimumBenefits!$A42))*(VLOOKUP(BX42,'Survival Probability'!$A$3:$F$98,3)/VLOOKUP($A42,'Survival Probability'!$A$3:$F$98,3)))</f>
        <v>22.886187095060247</v>
      </c>
      <c r="CB42" s="228">
        <f t="shared" si="27"/>
        <v>0</v>
      </c>
      <c r="CC42" s="169">
        <f t="shared" si="127"/>
        <v>60</v>
      </c>
      <c r="CD42" s="395">
        <f>IF($B42&lt;=Main!$B$10,0,HLOOKUP(CC42,ReplacementRates!$V$3:$AZ$56,ReplacementRates!$A43-3,1)*IF(Main!$B$29=0,Main!$B$32*$B42,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E42" s="337">
        <f ca="1">CD42*IF($B42=Salary!$B42,Salary!$J42,"")</f>
        <v>196847.90374161402</v>
      </c>
      <c r="CF42" s="338">
        <f ca="1">IF($B42&lt;Main!$B$10,0,(VLOOKUP(CC42,'Survival Probability'!$A$3:$F$98,6)/(1+Main!$B$5)^(OptimumBenefits!CC42-OptimumBenefits!$A42))*(VLOOKUP(CC42,'Survival Probability'!$A$3:$F$98,3)/VLOOKUP($A42,'Survival Probability'!$A$3:$F$98,3)))</f>
        <v>21.104784736174594</v>
      </c>
      <c r="CG42" s="228">
        <f t="shared" si="29"/>
        <v>0</v>
      </c>
      <c r="CH42" s="169">
        <f t="shared" si="127"/>
        <v>61</v>
      </c>
      <c r="CI42" s="395">
        <f>IF($B42&lt;=Main!$B$10,0,HLOOKUP(CH42,ReplacementRates!$V$3:$AZ$56,ReplacementRates!$A43-3,1)*IF(Main!$B$29=0,Main!$B$32*$B42,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J42" s="337">
        <f ca="1">CI42*IF($B42=Salary!$B42,Salary!$J42,"")</f>
        <v>196847.90374161402</v>
      </c>
      <c r="CK42" s="338">
        <f ca="1">IF($B42&lt;Main!$B$10,0,(VLOOKUP(CH42,'Survival Probability'!$A$3:$F$98,6)/(1+Main!$B$5)^(OptimumBenefits!CH42-OptimumBenefits!$A42))*(VLOOKUP(CH42,'Survival Probability'!$A$3:$F$98,3)/VLOOKUP($A42,'Survival Probability'!$A$3:$F$98,3)))</f>
        <v>19.444671217625487</v>
      </c>
      <c r="CL42" s="228">
        <f t="shared" si="31"/>
        <v>0</v>
      </c>
      <c r="CM42" s="169">
        <f t="shared" si="127"/>
        <v>62</v>
      </c>
      <c r="CN42" s="395">
        <f>IF($B42&lt;=Main!$B$10,0,HLOOKUP(CM42,ReplacementRates!$V$3:$AZ$56,ReplacementRates!$A43-3,1)*IF(Main!$B$29=0,Main!$B$32*$B42,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O42" s="337">
        <f ca="1">CN42*IF($B42=Salary!$B42,Salary!$J42,"")</f>
        <v>196847.90374161402</v>
      </c>
      <c r="CP42" s="338">
        <f ca="1">IF($B42&lt;Main!$B$10,0,(VLOOKUP(CM42,'Survival Probability'!$A$3:$F$98,6)/(1+Main!$B$5)^(OptimumBenefits!CM42-OptimumBenefits!$A42))*(VLOOKUP(CM42,'Survival Probability'!$A$3:$F$98,3)/VLOOKUP($A42,'Survival Probability'!$A$3:$F$98,3)))</f>
        <v>17.89919160575646</v>
      </c>
      <c r="CQ42" s="228">
        <f t="shared" si="33"/>
        <v>0</v>
      </c>
      <c r="CR42" s="169">
        <f t="shared" si="127"/>
        <v>63</v>
      </c>
      <c r="CS42" s="395">
        <f>IF($B42&lt;=Main!$B$10,0,HLOOKUP(CR42,ReplacementRates!$V$3:$AZ$56,ReplacementRates!$A43-3,1)*IF(Main!$B$29=0,Main!$B$32*$B42,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T42" s="337">
        <f ca="1">CS42*IF($B42=Salary!$B42,Salary!$J42,"")</f>
        <v>196847.90374161402</v>
      </c>
      <c r="CU42" s="338">
        <f ca="1">IF($B42&lt;Main!$B$10,0,(VLOOKUP(CR42,'Survival Probability'!$A$3:$F$98,6)/(1+Main!$B$5)^(OptimumBenefits!CR42-OptimumBenefits!$A42))*(VLOOKUP(CR42,'Survival Probability'!$A$3:$F$98,3)/VLOOKUP($A42,'Survival Probability'!$A$3:$F$98,3)))</f>
        <v>16.460788510811387</v>
      </c>
      <c r="CV42" s="228">
        <f t="shared" si="35"/>
        <v>0</v>
      </c>
      <c r="CW42" s="169">
        <f t="shared" si="127"/>
        <v>64</v>
      </c>
      <c r="CX42" s="395">
        <f>IF($B42&lt;=Main!$B$10,0,HLOOKUP(CW42,ReplacementRates!$V$3:$AZ$56,ReplacementRates!$A43-3,1)*IF(Main!$B$29=0,Main!$B$32*$B42,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Y42" s="337">
        <f ca="1">CX42*IF($B42=Salary!$B42,Salary!$J42,"")</f>
        <v>196847.90374161402</v>
      </c>
      <c r="CZ42" s="338">
        <f ca="1">IF($B42&lt;Main!$B$10,0,(VLOOKUP(CW42,'Survival Probability'!$A$3:$F$98,6)/(1+Main!$B$5)^(OptimumBenefits!CW42-OptimumBenefits!$A42))*(VLOOKUP(CW42,'Survival Probability'!$A$3:$F$98,3)/VLOOKUP($A42,'Survival Probability'!$A$3:$F$98,3)))</f>
        <v>15.122397338078194</v>
      </c>
      <c r="DA42" s="228">
        <f t="shared" si="37"/>
        <v>0</v>
      </c>
      <c r="DB42" s="169">
        <f t="shared" si="127"/>
        <v>65</v>
      </c>
      <c r="DC42" s="395">
        <f>IF($B42&lt;=Main!$B$10,0,HLOOKUP(DB42,ReplacementRates!$V$3:$AZ$56,ReplacementRates!$A43-3,1)*IF(Main!$B$29=0,Main!$B$32*$B42,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D42" s="337">
        <f ca="1">DC42*IF($B42=Salary!$B42,Salary!$J42,"")</f>
        <v>196847.90374161402</v>
      </c>
      <c r="DE42" s="338">
        <f ca="1">IF($B42&lt;Main!$B$10,0,(VLOOKUP(DB42,'Survival Probability'!$A$3:$F$98,6)/(1+Main!$B$5)^(OptimumBenefits!DB42-OptimumBenefits!$A42))*(VLOOKUP(DB42,'Survival Probability'!$A$3:$F$98,3)/VLOOKUP($A42,'Survival Probability'!$A$3:$F$98,3)))</f>
        <v>13.877415964072643</v>
      </c>
      <c r="DF42" s="228">
        <f t="shared" si="39"/>
        <v>0</v>
      </c>
      <c r="DG42" s="169">
        <f t="shared" si="127"/>
        <v>66</v>
      </c>
      <c r="DH42" s="395">
        <f>IF($B42&lt;=Main!$B$10,0,HLOOKUP(DG42,ReplacementRates!$V$3:$AZ$56,ReplacementRates!$A43-3,1)*IF(Main!$B$29=0,Main!$B$32*$B42,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I42" s="337">
        <f ca="1">DH42*IF($B42=Salary!$B42,Salary!$J42,"")</f>
        <v>196847.90374161402</v>
      </c>
      <c r="DJ42" s="338">
        <f ca="1">IF($B42&lt;Main!$B$10,0,(VLOOKUP(DG42,'Survival Probability'!$A$3:$F$98,6)/(1+Main!$B$5)^(OptimumBenefits!DG42-OptimumBenefits!$A42))*(VLOOKUP(DG42,'Survival Probability'!$A$3:$F$98,3)/VLOOKUP($A42,'Survival Probability'!$A$3:$F$98,3)))</f>
        <v>12.719697185452693</v>
      </c>
      <c r="DK42" s="228">
        <f t="shared" si="41"/>
        <v>0</v>
      </c>
      <c r="DL42" s="169">
        <f t="shared" si="127"/>
        <v>67</v>
      </c>
      <c r="DM42" s="395">
        <f>IF($B42&lt;=Main!$B$10,0,HLOOKUP(DL42,ReplacementRates!$V$3:$AZ$56,ReplacementRates!$A43-3,1)*IF(Main!$B$29=0,Main!$B$32*$B42,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N42" s="337">
        <f ca="1">DM42*IF($B42=Salary!$B42,Salary!$J42,"")</f>
        <v>196847.90374161402</v>
      </c>
      <c r="DO42" s="338">
        <f ca="1">IF($B42&lt;Main!$B$10,0,(VLOOKUP(DL42,'Survival Probability'!$A$3:$F$98,6)/(1+Main!$B$5)^(OptimumBenefits!DL42-OptimumBenefits!$A42))*(VLOOKUP(DL42,'Survival Probability'!$A$3:$F$98,3)/VLOOKUP($A42,'Survival Probability'!$A$3:$F$98,3)))</f>
        <v>11.643503115031232</v>
      </c>
      <c r="DP42" s="228">
        <f t="shared" ca="1" si="43"/>
        <v>2291999.1804028507</v>
      </c>
      <c r="DQ42" s="169">
        <f t="shared" si="127"/>
        <v>68</v>
      </c>
      <c r="DR42" s="395">
        <f>IF($B42&lt;=Main!$B$10,0,HLOOKUP(DQ42,ReplacementRates!$V$3:$AZ$56,ReplacementRates!$A43-3,1)*IF(Main!$B$29=0,Main!$B$32*$B42,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S42" s="337">
        <f ca="1">DR42*IF($B42=Salary!$B42,Salary!$J42,"")</f>
        <v>196847.90374161402</v>
      </c>
      <c r="DT42" s="338">
        <f ca="1">IF($B42&lt;Main!$B$10,0,(VLOOKUP(DQ42,'Survival Probability'!$A$3:$F$98,6)/(1+Main!$B$5)^(OptimumBenefits!DQ42-OptimumBenefits!$A42))*(VLOOKUP(DQ42,'Survival Probability'!$A$3:$F$98,3)/VLOOKUP($A42,'Survival Probability'!$A$3:$F$98,3)))</f>
        <v>10.643503115031232</v>
      </c>
      <c r="DU42" s="228">
        <f t="shared" ca="1" si="45"/>
        <v>2095151.2766612368</v>
      </c>
      <c r="DV42" s="169">
        <f t="shared" si="127"/>
        <v>69</v>
      </c>
      <c r="DW42" s="395">
        <f>IF($B42&lt;=Main!$B$10,0,HLOOKUP(DV42,ReplacementRates!$V$3:$AZ$56,ReplacementRates!$A43-3,1)*IF(Main!$B$29=0,Main!$B$32*$B42,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X42" s="337">
        <f ca="1">DW42*IF($B42=Salary!$B42,Salary!$J42,"")</f>
        <v>196847.90374161402</v>
      </c>
      <c r="DY42" s="338">
        <f ca="1">IF($B42&lt;Main!$B$10,0,(VLOOKUP(DV42,'Survival Probability'!$A$3:$F$98,6)/(1+Main!$B$5)^(OptimumBenefits!DV42-OptimumBenefits!$A42))*(VLOOKUP(DV42,'Survival Probability'!$A$3:$F$98,3)/VLOOKUP($A42,'Survival Probability'!$A$3:$F$98,3)))</f>
        <v>9.7147364992112806</v>
      </c>
      <c r="DZ42" s="228">
        <f t="shared" ca="1" si="47"/>
        <v>1912325.5152718865</v>
      </c>
      <c r="EA42" s="169">
        <f t="shared" si="127"/>
        <v>70</v>
      </c>
      <c r="EB42" s="395">
        <f>IF($B42&lt;=Main!$B$10,0,HLOOKUP(EA42,ReplacementRates!$V$3:$AZ$56,ReplacementRates!$A43-3,1)*IF(Main!$B$29=0,Main!$B$32*$B42,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C42" s="337">
        <f ca="1">EB42*IF($B42=Salary!$B42,Salary!$J42,"")</f>
        <v>196847.90374161402</v>
      </c>
      <c r="ED42" s="338">
        <f ca="1">IF($B42&lt;Main!$B$10,0,(VLOOKUP(EA42,'Survival Probability'!$A$3:$F$98,6)/(1+Main!$B$5)^(OptimumBenefits!EA42-OptimumBenefits!$A42))*(VLOOKUP(EA42,'Survival Probability'!$A$3:$F$98,3)/VLOOKUP($A42,'Survival Probability'!$A$3:$F$98,3)))</f>
        <v>8.8525913741213351</v>
      </c>
      <c r="EE42" s="228">
        <f t="shared" ca="1" si="49"/>
        <v>1742614.0546768792</v>
      </c>
      <c r="EF42" s="169">
        <f t="shared" si="127"/>
        <v>71</v>
      </c>
      <c r="EG42" s="395">
        <f>IF($B42&lt;=Main!$B$10,0,HLOOKUP(EF42,ReplacementRates!$V$3:$AZ$56,ReplacementRates!$A43-3,1)*IF(Main!$B$29=0,Main!$B$32*$B42,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H42" s="337">
        <f ca="1">EG42*IF($B42=Salary!$B42,Salary!$J42,"")</f>
        <v>196847.90374161402</v>
      </c>
      <c r="EI42" s="338">
        <f ca="1">IF($B42&lt;Main!$B$10,0,(VLOOKUP(EF42,'Survival Probability'!$A$3:$F$98,6)/(1+Main!$B$5)^(OptimumBenefits!EF42-OptimumBenefits!$A42))*(VLOOKUP(EF42,'Survival Probability'!$A$3:$F$98,3)/VLOOKUP($A42,'Survival Probability'!$A$3:$F$98,3)))</f>
        <v>8.0527828724958308</v>
      </c>
      <c r="EJ42" s="228">
        <f t="shared" ca="1" si="51"/>
        <v>1585173.4277371773</v>
      </c>
      <c r="EK42" s="169">
        <f t="shared" si="127"/>
        <v>72</v>
      </c>
      <c r="EL42" s="395">
        <f>IF($B42&lt;=Main!$B$10,0,HLOOKUP(EK42,ReplacementRates!$V$3:$AZ$56,ReplacementRates!$A43-3,1)*IF(Main!$B$29=0,Main!$B$32*$B42,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M42" s="337">
        <f ca="1">EL42*IF($B42=Salary!$B42,Salary!$J42,"")</f>
        <v>196847.90374161402</v>
      </c>
      <c r="EN42" s="338">
        <f ca="1">IF($B42&lt;Main!$B$10,0,(VLOOKUP(EK42,'Survival Probability'!$A$3:$F$98,6)/(1+Main!$B$5)^(OptimumBenefits!EK42-OptimumBenefits!$A42))*(VLOOKUP(EK42,'Survival Probability'!$A$3:$F$98,3)/VLOOKUP($A42,'Survival Probability'!$A$3:$F$98,3)))</f>
        <v>7.3113193775155132</v>
      </c>
      <c r="EO42" s="228">
        <f t="shared" ca="1" si="53"/>
        <v>1439217.893049371</v>
      </c>
      <c r="EP42" s="169">
        <f t="shared" si="128"/>
        <v>73</v>
      </c>
      <c r="EQ42" s="395">
        <f>IF($B42&lt;=Main!$B$10,0,HLOOKUP(EP42,ReplacementRates!$V$3:$AZ$56,ReplacementRates!$A43-3,1)*IF(Main!$B$29=0,Main!$B$32*$B42,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R42" s="337">
        <f ca="1">EQ42*IF($B42=Salary!$B42,Salary!$J42,"")</f>
        <v>196847.90374161402</v>
      </c>
      <c r="ES42" s="338">
        <f ca="1">IF($B42&lt;Main!$B$10,0,(VLOOKUP(EP42,'Survival Probability'!$A$3:$F$98,6)/(1+Main!$B$5)^(OptimumBenefits!EP42-OptimumBenefits!$A42))*(VLOOKUP(EP42,'Survival Probability'!$A$3:$F$98,3)/VLOOKUP($A42,'Survival Probability'!$A$3:$F$98,3)))</f>
        <v>6.6244962277175423</v>
      </c>
      <c r="ET42" s="228">
        <f t="shared" ca="1" si="55"/>
        <v>1304018.1957704281</v>
      </c>
      <c r="EU42" s="169">
        <f t="shared" si="128"/>
        <v>74</v>
      </c>
      <c r="EV42" s="395">
        <f>IF($B42&lt;=Main!$B$10,0,HLOOKUP(EU42,ReplacementRates!$V$3:$AZ$56,ReplacementRates!$A43-3,1)*IF(Main!$B$29=0,Main!$B$32*$B42,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W42" s="337">
        <f ca="1">EV42*IF($B42=Salary!$B42,Salary!$J42,"")</f>
        <v>196847.90374161402</v>
      </c>
      <c r="EX42" s="338">
        <f ca="1">IF($B42&lt;Main!$B$10,0,(VLOOKUP(EU42,'Survival Probability'!$A$3:$F$98,6)/(1+Main!$B$5)^(OptimumBenefits!EU42-OptimumBenefits!$A42))*(VLOOKUP(EU42,'Survival Probability'!$A$3:$F$98,3)/VLOOKUP($A42,'Survival Probability'!$A$3:$F$98,3)))</f>
        <v>5.9888582105930377</v>
      </c>
      <c r="EY42" s="228">
        <f t="shared" ca="1" si="57"/>
        <v>1178894.184560993</v>
      </c>
      <c r="EZ42" s="169">
        <f t="shared" si="128"/>
        <v>75</v>
      </c>
      <c r="FA42" s="395">
        <f>IF($B42&lt;=Main!$B$10,0,HLOOKUP(EZ42,ReplacementRates!$V$3:$AZ$56,ReplacementRates!$A43-3,1)*IF(Main!$B$29=0,Main!$B$32*$B42,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B42" s="337">
        <f ca="1">FA42*IF($B42=Salary!$B42,Salary!$J42,"")</f>
        <v>196847.90374161402</v>
      </c>
      <c r="FC42" s="338">
        <f ca="1">IF($B42&lt;Main!$B$10,0,(VLOOKUP(EZ42,'Survival Probability'!$A$3:$F$98,6)/(1+Main!$B$5)^(OptimumBenefits!EZ42-OptimumBenefits!$A42))*(VLOOKUP(EZ42,'Survival Probability'!$A$3:$F$98,3)/VLOOKUP($A42,'Survival Probability'!$A$3:$F$98,3)))</f>
        <v>5.4011932500961555</v>
      </c>
      <c r="FD42" s="228">
        <f t="shared" ca="1" si="59"/>
        <v>1063213.5689847835</v>
      </c>
      <c r="FE42" s="169">
        <f t="shared" si="128"/>
        <v>76</v>
      </c>
      <c r="FF42" s="395">
        <f>IF($B42&lt;=Main!$B$10,0,HLOOKUP(FE42,ReplacementRates!$V$3:$AZ$56,ReplacementRates!$A43-3,1)*IF(Main!$B$29=0,Main!$B$32*$B42,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G42" s="337">
        <f ca="1">FF42*IF($B42=Salary!$B42,Salary!$J42,"")</f>
        <v>196847.90374161402</v>
      </c>
      <c r="FH42" s="338">
        <f ca="1">IF($B42&lt;Main!$B$10,0,(VLOOKUP(FE42,'Survival Probability'!$A$3:$F$98,6)/(1+Main!$B$5)^(OptimumBenefits!FE42-OptimumBenefits!$A42))*(VLOOKUP(FE42,'Survival Probability'!$A$3:$F$98,3)/VLOOKUP($A42,'Survival Probability'!$A$3:$F$98,3)))</f>
        <v>4.8585174100209576</v>
      </c>
      <c r="FI42" s="228">
        <f t="shared" ca="1" si="61"/>
        <v>956388.96745476127</v>
      </c>
      <c r="FJ42" s="169">
        <f t="shared" si="128"/>
        <v>77</v>
      </c>
      <c r="FK42" s="395">
        <f>IF($B42&lt;=Main!$B$10,0,HLOOKUP(FJ42,ReplacementRates!$V$3:$AZ$56,ReplacementRates!$A43-3,1)*IF(Main!$B$29=0,Main!$B$32*$B42,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L42" s="337">
        <f ca="1">FK42*IF($B42=Salary!$B42,Salary!$J42,"")</f>
        <v>196847.90374161402</v>
      </c>
      <c r="FM42" s="338">
        <f ca="1">IF($B42&lt;Main!$B$10,0,(VLOOKUP(FJ42,'Survival Probability'!$A$3:$F$98,6)/(1+Main!$B$5)^(OptimumBenefits!FJ42-OptimumBenefits!$A42))*(VLOOKUP(FJ42,'Survival Probability'!$A$3:$F$98,3)/VLOOKUP($A42,'Survival Probability'!$A$3:$F$98,3)))</f>
        <v>4.3580347016876839</v>
      </c>
      <c r="FN42" s="228">
        <f t="shared" ca="1" si="63"/>
        <v>857869.99546043074</v>
      </c>
      <c r="FO42" s="169">
        <f t="shared" si="128"/>
        <v>78</v>
      </c>
      <c r="FP42" s="395">
        <f>IF($B42&lt;=Main!$B$10,0,HLOOKUP(FO42,ReplacementRates!$V$3:$AZ$56,ReplacementRates!$A43-3,1)*IF(Main!$B$29=0,Main!$B$32*$B42,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Q42" s="337">
        <f ca="1">FP42*IF($B42=Salary!$B42,Salary!$J42,"")</f>
        <v>196847.90374161402</v>
      </c>
      <c r="FR42" s="338">
        <f ca="1">IF($B42&lt;Main!$B$10,0,(VLOOKUP(FO42,'Survival Probability'!$A$3:$F$98,6)/(1+Main!$B$5)^(OptimumBenefits!FO42-OptimumBenefits!$A42))*(VLOOKUP(FO42,'Survival Probability'!$A$3:$F$98,3)/VLOOKUP($A42,'Survival Probability'!$A$3:$F$98,3)))</f>
        <v>3.8971383620924893</v>
      </c>
      <c r="FS42" s="228">
        <f t="shared" ca="1" si="65"/>
        <v>767143.51716893364</v>
      </c>
      <c r="FT42" s="169">
        <f t="shared" si="128"/>
        <v>79</v>
      </c>
      <c r="FU42" s="395">
        <f>IF($B42&lt;=Main!$B$10,0,HLOOKUP(FT42,ReplacementRates!$V$3:$AZ$56,ReplacementRates!$A43-3,1)*IF(Main!$B$29=0,Main!$B$32*$B42,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V42" s="337">
        <f ca="1">FU42*IF($B42=Salary!$B42,Salary!$J42,"")</f>
        <v>196847.90374161402</v>
      </c>
      <c r="FW42" s="338">
        <f ca="1">IF($B42&lt;Main!$B$10,0,(VLOOKUP(FT42,'Survival Probability'!$A$3:$F$98,6)/(1+Main!$B$5)^(OptimumBenefits!FT42-OptimumBenefits!$A42))*(VLOOKUP(FT42,'Survival Probability'!$A$3:$F$98,3)/VLOOKUP($A42,'Survival Probability'!$A$3:$F$98,3)))</f>
        <v>3.4733985435047092</v>
      </c>
      <c r="FX42" s="228">
        <f t="shared" ca="1" si="67"/>
        <v>683731.22214807733</v>
      </c>
      <c r="FY42" s="169">
        <f t="shared" si="128"/>
        <v>80</v>
      </c>
      <c r="FZ42" s="395">
        <f>IF($B42&lt;=Main!$B$10,0,HLOOKUP(FY42,ReplacementRates!$V$3:$AZ$56,ReplacementRates!$A43-3,1)*IF(Main!$B$29=0,Main!$B$32*$B42,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A42" s="337">
        <f ca="1">FZ42*IF($B42=Salary!$B42,Salary!$J42,"")</f>
        <v>196847.90374161402</v>
      </c>
      <c r="GB42" s="338">
        <f ca="1">IF($B42&lt;Main!$B$10,0,(VLOOKUP(FY42,'Survival Probability'!$A$3:$F$98,6)/(1+Main!$B$5)^(OptimumBenefits!FY42-OptimumBenefits!$A42))*(VLOOKUP(FY42,'Survival Probability'!$A$3:$F$98,3)/VLOOKUP($A42,'Survival Probability'!$A$3:$F$98,3)))</f>
        <v>3.084565068130845</v>
      </c>
      <c r="GC42" s="228">
        <f t="shared" ca="1" si="69"/>
        <v>607190.16761616571</v>
      </c>
      <c r="GD42" s="169">
        <f t="shared" si="128"/>
        <v>81</v>
      </c>
      <c r="GE42" s="395">
        <f>IF($B42&lt;=Main!$B$10,0,HLOOKUP(GD42,ReplacementRates!$V$3:$AZ$56,ReplacementRates!$A43-3,1)*IF(Main!$B$29=0,Main!$B$32*$B42,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F42" s="337">
        <f ca="1">GE42*IF($B42=Salary!$B42,Salary!$J42,"")</f>
        <v>196847.90374161402</v>
      </c>
      <c r="GG42" s="338">
        <f ca="1">IF($B42&lt;Main!$B$10,0,(VLOOKUP(GD42,'Survival Probability'!$A$3:$F$98,6)/(1+Main!$B$5)^(OptimumBenefits!GD42-OptimumBenefits!$A42))*(VLOOKUP(GD42,'Survival Probability'!$A$3:$F$98,3)/VLOOKUP($A42,'Survival Probability'!$A$3:$F$98,3)))</f>
        <v>2.7285195261794897</v>
      </c>
      <c r="GH42" s="228">
        <f t="shared" ca="1" si="71"/>
        <v>537103.34904649446</v>
      </c>
      <c r="GI42" s="169">
        <f t="shared" si="128"/>
        <v>82</v>
      </c>
      <c r="GJ42" s="395">
        <f>IF($B42&lt;=Main!$B$10,0,HLOOKUP(GI42,ReplacementRates!$V$3:$AZ$56,ReplacementRates!$A43-3,1)*IF(Main!$B$29=0,Main!$B$32*$B42,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K42" s="337">
        <f ca="1">GJ42*IF($B42=Salary!$B42,Salary!$J42,"")</f>
        <v>196847.90374161402</v>
      </c>
      <c r="GL42" s="338">
        <f ca="1">IF($B42&lt;Main!$B$10,0,(VLOOKUP(GI42,'Survival Probability'!$A$3:$F$98,6)/(1+Main!$B$5)^(OptimumBenefits!GI42-OptimumBenefits!$A42))*(VLOOKUP(GI42,'Survival Probability'!$A$3:$F$98,3)/VLOOKUP($A42,'Survival Probability'!$A$3:$F$98,3)))</f>
        <v>2.4032719651672743</v>
      </c>
      <c r="GM42" s="228">
        <f t="shared" ca="1" si="73"/>
        <v>473079.04846416716</v>
      </c>
      <c r="GN42" s="384"/>
      <c r="GO42" s="384"/>
      <c r="GP42" s="385"/>
      <c r="GQ42" s="386"/>
      <c r="GR42" s="387"/>
      <c r="GS42" s="384"/>
      <c r="GT42" s="384"/>
      <c r="GU42" s="385"/>
      <c r="GV42" s="386"/>
      <c r="GW42" s="387"/>
      <c r="GX42" s="384"/>
      <c r="GY42" s="384"/>
      <c r="GZ42" s="385"/>
      <c r="HA42" s="386"/>
      <c r="HB42" s="387"/>
      <c r="HC42" s="384"/>
      <c r="HD42" s="384"/>
      <c r="HE42" s="385"/>
      <c r="HF42" s="386"/>
      <c r="HG42" s="387"/>
      <c r="HH42" s="384"/>
      <c r="HI42" s="384"/>
      <c r="HJ42" s="385"/>
      <c r="HK42" s="386"/>
      <c r="HL42" s="387"/>
      <c r="HM42" s="384"/>
      <c r="HN42" s="384"/>
      <c r="HO42" s="385"/>
      <c r="HP42" s="386"/>
      <c r="HQ42" s="387"/>
      <c r="HR42" s="384"/>
      <c r="HS42" s="384"/>
      <c r="HT42" s="385"/>
      <c r="HU42" s="386"/>
      <c r="HV42" s="387"/>
      <c r="HW42" s="384"/>
      <c r="HX42" s="384"/>
      <c r="HY42" s="385"/>
      <c r="HZ42" s="386"/>
      <c r="IA42" s="387"/>
      <c r="IB42" s="384"/>
      <c r="IC42" s="384"/>
      <c r="ID42" s="385"/>
      <c r="IE42" s="386"/>
      <c r="IF42" s="387"/>
      <c r="IG42" s="384"/>
      <c r="IH42" s="384"/>
      <c r="II42" s="385"/>
      <c r="IJ42" s="386"/>
      <c r="IK42" s="387"/>
      <c r="IL42" s="384"/>
      <c r="IM42" s="384"/>
      <c r="IN42" s="385"/>
      <c r="IO42" s="386"/>
      <c r="IP42" s="387"/>
      <c r="IQ42" s="384"/>
      <c r="IR42" s="384"/>
      <c r="IS42" s="385"/>
      <c r="IT42" s="386"/>
      <c r="IU42" s="387"/>
      <c r="IV42" s="384"/>
      <c r="IW42" s="384"/>
      <c r="IX42" s="385"/>
      <c r="IY42" s="386"/>
      <c r="IZ42" s="387"/>
      <c r="JA42" s="384"/>
      <c r="JB42" s="384"/>
      <c r="JC42" s="385"/>
      <c r="JD42" s="386"/>
      <c r="JE42" s="387"/>
      <c r="JF42" s="384"/>
      <c r="JG42" s="384"/>
      <c r="JH42" s="385"/>
      <c r="JI42" s="386"/>
      <c r="JJ42" s="387"/>
      <c r="JK42" s="384"/>
      <c r="JL42" s="384"/>
      <c r="JM42" s="385"/>
      <c r="JN42" s="386"/>
      <c r="JO42" s="387"/>
      <c r="JP42" s="384"/>
      <c r="JQ42" s="384"/>
      <c r="JR42" s="385"/>
      <c r="JS42" s="386"/>
      <c r="JT42" s="387"/>
      <c r="JU42" s="384"/>
      <c r="JV42" s="384"/>
      <c r="JW42" s="385"/>
      <c r="JX42" s="386"/>
      <c r="JY42" s="387"/>
      <c r="JZ42" s="384"/>
      <c r="KA42" s="384"/>
      <c r="KB42" s="385"/>
      <c r="KC42" s="386"/>
      <c r="KD42" s="387"/>
      <c r="KE42" s="384"/>
      <c r="KF42" s="384"/>
      <c r="KG42" s="385"/>
      <c r="KH42" s="386"/>
      <c r="KI42" s="387"/>
    </row>
    <row r="43" spans="1:295">
      <c r="A43" s="172">
        <f t="shared" si="112"/>
        <v>68</v>
      </c>
      <c r="B43" s="172">
        <v>41</v>
      </c>
      <c r="C43" s="383">
        <f t="shared" ca="1" si="125"/>
        <v>68</v>
      </c>
      <c r="D43" s="425">
        <f t="shared" ca="1" si="115"/>
        <v>2404728.1877688128</v>
      </c>
      <c r="E43" s="217">
        <v>1444426.3169914978</v>
      </c>
      <c r="F43" s="169">
        <f t="shared" si="113"/>
        <v>45</v>
      </c>
      <c r="G43" s="395">
        <f>IF($B43&lt;=Main!$B$10,0,HLOOKUP(F43,ReplacementRates!$V$3:$AZ$56,ReplacementRates!$A44-3,1)*IF(Main!$B$29=0,Main!$B$32*$B43,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H43" s="337">
        <f ca="1">G43*IF($B43=Salary!$B43,Salary!$J43,"")</f>
        <v>0</v>
      </c>
      <c r="I43" s="338">
        <f ca="1">IF($B43&lt;Main!$B$10,0,(VLOOKUP(F43,'Survival Probability'!$A$3:$F$98,6)/(1+Main!$B$5)^(OptimumBenefits!F43-OptimumBenefits!$A43))*(VLOOKUP(F43,'Survival Probability'!$A$3:$F$98,3)/VLOOKUP($A43,'Survival Probability'!$A$3:$F$98,3)))</f>
        <v>71.675005068685294</v>
      </c>
      <c r="J43" s="228">
        <f t="shared" si="129"/>
        <v>0</v>
      </c>
      <c r="K43" s="169">
        <f t="shared" si="114"/>
        <v>46</v>
      </c>
      <c r="L43" s="395">
        <f>IF($B43&lt;=Main!$B$10,0,HLOOKUP(K43,ReplacementRates!$V$3:$AZ$56,ReplacementRates!$A44-3,1)*IF(Main!$B$29=0,Main!$B$32*$B43,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M43" s="337">
        <f ca="1">L43*IF($B43=Salary!$B43,Salary!$J43,"")</f>
        <v>0</v>
      </c>
      <c r="N43" s="338">
        <f ca="1">IF($B43&lt;Main!$B$10,0,(VLOOKUP(K43,'Survival Probability'!$A$3:$F$98,6)/(1+Main!$B$5)^(OptimumBenefits!K43-OptimumBenefits!$A43))*(VLOOKUP(K43,'Survival Probability'!$A$3:$F$98,3)/VLOOKUP($A43,'Survival Probability'!$A$3:$F$98,3)))</f>
        <v>66.618868552657403</v>
      </c>
      <c r="O43" s="228">
        <f t="shared" si="130"/>
        <v>0</v>
      </c>
      <c r="P43" s="169">
        <f t="shared" si="126"/>
        <v>47</v>
      </c>
      <c r="Q43" s="395">
        <f>IF($B43&lt;=Main!$B$10,0,HLOOKUP(P43,ReplacementRates!$V$3:$AZ$56,ReplacementRates!$A44-3,1)*IF(Main!$B$29=0,Main!$B$32*$B43,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R43" s="337">
        <f ca="1">Q43*IF($B43=Salary!$B43,Salary!$J43,"")</f>
        <v>0</v>
      </c>
      <c r="S43" s="338">
        <f ca="1">IF($B43&lt;Main!$B$10,0,(VLOOKUP(P43,'Survival Probability'!$A$3:$F$98,6)/(1+Main!$B$5)^(OptimumBenefits!P43-OptimumBenefits!$A43))*(VLOOKUP(P43,'Survival Probability'!$A$3:$F$98,3)/VLOOKUP($A43,'Survival Probability'!$A$3:$F$98,3)))</f>
        <v>61.896667018553885</v>
      </c>
      <c r="T43" s="228">
        <f t="shared" si="3"/>
        <v>0</v>
      </c>
      <c r="U43" s="169">
        <f t="shared" si="126"/>
        <v>48</v>
      </c>
      <c r="V43" s="395">
        <f>IF($B43&lt;=Main!$B$10,0,HLOOKUP(U43,ReplacementRates!$V$3:$AZ$56,ReplacementRates!$A44-3,1)*IF(Main!$B$29=0,Main!$B$32*$B43,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W43" s="337">
        <f ca="1">V43*IF($B43=Salary!$B43,Salary!$J43,"")</f>
        <v>0</v>
      </c>
      <c r="X43" s="338">
        <f ca="1">IF($B43&lt;Main!$B$10,0,(VLOOKUP(U43,'Survival Probability'!$A$3:$F$98,6)/(1+Main!$B$5)^(OptimumBenefits!U43-OptimumBenefits!$A43))*(VLOOKUP(U43,'Survival Probability'!$A$3:$F$98,3)/VLOOKUP($A43,'Survival Probability'!$A$3:$F$98,3)))</f>
        <v>57.486477176105758</v>
      </c>
      <c r="Y43" s="228">
        <f t="shared" si="5"/>
        <v>0</v>
      </c>
      <c r="Z43" s="169">
        <f t="shared" si="126"/>
        <v>49</v>
      </c>
      <c r="AA43" s="395">
        <f>IF($B43&lt;=Main!$B$10,0,HLOOKUP(Z43,ReplacementRates!$V$3:$AZ$56,ReplacementRates!$A44-3,1)*IF(Main!$B$29=0,Main!$B$32*$B43,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B43" s="337">
        <f ca="1">AA43*IF($B43=Salary!$B43,Salary!$J43,"")</f>
        <v>0</v>
      </c>
      <c r="AC43" s="338">
        <f ca="1">IF($B43&lt;Main!$B$10,0,(VLOOKUP(Z43,'Survival Probability'!$A$3:$F$98,6)/(1+Main!$B$5)^(OptimumBenefits!Z43-OptimumBenefits!$A43))*(VLOOKUP(Z43,'Survival Probability'!$A$3:$F$98,3)/VLOOKUP($A43,'Survival Probability'!$A$3:$F$98,3)))</f>
        <v>53.367810451281564</v>
      </c>
      <c r="AD43" s="228">
        <f t="shared" si="7"/>
        <v>0</v>
      </c>
      <c r="AE43" s="169">
        <f t="shared" si="126"/>
        <v>50</v>
      </c>
      <c r="AF43" s="395">
        <f>IF($B43&lt;=Main!$B$10,0,HLOOKUP(AE43,ReplacementRates!$V$3:$AZ$56,ReplacementRates!$A44-3,1)*IF(Main!$B$29=0,Main!$B$32*$B43,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G43" s="337">
        <f ca="1">AF43*IF($B43=Salary!$B43,Salary!$J43,"")</f>
        <v>0</v>
      </c>
      <c r="AH43" s="338">
        <f ca="1">IF($B43&lt;Main!$B$10,0,(VLOOKUP(AE43,'Survival Probability'!$A$3:$F$98,6)/(1+Main!$B$5)^(OptimumBenefits!AE43-OptimumBenefits!$A43))*(VLOOKUP(AE43,'Survival Probability'!$A$3:$F$98,3)/VLOOKUP($A43,'Survival Probability'!$A$3:$F$98,3)))</f>
        <v>49.521548211030016</v>
      </c>
      <c r="AI43" s="228">
        <f t="shared" si="9"/>
        <v>0</v>
      </c>
      <c r="AJ43" s="169">
        <f t="shared" si="126"/>
        <v>51</v>
      </c>
      <c r="AK43" s="395">
        <f>IF($B43&lt;=Main!$B$10,0,HLOOKUP(AJ43,ReplacementRates!$V$3:$AZ$56,ReplacementRates!$A44-3,1)*IF(Main!$B$29=0,Main!$B$32*$B43,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L43" s="337">
        <f ca="1">AK43*IF($B43=Salary!$B43,Salary!$J43,"")</f>
        <v>0</v>
      </c>
      <c r="AM43" s="338">
        <f ca="1">IF($B43&lt;Main!$B$10,0,(VLOOKUP(AJ43,'Survival Probability'!$A$3:$F$98,6)/(1+Main!$B$5)^(OptimumBenefits!AJ43-OptimumBenefits!$A43))*(VLOOKUP(AJ43,'Survival Probability'!$A$3:$F$98,3)/VLOOKUP($A43,'Survival Probability'!$A$3:$F$98,3)))</f>
        <v>45.929834290076236</v>
      </c>
      <c r="AN43" s="228">
        <f t="shared" si="11"/>
        <v>0</v>
      </c>
      <c r="AO43" s="169">
        <f t="shared" si="126"/>
        <v>52</v>
      </c>
      <c r="AP43" s="395">
        <f>IF($B43&lt;=Main!$B$10,0,HLOOKUP(AO43,ReplacementRates!$V$3:$AZ$56,ReplacementRates!$A44-3,1)*IF(Main!$B$29=0,Main!$B$32*$B43,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Q43" s="337">
        <f ca="1">AP43*IF($B43=Salary!$B43,Salary!$J43,"")</f>
        <v>0</v>
      </c>
      <c r="AR43" s="338">
        <f ca="1">IF($B43&lt;Main!$B$10,0,(VLOOKUP(AO43,'Survival Probability'!$A$3:$F$98,6)/(1+Main!$B$5)^(OptimumBenefits!AO43-OptimumBenefits!$A43))*(VLOOKUP(AO43,'Survival Probability'!$A$3:$F$98,3)/VLOOKUP($A43,'Survival Probability'!$A$3:$F$98,3)))</f>
        <v>42.578280626492386</v>
      </c>
      <c r="AS43" s="228">
        <f t="shared" si="13"/>
        <v>0</v>
      </c>
      <c r="AT43" s="169">
        <f t="shared" si="126"/>
        <v>53</v>
      </c>
      <c r="AU43" s="395">
        <f>IF($B43&lt;=Main!$B$10,0,HLOOKUP(AT43,ReplacementRates!$V$3:$AZ$56,ReplacementRates!$A44-3,1)*IF(Main!$B$29=0,Main!$B$32*$B43,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V43" s="337">
        <f ca="1">AU43*IF($B43=Salary!$B43,Salary!$J43,"")</f>
        <v>0</v>
      </c>
      <c r="AW43" s="338">
        <f ca="1">IF($B43&lt;Main!$B$10,0,(VLOOKUP(AT43,'Survival Probability'!$A$3:$F$98,6)/(1+Main!$B$5)^(OptimumBenefits!AT43-OptimumBenefits!$A43))*(VLOOKUP(AT43,'Survival Probability'!$A$3:$F$98,3)/VLOOKUP($A43,'Survival Probability'!$A$3:$F$98,3)))</f>
        <v>39.451123927708117</v>
      </c>
      <c r="AX43" s="228">
        <f t="shared" si="15"/>
        <v>0</v>
      </c>
      <c r="AY43" s="169">
        <f t="shared" si="126"/>
        <v>54</v>
      </c>
      <c r="AZ43" s="395">
        <f>IF($B43&lt;=Main!$B$10,0,HLOOKUP(AY43,ReplacementRates!$V$3:$AZ$56,ReplacementRates!$A44-3,1)*IF(Main!$B$29=0,Main!$B$32*$B43,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A43" s="337">
        <f ca="1">AZ43*IF($B43=Salary!$B43,Salary!$J43,"")</f>
        <v>0</v>
      </c>
      <c r="BB43" s="338">
        <f ca="1">IF($B43&lt;Main!$B$10,0,(VLOOKUP(AY43,'Survival Probability'!$A$3:$F$98,6)/(1+Main!$B$5)^(OptimumBenefits!AY43-OptimumBenefits!$A43))*(VLOOKUP(AY43,'Survival Probability'!$A$3:$F$98,3)/VLOOKUP($A43,'Survival Probability'!$A$3:$F$98,3)))</f>
        <v>36.533651765526002</v>
      </c>
      <c r="BC43" s="228">
        <f t="shared" si="17"/>
        <v>0</v>
      </c>
      <c r="BD43" s="169">
        <f t="shared" si="126"/>
        <v>55</v>
      </c>
      <c r="BE43" s="395">
        <f>IF($B43&lt;=Main!$B$10,0,HLOOKUP(BD43,ReplacementRates!$V$3:$AZ$56,ReplacementRates!$A44-3,1)*IF(Main!$B$29=0,Main!$B$32*$B43,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F43" s="337">
        <f ca="1">BE43*IF($B43=Salary!$B43,Salary!$J43,"")</f>
        <v>0</v>
      </c>
      <c r="BG43" s="338">
        <f ca="1">IF($B43&lt;Main!$B$10,0,(VLOOKUP(BD43,'Survival Probability'!$A$3:$F$98,6)/(1+Main!$B$5)^(OptimumBenefits!BD43-OptimumBenefits!$A43))*(VLOOKUP(BD43,'Survival Probability'!$A$3:$F$98,3)/VLOOKUP($A43,'Survival Probability'!$A$3:$F$98,3)))</f>
        <v>33.812127623833902</v>
      </c>
      <c r="BH43" s="228">
        <f t="shared" si="19"/>
        <v>0</v>
      </c>
      <c r="BI43" s="169">
        <f t="shared" si="126"/>
        <v>56</v>
      </c>
      <c r="BJ43" s="395">
        <f>IF($B43&lt;=Main!$B$10,0,HLOOKUP(BI43,ReplacementRates!$V$3:$AZ$56,ReplacementRates!$A44-3,1)*IF(Main!$B$29=0,Main!$B$32*$B43,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K43" s="337">
        <f ca="1">BJ43*IF($B43=Salary!$B43,Salary!$J43,"")</f>
        <v>0</v>
      </c>
      <c r="BL43" s="338">
        <f ca="1">IF($B43&lt;Main!$B$10,0,(VLOOKUP(BI43,'Survival Probability'!$A$3:$F$98,6)/(1+Main!$B$5)^(OptimumBenefits!BI43-OptimumBenefits!$A43))*(VLOOKUP(BI43,'Survival Probability'!$A$3:$F$98,3)/VLOOKUP($A43,'Survival Probability'!$A$3:$F$98,3)))</f>
        <v>31.273734997173086</v>
      </c>
      <c r="BM43" s="228">
        <f t="shared" si="21"/>
        <v>0</v>
      </c>
      <c r="BN43" s="169">
        <f t="shared" si="126"/>
        <v>57</v>
      </c>
      <c r="BO43" s="395">
        <f>IF($B43&lt;=Main!$B$10,0,HLOOKUP(BN43,ReplacementRates!$V$3:$AZ$56,ReplacementRates!$A44-3,1)*IF(Main!$B$29=0,Main!$B$32*$B43,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P43" s="337">
        <f ca="1">BO43*IF($B43=Salary!$B43,Salary!$J43,"")</f>
        <v>0</v>
      </c>
      <c r="BQ43" s="338">
        <f ca="1">IF($B43&lt;Main!$B$10,0,(VLOOKUP(BN43,'Survival Probability'!$A$3:$F$98,6)/(1+Main!$B$5)^(OptimumBenefits!BN43-OptimumBenefits!$A43))*(VLOOKUP(BN43,'Survival Probability'!$A$3:$F$98,3)/VLOOKUP($A43,'Survival Probability'!$A$3:$F$98,3)))</f>
        <v>28.906500001309968</v>
      </c>
      <c r="BR43" s="228">
        <f t="shared" si="23"/>
        <v>0</v>
      </c>
      <c r="BS43" s="169">
        <f t="shared" si="126"/>
        <v>58</v>
      </c>
      <c r="BT43" s="395">
        <f>IF($B43&lt;=Main!$B$10,0,HLOOKUP(BS43,ReplacementRates!$V$3:$AZ$56,ReplacementRates!$A44-3,1)*IF(Main!$B$29=0,Main!$B$32*$B43,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U43" s="337">
        <f ca="1">BT43*IF($B43=Salary!$B43,Salary!$J43,"")</f>
        <v>0</v>
      </c>
      <c r="BV43" s="338">
        <f ca="1">IF($B43&lt;Main!$B$10,0,(VLOOKUP(BS43,'Survival Probability'!$A$3:$F$98,6)/(1+Main!$B$5)^(OptimumBenefits!BS43-OptimumBenefits!$A43))*(VLOOKUP(BS43,'Survival Probability'!$A$3:$F$98,3)/VLOOKUP($A43,'Survival Probability'!$A$3:$F$98,3)))</f>
        <v>26.699237258063388</v>
      </c>
      <c r="BW43" s="228">
        <f t="shared" si="25"/>
        <v>0</v>
      </c>
      <c r="BX43" s="169">
        <f t="shared" si="126"/>
        <v>59</v>
      </c>
      <c r="BY43" s="395">
        <f>IF($B43&lt;=Main!$B$10,0,HLOOKUP(BX43,ReplacementRates!$V$3:$AZ$56,ReplacementRates!$A44-3,1)*IF(Main!$B$29=0,Main!$B$32*$B43,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Z43" s="337">
        <f ca="1">BY43*IF($B43=Salary!$B43,Salary!$J43,"")</f>
        <v>0</v>
      </c>
      <c r="CA43" s="338">
        <f ca="1">IF($B43&lt;Main!$B$10,0,(VLOOKUP(BX43,'Survival Probability'!$A$3:$F$98,6)/(1+Main!$B$5)^(OptimumBenefits!BX43-OptimumBenefits!$A43))*(VLOOKUP(BX43,'Survival Probability'!$A$3:$F$98,3)/VLOOKUP($A43,'Survival Probability'!$A$3:$F$98,3)))</f>
        <v>24.641483344936432</v>
      </c>
      <c r="CB43" s="228">
        <f t="shared" si="27"/>
        <v>0</v>
      </c>
      <c r="CC43" s="169">
        <f t="shared" si="127"/>
        <v>60</v>
      </c>
      <c r="CD43" s="395">
        <f>IF($B43&lt;=Main!$B$10,0,HLOOKUP(CC43,ReplacementRates!$V$3:$AZ$56,ReplacementRates!$A44-3,1)*IF(Main!$B$29=0,Main!$B$32*$B43,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E43" s="337">
        <f ca="1">CD43*IF($B43=Salary!$B43,Salary!$J43,"")</f>
        <v>209839.86538856057</v>
      </c>
      <c r="CF43" s="338">
        <f ca="1">IF($B43&lt;Main!$B$10,0,(VLOOKUP(CC43,'Survival Probability'!$A$3:$F$98,6)/(1+Main!$B$5)^(OptimumBenefits!CC43-OptimumBenefits!$A43))*(VLOOKUP(CC43,'Survival Probability'!$A$3:$F$98,3)/VLOOKUP($A43,'Survival Probability'!$A$3:$F$98,3)))</f>
        <v>22.723453208471021</v>
      </c>
      <c r="CG43" s="228">
        <f t="shared" si="29"/>
        <v>0</v>
      </c>
      <c r="CH43" s="169">
        <f t="shared" si="127"/>
        <v>61</v>
      </c>
      <c r="CI43" s="395">
        <f>IF($B43&lt;=Main!$B$10,0,HLOOKUP(CH43,ReplacementRates!$V$3:$AZ$56,ReplacementRates!$A44-3,1)*IF(Main!$B$29=0,Main!$B$32*$B43,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J43" s="337">
        <f ca="1">CI43*IF($B43=Salary!$B43,Salary!$J43,"")</f>
        <v>209839.86538856057</v>
      </c>
      <c r="CK43" s="338">
        <f ca="1">IF($B43&lt;Main!$B$10,0,(VLOOKUP(CH43,'Survival Probability'!$A$3:$F$98,6)/(1+Main!$B$5)^(OptimumBenefits!CH43-OptimumBenefits!$A43))*(VLOOKUP(CH43,'Survival Probability'!$A$3:$F$98,3)/VLOOKUP($A43,'Survival Probability'!$A$3:$F$98,3)))</f>
        <v>20.936014372630119</v>
      </c>
      <c r="CL43" s="228">
        <f t="shared" si="31"/>
        <v>0</v>
      </c>
      <c r="CM43" s="169">
        <f t="shared" si="127"/>
        <v>62</v>
      </c>
      <c r="CN43" s="395">
        <f>IF($B43&lt;=Main!$B$10,0,HLOOKUP(CM43,ReplacementRates!$V$3:$AZ$56,ReplacementRates!$A44-3,1)*IF(Main!$B$29=0,Main!$B$32*$B43,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O43" s="337">
        <f ca="1">CN43*IF($B43=Salary!$B43,Salary!$J43,"")</f>
        <v>209839.86538856057</v>
      </c>
      <c r="CP43" s="338">
        <f ca="1">IF($B43&lt;Main!$B$10,0,(VLOOKUP(CM43,'Survival Probability'!$A$3:$F$98,6)/(1+Main!$B$5)^(OptimumBenefits!CM43-OptimumBenefits!$A43))*(VLOOKUP(CM43,'Survival Probability'!$A$3:$F$98,3)/VLOOKUP($A43,'Survival Probability'!$A$3:$F$98,3)))</f>
        <v>19.272001491951126</v>
      </c>
      <c r="CQ43" s="228">
        <f t="shared" si="33"/>
        <v>0</v>
      </c>
      <c r="CR43" s="169">
        <f t="shared" si="127"/>
        <v>63</v>
      </c>
      <c r="CS43" s="395">
        <f>IF($B43&lt;=Main!$B$10,0,HLOOKUP(CR43,ReplacementRates!$V$3:$AZ$56,ReplacementRates!$A44-3,1)*IF(Main!$B$29=0,Main!$B$32*$B43,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T43" s="337">
        <f ca="1">CS43*IF($B43=Salary!$B43,Salary!$J43,"")</f>
        <v>209839.86538856057</v>
      </c>
      <c r="CU43" s="338">
        <f ca="1">IF($B43&lt;Main!$B$10,0,(VLOOKUP(CR43,'Survival Probability'!$A$3:$F$98,6)/(1+Main!$B$5)^(OptimumBenefits!CR43-OptimumBenefits!$A43))*(VLOOKUP(CR43,'Survival Probability'!$A$3:$F$98,3)/VLOOKUP($A43,'Survival Probability'!$A$3:$F$98,3)))</f>
        <v>17.72327754941881</v>
      </c>
      <c r="CV43" s="228">
        <f t="shared" si="35"/>
        <v>0</v>
      </c>
      <c r="CW43" s="169">
        <f t="shared" si="127"/>
        <v>64</v>
      </c>
      <c r="CX43" s="395">
        <f>IF($B43&lt;=Main!$B$10,0,HLOOKUP(CW43,ReplacementRates!$V$3:$AZ$56,ReplacementRates!$A44-3,1)*IF(Main!$B$29=0,Main!$B$32*$B43,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Y43" s="337">
        <f ca="1">CX43*IF($B43=Salary!$B43,Salary!$J43,"")</f>
        <v>209839.86538856057</v>
      </c>
      <c r="CZ43" s="338">
        <f ca="1">IF($B43&lt;Main!$B$10,0,(VLOOKUP(CW43,'Survival Probability'!$A$3:$F$98,6)/(1+Main!$B$5)^(OptimumBenefits!CW43-OptimumBenefits!$A43))*(VLOOKUP(CW43,'Survival Probability'!$A$3:$F$98,3)/VLOOKUP($A43,'Survival Probability'!$A$3:$F$98,3)))</f>
        <v>16.282236118841961</v>
      </c>
      <c r="DA43" s="228">
        <f t="shared" si="37"/>
        <v>0</v>
      </c>
      <c r="DB43" s="169">
        <f t="shared" si="127"/>
        <v>65</v>
      </c>
      <c r="DC43" s="395">
        <f>IF($B43&lt;=Main!$B$10,0,HLOOKUP(DB43,ReplacementRates!$V$3:$AZ$56,ReplacementRates!$A44-3,1)*IF(Main!$B$29=0,Main!$B$32*$B43,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D43" s="337">
        <f ca="1">DC43*IF($B43=Salary!$B43,Salary!$J43,"")</f>
        <v>209839.86538856057</v>
      </c>
      <c r="DE43" s="338">
        <f ca="1">IF($B43&lt;Main!$B$10,0,(VLOOKUP(DB43,'Survival Probability'!$A$3:$F$98,6)/(1+Main!$B$5)^(OptimumBenefits!DB43-OptimumBenefits!$A43))*(VLOOKUP(DB43,'Survival Probability'!$A$3:$F$98,3)/VLOOKUP($A43,'Survival Probability'!$A$3:$F$98,3)))</f>
        <v>14.941768715299004</v>
      </c>
      <c r="DF43" s="228">
        <f t="shared" si="39"/>
        <v>0</v>
      </c>
      <c r="DG43" s="169">
        <f t="shared" si="127"/>
        <v>66</v>
      </c>
      <c r="DH43" s="395">
        <f>IF($B43&lt;=Main!$B$10,0,HLOOKUP(DG43,ReplacementRates!$V$3:$AZ$56,ReplacementRates!$A44-3,1)*IF(Main!$B$29=0,Main!$B$32*$B43,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I43" s="337">
        <f ca="1">DH43*IF($B43=Salary!$B43,Salary!$J43,"")</f>
        <v>209839.86538856057</v>
      </c>
      <c r="DJ43" s="338">
        <f ca="1">IF($B43&lt;Main!$B$10,0,(VLOOKUP(DG43,'Survival Probability'!$A$3:$F$98,6)/(1+Main!$B$5)^(OptimumBenefits!DG43-OptimumBenefits!$A43))*(VLOOKUP(DG43,'Survival Probability'!$A$3:$F$98,3)/VLOOKUP($A43,'Survival Probability'!$A$3:$F$98,3)))</f>
        <v>13.695256664908527</v>
      </c>
      <c r="DK43" s="228">
        <f t="shared" si="41"/>
        <v>0</v>
      </c>
      <c r="DL43" s="169">
        <f t="shared" si="127"/>
        <v>67</v>
      </c>
      <c r="DM43" s="395">
        <f>IF($B43&lt;=Main!$B$10,0,HLOOKUP(DL43,ReplacementRates!$V$3:$AZ$56,ReplacementRates!$A44-3,1)*IF(Main!$B$29=0,Main!$B$32*$B43,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N43" s="337">
        <f ca="1">DM43*IF($B43=Salary!$B43,Salary!$J43,"")</f>
        <v>209839.86538856057</v>
      </c>
      <c r="DO43" s="338">
        <f ca="1">IF($B43&lt;Main!$B$10,0,(VLOOKUP(DL43,'Survival Probability'!$A$3:$F$98,6)/(1+Main!$B$5)^(OptimumBenefits!DL43-OptimumBenefits!$A43))*(VLOOKUP(DL43,'Survival Probability'!$A$3:$F$98,3)/VLOOKUP($A43,'Survival Probability'!$A$3:$F$98,3)))</f>
        <v>12.536522003164295</v>
      </c>
      <c r="DP43" s="228">
        <f t="shared" si="43"/>
        <v>0</v>
      </c>
      <c r="DQ43" s="169">
        <f t="shared" si="127"/>
        <v>68</v>
      </c>
      <c r="DR43" s="395">
        <f>IF($B43&lt;=Main!$B$10,0,HLOOKUP(DQ43,ReplacementRates!$V$3:$AZ$56,ReplacementRates!$A44-3,1)*IF(Main!$B$29=0,Main!$B$32*$B43,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S43" s="337">
        <f ca="1">DR43*IF($B43=Salary!$B43,Salary!$J43,"")</f>
        <v>209839.86538856057</v>
      </c>
      <c r="DT43" s="338">
        <f ca="1">IF($B43&lt;Main!$B$10,0,(VLOOKUP(DQ43,'Survival Probability'!$A$3:$F$98,6)/(1+Main!$B$5)^(OptimumBenefits!DQ43-OptimumBenefits!$A43))*(VLOOKUP(DQ43,'Survival Probability'!$A$3:$F$98,3)/VLOOKUP($A43,'Survival Probability'!$A$3:$F$98,3)))</f>
        <v>11.459825249677779</v>
      </c>
      <c r="DU43" s="228">
        <f t="shared" ca="1" si="45"/>
        <v>2404728.1877688128</v>
      </c>
      <c r="DV43" s="169">
        <f t="shared" si="127"/>
        <v>69</v>
      </c>
      <c r="DW43" s="395">
        <f>IF($B43&lt;=Main!$B$10,0,HLOOKUP(DV43,ReplacementRates!$V$3:$AZ$56,ReplacementRates!$A44-3,1)*IF(Main!$B$29=0,Main!$B$32*$B43,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X43" s="337">
        <f ca="1">DW43*IF($B43=Salary!$B43,Salary!$J43,"")</f>
        <v>209839.86538856057</v>
      </c>
      <c r="DY43" s="338">
        <f ca="1">IF($B43&lt;Main!$B$10,0,(VLOOKUP(DV43,'Survival Probability'!$A$3:$F$98,6)/(1+Main!$B$5)^(OptimumBenefits!DV43-OptimumBenefits!$A43))*(VLOOKUP(DV43,'Survival Probability'!$A$3:$F$98,3)/VLOOKUP($A43,'Survival Probability'!$A$3:$F$98,3)))</f>
        <v>10.459825249677776</v>
      </c>
      <c r="DZ43" s="228">
        <f t="shared" ca="1" si="47"/>
        <v>2194888.3223802513</v>
      </c>
      <c r="EA43" s="169">
        <f t="shared" si="127"/>
        <v>70</v>
      </c>
      <c r="EB43" s="395">
        <f>IF($B43&lt;=Main!$B$10,0,HLOOKUP(EA43,ReplacementRates!$V$3:$AZ$56,ReplacementRates!$A44-3,1)*IF(Main!$B$29=0,Main!$B$32*$B43,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C43" s="337">
        <f ca="1">EB43*IF($B43=Salary!$B43,Salary!$J43,"")</f>
        <v>209839.86538856057</v>
      </c>
      <c r="ED43" s="338">
        <f ca="1">IF($B43&lt;Main!$B$10,0,(VLOOKUP(EA43,'Survival Probability'!$A$3:$F$98,6)/(1+Main!$B$5)^(OptimumBenefits!EA43-OptimumBenefits!$A43))*(VLOOKUP(EA43,'Survival Probability'!$A$3:$F$98,3)/VLOOKUP($A43,'Survival Probability'!$A$3:$F$98,3)))</f>
        <v>9.5315563924592031</v>
      </c>
      <c r="EE43" s="228">
        <f t="shared" ca="1" si="49"/>
        <v>2000100.5103371132</v>
      </c>
      <c r="EF43" s="169">
        <f t="shared" si="127"/>
        <v>71</v>
      </c>
      <c r="EG43" s="395">
        <f>IF($B43&lt;=Main!$B$10,0,HLOOKUP(EF43,ReplacementRates!$V$3:$AZ$56,ReplacementRates!$A44-3,1)*IF(Main!$B$29=0,Main!$B$32*$B43,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H43" s="337">
        <f ca="1">EG43*IF($B43=Salary!$B43,Salary!$J43,"")</f>
        <v>209839.86538856057</v>
      </c>
      <c r="EI43" s="338">
        <f ca="1">IF($B43&lt;Main!$B$10,0,(VLOOKUP(EF43,'Survival Probability'!$A$3:$F$98,6)/(1+Main!$B$5)^(OptimumBenefits!EF43-OptimumBenefits!$A43))*(VLOOKUP(EF43,'Survival Probability'!$A$3:$F$98,3)/VLOOKUP($A43,'Survival Probability'!$A$3:$F$98,3)))</f>
        <v>8.6704051753481046</v>
      </c>
      <c r="EJ43" s="228">
        <f t="shared" ca="1" si="51"/>
        <v>1819396.6548593252</v>
      </c>
      <c r="EK43" s="169">
        <f t="shared" si="127"/>
        <v>72</v>
      </c>
      <c r="EL43" s="395">
        <f>IF($B43&lt;=Main!$B$10,0,HLOOKUP(EK43,ReplacementRates!$V$3:$AZ$56,ReplacementRates!$A44-3,1)*IF(Main!$B$29=0,Main!$B$32*$B43,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M43" s="337">
        <f ca="1">EL43*IF($B43=Salary!$B43,Salary!$J43,"")</f>
        <v>209839.86538856057</v>
      </c>
      <c r="EN43" s="338">
        <f ca="1">IF($B43&lt;Main!$B$10,0,(VLOOKUP(EK43,'Survival Probability'!$A$3:$F$98,6)/(1+Main!$B$5)^(OptimumBenefits!EK43-OptimumBenefits!$A43))*(VLOOKUP(EK43,'Survival Probability'!$A$3:$F$98,3)/VLOOKUP($A43,'Survival Probability'!$A$3:$F$98,3)))</f>
        <v>7.8720738374740291</v>
      </c>
      <c r="EO43" s="228">
        <f t="shared" ca="1" si="53"/>
        <v>1651874.9143843597</v>
      </c>
      <c r="EP43" s="169">
        <f t="shared" si="128"/>
        <v>73</v>
      </c>
      <c r="EQ43" s="395">
        <f>IF($B43&lt;=Main!$B$10,0,HLOOKUP(EP43,ReplacementRates!$V$3:$AZ$56,ReplacementRates!$A44-3,1)*IF(Main!$B$29=0,Main!$B$32*$B43,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R43" s="337">
        <f ca="1">EQ43*IF($B43=Salary!$B43,Salary!$J43,"")</f>
        <v>209839.86538856057</v>
      </c>
      <c r="ES43" s="338">
        <f ca="1">IF($B43&lt;Main!$B$10,0,(VLOOKUP(EP43,'Survival Probability'!$A$3:$F$98,6)/(1+Main!$B$5)^(OptimumBenefits!EP43-OptimumBenefits!$A43))*(VLOOKUP(EP43,'Survival Probability'!$A$3:$F$98,3)/VLOOKUP($A43,'Survival Probability'!$A$3:$F$98,3)))</f>
        <v>7.1325735818671676</v>
      </c>
      <c r="ET43" s="228">
        <f t="shared" ca="1" si="55"/>
        <v>1496698.2802930097</v>
      </c>
      <c r="EU43" s="169">
        <f t="shared" si="128"/>
        <v>74</v>
      </c>
      <c r="EV43" s="395">
        <f>IF($B43&lt;=Main!$B$10,0,HLOOKUP(EU43,ReplacementRates!$V$3:$AZ$56,ReplacementRates!$A44-3,1)*IF(Main!$B$29=0,Main!$B$32*$B43,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W43" s="337">
        <f ca="1">EV43*IF($B43=Salary!$B43,Salary!$J43,"")</f>
        <v>209839.86538856057</v>
      </c>
      <c r="EX43" s="338">
        <f ca="1">IF($B43&lt;Main!$B$10,0,(VLOOKUP(EU43,'Survival Probability'!$A$3:$F$98,6)/(1+Main!$B$5)^(OptimumBenefits!EU43-OptimumBenefits!$A43))*(VLOOKUP(EU43,'Survival Probability'!$A$3:$F$98,3)/VLOOKUP($A43,'Survival Probability'!$A$3:$F$98,3)))</f>
        <v>6.4481841924366057</v>
      </c>
      <c r="EY43" s="228">
        <f t="shared" ca="1" si="57"/>
        <v>1353086.1029415415</v>
      </c>
      <c r="EZ43" s="169">
        <f t="shared" si="128"/>
        <v>75</v>
      </c>
      <c r="FA43" s="395">
        <f>IF($B43&lt;=Main!$B$10,0,HLOOKUP(EZ43,ReplacementRates!$V$3:$AZ$56,ReplacementRates!$A44-3,1)*IF(Main!$B$29=0,Main!$B$32*$B43,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B43" s="337">
        <f ca="1">FA43*IF($B43=Salary!$B43,Salary!$J43,"")</f>
        <v>209839.86538856057</v>
      </c>
      <c r="FC43" s="338">
        <f ca="1">IF($B43&lt;Main!$B$10,0,(VLOOKUP(EZ43,'Survival Probability'!$A$3:$F$98,6)/(1+Main!$B$5)^(OptimumBenefits!EZ43-OptimumBenefits!$A43))*(VLOOKUP(EZ43,'Survival Probability'!$A$3:$F$98,3)/VLOOKUP($A43,'Survival Probability'!$A$3:$F$98,3)))</f>
        <v>5.8154472373318296</v>
      </c>
      <c r="FD43" s="228">
        <f t="shared" ca="1" si="59"/>
        <v>1220312.6654559877</v>
      </c>
      <c r="FE43" s="169">
        <f t="shared" si="128"/>
        <v>76</v>
      </c>
      <c r="FF43" s="395">
        <f>IF($B43&lt;=Main!$B$10,0,HLOOKUP(FE43,ReplacementRates!$V$3:$AZ$56,ReplacementRates!$A44-3,1)*IF(Main!$B$29=0,Main!$B$32*$B43,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G43" s="337">
        <f ca="1">FF43*IF($B43=Salary!$B43,Salary!$J43,"")</f>
        <v>209839.86538856057</v>
      </c>
      <c r="FH43" s="338">
        <f ca="1">IF($B43&lt;Main!$B$10,0,(VLOOKUP(FE43,'Survival Probability'!$A$3:$F$98,6)/(1+Main!$B$5)^(OptimumBenefits!FE43-OptimumBenefits!$A43))*(VLOOKUP(FE43,'Survival Probability'!$A$3:$F$98,3)/VLOOKUP($A43,'Survival Probability'!$A$3:$F$98,3)))</f>
        <v>5.2311499221272966</v>
      </c>
      <c r="FI43" s="228">
        <f t="shared" ca="1" si="61"/>
        <v>1097703.795486571</v>
      </c>
      <c r="FJ43" s="169">
        <f t="shared" si="128"/>
        <v>77</v>
      </c>
      <c r="FK43" s="395">
        <f>IF($B43&lt;=Main!$B$10,0,HLOOKUP(FJ43,ReplacementRates!$V$3:$AZ$56,ReplacementRates!$A44-3,1)*IF(Main!$B$29=0,Main!$B$32*$B43,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L43" s="337">
        <f ca="1">FK43*IF($B43=Salary!$B43,Salary!$J43,"")</f>
        <v>209839.86538856057</v>
      </c>
      <c r="FM43" s="338">
        <f ca="1">IF($B43&lt;Main!$B$10,0,(VLOOKUP(FJ43,'Survival Probability'!$A$3:$F$98,6)/(1+Main!$B$5)^(OptimumBenefits!FJ43-OptimumBenefits!$A43))*(VLOOKUP(FJ43,'Survival Probability'!$A$3:$F$98,3)/VLOOKUP($A43,'Survival Probability'!$A$3:$F$98,3)))</f>
        <v>4.6922818148887178</v>
      </c>
      <c r="FN43" s="228">
        <f t="shared" ca="1" si="63"/>
        <v>984627.78440143925</v>
      </c>
      <c r="FO43" s="169">
        <f t="shared" si="128"/>
        <v>78</v>
      </c>
      <c r="FP43" s="395">
        <f>IF($B43&lt;=Main!$B$10,0,HLOOKUP(FO43,ReplacementRates!$V$3:$AZ$56,ReplacementRates!$A44-3,1)*IF(Main!$B$29=0,Main!$B$32*$B43,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Q43" s="337">
        <f ca="1">FP43*IF($B43=Salary!$B43,Salary!$J43,"")</f>
        <v>209839.86538856057</v>
      </c>
      <c r="FR43" s="338">
        <f ca="1">IF($B43&lt;Main!$B$10,0,(VLOOKUP(FO43,'Survival Probability'!$A$3:$F$98,6)/(1+Main!$B$5)^(OptimumBenefits!FO43-OptimumBenefits!$A43))*(VLOOKUP(FO43,'Survival Probability'!$A$3:$F$98,3)/VLOOKUP($A43,'Survival Probability'!$A$3:$F$98,3)))</f>
        <v>4.1960362223527525</v>
      </c>
      <c r="FS43" s="228">
        <f t="shared" ca="1" si="65"/>
        <v>880495.67606402584</v>
      </c>
      <c r="FT43" s="169">
        <f t="shared" si="128"/>
        <v>79</v>
      </c>
      <c r="FU43" s="395">
        <f>IF($B43&lt;=Main!$B$10,0,HLOOKUP(FT43,ReplacementRates!$V$3:$AZ$56,ReplacementRates!$A44-3,1)*IF(Main!$B$29=0,Main!$B$32*$B43,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V43" s="337">
        <f ca="1">FU43*IF($B43=Salary!$B43,Salary!$J43,"")</f>
        <v>209839.86538856057</v>
      </c>
      <c r="FW43" s="338">
        <f ca="1">IF($B43&lt;Main!$B$10,0,(VLOOKUP(FT43,'Survival Probability'!$A$3:$F$98,6)/(1+Main!$B$5)^(OptimumBenefits!FT43-OptimumBenefits!$A43))*(VLOOKUP(FT43,'Survival Probability'!$A$3:$F$98,3)/VLOOKUP($A43,'Survival Probability'!$A$3:$F$98,3)))</f>
        <v>3.7397969353563223</v>
      </c>
      <c r="FX43" s="228">
        <f t="shared" ca="1" si="67"/>
        <v>784758.48549572204</v>
      </c>
      <c r="FY43" s="169">
        <f t="shared" si="128"/>
        <v>80</v>
      </c>
      <c r="FZ43" s="395">
        <f>IF($B43&lt;=Main!$B$10,0,HLOOKUP(FY43,ReplacementRates!$V$3:$AZ$56,ReplacementRates!$A44-3,1)*IF(Main!$B$29=0,Main!$B$32*$B43,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A43" s="337">
        <f ca="1">FZ43*IF($B43=Salary!$B43,Salary!$J43,"")</f>
        <v>209839.86538856057</v>
      </c>
      <c r="GB43" s="338">
        <f ca="1">IF($B43&lt;Main!$B$10,0,(VLOOKUP(FY43,'Survival Probability'!$A$3:$F$98,6)/(1+Main!$B$5)^(OptimumBenefits!FY43-OptimumBenefits!$A43))*(VLOOKUP(FY43,'Survival Probability'!$A$3:$F$98,3)/VLOOKUP($A43,'Survival Probability'!$A$3:$F$98,3)))</f>
        <v>3.3211411947744032</v>
      </c>
      <c r="GC43" s="228">
        <f t="shared" ca="1" si="69"/>
        <v>696907.82124786405</v>
      </c>
      <c r="GD43" s="169">
        <f t="shared" si="128"/>
        <v>81</v>
      </c>
      <c r="GE43" s="395">
        <f>IF($B43&lt;=Main!$B$10,0,HLOOKUP(GD43,ReplacementRates!$V$3:$AZ$56,ReplacementRates!$A44-3,1)*IF(Main!$B$29=0,Main!$B$32*$B43,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F43" s="337">
        <f ca="1">GE43*IF($B43=Salary!$B43,Salary!$J43,"")</f>
        <v>209839.86538856057</v>
      </c>
      <c r="GG43" s="338">
        <f ca="1">IF($B43&lt;Main!$B$10,0,(VLOOKUP(GD43,'Survival Probability'!$A$3:$F$98,6)/(1+Main!$B$5)^(OptimumBenefits!GD43-OptimumBenefits!$A43))*(VLOOKUP(GD43,'Survival Probability'!$A$3:$F$98,3)/VLOOKUP($A43,'Survival Probability'!$A$3:$F$98,3)))</f>
        <v>2.9377881156620309</v>
      </c>
      <c r="GH43" s="228">
        <f t="shared" ca="1" si="71"/>
        <v>616465.06273063354</v>
      </c>
      <c r="GI43" s="169">
        <f t="shared" si="128"/>
        <v>82</v>
      </c>
      <c r="GJ43" s="395">
        <f>IF($B43&lt;=Main!$B$10,0,HLOOKUP(GI43,ReplacementRates!$V$3:$AZ$56,ReplacementRates!$A44-3,1)*IF(Main!$B$29=0,Main!$B$32*$B43,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K43" s="337">
        <f ca="1">GJ43*IF($B43=Salary!$B43,Salary!$J43,"")</f>
        <v>209839.86538856057</v>
      </c>
      <c r="GL43" s="338">
        <f ca="1">IF($B43&lt;Main!$B$10,0,(VLOOKUP(GI43,'Survival Probability'!$A$3:$F$98,6)/(1+Main!$B$5)^(OptimumBenefits!GI43-OptimumBenefits!$A43))*(VLOOKUP(GI43,'Survival Probability'!$A$3:$F$98,3)/VLOOKUP($A43,'Survival Probability'!$A$3:$F$98,3)))</f>
        <v>2.5875951226407707</v>
      </c>
      <c r="GM43" s="228">
        <f t="shared" ca="1" si="73"/>
        <v>542980.61221503525</v>
      </c>
      <c r="GN43" s="384"/>
      <c r="GO43" s="384"/>
      <c r="GP43" s="385"/>
      <c r="GQ43" s="386"/>
      <c r="GR43" s="387"/>
      <c r="GS43" s="384"/>
      <c r="GT43" s="384"/>
      <c r="GU43" s="385"/>
      <c r="GV43" s="386"/>
      <c r="GW43" s="387"/>
      <c r="GX43" s="384"/>
      <c r="GY43" s="384"/>
      <c r="GZ43" s="385"/>
      <c r="HA43" s="386"/>
      <c r="HB43" s="387"/>
      <c r="HC43" s="384"/>
      <c r="HD43" s="384"/>
      <c r="HE43" s="385"/>
      <c r="HF43" s="386"/>
      <c r="HG43" s="387"/>
      <c r="HH43" s="384"/>
      <c r="HI43" s="384"/>
      <c r="HJ43" s="385"/>
      <c r="HK43" s="386"/>
      <c r="HL43" s="387"/>
      <c r="HM43" s="384"/>
      <c r="HN43" s="384"/>
      <c r="HO43" s="385"/>
      <c r="HP43" s="386"/>
      <c r="HQ43" s="387"/>
      <c r="HR43" s="384"/>
      <c r="HS43" s="384"/>
      <c r="HT43" s="385"/>
      <c r="HU43" s="386"/>
      <c r="HV43" s="387"/>
      <c r="HW43" s="384"/>
      <c r="HX43" s="384"/>
      <c r="HY43" s="385"/>
      <c r="HZ43" s="386"/>
      <c r="IA43" s="387"/>
      <c r="IB43" s="384"/>
      <c r="IC43" s="384"/>
      <c r="ID43" s="385"/>
      <c r="IE43" s="386"/>
      <c r="IF43" s="387"/>
      <c r="IG43" s="384"/>
      <c r="IH43" s="384"/>
      <c r="II43" s="385"/>
      <c r="IJ43" s="386"/>
      <c r="IK43" s="387"/>
      <c r="IL43" s="384"/>
      <c r="IM43" s="384"/>
      <c r="IN43" s="385"/>
      <c r="IO43" s="386"/>
      <c r="IP43" s="387"/>
      <c r="IQ43" s="384"/>
      <c r="IR43" s="384"/>
      <c r="IS43" s="385"/>
      <c r="IT43" s="386"/>
      <c r="IU43" s="387"/>
      <c r="IV43" s="384"/>
      <c r="IW43" s="384"/>
      <c r="IX43" s="385"/>
      <c r="IY43" s="386"/>
      <c r="IZ43" s="387"/>
      <c r="JA43" s="384"/>
      <c r="JB43" s="384"/>
      <c r="JC43" s="385"/>
      <c r="JD43" s="386"/>
      <c r="JE43" s="387"/>
      <c r="JF43" s="384"/>
      <c r="JG43" s="384"/>
      <c r="JH43" s="385"/>
      <c r="JI43" s="386"/>
      <c r="JJ43" s="387"/>
      <c r="JK43" s="384"/>
      <c r="JL43" s="384"/>
      <c r="JM43" s="385"/>
      <c r="JN43" s="386"/>
      <c r="JO43" s="387"/>
      <c r="JP43" s="384"/>
      <c r="JQ43" s="384"/>
      <c r="JR43" s="385"/>
      <c r="JS43" s="386"/>
      <c r="JT43" s="387"/>
      <c r="JU43" s="384"/>
      <c r="JV43" s="384"/>
      <c r="JW43" s="385"/>
      <c r="JX43" s="386"/>
      <c r="JY43" s="387"/>
      <c r="JZ43" s="384"/>
      <c r="KA43" s="384"/>
      <c r="KB43" s="385"/>
      <c r="KC43" s="386"/>
      <c r="KD43" s="387"/>
      <c r="KE43" s="384"/>
      <c r="KF43" s="384"/>
      <c r="KG43" s="385"/>
      <c r="KH43" s="386"/>
      <c r="KI43" s="387"/>
    </row>
    <row r="44" spans="1:295">
      <c r="A44" s="172">
        <f t="shared" si="112"/>
        <v>69</v>
      </c>
      <c r="B44" s="172">
        <v>42</v>
      </c>
      <c r="C44" s="383">
        <f t="shared" ca="1" si="125"/>
        <v>69</v>
      </c>
      <c r="D44" s="425">
        <f t="shared" ca="1" si="115"/>
        <v>2519053.6697141174</v>
      </c>
      <c r="E44" s="217">
        <v>1498191.4496763288</v>
      </c>
      <c r="F44" s="169">
        <f t="shared" si="113"/>
        <v>45</v>
      </c>
      <c r="G44" s="395">
        <f>IF($B44&lt;=Main!$B$10,0,HLOOKUP(F44,ReplacementRates!$V$3:$AZ$56,ReplacementRates!$A45-3,1)*IF(Main!$B$29=0,Main!$B$32*$B44,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H44" s="337">
        <f ca="1">G44*IF($B44=Salary!$B44,Salary!$J44,"")</f>
        <v>0</v>
      </c>
      <c r="I44" s="338">
        <f ca="1">IF($B44&lt;Main!$B$10,0,(VLOOKUP(F44,'Survival Probability'!$A$3:$F$98,6)/(1+Main!$B$5)^(OptimumBenefits!F44-OptimumBenefits!$A44))*(VLOOKUP(F44,'Survival Probability'!$A$3:$F$98,3)/VLOOKUP($A44,'Survival Probability'!$A$3:$F$98,3)))</f>
        <v>77.213626754051603</v>
      </c>
      <c r="J44" s="228">
        <f t="shared" si="129"/>
        <v>0</v>
      </c>
      <c r="K44" s="169">
        <f t="shared" si="114"/>
        <v>46</v>
      </c>
      <c r="L44" s="395">
        <f>IF($B44&lt;=Main!$B$10,0,HLOOKUP(K44,ReplacementRates!$V$3:$AZ$56,ReplacementRates!$A45-3,1)*IF(Main!$B$29=0,Main!$B$32*$B44,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M44" s="337">
        <f ca="1">L44*IF($B44=Salary!$B44,Salary!$J44,"")</f>
        <v>0</v>
      </c>
      <c r="N44" s="338">
        <f ca="1">IF($B44&lt;Main!$B$10,0,(VLOOKUP(K44,'Survival Probability'!$A$3:$F$98,6)/(1+Main!$B$5)^(OptimumBenefits!K44-OptimumBenefits!$A44))*(VLOOKUP(K44,'Survival Probability'!$A$3:$F$98,3)/VLOOKUP($A44,'Survival Probability'!$A$3:$F$98,3)))</f>
        <v>71.766781826841751</v>
      </c>
      <c r="O44" s="228">
        <f t="shared" si="130"/>
        <v>0</v>
      </c>
      <c r="P44" s="169">
        <f t="shared" si="126"/>
        <v>47</v>
      </c>
      <c r="Q44" s="395">
        <f>IF($B44&lt;=Main!$B$10,0,HLOOKUP(P44,ReplacementRates!$V$3:$AZ$56,ReplacementRates!$A45-3,1)*IF(Main!$B$29=0,Main!$B$32*$B44,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R44" s="337">
        <f ca="1">Q44*IF($B44=Salary!$B44,Salary!$J44,"")</f>
        <v>0</v>
      </c>
      <c r="S44" s="338">
        <f ca="1">IF($B44&lt;Main!$B$10,0,(VLOOKUP(P44,'Survival Probability'!$A$3:$F$98,6)/(1+Main!$B$5)^(OptimumBenefits!P44-OptimumBenefits!$A44))*(VLOOKUP(P44,'Survival Probability'!$A$3:$F$98,3)/VLOOKUP($A44,'Survival Probability'!$A$3:$F$98,3)))</f>
        <v>66.679676407563846</v>
      </c>
      <c r="T44" s="228">
        <f t="shared" si="3"/>
        <v>0</v>
      </c>
      <c r="U44" s="169">
        <f t="shared" si="126"/>
        <v>48</v>
      </c>
      <c r="V44" s="395">
        <f>IF($B44&lt;=Main!$B$10,0,HLOOKUP(U44,ReplacementRates!$V$3:$AZ$56,ReplacementRates!$A45-3,1)*IF(Main!$B$29=0,Main!$B$32*$B44,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W44" s="337">
        <f ca="1">V44*IF($B44=Salary!$B44,Salary!$J44,"")</f>
        <v>0</v>
      </c>
      <c r="X44" s="338">
        <f ca="1">IF($B44&lt;Main!$B$10,0,(VLOOKUP(U44,'Survival Probability'!$A$3:$F$98,6)/(1+Main!$B$5)^(OptimumBenefits!U44-OptimumBenefits!$A44))*(VLOOKUP(U44,'Survival Probability'!$A$3:$F$98,3)/VLOOKUP($A44,'Survival Probability'!$A$3:$F$98,3)))</f>
        <v>61.928693103370478</v>
      </c>
      <c r="Y44" s="228">
        <f t="shared" si="5"/>
        <v>0</v>
      </c>
      <c r="Z44" s="169">
        <f t="shared" si="126"/>
        <v>49</v>
      </c>
      <c r="AA44" s="395">
        <f>IF($B44&lt;=Main!$B$10,0,HLOOKUP(Z44,ReplacementRates!$V$3:$AZ$56,ReplacementRates!$A45-3,1)*IF(Main!$B$29=0,Main!$B$32*$B44,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B44" s="337">
        <f ca="1">AA44*IF($B44=Salary!$B44,Salary!$J44,"")</f>
        <v>0</v>
      </c>
      <c r="AC44" s="338">
        <f ca="1">IF($B44&lt;Main!$B$10,0,(VLOOKUP(Z44,'Survival Probability'!$A$3:$F$98,6)/(1+Main!$B$5)^(OptimumBenefits!Z44-OptimumBenefits!$A44))*(VLOOKUP(Z44,'Survival Probability'!$A$3:$F$98,3)/VLOOKUP($A44,'Survival Probability'!$A$3:$F$98,3)))</f>
        <v>57.491760104061221</v>
      </c>
      <c r="AD44" s="228">
        <f t="shared" si="7"/>
        <v>0</v>
      </c>
      <c r="AE44" s="169">
        <f t="shared" si="126"/>
        <v>50</v>
      </c>
      <c r="AF44" s="395">
        <f>IF($B44&lt;=Main!$B$10,0,HLOOKUP(AE44,ReplacementRates!$V$3:$AZ$56,ReplacementRates!$A45-3,1)*IF(Main!$B$29=0,Main!$B$32*$B44,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G44" s="337">
        <f ca="1">AF44*IF($B44=Salary!$B44,Salary!$J44,"")</f>
        <v>0</v>
      </c>
      <c r="AH44" s="338">
        <f ca="1">IF($B44&lt;Main!$B$10,0,(VLOOKUP(AE44,'Survival Probability'!$A$3:$F$98,6)/(1+Main!$B$5)^(OptimumBenefits!AE44-OptimumBenefits!$A44))*(VLOOKUP(AE44,'Survival Probability'!$A$3:$F$98,3)/VLOOKUP($A44,'Survival Probability'!$A$3:$F$98,3)))</f>
        <v>53.348281401375544</v>
      </c>
      <c r="AI44" s="228">
        <f t="shared" si="9"/>
        <v>0</v>
      </c>
      <c r="AJ44" s="169">
        <f t="shared" si="126"/>
        <v>51</v>
      </c>
      <c r="AK44" s="395">
        <f>IF($B44&lt;=Main!$B$10,0,HLOOKUP(AJ44,ReplacementRates!$V$3:$AZ$56,ReplacementRates!$A45-3,1)*IF(Main!$B$29=0,Main!$B$32*$B44,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L44" s="337">
        <f ca="1">AK44*IF($B44=Salary!$B44,Salary!$J44,"")</f>
        <v>0</v>
      </c>
      <c r="AM44" s="338">
        <f ca="1">IF($B44&lt;Main!$B$10,0,(VLOOKUP(AJ44,'Survival Probability'!$A$3:$F$98,6)/(1+Main!$B$5)^(OptimumBenefits!AJ44-OptimumBenefits!$A44))*(VLOOKUP(AJ44,'Survival Probability'!$A$3:$F$98,3)/VLOOKUP($A44,'Survival Probability'!$A$3:$F$98,3)))</f>
        <v>49.479021010893632</v>
      </c>
      <c r="AN44" s="228">
        <f t="shared" si="11"/>
        <v>0</v>
      </c>
      <c r="AO44" s="169">
        <f t="shared" si="126"/>
        <v>52</v>
      </c>
      <c r="AP44" s="395">
        <f>IF($B44&lt;=Main!$B$10,0,HLOOKUP(AO44,ReplacementRates!$V$3:$AZ$56,ReplacementRates!$A45-3,1)*IF(Main!$B$29=0,Main!$B$32*$B44,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Q44" s="337">
        <f ca="1">AP44*IF($B44=Salary!$B44,Salary!$J44,"")</f>
        <v>0</v>
      </c>
      <c r="AR44" s="338">
        <f ca="1">IF($B44&lt;Main!$B$10,0,(VLOOKUP(AO44,'Survival Probability'!$A$3:$F$98,6)/(1+Main!$B$5)^(OptimumBenefits!AO44-OptimumBenefits!$A44))*(VLOOKUP(AO44,'Survival Probability'!$A$3:$F$98,3)/VLOOKUP($A44,'Survival Probability'!$A$3:$F$98,3)))</f>
        <v>45.868479046115993</v>
      </c>
      <c r="AS44" s="228">
        <f t="shared" si="13"/>
        <v>0</v>
      </c>
      <c r="AT44" s="169">
        <f t="shared" si="126"/>
        <v>53</v>
      </c>
      <c r="AU44" s="395">
        <f>IF($B44&lt;=Main!$B$10,0,HLOOKUP(AT44,ReplacementRates!$V$3:$AZ$56,ReplacementRates!$A45-3,1)*IF(Main!$B$29=0,Main!$B$32*$B44,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V44" s="337">
        <f ca="1">AU44*IF($B44=Salary!$B44,Salary!$J44,"")</f>
        <v>0</v>
      </c>
      <c r="AW44" s="338">
        <f ca="1">IF($B44&lt;Main!$B$10,0,(VLOOKUP(AT44,'Survival Probability'!$A$3:$F$98,6)/(1+Main!$B$5)^(OptimumBenefits!AT44-OptimumBenefits!$A44))*(VLOOKUP(AT44,'Survival Probability'!$A$3:$F$98,3)/VLOOKUP($A44,'Survival Probability'!$A$3:$F$98,3)))</f>
        <v>42.499674120187159</v>
      </c>
      <c r="AX44" s="228">
        <f t="shared" si="15"/>
        <v>0</v>
      </c>
      <c r="AY44" s="169">
        <f t="shared" si="126"/>
        <v>54</v>
      </c>
      <c r="AZ44" s="395">
        <f>IF($B44&lt;=Main!$B$10,0,HLOOKUP(AY44,ReplacementRates!$V$3:$AZ$56,ReplacementRates!$A45-3,1)*IF(Main!$B$29=0,Main!$B$32*$B44,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A44" s="337">
        <f ca="1">AZ44*IF($B44=Salary!$B44,Salary!$J44,"")</f>
        <v>0</v>
      </c>
      <c r="BB44" s="338">
        <f ca="1">IF($B44&lt;Main!$B$10,0,(VLOOKUP(AY44,'Survival Probability'!$A$3:$F$98,6)/(1+Main!$B$5)^(OptimumBenefits!AY44-OptimumBenefits!$A44))*(VLOOKUP(AY44,'Survival Probability'!$A$3:$F$98,3)/VLOOKUP($A44,'Survival Probability'!$A$3:$F$98,3)))</f>
        <v>39.35675691522578</v>
      </c>
      <c r="BC44" s="228">
        <f t="shared" si="17"/>
        <v>0</v>
      </c>
      <c r="BD44" s="169">
        <f t="shared" si="126"/>
        <v>55</v>
      </c>
      <c r="BE44" s="395">
        <f>IF($B44&lt;=Main!$B$10,0,HLOOKUP(BD44,ReplacementRates!$V$3:$AZ$56,ReplacementRates!$A45-3,1)*IF(Main!$B$29=0,Main!$B$32*$B44,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F44" s="337">
        <f ca="1">BE44*IF($B44=Salary!$B44,Salary!$J44,"")</f>
        <v>0</v>
      </c>
      <c r="BG44" s="338">
        <f ca="1">IF($B44&lt;Main!$B$10,0,(VLOOKUP(BD44,'Survival Probability'!$A$3:$F$98,6)/(1+Main!$B$5)^(OptimumBenefits!BD44-OptimumBenefits!$A44))*(VLOOKUP(BD44,'Survival Probability'!$A$3:$F$98,3)/VLOOKUP($A44,'Survival Probability'!$A$3:$F$98,3)))</f>
        <v>36.424929438166217</v>
      </c>
      <c r="BH44" s="228">
        <f t="shared" si="19"/>
        <v>0</v>
      </c>
      <c r="BI44" s="169">
        <f t="shared" si="126"/>
        <v>56</v>
      </c>
      <c r="BJ44" s="395">
        <f>IF($B44&lt;=Main!$B$10,0,HLOOKUP(BI44,ReplacementRates!$V$3:$AZ$56,ReplacementRates!$A45-3,1)*IF(Main!$B$29=0,Main!$B$32*$B44,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K44" s="337">
        <f ca="1">BJ44*IF($B44=Salary!$B44,Salary!$J44,"")</f>
        <v>0</v>
      </c>
      <c r="BL44" s="338">
        <f ca="1">IF($B44&lt;Main!$B$10,0,(VLOOKUP(BI44,'Survival Probability'!$A$3:$F$98,6)/(1+Main!$B$5)^(OptimumBenefits!BI44-OptimumBenefits!$A44))*(VLOOKUP(BI44,'Survival Probability'!$A$3:$F$98,3)/VLOOKUP($A44,'Survival Probability'!$A$3:$F$98,3)))</f>
        <v>33.690384799593801</v>
      </c>
      <c r="BM44" s="228">
        <f t="shared" si="21"/>
        <v>0</v>
      </c>
      <c r="BN44" s="169">
        <f t="shared" si="126"/>
        <v>57</v>
      </c>
      <c r="BO44" s="395">
        <f>IF($B44&lt;=Main!$B$10,0,HLOOKUP(BN44,ReplacementRates!$V$3:$AZ$56,ReplacementRates!$A45-3,1)*IF(Main!$B$29=0,Main!$B$32*$B44,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P44" s="337">
        <f ca="1">BO44*IF($B44=Salary!$B44,Salary!$J44,"")</f>
        <v>0</v>
      </c>
      <c r="BQ44" s="338">
        <f ca="1">IF($B44&lt;Main!$B$10,0,(VLOOKUP(BN44,'Survival Probability'!$A$3:$F$98,6)/(1+Main!$B$5)^(OptimumBenefits!BN44-OptimumBenefits!$A44))*(VLOOKUP(BN44,'Survival Probability'!$A$3:$F$98,3)/VLOOKUP($A44,'Survival Probability'!$A$3:$F$98,3)))</f>
        <v>31.140223844117823</v>
      </c>
      <c r="BR44" s="228">
        <f t="shared" si="23"/>
        <v>0</v>
      </c>
      <c r="BS44" s="169">
        <f t="shared" si="126"/>
        <v>58</v>
      </c>
      <c r="BT44" s="395">
        <f>IF($B44&lt;=Main!$B$10,0,HLOOKUP(BS44,ReplacementRates!$V$3:$AZ$56,ReplacementRates!$A45-3,1)*IF(Main!$B$29=0,Main!$B$32*$B44,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U44" s="337">
        <f ca="1">BT44*IF($B44=Salary!$B44,Salary!$J44,"")</f>
        <v>0</v>
      </c>
      <c r="BV44" s="338">
        <f ca="1">IF($B44&lt;Main!$B$10,0,(VLOOKUP(BS44,'Survival Probability'!$A$3:$F$98,6)/(1+Main!$B$5)^(OptimumBenefits!BS44-OptimumBenefits!$A44))*(VLOOKUP(BS44,'Survival Probability'!$A$3:$F$98,3)/VLOOKUP($A44,'Survival Probability'!$A$3:$F$98,3)))</f>
        <v>28.762396853497542</v>
      </c>
      <c r="BW44" s="228">
        <f t="shared" si="25"/>
        <v>0</v>
      </c>
      <c r="BX44" s="169">
        <f t="shared" si="126"/>
        <v>59</v>
      </c>
      <c r="BY44" s="395">
        <f>IF($B44&lt;=Main!$B$10,0,HLOOKUP(BX44,ReplacementRates!$V$3:$AZ$56,ReplacementRates!$A45-3,1)*IF(Main!$B$29=0,Main!$B$32*$B44,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Z44" s="337">
        <f ca="1">BY44*IF($B44=Salary!$B44,Salary!$J44,"")</f>
        <v>0</v>
      </c>
      <c r="CA44" s="338">
        <f ca="1">IF($B44&lt;Main!$B$10,0,(VLOOKUP(BX44,'Survival Probability'!$A$3:$F$98,6)/(1+Main!$B$5)^(OptimumBenefits!BX44-OptimumBenefits!$A44))*(VLOOKUP(BX44,'Survival Probability'!$A$3:$F$98,3)/VLOOKUP($A44,'Survival Probability'!$A$3:$F$98,3)))</f>
        <v>26.545631853653944</v>
      </c>
      <c r="CB44" s="228">
        <f t="shared" si="27"/>
        <v>0</v>
      </c>
      <c r="CC44" s="169">
        <f t="shared" si="127"/>
        <v>60</v>
      </c>
      <c r="CD44" s="395">
        <f>IF($B44&lt;=Main!$B$10,0,HLOOKUP(CC44,ReplacementRates!$V$3:$AZ$56,ReplacementRates!$A45-3,1)*IF(Main!$B$29=0,Main!$B$32*$B44,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E44" s="337">
        <f ca="1">CD44*IF($B44=Salary!$B44,Salary!$J44,"")</f>
        <v>223556.22732127621</v>
      </c>
      <c r="CF44" s="338">
        <f ca="1">IF($B44&lt;Main!$B$10,0,(VLOOKUP(CC44,'Survival Probability'!$A$3:$F$98,6)/(1+Main!$B$5)^(OptimumBenefits!CC44-OptimumBenefits!$A44))*(VLOOKUP(CC44,'Survival Probability'!$A$3:$F$98,3)/VLOOKUP($A44,'Survival Probability'!$A$3:$F$98,3)))</f>
        <v>24.479387659905477</v>
      </c>
      <c r="CG44" s="228">
        <f t="shared" si="29"/>
        <v>0</v>
      </c>
      <c r="CH44" s="169">
        <f t="shared" si="127"/>
        <v>61</v>
      </c>
      <c r="CI44" s="395">
        <f>IF($B44&lt;=Main!$B$10,0,HLOOKUP(CH44,ReplacementRates!$V$3:$AZ$56,ReplacementRates!$A45-3,1)*IF(Main!$B$29=0,Main!$B$32*$B44,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J44" s="337">
        <f ca="1">CI44*IF($B44=Salary!$B44,Salary!$J44,"")</f>
        <v>223556.22732127621</v>
      </c>
      <c r="CK44" s="338">
        <f ca="1">IF($B44&lt;Main!$B$10,0,(VLOOKUP(CH44,'Survival Probability'!$A$3:$F$98,6)/(1+Main!$B$5)^(OptimumBenefits!CH44-OptimumBenefits!$A44))*(VLOOKUP(CH44,'Survival Probability'!$A$3:$F$98,3)/VLOOKUP($A44,'Survival Probability'!$A$3:$F$98,3)))</f>
        <v>22.553826092326123</v>
      </c>
      <c r="CL44" s="228">
        <f t="shared" si="31"/>
        <v>0</v>
      </c>
      <c r="CM44" s="169">
        <f t="shared" si="127"/>
        <v>62</v>
      </c>
      <c r="CN44" s="395">
        <f>IF($B44&lt;=Main!$B$10,0,HLOOKUP(CM44,ReplacementRates!$V$3:$AZ$56,ReplacementRates!$A45-3,1)*IF(Main!$B$29=0,Main!$B$32*$B44,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O44" s="337">
        <f ca="1">CN44*IF($B44=Salary!$B44,Salary!$J44,"")</f>
        <v>223556.22732127621</v>
      </c>
      <c r="CP44" s="338">
        <f ca="1">IF($B44&lt;Main!$B$10,0,(VLOOKUP(CM44,'Survival Probability'!$A$3:$F$98,6)/(1+Main!$B$5)^(OptimumBenefits!CM44-OptimumBenefits!$A44))*(VLOOKUP(CM44,'Survival Probability'!$A$3:$F$98,3)/VLOOKUP($A44,'Survival Probability'!$A$3:$F$98,3)))</f>
        <v>20.761228109813857</v>
      </c>
      <c r="CQ44" s="228">
        <f t="shared" si="33"/>
        <v>0</v>
      </c>
      <c r="CR44" s="169">
        <f t="shared" si="127"/>
        <v>63</v>
      </c>
      <c r="CS44" s="395">
        <f>IF($B44&lt;=Main!$B$10,0,HLOOKUP(CR44,ReplacementRates!$V$3:$AZ$56,ReplacementRates!$A45-3,1)*IF(Main!$B$29=0,Main!$B$32*$B44,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T44" s="337">
        <f ca="1">CS44*IF($B44=Salary!$B44,Salary!$J44,"")</f>
        <v>223556.22732127621</v>
      </c>
      <c r="CU44" s="338">
        <f ca="1">IF($B44&lt;Main!$B$10,0,(VLOOKUP(CR44,'Survival Probability'!$A$3:$F$98,6)/(1+Main!$B$5)^(OptimumBenefits!CR44-OptimumBenefits!$A44))*(VLOOKUP(CR44,'Survival Probability'!$A$3:$F$98,3)/VLOOKUP($A44,'Survival Probability'!$A$3:$F$98,3)))</f>
        <v>19.092827914666898</v>
      </c>
      <c r="CV44" s="228">
        <f t="shared" si="35"/>
        <v>0</v>
      </c>
      <c r="CW44" s="169">
        <f t="shared" si="127"/>
        <v>64</v>
      </c>
      <c r="CX44" s="395">
        <f>IF($B44&lt;=Main!$B$10,0,HLOOKUP(CW44,ReplacementRates!$V$3:$AZ$56,ReplacementRates!$A45-3,1)*IF(Main!$B$29=0,Main!$B$32*$B44,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Y44" s="337">
        <f ca="1">CX44*IF($B44=Salary!$B44,Salary!$J44,"")</f>
        <v>223556.22732127621</v>
      </c>
      <c r="CZ44" s="338">
        <f ca="1">IF($B44&lt;Main!$B$10,0,(VLOOKUP(CW44,'Survival Probability'!$A$3:$F$98,6)/(1+Main!$B$5)^(OptimumBenefits!CW44-OptimumBenefits!$A44))*(VLOOKUP(CW44,'Survival Probability'!$A$3:$F$98,3)/VLOOKUP($A44,'Survival Probability'!$A$3:$F$98,3)))</f>
        <v>17.540431300937215</v>
      </c>
      <c r="DA44" s="228">
        <f t="shared" si="37"/>
        <v>0</v>
      </c>
      <c r="DB44" s="169">
        <f t="shared" si="127"/>
        <v>65</v>
      </c>
      <c r="DC44" s="395">
        <f>IF($B44&lt;=Main!$B$10,0,HLOOKUP(DB44,ReplacementRates!$V$3:$AZ$56,ReplacementRates!$A45-3,1)*IF(Main!$B$29=0,Main!$B$32*$B44,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D44" s="337">
        <f ca="1">DC44*IF($B44=Salary!$B44,Salary!$J44,"")</f>
        <v>223556.22732127621</v>
      </c>
      <c r="DE44" s="338">
        <f ca="1">IF($B44&lt;Main!$B$10,0,(VLOOKUP(DB44,'Survival Probability'!$A$3:$F$98,6)/(1+Main!$B$5)^(OptimumBenefits!DB44-OptimumBenefits!$A44))*(VLOOKUP(DB44,'Survival Probability'!$A$3:$F$98,3)/VLOOKUP($A44,'Survival Probability'!$A$3:$F$98,3)))</f>
        <v>16.096380481911055</v>
      </c>
      <c r="DF44" s="228">
        <f t="shared" si="39"/>
        <v>0</v>
      </c>
      <c r="DG44" s="169">
        <f t="shared" si="127"/>
        <v>66</v>
      </c>
      <c r="DH44" s="395">
        <f>IF($B44&lt;=Main!$B$10,0,HLOOKUP(DG44,ReplacementRates!$V$3:$AZ$56,ReplacementRates!$A45-3,1)*IF(Main!$B$29=0,Main!$B$32*$B44,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I44" s="337">
        <f ca="1">DH44*IF($B44=Salary!$B44,Salary!$J44,"")</f>
        <v>223556.22732127621</v>
      </c>
      <c r="DJ44" s="338">
        <f ca="1">IF($B44&lt;Main!$B$10,0,(VLOOKUP(DG44,'Survival Probability'!$A$3:$F$98,6)/(1+Main!$B$5)^(OptimumBenefits!DG44-OptimumBenefits!$A44))*(VLOOKUP(DG44,'Survival Probability'!$A$3:$F$98,3)/VLOOKUP($A44,'Survival Probability'!$A$3:$F$98,3)))</f>
        <v>14.753545331623384</v>
      </c>
      <c r="DK44" s="228">
        <f t="shared" si="41"/>
        <v>0</v>
      </c>
      <c r="DL44" s="169">
        <f t="shared" si="127"/>
        <v>67</v>
      </c>
      <c r="DM44" s="395">
        <f>IF($B44&lt;=Main!$B$10,0,HLOOKUP(DL44,ReplacementRates!$V$3:$AZ$56,ReplacementRates!$A45-3,1)*IF(Main!$B$29=0,Main!$B$32*$B44,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N44" s="337">
        <f ca="1">DM44*IF($B44=Salary!$B44,Salary!$J44,"")</f>
        <v>223556.22732127621</v>
      </c>
      <c r="DO44" s="338">
        <f ca="1">IF($B44&lt;Main!$B$10,0,(VLOOKUP(DL44,'Survival Probability'!$A$3:$F$98,6)/(1+Main!$B$5)^(OptimumBenefits!DL44-OptimumBenefits!$A44))*(VLOOKUP(DL44,'Survival Probability'!$A$3:$F$98,3)/VLOOKUP($A44,'Survival Probability'!$A$3:$F$98,3)))</f>
        <v>13.505270488905715</v>
      </c>
      <c r="DP44" s="228">
        <f t="shared" si="43"/>
        <v>0</v>
      </c>
      <c r="DQ44" s="169">
        <f t="shared" si="127"/>
        <v>68</v>
      </c>
      <c r="DR44" s="395">
        <f>IF($B44&lt;=Main!$B$10,0,HLOOKUP(DQ44,ReplacementRates!$V$3:$AZ$56,ReplacementRates!$A45-3,1)*IF(Main!$B$29=0,Main!$B$32*$B44,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S44" s="337">
        <f ca="1">DR44*IF($B44=Salary!$B44,Salary!$J44,"")</f>
        <v>223556.22732127621</v>
      </c>
      <c r="DT44" s="338">
        <f ca="1">IF($B44&lt;Main!$B$10,0,(VLOOKUP(DQ44,'Survival Probability'!$A$3:$F$98,6)/(1+Main!$B$5)^(OptimumBenefits!DQ44-OptimumBenefits!$A44))*(VLOOKUP(DQ44,'Survival Probability'!$A$3:$F$98,3)/VLOOKUP($A44,'Survival Probability'!$A$3:$F$98,3)))</f>
        <v>12.34537296017392</v>
      </c>
      <c r="DU44" s="228">
        <f t="shared" si="45"/>
        <v>0</v>
      </c>
      <c r="DV44" s="169">
        <f t="shared" si="127"/>
        <v>69</v>
      </c>
      <c r="DW44" s="395">
        <f>IF($B44&lt;=Main!$B$10,0,HLOOKUP(DV44,ReplacementRates!$V$3:$AZ$56,ReplacementRates!$A45-3,1)*IF(Main!$B$29=0,Main!$B$32*$B44,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X44" s="337">
        <f ca="1">DW44*IF($B44=Salary!$B44,Salary!$J44,"")</f>
        <v>223556.22732127621</v>
      </c>
      <c r="DY44" s="338">
        <f ca="1">IF($B44&lt;Main!$B$10,0,(VLOOKUP(DV44,'Survival Probability'!$A$3:$F$98,6)/(1+Main!$B$5)^(OptimumBenefits!DV44-OptimumBenefits!$A44))*(VLOOKUP(DV44,'Survival Probability'!$A$3:$F$98,3)/VLOOKUP($A44,'Survival Probability'!$A$3:$F$98,3)))</f>
        <v>11.268098857715762</v>
      </c>
      <c r="DZ44" s="228">
        <f t="shared" ca="1" si="47"/>
        <v>2519053.6697141174</v>
      </c>
      <c r="EA44" s="169">
        <f t="shared" si="127"/>
        <v>70</v>
      </c>
      <c r="EB44" s="395">
        <f>IF($B44&lt;=Main!$B$10,0,HLOOKUP(EA44,ReplacementRates!$V$3:$AZ$56,ReplacementRates!$A45-3,1)*IF(Main!$B$29=0,Main!$B$32*$B44,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C44" s="337">
        <f ca="1">EB44*IF($B44=Salary!$B44,Salary!$J44,"")</f>
        <v>223556.22732127621</v>
      </c>
      <c r="ED44" s="338">
        <f ca="1">IF($B44&lt;Main!$B$10,0,(VLOOKUP(EA44,'Survival Probability'!$A$3:$F$98,6)/(1+Main!$B$5)^(OptimumBenefits!EA44-OptimumBenefits!$A44))*(VLOOKUP(EA44,'Survival Probability'!$A$3:$F$98,3)/VLOOKUP($A44,'Survival Probability'!$A$3:$F$98,3)))</f>
        <v>10.268098857715767</v>
      </c>
      <c r="EE44" s="228">
        <f t="shared" ca="1" si="49"/>
        <v>2295497.4423928424</v>
      </c>
      <c r="EF44" s="169">
        <f t="shared" si="127"/>
        <v>71</v>
      </c>
      <c r="EG44" s="395">
        <f>IF($B44&lt;=Main!$B$10,0,HLOOKUP(EF44,ReplacementRates!$V$3:$AZ$56,ReplacementRates!$A45-3,1)*IF(Main!$B$29=0,Main!$B$32*$B44,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H44" s="337">
        <f ca="1">EG44*IF($B44=Salary!$B44,Salary!$J44,"")</f>
        <v>223556.22732127621</v>
      </c>
      <c r="EI44" s="338">
        <f ca="1">IF($B44&lt;Main!$B$10,0,(VLOOKUP(EF44,'Survival Probability'!$A$3:$F$98,6)/(1+Main!$B$5)^(OptimumBenefits!EF44-OptimumBenefits!$A44))*(VLOOKUP(EF44,'Survival Probability'!$A$3:$F$98,3)/VLOOKUP($A44,'Survival Probability'!$A$3:$F$98,3)))</f>
        <v>9.3404029532216626</v>
      </c>
      <c r="EJ44" s="228">
        <f t="shared" ca="1" si="51"/>
        <v>2088105.2458827416</v>
      </c>
      <c r="EK44" s="169">
        <f t="shared" si="127"/>
        <v>72</v>
      </c>
      <c r="EL44" s="395">
        <f>IF($B44&lt;=Main!$B$10,0,HLOOKUP(EK44,ReplacementRates!$V$3:$AZ$56,ReplacementRates!$A45-3,1)*IF(Main!$B$29=0,Main!$B$32*$B44,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M44" s="337">
        <f ca="1">EL44*IF($B44=Salary!$B44,Salary!$J44,"")</f>
        <v>223556.22732127621</v>
      </c>
      <c r="EN44" s="338">
        <f ca="1">IF($B44&lt;Main!$B$10,0,(VLOOKUP(EK44,'Survival Probability'!$A$3:$F$98,6)/(1+Main!$B$5)^(OptimumBenefits!EK44-OptimumBenefits!$A44))*(VLOOKUP(EK44,'Survival Probability'!$A$3:$F$98,3)/VLOOKUP($A44,'Survival Probability'!$A$3:$F$98,3)))</f>
        <v>8.4803812777491494</v>
      </c>
      <c r="EO44" s="228">
        <f t="shared" ca="1" si="53"/>
        <v>1895842.0446995837</v>
      </c>
      <c r="EP44" s="169">
        <f t="shared" si="128"/>
        <v>73</v>
      </c>
      <c r="EQ44" s="395">
        <f>IF($B44&lt;=Main!$B$10,0,HLOOKUP(EP44,ReplacementRates!$V$3:$AZ$56,ReplacementRates!$A45-3,1)*IF(Main!$B$29=0,Main!$B$32*$B44,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R44" s="337">
        <f ca="1">EQ44*IF($B44=Salary!$B44,Salary!$J44,"")</f>
        <v>223556.22732127621</v>
      </c>
      <c r="ES44" s="338">
        <f ca="1">IF($B44&lt;Main!$B$10,0,(VLOOKUP(EP44,'Survival Probability'!$A$3:$F$98,6)/(1+Main!$B$5)^(OptimumBenefits!EP44-OptimumBenefits!$A44))*(VLOOKUP(EP44,'Survival Probability'!$A$3:$F$98,3)/VLOOKUP($A44,'Survival Probability'!$A$3:$F$98,3)))</f>
        <v>7.6837368036226934</v>
      </c>
      <c r="ET44" s="228">
        <f t="shared" ca="1" si="55"/>
        <v>1717747.2115475312</v>
      </c>
      <c r="EU44" s="169">
        <f t="shared" si="128"/>
        <v>74</v>
      </c>
      <c r="EV44" s="395">
        <f>IF($B44&lt;=Main!$B$10,0,HLOOKUP(EU44,ReplacementRates!$V$3:$AZ$56,ReplacementRates!$A45-3,1)*IF(Main!$B$29=0,Main!$B$32*$B44,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W44" s="337">
        <f ca="1">EV44*IF($B44=Salary!$B44,Salary!$J44,"")</f>
        <v>223556.22732127621</v>
      </c>
      <c r="EX44" s="338">
        <f ca="1">IF($B44&lt;Main!$B$10,0,(VLOOKUP(EU44,'Survival Probability'!$A$3:$F$98,6)/(1+Main!$B$5)^(OptimumBenefits!EU44-OptimumBenefits!$A44))*(VLOOKUP(EU44,'Survival Probability'!$A$3:$F$98,3)/VLOOKUP($A44,'Survival Probability'!$A$3:$F$98,3)))</f>
        <v>6.9464618383919996</v>
      </c>
      <c r="EY44" s="228">
        <f t="shared" ca="1" si="57"/>
        <v>1552924.8018221322</v>
      </c>
      <c r="EZ44" s="169">
        <f t="shared" si="128"/>
        <v>75</v>
      </c>
      <c r="FA44" s="395">
        <f>IF($B44&lt;=Main!$B$10,0,HLOOKUP(EZ44,ReplacementRates!$V$3:$AZ$56,ReplacementRates!$A45-3,1)*IF(Main!$B$29=0,Main!$B$32*$B44,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B44" s="337">
        <f ca="1">FA44*IF($B44=Salary!$B44,Salary!$J44,"")</f>
        <v>223556.22732127621</v>
      </c>
      <c r="FC44" s="338">
        <f ca="1">IF($B44&lt;Main!$B$10,0,(VLOOKUP(EZ44,'Survival Probability'!$A$3:$F$98,6)/(1+Main!$B$5)^(OptimumBenefits!EZ44-OptimumBenefits!$A44))*(VLOOKUP(EZ44,'Survival Probability'!$A$3:$F$98,3)/VLOOKUP($A44,'Survival Probability'!$A$3:$F$98,3)))</f>
        <v>6.2648307029893981</v>
      </c>
      <c r="FD44" s="228">
        <f t="shared" ca="1" si="59"/>
        <v>1400541.9167668086</v>
      </c>
      <c r="FE44" s="169">
        <f t="shared" si="128"/>
        <v>76</v>
      </c>
      <c r="FF44" s="395">
        <f>IF($B44&lt;=Main!$B$10,0,HLOOKUP(FE44,ReplacementRates!$V$3:$AZ$56,ReplacementRates!$A45-3,1)*IF(Main!$B$29=0,Main!$B$32*$B44,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G44" s="337">
        <f ca="1">FF44*IF($B44=Salary!$B44,Salary!$J44,"")</f>
        <v>223556.22732127621</v>
      </c>
      <c r="FH44" s="338">
        <f ca="1">IF($B44&lt;Main!$B$10,0,(VLOOKUP(FE44,'Survival Probability'!$A$3:$F$98,6)/(1+Main!$B$5)^(OptimumBenefits!FE44-OptimumBenefits!$A44))*(VLOOKUP(FE44,'Survival Probability'!$A$3:$F$98,3)/VLOOKUP($A44,'Survival Probability'!$A$3:$F$98,3)))</f>
        <v>5.6353823371837253</v>
      </c>
      <c r="FI44" s="228">
        <f t="shared" ca="1" si="61"/>
        <v>1259824.8148137496</v>
      </c>
      <c r="FJ44" s="169">
        <f t="shared" si="128"/>
        <v>77</v>
      </c>
      <c r="FK44" s="395">
        <f>IF($B44&lt;=Main!$B$10,0,HLOOKUP(FJ44,ReplacementRates!$V$3:$AZ$56,ReplacementRates!$A45-3,1)*IF(Main!$B$29=0,Main!$B$32*$B44,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L44" s="337">
        <f ca="1">FK44*IF($B44=Salary!$B44,Salary!$J44,"")</f>
        <v>223556.22732127621</v>
      </c>
      <c r="FM44" s="338">
        <f ca="1">IF($B44&lt;Main!$B$10,0,(VLOOKUP(FJ44,'Survival Probability'!$A$3:$F$98,6)/(1+Main!$B$5)^(OptimumBenefits!FJ44-OptimumBenefits!$A44))*(VLOOKUP(FJ44,'Survival Probability'!$A$3:$F$98,3)/VLOOKUP($A44,'Survival Probability'!$A$3:$F$98,3)))</f>
        <v>5.0548736806149615</v>
      </c>
      <c r="FN44" s="228">
        <f t="shared" ca="1" si="63"/>
        <v>1130048.4896238944</v>
      </c>
      <c r="FO44" s="169">
        <f t="shared" si="128"/>
        <v>78</v>
      </c>
      <c r="FP44" s="395">
        <f>IF($B44&lt;=Main!$B$10,0,HLOOKUP(FO44,ReplacementRates!$V$3:$AZ$56,ReplacementRates!$A45-3,1)*IF(Main!$B$29=0,Main!$B$32*$B44,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Q44" s="337">
        <f ca="1">FP44*IF($B44=Salary!$B44,Salary!$J44,"")</f>
        <v>223556.22732127621</v>
      </c>
      <c r="FR44" s="338">
        <f ca="1">IF($B44&lt;Main!$B$10,0,(VLOOKUP(FO44,'Survival Probability'!$A$3:$F$98,6)/(1+Main!$B$5)^(OptimumBenefits!FO44-OptimumBenefits!$A44))*(VLOOKUP(FO44,'Survival Probability'!$A$3:$F$98,3)/VLOOKUP($A44,'Survival Probability'!$A$3:$F$98,3)))</f>
        <v>4.5202811553169644</v>
      </c>
      <c r="FS44" s="228">
        <f t="shared" ca="1" si="65"/>
        <v>1010537.0015141204</v>
      </c>
      <c r="FT44" s="169">
        <f t="shared" si="128"/>
        <v>79</v>
      </c>
      <c r="FU44" s="395">
        <f>IF($B44&lt;=Main!$B$10,0,HLOOKUP(FT44,ReplacementRates!$V$3:$AZ$56,ReplacementRates!$A45-3,1)*IF(Main!$B$29=0,Main!$B$32*$B44,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V44" s="337">
        <f ca="1">FU44*IF($B44=Salary!$B44,Salary!$J44,"")</f>
        <v>223556.22732127621</v>
      </c>
      <c r="FW44" s="338">
        <f ca="1">IF($B44&lt;Main!$B$10,0,(VLOOKUP(FT44,'Survival Probability'!$A$3:$F$98,6)/(1+Main!$B$5)^(OptimumBenefits!FT44-OptimumBenefits!$A44))*(VLOOKUP(FT44,'Survival Probability'!$A$3:$F$98,3)/VLOOKUP($A44,'Survival Probability'!$A$3:$F$98,3)))</f>
        <v>4.0287863869117375</v>
      </c>
      <c r="FX44" s="228">
        <f t="shared" ca="1" si="67"/>
        <v>900660.28534130345</v>
      </c>
      <c r="FY44" s="169">
        <f t="shared" si="128"/>
        <v>80</v>
      </c>
      <c r="FZ44" s="395">
        <f>IF($B44&lt;=Main!$B$10,0,HLOOKUP(FY44,ReplacementRates!$V$3:$AZ$56,ReplacementRates!$A45-3,1)*IF(Main!$B$29=0,Main!$B$32*$B44,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A44" s="337">
        <f ca="1">FZ44*IF($B44=Salary!$B44,Salary!$J44,"")</f>
        <v>223556.22732127621</v>
      </c>
      <c r="GB44" s="338">
        <f ca="1">IF($B44&lt;Main!$B$10,0,(VLOOKUP(FY44,'Survival Probability'!$A$3:$F$98,6)/(1+Main!$B$5)^(OptimumBenefits!FY44-OptimumBenefits!$A44))*(VLOOKUP(FY44,'Survival Probability'!$A$3:$F$98,3)/VLOOKUP($A44,'Survival Probability'!$A$3:$F$98,3)))</f>
        <v>3.5777793997373961</v>
      </c>
      <c r="GC44" s="228">
        <f t="shared" ca="1" si="69"/>
        <v>799834.86479307245</v>
      </c>
      <c r="GD44" s="169">
        <f t="shared" si="128"/>
        <v>81</v>
      </c>
      <c r="GE44" s="395">
        <f>IF($B44&lt;=Main!$B$10,0,HLOOKUP(GD44,ReplacementRates!$V$3:$AZ$56,ReplacementRates!$A45-3,1)*IF(Main!$B$29=0,Main!$B$32*$B44,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F44" s="337">
        <f ca="1">GE44*IF($B44=Salary!$B44,Salary!$J44,"")</f>
        <v>223556.22732127621</v>
      </c>
      <c r="GG44" s="338">
        <f ca="1">IF($B44&lt;Main!$B$10,0,(VLOOKUP(GD44,'Survival Probability'!$A$3:$F$98,6)/(1+Main!$B$5)^(OptimumBenefits!GD44-OptimumBenefits!$A44))*(VLOOKUP(GD44,'Survival Probability'!$A$3:$F$98,3)/VLOOKUP($A44,'Survival Probability'!$A$3:$F$98,3)))</f>
        <v>3.1648030555120461</v>
      </c>
      <c r="GH44" s="228">
        <f t="shared" ca="1" si="71"/>
        <v>707511.43130512047</v>
      </c>
      <c r="GI44" s="169">
        <f t="shared" si="128"/>
        <v>82</v>
      </c>
      <c r="GJ44" s="395">
        <f>IF($B44&lt;=Main!$B$10,0,HLOOKUP(GI44,ReplacementRates!$V$3:$AZ$56,ReplacementRates!$A45-3,1)*IF(Main!$B$29=0,Main!$B$32*$B44,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K44" s="337">
        <f ca="1">GJ44*IF($B44=Salary!$B44,Salary!$J44,"")</f>
        <v>223556.22732127621</v>
      </c>
      <c r="GL44" s="338">
        <f ca="1">IF($B44&lt;Main!$B$10,0,(VLOOKUP(GI44,'Survival Probability'!$A$3:$F$98,6)/(1+Main!$B$5)^(OptimumBenefits!GI44-OptimumBenefits!$A44))*(VLOOKUP(GI44,'Survival Probability'!$A$3:$F$98,3)/VLOOKUP($A44,'Survival Probability'!$A$3:$F$98,3)))</f>
        <v>2.7875492132679329</v>
      </c>
      <c r="GM44" s="228">
        <f t="shared" ca="1" si="73"/>
        <v>623173.98559057072</v>
      </c>
      <c r="GN44" s="384"/>
      <c r="GO44" s="384"/>
      <c r="GP44" s="385"/>
      <c r="GQ44" s="386"/>
      <c r="GR44" s="387"/>
      <c r="GS44" s="384"/>
      <c r="GT44" s="384"/>
      <c r="GU44" s="385"/>
      <c r="GV44" s="386"/>
      <c r="GW44" s="387"/>
      <c r="GX44" s="384"/>
      <c r="GY44" s="384"/>
      <c r="GZ44" s="385"/>
      <c r="HA44" s="386"/>
      <c r="HB44" s="387"/>
      <c r="HC44" s="384"/>
      <c r="HD44" s="384"/>
      <c r="HE44" s="385"/>
      <c r="HF44" s="386"/>
      <c r="HG44" s="387"/>
      <c r="HH44" s="384"/>
      <c r="HI44" s="384"/>
      <c r="HJ44" s="385"/>
      <c r="HK44" s="386"/>
      <c r="HL44" s="387"/>
      <c r="HM44" s="384"/>
      <c r="HN44" s="384"/>
      <c r="HO44" s="385"/>
      <c r="HP44" s="386"/>
      <c r="HQ44" s="387"/>
      <c r="HR44" s="384"/>
      <c r="HS44" s="384"/>
      <c r="HT44" s="385"/>
      <c r="HU44" s="386"/>
      <c r="HV44" s="387"/>
      <c r="HW44" s="384"/>
      <c r="HX44" s="384"/>
      <c r="HY44" s="385"/>
      <c r="HZ44" s="386"/>
      <c r="IA44" s="387"/>
      <c r="IB44" s="384"/>
      <c r="IC44" s="384"/>
      <c r="ID44" s="385"/>
      <c r="IE44" s="386"/>
      <c r="IF44" s="387"/>
      <c r="IG44" s="384"/>
      <c r="IH44" s="384"/>
      <c r="II44" s="385"/>
      <c r="IJ44" s="386"/>
      <c r="IK44" s="387"/>
      <c r="IL44" s="384"/>
      <c r="IM44" s="384"/>
      <c r="IN44" s="385"/>
      <c r="IO44" s="386"/>
      <c r="IP44" s="387"/>
      <c r="IQ44" s="384"/>
      <c r="IR44" s="384"/>
      <c r="IS44" s="385"/>
      <c r="IT44" s="386"/>
      <c r="IU44" s="387"/>
      <c r="IV44" s="384"/>
      <c r="IW44" s="384"/>
      <c r="IX44" s="385"/>
      <c r="IY44" s="386"/>
      <c r="IZ44" s="387"/>
      <c r="JA44" s="384"/>
      <c r="JB44" s="384"/>
      <c r="JC44" s="385"/>
      <c r="JD44" s="386"/>
      <c r="JE44" s="387"/>
      <c r="JF44" s="384"/>
      <c r="JG44" s="384"/>
      <c r="JH44" s="385"/>
      <c r="JI44" s="386"/>
      <c r="JJ44" s="387"/>
      <c r="JK44" s="384"/>
      <c r="JL44" s="384"/>
      <c r="JM44" s="385"/>
      <c r="JN44" s="386"/>
      <c r="JO44" s="387"/>
      <c r="JP44" s="384"/>
      <c r="JQ44" s="384"/>
      <c r="JR44" s="385"/>
      <c r="JS44" s="386"/>
      <c r="JT44" s="387"/>
      <c r="JU44" s="384"/>
      <c r="JV44" s="384"/>
      <c r="JW44" s="385"/>
      <c r="JX44" s="386"/>
      <c r="JY44" s="387"/>
      <c r="JZ44" s="384"/>
      <c r="KA44" s="384"/>
      <c r="KB44" s="385"/>
      <c r="KC44" s="386"/>
      <c r="KD44" s="387"/>
      <c r="KE44" s="384"/>
      <c r="KF44" s="384"/>
      <c r="KG44" s="385"/>
      <c r="KH44" s="386"/>
      <c r="KI44" s="387"/>
    </row>
    <row r="45" spans="1:295">
      <c r="A45" s="172">
        <f t="shared" si="112"/>
        <v>70</v>
      </c>
      <c r="B45" s="172">
        <v>43</v>
      </c>
      <c r="C45" s="383">
        <f t="shared" ca="1" si="125"/>
        <v>70</v>
      </c>
      <c r="D45" s="425">
        <f t="shared" ca="1" si="115"/>
        <v>2634654.5428279606</v>
      </c>
      <c r="E45" s="217">
        <v>1551597.3755291798</v>
      </c>
      <c r="F45" s="169">
        <f t="shared" si="113"/>
        <v>45</v>
      </c>
      <c r="G45" s="395">
        <f>IF($B45&lt;=Main!$B$10,0,HLOOKUP(F45,ReplacementRates!$V$3:$AZ$56,ReplacementRates!$A46-3,1)*IF(Main!$B$29=0,Main!$B$32*$B45,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H45" s="337">
        <f ca="1">G45*IF($B45=Salary!$B45,Salary!$J45,"")</f>
        <v>0</v>
      </c>
      <c r="I45" s="338">
        <f ca="1">IF($B45&lt;Main!$B$10,0,(VLOOKUP(F45,'Survival Probability'!$A$3:$F$98,6)/(1+Main!$B$5)^(OptimumBenefits!F45-OptimumBenefits!$A45))*(VLOOKUP(F45,'Survival Probability'!$A$3:$F$98,3)/VLOOKUP($A45,'Survival Probability'!$A$3:$F$98,3)))</f>
        <v>83.231613268960345</v>
      </c>
      <c r="J45" s="228">
        <f t="shared" si="129"/>
        <v>0</v>
      </c>
      <c r="K45" s="169">
        <f t="shared" si="114"/>
        <v>46</v>
      </c>
      <c r="L45" s="395">
        <f>IF($B45&lt;=Main!$B$10,0,HLOOKUP(K45,ReplacementRates!$V$3:$AZ$56,ReplacementRates!$A46-3,1)*IF(Main!$B$29=0,Main!$B$32*$B45,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M45" s="337">
        <f ca="1">L45*IF($B45=Salary!$B45,Salary!$J45,"")</f>
        <v>0</v>
      </c>
      <c r="N45" s="338">
        <f ca="1">IF($B45&lt;Main!$B$10,0,(VLOOKUP(K45,'Survival Probability'!$A$3:$F$98,6)/(1+Main!$B$5)^(OptimumBenefits!K45-OptimumBenefits!$A45))*(VLOOKUP(K45,'Survival Probability'!$A$3:$F$98,3)/VLOOKUP($A45,'Survival Probability'!$A$3:$F$98,3)))</f>
        <v>77.3602443205546</v>
      </c>
      <c r="O45" s="228">
        <f t="shared" si="130"/>
        <v>0</v>
      </c>
      <c r="P45" s="169">
        <f t="shared" si="126"/>
        <v>47</v>
      </c>
      <c r="Q45" s="395">
        <f>IF($B45&lt;=Main!$B$10,0,HLOOKUP(P45,ReplacementRates!$V$3:$AZ$56,ReplacementRates!$A46-3,1)*IF(Main!$B$29=0,Main!$B$32*$B45,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R45" s="337">
        <f ca="1">Q45*IF($B45=Salary!$B45,Salary!$J45,"")</f>
        <v>0</v>
      </c>
      <c r="S45" s="338">
        <f ca="1">IF($B45&lt;Main!$B$10,0,(VLOOKUP(P45,'Survival Probability'!$A$3:$F$98,6)/(1+Main!$B$5)^(OptimumBenefits!P45-OptimumBenefits!$A45))*(VLOOKUP(P45,'Survival Probability'!$A$3:$F$98,3)/VLOOKUP($A45,'Survival Probability'!$A$3:$F$98,3)))</f>
        <v>71.876652774408853</v>
      </c>
      <c r="T45" s="228">
        <f t="shared" si="3"/>
        <v>0</v>
      </c>
      <c r="U45" s="169">
        <f t="shared" si="126"/>
        <v>48</v>
      </c>
      <c r="V45" s="395">
        <f>IF($B45&lt;=Main!$B$10,0,HLOOKUP(U45,ReplacementRates!$V$3:$AZ$56,ReplacementRates!$A46-3,1)*IF(Main!$B$29=0,Main!$B$32*$B45,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W45" s="337">
        <f ca="1">V45*IF($B45=Salary!$B45,Salary!$J45,"")</f>
        <v>0</v>
      </c>
      <c r="X45" s="338">
        <f ca="1">IF($B45&lt;Main!$B$10,0,(VLOOKUP(U45,'Survival Probability'!$A$3:$F$98,6)/(1+Main!$B$5)^(OptimumBenefits!U45-OptimumBenefits!$A45))*(VLOOKUP(U45,'Survival Probability'!$A$3:$F$98,3)/VLOOKUP($A45,'Survival Probability'!$A$3:$F$98,3)))</f>
        <v>66.755380511399125</v>
      </c>
      <c r="Y45" s="228">
        <f t="shared" si="5"/>
        <v>0</v>
      </c>
      <c r="Z45" s="169">
        <f t="shared" si="126"/>
        <v>49</v>
      </c>
      <c r="AA45" s="395">
        <f>IF($B45&lt;=Main!$B$10,0,HLOOKUP(Z45,ReplacementRates!$V$3:$AZ$56,ReplacementRates!$A46-3,1)*IF(Main!$B$29=0,Main!$B$32*$B45,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B45" s="337">
        <f ca="1">AA45*IF($B45=Salary!$B45,Salary!$J45,"")</f>
        <v>0</v>
      </c>
      <c r="AC45" s="338">
        <f ca="1">IF($B45&lt;Main!$B$10,0,(VLOOKUP(Z45,'Survival Probability'!$A$3:$F$98,6)/(1+Main!$B$5)^(OptimumBenefits!Z45-OptimumBenefits!$A45))*(VLOOKUP(Z45,'Survival Probability'!$A$3:$F$98,3)/VLOOKUP($A45,'Survival Probability'!$A$3:$F$98,3)))</f>
        <v>61.972635456888163</v>
      </c>
      <c r="AD45" s="228">
        <f t="shared" si="7"/>
        <v>0</v>
      </c>
      <c r="AE45" s="169">
        <f t="shared" si="126"/>
        <v>50</v>
      </c>
      <c r="AF45" s="395">
        <f>IF($B45&lt;=Main!$B$10,0,HLOOKUP(AE45,ReplacementRates!$V$3:$AZ$56,ReplacementRates!$A46-3,1)*IF(Main!$B$29=0,Main!$B$32*$B45,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G45" s="337">
        <f ca="1">AF45*IF($B45=Salary!$B45,Salary!$J45,"")</f>
        <v>0</v>
      </c>
      <c r="AH45" s="338">
        <f ca="1">IF($B45&lt;Main!$B$10,0,(VLOOKUP(AE45,'Survival Probability'!$A$3:$F$98,6)/(1+Main!$B$5)^(OptimumBenefits!AE45-OptimumBenefits!$A45))*(VLOOKUP(AE45,'Survival Probability'!$A$3:$F$98,3)/VLOOKUP($A45,'Survival Probability'!$A$3:$F$98,3)))</f>
        <v>57.506216361349288</v>
      </c>
      <c r="AI45" s="228">
        <f t="shared" si="9"/>
        <v>0</v>
      </c>
      <c r="AJ45" s="169">
        <f t="shared" si="126"/>
        <v>51</v>
      </c>
      <c r="AK45" s="395">
        <f>IF($B45&lt;=Main!$B$10,0,HLOOKUP(AJ45,ReplacementRates!$V$3:$AZ$56,ReplacementRates!$A46-3,1)*IF(Main!$B$29=0,Main!$B$32*$B45,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L45" s="337">
        <f ca="1">AK45*IF($B45=Salary!$B45,Salary!$J45,"")</f>
        <v>0</v>
      </c>
      <c r="AM45" s="338">
        <f ca="1">IF($B45&lt;Main!$B$10,0,(VLOOKUP(AJ45,'Survival Probability'!$A$3:$F$98,6)/(1+Main!$B$5)^(OptimumBenefits!AJ45-OptimumBenefits!$A45))*(VLOOKUP(AJ45,'Survival Probability'!$A$3:$F$98,3)/VLOOKUP($A45,'Survival Probability'!$A$3:$F$98,3)))</f>
        <v>53.335387998587528</v>
      </c>
      <c r="AN45" s="228">
        <f t="shared" si="11"/>
        <v>0</v>
      </c>
      <c r="AO45" s="169">
        <f t="shared" si="126"/>
        <v>52</v>
      </c>
      <c r="AP45" s="395">
        <f>IF($B45&lt;=Main!$B$10,0,HLOOKUP(AO45,ReplacementRates!$V$3:$AZ$56,ReplacementRates!$A46-3,1)*IF(Main!$B$29=0,Main!$B$32*$B45,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Q45" s="337">
        <f ca="1">AP45*IF($B45=Salary!$B45,Salary!$J45,"")</f>
        <v>0</v>
      </c>
      <c r="AR45" s="338">
        <f ca="1">IF($B45&lt;Main!$B$10,0,(VLOOKUP(AO45,'Survival Probability'!$A$3:$F$98,6)/(1+Main!$B$5)^(OptimumBenefits!AO45-OptimumBenefits!$A45))*(VLOOKUP(AO45,'Survival Probability'!$A$3:$F$98,3)/VLOOKUP($A45,'Survival Probability'!$A$3:$F$98,3)))</f>
        <v>49.44344242969278</v>
      </c>
      <c r="AS45" s="228">
        <f t="shared" si="13"/>
        <v>0</v>
      </c>
      <c r="AT45" s="169">
        <f t="shared" si="126"/>
        <v>53</v>
      </c>
      <c r="AU45" s="395">
        <f>IF($B45&lt;=Main!$B$10,0,HLOOKUP(AT45,ReplacementRates!$V$3:$AZ$56,ReplacementRates!$A46-3,1)*IF(Main!$B$29=0,Main!$B$32*$B45,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V45" s="337">
        <f ca="1">AU45*IF($B45=Salary!$B45,Salary!$J45,"")</f>
        <v>0</v>
      </c>
      <c r="AW45" s="338">
        <f ca="1">IF($B45&lt;Main!$B$10,0,(VLOOKUP(AT45,'Survival Probability'!$A$3:$F$98,6)/(1+Main!$B$5)^(OptimumBenefits!AT45-OptimumBenefits!$A45))*(VLOOKUP(AT45,'Survival Probability'!$A$3:$F$98,3)/VLOOKUP($A45,'Survival Probability'!$A$3:$F$98,3)))</f>
        <v>45.812074748096812</v>
      </c>
      <c r="AX45" s="228">
        <f t="shared" si="15"/>
        <v>0</v>
      </c>
      <c r="AY45" s="169">
        <f t="shared" si="126"/>
        <v>54</v>
      </c>
      <c r="AZ45" s="395">
        <f>IF($B45&lt;=Main!$B$10,0,HLOOKUP(AY45,ReplacementRates!$V$3:$AZ$56,ReplacementRates!$A46-3,1)*IF(Main!$B$29=0,Main!$B$32*$B45,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A45" s="337">
        <f ca="1">AZ45*IF($B45=Salary!$B45,Salary!$J45,"")</f>
        <v>0</v>
      </c>
      <c r="BB45" s="338">
        <f ca="1">IF($B45&lt;Main!$B$10,0,(VLOOKUP(AY45,'Survival Probability'!$A$3:$F$98,6)/(1+Main!$B$5)^(OptimumBenefits!AY45-OptimumBenefits!$A45))*(VLOOKUP(AY45,'Survival Probability'!$A$3:$F$98,3)/VLOOKUP($A45,'Survival Probability'!$A$3:$F$98,3)))</f>
        <v>42.424200349022797</v>
      </c>
      <c r="BC45" s="228">
        <f t="shared" si="17"/>
        <v>0</v>
      </c>
      <c r="BD45" s="169">
        <f t="shared" si="126"/>
        <v>55</v>
      </c>
      <c r="BE45" s="395">
        <f>IF($B45&lt;=Main!$B$10,0,HLOOKUP(BD45,ReplacementRates!$V$3:$AZ$56,ReplacementRates!$A46-3,1)*IF(Main!$B$29=0,Main!$B$32*$B45,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F45" s="337">
        <f ca="1">BE45*IF($B45=Salary!$B45,Salary!$J45,"")</f>
        <v>0</v>
      </c>
      <c r="BG45" s="338">
        <f ca="1">IF($B45&lt;Main!$B$10,0,(VLOOKUP(BD45,'Survival Probability'!$A$3:$F$98,6)/(1+Main!$B$5)^(OptimumBenefits!BD45-OptimumBenefits!$A45))*(VLOOKUP(BD45,'Survival Probability'!$A$3:$F$98,3)/VLOOKUP($A45,'Survival Probability'!$A$3:$F$98,3)))</f>
        <v>39.263867892172783</v>
      </c>
      <c r="BH45" s="228">
        <f t="shared" si="19"/>
        <v>0</v>
      </c>
      <c r="BI45" s="169">
        <f t="shared" si="126"/>
        <v>56</v>
      </c>
      <c r="BJ45" s="395">
        <f>IF($B45&lt;=Main!$B$10,0,HLOOKUP(BI45,ReplacementRates!$V$3:$AZ$56,ReplacementRates!$A46-3,1)*IF(Main!$B$29=0,Main!$B$32*$B45,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K45" s="337">
        <f ca="1">BJ45*IF($B45=Salary!$B45,Salary!$J45,"")</f>
        <v>0</v>
      </c>
      <c r="BL45" s="338">
        <f ca="1">IF($B45&lt;Main!$B$10,0,(VLOOKUP(BI45,'Survival Probability'!$A$3:$F$98,6)/(1+Main!$B$5)^(OptimumBenefits!BI45-OptimumBenefits!$A45))*(VLOOKUP(BI45,'Survival Probability'!$A$3:$F$98,3)/VLOOKUP($A45,'Survival Probability'!$A$3:$F$98,3)))</f>
        <v>36.316194386959189</v>
      </c>
      <c r="BM45" s="228">
        <f t="shared" si="21"/>
        <v>0</v>
      </c>
      <c r="BN45" s="169">
        <f t="shared" si="126"/>
        <v>57</v>
      </c>
      <c r="BO45" s="395">
        <f>IF($B45&lt;=Main!$B$10,0,HLOOKUP(BN45,ReplacementRates!$V$3:$AZ$56,ReplacementRates!$A46-3,1)*IF(Main!$B$29=0,Main!$B$32*$B45,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P45" s="337">
        <f ca="1">BO45*IF($B45=Salary!$B45,Salary!$J45,"")</f>
        <v>0</v>
      </c>
      <c r="BQ45" s="338">
        <f ca="1">IF($B45&lt;Main!$B$10,0,(VLOOKUP(BN45,'Survival Probability'!$A$3:$F$98,6)/(1+Main!$B$5)^(OptimumBenefits!BN45-OptimumBenefits!$A45))*(VLOOKUP(BN45,'Survival Probability'!$A$3:$F$98,3)/VLOOKUP($A45,'Survival Probability'!$A$3:$F$98,3)))</f>
        <v>33.567275325096304</v>
      </c>
      <c r="BR45" s="228">
        <f t="shared" si="23"/>
        <v>0</v>
      </c>
      <c r="BS45" s="169">
        <f t="shared" si="126"/>
        <v>58</v>
      </c>
      <c r="BT45" s="395">
        <f>IF($B45&lt;=Main!$B$10,0,HLOOKUP(BS45,ReplacementRates!$V$3:$AZ$56,ReplacementRates!$A46-3,1)*IF(Main!$B$29=0,Main!$B$32*$B45,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U45" s="337">
        <f ca="1">BT45*IF($B45=Salary!$B45,Salary!$J45,"")</f>
        <v>0</v>
      </c>
      <c r="BV45" s="338">
        <f ca="1">IF($B45&lt;Main!$B$10,0,(VLOOKUP(BS45,'Survival Probability'!$A$3:$F$98,6)/(1+Main!$B$5)^(OptimumBenefits!BS45-OptimumBenefits!$A45))*(VLOOKUP(BS45,'Survival Probability'!$A$3:$F$98,3)/VLOOKUP($A45,'Survival Probability'!$A$3:$F$98,3)))</f>
        <v>31.00412184010062</v>
      </c>
      <c r="BW45" s="228">
        <f t="shared" si="25"/>
        <v>0</v>
      </c>
      <c r="BX45" s="169">
        <f t="shared" si="126"/>
        <v>59</v>
      </c>
      <c r="BY45" s="395">
        <f>IF($B45&lt;=Main!$B$10,0,HLOOKUP(BX45,ReplacementRates!$V$3:$AZ$56,ReplacementRates!$A46-3,1)*IF(Main!$B$29=0,Main!$B$32*$B45,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Z45" s="337">
        <f ca="1">BY45*IF($B45=Salary!$B45,Salary!$J45,"")</f>
        <v>0</v>
      </c>
      <c r="CA45" s="338">
        <f ca="1">IF($B45&lt;Main!$B$10,0,(VLOOKUP(BX45,'Survival Probability'!$A$3:$F$98,6)/(1+Main!$B$5)^(OptimumBenefits!BX45-OptimumBenefits!$A45))*(VLOOKUP(BX45,'Survival Probability'!$A$3:$F$98,3)/VLOOKUP($A45,'Survival Probability'!$A$3:$F$98,3)))</f>
        <v>28.614583426591672</v>
      </c>
      <c r="CB45" s="228">
        <f t="shared" si="27"/>
        <v>0</v>
      </c>
      <c r="CC45" s="169">
        <f t="shared" si="127"/>
        <v>60</v>
      </c>
      <c r="CD45" s="395">
        <f>IF($B45&lt;=Main!$B$10,0,HLOOKUP(CC45,ReplacementRates!$V$3:$AZ$56,ReplacementRates!$A46-3,1)*IF(Main!$B$29=0,Main!$B$32*$B45,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E45" s="337">
        <f ca="1">CD45*IF($B45=Salary!$B45,Salary!$J45,"")</f>
        <v>238034.15442398746</v>
      </c>
      <c r="CF45" s="338">
        <f ca="1">IF($B45&lt;Main!$B$10,0,(VLOOKUP(CC45,'Survival Probability'!$A$3:$F$98,6)/(1+Main!$B$5)^(OptimumBenefits!CC45-OptimumBenefits!$A45))*(VLOOKUP(CC45,'Survival Probability'!$A$3:$F$98,3)/VLOOKUP($A45,'Survival Probability'!$A$3:$F$98,3)))</f>
        <v>26.387297325899819</v>
      </c>
      <c r="CG45" s="228">
        <f t="shared" si="29"/>
        <v>0</v>
      </c>
      <c r="CH45" s="169">
        <f t="shared" si="127"/>
        <v>61</v>
      </c>
      <c r="CI45" s="395">
        <f>IF($B45&lt;=Main!$B$10,0,HLOOKUP(CH45,ReplacementRates!$V$3:$AZ$56,ReplacementRates!$A46-3,1)*IF(Main!$B$29=0,Main!$B$32*$B45,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J45" s="337">
        <f ca="1">CI45*IF($B45=Salary!$B45,Salary!$J45,"")</f>
        <v>238034.15442398746</v>
      </c>
      <c r="CK45" s="338">
        <f ca="1">IF($B45&lt;Main!$B$10,0,(VLOOKUP(CH45,'Survival Probability'!$A$3:$F$98,6)/(1+Main!$B$5)^(OptimumBenefits!CH45-OptimumBenefits!$A45))*(VLOOKUP(CH45,'Survival Probability'!$A$3:$F$98,3)/VLOOKUP($A45,'Survival Probability'!$A$3:$F$98,3)))</f>
        <v>24.31165857590511</v>
      </c>
      <c r="CL45" s="228">
        <f t="shared" si="31"/>
        <v>0</v>
      </c>
      <c r="CM45" s="169">
        <f t="shared" si="127"/>
        <v>62</v>
      </c>
      <c r="CN45" s="395">
        <f>IF($B45&lt;=Main!$B$10,0,HLOOKUP(CM45,ReplacementRates!$V$3:$AZ$56,ReplacementRates!$A46-3,1)*IF(Main!$B$29=0,Main!$B$32*$B45,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O45" s="337">
        <f ca="1">CN45*IF($B45=Salary!$B45,Salary!$J45,"")</f>
        <v>238034.15442398746</v>
      </c>
      <c r="CP45" s="338">
        <f ca="1">IF($B45&lt;Main!$B$10,0,(VLOOKUP(CM45,'Survival Probability'!$A$3:$F$98,6)/(1+Main!$B$5)^(OptimumBenefits!CM45-OptimumBenefits!$A45))*(VLOOKUP(CM45,'Survival Probability'!$A$3:$F$98,3)/VLOOKUP($A45,'Survival Probability'!$A$3:$F$98,3)))</f>
        <v>22.379346517796133</v>
      </c>
      <c r="CQ45" s="228">
        <f t="shared" si="33"/>
        <v>0</v>
      </c>
      <c r="CR45" s="169">
        <f t="shared" si="127"/>
        <v>63</v>
      </c>
      <c r="CS45" s="395">
        <f>IF($B45&lt;=Main!$B$10,0,HLOOKUP(CR45,ReplacementRates!$V$3:$AZ$56,ReplacementRates!$A46-3,1)*IF(Main!$B$29=0,Main!$B$32*$B45,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T45" s="337">
        <f ca="1">CS45*IF($B45=Salary!$B45,Salary!$J45,"")</f>
        <v>238034.15442398746</v>
      </c>
      <c r="CU45" s="338">
        <f ca="1">IF($B45&lt;Main!$B$10,0,(VLOOKUP(CR45,'Survival Probability'!$A$3:$F$98,6)/(1+Main!$B$5)^(OptimumBenefits!CR45-OptimumBenefits!$A45))*(VLOOKUP(CR45,'Survival Probability'!$A$3:$F$98,3)/VLOOKUP($A45,'Survival Probability'!$A$3:$F$98,3)))</f>
        <v>20.580912152542819</v>
      </c>
      <c r="CV45" s="228">
        <f t="shared" si="35"/>
        <v>0</v>
      </c>
      <c r="CW45" s="169">
        <f t="shared" si="127"/>
        <v>64</v>
      </c>
      <c r="CX45" s="395">
        <f>IF($B45&lt;=Main!$B$10,0,HLOOKUP(CW45,ReplacementRates!$V$3:$AZ$56,ReplacementRates!$A46-3,1)*IF(Main!$B$29=0,Main!$B$32*$B45,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Y45" s="337">
        <f ca="1">CX45*IF($B45=Salary!$B45,Salary!$J45,"")</f>
        <v>238034.15442398746</v>
      </c>
      <c r="CZ45" s="338">
        <f ca="1">IF($B45&lt;Main!$B$10,0,(VLOOKUP(CW45,'Survival Probability'!$A$3:$F$98,6)/(1+Main!$B$5)^(OptimumBenefits!CW45-OptimumBenefits!$A45))*(VLOOKUP(CW45,'Survival Probability'!$A$3:$F$98,3)/VLOOKUP($A45,'Survival Probability'!$A$3:$F$98,3)))</f>
        <v>18.907522622407672</v>
      </c>
      <c r="DA45" s="228">
        <f t="shared" si="37"/>
        <v>0</v>
      </c>
      <c r="DB45" s="169">
        <f t="shared" si="127"/>
        <v>65</v>
      </c>
      <c r="DC45" s="395">
        <f>IF($B45&lt;=Main!$B$10,0,HLOOKUP(DB45,ReplacementRates!$V$3:$AZ$56,ReplacementRates!$A46-3,1)*IF(Main!$B$29=0,Main!$B$32*$B45,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D45" s="337">
        <f ca="1">DC45*IF($B45=Salary!$B45,Salary!$J45,"")</f>
        <v>238034.15442398746</v>
      </c>
      <c r="DE45" s="338">
        <f ca="1">IF($B45&lt;Main!$B$10,0,(VLOOKUP(DB45,'Survival Probability'!$A$3:$F$98,6)/(1+Main!$B$5)^(OptimumBenefits!DB45-OptimumBenefits!$A45))*(VLOOKUP(DB45,'Survival Probability'!$A$3:$F$98,3)/VLOOKUP($A45,'Survival Probability'!$A$3:$F$98,3)))</f>
        <v>17.35092329710006</v>
      </c>
      <c r="DF45" s="228">
        <f t="shared" si="39"/>
        <v>0</v>
      </c>
      <c r="DG45" s="169">
        <f t="shared" si="127"/>
        <v>66</v>
      </c>
      <c r="DH45" s="395">
        <f>IF($B45&lt;=Main!$B$10,0,HLOOKUP(DG45,ReplacementRates!$V$3:$AZ$56,ReplacementRates!$A46-3,1)*IF(Main!$B$29=0,Main!$B$32*$B45,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I45" s="337">
        <f ca="1">DH45*IF($B45=Salary!$B45,Salary!$J45,"")</f>
        <v>238034.15442398746</v>
      </c>
      <c r="DJ45" s="338">
        <f ca="1">IF($B45&lt;Main!$B$10,0,(VLOOKUP(DG45,'Survival Probability'!$A$3:$F$98,6)/(1+Main!$B$5)^(OptimumBenefits!DG45-OptimumBenefits!$A45))*(VLOOKUP(DG45,'Survival Probability'!$A$3:$F$98,3)/VLOOKUP($A45,'Survival Probability'!$A$3:$F$98,3)))</f>
        <v>15.903428332659148</v>
      </c>
      <c r="DK45" s="228">
        <f t="shared" si="41"/>
        <v>0</v>
      </c>
      <c r="DL45" s="169">
        <f t="shared" si="127"/>
        <v>67</v>
      </c>
      <c r="DM45" s="395">
        <f>IF($B45&lt;=Main!$B$10,0,HLOOKUP(DL45,ReplacementRates!$V$3:$AZ$56,ReplacementRates!$A46-3,1)*IF(Main!$B$29=0,Main!$B$32*$B45,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N45" s="337">
        <f ca="1">DM45*IF($B45=Salary!$B45,Salary!$J45,"")</f>
        <v>238034.15442398746</v>
      </c>
      <c r="DO45" s="338">
        <f ca="1">IF($B45&lt;Main!$B$10,0,(VLOOKUP(DL45,'Survival Probability'!$A$3:$F$98,6)/(1+Main!$B$5)^(OptimumBenefits!DL45-OptimumBenefits!$A45))*(VLOOKUP(DL45,'Survival Probability'!$A$3:$F$98,3)/VLOOKUP($A45,'Survival Probability'!$A$3:$F$98,3)))</f>
        <v>14.55786365282111</v>
      </c>
      <c r="DP45" s="228">
        <f t="shared" si="43"/>
        <v>0</v>
      </c>
      <c r="DQ45" s="169">
        <f t="shared" si="127"/>
        <v>68</v>
      </c>
      <c r="DR45" s="395">
        <f>IF($B45&lt;=Main!$B$10,0,HLOOKUP(DQ45,ReplacementRates!$V$3:$AZ$56,ReplacementRates!$A46-3,1)*IF(Main!$B$29=0,Main!$B$32*$B45,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S45" s="337">
        <f ca="1">DR45*IF($B45=Salary!$B45,Salary!$J45,"")</f>
        <v>238034.15442398746</v>
      </c>
      <c r="DT45" s="338">
        <f ca="1">IF($B45&lt;Main!$B$10,0,(VLOOKUP(DQ45,'Survival Probability'!$A$3:$F$98,6)/(1+Main!$B$5)^(OptimumBenefits!DQ45-OptimumBenefits!$A45))*(VLOOKUP(DQ45,'Survival Probability'!$A$3:$F$98,3)/VLOOKUP($A45,'Survival Probability'!$A$3:$F$98,3)))</f>
        <v>13.30756436496954</v>
      </c>
      <c r="DU45" s="228">
        <f t="shared" si="45"/>
        <v>0</v>
      </c>
      <c r="DV45" s="169">
        <f t="shared" si="127"/>
        <v>69</v>
      </c>
      <c r="DW45" s="395">
        <f>IF($B45&lt;=Main!$B$10,0,HLOOKUP(DV45,ReplacementRates!$V$3:$AZ$56,ReplacementRates!$A46-3,1)*IF(Main!$B$29=0,Main!$B$32*$B45,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X45" s="337">
        <f ca="1">DW45*IF($B45=Salary!$B45,Salary!$J45,"")</f>
        <v>238034.15442398746</v>
      </c>
      <c r="DY45" s="338">
        <f ca="1">IF($B45&lt;Main!$B$10,0,(VLOOKUP(DV45,'Survival Probability'!$A$3:$F$98,6)/(1+Main!$B$5)^(OptimumBenefits!DV45-OptimumBenefits!$A45))*(VLOOKUP(DV45,'Survival Probability'!$A$3:$F$98,3)/VLOOKUP($A45,'Survival Probability'!$A$3:$F$98,3)))</f>
        <v>12.146328126629538</v>
      </c>
      <c r="DZ45" s="228">
        <f t="shared" si="47"/>
        <v>0</v>
      </c>
      <c r="EA45" s="169">
        <f t="shared" si="127"/>
        <v>70</v>
      </c>
      <c r="EB45" s="395">
        <f>IF($B45&lt;=Main!$B$10,0,HLOOKUP(EA45,ReplacementRates!$V$3:$AZ$56,ReplacementRates!$A46-3,1)*IF(Main!$B$29=0,Main!$B$32*$B45,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C45" s="337">
        <f ca="1">EB45*IF($B45=Salary!$B45,Salary!$J45,"")</f>
        <v>238034.15442398746</v>
      </c>
      <c r="ED45" s="338">
        <f ca="1">IF($B45&lt;Main!$B$10,0,(VLOOKUP(EA45,'Survival Probability'!$A$3:$F$98,6)/(1+Main!$B$5)^(OptimumBenefits!EA45-OptimumBenefits!$A45))*(VLOOKUP(EA45,'Survival Probability'!$A$3:$F$98,3)/VLOOKUP($A45,'Survival Probability'!$A$3:$F$98,3)))</f>
        <v>11.068388690704875</v>
      </c>
      <c r="EE45" s="228">
        <f t="shared" ca="1" si="49"/>
        <v>2634654.5428279606</v>
      </c>
      <c r="EF45" s="169">
        <f t="shared" si="127"/>
        <v>71</v>
      </c>
      <c r="EG45" s="395">
        <f>IF($B45&lt;=Main!$B$10,0,HLOOKUP(EF45,ReplacementRates!$V$3:$AZ$56,ReplacementRates!$A46-3,1)*IF(Main!$B$29=0,Main!$B$32*$B45,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H45" s="337">
        <f ca="1">EG45*IF($B45=Salary!$B45,Salary!$J45,"")</f>
        <v>238034.15442398746</v>
      </c>
      <c r="EI45" s="338">
        <f ca="1">IF($B45&lt;Main!$B$10,0,(VLOOKUP(EF45,'Survival Probability'!$A$3:$F$98,6)/(1+Main!$B$5)^(OptimumBenefits!EF45-OptimumBenefits!$A45))*(VLOOKUP(EF45,'Survival Probability'!$A$3:$F$98,3)/VLOOKUP($A45,'Survival Probability'!$A$3:$F$98,3)))</f>
        <v>10.068388690704875</v>
      </c>
      <c r="EJ45" s="228">
        <f t="shared" ca="1" si="51"/>
        <v>2396620.3884039731</v>
      </c>
      <c r="EK45" s="169">
        <f t="shared" si="127"/>
        <v>72</v>
      </c>
      <c r="EL45" s="395">
        <f>IF($B45&lt;=Main!$B$10,0,HLOOKUP(EK45,ReplacementRates!$V$3:$AZ$56,ReplacementRates!$A46-3,1)*IF(Main!$B$29=0,Main!$B$32*$B45,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M45" s="337">
        <f ca="1">EL45*IF($B45=Salary!$B45,Salary!$J45,"")</f>
        <v>238034.15442398746</v>
      </c>
      <c r="EN45" s="338">
        <f ca="1">IF($B45&lt;Main!$B$10,0,(VLOOKUP(EK45,'Survival Probability'!$A$3:$F$98,6)/(1+Main!$B$5)^(OptimumBenefits!EK45-OptimumBenefits!$A45))*(VLOOKUP(EK45,'Survival Probability'!$A$3:$F$98,3)/VLOOKUP($A45,'Survival Probability'!$A$3:$F$98,3)))</f>
        <v>9.141337410963045</v>
      </c>
      <c r="EO45" s="228">
        <f t="shared" ca="1" si="53"/>
        <v>2175950.5209229514</v>
      </c>
      <c r="EP45" s="169">
        <f t="shared" si="128"/>
        <v>73</v>
      </c>
      <c r="EQ45" s="395">
        <f>IF($B45&lt;=Main!$B$10,0,HLOOKUP(EP45,ReplacementRates!$V$3:$AZ$56,ReplacementRates!$A46-3,1)*IF(Main!$B$29=0,Main!$B$32*$B45,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R45" s="337">
        <f ca="1">EQ45*IF($B45=Salary!$B45,Salary!$J45,"")</f>
        <v>238034.15442398746</v>
      </c>
      <c r="ES45" s="338">
        <f ca="1">IF($B45&lt;Main!$B$10,0,(VLOOKUP(EP45,'Survival Probability'!$A$3:$F$98,6)/(1+Main!$B$5)^(OptimumBenefits!EP45-OptimumBenefits!$A45))*(VLOOKUP(EP45,'Survival Probability'!$A$3:$F$98,3)/VLOOKUP($A45,'Survival Probability'!$A$3:$F$98,3)))</f>
        <v>8.2826029158906671</v>
      </c>
      <c r="ET45" s="228">
        <f t="shared" ca="1" si="55"/>
        <v>1971542.381513688</v>
      </c>
      <c r="EU45" s="169">
        <f t="shared" si="128"/>
        <v>74</v>
      </c>
      <c r="EV45" s="395">
        <f>IF($B45&lt;=Main!$B$10,0,HLOOKUP(EU45,ReplacementRates!$V$3:$AZ$56,ReplacementRates!$A46-3,1)*IF(Main!$B$29=0,Main!$B$32*$B45,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W45" s="337">
        <f ca="1">EV45*IF($B45=Salary!$B45,Salary!$J45,"")</f>
        <v>238034.15442398746</v>
      </c>
      <c r="EX45" s="338">
        <f ca="1">IF($B45&lt;Main!$B$10,0,(VLOOKUP(EU45,'Survival Probability'!$A$3:$F$98,6)/(1+Main!$B$5)^(OptimumBenefits!EU45-OptimumBenefits!$A45))*(VLOOKUP(EU45,'Survival Probability'!$A$3:$F$98,3)/VLOOKUP($A45,'Survival Probability'!$A$3:$F$98,3)))</f>
        <v>7.4878651557485147</v>
      </c>
      <c r="EY45" s="228">
        <f t="shared" ca="1" si="57"/>
        <v>1782367.6507894369</v>
      </c>
      <c r="EZ45" s="169">
        <f t="shared" si="128"/>
        <v>75</v>
      </c>
      <c r="FA45" s="395">
        <f>IF($B45&lt;=Main!$B$10,0,HLOOKUP(EZ45,ReplacementRates!$V$3:$AZ$56,ReplacementRates!$A46-3,1)*IF(Main!$B$29=0,Main!$B$32*$B45,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B45" s="337">
        <f ca="1">FA45*IF($B45=Salary!$B45,Salary!$J45,"")</f>
        <v>238034.15442398746</v>
      </c>
      <c r="FC45" s="338">
        <f ca="1">IF($B45&lt;Main!$B$10,0,(VLOOKUP(EZ45,'Survival Probability'!$A$3:$F$98,6)/(1+Main!$B$5)^(OptimumBenefits!EZ45-OptimumBenefits!$A45))*(VLOOKUP(EZ45,'Survival Probability'!$A$3:$F$98,3)/VLOOKUP($A45,'Survival Probability'!$A$3:$F$98,3)))</f>
        <v>6.7531080741439409</v>
      </c>
      <c r="FD45" s="228">
        <f t="shared" ca="1" si="59"/>
        <v>1607470.3701626554</v>
      </c>
      <c r="FE45" s="169">
        <f t="shared" si="128"/>
        <v>76</v>
      </c>
      <c r="FF45" s="395">
        <f>IF($B45&lt;=Main!$B$10,0,HLOOKUP(FE45,ReplacementRates!$V$3:$AZ$56,ReplacementRates!$A46-3,1)*IF(Main!$B$29=0,Main!$B$32*$B45,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G45" s="337">
        <f ca="1">FF45*IF($B45=Salary!$B45,Salary!$J45,"")</f>
        <v>238034.15442398746</v>
      </c>
      <c r="FH45" s="338">
        <f ca="1">IF($B45&lt;Main!$B$10,0,(VLOOKUP(FE45,'Survival Probability'!$A$3:$F$98,6)/(1+Main!$B$5)^(OptimumBenefits!FE45-OptimumBenefits!$A45))*(VLOOKUP(FE45,'Survival Probability'!$A$3:$F$98,3)/VLOOKUP($A45,'Survival Probability'!$A$3:$F$98,3)))</f>
        <v>6.0746008577636683</v>
      </c>
      <c r="FI45" s="228">
        <f t="shared" ca="1" si="61"/>
        <v>1445962.4786410038</v>
      </c>
      <c r="FJ45" s="169">
        <f t="shared" si="128"/>
        <v>77</v>
      </c>
      <c r="FK45" s="395">
        <f>IF($B45&lt;=Main!$B$10,0,HLOOKUP(FJ45,ReplacementRates!$V$3:$AZ$56,ReplacementRates!$A46-3,1)*IF(Main!$B$29=0,Main!$B$32*$B45,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L45" s="337">
        <f ca="1">FK45*IF($B45=Salary!$B45,Salary!$J45,"")</f>
        <v>238034.15442398746</v>
      </c>
      <c r="FM45" s="338">
        <f ca="1">IF($B45&lt;Main!$B$10,0,(VLOOKUP(FJ45,'Survival Probability'!$A$3:$F$98,6)/(1+Main!$B$5)^(OptimumBenefits!FJ45-OptimumBenefits!$A45))*(VLOOKUP(FJ45,'Survival Probability'!$A$3:$F$98,3)/VLOOKUP($A45,'Survival Probability'!$A$3:$F$98,3)))</f>
        <v>5.4488476839525486</v>
      </c>
      <c r="FN45" s="228">
        <f t="shared" ca="1" si="63"/>
        <v>1297011.8510347474</v>
      </c>
      <c r="FO45" s="169">
        <f t="shared" si="128"/>
        <v>78</v>
      </c>
      <c r="FP45" s="395">
        <f>IF($B45&lt;=Main!$B$10,0,HLOOKUP(FO45,ReplacementRates!$V$3:$AZ$56,ReplacementRates!$A46-3,1)*IF(Main!$B$29=0,Main!$B$32*$B45,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Q45" s="337">
        <f ca="1">FP45*IF($B45=Salary!$B45,Salary!$J45,"")</f>
        <v>238034.15442398746</v>
      </c>
      <c r="FR45" s="338">
        <f ca="1">IF($B45&lt;Main!$B$10,0,(VLOOKUP(FO45,'Survival Probability'!$A$3:$F$98,6)/(1+Main!$B$5)^(OptimumBenefits!FO45-OptimumBenefits!$A45))*(VLOOKUP(FO45,'Survival Probability'!$A$3:$F$98,3)/VLOOKUP($A45,'Survival Probability'!$A$3:$F$98,3)))</f>
        <v>4.8725893187832812</v>
      </c>
      <c r="FS45" s="228">
        <f t="shared" ca="1" si="65"/>
        <v>1159842.6783519315</v>
      </c>
      <c r="FT45" s="169">
        <f t="shared" si="128"/>
        <v>79</v>
      </c>
      <c r="FU45" s="395">
        <f>IF($B45&lt;=Main!$B$10,0,HLOOKUP(FT45,ReplacementRates!$V$3:$AZ$56,ReplacementRates!$A46-3,1)*IF(Main!$B$29=0,Main!$B$32*$B45,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V45" s="337">
        <f ca="1">FU45*IF($B45=Salary!$B45,Salary!$J45,"")</f>
        <v>238034.15442398746</v>
      </c>
      <c r="FW45" s="338">
        <f ca="1">IF($B45&lt;Main!$B$10,0,(VLOOKUP(FT45,'Survival Probability'!$A$3:$F$98,6)/(1+Main!$B$5)^(OptimumBenefits!FT45-OptimumBenefits!$A45))*(VLOOKUP(FT45,'Survival Probability'!$A$3:$F$98,3)/VLOOKUP($A45,'Survival Probability'!$A$3:$F$98,3)))</f>
        <v>4.3427877253686242</v>
      </c>
      <c r="FX45" s="228">
        <f t="shared" ca="1" si="67"/>
        <v>1033731.8040509924</v>
      </c>
      <c r="FY45" s="169">
        <f t="shared" si="128"/>
        <v>80</v>
      </c>
      <c r="FZ45" s="395">
        <f>IF($B45&lt;=Main!$B$10,0,HLOOKUP(FY45,ReplacementRates!$V$3:$AZ$56,ReplacementRates!$A46-3,1)*IF(Main!$B$29=0,Main!$B$32*$B45,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A45" s="337">
        <f ca="1">FZ45*IF($B45=Salary!$B45,Salary!$J45,"")</f>
        <v>238034.15442398746</v>
      </c>
      <c r="GB45" s="338">
        <f ca="1">IF($B45&lt;Main!$B$10,0,(VLOOKUP(FY45,'Survival Probability'!$A$3:$F$98,6)/(1+Main!$B$5)^(OptimumBenefits!FY45-OptimumBenefits!$A45))*(VLOOKUP(FY45,'Survival Probability'!$A$3:$F$98,3)/VLOOKUP($A45,'Survival Probability'!$A$3:$F$98,3)))</f>
        <v>3.856629508015831</v>
      </c>
      <c r="GC45" s="228">
        <f t="shared" ca="1" si="69"/>
        <v>918009.54386714718</v>
      </c>
      <c r="GD45" s="169">
        <f t="shared" si="128"/>
        <v>81</v>
      </c>
      <c r="GE45" s="395">
        <f>IF($B45&lt;=Main!$B$10,0,HLOOKUP(GD45,ReplacementRates!$V$3:$AZ$56,ReplacementRates!$A46-3,1)*IF(Main!$B$29=0,Main!$B$32*$B45,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F45" s="337">
        <f ca="1">GE45*IF($B45=Salary!$B45,Salary!$J45,"")</f>
        <v>238034.15442398746</v>
      </c>
      <c r="GG45" s="338">
        <f ca="1">IF($B45&lt;Main!$B$10,0,(VLOOKUP(GD45,'Survival Probability'!$A$3:$F$98,6)/(1+Main!$B$5)^(OptimumBenefits!GD45-OptimumBenefits!$A45))*(VLOOKUP(GD45,'Survival Probability'!$A$3:$F$98,3)/VLOOKUP($A45,'Survival Probability'!$A$3:$F$98,3)))</f>
        <v>3.4114660204713241</v>
      </c>
      <c r="GH45" s="228">
        <f t="shared" ca="1" si="71"/>
        <v>812045.42952905712</v>
      </c>
      <c r="GI45" s="169">
        <f t="shared" si="128"/>
        <v>82</v>
      </c>
      <c r="GJ45" s="395">
        <f>IF($B45&lt;=Main!$B$10,0,HLOOKUP(GI45,ReplacementRates!$V$3:$AZ$56,ReplacementRates!$A46-3,1)*IF(Main!$B$29=0,Main!$B$32*$B45,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K45" s="337">
        <f ca="1">GJ45*IF($B45=Salary!$B45,Salary!$J45,"")</f>
        <v>238034.15442398746</v>
      </c>
      <c r="GL45" s="338">
        <f ca="1">IF($B45&lt;Main!$B$10,0,(VLOOKUP(GI45,'Survival Probability'!$A$3:$F$98,6)/(1+Main!$B$5)^(OptimumBenefits!GI45-OptimumBenefits!$A45))*(VLOOKUP(GI45,'Survival Probability'!$A$3:$F$98,3)/VLOOKUP($A45,'Survival Probability'!$A$3:$F$98,3)))</f>
        <v>3.0048092265622914</v>
      </c>
      <c r="GM45" s="228">
        <f t="shared" ca="1" si="73"/>
        <v>715247.22345015081</v>
      </c>
      <c r="GN45" s="384"/>
      <c r="GO45" s="384"/>
      <c r="GP45" s="385"/>
      <c r="GQ45" s="386"/>
      <c r="GR45" s="387"/>
      <c r="GS45" s="384"/>
      <c r="GT45" s="384"/>
      <c r="GU45" s="385"/>
      <c r="GV45" s="386"/>
      <c r="GW45" s="387"/>
      <c r="GX45" s="384"/>
      <c r="GY45" s="384"/>
      <c r="GZ45" s="385"/>
      <c r="HA45" s="386"/>
      <c r="HB45" s="387"/>
      <c r="HC45" s="384"/>
      <c r="HD45" s="384"/>
      <c r="HE45" s="385"/>
      <c r="HF45" s="386"/>
      <c r="HG45" s="387"/>
      <c r="HH45" s="384"/>
      <c r="HI45" s="384"/>
      <c r="HJ45" s="385"/>
      <c r="HK45" s="386"/>
      <c r="HL45" s="387"/>
      <c r="HM45" s="384"/>
      <c r="HN45" s="384"/>
      <c r="HO45" s="385"/>
      <c r="HP45" s="386"/>
      <c r="HQ45" s="387"/>
      <c r="HR45" s="384"/>
      <c r="HS45" s="384"/>
      <c r="HT45" s="385"/>
      <c r="HU45" s="386"/>
      <c r="HV45" s="387"/>
      <c r="HW45" s="384"/>
      <c r="HX45" s="384"/>
      <c r="HY45" s="385"/>
      <c r="HZ45" s="386"/>
      <c r="IA45" s="387"/>
      <c r="IB45" s="384"/>
      <c r="IC45" s="384"/>
      <c r="ID45" s="385"/>
      <c r="IE45" s="386"/>
      <c r="IF45" s="387"/>
      <c r="IG45" s="384"/>
      <c r="IH45" s="384"/>
      <c r="II45" s="385"/>
      <c r="IJ45" s="386"/>
      <c r="IK45" s="387"/>
      <c r="IL45" s="384"/>
      <c r="IM45" s="384"/>
      <c r="IN45" s="385"/>
      <c r="IO45" s="386"/>
      <c r="IP45" s="387"/>
      <c r="IQ45" s="384"/>
      <c r="IR45" s="384"/>
      <c r="IS45" s="385"/>
      <c r="IT45" s="386"/>
      <c r="IU45" s="387"/>
      <c r="IV45" s="384"/>
      <c r="IW45" s="384"/>
      <c r="IX45" s="385"/>
      <c r="IY45" s="386"/>
      <c r="IZ45" s="387"/>
      <c r="JA45" s="384"/>
      <c r="JB45" s="384"/>
      <c r="JC45" s="385"/>
      <c r="JD45" s="386"/>
      <c r="JE45" s="387"/>
      <c r="JF45" s="384"/>
      <c r="JG45" s="384"/>
      <c r="JH45" s="385"/>
      <c r="JI45" s="386"/>
      <c r="JJ45" s="387"/>
      <c r="JK45" s="384"/>
      <c r="JL45" s="384"/>
      <c r="JM45" s="385"/>
      <c r="JN45" s="386"/>
      <c r="JO45" s="387"/>
      <c r="JP45" s="384"/>
      <c r="JQ45" s="384"/>
      <c r="JR45" s="385"/>
      <c r="JS45" s="386"/>
      <c r="JT45" s="387"/>
      <c r="JU45" s="384"/>
      <c r="JV45" s="384"/>
      <c r="JW45" s="385"/>
      <c r="JX45" s="386"/>
      <c r="JY45" s="387"/>
      <c r="JZ45" s="384"/>
      <c r="KA45" s="384"/>
      <c r="KB45" s="385"/>
      <c r="KC45" s="386"/>
      <c r="KD45" s="387"/>
      <c r="KE45" s="384"/>
      <c r="KF45" s="384"/>
      <c r="KG45" s="385"/>
      <c r="KH45" s="386"/>
      <c r="KI45" s="387"/>
    </row>
    <row r="46" spans="1:295">
      <c r="A46" s="172">
        <f t="shared" si="112"/>
        <v>71</v>
      </c>
      <c r="B46" s="172">
        <v>44</v>
      </c>
      <c r="C46" s="383">
        <f t="shared" ca="1" si="125"/>
        <v>71</v>
      </c>
      <c r="D46" s="425">
        <f t="shared" ca="1" si="115"/>
        <v>2751142.2850686857</v>
      </c>
      <c r="E46" s="217">
        <v>1604445.583860009</v>
      </c>
      <c r="F46" s="169">
        <f t="shared" si="113"/>
        <v>45</v>
      </c>
      <c r="G46" s="395">
        <f>IF($B46&lt;=Main!$B$10,0,HLOOKUP(F46,ReplacementRates!$V$3:$AZ$56,ReplacementRates!$A47-3,1)*IF(Main!$B$29=0,Main!$B$32*$B46,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H46" s="337">
        <f ca="1">G46*IF($B46=Salary!$B46,Salary!$J46,"")</f>
        <v>0</v>
      </c>
      <c r="I46" s="338">
        <f ca="1">IF($B46&lt;Main!$B$10,0,(VLOOKUP(F46,'Survival Probability'!$A$3:$F$98,6)/(1+Main!$B$5)^(OptimumBenefits!F46-OptimumBenefits!$A46))*(VLOOKUP(F46,'Survival Probability'!$A$3:$F$98,3)/VLOOKUP($A46,'Survival Probability'!$A$3:$F$98,3)))</f>
        <v>89.781024078990683</v>
      </c>
      <c r="J46" s="228">
        <f t="shared" si="129"/>
        <v>0</v>
      </c>
      <c r="K46" s="169">
        <f t="shared" si="114"/>
        <v>46</v>
      </c>
      <c r="L46" s="395">
        <f>IF($B46&lt;=Main!$B$10,0,HLOOKUP(K46,ReplacementRates!$V$3:$AZ$56,ReplacementRates!$A47-3,1)*IF(Main!$B$29=0,Main!$B$32*$B46,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M46" s="337">
        <f ca="1">L46*IF($B46=Salary!$B46,Salary!$J46,"")</f>
        <v>0</v>
      </c>
      <c r="N46" s="338">
        <f ca="1">IF($B46&lt;Main!$B$10,0,(VLOOKUP(K46,'Survival Probability'!$A$3:$F$98,6)/(1+Main!$B$5)^(OptimumBenefits!K46-OptimumBenefits!$A46))*(VLOOKUP(K46,'Survival Probability'!$A$3:$F$98,3)/VLOOKUP($A46,'Survival Probability'!$A$3:$F$98,3)))</f>
        <v>83.44764309272982</v>
      </c>
      <c r="O46" s="228">
        <f t="shared" si="130"/>
        <v>0</v>
      </c>
      <c r="P46" s="169">
        <f t="shared" si="126"/>
        <v>47</v>
      </c>
      <c r="Q46" s="395">
        <f>IF($B46&lt;=Main!$B$10,0,HLOOKUP(P46,ReplacementRates!$V$3:$AZ$56,ReplacementRates!$A47-3,1)*IF(Main!$B$29=0,Main!$B$32*$B46,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R46" s="337">
        <f ca="1">Q46*IF($B46=Salary!$B46,Salary!$J46,"")</f>
        <v>0</v>
      </c>
      <c r="S46" s="338">
        <f ca="1">IF($B46&lt;Main!$B$10,0,(VLOOKUP(P46,'Survival Probability'!$A$3:$F$98,6)/(1+Main!$B$5)^(OptimumBenefits!P46-OptimumBenefits!$A46))*(VLOOKUP(P46,'Survival Probability'!$A$3:$F$98,3)/VLOOKUP($A46,'Survival Probability'!$A$3:$F$98,3)))</f>
        <v>77.532553317250674</v>
      </c>
      <c r="T46" s="228">
        <f t="shared" si="3"/>
        <v>0</v>
      </c>
      <c r="U46" s="169">
        <f t="shared" si="126"/>
        <v>48</v>
      </c>
      <c r="V46" s="395">
        <f>IF($B46&lt;=Main!$B$10,0,HLOOKUP(U46,ReplacementRates!$V$3:$AZ$56,ReplacementRates!$A47-3,1)*IF(Main!$B$29=0,Main!$B$32*$B46,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W46" s="337">
        <f ca="1">V46*IF($B46=Salary!$B46,Salary!$J46,"")</f>
        <v>0</v>
      </c>
      <c r="X46" s="338">
        <f ca="1">IF($B46&lt;Main!$B$10,0,(VLOOKUP(U46,'Survival Probability'!$A$3:$F$98,6)/(1+Main!$B$5)^(OptimumBenefits!U46-OptimumBenefits!$A46))*(VLOOKUP(U46,'Survival Probability'!$A$3:$F$98,3)/VLOOKUP($A46,'Survival Probability'!$A$3:$F$98,3)))</f>
        <v>72.008293359984975</v>
      </c>
      <c r="Y46" s="228">
        <f t="shared" si="5"/>
        <v>0</v>
      </c>
      <c r="Z46" s="169">
        <f t="shared" si="126"/>
        <v>49</v>
      </c>
      <c r="AA46" s="395">
        <f>IF($B46&lt;=Main!$B$10,0,HLOOKUP(Z46,ReplacementRates!$V$3:$AZ$56,ReplacementRates!$A47-3,1)*IF(Main!$B$29=0,Main!$B$32*$B46,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B46" s="337">
        <f ca="1">AA46*IF($B46=Salary!$B46,Salary!$J46,"")</f>
        <v>0</v>
      </c>
      <c r="AC46" s="338">
        <f ca="1">IF($B46&lt;Main!$B$10,0,(VLOOKUP(Z46,'Survival Probability'!$A$3:$F$98,6)/(1+Main!$B$5)^(OptimumBenefits!Z46-OptimumBenefits!$A46))*(VLOOKUP(Z46,'Survival Probability'!$A$3:$F$98,3)/VLOOKUP($A46,'Survival Probability'!$A$3:$F$98,3)))</f>
        <v>66.849198972193491</v>
      </c>
      <c r="AD46" s="228">
        <f t="shared" si="7"/>
        <v>0</v>
      </c>
      <c r="AE46" s="169">
        <f t="shared" si="126"/>
        <v>50</v>
      </c>
      <c r="AF46" s="395">
        <f>IF($B46&lt;=Main!$B$10,0,HLOOKUP(AE46,ReplacementRates!$V$3:$AZ$56,ReplacementRates!$A47-3,1)*IF(Main!$B$29=0,Main!$B$32*$B46,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G46" s="337">
        <f ca="1">AF46*IF($B46=Salary!$B46,Salary!$J46,"")</f>
        <v>0</v>
      </c>
      <c r="AH46" s="338">
        <f ca="1">IF($B46&lt;Main!$B$10,0,(VLOOKUP(AE46,'Survival Probability'!$A$3:$F$98,6)/(1+Main!$B$5)^(OptimumBenefits!AE46-OptimumBenefits!$A46))*(VLOOKUP(AE46,'Survival Probability'!$A$3:$F$98,3)/VLOOKUP($A46,'Survival Probability'!$A$3:$F$98,3)))</f>
        <v>62.031321910654107</v>
      </c>
      <c r="AI46" s="228">
        <f t="shared" si="9"/>
        <v>0</v>
      </c>
      <c r="AJ46" s="169">
        <f t="shared" si="126"/>
        <v>51</v>
      </c>
      <c r="AK46" s="395">
        <f>IF($B46&lt;=Main!$B$10,0,HLOOKUP(AJ46,ReplacementRates!$V$3:$AZ$56,ReplacementRates!$A47-3,1)*IF(Main!$B$29=0,Main!$B$32*$B46,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L46" s="337">
        <f ca="1">AK46*IF($B46=Salary!$B46,Salary!$J46,"")</f>
        <v>0</v>
      </c>
      <c r="AM46" s="338">
        <f ca="1">IF($B46&lt;Main!$B$10,0,(VLOOKUP(AJ46,'Survival Probability'!$A$3:$F$98,6)/(1+Main!$B$5)^(OptimumBenefits!AJ46-OptimumBenefits!$A46))*(VLOOKUP(AJ46,'Survival Probability'!$A$3:$F$98,3)/VLOOKUP($A46,'Survival Probability'!$A$3:$F$98,3)))</f>
        <v>57.532295315358027</v>
      </c>
      <c r="AN46" s="228">
        <f t="shared" si="11"/>
        <v>0</v>
      </c>
      <c r="AO46" s="169">
        <f t="shared" si="126"/>
        <v>52</v>
      </c>
      <c r="AP46" s="395">
        <f>IF($B46&lt;=Main!$B$10,0,HLOOKUP(AO46,ReplacementRates!$V$3:$AZ$56,ReplacementRates!$A47-3,1)*IF(Main!$B$29=0,Main!$B$32*$B46,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Q46" s="337">
        <f ca="1">AP46*IF($B46=Salary!$B46,Salary!$J46,"")</f>
        <v>0</v>
      </c>
      <c r="AR46" s="338">
        <f ca="1">IF($B46&lt;Main!$B$10,0,(VLOOKUP(AO46,'Survival Probability'!$A$3:$F$98,6)/(1+Main!$B$5)^(OptimumBenefits!AO46-OptimumBenefits!$A46))*(VLOOKUP(AO46,'Survival Probability'!$A$3:$F$98,3)/VLOOKUP($A46,'Survival Probability'!$A$3:$F$98,3)))</f>
        <v>53.334096516712727</v>
      </c>
      <c r="AS46" s="228">
        <f t="shared" si="13"/>
        <v>0</v>
      </c>
      <c r="AT46" s="169">
        <f t="shared" si="126"/>
        <v>53</v>
      </c>
      <c r="AU46" s="395">
        <f>IF($B46&lt;=Main!$B$10,0,HLOOKUP(AT46,ReplacementRates!$V$3:$AZ$56,ReplacementRates!$A47-3,1)*IF(Main!$B$29=0,Main!$B$32*$B46,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V46" s="337">
        <f ca="1">AU46*IF($B46=Salary!$B46,Salary!$J46,"")</f>
        <v>0</v>
      </c>
      <c r="AW46" s="338">
        <f ca="1">IF($B46&lt;Main!$B$10,0,(VLOOKUP(AT46,'Survival Probability'!$A$3:$F$98,6)/(1+Main!$B$5)^(OptimumBenefits!AT46-OptimumBenefits!$A46))*(VLOOKUP(AT46,'Survival Probability'!$A$3:$F$98,3)/VLOOKUP($A46,'Survival Probability'!$A$3:$F$98,3)))</f>
        <v>49.416980213710318</v>
      </c>
      <c r="AX46" s="228">
        <f t="shared" si="15"/>
        <v>0</v>
      </c>
      <c r="AY46" s="169">
        <f t="shared" si="126"/>
        <v>54</v>
      </c>
      <c r="AZ46" s="395">
        <f>IF($B46&lt;=Main!$B$10,0,HLOOKUP(AY46,ReplacementRates!$V$3:$AZ$56,ReplacementRates!$A47-3,1)*IF(Main!$B$29=0,Main!$B$32*$B46,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A46" s="337">
        <f ca="1">AZ46*IF($B46=Salary!$B46,Salary!$J46,"")</f>
        <v>0</v>
      </c>
      <c r="BB46" s="338">
        <f ca="1">IF($B46&lt;Main!$B$10,0,(VLOOKUP(AY46,'Survival Probability'!$A$3:$F$98,6)/(1+Main!$B$5)^(OptimumBenefits!AY46-OptimumBenefits!$A46))*(VLOOKUP(AY46,'Survival Probability'!$A$3:$F$98,3)/VLOOKUP($A46,'Survival Probability'!$A$3:$F$98,3)))</f>
        <v>45.762517431438461</v>
      </c>
      <c r="BC46" s="228">
        <f t="shared" si="17"/>
        <v>0</v>
      </c>
      <c r="BD46" s="169">
        <f t="shared" si="126"/>
        <v>55</v>
      </c>
      <c r="BE46" s="395">
        <f>IF($B46&lt;=Main!$B$10,0,HLOOKUP(BD46,ReplacementRates!$V$3:$AZ$56,ReplacementRates!$A47-3,1)*IF(Main!$B$29=0,Main!$B$32*$B46,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F46" s="337">
        <f ca="1">BE46*IF($B46=Salary!$B46,Salary!$J46,"")</f>
        <v>0</v>
      </c>
      <c r="BG46" s="338">
        <f ca="1">IF($B46&lt;Main!$B$10,0,(VLOOKUP(BD46,'Survival Probability'!$A$3:$F$98,6)/(1+Main!$B$5)^(OptimumBenefits!BD46-OptimumBenefits!$A46))*(VLOOKUP(BD46,'Survival Probability'!$A$3:$F$98,3)/VLOOKUP($A46,'Survival Probability'!$A$3:$F$98,3)))</f>
        <v>42.353501634890357</v>
      </c>
      <c r="BH46" s="228">
        <f t="shared" si="19"/>
        <v>0</v>
      </c>
      <c r="BI46" s="169">
        <f t="shared" si="126"/>
        <v>56</v>
      </c>
      <c r="BJ46" s="395">
        <f>IF($B46&lt;=Main!$B$10,0,HLOOKUP(BI46,ReplacementRates!$V$3:$AZ$56,ReplacementRates!$A47-3,1)*IF(Main!$B$29=0,Main!$B$32*$B46,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K46" s="337">
        <f ca="1">BJ46*IF($B46=Salary!$B46,Salary!$J46,"")</f>
        <v>0</v>
      </c>
      <c r="BL46" s="338">
        <f ca="1">IF($B46&lt;Main!$B$10,0,(VLOOKUP(BI46,'Survival Probability'!$A$3:$F$98,6)/(1+Main!$B$5)^(OptimumBenefits!BI46-OptimumBenefits!$A46))*(VLOOKUP(BI46,'Survival Probability'!$A$3:$F$98,3)/VLOOKUP($A46,'Survival Probability'!$A$3:$F$98,3)))</f>
        <v>39.173878706119403</v>
      </c>
      <c r="BM46" s="228">
        <f t="shared" si="21"/>
        <v>0</v>
      </c>
      <c r="BN46" s="169">
        <f t="shared" si="126"/>
        <v>57</v>
      </c>
      <c r="BO46" s="395">
        <f>IF($B46&lt;=Main!$B$10,0,HLOOKUP(BN46,ReplacementRates!$V$3:$AZ$56,ReplacementRates!$A47-3,1)*IF(Main!$B$29=0,Main!$B$32*$B46,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P46" s="337">
        <f ca="1">BO46*IF($B46=Salary!$B46,Salary!$J46,"")</f>
        <v>0</v>
      </c>
      <c r="BQ46" s="338">
        <f ca="1">IF($B46&lt;Main!$B$10,0,(VLOOKUP(BN46,'Survival Probability'!$A$3:$F$98,6)/(1+Main!$B$5)^(OptimumBenefits!BN46-OptimumBenefits!$A46))*(VLOOKUP(BN46,'Survival Probability'!$A$3:$F$98,3)/VLOOKUP($A46,'Survival Probability'!$A$3:$F$98,3)))</f>
        <v>36.208650005255706</v>
      </c>
      <c r="BR46" s="228">
        <f t="shared" si="23"/>
        <v>0</v>
      </c>
      <c r="BS46" s="169">
        <f t="shared" si="126"/>
        <v>58</v>
      </c>
      <c r="BT46" s="395">
        <f>IF($B46&lt;=Main!$B$10,0,HLOOKUP(BS46,ReplacementRates!$V$3:$AZ$56,ReplacementRates!$A47-3,1)*IF(Main!$B$29=0,Main!$B$32*$B46,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U46" s="337">
        <f ca="1">BT46*IF($B46=Salary!$B46,Salary!$J46,"")</f>
        <v>0</v>
      </c>
      <c r="BV46" s="338">
        <f ca="1">IF($B46&lt;Main!$B$10,0,(VLOOKUP(BS46,'Survival Probability'!$A$3:$F$98,6)/(1+Main!$B$5)^(OptimumBenefits!BS46-OptimumBenefits!$A46))*(VLOOKUP(BS46,'Survival Probability'!$A$3:$F$98,3)/VLOOKUP($A46,'Survival Probability'!$A$3:$F$98,3)))</f>
        <v>33.443804585151781</v>
      </c>
      <c r="BW46" s="228">
        <f t="shared" si="25"/>
        <v>0</v>
      </c>
      <c r="BX46" s="169">
        <f t="shared" si="126"/>
        <v>59</v>
      </c>
      <c r="BY46" s="395">
        <f>IF($B46&lt;=Main!$B$10,0,HLOOKUP(BX46,ReplacementRates!$V$3:$AZ$56,ReplacementRates!$A47-3,1)*IF(Main!$B$29=0,Main!$B$32*$B46,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Z46" s="337">
        <f ca="1">BY46*IF($B46=Salary!$B46,Salary!$J46,"")</f>
        <v>0</v>
      </c>
      <c r="CA46" s="338">
        <f ca="1">IF($B46&lt;Main!$B$10,0,(VLOOKUP(BX46,'Survival Probability'!$A$3:$F$98,6)/(1+Main!$B$5)^(OptimumBenefits!BX46-OptimumBenefits!$A46))*(VLOOKUP(BX46,'Survival Probability'!$A$3:$F$98,3)/VLOOKUP($A46,'Survival Probability'!$A$3:$F$98,3)))</f>
        <v>30.866235829543776</v>
      </c>
      <c r="CB46" s="228">
        <f t="shared" si="27"/>
        <v>0</v>
      </c>
      <c r="CC46" s="169">
        <f t="shared" si="127"/>
        <v>60</v>
      </c>
      <c r="CD46" s="395">
        <f>IF($B46&lt;=Main!$B$10,0,HLOOKUP(CC46,ReplacementRates!$V$3:$AZ$56,ReplacementRates!$A47-3,1)*IF(Main!$B$29=0,Main!$B$32*$B46,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E46" s="337">
        <f ca="1">CD46*IF($B46=Salary!$B46,Salary!$J46,"")</f>
        <v>253312.62573120152</v>
      </c>
      <c r="CF46" s="338">
        <f ca="1">IF($B46&lt;Main!$B$10,0,(VLOOKUP(CC46,'Survival Probability'!$A$3:$F$98,6)/(1+Main!$B$5)^(OptimumBenefits!CC46-OptimumBenefits!$A46))*(VLOOKUP(CC46,'Survival Probability'!$A$3:$F$98,3)/VLOOKUP($A46,'Survival Probability'!$A$3:$F$98,3)))</f>
        <v>28.463686855864449</v>
      </c>
      <c r="CG46" s="228">
        <f t="shared" si="29"/>
        <v>0</v>
      </c>
      <c r="CH46" s="169">
        <f t="shared" si="127"/>
        <v>61</v>
      </c>
      <c r="CI46" s="395">
        <f>IF($B46&lt;=Main!$B$10,0,HLOOKUP(CH46,ReplacementRates!$V$3:$AZ$56,ReplacementRates!$A47-3,1)*IF(Main!$B$29=0,Main!$B$32*$B46,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J46" s="337">
        <f ca="1">CI46*IF($B46=Salary!$B46,Salary!$J46,"")</f>
        <v>253312.62573120152</v>
      </c>
      <c r="CK46" s="338">
        <f ca="1">IF($B46&lt;Main!$B$10,0,(VLOOKUP(CH46,'Survival Probability'!$A$3:$F$98,6)/(1+Main!$B$5)^(OptimumBenefits!CH46-OptimumBenefits!$A46))*(VLOOKUP(CH46,'Survival Probability'!$A$3:$F$98,3)/VLOOKUP($A46,'Survival Probability'!$A$3:$F$98,3)))</f>
        <v>26.224718208334238</v>
      </c>
      <c r="CL46" s="228">
        <f t="shared" si="31"/>
        <v>0</v>
      </c>
      <c r="CM46" s="169">
        <f t="shared" si="127"/>
        <v>62</v>
      </c>
      <c r="CN46" s="395">
        <f>IF($B46&lt;=Main!$B$10,0,HLOOKUP(CM46,ReplacementRates!$V$3:$AZ$56,ReplacementRates!$A47-3,1)*IF(Main!$B$29=0,Main!$B$32*$B46,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O46" s="337">
        <f ca="1">CN46*IF($B46=Salary!$B46,Salary!$J46,"")</f>
        <v>253312.62573120152</v>
      </c>
      <c r="CP46" s="338">
        <f ca="1">IF($B46&lt;Main!$B$10,0,(VLOOKUP(CM46,'Survival Probability'!$A$3:$F$98,6)/(1+Main!$B$5)^(OptimumBenefits!CM46-OptimumBenefits!$A46))*(VLOOKUP(CM46,'Survival Probability'!$A$3:$F$98,3)/VLOOKUP($A46,'Survival Probability'!$A$3:$F$98,3)))</f>
        <v>24.140354483981152</v>
      </c>
      <c r="CQ46" s="228">
        <f t="shared" si="33"/>
        <v>0</v>
      </c>
      <c r="CR46" s="169">
        <f t="shared" si="127"/>
        <v>63</v>
      </c>
      <c r="CS46" s="395">
        <f>IF($B46&lt;=Main!$B$10,0,HLOOKUP(CR46,ReplacementRates!$V$3:$AZ$56,ReplacementRates!$A47-3,1)*IF(Main!$B$29=0,Main!$B$32*$B46,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T46" s="337">
        <f ca="1">CS46*IF($B46=Salary!$B46,Salary!$J46,"")</f>
        <v>253312.62573120152</v>
      </c>
      <c r="CU46" s="338">
        <f ca="1">IF($B46&lt;Main!$B$10,0,(VLOOKUP(CR46,'Survival Probability'!$A$3:$F$98,6)/(1+Main!$B$5)^(OptimumBenefits!CR46-OptimumBenefits!$A46))*(VLOOKUP(CR46,'Survival Probability'!$A$3:$F$98,3)/VLOOKUP($A46,'Survival Probability'!$A$3:$F$98,3)))</f>
        <v>22.200403151672809</v>
      </c>
      <c r="CV46" s="228">
        <f t="shared" si="35"/>
        <v>0</v>
      </c>
      <c r="CW46" s="169">
        <f t="shared" si="127"/>
        <v>64</v>
      </c>
      <c r="CX46" s="395">
        <f>IF($B46&lt;=Main!$B$10,0,HLOOKUP(CW46,ReplacementRates!$V$3:$AZ$56,ReplacementRates!$A47-3,1)*IF(Main!$B$29=0,Main!$B$32*$B46,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Y46" s="337">
        <f ca="1">CX46*IF($B46=Salary!$B46,Salary!$J46,"")</f>
        <v>253312.62573120152</v>
      </c>
      <c r="CZ46" s="338">
        <f ca="1">IF($B46&lt;Main!$B$10,0,(VLOOKUP(CW46,'Survival Probability'!$A$3:$F$98,6)/(1+Main!$B$5)^(OptimumBenefits!CW46-OptimumBenefits!$A46))*(VLOOKUP(CW46,'Survival Probability'!$A$3:$F$98,3)/VLOOKUP($A46,'Survival Probability'!$A$3:$F$98,3)))</f>
        <v>20.395336305099701</v>
      </c>
      <c r="DA46" s="228">
        <f t="shared" si="37"/>
        <v>0</v>
      </c>
      <c r="DB46" s="169">
        <f t="shared" si="127"/>
        <v>65</v>
      </c>
      <c r="DC46" s="395">
        <f>IF($B46&lt;=Main!$B$10,0,HLOOKUP(DB46,ReplacementRates!$V$3:$AZ$56,ReplacementRates!$A47-3,1)*IF(Main!$B$29=0,Main!$B$32*$B46,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D46" s="337">
        <f ca="1">DC46*IF($B46=Salary!$B46,Salary!$J46,"")</f>
        <v>253312.62573120152</v>
      </c>
      <c r="DE46" s="338">
        <f ca="1">IF($B46&lt;Main!$B$10,0,(VLOOKUP(DB46,'Survival Probability'!$A$3:$F$98,6)/(1+Main!$B$5)^(OptimumBenefits!DB46-OptimumBenefits!$A46))*(VLOOKUP(DB46,'Survival Probability'!$A$3:$F$98,3)/VLOOKUP($A46,'Survival Probability'!$A$3:$F$98,3)))</f>
        <v>18.716249765527582</v>
      </c>
      <c r="DF46" s="228">
        <f t="shared" si="39"/>
        <v>0</v>
      </c>
      <c r="DG46" s="169">
        <f t="shared" si="127"/>
        <v>66</v>
      </c>
      <c r="DH46" s="395">
        <f>IF($B46&lt;=Main!$B$10,0,HLOOKUP(DG46,ReplacementRates!$V$3:$AZ$56,ReplacementRates!$A47-3,1)*IF(Main!$B$29=0,Main!$B$32*$B46,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I46" s="337">
        <f ca="1">DH46*IF($B46=Salary!$B46,Salary!$J46,"")</f>
        <v>253312.62573120152</v>
      </c>
      <c r="DJ46" s="338">
        <f ca="1">IF($B46&lt;Main!$B$10,0,(VLOOKUP(DG46,'Survival Probability'!$A$3:$F$98,6)/(1+Main!$B$5)^(OptimumBenefits!DG46-OptimumBenefits!$A46))*(VLOOKUP(DG46,'Survival Probability'!$A$3:$F$98,3)/VLOOKUP($A46,'Survival Probability'!$A$3:$F$98,3)))</f>
        <v>17.154852897768535</v>
      </c>
      <c r="DK46" s="228">
        <f t="shared" si="41"/>
        <v>0</v>
      </c>
      <c r="DL46" s="169">
        <f t="shared" si="127"/>
        <v>67</v>
      </c>
      <c r="DM46" s="395">
        <f>IF($B46&lt;=Main!$B$10,0,HLOOKUP(DL46,ReplacementRates!$V$3:$AZ$56,ReplacementRates!$A47-3,1)*IF(Main!$B$29=0,Main!$B$32*$B46,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N46" s="337">
        <f ca="1">DM46*IF($B46=Salary!$B46,Salary!$J46,"")</f>
        <v>253312.62573120152</v>
      </c>
      <c r="DO46" s="338">
        <f ca="1">IF($B46&lt;Main!$B$10,0,(VLOOKUP(DL46,'Survival Probability'!$A$3:$F$98,6)/(1+Main!$B$5)^(OptimumBenefits!DL46-OptimumBenefits!$A46))*(VLOOKUP(DL46,'Survival Probability'!$A$3:$F$98,3)/VLOOKUP($A46,'Survival Probability'!$A$3:$F$98,3)))</f>
        <v>15.703407104810067</v>
      </c>
      <c r="DP46" s="228">
        <f t="shared" si="43"/>
        <v>0</v>
      </c>
      <c r="DQ46" s="169">
        <f t="shared" si="127"/>
        <v>68</v>
      </c>
      <c r="DR46" s="395">
        <f>IF($B46&lt;=Main!$B$10,0,HLOOKUP(DQ46,ReplacementRates!$V$3:$AZ$56,ReplacementRates!$A47-3,1)*IF(Main!$B$29=0,Main!$B$32*$B46,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S46" s="337">
        <f ca="1">DR46*IF($B46=Salary!$B46,Salary!$J46,"")</f>
        <v>253312.62573120152</v>
      </c>
      <c r="DT46" s="338">
        <f ca="1">IF($B46&lt;Main!$B$10,0,(VLOOKUP(DQ46,'Survival Probability'!$A$3:$F$98,6)/(1+Main!$B$5)^(OptimumBenefits!DQ46-OptimumBenefits!$A46))*(VLOOKUP(DQ46,'Survival Probability'!$A$3:$F$98,3)/VLOOKUP($A46,'Survival Probability'!$A$3:$F$98,3)))</f>
        <v>14.354723040429336</v>
      </c>
      <c r="DU46" s="228">
        <f t="shared" si="45"/>
        <v>0</v>
      </c>
      <c r="DV46" s="169">
        <f t="shared" si="127"/>
        <v>69</v>
      </c>
      <c r="DW46" s="395">
        <f>IF($B46&lt;=Main!$B$10,0,HLOOKUP(DV46,ReplacementRates!$V$3:$AZ$56,ReplacementRates!$A47-3,1)*IF(Main!$B$29=0,Main!$B$32*$B46,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X46" s="337">
        <f ca="1">DW46*IF($B46=Salary!$B46,Salary!$J46,"")</f>
        <v>253312.62573120152</v>
      </c>
      <c r="DY46" s="338">
        <f ca="1">IF($B46&lt;Main!$B$10,0,(VLOOKUP(DV46,'Survival Probability'!$A$3:$F$98,6)/(1+Main!$B$5)^(OptimumBenefits!DV46-OptimumBenefits!$A46))*(VLOOKUP(DV46,'Survival Probability'!$A$3:$F$98,3)/VLOOKUP($A46,'Survival Probability'!$A$3:$F$98,3)))</f>
        <v>13.102110306144143</v>
      </c>
      <c r="DZ46" s="228">
        <f t="shared" si="47"/>
        <v>0</v>
      </c>
      <c r="EA46" s="169">
        <f t="shared" si="127"/>
        <v>70</v>
      </c>
      <c r="EB46" s="395">
        <f>IF($B46&lt;=Main!$B$10,0,HLOOKUP(EA46,ReplacementRates!$V$3:$AZ$56,ReplacementRates!$A47-3,1)*IF(Main!$B$29=0,Main!$B$32*$B46,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C46" s="337">
        <f ca="1">EB46*IF($B46=Salary!$B46,Salary!$J46,"")</f>
        <v>253312.62573120152</v>
      </c>
      <c r="ED46" s="338">
        <f ca="1">IF($B46&lt;Main!$B$10,0,(VLOOKUP(EA46,'Survival Probability'!$A$3:$F$98,6)/(1+Main!$B$5)^(OptimumBenefits!EA46-OptimumBenefits!$A46))*(VLOOKUP(EA46,'Survival Probability'!$A$3:$F$98,3)/VLOOKUP($A46,'Survival Probability'!$A$3:$F$98,3)))</f>
        <v>11.939348914751795</v>
      </c>
      <c r="EE46" s="228">
        <f t="shared" si="49"/>
        <v>0</v>
      </c>
      <c r="EF46" s="169">
        <f t="shared" si="127"/>
        <v>71</v>
      </c>
      <c r="EG46" s="395">
        <f>IF($B46&lt;=Main!$B$10,0,HLOOKUP(EF46,ReplacementRates!$V$3:$AZ$56,ReplacementRates!$A47-3,1)*IF(Main!$B$29=0,Main!$B$32*$B46,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H46" s="337">
        <f ca="1">EG46*IF($B46=Salary!$B46,Salary!$J46,"")</f>
        <v>253312.62573120152</v>
      </c>
      <c r="EI46" s="338">
        <f ca="1">IF($B46&lt;Main!$B$10,0,(VLOOKUP(EF46,'Survival Probability'!$A$3:$F$98,6)/(1+Main!$B$5)^(OptimumBenefits!EF46-OptimumBenefits!$A46))*(VLOOKUP(EF46,'Survival Probability'!$A$3:$F$98,3)/VLOOKUP($A46,'Survival Probability'!$A$3:$F$98,3)))</f>
        <v>10.860659934053245</v>
      </c>
      <c r="EJ46" s="228">
        <f t="shared" ca="1" si="51"/>
        <v>2751142.2850686857</v>
      </c>
      <c r="EK46" s="169">
        <f t="shared" si="127"/>
        <v>72</v>
      </c>
      <c r="EL46" s="395">
        <f>IF($B46&lt;=Main!$B$10,0,HLOOKUP(EK46,ReplacementRates!$V$3:$AZ$56,ReplacementRates!$A47-3,1)*IF(Main!$B$29=0,Main!$B$32*$B46,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M46" s="337">
        <f ca="1">EL46*IF($B46=Salary!$B46,Salary!$J46,"")</f>
        <v>253312.62573120152</v>
      </c>
      <c r="EN46" s="338">
        <f ca="1">IF($B46&lt;Main!$B$10,0,(VLOOKUP(EK46,'Survival Probability'!$A$3:$F$98,6)/(1+Main!$B$5)^(OptimumBenefits!EK46-OptimumBenefits!$A46))*(VLOOKUP(EK46,'Survival Probability'!$A$3:$F$98,3)/VLOOKUP($A46,'Survival Probability'!$A$3:$F$98,3)))</f>
        <v>9.8606599340532455</v>
      </c>
      <c r="EO46" s="228">
        <f t="shared" ca="1" si="53"/>
        <v>2497829.6593374843</v>
      </c>
      <c r="EP46" s="169">
        <f t="shared" si="128"/>
        <v>73</v>
      </c>
      <c r="EQ46" s="395">
        <f>IF($B46&lt;=Main!$B$10,0,HLOOKUP(EP46,ReplacementRates!$V$3:$AZ$56,ReplacementRates!$A47-3,1)*IF(Main!$B$29=0,Main!$B$32*$B46,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R46" s="337">
        <f ca="1">EQ46*IF($B46=Salary!$B46,Salary!$J46,"")</f>
        <v>253312.62573120152</v>
      </c>
      <c r="ES46" s="338">
        <f ca="1">IF($B46&lt;Main!$B$10,0,(VLOOKUP(EP46,'Survival Probability'!$A$3:$F$98,6)/(1+Main!$B$5)^(OptimumBenefits!EP46-OptimumBenefits!$A46))*(VLOOKUP(EP46,'Survival Probability'!$A$3:$F$98,3)/VLOOKUP($A46,'Survival Probability'!$A$3:$F$98,3)))</f>
        <v>8.9343524968729398</v>
      </c>
      <c r="ET46" s="228">
        <f t="shared" ca="1" si="55"/>
        <v>2263184.2901910008</v>
      </c>
      <c r="EU46" s="169">
        <f t="shared" si="128"/>
        <v>74</v>
      </c>
      <c r="EV46" s="395">
        <f>IF($B46&lt;=Main!$B$10,0,HLOOKUP(EU46,ReplacementRates!$V$3:$AZ$56,ReplacementRates!$A47-3,1)*IF(Main!$B$29=0,Main!$B$32*$B46,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W46" s="337">
        <f ca="1">EV46*IF($B46=Salary!$B46,Salary!$J46,"")</f>
        <v>253312.62573120152</v>
      </c>
      <c r="EX46" s="338">
        <f ca="1">IF($B46&lt;Main!$B$10,0,(VLOOKUP(EU46,'Survival Probability'!$A$3:$F$98,6)/(1+Main!$B$5)^(OptimumBenefits!EU46-OptimumBenefits!$A46))*(VLOOKUP(EU46,'Survival Probability'!$A$3:$F$98,3)/VLOOKUP($A46,'Survival Probability'!$A$3:$F$98,3)))</f>
        <v>8.0770776324625508</v>
      </c>
      <c r="EY46" s="228">
        <f t="shared" ca="1" si="57"/>
        <v>2046025.7433138455</v>
      </c>
      <c r="EZ46" s="169">
        <f t="shared" si="128"/>
        <v>75</v>
      </c>
      <c r="FA46" s="395">
        <f>IF($B46&lt;=Main!$B$10,0,HLOOKUP(EZ46,ReplacementRates!$V$3:$AZ$56,ReplacementRates!$A47-3,1)*IF(Main!$B$29=0,Main!$B$32*$B46,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B46" s="337">
        <f ca="1">FA46*IF($B46=Salary!$B46,Salary!$J46,"")</f>
        <v>253312.62573120152</v>
      </c>
      <c r="FC46" s="338">
        <f ca="1">IF($B46&lt;Main!$B$10,0,(VLOOKUP(EZ46,'Survival Probability'!$A$3:$F$98,6)/(1+Main!$B$5)^(OptimumBenefits!EZ46-OptimumBenefits!$A46))*(VLOOKUP(EZ46,'Survival Probability'!$A$3:$F$98,3)/VLOOKUP($A46,'Survival Probability'!$A$3:$F$98,3)))</f>
        <v>7.2845032650454735</v>
      </c>
      <c r="FD46" s="228">
        <f t="shared" ca="1" si="59"/>
        <v>1845256.6492161795</v>
      </c>
      <c r="FE46" s="169">
        <f t="shared" si="128"/>
        <v>76</v>
      </c>
      <c r="FF46" s="395">
        <f>IF($B46&lt;=Main!$B$10,0,HLOOKUP(FE46,ReplacementRates!$V$3:$AZ$56,ReplacementRates!$A47-3,1)*IF(Main!$B$29=0,Main!$B$32*$B46,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G46" s="337">
        <f ca="1">FF46*IF($B46=Salary!$B46,Salary!$J46,"")</f>
        <v>253312.62573120152</v>
      </c>
      <c r="FH46" s="338">
        <f ca="1">IF($B46&lt;Main!$B$10,0,(VLOOKUP(FE46,'Survival Probability'!$A$3:$F$98,6)/(1+Main!$B$5)^(OptimumBenefits!FE46-OptimumBenefits!$A46))*(VLOOKUP(FE46,'Survival Probability'!$A$3:$F$98,3)/VLOOKUP($A46,'Survival Probability'!$A$3:$F$98,3)))</f>
        <v>6.5526050074116267</v>
      </c>
      <c r="FI46" s="228">
        <f t="shared" ca="1" si="61"/>
        <v>1659857.5798068584</v>
      </c>
      <c r="FJ46" s="169">
        <f t="shared" si="128"/>
        <v>77</v>
      </c>
      <c r="FK46" s="395">
        <f>IF($B46&lt;=Main!$B$10,0,HLOOKUP(FJ46,ReplacementRates!$V$3:$AZ$56,ReplacementRates!$A47-3,1)*IF(Main!$B$29=0,Main!$B$32*$B46,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L46" s="337">
        <f ca="1">FK46*IF($B46=Salary!$B46,Salary!$J46,"")</f>
        <v>253312.62573120152</v>
      </c>
      <c r="FM46" s="338">
        <f ca="1">IF($B46&lt;Main!$B$10,0,(VLOOKUP(FJ46,'Survival Probability'!$A$3:$F$98,6)/(1+Main!$B$5)^(OptimumBenefits!FJ46-OptimumBenefits!$A46))*(VLOOKUP(FJ46,'Survival Probability'!$A$3:$F$98,3)/VLOOKUP($A46,'Survival Probability'!$A$3:$F$98,3)))</f>
        <v>5.8776119541844274</v>
      </c>
      <c r="FN46" s="228">
        <f t="shared" ca="1" si="63"/>
        <v>1488873.3171435557</v>
      </c>
      <c r="FO46" s="169">
        <f t="shared" si="128"/>
        <v>78</v>
      </c>
      <c r="FP46" s="395">
        <f>IF($B46&lt;=Main!$B$10,0,HLOOKUP(FO46,ReplacementRates!$V$3:$AZ$56,ReplacementRates!$A47-3,1)*IF(Main!$B$29=0,Main!$B$32*$B46,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Q46" s="337">
        <f ca="1">FP46*IF($B46=Salary!$B46,Salary!$J46,"")</f>
        <v>253312.62573120152</v>
      </c>
      <c r="FR46" s="338">
        <f ca="1">IF($B46&lt;Main!$B$10,0,(VLOOKUP(FO46,'Survival Probability'!$A$3:$F$98,6)/(1+Main!$B$5)^(OptimumBenefits!FO46-OptimumBenefits!$A46))*(VLOOKUP(FO46,'Survival Probability'!$A$3:$F$98,3)/VLOOKUP($A46,'Survival Probability'!$A$3:$F$98,3)))</f>
        <v>5.2560084056409782</v>
      </c>
      <c r="FS46" s="228">
        <f t="shared" ca="1" si="65"/>
        <v>1331413.2900981824</v>
      </c>
      <c r="FT46" s="169">
        <f t="shared" si="128"/>
        <v>79</v>
      </c>
      <c r="FU46" s="395">
        <f>IF($B46&lt;=Main!$B$10,0,HLOOKUP(FT46,ReplacementRates!$V$3:$AZ$56,ReplacementRates!$A47-3,1)*IF(Main!$B$29=0,Main!$B$32*$B46,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V46" s="337">
        <f ca="1">FU46*IF($B46=Salary!$B46,Salary!$J46,"")</f>
        <v>253312.62573120152</v>
      </c>
      <c r="FW46" s="338">
        <f ca="1">IF($B46&lt;Main!$B$10,0,(VLOOKUP(FT46,'Survival Probability'!$A$3:$F$98,6)/(1+Main!$B$5)^(OptimumBenefits!FT46-OptimumBenefits!$A46))*(VLOOKUP(FT46,'Survival Probability'!$A$3:$F$98,3)/VLOOKUP($A46,'Survival Probability'!$A$3:$F$98,3)))</f>
        <v>4.6845172648680551</v>
      </c>
      <c r="FX46" s="228">
        <f t="shared" ca="1" si="67"/>
        <v>1186647.3686468734</v>
      </c>
      <c r="FY46" s="169">
        <f t="shared" si="128"/>
        <v>80</v>
      </c>
      <c r="FZ46" s="395">
        <f>IF($B46&lt;=Main!$B$10,0,HLOOKUP(FY46,ReplacementRates!$V$3:$AZ$56,ReplacementRates!$A47-3,1)*IF(Main!$B$29=0,Main!$B$32*$B46,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A46" s="337">
        <f ca="1">FZ46*IF($B46=Salary!$B46,Salary!$J46,"")</f>
        <v>253312.62573120152</v>
      </c>
      <c r="GB46" s="338">
        <f ca="1">IF($B46&lt;Main!$B$10,0,(VLOOKUP(FY46,'Survival Probability'!$A$3:$F$98,6)/(1+Main!$B$5)^(OptimumBenefits!FY46-OptimumBenefits!$A46))*(VLOOKUP(FY46,'Survival Probability'!$A$3:$F$98,3)/VLOOKUP($A46,'Survival Probability'!$A$3:$F$98,3)))</f>
        <v>4.1601037529335452</v>
      </c>
      <c r="GC46" s="228">
        <f t="shared" ca="1" si="69"/>
        <v>1053806.8049698221</v>
      </c>
      <c r="GD46" s="169">
        <f t="shared" si="128"/>
        <v>81</v>
      </c>
      <c r="GE46" s="395">
        <f>IF($B46&lt;=Main!$B$10,0,HLOOKUP(GD46,ReplacementRates!$V$3:$AZ$56,ReplacementRates!$A47-3,1)*IF(Main!$B$29=0,Main!$B$32*$B46,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F46" s="337">
        <f ca="1">GE46*IF($B46=Salary!$B46,Salary!$J46,"")</f>
        <v>253312.62573120152</v>
      </c>
      <c r="GG46" s="338">
        <f ca="1">IF($B46&lt;Main!$B$10,0,(VLOOKUP(GD46,'Survival Probability'!$A$3:$F$98,6)/(1+Main!$B$5)^(OptimumBenefits!GD46-OptimumBenefits!$A46))*(VLOOKUP(GD46,'Survival Probability'!$A$3:$F$98,3)/VLOOKUP($A46,'Survival Probability'!$A$3:$F$98,3)))</f>
        <v>3.6799108043099502</v>
      </c>
      <c r="GH46" s="228">
        <f t="shared" ca="1" si="71"/>
        <v>932167.86829637119</v>
      </c>
      <c r="GI46" s="169">
        <f t="shared" si="128"/>
        <v>82</v>
      </c>
      <c r="GJ46" s="395">
        <f>IF($B46&lt;=Main!$B$10,0,HLOOKUP(GI46,ReplacementRates!$V$3:$AZ$56,ReplacementRates!$A47-3,1)*IF(Main!$B$29=0,Main!$B$32*$B46,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K46" s="337">
        <f ca="1">GJ46*IF($B46=Salary!$B46,Salary!$J46,"")</f>
        <v>253312.62573120152</v>
      </c>
      <c r="GL46" s="338">
        <f ca="1">IF($B46&lt;Main!$B$10,0,(VLOOKUP(GI46,'Survival Probability'!$A$3:$F$98,6)/(1+Main!$B$5)^(OptimumBenefits!GI46-OptimumBenefits!$A46))*(VLOOKUP(GI46,'Survival Probability'!$A$3:$F$98,3)/VLOOKUP($A46,'Survival Probability'!$A$3:$F$98,3)))</f>
        <v>3.2412546017940747</v>
      </c>
      <c r="GM46" s="228">
        <f t="shared" ca="1" si="73"/>
        <v>821050.7138437971</v>
      </c>
      <c r="GN46" s="384"/>
      <c r="GO46" s="384"/>
      <c r="GP46" s="385"/>
      <c r="GQ46" s="386"/>
      <c r="GR46" s="387"/>
      <c r="GS46" s="384"/>
      <c r="GT46" s="384"/>
      <c r="GU46" s="385"/>
      <c r="GV46" s="386"/>
      <c r="GW46" s="387"/>
      <c r="GX46" s="384"/>
      <c r="GY46" s="384"/>
      <c r="GZ46" s="385"/>
      <c r="HA46" s="386"/>
      <c r="HB46" s="387"/>
      <c r="HC46" s="384"/>
      <c r="HD46" s="384"/>
      <c r="HE46" s="385"/>
      <c r="HF46" s="386"/>
      <c r="HG46" s="387"/>
      <c r="HH46" s="384"/>
      <c r="HI46" s="384"/>
      <c r="HJ46" s="385"/>
      <c r="HK46" s="386"/>
      <c r="HL46" s="387"/>
      <c r="HM46" s="384"/>
      <c r="HN46" s="384"/>
      <c r="HO46" s="385"/>
      <c r="HP46" s="386"/>
      <c r="HQ46" s="387"/>
      <c r="HR46" s="384"/>
      <c r="HS46" s="384"/>
      <c r="HT46" s="385"/>
      <c r="HU46" s="386"/>
      <c r="HV46" s="387"/>
      <c r="HW46" s="384"/>
      <c r="HX46" s="384"/>
      <c r="HY46" s="385"/>
      <c r="HZ46" s="386"/>
      <c r="IA46" s="387"/>
      <c r="IB46" s="384"/>
      <c r="IC46" s="384"/>
      <c r="ID46" s="385"/>
      <c r="IE46" s="386"/>
      <c r="IF46" s="387"/>
      <c r="IG46" s="384"/>
      <c r="IH46" s="384"/>
      <c r="II46" s="385"/>
      <c r="IJ46" s="386"/>
      <c r="IK46" s="387"/>
      <c r="IL46" s="384"/>
      <c r="IM46" s="384"/>
      <c r="IN46" s="385"/>
      <c r="IO46" s="386"/>
      <c r="IP46" s="387"/>
      <c r="IQ46" s="384"/>
      <c r="IR46" s="384"/>
      <c r="IS46" s="385"/>
      <c r="IT46" s="386"/>
      <c r="IU46" s="387"/>
      <c r="IV46" s="384"/>
      <c r="IW46" s="384"/>
      <c r="IX46" s="385"/>
      <c r="IY46" s="386"/>
      <c r="IZ46" s="387"/>
      <c r="JA46" s="384"/>
      <c r="JB46" s="384"/>
      <c r="JC46" s="385"/>
      <c r="JD46" s="386"/>
      <c r="JE46" s="387"/>
      <c r="JF46" s="384"/>
      <c r="JG46" s="384"/>
      <c r="JH46" s="385"/>
      <c r="JI46" s="386"/>
      <c r="JJ46" s="387"/>
      <c r="JK46" s="384"/>
      <c r="JL46" s="384"/>
      <c r="JM46" s="385"/>
      <c r="JN46" s="386"/>
      <c r="JO46" s="387"/>
      <c r="JP46" s="384"/>
      <c r="JQ46" s="384"/>
      <c r="JR46" s="385"/>
      <c r="JS46" s="386"/>
      <c r="JT46" s="387"/>
      <c r="JU46" s="384"/>
      <c r="JV46" s="384"/>
      <c r="JW46" s="385"/>
      <c r="JX46" s="386"/>
      <c r="JY46" s="387"/>
      <c r="JZ46" s="384"/>
      <c r="KA46" s="384"/>
      <c r="KB46" s="385"/>
      <c r="KC46" s="386"/>
      <c r="KD46" s="387"/>
      <c r="KE46" s="384"/>
      <c r="KF46" s="384"/>
      <c r="KG46" s="385"/>
      <c r="KH46" s="386"/>
      <c r="KI46" s="387"/>
    </row>
    <row r="47" spans="1:295">
      <c r="A47" s="172">
        <f t="shared" si="112"/>
        <v>72</v>
      </c>
      <c r="B47" s="172">
        <v>45</v>
      </c>
      <c r="C47" s="383">
        <f t="shared" ca="1" si="125"/>
        <v>72</v>
      </c>
      <c r="D47" s="425">
        <f t="shared" ca="1" si="115"/>
        <v>2868143.2850502259</v>
      </c>
      <c r="E47" s="217">
        <v>1656526.464737844</v>
      </c>
      <c r="F47" s="169">
        <f t="shared" si="113"/>
        <v>45</v>
      </c>
      <c r="G47" s="395">
        <f>IF($B47&lt;=Main!$B$10,0,HLOOKUP(F47,ReplacementRates!$V$3:$AZ$56,ReplacementRates!$A48-3,1)*IF(Main!$B$29=0,Main!$B$32*$B47,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H47" s="337">
        <f ca="1">G47*IF($B47=Salary!$B47,Salary!$J47,"")</f>
        <v>0</v>
      </c>
      <c r="I47" s="338">
        <f ca="1">IF($B47&lt;Main!$B$10,0,(VLOOKUP(F47,'Survival Probability'!$A$3:$F$98,6)/(1+Main!$B$5)^(OptimumBenefits!F47-OptimumBenefits!$A47))*(VLOOKUP(F47,'Survival Probability'!$A$3:$F$98,3)/VLOOKUP($A47,'Survival Probability'!$A$3:$F$98,3)))</f>
        <v>96.923570377763042</v>
      </c>
      <c r="J47" s="228">
        <f t="shared" si="129"/>
        <v>0</v>
      </c>
      <c r="K47" s="169">
        <f t="shared" si="114"/>
        <v>46</v>
      </c>
      <c r="L47" s="395">
        <f>IF($B47&lt;=Main!$B$10,0,HLOOKUP(K47,ReplacementRates!$V$3:$AZ$56,ReplacementRates!$A48-3,1)*IF(Main!$B$29=0,Main!$B$32*$B47,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M47" s="337">
        <f ca="1">L47*IF($B47=Salary!$B47,Salary!$J47,"")</f>
        <v>0</v>
      </c>
      <c r="N47" s="338">
        <f ca="1">IF($B47&lt;Main!$B$10,0,(VLOOKUP(K47,'Survival Probability'!$A$3:$F$98,6)/(1+Main!$B$5)^(OptimumBenefits!K47-OptimumBenefits!$A47))*(VLOOKUP(K47,'Survival Probability'!$A$3:$F$98,3)/VLOOKUP($A47,'Survival Probability'!$A$3:$F$98,3)))</f>
        <v>90.086336072984253</v>
      </c>
      <c r="O47" s="228">
        <f t="shared" si="130"/>
        <v>0</v>
      </c>
      <c r="P47" s="169">
        <f t="shared" si="126"/>
        <v>47</v>
      </c>
      <c r="Q47" s="395">
        <f>IF($B47&lt;=Main!$B$10,0,HLOOKUP(P47,ReplacementRates!$V$3:$AZ$56,ReplacementRates!$A48-3,1)*IF(Main!$B$29=0,Main!$B$32*$B47,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R47" s="337">
        <f ca="1">Q47*IF($B47=Salary!$B47,Salary!$J47,"")</f>
        <v>0</v>
      </c>
      <c r="S47" s="338">
        <f ca="1">IF($B47&lt;Main!$B$10,0,(VLOOKUP(P47,'Survival Probability'!$A$3:$F$98,6)/(1+Main!$B$5)^(OptimumBenefits!P47-OptimumBenefits!$A47))*(VLOOKUP(P47,'Survival Probability'!$A$3:$F$98,3)/VLOOKUP($A47,'Survival Probability'!$A$3:$F$98,3)))</f>
        <v>83.70067021512962</v>
      </c>
      <c r="T47" s="228">
        <f t="shared" si="3"/>
        <v>0</v>
      </c>
      <c r="U47" s="169">
        <f t="shared" si="126"/>
        <v>48</v>
      </c>
      <c r="V47" s="395">
        <f>IF($B47&lt;=Main!$B$10,0,HLOOKUP(U47,ReplacementRates!$V$3:$AZ$56,ReplacementRates!$A48-3,1)*IF(Main!$B$29=0,Main!$B$32*$B47,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W47" s="337">
        <f ca="1">V47*IF($B47=Salary!$B47,Salary!$J47,"")</f>
        <v>0</v>
      </c>
      <c r="X47" s="338">
        <f ca="1">IF($B47&lt;Main!$B$10,0,(VLOOKUP(U47,'Survival Probability'!$A$3:$F$98,6)/(1+Main!$B$5)^(OptimumBenefits!U47-OptimumBenefits!$A47))*(VLOOKUP(U47,'Survival Probability'!$A$3:$F$98,3)/VLOOKUP($A47,'Survival Probability'!$A$3:$F$98,3)))</f>
        <v>77.73692671536709</v>
      </c>
      <c r="Y47" s="228">
        <f t="shared" si="5"/>
        <v>0</v>
      </c>
      <c r="Z47" s="169">
        <f t="shared" si="126"/>
        <v>49</v>
      </c>
      <c r="AA47" s="395">
        <f>IF($B47&lt;=Main!$B$10,0,HLOOKUP(Z47,ReplacementRates!$V$3:$AZ$56,ReplacementRates!$A48-3,1)*IF(Main!$B$29=0,Main!$B$32*$B47,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B47" s="337">
        <f ca="1">AA47*IF($B47=Salary!$B47,Salary!$J47,"")</f>
        <v>0</v>
      </c>
      <c r="AC47" s="338">
        <f ca="1">IF($B47&lt;Main!$B$10,0,(VLOOKUP(Z47,'Survival Probability'!$A$3:$F$98,6)/(1+Main!$B$5)^(OptimumBenefits!Z47-OptimumBenefits!$A47))*(VLOOKUP(Z47,'Survival Probability'!$A$3:$F$98,3)/VLOOKUP($A47,'Survival Probability'!$A$3:$F$98,3)))</f>
        <v>72.167399600810157</v>
      </c>
      <c r="AD47" s="228">
        <f t="shared" si="7"/>
        <v>0</v>
      </c>
      <c r="AE47" s="169">
        <f t="shared" si="126"/>
        <v>50</v>
      </c>
      <c r="AF47" s="395">
        <f>IF($B47&lt;=Main!$B$10,0,HLOOKUP(AE47,ReplacementRates!$V$3:$AZ$56,ReplacementRates!$A48-3,1)*IF(Main!$B$29=0,Main!$B$32*$B47,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G47" s="337">
        <f ca="1">AF47*IF($B47=Salary!$B47,Salary!$J47,"")</f>
        <v>0</v>
      </c>
      <c r="AH47" s="338">
        <f ca="1">IF($B47&lt;Main!$B$10,0,(VLOOKUP(AE47,'Survival Probability'!$A$3:$F$98,6)/(1+Main!$B$5)^(OptimumBenefits!AE47-OptimumBenefits!$A47))*(VLOOKUP(AE47,'Survival Probability'!$A$3:$F$98,3)/VLOOKUP($A47,'Survival Probability'!$A$3:$F$98,3)))</f>
        <v>66.966235421231644</v>
      </c>
      <c r="AI47" s="228">
        <f t="shared" si="9"/>
        <v>0</v>
      </c>
      <c r="AJ47" s="169">
        <f t="shared" si="126"/>
        <v>51</v>
      </c>
      <c r="AK47" s="395">
        <f>IF($B47&lt;=Main!$B$10,0,HLOOKUP(AJ47,ReplacementRates!$V$3:$AZ$56,ReplacementRates!$A48-3,1)*IF(Main!$B$29=0,Main!$B$32*$B47,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L47" s="337">
        <f ca="1">AK47*IF($B47=Salary!$B47,Salary!$J47,"")</f>
        <v>0</v>
      </c>
      <c r="AM47" s="338">
        <f ca="1">IF($B47&lt;Main!$B$10,0,(VLOOKUP(AJ47,'Survival Probability'!$A$3:$F$98,6)/(1+Main!$B$5)^(OptimumBenefits!AJ47-OptimumBenefits!$A47))*(VLOOKUP(AJ47,'Survival Probability'!$A$3:$F$98,3)/VLOOKUP($A47,'Survival Probability'!$A$3:$F$98,3)))</f>
        <v>62.109287916857518</v>
      </c>
      <c r="AN47" s="228">
        <f t="shared" si="11"/>
        <v>0</v>
      </c>
      <c r="AO47" s="169">
        <f t="shared" si="126"/>
        <v>52</v>
      </c>
      <c r="AP47" s="395">
        <f>IF($B47&lt;=Main!$B$10,0,HLOOKUP(AO47,ReplacementRates!$V$3:$AZ$56,ReplacementRates!$A48-3,1)*IF(Main!$B$29=0,Main!$B$32*$B47,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Q47" s="337">
        <f ca="1">AP47*IF($B47=Salary!$B47,Salary!$J47,"")</f>
        <v>0</v>
      </c>
      <c r="AR47" s="338">
        <f ca="1">IF($B47&lt;Main!$B$10,0,(VLOOKUP(AO47,'Survival Probability'!$A$3:$F$98,6)/(1+Main!$B$5)^(OptimumBenefits!AO47-OptimumBenefits!$A47))*(VLOOKUP(AO47,'Survival Probability'!$A$3:$F$98,3)/VLOOKUP($A47,'Survival Probability'!$A$3:$F$98,3)))</f>
        <v>57.577100621217646</v>
      </c>
      <c r="AS47" s="228">
        <f t="shared" si="13"/>
        <v>0</v>
      </c>
      <c r="AT47" s="169">
        <f t="shared" si="126"/>
        <v>53</v>
      </c>
      <c r="AU47" s="395">
        <f>IF($B47&lt;=Main!$B$10,0,HLOOKUP(AT47,ReplacementRates!$V$3:$AZ$56,ReplacementRates!$A48-3,1)*IF(Main!$B$29=0,Main!$B$32*$B47,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V47" s="337">
        <f ca="1">AU47*IF($B47=Salary!$B47,Salary!$J47,"")</f>
        <v>0</v>
      </c>
      <c r="AW47" s="338">
        <f ca="1">IF($B47&lt;Main!$B$10,0,(VLOOKUP(AT47,'Survival Probability'!$A$3:$F$98,6)/(1+Main!$B$5)^(OptimumBenefits!AT47-OptimumBenefits!$A47))*(VLOOKUP(AT47,'Survival Probability'!$A$3:$F$98,3)/VLOOKUP($A47,'Survival Probability'!$A$3:$F$98,3)))</f>
        <v>53.348357392159514</v>
      </c>
      <c r="AX47" s="228">
        <f t="shared" si="15"/>
        <v>0</v>
      </c>
      <c r="AY47" s="169">
        <f t="shared" si="126"/>
        <v>54</v>
      </c>
      <c r="AZ47" s="395">
        <f>IF($B47&lt;=Main!$B$10,0,HLOOKUP(AY47,ReplacementRates!$V$3:$AZ$56,ReplacementRates!$A48-3,1)*IF(Main!$B$29=0,Main!$B$32*$B47,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A47" s="337">
        <f ca="1">AZ47*IF($B47=Salary!$B47,Salary!$J47,"")</f>
        <v>0</v>
      </c>
      <c r="BB47" s="338">
        <f ca="1">IF($B47&lt;Main!$B$10,0,(VLOOKUP(AY47,'Survival Probability'!$A$3:$F$98,6)/(1+Main!$B$5)^(OptimumBenefits!AY47-OptimumBenefits!$A47))*(VLOOKUP(AY47,'Survival Probability'!$A$3:$F$98,3)/VLOOKUP($A47,'Survival Probability'!$A$3:$F$98,3)))</f>
        <v>49.403163134196845</v>
      </c>
      <c r="BC47" s="228">
        <f t="shared" si="17"/>
        <v>0</v>
      </c>
      <c r="BD47" s="169">
        <f t="shared" si="126"/>
        <v>55</v>
      </c>
      <c r="BE47" s="395">
        <f>IF($B47&lt;=Main!$B$10,0,HLOOKUP(BD47,ReplacementRates!$V$3:$AZ$56,ReplacementRates!$A48-3,1)*IF(Main!$B$29=0,Main!$B$32*$B47,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F47" s="337">
        <f ca="1">BE47*IF($B47=Salary!$B47,Salary!$J47,"")</f>
        <v>0</v>
      </c>
      <c r="BG47" s="338">
        <f ca="1">IF($B47&lt;Main!$B$10,0,(VLOOKUP(BD47,'Survival Probability'!$A$3:$F$98,6)/(1+Main!$B$5)^(OptimumBenefits!BD47-OptimumBenefits!$A47))*(VLOOKUP(BD47,'Survival Probability'!$A$3:$F$98,3)/VLOOKUP($A47,'Survival Probability'!$A$3:$F$98,3)))</f>
        <v>45.722942443186092</v>
      </c>
      <c r="BH47" s="228">
        <f t="shared" si="19"/>
        <v>0</v>
      </c>
      <c r="BI47" s="169">
        <f t="shared" si="126"/>
        <v>56</v>
      </c>
      <c r="BJ47" s="395">
        <f>IF($B47&lt;=Main!$B$10,0,HLOOKUP(BI47,ReplacementRates!$V$3:$AZ$56,ReplacementRates!$A48-3,1)*IF(Main!$B$29=0,Main!$B$32*$B47,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K47" s="337">
        <f ca="1">BJ47*IF($B47=Salary!$B47,Salary!$J47,"")</f>
        <v>0</v>
      </c>
      <c r="BL47" s="338">
        <f ca="1">IF($B47&lt;Main!$B$10,0,(VLOOKUP(BI47,'Survival Probability'!$A$3:$F$98,6)/(1+Main!$B$5)^(OptimumBenefits!BI47-OptimumBenefits!$A47))*(VLOOKUP(BI47,'Survival Probability'!$A$3:$F$98,3)/VLOOKUP($A47,'Survival Probability'!$A$3:$F$98,3)))</f>
        <v>42.290364012800417</v>
      </c>
      <c r="BM47" s="228">
        <f t="shared" si="21"/>
        <v>0</v>
      </c>
      <c r="BN47" s="169">
        <f t="shared" si="126"/>
        <v>57</v>
      </c>
      <c r="BO47" s="395">
        <f>IF($B47&lt;=Main!$B$10,0,HLOOKUP(BN47,ReplacementRates!$V$3:$AZ$56,ReplacementRates!$A48-3,1)*IF(Main!$B$29=0,Main!$B$32*$B47,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P47" s="337">
        <f ca="1">BO47*IF($B47=Salary!$B47,Salary!$J47,"")</f>
        <v>0</v>
      </c>
      <c r="BQ47" s="338">
        <f ca="1">IF($B47&lt;Main!$B$10,0,(VLOOKUP(BN47,'Survival Probability'!$A$3:$F$98,6)/(1+Main!$B$5)^(OptimumBenefits!BN47-OptimumBenefits!$A47))*(VLOOKUP(BN47,'Survival Probability'!$A$3:$F$98,3)/VLOOKUP($A47,'Survival Probability'!$A$3:$F$98,3)))</f>
        <v>39.089235983547091</v>
      </c>
      <c r="BR47" s="228">
        <f t="shared" si="23"/>
        <v>0</v>
      </c>
      <c r="BS47" s="169">
        <f t="shared" si="126"/>
        <v>58</v>
      </c>
      <c r="BT47" s="395">
        <f>IF($B47&lt;=Main!$B$10,0,HLOOKUP(BS47,ReplacementRates!$V$3:$AZ$56,ReplacementRates!$A48-3,1)*IF(Main!$B$29=0,Main!$B$32*$B47,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U47" s="337">
        <f ca="1">BT47*IF($B47=Salary!$B47,Salary!$J47,"")</f>
        <v>0</v>
      </c>
      <c r="BV47" s="338">
        <f ca="1">IF($B47&lt;Main!$B$10,0,(VLOOKUP(BS47,'Survival Probability'!$A$3:$F$98,6)/(1+Main!$B$5)^(OptimumBenefits!BS47-OptimumBenefits!$A47))*(VLOOKUP(BS47,'Survival Probability'!$A$3:$F$98,3)/VLOOKUP($A47,'Survival Probability'!$A$3:$F$98,3)))</f>
        <v>36.104432764736536</v>
      </c>
      <c r="BW47" s="228">
        <f t="shared" si="25"/>
        <v>0</v>
      </c>
      <c r="BX47" s="169">
        <f t="shared" si="126"/>
        <v>59</v>
      </c>
      <c r="BY47" s="395">
        <f>IF($B47&lt;=Main!$B$10,0,HLOOKUP(BX47,ReplacementRates!$V$3:$AZ$56,ReplacementRates!$A48-3,1)*IF(Main!$B$29=0,Main!$B$32*$B47,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Z47" s="337">
        <f ca="1">BY47*IF($B47=Salary!$B47,Salary!$J47,"")</f>
        <v>0</v>
      </c>
      <c r="CA47" s="338">
        <f ca="1">IF($B47&lt;Main!$B$10,0,(VLOOKUP(BX47,'Survival Probability'!$A$3:$F$98,6)/(1+Main!$B$5)^(OptimumBenefits!BX47-OptimumBenefits!$A47))*(VLOOKUP(BX47,'Survival Probability'!$A$3:$F$98,3)/VLOOKUP($A47,'Survival Probability'!$A$3:$F$98,3)))</f>
        <v>33.321805040776816</v>
      </c>
      <c r="CB47" s="228">
        <f t="shared" si="27"/>
        <v>0</v>
      </c>
      <c r="CC47" s="169">
        <f t="shared" si="127"/>
        <v>60</v>
      </c>
      <c r="CD47" s="395">
        <f>IF($B47&lt;=Main!$B$10,0,HLOOKUP(CC47,ReplacementRates!$V$3:$AZ$56,ReplacementRates!$A48-3,1)*IF(Main!$B$29=0,Main!$B$32*$B47,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E47" s="337">
        <f ca="1">CD47*IF($B47=Salary!$B47,Salary!$J47,"")</f>
        <v>269432.52009591437</v>
      </c>
      <c r="CF47" s="338">
        <f ca="1">IF($B47&lt;Main!$B$10,0,(VLOOKUP(CC47,'Survival Probability'!$A$3:$F$98,6)/(1+Main!$B$5)^(OptimumBenefits!CC47-OptimumBenefits!$A47))*(VLOOKUP(CC47,'Survival Probability'!$A$3:$F$98,3)/VLOOKUP($A47,'Survival Probability'!$A$3:$F$98,3)))</f>
        <v>30.728120830496984</v>
      </c>
      <c r="CG47" s="228">
        <f t="shared" si="29"/>
        <v>0</v>
      </c>
      <c r="CH47" s="169">
        <f t="shared" si="127"/>
        <v>61</v>
      </c>
      <c r="CI47" s="395">
        <f>IF($B47&lt;=Main!$B$10,0,HLOOKUP(CH47,ReplacementRates!$V$3:$AZ$56,ReplacementRates!$A48-3,1)*IF(Main!$B$29=0,Main!$B$32*$B47,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J47" s="337">
        <f ca="1">CI47*IF($B47=Salary!$B47,Salary!$J47,"")</f>
        <v>269432.52009591437</v>
      </c>
      <c r="CK47" s="338">
        <f ca="1">IF($B47&lt;Main!$B$10,0,(VLOOKUP(CH47,'Survival Probability'!$A$3:$F$98,6)/(1+Main!$B$5)^(OptimumBenefits!CH47-OptimumBenefits!$A47))*(VLOOKUP(CH47,'Survival Probability'!$A$3:$F$98,3)/VLOOKUP($A47,'Survival Probability'!$A$3:$F$98,3)))</f>
        <v>28.311030610056072</v>
      </c>
      <c r="CL47" s="228">
        <f t="shared" si="31"/>
        <v>0</v>
      </c>
      <c r="CM47" s="169">
        <f t="shared" si="127"/>
        <v>62</v>
      </c>
      <c r="CN47" s="395">
        <f>IF($B47&lt;=Main!$B$10,0,HLOOKUP(CM47,ReplacementRates!$V$3:$AZ$56,ReplacementRates!$A48-3,1)*IF(Main!$B$29=0,Main!$B$32*$B47,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O47" s="337">
        <f ca="1">CN47*IF($B47=Salary!$B47,Salary!$J47,"")</f>
        <v>269432.52009591437</v>
      </c>
      <c r="CP47" s="338">
        <f ca="1">IF($B47&lt;Main!$B$10,0,(VLOOKUP(CM47,'Survival Probability'!$A$3:$F$98,6)/(1+Main!$B$5)^(OptimumBenefits!CM47-OptimumBenefits!$A47))*(VLOOKUP(CM47,'Survival Probability'!$A$3:$F$98,3)/VLOOKUP($A47,'Survival Probability'!$A$3:$F$98,3)))</f>
        <v>26.060844936606312</v>
      </c>
      <c r="CQ47" s="228">
        <f t="shared" si="33"/>
        <v>0</v>
      </c>
      <c r="CR47" s="169">
        <f t="shared" si="127"/>
        <v>63</v>
      </c>
      <c r="CS47" s="395">
        <f>IF($B47&lt;=Main!$B$10,0,HLOOKUP(CR47,ReplacementRates!$V$3:$AZ$56,ReplacementRates!$A48-3,1)*IF(Main!$B$29=0,Main!$B$32*$B47,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T47" s="337">
        <f ca="1">CS47*IF($B47=Salary!$B47,Salary!$J47,"")</f>
        <v>269432.52009591437</v>
      </c>
      <c r="CU47" s="338">
        <f ca="1">IF($B47&lt;Main!$B$10,0,(VLOOKUP(CR47,'Survival Probability'!$A$3:$F$98,6)/(1+Main!$B$5)^(OptimumBenefits!CR47-OptimumBenefits!$A47))*(VLOOKUP(CR47,'Survival Probability'!$A$3:$F$98,3)/VLOOKUP($A47,'Survival Probability'!$A$3:$F$98,3)))</f>
        <v>23.966560410279303</v>
      </c>
      <c r="CV47" s="228">
        <f t="shared" si="35"/>
        <v>0</v>
      </c>
      <c r="CW47" s="169">
        <f t="shared" si="127"/>
        <v>64</v>
      </c>
      <c r="CX47" s="395">
        <f>IF($B47&lt;=Main!$B$10,0,HLOOKUP(CW47,ReplacementRates!$V$3:$AZ$56,ReplacementRates!$A48-3,1)*IF(Main!$B$29=0,Main!$B$32*$B47,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Y47" s="337">
        <f ca="1">CX47*IF($B47=Salary!$B47,Salary!$J47,"")</f>
        <v>269432.52009591437</v>
      </c>
      <c r="CZ47" s="338">
        <f ca="1">IF($B47&lt;Main!$B$10,0,(VLOOKUP(CW47,'Survival Probability'!$A$3:$F$98,6)/(1+Main!$B$5)^(OptimumBenefits!CW47-OptimumBenefits!$A47))*(VLOOKUP(CW47,'Survival Probability'!$A$3:$F$98,3)/VLOOKUP($A47,'Survival Probability'!$A$3:$F$98,3)))</f>
        <v>22.017891130382605</v>
      </c>
      <c r="DA47" s="228">
        <f t="shared" si="37"/>
        <v>0</v>
      </c>
      <c r="DB47" s="169">
        <f t="shared" si="127"/>
        <v>65</v>
      </c>
      <c r="DC47" s="395">
        <f>IF($B47&lt;=Main!$B$10,0,HLOOKUP(DB47,ReplacementRates!$V$3:$AZ$56,ReplacementRates!$A48-3,1)*IF(Main!$B$29=0,Main!$B$32*$B47,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D47" s="337">
        <f ca="1">DC47*IF($B47=Salary!$B47,Salary!$J47,"")</f>
        <v>269432.52009591437</v>
      </c>
      <c r="DE47" s="338">
        <f ca="1">IF($B47&lt;Main!$B$10,0,(VLOOKUP(DB47,'Survival Probability'!$A$3:$F$98,6)/(1+Main!$B$5)^(OptimumBenefits!DB47-OptimumBenefits!$A47))*(VLOOKUP(DB47,'Survival Probability'!$A$3:$F$98,3)/VLOOKUP($A47,'Survival Probability'!$A$3:$F$98,3)))</f>
        <v>20.20522454456388</v>
      </c>
      <c r="DF47" s="228">
        <f t="shared" si="39"/>
        <v>0</v>
      </c>
      <c r="DG47" s="169">
        <f t="shared" si="127"/>
        <v>66</v>
      </c>
      <c r="DH47" s="395">
        <f>IF($B47&lt;=Main!$B$10,0,HLOOKUP(DG47,ReplacementRates!$V$3:$AZ$56,ReplacementRates!$A48-3,1)*IF(Main!$B$29=0,Main!$B$32*$B47,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I47" s="337">
        <f ca="1">DH47*IF($B47=Salary!$B47,Salary!$J47,"")</f>
        <v>269432.52009591437</v>
      </c>
      <c r="DJ47" s="338">
        <f ca="1">IF($B47&lt;Main!$B$10,0,(VLOOKUP(DG47,'Survival Probability'!$A$3:$F$98,6)/(1+Main!$B$5)^(OptimumBenefits!DG47-OptimumBenefits!$A47))*(VLOOKUP(DG47,'Survival Probability'!$A$3:$F$98,3)/VLOOKUP($A47,'Survival Probability'!$A$3:$F$98,3)))</f>
        <v>18.519610454589639</v>
      </c>
      <c r="DK47" s="228">
        <f t="shared" si="41"/>
        <v>0</v>
      </c>
      <c r="DL47" s="169">
        <f t="shared" si="127"/>
        <v>67</v>
      </c>
      <c r="DM47" s="395">
        <f>IF($B47&lt;=Main!$B$10,0,HLOOKUP(DL47,ReplacementRates!$V$3:$AZ$56,ReplacementRates!$A48-3,1)*IF(Main!$B$29=0,Main!$B$32*$B47,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N47" s="337">
        <f ca="1">DM47*IF($B47=Salary!$B47,Salary!$J47,"")</f>
        <v>269432.52009591437</v>
      </c>
      <c r="DO47" s="338">
        <f ca="1">IF($B47&lt;Main!$B$10,0,(VLOOKUP(DL47,'Survival Probability'!$A$3:$F$98,6)/(1+Main!$B$5)^(OptimumBenefits!DL47-OptimumBenefits!$A47))*(VLOOKUP(DL47,'Survival Probability'!$A$3:$F$98,3)/VLOOKUP($A47,'Survival Probability'!$A$3:$F$98,3)))</f>
        <v>16.952694617902967</v>
      </c>
      <c r="DP47" s="228">
        <f t="shared" si="43"/>
        <v>0</v>
      </c>
      <c r="DQ47" s="169">
        <f t="shared" si="127"/>
        <v>68</v>
      </c>
      <c r="DR47" s="395">
        <f>IF($B47&lt;=Main!$B$10,0,HLOOKUP(DQ47,ReplacementRates!$V$3:$AZ$56,ReplacementRates!$A48-3,1)*IF(Main!$B$29=0,Main!$B$32*$B47,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S47" s="337">
        <f ca="1">DR47*IF($B47=Salary!$B47,Salary!$J47,"")</f>
        <v>269432.52009591437</v>
      </c>
      <c r="DT47" s="338">
        <f ca="1">IF($B47&lt;Main!$B$10,0,(VLOOKUP(DQ47,'Survival Probability'!$A$3:$F$98,6)/(1+Main!$B$5)^(OptimumBenefits!DQ47-OptimumBenefits!$A47))*(VLOOKUP(DQ47,'Survival Probability'!$A$3:$F$98,3)/VLOOKUP($A47,'Survival Probability'!$A$3:$F$98,3)))</f>
        <v>15.496715738486705</v>
      </c>
      <c r="DU47" s="228">
        <f t="shared" si="45"/>
        <v>0</v>
      </c>
      <c r="DV47" s="169">
        <f t="shared" si="127"/>
        <v>69</v>
      </c>
      <c r="DW47" s="395">
        <f>IF($B47&lt;=Main!$B$10,0,HLOOKUP(DV47,ReplacementRates!$V$3:$AZ$56,ReplacementRates!$A48-3,1)*IF(Main!$B$29=0,Main!$B$32*$B47,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X47" s="337">
        <f ca="1">DW47*IF($B47=Salary!$B47,Salary!$J47,"")</f>
        <v>269432.52009591437</v>
      </c>
      <c r="DY47" s="338">
        <f ca="1">IF($B47&lt;Main!$B$10,0,(VLOOKUP(DV47,'Survival Probability'!$A$3:$F$98,6)/(1+Main!$B$5)^(OptimumBenefits!DV47-OptimumBenefits!$A47))*(VLOOKUP(DV47,'Survival Probability'!$A$3:$F$98,3)/VLOOKUP($A47,'Survival Probability'!$A$3:$F$98,3)))</f>
        <v>14.144451161945934</v>
      </c>
      <c r="DZ47" s="228">
        <f t="shared" si="47"/>
        <v>0</v>
      </c>
      <c r="EA47" s="169">
        <f t="shared" si="127"/>
        <v>70</v>
      </c>
      <c r="EB47" s="395">
        <f>IF($B47&lt;=Main!$B$10,0,HLOOKUP(EA47,ReplacementRates!$V$3:$AZ$56,ReplacementRates!$A48-3,1)*IF(Main!$B$29=0,Main!$B$32*$B47,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C47" s="337">
        <f ca="1">EB47*IF($B47=Salary!$B47,Salary!$J47,"")</f>
        <v>269432.52009591437</v>
      </c>
      <c r="ED47" s="338">
        <f ca="1">IF($B47&lt;Main!$B$10,0,(VLOOKUP(EA47,'Survival Probability'!$A$3:$F$98,6)/(1+Main!$B$5)^(OptimumBenefits!EA47-OptimumBenefits!$A47))*(VLOOKUP(EA47,'Survival Probability'!$A$3:$F$98,3)/VLOOKUP($A47,'Survival Probability'!$A$3:$F$98,3)))</f>
        <v>12.889186068823282</v>
      </c>
      <c r="EE47" s="228">
        <f t="shared" si="49"/>
        <v>0</v>
      </c>
      <c r="EF47" s="169">
        <f t="shared" si="127"/>
        <v>71</v>
      </c>
      <c r="EG47" s="395">
        <f>IF($B47&lt;=Main!$B$10,0,HLOOKUP(EF47,ReplacementRates!$V$3:$AZ$56,ReplacementRates!$A48-3,1)*IF(Main!$B$29=0,Main!$B$32*$B47,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H47" s="337">
        <f ca="1">EG47*IF($B47=Salary!$B47,Salary!$J47,"")</f>
        <v>269432.52009591437</v>
      </c>
      <c r="EI47" s="338">
        <f ca="1">IF($B47&lt;Main!$B$10,0,(VLOOKUP(EF47,'Survival Probability'!$A$3:$F$98,6)/(1+Main!$B$5)^(OptimumBenefits!EF47-OptimumBenefits!$A47))*(VLOOKUP(EF47,'Survival Probability'!$A$3:$F$98,3)/VLOOKUP($A47,'Survival Probability'!$A$3:$F$98,3)))</f>
        <v>11.724681782878974</v>
      </c>
      <c r="EJ47" s="228">
        <f t="shared" si="51"/>
        <v>0</v>
      </c>
      <c r="EK47" s="169">
        <f t="shared" si="127"/>
        <v>72</v>
      </c>
      <c r="EL47" s="395">
        <f>IF($B47&lt;=Main!$B$10,0,HLOOKUP(EK47,ReplacementRates!$V$3:$AZ$56,ReplacementRates!$A48-3,1)*IF(Main!$B$29=0,Main!$B$32*$B47,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M47" s="337">
        <f ca="1">EL47*IF($B47=Salary!$B47,Salary!$J47,"")</f>
        <v>269432.52009591437</v>
      </c>
      <c r="EN47" s="338">
        <f ca="1">IF($B47&lt;Main!$B$10,0,(VLOOKUP(EK47,'Survival Probability'!$A$3:$F$98,6)/(1+Main!$B$5)^(OptimumBenefits!EK47-OptimumBenefits!$A47))*(VLOOKUP(EK47,'Survival Probability'!$A$3:$F$98,3)/VLOOKUP($A47,'Survival Probability'!$A$3:$F$98,3)))</f>
        <v>10.645126594329465</v>
      </c>
      <c r="EO47" s="228">
        <f t="shared" ca="1" si="53"/>
        <v>2868143.2850502259</v>
      </c>
      <c r="EP47" s="169">
        <f t="shared" si="128"/>
        <v>73</v>
      </c>
      <c r="EQ47" s="395">
        <f>IF($B47&lt;=Main!$B$10,0,HLOOKUP(EP47,ReplacementRates!$V$3:$AZ$56,ReplacementRates!$A48-3,1)*IF(Main!$B$29=0,Main!$B$32*$B47,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R47" s="337">
        <f ca="1">EQ47*IF($B47=Salary!$B47,Salary!$J47,"")</f>
        <v>269432.52009591437</v>
      </c>
      <c r="ES47" s="338">
        <f ca="1">IF($B47&lt;Main!$B$10,0,(VLOOKUP(EP47,'Survival Probability'!$A$3:$F$98,6)/(1+Main!$B$5)^(OptimumBenefits!EP47-OptimumBenefits!$A47))*(VLOOKUP(EP47,'Survival Probability'!$A$3:$F$98,3)/VLOOKUP($A47,'Survival Probability'!$A$3:$F$98,3)))</f>
        <v>9.6451265943294615</v>
      </c>
      <c r="ET47" s="228">
        <f t="shared" ca="1" si="55"/>
        <v>2598710.7649543108</v>
      </c>
      <c r="EU47" s="169">
        <f t="shared" si="128"/>
        <v>74</v>
      </c>
      <c r="EV47" s="395">
        <f>IF($B47&lt;=Main!$B$10,0,HLOOKUP(EU47,ReplacementRates!$V$3:$AZ$56,ReplacementRates!$A48-3,1)*IF(Main!$B$29=0,Main!$B$32*$B47,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W47" s="337">
        <f ca="1">EV47*IF($B47=Salary!$B47,Salary!$J47,"")</f>
        <v>269432.52009591437</v>
      </c>
      <c r="EX47" s="338">
        <f ca="1">IF($B47&lt;Main!$B$10,0,(VLOOKUP(EU47,'Survival Probability'!$A$3:$F$98,6)/(1+Main!$B$5)^(OptimumBenefits!EU47-OptimumBenefits!$A47))*(VLOOKUP(EU47,'Survival Probability'!$A$3:$F$98,3)/VLOOKUP($A47,'Survival Probability'!$A$3:$F$98,3)))</f>
        <v>8.7196510664421503</v>
      </c>
      <c r="EY47" s="228">
        <f t="shared" ca="1" si="57"/>
        <v>2349357.5611885358</v>
      </c>
      <c r="EZ47" s="169">
        <f t="shared" si="128"/>
        <v>75</v>
      </c>
      <c r="FA47" s="395">
        <f>IF($B47&lt;=Main!$B$10,0,HLOOKUP(EZ47,ReplacementRates!$V$3:$AZ$56,ReplacementRates!$A48-3,1)*IF(Main!$B$29=0,Main!$B$32*$B47,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B47" s="337">
        <f ca="1">FA47*IF($B47=Salary!$B47,Salary!$J47,"")</f>
        <v>269432.52009591437</v>
      </c>
      <c r="FC47" s="338">
        <f ca="1">IF($B47&lt;Main!$B$10,0,(VLOOKUP(EZ47,'Survival Probability'!$A$3:$F$98,6)/(1+Main!$B$5)^(OptimumBenefits!EZ47-OptimumBenefits!$A47))*(VLOOKUP(EZ47,'Survival Probability'!$A$3:$F$98,3)/VLOOKUP($A47,'Survival Probability'!$A$3:$F$98,3)))</f>
        <v>7.8640232957856959</v>
      </c>
      <c r="FD47" s="228">
        <f t="shared" ca="1" si="59"/>
        <v>2118823.6146765184</v>
      </c>
      <c r="FE47" s="169">
        <f t="shared" si="128"/>
        <v>76</v>
      </c>
      <c r="FF47" s="395">
        <f>IF($B47&lt;=Main!$B$10,0,HLOOKUP(FE47,ReplacementRates!$V$3:$AZ$56,ReplacementRates!$A48-3,1)*IF(Main!$B$29=0,Main!$B$32*$B47,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G47" s="337">
        <f ca="1">FF47*IF($B47=Salary!$B47,Salary!$J47,"")</f>
        <v>269432.52009591437</v>
      </c>
      <c r="FH47" s="338">
        <f ca="1">IF($B47&lt;Main!$B$10,0,(VLOOKUP(FE47,'Survival Probability'!$A$3:$F$98,6)/(1+Main!$B$5)^(OptimumBenefits!FE47-OptimumBenefits!$A47))*(VLOOKUP(FE47,'Survival Probability'!$A$3:$F$98,3)/VLOOKUP($A47,'Survival Probability'!$A$3:$F$98,3)))</f>
        <v>7.0738987342667317</v>
      </c>
      <c r="FI47" s="228">
        <f t="shared" ca="1" si="61"/>
        <v>1905938.3628767843</v>
      </c>
      <c r="FJ47" s="169">
        <f t="shared" si="128"/>
        <v>77</v>
      </c>
      <c r="FK47" s="395">
        <f>IF($B47&lt;=Main!$B$10,0,HLOOKUP(FJ47,ReplacementRates!$V$3:$AZ$56,ReplacementRates!$A48-3,1)*IF(Main!$B$29=0,Main!$B$32*$B47,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L47" s="337">
        <f ca="1">FK47*IF($B47=Salary!$B47,Salary!$J47,"")</f>
        <v>269432.52009591437</v>
      </c>
      <c r="FM47" s="338">
        <f ca="1">IF($B47&lt;Main!$B$10,0,(VLOOKUP(FJ47,'Survival Probability'!$A$3:$F$98,6)/(1+Main!$B$5)^(OptimumBenefits!FJ47-OptimumBenefits!$A47))*(VLOOKUP(FJ47,'Survival Probability'!$A$3:$F$98,3)/VLOOKUP($A47,'Survival Probability'!$A$3:$F$98,3)))</f>
        <v>6.3452064814204316</v>
      </c>
      <c r="FN47" s="228">
        <f t="shared" ca="1" si="63"/>
        <v>1709604.9728180366</v>
      </c>
      <c r="FO47" s="169">
        <f t="shared" si="128"/>
        <v>78</v>
      </c>
      <c r="FP47" s="395">
        <f>IF($B47&lt;=Main!$B$10,0,HLOOKUP(FO47,ReplacementRates!$V$3:$AZ$56,ReplacementRates!$A48-3,1)*IF(Main!$B$29=0,Main!$B$32*$B47,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Q47" s="337">
        <f ca="1">FP47*IF($B47=Salary!$B47,Salary!$J47,"")</f>
        <v>269432.52009591437</v>
      </c>
      <c r="FR47" s="338">
        <f ca="1">IF($B47&lt;Main!$B$10,0,(VLOOKUP(FO47,'Survival Probability'!$A$3:$F$98,6)/(1+Main!$B$5)^(OptimumBenefits!FO47-OptimumBenefits!$A47))*(VLOOKUP(FO47,'Survival Probability'!$A$3:$F$98,3)/VLOOKUP($A47,'Survival Probability'!$A$3:$F$98,3)))</f>
        <v>5.6741511453695637</v>
      </c>
      <c r="FS47" s="228">
        <f t="shared" ca="1" si="65"/>
        <v>1528800.8425020406</v>
      </c>
      <c r="FT47" s="169">
        <f t="shared" si="128"/>
        <v>79</v>
      </c>
      <c r="FU47" s="395">
        <f>IF($B47&lt;=Main!$B$10,0,HLOOKUP(FT47,ReplacementRates!$V$3:$AZ$56,ReplacementRates!$A48-3,1)*IF(Main!$B$29=0,Main!$B$32*$B47,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V47" s="337">
        <f ca="1">FU47*IF($B47=Salary!$B47,Salary!$J47,"")</f>
        <v>269432.52009591437</v>
      </c>
      <c r="FW47" s="338">
        <f ca="1">IF($B47&lt;Main!$B$10,0,(VLOOKUP(FT47,'Survival Probability'!$A$3:$F$98,6)/(1+Main!$B$5)^(OptimumBenefits!FT47-OptimumBenefits!$A47))*(VLOOKUP(FT47,'Survival Probability'!$A$3:$F$98,3)/VLOOKUP($A47,'Survival Probability'!$A$3:$F$98,3)))</f>
        <v>5.0571949191380741</v>
      </c>
      <c r="FX47" s="228">
        <f t="shared" ca="1" si="67"/>
        <v>1362572.7716796251</v>
      </c>
      <c r="FY47" s="169">
        <f t="shared" si="128"/>
        <v>80</v>
      </c>
      <c r="FZ47" s="395">
        <f>IF($B47&lt;=Main!$B$10,0,HLOOKUP(FY47,ReplacementRates!$V$3:$AZ$56,ReplacementRates!$A48-3,1)*IF(Main!$B$29=0,Main!$B$32*$B47,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A47" s="337">
        <f ca="1">FZ47*IF($B47=Salary!$B47,Salary!$J47,"")</f>
        <v>269432.52009591437</v>
      </c>
      <c r="GB47" s="338">
        <f ca="1">IF($B47&lt;Main!$B$10,0,(VLOOKUP(FY47,'Survival Probability'!$A$3:$F$98,6)/(1+Main!$B$5)^(OptimumBenefits!FY47-OptimumBenefits!$A47))*(VLOOKUP(FY47,'Survival Probability'!$A$3:$F$98,3)/VLOOKUP($A47,'Survival Probability'!$A$3:$F$98,3)))</f>
        <v>4.4910615913837031</v>
      </c>
      <c r="GC47" s="228">
        <f t="shared" ca="1" si="69"/>
        <v>1210038.0424724787</v>
      </c>
      <c r="GD47" s="169">
        <f t="shared" si="128"/>
        <v>81</v>
      </c>
      <c r="GE47" s="395">
        <f>IF($B47&lt;=Main!$B$10,0,HLOOKUP(GD47,ReplacementRates!$V$3:$AZ$56,ReplacementRates!$A48-3,1)*IF(Main!$B$29=0,Main!$B$32*$B47,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F47" s="337">
        <f ca="1">GE47*IF($B47=Salary!$B47,Salary!$J47,"")</f>
        <v>269432.52009591437</v>
      </c>
      <c r="GG47" s="338">
        <f ca="1">IF($B47&lt;Main!$B$10,0,(VLOOKUP(GD47,'Survival Probability'!$A$3:$F$98,6)/(1+Main!$B$5)^(OptimumBenefits!GD47-OptimumBenefits!$A47))*(VLOOKUP(GD47,'Survival Probability'!$A$3:$F$98,3)/VLOOKUP($A47,'Survival Probability'!$A$3:$F$98,3)))</f>
        <v>3.9726668021922129</v>
      </c>
      <c r="GH47" s="228">
        <f t="shared" ca="1" si="71"/>
        <v>1070365.6280160253</v>
      </c>
      <c r="GI47" s="169">
        <f t="shared" si="128"/>
        <v>82</v>
      </c>
      <c r="GJ47" s="395">
        <f>IF($B47&lt;=Main!$B$10,0,HLOOKUP(GI47,ReplacementRates!$V$3:$AZ$56,ReplacementRates!$A48-3,1)*IF(Main!$B$29=0,Main!$B$32*$B47,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K47" s="337">
        <f ca="1">GJ47*IF($B47=Salary!$B47,Salary!$J47,"")</f>
        <v>269432.52009591437</v>
      </c>
      <c r="GL47" s="338">
        <f ca="1">IF($B47&lt;Main!$B$10,0,(VLOOKUP(GI47,'Survival Probability'!$A$3:$F$98,6)/(1+Main!$B$5)^(OptimumBenefits!GI47-OptimumBenefits!$A47))*(VLOOKUP(GI47,'Survival Probability'!$A$3:$F$98,3)/VLOOKUP($A47,'Survival Probability'!$A$3:$F$98,3)))</f>
        <v>3.4991132227767747</v>
      </c>
      <c r="GM47" s="228">
        <f t="shared" ca="1" si="73"/>
        <v>942774.89371368301</v>
      </c>
      <c r="GN47" s="384"/>
      <c r="GO47" s="384"/>
      <c r="GP47" s="385"/>
      <c r="GQ47" s="386"/>
      <c r="GR47" s="387"/>
      <c r="GS47" s="384"/>
      <c r="GT47" s="384"/>
      <c r="GU47" s="385"/>
      <c r="GV47" s="386"/>
      <c r="GW47" s="387"/>
      <c r="GX47" s="384"/>
      <c r="GY47" s="384"/>
      <c r="GZ47" s="385"/>
      <c r="HA47" s="386"/>
      <c r="HB47" s="387"/>
      <c r="HC47" s="384"/>
      <c r="HD47" s="384"/>
      <c r="HE47" s="385"/>
      <c r="HF47" s="386"/>
      <c r="HG47" s="387"/>
      <c r="HH47" s="384"/>
      <c r="HI47" s="384"/>
      <c r="HJ47" s="385"/>
      <c r="HK47" s="386"/>
      <c r="HL47" s="387"/>
      <c r="HM47" s="384"/>
      <c r="HN47" s="384"/>
      <c r="HO47" s="385"/>
      <c r="HP47" s="386"/>
      <c r="HQ47" s="387"/>
      <c r="HR47" s="384"/>
      <c r="HS47" s="384"/>
      <c r="HT47" s="385"/>
      <c r="HU47" s="386"/>
      <c r="HV47" s="387"/>
      <c r="HW47" s="384"/>
      <c r="HX47" s="384"/>
      <c r="HY47" s="385"/>
      <c r="HZ47" s="386"/>
      <c r="IA47" s="387"/>
      <c r="IB47" s="384"/>
      <c r="IC47" s="384"/>
      <c r="ID47" s="385"/>
      <c r="IE47" s="386"/>
      <c r="IF47" s="387"/>
      <c r="IG47" s="384"/>
      <c r="IH47" s="384"/>
      <c r="II47" s="385"/>
      <c r="IJ47" s="386"/>
      <c r="IK47" s="387"/>
      <c r="IL47" s="384"/>
      <c r="IM47" s="384"/>
      <c r="IN47" s="385"/>
      <c r="IO47" s="386"/>
      <c r="IP47" s="387"/>
      <c r="IQ47" s="384"/>
      <c r="IR47" s="384"/>
      <c r="IS47" s="385"/>
      <c r="IT47" s="386"/>
      <c r="IU47" s="387"/>
      <c r="IV47" s="384"/>
      <c r="IW47" s="384"/>
      <c r="IX47" s="385"/>
      <c r="IY47" s="386"/>
      <c r="IZ47" s="387"/>
      <c r="JA47" s="384"/>
      <c r="JB47" s="384"/>
      <c r="JC47" s="385"/>
      <c r="JD47" s="386"/>
      <c r="JE47" s="387"/>
      <c r="JF47" s="384"/>
      <c r="JG47" s="384"/>
      <c r="JH47" s="385"/>
      <c r="JI47" s="386"/>
      <c r="JJ47" s="387"/>
      <c r="JK47" s="384"/>
      <c r="JL47" s="384"/>
      <c r="JM47" s="385"/>
      <c r="JN47" s="386"/>
      <c r="JO47" s="387"/>
      <c r="JP47" s="384"/>
      <c r="JQ47" s="384"/>
      <c r="JR47" s="385"/>
      <c r="JS47" s="386"/>
      <c r="JT47" s="387"/>
      <c r="JU47" s="384"/>
      <c r="JV47" s="384"/>
      <c r="JW47" s="385"/>
      <c r="JX47" s="386"/>
      <c r="JY47" s="387"/>
      <c r="JZ47" s="384"/>
      <c r="KA47" s="384"/>
      <c r="KB47" s="385"/>
      <c r="KC47" s="386"/>
      <c r="KD47" s="387"/>
      <c r="KE47" s="384"/>
      <c r="KF47" s="384"/>
      <c r="KG47" s="385"/>
      <c r="KH47" s="386"/>
      <c r="KI47" s="387"/>
    </row>
    <row r="48" spans="1:295">
      <c r="A48" s="172">
        <f t="shared" si="112"/>
        <v>73</v>
      </c>
      <c r="B48" s="172">
        <v>46</v>
      </c>
      <c r="C48" s="383">
        <f t="shared" ca="1" si="125"/>
        <v>73</v>
      </c>
      <c r="D48" s="425">
        <f t="shared" ca="1" si="115"/>
        <v>2985187.8364560879</v>
      </c>
      <c r="E48" s="217">
        <v>1707627.5547520244</v>
      </c>
      <c r="F48" s="169">
        <f t="shared" si="113"/>
        <v>45</v>
      </c>
      <c r="G48" s="395">
        <f>IF($B48&lt;=Main!$B$10,0,HLOOKUP(F48,ReplacementRates!$V$3:$AZ$56,ReplacementRates!$A49-3,1)*IF(Main!$B$29=0,Main!$B$32*$B48,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H48" s="337">
        <f ca="1">G48*IF($B48=Salary!$B48,Salary!$J48,"")</f>
        <v>0</v>
      </c>
      <c r="I48" s="338">
        <f ca="1">IF($B48&lt;Main!$B$10,0,(VLOOKUP(F48,'Survival Probability'!$A$3:$F$98,6)/(1+Main!$B$5)^(OptimumBenefits!F48-OptimumBenefits!$A48))*(VLOOKUP(F48,'Survival Probability'!$A$3:$F$98,3)/VLOOKUP($A48,'Survival Probability'!$A$3:$F$98,3)))</f>
        <v>104.72839903073543</v>
      </c>
      <c r="J48" s="228">
        <f t="shared" si="129"/>
        <v>0</v>
      </c>
      <c r="K48" s="169">
        <f t="shared" si="114"/>
        <v>46</v>
      </c>
      <c r="L48" s="395">
        <f>IF($B48&lt;=Main!$B$10,0,HLOOKUP(K48,ReplacementRates!$V$3:$AZ$56,ReplacementRates!$A49-3,1)*IF(Main!$B$29=0,Main!$B$32*$B48,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M48" s="337">
        <f ca="1">L48*IF($B48=Salary!$B48,Salary!$J48,"")</f>
        <v>0</v>
      </c>
      <c r="N48" s="338">
        <f ca="1">IF($B48&lt;Main!$B$10,0,(VLOOKUP(K48,'Survival Probability'!$A$3:$F$98,6)/(1+Main!$B$5)^(OptimumBenefits!K48-OptimumBenefits!$A48))*(VLOOKUP(K48,'Survival Probability'!$A$3:$F$98,3)/VLOOKUP($A48,'Survival Probability'!$A$3:$F$98,3)))</f>
        <v>97.340592331635719</v>
      </c>
      <c r="O48" s="228">
        <f t="shared" si="130"/>
        <v>0</v>
      </c>
      <c r="P48" s="169">
        <f t="shared" si="126"/>
        <v>47</v>
      </c>
      <c r="Q48" s="395">
        <f>IF($B48&lt;=Main!$B$10,0,HLOOKUP(P48,ReplacementRates!$V$3:$AZ$56,ReplacementRates!$A49-3,1)*IF(Main!$B$29=0,Main!$B$32*$B48,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R48" s="337">
        <f ca="1">Q48*IF($B48=Salary!$B48,Salary!$J48,"")</f>
        <v>0</v>
      </c>
      <c r="S48" s="338">
        <f ca="1">IF($B48&lt;Main!$B$10,0,(VLOOKUP(P48,'Survival Probability'!$A$3:$F$98,6)/(1+Main!$B$5)^(OptimumBenefits!P48-OptimumBenefits!$A48))*(VLOOKUP(P48,'Survival Probability'!$A$3:$F$98,3)/VLOOKUP($A48,'Survival Probability'!$A$3:$F$98,3)))</f>
        <v>90.440716899562474</v>
      </c>
      <c r="T48" s="228">
        <f t="shared" si="3"/>
        <v>0</v>
      </c>
      <c r="U48" s="169">
        <f t="shared" si="126"/>
        <v>48</v>
      </c>
      <c r="V48" s="395">
        <f>IF($B48&lt;=Main!$B$10,0,HLOOKUP(U48,ReplacementRates!$V$3:$AZ$56,ReplacementRates!$A49-3,1)*IF(Main!$B$29=0,Main!$B$32*$B48,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W48" s="337">
        <f ca="1">V48*IF($B48=Salary!$B48,Salary!$J48,"")</f>
        <v>0</v>
      </c>
      <c r="X48" s="338">
        <f ca="1">IF($B48&lt;Main!$B$10,0,(VLOOKUP(U48,'Survival Probability'!$A$3:$F$98,6)/(1+Main!$B$5)^(OptimumBenefits!U48-OptimumBenefits!$A48))*(VLOOKUP(U48,'Survival Probability'!$A$3:$F$98,3)/VLOOKUP($A48,'Survival Probability'!$A$3:$F$98,3)))</f>
        <v>83.996739376594803</v>
      </c>
      <c r="Y48" s="228">
        <f t="shared" si="5"/>
        <v>0</v>
      </c>
      <c r="Z48" s="169">
        <f t="shared" si="126"/>
        <v>49</v>
      </c>
      <c r="AA48" s="395">
        <f>IF($B48&lt;=Main!$B$10,0,HLOOKUP(Z48,ReplacementRates!$V$3:$AZ$56,ReplacementRates!$A49-3,1)*IF(Main!$B$29=0,Main!$B$32*$B48,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B48" s="337">
        <f ca="1">AA48*IF($B48=Salary!$B48,Salary!$J48,"")</f>
        <v>0</v>
      </c>
      <c r="AC48" s="338">
        <f ca="1">IF($B48&lt;Main!$B$10,0,(VLOOKUP(Z48,'Survival Probability'!$A$3:$F$98,6)/(1+Main!$B$5)^(OptimumBenefits!Z48-OptimumBenefits!$A48))*(VLOOKUP(Z48,'Survival Probability'!$A$3:$F$98,3)/VLOOKUP($A48,'Survival Probability'!$A$3:$F$98,3)))</f>
        <v>77.978722749757395</v>
      </c>
      <c r="AD48" s="228">
        <f t="shared" si="7"/>
        <v>0</v>
      </c>
      <c r="AE48" s="169">
        <f t="shared" si="126"/>
        <v>50</v>
      </c>
      <c r="AF48" s="395">
        <f>IF($B48&lt;=Main!$B$10,0,HLOOKUP(AE48,ReplacementRates!$V$3:$AZ$56,ReplacementRates!$A49-3,1)*IF(Main!$B$29=0,Main!$B$32*$B48,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G48" s="337">
        <f ca="1">AF48*IF($B48=Salary!$B48,Salary!$J48,"")</f>
        <v>0</v>
      </c>
      <c r="AH48" s="338">
        <f ca="1">IF($B48&lt;Main!$B$10,0,(VLOOKUP(AE48,'Survival Probability'!$A$3:$F$98,6)/(1+Main!$B$5)^(OptimumBenefits!AE48-OptimumBenefits!$A48))*(VLOOKUP(AE48,'Survival Probability'!$A$3:$F$98,3)/VLOOKUP($A48,'Survival Probability'!$A$3:$F$98,3)))</f>
        <v>72.358731704233179</v>
      </c>
      <c r="AI48" s="228">
        <f t="shared" si="9"/>
        <v>0</v>
      </c>
      <c r="AJ48" s="169">
        <f t="shared" si="126"/>
        <v>51</v>
      </c>
      <c r="AK48" s="395">
        <f>IF($B48&lt;=Main!$B$10,0,HLOOKUP(AJ48,ReplacementRates!$V$3:$AZ$56,ReplacementRates!$A49-3,1)*IF(Main!$B$29=0,Main!$B$32*$B48,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L48" s="337">
        <f ca="1">AK48*IF($B48=Salary!$B48,Salary!$J48,"")</f>
        <v>0</v>
      </c>
      <c r="AM48" s="338">
        <f ca="1">IF($B48&lt;Main!$B$10,0,(VLOOKUP(AJ48,'Survival Probability'!$A$3:$F$98,6)/(1+Main!$B$5)^(OptimumBenefits!AJ48-OptimumBenefits!$A48))*(VLOOKUP(AJ48,'Survival Probability'!$A$3:$F$98,3)/VLOOKUP($A48,'Survival Probability'!$A$3:$F$98,3)))</f>
        <v>67.11067558819343</v>
      </c>
      <c r="AN48" s="228">
        <f t="shared" si="11"/>
        <v>0</v>
      </c>
      <c r="AO48" s="169">
        <f t="shared" si="126"/>
        <v>52</v>
      </c>
      <c r="AP48" s="395">
        <f>IF($B48&lt;=Main!$B$10,0,HLOOKUP(AO48,ReplacementRates!$V$3:$AZ$56,ReplacementRates!$A49-3,1)*IF(Main!$B$29=0,Main!$B$32*$B48,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Q48" s="337">
        <f ca="1">AP48*IF($B48=Salary!$B48,Salary!$J48,"")</f>
        <v>0</v>
      </c>
      <c r="AR48" s="338">
        <f ca="1">IF($B48&lt;Main!$B$10,0,(VLOOKUP(AO48,'Survival Probability'!$A$3:$F$98,6)/(1+Main!$B$5)^(OptimumBenefits!AO48-OptimumBenefits!$A48))*(VLOOKUP(AO48,'Survival Probability'!$A$3:$F$98,3)/VLOOKUP($A48,'Survival Probability'!$A$3:$F$98,3)))</f>
        <v>62.21353119153283</v>
      </c>
      <c r="AS48" s="228">
        <f t="shared" si="13"/>
        <v>0</v>
      </c>
      <c r="AT48" s="169">
        <f t="shared" si="126"/>
        <v>53</v>
      </c>
      <c r="AU48" s="395">
        <f>IF($B48&lt;=Main!$B$10,0,HLOOKUP(AT48,ReplacementRates!$V$3:$AZ$56,ReplacementRates!$A49-3,1)*IF(Main!$B$29=0,Main!$B$32*$B48,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V48" s="337">
        <f ca="1">AU48*IF($B48=Salary!$B48,Salary!$J48,"")</f>
        <v>0</v>
      </c>
      <c r="AW48" s="338">
        <f ca="1">IF($B48&lt;Main!$B$10,0,(VLOOKUP(AT48,'Survival Probability'!$A$3:$F$98,6)/(1+Main!$B$5)^(OptimumBenefits!AT48-OptimumBenefits!$A48))*(VLOOKUP(AT48,'Survival Probability'!$A$3:$F$98,3)/VLOOKUP($A48,'Survival Probability'!$A$3:$F$98,3)))</f>
        <v>57.644265876963615</v>
      </c>
      <c r="AX48" s="228">
        <f t="shared" si="15"/>
        <v>0</v>
      </c>
      <c r="AY48" s="169">
        <f t="shared" si="126"/>
        <v>54</v>
      </c>
      <c r="AZ48" s="395">
        <f>IF($B48&lt;=Main!$B$10,0,HLOOKUP(AY48,ReplacementRates!$V$3:$AZ$56,ReplacementRates!$A49-3,1)*IF(Main!$B$29=0,Main!$B$32*$B48,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A48" s="337">
        <f ca="1">AZ48*IF($B48=Salary!$B48,Salary!$J48,"")</f>
        <v>0</v>
      </c>
      <c r="BB48" s="338">
        <f ca="1">IF($B48&lt;Main!$B$10,0,(VLOOKUP(AY48,'Survival Probability'!$A$3:$F$98,6)/(1+Main!$B$5)^(OptimumBenefits!AY48-OptimumBenefits!$A48))*(VLOOKUP(AY48,'Survival Probability'!$A$3:$F$98,3)/VLOOKUP($A48,'Survival Probability'!$A$3:$F$98,3)))</f>
        <v>53.381382484499625</v>
      </c>
      <c r="BC48" s="228">
        <f t="shared" si="17"/>
        <v>0</v>
      </c>
      <c r="BD48" s="169">
        <f t="shared" si="126"/>
        <v>55</v>
      </c>
      <c r="BE48" s="395">
        <f>IF($B48&lt;=Main!$B$10,0,HLOOKUP(BD48,ReplacementRates!$V$3:$AZ$56,ReplacementRates!$A49-3,1)*IF(Main!$B$29=0,Main!$B$32*$B48,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F48" s="337">
        <f ca="1">BE48*IF($B48=Salary!$B48,Salary!$J48,"")</f>
        <v>0</v>
      </c>
      <c r="BG48" s="338">
        <f ca="1">IF($B48&lt;Main!$B$10,0,(VLOOKUP(BD48,'Survival Probability'!$A$3:$F$98,6)/(1+Main!$B$5)^(OptimumBenefits!BD48-OptimumBenefits!$A48))*(VLOOKUP(BD48,'Survival Probability'!$A$3:$F$98,3)/VLOOKUP($A48,'Survival Probability'!$A$3:$F$98,3)))</f>
        <v>49.404809814434543</v>
      </c>
      <c r="BH48" s="228">
        <f t="shared" si="19"/>
        <v>0</v>
      </c>
      <c r="BI48" s="169">
        <f t="shared" si="126"/>
        <v>56</v>
      </c>
      <c r="BJ48" s="395">
        <f>IF($B48&lt;=Main!$B$10,0,HLOOKUP(BI48,ReplacementRates!$V$3:$AZ$56,ReplacementRates!$A49-3,1)*IF(Main!$B$29=0,Main!$B$32*$B48,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K48" s="337">
        <f ca="1">BJ48*IF($B48=Salary!$B48,Salary!$J48,"")</f>
        <v>0</v>
      </c>
      <c r="BL48" s="338">
        <f ca="1">IF($B48&lt;Main!$B$10,0,(VLOOKUP(BI48,'Survival Probability'!$A$3:$F$98,6)/(1+Main!$B$5)^(OptimumBenefits!BI48-OptimumBenefits!$A48))*(VLOOKUP(BI48,'Survival Probability'!$A$3:$F$98,3)/VLOOKUP($A48,'Survival Probability'!$A$3:$F$98,3)))</f>
        <v>45.695820946601778</v>
      </c>
      <c r="BM48" s="228">
        <f t="shared" si="21"/>
        <v>0</v>
      </c>
      <c r="BN48" s="169">
        <f t="shared" si="126"/>
        <v>57</v>
      </c>
      <c r="BO48" s="395">
        <f>IF($B48&lt;=Main!$B$10,0,HLOOKUP(BN48,ReplacementRates!$V$3:$AZ$56,ReplacementRates!$A49-3,1)*IF(Main!$B$29=0,Main!$B$32*$B48,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P48" s="337">
        <f ca="1">BO48*IF($B48=Salary!$B48,Salary!$J48,"")</f>
        <v>0</v>
      </c>
      <c r="BQ48" s="338">
        <f ca="1">IF($B48&lt;Main!$B$10,0,(VLOOKUP(BN48,'Survival Probability'!$A$3:$F$98,6)/(1+Main!$B$5)^(OptimumBenefits!BN48-OptimumBenefits!$A48))*(VLOOKUP(BN48,'Survival Probability'!$A$3:$F$98,3)/VLOOKUP($A48,'Survival Probability'!$A$3:$F$98,3)))</f>
        <v>42.23692016230887</v>
      </c>
      <c r="BR48" s="228">
        <f t="shared" si="23"/>
        <v>0</v>
      </c>
      <c r="BS48" s="169">
        <f t="shared" si="126"/>
        <v>58</v>
      </c>
      <c r="BT48" s="395">
        <f>IF($B48&lt;=Main!$B$10,0,HLOOKUP(BS48,ReplacementRates!$V$3:$AZ$56,ReplacementRates!$A49-3,1)*IF(Main!$B$29=0,Main!$B$32*$B48,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U48" s="337">
        <f ca="1">BT48*IF($B48=Salary!$B48,Salary!$J48,"")</f>
        <v>0</v>
      </c>
      <c r="BV48" s="338">
        <f ca="1">IF($B48&lt;Main!$B$10,0,(VLOOKUP(BS48,'Survival Probability'!$A$3:$F$98,6)/(1+Main!$B$5)^(OptimumBenefits!BS48-OptimumBenefits!$A48))*(VLOOKUP(BS48,'Survival Probability'!$A$3:$F$98,3)/VLOOKUP($A48,'Survival Probability'!$A$3:$F$98,3)))</f>
        <v>39.011763873601502</v>
      </c>
      <c r="BW48" s="228">
        <f t="shared" si="25"/>
        <v>0</v>
      </c>
      <c r="BX48" s="169">
        <f t="shared" si="126"/>
        <v>59</v>
      </c>
      <c r="BY48" s="395">
        <f>IF($B48&lt;=Main!$B$10,0,HLOOKUP(BX48,ReplacementRates!$V$3:$AZ$56,ReplacementRates!$A49-3,1)*IF(Main!$B$29=0,Main!$B$32*$B48,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Z48" s="337">
        <f ca="1">BY48*IF($B48=Salary!$B48,Salary!$J48,"")</f>
        <v>0</v>
      </c>
      <c r="CA48" s="338">
        <f ca="1">IF($B48&lt;Main!$B$10,0,(VLOOKUP(BX48,'Survival Probability'!$A$3:$F$98,6)/(1+Main!$B$5)^(OptimumBenefits!BX48-OptimumBenefits!$A48))*(VLOOKUP(BX48,'Survival Probability'!$A$3:$F$98,3)/VLOOKUP($A48,'Survival Probability'!$A$3:$F$98,3)))</f>
        <v>36.005063382760916</v>
      </c>
      <c r="CB48" s="228">
        <f t="shared" si="27"/>
        <v>0</v>
      </c>
      <c r="CC48" s="169">
        <f t="shared" si="127"/>
        <v>60</v>
      </c>
      <c r="CD48" s="395">
        <f>IF($B48&lt;=Main!$B$10,0,HLOOKUP(CC48,ReplacementRates!$V$3:$AZ$56,ReplacementRates!$A49-3,1)*IF(Main!$B$29=0,Main!$B$32*$B48,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E48" s="337">
        <f ca="1">CD48*IF($B48=Salary!$B48,Salary!$J48,"")</f>
        <v>286436.70580863429</v>
      </c>
      <c r="CF48" s="338">
        <f ca="1">IF($B48&lt;Main!$B$10,0,(VLOOKUP(CC48,'Survival Probability'!$A$3:$F$98,6)/(1+Main!$B$5)^(OptimumBenefits!CC48-OptimumBenefits!$A48))*(VLOOKUP(CC48,'Survival Probability'!$A$3:$F$98,3)/VLOOKUP($A48,'Survival Probability'!$A$3:$F$98,3)))</f>
        <v>33.202521195394034</v>
      </c>
      <c r="CG48" s="228">
        <f t="shared" si="29"/>
        <v>0</v>
      </c>
      <c r="CH48" s="169">
        <f t="shared" si="127"/>
        <v>61</v>
      </c>
      <c r="CI48" s="395">
        <f>IF($B48&lt;=Main!$B$10,0,HLOOKUP(CH48,ReplacementRates!$V$3:$AZ$56,ReplacementRates!$A49-3,1)*IF(Main!$B$29=0,Main!$B$32*$B48,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J48" s="337">
        <f ca="1">CI48*IF($B48=Salary!$B48,Salary!$J48,"")</f>
        <v>286436.70580863429</v>
      </c>
      <c r="CK48" s="338">
        <f ca="1">IF($B48&lt;Main!$B$10,0,(VLOOKUP(CH48,'Survival Probability'!$A$3:$F$98,6)/(1+Main!$B$5)^(OptimumBenefits!CH48-OptimumBenefits!$A48))*(VLOOKUP(CH48,'Survival Probability'!$A$3:$F$98,3)/VLOOKUP($A48,'Survival Probability'!$A$3:$F$98,3)))</f>
        <v>30.5907933348436</v>
      </c>
      <c r="CL48" s="228">
        <f t="shared" si="31"/>
        <v>0</v>
      </c>
      <c r="CM48" s="169">
        <f t="shared" si="127"/>
        <v>62</v>
      </c>
      <c r="CN48" s="395">
        <f>IF($B48&lt;=Main!$B$10,0,HLOOKUP(CM48,ReplacementRates!$V$3:$AZ$56,ReplacementRates!$A49-3,1)*IF(Main!$B$29=0,Main!$B$32*$B48,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O48" s="337">
        <f ca="1">CN48*IF($B48=Salary!$B48,Salary!$J48,"")</f>
        <v>286436.70580863429</v>
      </c>
      <c r="CP48" s="338">
        <f ca="1">IF($B48&lt;Main!$B$10,0,(VLOOKUP(CM48,'Survival Probability'!$A$3:$F$98,6)/(1+Main!$B$5)^(OptimumBenefits!CM48-OptimumBenefits!$A48))*(VLOOKUP(CM48,'Survival Probability'!$A$3:$F$98,3)/VLOOKUP($A48,'Survival Probability'!$A$3:$F$98,3)))</f>
        <v>28.159410110063458</v>
      </c>
      <c r="CQ48" s="228">
        <f t="shared" si="33"/>
        <v>0</v>
      </c>
      <c r="CR48" s="169">
        <f t="shared" si="127"/>
        <v>63</v>
      </c>
      <c r="CS48" s="395">
        <f>IF($B48&lt;=Main!$B$10,0,HLOOKUP(CR48,ReplacementRates!$V$3:$AZ$56,ReplacementRates!$A49-3,1)*IF(Main!$B$29=0,Main!$B$32*$B48,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T48" s="337">
        <f ca="1">CS48*IF($B48=Salary!$B48,Salary!$J48,"")</f>
        <v>286436.70580863429</v>
      </c>
      <c r="CU48" s="338">
        <f ca="1">IF($B48&lt;Main!$B$10,0,(VLOOKUP(CR48,'Survival Probability'!$A$3:$F$98,6)/(1+Main!$B$5)^(OptimumBenefits!CR48-OptimumBenefits!$A48))*(VLOOKUP(CR48,'Survival Probability'!$A$3:$F$98,3)/VLOOKUP($A48,'Survival Probability'!$A$3:$F$98,3)))</f>
        <v>25.896482065809419</v>
      </c>
      <c r="CV48" s="228">
        <f t="shared" si="35"/>
        <v>0</v>
      </c>
      <c r="CW48" s="169">
        <f t="shared" si="127"/>
        <v>64</v>
      </c>
      <c r="CX48" s="395">
        <f>IF($B48&lt;=Main!$B$10,0,HLOOKUP(CW48,ReplacementRates!$V$3:$AZ$56,ReplacementRates!$A49-3,1)*IF(Main!$B$29=0,Main!$B$32*$B48,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Y48" s="337">
        <f ca="1">CX48*IF($B48=Salary!$B48,Salary!$J48,"")</f>
        <v>286436.70580863429</v>
      </c>
      <c r="CZ48" s="338">
        <f ca="1">IF($B48&lt;Main!$B$10,0,(VLOOKUP(CW48,'Survival Probability'!$A$3:$F$98,6)/(1+Main!$B$5)^(OptimumBenefits!CW48-OptimumBenefits!$A48))*(VLOOKUP(CW48,'Survival Probability'!$A$3:$F$98,3)/VLOOKUP($A48,'Survival Probability'!$A$3:$F$98,3)))</f>
        <v>23.790895023064866</v>
      </c>
      <c r="DA48" s="228">
        <f t="shared" si="37"/>
        <v>0</v>
      </c>
      <c r="DB48" s="169">
        <f t="shared" si="127"/>
        <v>65</v>
      </c>
      <c r="DC48" s="395">
        <f>IF($B48&lt;=Main!$B$10,0,HLOOKUP(DB48,ReplacementRates!$V$3:$AZ$56,ReplacementRates!$A49-3,1)*IF(Main!$B$29=0,Main!$B$32*$B48,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D48" s="337">
        <f ca="1">DC48*IF($B48=Salary!$B48,Salary!$J48,"")</f>
        <v>286436.70580863429</v>
      </c>
      <c r="DE48" s="338">
        <f ca="1">IF($B48&lt;Main!$B$10,0,(VLOOKUP(DB48,'Survival Probability'!$A$3:$F$98,6)/(1+Main!$B$5)^(OptimumBenefits!DB48-OptimumBenefits!$A48))*(VLOOKUP(DB48,'Survival Probability'!$A$3:$F$98,3)/VLOOKUP($A48,'Survival Probability'!$A$3:$F$98,3)))</f>
        <v>21.832262372932345</v>
      </c>
      <c r="DF48" s="228">
        <f t="shared" si="39"/>
        <v>0</v>
      </c>
      <c r="DG48" s="169">
        <f t="shared" si="127"/>
        <v>66</v>
      </c>
      <c r="DH48" s="395">
        <f>IF($B48&lt;=Main!$B$10,0,HLOOKUP(DG48,ReplacementRates!$V$3:$AZ$56,ReplacementRates!$A49-3,1)*IF(Main!$B$29=0,Main!$B$32*$B48,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I48" s="337">
        <f ca="1">DH48*IF($B48=Salary!$B48,Salary!$J48,"")</f>
        <v>286436.70580863429</v>
      </c>
      <c r="DJ48" s="338">
        <f ca="1">IF($B48&lt;Main!$B$10,0,(VLOOKUP(DG48,'Survival Probability'!$A$3:$F$98,6)/(1+Main!$B$5)^(OptimumBenefits!DG48-OptimumBenefits!$A48))*(VLOOKUP(DG48,'Survival Probability'!$A$3:$F$98,3)/VLOOKUP($A48,'Survival Probability'!$A$3:$F$98,3)))</f>
        <v>20.010913197096027</v>
      </c>
      <c r="DK48" s="228">
        <f t="shared" si="41"/>
        <v>0</v>
      </c>
      <c r="DL48" s="169">
        <f t="shared" si="127"/>
        <v>67</v>
      </c>
      <c r="DM48" s="395">
        <f>IF($B48&lt;=Main!$B$10,0,HLOOKUP(DL48,ReplacementRates!$V$3:$AZ$56,ReplacementRates!$A49-3,1)*IF(Main!$B$29=0,Main!$B$32*$B48,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N48" s="337">
        <f ca="1">DM48*IF($B48=Salary!$B48,Salary!$J48,"")</f>
        <v>286436.70580863429</v>
      </c>
      <c r="DO48" s="338">
        <f ca="1">IF($B48&lt;Main!$B$10,0,(VLOOKUP(DL48,'Survival Probability'!$A$3:$F$98,6)/(1+Main!$B$5)^(OptimumBenefits!DL48-OptimumBenefits!$A48))*(VLOOKUP(DL48,'Survival Probability'!$A$3:$F$98,3)/VLOOKUP($A48,'Survival Probability'!$A$3:$F$98,3)))</f>
        <v>18.317820522605054</v>
      </c>
      <c r="DP48" s="228">
        <f t="shared" si="43"/>
        <v>0</v>
      </c>
      <c r="DQ48" s="169">
        <f t="shared" si="127"/>
        <v>68</v>
      </c>
      <c r="DR48" s="395">
        <f>IF($B48&lt;=Main!$B$10,0,HLOOKUP(DQ48,ReplacementRates!$V$3:$AZ$56,ReplacementRates!$A49-3,1)*IF(Main!$B$29=0,Main!$B$32*$B48,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S48" s="337">
        <f ca="1">DR48*IF($B48=Salary!$B48,Salary!$J48,"")</f>
        <v>286436.70580863429</v>
      </c>
      <c r="DT48" s="338">
        <f ca="1">IF($B48&lt;Main!$B$10,0,(VLOOKUP(DQ48,'Survival Probability'!$A$3:$F$98,6)/(1+Main!$B$5)^(OptimumBenefits!DQ48-OptimumBenefits!$A48))*(VLOOKUP(DQ48,'Survival Probability'!$A$3:$F$98,3)/VLOOKUP($A48,'Survival Probability'!$A$3:$F$98,3)))</f>
        <v>16.744598070424185</v>
      </c>
      <c r="DU48" s="228">
        <f t="shared" si="45"/>
        <v>0</v>
      </c>
      <c r="DV48" s="169">
        <f t="shared" si="127"/>
        <v>69</v>
      </c>
      <c r="DW48" s="395">
        <f>IF($B48&lt;=Main!$B$10,0,HLOOKUP(DV48,ReplacementRates!$V$3:$AZ$56,ReplacementRates!$A49-3,1)*IF(Main!$B$29=0,Main!$B$32*$B48,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X48" s="337">
        <f ca="1">DW48*IF($B48=Salary!$B48,Salary!$J48,"")</f>
        <v>286436.70580863429</v>
      </c>
      <c r="DY48" s="338">
        <f ca="1">IF($B48&lt;Main!$B$10,0,(VLOOKUP(DV48,'Survival Probability'!$A$3:$F$98,6)/(1+Main!$B$5)^(OptimumBenefits!DV48-OptimumBenefits!$A48))*(VLOOKUP(DV48,'Survival Probability'!$A$3:$F$98,3)/VLOOKUP($A48,'Survival Probability'!$A$3:$F$98,3)))</f>
        <v>15.283441577580192</v>
      </c>
      <c r="DZ48" s="228">
        <f t="shared" si="47"/>
        <v>0</v>
      </c>
      <c r="EA48" s="169">
        <f t="shared" si="127"/>
        <v>70</v>
      </c>
      <c r="EB48" s="395">
        <f>IF($B48&lt;=Main!$B$10,0,HLOOKUP(EA48,ReplacementRates!$V$3:$AZ$56,ReplacementRates!$A49-3,1)*IF(Main!$B$29=0,Main!$B$32*$B48,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C48" s="337">
        <f ca="1">EB48*IF($B48=Salary!$B48,Salary!$J48,"")</f>
        <v>286436.70580863429</v>
      </c>
      <c r="ED48" s="338">
        <f ca="1">IF($B48&lt;Main!$B$10,0,(VLOOKUP(EA48,'Survival Probability'!$A$3:$F$98,6)/(1+Main!$B$5)^(OptimumBenefits!EA48-OptimumBenefits!$A48))*(VLOOKUP(EA48,'Survival Probability'!$A$3:$F$98,3)/VLOOKUP($A48,'Survival Probability'!$A$3:$F$98,3)))</f>
        <v>13.927095509750407</v>
      </c>
      <c r="EE48" s="228">
        <f t="shared" si="49"/>
        <v>0</v>
      </c>
      <c r="EF48" s="169">
        <f t="shared" si="127"/>
        <v>71</v>
      </c>
      <c r="EG48" s="395">
        <f>IF($B48&lt;=Main!$B$10,0,HLOOKUP(EF48,ReplacementRates!$V$3:$AZ$56,ReplacementRates!$A49-3,1)*IF(Main!$B$29=0,Main!$B$32*$B48,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H48" s="337">
        <f ca="1">EG48*IF($B48=Salary!$B48,Salary!$J48,"")</f>
        <v>286436.70580863429</v>
      </c>
      <c r="EI48" s="338">
        <f ca="1">IF($B48&lt;Main!$B$10,0,(VLOOKUP(EF48,'Survival Probability'!$A$3:$F$98,6)/(1+Main!$B$5)^(OptimumBenefits!EF48-OptimumBenefits!$A48))*(VLOOKUP(EF48,'Survival Probability'!$A$3:$F$98,3)/VLOOKUP($A48,'Survival Probability'!$A$3:$F$98,3)))</f>
        <v>12.66881881754802</v>
      </c>
      <c r="EJ48" s="228">
        <f t="shared" si="51"/>
        <v>0</v>
      </c>
      <c r="EK48" s="169">
        <f t="shared" si="127"/>
        <v>72</v>
      </c>
      <c r="EL48" s="395">
        <f>IF($B48&lt;=Main!$B$10,0,HLOOKUP(EK48,ReplacementRates!$V$3:$AZ$56,ReplacementRates!$A49-3,1)*IF(Main!$B$29=0,Main!$B$32*$B48,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M48" s="337">
        <f ca="1">EL48*IF($B48=Salary!$B48,Salary!$J48,"")</f>
        <v>286436.70580863429</v>
      </c>
      <c r="EN48" s="338">
        <f ca="1">IF($B48&lt;Main!$B$10,0,(VLOOKUP(EK48,'Survival Probability'!$A$3:$F$98,6)/(1+Main!$B$5)^(OptimumBenefits!EK48-OptimumBenefits!$A48))*(VLOOKUP(EK48,'Survival Probability'!$A$3:$F$98,3)/VLOOKUP($A48,'Survival Probability'!$A$3:$F$98,3)))</f>
        <v>11.502331799772483</v>
      </c>
      <c r="EO48" s="228">
        <f t="shared" si="53"/>
        <v>0</v>
      </c>
      <c r="EP48" s="169">
        <f t="shared" si="128"/>
        <v>73</v>
      </c>
      <c r="EQ48" s="395">
        <f>IF($B48&lt;=Main!$B$10,0,HLOOKUP(EP48,ReplacementRates!$V$3:$AZ$56,ReplacementRates!$A49-3,1)*IF(Main!$B$29=0,Main!$B$32*$B48,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R48" s="337">
        <f ca="1">EQ48*IF($B48=Salary!$B48,Salary!$J48,"")</f>
        <v>286436.70580863429</v>
      </c>
      <c r="ES48" s="338">
        <f ca="1">IF($B48&lt;Main!$B$10,0,(VLOOKUP(EP48,'Survival Probability'!$A$3:$F$98,6)/(1+Main!$B$5)^(OptimumBenefits!EP48-OptimumBenefits!$A48))*(VLOOKUP(EP48,'Survival Probability'!$A$3:$F$98,3)/VLOOKUP($A48,'Survival Probability'!$A$3:$F$98,3)))</f>
        <v>10.421806199832728</v>
      </c>
      <c r="ET48" s="228">
        <f t="shared" ca="1" si="55"/>
        <v>2985187.8364560879</v>
      </c>
      <c r="EU48" s="169">
        <f t="shared" si="128"/>
        <v>74</v>
      </c>
      <c r="EV48" s="395">
        <f>IF($B48&lt;=Main!$B$10,0,HLOOKUP(EU48,ReplacementRates!$V$3:$AZ$56,ReplacementRates!$A49-3,1)*IF(Main!$B$29=0,Main!$B$32*$B48,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W48" s="337">
        <f ca="1">EV48*IF($B48=Salary!$B48,Salary!$J48,"")</f>
        <v>286436.70580863429</v>
      </c>
      <c r="EX48" s="338">
        <f ca="1">IF($B48&lt;Main!$B$10,0,(VLOOKUP(EU48,'Survival Probability'!$A$3:$F$98,6)/(1+Main!$B$5)^(OptimumBenefits!EU48-OptimumBenefits!$A48))*(VLOOKUP(EU48,'Survival Probability'!$A$3:$F$98,3)/VLOOKUP($A48,'Survival Probability'!$A$3:$F$98,3)))</f>
        <v>9.4218061998327283</v>
      </c>
      <c r="EY48" s="228">
        <f t="shared" ca="1" si="57"/>
        <v>2698751.1306474539</v>
      </c>
      <c r="EZ48" s="169">
        <f t="shared" si="128"/>
        <v>75</v>
      </c>
      <c r="FA48" s="395">
        <f>IF($B48&lt;=Main!$B$10,0,HLOOKUP(EZ48,ReplacementRates!$V$3:$AZ$56,ReplacementRates!$A49-3,1)*IF(Main!$B$29=0,Main!$B$32*$B48,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B48" s="337">
        <f ca="1">FA48*IF($B48=Salary!$B48,Salary!$J48,"")</f>
        <v>286436.70580863429</v>
      </c>
      <c r="FC48" s="338">
        <f ca="1">IF($B48&lt;Main!$B$10,0,(VLOOKUP(EZ48,'Survival Probability'!$A$3:$F$98,6)/(1+Main!$B$5)^(OptimumBenefits!EZ48-OptimumBenefits!$A48))*(VLOOKUP(EZ48,'Survival Probability'!$A$3:$F$98,3)/VLOOKUP($A48,'Survival Probability'!$A$3:$F$98,3)))</f>
        <v>8.497278489619049</v>
      </c>
      <c r="FD48" s="228">
        <f t="shared" ca="1" si="59"/>
        <v>2433932.4589050477</v>
      </c>
      <c r="FE48" s="169">
        <f t="shared" si="128"/>
        <v>76</v>
      </c>
      <c r="FF48" s="395">
        <f>IF($B48&lt;=Main!$B$10,0,HLOOKUP(FE48,ReplacementRates!$V$3:$AZ$56,ReplacementRates!$A49-3,1)*IF(Main!$B$29=0,Main!$B$32*$B48,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G48" s="337">
        <f ca="1">FF48*IF($B48=Salary!$B48,Salary!$J48,"")</f>
        <v>286436.70580863429</v>
      </c>
      <c r="FH48" s="338">
        <f ca="1">IF($B48&lt;Main!$B$10,0,(VLOOKUP(FE48,'Survival Probability'!$A$3:$F$98,6)/(1+Main!$B$5)^(OptimumBenefits!FE48-OptimumBenefits!$A48))*(VLOOKUP(FE48,'Survival Probability'!$A$3:$F$98,3)/VLOOKUP($A48,'Survival Probability'!$A$3:$F$98,3)))</f>
        <v>7.6435286737566317</v>
      </c>
      <c r="FI48" s="228">
        <f t="shared" ca="1" si="61"/>
        <v>2189387.1740646889</v>
      </c>
      <c r="FJ48" s="169">
        <f t="shared" si="128"/>
        <v>77</v>
      </c>
      <c r="FK48" s="395">
        <f>IF($B48&lt;=Main!$B$10,0,HLOOKUP(FJ48,ReplacementRates!$V$3:$AZ$56,ReplacementRates!$A49-3,1)*IF(Main!$B$29=0,Main!$B$32*$B48,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L48" s="337">
        <f ca="1">FK48*IF($B48=Salary!$B48,Salary!$J48,"")</f>
        <v>286436.70580863429</v>
      </c>
      <c r="FM48" s="338">
        <f ca="1">IF($B48&lt;Main!$B$10,0,(VLOOKUP(FJ48,'Survival Probability'!$A$3:$F$98,6)/(1+Main!$B$5)^(OptimumBenefits!FJ48-OptimumBenefits!$A48))*(VLOOKUP(FJ48,'Survival Probability'!$A$3:$F$98,3)/VLOOKUP($A48,'Survival Probability'!$A$3:$F$98,3)))</f>
        <v>6.8561580400784337</v>
      </c>
      <c r="FN48" s="228">
        <f t="shared" ca="1" si="63"/>
        <v>1963855.3235034489</v>
      </c>
      <c r="FO48" s="169">
        <f t="shared" si="128"/>
        <v>78</v>
      </c>
      <c r="FP48" s="395">
        <f>IF($B48&lt;=Main!$B$10,0,HLOOKUP(FO48,ReplacementRates!$V$3:$AZ$56,ReplacementRates!$A49-3,1)*IF(Main!$B$29=0,Main!$B$32*$B48,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Q48" s="337">
        <f ca="1">FP48*IF($B48=Salary!$B48,Salary!$J48,"")</f>
        <v>286436.70580863429</v>
      </c>
      <c r="FR48" s="338">
        <f ca="1">IF($B48&lt;Main!$B$10,0,(VLOOKUP(FO48,'Survival Probability'!$A$3:$F$98,6)/(1+Main!$B$5)^(OptimumBenefits!FO48-OptimumBenefits!$A48))*(VLOOKUP(FO48,'Survival Probability'!$A$3:$F$98,3)/VLOOKUP($A48,'Survival Probability'!$A$3:$F$98,3)))</f>
        <v>6.1310655704992945</v>
      </c>
      <c r="FS48" s="228">
        <f t="shared" ca="1" si="65"/>
        <v>1756162.225110553</v>
      </c>
      <c r="FT48" s="169">
        <f t="shared" si="128"/>
        <v>79</v>
      </c>
      <c r="FU48" s="395">
        <f>IF($B48&lt;=Main!$B$10,0,HLOOKUP(FT48,ReplacementRates!$V$3:$AZ$56,ReplacementRates!$A49-3,1)*IF(Main!$B$29=0,Main!$B$32*$B48,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V48" s="337">
        <f ca="1">FU48*IF($B48=Salary!$B48,Salary!$J48,"")</f>
        <v>286436.70580863429</v>
      </c>
      <c r="FW48" s="338">
        <f ca="1">IF($B48&lt;Main!$B$10,0,(VLOOKUP(FT48,'Survival Probability'!$A$3:$F$98,6)/(1+Main!$B$5)^(OptimumBenefits!FT48-OptimumBenefits!$A48))*(VLOOKUP(FT48,'Survival Probability'!$A$3:$F$98,3)/VLOOKUP($A48,'Survival Probability'!$A$3:$F$98,3)))</f>
        <v>5.4644285740139482</v>
      </c>
      <c r="FX48" s="228">
        <f t="shared" ca="1" si="67"/>
        <v>1565212.9198671284</v>
      </c>
      <c r="FY48" s="169">
        <f t="shared" si="128"/>
        <v>80</v>
      </c>
      <c r="FZ48" s="395">
        <f>IF($B48&lt;=Main!$B$10,0,HLOOKUP(FY48,ReplacementRates!$V$3:$AZ$56,ReplacementRates!$A49-3,1)*IF(Main!$B$29=0,Main!$B$32*$B48,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A48" s="337">
        <f ca="1">FZ48*IF($B48=Salary!$B48,Salary!$J48,"")</f>
        <v>286436.70580863429</v>
      </c>
      <c r="GB48" s="338">
        <f ca="1">IF($B48&lt;Main!$B$10,0,(VLOOKUP(FY48,'Survival Probability'!$A$3:$F$98,6)/(1+Main!$B$5)^(OptimumBenefits!FY48-OptimumBenefits!$A48))*(VLOOKUP(FY48,'Survival Probability'!$A$3:$F$98,3)/VLOOKUP($A48,'Survival Probability'!$A$3:$F$98,3)))</f>
        <v>4.8527070203962666</v>
      </c>
      <c r="GC48" s="228">
        <f t="shared" ca="1" si="69"/>
        <v>1389993.4131767396</v>
      </c>
      <c r="GD48" s="169">
        <f t="shared" si="128"/>
        <v>81</v>
      </c>
      <c r="GE48" s="395">
        <f>IF($B48&lt;=Main!$B$10,0,HLOOKUP(GD48,ReplacementRates!$V$3:$AZ$56,ReplacementRates!$A49-3,1)*IF(Main!$B$29=0,Main!$B$32*$B48,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F48" s="337">
        <f ca="1">GE48*IF($B48=Salary!$B48,Salary!$J48,"")</f>
        <v>286436.70580863429</v>
      </c>
      <c r="GG48" s="338">
        <f ca="1">IF($B48&lt;Main!$B$10,0,(VLOOKUP(GD48,'Survival Probability'!$A$3:$F$98,6)/(1+Main!$B$5)^(OptimumBenefits!GD48-OptimumBenefits!$A48))*(VLOOKUP(GD48,'Survival Probability'!$A$3:$F$98,3)/VLOOKUP($A48,'Survival Probability'!$A$3:$F$98,3)))</f>
        <v>4.2925681797994875</v>
      </c>
      <c r="GH48" s="228">
        <f t="shared" ca="1" si="71"/>
        <v>1229549.0888807306</v>
      </c>
      <c r="GI48" s="169">
        <f t="shared" si="128"/>
        <v>82</v>
      </c>
      <c r="GJ48" s="395">
        <f>IF($B48&lt;=Main!$B$10,0,HLOOKUP(GI48,ReplacementRates!$V$3:$AZ$56,ReplacementRates!$A49-3,1)*IF(Main!$B$29=0,Main!$B$32*$B48,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K48" s="337">
        <f ca="1">GJ48*IF($B48=Salary!$B48,Salary!$J48,"")</f>
        <v>286436.70580863429</v>
      </c>
      <c r="GL48" s="338">
        <f ca="1">IF($B48&lt;Main!$B$10,0,(VLOOKUP(GI48,'Survival Probability'!$A$3:$F$98,6)/(1+Main!$B$5)^(OptimumBenefits!GI48-OptimumBenefits!$A48))*(VLOOKUP(GI48,'Survival Probability'!$A$3:$F$98,3)/VLOOKUP($A48,'Survival Probability'!$A$3:$F$98,3)))</f>
        <v>3.780881414298003</v>
      </c>
      <c r="GM48" s="228">
        <f t="shared" ca="1" si="73"/>
        <v>1082983.2173646102</v>
      </c>
      <c r="GN48" s="384"/>
      <c r="GO48" s="384"/>
      <c r="GP48" s="385"/>
      <c r="GQ48" s="386"/>
      <c r="GR48" s="387"/>
      <c r="GS48" s="384"/>
      <c r="GT48" s="384"/>
      <c r="GU48" s="385"/>
      <c r="GV48" s="386"/>
      <c r="GW48" s="387"/>
      <c r="GX48" s="384"/>
      <c r="GY48" s="384"/>
      <c r="GZ48" s="385"/>
      <c r="HA48" s="386"/>
      <c r="HB48" s="387"/>
      <c r="HC48" s="384"/>
      <c r="HD48" s="384"/>
      <c r="HE48" s="385"/>
      <c r="HF48" s="386"/>
      <c r="HG48" s="387"/>
      <c r="HH48" s="384"/>
      <c r="HI48" s="384"/>
      <c r="HJ48" s="385"/>
      <c r="HK48" s="386"/>
      <c r="HL48" s="387"/>
      <c r="HM48" s="384"/>
      <c r="HN48" s="384"/>
      <c r="HO48" s="385"/>
      <c r="HP48" s="386"/>
      <c r="HQ48" s="387"/>
      <c r="HR48" s="384"/>
      <c r="HS48" s="384"/>
      <c r="HT48" s="385"/>
      <c r="HU48" s="386"/>
      <c r="HV48" s="387"/>
      <c r="HW48" s="384"/>
      <c r="HX48" s="384"/>
      <c r="HY48" s="385"/>
      <c r="HZ48" s="386"/>
      <c r="IA48" s="387"/>
      <c r="IB48" s="384"/>
      <c r="IC48" s="384"/>
      <c r="ID48" s="385"/>
      <c r="IE48" s="386"/>
      <c r="IF48" s="387"/>
      <c r="IG48" s="384"/>
      <c r="IH48" s="384"/>
      <c r="II48" s="385"/>
      <c r="IJ48" s="386"/>
      <c r="IK48" s="387"/>
      <c r="IL48" s="384"/>
      <c r="IM48" s="384"/>
      <c r="IN48" s="385"/>
      <c r="IO48" s="386"/>
      <c r="IP48" s="387"/>
      <c r="IQ48" s="384"/>
      <c r="IR48" s="384"/>
      <c r="IS48" s="385"/>
      <c r="IT48" s="386"/>
      <c r="IU48" s="387"/>
      <c r="IV48" s="384"/>
      <c r="IW48" s="384"/>
      <c r="IX48" s="385"/>
      <c r="IY48" s="386"/>
      <c r="IZ48" s="387"/>
      <c r="JA48" s="384"/>
      <c r="JB48" s="384"/>
      <c r="JC48" s="385"/>
      <c r="JD48" s="386"/>
      <c r="JE48" s="387"/>
      <c r="JF48" s="384"/>
      <c r="JG48" s="384"/>
      <c r="JH48" s="385"/>
      <c r="JI48" s="386"/>
      <c r="JJ48" s="387"/>
      <c r="JK48" s="384"/>
      <c r="JL48" s="384"/>
      <c r="JM48" s="385"/>
      <c r="JN48" s="386"/>
      <c r="JO48" s="387"/>
      <c r="JP48" s="384"/>
      <c r="JQ48" s="384"/>
      <c r="JR48" s="385"/>
      <c r="JS48" s="386"/>
      <c r="JT48" s="387"/>
      <c r="JU48" s="384"/>
      <c r="JV48" s="384"/>
      <c r="JW48" s="385"/>
      <c r="JX48" s="386"/>
      <c r="JY48" s="387"/>
      <c r="JZ48" s="384"/>
      <c r="KA48" s="384"/>
      <c r="KB48" s="385"/>
      <c r="KC48" s="386"/>
      <c r="KD48" s="387"/>
      <c r="KE48" s="384"/>
      <c r="KF48" s="384"/>
      <c r="KG48" s="385"/>
      <c r="KH48" s="386"/>
      <c r="KI48" s="387"/>
    </row>
    <row r="49" spans="1:295">
      <c r="A49" s="172">
        <f t="shared" si="112"/>
        <v>74</v>
      </c>
      <c r="B49" s="172">
        <v>47</v>
      </c>
      <c r="C49" s="383">
        <f t="shared" ca="1" si="125"/>
        <v>74</v>
      </c>
      <c r="D49" s="425">
        <f t="shared" ca="1" si="115"/>
        <v>3096650.6569977151</v>
      </c>
      <c r="E49" s="217">
        <v>1757523.9385394978</v>
      </c>
      <c r="F49" s="169">
        <f t="shared" si="113"/>
        <v>45</v>
      </c>
      <c r="G49" s="395">
        <f>IF($B49&lt;=Main!$B$10,0,HLOOKUP(F49,ReplacementRates!$V$3:$AZ$56,ReplacementRates!$A50-3,1)*IF(Main!$B$29=0,Main!$B$32*$B49,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H49" s="337">
        <f ca="1">G49*IF($B49=Salary!$B49,Salary!$J49,"")</f>
        <v>0</v>
      </c>
      <c r="I49" s="338">
        <f ca="1">IF($B49&lt;Main!$B$10,0,(VLOOKUP(F49,'Survival Probability'!$A$3:$F$98,6)/(1+Main!$B$5)^(OptimumBenefits!F49-OptimumBenefits!$A49))*(VLOOKUP(F49,'Survival Probability'!$A$3:$F$98,3)/VLOOKUP($A49,'Survival Probability'!$A$3:$F$98,3)))</f>
        <v>113.27772858915209</v>
      </c>
      <c r="J49" s="228">
        <f t="shared" si="129"/>
        <v>0</v>
      </c>
      <c r="K49" s="169">
        <f t="shared" si="114"/>
        <v>46</v>
      </c>
      <c r="L49" s="395">
        <f>IF($B49&lt;=Main!$B$10,0,HLOOKUP(K49,ReplacementRates!$V$3:$AZ$56,ReplacementRates!$A50-3,1)*IF(Main!$B$29=0,Main!$B$32*$B49,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M49" s="337">
        <f ca="1">L49*IF($B49=Salary!$B49,Salary!$J49,"")</f>
        <v>0</v>
      </c>
      <c r="N49" s="338">
        <f ca="1">IF($B49&lt;Main!$B$10,0,(VLOOKUP(K49,'Survival Probability'!$A$3:$F$98,6)/(1+Main!$B$5)^(OptimumBenefits!K49-OptimumBenefits!$A49))*(VLOOKUP(K49,'Survival Probability'!$A$3:$F$98,3)/VLOOKUP($A49,'Survival Probability'!$A$3:$F$98,3)))</f>
        <v>105.28683051494266</v>
      </c>
      <c r="O49" s="228">
        <f t="shared" si="130"/>
        <v>0</v>
      </c>
      <c r="P49" s="169">
        <f t="shared" si="126"/>
        <v>47</v>
      </c>
      <c r="Q49" s="395">
        <f>IF($B49&lt;=Main!$B$10,0,HLOOKUP(P49,ReplacementRates!$V$3:$AZ$56,ReplacementRates!$A50-3,1)*IF(Main!$B$29=0,Main!$B$32*$B49,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R49" s="337">
        <f ca="1">Q49*IF($B49=Salary!$B49,Salary!$J49,"")</f>
        <v>0</v>
      </c>
      <c r="S49" s="338">
        <f ca="1">IF($B49&lt;Main!$B$10,0,(VLOOKUP(P49,'Survival Probability'!$A$3:$F$98,6)/(1+Main!$B$5)^(OptimumBenefits!P49-OptimumBenefits!$A49))*(VLOOKUP(P49,'Survival Probability'!$A$3:$F$98,3)/VLOOKUP($A49,'Survival Probability'!$A$3:$F$98,3)))</f>
        <v>97.823695169352561</v>
      </c>
      <c r="T49" s="228">
        <f t="shared" si="3"/>
        <v>0</v>
      </c>
      <c r="U49" s="169">
        <f t="shared" si="126"/>
        <v>48</v>
      </c>
      <c r="V49" s="395">
        <f>IF($B49&lt;=Main!$B$10,0,HLOOKUP(U49,ReplacementRates!$V$3:$AZ$56,ReplacementRates!$A50-3,1)*IF(Main!$B$29=0,Main!$B$32*$B49,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W49" s="337">
        <f ca="1">V49*IF($B49=Salary!$B49,Salary!$J49,"")</f>
        <v>0</v>
      </c>
      <c r="X49" s="338">
        <f ca="1">IF($B49&lt;Main!$B$10,0,(VLOOKUP(U49,'Survival Probability'!$A$3:$F$98,6)/(1+Main!$B$5)^(OptimumBenefits!U49-OptimumBenefits!$A49))*(VLOOKUP(U49,'Survival Probability'!$A$3:$F$98,3)/VLOOKUP($A49,'Survival Probability'!$A$3:$F$98,3)))</f>
        <v>90.853674204293142</v>
      </c>
      <c r="Y49" s="228">
        <f t="shared" si="5"/>
        <v>0</v>
      </c>
      <c r="Z49" s="169">
        <f t="shared" si="126"/>
        <v>49</v>
      </c>
      <c r="AA49" s="395">
        <f>IF($B49&lt;=Main!$B$10,0,HLOOKUP(Z49,ReplacementRates!$V$3:$AZ$56,ReplacementRates!$A50-3,1)*IF(Main!$B$29=0,Main!$B$32*$B49,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B49" s="337">
        <f ca="1">AA49*IF($B49=Salary!$B49,Salary!$J49,"")</f>
        <v>0</v>
      </c>
      <c r="AC49" s="338">
        <f ca="1">IF($B49&lt;Main!$B$10,0,(VLOOKUP(Z49,'Survival Probability'!$A$3:$F$98,6)/(1+Main!$B$5)^(OptimumBenefits!Z49-OptimumBenefits!$A49))*(VLOOKUP(Z49,'Survival Probability'!$A$3:$F$98,3)/VLOOKUP($A49,'Survival Probability'!$A$3:$F$98,3)))</f>
        <v>84.344386748272541</v>
      </c>
      <c r="AD49" s="228">
        <f t="shared" si="7"/>
        <v>0</v>
      </c>
      <c r="AE49" s="169">
        <f t="shared" si="126"/>
        <v>50</v>
      </c>
      <c r="AF49" s="395">
        <f>IF($B49&lt;=Main!$B$10,0,HLOOKUP(AE49,ReplacementRates!$V$3:$AZ$56,ReplacementRates!$A50-3,1)*IF(Main!$B$29=0,Main!$B$32*$B49,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G49" s="337">
        <f ca="1">AF49*IF($B49=Salary!$B49,Salary!$J49,"")</f>
        <v>0</v>
      </c>
      <c r="AH49" s="338">
        <f ca="1">IF($B49&lt;Main!$B$10,0,(VLOOKUP(AE49,'Survival Probability'!$A$3:$F$98,6)/(1+Main!$B$5)^(OptimumBenefits!AE49-OptimumBenefits!$A49))*(VLOOKUP(AE49,'Survival Probability'!$A$3:$F$98,3)/VLOOKUP($A49,'Survival Probability'!$A$3:$F$98,3)))</f>
        <v>78.265617033273585</v>
      </c>
      <c r="AI49" s="228">
        <f t="shared" si="9"/>
        <v>0</v>
      </c>
      <c r="AJ49" s="169">
        <f t="shared" si="126"/>
        <v>51</v>
      </c>
      <c r="AK49" s="395">
        <f>IF($B49&lt;=Main!$B$10,0,HLOOKUP(AJ49,ReplacementRates!$V$3:$AZ$56,ReplacementRates!$A50-3,1)*IF(Main!$B$29=0,Main!$B$32*$B49,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L49" s="337">
        <f ca="1">AK49*IF($B49=Salary!$B49,Salary!$J49,"")</f>
        <v>0</v>
      </c>
      <c r="AM49" s="338">
        <f ca="1">IF($B49&lt;Main!$B$10,0,(VLOOKUP(AJ49,'Survival Probability'!$A$3:$F$98,6)/(1+Main!$B$5)^(OptimumBenefits!AJ49-OptimumBenefits!$A49))*(VLOOKUP(AJ49,'Survival Probability'!$A$3:$F$98,3)/VLOOKUP($A49,'Survival Probability'!$A$3:$F$98,3)))</f>
        <v>72.589144540278426</v>
      </c>
      <c r="AN49" s="228">
        <f t="shared" si="11"/>
        <v>0</v>
      </c>
      <c r="AO49" s="169">
        <f t="shared" si="126"/>
        <v>52</v>
      </c>
      <c r="AP49" s="395">
        <f>IF($B49&lt;=Main!$B$10,0,HLOOKUP(AO49,ReplacementRates!$V$3:$AZ$56,ReplacementRates!$A50-3,1)*IF(Main!$B$29=0,Main!$B$32*$B49,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Q49" s="337">
        <f ca="1">AP49*IF($B49=Salary!$B49,Salary!$J49,"")</f>
        <v>0</v>
      </c>
      <c r="AR49" s="338">
        <f ca="1">IF($B49&lt;Main!$B$10,0,(VLOOKUP(AO49,'Survival Probability'!$A$3:$F$98,6)/(1+Main!$B$5)^(OptimumBenefits!AO49-OptimumBenefits!$A49))*(VLOOKUP(AO49,'Survival Probability'!$A$3:$F$98,3)/VLOOKUP($A49,'Survival Probability'!$A$3:$F$98,3)))</f>
        <v>67.292229864212345</v>
      </c>
      <c r="AS49" s="228">
        <f t="shared" si="13"/>
        <v>0</v>
      </c>
      <c r="AT49" s="169">
        <f t="shared" si="126"/>
        <v>53</v>
      </c>
      <c r="AU49" s="395">
        <f>IF($B49&lt;=Main!$B$10,0,HLOOKUP(AT49,ReplacementRates!$V$3:$AZ$56,ReplacementRates!$A50-3,1)*IF(Main!$B$29=0,Main!$B$32*$B49,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V49" s="337">
        <f ca="1">AU49*IF($B49=Salary!$B49,Salary!$J49,"")</f>
        <v>0</v>
      </c>
      <c r="AW49" s="338">
        <f ca="1">IF($B49&lt;Main!$B$10,0,(VLOOKUP(AT49,'Survival Probability'!$A$3:$F$98,6)/(1+Main!$B$5)^(OptimumBenefits!AT49-OptimumBenefits!$A49))*(VLOOKUP(AT49,'Survival Probability'!$A$3:$F$98,3)/VLOOKUP($A49,'Survival Probability'!$A$3:$F$98,3)))</f>
        <v>62.349960136555232</v>
      </c>
      <c r="AX49" s="228">
        <f t="shared" si="15"/>
        <v>0</v>
      </c>
      <c r="AY49" s="169">
        <f t="shared" si="126"/>
        <v>54</v>
      </c>
      <c r="AZ49" s="395">
        <f>IF($B49&lt;=Main!$B$10,0,HLOOKUP(AY49,ReplacementRates!$V$3:$AZ$56,ReplacementRates!$A50-3,1)*IF(Main!$B$29=0,Main!$B$32*$B49,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A49" s="337">
        <f ca="1">AZ49*IF($B49=Salary!$B49,Salary!$J49,"")</f>
        <v>0</v>
      </c>
      <c r="BB49" s="338">
        <f ca="1">IF($B49&lt;Main!$B$10,0,(VLOOKUP(AY49,'Survival Probability'!$A$3:$F$98,6)/(1+Main!$B$5)^(OptimumBenefits!AY49-OptimumBenefits!$A49))*(VLOOKUP(AY49,'Survival Probability'!$A$3:$F$98,3)/VLOOKUP($A49,'Survival Probability'!$A$3:$F$98,3)))</f>
        <v>57.739083312237291</v>
      </c>
      <c r="BC49" s="228">
        <f t="shared" si="17"/>
        <v>0</v>
      </c>
      <c r="BD49" s="169">
        <f t="shared" si="126"/>
        <v>55</v>
      </c>
      <c r="BE49" s="395">
        <f>IF($B49&lt;=Main!$B$10,0,HLOOKUP(BD49,ReplacementRates!$V$3:$AZ$56,ReplacementRates!$A50-3,1)*IF(Main!$B$29=0,Main!$B$32*$B49,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F49" s="337">
        <f ca="1">BE49*IF($B49=Salary!$B49,Salary!$J49,"")</f>
        <v>0</v>
      </c>
      <c r="BG49" s="338">
        <f ca="1">IF($B49&lt;Main!$B$10,0,(VLOOKUP(BD49,'Survival Probability'!$A$3:$F$98,6)/(1+Main!$B$5)^(OptimumBenefits!BD49-OptimumBenefits!$A49))*(VLOOKUP(BD49,'Survival Probability'!$A$3:$F$98,3)/VLOOKUP($A49,'Survival Probability'!$A$3:$F$98,3)))</f>
        <v>53.437889712376453</v>
      </c>
      <c r="BH49" s="228">
        <f t="shared" si="19"/>
        <v>0</v>
      </c>
      <c r="BI49" s="169">
        <f t="shared" si="126"/>
        <v>56</v>
      </c>
      <c r="BJ49" s="395">
        <f>IF($B49&lt;=Main!$B$10,0,HLOOKUP(BI49,ReplacementRates!$V$3:$AZ$56,ReplacementRates!$A50-3,1)*IF(Main!$B$29=0,Main!$B$32*$B49,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K49" s="337">
        <f ca="1">BJ49*IF($B49=Salary!$B49,Salary!$J49,"")</f>
        <v>0</v>
      </c>
      <c r="BL49" s="338">
        <f ca="1">IF($B49&lt;Main!$B$10,0,(VLOOKUP(BI49,'Survival Probability'!$A$3:$F$98,6)/(1+Main!$B$5)^(OptimumBenefits!BI49-OptimumBenefits!$A49))*(VLOOKUP(BI49,'Survival Probability'!$A$3:$F$98,3)/VLOOKUP($A49,'Survival Probability'!$A$3:$F$98,3)))</f>
        <v>49.426123675666183</v>
      </c>
      <c r="BM49" s="228">
        <f t="shared" si="21"/>
        <v>0</v>
      </c>
      <c r="BN49" s="169">
        <f t="shared" si="126"/>
        <v>57</v>
      </c>
      <c r="BO49" s="395">
        <f>IF($B49&lt;=Main!$B$10,0,HLOOKUP(BN49,ReplacementRates!$V$3:$AZ$56,ReplacementRates!$A50-3,1)*IF(Main!$B$29=0,Main!$B$32*$B49,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P49" s="337">
        <f ca="1">BO49*IF($B49=Salary!$B49,Salary!$J49,"")</f>
        <v>0</v>
      </c>
      <c r="BQ49" s="338">
        <f ca="1">IF($B49&lt;Main!$B$10,0,(VLOOKUP(BN49,'Survival Probability'!$A$3:$F$98,6)/(1+Main!$B$5)^(OptimumBenefits!BN49-OptimumBenefits!$A49))*(VLOOKUP(BN49,'Survival Probability'!$A$3:$F$98,3)/VLOOKUP($A49,'Survival Probability'!$A$3:$F$98,3)))</f>
        <v>45.684861249369092</v>
      </c>
      <c r="BR49" s="228">
        <f t="shared" si="23"/>
        <v>0</v>
      </c>
      <c r="BS49" s="169">
        <f t="shared" si="126"/>
        <v>58</v>
      </c>
      <c r="BT49" s="395">
        <f>IF($B49&lt;=Main!$B$10,0,HLOOKUP(BS49,ReplacementRates!$V$3:$AZ$56,ReplacementRates!$A50-3,1)*IF(Main!$B$29=0,Main!$B$32*$B49,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U49" s="337">
        <f ca="1">BT49*IF($B49=Salary!$B49,Salary!$J49,"")</f>
        <v>0</v>
      </c>
      <c r="BV49" s="338">
        <f ca="1">IF($B49&lt;Main!$B$10,0,(VLOOKUP(BS49,'Survival Probability'!$A$3:$F$98,6)/(1+Main!$B$5)^(OptimumBenefits!BS49-OptimumBenefits!$A49))*(VLOOKUP(BS49,'Survival Probability'!$A$3:$F$98,3)/VLOOKUP($A49,'Survival Probability'!$A$3:$F$98,3)))</f>
        <v>42.196424663772369</v>
      </c>
      <c r="BW49" s="228">
        <f t="shared" si="25"/>
        <v>0</v>
      </c>
      <c r="BX49" s="169">
        <f t="shared" si="126"/>
        <v>59</v>
      </c>
      <c r="BY49" s="395">
        <f>IF($B49&lt;=Main!$B$10,0,HLOOKUP(BX49,ReplacementRates!$V$3:$AZ$56,ReplacementRates!$A50-3,1)*IF(Main!$B$29=0,Main!$B$32*$B49,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Z49" s="337">
        <f ca="1">BY49*IF($B49=Salary!$B49,Salary!$J49,"")</f>
        <v>0</v>
      </c>
      <c r="CA49" s="338">
        <f ca="1">IF($B49&lt;Main!$B$10,0,(VLOOKUP(BX49,'Survival Probability'!$A$3:$F$98,6)/(1+Main!$B$5)^(OptimumBenefits!BX49-OptimumBenefits!$A49))*(VLOOKUP(BX49,'Survival Probability'!$A$3:$F$98,3)/VLOOKUP($A49,'Survival Probability'!$A$3:$F$98,3)))</f>
        <v>38.944277153617513</v>
      </c>
      <c r="CB49" s="228">
        <f t="shared" si="27"/>
        <v>0</v>
      </c>
      <c r="CC49" s="169">
        <f t="shared" si="127"/>
        <v>60</v>
      </c>
      <c r="CD49" s="395">
        <f>IF($B49&lt;=Main!$B$10,0,HLOOKUP(CC49,ReplacementRates!$V$3:$AZ$56,ReplacementRates!$A50-3,1)*IF(Main!$B$29=0,Main!$B$32*$B49,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E49" s="337">
        <f ca="1">CD49*IF($B49=Salary!$B49,Salary!$J49,"")</f>
        <v>303863.1108010491</v>
      </c>
      <c r="CF49" s="338">
        <f ca="1">IF($B49&lt;Main!$B$10,0,(VLOOKUP(CC49,'Survival Probability'!$A$3:$F$98,6)/(1+Main!$B$5)^(OptimumBenefits!CC49-OptimumBenefits!$A49))*(VLOOKUP(CC49,'Survival Probability'!$A$3:$F$98,3)/VLOOKUP($A49,'Survival Probability'!$A$3:$F$98,3)))</f>
        <v>35.912954072215065</v>
      </c>
      <c r="CG49" s="228">
        <f t="shared" si="29"/>
        <v>0</v>
      </c>
      <c r="CH49" s="169">
        <f t="shared" si="127"/>
        <v>61</v>
      </c>
      <c r="CI49" s="395">
        <f>IF($B49&lt;=Main!$B$10,0,HLOOKUP(CH49,ReplacementRates!$V$3:$AZ$56,ReplacementRates!$A50-3,1)*IF(Main!$B$29=0,Main!$B$32*$B49,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J49" s="337">
        <f ca="1">CI49*IF($B49=Salary!$B49,Salary!$J49,"")</f>
        <v>303863.1108010491</v>
      </c>
      <c r="CK49" s="338">
        <f ca="1">IF($B49&lt;Main!$B$10,0,(VLOOKUP(CH49,'Survival Probability'!$A$3:$F$98,6)/(1+Main!$B$5)^(OptimumBenefits!CH49-OptimumBenefits!$A49))*(VLOOKUP(CH49,'Survival Probability'!$A$3:$F$98,3)/VLOOKUP($A49,'Survival Probability'!$A$3:$F$98,3)))</f>
        <v>33.088022129453933</v>
      </c>
      <c r="CL49" s="228">
        <f t="shared" si="31"/>
        <v>0</v>
      </c>
      <c r="CM49" s="169">
        <f t="shared" si="127"/>
        <v>62</v>
      </c>
      <c r="CN49" s="395">
        <f>IF($B49&lt;=Main!$B$10,0,HLOOKUP(CM49,ReplacementRates!$V$3:$AZ$56,ReplacementRates!$A50-3,1)*IF(Main!$B$29=0,Main!$B$32*$B49,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O49" s="337">
        <f ca="1">CN49*IF($B49=Salary!$B49,Salary!$J49,"")</f>
        <v>303863.1108010491</v>
      </c>
      <c r="CP49" s="338">
        <f ca="1">IF($B49&lt;Main!$B$10,0,(VLOOKUP(CM49,'Survival Probability'!$A$3:$F$98,6)/(1+Main!$B$5)^(OptimumBenefits!CM49-OptimumBenefits!$A49))*(VLOOKUP(CM49,'Survival Probability'!$A$3:$F$98,3)/VLOOKUP($A49,'Survival Probability'!$A$3:$F$98,3)))</f>
        <v>30.458156958383832</v>
      </c>
      <c r="CQ49" s="228">
        <f t="shared" si="33"/>
        <v>0</v>
      </c>
      <c r="CR49" s="169">
        <f t="shared" si="127"/>
        <v>63</v>
      </c>
      <c r="CS49" s="395">
        <f>IF($B49&lt;=Main!$B$10,0,HLOOKUP(CR49,ReplacementRates!$V$3:$AZ$56,ReplacementRates!$A50-3,1)*IF(Main!$B$29=0,Main!$B$32*$B49,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T49" s="337">
        <f ca="1">CS49*IF($B49=Salary!$B49,Salary!$J49,"")</f>
        <v>303863.1108010491</v>
      </c>
      <c r="CU49" s="338">
        <f ca="1">IF($B49&lt;Main!$B$10,0,(VLOOKUP(CR49,'Survival Probability'!$A$3:$F$98,6)/(1+Main!$B$5)^(OptimumBenefits!CR49-OptimumBenefits!$A49))*(VLOOKUP(CR49,'Survival Probability'!$A$3:$F$98,3)/VLOOKUP($A49,'Survival Probability'!$A$3:$F$98,3)))</f>
        <v>28.010498527755484</v>
      </c>
      <c r="CV49" s="228">
        <f t="shared" si="35"/>
        <v>0</v>
      </c>
      <c r="CW49" s="169">
        <f t="shared" si="127"/>
        <v>64</v>
      </c>
      <c r="CX49" s="395">
        <f>IF($B49&lt;=Main!$B$10,0,HLOOKUP(CW49,ReplacementRates!$V$3:$AZ$56,ReplacementRates!$A50-3,1)*IF(Main!$B$29=0,Main!$B$32*$B49,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Y49" s="337">
        <f ca="1">CX49*IF($B49=Salary!$B49,Salary!$J49,"")</f>
        <v>303863.1108010491</v>
      </c>
      <c r="CZ49" s="338">
        <f ca="1">IF($B49&lt;Main!$B$10,0,(VLOOKUP(CW49,'Survival Probability'!$A$3:$F$98,6)/(1+Main!$B$5)^(OptimumBenefits!CW49-OptimumBenefits!$A49))*(VLOOKUP(CW49,'Survival Probability'!$A$3:$F$98,3)/VLOOKUP($A49,'Survival Probability'!$A$3:$F$98,3)))</f>
        <v>25.733025370939121</v>
      </c>
      <c r="DA49" s="228">
        <f t="shared" si="37"/>
        <v>0</v>
      </c>
      <c r="DB49" s="169">
        <f t="shared" si="127"/>
        <v>65</v>
      </c>
      <c r="DC49" s="395">
        <f>IF($B49&lt;=Main!$B$10,0,HLOOKUP(DB49,ReplacementRates!$V$3:$AZ$56,ReplacementRates!$A50-3,1)*IF(Main!$B$29=0,Main!$B$32*$B49,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D49" s="337">
        <f ca="1">DC49*IF($B49=Salary!$B49,Salary!$J49,"")</f>
        <v>303863.1108010491</v>
      </c>
      <c r="DE49" s="338">
        <f ca="1">IF($B49&lt;Main!$B$10,0,(VLOOKUP(DB49,'Survival Probability'!$A$3:$F$98,6)/(1+Main!$B$5)^(OptimumBenefits!DB49-OptimumBenefits!$A49))*(VLOOKUP(DB49,'Survival Probability'!$A$3:$F$98,3)/VLOOKUP($A49,'Survival Probability'!$A$3:$F$98,3)))</f>
        <v>23.614502985406904</v>
      </c>
      <c r="DF49" s="228">
        <f t="shared" si="39"/>
        <v>0</v>
      </c>
      <c r="DG49" s="169">
        <f t="shared" si="127"/>
        <v>66</v>
      </c>
      <c r="DH49" s="395">
        <f>IF($B49&lt;=Main!$B$10,0,HLOOKUP(DG49,ReplacementRates!$V$3:$AZ$56,ReplacementRates!$A50-3,1)*IF(Main!$B$29=0,Main!$B$32*$B49,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I49" s="337">
        <f ca="1">DH49*IF($B49=Salary!$B49,Salary!$J49,"")</f>
        <v>303863.1108010491</v>
      </c>
      <c r="DJ49" s="338">
        <f ca="1">IF($B49&lt;Main!$B$10,0,(VLOOKUP(DG49,'Survival Probability'!$A$3:$F$98,6)/(1+Main!$B$5)^(OptimumBenefits!DG49-OptimumBenefits!$A49))*(VLOOKUP(DG49,'Survival Probability'!$A$3:$F$98,3)/VLOOKUP($A49,'Survival Probability'!$A$3:$F$98,3)))</f>
        <v>21.644470983428977</v>
      </c>
      <c r="DK49" s="228">
        <f t="shared" si="41"/>
        <v>0</v>
      </c>
      <c r="DL49" s="169">
        <f t="shared" si="127"/>
        <v>67</v>
      </c>
      <c r="DM49" s="395">
        <f>IF($B49&lt;=Main!$B$10,0,HLOOKUP(DL49,ReplacementRates!$V$3:$AZ$56,ReplacementRates!$A50-3,1)*IF(Main!$B$29=0,Main!$B$32*$B49,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N49" s="337">
        <f ca="1">DM49*IF($B49=Salary!$B49,Salary!$J49,"")</f>
        <v>303863.1108010491</v>
      </c>
      <c r="DO49" s="338">
        <f ca="1">IF($B49&lt;Main!$B$10,0,(VLOOKUP(DL49,'Survival Probability'!$A$3:$F$98,6)/(1+Main!$B$5)^(OptimumBenefits!DL49-OptimumBenefits!$A49))*(VLOOKUP(DL49,'Survival Probability'!$A$3:$F$98,3)/VLOOKUP($A49,'Survival Probability'!$A$3:$F$98,3)))</f>
        <v>19.813165490054796</v>
      </c>
      <c r="DP49" s="228">
        <f t="shared" si="43"/>
        <v>0</v>
      </c>
      <c r="DQ49" s="169">
        <f t="shared" si="127"/>
        <v>68</v>
      </c>
      <c r="DR49" s="395">
        <f>IF($B49&lt;=Main!$B$10,0,HLOOKUP(DQ49,ReplacementRates!$V$3:$AZ$56,ReplacementRates!$A50-3,1)*IF(Main!$B$29=0,Main!$B$32*$B49,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S49" s="337">
        <f ca="1">DR49*IF($B49=Salary!$B49,Salary!$J49,"")</f>
        <v>303863.1108010491</v>
      </c>
      <c r="DT49" s="338">
        <f ca="1">IF($B49&lt;Main!$B$10,0,(VLOOKUP(DQ49,'Survival Probability'!$A$3:$F$98,6)/(1+Main!$B$5)^(OptimumBenefits!DQ49-OptimumBenefits!$A49))*(VLOOKUP(DQ49,'Survival Probability'!$A$3:$F$98,3)/VLOOKUP($A49,'Survival Probability'!$A$3:$F$98,3)))</f>
        <v>18.111515626237022</v>
      </c>
      <c r="DU49" s="228">
        <f t="shared" si="45"/>
        <v>0</v>
      </c>
      <c r="DV49" s="169">
        <f t="shared" si="127"/>
        <v>69</v>
      </c>
      <c r="DW49" s="395">
        <f>IF($B49&lt;=Main!$B$10,0,HLOOKUP(DV49,ReplacementRates!$V$3:$AZ$56,ReplacementRates!$A50-3,1)*IF(Main!$B$29=0,Main!$B$32*$B49,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X49" s="337">
        <f ca="1">DW49*IF($B49=Salary!$B49,Salary!$J49,"")</f>
        <v>303863.1108010491</v>
      </c>
      <c r="DY49" s="338">
        <f ca="1">IF($B49&lt;Main!$B$10,0,(VLOOKUP(DV49,'Survival Probability'!$A$3:$F$98,6)/(1+Main!$B$5)^(OptimumBenefits!DV49-OptimumBenefits!$A49))*(VLOOKUP(DV49,'Survival Probability'!$A$3:$F$98,3)/VLOOKUP($A49,'Survival Probability'!$A$3:$F$98,3)))</f>
        <v>16.531080040908499</v>
      </c>
      <c r="DZ49" s="228">
        <f t="shared" si="47"/>
        <v>0</v>
      </c>
      <c r="EA49" s="169">
        <f t="shared" si="127"/>
        <v>70</v>
      </c>
      <c r="EB49" s="395">
        <f>IF($B49&lt;=Main!$B$10,0,HLOOKUP(EA49,ReplacementRates!$V$3:$AZ$56,ReplacementRates!$A50-3,1)*IF(Main!$B$29=0,Main!$B$32*$B49,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C49" s="337">
        <f ca="1">EB49*IF($B49=Salary!$B49,Salary!$J49,"")</f>
        <v>303863.1108010491</v>
      </c>
      <c r="ED49" s="338">
        <f ca="1">IF($B49&lt;Main!$B$10,0,(VLOOKUP(EA49,'Survival Probability'!$A$3:$F$98,6)/(1+Main!$B$5)^(OptimumBenefits!EA49-OptimumBenefits!$A49))*(VLOOKUP(EA49,'Survival Probability'!$A$3:$F$98,3)/VLOOKUP($A49,'Survival Probability'!$A$3:$F$98,3)))</f>
        <v>15.064010906208027</v>
      </c>
      <c r="EE49" s="228">
        <f t="shared" si="49"/>
        <v>0</v>
      </c>
      <c r="EF49" s="169">
        <f t="shared" si="127"/>
        <v>71</v>
      </c>
      <c r="EG49" s="395">
        <f>IF($B49&lt;=Main!$B$10,0,HLOOKUP(EF49,ReplacementRates!$V$3:$AZ$56,ReplacementRates!$A50-3,1)*IF(Main!$B$29=0,Main!$B$32*$B49,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H49" s="337">
        <f ca="1">EG49*IF($B49=Salary!$B49,Salary!$J49,"")</f>
        <v>303863.1108010491</v>
      </c>
      <c r="EI49" s="338">
        <f ca="1">IF($B49&lt;Main!$B$10,0,(VLOOKUP(EF49,'Survival Probability'!$A$3:$F$98,6)/(1+Main!$B$5)^(OptimumBenefits!EF49-OptimumBenefits!$A49))*(VLOOKUP(EF49,'Survival Probability'!$A$3:$F$98,3)/VLOOKUP($A49,'Survival Probability'!$A$3:$F$98,3)))</f>
        <v>13.70301687833669</v>
      </c>
      <c r="EJ49" s="228">
        <f t="shared" si="51"/>
        <v>0</v>
      </c>
      <c r="EK49" s="169">
        <f t="shared" si="127"/>
        <v>72</v>
      </c>
      <c r="EL49" s="395">
        <f>IF($B49&lt;=Main!$B$10,0,HLOOKUP(EK49,ReplacementRates!$V$3:$AZ$56,ReplacementRates!$A50-3,1)*IF(Main!$B$29=0,Main!$B$32*$B49,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M49" s="337">
        <f ca="1">EL49*IF($B49=Salary!$B49,Salary!$J49,"")</f>
        <v>303863.1108010491</v>
      </c>
      <c r="EN49" s="338">
        <f ca="1">IF($B49&lt;Main!$B$10,0,(VLOOKUP(EK49,'Survival Probability'!$A$3:$F$98,6)/(1+Main!$B$5)^(OptimumBenefits!EK49-OptimumBenefits!$A49))*(VLOOKUP(EK49,'Survival Probability'!$A$3:$F$98,3)/VLOOKUP($A49,'Survival Probability'!$A$3:$F$98,3)))</f>
        <v>12.441305623077573</v>
      </c>
      <c r="EO49" s="228">
        <f t="shared" si="53"/>
        <v>0</v>
      </c>
      <c r="EP49" s="169">
        <f t="shared" si="128"/>
        <v>73</v>
      </c>
      <c r="EQ49" s="395">
        <f>IF($B49&lt;=Main!$B$10,0,HLOOKUP(EP49,ReplacementRates!$V$3:$AZ$56,ReplacementRates!$A50-3,1)*IF(Main!$B$29=0,Main!$B$32*$B49,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R49" s="337">
        <f ca="1">EQ49*IF($B49=Salary!$B49,Salary!$J49,"")</f>
        <v>303863.1108010491</v>
      </c>
      <c r="ES49" s="338">
        <f ca="1">IF($B49&lt;Main!$B$10,0,(VLOOKUP(EP49,'Survival Probability'!$A$3:$F$98,6)/(1+Main!$B$5)^(OptimumBenefits!EP49-OptimumBenefits!$A49))*(VLOOKUP(EP49,'Survival Probability'!$A$3:$F$98,3)/VLOOKUP($A49,'Survival Probability'!$A$3:$F$98,3)))</f>
        <v>11.272573103756955</v>
      </c>
      <c r="ET49" s="228">
        <f t="shared" si="55"/>
        <v>0</v>
      </c>
      <c r="EU49" s="169">
        <f t="shared" si="128"/>
        <v>74</v>
      </c>
      <c r="EV49" s="395">
        <f>IF($B49&lt;=Main!$B$10,0,HLOOKUP(EU49,ReplacementRates!$V$3:$AZ$56,ReplacementRates!$A50-3,1)*IF(Main!$B$29=0,Main!$B$32*$B49,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W49" s="337">
        <f ca="1">EV49*IF($B49=Salary!$B49,Salary!$J49,"")</f>
        <v>303863.1108010491</v>
      </c>
      <c r="EX49" s="338">
        <f ca="1">IF($B49&lt;Main!$B$10,0,(VLOOKUP(EU49,'Survival Probability'!$A$3:$F$98,6)/(1+Main!$B$5)^(OptimumBenefits!EU49-OptimumBenefits!$A49))*(VLOOKUP(EU49,'Survival Probability'!$A$3:$F$98,3)/VLOOKUP($A49,'Survival Probability'!$A$3:$F$98,3)))</f>
        <v>10.190939758479638</v>
      </c>
      <c r="EY49" s="228">
        <f t="shared" ca="1" si="57"/>
        <v>3096650.6569977151</v>
      </c>
      <c r="EZ49" s="169">
        <f t="shared" si="128"/>
        <v>75</v>
      </c>
      <c r="FA49" s="395">
        <f>IF($B49&lt;=Main!$B$10,0,HLOOKUP(EZ49,ReplacementRates!$V$3:$AZ$56,ReplacementRates!$A50-3,1)*IF(Main!$B$29=0,Main!$B$32*$B49,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B49" s="337">
        <f ca="1">FA49*IF($B49=Salary!$B49,Salary!$J49,"")</f>
        <v>303863.1108010491</v>
      </c>
      <c r="FC49" s="338">
        <f ca="1">IF($B49&lt;Main!$B$10,0,(VLOOKUP(EZ49,'Survival Probability'!$A$3:$F$98,6)/(1+Main!$B$5)^(OptimumBenefits!EZ49-OptimumBenefits!$A49))*(VLOOKUP(EZ49,'Survival Probability'!$A$3:$F$98,3)/VLOOKUP($A49,'Survival Probability'!$A$3:$F$98,3)))</f>
        <v>9.1909397584796384</v>
      </c>
      <c r="FD49" s="228">
        <f t="shared" ca="1" si="59"/>
        <v>2792787.5461966656</v>
      </c>
      <c r="FE49" s="169">
        <f t="shared" si="128"/>
        <v>76</v>
      </c>
      <c r="FF49" s="395">
        <f>IF($B49&lt;=Main!$B$10,0,HLOOKUP(FE49,ReplacementRates!$V$3:$AZ$56,ReplacementRates!$A50-3,1)*IF(Main!$B$29=0,Main!$B$32*$B49,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G49" s="337">
        <f ca="1">FF49*IF($B49=Salary!$B49,Salary!$J49,"")</f>
        <v>303863.1108010491</v>
      </c>
      <c r="FH49" s="338">
        <f ca="1">IF($B49&lt;Main!$B$10,0,(VLOOKUP(FE49,'Survival Probability'!$A$3:$F$98,6)/(1+Main!$B$5)^(OptimumBenefits!FE49-OptimumBenefits!$A49))*(VLOOKUP(FE49,'Survival Probability'!$A$3:$F$98,3)/VLOOKUP($A49,'Survival Probability'!$A$3:$F$98,3)))</f>
        <v>8.2674954891184793</v>
      </c>
      <c r="FI49" s="228">
        <f t="shared" ca="1" si="61"/>
        <v>2512186.8978571822</v>
      </c>
      <c r="FJ49" s="169">
        <f t="shared" si="128"/>
        <v>77</v>
      </c>
      <c r="FK49" s="395">
        <f>IF($B49&lt;=Main!$B$10,0,HLOOKUP(FJ49,ReplacementRates!$V$3:$AZ$56,ReplacementRates!$A50-3,1)*IF(Main!$B$29=0,Main!$B$32*$B49,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L49" s="337">
        <f ca="1">FK49*IF($B49=Salary!$B49,Salary!$J49,"")</f>
        <v>303863.1108010491</v>
      </c>
      <c r="FM49" s="338">
        <f ca="1">IF($B49&lt;Main!$B$10,0,(VLOOKUP(FJ49,'Survival Probability'!$A$3:$F$98,6)/(1+Main!$B$5)^(OptimumBenefits!FJ49-OptimumBenefits!$A49))*(VLOOKUP(FJ49,'Survival Probability'!$A$3:$F$98,3)/VLOOKUP($A49,'Survival Probability'!$A$3:$F$98,3)))</f>
        <v>7.4158491566400073</v>
      </c>
      <c r="FN49" s="228">
        <f t="shared" ca="1" si="63"/>
        <v>2253402.993967969</v>
      </c>
      <c r="FO49" s="169">
        <f t="shared" si="128"/>
        <v>78</v>
      </c>
      <c r="FP49" s="395">
        <f>IF($B49&lt;=Main!$B$10,0,HLOOKUP(FO49,ReplacementRates!$V$3:$AZ$56,ReplacementRates!$A50-3,1)*IF(Main!$B$29=0,Main!$B$32*$B49,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Q49" s="337">
        <f ca="1">FP49*IF($B49=Salary!$B49,Salary!$J49,"")</f>
        <v>303863.1108010491</v>
      </c>
      <c r="FR49" s="338">
        <f ca="1">IF($B49&lt;Main!$B$10,0,(VLOOKUP(FO49,'Survival Probability'!$A$3:$F$98,6)/(1+Main!$B$5)^(OptimumBenefits!FO49-OptimumBenefits!$A49))*(VLOOKUP(FO49,'Survival Probability'!$A$3:$F$98,3)/VLOOKUP($A49,'Survival Probability'!$A$3:$F$98,3)))</f>
        <v>6.6315649631337337</v>
      </c>
      <c r="FS49" s="228">
        <f t="shared" ca="1" si="65"/>
        <v>2015087.9591770608</v>
      </c>
      <c r="FT49" s="169">
        <f t="shared" si="128"/>
        <v>79</v>
      </c>
      <c r="FU49" s="395">
        <f>IF($B49&lt;=Main!$B$10,0,HLOOKUP(FT49,ReplacementRates!$V$3:$AZ$56,ReplacementRates!$A50-3,1)*IF(Main!$B$29=0,Main!$B$32*$B49,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V49" s="337">
        <f ca="1">FU49*IF($B49=Salary!$B49,Salary!$J49,"")</f>
        <v>303863.1108010491</v>
      </c>
      <c r="FW49" s="338">
        <f ca="1">IF($B49&lt;Main!$B$10,0,(VLOOKUP(FT49,'Survival Probability'!$A$3:$F$98,6)/(1+Main!$B$5)^(OptimumBenefits!FT49-OptimumBenefits!$A49))*(VLOOKUP(FT49,'Survival Probability'!$A$3:$F$98,3)/VLOOKUP($A49,'Survival Probability'!$A$3:$F$98,3)))</f>
        <v>5.9105081585396642</v>
      </c>
      <c r="FX49" s="228">
        <f t="shared" ca="1" si="67"/>
        <v>1795985.3954688427</v>
      </c>
      <c r="FY49" s="169">
        <f t="shared" si="128"/>
        <v>80</v>
      </c>
      <c r="FZ49" s="395">
        <f>IF($B49&lt;=Main!$B$10,0,HLOOKUP(FY49,ReplacementRates!$V$3:$AZ$56,ReplacementRates!$A50-3,1)*IF(Main!$B$29=0,Main!$B$32*$B49,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A49" s="337">
        <f ca="1">FZ49*IF($B49=Salary!$B49,Salary!$J49,"")</f>
        <v>303863.1108010491</v>
      </c>
      <c r="GB49" s="338">
        <f ca="1">IF($B49&lt;Main!$B$10,0,(VLOOKUP(FY49,'Survival Probability'!$A$3:$F$98,6)/(1+Main!$B$5)^(OptimumBenefits!FY49-OptimumBenefits!$A49))*(VLOOKUP(FY49,'Survival Probability'!$A$3:$F$98,3)/VLOOKUP($A49,'Survival Probability'!$A$3:$F$98,3)))</f>
        <v>5.2488497281219351</v>
      </c>
      <c r="GC49" s="228">
        <f t="shared" ca="1" si="69"/>
        <v>1594931.8065143721</v>
      </c>
      <c r="GD49" s="169">
        <f t="shared" si="128"/>
        <v>81</v>
      </c>
      <c r="GE49" s="395">
        <f>IF($B49&lt;=Main!$B$10,0,HLOOKUP(GD49,ReplacementRates!$V$3:$AZ$56,ReplacementRates!$A50-3,1)*IF(Main!$B$29=0,Main!$B$32*$B49,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F49" s="337">
        <f ca="1">GE49*IF($B49=Salary!$B49,Salary!$J49,"")</f>
        <v>303863.1108010491</v>
      </c>
      <c r="GG49" s="338">
        <f ca="1">IF($B49&lt;Main!$B$10,0,(VLOOKUP(GD49,'Survival Probability'!$A$3:$F$98,6)/(1+Main!$B$5)^(OptimumBenefits!GD49-OptimumBenefits!$A49))*(VLOOKUP(GD49,'Survival Probability'!$A$3:$F$98,3)/VLOOKUP($A49,'Survival Probability'!$A$3:$F$98,3)))</f>
        <v>4.642984880147484</v>
      </c>
      <c r="GH49" s="228">
        <f t="shared" ca="1" si="71"/>
        <v>1410831.8290838506</v>
      </c>
      <c r="GI49" s="169">
        <f t="shared" si="128"/>
        <v>82</v>
      </c>
      <c r="GJ49" s="395">
        <f>IF($B49&lt;=Main!$B$10,0,HLOOKUP(GI49,ReplacementRates!$V$3:$AZ$56,ReplacementRates!$A50-3,1)*IF(Main!$B$29=0,Main!$B$32*$B49,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K49" s="337">
        <f ca="1">GJ49*IF($B49=Salary!$B49,Salary!$J49,"")</f>
        <v>303863.1108010491</v>
      </c>
      <c r="GL49" s="338">
        <f ca="1">IF($B49&lt;Main!$B$10,0,(VLOOKUP(GI49,'Survival Probability'!$A$3:$F$98,6)/(1+Main!$B$5)^(OptimumBenefits!GI49-OptimumBenefits!$A49))*(VLOOKUP(GI49,'Survival Probability'!$A$3:$F$98,3)/VLOOKUP($A49,'Survival Probability'!$A$3:$F$98,3)))</f>
        <v>4.0895274122439824</v>
      </c>
      <c r="GM49" s="228">
        <f t="shared" ca="1" si="73"/>
        <v>1242656.5211906207</v>
      </c>
      <c r="GN49" s="384"/>
      <c r="GO49" s="384"/>
      <c r="GP49" s="385"/>
      <c r="GQ49" s="386"/>
      <c r="GR49" s="387"/>
      <c r="GS49" s="384"/>
      <c r="GT49" s="384"/>
      <c r="GU49" s="385"/>
      <c r="GV49" s="386"/>
      <c r="GW49" s="387"/>
      <c r="GX49" s="384"/>
      <c r="GY49" s="384"/>
      <c r="GZ49" s="385"/>
      <c r="HA49" s="386"/>
      <c r="HB49" s="387"/>
      <c r="HC49" s="384"/>
      <c r="HD49" s="384"/>
      <c r="HE49" s="385"/>
      <c r="HF49" s="386"/>
      <c r="HG49" s="387"/>
      <c r="HH49" s="384"/>
      <c r="HI49" s="384"/>
      <c r="HJ49" s="385"/>
      <c r="HK49" s="386"/>
      <c r="HL49" s="387"/>
      <c r="HM49" s="384"/>
      <c r="HN49" s="384"/>
      <c r="HO49" s="385"/>
      <c r="HP49" s="386"/>
      <c r="HQ49" s="387"/>
      <c r="HR49" s="384"/>
      <c r="HS49" s="384"/>
      <c r="HT49" s="385"/>
      <c r="HU49" s="386"/>
      <c r="HV49" s="387"/>
      <c r="HW49" s="384"/>
      <c r="HX49" s="384"/>
      <c r="HY49" s="385"/>
      <c r="HZ49" s="386"/>
      <c r="IA49" s="387"/>
      <c r="IB49" s="384"/>
      <c r="IC49" s="384"/>
      <c r="ID49" s="385"/>
      <c r="IE49" s="386"/>
      <c r="IF49" s="387"/>
      <c r="IG49" s="384"/>
      <c r="IH49" s="384"/>
      <c r="II49" s="385"/>
      <c r="IJ49" s="386"/>
      <c r="IK49" s="387"/>
      <c r="IL49" s="384"/>
      <c r="IM49" s="384"/>
      <c r="IN49" s="385"/>
      <c r="IO49" s="386"/>
      <c r="IP49" s="387"/>
      <c r="IQ49" s="384"/>
      <c r="IR49" s="384"/>
      <c r="IS49" s="385"/>
      <c r="IT49" s="386"/>
      <c r="IU49" s="387"/>
      <c r="IV49" s="384"/>
      <c r="IW49" s="384"/>
      <c r="IX49" s="385"/>
      <c r="IY49" s="386"/>
      <c r="IZ49" s="387"/>
      <c r="JA49" s="384"/>
      <c r="JB49" s="384"/>
      <c r="JC49" s="385"/>
      <c r="JD49" s="386"/>
      <c r="JE49" s="387"/>
      <c r="JF49" s="384"/>
      <c r="JG49" s="384"/>
      <c r="JH49" s="385"/>
      <c r="JI49" s="386"/>
      <c r="JJ49" s="387"/>
      <c r="JK49" s="384"/>
      <c r="JL49" s="384"/>
      <c r="JM49" s="385"/>
      <c r="JN49" s="386"/>
      <c r="JO49" s="387"/>
      <c r="JP49" s="384"/>
      <c r="JQ49" s="384"/>
      <c r="JR49" s="385"/>
      <c r="JS49" s="386"/>
      <c r="JT49" s="387"/>
      <c r="JU49" s="384"/>
      <c r="JV49" s="384"/>
      <c r="JW49" s="385"/>
      <c r="JX49" s="386"/>
      <c r="JY49" s="387"/>
      <c r="JZ49" s="384"/>
      <c r="KA49" s="384"/>
      <c r="KB49" s="385"/>
      <c r="KC49" s="386"/>
      <c r="KD49" s="387"/>
      <c r="KE49" s="384"/>
      <c r="KF49" s="384"/>
      <c r="KG49" s="385"/>
      <c r="KH49" s="386"/>
      <c r="KI49" s="387"/>
    </row>
    <row r="50" spans="1:295">
      <c r="A50" s="172">
        <f t="shared" si="112"/>
        <v>75</v>
      </c>
      <c r="B50" s="172">
        <v>48</v>
      </c>
      <c r="C50" s="383">
        <f t="shared" ca="1" si="125"/>
        <v>75</v>
      </c>
      <c r="D50" s="425">
        <f t="shared" ca="1" si="115"/>
        <v>3201722.164112221</v>
      </c>
      <c r="E50" s="217">
        <v>1805981.3505971243</v>
      </c>
      <c r="F50" s="169">
        <f t="shared" si="113"/>
        <v>45</v>
      </c>
      <c r="G50" s="395">
        <f>IF($B50&lt;=Main!$B$10,0,HLOOKUP(F50,ReplacementRates!$V$3:$AZ$56,ReplacementRates!$A51-3,1)*IF(Main!$B$29=0,Main!$B$32*$B50,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H50" s="337">
        <f ca="1">G50*IF($B50=Salary!$B50,Salary!$J50,"")</f>
        <v>0</v>
      </c>
      <c r="I50" s="338">
        <f ca="1">IF($B50&lt;Main!$B$10,0,(VLOOKUP(F50,'Survival Probability'!$A$3:$F$98,6)/(1+Main!$B$5)^(OptimumBenefits!F50-OptimumBenefits!$A50))*(VLOOKUP(F50,'Survival Probability'!$A$3:$F$98,3)/VLOOKUP($A50,'Survival Probability'!$A$3:$F$98,3)))</f>
        <v>122.66872224732916</v>
      </c>
      <c r="J50" s="228">
        <f t="shared" si="129"/>
        <v>0</v>
      </c>
      <c r="K50" s="169">
        <f t="shared" si="114"/>
        <v>46</v>
      </c>
      <c r="L50" s="395">
        <f>IF($B50&lt;=Main!$B$10,0,HLOOKUP(K50,ReplacementRates!$V$3:$AZ$56,ReplacementRates!$A51-3,1)*IF(Main!$B$29=0,Main!$B$32*$B50,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M50" s="337">
        <f ca="1">L50*IF($B50=Salary!$B50,Salary!$J50,"")</f>
        <v>0</v>
      </c>
      <c r="N50" s="338">
        <f ca="1">IF($B50&lt;Main!$B$10,0,(VLOOKUP(K50,'Survival Probability'!$A$3:$F$98,6)/(1+Main!$B$5)^(OptimumBenefits!K50-OptimumBenefits!$A50))*(VLOOKUP(K50,'Survival Probability'!$A$3:$F$98,3)/VLOOKUP($A50,'Survival Probability'!$A$3:$F$98,3)))</f>
        <v>114.01535967923664</v>
      </c>
      <c r="O50" s="228">
        <f t="shared" si="130"/>
        <v>0</v>
      </c>
      <c r="P50" s="169">
        <f t="shared" si="126"/>
        <v>47</v>
      </c>
      <c r="Q50" s="395">
        <f>IF($B50&lt;=Main!$B$10,0,HLOOKUP(P50,ReplacementRates!$V$3:$AZ$56,ReplacementRates!$A51-3,1)*IF(Main!$B$29=0,Main!$B$32*$B50,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R50" s="337">
        <f ca="1">Q50*IF($B50=Salary!$B50,Salary!$J50,"")</f>
        <v>0</v>
      </c>
      <c r="S50" s="338">
        <f ca="1">IF($B50&lt;Main!$B$10,0,(VLOOKUP(P50,'Survival Probability'!$A$3:$F$98,6)/(1+Main!$B$5)^(OptimumBenefits!P50-OptimumBenefits!$A50))*(VLOOKUP(P50,'Survival Probability'!$A$3:$F$98,3)/VLOOKUP($A50,'Survival Probability'!$A$3:$F$98,3)))</f>
        <v>105.93351262770518</v>
      </c>
      <c r="T50" s="228">
        <f t="shared" si="3"/>
        <v>0</v>
      </c>
      <c r="U50" s="169">
        <f t="shared" si="126"/>
        <v>48</v>
      </c>
      <c r="V50" s="395">
        <f>IF($B50&lt;=Main!$B$10,0,HLOOKUP(U50,ReplacementRates!$V$3:$AZ$56,ReplacementRates!$A51-3,1)*IF(Main!$B$29=0,Main!$B$32*$B50,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W50" s="337">
        <f ca="1">V50*IF($B50=Salary!$B50,Salary!$J50,"")</f>
        <v>0</v>
      </c>
      <c r="X50" s="338">
        <f ca="1">IF($B50&lt;Main!$B$10,0,(VLOOKUP(U50,'Survival Probability'!$A$3:$F$98,6)/(1+Main!$B$5)^(OptimumBenefits!U50-OptimumBenefits!$A50))*(VLOOKUP(U50,'Survival Probability'!$A$3:$F$98,3)/VLOOKUP($A50,'Survival Probability'!$A$3:$F$98,3)))</f>
        <v>98.385660314017386</v>
      </c>
      <c r="Y50" s="228">
        <f t="shared" si="5"/>
        <v>0</v>
      </c>
      <c r="Z50" s="169">
        <f t="shared" si="126"/>
        <v>49</v>
      </c>
      <c r="AA50" s="395">
        <f>IF($B50&lt;=Main!$B$10,0,HLOOKUP(Z50,ReplacementRates!$V$3:$AZ$56,ReplacementRates!$A51-3,1)*IF(Main!$B$29=0,Main!$B$32*$B50,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B50" s="337">
        <f ca="1">AA50*IF($B50=Salary!$B50,Salary!$J50,"")</f>
        <v>0</v>
      </c>
      <c r="AC50" s="338">
        <f ca="1">IF($B50&lt;Main!$B$10,0,(VLOOKUP(Z50,'Survival Probability'!$A$3:$F$98,6)/(1+Main!$B$5)^(OptimumBenefits!Z50-OptimumBenefits!$A50))*(VLOOKUP(Z50,'Survival Probability'!$A$3:$F$98,3)/VLOOKUP($A50,'Survival Probability'!$A$3:$F$98,3)))</f>
        <v>91.336737415266001</v>
      </c>
      <c r="AD50" s="228">
        <f t="shared" si="7"/>
        <v>0</v>
      </c>
      <c r="AE50" s="169">
        <f t="shared" si="126"/>
        <v>50</v>
      </c>
      <c r="AF50" s="395">
        <f>IF($B50&lt;=Main!$B$10,0,HLOOKUP(AE50,ReplacementRates!$V$3:$AZ$56,ReplacementRates!$A51-3,1)*IF(Main!$B$29=0,Main!$B$32*$B50,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G50" s="337">
        <f ca="1">AF50*IF($B50=Salary!$B50,Salary!$J50,"")</f>
        <v>0</v>
      </c>
      <c r="AH50" s="338">
        <f ca="1">IF($B50&lt;Main!$B$10,0,(VLOOKUP(AE50,'Survival Probability'!$A$3:$F$98,6)/(1+Main!$B$5)^(OptimumBenefits!AE50-OptimumBenefits!$A50))*(VLOOKUP(AE50,'Survival Probability'!$A$3:$F$98,3)/VLOOKUP($A50,'Survival Probability'!$A$3:$F$98,3)))</f>
        <v>84.754023204256569</v>
      </c>
      <c r="AI50" s="228">
        <f t="shared" si="9"/>
        <v>0</v>
      </c>
      <c r="AJ50" s="169">
        <f t="shared" si="126"/>
        <v>51</v>
      </c>
      <c r="AK50" s="395">
        <f>IF($B50&lt;=Main!$B$10,0,HLOOKUP(AJ50,ReplacementRates!$V$3:$AZ$56,ReplacementRates!$A51-3,1)*IF(Main!$B$29=0,Main!$B$32*$B50,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L50" s="337">
        <f ca="1">AK50*IF($B50=Salary!$B50,Salary!$J50,"")</f>
        <v>0</v>
      </c>
      <c r="AM50" s="338">
        <f ca="1">IF($B50&lt;Main!$B$10,0,(VLOOKUP(AJ50,'Survival Probability'!$A$3:$F$98,6)/(1+Main!$B$5)^(OptimumBenefits!AJ50-OptimumBenefits!$A50))*(VLOOKUP(AJ50,'Survival Probability'!$A$3:$F$98,3)/VLOOKUP($A50,'Survival Probability'!$A$3:$F$98,3)))</f>
        <v>78.606957613690781</v>
      </c>
      <c r="AN50" s="228">
        <f t="shared" si="11"/>
        <v>0</v>
      </c>
      <c r="AO50" s="169">
        <f t="shared" si="126"/>
        <v>52</v>
      </c>
      <c r="AP50" s="395">
        <f>IF($B50&lt;=Main!$B$10,0,HLOOKUP(AO50,ReplacementRates!$V$3:$AZ$56,ReplacementRates!$A51-3,1)*IF(Main!$B$29=0,Main!$B$32*$B50,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Q50" s="337">
        <f ca="1">AP50*IF($B50=Salary!$B50,Salary!$J50,"")</f>
        <v>0</v>
      </c>
      <c r="AR50" s="338">
        <f ca="1">IF($B50&lt;Main!$B$10,0,(VLOOKUP(AO50,'Survival Probability'!$A$3:$F$98,6)/(1+Main!$B$5)^(OptimumBenefits!AO50-OptimumBenefits!$A50))*(VLOOKUP(AO50,'Survival Probability'!$A$3:$F$98,3)/VLOOKUP($A50,'Survival Probability'!$A$3:$F$98,3)))</f>
        <v>72.870916087621779</v>
      </c>
      <c r="AS50" s="228">
        <f t="shared" si="13"/>
        <v>0</v>
      </c>
      <c r="AT50" s="169">
        <f t="shared" si="126"/>
        <v>53</v>
      </c>
      <c r="AU50" s="395">
        <f>IF($B50&lt;=Main!$B$10,0,HLOOKUP(AT50,ReplacementRates!$V$3:$AZ$56,ReplacementRates!$A51-3,1)*IF(Main!$B$29=0,Main!$B$32*$B50,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V50" s="337">
        <f ca="1">AU50*IF($B50=Salary!$B50,Salary!$J50,"")</f>
        <v>0</v>
      </c>
      <c r="AW50" s="338">
        <f ca="1">IF($B50&lt;Main!$B$10,0,(VLOOKUP(AT50,'Survival Probability'!$A$3:$F$98,6)/(1+Main!$B$5)^(OptimumBenefits!AT50-OptimumBenefits!$A50))*(VLOOKUP(AT50,'Survival Probability'!$A$3:$F$98,3)/VLOOKUP($A50,'Survival Probability'!$A$3:$F$98,3)))</f>
        <v>67.518920421357919</v>
      </c>
      <c r="AX50" s="228">
        <f t="shared" si="15"/>
        <v>0</v>
      </c>
      <c r="AY50" s="169">
        <f t="shared" si="126"/>
        <v>54</v>
      </c>
      <c r="AZ50" s="395">
        <f>IF($B50&lt;=Main!$B$10,0,HLOOKUP(AY50,ReplacementRates!$V$3:$AZ$56,ReplacementRates!$A51-3,1)*IF(Main!$B$29=0,Main!$B$32*$B50,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A50" s="337">
        <f ca="1">AZ50*IF($B50=Salary!$B50,Salary!$J50,"")</f>
        <v>0</v>
      </c>
      <c r="BB50" s="338">
        <f ca="1">IF($B50&lt;Main!$B$10,0,(VLOOKUP(AY50,'Survival Probability'!$A$3:$F$98,6)/(1+Main!$B$5)^(OptimumBenefits!AY50-OptimumBenefits!$A50))*(VLOOKUP(AY50,'Survival Probability'!$A$3:$F$98,3)/VLOOKUP($A50,'Survival Probability'!$A$3:$F$98,3)))</f>
        <v>62.525790919880002</v>
      </c>
      <c r="BC50" s="228">
        <f t="shared" si="17"/>
        <v>0</v>
      </c>
      <c r="BD50" s="169">
        <f t="shared" si="126"/>
        <v>55</v>
      </c>
      <c r="BE50" s="395">
        <f>IF($B50&lt;=Main!$B$10,0,HLOOKUP(BD50,ReplacementRates!$V$3:$AZ$56,ReplacementRates!$A51-3,1)*IF(Main!$B$29=0,Main!$B$32*$B50,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F50" s="337">
        <f ca="1">BE50*IF($B50=Salary!$B50,Salary!$J50,"")</f>
        <v>0</v>
      </c>
      <c r="BG50" s="338">
        <f ca="1">IF($B50&lt;Main!$B$10,0,(VLOOKUP(BD50,'Survival Probability'!$A$3:$F$98,6)/(1+Main!$B$5)^(OptimumBenefits!BD50-OptimumBenefits!$A50))*(VLOOKUP(BD50,'Survival Probability'!$A$3:$F$98,3)/VLOOKUP($A50,'Survival Probability'!$A$3:$F$98,3)))</f>
        <v>57.868018120189106</v>
      </c>
      <c r="BH50" s="228">
        <f t="shared" si="19"/>
        <v>0</v>
      </c>
      <c r="BI50" s="169">
        <f t="shared" si="126"/>
        <v>56</v>
      </c>
      <c r="BJ50" s="395">
        <f>IF($B50&lt;=Main!$B$10,0,HLOOKUP(BI50,ReplacementRates!$V$3:$AZ$56,ReplacementRates!$A51-3,1)*IF(Main!$B$29=0,Main!$B$32*$B50,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K50" s="337">
        <f ca="1">BJ50*IF($B50=Salary!$B50,Salary!$J50,"")</f>
        <v>0</v>
      </c>
      <c r="BL50" s="338">
        <f ca="1">IF($B50&lt;Main!$B$10,0,(VLOOKUP(BI50,'Survival Probability'!$A$3:$F$98,6)/(1+Main!$B$5)^(OptimumBenefits!BI50-OptimumBenefits!$A50))*(VLOOKUP(BI50,'Survival Probability'!$A$3:$F$98,3)/VLOOKUP($A50,'Survival Probability'!$A$3:$F$98,3)))</f>
        <v>53.523667118384083</v>
      </c>
      <c r="BM50" s="228">
        <f t="shared" si="21"/>
        <v>0</v>
      </c>
      <c r="BN50" s="169">
        <f t="shared" si="126"/>
        <v>57</v>
      </c>
      <c r="BO50" s="395">
        <f>IF($B50&lt;=Main!$B$10,0,HLOOKUP(BN50,ReplacementRates!$V$3:$AZ$56,ReplacementRates!$A51-3,1)*IF(Main!$B$29=0,Main!$B$32*$B50,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P50" s="337">
        <f ca="1">BO50*IF($B50=Salary!$B50,Salary!$J50,"")</f>
        <v>0</v>
      </c>
      <c r="BQ50" s="338">
        <f ca="1">IF($B50&lt;Main!$B$10,0,(VLOOKUP(BN50,'Survival Probability'!$A$3:$F$98,6)/(1+Main!$B$5)^(OptimumBenefits!BN50-OptimumBenefits!$A50))*(VLOOKUP(BN50,'Survival Probability'!$A$3:$F$98,3)/VLOOKUP($A50,'Survival Probability'!$A$3:$F$98,3)))</f>
        <v>49.47224512094693</v>
      </c>
      <c r="BR50" s="228">
        <f t="shared" si="23"/>
        <v>0</v>
      </c>
      <c r="BS50" s="169">
        <f t="shared" si="126"/>
        <v>58</v>
      </c>
      <c r="BT50" s="395">
        <f>IF($B50&lt;=Main!$B$10,0,HLOOKUP(BS50,ReplacementRates!$V$3:$AZ$56,ReplacementRates!$A51-3,1)*IF(Main!$B$29=0,Main!$B$32*$B50,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U50" s="337">
        <f ca="1">BT50*IF($B50=Salary!$B50,Salary!$J50,"")</f>
        <v>0</v>
      </c>
      <c r="BV50" s="338">
        <f ca="1">IF($B50&lt;Main!$B$10,0,(VLOOKUP(BS50,'Survival Probability'!$A$3:$F$98,6)/(1+Main!$B$5)^(OptimumBenefits!BS50-OptimumBenefits!$A50))*(VLOOKUP(BS50,'Survival Probability'!$A$3:$F$98,3)/VLOOKUP($A50,'Survival Probability'!$A$3:$F$98,3)))</f>
        <v>45.694608828926796</v>
      </c>
      <c r="BW50" s="228">
        <f t="shared" si="25"/>
        <v>0</v>
      </c>
      <c r="BX50" s="169">
        <f t="shared" si="126"/>
        <v>59</v>
      </c>
      <c r="BY50" s="395">
        <f>IF($B50&lt;=Main!$B$10,0,HLOOKUP(BX50,ReplacementRates!$V$3:$AZ$56,ReplacementRates!$A51-3,1)*IF(Main!$B$29=0,Main!$B$32*$B50,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Z50" s="337">
        <f ca="1">BY50*IF($B50=Salary!$B50,Salary!$J50,"")</f>
        <v>0</v>
      </c>
      <c r="CA50" s="338">
        <f ca="1">IF($B50&lt;Main!$B$10,0,(VLOOKUP(BX50,'Survival Probability'!$A$3:$F$98,6)/(1+Main!$B$5)^(OptimumBenefits!BX50-OptimumBenefits!$A50))*(VLOOKUP(BX50,'Survival Probability'!$A$3:$F$98,3)/VLOOKUP($A50,'Survival Probability'!$A$3:$F$98,3)))</f>
        <v>42.172850539815656</v>
      </c>
      <c r="CB50" s="228">
        <f t="shared" si="27"/>
        <v>0</v>
      </c>
      <c r="CC50" s="169">
        <f t="shared" si="127"/>
        <v>60</v>
      </c>
      <c r="CD50" s="395">
        <f>IF($B50&lt;=Main!$B$10,0,HLOOKUP(CC50,ReplacementRates!$V$3:$AZ$56,ReplacementRates!$A51-3,1)*IF(Main!$B$29=0,Main!$B$32*$B50,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E50" s="337">
        <f ca="1">CD50*IF($B50=Salary!$B50,Salary!$J50,"")</f>
        <v>321687.66875098384</v>
      </c>
      <c r="CF50" s="338">
        <f ca="1">IF($B50&lt;Main!$B$10,0,(VLOOKUP(CC50,'Survival Probability'!$A$3:$F$98,6)/(1+Main!$B$5)^(OptimumBenefits!CC50-OptimumBenefits!$A50))*(VLOOKUP(CC50,'Survival Probability'!$A$3:$F$98,3)/VLOOKUP($A50,'Survival Probability'!$A$3:$F$98,3)))</f>
        <v>38.890223550858849</v>
      </c>
      <c r="CG50" s="228">
        <f t="shared" si="29"/>
        <v>0</v>
      </c>
      <c r="CH50" s="169">
        <f t="shared" si="127"/>
        <v>61</v>
      </c>
      <c r="CI50" s="395">
        <f>IF($B50&lt;=Main!$B$10,0,HLOOKUP(CH50,ReplacementRates!$V$3:$AZ$56,ReplacementRates!$A51-3,1)*IF(Main!$B$29=0,Main!$B$32*$B50,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J50" s="337">
        <f ca="1">CI50*IF($B50=Salary!$B50,Salary!$J50,"")</f>
        <v>321687.66875098384</v>
      </c>
      <c r="CK50" s="338">
        <f ca="1">IF($B50&lt;Main!$B$10,0,(VLOOKUP(CH50,'Survival Probability'!$A$3:$F$98,6)/(1+Main!$B$5)^(OptimumBenefits!CH50-OptimumBenefits!$A50))*(VLOOKUP(CH50,'Survival Probability'!$A$3:$F$98,3)/VLOOKUP($A50,'Survival Probability'!$A$3:$F$98,3)))</f>
        <v>35.83109801779834</v>
      </c>
      <c r="CL50" s="228">
        <f t="shared" si="31"/>
        <v>0</v>
      </c>
      <c r="CM50" s="169">
        <f t="shared" si="127"/>
        <v>62</v>
      </c>
      <c r="CN50" s="395">
        <f>IF($B50&lt;=Main!$B$10,0,HLOOKUP(CM50,ReplacementRates!$V$3:$AZ$56,ReplacementRates!$A51-3,1)*IF(Main!$B$29=0,Main!$B$32*$B50,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O50" s="337">
        <f ca="1">CN50*IF($B50=Salary!$B50,Salary!$J50,"")</f>
        <v>321687.66875098384</v>
      </c>
      <c r="CP50" s="338">
        <f ca="1">IF($B50&lt;Main!$B$10,0,(VLOOKUP(CM50,'Survival Probability'!$A$3:$F$98,6)/(1+Main!$B$5)^(OptimumBenefits!CM50-OptimumBenefits!$A50))*(VLOOKUP(CM50,'Survival Probability'!$A$3:$F$98,3)/VLOOKUP($A50,'Survival Probability'!$A$3:$F$98,3)))</f>
        <v>32.98321075667598</v>
      </c>
      <c r="CQ50" s="228">
        <f t="shared" si="33"/>
        <v>0</v>
      </c>
      <c r="CR50" s="169">
        <f t="shared" si="127"/>
        <v>63</v>
      </c>
      <c r="CS50" s="395">
        <f>IF($B50&lt;=Main!$B$10,0,HLOOKUP(CR50,ReplacementRates!$V$3:$AZ$56,ReplacementRates!$A51-3,1)*IF(Main!$B$29=0,Main!$B$32*$B50,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T50" s="337">
        <f ca="1">CS50*IF($B50=Salary!$B50,Salary!$J50,"")</f>
        <v>321687.66875098384</v>
      </c>
      <c r="CU50" s="338">
        <f ca="1">IF($B50&lt;Main!$B$10,0,(VLOOKUP(CR50,'Survival Probability'!$A$3:$F$98,6)/(1+Main!$B$5)^(OptimumBenefits!CR50-OptimumBenefits!$A50))*(VLOOKUP(CR50,'Survival Probability'!$A$3:$F$98,3)/VLOOKUP($A50,'Survival Probability'!$A$3:$F$98,3)))</f>
        <v>30.332635609004488</v>
      </c>
      <c r="CV50" s="228">
        <f t="shared" si="35"/>
        <v>0</v>
      </c>
      <c r="CW50" s="169">
        <f t="shared" si="127"/>
        <v>64</v>
      </c>
      <c r="CX50" s="395">
        <f>IF($B50&lt;=Main!$B$10,0,HLOOKUP(CW50,ReplacementRates!$V$3:$AZ$56,ReplacementRates!$A51-3,1)*IF(Main!$B$29=0,Main!$B$32*$B50,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Y50" s="337">
        <f ca="1">CX50*IF($B50=Salary!$B50,Salary!$J50,"")</f>
        <v>321687.66875098384</v>
      </c>
      <c r="CZ50" s="338">
        <f ca="1">IF($B50&lt;Main!$B$10,0,(VLOOKUP(CW50,'Survival Probability'!$A$3:$F$98,6)/(1+Main!$B$5)^(OptimumBenefits!CW50-OptimumBenefits!$A50))*(VLOOKUP(CW50,'Survival Probability'!$A$3:$F$98,3)/VLOOKUP($A50,'Survival Probability'!$A$3:$F$98,3)))</f>
        <v>27.866354499921517</v>
      </c>
      <c r="DA50" s="228">
        <f t="shared" si="37"/>
        <v>0</v>
      </c>
      <c r="DB50" s="169">
        <f t="shared" si="127"/>
        <v>65</v>
      </c>
      <c r="DC50" s="395">
        <f>IF($B50&lt;=Main!$B$10,0,HLOOKUP(DB50,ReplacementRates!$V$3:$AZ$56,ReplacementRates!$A51-3,1)*IF(Main!$B$29=0,Main!$B$32*$B50,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D50" s="337">
        <f ca="1">DC50*IF($B50=Salary!$B50,Salary!$J50,"")</f>
        <v>321687.66875098384</v>
      </c>
      <c r="DE50" s="338">
        <f ca="1">IF($B50&lt;Main!$B$10,0,(VLOOKUP(DB50,'Survival Probability'!$A$3:$F$98,6)/(1+Main!$B$5)^(OptimumBenefits!DB50-OptimumBenefits!$A50))*(VLOOKUP(DB50,'Survival Probability'!$A$3:$F$98,3)/VLOOKUP($A50,'Survival Probability'!$A$3:$F$98,3)))</f>
        <v>25.572201559866112</v>
      </c>
      <c r="DF50" s="228">
        <f t="shared" si="39"/>
        <v>0</v>
      </c>
      <c r="DG50" s="169">
        <f t="shared" si="127"/>
        <v>66</v>
      </c>
      <c r="DH50" s="395">
        <f>IF($B50&lt;=Main!$B$10,0,HLOOKUP(DG50,ReplacementRates!$V$3:$AZ$56,ReplacementRates!$A51-3,1)*IF(Main!$B$29=0,Main!$B$32*$B50,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I50" s="337">
        <f ca="1">DH50*IF($B50=Salary!$B50,Salary!$J50,"")</f>
        <v>321687.66875098384</v>
      </c>
      <c r="DJ50" s="338">
        <f ca="1">IF($B50&lt;Main!$B$10,0,(VLOOKUP(DG50,'Survival Probability'!$A$3:$F$98,6)/(1+Main!$B$5)^(OptimumBenefits!DG50-OptimumBenefits!$A50))*(VLOOKUP(DG50,'Survival Probability'!$A$3:$F$98,3)/VLOOKUP($A50,'Survival Probability'!$A$3:$F$98,3)))</f>
        <v>23.438849210036935</v>
      </c>
      <c r="DK50" s="228">
        <f t="shared" si="41"/>
        <v>0</v>
      </c>
      <c r="DL50" s="169">
        <f t="shared" si="127"/>
        <v>67</v>
      </c>
      <c r="DM50" s="395">
        <f>IF($B50&lt;=Main!$B$10,0,HLOOKUP(DL50,ReplacementRates!$V$3:$AZ$56,ReplacementRates!$A51-3,1)*IF(Main!$B$29=0,Main!$B$32*$B50,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N50" s="337">
        <f ca="1">DM50*IF($B50=Salary!$B50,Salary!$J50,"")</f>
        <v>321687.66875098384</v>
      </c>
      <c r="DO50" s="338">
        <f ca="1">IF($B50&lt;Main!$B$10,0,(VLOOKUP(DL50,'Survival Probability'!$A$3:$F$98,6)/(1+Main!$B$5)^(OptimumBenefits!DL50-OptimumBenefits!$A50))*(VLOOKUP(DL50,'Survival Probability'!$A$3:$F$98,3)/VLOOKUP($A50,'Survival Probability'!$A$3:$F$98,3)))</f>
        <v>21.455724126981213</v>
      </c>
      <c r="DP50" s="228">
        <f t="shared" si="43"/>
        <v>0</v>
      </c>
      <c r="DQ50" s="169">
        <f t="shared" si="127"/>
        <v>68</v>
      </c>
      <c r="DR50" s="395">
        <f>IF($B50&lt;=Main!$B$10,0,HLOOKUP(DQ50,ReplacementRates!$V$3:$AZ$56,ReplacementRates!$A51-3,1)*IF(Main!$B$29=0,Main!$B$32*$B50,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S50" s="337">
        <f ca="1">DR50*IF($B50=Salary!$B50,Salary!$J50,"")</f>
        <v>321687.66875098384</v>
      </c>
      <c r="DT50" s="338">
        <f ca="1">IF($B50&lt;Main!$B$10,0,(VLOOKUP(DQ50,'Survival Probability'!$A$3:$F$98,6)/(1+Main!$B$5)^(OptimumBenefits!DQ50-OptimumBenefits!$A50))*(VLOOKUP(DQ50,'Survival Probability'!$A$3:$F$98,3)/VLOOKUP($A50,'Survival Probability'!$A$3:$F$98,3)))</f>
        <v>19.6130034341613</v>
      </c>
      <c r="DU50" s="228">
        <f t="shared" si="45"/>
        <v>0</v>
      </c>
      <c r="DV50" s="169">
        <f t="shared" si="127"/>
        <v>69</v>
      </c>
      <c r="DW50" s="395">
        <f>IF($B50&lt;=Main!$B$10,0,HLOOKUP(DV50,ReplacementRates!$V$3:$AZ$56,ReplacementRates!$A51-3,1)*IF(Main!$B$29=0,Main!$B$32*$B50,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X50" s="337">
        <f ca="1">DW50*IF($B50=Salary!$B50,Salary!$J50,"")</f>
        <v>321687.66875098384</v>
      </c>
      <c r="DY50" s="338">
        <f ca="1">IF($B50&lt;Main!$B$10,0,(VLOOKUP(DV50,'Survival Probability'!$A$3:$F$98,6)/(1+Main!$B$5)^(OptimumBenefits!DV50-OptimumBenefits!$A50))*(VLOOKUP(DV50,'Survival Probability'!$A$3:$F$98,3)/VLOOKUP($A50,'Survival Probability'!$A$3:$F$98,3)))</f>
        <v>17.901545972389545</v>
      </c>
      <c r="DZ50" s="228">
        <f t="shared" si="47"/>
        <v>0</v>
      </c>
      <c r="EA50" s="169">
        <f t="shared" si="127"/>
        <v>70</v>
      </c>
      <c r="EB50" s="395">
        <f>IF($B50&lt;=Main!$B$10,0,HLOOKUP(EA50,ReplacementRates!$V$3:$AZ$56,ReplacementRates!$A51-3,1)*IF(Main!$B$29=0,Main!$B$32*$B50,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C50" s="337">
        <f ca="1">EB50*IF($B50=Salary!$B50,Salary!$J50,"")</f>
        <v>321687.66875098384</v>
      </c>
      <c r="ED50" s="338">
        <f ca="1">IF($B50&lt;Main!$B$10,0,(VLOOKUP(EA50,'Survival Probability'!$A$3:$F$98,6)/(1+Main!$B$5)^(OptimumBenefits!EA50-OptimumBenefits!$A50))*(VLOOKUP(EA50,'Survival Probability'!$A$3:$F$98,3)/VLOOKUP($A50,'Survival Probability'!$A$3:$F$98,3)))</f>
        <v>16.312853310172486</v>
      </c>
      <c r="EE50" s="228">
        <f t="shared" si="49"/>
        <v>0</v>
      </c>
      <c r="EF50" s="169">
        <f t="shared" si="127"/>
        <v>71</v>
      </c>
      <c r="EG50" s="395">
        <f>IF($B50&lt;=Main!$B$10,0,HLOOKUP(EF50,ReplacementRates!$V$3:$AZ$56,ReplacementRates!$A51-3,1)*IF(Main!$B$29=0,Main!$B$32*$B50,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H50" s="337">
        <f ca="1">EG50*IF($B50=Salary!$B50,Salary!$J50,"")</f>
        <v>321687.66875098384</v>
      </c>
      <c r="EI50" s="338">
        <f ca="1">IF($B50&lt;Main!$B$10,0,(VLOOKUP(EF50,'Survival Probability'!$A$3:$F$98,6)/(1+Main!$B$5)^(OptimumBenefits!EF50-OptimumBenefits!$A50))*(VLOOKUP(EF50,'Survival Probability'!$A$3:$F$98,3)/VLOOKUP($A50,'Survival Probability'!$A$3:$F$98,3)))</f>
        <v>14.839029633933878</v>
      </c>
      <c r="EJ50" s="228">
        <f t="shared" si="51"/>
        <v>0</v>
      </c>
      <c r="EK50" s="169">
        <f t="shared" si="127"/>
        <v>72</v>
      </c>
      <c r="EL50" s="395">
        <f>IF($B50&lt;=Main!$B$10,0,HLOOKUP(EK50,ReplacementRates!$V$3:$AZ$56,ReplacementRates!$A51-3,1)*IF(Main!$B$29=0,Main!$B$32*$B50,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M50" s="337">
        <f ca="1">EL50*IF($B50=Salary!$B50,Salary!$J50,"")</f>
        <v>321687.66875098384</v>
      </c>
      <c r="EN50" s="338">
        <f ca="1">IF($B50&lt;Main!$B$10,0,(VLOOKUP(EK50,'Survival Probability'!$A$3:$F$98,6)/(1+Main!$B$5)^(OptimumBenefits!EK50-OptimumBenefits!$A50))*(VLOOKUP(EK50,'Survival Probability'!$A$3:$F$98,3)/VLOOKUP($A50,'Survival Probability'!$A$3:$F$98,3)))</f>
        <v>13.472719508763072</v>
      </c>
      <c r="EO50" s="228">
        <f t="shared" si="53"/>
        <v>0</v>
      </c>
      <c r="EP50" s="169">
        <f t="shared" si="128"/>
        <v>73</v>
      </c>
      <c r="EQ50" s="395">
        <f>IF($B50&lt;=Main!$B$10,0,HLOOKUP(EP50,ReplacementRates!$V$3:$AZ$56,ReplacementRates!$A51-3,1)*IF(Main!$B$29=0,Main!$B$32*$B50,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R50" s="337">
        <f ca="1">EQ50*IF($B50=Salary!$B50,Salary!$J50,"")</f>
        <v>321687.66875098384</v>
      </c>
      <c r="ES50" s="338">
        <f ca="1">IF($B50&lt;Main!$B$10,0,(VLOOKUP(EP50,'Survival Probability'!$A$3:$F$98,6)/(1+Main!$B$5)^(OptimumBenefits!EP50-OptimumBenefits!$A50))*(VLOOKUP(EP50,'Survival Probability'!$A$3:$F$98,3)/VLOOKUP($A50,'Survival Probability'!$A$3:$F$98,3)))</f>
        <v>12.207096278322597</v>
      </c>
      <c r="ET50" s="228">
        <f t="shared" si="55"/>
        <v>0</v>
      </c>
      <c r="EU50" s="169">
        <f t="shared" si="128"/>
        <v>74</v>
      </c>
      <c r="EV50" s="395">
        <f>IF($B50&lt;=Main!$B$10,0,HLOOKUP(EU50,ReplacementRates!$V$3:$AZ$56,ReplacementRates!$A51-3,1)*IF(Main!$B$29=0,Main!$B$32*$B50,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W50" s="337">
        <f ca="1">EV50*IF($B50=Salary!$B50,Salary!$J50,"")</f>
        <v>321687.66875098384</v>
      </c>
      <c r="EX50" s="338">
        <f ca="1">IF($B50&lt;Main!$B$10,0,(VLOOKUP(EU50,'Survival Probability'!$A$3:$F$98,6)/(1+Main!$B$5)^(OptimumBenefits!EU50-OptimumBenefits!$A50))*(VLOOKUP(EU50,'Survival Probability'!$A$3:$F$98,3)/VLOOKUP($A50,'Survival Probability'!$A$3:$F$98,3)))</f>
        <v>11.035792951024249</v>
      </c>
      <c r="EY50" s="228">
        <f t="shared" si="57"/>
        <v>0</v>
      </c>
      <c r="EZ50" s="169">
        <f t="shared" si="128"/>
        <v>75</v>
      </c>
      <c r="FA50" s="395">
        <f>IF($B50&lt;=Main!$B$10,0,HLOOKUP(EZ50,ReplacementRates!$V$3:$AZ$56,ReplacementRates!$A51-3,1)*IF(Main!$B$29=0,Main!$B$32*$B50,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B50" s="337">
        <f ca="1">FA50*IF($B50=Salary!$B50,Salary!$J50,"")</f>
        <v>321687.66875098384</v>
      </c>
      <c r="FC50" s="338">
        <f ca="1">IF($B50&lt;Main!$B$10,0,(VLOOKUP(EZ50,'Survival Probability'!$A$3:$F$98,6)/(1+Main!$B$5)^(OptimumBenefits!EZ50-OptimumBenefits!$A50))*(VLOOKUP(EZ50,'Survival Probability'!$A$3:$F$98,3)/VLOOKUP($A50,'Survival Probability'!$A$3:$F$98,3)))</f>
        <v>9.9528905678714459</v>
      </c>
      <c r="FD50" s="228">
        <f t="shared" ca="1" si="59"/>
        <v>3201722.164112221</v>
      </c>
      <c r="FE50" s="169">
        <f t="shared" si="128"/>
        <v>76</v>
      </c>
      <c r="FF50" s="395">
        <f>IF($B50&lt;=Main!$B$10,0,HLOOKUP(FE50,ReplacementRates!$V$3:$AZ$56,ReplacementRates!$A51-3,1)*IF(Main!$B$29=0,Main!$B$32*$B50,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G50" s="337">
        <f ca="1">FF50*IF($B50=Salary!$B50,Salary!$J50,"")</f>
        <v>321687.66875098384</v>
      </c>
      <c r="FH50" s="338">
        <f ca="1">IF($B50&lt;Main!$B$10,0,(VLOOKUP(FE50,'Survival Probability'!$A$3:$F$98,6)/(1+Main!$B$5)^(OptimumBenefits!FE50-OptimumBenefits!$A50))*(VLOOKUP(FE50,'Survival Probability'!$A$3:$F$98,3)/VLOOKUP($A50,'Survival Probability'!$A$3:$F$98,3)))</f>
        <v>8.9528905678714494</v>
      </c>
      <c r="FI50" s="228">
        <f t="shared" ca="1" si="61"/>
        <v>2880034.4953612383</v>
      </c>
      <c r="FJ50" s="169">
        <f t="shared" si="128"/>
        <v>77</v>
      </c>
      <c r="FK50" s="395">
        <f>IF($B50&lt;=Main!$B$10,0,HLOOKUP(FJ50,ReplacementRates!$V$3:$AZ$56,ReplacementRates!$A51-3,1)*IF(Main!$B$29=0,Main!$B$32*$B50,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L50" s="337">
        <f ca="1">FK50*IF($B50=Salary!$B50,Salary!$J50,"")</f>
        <v>321687.66875098384</v>
      </c>
      <c r="FM50" s="338">
        <f ca="1">IF($B50&lt;Main!$B$10,0,(VLOOKUP(FJ50,'Survival Probability'!$A$3:$F$98,6)/(1+Main!$B$5)^(OptimumBenefits!FJ50-OptimumBenefits!$A50))*(VLOOKUP(FJ50,'Survival Probability'!$A$3:$F$98,3)/VLOOKUP($A50,'Survival Probability'!$A$3:$F$98,3)))</f>
        <v>8.0306407248271672</v>
      </c>
      <c r="FN50" s="228">
        <f t="shared" ca="1" si="63"/>
        <v>2583358.0933463625</v>
      </c>
      <c r="FO50" s="169">
        <f t="shared" si="128"/>
        <v>78</v>
      </c>
      <c r="FP50" s="395">
        <f>IF($B50&lt;=Main!$B$10,0,HLOOKUP(FO50,ReplacementRates!$V$3:$AZ$56,ReplacementRates!$A51-3,1)*IF(Main!$B$29=0,Main!$B$32*$B50,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Q50" s="337">
        <f ca="1">FP50*IF($B50=Salary!$B50,Salary!$J50,"")</f>
        <v>321687.66875098384</v>
      </c>
      <c r="FR50" s="338">
        <f ca="1">IF($B50&lt;Main!$B$10,0,(VLOOKUP(FO50,'Survival Probability'!$A$3:$F$98,6)/(1+Main!$B$5)^(OptimumBenefits!FO50-OptimumBenefits!$A50))*(VLOOKUP(FO50,'Survival Probability'!$A$3:$F$98,3)/VLOOKUP($A50,'Survival Probability'!$A$3:$F$98,3)))</f>
        <v>7.1813375026101474</v>
      </c>
      <c r="FS50" s="228">
        <f t="shared" ca="1" si="65"/>
        <v>2310147.7197286705</v>
      </c>
      <c r="FT50" s="169">
        <f t="shared" si="128"/>
        <v>79</v>
      </c>
      <c r="FU50" s="395">
        <f>IF($B50&lt;=Main!$B$10,0,HLOOKUP(FT50,ReplacementRates!$V$3:$AZ$56,ReplacementRates!$A51-3,1)*IF(Main!$B$29=0,Main!$B$32*$B50,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V50" s="337">
        <f ca="1">FU50*IF($B50=Salary!$B50,Salary!$J50,"")</f>
        <v>321687.66875098384</v>
      </c>
      <c r="FW50" s="338">
        <f ca="1">IF($B50&lt;Main!$B$10,0,(VLOOKUP(FT50,'Survival Probability'!$A$3:$F$98,6)/(1+Main!$B$5)^(OptimumBenefits!FT50-OptimumBenefits!$A50))*(VLOOKUP(FT50,'Survival Probability'!$A$3:$F$98,3)/VLOOKUP($A50,'Survival Probability'!$A$3:$F$98,3)))</f>
        <v>6.4005033705266872</v>
      </c>
      <c r="FX50" s="228">
        <f t="shared" ca="1" si="67"/>
        <v>2058963.0080975445</v>
      </c>
      <c r="FY50" s="169">
        <f t="shared" si="128"/>
        <v>80</v>
      </c>
      <c r="FZ50" s="395">
        <f>IF($B50&lt;=Main!$B$10,0,HLOOKUP(FY50,ReplacementRates!$V$3:$AZ$56,ReplacementRates!$A51-3,1)*IF(Main!$B$29=0,Main!$B$32*$B50,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A50" s="337">
        <f ca="1">FZ50*IF($B50=Salary!$B50,Salary!$J50,"")</f>
        <v>321687.66875098384</v>
      </c>
      <c r="GB50" s="338">
        <f ca="1">IF($B50&lt;Main!$B$10,0,(VLOOKUP(FY50,'Survival Probability'!$A$3:$F$98,6)/(1+Main!$B$5)^(OptimumBenefits!FY50-OptimumBenefits!$A50))*(VLOOKUP(FY50,'Survival Probability'!$A$3:$F$98,3)/VLOOKUP($A50,'Survival Probability'!$A$3:$F$98,3)))</f>
        <v>5.6839918793941839</v>
      </c>
      <c r="GC50" s="228">
        <f t="shared" ca="1" si="69"/>
        <v>1828470.0968818383</v>
      </c>
      <c r="GD50" s="169">
        <f t="shared" si="128"/>
        <v>81</v>
      </c>
      <c r="GE50" s="395">
        <f>IF($B50&lt;=Main!$B$10,0,HLOOKUP(GD50,ReplacementRates!$V$3:$AZ$56,ReplacementRates!$A51-3,1)*IF(Main!$B$29=0,Main!$B$32*$B50,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F50" s="337">
        <f ca="1">GE50*IF($B50=Salary!$B50,Salary!$J50,"")</f>
        <v>321687.66875098384</v>
      </c>
      <c r="GG50" s="338">
        <f ca="1">IF($B50&lt;Main!$B$10,0,(VLOOKUP(GD50,'Survival Probability'!$A$3:$F$98,6)/(1+Main!$B$5)^(OptimumBenefits!GD50-OptimumBenefits!$A50))*(VLOOKUP(GD50,'Survival Probability'!$A$3:$F$98,3)/VLOOKUP($A50,'Survival Probability'!$A$3:$F$98,3)))</f>
        <v>5.0278993916541408</v>
      </c>
      <c r="GH50" s="228">
        <f t="shared" ca="1" si="71"/>
        <v>1617413.2340157104</v>
      </c>
      <c r="GI50" s="169">
        <f t="shared" si="128"/>
        <v>82</v>
      </c>
      <c r="GJ50" s="395">
        <f>IF($B50&lt;=Main!$B$10,0,HLOOKUP(GI50,ReplacementRates!$V$3:$AZ$56,ReplacementRates!$A51-3,1)*IF(Main!$B$29=0,Main!$B$32*$B50,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K50" s="337">
        <f ca="1">GJ50*IF($B50=Salary!$B50,Salary!$J50,"")</f>
        <v>321687.66875098384</v>
      </c>
      <c r="GL50" s="338">
        <f ca="1">IF($B50&lt;Main!$B$10,0,(VLOOKUP(GI50,'Survival Probability'!$A$3:$F$98,6)/(1+Main!$B$5)^(OptimumBenefits!GI50-OptimumBenefits!$A50))*(VLOOKUP(GI50,'Survival Probability'!$A$3:$F$98,3)/VLOOKUP($A50,'Survival Probability'!$A$3:$F$98,3)))</f>
        <v>4.4285589806877228</v>
      </c>
      <c r="GM50" s="228">
        <f t="shared" ca="1" si="73"/>
        <v>1424612.8144236668</v>
      </c>
      <c r="GN50" s="384"/>
      <c r="GO50" s="384"/>
      <c r="GP50" s="385"/>
      <c r="GQ50" s="386"/>
      <c r="GR50" s="387"/>
      <c r="GS50" s="384"/>
      <c r="GT50" s="384"/>
      <c r="GU50" s="385"/>
      <c r="GV50" s="386"/>
      <c r="GW50" s="387"/>
      <c r="GX50" s="384"/>
      <c r="GY50" s="384"/>
      <c r="GZ50" s="385"/>
      <c r="HA50" s="386"/>
      <c r="HB50" s="387"/>
      <c r="HC50" s="384"/>
      <c r="HD50" s="384"/>
      <c r="HE50" s="385"/>
      <c r="HF50" s="386"/>
      <c r="HG50" s="387"/>
      <c r="HH50" s="384"/>
      <c r="HI50" s="384"/>
      <c r="HJ50" s="385"/>
      <c r="HK50" s="386"/>
      <c r="HL50" s="387"/>
      <c r="HM50" s="384"/>
      <c r="HN50" s="384"/>
      <c r="HO50" s="385"/>
      <c r="HP50" s="386"/>
      <c r="HQ50" s="387"/>
      <c r="HR50" s="384"/>
      <c r="HS50" s="384"/>
      <c r="HT50" s="385"/>
      <c r="HU50" s="386"/>
      <c r="HV50" s="387"/>
      <c r="HW50" s="384"/>
      <c r="HX50" s="384"/>
      <c r="HY50" s="385"/>
      <c r="HZ50" s="386"/>
      <c r="IA50" s="387"/>
      <c r="IB50" s="384"/>
      <c r="IC50" s="384"/>
      <c r="ID50" s="385"/>
      <c r="IE50" s="386"/>
      <c r="IF50" s="387"/>
      <c r="IG50" s="384"/>
      <c r="IH50" s="384"/>
      <c r="II50" s="385"/>
      <c r="IJ50" s="386"/>
      <c r="IK50" s="387"/>
      <c r="IL50" s="384"/>
      <c r="IM50" s="384"/>
      <c r="IN50" s="385"/>
      <c r="IO50" s="386"/>
      <c r="IP50" s="387"/>
      <c r="IQ50" s="384"/>
      <c r="IR50" s="384"/>
      <c r="IS50" s="385"/>
      <c r="IT50" s="386"/>
      <c r="IU50" s="387"/>
      <c r="IV50" s="384"/>
      <c r="IW50" s="384"/>
      <c r="IX50" s="385"/>
      <c r="IY50" s="386"/>
      <c r="IZ50" s="387"/>
      <c r="JA50" s="384"/>
      <c r="JB50" s="384"/>
      <c r="JC50" s="385"/>
      <c r="JD50" s="386"/>
      <c r="JE50" s="387"/>
      <c r="JF50" s="384"/>
      <c r="JG50" s="384"/>
      <c r="JH50" s="385"/>
      <c r="JI50" s="386"/>
      <c r="JJ50" s="387"/>
      <c r="JK50" s="384"/>
      <c r="JL50" s="384"/>
      <c r="JM50" s="385"/>
      <c r="JN50" s="386"/>
      <c r="JO50" s="387"/>
      <c r="JP50" s="384"/>
      <c r="JQ50" s="384"/>
      <c r="JR50" s="385"/>
      <c r="JS50" s="386"/>
      <c r="JT50" s="387"/>
      <c r="JU50" s="384"/>
      <c r="JV50" s="384"/>
      <c r="JW50" s="385"/>
      <c r="JX50" s="386"/>
      <c r="JY50" s="387"/>
      <c r="JZ50" s="384"/>
      <c r="KA50" s="384"/>
      <c r="KB50" s="385"/>
      <c r="KC50" s="386"/>
      <c r="KD50" s="387"/>
      <c r="KE50" s="384"/>
      <c r="KF50" s="384"/>
      <c r="KG50" s="385"/>
      <c r="KH50" s="386"/>
      <c r="KI50" s="387"/>
    </row>
    <row r="51" spans="1:295">
      <c r="A51" s="172">
        <f t="shared" si="112"/>
        <v>76</v>
      </c>
      <c r="B51" s="172">
        <v>49</v>
      </c>
      <c r="C51" s="383">
        <f t="shared" ca="1" si="125"/>
        <v>76</v>
      </c>
      <c r="D51" s="425">
        <f t="shared" ca="1" si="115"/>
        <v>3299470.8206841233</v>
      </c>
      <c r="E51" s="217">
        <v>1852769.5647621513</v>
      </c>
      <c r="F51" s="169">
        <f t="shared" si="113"/>
        <v>45</v>
      </c>
      <c r="G51" s="395">
        <f>IF($B51&lt;=Main!$B$10,0,HLOOKUP(F51,ReplacementRates!$V$3:$AZ$56,ReplacementRates!$A52-3,1)*IF(Main!$B$29=0,Main!$B$32*$B51,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H51" s="337">
        <f ca="1">G51*IF($B51=Salary!$B51,Salary!$J51,"")</f>
        <v>0</v>
      </c>
      <c r="I51" s="338">
        <f ca="1">IF($B51&lt;Main!$B$10,0,(VLOOKUP(F51,'Survival Probability'!$A$3:$F$98,6)/(1+Main!$B$5)^(OptimumBenefits!F51-OptimumBenefits!$A51))*(VLOOKUP(F51,'Survival Probability'!$A$3:$F$98,3)/VLOOKUP($A51,'Survival Probability'!$A$3:$F$98,3)))</f>
        <v>133.01029343893288</v>
      </c>
      <c r="J51" s="228">
        <f t="shared" si="129"/>
        <v>0</v>
      </c>
      <c r="K51" s="169">
        <f t="shared" si="114"/>
        <v>46</v>
      </c>
      <c r="L51" s="395">
        <f>IF($B51&lt;=Main!$B$10,0,HLOOKUP(K51,ReplacementRates!$V$3:$AZ$56,ReplacementRates!$A52-3,1)*IF(Main!$B$29=0,Main!$B$32*$B51,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M51" s="337">
        <f ca="1">L51*IF($B51=Salary!$B51,Salary!$J51,"")</f>
        <v>0</v>
      </c>
      <c r="N51" s="338">
        <f ca="1">IF($B51&lt;Main!$B$10,0,(VLOOKUP(K51,'Survival Probability'!$A$3:$F$98,6)/(1+Main!$B$5)^(OptimumBenefits!K51-OptimumBenefits!$A51))*(VLOOKUP(K51,'Survival Probability'!$A$3:$F$98,3)/VLOOKUP($A51,'Survival Probability'!$A$3:$F$98,3)))</f>
        <v>123.62741022853466</v>
      </c>
      <c r="O51" s="228">
        <f t="shared" si="130"/>
        <v>0</v>
      </c>
      <c r="P51" s="169">
        <f t="shared" ref="P51:BX57" si="131">P50</f>
        <v>47</v>
      </c>
      <c r="Q51" s="395">
        <f>IF($B51&lt;=Main!$B$10,0,HLOOKUP(P51,ReplacementRates!$V$3:$AZ$56,ReplacementRates!$A52-3,1)*IF(Main!$B$29=0,Main!$B$32*$B51,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R51" s="337">
        <f ca="1">Q51*IF($B51=Salary!$B51,Salary!$J51,"")</f>
        <v>0</v>
      </c>
      <c r="S51" s="338">
        <f ca="1">IF($B51&lt;Main!$B$10,0,(VLOOKUP(P51,'Survival Probability'!$A$3:$F$98,6)/(1+Main!$B$5)^(OptimumBenefits!P51-OptimumBenefits!$A51))*(VLOOKUP(P51,'Survival Probability'!$A$3:$F$98,3)/VLOOKUP($A51,'Survival Probability'!$A$3:$F$98,3)))</f>
        <v>114.86422407839784</v>
      </c>
      <c r="T51" s="228">
        <f t="shared" si="3"/>
        <v>0</v>
      </c>
      <c r="U51" s="169">
        <f t="shared" si="131"/>
        <v>48</v>
      </c>
      <c r="V51" s="395">
        <f>IF($B51&lt;=Main!$B$10,0,HLOOKUP(U51,ReplacementRates!$V$3:$AZ$56,ReplacementRates!$A52-3,1)*IF(Main!$B$29=0,Main!$B$32*$B51,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W51" s="337">
        <f ca="1">V51*IF($B51=Salary!$B51,Salary!$J51,"")</f>
        <v>0</v>
      </c>
      <c r="X51" s="338">
        <f ca="1">IF($B51&lt;Main!$B$10,0,(VLOOKUP(U51,'Survival Probability'!$A$3:$F$98,6)/(1+Main!$B$5)^(OptimumBenefits!U51-OptimumBenefits!$A51))*(VLOOKUP(U51,'Survival Probability'!$A$3:$F$98,3)/VLOOKUP($A51,'Survival Probability'!$A$3:$F$98,3)))</f>
        <v>106.68005102527709</v>
      </c>
      <c r="Y51" s="228">
        <f t="shared" si="5"/>
        <v>0</v>
      </c>
      <c r="Z51" s="169">
        <f t="shared" si="131"/>
        <v>49</v>
      </c>
      <c r="AA51" s="395">
        <f>IF($B51&lt;=Main!$B$10,0,HLOOKUP(Z51,ReplacementRates!$V$3:$AZ$56,ReplacementRates!$A52-3,1)*IF(Main!$B$29=0,Main!$B$32*$B51,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B51" s="337">
        <f ca="1">AA51*IF($B51=Salary!$B51,Salary!$J51,"")</f>
        <v>0</v>
      </c>
      <c r="AC51" s="338">
        <f ca="1">IF($B51&lt;Main!$B$10,0,(VLOOKUP(Z51,'Survival Probability'!$A$3:$F$98,6)/(1+Main!$B$5)^(OptimumBenefits!Z51-OptimumBenefits!$A51))*(VLOOKUP(Z51,'Survival Probability'!$A$3:$F$98,3)/VLOOKUP($A51,'Survival Probability'!$A$3:$F$98,3)))</f>
        <v>99.036869568630408</v>
      </c>
      <c r="AD51" s="228">
        <f t="shared" si="7"/>
        <v>0</v>
      </c>
      <c r="AE51" s="169">
        <f t="shared" si="131"/>
        <v>50</v>
      </c>
      <c r="AF51" s="395">
        <f>IF($B51&lt;=Main!$B$10,0,HLOOKUP(AE51,ReplacementRates!$V$3:$AZ$56,ReplacementRates!$A52-3,1)*IF(Main!$B$29=0,Main!$B$32*$B51,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G51" s="337">
        <f ca="1">AF51*IF($B51=Salary!$B51,Salary!$J51,"")</f>
        <v>0</v>
      </c>
      <c r="AH51" s="338">
        <f ca="1">IF($B51&lt;Main!$B$10,0,(VLOOKUP(AE51,'Survival Probability'!$A$3:$F$98,6)/(1+Main!$B$5)^(OptimumBenefits!AE51-OptimumBenefits!$A51))*(VLOOKUP(AE51,'Survival Probability'!$A$3:$F$98,3)/VLOOKUP($A51,'Survival Probability'!$A$3:$F$98,3)))</f>
        <v>91.899200464474831</v>
      </c>
      <c r="AI51" s="228">
        <f t="shared" si="9"/>
        <v>0</v>
      </c>
      <c r="AJ51" s="169">
        <f t="shared" si="131"/>
        <v>51</v>
      </c>
      <c r="AK51" s="395">
        <f>IF($B51&lt;=Main!$B$10,0,HLOOKUP(AJ51,ReplacementRates!$V$3:$AZ$56,ReplacementRates!$A52-3,1)*IF(Main!$B$29=0,Main!$B$32*$B51,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L51" s="337">
        <f ca="1">AK51*IF($B51=Salary!$B51,Salary!$J51,"")</f>
        <v>0</v>
      </c>
      <c r="AM51" s="338">
        <f ca="1">IF($B51&lt;Main!$B$10,0,(VLOOKUP(AJ51,'Survival Probability'!$A$3:$F$98,6)/(1+Main!$B$5)^(OptimumBenefits!AJ51-OptimumBenefits!$A51))*(VLOOKUP(AJ51,'Survival Probability'!$A$3:$F$98,3)/VLOOKUP($A51,'Survival Probability'!$A$3:$F$98,3)))</f>
        <v>85.233907282884516</v>
      </c>
      <c r="AN51" s="228">
        <f t="shared" si="11"/>
        <v>0</v>
      </c>
      <c r="AO51" s="169">
        <f t="shared" si="131"/>
        <v>52</v>
      </c>
      <c r="AP51" s="395">
        <f>IF($B51&lt;=Main!$B$10,0,HLOOKUP(AO51,ReplacementRates!$V$3:$AZ$56,ReplacementRates!$A52-3,1)*IF(Main!$B$29=0,Main!$B$32*$B51,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Q51" s="337">
        <f ca="1">AP51*IF($B51=Salary!$B51,Salary!$J51,"")</f>
        <v>0</v>
      </c>
      <c r="AR51" s="338">
        <f ca="1">IF($B51&lt;Main!$B$10,0,(VLOOKUP(AO51,'Survival Probability'!$A$3:$F$98,6)/(1+Main!$B$5)^(OptimumBenefits!AO51-OptimumBenefits!$A51))*(VLOOKUP(AO51,'Survival Probability'!$A$3:$F$98,3)/VLOOKUP($A51,'Survival Probability'!$A$3:$F$98,3)))</f>
        <v>79.014289497822304</v>
      </c>
      <c r="AS51" s="228">
        <f t="shared" si="13"/>
        <v>0</v>
      </c>
      <c r="AT51" s="169">
        <f t="shared" si="131"/>
        <v>53</v>
      </c>
      <c r="AU51" s="395">
        <f>IF($B51&lt;=Main!$B$10,0,HLOOKUP(AT51,ReplacementRates!$V$3:$AZ$56,ReplacementRates!$A52-3,1)*IF(Main!$B$29=0,Main!$B$32*$B51,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V51" s="337">
        <f ca="1">AU51*IF($B51=Salary!$B51,Salary!$J51,"")</f>
        <v>0</v>
      </c>
      <c r="AW51" s="338">
        <f ca="1">IF($B51&lt;Main!$B$10,0,(VLOOKUP(AT51,'Survival Probability'!$A$3:$F$98,6)/(1+Main!$B$5)^(OptimumBenefits!AT51-OptimumBenefits!$A51))*(VLOOKUP(AT51,'Survival Probability'!$A$3:$F$98,3)/VLOOKUP($A51,'Survival Probability'!$A$3:$F$98,3)))</f>
        <v>73.211094510445236</v>
      </c>
      <c r="AX51" s="228">
        <f t="shared" si="15"/>
        <v>0</v>
      </c>
      <c r="AY51" s="169">
        <f t="shared" si="131"/>
        <v>54</v>
      </c>
      <c r="AZ51" s="395">
        <f>IF($B51&lt;=Main!$B$10,0,HLOOKUP(AY51,ReplacementRates!$V$3:$AZ$56,ReplacementRates!$A52-3,1)*IF(Main!$B$29=0,Main!$B$32*$B51,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A51" s="337">
        <f ca="1">AZ51*IF($B51=Salary!$B51,Salary!$J51,"")</f>
        <v>0</v>
      </c>
      <c r="BB51" s="338">
        <f ca="1">IF($B51&lt;Main!$B$10,0,(VLOOKUP(AY51,'Survival Probability'!$A$3:$F$98,6)/(1+Main!$B$5)^(OptimumBenefits!AY51-OptimumBenefits!$A51))*(VLOOKUP(AY51,'Survival Probability'!$A$3:$F$98,3)/VLOOKUP($A51,'Survival Probability'!$A$3:$F$98,3)))</f>
        <v>67.797019854714236</v>
      </c>
      <c r="BC51" s="228">
        <f t="shared" si="17"/>
        <v>0</v>
      </c>
      <c r="BD51" s="169">
        <f t="shared" si="131"/>
        <v>55</v>
      </c>
      <c r="BE51" s="395">
        <f>IF($B51&lt;=Main!$B$10,0,HLOOKUP(BD51,ReplacementRates!$V$3:$AZ$56,ReplacementRates!$A52-3,1)*IF(Main!$B$29=0,Main!$B$32*$B51,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F51" s="337">
        <f ca="1">BE51*IF($B51=Salary!$B51,Salary!$J51,"")</f>
        <v>0</v>
      </c>
      <c r="BG51" s="338">
        <f ca="1">IF($B51&lt;Main!$B$10,0,(VLOOKUP(BD51,'Survival Probability'!$A$3:$F$98,6)/(1+Main!$B$5)^(OptimumBenefits!BD51-OptimumBenefits!$A51))*(VLOOKUP(BD51,'Survival Probability'!$A$3:$F$98,3)/VLOOKUP($A51,'Survival Probability'!$A$3:$F$98,3)))</f>
        <v>62.74657410531087</v>
      </c>
      <c r="BH51" s="228">
        <f t="shared" si="19"/>
        <v>0</v>
      </c>
      <c r="BI51" s="169">
        <f t="shared" si="131"/>
        <v>56</v>
      </c>
      <c r="BJ51" s="395">
        <f>IF($B51&lt;=Main!$B$10,0,HLOOKUP(BI51,ReplacementRates!$V$3:$AZ$56,ReplacementRates!$A52-3,1)*IF(Main!$B$29=0,Main!$B$32*$B51,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K51" s="337">
        <f ca="1">BJ51*IF($B51=Salary!$B51,Salary!$J51,"")</f>
        <v>0</v>
      </c>
      <c r="BL51" s="338">
        <f ca="1">IF($B51&lt;Main!$B$10,0,(VLOOKUP(BI51,'Survival Probability'!$A$3:$F$98,6)/(1+Main!$B$5)^(OptimumBenefits!BI51-OptimumBenefits!$A51))*(VLOOKUP(BI51,'Survival Probability'!$A$3:$F$98,3)/VLOOKUP($A51,'Survival Probability'!$A$3:$F$98,3)))</f>
        <v>58.035973139021031</v>
      </c>
      <c r="BM51" s="228">
        <f t="shared" si="21"/>
        <v>0</v>
      </c>
      <c r="BN51" s="169">
        <f t="shared" si="131"/>
        <v>57</v>
      </c>
      <c r="BO51" s="395">
        <f>IF($B51&lt;=Main!$B$10,0,HLOOKUP(BN51,ReplacementRates!$V$3:$AZ$56,ReplacementRates!$A52-3,1)*IF(Main!$B$29=0,Main!$B$32*$B51,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P51" s="337">
        <f ca="1">BO51*IF($B51=Salary!$B51,Salary!$J51,"")</f>
        <v>0</v>
      </c>
      <c r="BQ51" s="338">
        <f ca="1">IF($B51&lt;Main!$B$10,0,(VLOOKUP(BN51,'Survival Probability'!$A$3:$F$98,6)/(1+Main!$B$5)^(OptimumBenefits!BN51-OptimumBenefits!$A51))*(VLOOKUP(BN51,'Survival Probability'!$A$3:$F$98,3)/VLOOKUP($A51,'Survival Probability'!$A$3:$F$98,3)))</f>
        <v>53.642996519948149</v>
      </c>
      <c r="BR51" s="228">
        <f t="shared" si="23"/>
        <v>0</v>
      </c>
      <c r="BS51" s="169">
        <f t="shared" si="131"/>
        <v>58</v>
      </c>
      <c r="BT51" s="395">
        <f>IF($B51&lt;=Main!$B$10,0,HLOOKUP(BS51,ReplacementRates!$V$3:$AZ$56,ReplacementRates!$A52-3,1)*IF(Main!$B$29=0,Main!$B$32*$B51,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U51" s="337">
        <f ca="1">BT51*IF($B51=Salary!$B51,Salary!$J51,"")</f>
        <v>0</v>
      </c>
      <c r="BV51" s="338">
        <f ca="1">IF($B51&lt;Main!$B$10,0,(VLOOKUP(BS51,'Survival Probability'!$A$3:$F$98,6)/(1+Main!$B$5)^(OptimumBenefits!BS51-OptimumBenefits!$A51))*(VLOOKUP(BS51,'Survival Probability'!$A$3:$F$98,3)/VLOOKUP($A51,'Survival Probability'!$A$3:$F$98,3)))</f>
        <v>49.546887075732428</v>
      </c>
      <c r="BW51" s="228">
        <f t="shared" si="25"/>
        <v>0</v>
      </c>
      <c r="BX51" s="169">
        <f t="shared" si="131"/>
        <v>59</v>
      </c>
      <c r="BY51" s="395">
        <f>IF($B51&lt;=Main!$B$10,0,HLOOKUP(BX51,ReplacementRates!$V$3:$AZ$56,ReplacementRates!$A52-3,1)*IF(Main!$B$29=0,Main!$B$32*$B51,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Z51" s="337">
        <f ca="1">BY51*IF($B51=Salary!$B51,Salary!$J51,"")</f>
        <v>0</v>
      </c>
      <c r="CA51" s="338">
        <f ca="1">IF($B51&lt;Main!$B$10,0,(VLOOKUP(BX51,'Survival Probability'!$A$3:$F$98,6)/(1+Main!$B$5)^(OptimumBenefits!BX51-OptimumBenefits!$A51))*(VLOOKUP(BX51,'Survival Probability'!$A$3:$F$98,3)/VLOOKUP($A51,'Survival Probability'!$A$3:$F$98,3)))</f>
        <v>45.728227397259531</v>
      </c>
      <c r="CB51" s="228">
        <f t="shared" si="27"/>
        <v>0</v>
      </c>
      <c r="CC51" s="169">
        <f t="shared" ref="CC51:EK57" si="132">CC50</f>
        <v>60</v>
      </c>
      <c r="CD51" s="395">
        <f>IF($B51&lt;=Main!$B$10,0,HLOOKUP(CC51,ReplacementRates!$V$3:$AZ$56,ReplacementRates!$A52-3,1)*IF(Main!$B$29=0,Main!$B$32*$B51,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E51" s="337">
        <f ca="1">CD51*IF($B51=Salary!$B51,Salary!$J51,"")</f>
        <v>339883.12751471129</v>
      </c>
      <c r="CF51" s="338">
        <f ca="1">IF($B51&lt;Main!$B$10,0,(VLOOKUP(CC51,'Survival Probability'!$A$3:$F$98,6)/(1+Main!$B$5)^(OptimumBenefits!CC51-OptimumBenefits!$A51))*(VLOOKUP(CC51,'Survival Probability'!$A$3:$F$98,3)/VLOOKUP($A51,'Survival Probability'!$A$3:$F$98,3)))</f>
        <v>42.168858953106586</v>
      </c>
      <c r="CG51" s="228">
        <f t="shared" si="29"/>
        <v>0</v>
      </c>
      <c r="CH51" s="169">
        <f t="shared" si="132"/>
        <v>61</v>
      </c>
      <c r="CI51" s="395">
        <f>IF($B51&lt;=Main!$B$10,0,HLOOKUP(CH51,ReplacementRates!$V$3:$AZ$56,ReplacementRates!$A52-3,1)*IF(Main!$B$29=0,Main!$B$32*$B51,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J51" s="337">
        <f ca="1">CI51*IF($B51=Salary!$B51,Salary!$J51,"")</f>
        <v>339883.12751471129</v>
      </c>
      <c r="CK51" s="338">
        <f ca="1">IF($B51&lt;Main!$B$10,0,(VLOOKUP(CH51,'Survival Probability'!$A$3:$F$98,6)/(1+Main!$B$5)^(OptimumBenefits!CH51-OptimumBenefits!$A51))*(VLOOKUP(CH51,'Survival Probability'!$A$3:$F$98,3)/VLOOKUP($A51,'Survival Probability'!$A$3:$F$98,3)))</f>
        <v>38.851834226962346</v>
      </c>
      <c r="CL51" s="228">
        <f t="shared" si="31"/>
        <v>0</v>
      </c>
      <c r="CM51" s="169">
        <f t="shared" si="132"/>
        <v>62</v>
      </c>
      <c r="CN51" s="395">
        <f>IF($B51&lt;=Main!$B$10,0,HLOOKUP(CM51,ReplacementRates!$V$3:$AZ$56,ReplacementRates!$A52-3,1)*IF(Main!$B$29=0,Main!$B$32*$B51,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O51" s="337">
        <f ca="1">CN51*IF($B51=Salary!$B51,Salary!$J51,"")</f>
        <v>339883.12751471129</v>
      </c>
      <c r="CP51" s="338">
        <f ca="1">IF($B51&lt;Main!$B$10,0,(VLOOKUP(CM51,'Survival Probability'!$A$3:$F$98,6)/(1+Main!$B$5)^(OptimumBenefits!CM51-OptimumBenefits!$A51))*(VLOOKUP(CM51,'Survival Probability'!$A$3:$F$98,3)/VLOOKUP($A51,'Survival Probability'!$A$3:$F$98,3)))</f>
        <v>35.763856188688365</v>
      </c>
      <c r="CQ51" s="228">
        <f t="shared" si="33"/>
        <v>0</v>
      </c>
      <c r="CR51" s="169">
        <f t="shared" si="132"/>
        <v>63</v>
      </c>
      <c r="CS51" s="395">
        <f>IF($B51&lt;=Main!$B$10,0,HLOOKUP(CR51,ReplacementRates!$V$3:$AZ$56,ReplacementRates!$A52-3,1)*IF(Main!$B$29=0,Main!$B$32*$B51,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T51" s="337">
        <f ca="1">CS51*IF($B51=Salary!$B51,Salary!$J51,"")</f>
        <v>339883.12751471129</v>
      </c>
      <c r="CU51" s="338">
        <f ca="1">IF($B51&lt;Main!$B$10,0,(VLOOKUP(CR51,'Survival Probability'!$A$3:$F$98,6)/(1+Main!$B$5)^(OptimumBenefits!CR51-OptimumBenefits!$A51))*(VLOOKUP(CR51,'Survival Probability'!$A$3:$F$98,3)/VLOOKUP($A51,'Survival Probability'!$A$3:$F$98,3)))</f>
        <v>32.889824636758654</v>
      </c>
      <c r="CV51" s="228">
        <f t="shared" si="35"/>
        <v>0</v>
      </c>
      <c r="CW51" s="169">
        <f t="shared" si="132"/>
        <v>64</v>
      </c>
      <c r="CX51" s="395">
        <f>IF($B51&lt;=Main!$B$10,0,HLOOKUP(CW51,ReplacementRates!$V$3:$AZ$56,ReplacementRates!$A52-3,1)*IF(Main!$B$29=0,Main!$B$32*$B51,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Y51" s="337">
        <f ca="1">CX51*IF($B51=Salary!$B51,Salary!$J51,"")</f>
        <v>339883.12751471129</v>
      </c>
      <c r="CZ51" s="338">
        <f ca="1">IF($B51&lt;Main!$B$10,0,(VLOOKUP(CW51,'Survival Probability'!$A$3:$F$98,6)/(1+Main!$B$5)^(OptimumBenefits!CW51-OptimumBenefits!$A51))*(VLOOKUP(CW51,'Survival Probability'!$A$3:$F$98,3)/VLOOKUP($A51,'Survival Probability'!$A$3:$F$98,3)))</f>
        <v>30.215624009147842</v>
      </c>
      <c r="DA51" s="228">
        <f t="shared" si="37"/>
        <v>0</v>
      </c>
      <c r="DB51" s="169">
        <f t="shared" si="132"/>
        <v>65</v>
      </c>
      <c r="DC51" s="395">
        <f>IF($B51&lt;=Main!$B$10,0,HLOOKUP(DB51,ReplacementRates!$V$3:$AZ$56,ReplacementRates!$A52-3,1)*IF(Main!$B$29=0,Main!$B$32*$B51,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D51" s="337">
        <f ca="1">DC51*IF($B51=Salary!$B51,Salary!$J51,"")</f>
        <v>339883.12751471129</v>
      </c>
      <c r="DE51" s="338">
        <f ca="1">IF($B51&lt;Main!$B$10,0,(VLOOKUP(DB51,'Survival Probability'!$A$3:$F$98,6)/(1+Main!$B$5)^(OptimumBenefits!DB51-OptimumBenefits!$A51))*(VLOOKUP(DB51,'Survival Probability'!$A$3:$F$98,3)/VLOOKUP($A51,'Survival Probability'!$A$3:$F$98,3)))</f>
        <v>27.728062794192716</v>
      </c>
      <c r="DF51" s="228">
        <f t="shared" si="39"/>
        <v>0</v>
      </c>
      <c r="DG51" s="169">
        <f t="shared" si="132"/>
        <v>66</v>
      </c>
      <c r="DH51" s="395">
        <f>IF($B51&lt;=Main!$B$10,0,HLOOKUP(DG51,ReplacementRates!$V$3:$AZ$56,ReplacementRates!$A52-3,1)*IF(Main!$B$29=0,Main!$B$32*$B51,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I51" s="337">
        <f ca="1">DH51*IF($B51=Salary!$B51,Salary!$J51,"")</f>
        <v>339883.12751471129</v>
      </c>
      <c r="DJ51" s="338">
        <f ca="1">IF($B51&lt;Main!$B$10,0,(VLOOKUP(DG51,'Survival Probability'!$A$3:$F$98,6)/(1+Main!$B$5)^(OptimumBenefits!DG51-OptimumBenefits!$A51))*(VLOOKUP(DG51,'Survival Probability'!$A$3:$F$98,3)/VLOOKUP($A51,'Survival Probability'!$A$3:$F$98,3)))</f>
        <v>25.414858442986596</v>
      </c>
      <c r="DK51" s="228">
        <f t="shared" si="41"/>
        <v>0</v>
      </c>
      <c r="DL51" s="169">
        <f t="shared" si="132"/>
        <v>67</v>
      </c>
      <c r="DM51" s="395">
        <f>IF($B51&lt;=Main!$B$10,0,HLOOKUP(DL51,ReplacementRates!$V$3:$AZ$56,ReplacementRates!$A52-3,1)*IF(Main!$B$29=0,Main!$B$32*$B51,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N51" s="337">
        <f ca="1">DM51*IF($B51=Salary!$B51,Salary!$J51,"")</f>
        <v>339883.12751471129</v>
      </c>
      <c r="DO51" s="338">
        <f ca="1">IF($B51&lt;Main!$B$10,0,(VLOOKUP(DL51,'Survival Probability'!$A$3:$F$98,6)/(1+Main!$B$5)^(OptimumBenefits!DL51-OptimumBenefits!$A51))*(VLOOKUP(DL51,'Survival Probability'!$A$3:$F$98,3)/VLOOKUP($A51,'Survival Probability'!$A$3:$F$98,3)))</f>
        <v>23.264546249373666</v>
      </c>
      <c r="DP51" s="228">
        <f t="shared" si="43"/>
        <v>0</v>
      </c>
      <c r="DQ51" s="169">
        <f t="shared" si="132"/>
        <v>68</v>
      </c>
      <c r="DR51" s="395">
        <f>IF($B51&lt;=Main!$B$10,0,HLOOKUP(DQ51,ReplacementRates!$V$3:$AZ$56,ReplacementRates!$A52-3,1)*IF(Main!$B$29=0,Main!$B$32*$B51,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S51" s="337">
        <f ca="1">DR51*IF($B51=Salary!$B51,Salary!$J51,"")</f>
        <v>339883.12751471129</v>
      </c>
      <c r="DT51" s="338">
        <f ca="1">IF($B51&lt;Main!$B$10,0,(VLOOKUP(DQ51,'Survival Probability'!$A$3:$F$98,6)/(1+Main!$B$5)^(OptimumBenefits!DQ51-OptimumBenefits!$A51))*(VLOOKUP(DQ51,'Survival Probability'!$A$3:$F$98,3)/VLOOKUP($A51,'Survival Probability'!$A$3:$F$98,3)))</f>
        <v>21.266475220445944</v>
      </c>
      <c r="DU51" s="228">
        <f t="shared" si="45"/>
        <v>0</v>
      </c>
      <c r="DV51" s="169">
        <f t="shared" si="132"/>
        <v>69</v>
      </c>
      <c r="DW51" s="395">
        <f>IF($B51&lt;=Main!$B$10,0,HLOOKUP(DV51,ReplacementRates!$V$3:$AZ$56,ReplacementRates!$A52-3,1)*IF(Main!$B$29=0,Main!$B$32*$B51,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X51" s="337">
        <f ca="1">DW51*IF($B51=Salary!$B51,Salary!$J51,"")</f>
        <v>339883.12751471129</v>
      </c>
      <c r="DY51" s="338">
        <f ca="1">IF($B51&lt;Main!$B$10,0,(VLOOKUP(DV51,'Survival Probability'!$A$3:$F$98,6)/(1+Main!$B$5)^(OptimumBenefits!DV51-OptimumBenefits!$A51))*(VLOOKUP(DV51,'Survival Probability'!$A$3:$F$98,3)/VLOOKUP($A51,'Survival Probability'!$A$3:$F$98,3)))</f>
        <v>19.410733552740847</v>
      </c>
      <c r="DZ51" s="228">
        <f t="shared" si="47"/>
        <v>0</v>
      </c>
      <c r="EA51" s="169">
        <f t="shared" si="132"/>
        <v>70</v>
      </c>
      <c r="EB51" s="395">
        <f>IF($B51&lt;=Main!$B$10,0,HLOOKUP(EA51,ReplacementRates!$V$3:$AZ$56,ReplacementRates!$A52-3,1)*IF(Main!$B$29=0,Main!$B$32*$B51,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C51" s="337">
        <f ca="1">EB51*IF($B51=Salary!$B51,Salary!$J51,"")</f>
        <v>339883.12751471129</v>
      </c>
      <c r="ED51" s="338">
        <f ca="1">IF($B51&lt;Main!$B$10,0,(VLOOKUP(EA51,'Survival Probability'!$A$3:$F$98,6)/(1+Main!$B$5)^(OptimumBenefits!EA51-OptimumBenefits!$A51))*(VLOOKUP(EA51,'Survival Probability'!$A$3:$F$98,3)/VLOOKUP($A51,'Survival Probability'!$A$3:$F$98,3)))</f>
        <v>17.688106355567353</v>
      </c>
      <c r="EE51" s="228">
        <f t="shared" si="49"/>
        <v>0</v>
      </c>
      <c r="EF51" s="169">
        <f t="shared" si="132"/>
        <v>71</v>
      </c>
      <c r="EG51" s="395">
        <f>IF($B51&lt;=Main!$B$10,0,HLOOKUP(EF51,ReplacementRates!$V$3:$AZ$56,ReplacementRates!$A52-3,1)*IF(Main!$B$29=0,Main!$B$32*$B51,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H51" s="337">
        <f ca="1">EG51*IF($B51=Salary!$B51,Salary!$J51,"")</f>
        <v>339883.12751471129</v>
      </c>
      <c r="EI51" s="338">
        <f ca="1">IF($B51&lt;Main!$B$10,0,(VLOOKUP(EF51,'Survival Probability'!$A$3:$F$98,6)/(1+Main!$B$5)^(OptimumBenefits!EF51-OptimumBenefits!$A51))*(VLOOKUP(EF51,'Survival Probability'!$A$3:$F$98,3)/VLOOKUP($A51,'Survival Probability'!$A$3:$F$98,3)))</f>
        <v>16.090032159779337</v>
      </c>
      <c r="EJ51" s="228">
        <f t="shared" si="51"/>
        <v>0</v>
      </c>
      <c r="EK51" s="169">
        <f t="shared" si="132"/>
        <v>72</v>
      </c>
      <c r="EL51" s="395">
        <f>IF($B51&lt;=Main!$B$10,0,HLOOKUP(EK51,ReplacementRates!$V$3:$AZ$56,ReplacementRates!$A52-3,1)*IF(Main!$B$29=0,Main!$B$32*$B51,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M51" s="337">
        <f ca="1">EL51*IF($B51=Salary!$B51,Salary!$J51,"")</f>
        <v>339883.12751471129</v>
      </c>
      <c r="EN51" s="338">
        <f ca="1">IF($B51&lt;Main!$B$10,0,(VLOOKUP(EK51,'Survival Probability'!$A$3:$F$98,6)/(1+Main!$B$5)^(OptimumBenefits!EK51-OptimumBenefits!$A51))*(VLOOKUP(EK51,'Survival Probability'!$A$3:$F$98,3)/VLOOKUP($A51,'Survival Probability'!$A$3:$F$98,3)))</f>
        <v>14.608535431451665</v>
      </c>
      <c r="EO51" s="228">
        <f t="shared" si="53"/>
        <v>0</v>
      </c>
      <c r="EP51" s="169">
        <f t="shared" ref="EP51:GI57" si="133">EP50</f>
        <v>73</v>
      </c>
      <c r="EQ51" s="395">
        <f>IF($B51&lt;=Main!$B$10,0,HLOOKUP(EP51,ReplacementRates!$V$3:$AZ$56,ReplacementRates!$A52-3,1)*IF(Main!$B$29=0,Main!$B$32*$B51,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R51" s="337">
        <f ca="1">EQ51*IF($B51=Salary!$B51,Salary!$J51,"")</f>
        <v>339883.12751471129</v>
      </c>
      <c r="ES51" s="338">
        <f ca="1">IF($B51&lt;Main!$B$10,0,(VLOOKUP(EP51,'Survival Probability'!$A$3:$F$98,6)/(1+Main!$B$5)^(OptimumBenefits!EP51-OptimumBenefits!$A51))*(VLOOKUP(EP51,'Survival Probability'!$A$3:$F$98,3)/VLOOKUP($A51,'Survival Probability'!$A$3:$F$98,3)))</f>
        <v>13.236213993843448</v>
      </c>
      <c r="ET51" s="228">
        <f t="shared" si="55"/>
        <v>0</v>
      </c>
      <c r="EU51" s="169">
        <f t="shared" si="133"/>
        <v>74</v>
      </c>
      <c r="EV51" s="395">
        <f>IF($B51&lt;=Main!$B$10,0,HLOOKUP(EU51,ReplacementRates!$V$3:$AZ$56,ReplacementRates!$A52-3,1)*IF(Main!$B$29=0,Main!$B$32*$B51,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W51" s="337">
        <f ca="1">EV51*IF($B51=Salary!$B51,Salary!$J51,"")</f>
        <v>339883.12751471129</v>
      </c>
      <c r="EX51" s="338">
        <f ca="1">IF($B51&lt;Main!$B$10,0,(VLOOKUP(EU51,'Survival Probability'!$A$3:$F$98,6)/(1+Main!$B$5)^(OptimumBenefits!EU51-OptimumBenefits!$A51))*(VLOOKUP(EU51,'Survival Probability'!$A$3:$F$98,3)/VLOOKUP($A51,'Survival Probability'!$A$3:$F$98,3)))</f>
        <v>11.966164086941907</v>
      </c>
      <c r="EY51" s="228">
        <f t="shared" si="57"/>
        <v>0</v>
      </c>
      <c r="EZ51" s="169">
        <f t="shared" si="133"/>
        <v>75</v>
      </c>
      <c r="FA51" s="395">
        <f>IF($B51&lt;=Main!$B$10,0,HLOOKUP(EZ51,ReplacementRates!$V$3:$AZ$56,ReplacementRates!$A52-3,1)*IF(Main!$B$29=0,Main!$B$32*$B51,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B51" s="337">
        <f ca="1">FA51*IF($B51=Salary!$B51,Salary!$J51,"")</f>
        <v>339883.12751471129</v>
      </c>
      <c r="FC51" s="338">
        <f ca="1">IF($B51&lt;Main!$B$10,0,(VLOOKUP(EZ51,'Survival Probability'!$A$3:$F$98,6)/(1+Main!$B$5)^(OptimumBenefits!EZ51-OptimumBenefits!$A51))*(VLOOKUP(EZ51,'Survival Probability'!$A$3:$F$98,3)/VLOOKUP($A51,'Survival Probability'!$A$3:$F$98,3)))</f>
        <v>10.791967754657129</v>
      </c>
      <c r="FD51" s="228">
        <f t="shared" si="59"/>
        <v>0</v>
      </c>
      <c r="FE51" s="169">
        <f t="shared" si="133"/>
        <v>76</v>
      </c>
      <c r="FF51" s="395">
        <f>IF($B51&lt;=Main!$B$10,0,HLOOKUP(FE51,ReplacementRates!$V$3:$AZ$56,ReplacementRates!$A52-3,1)*IF(Main!$B$29=0,Main!$B$32*$B51,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G51" s="337">
        <f ca="1">FF51*IF($B51=Salary!$B51,Salary!$J51,"")</f>
        <v>339883.12751471129</v>
      </c>
      <c r="FH51" s="338">
        <f ca="1">IF($B51&lt;Main!$B$10,0,(VLOOKUP(FE51,'Survival Probability'!$A$3:$F$98,6)/(1+Main!$B$5)^(OptimumBenefits!FE51-OptimumBenefits!$A51))*(VLOOKUP(FE51,'Survival Probability'!$A$3:$F$98,3)/VLOOKUP($A51,'Survival Probability'!$A$3:$F$98,3)))</f>
        <v>9.7076628805038609</v>
      </c>
      <c r="FI51" s="228">
        <f t="shared" ca="1" si="61"/>
        <v>3299470.8206841233</v>
      </c>
      <c r="FJ51" s="169">
        <f t="shared" si="133"/>
        <v>77</v>
      </c>
      <c r="FK51" s="395">
        <f>IF($B51&lt;=Main!$B$10,0,HLOOKUP(FJ51,ReplacementRates!$V$3:$AZ$56,ReplacementRates!$A52-3,1)*IF(Main!$B$29=0,Main!$B$32*$B51,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L51" s="337">
        <f ca="1">FK51*IF($B51=Salary!$B51,Salary!$J51,"")</f>
        <v>339883.12751471129</v>
      </c>
      <c r="FM51" s="338">
        <f ca="1">IF($B51&lt;Main!$B$10,0,(VLOOKUP(FJ51,'Survival Probability'!$A$3:$F$98,6)/(1+Main!$B$5)^(OptimumBenefits!FJ51-OptimumBenefits!$A51))*(VLOOKUP(FJ51,'Survival Probability'!$A$3:$F$98,3)/VLOOKUP($A51,'Survival Probability'!$A$3:$F$98,3)))</f>
        <v>8.7076628805038556</v>
      </c>
      <c r="FN51" s="228">
        <f t="shared" ca="1" si="63"/>
        <v>2959587.6931694103</v>
      </c>
      <c r="FO51" s="169">
        <f t="shared" si="133"/>
        <v>78</v>
      </c>
      <c r="FP51" s="395">
        <f>IF($B51&lt;=Main!$B$10,0,HLOOKUP(FO51,ReplacementRates!$V$3:$AZ$56,ReplacementRates!$A52-3,1)*IF(Main!$B$29=0,Main!$B$32*$B51,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Q51" s="337">
        <f ca="1">FP51*IF($B51=Salary!$B51,Salary!$J51,"")</f>
        <v>339883.12751471129</v>
      </c>
      <c r="FR51" s="338">
        <f ca="1">IF($B51&lt;Main!$B$10,0,(VLOOKUP(FO51,'Survival Probability'!$A$3:$F$98,6)/(1+Main!$B$5)^(OptimumBenefits!FO51-OptimumBenefits!$A51))*(VLOOKUP(FO51,'Survival Probability'!$A$3:$F$98,3)/VLOOKUP($A51,'Survival Probability'!$A$3:$F$98,3)))</f>
        <v>7.786759257019864</v>
      </c>
      <c r="FS51" s="228">
        <f t="shared" ca="1" si="65"/>
        <v>2646588.0894800411</v>
      </c>
      <c r="FT51" s="169">
        <f t="shared" si="133"/>
        <v>79</v>
      </c>
      <c r="FU51" s="395">
        <f>IF($B51&lt;=Main!$B$10,0,HLOOKUP(FT51,ReplacementRates!$V$3:$AZ$56,ReplacementRates!$A52-3,1)*IF(Main!$B$29=0,Main!$B$32*$B51,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V51" s="337">
        <f ca="1">FU51*IF($B51=Salary!$B51,Salary!$J51,"")</f>
        <v>339883.12751471129</v>
      </c>
      <c r="FW51" s="338">
        <f ca="1">IF($B51&lt;Main!$B$10,0,(VLOOKUP(FT51,'Survival Probability'!$A$3:$F$98,6)/(1+Main!$B$5)^(OptimumBenefits!FT51-OptimumBenefits!$A51))*(VLOOKUP(FT51,'Survival Probability'!$A$3:$F$98,3)/VLOOKUP($A51,'Survival Probability'!$A$3:$F$98,3)))</f>
        <v>6.9400970016965271</v>
      </c>
      <c r="FX51" s="228">
        <f t="shared" ca="1" si="67"/>
        <v>2358821.874192086</v>
      </c>
      <c r="FY51" s="169">
        <f t="shared" si="133"/>
        <v>80</v>
      </c>
      <c r="FZ51" s="395">
        <f>IF($B51&lt;=Main!$B$10,0,HLOOKUP(FY51,ReplacementRates!$V$3:$AZ$56,ReplacementRates!$A52-3,1)*IF(Main!$B$29=0,Main!$B$32*$B51,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A51" s="337">
        <f ca="1">FZ51*IF($B51=Salary!$B51,Salary!$J51,"")</f>
        <v>339883.12751471129</v>
      </c>
      <c r="GB51" s="338">
        <f ca="1">IF($B51&lt;Main!$B$10,0,(VLOOKUP(FY51,'Survival Probability'!$A$3:$F$98,6)/(1+Main!$B$5)^(OptimumBenefits!FY51-OptimumBenefits!$A51))*(VLOOKUP(FY51,'Survival Probability'!$A$3:$F$98,3)/VLOOKUP($A51,'Survival Probability'!$A$3:$F$98,3)))</f>
        <v>6.1631800994747268</v>
      </c>
      <c r="GC51" s="228">
        <f t="shared" ca="1" si="69"/>
        <v>2094760.9276458996</v>
      </c>
      <c r="GD51" s="169">
        <f t="shared" si="133"/>
        <v>81</v>
      </c>
      <c r="GE51" s="395">
        <f>IF($B51&lt;=Main!$B$10,0,HLOOKUP(GD51,ReplacementRates!$V$3:$AZ$56,ReplacementRates!$A52-3,1)*IF(Main!$B$29=0,Main!$B$32*$B51,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F51" s="337">
        <f ca="1">GE51*IF($B51=Salary!$B51,Salary!$J51,"")</f>
        <v>339883.12751471129</v>
      </c>
      <c r="GG51" s="338">
        <f ca="1">IF($B51&lt;Main!$B$10,0,(VLOOKUP(GD51,'Survival Probability'!$A$3:$F$98,6)/(1+Main!$B$5)^(OptimumBenefits!GD51-OptimumBenefits!$A51))*(VLOOKUP(GD51,'Survival Probability'!$A$3:$F$98,3)/VLOOKUP($A51,'Survival Probability'!$A$3:$F$98,3)))</f>
        <v>5.4517758171228516</v>
      </c>
      <c r="GH51" s="228">
        <f t="shared" ca="1" si="71"/>
        <v>1852966.6152327855</v>
      </c>
      <c r="GI51" s="169">
        <f t="shared" si="133"/>
        <v>82</v>
      </c>
      <c r="GJ51" s="395">
        <f>IF($B51&lt;=Main!$B$10,0,HLOOKUP(GI51,ReplacementRates!$V$3:$AZ$56,ReplacementRates!$A52-3,1)*IF(Main!$B$29=0,Main!$B$32*$B51,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K51" s="337">
        <f ca="1">GJ51*IF($B51=Salary!$B51,Salary!$J51,"")</f>
        <v>339883.12751471129</v>
      </c>
      <c r="GL51" s="338">
        <f ca="1">IF($B51&lt;Main!$B$10,0,(VLOOKUP(GI51,'Survival Probability'!$A$3:$F$98,6)/(1+Main!$B$5)^(OptimumBenefits!GI51-OptimumBenefits!$A51))*(VLOOKUP(GI51,'Survival Probability'!$A$3:$F$98,3)/VLOOKUP($A51,'Survival Probability'!$A$3:$F$98,3)))</f>
        <v>4.8019080882349412</v>
      </c>
      <c r="GM51" s="228">
        <f t="shared" ca="1" si="73"/>
        <v>1632087.53906748</v>
      </c>
      <c r="GN51" s="384"/>
      <c r="GO51" s="384"/>
      <c r="GP51" s="385"/>
      <c r="GQ51" s="386"/>
      <c r="GR51" s="387"/>
      <c r="GS51" s="384"/>
      <c r="GT51" s="384"/>
      <c r="GU51" s="385"/>
      <c r="GV51" s="386"/>
      <c r="GW51" s="387"/>
      <c r="GX51" s="384"/>
      <c r="GY51" s="384"/>
      <c r="GZ51" s="385"/>
      <c r="HA51" s="386"/>
      <c r="HB51" s="387"/>
      <c r="HC51" s="384"/>
      <c r="HD51" s="384"/>
      <c r="HE51" s="385"/>
      <c r="HF51" s="386"/>
      <c r="HG51" s="387"/>
      <c r="HH51" s="384"/>
      <c r="HI51" s="384"/>
      <c r="HJ51" s="385"/>
      <c r="HK51" s="386"/>
      <c r="HL51" s="387"/>
      <c r="HM51" s="384"/>
      <c r="HN51" s="384"/>
      <c r="HO51" s="385"/>
      <c r="HP51" s="386"/>
      <c r="HQ51" s="387"/>
      <c r="HR51" s="384"/>
      <c r="HS51" s="384"/>
      <c r="HT51" s="385"/>
      <c r="HU51" s="386"/>
      <c r="HV51" s="387"/>
      <c r="HW51" s="384"/>
      <c r="HX51" s="384"/>
      <c r="HY51" s="385"/>
      <c r="HZ51" s="386"/>
      <c r="IA51" s="387"/>
      <c r="IB51" s="384"/>
      <c r="IC51" s="384"/>
      <c r="ID51" s="385"/>
      <c r="IE51" s="386"/>
      <c r="IF51" s="387"/>
      <c r="IG51" s="384"/>
      <c r="IH51" s="384"/>
      <c r="II51" s="385"/>
      <c r="IJ51" s="386"/>
      <c r="IK51" s="387"/>
      <c r="IL51" s="384"/>
      <c r="IM51" s="384"/>
      <c r="IN51" s="385"/>
      <c r="IO51" s="386"/>
      <c r="IP51" s="387"/>
      <c r="IQ51" s="384"/>
      <c r="IR51" s="384"/>
      <c r="IS51" s="385"/>
      <c r="IT51" s="386"/>
      <c r="IU51" s="387"/>
      <c r="IV51" s="384"/>
      <c r="IW51" s="384"/>
      <c r="IX51" s="385"/>
      <c r="IY51" s="386"/>
      <c r="IZ51" s="387"/>
      <c r="JA51" s="384"/>
      <c r="JB51" s="384"/>
      <c r="JC51" s="385"/>
      <c r="JD51" s="386"/>
      <c r="JE51" s="387"/>
      <c r="JF51" s="384"/>
      <c r="JG51" s="384"/>
      <c r="JH51" s="385"/>
      <c r="JI51" s="386"/>
      <c r="JJ51" s="387"/>
      <c r="JK51" s="384"/>
      <c r="JL51" s="384"/>
      <c r="JM51" s="385"/>
      <c r="JN51" s="386"/>
      <c r="JO51" s="387"/>
      <c r="JP51" s="384"/>
      <c r="JQ51" s="384"/>
      <c r="JR51" s="385"/>
      <c r="JS51" s="386"/>
      <c r="JT51" s="387"/>
      <c r="JU51" s="384"/>
      <c r="JV51" s="384"/>
      <c r="JW51" s="385"/>
      <c r="JX51" s="386"/>
      <c r="JY51" s="387"/>
      <c r="JZ51" s="384"/>
      <c r="KA51" s="384"/>
      <c r="KB51" s="385"/>
      <c r="KC51" s="386"/>
      <c r="KD51" s="387"/>
      <c r="KE51" s="384"/>
      <c r="KF51" s="384"/>
      <c r="KG51" s="385"/>
      <c r="KH51" s="386"/>
      <c r="KI51" s="387"/>
    </row>
    <row r="52" spans="1:295">
      <c r="A52" s="172">
        <f t="shared" si="112"/>
        <v>77</v>
      </c>
      <c r="B52" s="172">
        <v>50</v>
      </c>
      <c r="C52" s="383">
        <f t="shared" ca="1" si="125"/>
        <v>77</v>
      </c>
      <c r="D52" s="425">
        <f t="shared" ca="1" si="115"/>
        <v>3394152.1379346238</v>
      </c>
      <c r="E52" s="217">
        <v>1897642.2617997858</v>
      </c>
      <c r="F52" s="169">
        <f t="shared" si="113"/>
        <v>45</v>
      </c>
      <c r="G52" s="395">
        <f>IF($B52&lt;=Main!$B$10,0,HLOOKUP(F52,ReplacementRates!$V$3:$AZ$56,ReplacementRates!$A53-3,1)*IF(Main!$B$29=0,Main!$B$32*$B52,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H52" s="337">
        <f ca="1">G52*IF($B52=Salary!$B52,Salary!$J52,"")</f>
        <v>0</v>
      </c>
      <c r="I52" s="338">
        <f ca="1">IF($B52&lt;Main!$B$10,0,(VLOOKUP(F52,'Survival Probability'!$A$3:$F$98,6)/(1+Main!$B$5)^(OptimumBenefits!F52-OptimumBenefits!$A52))*(VLOOKUP(F52,'Survival Probability'!$A$3:$F$98,3)/VLOOKUP($A52,'Survival Probability'!$A$3:$F$98,3)))</f>
        <v>144.43454238536259</v>
      </c>
      <c r="J52" s="228">
        <f t="shared" si="129"/>
        <v>0</v>
      </c>
      <c r="K52" s="169">
        <f t="shared" si="114"/>
        <v>46</v>
      </c>
      <c r="L52" s="395">
        <f>IF($B52&lt;=Main!$B$10,0,HLOOKUP(K52,ReplacementRates!$V$3:$AZ$56,ReplacementRates!$A53-3,1)*IF(Main!$B$29=0,Main!$B$32*$B52,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M52" s="337">
        <f ca="1">L52*IF($B52=Salary!$B52,Salary!$J52,"")</f>
        <v>0</v>
      </c>
      <c r="N52" s="338">
        <f ca="1">IF($B52&lt;Main!$B$10,0,(VLOOKUP(K52,'Survival Probability'!$A$3:$F$98,6)/(1+Main!$B$5)^(OptimumBenefits!K52-OptimumBenefits!$A52))*(VLOOKUP(K52,'Survival Probability'!$A$3:$F$98,3)/VLOOKUP($A52,'Survival Probability'!$A$3:$F$98,3)))</f>
        <v>134.24576369981398</v>
      </c>
      <c r="O52" s="228">
        <f t="shared" si="130"/>
        <v>0</v>
      </c>
      <c r="P52" s="169">
        <f t="shared" si="131"/>
        <v>47</v>
      </c>
      <c r="Q52" s="395">
        <f>IF($B52&lt;=Main!$B$10,0,HLOOKUP(P52,ReplacementRates!$V$3:$AZ$56,ReplacementRates!$A53-3,1)*IF(Main!$B$29=0,Main!$B$32*$B52,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R52" s="337">
        <f ca="1">Q52*IF($B52=Salary!$B52,Salary!$J52,"")</f>
        <v>0</v>
      </c>
      <c r="S52" s="338">
        <f ca="1">IF($B52&lt;Main!$B$10,0,(VLOOKUP(P52,'Survival Probability'!$A$3:$F$98,6)/(1+Main!$B$5)^(OptimumBenefits!P52-OptimumBenefits!$A52))*(VLOOKUP(P52,'Survival Probability'!$A$3:$F$98,3)/VLOOKUP($A52,'Survival Probability'!$A$3:$F$98,3)))</f>
        <v>124.72990783100585</v>
      </c>
      <c r="T52" s="228">
        <f t="shared" si="3"/>
        <v>0</v>
      </c>
      <c r="U52" s="169">
        <f t="shared" si="131"/>
        <v>48</v>
      </c>
      <c r="V52" s="395">
        <f>IF($B52&lt;=Main!$B$10,0,HLOOKUP(U52,ReplacementRates!$V$3:$AZ$56,ReplacementRates!$A53-3,1)*IF(Main!$B$29=0,Main!$B$32*$B52,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W52" s="337">
        <f ca="1">V52*IF($B52=Salary!$B52,Salary!$J52,"")</f>
        <v>0</v>
      </c>
      <c r="X52" s="338">
        <f ca="1">IF($B52&lt;Main!$B$10,0,(VLOOKUP(U52,'Survival Probability'!$A$3:$F$98,6)/(1+Main!$B$5)^(OptimumBenefits!U52-OptimumBenefits!$A52))*(VLOOKUP(U52,'Survival Probability'!$A$3:$F$98,3)/VLOOKUP($A52,'Survival Probability'!$A$3:$F$98,3)))</f>
        <v>115.84279647166717</v>
      </c>
      <c r="Y52" s="228">
        <f t="shared" si="5"/>
        <v>0</v>
      </c>
      <c r="Z52" s="169">
        <f t="shared" si="131"/>
        <v>49</v>
      </c>
      <c r="AA52" s="395">
        <f>IF($B52&lt;=Main!$B$10,0,HLOOKUP(Z52,ReplacementRates!$V$3:$AZ$56,ReplacementRates!$A53-3,1)*IF(Main!$B$29=0,Main!$B$32*$B52,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B52" s="337">
        <f ca="1">AA52*IF($B52=Salary!$B52,Salary!$J52,"")</f>
        <v>0</v>
      </c>
      <c r="AC52" s="338">
        <f ca="1">IF($B52&lt;Main!$B$10,0,(VLOOKUP(Z52,'Survival Probability'!$A$3:$F$98,6)/(1+Main!$B$5)^(OptimumBenefits!Z52-OptimumBenefits!$A52))*(VLOOKUP(Z52,'Survival Probability'!$A$3:$F$98,3)/VLOOKUP($A52,'Survival Probability'!$A$3:$F$98,3)))</f>
        <v>107.5431424560485</v>
      </c>
      <c r="AD52" s="228">
        <f t="shared" si="7"/>
        <v>0</v>
      </c>
      <c r="AE52" s="169">
        <f t="shared" si="131"/>
        <v>50</v>
      </c>
      <c r="AF52" s="395">
        <f>IF($B52&lt;=Main!$B$10,0,HLOOKUP(AE52,ReplacementRates!$V$3:$AZ$56,ReplacementRates!$A53-3,1)*IF(Main!$B$29=0,Main!$B$32*$B52,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G52" s="337">
        <f ca="1">AF52*IF($B52=Salary!$B52,Salary!$J52,"")</f>
        <v>0</v>
      </c>
      <c r="AH52" s="338">
        <f ca="1">IF($B52&lt;Main!$B$10,0,(VLOOKUP(AE52,'Survival Probability'!$A$3:$F$98,6)/(1+Main!$B$5)^(OptimumBenefits!AE52-OptimumBenefits!$A52))*(VLOOKUP(AE52,'Survival Probability'!$A$3:$F$98,3)/VLOOKUP($A52,'Survival Probability'!$A$3:$F$98,3)))</f>
        <v>99.792419229276888</v>
      </c>
      <c r="AI52" s="228">
        <f t="shared" si="9"/>
        <v>0</v>
      </c>
      <c r="AJ52" s="169">
        <f t="shared" si="131"/>
        <v>51</v>
      </c>
      <c r="AK52" s="395">
        <f>IF($B52&lt;=Main!$B$10,0,HLOOKUP(AJ52,ReplacementRates!$V$3:$AZ$56,ReplacementRates!$A53-3,1)*IF(Main!$B$29=0,Main!$B$32*$B52,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L52" s="337">
        <f ca="1">AK52*IF($B52=Salary!$B52,Salary!$J52,"")</f>
        <v>0</v>
      </c>
      <c r="AM52" s="338">
        <f ca="1">IF($B52&lt;Main!$B$10,0,(VLOOKUP(AJ52,'Survival Probability'!$A$3:$F$98,6)/(1+Main!$B$5)^(OptimumBenefits!AJ52-OptimumBenefits!$A52))*(VLOOKUP(AJ52,'Survival Probability'!$A$3:$F$98,3)/VLOOKUP($A52,'Survival Probability'!$A$3:$F$98,3)))</f>
        <v>92.55464427474476</v>
      </c>
      <c r="AN52" s="228">
        <f t="shared" si="11"/>
        <v>0</v>
      </c>
      <c r="AO52" s="169">
        <f t="shared" si="131"/>
        <v>52</v>
      </c>
      <c r="AP52" s="395">
        <f>IF($B52&lt;=Main!$B$10,0,HLOOKUP(AO52,ReplacementRates!$V$3:$AZ$56,ReplacementRates!$A53-3,1)*IF(Main!$B$29=0,Main!$B$32*$B52,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Q52" s="337">
        <f ca="1">AP52*IF($B52=Salary!$B52,Salary!$J52,"")</f>
        <v>0</v>
      </c>
      <c r="AR52" s="338">
        <f ca="1">IF($B52&lt;Main!$B$10,0,(VLOOKUP(AO52,'Survival Probability'!$A$3:$F$98,6)/(1+Main!$B$5)^(OptimumBenefits!AO52-OptimumBenefits!$A52))*(VLOOKUP(AO52,'Survival Probability'!$A$3:$F$98,3)/VLOOKUP($A52,'Survival Probability'!$A$3:$F$98,3)))</f>
        <v>85.800823759268965</v>
      </c>
      <c r="AS52" s="228">
        <f t="shared" si="13"/>
        <v>0</v>
      </c>
      <c r="AT52" s="169">
        <f t="shared" si="131"/>
        <v>53</v>
      </c>
      <c r="AU52" s="395">
        <f>IF($B52&lt;=Main!$B$10,0,HLOOKUP(AT52,ReplacementRates!$V$3:$AZ$56,ReplacementRates!$A53-3,1)*IF(Main!$B$29=0,Main!$B$32*$B52,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V52" s="337">
        <f ca="1">AU52*IF($B52=Salary!$B52,Salary!$J52,"")</f>
        <v>0</v>
      </c>
      <c r="AW52" s="338">
        <f ca="1">IF($B52&lt;Main!$B$10,0,(VLOOKUP(AT52,'Survival Probability'!$A$3:$F$98,6)/(1+Main!$B$5)^(OptimumBenefits!AT52-OptimumBenefits!$A52))*(VLOOKUP(AT52,'Survival Probability'!$A$3:$F$98,3)/VLOOKUP($A52,'Survival Probability'!$A$3:$F$98,3)))</f>
        <v>79.499192579426023</v>
      </c>
      <c r="AX52" s="228">
        <f t="shared" si="15"/>
        <v>0</v>
      </c>
      <c r="AY52" s="169">
        <f t="shared" si="131"/>
        <v>54</v>
      </c>
      <c r="AZ52" s="395">
        <f>IF($B52&lt;=Main!$B$10,0,HLOOKUP(AY52,ReplacementRates!$V$3:$AZ$56,ReplacementRates!$A53-3,1)*IF(Main!$B$29=0,Main!$B$32*$B52,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A52" s="337">
        <f ca="1">AZ52*IF($B52=Salary!$B52,Salary!$J52,"")</f>
        <v>0</v>
      </c>
      <c r="BB52" s="338">
        <f ca="1">IF($B52&lt;Main!$B$10,0,(VLOOKUP(AY52,'Survival Probability'!$A$3:$F$98,6)/(1+Main!$B$5)^(OptimumBenefits!AY52-OptimumBenefits!$A52))*(VLOOKUP(AY52,'Survival Probability'!$A$3:$F$98,3)/VLOOKUP($A52,'Survival Probability'!$A$3:$F$98,3)))</f>
        <v>73.62010326142736</v>
      </c>
      <c r="BC52" s="228">
        <f t="shared" si="17"/>
        <v>0</v>
      </c>
      <c r="BD52" s="169">
        <f t="shared" si="131"/>
        <v>55</v>
      </c>
      <c r="BE52" s="395">
        <f>IF($B52&lt;=Main!$B$10,0,HLOOKUP(BD52,ReplacementRates!$V$3:$AZ$56,ReplacementRates!$A53-3,1)*IF(Main!$B$29=0,Main!$B$32*$B52,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F52" s="337">
        <f ca="1">BE52*IF($B52=Salary!$B52,Salary!$J52,"")</f>
        <v>0</v>
      </c>
      <c r="BG52" s="338">
        <f ca="1">IF($B52&lt;Main!$B$10,0,(VLOOKUP(BD52,'Survival Probability'!$A$3:$F$98,6)/(1+Main!$B$5)^(OptimumBenefits!BD52-OptimumBenefits!$A52))*(VLOOKUP(BD52,'Survival Probability'!$A$3:$F$98,3)/VLOOKUP($A52,'Survival Probability'!$A$3:$F$98,3)))</f>
        <v>68.135874922422289</v>
      </c>
      <c r="BH52" s="228">
        <f t="shared" si="19"/>
        <v>0</v>
      </c>
      <c r="BI52" s="169">
        <f t="shared" si="131"/>
        <v>56</v>
      </c>
      <c r="BJ52" s="395">
        <f>IF($B52&lt;=Main!$B$10,0,HLOOKUP(BI52,ReplacementRates!$V$3:$AZ$56,ReplacementRates!$A53-3,1)*IF(Main!$B$29=0,Main!$B$32*$B52,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K52" s="337">
        <f ca="1">BJ52*IF($B52=Salary!$B52,Salary!$J52,"")</f>
        <v>0</v>
      </c>
      <c r="BL52" s="338">
        <f ca="1">IF($B52&lt;Main!$B$10,0,(VLOOKUP(BI52,'Survival Probability'!$A$3:$F$98,6)/(1+Main!$B$5)^(OptimumBenefits!BI52-OptimumBenefits!$A52))*(VLOOKUP(BI52,'Survival Probability'!$A$3:$F$98,3)/VLOOKUP($A52,'Survival Probability'!$A$3:$F$98,3)))</f>
        <v>63.020680621776016</v>
      </c>
      <c r="BM52" s="228">
        <f t="shared" si="21"/>
        <v>0</v>
      </c>
      <c r="BN52" s="169">
        <f t="shared" si="131"/>
        <v>57</v>
      </c>
      <c r="BO52" s="395">
        <f>IF($B52&lt;=Main!$B$10,0,HLOOKUP(BN52,ReplacementRates!$V$3:$AZ$56,ReplacementRates!$A53-3,1)*IF(Main!$B$29=0,Main!$B$32*$B52,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P52" s="337">
        <f ca="1">BO52*IF($B52=Salary!$B52,Salary!$J52,"")</f>
        <v>0</v>
      </c>
      <c r="BQ52" s="338">
        <f ca="1">IF($B52&lt;Main!$B$10,0,(VLOOKUP(BN52,'Survival Probability'!$A$3:$F$98,6)/(1+Main!$B$5)^(OptimumBenefits!BN52-OptimumBenefits!$A52))*(VLOOKUP(BN52,'Survival Probability'!$A$3:$F$98,3)/VLOOKUP($A52,'Survival Probability'!$A$3:$F$98,3)))</f>
        <v>58.250391411214288</v>
      </c>
      <c r="BR52" s="228">
        <f t="shared" si="23"/>
        <v>0</v>
      </c>
      <c r="BS52" s="169">
        <f t="shared" si="131"/>
        <v>58</v>
      </c>
      <c r="BT52" s="395">
        <f>IF($B52&lt;=Main!$B$10,0,HLOOKUP(BS52,ReplacementRates!$V$3:$AZ$56,ReplacementRates!$A53-3,1)*IF(Main!$B$29=0,Main!$B$32*$B52,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U52" s="337">
        <f ca="1">BT52*IF($B52=Salary!$B52,Salary!$J52,"")</f>
        <v>0</v>
      </c>
      <c r="BV52" s="338">
        <f ca="1">IF($B52&lt;Main!$B$10,0,(VLOOKUP(BS52,'Survival Probability'!$A$3:$F$98,6)/(1+Main!$B$5)^(OptimumBenefits!BS52-OptimumBenefits!$A52))*(VLOOKUP(BS52,'Survival Probability'!$A$3:$F$98,3)/VLOOKUP($A52,'Survival Probability'!$A$3:$F$98,3)))</f>
        <v>53.802467285648184</v>
      </c>
      <c r="BW52" s="228">
        <f t="shared" si="25"/>
        <v>0</v>
      </c>
      <c r="BX52" s="169">
        <f t="shared" si="131"/>
        <v>59</v>
      </c>
      <c r="BY52" s="395">
        <f>IF($B52&lt;=Main!$B$10,0,HLOOKUP(BX52,ReplacementRates!$V$3:$AZ$56,ReplacementRates!$A53-3,1)*IF(Main!$B$29=0,Main!$B$32*$B52,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Z52" s="337">
        <f ca="1">BY52*IF($B52=Salary!$B52,Salary!$J52,"")</f>
        <v>0</v>
      </c>
      <c r="CA52" s="338">
        <f ca="1">IF($B52&lt;Main!$B$10,0,(VLOOKUP(BX52,'Survival Probability'!$A$3:$F$98,6)/(1+Main!$B$5)^(OptimumBenefits!BX52-OptimumBenefits!$A52))*(VLOOKUP(BX52,'Survival Probability'!$A$3:$F$98,3)/VLOOKUP($A52,'Survival Probability'!$A$3:$F$98,3)))</f>
        <v>49.655823075447316</v>
      </c>
      <c r="CB52" s="228">
        <f t="shared" si="27"/>
        <v>0</v>
      </c>
      <c r="CC52" s="169">
        <f t="shared" si="132"/>
        <v>60</v>
      </c>
      <c r="CD52" s="395">
        <f>IF($B52&lt;=Main!$B$10,0,HLOOKUP(CC52,ReplacementRates!$V$3:$AZ$56,ReplacementRates!$A53-3,1)*IF(Main!$B$29=0,Main!$B$32*$B52,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E52" s="337">
        <f ca="1">CD52*IF($B52=Salary!$B52,Salary!$J52,"")</f>
        <v>358958.20099767979</v>
      </c>
      <c r="CF52" s="338">
        <f ca="1">IF($B52&lt;Main!$B$10,0,(VLOOKUP(CC52,'Survival Probability'!$A$3:$F$98,6)/(1+Main!$B$5)^(OptimumBenefits!CC52-OptimumBenefits!$A52))*(VLOOKUP(CC52,'Survival Probability'!$A$3:$F$98,3)/VLOOKUP($A52,'Survival Probability'!$A$3:$F$98,3)))</f>
        <v>45.790740613628962</v>
      </c>
      <c r="CG52" s="228">
        <f t="shared" si="29"/>
        <v>0</v>
      </c>
      <c r="CH52" s="169">
        <f t="shared" si="132"/>
        <v>61</v>
      </c>
      <c r="CI52" s="395">
        <f>IF($B52&lt;=Main!$B$10,0,HLOOKUP(CH52,ReplacementRates!$V$3:$AZ$56,ReplacementRates!$A53-3,1)*IF(Main!$B$29=0,Main!$B$32*$B52,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J52" s="337">
        <f ca="1">CI52*IF($B52=Salary!$B52,Salary!$J52,"")</f>
        <v>358958.20099767979</v>
      </c>
      <c r="CK52" s="338">
        <f ca="1">IF($B52&lt;Main!$B$10,0,(VLOOKUP(CH52,'Survival Probability'!$A$3:$F$98,6)/(1+Main!$B$5)^(OptimumBenefits!CH52-OptimumBenefits!$A52))*(VLOOKUP(CH52,'Survival Probability'!$A$3:$F$98,3)/VLOOKUP($A52,'Survival Probability'!$A$3:$F$98,3)))</f>
        <v>42.188816762363011</v>
      </c>
      <c r="CL52" s="228">
        <f t="shared" si="31"/>
        <v>0</v>
      </c>
      <c r="CM52" s="169">
        <f t="shared" si="132"/>
        <v>62</v>
      </c>
      <c r="CN52" s="395">
        <f>IF($B52&lt;=Main!$B$10,0,HLOOKUP(CM52,ReplacementRates!$V$3:$AZ$56,ReplacementRates!$A53-3,1)*IF(Main!$B$29=0,Main!$B$32*$B52,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O52" s="337">
        <f ca="1">CN52*IF($B52=Salary!$B52,Salary!$J52,"")</f>
        <v>358958.20099767979</v>
      </c>
      <c r="CP52" s="338">
        <f ca="1">IF($B52&lt;Main!$B$10,0,(VLOOKUP(CM52,'Survival Probability'!$A$3:$F$98,6)/(1+Main!$B$5)^(OptimumBenefits!CM52-OptimumBenefits!$A52))*(VLOOKUP(CM52,'Survival Probability'!$A$3:$F$98,3)/VLOOKUP($A52,'Survival Probability'!$A$3:$F$98,3)))</f>
        <v>38.835612410107963</v>
      </c>
      <c r="CQ52" s="228">
        <f t="shared" si="33"/>
        <v>0</v>
      </c>
      <c r="CR52" s="169">
        <f t="shared" si="132"/>
        <v>63</v>
      </c>
      <c r="CS52" s="395">
        <f>IF($B52&lt;=Main!$B$10,0,HLOOKUP(CR52,ReplacementRates!$V$3:$AZ$56,ReplacementRates!$A53-3,1)*IF(Main!$B$29=0,Main!$B$32*$B52,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T52" s="337">
        <f ca="1">CS52*IF($B52=Salary!$B52,Salary!$J52,"")</f>
        <v>358958.20099767979</v>
      </c>
      <c r="CU52" s="338">
        <f ca="1">IF($B52&lt;Main!$B$10,0,(VLOOKUP(CR52,'Survival Probability'!$A$3:$F$98,6)/(1+Main!$B$5)^(OptimumBenefits!CR52-OptimumBenefits!$A52))*(VLOOKUP(CR52,'Survival Probability'!$A$3:$F$98,3)/VLOOKUP($A52,'Survival Probability'!$A$3:$F$98,3)))</f>
        <v>35.714730399614183</v>
      </c>
      <c r="CV52" s="228">
        <f t="shared" si="35"/>
        <v>0</v>
      </c>
      <c r="CW52" s="169">
        <f t="shared" si="132"/>
        <v>64</v>
      </c>
      <c r="CX52" s="395">
        <f>IF($B52&lt;=Main!$B$10,0,HLOOKUP(CW52,ReplacementRates!$V$3:$AZ$56,ReplacementRates!$A53-3,1)*IF(Main!$B$29=0,Main!$B$32*$B52,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Y52" s="337">
        <f ca="1">CX52*IF($B52=Salary!$B52,Salary!$J52,"")</f>
        <v>358958.20099767979</v>
      </c>
      <c r="CZ52" s="338">
        <f ca="1">IF($B52&lt;Main!$B$10,0,(VLOOKUP(CW52,'Survival Probability'!$A$3:$F$98,6)/(1+Main!$B$5)^(OptimumBenefits!CW52-OptimumBenefits!$A52))*(VLOOKUP(CW52,'Survival Probability'!$A$3:$F$98,3)/VLOOKUP($A52,'Survival Probability'!$A$3:$F$98,3)))</f>
        <v>32.810842783781297</v>
      </c>
      <c r="DA52" s="228">
        <f t="shared" si="37"/>
        <v>0</v>
      </c>
      <c r="DB52" s="169">
        <f t="shared" si="132"/>
        <v>65</v>
      </c>
      <c r="DC52" s="395">
        <f>IF($B52&lt;=Main!$B$10,0,HLOOKUP(DB52,ReplacementRates!$V$3:$AZ$56,ReplacementRates!$A53-3,1)*IF(Main!$B$29=0,Main!$B$32*$B52,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D52" s="337">
        <f ca="1">DC52*IF($B52=Salary!$B52,Salary!$J52,"")</f>
        <v>358958.20099767979</v>
      </c>
      <c r="DE52" s="338">
        <f ca="1">IF($B52&lt;Main!$B$10,0,(VLOOKUP(DB52,'Survival Probability'!$A$3:$F$98,6)/(1+Main!$B$5)^(OptimumBenefits!DB52-OptimumBenefits!$A52))*(VLOOKUP(DB52,'Survival Probability'!$A$3:$F$98,3)/VLOOKUP($A52,'Survival Probability'!$A$3:$F$98,3)))</f>
        <v>30.109625032520746</v>
      </c>
      <c r="DF52" s="228">
        <f t="shared" si="39"/>
        <v>0</v>
      </c>
      <c r="DG52" s="169">
        <f t="shared" si="132"/>
        <v>66</v>
      </c>
      <c r="DH52" s="395">
        <f>IF($B52&lt;=Main!$B$10,0,HLOOKUP(DG52,ReplacementRates!$V$3:$AZ$56,ReplacementRates!$A53-3,1)*IF(Main!$B$29=0,Main!$B$32*$B52,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I52" s="337">
        <f ca="1">DH52*IF($B52=Salary!$B52,Salary!$J52,"")</f>
        <v>358958.20099767979</v>
      </c>
      <c r="DJ52" s="338">
        <f ca="1">IF($B52&lt;Main!$B$10,0,(VLOOKUP(DG52,'Survival Probability'!$A$3:$F$98,6)/(1+Main!$B$5)^(OptimumBenefits!DG52-OptimumBenefits!$A52))*(VLOOKUP(DG52,'Survival Probability'!$A$3:$F$98,3)/VLOOKUP($A52,'Survival Probability'!$A$3:$F$98,3)))</f>
        <v>27.597739649276495</v>
      </c>
      <c r="DK52" s="228">
        <f t="shared" si="41"/>
        <v>0</v>
      </c>
      <c r="DL52" s="169">
        <f t="shared" si="132"/>
        <v>67</v>
      </c>
      <c r="DM52" s="395">
        <f>IF($B52&lt;=Main!$B$10,0,HLOOKUP(DL52,ReplacementRates!$V$3:$AZ$56,ReplacementRates!$A53-3,1)*IF(Main!$B$29=0,Main!$B$32*$B52,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N52" s="337">
        <f ca="1">DM52*IF($B52=Salary!$B52,Salary!$J52,"")</f>
        <v>358958.20099767979</v>
      </c>
      <c r="DO52" s="338">
        <f ca="1">IF($B52&lt;Main!$B$10,0,(VLOOKUP(DL52,'Survival Probability'!$A$3:$F$98,6)/(1+Main!$B$5)^(OptimumBenefits!DL52-OptimumBenefits!$A52))*(VLOOKUP(DL52,'Survival Probability'!$A$3:$F$98,3)/VLOOKUP($A52,'Survival Probability'!$A$3:$F$98,3)))</f>
        <v>25.262737224725488</v>
      </c>
      <c r="DP52" s="228">
        <f t="shared" si="43"/>
        <v>0</v>
      </c>
      <c r="DQ52" s="169">
        <f t="shared" si="132"/>
        <v>68</v>
      </c>
      <c r="DR52" s="395">
        <f>IF($B52&lt;=Main!$B$10,0,HLOOKUP(DQ52,ReplacementRates!$V$3:$AZ$56,ReplacementRates!$A53-3,1)*IF(Main!$B$29=0,Main!$B$32*$B52,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S52" s="337">
        <f ca="1">DR52*IF($B52=Salary!$B52,Salary!$J52,"")</f>
        <v>358958.20099767979</v>
      </c>
      <c r="DT52" s="338">
        <f ca="1">IF($B52&lt;Main!$B$10,0,(VLOOKUP(DQ52,'Survival Probability'!$A$3:$F$98,6)/(1+Main!$B$5)^(OptimumBenefits!DQ52-OptimumBenefits!$A52))*(VLOOKUP(DQ52,'Survival Probability'!$A$3:$F$98,3)/VLOOKUP($A52,'Survival Probability'!$A$3:$F$98,3)))</f>
        <v>23.093051952591843</v>
      </c>
      <c r="DU52" s="228">
        <f t="shared" si="45"/>
        <v>0</v>
      </c>
      <c r="DV52" s="169">
        <f t="shared" si="132"/>
        <v>69</v>
      </c>
      <c r="DW52" s="395">
        <f>IF($B52&lt;=Main!$B$10,0,HLOOKUP(DV52,ReplacementRates!$V$3:$AZ$56,ReplacementRates!$A53-3,1)*IF(Main!$B$29=0,Main!$B$32*$B52,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X52" s="337">
        <f ca="1">DW52*IF($B52=Salary!$B52,Salary!$J52,"")</f>
        <v>358958.20099767979</v>
      </c>
      <c r="DY52" s="338">
        <f ca="1">IF($B52&lt;Main!$B$10,0,(VLOOKUP(DV52,'Survival Probability'!$A$3:$F$98,6)/(1+Main!$B$5)^(OptimumBenefits!DV52-OptimumBenefits!$A52))*(VLOOKUP(DV52,'Survival Probability'!$A$3:$F$98,3)/VLOOKUP($A52,'Survival Probability'!$A$3:$F$98,3)))</f>
        <v>21.07792070499789</v>
      </c>
      <c r="DZ52" s="228">
        <f t="shared" si="47"/>
        <v>0</v>
      </c>
      <c r="EA52" s="169">
        <f t="shared" si="132"/>
        <v>70</v>
      </c>
      <c r="EB52" s="395">
        <f>IF($B52&lt;=Main!$B$10,0,HLOOKUP(EA52,ReplacementRates!$V$3:$AZ$56,ReplacementRates!$A53-3,1)*IF(Main!$B$29=0,Main!$B$32*$B52,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C52" s="337">
        <f ca="1">EB52*IF($B52=Salary!$B52,Salary!$J52,"")</f>
        <v>358958.20099767979</v>
      </c>
      <c r="ED52" s="338">
        <f ca="1">IF($B52&lt;Main!$B$10,0,(VLOOKUP(EA52,'Survival Probability'!$A$3:$F$98,6)/(1+Main!$B$5)^(OptimumBenefits!EA52-OptimumBenefits!$A52))*(VLOOKUP(EA52,'Survival Probability'!$A$3:$F$98,3)/VLOOKUP($A52,'Survival Probability'!$A$3:$F$98,3)))</f>
        <v>19.207337124648411</v>
      </c>
      <c r="EE52" s="228">
        <f t="shared" si="49"/>
        <v>0</v>
      </c>
      <c r="EF52" s="169">
        <f t="shared" si="132"/>
        <v>71</v>
      </c>
      <c r="EG52" s="395">
        <f>IF($B52&lt;=Main!$B$10,0,HLOOKUP(EF52,ReplacementRates!$V$3:$AZ$56,ReplacementRates!$A53-3,1)*IF(Main!$B$29=0,Main!$B$32*$B52,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H52" s="337">
        <f ca="1">EG52*IF($B52=Salary!$B52,Salary!$J52,"")</f>
        <v>358958.20099767979</v>
      </c>
      <c r="EI52" s="338">
        <f ca="1">IF($B52&lt;Main!$B$10,0,(VLOOKUP(EF52,'Survival Probability'!$A$3:$F$98,6)/(1+Main!$B$5)^(OptimumBenefits!EF52-OptimumBenefits!$A52))*(VLOOKUP(EF52,'Survival Probability'!$A$3:$F$98,3)/VLOOKUP($A52,'Survival Probability'!$A$3:$F$98,3)))</f>
        <v>17.472004398144275</v>
      </c>
      <c r="EJ52" s="228">
        <f t="shared" si="51"/>
        <v>0</v>
      </c>
      <c r="EK52" s="169">
        <f t="shared" si="132"/>
        <v>72</v>
      </c>
      <c r="EL52" s="395">
        <f>IF($B52&lt;=Main!$B$10,0,HLOOKUP(EK52,ReplacementRates!$V$3:$AZ$56,ReplacementRates!$A53-3,1)*IF(Main!$B$29=0,Main!$B$32*$B52,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M52" s="337">
        <f ca="1">EL52*IF($B52=Salary!$B52,Salary!$J52,"")</f>
        <v>358958.20099767979</v>
      </c>
      <c r="EN52" s="338">
        <f ca="1">IF($B52&lt;Main!$B$10,0,(VLOOKUP(EK52,'Survival Probability'!$A$3:$F$98,6)/(1+Main!$B$5)^(OptimumBenefits!EK52-OptimumBenefits!$A52))*(VLOOKUP(EK52,'Survival Probability'!$A$3:$F$98,3)/VLOOKUP($A52,'Survival Probability'!$A$3:$F$98,3)))</f>
        <v>15.863261973260744</v>
      </c>
      <c r="EO52" s="228">
        <f t="shared" si="53"/>
        <v>0</v>
      </c>
      <c r="EP52" s="169">
        <f t="shared" si="133"/>
        <v>73</v>
      </c>
      <c r="EQ52" s="395">
        <f>IF($B52&lt;=Main!$B$10,0,HLOOKUP(EP52,ReplacementRates!$V$3:$AZ$56,ReplacementRates!$A53-3,1)*IF(Main!$B$29=0,Main!$B$32*$B52,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R52" s="337">
        <f ca="1">EQ52*IF($B52=Salary!$B52,Salary!$J52,"")</f>
        <v>358958.20099767979</v>
      </c>
      <c r="ES52" s="338">
        <f ca="1">IF($B52&lt;Main!$B$10,0,(VLOOKUP(EP52,'Survival Probability'!$A$3:$F$98,6)/(1+Main!$B$5)^(OptimumBenefits!EP52-OptimumBenefits!$A52))*(VLOOKUP(EP52,'Survival Probability'!$A$3:$F$98,3)/VLOOKUP($A52,'Survival Probability'!$A$3:$F$98,3)))</f>
        <v>14.373071900583641</v>
      </c>
      <c r="ET52" s="228">
        <f t="shared" si="55"/>
        <v>0</v>
      </c>
      <c r="EU52" s="169">
        <f t="shared" si="133"/>
        <v>74</v>
      </c>
      <c r="EV52" s="395">
        <f>IF($B52&lt;=Main!$B$10,0,HLOOKUP(EU52,ReplacementRates!$V$3:$AZ$56,ReplacementRates!$A53-3,1)*IF(Main!$B$29=0,Main!$B$32*$B52,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W52" s="337">
        <f ca="1">EV52*IF($B52=Salary!$B52,Salary!$J52,"")</f>
        <v>358958.20099767979</v>
      </c>
      <c r="EX52" s="338">
        <f ca="1">IF($B52&lt;Main!$B$10,0,(VLOOKUP(EU52,'Survival Probability'!$A$3:$F$98,6)/(1+Main!$B$5)^(OptimumBenefits!EU52-OptimumBenefits!$A52))*(VLOOKUP(EU52,'Survival Probability'!$A$3:$F$98,3)/VLOOKUP($A52,'Survival Probability'!$A$3:$F$98,3)))</f>
        <v>12.993937456420374</v>
      </c>
      <c r="EY52" s="228">
        <f t="shared" si="57"/>
        <v>0</v>
      </c>
      <c r="EZ52" s="169">
        <f t="shared" si="133"/>
        <v>75</v>
      </c>
      <c r="FA52" s="395">
        <f>IF($B52&lt;=Main!$B$10,0,HLOOKUP(EZ52,ReplacementRates!$V$3:$AZ$56,ReplacementRates!$A53-3,1)*IF(Main!$B$29=0,Main!$B$32*$B52,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B52" s="337">
        <f ca="1">FA52*IF($B52=Salary!$B52,Salary!$J52,"")</f>
        <v>358958.20099767979</v>
      </c>
      <c r="FC52" s="338">
        <f ca="1">IF($B52&lt;Main!$B$10,0,(VLOOKUP(EZ52,'Survival Probability'!$A$3:$F$98,6)/(1+Main!$B$5)^(OptimumBenefits!EZ52-OptimumBenefits!$A52))*(VLOOKUP(EZ52,'Survival Probability'!$A$3:$F$98,3)/VLOOKUP($A52,'Survival Probability'!$A$3:$F$98,3)))</f>
        <v>11.718889446681287</v>
      </c>
      <c r="FD52" s="228">
        <f t="shared" si="59"/>
        <v>0</v>
      </c>
      <c r="FE52" s="169">
        <f t="shared" si="133"/>
        <v>76</v>
      </c>
      <c r="FF52" s="395">
        <f>IF($B52&lt;=Main!$B$10,0,HLOOKUP(FE52,ReplacementRates!$V$3:$AZ$56,ReplacementRates!$A53-3,1)*IF(Main!$B$29=0,Main!$B$32*$B52,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G52" s="337">
        <f ca="1">FF52*IF($B52=Salary!$B52,Salary!$J52,"")</f>
        <v>358958.20099767979</v>
      </c>
      <c r="FH52" s="338">
        <f ca="1">IF($B52&lt;Main!$B$10,0,(VLOOKUP(FE52,'Survival Probability'!$A$3:$F$98,6)/(1+Main!$B$5)^(OptimumBenefits!FE52-OptimumBenefits!$A52))*(VLOOKUP(FE52,'Survival Probability'!$A$3:$F$98,3)/VLOOKUP($A52,'Survival Probability'!$A$3:$F$98,3)))</f>
        <v>10.541453668927376</v>
      </c>
      <c r="FI52" s="228">
        <f t="shared" si="61"/>
        <v>0</v>
      </c>
      <c r="FJ52" s="169">
        <f t="shared" si="133"/>
        <v>77</v>
      </c>
      <c r="FK52" s="395">
        <f>IF($B52&lt;=Main!$B$10,0,HLOOKUP(FJ52,ReplacementRates!$V$3:$AZ$56,ReplacementRates!$A53-3,1)*IF(Main!$B$29=0,Main!$B$32*$B52,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L52" s="337">
        <f ca="1">FK52*IF($B52=Salary!$B52,Salary!$J52,"")</f>
        <v>358958.20099767979</v>
      </c>
      <c r="FM52" s="338">
        <f ca="1">IF($B52&lt;Main!$B$10,0,(VLOOKUP(FJ52,'Survival Probability'!$A$3:$F$98,6)/(1+Main!$B$5)^(OptimumBenefits!FJ52-OptimumBenefits!$A52))*(VLOOKUP(FJ52,'Survival Probability'!$A$3:$F$98,3)/VLOOKUP($A52,'Survival Probability'!$A$3:$F$98,3)))</f>
        <v>9.4555637076991115</v>
      </c>
      <c r="FN52" s="228">
        <f t="shared" ca="1" si="63"/>
        <v>3394152.1379346238</v>
      </c>
      <c r="FO52" s="169">
        <f t="shared" si="133"/>
        <v>78</v>
      </c>
      <c r="FP52" s="395">
        <f>IF($B52&lt;=Main!$B$10,0,HLOOKUP(FO52,ReplacementRates!$V$3:$AZ$56,ReplacementRates!$A53-3,1)*IF(Main!$B$29=0,Main!$B$32*$B52,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Q52" s="337">
        <f ca="1">FP52*IF($B52=Salary!$B52,Salary!$J52,"")</f>
        <v>358958.20099767979</v>
      </c>
      <c r="FR52" s="338">
        <f ca="1">IF($B52&lt;Main!$B$10,0,(VLOOKUP(FO52,'Survival Probability'!$A$3:$F$98,6)/(1+Main!$B$5)^(OptimumBenefits!FO52-OptimumBenefits!$A52))*(VLOOKUP(FO52,'Survival Probability'!$A$3:$F$98,3)/VLOOKUP($A52,'Survival Probability'!$A$3:$F$98,3)))</f>
        <v>8.4555637076991133</v>
      </c>
      <c r="FS52" s="228">
        <f t="shared" ca="1" si="65"/>
        <v>3035193.9369369447</v>
      </c>
      <c r="FT52" s="169">
        <f t="shared" si="133"/>
        <v>79</v>
      </c>
      <c r="FU52" s="395">
        <f>IF($B52&lt;=Main!$B$10,0,HLOOKUP(FT52,ReplacementRates!$V$3:$AZ$56,ReplacementRates!$A53-3,1)*IF(Main!$B$29=0,Main!$B$32*$B52,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V52" s="337">
        <f ca="1">FU52*IF($B52=Salary!$B52,Salary!$J52,"")</f>
        <v>358958.20099767979</v>
      </c>
      <c r="FW52" s="338">
        <f ca="1">IF($B52&lt;Main!$B$10,0,(VLOOKUP(FT52,'Survival Probability'!$A$3:$F$98,6)/(1+Main!$B$5)^(OptimumBenefits!FT52-OptimumBenefits!$A52))*(VLOOKUP(FT52,'Survival Probability'!$A$3:$F$98,3)/VLOOKUP($A52,'Survival Probability'!$A$3:$F$98,3)))</f>
        <v>7.5361816640926218</v>
      </c>
      <c r="FX52" s="228">
        <f t="shared" ca="1" si="67"/>
        <v>2705174.2125343881</v>
      </c>
      <c r="FY52" s="169">
        <f t="shared" si="133"/>
        <v>80</v>
      </c>
      <c r="FZ52" s="395">
        <f>IF($B52&lt;=Main!$B$10,0,HLOOKUP(FY52,ReplacementRates!$V$3:$AZ$56,ReplacementRates!$A53-3,1)*IF(Main!$B$29=0,Main!$B$32*$B52,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A52" s="337">
        <f ca="1">FZ52*IF($B52=Salary!$B52,Salary!$J52,"")</f>
        <v>358958.20099767979</v>
      </c>
      <c r="GB52" s="338">
        <f ca="1">IF($B52&lt;Main!$B$10,0,(VLOOKUP(FY52,'Survival Probability'!$A$3:$F$98,6)/(1+Main!$B$5)^(OptimumBenefits!FY52-OptimumBenefits!$A52))*(VLOOKUP(FY52,'Survival Probability'!$A$3:$F$98,3)/VLOOKUP($A52,'Survival Probability'!$A$3:$F$98,3)))</f>
        <v>6.6925353992614074</v>
      </c>
      <c r="GC52" s="228">
        <f t="shared" ca="1" si="69"/>
        <v>2402340.4670321634</v>
      </c>
      <c r="GD52" s="169">
        <f t="shared" si="133"/>
        <v>81</v>
      </c>
      <c r="GE52" s="395">
        <f>IF($B52&lt;=Main!$B$10,0,HLOOKUP(GD52,ReplacementRates!$V$3:$AZ$56,ReplacementRates!$A53-3,1)*IF(Main!$B$29=0,Main!$B$32*$B52,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F52" s="337">
        <f ca="1">GE52*IF($B52=Salary!$B52,Salary!$J52,"")</f>
        <v>358958.20099767979</v>
      </c>
      <c r="GG52" s="338">
        <f ca="1">IF($B52&lt;Main!$B$10,0,(VLOOKUP(GD52,'Survival Probability'!$A$3:$F$98,6)/(1+Main!$B$5)^(OptimumBenefits!GD52-OptimumBenefits!$A52))*(VLOOKUP(GD52,'Survival Probability'!$A$3:$F$98,3)/VLOOKUP($A52,'Survival Probability'!$A$3:$F$98,3)))</f>
        <v>5.9200286306807115</v>
      </c>
      <c r="GH52" s="228">
        <f t="shared" ca="1" si="71"/>
        <v>2125042.827123906</v>
      </c>
      <c r="GI52" s="169">
        <f t="shared" si="133"/>
        <v>82</v>
      </c>
      <c r="GJ52" s="395">
        <f>IF($B52&lt;=Main!$B$10,0,HLOOKUP(GI52,ReplacementRates!$V$3:$AZ$56,ReplacementRates!$A53-3,1)*IF(Main!$B$29=0,Main!$B$32*$B52,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K52" s="337">
        <f ca="1">GJ52*IF($B52=Salary!$B52,Salary!$J52,"")</f>
        <v>358958.20099767979</v>
      </c>
      <c r="GL52" s="338">
        <f ca="1">IF($B52&lt;Main!$B$10,0,(VLOOKUP(GI52,'Survival Probability'!$A$3:$F$98,6)/(1+Main!$B$5)^(OptimumBenefits!GI52-OptimumBenefits!$A52))*(VLOOKUP(GI52,'Survival Probability'!$A$3:$F$98,3)/VLOOKUP($A52,'Survival Probability'!$A$3:$F$98,3)))</f>
        <v>5.2143437877551193</v>
      </c>
      <c r="GM52" s="228">
        <f t="shared" ca="1" si="73"/>
        <v>1871731.465436005</v>
      </c>
      <c r="GN52" s="384"/>
      <c r="GO52" s="384"/>
      <c r="GP52" s="385"/>
      <c r="GQ52" s="386"/>
      <c r="GR52" s="387"/>
      <c r="GS52" s="384"/>
      <c r="GT52" s="384"/>
      <c r="GU52" s="385"/>
      <c r="GV52" s="386"/>
      <c r="GW52" s="387"/>
      <c r="GX52" s="384"/>
      <c r="GY52" s="384"/>
      <c r="GZ52" s="385"/>
      <c r="HA52" s="386"/>
      <c r="HB52" s="387"/>
      <c r="HC52" s="384"/>
      <c r="HD52" s="384"/>
      <c r="HE52" s="385"/>
      <c r="HF52" s="386"/>
      <c r="HG52" s="387"/>
      <c r="HH52" s="384"/>
      <c r="HI52" s="384"/>
      <c r="HJ52" s="385"/>
      <c r="HK52" s="386"/>
      <c r="HL52" s="387"/>
      <c r="HM52" s="384"/>
      <c r="HN52" s="384"/>
      <c r="HO52" s="385"/>
      <c r="HP52" s="386"/>
      <c r="HQ52" s="387"/>
      <c r="HR52" s="384"/>
      <c r="HS52" s="384"/>
      <c r="HT52" s="385"/>
      <c r="HU52" s="386"/>
      <c r="HV52" s="387"/>
      <c r="HW52" s="384"/>
      <c r="HX52" s="384"/>
      <c r="HY52" s="385"/>
      <c r="HZ52" s="386"/>
      <c r="IA52" s="387"/>
      <c r="IB52" s="384"/>
      <c r="IC52" s="384"/>
      <c r="ID52" s="385"/>
      <c r="IE52" s="386"/>
      <c r="IF52" s="387"/>
      <c r="IG52" s="384"/>
      <c r="IH52" s="384"/>
      <c r="II52" s="385"/>
      <c r="IJ52" s="386"/>
      <c r="IK52" s="387"/>
      <c r="IL52" s="384"/>
      <c r="IM52" s="384"/>
      <c r="IN52" s="385"/>
      <c r="IO52" s="386"/>
      <c r="IP52" s="387"/>
      <c r="IQ52" s="384"/>
      <c r="IR52" s="384"/>
      <c r="IS52" s="385"/>
      <c r="IT52" s="386"/>
      <c r="IU52" s="387"/>
      <c r="IV52" s="384"/>
      <c r="IW52" s="384"/>
      <c r="IX52" s="385"/>
      <c r="IY52" s="386"/>
      <c r="IZ52" s="387"/>
      <c r="JA52" s="384"/>
      <c r="JB52" s="384"/>
      <c r="JC52" s="385"/>
      <c r="JD52" s="386"/>
      <c r="JE52" s="387"/>
      <c r="JF52" s="384"/>
      <c r="JG52" s="384"/>
      <c r="JH52" s="385"/>
      <c r="JI52" s="386"/>
      <c r="JJ52" s="387"/>
      <c r="JK52" s="384"/>
      <c r="JL52" s="384"/>
      <c r="JM52" s="385"/>
      <c r="JN52" s="386"/>
      <c r="JO52" s="387"/>
      <c r="JP52" s="384"/>
      <c r="JQ52" s="384"/>
      <c r="JR52" s="385"/>
      <c r="JS52" s="386"/>
      <c r="JT52" s="387"/>
      <c r="JU52" s="384"/>
      <c r="JV52" s="384"/>
      <c r="JW52" s="385"/>
      <c r="JX52" s="386"/>
      <c r="JY52" s="387"/>
      <c r="JZ52" s="384"/>
      <c r="KA52" s="384"/>
      <c r="KB52" s="385"/>
      <c r="KC52" s="386"/>
      <c r="KD52" s="387"/>
      <c r="KE52" s="384"/>
      <c r="KF52" s="384"/>
      <c r="KG52" s="385"/>
      <c r="KH52" s="386"/>
      <c r="KI52" s="387"/>
    </row>
    <row r="53" spans="1:295">
      <c r="A53" s="172">
        <f t="shared" si="112"/>
        <v>78</v>
      </c>
      <c r="B53" s="172">
        <v>51</v>
      </c>
      <c r="C53" s="383">
        <f t="shared" ca="1" si="125"/>
        <v>78</v>
      </c>
      <c r="D53" s="425">
        <f t="shared" ca="1" si="115"/>
        <v>3485226.040150729</v>
      </c>
      <c r="E53" s="217">
        <v>1940348.4293819633</v>
      </c>
      <c r="F53" s="169">
        <f t="shared" si="113"/>
        <v>45</v>
      </c>
      <c r="G53" s="395">
        <f>IF($B53&lt;=Main!$B$10,0,HLOOKUP(F53,ReplacementRates!$V$3:$AZ$56,ReplacementRates!$A54-3,1)*IF(Main!$B$29=0,Main!$B$32*$B53,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H53" s="337">
        <f ca="1">G53*IF($B53=Salary!$B53,Salary!$J53,"")</f>
        <v>0</v>
      </c>
      <c r="I53" s="338">
        <f ca="1">IF($B53&lt;Main!$B$10,0,(VLOOKUP(F53,'Survival Probability'!$A$3:$F$98,6)/(1+Main!$B$5)^(OptimumBenefits!F53-OptimumBenefits!$A53))*(VLOOKUP(F53,'Survival Probability'!$A$3:$F$98,3)/VLOOKUP($A53,'Survival Probability'!$A$3:$F$98,3)))</f>
        <v>157.09959030609789</v>
      </c>
      <c r="J53" s="228">
        <f t="shared" si="129"/>
        <v>0</v>
      </c>
      <c r="K53" s="169">
        <f t="shared" si="114"/>
        <v>46</v>
      </c>
      <c r="L53" s="395">
        <f>IF($B53&lt;=Main!$B$10,0,HLOOKUP(K53,ReplacementRates!$V$3:$AZ$56,ReplacementRates!$A54-3,1)*IF(Main!$B$29=0,Main!$B$32*$B53,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M53" s="337">
        <f ca="1">L53*IF($B53=Salary!$B53,Salary!$J53,"")</f>
        <v>0</v>
      </c>
      <c r="N53" s="338">
        <f ca="1">IF($B53&lt;Main!$B$10,0,(VLOOKUP(K53,'Survival Probability'!$A$3:$F$98,6)/(1+Main!$B$5)^(OptimumBenefits!K53-OptimumBenefits!$A53))*(VLOOKUP(K53,'Survival Probability'!$A$3:$F$98,3)/VLOOKUP($A53,'Survival Probability'!$A$3:$F$98,3)))</f>
        <v>146.01738704097781</v>
      </c>
      <c r="O53" s="228">
        <f t="shared" si="130"/>
        <v>0</v>
      </c>
      <c r="P53" s="169">
        <f t="shared" si="131"/>
        <v>47</v>
      </c>
      <c r="Q53" s="395">
        <f>IF($B53&lt;=Main!$B$10,0,HLOOKUP(P53,ReplacementRates!$V$3:$AZ$56,ReplacementRates!$A54-3,1)*IF(Main!$B$29=0,Main!$B$32*$B53,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R53" s="337">
        <f ca="1">Q53*IF($B53=Salary!$B53,Salary!$J53,"")</f>
        <v>0</v>
      </c>
      <c r="S53" s="338">
        <f ca="1">IF($B53&lt;Main!$B$10,0,(VLOOKUP(P53,'Survival Probability'!$A$3:$F$98,6)/(1+Main!$B$5)^(OptimumBenefits!P53-OptimumBenefits!$A53))*(VLOOKUP(P53,'Survival Probability'!$A$3:$F$98,3)/VLOOKUP($A53,'Survival Probability'!$A$3:$F$98,3)))</f>
        <v>135.66711325111791</v>
      </c>
      <c r="T53" s="228">
        <f t="shared" si="3"/>
        <v>0</v>
      </c>
      <c r="U53" s="169">
        <f t="shared" si="131"/>
        <v>48</v>
      </c>
      <c r="V53" s="395">
        <f>IF($B53&lt;=Main!$B$10,0,HLOOKUP(U53,ReplacementRates!$V$3:$AZ$56,ReplacementRates!$A54-3,1)*IF(Main!$B$29=0,Main!$B$32*$B53,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W53" s="337">
        <f ca="1">V53*IF($B53=Salary!$B53,Salary!$J53,"")</f>
        <v>0</v>
      </c>
      <c r="X53" s="338">
        <f ca="1">IF($B53&lt;Main!$B$10,0,(VLOOKUP(U53,'Survival Probability'!$A$3:$F$98,6)/(1+Main!$B$5)^(OptimumBenefits!U53-OptimumBenefits!$A53))*(VLOOKUP(U53,'Survival Probability'!$A$3:$F$98,3)/VLOOKUP($A53,'Survival Probability'!$A$3:$F$98,3)))</f>
        <v>126.00071676106144</v>
      </c>
      <c r="Y53" s="228">
        <f t="shared" si="5"/>
        <v>0</v>
      </c>
      <c r="Z53" s="169">
        <f t="shared" si="131"/>
        <v>49</v>
      </c>
      <c r="AA53" s="395">
        <f>IF($B53&lt;=Main!$B$10,0,HLOOKUP(Z53,ReplacementRates!$V$3:$AZ$56,ReplacementRates!$A54-3,1)*IF(Main!$B$29=0,Main!$B$32*$B53,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B53" s="337">
        <f ca="1">AA53*IF($B53=Salary!$B53,Salary!$J53,"")</f>
        <v>0</v>
      </c>
      <c r="AC53" s="338">
        <f ca="1">IF($B53&lt;Main!$B$10,0,(VLOOKUP(Z53,'Survival Probability'!$A$3:$F$98,6)/(1+Main!$B$5)^(OptimumBenefits!Z53-OptimumBenefits!$A53))*(VLOOKUP(Z53,'Survival Probability'!$A$3:$F$98,3)/VLOOKUP($A53,'Survival Probability'!$A$3:$F$98,3)))</f>
        <v>116.97329005272445</v>
      </c>
      <c r="AD53" s="228">
        <f t="shared" si="7"/>
        <v>0</v>
      </c>
      <c r="AE53" s="169">
        <f t="shared" si="131"/>
        <v>50</v>
      </c>
      <c r="AF53" s="395">
        <f>IF($B53&lt;=Main!$B$10,0,HLOOKUP(AE53,ReplacementRates!$V$3:$AZ$56,ReplacementRates!$A54-3,1)*IF(Main!$B$29=0,Main!$B$32*$B53,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G53" s="337">
        <f ca="1">AF53*IF($B53=Salary!$B53,Salary!$J53,"")</f>
        <v>0</v>
      </c>
      <c r="AH53" s="338">
        <f ca="1">IF($B53&lt;Main!$B$10,0,(VLOOKUP(AE53,'Survival Probability'!$A$3:$F$98,6)/(1+Main!$B$5)^(OptimumBenefits!AE53-OptimumBenefits!$A53))*(VLOOKUP(AE53,'Survival Probability'!$A$3:$F$98,3)/VLOOKUP($A53,'Survival Probability'!$A$3:$F$98,3)))</f>
        <v>108.54292828889491</v>
      </c>
      <c r="AI53" s="228">
        <f t="shared" si="9"/>
        <v>0</v>
      </c>
      <c r="AJ53" s="169">
        <f t="shared" si="131"/>
        <v>51</v>
      </c>
      <c r="AK53" s="395">
        <f>IF($B53&lt;=Main!$B$10,0,HLOOKUP(AJ53,ReplacementRates!$V$3:$AZ$56,ReplacementRates!$A54-3,1)*IF(Main!$B$29=0,Main!$B$32*$B53,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L53" s="337">
        <f ca="1">AK53*IF($B53=Salary!$B53,Salary!$J53,"")</f>
        <v>0</v>
      </c>
      <c r="AM53" s="338">
        <f ca="1">IF($B53&lt;Main!$B$10,0,(VLOOKUP(AJ53,'Survival Probability'!$A$3:$F$98,6)/(1+Main!$B$5)^(OptimumBenefits!AJ53-OptimumBenefits!$A53))*(VLOOKUP(AJ53,'Survival Probability'!$A$3:$F$98,3)/VLOOKUP($A53,'Survival Probability'!$A$3:$F$98,3)))</f>
        <v>100.67049374999499</v>
      </c>
      <c r="AN53" s="228">
        <f t="shared" si="11"/>
        <v>0</v>
      </c>
      <c r="AO53" s="169">
        <f t="shared" si="131"/>
        <v>52</v>
      </c>
      <c r="AP53" s="395">
        <f>IF($B53&lt;=Main!$B$10,0,HLOOKUP(AO53,ReplacementRates!$V$3:$AZ$56,ReplacementRates!$A54-3,1)*IF(Main!$B$29=0,Main!$B$32*$B53,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Q53" s="337">
        <f ca="1">AP53*IF($B53=Salary!$B53,Salary!$J53,"")</f>
        <v>0</v>
      </c>
      <c r="AR53" s="338">
        <f ca="1">IF($B53&lt;Main!$B$10,0,(VLOOKUP(AO53,'Survival Probability'!$A$3:$F$98,6)/(1+Main!$B$5)^(OptimumBenefits!AO53-OptimumBenefits!$A53))*(VLOOKUP(AO53,'Survival Probability'!$A$3:$F$98,3)/VLOOKUP($A53,'Survival Probability'!$A$3:$F$98,3)))</f>
        <v>93.324450217338665</v>
      </c>
      <c r="AS53" s="228">
        <f t="shared" si="13"/>
        <v>0</v>
      </c>
      <c r="AT53" s="169">
        <f t="shared" si="131"/>
        <v>53</v>
      </c>
      <c r="AU53" s="395">
        <f>IF($B53&lt;=Main!$B$10,0,HLOOKUP(AT53,ReplacementRates!$V$3:$AZ$56,ReplacementRates!$A54-3,1)*IF(Main!$B$29=0,Main!$B$32*$B53,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V53" s="337">
        <f ca="1">AU53*IF($B53=Salary!$B53,Salary!$J53,"")</f>
        <v>0</v>
      </c>
      <c r="AW53" s="338">
        <f ca="1">IF($B53&lt;Main!$B$10,0,(VLOOKUP(AT53,'Survival Probability'!$A$3:$F$98,6)/(1+Main!$B$5)^(OptimumBenefits!AT53-OptimumBenefits!$A53))*(VLOOKUP(AT53,'Survival Probability'!$A$3:$F$98,3)/VLOOKUP($A53,'Survival Probability'!$A$3:$F$98,3)))</f>
        <v>86.470247197315217</v>
      </c>
      <c r="AX53" s="228">
        <f t="shared" si="15"/>
        <v>0</v>
      </c>
      <c r="AY53" s="169">
        <f t="shared" si="131"/>
        <v>54</v>
      </c>
      <c r="AZ53" s="395">
        <f>IF($B53&lt;=Main!$B$10,0,HLOOKUP(AY53,ReplacementRates!$V$3:$AZ$56,ReplacementRates!$A54-3,1)*IF(Main!$B$29=0,Main!$B$32*$B53,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A53" s="337">
        <f ca="1">AZ53*IF($B53=Salary!$B53,Salary!$J53,"")</f>
        <v>0</v>
      </c>
      <c r="BB53" s="338">
        <f ca="1">IF($B53&lt;Main!$B$10,0,(VLOOKUP(AY53,'Survival Probability'!$A$3:$F$98,6)/(1+Main!$B$5)^(OptimumBenefits!AY53-OptimumBenefits!$A53))*(VLOOKUP(AY53,'Survival Probability'!$A$3:$F$98,3)/VLOOKUP($A53,'Survival Probability'!$A$3:$F$98,3)))</f>
        <v>80.075637514776105</v>
      </c>
      <c r="BC53" s="228">
        <f t="shared" si="17"/>
        <v>0</v>
      </c>
      <c r="BD53" s="169">
        <f t="shared" si="131"/>
        <v>55</v>
      </c>
      <c r="BE53" s="395">
        <f>IF($B53&lt;=Main!$B$10,0,HLOOKUP(BD53,ReplacementRates!$V$3:$AZ$56,ReplacementRates!$A54-3,1)*IF(Main!$B$29=0,Main!$B$32*$B53,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F53" s="337">
        <f ca="1">BE53*IF($B53=Salary!$B53,Salary!$J53,"")</f>
        <v>0</v>
      </c>
      <c r="BG53" s="338">
        <f ca="1">IF($B53&lt;Main!$B$10,0,(VLOOKUP(BD53,'Survival Probability'!$A$3:$F$98,6)/(1+Main!$B$5)^(OptimumBenefits!BD53-OptimumBenefits!$A53))*(VLOOKUP(BD53,'Survival Probability'!$A$3:$F$98,3)/VLOOKUP($A53,'Survival Probability'!$A$3:$F$98,3)))</f>
        <v>74.110513030190887</v>
      </c>
      <c r="BH53" s="228">
        <f t="shared" si="19"/>
        <v>0</v>
      </c>
      <c r="BI53" s="169">
        <f t="shared" si="131"/>
        <v>56</v>
      </c>
      <c r="BJ53" s="395">
        <f>IF($B53&lt;=Main!$B$10,0,HLOOKUP(BI53,ReplacementRates!$V$3:$AZ$56,ReplacementRates!$A54-3,1)*IF(Main!$B$29=0,Main!$B$32*$B53,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K53" s="337">
        <f ca="1">BJ53*IF($B53=Salary!$B53,Salary!$J53,"")</f>
        <v>0</v>
      </c>
      <c r="BL53" s="338">
        <f ca="1">IF($B53&lt;Main!$B$10,0,(VLOOKUP(BI53,'Survival Probability'!$A$3:$F$98,6)/(1+Main!$B$5)^(OptimumBenefits!BI53-OptimumBenefits!$A53))*(VLOOKUP(BI53,'Survival Probability'!$A$3:$F$98,3)/VLOOKUP($A53,'Survival Probability'!$A$3:$F$98,3)))</f>
        <v>68.546782113084063</v>
      </c>
      <c r="BM53" s="228">
        <f t="shared" si="21"/>
        <v>0</v>
      </c>
      <c r="BN53" s="169">
        <f t="shared" si="131"/>
        <v>57</v>
      </c>
      <c r="BO53" s="395">
        <f>IF($B53&lt;=Main!$B$10,0,HLOOKUP(BN53,ReplacementRates!$V$3:$AZ$56,ReplacementRates!$A54-3,1)*IF(Main!$B$29=0,Main!$B$32*$B53,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P53" s="337">
        <f ca="1">BO53*IF($B53=Salary!$B53,Salary!$J53,"")</f>
        <v>0</v>
      </c>
      <c r="BQ53" s="338">
        <f ca="1">IF($B53&lt;Main!$B$10,0,(VLOOKUP(BN53,'Survival Probability'!$A$3:$F$98,6)/(1+Main!$B$5)^(OptimumBenefits!BN53-OptimumBenefits!$A53))*(VLOOKUP(BN53,'Survival Probability'!$A$3:$F$98,3)/VLOOKUP($A53,'Survival Probability'!$A$3:$F$98,3)))</f>
        <v>63.358200017387318</v>
      </c>
      <c r="BR53" s="228">
        <f t="shared" si="23"/>
        <v>0</v>
      </c>
      <c r="BS53" s="169">
        <f t="shared" si="131"/>
        <v>58</v>
      </c>
      <c r="BT53" s="395">
        <f>IF($B53&lt;=Main!$B$10,0,HLOOKUP(BS53,ReplacementRates!$V$3:$AZ$56,ReplacementRates!$A54-3,1)*IF(Main!$B$29=0,Main!$B$32*$B53,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U53" s="337">
        <f ca="1">BT53*IF($B53=Salary!$B53,Salary!$J53,"")</f>
        <v>0</v>
      </c>
      <c r="BV53" s="338">
        <f ca="1">IF($B53&lt;Main!$B$10,0,(VLOOKUP(BS53,'Survival Probability'!$A$3:$F$98,6)/(1+Main!$B$5)^(OptimumBenefits!BS53-OptimumBenefits!$A53))*(VLOOKUP(BS53,'Survival Probability'!$A$3:$F$98,3)/VLOOKUP($A53,'Survival Probability'!$A$3:$F$98,3)))</f>
        <v>58.52025027005692</v>
      </c>
      <c r="BW53" s="228">
        <f t="shared" si="25"/>
        <v>0</v>
      </c>
      <c r="BX53" s="169">
        <f t="shared" si="131"/>
        <v>59</v>
      </c>
      <c r="BY53" s="395">
        <f>IF($B53&lt;=Main!$B$10,0,HLOOKUP(BX53,ReplacementRates!$V$3:$AZ$56,ReplacementRates!$A54-3,1)*IF(Main!$B$29=0,Main!$B$32*$B53,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Z53" s="337">
        <f ca="1">BY53*IF($B53=Salary!$B53,Salary!$J53,"")</f>
        <v>0</v>
      </c>
      <c r="CA53" s="338">
        <f ca="1">IF($B53&lt;Main!$B$10,0,(VLOOKUP(BX53,'Survival Probability'!$A$3:$F$98,6)/(1+Main!$B$5)^(OptimumBenefits!BX53-OptimumBenefits!$A53))*(VLOOKUP(BX53,'Survival Probability'!$A$3:$F$98,3)/VLOOKUP($A53,'Survival Probability'!$A$3:$F$98,3)))</f>
        <v>54.009998803827841</v>
      </c>
      <c r="CB53" s="228">
        <f t="shared" si="27"/>
        <v>0</v>
      </c>
      <c r="CC53" s="169">
        <f t="shared" si="132"/>
        <v>60</v>
      </c>
      <c r="CD53" s="395">
        <f>IF($B53&lt;=Main!$B$10,0,HLOOKUP(CC53,ReplacementRates!$V$3:$AZ$56,ReplacementRates!$A54-3,1)*IF(Main!$B$29=0,Main!$B$32*$B53,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E53" s="337">
        <f ca="1">CD53*IF($B53=Salary!$B53,Salary!$J53,"")</f>
        <v>378952.17279325047</v>
      </c>
      <c r="CF53" s="338">
        <f ca="1">IF($B53&lt;Main!$B$10,0,(VLOOKUP(CC53,'Survival Probability'!$A$3:$F$98,6)/(1+Main!$B$5)^(OptimumBenefits!CC53-OptimumBenefits!$A53))*(VLOOKUP(CC53,'Survival Probability'!$A$3:$F$98,3)/VLOOKUP($A53,'Survival Probability'!$A$3:$F$98,3)))</f>
        <v>49.805998422597149</v>
      </c>
      <c r="CG53" s="228">
        <f t="shared" si="29"/>
        <v>0</v>
      </c>
      <c r="CH53" s="169">
        <f t="shared" si="132"/>
        <v>61</v>
      </c>
      <c r="CI53" s="395">
        <f>IF($B53&lt;=Main!$B$10,0,HLOOKUP(CH53,ReplacementRates!$V$3:$AZ$56,ReplacementRates!$A54-3,1)*IF(Main!$B$29=0,Main!$B$32*$B53,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J53" s="337">
        <f ca="1">CI53*IF($B53=Salary!$B53,Salary!$J53,"")</f>
        <v>378952.17279325047</v>
      </c>
      <c r="CK53" s="338">
        <f ca="1">IF($B53&lt;Main!$B$10,0,(VLOOKUP(CH53,'Survival Probability'!$A$3:$F$98,6)/(1+Main!$B$5)^(OptimumBenefits!CH53-OptimumBenefits!$A53))*(VLOOKUP(CH53,'Survival Probability'!$A$3:$F$98,3)/VLOOKUP($A53,'Survival Probability'!$A$3:$F$98,3)))</f>
        <v>45.888232270523325</v>
      </c>
      <c r="CL53" s="228">
        <f t="shared" si="31"/>
        <v>0</v>
      </c>
      <c r="CM53" s="169">
        <f t="shared" si="132"/>
        <v>62</v>
      </c>
      <c r="CN53" s="395">
        <f>IF($B53&lt;=Main!$B$10,0,HLOOKUP(CM53,ReplacementRates!$V$3:$AZ$56,ReplacementRates!$A54-3,1)*IF(Main!$B$29=0,Main!$B$32*$B53,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O53" s="337">
        <f ca="1">CN53*IF($B53=Salary!$B53,Salary!$J53,"")</f>
        <v>378952.17279325047</v>
      </c>
      <c r="CP53" s="338">
        <f ca="1">IF($B53&lt;Main!$B$10,0,(VLOOKUP(CM53,'Survival Probability'!$A$3:$F$98,6)/(1+Main!$B$5)^(OptimumBenefits!CM53-OptimumBenefits!$A53))*(VLOOKUP(CM53,'Survival Probability'!$A$3:$F$98,3)/VLOOKUP($A53,'Survival Probability'!$A$3:$F$98,3)))</f>
        <v>42.240995112071403</v>
      </c>
      <c r="CQ53" s="228">
        <f t="shared" si="33"/>
        <v>0</v>
      </c>
      <c r="CR53" s="169">
        <f t="shared" si="132"/>
        <v>63</v>
      </c>
      <c r="CS53" s="395">
        <f>IF($B53&lt;=Main!$B$10,0,HLOOKUP(CR53,ReplacementRates!$V$3:$AZ$56,ReplacementRates!$A54-3,1)*IF(Main!$B$29=0,Main!$B$32*$B53,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T53" s="337">
        <f ca="1">CS53*IF($B53=Salary!$B53,Salary!$J53,"")</f>
        <v>378952.17279325047</v>
      </c>
      <c r="CU53" s="338">
        <f ca="1">IF($B53&lt;Main!$B$10,0,(VLOOKUP(CR53,'Survival Probability'!$A$3:$F$98,6)/(1+Main!$B$5)^(OptimumBenefits!CR53-OptimumBenefits!$A53))*(VLOOKUP(CR53,'Survival Probability'!$A$3:$F$98,3)/VLOOKUP($A53,'Survival Probability'!$A$3:$F$98,3)))</f>
        <v>38.846451970624585</v>
      </c>
      <c r="CV53" s="228">
        <f t="shared" si="35"/>
        <v>0</v>
      </c>
      <c r="CW53" s="169">
        <f t="shared" si="132"/>
        <v>64</v>
      </c>
      <c r="CX53" s="395">
        <f>IF($B53&lt;=Main!$B$10,0,HLOOKUP(CW53,ReplacementRates!$V$3:$AZ$56,ReplacementRates!$A54-3,1)*IF(Main!$B$29=0,Main!$B$32*$B53,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Y53" s="337">
        <f ca="1">CX53*IF($B53=Salary!$B53,Salary!$J53,"")</f>
        <v>378952.17279325047</v>
      </c>
      <c r="CZ53" s="338">
        <f ca="1">IF($B53&lt;Main!$B$10,0,(VLOOKUP(CW53,'Survival Probability'!$A$3:$F$98,6)/(1+Main!$B$5)^(OptimumBenefits!CW53-OptimumBenefits!$A53))*(VLOOKUP(CW53,'Survival Probability'!$A$3:$F$98,3)/VLOOKUP($A53,'Survival Probability'!$A$3:$F$98,3)))</f>
        <v>35.68793083566559</v>
      </c>
      <c r="DA53" s="228">
        <f t="shared" si="37"/>
        <v>0</v>
      </c>
      <c r="DB53" s="169">
        <f t="shared" si="132"/>
        <v>65</v>
      </c>
      <c r="DC53" s="395">
        <f>IF($B53&lt;=Main!$B$10,0,HLOOKUP(DB53,ReplacementRates!$V$3:$AZ$56,ReplacementRates!$A54-3,1)*IF(Main!$B$29=0,Main!$B$32*$B53,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D53" s="337">
        <f ca="1">DC53*IF($B53=Salary!$B53,Salary!$J53,"")</f>
        <v>378952.17279325047</v>
      </c>
      <c r="DE53" s="338">
        <f ca="1">IF($B53&lt;Main!$B$10,0,(VLOOKUP(DB53,'Survival Probability'!$A$3:$F$98,6)/(1+Main!$B$5)^(OptimumBenefits!DB53-OptimumBenefits!$A53))*(VLOOKUP(DB53,'Survival Probability'!$A$3:$F$98,3)/VLOOKUP($A53,'Survival Probability'!$A$3:$F$98,3)))</f>
        <v>32.74985110042909</v>
      </c>
      <c r="DF53" s="228">
        <f t="shared" si="39"/>
        <v>0</v>
      </c>
      <c r="DG53" s="169">
        <f t="shared" si="132"/>
        <v>66</v>
      </c>
      <c r="DH53" s="395">
        <f>IF($B53&lt;=Main!$B$10,0,HLOOKUP(DG53,ReplacementRates!$V$3:$AZ$56,ReplacementRates!$A54-3,1)*IF(Main!$B$29=0,Main!$B$32*$B53,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I53" s="337">
        <f ca="1">DH53*IF($B53=Salary!$B53,Salary!$J53,"")</f>
        <v>378952.17279325047</v>
      </c>
      <c r="DJ53" s="338">
        <f ca="1">IF($B53&lt;Main!$B$10,0,(VLOOKUP(DG53,'Survival Probability'!$A$3:$F$98,6)/(1+Main!$B$5)^(OptimumBenefits!DG53-OptimumBenefits!$A53))*(VLOOKUP(DG53,'Survival Probability'!$A$3:$F$98,3)/VLOOKUP($A53,'Survival Probability'!$A$3:$F$98,3)))</f>
        <v>30.017705741802327</v>
      </c>
      <c r="DK53" s="228">
        <f t="shared" si="41"/>
        <v>0</v>
      </c>
      <c r="DL53" s="169">
        <f t="shared" si="132"/>
        <v>67</v>
      </c>
      <c r="DM53" s="395">
        <f>IF($B53&lt;=Main!$B$10,0,HLOOKUP(DL53,ReplacementRates!$V$3:$AZ$56,ReplacementRates!$A54-3,1)*IF(Main!$B$29=0,Main!$B$32*$B53,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N53" s="337">
        <f ca="1">DM53*IF($B53=Salary!$B53,Salary!$J53,"")</f>
        <v>378952.17279325047</v>
      </c>
      <c r="DO53" s="338">
        <f ca="1">IF($B53&lt;Main!$B$10,0,(VLOOKUP(DL53,'Survival Probability'!$A$3:$F$98,6)/(1+Main!$B$5)^(OptimumBenefits!DL53-OptimumBenefits!$A53))*(VLOOKUP(DL53,'Survival Probability'!$A$3:$F$98,3)/VLOOKUP($A53,'Survival Probability'!$A$3:$F$98,3)))</f>
        <v>27.477953697710394</v>
      </c>
      <c r="DP53" s="228">
        <f t="shared" si="43"/>
        <v>0</v>
      </c>
      <c r="DQ53" s="169">
        <f t="shared" si="132"/>
        <v>68</v>
      </c>
      <c r="DR53" s="395">
        <f>IF($B53&lt;=Main!$B$10,0,HLOOKUP(DQ53,ReplacementRates!$V$3:$AZ$56,ReplacementRates!$A54-3,1)*IF(Main!$B$29=0,Main!$B$32*$B53,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S53" s="337">
        <f ca="1">DR53*IF($B53=Salary!$B53,Salary!$J53,"")</f>
        <v>378952.17279325047</v>
      </c>
      <c r="DT53" s="338">
        <f ca="1">IF($B53&lt;Main!$B$10,0,(VLOOKUP(DQ53,'Survival Probability'!$A$3:$F$98,6)/(1+Main!$B$5)^(OptimumBenefits!DQ53-OptimumBenefits!$A53))*(VLOOKUP(DQ53,'Survival Probability'!$A$3:$F$98,3)/VLOOKUP($A53,'Survival Probability'!$A$3:$F$98,3)))</f>
        <v>25.118014989725033</v>
      </c>
      <c r="DU53" s="228">
        <f t="shared" si="45"/>
        <v>0</v>
      </c>
      <c r="DV53" s="169">
        <f t="shared" si="132"/>
        <v>69</v>
      </c>
      <c r="DW53" s="395">
        <f>IF($B53&lt;=Main!$B$10,0,HLOOKUP(DV53,ReplacementRates!$V$3:$AZ$56,ReplacementRates!$A54-3,1)*IF(Main!$B$29=0,Main!$B$32*$B53,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X53" s="337">
        <f ca="1">DW53*IF($B53=Salary!$B53,Salary!$J53,"")</f>
        <v>378952.17279325047</v>
      </c>
      <c r="DY53" s="338">
        <f ca="1">IF($B53&lt;Main!$B$10,0,(VLOOKUP(DV53,'Survival Probability'!$A$3:$F$98,6)/(1+Main!$B$5)^(OptimumBenefits!DV53-OptimumBenefits!$A53))*(VLOOKUP(DV53,'Survival Probability'!$A$3:$F$98,3)/VLOOKUP($A53,'Survival Probability'!$A$3:$F$98,3)))</f>
        <v>22.926182702366951</v>
      </c>
      <c r="DZ53" s="228">
        <f t="shared" si="47"/>
        <v>0</v>
      </c>
      <c r="EA53" s="169">
        <f t="shared" si="132"/>
        <v>70</v>
      </c>
      <c r="EB53" s="395">
        <f>IF($B53&lt;=Main!$B$10,0,HLOOKUP(EA53,ReplacementRates!$V$3:$AZ$56,ReplacementRates!$A54-3,1)*IF(Main!$B$29=0,Main!$B$32*$B53,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C53" s="337">
        <f ca="1">EB53*IF($B53=Salary!$B53,Salary!$J53,"")</f>
        <v>378952.17279325047</v>
      </c>
      <c r="ED53" s="338">
        <f ca="1">IF($B53&lt;Main!$B$10,0,(VLOOKUP(EA53,'Survival Probability'!$A$3:$F$98,6)/(1+Main!$B$5)^(OptimumBenefits!EA53-OptimumBenefits!$A53))*(VLOOKUP(EA53,'Survival Probability'!$A$3:$F$98,3)/VLOOKUP($A53,'Survival Probability'!$A$3:$F$98,3)))</f>
        <v>20.891573049766304</v>
      </c>
      <c r="EE53" s="228">
        <f t="shared" si="49"/>
        <v>0</v>
      </c>
      <c r="EF53" s="169">
        <f t="shared" si="132"/>
        <v>71</v>
      </c>
      <c r="EG53" s="395">
        <f>IF($B53&lt;=Main!$B$10,0,HLOOKUP(EF53,ReplacementRates!$V$3:$AZ$56,ReplacementRates!$A54-3,1)*IF(Main!$B$29=0,Main!$B$32*$B53,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H53" s="337">
        <f ca="1">EG53*IF($B53=Salary!$B53,Salary!$J53,"")</f>
        <v>378952.17279325047</v>
      </c>
      <c r="EI53" s="338">
        <f ca="1">IF($B53&lt;Main!$B$10,0,(VLOOKUP(EF53,'Survival Probability'!$A$3:$F$98,6)/(1+Main!$B$5)^(OptimumBenefits!EF53-OptimumBenefits!$A53))*(VLOOKUP(EF53,'Survival Probability'!$A$3:$F$98,3)/VLOOKUP($A53,'Survival Probability'!$A$3:$F$98,3)))</f>
        <v>19.004074007804501</v>
      </c>
      <c r="EJ53" s="228">
        <f t="shared" si="51"/>
        <v>0</v>
      </c>
      <c r="EK53" s="169">
        <f t="shared" si="132"/>
        <v>72</v>
      </c>
      <c r="EL53" s="395">
        <f>IF($B53&lt;=Main!$B$10,0,HLOOKUP(EK53,ReplacementRates!$V$3:$AZ$56,ReplacementRates!$A54-3,1)*IF(Main!$B$29=0,Main!$B$32*$B53,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M53" s="337">
        <f ca="1">EL53*IF($B53=Salary!$B53,Salary!$J53,"")</f>
        <v>378952.17279325047</v>
      </c>
      <c r="EN53" s="338">
        <f ca="1">IF($B53&lt;Main!$B$10,0,(VLOOKUP(EK53,'Survival Probability'!$A$3:$F$98,6)/(1+Main!$B$5)^(OptimumBenefits!EK53-OptimumBenefits!$A53))*(VLOOKUP(EK53,'Survival Probability'!$A$3:$F$98,3)/VLOOKUP($A53,'Survival Probability'!$A$3:$F$98,3)))</f>
        <v>17.254265605442331</v>
      </c>
      <c r="EO53" s="228">
        <f t="shared" si="53"/>
        <v>0</v>
      </c>
      <c r="EP53" s="169">
        <f t="shared" si="133"/>
        <v>73</v>
      </c>
      <c r="EQ53" s="395">
        <f>IF($B53&lt;=Main!$B$10,0,HLOOKUP(EP53,ReplacementRates!$V$3:$AZ$56,ReplacementRates!$A54-3,1)*IF(Main!$B$29=0,Main!$B$32*$B53,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R53" s="337">
        <f ca="1">EQ53*IF($B53=Salary!$B53,Salary!$J53,"")</f>
        <v>378952.17279325047</v>
      </c>
      <c r="ES53" s="338">
        <f ca="1">IF($B53&lt;Main!$B$10,0,(VLOOKUP(EP53,'Survival Probability'!$A$3:$F$98,6)/(1+Main!$B$5)^(OptimumBenefits!EP53-OptimumBenefits!$A53))*(VLOOKUP(EP53,'Survival Probability'!$A$3:$F$98,3)/VLOOKUP($A53,'Survival Probability'!$A$3:$F$98,3)))</f>
        <v>15.633405068693666</v>
      </c>
      <c r="ET53" s="228">
        <f t="shared" si="55"/>
        <v>0</v>
      </c>
      <c r="EU53" s="169">
        <f t="shared" si="133"/>
        <v>74</v>
      </c>
      <c r="EV53" s="395">
        <f>IF($B53&lt;=Main!$B$10,0,HLOOKUP(EU53,ReplacementRates!$V$3:$AZ$56,ReplacementRates!$A54-3,1)*IF(Main!$B$29=0,Main!$B$32*$B53,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W53" s="337">
        <f ca="1">EV53*IF($B53=Salary!$B53,Salary!$J53,"")</f>
        <v>378952.17279325047</v>
      </c>
      <c r="EX53" s="338">
        <f ca="1">IF($B53&lt;Main!$B$10,0,(VLOOKUP(EU53,'Survival Probability'!$A$3:$F$98,6)/(1+Main!$B$5)^(OptimumBenefits!EU53-OptimumBenefits!$A53))*(VLOOKUP(EU53,'Survival Probability'!$A$3:$F$98,3)/VLOOKUP($A53,'Survival Probability'!$A$3:$F$98,3)))</f>
        <v>14.133338307814485</v>
      </c>
      <c r="EY53" s="228">
        <f t="shared" si="57"/>
        <v>0</v>
      </c>
      <c r="EZ53" s="169">
        <f t="shared" si="133"/>
        <v>75</v>
      </c>
      <c r="FA53" s="395">
        <f>IF($B53&lt;=Main!$B$10,0,HLOOKUP(EZ53,ReplacementRates!$V$3:$AZ$56,ReplacementRates!$A54-3,1)*IF(Main!$B$29=0,Main!$B$32*$B53,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B53" s="337">
        <f ca="1">FA53*IF($B53=Salary!$B53,Salary!$J53,"")</f>
        <v>378952.17279325047</v>
      </c>
      <c r="FC53" s="338">
        <f ca="1">IF($B53&lt;Main!$B$10,0,(VLOOKUP(EZ53,'Survival Probability'!$A$3:$F$98,6)/(1+Main!$B$5)^(OptimumBenefits!EZ53-OptimumBenefits!$A53))*(VLOOKUP(EZ53,'Survival Probability'!$A$3:$F$98,3)/VLOOKUP($A53,'Survival Probability'!$A$3:$F$98,3)))</f>
        <v>12.746485020211203</v>
      </c>
      <c r="FD53" s="228">
        <f t="shared" si="59"/>
        <v>0</v>
      </c>
      <c r="FE53" s="169">
        <f t="shared" si="133"/>
        <v>76</v>
      </c>
      <c r="FF53" s="395">
        <f>IF($B53&lt;=Main!$B$10,0,HLOOKUP(FE53,ReplacementRates!$V$3:$AZ$56,ReplacementRates!$A54-3,1)*IF(Main!$B$29=0,Main!$B$32*$B53,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G53" s="337">
        <f ca="1">FF53*IF($B53=Salary!$B53,Salary!$J53,"")</f>
        <v>378952.17279325047</v>
      </c>
      <c r="FH53" s="338">
        <f ca="1">IF($B53&lt;Main!$B$10,0,(VLOOKUP(FE53,'Survival Probability'!$A$3:$F$98,6)/(1+Main!$B$5)^(OptimumBenefits!FE53-OptimumBenefits!$A53))*(VLOOKUP(FE53,'Survival Probability'!$A$3:$F$98,3)/VLOOKUP($A53,'Survival Probability'!$A$3:$F$98,3)))</f>
        <v>11.465803299329272</v>
      </c>
      <c r="FI53" s="228">
        <f t="shared" si="61"/>
        <v>0</v>
      </c>
      <c r="FJ53" s="169">
        <f t="shared" si="133"/>
        <v>77</v>
      </c>
      <c r="FK53" s="395">
        <f>IF($B53&lt;=Main!$B$10,0,HLOOKUP(FJ53,ReplacementRates!$V$3:$AZ$56,ReplacementRates!$A54-3,1)*IF(Main!$B$29=0,Main!$B$32*$B53,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L53" s="337">
        <f ca="1">FK53*IF($B53=Salary!$B53,Salary!$J53,"")</f>
        <v>378952.17279325047</v>
      </c>
      <c r="FM53" s="338">
        <f ca="1">IF($B53&lt;Main!$B$10,0,(VLOOKUP(FJ53,'Survival Probability'!$A$3:$F$98,6)/(1+Main!$B$5)^(OptimumBenefits!FJ53-OptimumBenefits!$A53))*(VLOOKUP(FJ53,'Survival Probability'!$A$3:$F$98,3)/VLOOKUP($A53,'Survival Probability'!$A$3:$F$98,3)))</f>
        <v>10.284694783256221</v>
      </c>
      <c r="FN53" s="228">
        <f t="shared" si="63"/>
        <v>0</v>
      </c>
      <c r="FO53" s="169">
        <f t="shared" si="133"/>
        <v>78</v>
      </c>
      <c r="FP53" s="395">
        <f>IF($B53&lt;=Main!$B$10,0,HLOOKUP(FO53,ReplacementRates!$V$3:$AZ$56,ReplacementRates!$A54-3,1)*IF(Main!$B$29=0,Main!$B$32*$B53,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Q53" s="337">
        <f ca="1">FP53*IF($B53=Salary!$B53,Salary!$J53,"")</f>
        <v>378952.17279325047</v>
      </c>
      <c r="FR53" s="338">
        <f ca="1">IF($B53&lt;Main!$B$10,0,(VLOOKUP(FO53,'Survival Probability'!$A$3:$F$98,6)/(1+Main!$B$5)^(OptimumBenefits!FO53-OptimumBenefits!$A53))*(VLOOKUP(FO53,'Survival Probability'!$A$3:$F$98,3)/VLOOKUP($A53,'Survival Probability'!$A$3:$F$98,3)))</f>
        <v>9.1970076710767561</v>
      </c>
      <c r="FS53" s="228">
        <f t="shared" ca="1" si="65"/>
        <v>3485226.040150729</v>
      </c>
      <c r="FT53" s="169">
        <f t="shared" si="133"/>
        <v>79</v>
      </c>
      <c r="FU53" s="395">
        <f>IF($B53&lt;=Main!$B$10,0,HLOOKUP(FT53,ReplacementRates!$V$3:$AZ$56,ReplacementRates!$A54-3,1)*IF(Main!$B$29=0,Main!$B$32*$B53,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V53" s="337">
        <f ca="1">FU53*IF($B53=Salary!$B53,Salary!$J53,"")</f>
        <v>378952.17279325047</v>
      </c>
      <c r="FW53" s="338">
        <f ca="1">IF($B53&lt;Main!$B$10,0,(VLOOKUP(FT53,'Survival Probability'!$A$3:$F$98,6)/(1+Main!$B$5)^(OptimumBenefits!FT53-OptimumBenefits!$A53))*(VLOOKUP(FT53,'Survival Probability'!$A$3:$F$98,3)/VLOOKUP($A53,'Survival Probability'!$A$3:$F$98,3)))</f>
        <v>8.1970076710767561</v>
      </c>
      <c r="FX53" s="228">
        <f t="shared" ca="1" si="67"/>
        <v>3106273.8673574785</v>
      </c>
      <c r="FY53" s="169">
        <f t="shared" si="133"/>
        <v>80</v>
      </c>
      <c r="FZ53" s="395">
        <f>IF($B53&lt;=Main!$B$10,0,HLOOKUP(FY53,ReplacementRates!$V$3:$AZ$56,ReplacementRates!$A54-3,1)*IF(Main!$B$29=0,Main!$B$32*$B53,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A53" s="337">
        <f ca="1">FZ53*IF($B53=Salary!$B53,Salary!$J53,"")</f>
        <v>378952.17279325047</v>
      </c>
      <c r="GB53" s="338">
        <f ca="1">IF($B53&lt;Main!$B$10,0,(VLOOKUP(FY53,'Survival Probability'!$A$3:$F$98,6)/(1+Main!$B$5)^(OptimumBenefits!FY53-OptimumBenefits!$A53))*(VLOOKUP(FY53,'Survival Probability'!$A$3:$F$98,3)/VLOOKUP($A53,'Survival Probability'!$A$3:$F$98,3)))</f>
        <v>7.2793845015814984</v>
      </c>
      <c r="GC53" s="228">
        <f t="shared" ca="1" si="69"/>
        <v>2758538.5734718214</v>
      </c>
      <c r="GD53" s="169">
        <f t="shared" si="133"/>
        <v>81</v>
      </c>
      <c r="GE53" s="395">
        <f>IF($B53&lt;=Main!$B$10,0,HLOOKUP(GD53,ReplacementRates!$V$3:$AZ$56,ReplacementRates!$A54-3,1)*IF(Main!$B$29=0,Main!$B$32*$B53,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F53" s="337">
        <f ca="1">GE53*IF($B53=Salary!$B53,Salary!$J53,"")</f>
        <v>378952.17279325047</v>
      </c>
      <c r="GG53" s="338">
        <f ca="1">IF($B53&lt;Main!$B$10,0,(VLOOKUP(GD53,'Survival Probability'!$A$3:$F$98,6)/(1+Main!$B$5)^(OptimumBenefits!GD53-OptimumBenefits!$A53))*(VLOOKUP(GD53,'Survival Probability'!$A$3:$F$98,3)/VLOOKUP($A53,'Survival Probability'!$A$3:$F$98,3)))</f>
        <v>6.4391388453248677</v>
      </c>
      <c r="GH53" s="228">
        <f t="shared" ca="1" si="71"/>
        <v>2440125.6563532804</v>
      </c>
      <c r="GI53" s="169">
        <f t="shared" si="133"/>
        <v>82</v>
      </c>
      <c r="GJ53" s="395">
        <f>IF($B53&lt;=Main!$B$10,0,HLOOKUP(GI53,ReplacementRates!$V$3:$AZ$56,ReplacementRates!$A54-3,1)*IF(Main!$B$29=0,Main!$B$32*$B53,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K53" s="337">
        <f ca="1">GJ53*IF($B53=Salary!$B53,Salary!$J53,"")</f>
        <v>378952.17279325047</v>
      </c>
      <c r="GL53" s="338">
        <f ca="1">IF($B53&lt;Main!$B$10,0,(VLOOKUP(GI53,'Survival Probability'!$A$3:$F$98,6)/(1+Main!$B$5)^(OptimumBenefits!GI53-OptimumBenefits!$A53))*(VLOOKUP(GI53,'Survival Probability'!$A$3:$F$98,3)/VLOOKUP($A53,'Survival Probability'!$A$3:$F$98,3)))</f>
        <v>5.67157453641431</v>
      </c>
      <c r="GM53" s="228">
        <f t="shared" ca="1" si="73"/>
        <v>2149255.493733075</v>
      </c>
      <c r="GN53" s="384"/>
      <c r="GO53" s="384"/>
      <c r="GP53" s="385"/>
      <c r="GQ53" s="386"/>
      <c r="GR53" s="387"/>
      <c r="GS53" s="384"/>
      <c r="GT53" s="384"/>
      <c r="GU53" s="385"/>
      <c r="GV53" s="386"/>
      <c r="GW53" s="387"/>
      <c r="GX53" s="384"/>
      <c r="GY53" s="384"/>
      <c r="GZ53" s="385"/>
      <c r="HA53" s="386"/>
      <c r="HB53" s="387"/>
      <c r="HC53" s="384"/>
      <c r="HD53" s="384"/>
      <c r="HE53" s="385"/>
      <c r="HF53" s="386"/>
      <c r="HG53" s="387"/>
      <c r="HH53" s="384"/>
      <c r="HI53" s="384"/>
      <c r="HJ53" s="385"/>
      <c r="HK53" s="386"/>
      <c r="HL53" s="387"/>
      <c r="HM53" s="384"/>
      <c r="HN53" s="384"/>
      <c r="HO53" s="385"/>
      <c r="HP53" s="386"/>
      <c r="HQ53" s="387"/>
      <c r="HR53" s="384"/>
      <c r="HS53" s="384"/>
      <c r="HT53" s="385"/>
      <c r="HU53" s="386"/>
      <c r="HV53" s="387"/>
      <c r="HW53" s="384"/>
      <c r="HX53" s="384"/>
      <c r="HY53" s="385"/>
      <c r="HZ53" s="386"/>
      <c r="IA53" s="387"/>
      <c r="IB53" s="384"/>
      <c r="IC53" s="384"/>
      <c r="ID53" s="385"/>
      <c r="IE53" s="386"/>
      <c r="IF53" s="387"/>
      <c r="IG53" s="384"/>
      <c r="IH53" s="384"/>
      <c r="II53" s="385"/>
      <c r="IJ53" s="386"/>
      <c r="IK53" s="387"/>
      <c r="IL53" s="384"/>
      <c r="IM53" s="384"/>
      <c r="IN53" s="385"/>
      <c r="IO53" s="386"/>
      <c r="IP53" s="387"/>
      <c r="IQ53" s="384"/>
      <c r="IR53" s="384"/>
      <c r="IS53" s="385"/>
      <c r="IT53" s="386"/>
      <c r="IU53" s="387"/>
      <c r="IV53" s="384"/>
      <c r="IW53" s="384"/>
      <c r="IX53" s="385"/>
      <c r="IY53" s="386"/>
      <c r="IZ53" s="387"/>
      <c r="JA53" s="384"/>
      <c r="JB53" s="384"/>
      <c r="JC53" s="385"/>
      <c r="JD53" s="386"/>
      <c r="JE53" s="387"/>
      <c r="JF53" s="384"/>
      <c r="JG53" s="384"/>
      <c r="JH53" s="385"/>
      <c r="JI53" s="386"/>
      <c r="JJ53" s="387"/>
      <c r="JK53" s="384"/>
      <c r="JL53" s="384"/>
      <c r="JM53" s="385"/>
      <c r="JN53" s="386"/>
      <c r="JO53" s="387"/>
      <c r="JP53" s="384"/>
      <c r="JQ53" s="384"/>
      <c r="JR53" s="385"/>
      <c r="JS53" s="386"/>
      <c r="JT53" s="387"/>
      <c r="JU53" s="384"/>
      <c r="JV53" s="384"/>
      <c r="JW53" s="385"/>
      <c r="JX53" s="386"/>
      <c r="JY53" s="387"/>
      <c r="JZ53" s="384"/>
      <c r="KA53" s="384"/>
      <c r="KB53" s="385"/>
      <c r="KC53" s="386"/>
      <c r="KD53" s="387"/>
      <c r="KE53" s="384"/>
      <c r="KF53" s="384"/>
      <c r="KG53" s="385"/>
      <c r="KH53" s="386"/>
      <c r="KI53" s="387"/>
    </row>
    <row r="54" spans="1:295" s="121" customFormat="1">
      <c r="A54" s="172">
        <f t="shared" si="112"/>
        <v>79</v>
      </c>
      <c r="B54" s="224">
        <v>52</v>
      </c>
      <c r="C54" s="383">
        <f t="shared" ca="1" si="125"/>
        <v>79</v>
      </c>
      <c r="D54" s="425">
        <f t="shared" ca="1" si="115"/>
        <v>3572307.9462196105</v>
      </c>
      <c r="E54" s="217">
        <v>1980645.9878882396</v>
      </c>
      <c r="F54" s="169">
        <f t="shared" si="113"/>
        <v>45</v>
      </c>
      <c r="G54" s="395">
        <f>IF($B54&lt;=Main!$B$10,0,HLOOKUP(F54,ReplacementRates!$V$3:$AZ$56,ReplacementRates!$A55-3,1)*IF(Main!$B$29=0,Main!$B$32*$B54,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H54" s="337">
        <f ca="1">G54*IF($B54=Salary!$B54,Salary!$J54,"")</f>
        <v>0</v>
      </c>
      <c r="I54" s="338">
        <f ca="1">IF($B54&lt;Main!$B$10,0,(VLOOKUP(F54,'Survival Probability'!$A$3:$F$98,6)/(1+Main!$B$5)^(OptimumBenefits!F54-OptimumBenefits!$A54))*(VLOOKUP(F54,'Survival Probability'!$A$3:$F$98,3)/VLOOKUP($A54,'Survival Probability'!$A$3:$F$98,3)))</f>
        <v>171.20272844953493</v>
      </c>
      <c r="J54" s="228">
        <f t="shared" si="129"/>
        <v>0</v>
      </c>
      <c r="K54" s="169">
        <f t="shared" si="114"/>
        <v>46</v>
      </c>
      <c r="L54" s="395">
        <f>IF($B54&lt;=Main!$B$10,0,HLOOKUP(K54,ReplacementRates!$V$3:$AZ$56,ReplacementRates!$A55-3,1)*IF(Main!$B$29=0,Main!$B$32*$B54,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M54" s="337">
        <f ca="1">L54*IF($B54=Salary!$B54,Salary!$J54,"")</f>
        <v>0</v>
      </c>
      <c r="N54" s="338">
        <f ca="1">IF($B54&lt;Main!$B$10,0,(VLOOKUP(K54,'Survival Probability'!$A$3:$F$98,6)/(1+Main!$B$5)^(OptimumBenefits!K54-OptimumBenefits!$A54))*(VLOOKUP(K54,'Survival Probability'!$A$3:$F$98,3)/VLOOKUP($A54,'Survival Probability'!$A$3:$F$98,3)))</f>
        <v>159.12565407573081</v>
      </c>
      <c r="O54" s="228">
        <f t="shared" si="130"/>
        <v>0</v>
      </c>
      <c r="P54" s="169">
        <f t="shared" si="131"/>
        <v>47</v>
      </c>
      <c r="Q54" s="395">
        <f>IF($B54&lt;=Main!$B$10,0,HLOOKUP(P54,ReplacementRates!$V$3:$AZ$56,ReplacementRates!$A55-3,1)*IF(Main!$B$29=0,Main!$B$32*$B54,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R54" s="337">
        <f ca="1">Q54*IF($B54=Salary!$B54,Salary!$J54,"")</f>
        <v>0</v>
      </c>
      <c r="S54" s="338">
        <f ca="1">IF($B54&lt;Main!$B$10,0,(VLOOKUP(P54,'Survival Probability'!$A$3:$F$98,6)/(1+Main!$B$5)^(OptimumBenefits!P54-OptimumBenefits!$A54))*(VLOOKUP(P54,'Survival Probability'!$A$3:$F$98,3)/VLOOKUP($A54,'Survival Probability'!$A$3:$F$98,3)))</f>
        <v>147.84621592079282</v>
      </c>
      <c r="T54" s="228">
        <f t="shared" si="3"/>
        <v>0</v>
      </c>
      <c r="U54" s="169">
        <f t="shared" si="131"/>
        <v>48</v>
      </c>
      <c r="V54" s="395">
        <f>IF($B54&lt;=Main!$B$10,0,HLOOKUP(U54,ReplacementRates!$V$3:$AZ$56,ReplacementRates!$A55-3,1)*IF(Main!$B$29=0,Main!$B$32*$B54,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W54" s="337">
        <f ca="1">V54*IF($B54=Salary!$B54,Salary!$J54,"")</f>
        <v>0</v>
      </c>
      <c r="X54" s="338">
        <f ca="1">IF($B54&lt;Main!$B$10,0,(VLOOKUP(U54,'Survival Probability'!$A$3:$F$98,6)/(1+Main!$B$5)^(OptimumBenefits!U54-OptimumBenefits!$A54))*(VLOOKUP(U54,'Survival Probability'!$A$3:$F$98,3)/VLOOKUP($A54,'Survival Probability'!$A$3:$F$98,3)))</f>
        <v>137.31204807128935</v>
      </c>
      <c r="Y54" s="228">
        <f t="shared" si="5"/>
        <v>0</v>
      </c>
      <c r="Z54" s="169">
        <f t="shared" si="131"/>
        <v>49</v>
      </c>
      <c r="AA54" s="395">
        <f>IF($B54&lt;=Main!$B$10,0,HLOOKUP(Z54,ReplacementRates!$V$3:$AZ$56,ReplacementRates!$A55-3,1)*IF(Main!$B$29=0,Main!$B$32*$B54,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B54" s="337">
        <f ca="1">AA54*IF($B54=Salary!$B54,Salary!$J54,"")</f>
        <v>0</v>
      </c>
      <c r="AC54" s="338">
        <f ca="1">IF($B54&lt;Main!$B$10,0,(VLOOKUP(Z54,'Survival Probability'!$A$3:$F$98,6)/(1+Main!$B$5)^(OptimumBenefits!Z54-OptimumBenefits!$A54))*(VLOOKUP(Z54,'Survival Probability'!$A$3:$F$98,3)/VLOOKUP($A54,'Survival Probability'!$A$3:$F$98,3)))</f>
        <v>127.47421157321725</v>
      </c>
      <c r="AD54" s="228">
        <f t="shared" si="7"/>
        <v>0</v>
      </c>
      <c r="AE54" s="169">
        <f t="shared" si="131"/>
        <v>50</v>
      </c>
      <c r="AF54" s="395">
        <f>IF($B54&lt;=Main!$B$10,0,HLOOKUP(AE54,ReplacementRates!$V$3:$AZ$56,ReplacementRates!$A55-3,1)*IF(Main!$B$29=0,Main!$B$32*$B54,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G54" s="337">
        <f ca="1">AF54*IF($B54=Salary!$B54,Salary!$J54,"")</f>
        <v>0</v>
      </c>
      <c r="AH54" s="338">
        <f ca="1">IF($B54&lt;Main!$B$10,0,(VLOOKUP(AE54,'Survival Probability'!$A$3:$F$98,6)/(1+Main!$B$5)^(OptimumBenefits!AE54-OptimumBenefits!$A54))*(VLOOKUP(AE54,'Survival Probability'!$A$3:$F$98,3)/VLOOKUP($A54,'Survival Probability'!$A$3:$F$98,3)))</f>
        <v>118.28703970999291</v>
      </c>
      <c r="AI54" s="228">
        <f t="shared" si="9"/>
        <v>0</v>
      </c>
      <c r="AJ54" s="169">
        <f t="shared" si="131"/>
        <v>51</v>
      </c>
      <c r="AK54" s="395">
        <f>IF($B54&lt;=Main!$B$10,0,HLOOKUP(AJ54,ReplacementRates!$V$3:$AZ$56,ReplacementRates!$A55-3,1)*IF(Main!$B$29=0,Main!$B$32*$B54,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L54" s="337">
        <f ca="1">AK54*IF($B54=Salary!$B54,Salary!$J54,"")</f>
        <v>0</v>
      </c>
      <c r="AM54" s="338">
        <f ca="1">IF($B54&lt;Main!$B$10,0,(VLOOKUP(AJ54,'Survival Probability'!$A$3:$F$98,6)/(1+Main!$B$5)^(OptimumBenefits!AJ54-OptimumBenefits!$A54))*(VLOOKUP(AJ54,'Survival Probability'!$A$3:$F$98,3)/VLOOKUP($A54,'Survival Probability'!$A$3:$F$98,3)))</f>
        <v>109.70788129224046</v>
      </c>
      <c r="AN54" s="228">
        <f t="shared" si="11"/>
        <v>0</v>
      </c>
      <c r="AO54" s="169">
        <f t="shared" si="131"/>
        <v>52</v>
      </c>
      <c r="AP54" s="395">
        <f>IF($B54&lt;=Main!$B$10,0,HLOOKUP(AO54,ReplacementRates!$V$3:$AZ$56,ReplacementRates!$A55-3,1)*IF(Main!$B$29=0,Main!$B$32*$B54,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Q54" s="337">
        <f ca="1">AP54*IF($B54=Salary!$B54,Salary!$J54,"")</f>
        <v>0</v>
      </c>
      <c r="AR54" s="338">
        <f ca="1">IF($B54&lt;Main!$B$10,0,(VLOOKUP(AO54,'Survival Probability'!$A$3:$F$98,6)/(1+Main!$B$5)^(OptimumBenefits!AO54-OptimumBenefits!$A54))*(VLOOKUP(AO54,'Survival Probability'!$A$3:$F$98,3)/VLOOKUP($A54,'Survival Probability'!$A$3:$F$98,3)))</f>
        <v>101.70236903311012</v>
      </c>
      <c r="AS54" s="228">
        <f t="shared" si="13"/>
        <v>0</v>
      </c>
      <c r="AT54" s="169">
        <f t="shared" si="131"/>
        <v>53</v>
      </c>
      <c r="AU54" s="395">
        <f>IF($B54&lt;=Main!$B$10,0,HLOOKUP(AT54,ReplacementRates!$V$3:$AZ$56,ReplacementRates!$A55-3,1)*IF(Main!$B$29=0,Main!$B$32*$B54,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V54" s="337">
        <f ca="1">AU54*IF($B54=Salary!$B54,Salary!$J54,"")</f>
        <v>0</v>
      </c>
      <c r="AW54" s="338">
        <f ca="1">IF($B54&lt;Main!$B$10,0,(VLOOKUP(AT54,'Survival Probability'!$A$3:$F$98,6)/(1+Main!$B$5)^(OptimumBenefits!AT54-OptimumBenefits!$A54))*(VLOOKUP(AT54,'Survival Probability'!$A$3:$F$98,3)/VLOOKUP($A54,'Survival Probability'!$A$3:$F$98,3)))</f>
        <v>94.232850773459305</v>
      </c>
      <c r="AX54" s="228">
        <f t="shared" si="15"/>
        <v>0</v>
      </c>
      <c r="AY54" s="169">
        <f t="shared" si="131"/>
        <v>54</v>
      </c>
      <c r="AZ54" s="395">
        <f>IF($B54&lt;=Main!$B$10,0,HLOOKUP(AY54,ReplacementRates!$V$3:$AZ$56,ReplacementRates!$A55-3,1)*IF(Main!$B$29=0,Main!$B$32*$B54,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A54" s="337">
        <f ca="1">AZ54*IF($B54=Salary!$B54,Salary!$J54,"")</f>
        <v>0</v>
      </c>
      <c r="BB54" s="338">
        <f ca="1">IF($B54&lt;Main!$B$10,0,(VLOOKUP(AY54,'Survival Probability'!$A$3:$F$98,6)/(1+Main!$B$5)^(OptimumBenefits!AY54-OptimumBenefits!$A54))*(VLOOKUP(AY54,'Survival Probability'!$A$3:$F$98,3)/VLOOKUP($A54,'Survival Probability'!$A$3:$F$98,3)))</f>
        <v>87.264184446020693</v>
      </c>
      <c r="BC54" s="228">
        <f t="shared" si="17"/>
        <v>0</v>
      </c>
      <c r="BD54" s="169">
        <f t="shared" si="131"/>
        <v>55</v>
      </c>
      <c r="BE54" s="395">
        <f>IF($B54&lt;=Main!$B$10,0,HLOOKUP(BD54,ReplacementRates!$V$3:$AZ$56,ReplacementRates!$A55-3,1)*IF(Main!$B$29=0,Main!$B$32*$B54,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F54" s="337">
        <f ca="1">BE54*IF($B54=Salary!$B54,Salary!$J54,"")</f>
        <v>0</v>
      </c>
      <c r="BG54" s="338">
        <f ca="1">IF($B54&lt;Main!$B$10,0,(VLOOKUP(BD54,'Survival Probability'!$A$3:$F$98,6)/(1+Main!$B$5)^(OptimumBenefits!BD54-OptimumBenefits!$A54))*(VLOOKUP(BD54,'Survival Probability'!$A$3:$F$98,3)/VLOOKUP($A54,'Survival Probability'!$A$3:$F$98,3)))</f>
        <v>80.763559044564914</v>
      </c>
      <c r="BH54" s="228">
        <f t="shared" si="19"/>
        <v>0</v>
      </c>
      <c r="BI54" s="169">
        <f t="shared" si="131"/>
        <v>56</v>
      </c>
      <c r="BJ54" s="395">
        <f>IF($B54&lt;=Main!$B$10,0,HLOOKUP(BI54,ReplacementRates!$V$3:$AZ$56,ReplacementRates!$A55-3,1)*IF(Main!$B$29=0,Main!$B$32*$B54,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K54" s="337">
        <f ca="1">BJ54*IF($B54=Salary!$B54,Salary!$J54,"")</f>
        <v>0</v>
      </c>
      <c r="BL54" s="338">
        <f ca="1">IF($B54&lt;Main!$B$10,0,(VLOOKUP(BI54,'Survival Probability'!$A$3:$F$98,6)/(1+Main!$B$5)^(OptimumBenefits!BI54-OptimumBenefits!$A54))*(VLOOKUP(BI54,'Survival Probability'!$A$3:$F$98,3)/VLOOKUP($A54,'Survival Probability'!$A$3:$F$98,3)))</f>
        <v>74.700361097887964</v>
      </c>
      <c r="BM54" s="228">
        <f t="shared" si="21"/>
        <v>0</v>
      </c>
      <c r="BN54" s="169">
        <f t="shared" si="131"/>
        <v>57</v>
      </c>
      <c r="BO54" s="395">
        <f>IF($B54&lt;=Main!$B$10,0,HLOOKUP(BN54,ReplacementRates!$V$3:$AZ$56,ReplacementRates!$A55-3,1)*IF(Main!$B$29=0,Main!$B$32*$B54,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P54" s="337">
        <f ca="1">BO54*IF($B54=Salary!$B54,Salary!$J54,"")</f>
        <v>0</v>
      </c>
      <c r="BQ54" s="338">
        <f ca="1">IF($B54&lt;Main!$B$10,0,(VLOOKUP(BN54,'Survival Probability'!$A$3:$F$98,6)/(1+Main!$B$5)^(OptimumBenefits!BN54-OptimumBenefits!$A54))*(VLOOKUP(BN54,'Survival Probability'!$A$3:$F$98,3)/VLOOKUP($A54,'Survival Probability'!$A$3:$F$98,3)))</f>
        <v>69.045989817626193</v>
      </c>
      <c r="BR54" s="228">
        <f t="shared" si="23"/>
        <v>0</v>
      </c>
      <c r="BS54" s="169">
        <f t="shared" si="131"/>
        <v>58</v>
      </c>
      <c r="BT54" s="395">
        <f>IF($B54&lt;=Main!$B$10,0,HLOOKUP(BS54,ReplacementRates!$V$3:$AZ$56,ReplacementRates!$A55-3,1)*IF(Main!$B$29=0,Main!$B$32*$B54,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U54" s="337">
        <f ca="1">BT54*IF($B54=Salary!$B54,Salary!$J54,"")</f>
        <v>0</v>
      </c>
      <c r="BV54" s="338">
        <f ca="1">IF($B54&lt;Main!$B$10,0,(VLOOKUP(BS54,'Survival Probability'!$A$3:$F$98,6)/(1+Main!$B$5)^(OptimumBenefits!BS54-OptimumBenefits!$A54))*(VLOOKUP(BS54,'Survival Probability'!$A$3:$F$98,3)/VLOOKUP($A54,'Survival Probability'!$A$3:$F$98,3)))</f>
        <v>63.77372783889745</v>
      </c>
      <c r="BW54" s="228">
        <f t="shared" si="25"/>
        <v>0</v>
      </c>
      <c r="BX54" s="169">
        <f t="shared" si="131"/>
        <v>59</v>
      </c>
      <c r="BY54" s="395">
        <f>IF($B54&lt;=Main!$B$10,0,HLOOKUP(BX54,ReplacementRates!$V$3:$AZ$56,ReplacementRates!$A55-3,1)*IF(Main!$B$29=0,Main!$B$32*$B54,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Z54" s="337">
        <f ca="1">BY54*IF($B54=Salary!$B54,Salary!$J54,"")</f>
        <v>0</v>
      </c>
      <c r="CA54" s="338">
        <f ca="1">IF($B54&lt;Main!$B$10,0,(VLOOKUP(BX54,'Survival Probability'!$A$3:$F$98,6)/(1+Main!$B$5)^(OptimumBenefits!BX54-OptimumBenefits!$A54))*(VLOOKUP(BX54,'Survival Probability'!$A$3:$F$98,3)/VLOOKUP($A54,'Survival Probability'!$A$3:$F$98,3)))</f>
        <v>58.858582258266601</v>
      </c>
      <c r="CB54" s="228">
        <f t="shared" si="27"/>
        <v>0</v>
      </c>
      <c r="CC54" s="169">
        <f t="shared" si="132"/>
        <v>60</v>
      </c>
      <c r="CD54" s="395">
        <f>IF($B54&lt;=Main!$B$10,0,HLOOKUP(CC54,ReplacementRates!$V$3:$AZ$56,ReplacementRates!$A55-3,1)*IF(Main!$B$29=0,Main!$B$32*$B54,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E54" s="337">
        <f ca="1">CD54*IF($B54=Salary!$B54,Salary!$J54,"")</f>
        <v>399905.99881828908</v>
      </c>
      <c r="CF54" s="338">
        <f ca="1">IF($B54&lt;Main!$B$10,0,(VLOOKUP(CC54,'Survival Probability'!$A$3:$F$98,6)/(1+Main!$B$5)^(OptimumBenefits!CC54-OptimumBenefits!$A54))*(VLOOKUP(CC54,'Survival Probability'!$A$3:$F$98,3)/VLOOKUP($A54,'Survival Probability'!$A$3:$F$98,3)))</f>
        <v>54.277180522799171</v>
      </c>
      <c r="CG54" s="228">
        <f t="shared" si="29"/>
        <v>0</v>
      </c>
      <c r="CH54" s="169">
        <f t="shared" si="132"/>
        <v>61</v>
      </c>
      <c r="CI54" s="395">
        <f>IF($B54&lt;=Main!$B$10,0,HLOOKUP(CH54,ReplacementRates!$V$3:$AZ$56,ReplacementRates!$A55-3,1)*IF(Main!$B$29=0,Main!$B$32*$B54,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J54" s="337">
        <f ca="1">CI54*IF($B54=Salary!$B54,Salary!$J54,"")</f>
        <v>399905.99881828908</v>
      </c>
      <c r="CK54" s="338">
        <f ca="1">IF($B54&lt;Main!$B$10,0,(VLOOKUP(CH54,'Survival Probability'!$A$3:$F$98,6)/(1+Main!$B$5)^(OptimumBenefits!CH54-OptimumBenefits!$A54))*(VLOOKUP(CH54,'Survival Probability'!$A$3:$F$98,3)/VLOOKUP($A54,'Survival Probability'!$A$3:$F$98,3)))</f>
        <v>50.007708824270892</v>
      </c>
      <c r="CL54" s="228">
        <f t="shared" si="31"/>
        <v>0</v>
      </c>
      <c r="CM54" s="169">
        <f t="shared" si="132"/>
        <v>62</v>
      </c>
      <c r="CN54" s="395">
        <f>IF($B54&lt;=Main!$B$10,0,HLOOKUP(CM54,ReplacementRates!$V$3:$AZ$56,ReplacementRates!$A55-3,1)*IF(Main!$B$29=0,Main!$B$32*$B54,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O54" s="337">
        <f ca="1">CN54*IF($B54=Salary!$B54,Salary!$J54,"")</f>
        <v>399905.99881828908</v>
      </c>
      <c r="CP54" s="338">
        <f ca="1">IF($B54&lt;Main!$B$10,0,(VLOOKUP(CM54,'Survival Probability'!$A$3:$F$98,6)/(1+Main!$B$5)^(OptimumBenefits!CM54-OptimumBenefits!$A54))*(VLOOKUP(CM54,'Survival Probability'!$A$3:$F$98,3)/VLOOKUP($A54,'Survival Probability'!$A$3:$F$98,3)))</f>
        <v>46.033052037369877</v>
      </c>
      <c r="CQ54" s="228">
        <f t="shared" si="33"/>
        <v>0</v>
      </c>
      <c r="CR54" s="169">
        <f t="shared" si="132"/>
        <v>63</v>
      </c>
      <c r="CS54" s="395">
        <f>IF($B54&lt;=Main!$B$10,0,HLOOKUP(CR54,ReplacementRates!$V$3:$AZ$56,ReplacementRates!$A55-3,1)*IF(Main!$B$29=0,Main!$B$32*$B54,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T54" s="337">
        <f ca="1">CS54*IF($B54=Salary!$B54,Salary!$J54,"")</f>
        <v>399905.99881828908</v>
      </c>
      <c r="CU54" s="338">
        <f ca="1">IF($B54&lt;Main!$B$10,0,(VLOOKUP(CR54,'Survival Probability'!$A$3:$F$98,6)/(1+Main!$B$5)^(OptimumBenefits!CR54-OptimumBenefits!$A54))*(VLOOKUP(CR54,'Survival Probability'!$A$3:$F$98,3)/VLOOKUP($A54,'Survival Probability'!$A$3:$F$98,3)))</f>
        <v>42.333774104671207</v>
      </c>
      <c r="CV54" s="228">
        <f t="shared" si="35"/>
        <v>0</v>
      </c>
      <c r="CW54" s="169">
        <f t="shared" si="132"/>
        <v>64</v>
      </c>
      <c r="CX54" s="395">
        <f>IF($B54&lt;=Main!$B$10,0,HLOOKUP(CW54,ReplacementRates!$V$3:$AZ$56,ReplacementRates!$A55-3,1)*IF(Main!$B$29=0,Main!$B$32*$B54,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Y54" s="337">
        <f ca="1">CX54*IF($B54=Salary!$B54,Salary!$J54,"")</f>
        <v>399905.99881828908</v>
      </c>
      <c r="CZ54" s="338">
        <f ca="1">IF($B54&lt;Main!$B$10,0,(VLOOKUP(CW54,'Survival Probability'!$A$3:$F$98,6)/(1+Main!$B$5)^(OptimumBenefits!CW54-OptimumBenefits!$A54))*(VLOOKUP(CW54,'Survival Probability'!$A$3:$F$98,3)/VLOOKUP($A54,'Survival Probability'!$A$3:$F$98,3)))</f>
        <v>38.891706336595611</v>
      </c>
      <c r="DA54" s="228">
        <f t="shared" si="37"/>
        <v>0</v>
      </c>
      <c r="DB54" s="169">
        <f t="shared" si="132"/>
        <v>65</v>
      </c>
      <c r="DC54" s="395">
        <f>IF($B54&lt;=Main!$B$10,0,HLOOKUP(DB54,ReplacementRates!$V$3:$AZ$56,ReplacementRates!$A55-3,1)*IF(Main!$B$29=0,Main!$B$32*$B54,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D54" s="337">
        <f ca="1">DC54*IF($B54=Salary!$B54,Salary!$J54,"")</f>
        <v>399905.99881828908</v>
      </c>
      <c r="DE54" s="338">
        <f ca="1">IF($B54&lt;Main!$B$10,0,(VLOOKUP(DB54,'Survival Probability'!$A$3:$F$98,6)/(1+Main!$B$5)^(OptimumBenefits!DB54-OptimumBenefits!$A54))*(VLOOKUP(DB54,'Survival Probability'!$A$3:$F$98,3)/VLOOKUP($A54,'Survival Probability'!$A$3:$F$98,3)))</f>
        <v>35.689869424769796</v>
      </c>
      <c r="DF54" s="228">
        <f t="shared" si="39"/>
        <v>0</v>
      </c>
      <c r="DG54" s="169">
        <f t="shared" si="132"/>
        <v>66</v>
      </c>
      <c r="DH54" s="395">
        <f>IF($B54&lt;=Main!$B$10,0,HLOOKUP(DG54,ReplacementRates!$V$3:$AZ$56,ReplacementRates!$A55-3,1)*IF(Main!$B$29=0,Main!$B$32*$B54,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I54" s="337">
        <f ca="1">DH54*IF($B54=Salary!$B54,Salary!$J54,"")</f>
        <v>399905.99881828908</v>
      </c>
      <c r="DJ54" s="338">
        <f ca="1">IF($B54&lt;Main!$B$10,0,(VLOOKUP(DG54,'Survival Probability'!$A$3:$F$98,6)/(1+Main!$B$5)^(OptimumBenefits!DG54-OptimumBenefits!$A54))*(VLOOKUP(DG54,'Survival Probability'!$A$3:$F$98,3)/VLOOKUP($A54,'Survival Probability'!$A$3:$F$98,3)))</f>
        <v>32.712454022181838</v>
      </c>
      <c r="DK54" s="228">
        <f t="shared" si="41"/>
        <v>0</v>
      </c>
      <c r="DL54" s="169">
        <f t="shared" si="132"/>
        <v>67</v>
      </c>
      <c r="DM54" s="395">
        <f>IF($B54&lt;=Main!$B$10,0,HLOOKUP(DL54,ReplacementRates!$V$3:$AZ$56,ReplacementRates!$A55-3,1)*IF(Main!$B$29=0,Main!$B$32*$B54,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N54" s="337">
        <f ca="1">DM54*IF($B54=Salary!$B54,Salary!$J54,"")</f>
        <v>399905.99881828908</v>
      </c>
      <c r="DO54" s="338">
        <f ca="1">IF($B54&lt;Main!$B$10,0,(VLOOKUP(DL54,'Survival Probability'!$A$3:$F$98,6)/(1+Main!$B$5)^(OptimumBenefits!DL54-OptimumBenefits!$A54))*(VLOOKUP(DL54,'Survival Probability'!$A$3:$F$98,3)/VLOOKUP($A54,'Survival Probability'!$A$3:$F$98,3)))</f>
        <v>29.944703459073295</v>
      </c>
      <c r="DP54" s="228">
        <f t="shared" si="43"/>
        <v>0</v>
      </c>
      <c r="DQ54" s="169">
        <f t="shared" si="132"/>
        <v>68</v>
      </c>
      <c r="DR54" s="395">
        <f>IF($B54&lt;=Main!$B$10,0,HLOOKUP(DQ54,ReplacementRates!$V$3:$AZ$56,ReplacementRates!$A55-3,1)*IF(Main!$B$29=0,Main!$B$32*$B54,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S54" s="337">
        <f ca="1">DR54*IF($B54=Salary!$B54,Salary!$J54,"")</f>
        <v>399905.99881828908</v>
      </c>
      <c r="DT54" s="338">
        <f ca="1">IF($B54&lt;Main!$B$10,0,(VLOOKUP(DQ54,'Survival Probability'!$A$3:$F$98,6)/(1+Main!$B$5)^(OptimumBenefits!DQ54-OptimumBenefits!$A54))*(VLOOKUP(DQ54,'Survival Probability'!$A$3:$F$98,3)/VLOOKUP($A54,'Survival Probability'!$A$3:$F$98,3)))</f>
        <v>27.372908427695162</v>
      </c>
      <c r="DU54" s="228">
        <f t="shared" si="45"/>
        <v>0</v>
      </c>
      <c r="DV54" s="169">
        <f t="shared" si="132"/>
        <v>69</v>
      </c>
      <c r="DW54" s="395">
        <f>IF($B54&lt;=Main!$B$10,0,HLOOKUP(DV54,ReplacementRates!$V$3:$AZ$56,ReplacementRates!$A55-3,1)*IF(Main!$B$29=0,Main!$B$32*$B54,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X54" s="337">
        <f ca="1">DW54*IF($B54=Salary!$B54,Salary!$J54,"")</f>
        <v>399905.99881828908</v>
      </c>
      <c r="DY54" s="338">
        <f ca="1">IF($B54&lt;Main!$B$10,0,(VLOOKUP(DV54,'Survival Probability'!$A$3:$F$98,6)/(1+Main!$B$5)^(OptimumBenefits!DV54-OptimumBenefits!$A54))*(VLOOKUP(DV54,'Survival Probability'!$A$3:$F$98,3)/VLOOKUP($A54,'Survival Probability'!$A$3:$F$98,3)))</f>
        <v>24.984311059819508</v>
      </c>
      <c r="DZ54" s="228">
        <f t="shared" si="47"/>
        <v>0</v>
      </c>
      <c r="EA54" s="169">
        <f t="shared" si="132"/>
        <v>70</v>
      </c>
      <c r="EB54" s="395">
        <f>IF($B54&lt;=Main!$B$10,0,HLOOKUP(EA54,ReplacementRates!$V$3:$AZ$56,ReplacementRates!$A55-3,1)*IF(Main!$B$29=0,Main!$B$32*$B54,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C54" s="337">
        <f ca="1">EB54*IF($B54=Salary!$B54,Salary!$J54,"")</f>
        <v>399905.99881828908</v>
      </c>
      <c r="ED54" s="338">
        <f ca="1">IF($B54&lt;Main!$B$10,0,(VLOOKUP(EA54,'Survival Probability'!$A$3:$F$98,6)/(1+Main!$B$5)^(OptimumBenefits!EA54-OptimumBenefits!$A54))*(VLOOKUP(EA54,'Survival Probability'!$A$3:$F$98,3)/VLOOKUP($A54,'Survival Probability'!$A$3:$F$98,3)))</f>
        <v>22.767050510786291</v>
      </c>
      <c r="EE54" s="228">
        <f t="shared" si="49"/>
        <v>0</v>
      </c>
      <c r="EF54" s="169">
        <f t="shared" si="132"/>
        <v>71</v>
      </c>
      <c r="EG54" s="395">
        <f>IF($B54&lt;=Main!$B$10,0,HLOOKUP(EF54,ReplacementRates!$V$3:$AZ$56,ReplacementRates!$A55-3,1)*IF(Main!$B$29=0,Main!$B$32*$B54,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H54" s="337">
        <f ca="1">EG54*IF($B54=Salary!$B54,Salary!$J54,"")</f>
        <v>399905.99881828908</v>
      </c>
      <c r="EI54" s="338">
        <f ca="1">IF($B54&lt;Main!$B$10,0,(VLOOKUP(EF54,'Survival Probability'!$A$3:$F$98,6)/(1+Main!$B$5)^(OptimumBenefits!EF54-OptimumBenefits!$A54))*(VLOOKUP(EF54,'Survival Probability'!$A$3:$F$98,3)/VLOOKUP($A54,'Survival Probability'!$A$3:$F$98,3)))</f>
        <v>20.710106980251823</v>
      </c>
      <c r="EJ54" s="228">
        <f t="shared" si="51"/>
        <v>0</v>
      </c>
      <c r="EK54" s="169">
        <f t="shared" si="132"/>
        <v>72</v>
      </c>
      <c r="EL54" s="395">
        <f>IF($B54&lt;=Main!$B$10,0,HLOOKUP(EK54,ReplacementRates!$V$3:$AZ$56,ReplacementRates!$A55-3,1)*IF(Main!$B$29=0,Main!$B$32*$B54,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M54" s="337">
        <f ca="1">EL54*IF($B54=Salary!$B54,Salary!$J54,"")</f>
        <v>399905.99881828908</v>
      </c>
      <c r="EN54" s="338">
        <f ca="1">IF($B54&lt;Main!$B$10,0,(VLOOKUP(EK54,'Survival Probability'!$A$3:$F$98,6)/(1+Main!$B$5)^(OptimumBenefits!EK54-OptimumBenefits!$A54))*(VLOOKUP(EK54,'Survival Probability'!$A$3:$F$98,3)/VLOOKUP($A54,'Survival Probability'!$A$3:$F$98,3)))</f>
        <v>18.803214847913164</v>
      </c>
      <c r="EO54" s="228">
        <f t="shared" si="53"/>
        <v>0</v>
      </c>
      <c r="EP54" s="169">
        <f t="shared" si="133"/>
        <v>73</v>
      </c>
      <c r="EQ54" s="395">
        <f>IF($B54&lt;=Main!$B$10,0,HLOOKUP(EP54,ReplacementRates!$V$3:$AZ$56,ReplacementRates!$A55-3,1)*IF(Main!$B$29=0,Main!$B$32*$B54,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R54" s="337">
        <f ca="1">EQ54*IF($B54=Salary!$B54,Salary!$J54,"")</f>
        <v>399905.99881828908</v>
      </c>
      <c r="ES54" s="338">
        <f ca="1">IF($B54&lt;Main!$B$10,0,(VLOOKUP(EP54,'Survival Probability'!$A$3:$F$98,6)/(1+Main!$B$5)^(OptimumBenefits!EP54-OptimumBenefits!$A54))*(VLOOKUP(EP54,'Survival Probability'!$A$3:$F$98,3)/VLOOKUP($A54,'Survival Probability'!$A$3:$F$98,3)))</f>
        <v>17.036846483827247</v>
      </c>
      <c r="ET54" s="228">
        <f t="shared" si="55"/>
        <v>0</v>
      </c>
      <c r="EU54" s="169">
        <f t="shared" si="133"/>
        <v>74</v>
      </c>
      <c r="EV54" s="395">
        <f>IF($B54&lt;=Main!$B$10,0,HLOOKUP(EU54,ReplacementRates!$V$3:$AZ$56,ReplacementRates!$A55-3,1)*IF(Main!$B$29=0,Main!$B$32*$B54,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W54" s="337">
        <f ca="1">EV54*IF($B54=Salary!$B54,Salary!$J54,"")</f>
        <v>399905.99881828908</v>
      </c>
      <c r="EX54" s="338">
        <f ca="1">IF($B54&lt;Main!$B$10,0,(VLOOKUP(EU54,'Survival Probability'!$A$3:$F$98,6)/(1+Main!$B$5)^(OptimumBenefits!EU54-OptimumBenefits!$A54))*(VLOOKUP(EU54,'Survival Probability'!$A$3:$F$98,3)/VLOOKUP($A54,'Survival Probability'!$A$3:$F$98,3)))</f>
        <v>15.402115789631393</v>
      </c>
      <c r="EY54" s="228">
        <f t="shared" si="57"/>
        <v>0</v>
      </c>
      <c r="EZ54" s="169">
        <f t="shared" si="133"/>
        <v>75</v>
      </c>
      <c r="FA54" s="395">
        <f>IF($B54&lt;=Main!$B$10,0,HLOOKUP(EZ54,ReplacementRates!$V$3:$AZ$56,ReplacementRates!$A55-3,1)*IF(Main!$B$29=0,Main!$B$32*$B54,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B54" s="337">
        <f ca="1">FA54*IF($B54=Salary!$B54,Salary!$J54,"")</f>
        <v>399905.99881828908</v>
      </c>
      <c r="FC54" s="338">
        <f ca="1">IF($B54&lt;Main!$B$10,0,(VLOOKUP(EZ54,'Survival Probability'!$A$3:$F$98,6)/(1+Main!$B$5)^(OptimumBenefits!EZ54-OptimumBenefits!$A54))*(VLOOKUP(EZ54,'Survival Probability'!$A$3:$F$98,3)/VLOOKUP($A54,'Survival Probability'!$A$3:$F$98,3)))</f>
        <v>13.890761964110478</v>
      </c>
      <c r="FD54" s="228">
        <f t="shared" si="59"/>
        <v>0</v>
      </c>
      <c r="FE54" s="169">
        <f t="shared" si="133"/>
        <v>76</v>
      </c>
      <c r="FF54" s="395">
        <f>IF($B54&lt;=Main!$B$10,0,HLOOKUP(FE54,ReplacementRates!$V$3:$AZ$56,ReplacementRates!$A55-3,1)*IF(Main!$B$29=0,Main!$B$32*$B54,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G54" s="337">
        <f ca="1">FF54*IF($B54=Salary!$B54,Salary!$J54,"")</f>
        <v>399905.99881828908</v>
      </c>
      <c r="FH54" s="338">
        <f ca="1">IF($B54&lt;Main!$B$10,0,(VLOOKUP(FE54,'Survival Probability'!$A$3:$F$98,6)/(1+Main!$B$5)^(OptimumBenefits!FE54-OptimumBenefits!$A54))*(VLOOKUP(FE54,'Survival Probability'!$A$3:$F$98,3)/VLOOKUP($A54,'Survival Probability'!$A$3:$F$98,3)))</f>
        <v>12.495110934956125</v>
      </c>
      <c r="FI54" s="228">
        <f t="shared" si="61"/>
        <v>0</v>
      </c>
      <c r="FJ54" s="169">
        <f t="shared" si="133"/>
        <v>77</v>
      </c>
      <c r="FK54" s="395">
        <f>IF($B54&lt;=Main!$B$10,0,HLOOKUP(FJ54,ReplacementRates!$V$3:$AZ$56,ReplacementRates!$A55-3,1)*IF(Main!$B$29=0,Main!$B$32*$B54,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L54" s="337">
        <f ca="1">FK54*IF($B54=Salary!$B54,Salary!$J54,"")</f>
        <v>399905.99881828908</v>
      </c>
      <c r="FM54" s="338">
        <f ca="1">IF($B54&lt;Main!$B$10,0,(VLOOKUP(FJ54,'Survival Probability'!$A$3:$F$98,6)/(1+Main!$B$5)^(OptimumBenefits!FJ54-OptimumBenefits!$A54))*(VLOOKUP(FJ54,'Survival Probability'!$A$3:$F$98,3)/VLOOKUP($A54,'Survival Probability'!$A$3:$F$98,3)))</f>
        <v>11.207971992373928</v>
      </c>
      <c r="FN54" s="228">
        <f t="shared" si="63"/>
        <v>0</v>
      </c>
      <c r="FO54" s="169">
        <f t="shared" si="133"/>
        <v>78</v>
      </c>
      <c r="FP54" s="395">
        <f>IF($B54&lt;=Main!$B$10,0,HLOOKUP(FO54,ReplacementRates!$V$3:$AZ$56,ReplacementRates!$A55-3,1)*IF(Main!$B$29=0,Main!$B$32*$B54,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Q54" s="337">
        <f ca="1">FP54*IF($B54=Salary!$B54,Salary!$J54,"")</f>
        <v>399905.99881828908</v>
      </c>
      <c r="FR54" s="338">
        <f ca="1">IF($B54&lt;Main!$B$10,0,(VLOOKUP(FO54,'Survival Probability'!$A$3:$F$98,6)/(1+Main!$B$5)^(OptimumBenefits!FO54-OptimumBenefits!$A54))*(VLOOKUP(FO54,'Survival Probability'!$A$3:$F$98,3)/VLOOKUP($A54,'Survival Probability'!$A$3:$F$98,3)))</f>
        <v>10.022641076222634</v>
      </c>
      <c r="FS54" s="228">
        <f t="shared" si="65"/>
        <v>0</v>
      </c>
      <c r="FT54" s="169">
        <f t="shared" si="133"/>
        <v>79</v>
      </c>
      <c r="FU54" s="395">
        <f>IF($B54&lt;=Main!$B$10,0,HLOOKUP(FT54,ReplacementRates!$V$3:$AZ$56,ReplacementRates!$A55-3,1)*IF(Main!$B$29=0,Main!$B$32*$B54,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V54" s="337">
        <f ca="1">FU54*IF($B54=Salary!$B54,Salary!$J54,"")</f>
        <v>399905.99881828908</v>
      </c>
      <c r="FW54" s="338">
        <f ca="1">IF($B54&lt;Main!$B$10,0,(VLOOKUP(FT54,'Survival Probability'!$A$3:$F$98,6)/(1+Main!$B$5)^(OptimumBenefits!FT54-OptimumBenefits!$A54))*(VLOOKUP(FT54,'Survival Probability'!$A$3:$F$98,3)/VLOOKUP($A54,'Survival Probability'!$A$3:$F$98,3)))</f>
        <v>8.9328691161815019</v>
      </c>
      <c r="FX54" s="228">
        <f t="shared" ca="1" si="67"/>
        <v>3572307.9462196105</v>
      </c>
      <c r="FY54" s="169">
        <f t="shared" si="133"/>
        <v>80</v>
      </c>
      <c r="FZ54" s="395">
        <f>IF($B54&lt;=Main!$B$10,0,HLOOKUP(FY54,ReplacementRates!$V$3:$AZ$56,ReplacementRates!$A55-3,1)*IF(Main!$B$29=0,Main!$B$32*$B54,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A54" s="337">
        <f ca="1">FZ54*IF($B54=Salary!$B54,Salary!$J54,"")</f>
        <v>399905.99881828908</v>
      </c>
      <c r="GB54" s="338">
        <f ca="1">IF($B54&lt;Main!$B$10,0,(VLOOKUP(FY54,'Survival Probability'!$A$3:$F$98,6)/(1+Main!$B$5)^(OptimumBenefits!FY54-OptimumBenefits!$A54))*(VLOOKUP(FY54,'Survival Probability'!$A$3:$F$98,3)/VLOOKUP($A54,'Survival Probability'!$A$3:$F$98,3)))</f>
        <v>7.9328691161815001</v>
      </c>
      <c r="GC54" s="228">
        <f t="shared" ca="1" si="69"/>
        <v>3172401.947401321</v>
      </c>
      <c r="GD54" s="169">
        <f t="shared" si="133"/>
        <v>81</v>
      </c>
      <c r="GE54" s="395">
        <f>IF($B54&lt;=Main!$B$10,0,HLOOKUP(GD54,ReplacementRates!$V$3:$AZ$56,ReplacementRates!$A55-3,1)*IF(Main!$B$29=0,Main!$B$32*$B54,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F54" s="337">
        <f ca="1">GE54*IF($B54=Salary!$B54,Salary!$J54,"")</f>
        <v>399905.99881828908</v>
      </c>
      <c r="GG54" s="338">
        <f ca="1">IF($B54&lt;Main!$B$10,0,(VLOOKUP(GD54,'Survival Probability'!$A$3:$F$98,6)/(1+Main!$B$5)^(OptimumBenefits!GD54-OptimumBenefits!$A54))*(VLOOKUP(GD54,'Survival Probability'!$A$3:$F$98,3)/VLOOKUP($A54,'Survival Probability'!$A$3:$F$98,3)))</f>
        <v>7.0171929604466667</v>
      </c>
      <c r="GH54" s="228">
        <f t="shared" ca="1" si="71"/>
        <v>2806217.5597480913</v>
      </c>
      <c r="GI54" s="169">
        <f t="shared" si="133"/>
        <v>82</v>
      </c>
      <c r="GJ54" s="395">
        <f>IF($B54&lt;=Main!$B$10,0,HLOOKUP(GI54,ReplacementRates!$V$3:$AZ$56,ReplacementRates!$A55-3,1)*IF(Main!$B$29=0,Main!$B$32*$B54,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K54" s="337">
        <f ca="1">GJ54*IF($B54=Salary!$B54,Salary!$J54,"")</f>
        <v>399905.99881828908</v>
      </c>
      <c r="GL54" s="338">
        <f ca="1">IF($B54&lt;Main!$B$10,0,(VLOOKUP(GI54,'Survival Probability'!$A$3:$F$98,6)/(1+Main!$B$5)^(OptimumBenefits!GI54-OptimumBenefits!$A54))*(VLOOKUP(GI54,'Survival Probability'!$A$3:$F$98,3)/VLOOKUP($A54,'Survival Probability'!$A$3:$F$98,3)))</f>
        <v>6.1807228990675913</v>
      </c>
      <c r="GM54" s="228">
        <f t="shared" ca="1" si="73"/>
        <v>2471708.1643706965</v>
      </c>
      <c r="GN54" s="384"/>
      <c r="GO54" s="384"/>
      <c r="GP54" s="385"/>
      <c r="GQ54" s="386"/>
      <c r="GR54" s="387"/>
      <c r="GS54" s="384"/>
      <c r="GT54" s="384"/>
      <c r="GU54" s="385"/>
      <c r="GV54" s="386"/>
      <c r="GW54" s="387"/>
      <c r="GX54" s="384"/>
      <c r="GY54" s="384"/>
      <c r="GZ54" s="385"/>
      <c r="HA54" s="386"/>
      <c r="HB54" s="387"/>
      <c r="HC54" s="384"/>
      <c r="HD54" s="384"/>
      <c r="HE54" s="385"/>
      <c r="HF54" s="386"/>
      <c r="HG54" s="387"/>
      <c r="HH54" s="384"/>
      <c r="HI54" s="384"/>
      <c r="HJ54" s="385"/>
      <c r="HK54" s="386"/>
      <c r="HL54" s="387"/>
      <c r="HM54" s="384"/>
      <c r="HN54" s="384"/>
      <c r="HO54" s="385"/>
      <c r="HP54" s="386"/>
      <c r="HQ54" s="387"/>
      <c r="HR54" s="384"/>
      <c r="HS54" s="384"/>
      <c r="HT54" s="385"/>
      <c r="HU54" s="386"/>
      <c r="HV54" s="387"/>
      <c r="HW54" s="384"/>
      <c r="HX54" s="384"/>
      <c r="HY54" s="385"/>
      <c r="HZ54" s="386"/>
      <c r="IA54" s="387"/>
      <c r="IB54" s="384"/>
      <c r="IC54" s="384"/>
      <c r="ID54" s="385"/>
      <c r="IE54" s="386"/>
      <c r="IF54" s="387"/>
      <c r="IG54" s="384"/>
      <c r="IH54" s="384"/>
      <c r="II54" s="385"/>
      <c r="IJ54" s="386"/>
      <c r="IK54" s="387"/>
      <c r="IL54" s="384"/>
      <c r="IM54" s="384"/>
      <c r="IN54" s="385"/>
      <c r="IO54" s="386"/>
      <c r="IP54" s="387"/>
      <c r="IQ54" s="384"/>
      <c r="IR54" s="384"/>
      <c r="IS54" s="385"/>
      <c r="IT54" s="386"/>
      <c r="IU54" s="387"/>
      <c r="IV54" s="384"/>
      <c r="IW54" s="384"/>
      <c r="IX54" s="385"/>
      <c r="IY54" s="386"/>
      <c r="IZ54" s="387"/>
      <c r="JA54" s="384"/>
      <c r="JB54" s="384"/>
      <c r="JC54" s="385"/>
      <c r="JD54" s="386"/>
      <c r="JE54" s="387"/>
      <c r="JF54" s="384"/>
      <c r="JG54" s="384"/>
      <c r="JH54" s="385"/>
      <c r="JI54" s="386"/>
      <c r="JJ54" s="387"/>
      <c r="JK54" s="384"/>
      <c r="JL54" s="384"/>
      <c r="JM54" s="385"/>
      <c r="JN54" s="386"/>
      <c r="JO54" s="387"/>
      <c r="JP54" s="384"/>
      <c r="JQ54" s="384"/>
      <c r="JR54" s="385"/>
      <c r="JS54" s="386"/>
      <c r="JT54" s="387"/>
      <c r="JU54" s="384"/>
      <c r="JV54" s="384"/>
      <c r="JW54" s="385"/>
      <c r="JX54" s="386"/>
      <c r="JY54" s="387"/>
      <c r="JZ54" s="384"/>
      <c r="KA54" s="384"/>
      <c r="KB54" s="385"/>
      <c r="KC54" s="386"/>
      <c r="KD54" s="387"/>
      <c r="KE54" s="384"/>
      <c r="KF54" s="384"/>
      <c r="KG54" s="385"/>
      <c r="KH54" s="386"/>
      <c r="KI54" s="387"/>
    </row>
    <row r="55" spans="1:295" s="226" customFormat="1">
      <c r="A55" s="172">
        <f t="shared" si="112"/>
        <v>80</v>
      </c>
      <c r="B55" s="225">
        <f t="shared" ref="B55:B57" si="134">B54+1</f>
        <v>53</v>
      </c>
      <c r="C55" s="383">
        <f t="shared" ca="1" si="125"/>
        <v>80</v>
      </c>
      <c r="D55" s="425">
        <f t="shared" ca="1" si="115"/>
        <v>3654762.6526039215</v>
      </c>
      <c r="E55" s="217">
        <v>2018263.6656403041</v>
      </c>
      <c r="F55" s="221">
        <f t="shared" si="113"/>
        <v>45</v>
      </c>
      <c r="G55" s="395">
        <f>IF($B55&lt;=Main!$B$10,0,HLOOKUP(F55,ReplacementRates!$V$3:$AZ$56,ReplacementRates!$A56-3,1)*IF(Main!$B$29=0,Main!$B$32*$B55,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H55" s="337">
        <f ca="1">G55*IF($B55=Salary!$B55,Salary!$J55,"")</f>
        <v>0</v>
      </c>
      <c r="I55" s="338">
        <f ca="1">IF($B55&lt;Main!$B$10,0,(VLOOKUP(F55,'Survival Probability'!$A$3:$F$98,6)/(1+Main!$B$5)^(OptimumBenefits!F55-OptimumBenefits!$A55))*(VLOOKUP(F55,'Survival Probability'!$A$3:$F$98,3)/VLOOKUP($A55,'Survival Probability'!$A$3:$F$98,3)))</f>
        <v>186.96864320131164</v>
      </c>
      <c r="J55" s="222">
        <f t="shared" si="129"/>
        <v>0</v>
      </c>
      <c r="K55" s="221">
        <f t="shared" si="114"/>
        <v>46</v>
      </c>
      <c r="L55" s="395">
        <f>IF($B55&lt;=Main!$B$10,0,HLOOKUP(K55,ReplacementRates!$V$3:$AZ$56,ReplacementRates!$A56-3,1)*IF(Main!$B$29=0,Main!$B$32*$B55,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M55" s="337">
        <f ca="1">L55*IF($B55=Salary!$B55,Salary!$J55,"")</f>
        <v>0</v>
      </c>
      <c r="N55" s="338">
        <f ca="1">IF($B55&lt;Main!$B$10,0,(VLOOKUP(K55,'Survival Probability'!$A$3:$F$98,6)/(1+Main!$B$5)^(OptimumBenefits!K55-OptimumBenefits!$A55))*(VLOOKUP(K55,'Survival Probability'!$A$3:$F$98,3)/VLOOKUP($A55,'Survival Probability'!$A$3:$F$98,3)))</f>
        <v>173.77940124260604</v>
      </c>
      <c r="O55" s="222">
        <f t="shared" si="130"/>
        <v>0</v>
      </c>
      <c r="P55" s="221">
        <f t="shared" si="131"/>
        <v>47</v>
      </c>
      <c r="Q55" s="395">
        <f>IF($B55&lt;=Main!$B$10,0,HLOOKUP(P55,ReplacementRates!$V$3:$AZ$56,ReplacementRates!$A56-3,1)*IF(Main!$B$29=0,Main!$B$32*$B55,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R55" s="337">
        <f ca="1">Q55*IF($B55=Salary!$B55,Salary!$J55,"")</f>
        <v>0</v>
      </c>
      <c r="S55" s="338">
        <f ca="1">IF($B55&lt;Main!$B$10,0,(VLOOKUP(P55,'Survival Probability'!$A$3:$F$98,6)/(1+Main!$B$5)^(OptimumBenefits!P55-OptimumBenefits!$A55))*(VLOOKUP(P55,'Survival Probability'!$A$3:$F$98,3)/VLOOKUP($A55,'Survival Probability'!$A$3:$F$98,3)))</f>
        <v>161.46124914888225</v>
      </c>
      <c r="T55" s="222">
        <f t="shared" si="3"/>
        <v>0</v>
      </c>
      <c r="U55" s="221">
        <f t="shared" si="131"/>
        <v>48</v>
      </c>
      <c r="V55" s="395">
        <f>IF($B55&lt;=Main!$B$10,0,HLOOKUP(U55,ReplacementRates!$V$3:$AZ$56,ReplacementRates!$A56-3,1)*IF(Main!$B$29=0,Main!$B$32*$B55,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W55" s="337">
        <f ca="1">V55*IF($B55=Salary!$B55,Salary!$J55,"")</f>
        <v>0</v>
      </c>
      <c r="X55" s="338">
        <f ca="1">IF($B55&lt;Main!$B$10,0,(VLOOKUP(U55,'Survival Probability'!$A$3:$F$98,6)/(1+Main!$B$5)^(OptimumBenefits!U55-OptimumBenefits!$A55))*(VLOOKUP(U55,'Survival Probability'!$A$3:$F$98,3)/VLOOKUP($A55,'Survival Probability'!$A$3:$F$98,3)))</f>
        <v>149.95699867394251</v>
      </c>
      <c r="Y55" s="222">
        <f t="shared" si="5"/>
        <v>0</v>
      </c>
      <c r="Z55" s="221">
        <f t="shared" si="131"/>
        <v>49</v>
      </c>
      <c r="AA55" s="395">
        <f>IF($B55&lt;=Main!$B$10,0,HLOOKUP(Z55,ReplacementRates!$V$3:$AZ$56,ReplacementRates!$A56-3,1)*IF(Main!$B$29=0,Main!$B$32*$B55,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B55" s="337">
        <f ca="1">AA55*IF($B55=Salary!$B55,Salary!$J55,"")</f>
        <v>0</v>
      </c>
      <c r="AC55" s="338">
        <f ca="1">IF($B55&lt;Main!$B$10,0,(VLOOKUP(Z55,'Survival Probability'!$A$3:$F$98,6)/(1+Main!$B$5)^(OptimumBenefits!Z55-OptimumBenefits!$A55))*(VLOOKUP(Z55,'Survival Probability'!$A$3:$F$98,3)/VLOOKUP($A55,'Survival Probability'!$A$3:$F$98,3)))</f>
        <v>139.21320411681859</v>
      </c>
      <c r="AD55" s="222">
        <f t="shared" si="7"/>
        <v>0</v>
      </c>
      <c r="AE55" s="221">
        <f t="shared" si="131"/>
        <v>50</v>
      </c>
      <c r="AF55" s="395">
        <f>IF($B55&lt;=Main!$B$10,0,HLOOKUP(AE55,ReplacementRates!$V$3:$AZ$56,ReplacementRates!$A56-3,1)*IF(Main!$B$29=0,Main!$B$32*$B55,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G55" s="337">
        <f ca="1">AF55*IF($B55=Salary!$B55,Salary!$J55,"")</f>
        <v>0</v>
      </c>
      <c r="AH55" s="338">
        <f ca="1">IF($B55&lt;Main!$B$10,0,(VLOOKUP(AE55,'Survival Probability'!$A$3:$F$98,6)/(1+Main!$B$5)^(OptimumBenefits!AE55-OptimumBenefits!$A55))*(VLOOKUP(AE55,'Survival Probability'!$A$3:$F$98,3)/VLOOKUP($A55,'Survival Probability'!$A$3:$F$98,3)))</f>
        <v>129.1799933515436</v>
      </c>
      <c r="AI55" s="222">
        <f t="shared" si="9"/>
        <v>0</v>
      </c>
      <c r="AJ55" s="221">
        <f t="shared" si="131"/>
        <v>51</v>
      </c>
      <c r="AK55" s="395">
        <f>IF($B55&lt;=Main!$B$10,0,HLOOKUP(AJ55,ReplacementRates!$V$3:$AZ$56,ReplacementRates!$A56-3,1)*IF(Main!$B$29=0,Main!$B$32*$B55,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L55" s="337">
        <f ca="1">AK55*IF($B55=Salary!$B55,Salary!$J55,"")</f>
        <v>0</v>
      </c>
      <c r="AM55" s="338">
        <f ca="1">IF($B55&lt;Main!$B$10,0,(VLOOKUP(AJ55,'Survival Probability'!$A$3:$F$98,6)/(1+Main!$B$5)^(OptimumBenefits!AJ55-OptimumBenefits!$A55))*(VLOOKUP(AJ55,'Survival Probability'!$A$3:$F$98,3)/VLOOKUP($A55,'Survival Probability'!$A$3:$F$98,3)))</f>
        <v>119.81078747671371</v>
      </c>
      <c r="AN55" s="222">
        <f t="shared" si="11"/>
        <v>0</v>
      </c>
      <c r="AO55" s="221">
        <f t="shared" si="131"/>
        <v>52</v>
      </c>
      <c r="AP55" s="395">
        <f>IF($B55&lt;=Main!$B$10,0,HLOOKUP(AO55,ReplacementRates!$V$3:$AZ$56,ReplacementRates!$A56-3,1)*IF(Main!$B$29=0,Main!$B$32*$B55,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Q55" s="337">
        <f ca="1">AP55*IF($B55=Salary!$B55,Salary!$J55,"")</f>
        <v>0</v>
      </c>
      <c r="AR55" s="338">
        <f ca="1">IF($B55&lt;Main!$B$10,0,(VLOOKUP(AO55,'Survival Probability'!$A$3:$F$98,6)/(1+Main!$B$5)^(OptimumBenefits!AO55-OptimumBenefits!$A55))*(VLOOKUP(AO55,'Survival Probability'!$A$3:$F$98,3)/VLOOKUP($A55,'Survival Probability'!$A$3:$F$98,3)))</f>
        <v>111.06805435104238</v>
      </c>
      <c r="AS55" s="222">
        <f t="shared" si="13"/>
        <v>0</v>
      </c>
      <c r="AT55" s="221">
        <f t="shared" si="131"/>
        <v>53</v>
      </c>
      <c r="AU55" s="395">
        <f>IF($B55&lt;=Main!$B$10,0,HLOOKUP(AT55,ReplacementRates!$V$3:$AZ$56,ReplacementRates!$A56-3,1)*IF(Main!$B$29=0,Main!$B$32*$B55,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V55" s="337">
        <f ca="1">AU55*IF($B55=Salary!$B55,Salary!$J55,"")</f>
        <v>0</v>
      </c>
      <c r="AW55" s="338">
        <f ca="1">IF($B55&lt;Main!$B$10,0,(VLOOKUP(AT55,'Survival Probability'!$A$3:$F$98,6)/(1+Main!$B$5)^(OptimumBenefits!AT55-OptimumBenefits!$A55))*(VLOOKUP(AT55,'Survival Probability'!$A$3:$F$98,3)/VLOOKUP($A55,'Survival Probability'!$A$3:$F$98,3)))</f>
        <v>102.91067445983349</v>
      </c>
      <c r="AX55" s="222">
        <f t="shared" si="15"/>
        <v>0</v>
      </c>
      <c r="AY55" s="221">
        <f t="shared" si="131"/>
        <v>54</v>
      </c>
      <c r="AZ55" s="395">
        <f>IF($B55&lt;=Main!$B$10,0,HLOOKUP(AY55,ReplacementRates!$V$3:$AZ$56,ReplacementRates!$A56-3,1)*IF(Main!$B$29=0,Main!$B$32*$B55,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A55" s="337">
        <f ca="1">AZ55*IF($B55=Salary!$B55,Salary!$J55,"")</f>
        <v>0</v>
      </c>
      <c r="BB55" s="338">
        <f ca="1">IF($B55&lt;Main!$B$10,0,(VLOOKUP(AY55,'Survival Probability'!$A$3:$F$98,6)/(1+Main!$B$5)^(OptimumBenefits!AY55-OptimumBenefits!$A55))*(VLOOKUP(AY55,'Survival Probability'!$A$3:$F$98,3)/VLOOKUP($A55,'Survival Probability'!$A$3:$F$98,3)))</f>
        <v>95.300269532508196</v>
      </c>
      <c r="BC55" s="222">
        <f t="shared" si="17"/>
        <v>0</v>
      </c>
      <c r="BD55" s="221">
        <f t="shared" si="131"/>
        <v>55</v>
      </c>
      <c r="BE55" s="395">
        <f>IF($B55&lt;=Main!$B$10,0,HLOOKUP(BD55,ReplacementRates!$V$3:$AZ$56,ReplacementRates!$A56-3,1)*IF(Main!$B$29=0,Main!$B$32*$B55,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F55" s="337">
        <f ca="1">BE55*IF($B55=Salary!$B55,Salary!$J55,"")</f>
        <v>0</v>
      </c>
      <c r="BG55" s="338">
        <f ca="1">IF($B55&lt;Main!$B$10,0,(VLOOKUP(BD55,'Survival Probability'!$A$3:$F$98,6)/(1+Main!$B$5)^(OptimumBenefits!BD55-OptimumBenefits!$A55))*(VLOOKUP(BD55,'Survival Probability'!$A$3:$F$98,3)/VLOOKUP($A55,'Survival Probability'!$A$3:$F$98,3)))</f>
        <v>88.201007024969201</v>
      </c>
      <c r="BH55" s="222">
        <f t="shared" si="19"/>
        <v>0</v>
      </c>
      <c r="BI55" s="221">
        <f t="shared" si="131"/>
        <v>56</v>
      </c>
      <c r="BJ55" s="395">
        <f>IF($B55&lt;=Main!$B$10,0,HLOOKUP(BI55,ReplacementRates!$V$3:$AZ$56,ReplacementRates!$A56-3,1)*IF(Main!$B$29=0,Main!$B$32*$B55,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K55" s="337">
        <f ca="1">BJ55*IF($B55=Salary!$B55,Salary!$J55,"")</f>
        <v>0</v>
      </c>
      <c r="BL55" s="338">
        <f ca="1">IF($B55&lt;Main!$B$10,0,(VLOOKUP(BI55,'Survival Probability'!$A$3:$F$98,6)/(1+Main!$B$5)^(OptimumBenefits!BI55-OptimumBenefits!$A55))*(VLOOKUP(BI55,'Survival Probability'!$A$3:$F$98,3)/VLOOKUP($A55,'Survival Probability'!$A$3:$F$98,3)))</f>
        <v>81.579454297289828</v>
      </c>
      <c r="BM55" s="222">
        <f t="shared" si="21"/>
        <v>0</v>
      </c>
      <c r="BN55" s="221">
        <f t="shared" si="131"/>
        <v>57</v>
      </c>
      <c r="BO55" s="395">
        <f>IF($B55&lt;=Main!$B$10,0,HLOOKUP(BN55,ReplacementRates!$V$3:$AZ$56,ReplacementRates!$A56-3,1)*IF(Main!$B$29=0,Main!$B$32*$B55,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P55" s="337">
        <f ca="1">BO55*IF($B55=Salary!$B55,Salary!$J55,"")</f>
        <v>0</v>
      </c>
      <c r="BQ55" s="338">
        <f ca="1">IF($B55&lt;Main!$B$10,0,(VLOOKUP(BN55,'Survival Probability'!$A$3:$F$98,6)/(1+Main!$B$5)^(OptimumBenefits!BN55-OptimumBenefits!$A55))*(VLOOKUP(BN55,'Survival Probability'!$A$3:$F$98,3)/VLOOKUP($A55,'Survival Probability'!$A$3:$F$98,3)))</f>
        <v>75.404376738647812</v>
      </c>
      <c r="BR55" s="222">
        <f t="shared" si="23"/>
        <v>0</v>
      </c>
      <c r="BS55" s="221">
        <f t="shared" si="131"/>
        <v>58</v>
      </c>
      <c r="BT55" s="395">
        <f>IF($B55&lt;=Main!$B$10,0,HLOOKUP(BS55,ReplacementRates!$V$3:$AZ$56,ReplacementRates!$A56-3,1)*IF(Main!$B$29=0,Main!$B$32*$B55,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U55" s="337">
        <f ca="1">BT55*IF($B55=Salary!$B55,Salary!$J55,"")</f>
        <v>0</v>
      </c>
      <c r="BV55" s="338">
        <f ca="1">IF($B55&lt;Main!$B$10,0,(VLOOKUP(BS55,'Survival Probability'!$A$3:$F$98,6)/(1+Main!$B$5)^(OptimumBenefits!BS55-OptimumBenefits!$A55))*(VLOOKUP(BS55,'Survival Probability'!$A$3:$F$98,3)/VLOOKUP($A55,'Survival Probability'!$A$3:$F$98,3)))</f>
        <v>69.646596604580949</v>
      </c>
      <c r="BW55" s="222">
        <f t="shared" si="25"/>
        <v>0</v>
      </c>
      <c r="BX55" s="221">
        <f t="shared" si="131"/>
        <v>59</v>
      </c>
      <c r="BY55" s="395">
        <f>IF($B55&lt;=Main!$B$10,0,HLOOKUP(BX55,ReplacementRates!$V$3:$AZ$56,ReplacementRates!$A56-3,1)*IF(Main!$B$29=0,Main!$B$32*$B55,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Z55" s="337">
        <f ca="1">BY55*IF($B55=Salary!$B55,Salary!$J55,"")</f>
        <v>0</v>
      </c>
      <c r="CA55" s="338">
        <f ca="1">IF($B55&lt;Main!$B$10,0,(VLOOKUP(BX55,'Survival Probability'!$A$3:$F$98,6)/(1+Main!$B$5)^(OptimumBenefits!BX55-OptimumBenefits!$A55))*(VLOOKUP(BX55,'Survival Probability'!$A$3:$F$98,3)/VLOOKUP($A55,'Survival Probability'!$A$3:$F$98,3)))</f>
        <v>64.278819416273123</v>
      </c>
      <c r="CB55" s="222">
        <f t="shared" si="27"/>
        <v>0</v>
      </c>
      <c r="CC55" s="221">
        <f t="shared" si="132"/>
        <v>60</v>
      </c>
      <c r="CD55" s="395">
        <f>IF($B55&lt;=Main!$B$10,0,HLOOKUP(CC55,ReplacementRates!$V$3:$AZ$56,ReplacementRates!$A56-3,1)*IF(Main!$B$29=0,Main!$B$32*$B55,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E55" s="337">
        <f ca="1">CD55*IF($B55=Salary!$B55,Salary!$J55,"")</f>
        <v>421862.37625340855</v>
      </c>
      <c r="CF55" s="338">
        <f ca="1">IF($B55&lt;Main!$B$10,0,(VLOOKUP(CC55,'Survival Probability'!$A$3:$F$98,6)/(1+Main!$B$5)^(OptimumBenefits!CC55-OptimumBenefits!$A55))*(VLOOKUP(CC55,'Survival Probability'!$A$3:$F$98,3)/VLOOKUP($A55,'Survival Probability'!$A$3:$F$98,3)))</f>
        <v>59.275520262118725</v>
      </c>
      <c r="CG55" s="222">
        <f t="shared" si="29"/>
        <v>0</v>
      </c>
      <c r="CH55" s="221">
        <f t="shared" si="132"/>
        <v>61</v>
      </c>
      <c r="CI55" s="395">
        <f>IF($B55&lt;=Main!$B$10,0,HLOOKUP(CH55,ReplacementRates!$V$3:$AZ$56,ReplacementRates!$A56-3,1)*IF(Main!$B$29=0,Main!$B$32*$B55,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J55" s="337">
        <f ca="1">CI55*IF($B55=Salary!$B55,Salary!$J55,"")</f>
        <v>421862.37625340855</v>
      </c>
      <c r="CK55" s="338">
        <f ca="1">IF($B55&lt;Main!$B$10,0,(VLOOKUP(CH55,'Survival Probability'!$A$3:$F$98,6)/(1+Main!$B$5)^(OptimumBenefits!CH55-OptimumBenefits!$A55))*(VLOOKUP(CH55,'Survival Probability'!$A$3:$F$98,3)/VLOOKUP($A55,'Survival Probability'!$A$3:$F$98,3)))</f>
        <v>54.612876518707061</v>
      </c>
      <c r="CL55" s="222">
        <f t="shared" si="31"/>
        <v>0</v>
      </c>
      <c r="CM55" s="221">
        <f t="shared" si="132"/>
        <v>62</v>
      </c>
      <c r="CN55" s="395">
        <f>IF($B55&lt;=Main!$B$10,0,HLOOKUP(CM55,ReplacementRates!$V$3:$AZ$56,ReplacementRates!$A56-3,1)*IF(Main!$B$29=0,Main!$B$32*$B55,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O55" s="337">
        <f ca="1">CN55*IF($B55=Salary!$B55,Salary!$J55,"")</f>
        <v>421862.37625340855</v>
      </c>
      <c r="CP55" s="338">
        <f ca="1">IF($B55&lt;Main!$B$10,0,(VLOOKUP(CM55,'Survival Probability'!$A$3:$F$98,6)/(1+Main!$B$5)^(OptimumBenefits!CM55-OptimumBenefits!$A55))*(VLOOKUP(CM55,'Survival Probability'!$A$3:$F$98,3)/VLOOKUP($A55,'Survival Probability'!$A$3:$F$98,3)))</f>
        <v>50.272196943283021</v>
      </c>
      <c r="CQ55" s="222">
        <f t="shared" si="33"/>
        <v>0</v>
      </c>
      <c r="CR55" s="221">
        <f t="shared" si="132"/>
        <v>63</v>
      </c>
      <c r="CS55" s="395">
        <f>IF($B55&lt;=Main!$B$10,0,HLOOKUP(CR55,ReplacementRates!$V$3:$AZ$56,ReplacementRates!$A56-3,1)*IF(Main!$B$29=0,Main!$B$32*$B55,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T55" s="337">
        <f ca="1">CS55*IF($B55=Salary!$B55,Salary!$J55,"")</f>
        <v>421862.37625340855</v>
      </c>
      <c r="CU55" s="338">
        <f ca="1">IF($B55&lt;Main!$B$10,0,(VLOOKUP(CR55,'Survival Probability'!$A$3:$F$98,6)/(1+Main!$B$5)^(OptimumBenefits!CR55-OptimumBenefits!$A55))*(VLOOKUP(CR55,'Survival Probability'!$A$3:$F$98,3)/VLOOKUP($A55,'Survival Probability'!$A$3:$F$98,3)))</f>
        <v>46.232255628299228</v>
      </c>
      <c r="CV55" s="222">
        <f t="shared" si="35"/>
        <v>0</v>
      </c>
      <c r="CW55" s="221">
        <f t="shared" si="132"/>
        <v>64</v>
      </c>
      <c r="CX55" s="395">
        <f>IF($B55&lt;=Main!$B$10,0,HLOOKUP(CW55,ReplacementRates!$V$3:$AZ$56,ReplacementRates!$A56-3,1)*IF(Main!$B$29=0,Main!$B$32*$B55,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Y55" s="337">
        <f ca="1">CX55*IF($B55=Salary!$B55,Salary!$J55,"")</f>
        <v>421862.37625340855</v>
      </c>
      <c r="CZ55" s="338">
        <f ca="1">IF($B55&lt;Main!$B$10,0,(VLOOKUP(CW55,'Survival Probability'!$A$3:$F$98,6)/(1+Main!$B$5)^(OptimumBenefits!CW55-OptimumBenefits!$A55))*(VLOOKUP(CW55,'Survival Probability'!$A$3:$F$98,3)/VLOOKUP($A55,'Survival Probability'!$A$3:$F$98,3)))</f>
        <v>42.473210744889201</v>
      </c>
      <c r="DA55" s="222">
        <f t="shared" si="37"/>
        <v>0</v>
      </c>
      <c r="DB55" s="221">
        <f t="shared" si="132"/>
        <v>65</v>
      </c>
      <c r="DC55" s="395">
        <f>IF($B55&lt;=Main!$B$10,0,HLOOKUP(DB55,ReplacementRates!$V$3:$AZ$56,ReplacementRates!$A56-3,1)*IF(Main!$B$29=0,Main!$B$32*$B55,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D55" s="337">
        <f ca="1">DC55*IF($B55=Salary!$B55,Salary!$J55,"")</f>
        <v>421862.37625340855</v>
      </c>
      <c r="DE55" s="338">
        <f ca="1">IF($B55&lt;Main!$B$10,0,(VLOOKUP(DB55,'Survival Probability'!$A$3:$F$98,6)/(1+Main!$B$5)^(OptimumBenefits!DB55-OptimumBenefits!$A55))*(VLOOKUP(DB55,'Survival Probability'!$A$3:$F$98,3)/VLOOKUP($A55,'Survival Probability'!$A$3:$F$98,3)))</f>
        <v>38.976519374503653</v>
      </c>
      <c r="DF55" s="222">
        <f t="shared" si="39"/>
        <v>0</v>
      </c>
      <c r="DG55" s="221">
        <f t="shared" si="132"/>
        <v>66</v>
      </c>
      <c r="DH55" s="395">
        <f>IF($B55&lt;=Main!$B$10,0,HLOOKUP(DG55,ReplacementRates!$V$3:$AZ$56,ReplacementRates!$A56-3,1)*IF(Main!$B$29=0,Main!$B$32*$B55,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I55" s="337">
        <f ca="1">DH55*IF($B55=Salary!$B55,Salary!$J55,"")</f>
        <v>421862.37625340855</v>
      </c>
      <c r="DJ55" s="338">
        <f ca="1">IF($B55&lt;Main!$B$10,0,(VLOOKUP(DG55,'Survival Probability'!$A$3:$F$98,6)/(1+Main!$B$5)^(OptimumBenefits!DG55-OptimumBenefits!$A55))*(VLOOKUP(DG55,'Survival Probability'!$A$3:$F$98,3)/VLOOKUP($A55,'Survival Probability'!$A$3:$F$98,3)))</f>
        <v>35.724916300708877</v>
      </c>
      <c r="DK55" s="222">
        <f t="shared" si="41"/>
        <v>0</v>
      </c>
      <c r="DL55" s="221">
        <f t="shared" si="132"/>
        <v>67</v>
      </c>
      <c r="DM55" s="395">
        <f>IF($B55&lt;=Main!$B$10,0,HLOOKUP(DL55,ReplacementRates!$V$3:$AZ$56,ReplacementRates!$A56-3,1)*IF(Main!$B$29=0,Main!$B$32*$B55,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N55" s="337">
        <f ca="1">DM55*IF($B55=Salary!$B55,Salary!$J55,"")</f>
        <v>421862.37625340855</v>
      </c>
      <c r="DO55" s="338">
        <f ca="1">IF($B55&lt;Main!$B$10,0,(VLOOKUP(DL55,'Survival Probability'!$A$3:$F$98,6)/(1+Main!$B$5)^(OptimumBenefits!DL55-OptimumBenefits!$A55))*(VLOOKUP(DL55,'Survival Probability'!$A$3:$F$98,3)/VLOOKUP($A55,'Survival Probability'!$A$3:$F$98,3)))</f>
        <v>32.702285924484435</v>
      </c>
      <c r="DP55" s="222">
        <f t="shared" si="43"/>
        <v>0</v>
      </c>
      <c r="DQ55" s="221">
        <f t="shared" si="132"/>
        <v>68</v>
      </c>
      <c r="DR55" s="395">
        <f>IF($B55&lt;=Main!$B$10,0,HLOOKUP(DQ55,ReplacementRates!$V$3:$AZ$56,ReplacementRates!$A56-3,1)*IF(Main!$B$29=0,Main!$B$32*$B55,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S55" s="337">
        <f ca="1">DR55*IF($B55=Salary!$B55,Salary!$J55,"")</f>
        <v>421862.37625340855</v>
      </c>
      <c r="DT55" s="338">
        <f ca="1">IF($B55&lt;Main!$B$10,0,(VLOOKUP(DQ55,'Survival Probability'!$A$3:$F$98,6)/(1+Main!$B$5)^(OptimumBenefits!DQ55-OptimumBenefits!$A55))*(VLOOKUP(DQ55,'Survival Probability'!$A$3:$F$98,3)/VLOOKUP($A55,'Survival Probability'!$A$3:$F$98,3)))</f>
        <v>29.893656459502612</v>
      </c>
      <c r="DU55" s="222">
        <f t="shared" si="45"/>
        <v>0</v>
      </c>
      <c r="DV55" s="221">
        <f t="shared" si="132"/>
        <v>69</v>
      </c>
      <c r="DW55" s="395">
        <f>IF($B55&lt;=Main!$B$10,0,HLOOKUP(DV55,ReplacementRates!$V$3:$AZ$56,ReplacementRates!$A56-3,1)*IF(Main!$B$29=0,Main!$B$32*$B55,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X55" s="337">
        <f ca="1">DW55*IF($B55=Salary!$B55,Salary!$J55,"")</f>
        <v>421862.37625340855</v>
      </c>
      <c r="DY55" s="338">
        <f ca="1">IF($B55&lt;Main!$B$10,0,(VLOOKUP(DV55,'Survival Probability'!$A$3:$F$98,6)/(1+Main!$B$5)^(OptimumBenefits!DV55-OptimumBenefits!$A55))*(VLOOKUP(DV55,'Survival Probability'!$A$3:$F$98,3)/VLOOKUP($A55,'Survival Probability'!$A$3:$F$98,3)))</f>
        <v>27.28509517621924</v>
      </c>
      <c r="DZ55" s="222">
        <f t="shared" si="47"/>
        <v>0</v>
      </c>
      <c r="EA55" s="221">
        <f t="shared" si="132"/>
        <v>70</v>
      </c>
      <c r="EB55" s="395">
        <f>IF($B55&lt;=Main!$B$10,0,HLOOKUP(EA55,ReplacementRates!$V$3:$AZ$56,ReplacementRates!$A56-3,1)*IF(Main!$B$29=0,Main!$B$32*$B55,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C55" s="337">
        <f ca="1">EB55*IF($B55=Salary!$B55,Salary!$J55,"")</f>
        <v>421862.37625340855</v>
      </c>
      <c r="ED55" s="338">
        <f ca="1">IF($B55&lt;Main!$B$10,0,(VLOOKUP(EA55,'Survival Probability'!$A$3:$F$98,6)/(1+Main!$B$5)^(OptimumBenefits!EA55-OptimumBenefits!$A55))*(VLOOKUP(EA55,'Survival Probability'!$A$3:$F$98,3)/VLOOKUP($A55,'Survival Probability'!$A$3:$F$98,3)))</f>
        <v>24.863648974801169</v>
      </c>
      <c r="EE55" s="222">
        <f t="shared" si="49"/>
        <v>0</v>
      </c>
      <c r="EF55" s="221">
        <f t="shared" si="132"/>
        <v>71</v>
      </c>
      <c r="EG55" s="395">
        <f>IF($B55&lt;=Main!$B$10,0,HLOOKUP(EF55,ReplacementRates!$V$3:$AZ$56,ReplacementRates!$A56-3,1)*IF(Main!$B$29=0,Main!$B$32*$B55,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H55" s="337">
        <f ca="1">EG55*IF($B55=Salary!$B55,Salary!$J55,"")</f>
        <v>421862.37625340855</v>
      </c>
      <c r="EI55" s="338">
        <f ca="1">IF($B55&lt;Main!$B$10,0,(VLOOKUP(EF55,'Survival Probability'!$A$3:$F$98,6)/(1+Main!$B$5)^(OptimumBenefits!EF55-OptimumBenefits!$A55))*(VLOOKUP(EF55,'Survival Probability'!$A$3:$F$98,3)/VLOOKUP($A55,'Survival Probability'!$A$3:$F$98,3)))</f>
        <v>22.617283250792809</v>
      </c>
      <c r="EJ55" s="222">
        <f t="shared" si="51"/>
        <v>0</v>
      </c>
      <c r="EK55" s="221">
        <f t="shared" si="132"/>
        <v>72</v>
      </c>
      <c r="EL55" s="395">
        <f>IF($B55&lt;=Main!$B$10,0,HLOOKUP(EK55,ReplacementRates!$V$3:$AZ$56,ReplacementRates!$A56-3,1)*IF(Main!$B$29=0,Main!$B$32*$B55,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M55" s="337">
        <f ca="1">EL55*IF($B55=Salary!$B55,Salary!$J55,"")</f>
        <v>421862.37625340855</v>
      </c>
      <c r="EN55" s="338">
        <f ca="1">IF($B55&lt;Main!$B$10,0,(VLOOKUP(EK55,'Survival Probability'!$A$3:$F$98,6)/(1+Main!$B$5)^(OptimumBenefits!EK55-OptimumBenefits!$A55))*(VLOOKUP(EK55,'Survival Probability'!$A$3:$F$98,3)/VLOOKUP($A55,'Survival Probability'!$A$3:$F$98,3)))</f>
        <v>20.534787031582685</v>
      </c>
      <c r="EO55" s="222">
        <f t="shared" si="53"/>
        <v>0</v>
      </c>
      <c r="EP55" s="221">
        <f t="shared" si="133"/>
        <v>73</v>
      </c>
      <c r="EQ55" s="395">
        <f>IF($B55&lt;=Main!$B$10,0,HLOOKUP(EP55,ReplacementRates!$V$3:$AZ$56,ReplacementRates!$A56-3,1)*IF(Main!$B$29=0,Main!$B$32*$B55,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R55" s="337">
        <f ca="1">EQ55*IF($B55=Salary!$B55,Salary!$J55,"")</f>
        <v>421862.37625340855</v>
      </c>
      <c r="ES55" s="338">
        <f ca="1">IF($B55&lt;Main!$B$10,0,(VLOOKUP(EP55,'Survival Probability'!$A$3:$F$98,6)/(1+Main!$B$5)^(OptimumBenefits!EP55-OptimumBenefits!$A55))*(VLOOKUP(EP55,'Survival Probability'!$A$3:$F$98,3)/VLOOKUP($A55,'Survival Probability'!$A$3:$F$98,3)))</f>
        <v>18.60575529582847</v>
      </c>
      <c r="ET55" s="222">
        <f t="shared" si="55"/>
        <v>0</v>
      </c>
      <c r="EU55" s="221">
        <f t="shared" si="133"/>
        <v>74</v>
      </c>
      <c r="EV55" s="395">
        <f>IF($B55&lt;=Main!$B$10,0,HLOOKUP(EU55,ReplacementRates!$V$3:$AZ$56,ReplacementRates!$A56-3,1)*IF(Main!$B$29=0,Main!$B$32*$B55,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W55" s="337">
        <f ca="1">EV55*IF($B55=Salary!$B55,Salary!$J55,"")</f>
        <v>421862.37625340855</v>
      </c>
      <c r="EX55" s="338">
        <f ca="1">IF($B55&lt;Main!$B$10,0,(VLOOKUP(EU55,'Survival Probability'!$A$3:$F$98,6)/(1+Main!$B$5)^(OptimumBenefits!EU55-OptimumBenefits!$A55))*(VLOOKUP(EU55,'Survival Probability'!$A$3:$F$98,3)/VLOOKUP($A55,'Survival Probability'!$A$3:$F$98,3)))</f>
        <v>16.820483631869962</v>
      </c>
      <c r="EY55" s="222">
        <f t="shared" si="57"/>
        <v>0</v>
      </c>
      <c r="EZ55" s="221">
        <f t="shared" si="133"/>
        <v>75</v>
      </c>
      <c r="FA55" s="395">
        <f>IF($B55&lt;=Main!$B$10,0,HLOOKUP(EZ55,ReplacementRates!$V$3:$AZ$56,ReplacementRates!$A56-3,1)*IF(Main!$B$29=0,Main!$B$32*$B55,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B55" s="337">
        <f ca="1">FA55*IF($B55=Salary!$B55,Salary!$J55,"")</f>
        <v>421862.37625340855</v>
      </c>
      <c r="FC55" s="338">
        <f ca="1">IF($B55&lt;Main!$B$10,0,(VLOOKUP(EZ55,'Survival Probability'!$A$3:$F$98,6)/(1+Main!$B$5)^(OptimumBenefits!EZ55-OptimumBenefits!$A55))*(VLOOKUP(EZ55,'Survival Probability'!$A$3:$F$98,3)/VLOOKUP($A55,'Survival Probability'!$A$3:$F$98,3)))</f>
        <v>15.169950508281037</v>
      </c>
      <c r="FD55" s="222">
        <f t="shared" si="59"/>
        <v>0</v>
      </c>
      <c r="FE55" s="221">
        <f t="shared" si="133"/>
        <v>76</v>
      </c>
      <c r="FF55" s="395">
        <f>IF($B55&lt;=Main!$B$10,0,HLOOKUP(FE55,ReplacementRates!$V$3:$AZ$56,ReplacementRates!$A56-3,1)*IF(Main!$B$29=0,Main!$B$32*$B55,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G55" s="337">
        <f ca="1">FF55*IF($B55=Salary!$B55,Salary!$J55,"")</f>
        <v>421862.37625340855</v>
      </c>
      <c r="FH55" s="338">
        <f ca="1">IF($B55&lt;Main!$B$10,0,(VLOOKUP(FE55,'Survival Probability'!$A$3:$F$98,6)/(1+Main!$B$5)^(OptimumBenefits!FE55-OptimumBenefits!$A55))*(VLOOKUP(FE55,'Survival Probability'!$A$3:$F$98,3)/VLOOKUP($A55,'Survival Probability'!$A$3:$F$98,3)))</f>
        <v>13.645775153912073</v>
      </c>
      <c r="FI55" s="222">
        <f t="shared" si="61"/>
        <v>0</v>
      </c>
      <c r="FJ55" s="221">
        <f t="shared" si="133"/>
        <v>77</v>
      </c>
      <c r="FK55" s="395">
        <f>IF($B55&lt;=Main!$B$10,0,HLOOKUP(FJ55,ReplacementRates!$V$3:$AZ$56,ReplacementRates!$A56-3,1)*IF(Main!$B$29=0,Main!$B$32*$B55,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L55" s="337">
        <f ca="1">FK55*IF($B55=Salary!$B55,Salary!$J55,"")</f>
        <v>421862.37625340855</v>
      </c>
      <c r="FM55" s="338">
        <f ca="1">IF($B55&lt;Main!$B$10,0,(VLOOKUP(FJ55,'Survival Probability'!$A$3:$F$98,6)/(1+Main!$B$5)^(OptimumBenefits!FJ55-OptimumBenefits!$A55))*(VLOOKUP(FJ55,'Survival Probability'!$A$3:$F$98,3)/VLOOKUP($A55,'Survival Probability'!$A$3:$F$98,3)))</f>
        <v>12.240104672573329</v>
      </c>
      <c r="FN55" s="222">
        <f t="shared" si="63"/>
        <v>0</v>
      </c>
      <c r="FO55" s="221">
        <f t="shared" si="133"/>
        <v>78</v>
      </c>
      <c r="FP55" s="395">
        <f>IF($B55&lt;=Main!$B$10,0,HLOOKUP(FO55,ReplacementRates!$V$3:$AZ$56,ReplacementRates!$A56-3,1)*IF(Main!$B$29=0,Main!$B$32*$B55,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Q55" s="337">
        <f ca="1">FP55*IF($B55=Salary!$B55,Salary!$J55,"")</f>
        <v>421862.37625340855</v>
      </c>
      <c r="FR55" s="338">
        <f ca="1">IF($B55&lt;Main!$B$10,0,(VLOOKUP(FO55,'Survival Probability'!$A$3:$F$98,6)/(1+Main!$B$5)^(OptimumBenefits!FO55-OptimumBenefits!$A55))*(VLOOKUP(FO55,'Survival Probability'!$A$3:$F$98,3)/VLOOKUP($A55,'Survival Probability'!$A$3:$F$98,3)))</f>
        <v>10.945617632883993</v>
      </c>
      <c r="FS55" s="222">
        <f t="shared" si="65"/>
        <v>0</v>
      </c>
      <c r="FT55" s="221">
        <f t="shared" si="133"/>
        <v>79</v>
      </c>
      <c r="FU55" s="395">
        <f>IF($B55&lt;=Main!$B$10,0,HLOOKUP(FT55,ReplacementRates!$V$3:$AZ$56,ReplacementRates!$A56-3,1)*IF(Main!$B$29=0,Main!$B$32*$B55,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V55" s="337">
        <f ca="1">FU55*IF($B55=Salary!$B55,Salary!$J55,"")</f>
        <v>421862.37625340855</v>
      </c>
      <c r="FW55" s="338">
        <f ca="1">IF($B55&lt;Main!$B$10,0,(VLOOKUP(FT55,'Survival Probability'!$A$3:$F$98,6)/(1+Main!$B$5)^(OptimumBenefits!FT55-OptimumBenefits!$A55))*(VLOOKUP(FT55,'Survival Probability'!$A$3:$F$98,3)/VLOOKUP($A55,'Survival Probability'!$A$3:$F$98,3)))</f>
        <v>9.7554894929122984</v>
      </c>
      <c r="FX55" s="222">
        <f t="shared" si="67"/>
        <v>0</v>
      </c>
      <c r="FY55" s="221">
        <f t="shared" si="133"/>
        <v>80</v>
      </c>
      <c r="FZ55" s="395">
        <f>IF($B55&lt;=Main!$B$10,0,HLOOKUP(FY55,ReplacementRates!$V$3:$AZ$56,ReplacementRates!$A56-3,1)*IF(Main!$B$29=0,Main!$B$32*$B55,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A55" s="337">
        <f ca="1">FZ55*IF($B55=Salary!$B55,Salary!$J55,"")</f>
        <v>421862.37625340855</v>
      </c>
      <c r="GB55" s="338">
        <f ca="1">IF($B55&lt;Main!$B$10,0,(VLOOKUP(FY55,'Survival Probability'!$A$3:$F$98,6)/(1+Main!$B$5)^(OptimumBenefits!FY55-OptimumBenefits!$A55))*(VLOOKUP(FY55,'Survival Probability'!$A$3:$F$98,3)/VLOOKUP($A55,'Survival Probability'!$A$3:$F$98,3)))</f>
        <v>8.6634003370059762</v>
      </c>
      <c r="GC55" s="222">
        <f t="shared" ca="1" si="69"/>
        <v>3654762.6526039215</v>
      </c>
      <c r="GD55" s="221">
        <f t="shared" si="133"/>
        <v>81</v>
      </c>
      <c r="GE55" s="395">
        <f>IF($B55&lt;=Main!$B$10,0,HLOOKUP(GD55,ReplacementRates!$V$3:$AZ$56,ReplacementRates!$A56-3,1)*IF(Main!$B$29=0,Main!$B$32*$B55,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F55" s="337">
        <f ca="1">GE55*IF($B55=Salary!$B55,Salary!$J55,"")</f>
        <v>421862.37625340855</v>
      </c>
      <c r="GG55" s="338">
        <f ca="1">IF($B55&lt;Main!$B$10,0,(VLOOKUP(GD55,'Survival Probability'!$A$3:$F$98,6)/(1+Main!$B$5)^(OptimumBenefits!GD55-OptimumBenefits!$A55))*(VLOOKUP(GD55,'Survival Probability'!$A$3:$F$98,3)/VLOOKUP($A55,'Survival Probability'!$A$3:$F$98,3)))</f>
        <v>7.6634003370059753</v>
      </c>
      <c r="GH55" s="222">
        <f t="shared" ca="1" si="71"/>
        <v>3232900.2763505126</v>
      </c>
      <c r="GI55" s="221">
        <f t="shared" si="133"/>
        <v>82</v>
      </c>
      <c r="GJ55" s="395">
        <f>IF($B55&lt;=Main!$B$10,0,HLOOKUP(GI55,ReplacementRates!$V$3:$AZ$56,ReplacementRates!$A56-3,1)*IF(Main!$B$29=0,Main!$B$32*$B55,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K55" s="337">
        <f ca="1">GJ55*IF($B55=Salary!$B55,Salary!$J55,"")</f>
        <v>421862.37625340855</v>
      </c>
      <c r="GL55" s="338">
        <f ca="1">IF($B55&lt;Main!$B$10,0,(VLOOKUP(GI55,'Survival Probability'!$A$3:$F$98,6)/(1+Main!$B$5)^(OptimumBenefits!GI55-OptimumBenefits!$A55))*(VLOOKUP(GI55,'Survival Probability'!$A$3:$F$98,3)/VLOOKUP($A55,'Survival Probability'!$A$3:$F$98,3)))</f>
        <v>6.7499004537335932</v>
      </c>
      <c r="GM55" s="222">
        <f t="shared" ca="1" si="73"/>
        <v>2847529.0448860144</v>
      </c>
      <c r="GN55" s="384"/>
      <c r="GO55" s="384"/>
      <c r="GP55" s="385"/>
      <c r="GQ55" s="386"/>
      <c r="GR55" s="387"/>
      <c r="GS55" s="384"/>
      <c r="GT55" s="384"/>
      <c r="GU55" s="385"/>
      <c r="GV55" s="386"/>
      <c r="GW55" s="387"/>
      <c r="GX55" s="384"/>
      <c r="GY55" s="384"/>
      <c r="GZ55" s="385"/>
      <c r="HA55" s="386"/>
      <c r="HB55" s="387"/>
      <c r="HC55" s="384"/>
      <c r="HD55" s="384"/>
      <c r="HE55" s="385"/>
      <c r="HF55" s="386"/>
      <c r="HG55" s="387"/>
      <c r="HH55" s="384"/>
      <c r="HI55" s="384"/>
      <c r="HJ55" s="385"/>
      <c r="HK55" s="386"/>
      <c r="HL55" s="387"/>
      <c r="HM55" s="384"/>
      <c r="HN55" s="384"/>
      <c r="HO55" s="385"/>
      <c r="HP55" s="386"/>
      <c r="HQ55" s="387"/>
      <c r="HR55" s="384"/>
      <c r="HS55" s="384"/>
      <c r="HT55" s="385"/>
      <c r="HU55" s="386"/>
      <c r="HV55" s="387"/>
      <c r="HW55" s="384"/>
      <c r="HX55" s="384"/>
      <c r="HY55" s="385"/>
      <c r="HZ55" s="386"/>
      <c r="IA55" s="387"/>
      <c r="IB55" s="384"/>
      <c r="IC55" s="384"/>
      <c r="ID55" s="385"/>
      <c r="IE55" s="386"/>
      <c r="IF55" s="387"/>
      <c r="IG55" s="384"/>
      <c r="IH55" s="384"/>
      <c r="II55" s="385"/>
      <c r="IJ55" s="386"/>
      <c r="IK55" s="387"/>
      <c r="IL55" s="384"/>
      <c r="IM55" s="384"/>
      <c r="IN55" s="385"/>
      <c r="IO55" s="386"/>
      <c r="IP55" s="387"/>
      <c r="IQ55" s="384"/>
      <c r="IR55" s="384"/>
      <c r="IS55" s="385"/>
      <c r="IT55" s="386"/>
      <c r="IU55" s="387"/>
      <c r="IV55" s="384"/>
      <c r="IW55" s="384"/>
      <c r="IX55" s="385"/>
      <c r="IY55" s="386"/>
      <c r="IZ55" s="387"/>
      <c r="JA55" s="384"/>
      <c r="JB55" s="384"/>
      <c r="JC55" s="385"/>
      <c r="JD55" s="386"/>
      <c r="JE55" s="387"/>
      <c r="JF55" s="384"/>
      <c r="JG55" s="384"/>
      <c r="JH55" s="385"/>
      <c r="JI55" s="386"/>
      <c r="JJ55" s="387"/>
      <c r="JK55" s="384"/>
      <c r="JL55" s="384"/>
      <c r="JM55" s="385"/>
      <c r="JN55" s="386"/>
      <c r="JO55" s="387"/>
      <c r="JP55" s="384"/>
      <c r="JQ55" s="384"/>
      <c r="JR55" s="385"/>
      <c r="JS55" s="386"/>
      <c r="JT55" s="387"/>
      <c r="JU55" s="384"/>
      <c r="JV55" s="384"/>
      <c r="JW55" s="385"/>
      <c r="JX55" s="386"/>
      <c r="JY55" s="387"/>
      <c r="JZ55" s="384"/>
      <c r="KA55" s="384"/>
      <c r="KB55" s="385"/>
      <c r="KC55" s="386"/>
      <c r="KD55" s="387"/>
      <c r="KE55" s="384"/>
      <c r="KF55" s="384"/>
      <c r="KG55" s="385"/>
      <c r="KH55" s="386"/>
      <c r="KI55" s="387"/>
    </row>
    <row r="56" spans="1:295" s="226" customFormat="1">
      <c r="A56" s="172">
        <f t="shared" si="112"/>
        <v>81</v>
      </c>
      <c r="B56" s="225">
        <f t="shared" si="134"/>
        <v>54</v>
      </c>
      <c r="C56" s="383">
        <f t="shared" ca="1" si="125"/>
        <v>81</v>
      </c>
      <c r="D56" s="425">
        <f t="shared" ca="1" si="115"/>
        <v>3732003.5842552115</v>
      </c>
      <c r="E56" s="217">
        <v>2052925.666479338</v>
      </c>
      <c r="F56" s="221">
        <f t="shared" si="113"/>
        <v>45</v>
      </c>
      <c r="G56" s="395">
        <f>IF($B56&lt;=Main!$B$10,0,HLOOKUP(F56,ReplacementRates!$V$3:$AZ$56,ReplacementRates!$A57-3,1)*IF(Main!$B$29=0,Main!$B$32*$B56,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H56" s="337">
        <f ca="1">G56*IF($B56=Salary!$B56,Salary!$J56,"")</f>
        <v>0</v>
      </c>
      <c r="I56" s="338">
        <f ca="1">IF($B56&lt;Main!$B$10,0,(VLOOKUP(F56,'Survival Probability'!$A$3:$F$98,6)/(1+Main!$B$5)^(OptimumBenefits!F56-OptimumBenefits!$A56))*(VLOOKUP(F56,'Survival Probability'!$A$3:$F$98,3)/VLOOKUP($A56,'Survival Probability'!$A$3:$F$98,3)))</f>
        <v>204.67287038017321</v>
      </c>
      <c r="J56" s="222">
        <f t="shared" si="129"/>
        <v>0</v>
      </c>
      <c r="K56" s="221">
        <f t="shared" si="114"/>
        <v>46</v>
      </c>
      <c r="L56" s="395">
        <f>IF($B56&lt;=Main!$B$10,0,HLOOKUP(K56,ReplacementRates!$V$3:$AZ$56,ReplacementRates!$A57-3,1)*IF(Main!$B$29=0,Main!$B$32*$B56,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M56" s="337">
        <f ca="1">L56*IF($B56=Salary!$B56,Salary!$J56,"")</f>
        <v>0</v>
      </c>
      <c r="N56" s="338">
        <f ca="1">IF($B56&lt;Main!$B$10,0,(VLOOKUP(K56,'Survival Probability'!$A$3:$F$98,6)/(1+Main!$B$5)^(OptimumBenefits!K56-OptimumBenefits!$A56))*(VLOOKUP(K56,'Survival Probability'!$A$3:$F$98,3)/VLOOKUP($A56,'Survival Probability'!$A$3:$F$98,3)))</f>
        <v>190.23472736535589</v>
      </c>
      <c r="O56" s="222">
        <f t="shared" si="130"/>
        <v>0</v>
      </c>
      <c r="P56" s="221">
        <f t="shared" si="131"/>
        <v>47</v>
      </c>
      <c r="Q56" s="395">
        <f>IF($B56&lt;=Main!$B$10,0,HLOOKUP(P56,ReplacementRates!$V$3:$AZ$56,ReplacementRates!$A57-3,1)*IF(Main!$B$29=0,Main!$B$32*$B56,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R56" s="337">
        <f ca="1">Q56*IF($B56=Salary!$B56,Salary!$J56,"")</f>
        <v>0</v>
      </c>
      <c r="S56" s="338">
        <f ca="1">IF($B56&lt;Main!$B$10,0,(VLOOKUP(P56,'Survival Probability'!$A$3:$F$98,6)/(1+Main!$B$5)^(OptimumBenefits!P56-OptimumBenefits!$A56))*(VLOOKUP(P56,'Survival Probability'!$A$3:$F$98,3)/VLOOKUP($A56,'Survival Probability'!$A$3:$F$98,3)))</f>
        <v>176.75015848988198</v>
      </c>
      <c r="T56" s="222">
        <f t="shared" si="3"/>
        <v>0</v>
      </c>
      <c r="U56" s="221">
        <f t="shared" si="131"/>
        <v>48</v>
      </c>
      <c r="V56" s="395">
        <f>IF($B56&lt;=Main!$B$10,0,HLOOKUP(U56,ReplacementRates!$V$3:$AZ$56,ReplacementRates!$A57-3,1)*IF(Main!$B$29=0,Main!$B$32*$B56,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W56" s="337">
        <f ca="1">V56*IF($B56=Salary!$B56,Salary!$J56,"")</f>
        <v>0</v>
      </c>
      <c r="X56" s="338">
        <f ca="1">IF($B56&lt;Main!$B$10,0,(VLOOKUP(U56,'Survival Probability'!$A$3:$F$98,6)/(1+Main!$B$5)^(OptimumBenefits!U56-OptimumBenefits!$A56))*(VLOOKUP(U56,'Survival Probability'!$A$3:$F$98,3)/VLOOKUP($A56,'Survival Probability'!$A$3:$F$98,3)))</f>
        <v>164.15656030163845</v>
      </c>
      <c r="Y56" s="222">
        <f t="shared" si="5"/>
        <v>0</v>
      </c>
      <c r="Z56" s="221">
        <f t="shared" si="131"/>
        <v>49</v>
      </c>
      <c r="AA56" s="395">
        <f>IF($B56&lt;=Main!$B$10,0,HLOOKUP(Z56,ReplacementRates!$V$3:$AZ$56,ReplacementRates!$A57-3,1)*IF(Main!$B$29=0,Main!$B$32*$B56,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B56" s="337">
        <f ca="1">AA56*IF($B56=Salary!$B56,Salary!$J56,"")</f>
        <v>0</v>
      </c>
      <c r="AC56" s="338">
        <f ca="1">IF($B56&lt;Main!$B$10,0,(VLOOKUP(Z56,'Survival Probability'!$A$3:$F$98,6)/(1+Main!$B$5)^(OptimumBenefits!Z56-OptimumBenefits!$A56))*(VLOOKUP(Z56,'Survival Probability'!$A$3:$F$98,3)/VLOOKUP($A56,'Survival Probability'!$A$3:$F$98,3)))</f>
        <v>152.39542627867942</v>
      </c>
      <c r="AD56" s="222">
        <f t="shared" si="7"/>
        <v>0</v>
      </c>
      <c r="AE56" s="221">
        <f t="shared" si="131"/>
        <v>50</v>
      </c>
      <c r="AF56" s="395">
        <f>IF($B56&lt;=Main!$B$10,0,HLOOKUP(AE56,ReplacementRates!$V$3:$AZ$56,ReplacementRates!$A57-3,1)*IF(Main!$B$29=0,Main!$B$32*$B56,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G56" s="337">
        <f ca="1">AF56*IF($B56=Salary!$B56,Salary!$J56,"")</f>
        <v>0</v>
      </c>
      <c r="AH56" s="338">
        <f ca="1">IF($B56&lt;Main!$B$10,0,(VLOOKUP(AE56,'Survival Probability'!$A$3:$F$98,6)/(1+Main!$B$5)^(OptimumBenefits!AE56-OptimumBenefits!$A56))*(VLOOKUP(AE56,'Survival Probability'!$A$3:$F$98,3)/VLOOKUP($A56,'Survival Probability'!$A$3:$F$98,3)))</f>
        <v>141.41216185905682</v>
      </c>
      <c r="AI56" s="222">
        <f t="shared" si="9"/>
        <v>0</v>
      </c>
      <c r="AJ56" s="221">
        <f t="shared" si="131"/>
        <v>51</v>
      </c>
      <c r="AK56" s="395">
        <f>IF($B56&lt;=Main!$B$10,0,HLOOKUP(AJ56,ReplacementRates!$V$3:$AZ$56,ReplacementRates!$A57-3,1)*IF(Main!$B$29=0,Main!$B$32*$B56,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L56" s="337">
        <f ca="1">AK56*IF($B56=Salary!$B56,Salary!$J56,"")</f>
        <v>0</v>
      </c>
      <c r="AM56" s="338">
        <f ca="1">IF($B56&lt;Main!$B$10,0,(VLOOKUP(AJ56,'Survival Probability'!$A$3:$F$98,6)/(1+Main!$B$5)^(OptimumBenefits!AJ56-OptimumBenefits!$A56))*(VLOOKUP(AJ56,'Survival Probability'!$A$3:$F$98,3)/VLOOKUP($A56,'Survival Probability'!$A$3:$F$98,3)))</f>
        <v>131.15577754374951</v>
      </c>
      <c r="AN56" s="222">
        <f t="shared" si="11"/>
        <v>0</v>
      </c>
      <c r="AO56" s="221">
        <f t="shared" si="131"/>
        <v>52</v>
      </c>
      <c r="AP56" s="395">
        <f>IF($B56&lt;=Main!$B$10,0,HLOOKUP(AO56,ReplacementRates!$V$3:$AZ$56,ReplacementRates!$A57-3,1)*IF(Main!$B$29=0,Main!$B$32*$B56,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Q56" s="337">
        <f ca="1">AP56*IF($B56=Salary!$B56,Salary!$J56,"")</f>
        <v>0</v>
      </c>
      <c r="AR56" s="338">
        <f ca="1">IF($B56&lt;Main!$B$10,0,(VLOOKUP(AO56,'Survival Probability'!$A$3:$F$98,6)/(1+Main!$B$5)^(OptimumBenefits!AO56-OptimumBenefits!$A56))*(VLOOKUP(AO56,'Survival Probability'!$A$3:$F$98,3)/VLOOKUP($A56,'Survival Probability'!$A$3:$F$98,3)))</f>
        <v>121.58518723961863</v>
      </c>
      <c r="AS56" s="222">
        <f t="shared" si="13"/>
        <v>0</v>
      </c>
      <c r="AT56" s="221">
        <f t="shared" si="131"/>
        <v>53</v>
      </c>
      <c r="AU56" s="395">
        <f>IF($B56&lt;=Main!$B$10,0,HLOOKUP(AT56,ReplacementRates!$V$3:$AZ$56,ReplacementRates!$A57-3,1)*IF(Main!$B$29=0,Main!$B$32*$B56,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V56" s="337">
        <f ca="1">AU56*IF($B56=Salary!$B56,Salary!$J56,"")</f>
        <v>0</v>
      </c>
      <c r="AW56" s="338">
        <f ca="1">IF($B56&lt;Main!$B$10,0,(VLOOKUP(AT56,'Survival Probability'!$A$3:$F$98,6)/(1+Main!$B$5)^(OptimumBenefits!AT56-OptimumBenefits!$A56))*(VLOOKUP(AT56,'Survival Probability'!$A$3:$F$98,3)/VLOOKUP($A56,'Survival Probability'!$A$3:$F$98,3)))</f>
        <v>112.65537778853569</v>
      </c>
      <c r="AX56" s="222">
        <f t="shared" si="15"/>
        <v>0</v>
      </c>
      <c r="AY56" s="221">
        <f t="shared" si="131"/>
        <v>54</v>
      </c>
      <c r="AZ56" s="395">
        <f>IF($B56&lt;=Main!$B$10,0,HLOOKUP(AY56,ReplacementRates!$V$3:$AZ$56,ReplacementRates!$A57-3,1)*IF(Main!$B$29=0,Main!$B$32*$B56,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A56" s="337">
        <f ca="1">AZ56*IF($B56=Salary!$B56,Salary!$J56,"")</f>
        <v>0</v>
      </c>
      <c r="BB56" s="338">
        <f ca="1">IF($B56&lt;Main!$B$10,0,(VLOOKUP(AY56,'Survival Probability'!$A$3:$F$98,6)/(1+Main!$B$5)^(OptimumBenefits!AY56-OptimumBenefits!$A56))*(VLOOKUP(AY56,'Survival Probability'!$A$3:$F$98,3)/VLOOKUP($A56,'Survival Probability'!$A$3:$F$98,3)))</f>
        <v>104.32433684733391</v>
      </c>
      <c r="BC56" s="222">
        <f t="shared" si="17"/>
        <v>0</v>
      </c>
      <c r="BD56" s="221">
        <f t="shared" si="131"/>
        <v>55</v>
      </c>
      <c r="BE56" s="395">
        <f>IF($B56&lt;=Main!$B$10,0,HLOOKUP(BD56,ReplacementRates!$V$3:$AZ$56,ReplacementRates!$A57-3,1)*IF(Main!$B$29=0,Main!$B$32*$B56,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F56" s="337">
        <f ca="1">BE56*IF($B56=Salary!$B56,Salary!$J56,"")</f>
        <v>0</v>
      </c>
      <c r="BG56" s="338">
        <f ca="1">IF($B56&lt;Main!$B$10,0,(VLOOKUP(BD56,'Survival Probability'!$A$3:$F$98,6)/(1+Main!$B$5)^(OptimumBenefits!BD56-OptimumBenefits!$A56))*(VLOOKUP(BD56,'Survival Probability'!$A$3:$F$98,3)/VLOOKUP($A56,'Survival Probability'!$A$3:$F$98,3)))</f>
        <v>96.552838856433553</v>
      </c>
      <c r="BH56" s="222">
        <f t="shared" si="19"/>
        <v>0</v>
      </c>
      <c r="BI56" s="221">
        <f t="shared" si="131"/>
        <v>56</v>
      </c>
      <c r="BJ56" s="395">
        <f>IF($B56&lt;=Main!$B$10,0,HLOOKUP(BI56,ReplacementRates!$V$3:$AZ$56,ReplacementRates!$A57-3,1)*IF(Main!$B$29=0,Main!$B$32*$B56,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K56" s="337">
        <f ca="1">BJ56*IF($B56=Salary!$B56,Salary!$J56,"")</f>
        <v>0</v>
      </c>
      <c r="BL56" s="338">
        <f ca="1">IF($B56&lt;Main!$B$10,0,(VLOOKUP(BI56,'Survival Probability'!$A$3:$F$98,6)/(1+Main!$B$5)^(OptimumBenefits!BI56-OptimumBenefits!$A56))*(VLOOKUP(BI56,'Survival Probability'!$A$3:$F$98,3)/VLOOKUP($A56,'Survival Probability'!$A$3:$F$98,3)))</f>
        <v>89.304285409486951</v>
      </c>
      <c r="BM56" s="222">
        <f t="shared" si="21"/>
        <v>0</v>
      </c>
      <c r="BN56" s="221">
        <f t="shared" si="131"/>
        <v>57</v>
      </c>
      <c r="BO56" s="395">
        <f>IF($B56&lt;=Main!$B$10,0,HLOOKUP(BN56,ReplacementRates!$V$3:$AZ$56,ReplacementRates!$A57-3,1)*IF(Main!$B$29=0,Main!$B$32*$B56,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P56" s="337">
        <f ca="1">BO56*IF($B56=Salary!$B56,Salary!$J56,"")</f>
        <v>0</v>
      </c>
      <c r="BQ56" s="338">
        <f ca="1">IF($B56&lt;Main!$B$10,0,(VLOOKUP(BN56,'Survival Probability'!$A$3:$F$98,6)/(1+Main!$B$5)^(OptimumBenefits!BN56-OptimumBenefits!$A56))*(VLOOKUP(BN56,'Survival Probability'!$A$3:$F$98,3)/VLOOKUP($A56,'Survival Probability'!$A$3:$F$98,3)))</f>
        <v>82.544484262582174</v>
      </c>
      <c r="BR56" s="222">
        <f t="shared" si="23"/>
        <v>0</v>
      </c>
      <c r="BS56" s="221">
        <f t="shared" si="131"/>
        <v>58</v>
      </c>
      <c r="BT56" s="395">
        <f>IF($B56&lt;=Main!$B$10,0,HLOOKUP(BS56,ReplacementRates!$V$3:$AZ$56,ReplacementRates!$A57-3,1)*IF(Main!$B$29=0,Main!$B$32*$B56,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U56" s="337">
        <f ca="1">BT56*IF($B56=Salary!$B56,Salary!$J56,"")</f>
        <v>0</v>
      </c>
      <c r="BV56" s="338">
        <f ca="1">IF($B56&lt;Main!$B$10,0,(VLOOKUP(BS56,'Survival Probability'!$A$3:$F$98,6)/(1+Main!$B$5)^(OptimumBenefits!BS56-OptimumBenefits!$A56))*(VLOOKUP(BS56,'Survival Probability'!$A$3:$F$98,3)/VLOOKUP($A56,'Survival Probability'!$A$3:$F$98,3)))</f>
        <v>76.241494804673252</v>
      </c>
      <c r="BW56" s="222">
        <f t="shared" si="25"/>
        <v>0</v>
      </c>
      <c r="BX56" s="221">
        <f t="shared" si="131"/>
        <v>59</v>
      </c>
      <c r="BY56" s="395">
        <f>IF($B56&lt;=Main!$B$10,0,HLOOKUP(BX56,ReplacementRates!$V$3:$AZ$56,ReplacementRates!$A57-3,1)*IF(Main!$B$29=0,Main!$B$32*$B56,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Z56" s="337">
        <f ca="1">BY56*IF($B56=Salary!$B56,Salary!$J56,"")</f>
        <v>0</v>
      </c>
      <c r="CA56" s="338">
        <f ca="1">IF($B56&lt;Main!$B$10,0,(VLOOKUP(BX56,'Survival Probability'!$A$3:$F$98,6)/(1+Main!$B$5)^(OptimumBenefits!BX56-OptimumBenefits!$A56))*(VLOOKUP(BX56,'Survival Probability'!$A$3:$F$98,3)/VLOOKUP($A56,'Survival Probability'!$A$3:$F$98,3)))</f>
        <v>70.365438018459841</v>
      </c>
      <c r="CB56" s="222">
        <f t="shared" si="27"/>
        <v>0</v>
      </c>
      <c r="CC56" s="221">
        <f t="shared" si="132"/>
        <v>60</v>
      </c>
      <c r="CD56" s="395">
        <f>IF($B56&lt;=Main!$B$10,0,HLOOKUP(CC56,ReplacementRates!$V$3:$AZ$56,ReplacementRates!$A57-3,1)*IF(Main!$B$29=0,Main!$B$32*$B56,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E56" s="337">
        <f ca="1">CD56*IF($B56=Salary!$B56,Salary!$J56,"")</f>
        <v>444865.81526043394</v>
      </c>
      <c r="CF56" s="338">
        <f ca="1">IF($B56&lt;Main!$B$10,0,(VLOOKUP(CC56,'Survival Probability'!$A$3:$F$98,6)/(1+Main!$B$5)^(OptimumBenefits!CC56-OptimumBenefits!$A56))*(VLOOKUP(CC56,'Survival Probability'!$A$3:$F$98,3)/VLOOKUP($A56,'Survival Probability'!$A$3:$F$98,3)))</f>
        <v>64.88837201574583</v>
      </c>
      <c r="CG56" s="222">
        <f t="shared" si="29"/>
        <v>0</v>
      </c>
      <c r="CH56" s="221">
        <f t="shared" si="132"/>
        <v>61</v>
      </c>
      <c r="CI56" s="395">
        <f>IF($B56&lt;=Main!$B$10,0,HLOOKUP(CH56,ReplacementRates!$V$3:$AZ$56,ReplacementRates!$A57-3,1)*IF(Main!$B$29=0,Main!$B$32*$B56,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J56" s="337">
        <f ca="1">CI56*IF($B56=Salary!$B56,Salary!$J56,"")</f>
        <v>444865.81526043394</v>
      </c>
      <c r="CK56" s="338">
        <f ca="1">IF($B56&lt;Main!$B$10,0,(VLOOKUP(CH56,'Survival Probability'!$A$3:$F$98,6)/(1+Main!$B$5)^(OptimumBenefits!CH56-OptimumBenefits!$A56))*(VLOOKUP(CH56,'Survival Probability'!$A$3:$F$98,3)/VLOOKUP($A56,'Survival Probability'!$A$3:$F$98,3)))</f>
        <v>59.784218387713686</v>
      </c>
      <c r="CL56" s="222">
        <f t="shared" si="31"/>
        <v>0</v>
      </c>
      <c r="CM56" s="221">
        <f t="shared" si="132"/>
        <v>62</v>
      </c>
      <c r="CN56" s="395">
        <f>IF($B56&lt;=Main!$B$10,0,HLOOKUP(CM56,ReplacementRates!$V$3:$AZ$56,ReplacementRates!$A57-3,1)*IF(Main!$B$29=0,Main!$B$32*$B56,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O56" s="337">
        <f ca="1">CN56*IF($B56=Salary!$B56,Salary!$J56,"")</f>
        <v>444865.81526043394</v>
      </c>
      <c r="CP56" s="338">
        <f ca="1">IF($B56&lt;Main!$B$10,0,(VLOOKUP(CM56,'Survival Probability'!$A$3:$F$98,6)/(1+Main!$B$5)^(OptimumBenefits!CM56-OptimumBenefits!$A56))*(VLOOKUP(CM56,'Survival Probability'!$A$3:$F$98,3)/VLOOKUP($A56,'Survival Probability'!$A$3:$F$98,3)))</f>
        <v>55.032516001201436</v>
      </c>
      <c r="CQ56" s="222">
        <f t="shared" si="33"/>
        <v>0</v>
      </c>
      <c r="CR56" s="221">
        <f t="shared" si="132"/>
        <v>63</v>
      </c>
      <c r="CS56" s="395">
        <f>IF($B56&lt;=Main!$B$10,0,HLOOKUP(CR56,ReplacementRates!$V$3:$AZ$56,ReplacementRates!$A57-3,1)*IF(Main!$B$29=0,Main!$B$32*$B56,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T56" s="337">
        <f ca="1">CS56*IF($B56=Salary!$B56,Salary!$J56,"")</f>
        <v>444865.81526043394</v>
      </c>
      <c r="CU56" s="338">
        <f ca="1">IF($B56&lt;Main!$B$10,0,(VLOOKUP(CR56,'Survival Probability'!$A$3:$F$98,6)/(1+Main!$B$5)^(OptimumBenefits!CR56-OptimumBenefits!$A56))*(VLOOKUP(CR56,'Survival Probability'!$A$3:$F$98,3)/VLOOKUP($A56,'Survival Probability'!$A$3:$F$98,3)))</f>
        <v>50.610029048590434</v>
      </c>
      <c r="CV56" s="222">
        <f t="shared" si="35"/>
        <v>0</v>
      </c>
      <c r="CW56" s="221">
        <f t="shared" si="132"/>
        <v>64</v>
      </c>
      <c r="CX56" s="395">
        <f>IF($B56&lt;=Main!$B$10,0,HLOOKUP(CW56,ReplacementRates!$V$3:$AZ$56,ReplacementRates!$A57-3,1)*IF(Main!$B$29=0,Main!$B$32*$B56,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Y56" s="337">
        <f ca="1">CX56*IF($B56=Salary!$B56,Salary!$J56,"")</f>
        <v>444865.81526043394</v>
      </c>
      <c r="CZ56" s="338">
        <f ca="1">IF($B56&lt;Main!$B$10,0,(VLOOKUP(CW56,'Survival Probability'!$A$3:$F$98,6)/(1+Main!$B$5)^(OptimumBenefits!CW56-OptimumBenefits!$A56))*(VLOOKUP(CW56,'Survival Probability'!$A$3:$F$98,3)/VLOOKUP($A56,'Survival Probability'!$A$3:$F$98,3)))</f>
        <v>46.495036860584662</v>
      </c>
      <c r="DA56" s="222">
        <f t="shared" si="37"/>
        <v>0</v>
      </c>
      <c r="DB56" s="221">
        <f t="shared" si="132"/>
        <v>65</v>
      </c>
      <c r="DC56" s="395">
        <f>IF($B56&lt;=Main!$B$10,0,HLOOKUP(DB56,ReplacementRates!$V$3:$AZ$56,ReplacementRates!$A57-3,1)*IF(Main!$B$29=0,Main!$B$32*$B56,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D56" s="337">
        <f ca="1">DC56*IF($B56=Salary!$B56,Salary!$J56,"")</f>
        <v>444865.81526043394</v>
      </c>
      <c r="DE56" s="338">
        <f ca="1">IF($B56&lt;Main!$B$10,0,(VLOOKUP(DB56,'Survival Probability'!$A$3:$F$98,6)/(1+Main!$B$5)^(OptimumBenefits!DB56-OptimumBenefits!$A56))*(VLOOKUP(DB56,'Survival Probability'!$A$3:$F$98,3)/VLOOKUP($A56,'Survival Probability'!$A$3:$F$98,3)))</f>
        <v>42.667240673178988</v>
      </c>
      <c r="DF56" s="222">
        <f t="shared" si="39"/>
        <v>0</v>
      </c>
      <c r="DG56" s="221">
        <f t="shared" si="132"/>
        <v>66</v>
      </c>
      <c r="DH56" s="395">
        <f>IF($B56&lt;=Main!$B$10,0,HLOOKUP(DG56,ReplacementRates!$V$3:$AZ$56,ReplacementRates!$A57-3,1)*IF(Main!$B$29=0,Main!$B$32*$B56,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I56" s="337">
        <f ca="1">DH56*IF($B56=Salary!$B56,Salary!$J56,"")</f>
        <v>444865.81526043394</v>
      </c>
      <c r="DJ56" s="338">
        <f ca="1">IF($B56&lt;Main!$B$10,0,(VLOOKUP(DG56,'Survival Probability'!$A$3:$F$98,6)/(1+Main!$B$5)^(OptimumBenefits!DG56-OptimumBenefits!$A56))*(VLOOKUP(DG56,'Survival Probability'!$A$3:$F$98,3)/VLOOKUP($A56,'Survival Probability'!$A$3:$F$98,3)))</f>
        <v>39.107740411234005</v>
      </c>
      <c r="DK56" s="222">
        <f t="shared" si="41"/>
        <v>0</v>
      </c>
      <c r="DL56" s="221">
        <f t="shared" si="132"/>
        <v>67</v>
      </c>
      <c r="DM56" s="395">
        <f>IF($B56&lt;=Main!$B$10,0,HLOOKUP(DL56,ReplacementRates!$V$3:$AZ$56,ReplacementRates!$A57-3,1)*IF(Main!$B$29=0,Main!$B$32*$B56,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N56" s="337">
        <f ca="1">DM56*IF($B56=Salary!$B56,Salary!$J56,"")</f>
        <v>444865.81526043394</v>
      </c>
      <c r="DO56" s="338">
        <f ca="1">IF($B56&lt;Main!$B$10,0,(VLOOKUP(DL56,'Survival Probability'!$A$3:$F$98,6)/(1+Main!$B$5)^(OptimumBenefits!DL56-OptimumBenefits!$A56))*(VLOOKUP(DL56,'Survival Probability'!$A$3:$F$98,3)/VLOOKUP($A56,'Survival Probability'!$A$3:$F$98,3)))</f>
        <v>35.798894475319223</v>
      </c>
      <c r="DP56" s="222">
        <f t="shared" si="43"/>
        <v>0</v>
      </c>
      <c r="DQ56" s="221">
        <f t="shared" si="132"/>
        <v>68</v>
      </c>
      <c r="DR56" s="395">
        <f>IF($B56&lt;=Main!$B$10,0,HLOOKUP(DQ56,ReplacementRates!$V$3:$AZ$56,ReplacementRates!$A57-3,1)*IF(Main!$B$29=0,Main!$B$32*$B56,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S56" s="337">
        <f ca="1">DR56*IF($B56=Salary!$B56,Salary!$J56,"")</f>
        <v>444865.81526043394</v>
      </c>
      <c r="DT56" s="338">
        <f ca="1">IF($B56&lt;Main!$B$10,0,(VLOOKUP(DQ56,'Survival Probability'!$A$3:$F$98,6)/(1+Main!$B$5)^(OptimumBenefits!DQ56-OptimumBenefits!$A56))*(VLOOKUP(DQ56,'Survival Probability'!$A$3:$F$98,3)/VLOOKUP($A56,'Survival Probability'!$A$3:$F$98,3)))</f>
        <v>32.72431338733854</v>
      </c>
      <c r="DU56" s="222">
        <f t="shared" si="45"/>
        <v>0</v>
      </c>
      <c r="DV56" s="221">
        <f t="shared" si="132"/>
        <v>69</v>
      </c>
      <c r="DW56" s="395">
        <f>IF($B56&lt;=Main!$B$10,0,HLOOKUP(DV56,ReplacementRates!$V$3:$AZ$56,ReplacementRates!$A57-3,1)*IF(Main!$B$29=0,Main!$B$32*$B56,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X56" s="337">
        <f ca="1">DW56*IF($B56=Salary!$B56,Salary!$J56,"")</f>
        <v>444865.81526043394</v>
      </c>
      <c r="DY56" s="338">
        <f ca="1">IF($B56&lt;Main!$B$10,0,(VLOOKUP(DV56,'Survival Probability'!$A$3:$F$98,6)/(1+Main!$B$5)^(OptimumBenefits!DV56-OptimumBenefits!$A56))*(VLOOKUP(DV56,'Survival Probability'!$A$3:$F$98,3)/VLOOKUP($A56,'Survival Probability'!$A$3:$F$98,3)))</f>
        <v>29.868745115190691</v>
      </c>
      <c r="DZ56" s="222">
        <f t="shared" si="47"/>
        <v>0</v>
      </c>
      <c r="EA56" s="221">
        <f t="shared" si="132"/>
        <v>70</v>
      </c>
      <c r="EB56" s="395">
        <f>IF($B56&lt;=Main!$B$10,0,HLOOKUP(EA56,ReplacementRates!$V$3:$AZ$56,ReplacementRates!$A57-3,1)*IF(Main!$B$29=0,Main!$B$32*$B56,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C56" s="337">
        <f ca="1">EB56*IF($B56=Salary!$B56,Salary!$J56,"")</f>
        <v>444865.81526043394</v>
      </c>
      <c r="ED56" s="338">
        <f ca="1">IF($B56&lt;Main!$B$10,0,(VLOOKUP(EA56,'Survival Probability'!$A$3:$F$98,6)/(1+Main!$B$5)^(OptimumBenefits!EA56-OptimumBenefits!$A56))*(VLOOKUP(EA56,'Survival Probability'!$A$3:$F$98,3)/VLOOKUP($A56,'Survival Probability'!$A$3:$F$98,3)))</f>
        <v>27.218010018494407</v>
      </c>
      <c r="EE56" s="222">
        <f t="shared" si="49"/>
        <v>0</v>
      </c>
      <c r="EF56" s="221">
        <f t="shared" si="132"/>
        <v>71</v>
      </c>
      <c r="EG56" s="395">
        <f>IF($B56&lt;=Main!$B$10,0,HLOOKUP(EF56,ReplacementRates!$V$3:$AZ$56,ReplacementRates!$A57-3,1)*IF(Main!$B$29=0,Main!$B$32*$B56,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H56" s="337">
        <f ca="1">EG56*IF($B56=Salary!$B56,Salary!$J56,"")</f>
        <v>444865.81526043394</v>
      </c>
      <c r="EI56" s="338">
        <f ca="1">IF($B56&lt;Main!$B$10,0,(VLOOKUP(EF56,'Survival Probability'!$A$3:$F$98,6)/(1+Main!$B$5)^(OptimumBenefits!EF56-OptimumBenefits!$A56))*(VLOOKUP(EF56,'Survival Probability'!$A$3:$F$98,3)/VLOOKUP($A56,'Survival Probability'!$A$3:$F$98,3)))</f>
        <v>24.758933925390462</v>
      </c>
      <c r="EJ56" s="222">
        <f t="shared" si="51"/>
        <v>0</v>
      </c>
      <c r="EK56" s="221">
        <f t="shared" si="132"/>
        <v>72</v>
      </c>
      <c r="EL56" s="395">
        <f>IF($B56&lt;=Main!$B$10,0,HLOOKUP(EK56,ReplacementRates!$V$3:$AZ$56,ReplacementRates!$A57-3,1)*IF(Main!$B$29=0,Main!$B$32*$B56,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M56" s="337">
        <f ca="1">EL56*IF($B56=Salary!$B56,Salary!$J56,"")</f>
        <v>444865.81526043394</v>
      </c>
      <c r="EN56" s="338">
        <f ca="1">IF($B56&lt;Main!$B$10,0,(VLOOKUP(EK56,'Survival Probability'!$A$3:$F$98,6)/(1+Main!$B$5)^(OptimumBenefits!EK56-OptimumBenefits!$A56))*(VLOOKUP(EK56,'Survival Probability'!$A$3:$F$98,3)/VLOOKUP($A56,'Survival Probability'!$A$3:$F$98,3)))</f>
        <v>22.479244286295913</v>
      </c>
      <c r="EO56" s="222">
        <f t="shared" si="53"/>
        <v>0</v>
      </c>
      <c r="EP56" s="221">
        <f t="shared" si="133"/>
        <v>73</v>
      </c>
      <c r="EQ56" s="395">
        <f>IF($B56&lt;=Main!$B$10,0,HLOOKUP(EP56,ReplacementRates!$V$3:$AZ$56,ReplacementRates!$A57-3,1)*IF(Main!$B$29=0,Main!$B$32*$B56,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R56" s="337">
        <f ca="1">EQ56*IF($B56=Salary!$B56,Salary!$J56,"")</f>
        <v>444865.81526043394</v>
      </c>
      <c r="ES56" s="338">
        <f ca="1">IF($B56&lt;Main!$B$10,0,(VLOOKUP(EP56,'Survival Probability'!$A$3:$F$98,6)/(1+Main!$B$5)^(OptimumBenefits!EP56-OptimumBenefits!$A56))*(VLOOKUP(EP56,'Survival Probability'!$A$3:$F$98,3)/VLOOKUP($A56,'Survival Probability'!$A$3:$F$98,3)))</f>
        <v>20.367550819139744</v>
      </c>
      <c r="ET56" s="222">
        <f t="shared" si="55"/>
        <v>0</v>
      </c>
      <c r="EU56" s="221">
        <f t="shared" si="133"/>
        <v>74</v>
      </c>
      <c r="EV56" s="395">
        <f>IF($B56&lt;=Main!$B$10,0,HLOOKUP(EU56,ReplacementRates!$V$3:$AZ$56,ReplacementRates!$A57-3,1)*IF(Main!$B$29=0,Main!$B$32*$B56,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W56" s="337">
        <f ca="1">EV56*IF($B56=Salary!$B56,Salary!$J56,"")</f>
        <v>444865.81526043394</v>
      </c>
      <c r="EX56" s="338">
        <f ca="1">IF($B56&lt;Main!$B$10,0,(VLOOKUP(EU56,'Survival Probability'!$A$3:$F$98,6)/(1+Main!$B$5)^(OptimumBenefits!EU56-OptimumBenefits!$A56))*(VLOOKUP(EU56,'Survival Probability'!$A$3:$F$98,3)/VLOOKUP($A56,'Survival Probability'!$A$3:$F$98,3)))</f>
        <v>18.413230192887202</v>
      </c>
      <c r="EY56" s="222">
        <f t="shared" si="57"/>
        <v>0</v>
      </c>
      <c r="EZ56" s="221">
        <f t="shared" si="133"/>
        <v>75</v>
      </c>
      <c r="FA56" s="395">
        <f>IF($B56&lt;=Main!$B$10,0,HLOOKUP(EZ56,ReplacementRates!$V$3:$AZ$56,ReplacementRates!$A57-3,1)*IF(Main!$B$29=0,Main!$B$32*$B56,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B56" s="337">
        <f ca="1">FA56*IF($B56=Salary!$B56,Salary!$J56,"")</f>
        <v>444865.81526043394</v>
      </c>
      <c r="FC56" s="338">
        <f ca="1">IF($B56&lt;Main!$B$10,0,(VLOOKUP(EZ56,'Survival Probability'!$A$3:$F$98,6)/(1+Main!$B$5)^(OptimumBenefits!EZ56-OptimumBenefits!$A56))*(VLOOKUP(EZ56,'Survival Probability'!$A$3:$F$98,3)/VLOOKUP($A56,'Survival Probability'!$A$3:$F$98,3)))</f>
        <v>16.606406619274573</v>
      </c>
      <c r="FD56" s="222">
        <f t="shared" si="59"/>
        <v>0</v>
      </c>
      <c r="FE56" s="221">
        <f t="shared" si="133"/>
        <v>76</v>
      </c>
      <c r="FF56" s="395">
        <f>IF($B56&lt;=Main!$B$10,0,HLOOKUP(FE56,ReplacementRates!$V$3:$AZ$56,ReplacementRates!$A57-3,1)*IF(Main!$B$29=0,Main!$B$32*$B56,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G56" s="337">
        <f ca="1">FF56*IF($B56=Salary!$B56,Salary!$J56,"")</f>
        <v>444865.81526043394</v>
      </c>
      <c r="FH56" s="338">
        <f ca="1">IF($B56&lt;Main!$B$10,0,(VLOOKUP(FE56,'Survival Probability'!$A$3:$F$98,6)/(1+Main!$B$5)^(OptimumBenefits!FE56-OptimumBenefits!$A56))*(VLOOKUP(FE56,'Survival Probability'!$A$3:$F$98,3)/VLOOKUP($A56,'Survival Probability'!$A$3:$F$98,3)))</f>
        <v>14.937905744475342</v>
      </c>
      <c r="FI56" s="222">
        <f t="shared" si="61"/>
        <v>0</v>
      </c>
      <c r="FJ56" s="221">
        <f t="shared" si="133"/>
        <v>77</v>
      </c>
      <c r="FK56" s="395">
        <f>IF($B56&lt;=Main!$B$10,0,HLOOKUP(FJ56,ReplacementRates!$V$3:$AZ$56,ReplacementRates!$A57-3,1)*IF(Main!$B$29=0,Main!$B$32*$B56,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L56" s="337">
        <f ca="1">FK56*IF($B56=Salary!$B56,Salary!$J56,"")</f>
        <v>444865.81526043394</v>
      </c>
      <c r="FM56" s="338">
        <f ca="1">IF($B56&lt;Main!$B$10,0,(VLOOKUP(FJ56,'Survival Probability'!$A$3:$F$98,6)/(1+Main!$B$5)^(OptimumBenefits!FJ56-OptimumBenefits!$A56))*(VLOOKUP(FJ56,'Survival Probability'!$A$3:$F$98,3)/VLOOKUP($A56,'Survival Probability'!$A$3:$F$98,3)))</f>
        <v>13.399131074572496</v>
      </c>
      <c r="FN56" s="222">
        <f t="shared" si="63"/>
        <v>0</v>
      </c>
      <c r="FO56" s="221">
        <f t="shared" si="133"/>
        <v>78</v>
      </c>
      <c r="FP56" s="395">
        <f>IF($B56&lt;=Main!$B$10,0,HLOOKUP(FO56,ReplacementRates!$V$3:$AZ$56,ReplacementRates!$A57-3,1)*IF(Main!$B$29=0,Main!$B$32*$B56,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Q56" s="337">
        <f ca="1">FP56*IF($B56=Salary!$B56,Salary!$J56,"")</f>
        <v>444865.81526043394</v>
      </c>
      <c r="FR56" s="338">
        <f ca="1">IF($B56&lt;Main!$B$10,0,(VLOOKUP(FO56,'Survival Probability'!$A$3:$F$98,6)/(1+Main!$B$5)^(OptimumBenefits!FO56-OptimumBenefits!$A56))*(VLOOKUP(FO56,'Survival Probability'!$A$3:$F$98,3)/VLOOKUP($A56,'Survival Probability'!$A$3:$F$98,3)))</f>
        <v>11.982067905333594</v>
      </c>
      <c r="FS56" s="222">
        <f t="shared" si="65"/>
        <v>0</v>
      </c>
      <c r="FT56" s="221">
        <f t="shared" si="133"/>
        <v>79</v>
      </c>
      <c r="FU56" s="395">
        <f>IF($B56&lt;=Main!$B$10,0,HLOOKUP(FT56,ReplacementRates!$V$3:$AZ$56,ReplacementRates!$A57-3,1)*IF(Main!$B$29=0,Main!$B$32*$B56,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V56" s="337">
        <f ca="1">FU56*IF($B56=Salary!$B56,Salary!$J56,"")</f>
        <v>444865.81526043394</v>
      </c>
      <c r="FW56" s="338">
        <f ca="1">IF($B56&lt;Main!$B$10,0,(VLOOKUP(FT56,'Survival Probability'!$A$3:$F$98,6)/(1+Main!$B$5)^(OptimumBenefits!FT56-OptimumBenefits!$A56))*(VLOOKUP(FT56,'Survival Probability'!$A$3:$F$98,3)/VLOOKUP($A56,'Survival Probability'!$A$3:$F$98,3)))</f>
        <v>10.679245472879236</v>
      </c>
      <c r="FX56" s="222">
        <f t="shared" si="67"/>
        <v>0</v>
      </c>
      <c r="FY56" s="221">
        <f t="shared" si="133"/>
        <v>80</v>
      </c>
      <c r="FZ56" s="395">
        <f>IF($B56&lt;=Main!$B$10,0,HLOOKUP(FY56,ReplacementRates!$V$3:$AZ$56,ReplacementRates!$A57-3,1)*IF(Main!$B$29=0,Main!$B$32*$B56,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A56" s="337">
        <f ca="1">FZ56*IF($B56=Salary!$B56,Salary!$J56,"")</f>
        <v>444865.81526043394</v>
      </c>
      <c r="GB56" s="338">
        <f ca="1">IF($B56&lt;Main!$B$10,0,(VLOOKUP(FY56,'Survival Probability'!$A$3:$F$98,6)/(1+Main!$B$5)^(OptimumBenefits!FY56-OptimumBenefits!$A56))*(VLOOKUP(FY56,'Survival Probability'!$A$3:$F$98,3)/VLOOKUP($A56,'Survival Probability'!$A$3:$F$98,3)))</f>
        <v>9.4837454231209506</v>
      </c>
      <c r="GC56" s="222">
        <f t="shared" si="69"/>
        <v>0</v>
      </c>
      <c r="GD56" s="221">
        <f t="shared" si="133"/>
        <v>81</v>
      </c>
      <c r="GE56" s="395">
        <f>IF($B56&lt;=Main!$B$10,0,HLOOKUP(GD56,ReplacementRates!$V$3:$AZ$56,ReplacementRates!$A57-3,1)*IF(Main!$B$29=0,Main!$B$32*$B56,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F56" s="337">
        <f ca="1">GE56*IF($B56=Salary!$B56,Salary!$J56,"")</f>
        <v>444865.81526043394</v>
      </c>
      <c r="GG56" s="338">
        <f ca="1">IF($B56&lt;Main!$B$10,0,(VLOOKUP(GD56,'Survival Probability'!$A$3:$F$98,6)/(1+Main!$B$5)^(OptimumBenefits!GD56-OptimumBenefits!$A56))*(VLOOKUP(GD56,'Survival Probability'!$A$3:$F$98,3)/VLOOKUP($A56,'Survival Probability'!$A$3:$F$98,3)))</f>
        <v>8.3890545333774789</v>
      </c>
      <c r="GH56" s="222">
        <f t="shared" ca="1" si="71"/>
        <v>3732003.5842552115</v>
      </c>
      <c r="GI56" s="221">
        <f t="shared" si="133"/>
        <v>82</v>
      </c>
      <c r="GJ56" s="395">
        <f>IF($B56&lt;=Main!$B$10,0,HLOOKUP(GI56,ReplacementRates!$V$3:$AZ$56,ReplacementRates!$A57-3,1)*IF(Main!$B$29=0,Main!$B$32*$B56,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K56" s="337">
        <f ca="1">GJ56*IF($B56=Salary!$B56,Salary!$J56,"")</f>
        <v>444865.81526043394</v>
      </c>
      <c r="GL56" s="338">
        <f ca="1">IF($B56&lt;Main!$B$10,0,(VLOOKUP(GI56,'Survival Probability'!$A$3:$F$98,6)/(1+Main!$B$5)^(OptimumBenefits!GI56-OptimumBenefits!$A56))*(VLOOKUP(GI56,'Survival Probability'!$A$3:$F$98,3)/VLOOKUP($A56,'Survival Probability'!$A$3:$F$98,3)))</f>
        <v>7.389054533377478</v>
      </c>
      <c r="GM56" s="222">
        <f t="shared" ca="1" si="73"/>
        <v>3287137.768994777</v>
      </c>
      <c r="GN56" s="384"/>
      <c r="GO56" s="384"/>
      <c r="GP56" s="385"/>
      <c r="GQ56" s="386"/>
      <c r="GR56" s="387"/>
      <c r="GS56" s="384"/>
      <c r="GT56" s="384"/>
      <c r="GU56" s="385"/>
      <c r="GV56" s="386"/>
      <c r="GW56" s="387"/>
      <c r="GX56" s="384"/>
      <c r="GY56" s="384"/>
      <c r="GZ56" s="385"/>
      <c r="HA56" s="386"/>
      <c r="HB56" s="387"/>
      <c r="HC56" s="384"/>
      <c r="HD56" s="384"/>
      <c r="HE56" s="385"/>
      <c r="HF56" s="386"/>
      <c r="HG56" s="387"/>
      <c r="HH56" s="384"/>
      <c r="HI56" s="384"/>
      <c r="HJ56" s="385"/>
      <c r="HK56" s="386"/>
      <c r="HL56" s="387"/>
      <c r="HM56" s="384"/>
      <c r="HN56" s="384"/>
      <c r="HO56" s="385"/>
      <c r="HP56" s="386"/>
      <c r="HQ56" s="387"/>
      <c r="HR56" s="384"/>
      <c r="HS56" s="384"/>
      <c r="HT56" s="385"/>
      <c r="HU56" s="386"/>
      <c r="HV56" s="387"/>
      <c r="HW56" s="384"/>
      <c r="HX56" s="384"/>
      <c r="HY56" s="385"/>
      <c r="HZ56" s="386"/>
      <c r="IA56" s="387"/>
      <c r="IB56" s="384"/>
      <c r="IC56" s="384"/>
      <c r="ID56" s="385"/>
      <c r="IE56" s="386"/>
      <c r="IF56" s="387"/>
      <c r="IG56" s="384"/>
      <c r="IH56" s="384"/>
      <c r="II56" s="385"/>
      <c r="IJ56" s="386"/>
      <c r="IK56" s="387"/>
      <c r="IL56" s="384"/>
      <c r="IM56" s="384"/>
      <c r="IN56" s="385"/>
      <c r="IO56" s="386"/>
      <c r="IP56" s="387"/>
      <c r="IQ56" s="384"/>
      <c r="IR56" s="384"/>
      <c r="IS56" s="385"/>
      <c r="IT56" s="386"/>
      <c r="IU56" s="387"/>
      <c r="IV56" s="384"/>
      <c r="IW56" s="384"/>
      <c r="IX56" s="385"/>
      <c r="IY56" s="386"/>
      <c r="IZ56" s="387"/>
      <c r="JA56" s="384"/>
      <c r="JB56" s="384"/>
      <c r="JC56" s="385"/>
      <c r="JD56" s="386"/>
      <c r="JE56" s="387"/>
      <c r="JF56" s="384"/>
      <c r="JG56" s="384"/>
      <c r="JH56" s="385"/>
      <c r="JI56" s="386"/>
      <c r="JJ56" s="387"/>
      <c r="JK56" s="384"/>
      <c r="JL56" s="384"/>
      <c r="JM56" s="385"/>
      <c r="JN56" s="386"/>
      <c r="JO56" s="387"/>
      <c r="JP56" s="384"/>
      <c r="JQ56" s="384"/>
      <c r="JR56" s="385"/>
      <c r="JS56" s="386"/>
      <c r="JT56" s="387"/>
      <c r="JU56" s="384"/>
      <c r="JV56" s="384"/>
      <c r="JW56" s="385"/>
      <c r="JX56" s="386"/>
      <c r="JY56" s="387"/>
      <c r="JZ56" s="384"/>
      <c r="KA56" s="384"/>
      <c r="KB56" s="385"/>
      <c r="KC56" s="386"/>
      <c r="KD56" s="387"/>
      <c r="KE56" s="384"/>
      <c r="KF56" s="384"/>
      <c r="KG56" s="385"/>
      <c r="KH56" s="386"/>
      <c r="KI56" s="387"/>
    </row>
    <row r="57" spans="1:295" s="223" customFormat="1">
      <c r="A57" s="172">
        <f t="shared" si="112"/>
        <v>82</v>
      </c>
      <c r="B57" s="220">
        <f t="shared" si="134"/>
        <v>55</v>
      </c>
      <c r="C57" s="383">
        <f t="shared" ca="1" si="125"/>
        <v>82</v>
      </c>
      <c r="D57" s="425">
        <f t="shared" ca="1" si="115"/>
        <v>3803484.3032070398</v>
      </c>
      <c r="E57" s="217">
        <v>2084368.5665979888</v>
      </c>
      <c r="F57" s="231">
        <f t="shared" si="113"/>
        <v>45</v>
      </c>
      <c r="G57" s="395">
        <f>IF($B57&lt;=Main!$B$10,0,HLOOKUP(F57,ReplacementRates!$V$3:$AZ$56,ReplacementRates!$A58-3,1)*IF(Main!$B$29=0,Main!$B$32*$B57,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H57" s="339">
        <f ca="1">G57*IF($B57=Salary!$B57,Salary!$J57,"")</f>
        <v>0</v>
      </c>
      <c r="I57" s="340">
        <f ca="1">IF($B57&lt;Main!$B$10,0,(VLOOKUP(F57,'Survival Probability'!$A$3:$F$98,6)/(1+Main!$B$5)^(OptimumBenefits!F57-OptimumBenefits!$A57))*(VLOOKUP(F57,'Survival Probability'!$A$3:$F$98,3)/VLOOKUP($A57,'Survival Probability'!$A$3:$F$98,3)))</f>
        <v>224.65429329069485</v>
      </c>
      <c r="J57" s="232">
        <f t="shared" si="129"/>
        <v>0</v>
      </c>
      <c r="K57" s="231">
        <f t="shared" si="114"/>
        <v>46</v>
      </c>
      <c r="L57" s="395">
        <f>IF($B57&lt;=Main!$B$10,0,HLOOKUP(K57,ReplacementRates!$V$3:$AZ$56,ReplacementRates!$A58-3,1)*IF(Main!$B$29=0,Main!$B$32*$B57,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M57" s="339">
        <f ca="1">L57*IF($B57=Salary!$B57,Salary!$J57,"")</f>
        <v>0</v>
      </c>
      <c r="N57" s="340">
        <f ca="1">IF($B57&lt;Main!$B$10,0,(VLOOKUP(K57,'Survival Probability'!$A$3:$F$98,6)/(1+Main!$B$5)^(OptimumBenefits!K57-OptimumBenefits!$A57))*(VLOOKUP(K57,'Survival Probability'!$A$3:$F$98,3)/VLOOKUP($A57,'Survival Probability'!$A$3:$F$98,3)))</f>
        <v>208.80661006135961</v>
      </c>
      <c r="O57" s="232">
        <f t="shared" si="130"/>
        <v>0</v>
      </c>
      <c r="P57" s="231">
        <f t="shared" si="131"/>
        <v>47</v>
      </c>
      <c r="Q57" s="395">
        <f>IF($B57&lt;=Main!$B$10,0,HLOOKUP(P57,ReplacementRates!$V$3:$AZ$56,ReplacementRates!$A58-3,1)*IF(Main!$B$29=0,Main!$B$32*$B57,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R57" s="339">
        <f ca="1">Q57*IF($B57=Salary!$B57,Salary!$J57,"")</f>
        <v>0</v>
      </c>
      <c r="S57" s="340">
        <f ca="1">IF($B57&lt;Main!$B$10,0,(VLOOKUP(P57,'Survival Probability'!$A$3:$F$98,6)/(1+Main!$B$5)^(OptimumBenefits!P57-OptimumBenefits!$A57))*(VLOOKUP(P57,'Survival Probability'!$A$3:$F$98,3)/VLOOKUP($A57,'Survival Probability'!$A$3:$F$98,3)))</f>
        <v>194.00559473664987</v>
      </c>
      <c r="T57" s="232">
        <f t="shared" si="3"/>
        <v>0</v>
      </c>
      <c r="U57" s="231">
        <f t="shared" si="131"/>
        <v>48</v>
      </c>
      <c r="V57" s="395">
        <f>IF($B57&lt;=Main!$B$10,0,HLOOKUP(U57,ReplacementRates!$V$3:$AZ$56,ReplacementRates!$A58-3,1)*IF(Main!$B$29=0,Main!$B$32*$B57,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W57" s="339">
        <f ca="1">V57*IF($B57=Salary!$B57,Salary!$J57,"")</f>
        <v>0</v>
      </c>
      <c r="X57" s="340">
        <f ca="1">IF($B57&lt;Main!$B$10,0,(VLOOKUP(U57,'Survival Probability'!$A$3:$F$98,6)/(1+Main!$B$5)^(OptimumBenefits!U57-OptimumBenefits!$A57))*(VLOOKUP(U57,'Survival Probability'!$A$3:$F$98,3)/VLOOKUP($A57,'Survival Probability'!$A$3:$F$98,3)))</f>
        <v>180.18253213088448</v>
      </c>
      <c r="Y57" s="232">
        <f t="shared" si="5"/>
        <v>0</v>
      </c>
      <c r="Z57" s="231">
        <f t="shared" si="131"/>
        <v>49</v>
      </c>
      <c r="AA57" s="395">
        <f>IF($B57&lt;=Main!$B$10,0,HLOOKUP(Z57,ReplacementRates!$V$3:$AZ$56,ReplacementRates!$A58-3,1)*IF(Main!$B$29=0,Main!$B$32*$B57,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B57" s="339">
        <f ca="1">AA57*IF($B57=Salary!$B57,Salary!$J57,"")</f>
        <v>0</v>
      </c>
      <c r="AC57" s="340">
        <f ca="1">IF($B57&lt;Main!$B$10,0,(VLOOKUP(Z57,'Survival Probability'!$A$3:$F$98,6)/(1+Main!$B$5)^(OptimumBenefits!Z57-OptimumBenefits!$A57))*(VLOOKUP(Z57,'Survival Probability'!$A$3:$F$98,3)/VLOOKUP($A57,'Survival Probability'!$A$3:$F$98,3)))</f>
        <v>167.27320395604028</v>
      </c>
      <c r="AD57" s="232">
        <f t="shared" si="7"/>
        <v>0</v>
      </c>
      <c r="AE57" s="231">
        <f t="shared" si="131"/>
        <v>50</v>
      </c>
      <c r="AF57" s="395">
        <f>IF($B57&lt;=Main!$B$10,0,HLOOKUP(AE57,ReplacementRates!$V$3:$AZ$56,ReplacementRates!$A58-3,1)*IF(Main!$B$29=0,Main!$B$32*$B57,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G57" s="339">
        <f ca="1">AF57*IF($B57=Salary!$B57,Salary!$J57,"")</f>
        <v>0</v>
      </c>
      <c r="AH57" s="340">
        <f ca="1">IF($B57&lt;Main!$B$10,0,(VLOOKUP(AE57,'Survival Probability'!$A$3:$F$98,6)/(1+Main!$B$5)^(OptimumBenefits!AE57-OptimumBenefits!$A57))*(VLOOKUP(AE57,'Survival Probability'!$A$3:$F$98,3)/VLOOKUP($A57,'Survival Probability'!$A$3:$F$98,3)))</f>
        <v>155.21768579365772</v>
      </c>
      <c r="AI57" s="232">
        <f t="shared" si="9"/>
        <v>0</v>
      </c>
      <c r="AJ57" s="231">
        <f t="shared" si="131"/>
        <v>51</v>
      </c>
      <c r="AK57" s="395">
        <f>IF($B57&lt;=Main!$B$10,0,HLOOKUP(AJ57,ReplacementRates!$V$3:$AZ$56,ReplacementRates!$A58-3,1)*IF(Main!$B$29=0,Main!$B$32*$B57,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L57" s="339">
        <f ca="1">AK57*IF($B57=Salary!$B57,Salary!$J57,"")</f>
        <v>0</v>
      </c>
      <c r="AM57" s="340">
        <f ca="1">IF($B57&lt;Main!$B$10,0,(VLOOKUP(AJ57,'Survival Probability'!$A$3:$F$98,6)/(1+Main!$B$5)^(OptimumBenefits!AJ57-OptimumBenefits!$A57))*(VLOOKUP(AJ57,'Survival Probability'!$A$3:$F$98,3)/VLOOKUP($A57,'Survival Probability'!$A$3:$F$98,3)))</f>
        <v>143.96001023659315</v>
      </c>
      <c r="AN57" s="232">
        <f t="shared" si="11"/>
        <v>0</v>
      </c>
      <c r="AO57" s="231">
        <f t="shared" si="131"/>
        <v>52</v>
      </c>
      <c r="AP57" s="395">
        <f>IF($B57&lt;=Main!$B$10,0,HLOOKUP(AO57,ReplacementRates!$V$3:$AZ$56,ReplacementRates!$A58-3,1)*IF(Main!$B$29=0,Main!$B$32*$B57,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Q57" s="339">
        <f ca="1">AP57*IF($B57=Salary!$B57,Salary!$J57,"")</f>
        <v>0</v>
      </c>
      <c r="AR57" s="340">
        <f ca="1">IF($B57&lt;Main!$B$10,0,(VLOOKUP(AO57,'Survival Probability'!$A$3:$F$98,6)/(1+Main!$B$5)^(OptimumBenefits!AO57-OptimumBenefits!$A57))*(VLOOKUP(AO57,'Survival Probability'!$A$3:$F$98,3)/VLOOKUP($A57,'Survival Probability'!$A$3:$F$98,3)))</f>
        <v>133.45508011490375</v>
      </c>
      <c r="AS57" s="232">
        <f t="shared" si="13"/>
        <v>0</v>
      </c>
      <c r="AT57" s="231">
        <f t="shared" si="131"/>
        <v>53</v>
      </c>
      <c r="AU57" s="395">
        <f>IF($B57&lt;=Main!$B$10,0,HLOOKUP(AT57,ReplacementRates!$V$3:$AZ$56,ReplacementRates!$A58-3,1)*IF(Main!$B$29=0,Main!$B$32*$B57,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V57" s="339">
        <f ca="1">AU57*IF($B57=Salary!$B57,Salary!$J57,"")</f>
        <v>0</v>
      </c>
      <c r="AW57" s="340">
        <f ca="1">IF($B57&lt;Main!$B$10,0,(VLOOKUP(AT57,'Survival Probability'!$A$3:$F$98,6)/(1+Main!$B$5)^(OptimumBenefits!AT57-OptimumBenefits!$A57))*(VLOOKUP(AT57,'Survival Probability'!$A$3:$F$98,3)/VLOOKUP($A57,'Survival Probability'!$A$3:$F$98,3)))</f>
        <v>123.6534878094492</v>
      </c>
      <c r="AX57" s="232">
        <f t="shared" si="15"/>
        <v>0</v>
      </c>
      <c r="AY57" s="231">
        <f t="shared" si="131"/>
        <v>54</v>
      </c>
      <c r="AZ57" s="395">
        <f>IF($B57&lt;=Main!$B$10,0,HLOOKUP(AY57,ReplacementRates!$V$3:$AZ$56,ReplacementRates!$A58-3,1)*IF(Main!$B$29=0,Main!$B$32*$B57,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A57" s="339">
        <f ca="1">AZ57*IF($B57=Salary!$B57,Salary!$J57,"")</f>
        <v>0</v>
      </c>
      <c r="BB57" s="340">
        <f ca="1">IF($B57&lt;Main!$B$10,0,(VLOOKUP(AY57,'Survival Probability'!$A$3:$F$98,6)/(1+Main!$B$5)^(OptimumBenefits!AY57-OptimumBenefits!$A57))*(VLOOKUP(AY57,'Survival Probability'!$A$3:$F$98,3)/VLOOKUP($A57,'Survival Probability'!$A$3:$F$98,3)))</f>
        <v>114.50911947404116</v>
      </c>
      <c r="BC57" s="232">
        <f t="shared" si="17"/>
        <v>0</v>
      </c>
      <c r="BD57" s="231">
        <f t="shared" si="131"/>
        <v>55</v>
      </c>
      <c r="BE57" s="395">
        <f>IF($B57&lt;=Main!$B$10,0,HLOOKUP(BD57,ReplacementRates!$V$3:$AZ$56,ReplacementRates!$A58-3,1)*IF(Main!$B$29=0,Main!$B$32*$B57,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F57" s="339">
        <f ca="1">BE57*IF($B57=Salary!$B57,Salary!$J57,"")</f>
        <v>0</v>
      </c>
      <c r="BG57" s="340">
        <f ca="1">IF($B57&lt;Main!$B$10,0,(VLOOKUP(BD57,'Survival Probability'!$A$3:$F$98,6)/(1+Main!$B$5)^(OptimumBenefits!BD57-OptimumBenefits!$A57))*(VLOOKUP(BD57,'Survival Probability'!$A$3:$F$98,3)/VLOOKUP($A57,'Survival Probability'!$A$3:$F$98,3)))</f>
        <v>105.97892010901141</v>
      </c>
      <c r="BH57" s="232">
        <f t="shared" si="19"/>
        <v>0</v>
      </c>
      <c r="BI57" s="231">
        <f t="shared" si="131"/>
        <v>56</v>
      </c>
      <c r="BJ57" s="395">
        <f>IF($B57&lt;=Main!$B$10,0,HLOOKUP(BI57,ReplacementRates!$V$3:$AZ$56,ReplacementRates!$A58-3,1)*IF(Main!$B$29=0,Main!$B$32*$B57,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K57" s="339">
        <f ca="1">BJ57*IF($B57=Salary!$B57,Salary!$J57,"")</f>
        <v>0</v>
      </c>
      <c r="BL57" s="340">
        <f ca="1">IF($B57&lt;Main!$B$10,0,(VLOOKUP(BI57,'Survival Probability'!$A$3:$F$98,6)/(1+Main!$B$5)^(OptimumBenefits!BI57-OptimumBenefits!$A57))*(VLOOKUP(BI57,'Survival Probability'!$A$3:$F$98,3)/VLOOKUP($A57,'Survival Probability'!$A$3:$F$98,3)))</f>
        <v>98.022718346760783</v>
      </c>
      <c r="BM57" s="232">
        <f t="shared" si="21"/>
        <v>0</v>
      </c>
      <c r="BN57" s="231">
        <f t="shared" si="131"/>
        <v>57</v>
      </c>
      <c r="BO57" s="395">
        <f>IF($B57&lt;=Main!$B$10,0,HLOOKUP(BN57,ReplacementRates!$V$3:$AZ$56,ReplacementRates!$A58-3,1)*IF(Main!$B$29=0,Main!$B$32*$B57,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P57" s="339">
        <f ca="1">BO57*IF($B57=Salary!$B57,Salary!$J57,"")</f>
        <v>0</v>
      </c>
      <c r="BQ57" s="340">
        <f ca="1">IF($B57&lt;Main!$B$10,0,(VLOOKUP(BN57,'Survival Probability'!$A$3:$F$98,6)/(1+Main!$B$5)^(OptimumBenefits!BN57-OptimumBenefits!$A57))*(VLOOKUP(BN57,'Survival Probability'!$A$3:$F$98,3)/VLOOKUP($A57,'Survival Probability'!$A$3:$F$98,3)))</f>
        <v>90.602983886484097</v>
      </c>
      <c r="BR57" s="232">
        <f t="shared" si="23"/>
        <v>0</v>
      </c>
      <c r="BS57" s="231">
        <f t="shared" si="131"/>
        <v>58</v>
      </c>
      <c r="BT57" s="395">
        <f>IF($B57&lt;=Main!$B$10,0,HLOOKUP(BS57,ReplacementRates!$V$3:$AZ$56,ReplacementRates!$A58-3,1)*IF(Main!$B$29=0,Main!$B$32*$B57,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U57" s="339">
        <f ca="1">BT57*IF($B57=Salary!$B57,Salary!$J57,"")</f>
        <v>0</v>
      </c>
      <c r="BV57" s="340">
        <f ca="1">IF($B57&lt;Main!$B$10,0,(VLOOKUP(BS57,'Survival Probability'!$A$3:$F$98,6)/(1+Main!$B$5)^(OptimumBenefits!BS57-OptimumBenefits!$A57))*(VLOOKUP(BS57,'Survival Probability'!$A$3:$F$98,3)/VLOOKUP($A57,'Survival Probability'!$A$3:$F$98,3)))</f>
        <v>83.684657878473999</v>
      </c>
      <c r="BW57" s="232">
        <f t="shared" si="25"/>
        <v>0</v>
      </c>
      <c r="BX57" s="231">
        <f t="shared" si="131"/>
        <v>59</v>
      </c>
      <c r="BY57" s="395">
        <f>IF($B57&lt;=Main!$B$10,0,HLOOKUP(BX57,ReplacementRates!$V$3:$AZ$56,ReplacementRates!$A58-3,1)*IF(Main!$B$29=0,Main!$B$32*$B57,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Z57" s="339">
        <f ca="1">BY57*IF($B57=Salary!$B57,Salary!$J57,"")</f>
        <v>0</v>
      </c>
      <c r="CA57" s="340">
        <f ca="1">IF($B57&lt;Main!$B$10,0,(VLOOKUP(BX57,'Survival Probability'!$A$3:$F$98,6)/(1+Main!$B$5)^(OptimumBenefits!BX57-OptimumBenefits!$A57))*(VLOOKUP(BX57,'Survival Probability'!$A$3:$F$98,3)/VLOOKUP($A57,'Survival Probability'!$A$3:$F$98,3)))</f>
        <v>77.234944332214766</v>
      </c>
      <c r="CB57" s="232">
        <f t="shared" si="27"/>
        <v>0</v>
      </c>
      <c r="CC57" s="231">
        <f t="shared" si="132"/>
        <v>60</v>
      </c>
      <c r="CD57" s="395">
        <f>IF($B57&lt;=Main!$B$10,0,HLOOKUP(CC57,ReplacementRates!$V$3:$AZ$56,ReplacementRates!$A58-3,1)*IF(Main!$B$29=0,Main!$B$32*$B57,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E57" s="339">
        <f ca="1">CD57*IF($B57=Salary!$B57,Salary!$J57,"")</f>
        <v>468962.71358704084</v>
      </c>
      <c r="CF57" s="340">
        <f ca="1">IF($B57&lt;Main!$B$10,0,(VLOOKUP(CC57,'Survival Probability'!$A$3:$F$98,6)/(1+Main!$B$5)^(OptimumBenefits!CC57-OptimumBenefits!$A57))*(VLOOKUP(CC57,'Survival Probability'!$A$3:$F$98,3)/VLOOKUP($A57,'Survival Probability'!$A$3:$F$98,3)))</f>
        <v>71.223173500737715</v>
      </c>
      <c r="CG57" s="232">
        <f t="shared" si="29"/>
        <v>0</v>
      </c>
      <c r="CH57" s="231">
        <f t="shared" si="132"/>
        <v>61</v>
      </c>
      <c r="CI57" s="395">
        <f>IF($B57&lt;=Main!$B$10,0,HLOOKUP(CH57,ReplacementRates!$V$3:$AZ$56,ReplacementRates!$A58-3,1)*IF(Main!$B$29=0,Main!$B$32*$B57,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J57" s="339">
        <f ca="1">CI57*IF($B57=Salary!$B57,Salary!$J57,"")</f>
        <v>468962.71358704084</v>
      </c>
      <c r="CK57" s="340">
        <f ca="1">IF($B57&lt;Main!$B$10,0,(VLOOKUP(CH57,'Survival Probability'!$A$3:$F$98,6)/(1+Main!$B$5)^(OptimumBenefits!CH57-OptimumBenefits!$A57))*(VLOOKUP(CH57,'Survival Probability'!$A$3:$F$98,3)/VLOOKUP($A57,'Survival Probability'!$A$3:$F$98,3)))</f>
        <v>65.620721040757076</v>
      </c>
      <c r="CL57" s="232">
        <f t="shared" si="31"/>
        <v>0</v>
      </c>
      <c r="CM57" s="231">
        <f t="shared" si="132"/>
        <v>62</v>
      </c>
      <c r="CN57" s="395">
        <f>IF($B57&lt;=Main!$B$10,0,HLOOKUP(CM57,ReplacementRates!$V$3:$AZ$56,ReplacementRates!$A58-3,1)*IF(Main!$B$29=0,Main!$B$32*$B57,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O57" s="339">
        <f ca="1">CN57*IF($B57=Salary!$B57,Salary!$J57,"")</f>
        <v>468962.71358704084</v>
      </c>
      <c r="CP57" s="340">
        <f ca="1">IF($B57&lt;Main!$B$10,0,(VLOOKUP(CM57,'Survival Probability'!$A$3:$F$98,6)/(1+Main!$B$5)^(OptimumBenefits!CM57-OptimumBenefits!$A57))*(VLOOKUP(CM57,'Survival Probability'!$A$3:$F$98,3)/VLOOKUP($A57,'Survival Probability'!$A$3:$F$98,3)))</f>
        <v>60.405128277599033</v>
      </c>
      <c r="CQ57" s="232">
        <f t="shared" si="33"/>
        <v>0</v>
      </c>
      <c r="CR57" s="231">
        <f t="shared" si="132"/>
        <v>63</v>
      </c>
      <c r="CS57" s="395">
        <f>IF($B57&lt;=Main!$B$10,0,HLOOKUP(CR57,ReplacementRates!$V$3:$AZ$56,ReplacementRates!$A58-3,1)*IF(Main!$B$29=0,Main!$B$32*$B57,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T57" s="339">
        <f ca="1">CS57*IF($B57=Salary!$B57,Salary!$J57,"")</f>
        <v>468962.71358704084</v>
      </c>
      <c r="CU57" s="340">
        <f ca="1">IF($B57&lt;Main!$B$10,0,(VLOOKUP(CR57,'Survival Probability'!$A$3:$F$98,6)/(1+Main!$B$5)^(OptimumBenefits!CR57-OptimumBenefits!$A57))*(VLOOKUP(CR57,'Survival Probability'!$A$3:$F$98,3)/VLOOKUP($A57,'Survival Probability'!$A$3:$F$98,3)))</f>
        <v>55.550890981367786</v>
      </c>
      <c r="CV57" s="232">
        <f t="shared" si="35"/>
        <v>0</v>
      </c>
      <c r="CW57" s="231">
        <f t="shared" si="132"/>
        <v>64</v>
      </c>
      <c r="CX57" s="395">
        <f>IF($B57&lt;=Main!$B$10,0,HLOOKUP(CW57,ReplacementRates!$V$3:$AZ$56,ReplacementRates!$A58-3,1)*IF(Main!$B$29=0,Main!$B$32*$B57,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Y57" s="339">
        <f ca="1">CX57*IF($B57=Salary!$B57,Salary!$J57,"")</f>
        <v>468962.71358704084</v>
      </c>
      <c r="CZ57" s="340">
        <f ca="1">IF($B57&lt;Main!$B$10,0,(VLOOKUP(CW57,'Survival Probability'!$A$3:$F$98,6)/(1+Main!$B$5)^(OptimumBenefits!CW57-OptimumBenefits!$A57))*(VLOOKUP(CW57,'Survival Probability'!$A$3:$F$98,3)/VLOOKUP($A57,'Survival Probability'!$A$3:$F$98,3)))</f>
        <v>51.034167977600703</v>
      </c>
      <c r="DA57" s="232">
        <f t="shared" si="37"/>
        <v>0</v>
      </c>
      <c r="DB57" s="231">
        <f t="shared" si="132"/>
        <v>65</v>
      </c>
      <c r="DC57" s="395">
        <f>IF($B57&lt;=Main!$B$10,0,HLOOKUP(DB57,ReplacementRates!$V$3:$AZ$56,ReplacementRates!$A58-3,1)*IF(Main!$B$29=0,Main!$B$32*$B57,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D57" s="339">
        <f ca="1">DC57*IF($B57=Salary!$B57,Salary!$J57,"")</f>
        <v>468962.71358704084</v>
      </c>
      <c r="DE57" s="340">
        <f ca="1">IF($B57&lt;Main!$B$10,0,(VLOOKUP(DB57,'Survival Probability'!$A$3:$F$98,6)/(1+Main!$B$5)^(OptimumBenefits!DB57-OptimumBenefits!$A57))*(VLOOKUP(DB57,'Survival Probability'!$A$3:$F$98,3)/VLOOKUP($A57,'Survival Probability'!$A$3:$F$98,3)))</f>
        <v>46.832678812255317</v>
      </c>
      <c r="DF57" s="232">
        <f t="shared" si="39"/>
        <v>0</v>
      </c>
      <c r="DG57" s="231">
        <f t="shared" si="132"/>
        <v>66</v>
      </c>
      <c r="DH57" s="395">
        <f>IF($B57&lt;=Main!$B$10,0,HLOOKUP(DG57,ReplacementRates!$V$3:$AZ$56,ReplacementRates!$A58-3,1)*IF(Main!$B$29=0,Main!$B$32*$B57,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I57" s="339">
        <f ca="1">DH57*IF($B57=Salary!$B57,Salary!$J57,"")</f>
        <v>468962.71358704084</v>
      </c>
      <c r="DJ57" s="340">
        <f ca="1">IF($B57&lt;Main!$B$10,0,(VLOOKUP(DG57,'Survival Probability'!$A$3:$F$98,6)/(1+Main!$B$5)^(OptimumBenefits!DG57-OptimumBenefits!$A57))*(VLOOKUP(DG57,'Survival Probability'!$A$3:$F$98,3)/VLOOKUP($A57,'Survival Probability'!$A$3:$F$98,3)))</f>
        <v>42.925678268754076</v>
      </c>
      <c r="DK57" s="232">
        <f t="shared" si="41"/>
        <v>0</v>
      </c>
      <c r="DL57" s="231">
        <f t="shared" si="132"/>
        <v>67</v>
      </c>
      <c r="DM57" s="395">
        <f>IF($B57&lt;=Main!$B$10,0,HLOOKUP(DL57,ReplacementRates!$V$3:$AZ$56,ReplacementRates!$A58-3,1)*IF(Main!$B$29=0,Main!$B$32*$B57,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N57" s="339">
        <f ca="1">DM57*IF($B57=Salary!$B57,Salary!$J57,"")</f>
        <v>468962.71358704084</v>
      </c>
      <c r="DO57" s="340">
        <f ca="1">IF($B57&lt;Main!$B$10,0,(VLOOKUP(DL57,'Survival Probability'!$A$3:$F$98,6)/(1+Main!$B$5)^(OptimumBenefits!DL57-OptimumBenefits!$A57))*(VLOOKUP(DL57,'Survival Probability'!$A$3:$F$98,3)/VLOOKUP($A57,'Survival Probability'!$A$3:$F$98,3)))</f>
        <v>39.293802466357896</v>
      </c>
      <c r="DP57" s="232">
        <f t="shared" si="43"/>
        <v>0</v>
      </c>
      <c r="DQ57" s="231">
        <f t="shared" si="132"/>
        <v>68</v>
      </c>
      <c r="DR57" s="395">
        <f>IF($B57&lt;=Main!$B$10,0,HLOOKUP(DQ57,ReplacementRates!$V$3:$AZ$56,ReplacementRates!$A58-3,1)*IF(Main!$B$29=0,Main!$B$32*$B57,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S57" s="339">
        <f ca="1">DR57*IF($B57=Salary!$B57,Salary!$J57,"")</f>
        <v>468962.71358704084</v>
      </c>
      <c r="DT57" s="340">
        <f ca="1">IF($B57&lt;Main!$B$10,0,(VLOOKUP(DQ57,'Survival Probability'!$A$3:$F$98,6)/(1+Main!$B$5)^(OptimumBenefits!DQ57-OptimumBenefits!$A57))*(VLOOKUP(DQ57,'Survival Probability'!$A$3:$F$98,3)/VLOOKUP($A57,'Survival Probability'!$A$3:$F$98,3)))</f>
        <v>35.919061885438452</v>
      </c>
      <c r="DU57" s="232">
        <f t="shared" si="45"/>
        <v>0</v>
      </c>
      <c r="DV57" s="231">
        <f t="shared" si="132"/>
        <v>69</v>
      </c>
      <c r="DW57" s="395">
        <f>IF($B57&lt;=Main!$B$10,0,HLOOKUP(DV57,ReplacementRates!$V$3:$AZ$56,ReplacementRates!$A58-3,1)*IF(Main!$B$29=0,Main!$B$32*$B57,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X57" s="339">
        <f ca="1">DW57*IF($B57=Salary!$B57,Salary!$J57,"")</f>
        <v>468962.71358704084</v>
      </c>
      <c r="DY57" s="340">
        <f ca="1">IF($B57&lt;Main!$B$10,0,(VLOOKUP(DV57,'Survival Probability'!$A$3:$F$98,6)/(1+Main!$B$5)^(OptimumBenefits!DV57-OptimumBenefits!$A57))*(VLOOKUP(DV57,'Survival Probability'!$A$3:$F$98,3)/VLOOKUP($A57,'Survival Probability'!$A$3:$F$98,3)))</f>
        <v>32.784715496827637</v>
      </c>
      <c r="DZ57" s="232">
        <f t="shared" si="47"/>
        <v>0</v>
      </c>
      <c r="EA57" s="231">
        <f t="shared" si="132"/>
        <v>70</v>
      </c>
      <c r="EB57" s="395">
        <f>IF($B57&lt;=Main!$B$10,0,HLOOKUP(EA57,ReplacementRates!$V$3:$AZ$56,ReplacementRates!$A58-3,1)*IF(Main!$B$29=0,Main!$B$32*$B57,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C57" s="339">
        <f ca="1">EB57*IF($B57=Salary!$B57,Salary!$J57,"")</f>
        <v>468962.71358704084</v>
      </c>
      <c r="ED57" s="340">
        <f ca="1">IF($B57&lt;Main!$B$10,0,(VLOOKUP(EA57,'Survival Probability'!$A$3:$F$98,6)/(1+Main!$B$5)^(OptimumBenefits!EA57-OptimumBenefits!$A57))*(VLOOKUP(EA57,'Survival Probability'!$A$3:$F$98,3)/VLOOKUP($A57,'Survival Probability'!$A$3:$F$98,3)))</f>
        <v>29.875199356544726</v>
      </c>
      <c r="EE57" s="232">
        <f t="shared" si="49"/>
        <v>0</v>
      </c>
      <c r="EF57" s="231">
        <f t="shared" si="132"/>
        <v>71</v>
      </c>
      <c r="EG57" s="395">
        <f>IF($B57&lt;=Main!$B$10,0,HLOOKUP(EF57,ReplacementRates!$V$3:$AZ$56,ReplacementRates!$A58-3,1)*IF(Main!$B$29=0,Main!$B$32*$B57,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H57" s="339">
        <f ca="1">EG57*IF($B57=Salary!$B57,Salary!$J57,"")</f>
        <v>468962.71358704084</v>
      </c>
      <c r="EI57" s="340">
        <f ca="1">IF($B57&lt;Main!$B$10,0,(VLOOKUP(EF57,'Survival Probability'!$A$3:$F$98,6)/(1+Main!$B$5)^(OptimumBenefits!EF57-OptimumBenefits!$A57))*(VLOOKUP(EF57,'Survival Probability'!$A$3:$F$98,3)/VLOOKUP($A57,'Survival Probability'!$A$3:$F$98,3)))</f>
        <v>27.176053149144764</v>
      </c>
      <c r="EJ57" s="232">
        <f t="shared" si="51"/>
        <v>0</v>
      </c>
      <c r="EK57" s="231">
        <f t="shared" si="132"/>
        <v>72</v>
      </c>
      <c r="EL57" s="395">
        <f>IF($B57&lt;=Main!$B$10,0,HLOOKUP(EK57,ReplacementRates!$V$3:$AZ$56,ReplacementRates!$A58-3,1)*IF(Main!$B$29=0,Main!$B$32*$B57,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M57" s="339">
        <f ca="1">EL57*IF($B57=Salary!$B57,Salary!$J57,"")</f>
        <v>468962.71358704084</v>
      </c>
      <c r="EN57" s="340">
        <f ca="1">IF($B57&lt;Main!$B$10,0,(VLOOKUP(EK57,'Survival Probability'!$A$3:$F$98,6)/(1+Main!$B$5)^(OptimumBenefits!EK57-OptimumBenefits!$A57))*(VLOOKUP(EK57,'Survival Probability'!$A$3:$F$98,3)/VLOOKUP($A57,'Survival Probability'!$A$3:$F$98,3)))</f>
        <v>24.673806203364318</v>
      </c>
      <c r="EO57" s="232">
        <f t="shared" si="53"/>
        <v>0</v>
      </c>
      <c r="EP57" s="231">
        <f t="shared" si="133"/>
        <v>73</v>
      </c>
      <c r="EQ57" s="395">
        <f>IF($B57&lt;=Main!$B$10,0,HLOOKUP(EP57,ReplacementRates!$V$3:$AZ$56,ReplacementRates!$A58-3,1)*IF(Main!$B$29=0,Main!$B$32*$B57,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R57" s="339">
        <f ca="1">EQ57*IF($B57=Salary!$B57,Salary!$J57,"")</f>
        <v>468962.71358704084</v>
      </c>
      <c r="ES57" s="340">
        <f ca="1">IF($B57&lt;Main!$B$10,0,(VLOOKUP(EP57,'Survival Probability'!$A$3:$F$98,6)/(1+Main!$B$5)^(OptimumBenefits!EP57-OptimumBenefits!$A57))*(VLOOKUP(EP57,'Survival Probability'!$A$3:$F$98,3)/VLOOKUP($A57,'Survival Probability'!$A$3:$F$98,3)))</f>
        <v>22.355956247826185</v>
      </c>
      <c r="ET57" s="232">
        <f t="shared" si="55"/>
        <v>0</v>
      </c>
      <c r="EU57" s="231">
        <f t="shared" si="133"/>
        <v>74</v>
      </c>
      <c r="EV57" s="395">
        <f>IF($B57&lt;=Main!$B$10,0,HLOOKUP(EU57,ReplacementRates!$V$3:$AZ$56,ReplacementRates!$A58-3,1)*IF(Main!$B$29=0,Main!$B$32*$B57,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W57" s="339">
        <f ca="1">EV57*IF($B57=Salary!$B57,Salary!$J57,"")</f>
        <v>468962.71358704084</v>
      </c>
      <c r="EX57" s="340">
        <f ca="1">IF($B57&lt;Main!$B$10,0,(VLOOKUP(EU57,'Survival Probability'!$A$3:$F$98,6)/(1+Main!$B$5)^(OptimumBenefits!EU57-OptimumBenefits!$A57))*(VLOOKUP(EU57,'Survival Probability'!$A$3:$F$98,3)/VLOOKUP($A57,'Survival Probability'!$A$3:$F$98,3)))</f>
        <v>20.210842836660948</v>
      </c>
      <c r="EY57" s="232">
        <f t="shared" si="57"/>
        <v>0</v>
      </c>
      <c r="EZ57" s="231">
        <f t="shared" si="133"/>
        <v>75</v>
      </c>
      <c r="FA57" s="395">
        <f>IF($B57&lt;=Main!$B$10,0,HLOOKUP(EZ57,ReplacementRates!$V$3:$AZ$56,ReplacementRates!$A58-3,1)*IF(Main!$B$29=0,Main!$B$32*$B57,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B57" s="339">
        <f ca="1">FA57*IF($B57=Salary!$B57,Salary!$J57,"")</f>
        <v>468962.71358704084</v>
      </c>
      <c r="FC57" s="340">
        <f ca="1">IF($B57&lt;Main!$B$10,0,(VLOOKUP(EZ57,'Survival Probability'!$A$3:$F$98,6)/(1+Main!$B$5)^(OptimumBenefits!EZ57-OptimumBenefits!$A57))*(VLOOKUP(EZ57,'Survival Probability'!$A$3:$F$98,3)/VLOOKUP($A57,'Survival Probability'!$A$3:$F$98,3)))</f>
        <v>18.2276260464877</v>
      </c>
      <c r="FD57" s="232">
        <f t="shared" si="59"/>
        <v>0</v>
      </c>
      <c r="FE57" s="231">
        <f t="shared" si="133"/>
        <v>76</v>
      </c>
      <c r="FF57" s="395">
        <f>IF($B57&lt;=Main!$B$10,0,HLOOKUP(FE57,ReplacementRates!$V$3:$AZ$56,ReplacementRates!$A58-3,1)*IF(Main!$B$29=0,Main!$B$32*$B57,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G57" s="339">
        <f ca="1">FF57*IF($B57=Salary!$B57,Salary!$J57,"")</f>
        <v>468962.71358704084</v>
      </c>
      <c r="FH57" s="340">
        <f ca="1">IF($B57&lt;Main!$B$10,0,(VLOOKUP(FE57,'Survival Probability'!$A$3:$F$98,6)/(1+Main!$B$5)^(OptimumBenefits!FE57-OptimumBenefits!$A57))*(VLOOKUP(FE57,'Survival Probability'!$A$3:$F$98,3)/VLOOKUP($A57,'Survival Probability'!$A$3:$F$98,3)))</f>
        <v>16.396235866701378</v>
      </c>
      <c r="FI57" s="232">
        <f t="shared" si="61"/>
        <v>0</v>
      </c>
      <c r="FJ57" s="231">
        <f t="shared" si="133"/>
        <v>77</v>
      </c>
      <c r="FK57" s="395">
        <f>IF($B57&lt;=Main!$B$10,0,HLOOKUP(FJ57,ReplacementRates!$V$3:$AZ$56,ReplacementRates!$A58-3,1)*IF(Main!$B$29=0,Main!$B$32*$B57,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L57" s="339">
        <f ca="1">FK57*IF($B57=Salary!$B57,Salary!$J57,"")</f>
        <v>468962.71358704084</v>
      </c>
      <c r="FM57" s="340">
        <f ca="1">IF($B57&lt;Main!$B$10,0,(VLOOKUP(FJ57,'Survival Probability'!$A$3:$F$98,6)/(1+Main!$B$5)^(OptimumBenefits!FJ57-OptimumBenefits!$A57))*(VLOOKUP(FJ57,'Survival Probability'!$A$3:$F$98,3)/VLOOKUP($A57,'Survival Probability'!$A$3:$F$98,3)))</f>
        <v>14.707236560840602</v>
      </c>
      <c r="FN57" s="232">
        <f t="shared" si="63"/>
        <v>0</v>
      </c>
      <c r="FO57" s="231">
        <f t="shared" si="133"/>
        <v>78</v>
      </c>
      <c r="FP57" s="395">
        <f>IF($B57&lt;=Main!$B$10,0,HLOOKUP(FO57,ReplacementRates!$V$3:$AZ$56,ReplacementRates!$A58-3,1)*IF(Main!$B$29=0,Main!$B$32*$B57,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Q57" s="339">
        <f ca="1">FP57*IF($B57=Salary!$B57,Salary!$J57,"")</f>
        <v>468962.71358704084</v>
      </c>
      <c r="FR57" s="340">
        <f ca="1">IF($B57&lt;Main!$B$10,0,(VLOOKUP(FO57,'Survival Probability'!$A$3:$F$98,6)/(1+Main!$B$5)^(OptimumBenefits!FO57-OptimumBenefits!$A57))*(VLOOKUP(FO57,'Survival Probability'!$A$3:$F$98,3)/VLOOKUP($A57,'Survival Probability'!$A$3:$F$98,3)))</f>
        <v>13.151830980011471</v>
      </c>
      <c r="FS57" s="232">
        <f t="shared" si="65"/>
        <v>0</v>
      </c>
      <c r="FT57" s="231">
        <f t="shared" si="133"/>
        <v>79</v>
      </c>
      <c r="FU57" s="395">
        <f>IF($B57&lt;=Main!$B$10,0,HLOOKUP(FT57,ReplacementRates!$V$3:$AZ$56,ReplacementRates!$A58-3,1)*IF(Main!$B$29=0,Main!$B$32*$B57,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V57" s="339">
        <f ca="1">FU57*IF($B57=Salary!$B57,Salary!$J57,"")</f>
        <v>468962.71358704084</v>
      </c>
      <c r="FW57" s="340">
        <f ca="1">IF($B57&lt;Main!$B$10,0,(VLOOKUP(FT57,'Survival Probability'!$A$3:$F$98,6)/(1+Main!$B$5)^(OptimumBenefits!FT57-OptimumBenefits!$A57))*(VLOOKUP(FT57,'Survival Probability'!$A$3:$F$98,3)/VLOOKUP($A57,'Survival Probability'!$A$3:$F$98,3)))</f>
        <v>11.721819018471843</v>
      </c>
      <c r="FX57" s="232">
        <f t="shared" si="67"/>
        <v>0</v>
      </c>
      <c r="FY57" s="231">
        <f t="shared" si="133"/>
        <v>80</v>
      </c>
      <c r="FZ57" s="395">
        <f>IF($B57&lt;=Main!$B$10,0,HLOOKUP(FY57,ReplacementRates!$V$3:$AZ$56,ReplacementRates!$A58-3,1)*IF(Main!$B$29=0,Main!$B$32*$B57,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A57" s="339">
        <f ca="1">FZ57*IF($B57=Salary!$B57,Salary!$J57,"")</f>
        <v>468962.71358704084</v>
      </c>
      <c r="GB57" s="340">
        <f ca="1">IF($B57&lt;Main!$B$10,0,(VLOOKUP(FY57,'Survival Probability'!$A$3:$F$98,6)/(1+Main!$B$5)^(OptimumBenefits!FY57-OptimumBenefits!$A57))*(VLOOKUP(FY57,'Survival Probability'!$A$3:$F$98,3)/VLOOKUP($A57,'Survival Probability'!$A$3:$F$98,3)))</f>
        <v>10.409606909907721</v>
      </c>
      <c r="GC57" s="232">
        <f t="shared" si="69"/>
        <v>0</v>
      </c>
      <c r="GD57" s="231">
        <f t="shared" si="133"/>
        <v>81</v>
      </c>
      <c r="GE57" s="395">
        <f>IF($B57&lt;=Main!$B$10,0,HLOOKUP(GD57,ReplacementRates!$V$3:$AZ$56,ReplacementRates!$A58-3,1)*IF(Main!$B$29=0,Main!$B$32*$B57,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F57" s="339">
        <f ca="1">GE57*IF($B57=Salary!$B57,Salary!$J57,"")</f>
        <v>468962.71358704084</v>
      </c>
      <c r="GG57" s="340">
        <f ca="1">IF($B57&lt;Main!$B$10,0,(VLOOKUP(GD57,'Survival Probability'!$A$3:$F$98,6)/(1+Main!$B$5)^(OptimumBenefits!GD57-OptimumBenefits!$A57))*(VLOOKUP(GD57,'Survival Probability'!$A$3:$F$98,3)/VLOOKUP($A57,'Survival Probability'!$A$3:$F$98,3)))</f>
        <v>9.2080455708290252</v>
      </c>
      <c r="GH57" s="232">
        <f t="shared" si="71"/>
        <v>0</v>
      </c>
      <c r="GI57" s="231">
        <f t="shared" si="133"/>
        <v>82</v>
      </c>
      <c r="GJ57" s="395">
        <f>IF($B57&lt;=Main!$B$10,0,HLOOKUP(GI57,ReplacementRates!$V$3:$AZ$56,ReplacementRates!$A58-3,1)*IF(Main!$B$29=0,Main!$B$32*$B57,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K57" s="339">
        <f ca="1">GJ57*IF($B57=Salary!$B57,Salary!$J57,"")</f>
        <v>468962.71358704084</v>
      </c>
      <c r="GL57" s="340">
        <f ca="1">IF($B57&lt;Main!$B$10,0,(VLOOKUP(GI57,'Survival Probability'!$A$3:$F$98,6)/(1+Main!$B$5)^(OptimumBenefits!GI57-OptimumBenefits!$A57))*(VLOOKUP(GI57,'Survival Probability'!$A$3:$F$98,3)/VLOOKUP($A57,'Survival Probability'!$A$3:$F$98,3)))</f>
        <v>8.11041942783603</v>
      </c>
      <c r="GM57" s="232">
        <f t="shared" ca="1" si="73"/>
        <v>3803484.3032070398</v>
      </c>
      <c r="GN57" s="389"/>
      <c r="GO57" s="384"/>
      <c r="GP57" s="390"/>
      <c r="GQ57" s="391"/>
      <c r="GR57" s="392"/>
      <c r="GS57" s="389"/>
      <c r="GT57" s="384"/>
      <c r="GU57" s="390"/>
      <c r="GV57" s="391"/>
      <c r="GW57" s="392"/>
      <c r="GX57" s="389"/>
      <c r="GY57" s="384"/>
      <c r="GZ57" s="390"/>
      <c r="HA57" s="391"/>
      <c r="HB57" s="392"/>
      <c r="HC57" s="389"/>
      <c r="HD57" s="384"/>
      <c r="HE57" s="390"/>
      <c r="HF57" s="391"/>
      <c r="HG57" s="392"/>
      <c r="HH57" s="389"/>
      <c r="HI57" s="384"/>
      <c r="HJ57" s="390"/>
      <c r="HK57" s="391"/>
      <c r="HL57" s="392"/>
      <c r="HM57" s="389"/>
      <c r="HN57" s="384"/>
      <c r="HO57" s="390"/>
      <c r="HP57" s="391"/>
      <c r="HQ57" s="392"/>
      <c r="HR57" s="389"/>
      <c r="HS57" s="384"/>
      <c r="HT57" s="390"/>
      <c r="HU57" s="391"/>
      <c r="HV57" s="392"/>
      <c r="HW57" s="389"/>
      <c r="HX57" s="384"/>
      <c r="HY57" s="390"/>
      <c r="HZ57" s="391"/>
      <c r="IA57" s="392"/>
      <c r="IB57" s="389"/>
      <c r="IC57" s="384"/>
      <c r="ID57" s="390"/>
      <c r="IE57" s="391"/>
      <c r="IF57" s="392"/>
      <c r="IG57" s="389"/>
      <c r="IH57" s="384"/>
      <c r="II57" s="390"/>
      <c r="IJ57" s="391"/>
      <c r="IK57" s="392"/>
      <c r="IL57" s="389"/>
      <c r="IM57" s="384"/>
      <c r="IN57" s="390"/>
      <c r="IO57" s="391"/>
      <c r="IP57" s="392"/>
      <c r="IQ57" s="389"/>
      <c r="IR57" s="384"/>
      <c r="IS57" s="390"/>
      <c r="IT57" s="391"/>
      <c r="IU57" s="392"/>
      <c r="IV57" s="389"/>
      <c r="IW57" s="384"/>
      <c r="IX57" s="390"/>
      <c r="IY57" s="391"/>
      <c r="IZ57" s="392"/>
      <c r="JA57" s="389"/>
      <c r="JB57" s="384"/>
      <c r="JC57" s="390"/>
      <c r="JD57" s="391"/>
      <c r="JE57" s="392"/>
      <c r="JF57" s="389"/>
      <c r="JG57" s="384"/>
      <c r="JH57" s="390"/>
      <c r="JI57" s="391"/>
      <c r="JJ57" s="392"/>
      <c r="JK57" s="389"/>
      <c r="JL57" s="384"/>
      <c r="JM57" s="390"/>
      <c r="JN57" s="391"/>
      <c r="JO57" s="392"/>
      <c r="JP57" s="389"/>
      <c r="JQ57" s="384"/>
      <c r="JR57" s="390"/>
      <c r="JS57" s="391"/>
      <c r="JT57" s="392"/>
      <c r="JU57" s="389"/>
      <c r="JV57" s="384"/>
      <c r="JW57" s="390"/>
      <c r="JX57" s="391"/>
      <c r="JY57" s="392"/>
      <c r="JZ57" s="389"/>
      <c r="KA57" s="384"/>
      <c r="KB57" s="390"/>
      <c r="KC57" s="391"/>
      <c r="KD57" s="392"/>
      <c r="KE57" s="389"/>
      <c r="KF57" s="384"/>
      <c r="KG57" s="390"/>
      <c r="KH57" s="391"/>
      <c r="KI57" s="392"/>
    </row>
    <row r="58" spans="1:295">
      <c r="G58" s="229"/>
      <c r="L58" s="229"/>
      <c r="Q58" s="229"/>
      <c r="V58" s="229"/>
      <c r="AA58" s="229"/>
      <c r="AF58" s="229"/>
      <c r="AK58" s="229"/>
      <c r="AP58" s="229"/>
      <c r="AU58" s="229"/>
      <c r="AZ58" s="229"/>
      <c r="BE58" s="229"/>
      <c r="BJ58" s="229"/>
      <c r="BO58" s="229"/>
      <c r="BT58" s="229"/>
      <c r="BY58" s="229"/>
      <c r="CD58" s="229"/>
      <c r="CI58" s="229"/>
      <c r="CN58" s="229"/>
      <c r="CS58" s="229"/>
      <c r="CX58" s="229"/>
      <c r="DC58" s="229"/>
      <c r="DH58" s="229"/>
      <c r="DM58" s="229"/>
      <c r="DR58" s="229"/>
      <c r="DW58" s="229"/>
      <c r="EB58" s="229"/>
      <c r="EG58" s="229"/>
      <c r="EL58" s="229"/>
      <c r="EQ58" s="229"/>
      <c r="EV58" s="229"/>
      <c r="FA58" s="229"/>
      <c r="FF58" s="229"/>
      <c r="FK58" s="229"/>
      <c r="FP58" s="229"/>
      <c r="FU58" s="229"/>
      <c r="FZ58" s="229"/>
      <c r="GE58" s="229"/>
      <c r="GJ58" s="229"/>
    </row>
    <row r="60" spans="1:295">
      <c r="G60" s="230"/>
      <c r="L60" s="230"/>
      <c r="Q60" s="230"/>
      <c r="V60" s="230"/>
      <c r="AA60" s="230"/>
      <c r="AF60" s="230"/>
      <c r="AK60" s="230"/>
      <c r="AP60" s="230"/>
      <c r="AU60" s="230"/>
      <c r="AZ60" s="230"/>
      <c r="BE60" s="230"/>
      <c r="BJ60" s="230"/>
      <c r="BO60" s="230"/>
      <c r="BT60" s="230"/>
      <c r="BY60" s="230"/>
      <c r="CD60" s="230"/>
      <c r="CI60" s="230"/>
      <c r="CN60" s="230"/>
      <c r="CS60" s="230"/>
      <c r="CX60" s="230"/>
      <c r="DC60" s="230"/>
      <c r="DH60" s="230"/>
      <c r="DM60" s="230"/>
      <c r="DR60" s="230"/>
      <c r="DW60" s="230"/>
      <c r="EB60" s="230"/>
      <c r="EG60" s="230"/>
      <c r="EL60" s="230"/>
      <c r="EQ60" s="230"/>
      <c r="EV60" s="230"/>
      <c r="FA60" s="230"/>
      <c r="FF60" s="230"/>
      <c r="FK60" s="230"/>
      <c r="FP60" s="230"/>
      <c r="FU60" s="230"/>
      <c r="FZ60" s="230"/>
      <c r="GE60" s="230"/>
      <c r="GJ60" s="230"/>
    </row>
    <row r="61" spans="1:295">
      <c r="G61" s="230"/>
      <c r="L61" s="230"/>
      <c r="Q61" s="230"/>
      <c r="V61" s="230"/>
      <c r="AA61" s="230"/>
      <c r="AF61" s="230"/>
      <c r="AK61" s="230"/>
      <c r="AP61" s="230"/>
      <c r="AU61" s="230"/>
      <c r="AZ61" s="230"/>
      <c r="BE61" s="230"/>
      <c r="BJ61" s="230"/>
      <c r="BO61" s="230"/>
      <c r="BT61" s="230"/>
      <c r="BY61" s="230"/>
      <c r="CD61" s="230"/>
      <c r="CI61" s="230"/>
      <c r="CN61" s="230"/>
      <c r="CS61" s="230"/>
      <c r="CX61" s="230"/>
      <c r="DC61" s="230"/>
      <c r="DH61" s="230"/>
      <c r="DM61" s="230"/>
      <c r="DR61" s="230"/>
      <c r="DW61" s="230"/>
      <c r="EB61" s="230"/>
      <c r="EG61" s="230"/>
      <c r="EL61" s="230"/>
      <c r="EQ61" s="230"/>
      <c r="EV61" s="230"/>
      <c r="FA61" s="230"/>
      <c r="FF61" s="230"/>
      <c r="FK61" s="230"/>
      <c r="FP61" s="230"/>
      <c r="FU61" s="230"/>
      <c r="FZ61" s="230"/>
      <c r="GE61" s="230"/>
      <c r="GJ61" s="230"/>
    </row>
    <row r="62" spans="1:295">
      <c r="G62" s="230"/>
      <c r="L62" s="230"/>
      <c r="Q62" s="230"/>
      <c r="V62" s="230"/>
      <c r="AA62" s="230"/>
      <c r="AF62" s="230"/>
      <c r="AK62" s="230"/>
      <c r="AP62" s="230"/>
      <c r="AU62" s="230"/>
      <c r="AZ62" s="230"/>
      <c r="BE62" s="230"/>
      <c r="BJ62" s="230"/>
      <c r="BO62" s="230"/>
      <c r="BT62" s="230"/>
      <c r="BY62" s="230"/>
      <c r="CD62" s="230"/>
      <c r="CI62" s="230"/>
      <c r="CN62" s="230"/>
      <c r="CS62" s="230"/>
      <c r="CX62" s="230"/>
      <c r="DC62" s="230"/>
      <c r="DH62" s="230"/>
      <c r="DM62" s="230"/>
      <c r="DR62" s="230"/>
      <c r="DW62" s="230"/>
      <c r="EB62" s="230"/>
      <c r="EG62" s="230"/>
      <c r="EL62" s="230"/>
      <c r="EQ62" s="230"/>
      <c r="EV62" s="230"/>
      <c r="FA62" s="230"/>
      <c r="FF62" s="230"/>
      <c r="FK62" s="230"/>
      <c r="FP62" s="230"/>
      <c r="FU62" s="230"/>
      <c r="FZ62" s="230"/>
      <c r="GE62" s="230"/>
      <c r="GJ62" s="230"/>
    </row>
    <row r="63" spans="1:295">
      <c r="G63" s="230"/>
      <c r="L63" s="230"/>
      <c r="Q63" s="230"/>
      <c r="V63" s="230"/>
      <c r="AA63" s="230"/>
      <c r="AF63" s="230"/>
      <c r="AK63" s="230"/>
      <c r="AP63" s="230"/>
      <c r="AU63" s="230"/>
      <c r="AZ63" s="230"/>
      <c r="BE63" s="230"/>
      <c r="BJ63" s="230"/>
      <c r="BO63" s="230"/>
      <c r="BT63" s="230"/>
      <c r="BY63" s="230"/>
      <c r="CD63" s="230"/>
      <c r="CI63" s="230"/>
      <c r="CN63" s="230"/>
      <c r="CS63" s="230"/>
      <c r="CX63" s="230"/>
      <c r="DC63" s="230"/>
      <c r="DH63" s="230"/>
      <c r="DM63" s="230"/>
      <c r="DR63" s="230"/>
      <c r="DW63" s="230"/>
      <c r="EB63" s="230"/>
      <c r="EG63" s="230"/>
      <c r="EL63" s="230"/>
      <c r="EQ63" s="230"/>
      <c r="EV63" s="230"/>
      <c r="FA63" s="230"/>
      <c r="FF63" s="230"/>
      <c r="FK63" s="230"/>
      <c r="FP63" s="230"/>
      <c r="FU63" s="230"/>
      <c r="FZ63" s="230"/>
      <c r="GE63" s="230"/>
      <c r="GJ63" s="230"/>
    </row>
    <row r="64" spans="1:295">
      <c r="G64" s="230"/>
      <c r="L64" s="230"/>
      <c r="Q64" s="230"/>
      <c r="V64" s="230"/>
      <c r="AA64" s="230"/>
      <c r="AF64" s="230"/>
      <c r="AK64" s="230"/>
      <c r="AP64" s="230"/>
      <c r="AU64" s="230"/>
      <c r="AZ64" s="230"/>
      <c r="BE64" s="230"/>
      <c r="BJ64" s="230"/>
      <c r="BO64" s="230"/>
      <c r="BT64" s="230"/>
      <c r="BY64" s="230"/>
      <c r="CD64" s="230"/>
      <c r="CI64" s="230"/>
      <c r="CN64" s="230"/>
      <c r="CS64" s="230"/>
      <c r="CX64" s="230"/>
      <c r="DC64" s="230"/>
      <c r="DH64" s="230"/>
      <c r="DM64" s="230"/>
      <c r="DR64" s="230"/>
      <c r="DW64" s="230"/>
      <c r="EB64" s="230"/>
      <c r="EG64" s="230"/>
      <c r="EL64" s="230"/>
      <c r="EQ64" s="230"/>
      <c r="EV64" s="230"/>
      <c r="FA64" s="230"/>
      <c r="FF64" s="230"/>
      <c r="FK64" s="230"/>
      <c r="FP64" s="230"/>
      <c r="FU64" s="230"/>
      <c r="FZ64" s="230"/>
      <c r="GE64" s="230"/>
      <c r="GJ64" s="230"/>
    </row>
    <row r="65" spans="7:192">
      <c r="G65" s="230"/>
      <c r="L65" s="230"/>
      <c r="Q65" s="230"/>
      <c r="V65" s="230"/>
      <c r="AA65" s="230"/>
      <c r="AF65" s="230"/>
      <c r="AK65" s="230"/>
      <c r="AP65" s="230"/>
      <c r="AU65" s="230"/>
      <c r="AZ65" s="230"/>
      <c r="BE65" s="230"/>
      <c r="BJ65" s="230"/>
      <c r="BO65" s="230"/>
      <c r="BT65" s="230"/>
      <c r="BY65" s="230"/>
      <c r="CD65" s="230"/>
      <c r="CI65" s="230"/>
      <c r="CN65" s="230"/>
      <c r="CS65" s="230"/>
      <c r="CX65" s="230"/>
      <c r="DC65" s="230"/>
      <c r="DH65" s="230"/>
      <c r="DM65" s="230"/>
      <c r="DR65" s="230"/>
      <c r="DW65" s="230"/>
      <c r="EB65" s="230"/>
      <c r="EG65" s="230"/>
      <c r="EL65" s="230"/>
      <c r="EQ65" s="230"/>
      <c r="EV65" s="230"/>
      <c r="FA65" s="230"/>
      <c r="FF65" s="230"/>
      <c r="FK65" s="230"/>
      <c r="FP65" s="230"/>
      <c r="FU65" s="230"/>
      <c r="FZ65" s="230"/>
      <c r="GE65" s="230"/>
      <c r="GJ65" s="230"/>
    </row>
    <row r="66" spans="7:192">
      <c r="G66" s="230"/>
      <c r="L66" s="230"/>
      <c r="Q66" s="230"/>
      <c r="V66" s="230"/>
      <c r="AA66" s="230"/>
      <c r="AF66" s="230"/>
      <c r="AK66" s="230"/>
      <c r="AP66" s="230"/>
      <c r="AU66" s="230"/>
      <c r="AZ66" s="230"/>
      <c r="BE66" s="230"/>
      <c r="BJ66" s="230"/>
      <c r="BO66" s="230"/>
      <c r="BT66" s="230"/>
      <c r="BY66" s="230"/>
      <c r="CD66" s="230"/>
      <c r="CI66" s="230"/>
      <c r="CN66" s="230"/>
      <c r="CS66" s="230"/>
      <c r="CX66" s="230"/>
      <c r="DC66" s="230"/>
      <c r="DH66" s="230"/>
      <c r="DM66" s="230"/>
      <c r="DR66" s="230"/>
      <c r="DW66" s="230"/>
      <c r="EB66" s="230"/>
      <c r="EG66" s="230"/>
      <c r="EL66" s="230"/>
      <c r="EQ66" s="230"/>
      <c r="EV66" s="230"/>
      <c r="FA66" s="230"/>
      <c r="FF66" s="230"/>
      <c r="FK66" s="230"/>
      <c r="FP66" s="230"/>
      <c r="FU66" s="230"/>
      <c r="FZ66" s="230"/>
      <c r="GE66" s="230"/>
      <c r="GJ66" s="230"/>
    </row>
    <row r="67" spans="7:192">
      <c r="G67" s="230"/>
      <c r="L67" s="230"/>
      <c r="Q67" s="230"/>
      <c r="V67" s="230"/>
      <c r="AA67" s="230"/>
      <c r="AF67" s="230"/>
      <c r="AK67" s="230"/>
      <c r="AP67" s="230"/>
      <c r="AU67" s="230"/>
      <c r="AZ67" s="230"/>
      <c r="BE67" s="230"/>
      <c r="BJ67" s="230"/>
      <c r="BO67" s="230"/>
      <c r="BT67" s="230"/>
      <c r="BY67" s="230"/>
      <c r="CD67" s="230"/>
      <c r="CI67" s="230"/>
      <c r="CN67" s="230"/>
      <c r="CS67" s="230"/>
      <c r="CX67" s="230"/>
      <c r="DC67" s="230"/>
      <c r="DH67" s="230"/>
      <c r="DM67" s="230"/>
      <c r="DR67" s="230"/>
      <c r="DW67" s="230"/>
      <c r="EB67" s="230"/>
      <c r="EG67" s="230"/>
      <c r="EL67" s="230"/>
      <c r="EQ67" s="230"/>
      <c r="EV67" s="230"/>
      <c r="FA67" s="230"/>
      <c r="FF67" s="230"/>
      <c r="FK67" s="230"/>
      <c r="FP67" s="230"/>
      <c r="FU67" s="230"/>
      <c r="FZ67" s="230"/>
      <c r="GE67" s="230"/>
      <c r="GJ67" s="230"/>
    </row>
    <row r="68" spans="7:192">
      <c r="G68" s="230"/>
      <c r="L68" s="230"/>
      <c r="Q68" s="230"/>
      <c r="V68" s="230"/>
      <c r="AA68" s="230"/>
      <c r="AF68" s="230"/>
      <c r="AK68" s="230"/>
      <c r="AP68" s="230"/>
      <c r="AU68" s="230"/>
      <c r="AZ68" s="230"/>
      <c r="BE68" s="230"/>
      <c r="BJ68" s="230"/>
      <c r="BO68" s="230"/>
      <c r="BT68" s="230"/>
      <c r="BY68" s="230"/>
      <c r="CD68" s="230"/>
      <c r="CI68" s="230"/>
      <c r="CN68" s="230"/>
      <c r="CS68" s="230"/>
      <c r="CX68" s="230"/>
      <c r="DC68" s="230"/>
      <c r="DH68" s="230"/>
      <c r="DM68" s="230"/>
      <c r="DR68" s="230"/>
      <c r="DW68" s="230"/>
      <c r="EB68" s="230"/>
      <c r="EG68" s="230"/>
      <c r="EL68" s="230"/>
      <c r="EQ68" s="230"/>
      <c r="EV68" s="230"/>
      <c r="FA68" s="230"/>
      <c r="FF68" s="230"/>
      <c r="FK68" s="230"/>
      <c r="FP68" s="230"/>
      <c r="FU68" s="230"/>
      <c r="FZ68" s="230"/>
      <c r="GE68" s="230"/>
      <c r="GJ68" s="230"/>
    </row>
    <row r="69" spans="7:192">
      <c r="G69" s="230"/>
      <c r="L69" s="230"/>
      <c r="Q69" s="230"/>
      <c r="V69" s="230"/>
      <c r="AA69" s="230"/>
      <c r="AF69" s="230"/>
      <c r="AK69" s="230"/>
      <c r="AP69" s="230"/>
      <c r="AU69" s="230"/>
      <c r="AZ69" s="230"/>
      <c r="BE69" s="230"/>
      <c r="BJ69" s="230"/>
      <c r="BO69" s="230"/>
      <c r="BT69" s="230"/>
      <c r="BY69" s="230"/>
      <c r="CD69" s="230"/>
      <c r="CI69" s="230"/>
      <c r="CN69" s="230"/>
      <c r="CS69" s="230"/>
      <c r="CX69" s="230"/>
      <c r="DC69" s="230"/>
      <c r="DH69" s="230"/>
      <c r="DM69" s="230"/>
      <c r="DR69" s="230"/>
      <c r="DW69" s="230"/>
      <c r="EB69" s="230"/>
      <c r="EG69" s="230"/>
      <c r="EL69" s="230"/>
      <c r="EQ69" s="230"/>
      <c r="EV69" s="230"/>
      <c r="FA69" s="230"/>
      <c r="FF69" s="230"/>
      <c r="FK69" s="230"/>
      <c r="FP69" s="230"/>
      <c r="FU69" s="230"/>
      <c r="FZ69" s="230"/>
      <c r="GE69" s="230"/>
      <c r="GJ69" s="230"/>
    </row>
    <row r="70" spans="7:192">
      <c r="G70" s="230"/>
      <c r="L70" s="230"/>
      <c r="Q70" s="230"/>
      <c r="V70" s="230"/>
      <c r="AA70" s="230"/>
      <c r="AF70" s="230"/>
      <c r="AK70" s="230"/>
      <c r="AP70" s="230"/>
      <c r="AU70" s="230"/>
      <c r="AZ70" s="230"/>
      <c r="BE70" s="230"/>
      <c r="BJ70" s="230"/>
      <c r="BO70" s="230"/>
      <c r="BT70" s="230"/>
      <c r="BY70" s="230"/>
      <c r="CD70" s="230"/>
      <c r="CI70" s="230"/>
      <c r="CN70" s="230"/>
      <c r="CS70" s="230"/>
      <c r="CX70" s="230"/>
      <c r="DC70" s="230"/>
      <c r="DH70" s="230"/>
      <c r="DM70" s="230"/>
      <c r="DR70" s="230"/>
      <c r="DW70" s="230"/>
      <c r="EB70" s="230"/>
      <c r="EG70" s="230"/>
      <c r="EL70" s="230"/>
      <c r="EQ70" s="230"/>
      <c r="EV70" s="230"/>
      <c r="FA70" s="230"/>
      <c r="FF70" s="230"/>
      <c r="FK70" s="230"/>
      <c r="FP70" s="230"/>
      <c r="FU70" s="230"/>
      <c r="FZ70" s="230"/>
      <c r="GE70" s="230"/>
      <c r="GJ70" s="230"/>
    </row>
    <row r="71" spans="7:192">
      <c r="G71" s="230"/>
      <c r="L71" s="230"/>
      <c r="Q71" s="230"/>
      <c r="V71" s="230"/>
      <c r="AA71" s="230"/>
      <c r="AF71" s="230"/>
      <c r="AK71" s="230"/>
      <c r="AP71" s="230"/>
      <c r="AU71" s="230"/>
      <c r="AZ71" s="230"/>
      <c r="BE71" s="230"/>
      <c r="BJ71" s="230"/>
      <c r="BO71" s="230"/>
      <c r="BT71" s="230"/>
      <c r="BY71" s="230"/>
      <c r="CD71" s="230"/>
      <c r="CI71" s="230"/>
      <c r="CN71" s="230"/>
      <c r="CS71" s="230"/>
      <c r="CX71" s="230"/>
      <c r="DC71" s="230"/>
      <c r="DH71" s="230"/>
      <c r="DM71" s="230"/>
      <c r="DR71" s="230"/>
      <c r="DW71" s="230"/>
      <c r="EB71" s="230"/>
      <c r="EG71" s="230"/>
      <c r="EL71" s="230"/>
      <c r="EQ71" s="230"/>
      <c r="EV71" s="230"/>
      <c r="FA71" s="230"/>
      <c r="FF71" s="230"/>
      <c r="FK71" s="230"/>
      <c r="FP71" s="230"/>
      <c r="FU71" s="230"/>
      <c r="FZ71" s="230"/>
      <c r="GE71" s="230"/>
      <c r="GJ71" s="230"/>
    </row>
    <row r="72" spans="7:192">
      <c r="G72" s="230"/>
      <c r="L72" s="230"/>
      <c r="Q72" s="230"/>
      <c r="V72" s="230"/>
      <c r="AA72" s="230"/>
      <c r="AF72" s="230"/>
      <c r="AK72" s="230"/>
      <c r="AP72" s="230"/>
      <c r="AU72" s="230"/>
      <c r="AZ72" s="230"/>
      <c r="BE72" s="230"/>
      <c r="BJ72" s="230"/>
      <c r="BO72" s="230"/>
      <c r="BT72" s="230"/>
      <c r="BY72" s="230"/>
      <c r="CD72" s="230"/>
      <c r="CI72" s="230"/>
      <c r="CN72" s="230"/>
      <c r="CS72" s="230"/>
      <c r="CX72" s="230"/>
      <c r="DC72" s="230"/>
      <c r="DH72" s="230"/>
      <c r="DM72" s="230"/>
      <c r="DR72" s="230"/>
      <c r="DW72" s="230"/>
      <c r="EB72" s="230"/>
      <c r="EG72" s="230"/>
      <c r="EL72" s="230"/>
      <c r="EQ72" s="230"/>
      <c r="EV72" s="230"/>
      <c r="FA72" s="230"/>
      <c r="FF72" s="230"/>
      <c r="FK72" s="230"/>
      <c r="FP72" s="230"/>
      <c r="FU72" s="230"/>
      <c r="FZ72" s="230"/>
      <c r="GE72" s="230"/>
      <c r="GJ72" s="230"/>
    </row>
    <row r="73" spans="7:192">
      <c r="G73" s="230"/>
      <c r="L73" s="230"/>
      <c r="Q73" s="230"/>
      <c r="V73" s="230"/>
      <c r="AA73" s="230"/>
      <c r="AF73" s="230"/>
      <c r="AK73" s="230"/>
      <c r="AP73" s="230"/>
      <c r="AU73" s="230"/>
      <c r="AZ73" s="230"/>
      <c r="BE73" s="230"/>
      <c r="BJ73" s="230"/>
      <c r="BO73" s="230"/>
      <c r="BT73" s="230"/>
      <c r="BY73" s="230"/>
      <c r="CD73" s="230"/>
      <c r="CI73" s="230"/>
      <c r="CN73" s="230"/>
      <c r="CS73" s="230"/>
      <c r="CX73" s="230"/>
      <c r="DC73" s="230"/>
      <c r="DH73" s="230"/>
      <c r="DM73" s="230"/>
      <c r="DR73" s="230"/>
      <c r="DW73" s="230"/>
      <c r="EB73" s="230"/>
      <c r="EG73" s="230"/>
      <c r="EL73" s="230"/>
      <c r="EQ73" s="230"/>
      <c r="EV73" s="230"/>
      <c r="FA73" s="230"/>
      <c r="FF73" s="230"/>
      <c r="FK73" s="230"/>
      <c r="FP73" s="230"/>
      <c r="FU73" s="230"/>
      <c r="FZ73" s="230"/>
      <c r="GE73" s="230"/>
      <c r="GJ73" s="2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779E-AA7D-934F-B0C1-EAD65E1DFFC5}">
  <dimension ref="A1:KI73"/>
  <sheetViews>
    <sheetView workbookViewId="0">
      <selection activeCell="D7" sqref="D7"/>
    </sheetView>
  </sheetViews>
  <sheetFormatPr baseColWidth="10" defaultColWidth="10.6640625" defaultRowHeight="16"/>
  <cols>
    <col min="1" max="2" width="10.6640625" style="50"/>
    <col min="3" max="3" width="14" style="50" customWidth="1"/>
    <col min="4" max="5" width="20.33203125" style="52" customWidth="1"/>
    <col min="6" max="6" width="10.6640625" style="54"/>
    <col min="7" max="7" width="12.6640625" style="121" customWidth="1"/>
    <col min="8" max="8" width="10.6640625" style="121"/>
    <col min="9" max="9" width="10.83203125" style="121" customWidth="1"/>
    <col min="10" max="10" width="10.6640625" style="110"/>
    <col min="11" max="11" width="10.6640625" style="54"/>
    <col min="12" max="12" width="12.6640625" style="121" customWidth="1"/>
    <col min="13" max="13" width="10.6640625" style="121"/>
    <col min="14" max="14" width="10.83203125" style="121" customWidth="1"/>
    <col min="15" max="15" width="10.6640625" style="110"/>
    <col min="16" max="16" width="10.6640625" style="54"/>
    <col min="17" max="17" width="12.6640625" style="121" customWidth="1"/>
    <col min="18" max="18" width="10.6640625" style="121"/>
    <col min="19" max="19" width="10.83203125" style="121" customWidth="1"/>
    <col min="20" max="20" width="10.6640625" style="110"/>
    <col min="21" max="21" width="10.6640625" style="54"/>
    <col min="22" max="22" width="12.6640625" style="121" customWidth="1"/>
    <col min="23" max="23" width="10.6640625" style="121"/>
    <col min="24" max="24" width="10.83203125" style="121" customWidth="1"/>
    <col min="25" max="25" width="10.6640625" style="110"/>
    <col min="26" max="26" width="10.6640625" style="54"/>
    <col min="27" max="27" width="12.6640625" style="121" customWidth="1"/>
    <col min="28" max="28" width="10.6640625" style="121"/>
    <col min="29" max="29" width="10.83203125" style="121" customWidth="1"/>
    <col min="30" max="30" width="10.6640625" style="110"/>
    <col min="31" max="31" width="10.6640625" style="54"/>
    <col min="32" max="32" width="12.6640625" style="121" customWidth="1"/>
    <col min="33" max="33" width="10.6640625" style="121"/>
    <col min="34" max="34" width="10.83203125" style="121" customWidth="1"/>
    <col min="35" max="35" width="10.6640625" style="110"/>
    <col min="36" max="36" width="10.6640625" style="54"/>
    <col min="37" max="37" width="12.6640625" style="121" customWidth="1"/>
    <col min="38" max="38" width="10.6640625" style="121"/>
    <col min="39" max="39" width="10.83203125" style="121" customWidth="1"/>
    <col min="40" max="40" width="10.6640625" style="110"/>
    <col min="41" max="41" width="10.6640625" style="54"/>
    <col min="42" max="42" width="12.6640625" style="121" customWidth="1"/>
    <col min="43" max="43" width="10.6640625" style="121"/>
    <col min="44" max="44" width="10.83203125" style="121" customWidth="1"/>
    <col min="45" max="45" width="10.6640625" style="110"/>
    <col min="46" max="46" width="10.6640625" style="54"/>
    <col min="47" max="47" width="12.6640625" style="121" customWidth="1"/>
    <col min="48" max="48" width="10.6640625" style="121"/>
    <col min="49" max="49" width="10.83203125" style="121" customWidth="1"/>
    <col min="50" max="50" width="10.6640625" style="110"/>
    <col min="51" max="51" width="10.6640625" style="54"/>
    <col min="52" max="52" width="12.6640625" style="121" customWidth="1"/>
    <col min="53" max="53" width="10.6640625" style="121"/>
    <col min="54" max="54" width="10.83203125" style="121" customWidth="1"/>
    <col min="55" max="55" width="10.6640625" style="110"/>
    <col min="56" max="56" width="10.6640625" style="54"/>
    <col min="57" max="57" width="12.6640625" style="121" customWidth="1"/>
    <col min="58" max="58" width="10.6640625" style="121"/>
    <col min="59" max="59" width="10.83203125" style="121" customWidth="1"/>
    <col min="60" max="60" width="10.6640625" style="110"/>
    <col min="61" max="61" width="10.6640625" style="54"/>
    <col min="62" max="62" width="12.6640625" style="121" customWidth="1"/>
    <col min="63" max="63" width="10.6640625" style="121"/>
    <col min="64" max="64" width="10.83203125" style="121" customWidth="1"/>
    <col min="65" max="65" width="10.6640625" style="110"/>
    <col min="66" max="66" width="10.6640625" style="54"/>
    <col min="67" max="67" width="12.6640625" style="121" customWidth="1"/>
    <col min="68" max="68" width="10.6640625" style="121"/>
    <col min="69" max="69" width="10.83203125" style="121" customWidth="1"/>
    <col min="70" max="70" width="10.6640625" style="110"/>
    <col min="71" max="71" width="10.6640625" style="54"/>
    <col min="72" max="72" width="12.6640625" style="121" customWidth="1"/>
    <col min="73" max="73" width="10.6640625" style="121"/>
    <col min="74" max="74" width="10.83203125" style="121" customWidth="1"/>
    <col min="75" max="75" width="10.6640625" style="110"/>
    <col min="76" max="76" width="10.6640625" style="54"/>
    <col min="77" max="77" width="12.6640625" style="121" customWidth="1"/>
    <col min="78" max="78" width="10.6640625" style="121"/>
    <col min="79" max="79" width="10.83203125" style="121" customWidth="1"/>
    <col min="80" max="80" width="10.6640625" style="110"/>
    <col min="81" max="81" width="10.6640625" style="54"/>
    <col min="82" max="82" width="12.6640625" style="121" customWidth="1"/>
    <col min="83" max="83" width="10.6640625" style="121"/>
    <col min="84" max="84" width="10.83203125" style="121" customWidth="1"/>
    <col min="85" max="85" width="10.6640625" style="110"/>
    <col min="86" max="86" width="10.6640625" style="54"/>
    <col min="87" max="87" width="12.6640625" style="121" customWidth="1"/>
    <col min="88" max="88" width="10.6640625" style="121"/>
    <col min="89" max="89" width="10.83203125" style="121" customWidth="1"/>
    <col min="90" max="90" width="10.6640625" style="110"/>
    <col min="91" max="91" width="10.6640625" style="54"/>
    <col min="92" max="92" width="12.6640625" style="121" customWidth="1"/>
    <col min="93" max="93" width="10.6640625" style="121"/>
    <col min="94" max="94" width="10.83203125" style="121" customWidth="1"/>
    <col min="95" max="95" width="10.6640625" style="110"/>
    <col min="96" max="96" width="10.6640625" style="54"/>
    <col min="97" max="97" width="12.6640625" style="121" customWidth="1"/>
    <col min="98" max="98" width="10.6640625" style="121"/>
    <col min="99" max="99" width="10.83203125" style="121" customWidth="1"/>
    <col min="100" max="100" width="10.6640625" style="110"/>
    <col min="101" max="101" width="10.6640625" style="54"/>
    <col min="102" max="102" width="12.6640625" style="121" customWidth="1"/>
    <col min="103" max="103" width="10.6640625" style="121"/>
    <col min="104" max="104" width="10.83203125" style="121" customWidth="1"/>
    <col min="105" max="105" width="10.6640625" style="110"/>
    <col min="106" max="106" width="10.6640625" style="54"/>
    <col min="107" max="107" width="12.6640625" style="121" customWidth="1"/>
    <col min="108" max="108" width="10.6640625" style="121"/>
    <col min="109" max="109" width="10.83203125" style="121" customWidth="1"/>
    <col min="110" max="110" width="10.6640625" style="110"/>
    <col min="111" max="111" width="10.6640625" style="54"/>
    <col min="112" max="112" width="12.6640625" style="121" customWidth="1"/>
    <col min="113" max="113" width="10.6640625" style="121"/>
    <col min="114" max="114" width="10.83203125" style="121" customWidth="1"/>
    <col min="115" max="115" width="10.6640625" style="110"/>
    <col min="116" max="116" width="10.6640625" style="54"/>
    <col min="117" max="117" width="12.6640625" style="121" customWidth="1"/>
    <col min="118" max="118" width="10.6640625" style="121"/>
    <col min="119" max="119" width="10.83203125" style="121" customWidth="1"/>
    <col min="120" max="120" width="10.6640625" style="110"/>
    <col min="121" max="121" width="10.6640625" style="54"/>
    <col min="122" max="122" width="12.6640625" style="121" customWidth="1"/>
    <col min="123" max="123" width="10.6640625" style="121"/>
    <col min="124" max="124" width="10.83203125" style="121" customWidth="1"/>
    <col min="125" max="125" width="10.6640625" style="110"/>
    <col min="126" max="126" width="10.6640625" style="54"/>
    <col min="127" max="127" width="12.6640625" style="121" customWidth="1"/>
    <col min="128" max="128" width="10.6640625" style="121"/>
    <col min="129" max="129" width="10.83203125" style="121" customWidth="1"/>
    <col min="130" max="130" width="10.6640625" style="110"/>
    <col min="131" max="131" width="10.6640625" style="54"/>
    <col min="132" max="132" width="12.6640625" style="121" customWidth="1"/>
    <col min="133" max="133" width="10.6640625" style="121"/>
    <col min="134" max="134" width="10.83203125" style="121" customWidth="1"/>
    <col min="135" max="135" width="10.6640625" style="110"/>
    <col min="136" max="136" width="10.6640625" style="54"/>
    <col min="137" max="137" width="12.6640625" style="121" customWidth="1"/>
    <col min="138" max="138" width="10.6640625" style="121"/>
    <col min="139" max="139" width="10.83203125" style="121" customWidth="1"/>
    <col min="140" max="140" width="10.6640625" style="110"/>
    <col min="141" max="141" width="10.6640625" style="54"/>
    <col min="142" max="142" width="12.6640625" style="121" customWidth="1"/>
    <col min="143" max="143" width="10.6640625" style="121"/>
    <col min="144" max="144" width="10.83203125" style="121" customWidth="1"/>
    <col min="145" max="145" width="10.6640625" style="110"/>
    <col min="146" max="146" width="10.6640625" style="54"/>
    <col min="147" max="147" width="12.6640625" style="121" customWidth="1"/>
    <col min="148" max="148" width="10.6640625" style="121"/>
    <col min="149" max="149" width="10.83203125" style="121" customWidth="1"/>
    <col min="150" max="150" width="10.6640625" style="110"/>
    <col min="151" max="151" width="10.6640625" style="54"/>
    <col min="152" max="152" width="12.6640625" style="121" customWidth="1"/>
    <col min="153" max="153" width="10.6640625" style="121"/>
    <col min="154" max="154" width="10.83203125" style="121" customWidth="1"/>
    <col min="155" max="155" width="10.6640625" style="110"/>
    <col min="156" max="156" width="10.6640625" style="54"/>
    <col min="157" max="157" width="12.6640625" style="121" customWidth="1"/>
    <col min="158" max="158" width="10.6640625" style="121"/>
    <col min="159" max="159" width="10.83203125" style="121" customWidth="1"/>
    <col min="160" max="160" width="10.6640625" style="110"/>
    <col min="161" max="161" width="10.6640625" style="54"/>
    <col min="162" max="162" width="12.6640625" style="121" customWidth="1"/>
    <col min="163" max="163" width="10.6640625" style="121"/>
    <col min="164" max="164" width="10.83203125" style="121" customWidth="1"/>
    <col min="165" max="165" width="10.6640625" style="110"/>
    <col min="166" max="166" width="10.6640625" style="54"/>
    <col min="167" max="167" width="12.6640625" style="121" customWidth="1"/>
    <col min="168" max="168" width="10.6640625" style="121"/>
    <col min="169" max="169" width="10.83203125" style="121" customWidth="1"/>
    <col min="170" max="170" width="10.6640625" style="110"/>
    <col min="171" max="171" width="10.6640625" style="54"/>
    <col min="172" max="172" width="12.6640625" style="121" customWidth="1"/>
    <col min="173" max="173" width="10.6640625" style="121"/>
    <col min="174" max="174" width="10.83203125" style="121" customWidth="1"/>
    <col min="175" max="175" width="10.6640625" style="110"/>
    <col min="176" max="176" width="10.6640625" style="54"/>
    <col min="177" max="177" width="12.6640625" style="121" customWidth="1"/>
    <col min="178" max="178" width="10.6640625" style="121"/>
    <col min="179" max="179" width="10.83203125" style="121" customWidth="1"/>
    <col min="180" max="180" width="10.6640625" style="110"/>
    <col min="181" max="181" width="10.6640625" style="54"/>
    <col min="182" max="182" width="12.6640625" style="121" customWidth="1"/>
    <col min="183" max="183" width="10.6640625" style="121"/>
    <col min="184" max="184" width="10.83203125" style="121" customWidth="1"/>
    <col min="185" max="185" width="10.6640625" style="110"/>
    <col min="186" max="186" width="10.6640625" style="54"/>
    <col min="187" max="187" width="12.6640625" style="121" customWidth="1"/>
    <col min="188" max="188" width="10.6640625" style="121"/>
    <col min="189" max="189" width="10.83203125" style="121" customWidth="1"/>
    <col min="190" max="190" width="10.6640625" style="110"/>
    <col min="191" max="191" width="10.6640625" style="54"/>
    <col min="192" max="192" width="12.6640625" style="121" customWidth="1"/>
    <col min="193" max="193" width="10.6640625" style="121"/>
    <col min="194" max="194" width="10.83203125" style="121" customWidth="1"/>
    <col min="195" max="195" width="10.6640625" style="110"/>
    <col min="196" max="294" width="10.6640625" style="50"/>
    <col min="295" max="295" width="14.83203125" style="50" customWidth="1"/>
    <col min="296" max="16384" width="10.6640625" style="50"/>
  </cols>
  <sheetData>
    <row r="1" spans="1:295" s="427" customFormat="1" ht="119">
      <c r="A1" s="213" t="s">
        <v>0</v>
      </c>
      <c r="B1" s="214" t="s">
        <v>18</v>
      </c>
      <c r="C1" s="214" t="s">
        <v>37</v>
      </c>
      <c r="D1" s="215" t="s">
        <v>36</v>
      </c>
      <c r="E1" s="215"/>
      <c r="F1" s="213" t="s">
        <v>0</v>
      </c>
      <c r="G1" s="216" t="s">
        <v>35</v>
      </c>
      <c r="H1" s="216" t="s">
        <v>29</v>
      </c>
      <c r="I1" s="216" t="s">
        <v>30</v>
      </c>
      <c r="J1" s="227" t="s">
        <v>88</v>
      </c>
      <c r="K1" s="213" t="s">
        <v>0</v>
      </c>
      <c r="L1" s="216" t="s">
        <v>35</v>
      </c>
      <c r="M1" s="216" t="s">
        <v>29</v>
      </c>
      <c r="N1" s="216" t="s">
        <v>30</v>
      </c>
      <c r="O1" s="227" t="s">
        <v>88</v>
      </c>
      <c r="P1" s="213" t="s">
        <v>0</v>
      </c>
      <c r="Q1" s="216" t="s">
        <v>35</v>
      </c>
      <c r="R1" s="216" t="s">
        <v>29</v>
      </c>
      <c r="S1" s="216" t="s">
        <v>30</v>
      </c>
      <c r="T1" s="227" t="s">
        <v>88</v>
      </c>
      <c r="U1" s="213" t="s">
        <v>0</v>
      </c>
      <c r="V1" s="216" t="s">
        <v>35</v>
      </c>
      <c r="W1" s="216" t="s">
        <v>29</v>
      </c>
      <c r="X1" s="216" t="s">
        <v>30</v>
      </c>
      <c r="Y1" s="227" t="s">
        <v>88</v>
      </c>
      <c r="Z1" s="213" t="s">
        <v>0</v>
      </c>
      <c r="AA1" s="216" t="s">
        <v>35</v>
      </c>
      <c r="AB1" s="216" t="s">
        <v>29</v>
      </c>
      <c r="AC1" s="216" t="s">
        <v>30</v>
      </c>
      <c r="AD1" s="227" t="s">
        <v>88</v>
      </c>
      <c r="AE1" s="213" t="s">
        <v>0</v>
      </c>
      <c r="AF1" s="216" t="s">
        <v>35</v>
      </c>
      <c r="AG1" s="216" t="s">
        <v>29</v>
      </c>
      <c r="AH1" s="216" t="s">
        <v>30</v>
      </c>
      <c r="AI1" s="227" t="s">
        <v>88</v>
      </c>
      <c r="AJ1" s="213" t="s">
        <v>0</v>
      </c>
      <c r="AK1" s="216" t="s">
        <v>35</v>
      </c>
      <c r="AL1" s="216" t="s">
        <v>29</v>
      </c>
      <c r="AM1" s="216" t="s">
        <v>30</v>
      </c>
      <c r="AN1" s="227" t="s">
        <v>88</v>
      </c>
      <c r="AO1" s="213" t="s">
        <v>0</v>
      </c>
      <c r="AP1" s="216" t="s">
        <v>35</v>
      </c>
      <c r="AQ1" s="216" t="s">
        <v>29</v>
      </c>
      <c r="AR1" s="216" t="s">
        <v>30</v>
      </c>
      <c r="AS1" s="227" t="s">
        <v>88</v>
      </c>
      <c r="AT1" s="213" t="s">
        <v>0</v>
      </c>
      <c r="AU1" s="216" t="s">
        <v>35</v>
      </c>
      <c r="AV1" s="216" t="s">
        <v>29</v>
      </c>
      <c r="AW1" s="216" t="s">
        <v>30</v>
      </c>
      <c r="AX1" s="227" t="s">
        <v>88</v>
      </c>
      <c r="AY1" s="213" t="s">
        <v>0</v>
      </c>
      <c r="AZ1" s="216" t="s">
        <v>35</v>
      </c>
      <c r="BA1" s="216" t="s">
        <v>29</v>
      </c>
      <c r="BB1" s="216" t="s">
        <v>30</v>
      </c>
      <c r="BC1" s="227" t="s">
        <v>88</v>
      </c>
      <c r="BD1" s="213" t="s">
        <v>0</v>
      </c>
      <c r="BE1" s="216" t="s">
        <v>35</v>
      </c>
      <c r="BF1" s="216" t="s">
        <v>29</v>
      </c>
      <c r="BG1" s="216" t="s">
        <v>30</v>
      </c>
      <c r="BH1" s="227" t="s">
        <v>88</v>
      </c>
      <c r="BI1" s="213" t="s">
        <v>0</v>
      </c>
      <c r="BJ1" s="216" t="s">
        <v>35</v>
      </c>
      <c r="BK1" s="216" t="s">
        <v>29</v>
      </c>
      <c r="BL1" s="216" t="s">
        <v>30</v>
      </c>
      <c r="BM1" s="227" t="s">
        <v>88</v>
      </c>
      <c r="BN1" s="213" t="s">
        <v>0</v>
      </c>
      <c r="BO1" s="216" t="s">
        <v>35</v>
      </c>
      <c r="BP1" s="216" t="s">
        <v>29</v>
      </c>
      <c r="BQ1" s="216" t="s">
        <v>30</v>
      </c>
      <c r="BR1" s="227" t="s">
        <v>88</v>
      </c>
      <c r="BS1" s="213" t="s">
        <v>0</v>
      </c>
      <c r="BT1" s="216" t="s">
        <v>35</v>
      </c>
      <c r="BU1" s="216" t="s">
        <v>29</v>
      </c>
      <c r="BV1" s="216" t="s">
        <v>30</v>
      </c>
      <c r="BW1" s="227" t="s">
        <v>88</v>
      </c>
      <c r="BX1" s="213" t="s">
        <v>0</v>
      </c>
      <c r="BY1" s="216" t="s">
        <v>35</v>
      </c>
      <c r="BZ1" s="216" t="s">
        <v>29</v>
      </c>
      <c r="CA1" s="216" t="s">
        <v>30</v>
      </c>
      <c r="CB1" s="227" t="s">
        <v>88</v>
      </c>
      <c r="CC1" s="213" t="s">
        <v>0</v>
      </c>
      <c r="CD1" s="216" t="s">
        <v>35</v>
      </c>
      <c r="CE1" s="216" t="s">
        <v>29</v>
      </c>
      <c r="CF1" s="216" t="s">
        <v>30</v>
      </c>
      <c r="CG1" s="227" t="s">
        <v>88</v>
      </c>
      <c r="CH1" s="213" t="s">
        <v>0</v>
      </c>
      <c r="CI1" s="216" t="s">
        <v>35</v>
      </c>
      <c r="CJ1" s="216" t="s">
        <v>29</v>
      </c>
      <c r="CK1" s="216" t="s">
        <v>30</v>
      </c>
      <c r="CL1" s="227" t="s">
        <v>88</v>
      </c>
      <c r="CM1" s="213" t="s">
        <v>0</v>
      </c>
      <c r="CN1" s="216" t="s">
        <v>35</v>
      </c>
      <c r="CO1" s="216" t="s">
        <v>29</v>
      </c>
      <c r="CP1" s="216" t="s">
        <v>30</v>
      </c>
      <c r="CQ1" s="227" t="s">
        <v>88</v>
      </c>
      <c r="CR1" s="213" t="s">
        <v>0</v>
      </c>
      <c r="CS1" s="216" t="s">
        <v>35</v>
      </c>
      <c r="CT1" s="216" t="s">
        <v>29</v>
      </c>
      <c r="CU1" s="216" t="s">
        <v>30</v>
      </c>
      <c r="CV1" s="227" t="s">
        <v>88</v>
      </c>
      <c r="CW1" s="213" t="s">
        <v>0</v>
      </c>
      <c r="CX1" s="216" t="s">
        <v>35</v>
      </c>
      <c r="CY1" s="216" t="s">
        <v>29</v>
      </c>
      <c r="CZ1" s="216" t="s">
        <v>30</v>
      </c>
      <c r="DA1" s="227" t="s">
        <v>88</v>
      </c>
      <c r="DB1" s="213" t="s">
        <v>0</v>
      </c>
      <c r="DC1" s="216" t="s">
        <v>35</v>
      </c>
      <c r="DD1" s="216" t="s">
        <v>29</v>
      </c>
      <c r="DE1" s="216" t="s">
        <v>30</v>
      </c>
      <c r="DF1" s="227" t="s">
        <v>88</v>
      </c>
      <c r="DG1" s="213" t="s">
        <v>0</v>
      </c>
      <c r="DH1" s="216" t="s">
        <v>35</v>
      </c>
      <c r="DI1" s="216" t="s">
        <v>29</v>
      </c>
      <c r="DJ1" s="216" t="s">
        <v>30</v>
      </c>
      <c r="DK1" s="227" t="s">
        <v>88</v>
      </c>
      <c r="DL1" s="213" t="s">
        <v>0</v>
      </c>
      <c r="DM1" s="216" t="s">
        <v>35</v>
      </c>
      <c r="DN1" s="216" t="s">
        <v>29</v>
      </c>
      <c r="DO1" s="216" t="s">
        <v>30</v>
      </c>
      <c r="DP1" s="227" t="s">
        <v>88</v>
      </c>
      <c r="DQ1" s="213" t="s">
        <v>0</v>
      </c>
      <c r="DR1" s="216" t="s">
        <v>35</v>
      </c>
      <c r="DS1" s="216" t="s">
        <v>29</v>
      </c>
      <c r="DT1" s="216" t="s">
        <v>30</v>
      </c>
      <c r="DU1" s="227" t="s">
        <v>88</v>
      </c>
      <c r="DV1" s="213" t="s">
        <v>0</v>
      </c>
      <c r="DW1" s="216" t="s">
        <v>35</v>
      </c>
      <c r="DX1" s="216" t="s">
        <v>29</v>
      </c>
      <c r="DY1" s="216" t="s">
        <v>30</v>
      </c>
      <c r="DZ1" s="227" t="s">
        <v>88</v>
      </c>
      <c r="EA1" s="213" t="s">
        <v>0</v>
      </c>
      <c r="EB1" s="216" t="s">
        <v>35</v>
      </c>
      <c r="EC1" s="216" t="s">
        <v>29</v>
      </c>
      <c r="ED1" s="216" t="s">
        <v>30</v>
      </c>
      <c r="EE1" s="227" t="s">
        <v>88</v>
      </c>
      <c r="EF1" s="213" t="s">
        <v>0</v>
      </c>
      <c r="EG1" s="216" t="s">
        <v>35</v>
      </c>
      <c r="EH1" s="216" t="s">
        <v>29</v>
      </c>
      <c r="EI1" s="216" t="s">
        <v>30</v>
      </c>
      <c r="EJ1" s="227" t="s">
        <v>88</v>
      </c>
      <c r="EK1" s="213" t="s">
        <v>0</v>
      </c>
      <c r="EL1" s="216" t="s">
        <v>35</v>
      </c>
      <c r="EM1" s="216" t="s">
        <v>29</v>
      </c>
      <c r="EN1" s="216" t="s">
        <v>30</v>
      </c>
      <c r="EO1" s="227" t="s">
        <v>88</v>
      </c>
      <c r="EP1" s="213" t="s">
        <v>0</v>
      </c>
      <c r="EQ1" s="216" t="s">
        <v>35</v>
      </c>
      <c r="ER1" s="216" t="s">
        <v>29</v>
      </c>
      <c r="ES1" s="216" t="s">
        <v>30</v>
      </c>
      <c r="ET1" s="227" t="s">
        <v>88</v>
      </c>
      <c r="EU1" s="213" t="s">
        <v>0</v>
      </c>
      <c r="EV1" s="216" t="s">
        <v>35</v>
      </c>
      <c r="EW1" s="216" t="s">
        <v>29</v>
      </c>
      <c r="EX1" s="216" t="s">
        <v>30</v>
      </c>
      <c r="EY1" s="227" t="s">
        <v>88</v>
      </c>
      <c r="EZ1" s="213" t="s">
        <v>0</v>
      </c>
      <c r="FA1" s="216" t="s">
        <v>35</v>
      </c>
      <c r="FB1" s="216" t="s">
        <v>29</v>
      </c>
      <c r="FC1" s="216" t="s">
        <v>30</v>
      </c>
      <c r="FD1" s="227" t="s">
        <v>88</v>
      </c>
      <c r="FE1" s="213" t="s">
        <v>0</v>
      </c>
      <c r="FF1" s="216" t="s">
        <v>35</v>
      </c>
      <c r="FG1" s="216" t="s">
        <v>29</v>
      </c>
      <c r="FH1" s="216" t="s">
        <v>30</v>
      </c>
      <c r="FI1" s="227" t="s">
        <v>88</v>
      </c>
      <c r="FJ1" s="213" t="s">
        <v>0</v>
      </c>
      <c r="FK1" s="216" t="s">
        <v>35</v>
      </c>
      <c r="FL1" s="216" t="s">
        <v>29</v>
      </c>
      <c r="FM1" s="216" t="s">
        <v>30</v>
      </c>
      <c r="FN1" s="227" t="s">
        <v>88</v>
      </c>
      <c r="FO1" s="213" t="s">
        <v>0</v>
      </c>
      <c r="FP1" s="216" t="s">
        <v>35</v>
      </c>
      <c r="FQ1" s="216" t="s">
        <v>29</v>
      </c>
      <c r="FR1" s="216" t="s">
        <v>30</v>
      </c>
      <c r="FS1" s="227" t="s">
        <v>88</v>
      </c>
      <c r="FT1" s="213" t="s">
        <v>0</v>
      </c>
      <c r="FU1" s="216" t="s">
        <v>35</v>
      </c>
      <c r="FV1" s="216" t="s">
        <v>29</v>
      </c>
      <c r="FW1" s="216" t="s">
        <v>30</v>
      </c>
      <c r="FX1" s="227" t="s">
        <v>88</v>
      </c>
      <c r="FY1" s="213" t="s">
        <v>0</v>
      </c>
      <c r="FZ1" s="216" t="s">
        <v>35</v>
      </c>
      <c r="GA1" s="216" t="s">
        <v>29</v>
      </c>
      <c r="GB1" s="216" t="s">
        <v>30</v>
      </c>
      <c r="GC1" s="227" t="s">
        <v>88</v>
      </c>
      <c r="GD1" s="213" t="s">
        <v>0</v>
      </c>
      <c r="GE1" s="216" t="s">
        <v>35</v>
      </c>
      <c r="GF1" s="216" t="s">
        <v>29</v>
      </c>
      <c r="GG1" s="216" t="s">
        <v>30</v>
      </c>
      <c r="GH1" s="227" t="s">
        <v>88</v>
      </c>
      <c r="GI1" s="213" t="s">
        <v>0</v>
      </c>
      <c r="GJ1" s="216" t="s">
        <v>35</v>
      </c>
      <c r="GK1" s="216" t="s">
        <v>29</v>
      </c>
      <c r="GL1" s="216" t="s">
        <v>30</v>
      </c>
      <c r="GM1" s="227" t="s">
        <v>88</v>
      </c>
      <c r="GN1" s="214"/>
      <c r="GO1" s="216"/>
      <c r="GP1" s="216"/>
      <c r="GQ1" s="216"/>
      <c r="GR1" s="215"/>
      <c r="GS1" s="214"/>
      <c r="GT1" s="216"/>
      <c r="GU1" s="216"/>
      <c r="GV1" s="216"/>
      <c r="GW1" s="215"/>
      <c r="GX1" s="214"/>
      <c r="GY1" s="216"/>
      <c r="GZ1" s="216"/>
      <c r="HA1" s="216"/>
      <c r="HB1" s="215"/>
      <c r="HC1" s="214"/>
      <c r="HD1" s="216"/>
      <c r="HE1" s="216"/>
      <c r="HF1" s="216"/>
      <c r="HG1" s="215"/>
      <c r="HH1" s="214"/>
      <c r="HI1" s="216"/>
      <c r="HJ1" s="216"/>
      <c r="HK1" s="216"/>
      <c r="HL1" s="215"/>
      <c r="HM1" s="214"/>
      <c r="HN1" s="216"/>
      <c r="HO1" s="216"/>
      <c r="HP1" s="216"/>
      <c r="HQ1" s="215"/>
      <c r="HR1" s="214"/>
      <c r="HS1" s="216"/>
      <c r="HT1" s="216"/>
      <c r="HU1" s="216"/>
      <c r="HV1" s="215"/>
      <c r="HW1" s="214"/>
      <c r="HX1" s="216"/>
      <c r="HY1" s="216"/>
      <c r="HZ1" s="216"/>
      <c r="IA1" s="215"/>
      <c r="IB1" s="214"/>
      <c r="IC1" s="216"/>
      <c r="ID1" s="216"/>
      <c r="IE1" s="216"/>
      <c r="IF1" s="215"/>
      <c r="IG1" s="214"/>
      <c r="IH1" s="216"/>
      <c r="II1" s="216"/>
      <c r="IJ1" s="216"/>
      <c r="IK1" s="215"/>
      <c r="IL1" s="214"/>
      <c r="IM1" s="216"/>
      <c r="IN1" s="216"/>
      <c r="IO1" s="216"/>
      <c r="IP1" s="215"/>
      <c r="IQ1" s="214"/>
      <c r="IR1" s="216"/>
      <c r="IS1" s="216"/>
      <c r="IT1" s="216"/>
      <c r="IU1" s="215"/>
      <c r="IV1" s="214"/>
      <c r="IW1" s="216"/>
      <c r="IX1" s="216"/>
      <c r="IY1" s="216"/>
      <c r="IZ1" s="215"/>
      <c r="JA1" s="214"/>
      <c r="JB1" s="216"/>
      <c r="JC1" s="216"/>
      <c r="JD1" s="216"/>
      <c r="JE1" s="215"/>
      <c r="JF1" s="214"/>
      <c r="JG1" s="216"/>
      <c r="JH1" s="216"/>
      <c r="JI1" s="216"/>
      <c r="JJ1" s="215"/>
      <c r="JK1" s="214"/>
      <c r="JL1" s="216"/>
      <c r="JM1" s="216"/>
      <c r="JN1" s="216"/>
      <c r="JO1" s="215"/>
      <c r="JP1" s="214"/>
      <c r="JQ1" s="216"/>
      <c r="JR1" s="216"/>
      <c r="JS1" s="216"/>
      <c r="JT1" s="215"/>
      <c r="JU1" s="214"/>
      <c r="JV1" s="216"/>
      <c r="JW1" s="216"/>
      <c r="JX1" s="216"/>
      <c r="JY1" s="215"/>
      <c r="JZ1" s="214"/>
      <c r="KA1" s="216"/>
      <c r="KB1" s="216"/>
      <c r="KC1" s="216"/>
      <c r="KD1" s="215"/>
      <c r="KE1" s="214"/>
      <c r="KF1" s="216"/>
      <c r="KG1" s="216"/>
      <c r="KH1" s="216"/>
      <c r="KI1" s="215"/>
    </row>
    <row r="2" spans="1:295">
      <c r="A2" s="172">
        <f>Main!B11</f>
        <v>27</v>
      </c>
      <c r="B2" s="172">
        <v>0</v>
      </c>
      <c r="C2" s="383">
        <f t="shared" ref="C2:C33" ca="1" si="0">IF(D2=0,,(INDIRECT(ADDRESS(ROW(D2),COLUMN(P2)+MATCH(MAX(T2,Y2,AD2,AI2,AN2,AS2,AX2,BC2,BH2,BM2,BR2,BW2,CB2,CG2,CL2,CQ2,CV2,DA2,DF2,DK2,DP2,DU2,DZ2,EE2,EJ2,EO2,ET2,EY2,FD2,FI2,FN2,FS2,FX2,GC2,GH2,GM2),P2:GM2,0)-5))))</f>
        <v>0</v>
      </c>
      <c r="D2" s="217">
        <f t="shared" ref="D2:D6" ca="1" si="1">MAX(T2, Y2, AD2, AI2, AN2, AS2, AX2, BC2, BH2, BM2,BR2,BW2,CB2,CG2,CL2,CQ2,CV2,DA2,DF2,DK2,DP2,DU2,DZ2,EE2,EJ2,EO2,ET2,EY2,FD2,FI2,FN2,FS2,FX2,GC2,GH2,GM2)</f>
        <v>0</v>
      </c>
      <c r="E2" s="217">
        <v>0</v>
      </c>
      <c r="F2" s="382">
        <v>45</v>
      </c>
      <c r="G2" s="395">
        <f>IF($B2&lt;Main!$B$10,0,HLOOKUP(F2,ReplacementRates!$V$3:$AZ$56,ReplacementRates!$A3-3,1)*IF(Main!$B$29=0,Main!$B$32*$B2,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H2" s="219">
        <f ca="1">G2*IF($B2=Salary!$B2,Salary!$J2,"")</f>
        <v>0</v>
      </c>
      <c r="I2" s="218">
        <f>IF($B2&lt;Main!$B$10,0,(VLOOKUP(F2,'Survival Probability'!$A$3:$F$98,6)/(1+Main!$B$5)^(OptimumBenefits!F2-OptimumBenefits!$A2))*(VLOOKUP(F2,'Survival Probability'!$A$3:$F$98,3)/VLOOKUP($A2,'Survival Probability'!$A$3:$F$98,3)))</f>
        <v>0</v>
      </c>
      <c r="J2" s="228">
        <f ca="1">IF($A2&gt;F2,0,I2*H2)</f>
        <v>0</v>
      </c>
      <c r="K2" s="382">
        <f>F2+1</f>
        <v>46</v>
      </c>
      <c r="L2" s="395">
        <f>IF($B2&lt;Main!$B$10,0,HLOOKUP(K2,ReplacementRates!$V$3:$AZ$56,ReplacementRates!$A3-3,1)*IF(Main!$B$29=0,Main!$B$32*$B2,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M2" s="219">
        <f ca="1">L2*IF($B2=Salary!$B2,Salary!$J2,"")</f>
        <v>0</v>
      </c>
      <c r="N2" s="218">
        <f>IF($B2&lt;Main!$B$10,0,(VLOOKUP(K2,'Survival Probability'!$A$3:$F$98,6)/(1+Main!$B$5)^(OptimumBenefits!K2-OptimumBenefits!$A2))*(VLOOKUP(K2,'Survival Probability'!$A$3:$F$98,3)/VLOOKUP($A2,'Survival Probability'!$A$3:$F$98,3)))</f>
        <v>0</v>
      </c>
      <c r="O2" s="228">
        <f ca="1">IF($A2&gt;K2,0,N2*M2)</f>
        <v>0</v>
      </c>
      <c r="P2" s="382">
        <f t="shared" ref="P2" si="2">K2+1</f>
        <v>47</v>
      </c>
      <c r="Q2" s="395">
        <f>IF($B2&lt;Main!$B$10,0,HLOOKUP(P2,ReplacementRates!$V$3:$AZ$56,ReplacementRates!$A3-3,1)*IF(Main!$B$29=0,Main!$B$32*$B2,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R2" s="219">
        <f ca="1">Q2*IF($B2=Salary!$B2,Salary!$J2,"")</f>
        <v>0</v>
      </c>
      <c r="S2" s="218">
        <f>IF($B2&lt;Main!$B$10,0,(VLOOKUP(P2,'Survival Probability'!$A$3:$F$98,6)/(1+Main!$B$5)^(OptimumBenefits!P2-OptimumBenefits!$A2))*(VLOOKUP(P2,'Survival Probability'!$A$3:$F$98,3)/VLOOKUP($A2,'Survival Probability'!$A$3:$F$98,3)))</f>
        <v>0</v>
      </c>
      <c r="T2" s="228">
        <f t="shared" ref="T2:T57" ca="1" si="3">IF($A2&gt;P2,0,S2*R2)</f>
        <v>0</v>
      </c>
      <c r="U2" s="382">
        <f t="shared" ref="U2" si="4">P2+1</f>
        <v>48</v>
      </c>
      <c r="V2" s="395">
        <f>IF($B2&lt;Main!$B$10,0,HLOOKUP(U2,ReplacementRates!$V$3:$AZ$56,ReplacementRates!$A3-3,1)*IF(Main!$B$29=0,Main!$B$32*$B2,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W2" s="219">
        <f ca="1">V2*IF($B2=Salary!$B2,Salary!$J2,"")</f>
        <v>0</v>
      </c>
      <c r="X2" s="218">
        <f>IF($B2&lt;Main!$B$10,0,(VLOOKUP(U2,'Survival Probability'!$A$3:$F$98,6)/(1+Main!$B$5)^(OptimumBenefits!U2-OptimumBenefits!$A2))*(VLOOKUP(U2,'Survival Probability'!$A$3:$F$98,3)/VLOOKUP($A2,'Survival Probability'!$A$3:$F$98,3)))</f>
        <v>0</v>
      </c>
      <c r="Y2" s="228">
        <f t="shared" ref="Y2:Y57" ca="1" si="5">IF($A2&gt;U2,0,X2*W2)</f>
        <v>0</v>
      </c>
      <c r="Z2" s="382">
        <f t="shared" ref="Z2" si="6">U2+1</f>
        <v>49</v>
      </c>
      <c r="AA2" s="395">
        <f>IF($B2&lt;Main!$B$10,0,HLOOKUP(Z2,ReplacementRates!$V$3:$AZ$56,ReplacementRates!$A3-3,1)*IF(Main!$B$29=0,Main!$B$32*$B2,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B2" s="219">
        <f ca="1">AA2*IF($B2=Salary!$B2,Salary!$J2,"")</f>
        <v>0</v>
      </c>
      <c r="AC2" s="218">
        <f>IF($B2&lt;Main!$B$10,0,(VLOOKUP(Z2,'Survival Probability'!$A$3:$F$98,6)/(1+Main!$B$5)^(OptimumBenefits!Z2-OptimumBenefits!$A2))*(VLOOKUP(Z2,'Survival Probability'!$A$3:$F$98,3)/VLOOKUP($A2,'Survival Probability'!$A$3:$F$98,3)))</f>
        <v>0</v>
      </c>
      <c r="AD2" s="228">
        <f t="shared" ref="AD2:AD57" ca="1" si="7">IF($A2&gt;Z2,0,AC2*AB2)</f>
        <v>0</v>
      </c>
      <c r="AE2" s="382">
        <f t="shared" ref="AE2" si="8">Z2+1</f>
        <v>50</v>
      </c>
      <c r="AF2" s="395">
        <f>IF($B2&lt;Main!$B$10,0,HLOOKUP(AE2,ReplacementRates!$V$3:$AZ$56,ReplacementRates!$A3-3,1)*IF(Main!$B$29=0,Main!$B$32*$B2,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G2" s="219">
        <f ca="1">AF2*IF($B2=Salary!$B2,Salary!$J2,"")</f>
        <v>0</v>
      </c>
      <c r="AH2" s="218">
        <f>IF($B2&lt;Main!$B$10,0,(VLOOKUP(AE2,'Survival Probability'!$A$3:$F$98,6)/(1+Main!$B$5)^(OptimumBenefits!AE2-OptimumBenefits!$A2))*(VLOOKUP(AE2,'Survival Probability'!$A$3:$F$98,3)/VLOOKUP($A2,'Survival Probability'!$A$3:$F$98,3)))</f>
        <v>0</v>
      </c>
      <c r="AI2" s="228">
        <f t="shared" ref="AI2:AI57" ca="1" si="9">IF($A2&gt;AE2,0,AH2*AG2)</f>
        <v>0</v>
      </c>
      <c r="AJ2" s="382">
        <f t="shared" ref="AJ2" si="10">AE2+1</f>
        <v>51</v>
      </c>
      <c r="AK2" s="395">
        <f>IF($B2&lt;Main!$B$10,0,HLOOKUP(AJ2,ReplacementRates!$V$3:$AZ$56,ReplacementRates!$A3-3,1)*IF(Main!$B$29=0,Main!$B$32*$B2,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L2" s="219">
        <f ca="1">AK2*IF($B2=Salary!$B2,Salary!$J2,"")</f>
        <v>0</v>
      </c>
      <c r="AM2" s="218">
        <f>IF($B2&lt;Main!$B$10,0,(VLOOKUP(AJ2,'Survival Probability'!$A$3:$F$98,6)/(1+Main!$B$5)^(OptimumBenefits!AJ2-OptimumBenefits!$A2))*(VLOOKUP(AJ2,'Survival Probability'!$A$3:$F$98,3)/VLOOKUP($A2,'Survival Probability'!$A$3:$F$98,3)))</f>
        <v>0</v>
      </c>
      <c r="AN2" s="228">
        <f t="shared" ref="AN2:AN57" ca="1" si="11">IF($A2&gt;AJ2,0,AM2*AL2)</f>
        <v>0</v>
      </c>
      <c r="AO2" s="382">
        <f t="shared" ref="AO2" si="12">AJ2+1</f>
        <v>52</v>
      </c>
      <c r="AP2" s="395">
        <f>IF($B2&lt;Main!$B$10,0,HLOOKUP(AO2,ReplacementRates!$V$3:$AZ$56,ReplacementRates!$A3-3,1)*IF(Main!$B$29=0,Main!$B$32*$B2,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Q2" s="219">
        <f ca="1">AP2*IF($B2=Salary!$B2,Salary!$J2,"")</f>
        <v>0</v>
      </c>
      <c r="AR2" s="218">
        <f>IF($B2&lt;Main!$B$10,0,(VLOOKUP(AO2,'Survival Probability'!$A$3:$F$98,6)/(1+Main!$B$5)^(OptimumBenefits!AO2-OptimumBenefits!$A2))*(VLOOKUP(AO2,'Survival Probability'!$A$3:$F$98,3)/VLOOKUP($A2,'Survival Probability'!$A$3:$F$98,3)))</f>
        <v>0</v>
      </c>
      <c r="AS2" s="228">
        <f t="shared" ref="AS2:AS57" ca="1" si="13">IF($A2&gt;AO2,0,AR2*AQ2)</f>
        <v>0</v>
      </c>
      <c r="AT2" s="382">
        <f t="shared" ref="AT2" si="14">AO2+1</f>
        <v>53</v>
      </c>
      <c r="AU2" s="395">
        <f>IF($B2&lt;Main!$B$10,0,HLOOKUP(AT2,ReplacementRates!$V$3:$AZ$56,ReplacementRates!$A3-3,1)*IF(Main!$B$29=0,Main!$B$32*$B2,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V2" s="219">
        <f ca="1">AU2*IF($B2=Salary!$B2,Salary!$J2,"")</f>
        <v>0</v>
      </c>
      <c r="AW2" s="218">
        <f>IF($B2&lt;Main!$B$10,0,(VLOOKUP(AT2,'Survival Probability'!$A$3:$F$98,6)/(1+Main!$B$5)^(OptimumBenefits!AT2-OptimumBenefits!$A2))*(VLOOKUP(AT2,'Survival Probability'!$A$3:$F$98,3)/VLOOKUP($A2,'Survival Probability'!$A$3:$F$98,3)))</f>
        <v>0</v>
      </c>
      <c r="AX2" s="228">
        <f t="shared" ref="AX2:AX57" ca="1" si="15">IF($A2&gt;AT2,0,AW2*AV2)</f>
        <v>0</v>
      </c>
      <c r="AY2" s="382">
        <f t="shared" ref="AY2" si="16">AT2+1</f>
        <v>54</v>
      </c>
      <c r="AZ2" s="395">
        <f>IF($B2&lt;Main!$B$10,0,HLOOKUP(AY2,ReplacementRates!$V$3:$AZ$56,ReplacementRates!$A3-3,1)*IF(Main!$B$29=0,Main!$B$32*$B2,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A2" s="219">
        <f ca="1">AZ2*IF($B2=Salary!$B2,Salary!$J2,"")</f>
        <v>0</v>
      </c>
      <c r="BB2" s="218">
        <f>IF($B2&lt;Main!$B$10,0,(VLOOKUP(AY2,'Survival Probability'!$A$3:$F$98,6)/(1+Main!$B$5)^(OptimumBenefits!AY2-OptimumBenefits!$A2))*(VLOOKUP(AY2,'Survival Probability'!$A$3:$F$98,3)/VLOOKUP($A2,'Survival Probability'!$A$3:$F$98,3)))</f>
        <v>0</v>
      </c>
      <c r="BC2" s="228">
        <f t="shared" ref="BC2:BC57" ca="1" si="17">IF($A2&gt;AY2,0,BB2*BA2)</f>
        <v>0</v>
      </c>
      <c r="BD2" s="382">
        <f t="shared" ref="BD2" si="18">AY2+1</f>
        <v>55</v>
      </c>
      <c r="BE2" s="395">
        <f>IF($B2&lt;Main!$B$10,0,HLOOKUP(BD2,ReplacementRates!$V$3:$AZ$56,ReplacementRates!$A3-3,1)*IF(Main!$B$29=0,Main!$B$32*$B2,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F2" s="219">
        <f ca="1">BE2*IF($B2=Salary!$B2,Salary!$J2,"")</f>
        <v>0</v>
      </c>
      <c r="BG2" s="218">
        <f>IF($B2&lt;Main!$B$10,0,(VLOOKUP(BD2,'Survival Probability'!$A$3:$F$98,6)/(1+Main!$B$5)^(OptimumBenefits!BD2-OptimumBenefits!$A2))*(VLOOKUP(BD2,'Survival Probability'!$A$3:$F$98,3)/VLOOKUP($A2,'Survival Probability'!$A$3:$F$98,3)))</f>
        <v>0</v>
      </c>
      <c r="BH2" s="228">
        <f t="shared" ref="BH2:BH57" ca="1" si="19">IF($A2&gt;BD2,0,BG2*BF2)</f>
        <v>0</v>
      </c>
      <c r="BI2" s="382">
        <f t="shared" ref="BI2" si="20">BD2+1</f>
        <v>56</v>
      </c>
      <c r="BJ2" s="395">
        <f>IF($B2&lt;Main!$B$10,0,HLOOKUP(BI2,ReplacementRates!$V$3:$AZ$56,ReplacementRates!$A3-3,1)*IF(Main!$B$29=0,Main!$B$32*$B2,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K2" s="219">
        <f ca="1">BJ2*IF($B2=Salary!$B2,Salary!$J2,"")</f>
        <v>0</v>
      </c>
      <c r="BL2" s="218">
        <f>IF($B2&lt;Main!$B$10,0,(VLOOKUP(BI2,'Survival Probability'!$A$3:$F$98,6)/(1+Main!$B$5)^(OptimumBenefits!BI2-OptimumBenefits!$A2))*(VLOOKUP(BI2,'Survival Probability'!$A$3:$F$98,3)/VLOOKUP($A2,'Survival Probability'!$A$3:$F$98,3)))</f>
        <v>0</v>
      </c>
      <c r="BM2" s="228">
        <f t="shared" ref="BM2:BM57" ca="1" si="21">IF($A2&gt;BI2,0,BL2*BK2)</f>
        <v>0</v>
      </c>
      <c r="BN2" s="382">
        <f t="shared" ref="BN2" si="22">BI2+1</f>
        <v>57</v>
      </c>
      <c r="BO2" s="395">
        <f>IF($B2&lt;Main!$B$10,0,HLOOKUP(BN2,ReplacementRates!$V$3:$AZ$56,ReplacementRates!$A3-3,1)*IF(Main!$B$29=0,Main!$B$32*$B2,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P2" s="219">
        <f ca="1">BO2*IF($B2=Salary!$B2,Salary!$J2,"")</f>
        <v>0</v>
      </c>
      <c r="BQ2" s="218">
        <f>IF($B2&lt;Main!$B$10,0,(VLOOKUP(BN2,'Survival Probability'!$A$3:$F$98,6)/(1+Main!$B$5)^(OptimumBenefits!BN2-OptimumBenefits!$A2))*(VLOOKUP(BN2,'Survival Probability'!$A$3:$F$98,3)/VLOOKUP($A2,'Survival Probability'!$A$3:$F$98,3)))</f>
        <v>0</v>
      </c>
      <c r="BR2" s="228">
        <f t="shared" ref="BR2:BR57" ca="1" si="23">IF($A2&gt;BN2,0,BQ2*BP2)</f>
        <v>0</v>
      </c>
      <c r="BS2" s="382">
        <f t="shared" ref="BS2" si="24">BN2+1</f>
        <v>58</v>
      </c>
      <c r="BT2" s="395">
        <f>IF($B2&lt;Main!$B$10,0,HLOOKUP(BS2,ReplacementRates!$V$3:$AZ$56,ReplacementRates!$A3-3,1)*IF(Main!$B$29=0,Main!$B$32*$B2,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U2" s="219">
        <f ca="1">BT2*IF($B2=Salary!$B2,Salary!$J2,"")</f>
        <v>0</v>
      </c>
      <c r="BV2" s="218">
        <f>IF($B2&lt;Main!$B$10,0,(VLOOKUP(BS2,'Survival Probability'!$A$3:$F$98,6)/(1+Main!$B$5)^(OptimumBenefits!BS2-OptimumBenefits!$A2))*(VLOOKUP(BS2,'Survival Probability'!$A$3:$F$98,3)/VLOOKUP($A2,'Survival Probability'!$A$3:$F$98,3)))</f>
        <v>0</v>
      </c>
      <c r="BW2" s="228">
        <f t="shared" ref="BW2:BW57" ca="1" si="25">IF($A2&gt;BS2,0,BV2*BU2)</f>
        <v>0</v>
      </c>
      <c r="BX2" s="382">
        <f t="shared" ref="BX2" si="26">BS2+1</f>
        <v>59</v>
      </c>
      <c r="BY2" s="395">
        <f>IF($B2&lt;Main!$B$10,0,HLOOKUP(BX2,ReplacementRates!$V$3:$AZ$56,ReplacementRates!$A3-3,1)*IF(Main!$B$29=0,Main!$B$32*$B2,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Z2" s="219">
        <f ca="1">BY2*IF($B2=Salary!$B2,Salary!$J2,"")</f>
        <v>0</v>
      </c>
      <c r="CA2" s="218">
        <f>IF($B2&lt;Main!$B$10,0,(VLOOKUP(BX2,'Survival Probability'!$A$3:$F$98,6)/(1+Main!$B$5)^(OptimumBenefits!BX2-OptimumBenefits!$A2))*(VLOOKUP(BX2,'Survival Probability'!$A$3:$F$98,3)/VLOOKUP($A2,'Survival Probability'!$A$3:$F$98,3)))</f>
        <v>0</v>
      </c>
      <c r="CB2" s="228">
        <f t="shared" ref="CB2:CB57" ca="1" si="27">IF($A2&gt;BX2,0,CA2*BZ2)</f>
        <v>0</v>
      </c>
      <c r="CC2" s="382">
        <f t="shared" ref="CC2" si="28">BX2+1</f>
        <v>60</v>
      </c>
      <c r="CD2" s="395">
        <f>IF($B2&lt;Main!$B$10,0,HLOOKUP(CC2,ReplacementRates!$V$3:$AZ$56,ReplacementRates!$A3-3,1)*IF(Main!$B$29=0,Main!$B$32*$B2,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E2" s="219">
        <f ca="1">CD2*IF($B2=Salary!$B2,Salary!$J2,"")</f>
        <v>0</v>
      </c>
      <c r="CF2" s="218">
        <f>IF($B2&lt;Main!$B$10,0,(VLOOKUP(CC2,'Survival Probability'!$A$3:$F$98,6)/(1+Main!$B$5)^(OptimumBenefits!CC2-OptimumBenefits!$A2))*(VLOOKUP(CC2,'Survival Probability'!$A$3:$F$98,3)/VLOOKUP($A2,'Survival Probability'!$A$3:$F$98,3)))</f>
        <v>0</v>
      </c>
      <c r="CG2" s="228">
        <f t="shared" ref="CG2:CG57" ca="1" si="29">IF($A2&gt;CC2,0,CF2*CE2)</f>
        <v>0</v>
      </c>
      <c r="CH2" s="382">
        <f t="shared" ref="CH2" si="30">CC2+1</f>
        <v>61</v>
      </c>
      <c r="CI2" s="395">
        <f>IF($B2&lt;Main!$B$10,0,HLOOKUP(CH2,ReplacementRates!$V$3:$AZ$56,ReplacementRates!$A3-3,1)*IF(Main!$B$29=0,Main!$B$32*$B2,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J2" s="219">
        <f ca="1">CI2*IF($B2=Salary!$B2,Salary!$J2,"")</f>
        <v>0</v>
      </c>
      <c r="CK2" s="218">
        <f>IF($B2&lt;Main!$B$10,0,(VLOOKUP(CH2,'Survival Probability'!$A$3:$F$98,6)/(1+Main!$B$5)^(OptimumBenefits!CH2-OptimumBenefits!$A2))*(VLOOKUP(CH2,'Survival Probability'!$A$3:$F$98,3)/VLOOKUP($A2,'Survival Probability'!$A$3:$F$98,3)))</f>
        <v>0</v>
      </c>
      <c r="CL2" s="228">
        <f t="shared" ref="CL2:CL57" ca="1" si="31">IF($A2&gt;CH2,0,CK2*CJ2)</f>
        <v>0</v>
      </c>
      <c r="CM2" s="382">
        <f t="shared" ref="CM2" si="32">CH2+1</f>
        <v>62</v>
      </c>
      <c r="CN2" s="395">
        <f>IF($B2&lt;Main!$B$10,0,HLOOKUP(CM2,ReplacementRates!$V$3:$AZ$56,ReplacementRates!$A3-3,1)*IF(Main!$B$29=0,Main!$B$32*$B2,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O2" s="219">
        <f ca="1">CN2*IF($B2=Salary!$B2,Salary!$J2,"")</f>
        <v>0</v>
      </c>
      <c r="CP2" s="218">
        <f>IF($B2&lt;Main!$B$10,0,(VLOOKUP(CM2,'Survival Probability'!$A$3:$F$98,6)/(1+Main!$B$5)^(OptimumBenefits!CM2-OptimumBenefits!$A2))*(VLOOKUP(CM2,'Survival Probability'!$A$3:$F$98,3)/VLOOKUP($A2,'Survival Probability'!$A$3:$F$98,3)))</f>
        <v>0</v>
      </c>
      <c r="CQ2" s="228">
        <f t="shared" ref="CQ2:CQ57" ca="1" si="33">IF($A2&gt;CM2,0,CP2*CO2)</f>
        <v>0</v>
      </c>
      <c r="CR2" s="382">
        <f t="shared" ref="CR2" si="34">CM2+1</f>
        <v>63</v>
      </c>
      <c r="CS2" s="395">
        <f>IF($B2&lt;Main!$B$10,0,HLOOKUP(CR2,ReplacementRates!$V$3:$AZ$56,ReplacementRates!$A3-3,1)*IF(Main!$B$29=0,Main!$B$32*$B2,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T2" s="219">
        <f ca="1">CS2*IF($B2=Salary!$B2,Salary!$J2,"")</f>
        <v>0</v>
      </c>
      <c r="CU2" s="218">
        <f>IF($B2&lt;Main!$B$10,0,(VLOOKUP(CR2,'Survival Probability'!$A$3:$F$98,6)/(1+Main!$B$5)^(OptimumBenefits!CR2-OptimumBenefits!$A2))*(VLOOKUP(CR2,'Survival Probability'!$A$3:$F$98,3)/VLOOKUP($A2,'Survival Probability'!$A$3:$F$98,3)))</f>
        <v>0</v>
      </c>
      <c r="CV2" s="228">
        <f t="shared" ref="CV2:CV57" ca="1" si="35">IF($A2&gt;CR2,0,CU2*CT2)</f>
        <v>0</v>
      </c>
      <c r="CW2" s="382">
        <f t="shared" ref="CW2" si="36">CR2+1</f>
        <v>64</v>
      </c>
      <c r="CX2" s="395">
        <f>IF($B2&lt;Main!$B$10,0,HLOOKUP(CW2,ReplacementRates!$V$3:$AZ$56,ReplacementRates!$A3-3,1)*IF(Main!$B$29=0,Main!$B$32*$B2,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Y2" s="219">
        <f ca="1">CX2*IF($B2=Salary!$B2,Salary!$J2,"")</f>
        <v>0</v>
      </c>
      <c r="CZ2" s="218">
        <f>IF($B2&lt;Main!$B$10,0,(VLOOKUP(CW2,'Survival Probability'!$A$3:$F$98,6)/(1+Main!$B$5)^(OptimumBenefits!CW2-OptimumBenefits!$A2))*(VLOOKUP(CW2,'Survival Probability'!$A$3:$F$98,3)/VLOOKUP($A2,'Survival Probability'!$A$3:$F$98,3)))</f>
        <v>0</v>
      </c>
      <c r="DA2" s="228">
        <f t="shared" ref="DA2:DA57" ca="1" si="37">IF($A2&gt;CW2,0,CZ2*CY2)</f>
        <v>0</v>
      </c>
      <c r="DB2" s="382">
        <f t="shared" ref="DB2" si="38">CW2+1</f>
        <v>65</v>
      </c>
      <c r="DC2" s="395">
        <f>IF($B2&lt;Main!$B$10,0,HLOOKUP(DB2,ReplacementRates!$V$3:$AZ$56,ReplacementRates!$A3-3,1)*IF(Main!$B$29=0,Main!$B$32*$B2,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D2" s="219">
        <f ca="1">DC2*IF($B2=Salary!$B2,Salary!$J2,"")</f>
        <v>0</v>
      </c>
      <c r="DE2" s="218">
        <f>IF($B2&lt;Main!$B$10,0,(VLOOKUP(DB2,'Survival Probability'!$A$3:$F$98,6)/(1+Main!$B$5)^(OptimumBenefits!DB2-OptimumBenefits!$A2))*(VLOOKUP(DB2,'Survival Probability'!$A$3:$F$98,3)/VLOOKUP($A2,'Survival Probability'!$A$3:$F$98,3)))</f>
        <v>0</v>
      </c>
      <c r="DF2" s="228">
        <f t="shared" ref="DF2:DF57" ca="1" si="39">IF($A2&gt;DB2,0,DE2*DD2)</f>
        <v>0</v>
      </c>
      <c r="DG2" s="382">
        <f t="shared" ref="DG2" si="40">DB2+1</f>
        <v>66</v>
      </c>
      <c r="DH2" s="395">
        <f>IF($B2&lt;Main!$B$10,0,HLOOKUP(DG2,ReplacementRates!$V$3:$AZ$56,ReplacementRates!$A3-3,1)*IF(Main!$B$29=0,Main!$B$32*$B2,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I2" s="219">
        <f ca="1">DH2*IF($B2=Salary!$B2,Salary!$J2,"")</f>
        <v>0</v>
      </c>
      <c r="DJ2" s="218">
        <f>IF($B2&lt;Main!$B$10,0,(VLOOKUP(DG2,'Survival Probability'!$A$3:$F$98,6)/(1+Main!$B$5)^(OptimumBenefits!DG2-OptimumBenefits!$A2))*(VLOOKUP(DG2,'Survival Probability'!$A$3:$F$98,3)/VLOOKUP($A2,'Survival Probability'!$A$3:$F$98,3)))</f>
        <v>0</v>
      </c>
      <c r="DK2" s="228">
        <f t="shared" ref="DK2:DK57" ca="1" si="41">IF($A2&gt;DG2,0,DJ2*DI2)</f>
        <v>0</v>
      </c>
      <c r="DL2" s="382">
        <f t="shared" ref="DL2" si="42">DG2+1</f>
        <v>67</v>
      </c>
      <c r="DM2" s="395">
        <f>IF($B2&lt;Main!$B$10,0,HLOOKUP(DL2,ReplacementRates!$V$3:$AZ$56,ReplacementRates!$A3-3,1)*IF(Main!$B$29=0,Main!$B$32*$B2,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N2" s="219">
        <f ca="1">DM2*IF($B2=Salary!$B2,Salary!$J2,"")</f>
        <v>0</v>
      </c>
      <c r="DO2" s="218">
        <f>IF($B2&lt;Main!$B$10,0,(VLOOKUP(DL2,'Survival Probability'!$A$3:$F$98,6)/(1+Main!$B$5)^(OptimumBenefits!DL2-OptimumBenefits!$A2))*(VLOOKUP(DL2,'Survival Probability'!$A$3:$F$98,3)/VLOOKUP($A2,'Survival Probability'!$A$3:$F$98,3)))</f>
        <v>0</v>
      </c>
      <c r="DP2" s="228">
        <f t="shared" ref="DP2:DP57" ca="1" si="43">IF($A2&gt;DL2,0,DO2*DN2)</f>
        <v>0</v>
      </c>
      <c r="DQ2" s="382">
        <f t="shared" ref="DQ2" si="44">DL2+1</f>
        <v>68</v>
      </c>
      <c r="DR2" s="395">
        <f>IF($B2&lt;Main!$B$10,0,HLOOKUP(DQ2,ReplacementRates!$V$3:$AZ$56,ReplacementRates!$A3-3,1)*IF(Main!$B$29=0,Main!$B$32*$B2,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S2" s="219">
        <f ca="1">DR2*IF($B2=Salary!$B2,Salary!$J2,"")</f>
        <v>0</v>
      </c>
      <c r="DT2" s="218">
        <f>IF($B2&lt;Main!$B$10,0,(VLOOKUP(DQ2,'Survival Probability'!$A$3:$F$98,6)/(1+Main!$B$5)^(OptimumBenefits!DQ2-OptimumBenefits!$A2))*(VLOOKUP(DQ2,'Survival Probability'!$A$3:$F$98,3)/VLOOKUP($A2,'Survival Probability'!$A$3:$F$98,3)))</f>
        <v>0</v>
      </c>
      <c r="DU2" s="228">
        <f t="shared" ref="DU2:DU57" ca="1" si="45">IF($A2&gt;DQ2,0,DT2*DS2)</f>
        <v>0</v>
      </c>
      <c r="DV2" s="382">
        <f t="shared" ref="DV2" si="46">DQ2+1</f>
        <v>69</v>
      </c>
      <c r="DW2" s="395">
        <f>IF($B2&lt;Main!$B$10,0,HLOOKUP(DV2,ReplacementRates!$V$3:$AZ$56,ReplacementRates!$A3-3,1)*IF(Main!$B$29=0,Main!$B$32*$B2,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X2" s="219">
        <f ca="1">DW2*IF($B2=Salary!$B2,Salary!$J2,"")</f>
        <v>0</v>
      </c>
      <c r="DY2" s="218">
        <f>IF($B2&lt;Main!$B$10,0,(VLOOKUP(DV2,'Survival Probability'!$A$3:$F$98,6)/(1+Main!$B$5)^(OptimumBenefits!DV2-OptimumBenefits!$A2))*(VLOOKUP(DV2,'Survival Probability'!$A$3:$F$98,3)/VLOOKUP($A2,'Survival Probability'!$A$3:$F$98,3)))</f>
        <v>0</v>
      </c>
      <c r="DZ2" s="228">
        <f t="shared" ref="DZ2:DZ57" ca="1" si="47">IF($A2&gt;DV2,0,DY2*DX2)</f>
        <v>0</v>
      </c>
      <c r="EA2" s="382">
        <f t="shared" ref="EA2" si="48">DV2+1</f>
        <v>70</v>
      </c>
      <c r="EB2" s="395">
        <f>IF($B2&lt;Main!$B$10,0,HLOOKUP(EA2,ReplacementRates!$V$3:$AZ$56,ReplacementRates!$A3-3,1)*IF(Main!$B$29=0,Main!$B$32*$B2,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C2" s="219">
        <f ca="1">EB2*IF($B2=Salary!$B2,Salary!$J2,"")</f>
        <v>0</v>
      </c>
      <c r="ED2" s="218">
        <f>IF($B2&lt;Main!$B$10,0,(VLOOKUP(EA2,'Survival Probability'!$A$3:$F$98,6)/(1+Main!$B$5)^(OptimumBenefits!EA2-OptimumBenefits!$A2))*(VLOOKUP(EA2,'Survival Probability'!$A$3:$F$98,3)/VLOOKUP($A2,'Survival Probability'!$A$3:$F$98,3)))</f>
        <v>0</v>
      </c>
      <c r="EE2" s="228">
        <f t="shared" ref="EE2:EE57" ca="1" si="49">IF($A2&gt;EA2,0,ED2*EC2)</f>
        <v>0</v>
      </c>
      <c r="EF2" s="382">
        <f t="shared" ref="EF2" si="50">EA2+1</f>
        <v>71</v>
      </c>
      <c r="EG2" s="395">
        <f>IF($B2&lt;Main!$B$10,0,HLOOKUP(EF2,ReplacementRates!$V$3:$AZ$56,ReplacementRates!$A3-3,1)*IF(Main!$B$29=0,Main!$B$32*$B2,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H2" s="219">
        <f ca="1">EG2*IF($B2=Salary!$B2,Salary!$J2,"")</f>
        <v>0</v>
      </c>
      <c r="EI2" s="218">
        <f>IF($B2&lt;Main!$B$10,0,(VLOOKUP(EF2,'Survival Probability'!$A$3:$F$98,6)/(1+Main!$B$5)^(OptimumBenefits!EF2-OptimumBenefits!$A2))*(VLOOKUP(EF2,'Survival Probability'!$A$3:$F$98,3)/VLOOKUP($A2,'Survival Probability'!$A$3:$F$98,3)))</f>
        <v>0</v>
      </c>
      <c r="EJ2" s="228">
        <f t="shared" ref="EJ2:EJ57" ca="1" si="51">IF($A2&gt;EF2,0,EI2*EH2)</f>
        <v>0</v>
      </c>
      <c r="EK2" s="382">
        <f t="shared" ref="EK2" si="52">EF2+1</f>
        <v>72</v>
      </c>
      <c r="EL2" s="395">
        <f>IF($B2&lt;Main!$B$10,0,HLOOKUP(EK2,ReplacementRates!$V$3:$AZ$56,ReplacementRates!$A3-3,1)*IF(Main!$B$29=0,Main!$B$32*$B2,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M2" s="219">
        <f ca="1">EL2*IF($B2=Salary!$B2,Salary!$J2,"")</f>
        <v>0</v>
      </c>
      <c r="EN2" s="218">
        <f>IF($B2&lt;Main!$B$10,0,(VLOOKUP(EK2,'Survival Probability'!$A$3:$F$98,6)/(1+Main!$B$5)^(OptimumBenefits!EK2-OptimumBenefits!$A2))*(VLOOKUP(EK2,'Survival Probability'!$A$3:$F$98,3)/VLOOKUP($A2,'Survival Probability'!$A$3:$F$98,3)))</f>
        <v>0</v>
      </c>
      <c r="EO2" s="228">
        <f t="shared" ref="EO2:EO57" ca="1" si="53">IF($A2&gt;EK2,0,EN2*EM2)</f>
        <v>0</v>
      </c>
      <c r="EP2" s="382">
        <f t="shared" ref="EP2" si="54">EK2+1</f>
        <v>73</v>
      </c>
      <c r="EQ2" s="395">
        <f>IF($B2&lt;Main!$B$10,0,HLOOKUP(EP2,ReplacementRates!$V$3:$AZ$56,ReplacementRates!$A3-3,1)*IF(Main!$B$29=0,Main!$B$32*$B2,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R2" s="219">
        <f ca="1">EQ2*IF($B2=Salary!$B2,Salary!$J2,"")</f>
        <v>0</v>
      </c>
      <c r="ES2" s="218">
        <f>IF($B2&lt;Main!$B$10,0,(VLOOKUP(EP2,'Survival Probability'!$A$3:$F$98,6)/(1+Main!$B$5)^(OptimumBenefits!EP2-OptimumBenefits!$A2))*(VLOOKUP(EP2,'Survival Probability'!$A$3:$F$98,3)/VLOOKUP($A2,'Survival Probability'!$A$3:$F$98,3)))</f>
        <v>0</v>
      </c>
      <c r="ET2" s="228">
        <f t="shared" ref="ET2:ET57" ca="1" si="55">IF($A2&gt;EP2,0,ES2*ER2)</f>
        <v>0</v>
      </c>
      <c r="EU2" s="382">
        <f t="shared" ref="EU2" si="56">EP2+1</f>
        <v>74</v>
      </c>
      <c r="EV2" s="395">
        <f>IF($B2&lt;Main!$B$10,0,HLOOKUP(EU2,ReplacementRates!$V$3:$AZ$56,ReplacementRates!$A3-3,1)*IF(Main!$B$29=0,Main!$B$32*$B2,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W2" s="219">
        <f ca="1">EV2*IF($B2=Salary!$B2,Salary!$J2,"")</f>
        <v>0</v>
      </c>
      <c r="EX2" s="218">
        <f>IF($B2&lt;Main!$B$10,0,(VLOOKUP(EU2,'Survival Probability'!$A$3:$F$98,6)/(1+Main!$B$5)^(OptimumBenefits!EU2-OptimumBenefits!$A2))*(VLOOKUP(EU2,'Survival Probability'!$A$3:$F$98,3)/VLOOKUP($A2,'Survival Probability'!$A$3:$F$98,3)))</f>
        <v>0</v>
      </c>
      <c r="EY2" s="228">
        <f t="shared" ref="EY2:EY57" ca="1" si="57">IF($A2&gt;EU2,0,EX2*EW2)</f>
        <v>0</v>
      </c>
      <c r="EZ2" s="382">
        <f t="shared" ref="EZ2" si="58">EU2+1</f>
        <v>75</v>
      </c>
      <c r="FA2" s="395">
        <f>IF($B2&lt;Main!$B$10,0,HLOOKUP(EZ2,ReplacementRates!$V$3:$AZ$56,ReplacementRates!$A3-3,1)*IF(Main!$B$29=0,Main!$B$32*$B2,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B2" s="219">
        <f ca="1">FA2*IF($B2=Salary!$B2,Salary!$J2,"")</f>
        <v>0</v>
      </c>
      <c r="FC2" s="218">
        <f>IF($B2&lt;Main!$B$10,0,(VLOOKUP(EZ2,'Survival Probability'!$A$3:$F$98,6)/(1+Main!$B$5)^(OptimumBenefits!EZ2-OptimumBenefits!$A2))*(VLOOKUP(EZ2,'Survival Probability'!$A$3:$F$98,3)/VLOOKUP($A2,'Survival Probability'!$A$3:$F$98,3)))</f>
        <v>0</v>
      </c>
      <c r="FD2" s="228">
        <f t="shared" ref="FD2:FD57" ca="1" si="59">IF($A2&gt;EZ2,0,FC2*FB2)</f>
        <v>0</v>
      </c>
      <c r="FE2" s="382">
        <f t="shared" ref="FE2" si="60">EZ2+1</f>
        <v>76</v>
      </c>
      <c r="FF2" s="395">
        <f>IF($B2&lt;Main!$B$10,0,HLOOKUP(FE2,ReplacementRates!$V$3:$AZ$56,ReplacementRates!$A3-3,1)*IF(Main!$B$29=0,Main!$B$32*$B2,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G2" s="219">
        <f ca="1">FF2*IF($B2=Salary!$B2,Salary!$J2,"")</f>
        <v>0</v>
      </c>
      <c r="FH2" s="218">
        <f>IF($B2&lt;Main!$B$10,0,(VLOOKUP(FE2,'Survival Probability'!$A$3:$F$98,6)/(1+Main!$B$5)^(OptimumBenefits!FE2-OptimumBenefits!$A2))*(VLOOKUP(FE2,'Survival Probability'!$A$3:$F$98,3)/VLOOKUP($A2,'Survival Probability'!$A$3:$F$98,3)))</f>
        <v>0</v>
      </c>
      <c r="FI2" s="228">
        <f t="shared" ref="FI2:FI57" ca="1" si="61">IF($A2&gt;FE2,0,FH2*FG2)</f>
        <v>0</v>
      </c>
      <c r="FJ2" s="382">
        <f t="shared" ref="FJ2" si="62">FE2+1</f>
        <v>77</v>
      </c>
      <c r="FK2" s="395">
        <f>IF($B2&lt;Main!$B$10,0,HLOOKUP(FJ2,ReplacementRates!$V$3:$AZ$56,ReplacementRates!$A3-3,1)*IF(Main!$B$29=0,Main!$B$32*$B2,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L2" s="219">
        <f ca="1">FK2*IF($B2=Salary!$B2,Salary!$J2,"")</f>
        <v>0</v>
      </c>
      <c r="FM2" s="218">
        <f>IF($B2&lt;Main!$B$10,0,(VLOOKUP(FJ2,'Survival Probability'!$A$3:$F$98,6)/(1+Main!$B$5)^(OptimumBenefits!FJ2-OptimumBenefits!$A2))*(VLOOKUP(FJ2,'Survival Probability'!$A$3:$F$98,3)/VLOOKUP($A2,'Survival Probability'!$A$3:$F$98,3)))</f>
        <v>0</v>
      </c>
      <c r="FN2" s="228">
        <f t="shared" ref="FN2:FN57" ca="1" si="63">IF($A2&gt;FJ2,0,FM2*FL2)</f>
        <v>0</v>
      </c>
      <c r="FO2" s="382">
        <f t="shared" ref="FO2" si="64">FJ2+1</f>
        <v>78</v>
      </c>
      <c r="FP2" s="395">
        <f>IF($B2&lt;Main!$B$10,0,HLOOKUP(FO2,ReplacementRates!$V$3:$AZ$56,ReplacementRates!$A3-3,1)*IF(Main!$B$29=0,Main!$B$32*$B2,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Q2" s="219">
        <f ca="1">FP2*IF($B2=Salary!$B2,Salary!$J2,"")</f>
        <v>0</v>
      </c>
      <c r="FR2" s="218">
        <f>IF($B2&lt;Main!$B$10,0,(VLOOKUP(FO2,'Survival Probability'!$A$3:$F$98,6)/(1+Main!$B$5)^(OptimumBenefits!FO2-OptimumBenefits!$A2))*(VLOOKUP(FO2,'Survival Probability'!$A$3:$F$98,3)/VLOOKUP($A2,'Survival Probability'!$A$3:$F$98,3)))</f>
        <v>0</v>
      </c>
      <c r="FS2" s="228">
        <f t="shared" ref="FS2:FS57" ca="1" si="65">IF($A2&gt;FO2,0,FR2*FQ2)</f>
        <v>0</v>
      </c>
      <c r="FT2" s="382">
        <f t="shared" ref="FT2" si="66">FO2+1</f>
        <v>79</v>
      </c>
      <c r="FU2" s="395">
        <f>IF($B2&lt;Main!$B$10,0,HLOOKUP(FT2,ReplacementRates!$V$3:$AZ$56,ReplacementRates!$A3-3,1)*IF(Main!$B$29=0,Main!$B$32*$B2,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V2" s="219">
        <f ca="1">FU2*IF($B2=Salary!$B2,Salary!$J2,"")</f>
        <v>0</v>
      </c>
      <c r="FW2" s="218">
        <f>IF($B2&lt;Main!$B$10,0,(VLOOKUP(FT2,'Survival Probability'!$A$3:$F$98,6)/(1+Main!$B$5)^(OptimumBenefits!FT2-OptimumBenefits!$A2))*(VLOOKUP(FT2,'Survival Probability'!$A$3:$F$98,3)/VLOOKUP($A2,'Survival Probability'!$A$3:$F$98,3)))</f>
        <v>0</v>
      </c>
      <c r="FX2" s="228">
        <f t="shared" ref="FX2:FX57" ca="1" si="67">IF($A2&gt;FT2,0,FW2*FV2)</f>
        <v>0</v>
      </c>
      <c r="FY2" s="382">
        <f t="shared" ref="FY2" si="68">FT2+1</f>
        <v>80</v>
      </c>
      <c r="FZ2" s="395">
        <f>IF($B2&lt;Main!$B$10,0,HLOOKUP(FY2,ReplacementRates!$V$3:$AZ$56,ReplacementRates!$A3-3,1)*IF(Main!$B$29=0,Main!$B$32*$B2,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A2" s="219">
        <f ca="1">FZ2*IF($B2=Salary!$B2,Salary!$J2,"")</f>
        <v>0</v>
      </c>
      <c r="GB2" s="218">
        <f>IF($B2&lt;Main!$B$10,0,(VLOOKUP(FY2,'Survival Probability'!$A$3:$F$98,6)/(1+Main!$B$5)^(OptimumBenefits!FY2-OptimumBenefits!$A2))*(VLOOKUP(FY2,'Survival Probability'!$A$3:$F$98,3)/VLOOKUP($A2,'Survival Probability'!$A$3:$F$98,3)))</f>
        <v>0</v>
      </c>
      <c r="GC2" s="228">
        <f t="shared" ref="GC2:GC57" ca="1" si="69">IF($A2&gt;FY2,0,GB2*GA2)</f>
        <v>0</v>
      </c>
      <c r="GD2" s="382">
        <f t="shared" ref="GD2" si="70">FY2+1</f>
        <v>81</v>
      </c>
      <c r="GE2" s="395">
        <f>IF($B2&lt;Main!$B$10,0,HLOOKUP(GD2,ReplacementRates!$V$3:$AZ$56,ReplacementRates!$A3-3,1)*IF(Main!$B$29=0,Main!$B$32*$B2,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F2" s="219">
        <f ca="1">GE2*IF($B2=Salary!$B2,Salary!$J2,"")</f>
        <v>0</v>
      </c>
      <c r="GG2" s="218">
        <f>IF($B2&lt;Main!$B$10,0,(VLOOKUP(GD2,'Survival Probability'!$A$3:$F$98,6)/(1+Main!$B$5)^(OptimumBenefits!GD2-OptimumBenefits!$A2))*(VLOOKUP(GD2,'Survival Probability'!$A$3:$F$98,3)/VLOOKUP($A2,'Survival Probability'!$A$3:$F$98,3)))</f>
        <v>0</v>
      </c>
      <c r="GH2" s="228">
        <f t="shared" ref="GH2:GH57" ca="1" si="71">IF($A2&gt;GD2,0,GG2*GF2)</f>
        <v>0</v>
      </c>
      <c r="GI2" s="382">
        <f t="shared" ref="GI2" si="72">GD2+1</f>
        <v>82</v>
      </c>
      <c r="GJ2" s="395">
        <f>IF($B2&lt;Main!$B$10,0,HLOOKUP(GI2,ReplacementRates!$V$3:$AZ$56,ReplacementRates!$A3-3,1)*IF(Main!$B$29=0,Main!$B$32*$B2,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K2" s="219">
        <f ca="1">GJ2*IF($B2=Salary!$B2,Salary!$J2,"")</f>
        <v>0</v>
      </c>
      <c r="GL2" s="218">
        <f>IF($B2&lt;Main!$B$10,0,(VLOOKUP(GI2,'Survival Probability'!$A$3:$F$98,6)/(1+Main!$B$5)^(OptimumBenefits!GI2-OptimumBenefits!$A2))*(VLOOKUP(GI2,'Survival Probability'!$A$3:$F$98,3)/VLOOKUP($A2,'Survival Probability'!$A$3:$F$98,3)))</f>
        <v>0</v>
      </c>
      <c r="GM2" s="228">
        <f t="shared" ref="GM2:GM57" ca="1" si="73">IF($A2&gt;GI2,0,GL2*GK2)</f>
        <v>0</v>
      </c>
      <c r="GN2" s="384"/>
      <c r="GO2" s="384"/>
      <c r="GP2" s="385"/>
      <c r="GQ2" s="386"/>
      <c r="GR2" s="387"/>
      <c r="GS2" s="384"/>
      <c r="GT2" s="384"/>
      <c r="GU2" s="385"/>
      <c r="GV2" s="386"/>
      <c r="GW2" s="387"/>
      <c r="GX2" s="384"/>
      <c r="GY2" s="384"/>
      <c r="GZ2" s="385"/>
      <c r="HA2" s="386"/>
      <c r="HB2" s="387"/>
      <c r="HC2" s="384"/>
      <c r="HD2" s="384"/>
      <c r="HE2" s="385"/>
      <c r="HF2" s="386"/>
      <c r="HG2" s="387"/>
      <c r="HH2" s="384"/>
      <c r="HI2" s="384"/>
      <c r="HJ2" s="385"/>
      <c r="HK2" s="386"/>
      <c r="HL2" s="387"/>
      <c r="HM2" s="384"/>
      <c r="HN2" s="384"/>
      <c r="HO2" s="385"/>
      <c r="HP2" s="386"/>
      <c r="HQ2" s="387"/>
      <c r="HR2" s="384"/>
      <c r="HS2" s="384"/>
      <c r="HT2" s="385"/>
      <c r="HU2" s="386"/>
      <c r="HV2" s="387"/>
      <c r="HW2" s="384"/>
      <c r="HX2" s="384"/>
      <c r="HY2" s="385"/>
      <c r="HZ2" s="386"/>
      <c r="IA2" s="387"/>
      <c r="IB2" s="384"/>
      <c r="IC2" s="384"/>
      <c r="ID2" s="385"/>
      <c r="IE2" s="386"/>
      <c r="IF2" s="387"/>
      <c r="IG2" s="384"/>
      <c r="IH2" s="384"/>
      <c r="II2" s="385"/>
      <c r="IJ2" s="386"/>
      <c r="IK2" s="387"/>
      <c r="IL2" s="384"/>
      <c r="IM2" s="384"/>
      <c r="IN2" s="385"/>
      <c r="IO2" s="386"/>
      <c r="IP2" s="387"/>
      <c r="IQ2" s="384"/>
      <c r="IR2" s="384"/>
      <c r="IS2" s="385"/>
      <c r="IT2" s="386"/>
      <c r="IU2" s="387"/>
      <c r="IV2" s="384"/>
      <c r="IW2" s="384"/>
      <c r="IX2" s="385"/>
      <c r="IY2" s="386"/>
      <c r="IZ2" s="387"/>
      <c r="JA2" s="384"/>
      <c r="JB2" s="384"/>
      <c r="JC2" s="385"/>
      <c r="JD2" s="386"/>
      <c r="JE2" s="387"/>
      <c r="JF2" s="384"/>
      <c r="JG2" s="384"/>
      <c r="JH2" s="385"/>
      <c r="JI2" s="386"/>
      <c r="JJ2" s="387"/>
      <c r="JK2" s="384"/>
      <c r="JL2" s="384"/>
      <c r="JM2" s="385"/>
      <c r="JN2" s="386"/>
      <c r="JO2" s="387"/>
      <c r="JP2" s="384"/>
      <c r="JQ2" s="384"/>
      <c r="JR2" s="385"/>
      <c r="JS2" s="386"/>
      <c r="JT2" s="387"/>
      <c r="JU2" s="384"/>
      <c r="JV2" s="384"/>
      <c r="JW2" s="385"/>
      <c r="JX2" s="386"/>
      <c r="JY2" s="387"/>
      <c r="JZ2" s="384"/>
      <c r="KA2" s="384"/>
      <c r="KB2" s="385"/>
      <c r="KC2" s="386"/>
      <c r="KD2" s="387"/>
      <c r="KE2" s="384"/>
      <c r="KF2" s="384"/>
      <c r="KG2" s="385"/>
      <c r="KH2" s="386"/>
      <c r="KI2" s="387"/>
    </row>
    <row r="3" spans="1:295">
      <c r="A3" s="172">
        <f>A2+1</f>
        <v>28</v>
      </c>
      <c r="B3" s="172">
        <v>1</v>
      </c>
      <c r="C3" s="383">
        <f t="shared" ca="1" si="0"/>
        <v>0</v>
      </c>
      <c r="D3" s="217">
        <f t="shared" ca="1" si="1"/>
        <v>0</v>
      </c>
      <c r="E3" s="217">
        <v>0</v>
      </c>
      <c r="F3" s="169">
        <f>F2</f>
        <v>45</v>
      </c>
      <c r="G3" s="395">
        <f>IF($B3&lt;Main!$B$10,0,HLOOKUP(F3,ReplacementRates!$V$3:$AZ$56,ReplacementRates!$A4-3,1)*IF(Main!$B$29=0,Main!$B$32*$B3,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H3" s="219">
        <f ca="1">G3*IF($B3=Salary!$B3,Salary!$J3,"")</f>
        <v>0</v>
      </c>
      <c r="I3" s="218">
        <f>IF($B3&lt;Main!$B$10,0,(VLOOKUP(F3,'Survival Probability'!$A$3:$F$98,6)/(1+Main!$B$5)^(OptimumBenefits!F3-OptimumBenefits!$A3))*(VLOOKUP(F3,'Survival Probability'!$A$3:$F$98,3)/VLOOKUP($A3,'Survival Probability'!$A$3:$F$98,3)))</f>
        <v>0</v>
      </c>
      <c r="J3" s="228">
        <f t="shared" ref="J3:J4" ca="1" si="74">IF($A3&gt;F3,0,I3*H3)</f>
        <v>0</v>
      </c>
      <c r="K3" s="169">
        <f>K2</f>
        <v>46</v>
      </c>
      <c r="L3" s="395">
        <f>IF($B3&lt;Main!$B$10,0,HLOOKUP(K3,ReplacementRates!$V$3:$AZ$56,ReplacementRates!$A4-3,1)*IF(Main!$B$29=0,Main!$B$32*$B3,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M3" s="219">
        <f ca="1">L3*IF($B3=Salary!$B3,Salary!$J3,"")</f>
        <v>0</v>
      </c>
      <c r="N3" s="218">
        <f>IF($B3&lt;Main!$B$10,0,(VLOOKUP(K3,'Survival Probability'!$A$3:$F$98,6)/(1+Main!$B$5)^(OptimumBenefits!K3-OptimumBenefits!$A3))*(VLOOKUP(K3,'Survival Probability'!$A$3:$F$98,3)/VLOOKUP($A3,'Survival Probability'!$A$3:$F$98,3)))</f>
        <v>0</v>
      </c>
      <c r="O3" s="228">
        <f t="shared" ref="O3:O6" ca="1" si="75">IF($A3&gt;K3,0,N3*M3)</f>
        <v>0</v>
      </c>
      <c r="P3" s="169">
        <f t="shared" ref="P3:AE18" si="76">P2</f>
        <v>47</v>
      </c>
      <c r="Q3" s="395">
        <f>IF($B3&lt;Main!$B$10,0,HLOOKUP(P3,ReplacementRates!$V$3:$AZ$56,ReplacementRates!$A4-3,1)*IF(Main!$B$29=0,Main!$B$32*$B3,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R3" s="219">
        <f ca="1">Q3*IF($B3=Salary!$B3,Salary!$J3,"")</f>
        <v>0</v>
      </c>
      <c r="S3" s="218">
        <f>IF($B3&lt;Main!$B$10,0,(VLOOKUP(P3,'Survival Probability'!$A$3:$F$98,6)/(1+Main!$B$5)^(OptimumBenefits!P3-OptimumBenefits!$A3))*(VLOOKUP(P3,'Survival Probability'!$A$3:$F$98,3)/VLOOKUP($A3,'Survival Probability'!$A$3:$F$98,3)))</f>
        <v>0</v>
      </c>
      <c r="T3" s="228">
        <f t="shared" ca="1" si="3"/>
        <v>0</v>
      </c>
      <c r="U3" s="169">
        <f t="shared" ref="U3" si="77">U2</f>
        <v>48</v>
      </c>
      <c r="V3" s="395">
        <f>IF($B3&lt;Main!$B$10,0,HLOOKUP(U3,ReplacementRates!$V$3:$AZ$56,ReplacementRates!$A4-3,1)*IF(Main!$B$29=0,Main!$B$32*$B3,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W3" s="219">
        <f ca="1">V3*IF($B3=Salary!$B3,Salary!$J3,"")</f>
        <v>0</v>
      </c>
      <c r="X3" s="218">
        <f>IF($B3&lt;Main!$B$10,0,(VLOOKUP(U3,'Survival Probability'!$A$3:$F$98,6)/(1+Main!$B$5)^(OptimumBenefits!U3-OptimumBenefits!$A3))*(VLOOKUP(U3,'Survival Probability'!$A$3:$F$98,3)/VLOOKUP($A3,'Survival Probability'!$A$3:$F$98,3)))</f>
        <v>0</v>
      </c>
      <c r="Y3" s="228">
        <f t="shared" ca="1" si="5"/>
        <v>0</v>
      </c>
      <c r="Z3" s="169">
        <f t="shared" ref="Z3" si="78">Z2</f>
        <v>49</v>
      </c>
      <c r="AA3" s="395">
        <f>IF($B3&lt;Main!$B$10,0,HLOOKUP(Z3,ReplacementRates!$V$3:$AZ$56,ReplacementRates!$A4-3,1)*IF(Main!$B$29=0,Main!$B$32*$B3,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B3" s="219">
        <f ca="1">AA3*IF($B3=Salary!$B3,Salary!$J3,"")</f>
        <v>0</v>
      </c>
      <c r="AC3" s="218">
        <f>IF($B3&lt;Main!$B$10,0,(VLOOKUP(Z3,'Survival Probability'!$A$3:$F$98,6)/(1+Main!$B$5)^(OptimumBenefits!Z3-OptimumBenefits!$A3))*(VLOOKUP(Z3,'Survival Probability'!$A$3:$F$98,3)/VLOOKUP($A3,'Survival Probability'!$A$3:$F$98,3)))</f>
        <v>0</v>
      </c>
      <c r="AD3" s="228">
        <f t="shared" ca="1" si="7"/>
        <v>0</v>
      </c>
      <c r="AE3" s="169">
        <f t="shared" ref="AE3" si="79">AE2</f>
        <v>50</v>
      </c>
      <c r="AF3" s="395">
        <f>IF($B3&lt;Main!$B$10,0,HLOOKUP(AE3,ReplacementRates!$V$3:$AZ$56,ReplacementRates!$A4-3,1)*IF(Main!$B$29=0,Main!$B$32*$B3,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G3" s="219">
        <f ca="1">AF3*IF($B3=Salary!$B3,Salary!$J3,"")</f>
        <v>0</v>
      </c>
      <c r="AH3" s="218">
        <f>IF($B3&lt;Main!$B$10,0,(VLOOKUP(AE3,'Survival Probability'!$A$3:$F$98,6)/(1+Main!$B$5)^(OptimumBenefits!AE3-OptimumBenefits!$A3))*(VLOOKUP(AE3,'Survival Probability'!$A$3:$F$98,3)/VLOOKUP($A3,'Survival Probability'!$A$3:$F$98,3)))</f>
        <v>0</v>
      </c>
      <c r="AI3" s="228">
        <f t="shared" ca="1" si="9"/>
        <v>0</v>
      </c>
      <c r="AJ3" s="169">
        <f t="shared" ref="AJ3:AY18" si="80">AJ2</f>
        <v>51</v>
      </c>
      <c r="AK3" s="395">
        <f>IF($B3&lt;Main!$B$10,0,HLOOKUP(AJ3,ReplacementRates!$V$3:$AZ$56,ReplacementRates!$A4-3,1)*IF(Main!$B$29=0,Main!$B$32*$B3,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L3" s="219">
        <f ca="1">AK3*IF($B3=Salary!$B3,Salary!$J3,"")</f>
        <v>0</v>
      </c>
      <c r="AM3" s="218">
        <f>IF($B3&lt;Main!$B$10,0,(VLOOKUP(AJ3,'Survival Probability'!$A$3:$F$98,6)/(1+Main!$B$5)^(OptimumBenefits!AJ3-OptimumBenefits!$A3))*(VLOOKUP(AJ3,'Survival Probability'!$A$3:$F$98,3)/VLOOKUP($A3,'Survival Probability'!$A$3:$F$98,3)))</f>
        <v>0</v>
      </c>
      <c r="AN3" s="228">
        <f t="shared" ca="1" si="11"/>
        <v>0</v>
      </c>
      <c r="AO3" s="169">
        <f t="shared" ref="AO3" si="81">AO2</f>
        <v>52</v>
      </c>
      <c r="AP3" s="395">
        <f>IF($B3&lt;Main!$B$10,0,HLOOKUP(AO3,ReplacementRates!$V$3:$AZ$56,ReplacementRates!$A4-3,1)*IF(Main!$B$29=0,Main!$B$32*$B3,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Q3" s="219">
        <f ca="1">AP3*IF($B3=Salary!$B3,Salary!$J3,"")</f>
        <v>0</v>
      </c>
      <c r="AR3" s="218">
        <f>IF($B3&lt;Main!$B$10,0,(VLOOKUP(AO3,'Survival Probability'!$A$3:$F$98,6)/(1+Main!$B$5)^(OptimumBenefits!AO3-OptimumBenefits!$A3))*(VLOOKUP(AO3,'Survival Probability'!$A$3:$F$98,3)/VLOOKUP($A3,'Survival Probability'!$A$3:$F$98,3)))</f>
        <v>0</v>
      </c>
      <c r="AS3" s="228">
        <f t="shared" ca="1" si="13"/>
        <v>0</v>
      </c>
      <c r="AT3" s="169">
        <f t="shared" ref="AT3" si="82">AT2</f>
        <v>53</v>
      </c>
      <c r="AU3" s="395">
        <f>IF($B3&lt;Main!$B$10,0,HLOOKUP(AT3,ReplacementRates!$V$3:$AZ$56,ReplacementRates!$A4-3,1)*IF(Main!$B$29=0,Main!$B$32*$B3,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V3" s="219">
        <f ca="1">AU3*IF($B3=Salary!$B3,Salary!$J3,"")</f>
        <v>0</v>
      </c>
      <c r="AW3" s="218">
        <f>IF($B3&lt;Main!$B$10,0,(VLOOKUP(AT3,'Survival Probability'!$A$3:$F$98,6)/(1+Main!$B$5)^(OptimumBenefits!AT3-OptimumBenefits!$A3))*(VLOOKUP(AT3,'Survival Probability'!$A$3:$F$98,3)/VLOOKUP($A3,'Survival Probability'!$A$3:$F$98,3)))</f>
        <v>0</v>
      </c>
      <c r="AX3" s="228">
        <f t="shared" ca="1" si="15"/>
        <v>0</v>
      </c>
      <c r="AY3" s="169">
        <f t="shared" ref="AY3" si="83">AY2</f>
        <v>54</v>
      </c>
      <c r="AZ3" s="395">
        <f>IF($B3&lt;Main!$B$10,0,HLOOKUP(AY3,ReplacementRates!$V$3:$AZ$56,ReplacementRates!$A4-3,1)*IF(Main!$B$29=0,Main!$B$32*$B3,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A3" s="219">
        <f ca="1">AZ3*IF($B3=Salary!$B3,Salary!$J3,"")</f>
        <v>0</v>
      </c>
      <c r="BB3" s="218">
        <f>IF($B3&lt;Main!$B$10,0,(VLOOKUP(AY3,'Survival Probability'!$A$3:$F$98,6)/(1+Main!$B$5)^(OptimumBenefits!AY3-OptimumBenefits!$A3))*(VLOOKUP(AY3,'Survival Probability'!$A$3:$F$98,3)/VLOOKUP($A3,'Survival Probability'!$A$3:$F$98,3)))</f>
        <v>0</v>
      </c>
      <c r="BC3" s="228">
        <f t="shared" ca="1" si="17"/>
        <v>0</v>
      </c>
      <c r="BD3" s="169">
        <f t="shared" ref="BD3:BS18" si="84">BD2</f>
        <v>55</v>
      </c>
      <c r="BE3" s="395">
        <f>IF($B3&lt;Main!$B$10,0,HLOOKUP(BD3,ReplacementRates!$V$3:$AZ$56,ReplacementRates!$A4-3,1)*IF(Main!$B$29=0,Main!$B$32*$B3,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F3" s="219">
        <f ca="1">BE3*IF($B3=Salary!$B3,Salary!$J3,"")</f>
        <v>0</v>
      </c>
      <c r="BG3" s="218">
        <f>IF($B3&lt;Main!$B$10,0,(VLOOKUP(BD3,'Survival Probability'!$A$3:$F$98,6)/(1+Main!$B$5)^(OptimumBenefits!BD3-OptimumBenefits!$A3))*(VLOOKUP(BD3,'Survival Probability'!$A$3:$F$98,3)/VLOOKUP($A3,'Survival Probability'!$A$3:$F$98,3)))</f>
        <v>0</v>
      </c>
      <c r="BH3" s="228">
        <f t="shared" ca="1" si="19"/>
        <v>0</v>
      </c>
      <c r="BI3" s="169">
        <f t="shared" ref="BI3" si="85">BI2</f>
        <v>56</v>
      </c>
      <c r="BJ3" s="395">
        <f>IF($B3&lt;Main!$B$10,0,HLOOKUP(BI3,ReplacementRates!$V$3:$AZ$56,ReplacementRates!$A4-3,1)*IF(Main!$B$29=0,Main!$B$32*$B3,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K3" s="219">
        <f ca="1">BJ3*IF($B3=Salary!$B3,Salary!$J3,"")</f>
        <v>0</v>
      </c>
      <c r="BL3" s="218">
        <f>IF($B3&lt;Main!$B$10,0,(VLOOKUP(BI3,'Survival Probability'!$A$3:$F$98,6)/(1+Main!$B$5)^(OptimumBenefits!BI3-OptimumBenefits!$A3))*(VLOOKUP(BI3,'Survival Probability'!$A$3:$F$98,3)/VLOOKUP($A3,'Survival Probability'!$A$3:$F$98,3)))</f>
        <v>0</v>
      </c>
      <c r="BM3" s="228">
        <f t="shared" ca="1" si="21"/>
        <v>0</v>
      </c>
      <c r="BN3" s="169">
        <f t="shared" ref="BN3" si="86">BN2</f>
        <v>57</v>
      </c>
      <c r="BO3" s="395">
        <f>IF($B3&lt;Main!$B$10,0,HLOOKUP(BN3,ReplacementRates!$V$3:$AZ$56,ReplacementRates!$A4-3,1)*IF(Main!$B$29=0,Main!$B$32*$B3,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P3" s="219">
        <f ca="1">BO3*IF($B3=Salary!$B3,Salary!$J3,"")</f>
        <v>0</v>
      </c>
      <c r="BQ3" s="218">
        <f>IF($B3&lt;Main!$B$10,0,(VLOOKUP(BN3,'Survival Probability'!$A$3:$F$98,6)/(1+Main!$B$5)^(OptimumBenefits!BN3-OptimumBenefits!$A3))*(VLOOKUP(BN3,'Survival Probability'!$A$3:$F$98,3)/VLOOKUP($A3,'Survival Probability'!$A$3:$F$98,3)))</f>
        <v>0</v>
      </c>
      <c r="BR3" s="228">
        <f t="shared" ca="1" si="23"/>
        <v>0</v>
      </c>
      <c r="BS3" s="169">
        <f t="shared" ref="BS3" si="87">BS2</f>
        <v>58</v>
      </c>
      <c r="BT3" s="395">
        <f>IF($B3&lt;Main!$B$10,0,HLOOKUP(BS3,ReplacementRates!$V$3:$AZ$56,ReplacementRates!$A4-3,1)*IF(Main!$B$29=0,Main!$B$32*$B3,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U3" s="219">
        <f ca="1">BT3*IF($B3=Salary!$B3,Salary!$J3,"")</f>
        <v>0</v>
      </c>
      <c r="BV3" s="218">
        <f>IF($B3&lt;Main!$B$10,0,(VLOOKUP(BS3,'Survival Probability'!$A$3:$F$98,6)/(1+Main!$B$5)^(OptimumBenefits!BS3-OptimumBenefits!$A3))*(VLOOKUP(BS3,'Survival Probability'!$A$3:$F$98,3)/VLOOKUP($A3,'Survival Probability'!$A$3:$F$98,3)))</f>
        <v>0</v>
      </c>
      <c r="BW3" s="228">
        <f t="shared" ca="1" si="25"/>
        <v>0</v>
      </c>
      <c r="BX3" s="169">
        <f t="shared" ref="BX3:CM18" si="88">BX2</f>
        <v>59</v>
      </c>
      <c r="BY3" s="395">
        <f>IF($B3&lt;Main!$B$10,0,HLOOKUP(BX3,ReplacementRates!$V$3:$AZ$56,ReplacementRates!$A4-3,1)*IF(Main!$B$29=0,Main!$B$32*$B3,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Z3" s="219">
        <f ca="1">BY3*IF($B3=Salary!$B3,Salary!$J3,"")</f>
        <v>0</v>
      </c>
      <c r="CA3" s="218">
        <f>IF($B3&lt;Main!$B$10,0,(VLOOKUP(BX3,'Survival Probability'!$A$3:$F$98,6)/(1+Main!$B$5)^(OptimumBenefits!BX3-OptimumBenefits!$A3))*(VLOOKUP(BX3,'Survival Probability'!$A$3:$F$98,3)/VLOOKUP($A3,'Survival Probability'!$A$3:$F$98,3)))</f>
        <v>0</v>
      </c>
      <c r="CB3" s="228">
        <f t="shared" ca="1" si="27"/>
        <v>0</v>
      </c>
      <c r="CC3" s="169">
        <f t="shared" ref="CC3" si="89">CC2</f>
        <v>60</v>
      </c>
      <c r="CD3" s="395">
        <f>IF($B3&lt;Main!$B$10,0,HLOOKUP(CC3,ReplacementRates!$V$3:$AZ$56,ReplacementRates!$A4-3,1)*IF(Main!$B$29=0,Main!$B$32*$B3,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E3" s="219">
        <f ca="1">CD3*IF($B3=Salary!$B3,Salary!$J3,"")</f>
        <v>0</v>
      </c>
      <c r="CF3" s="218">
        <f>IF($B3&lt;Main!$B$10,0,(VLOOKUP(CC3,'Survival Probability'!$A$3:$F$98,6)/(1+Main!$B$5)^(OptimumBenefits!CC3-OptimumBenefits!$A3))*(VLOOKUP(CC3,'Survival Probability'!$A$3:$F$98,3)/VLOOKUP($A3,'Survival Probability'!$A$3:$F$98,3)))</f>
        <v>0</v>
      </c>
      <c r="CG3" s="228">
        <f t="shared" ca="1" si="29"/>
        <v>0</v>
      </c>
      <c r="CH3" s="169">
        <f t="shared" ref="CH3" si="90">CH2</f>
        <v>61</v>
      </c>
      <c r="CI3" s="395">
        <f>IF($B3&lt;Main!$B$10,0,HLOOKUP(CH3,ReplacementRates!$V$3:$AZ$56,ReplacementRates!$A4-3,1)*IF(Main!$B$29=0,Main!$B$32*$B3,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J3" s="219">
        <f ca="1">CI3*IF($B3=Salary!$B3,Salary!$J3,"")</f>
        <v>0</v>
      </c>
      <c r="CK3" s="218">
        <f>IF($B3&lt;Main!$B$10,0,(VLOOKUP(CH3,'Survival Probability'!$A$3:$F$98,6)/(1+Main!$B$5)^(OptimumBenefits!CH3-OptimumBenefits!$A3))*(VLOOKUP(CH3,'Survival Probability'!$A$3:$F$98,3)/VLOOKUP($A3,'Survival Probability'!$A$3:$F$98,3)))</f>
        <v>0</v>
      </c>
      <c r="CL3" s="228">
        <f t="shared" ca="1" si="31"/>
        <v>0</v>
      </c>
      <c r="CM3" s="169">
        <f t="shared" ref="CM3" si="91">CM2</f>
        <v>62</v>
      </c>
      <c r="CN3" s="395">
        <f>IF($B3&lt;Main!$B$10,0,HLOOKUP(CM3,ReplacementRates!$V$3:$AZ$56,ReplacementRates!$A4-3,1)*IF(Main!$B$29=0,Main!$B$32*$B3,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O3" s="219">
        <f ca="1">CN3*IF($B3=Salary!$B3,Salary!$J3,"")</f>
        <v>0</v>
      </c>
      <c r="CP3" s="218">
        <f>IF($B3&lt;Main!$B$10,0,(VLOOKUP(CM3,'Survival Probability'!$A$3:$F$98,6)/(1+Main!$B$5)^(OptimumBenefits!CM3-OptimumBenefits!$A3))*(VLOOKUP(CM3,'Survival Probability'!$A$3:$F$98,3)/VLOOKUP($A3,'Survival Probability'!$A$3:$F$98,3)))</f>
        <v>0</v>
      </c>
      <c r="CQ3" s="228">
        <f t="shared" ca="1" si="33"/>
        <v>0</v>
      </c>
      <c r="CR3" s="169">
        <f t="shared" ref="CR3:DG18" si="92">CR2</f>
        <v>63</v>
      </c>
      <c r="CS3" s="395">
        <f>IF($B3&lt;Main!$B$10,0,HLOOKUP(CR3,ReplacementRates!$V$3:$AZ$56,ReplacementRates!$A4-3,1)*IF(Main!$B$29=0,Main!$B$32*$B3,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T3" s="219">
        <f ca="1">CS3*IF($B3=Salary!$B3,Salary!$J3,"")</f>
        <v>0</v>
      </c>
      <c r="CU3" s="218">
        <f>IF($B3&lt;Main!$B$10,0,(VLOOKUP(CR3,'Survival Probability'!$A$3:$F$98,6)/(1+Main!$B$5)^(OptimumBenefits!CR3-OptimumBenefits!$A3))*(VLOOKUP(CR3,'Survival Probability'!$A$3:$F$98,3)/VLOOKUP($A3,'Survival Probability'!$A$3:$F$98,3)))</f>
        <v>0</v>
      </c>
      <c r="CV3" s="228">
        <f t="shared" ca="1" si="35"/>
        <v>0</v>
      </c>
      <c r="CW3" s="169">
        <f t="shared" ref="CW3" si="93">CW2</f>
        <v>64</v>
      </c>
      <c r="CX3" s="395">
        <f>IF($B3&lt;Main!$B$10,0,HLOOKUP(CW3,ReplacementRates!$V$3:$AZ$56,ReplacementRates!$A4-3,1)*IF(Main!$B$29=0,Main!$B$32*$B3,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Y3" s="219">
        <f ca="1">CX3*IF($B3=Salary!$B3,Salary!$J3,"")</f>
        <v>0</v>
      </c>
      <c r="CZ3" s="218">
        <f>IF($B3&lt;Main!$B$10,0,(VLOOKUP(CW3,'Survival Probability'!$A$3:$F$98,6)/(1+Main!$B$5)^(OptimumBenefits!CW3-OptimumBenefits!$A3))*(VLOOKUP(CW3,'Survival Probability'!$A$3:$F$98,3)/VLOOKUP($A3,'Survival Probability'!$A$3:$F$98,3)))</f>
        <v>0</v>
      </c>
      <c r="DA3" s="228">
        <f t="shared" ca="1" si="37"/>
        <v>0</v>
      </c>
      <c r="DB3" s="169">
        <f t="shared" ref="DB3" si="94">DB2</f>
        <v>65</v>
      </c>
      <c r="DC3" s="395">
        <f>IF($B3&lt;Main!$B$10,0,HLOOKUP(DB3,ReplacementRates!$V$3:$AZ$56,ReplacementRates!$A4-3,1)*IF(Main!$B$29=0,Main!$B$32*$B3,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D3" s="219">
        <f ca="1">DC3*IF($B3=Salary!$B3,Salary!$J3,"")</f>
        <v>0</v>
      </c>
      <c r="DE3" s="218">
        <f>IF($B3&lt;Main!$B$10,0,(VLOOKUP(DB3,'Survival Probability'!$A$3:$F$98,6)/(1+Main!$B$5)^(OptimumBenefits!DB3-OptimumBenefits!$A3))*(VLOOKUP(DB3,'Survival Probability'!$A$3:$F$98,3)/VLOOKUP($A3,'Survival Probability'!$A$3:$F$98,3)))</f>
        <v>0</v>
      </c>
      <c r="DF3" s="228">
        <f t="shared" ca="1" si="39"/>
        <v>0</v>
      </c>
      <c r="DG3" s="169">
        <f t="shared" ref="DG3" si="95">DG2</f>
        <v>66</v>
      </c>
      <c r="DH3" s="395">
        <f>IF($B3&lt;Main!$B$10,0,HLOOKUP(DG3,ReplacementRates!$V$3:$AZ$56,ReplacementRates!$A4-3,1)*IF(Main!$B$29=0,Main!$B$32*$B3,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I3" s="219">
        <f ca="1">DH3*IF($B3=Salary!$B3,Salary!$J3,"")</f>
        <v>0</v>
      </c>
      <c r="DJ3" s="218">
        <f>IF($B3&lt;Main!$B$10,0,(VLOOKUP(DG3,'Survival Probability'!$A$3:$F$98,6)/(1+Main!$B$5)^(OptimumBenefits!DG3-OptimumBenefits!$A3))*(VLOOKUP(DG3,'Survival Probability'!$A$3:$F$98,3)/VLOOKUP($A3,'Survival Probability'!$A$3:$F$98,3)))</f>
        <v>0</v>
      </c>
      <c r="DK3" s="228">
        <f t="shared" ca="1" si="41"/>
        <v>0</v>
      </c>
      <c r="DL3" s="169">
        <f t="shared" ref="DL3:EA18" si="96">DL2</f>
        <v>67</v>
      </c>
      <c r="DM3" s="395">
        <f>IF($B3&lt;Main!$B$10,0,HLOOKUP(DL3,ReplacementRates!$V$3:$AZ$56,ReplacementRates!$A4-3,1)*IF(Main!$B$29=0,Main!$B$32*$B3,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N3" s="219">
        <f ca="1">DM3*IF($B3=Salary!$B3,Salary!$J3,"")</f>
        <v>0</v>
      </c>
      <c r="DO3" s="218">
        <f>IF($B3&lt;Main!$B$10,0,(VLOOKUP(DL3,'Survival Probability'!$A$3:$F$98,6)/(1+Main!$B$5)^(OptimumBenefits!DL3-OptimumBenefits!$A3))*(VLOOKUP(DL3,'Survival Probability'!$A$3:$F$98,3)/VLOOKUP($A3,'Survival Probability'!$A$3:$F$98,3)))</f>
        <v>0</v>
      </c>
      <c r="DP3" s="228">
        <f t="shared" ca="1" si="43"/>
        <v>0</v>
      </c>
      <c r="DQ3" s="169">
        <f t="shared" ref="DQ3" si="97">DQ2</f>
        <v>68</v>
      </c>
      <c r="DR3" s="395">
        <f>IF($B3&lt;Main!$B$10,0,HLOOKUP(DQ3,ReplacementRates!$V$3:$AZ$56,ReplacementRates!$A4-3,1)*IF(Main!$B$29=0,Main!$B$32*$B3,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S3" s="219">
        <f ca="1">DR3*IF($B3=Salary!$B3,Salary!$J3,"")</f>
        <v>0</v>
      </c>
      <c r="DT3" s="218">
        <f>IF($B3&lt;Main!$B$10,0,(VLOOKUP(DQ3,'Survival Probability'!$A$3:$F$98,6)/(1+Main!$B$5)^(OptimumBenefits!DQ3-OptimumBenefits!$A3))*(VLOOKUP(DQ3,'Survival Probability'!$A$3:$F$98,3)/VLOOKUP($A3,'Survival Probability'!$A$3:$F$98,3)))</f>
        <v>0</v>
      </c>
      <c r="DU3" s="228">
        <f t="shared" ca="1" si="45"/>
        <v>0</v>
      </c>
      <c r="DV3" s="169">
        <f t="shared" ref="DV3" si="98">DV2</f>
        <v>69</v>
      </c>
      <c r="DW3" s="395">
        <f>IF($B3&lt;Main!$B$10,0,HLOOKUP(DV3,ReplacementRates!$V$3:$AZ$56,ReplacementRates!$A4-3,1)*IF(Main!$B$29=0,Main!$B$32*$B3,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X3" s="219">
        <f ca="1">DW3*IF($B3=Salary!$B3,Salary!$J3,"")</f>
        <v>0</v>
      </c>
      <c r="DY3" s="218">
        <f>IF($B3&lt;Main!$B$10,0,(VLOOKUP(DV3,'Survival Probability'!$A$3:$F$98,6)/(1+Main!$B$5)^(OptimumBenefits!DV3-OptimumBenefits!$A3))*(VLOOKUP(DV3,'Survival Probability'!$A$3:$F$98,3)/VLOOKUP($A3,'Survival Probability'!$A$3:$F$98,3)))</f>
        <v>0</v>
      </c>
      <c r="DZ3" s="228">
        <f t="shared" ca="1" si="47"/>
        <v>0</v>
      </c>
      <c r="EA3" s="169">
        <f t="shared" ref="EA3" si="99">EA2</f>
        <v>70</v>
      </c>
      <c r="EB3" s="395">
        <f>IF($B3&lt;Main!$B$10,0,HLOOKUP(EA3,ReplacementRates!$V$3:$AZ$56,ReplacementRates!$A4-3,1)*IF(Main!$B$29=0,Main!$B$32*$B3,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C3" s="219">
        <f ca="1">EB3*IF($B3=Salary!$B3,Salary!$J3,"")</f>
        <v>0</v>
      </c>
      <c r="ED3" s="218">
        <f>IF($B3&lt;Main!$B$10,0,(VLOOKUP(EA3,'Survival Probability'!$A$3:$F$98,6)/(1+Main!$B$5)^(OptimumBenefits!EA3-OptimumBenefits!$A3))*(VLOOKUP(EA3,'Survival Probability'!$A$3:$F$98,3)/VLOOKUP($A3,'Survival Probability'!$A$3:$F$98,3)))</f>
        <v>0</v>
      </c>
      <c r="EE3" s="228">
        <f t="shared" ca="1" si="49"/>
        <v>0</v>
      </c>
      <c r="EF3" s="169">
        <f t="shared" ref="EF3:EU18" si="100">EF2</f>
        <v>71</v>
      </c>
      <c r="EG3" s="395">
        <f>IF($B3&lt;Main!$B$10,0,HLOOKUP(EF3,ReplacementRates!$V$3:$AZ$56,ReplacementRates!$A4-3,1)*IF(Main!$B$29=0,Main!$B$32*$B3,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H3" s="219">
        <f ca="1">EG3*IF($B3=Salary!$B3,Salary!$J3,"")</f>
        <v>0</v>
      </c>
      <c r="EI3" s="218">
        <f>IF($B3&lt;Main!$B$10,0,(VLOOKUP(EF3,'Survival Probability'!$A$3:$F$98,6)/(1+Main!$B$5)^(OptimumBenefits!EF3-OptimumBenefits!$A3))*(VLOOKUP(EF3,'Survival Probability'!$A$3:$F$98,3)/VLOOKUP($A3,'Survival Probability'!$A$3:$F$98,3)))</f>
        <v>0</v>
      </c>
      <c r="EJ3" s="228">
        <f t="shared" ca="1" si="51"/>
        <v>0</v>
      </c>
      <c r="EK3" s="169">
        <f t="shared" ref="EK3" si="101">EK2</f>
        <v>72</v>
      </c>
      <c r="EL3" s="395">
        <f>IF($B3&lt;Main!$B$10,0,HLOOKUP(EK3,ReplacementRates!$V$3:$AZ$56,ReplacementRates!$A4-3,1)*IF(Main!$B$29=0,Main!$B$32*$B3,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M3" s="219">
        <f ca="1">EL3*IF($B3=Salary!$B3,Salary!$J3,"")</f>
        <v>0</v>
      </c>
      <c r="EN3" s="218">
        <f>IF($B3&lt;Main!$B$10,0,(VLOOKUP(EK3,'Survival Probability'!$A$3:$F$98,6)/(1+Main!$B$5)^(OptimumBenefits!EK3-OptimumBenefits!$A3))*(VLOOKUP(EK3,'Survival Probability'!$A$3:$F$98,3)/VLOOKUP($A3,'Survival Probability'!$A$3:$F$98,3)))</f>
        <v>0</v>
      </c>
      <c r="EO3" s="228">
        <f t="shared" ca="1" si="53"/>
        <v>0</v>
      </c>
      <c r="EP3" s="169">
        <f t="shared" ref="EP3" si="102">EP2</f>
        <v>73</v>
      </c>
      <c r="EQ3" s="395">
        <f>IF($B3&lt;Main!$B$10,0,HLOOKUP(EP3,ReplacementRates!$V$3:$AZ$56,ReplacementRates!$A4-3,1)*IF(Main!$B$29=0,Main!$B$32*$B3,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R3" s="219">
        <f ca="1">EQ3*IF($B3=Salary!$B3,Salary!$J3,"")</f>
        <v>0</v>
      </c>
      <c r="ES3" s="218">
        <f>IF($B3&lt;Main!$B$10,0,(VLOOKUP(EP3,'Survival Probability'!$A$3:$F$98,6)/(1+Main!$B$5)^(OptimumBenefits!EP3-OptimumBenefits!$A3))*(VLOOKUP(EP3,'Survival Probability'!$A$3:$F$98,3)/VLOOKUP($A3,'Survival Probability'!$A$3:$F$98,3)))</f>
        <v>0</v>
      </c>
      <c r="ET3" s="228">
        <f t="shared" ca="1" si="55"/>
        <v>0</v>
      </c>
      <c r="EU3" s="169">
        <f t="shared" ref="EU3" si="103">EU2</f>
        <v>74</v>
      </c>
      <c r="EV3" s="395">
        <f>IF($B3&lt;Main!$B$10,0,HLOOKUP(EU3,ReplacementRates!$V$3:$AZ$56,ReplacementRates!$A4-3,1)*IF(Main!$B$29=0,Main!$B$32*$B3,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W3" s="219">
        <f ca="1">EV3*IF($B3=Salary!$B3,Salary!$J3,"")</f>
        <v>0</v>
      </c>
      <c r="EX3" s="218">
        <f>IF($B3&lt;Main!$B$10,0,(VLOOKUP(EU3,'Survival Probability'!$A$3:$F$98,6)/(1+Main!$B$5)^(OptimumBenefits!EU3-OptimumBenefits!$A3))*(VLOOKUP(EU3,'Survival Probability'!$A$3:$F$98,3)/VLOOKUP($A3,'Survival Probability'!$A$3:$F$98,3)))</f>
        <v>0</v>
      </c>
      <c r="EY3" s="228">
        <f t="shared" ca="1" si="57"/>
        <v>0</v>
      </c>
      <c r="EZ3" s="169">
        <f t="shared" ref="EZ3:FO18" si="104">EZ2</f>
        <v>75</v>
      </c>
      <c r="FA3" s="395">
        <f>IF($B3&lt;Main!$B$10,0,HLOOKUP(EZ3,ReplacementRates!$V$3:$AZ$56,ReplacementRates!$A4-3,1)*IF(Main!$B$29=0,Main!$B$32*$B3,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B3" s="219">
        <f ca="1">FA3*IF($B3=Salary!$B3,Salary!$J3,"")</f>
        <v>0</v>
      </c>
      <c r="FC3" s="218">
        <f>IF($B3&lt;Main!$B$10,0,(VLOOKUP(EZ3,'Survival Probability'!$A$3:$F$98,6)/(1+Main!$B$5)^(OptimumBenefits!EZ3-OptimumBenefits!$A3))*(VLOOKUP(EZ3,'Survival Probability'!$A$3:$F$98,3)/VLOOKUP($A3,'Survival Probability'!$A$3:$F$98,3)))</f>
        <v>0</v>
      </c>
      <c r="FD3" s="228">
        <f t="shared" ca="1" si="59"/>
        <v>0</v>
      </c>
      <c r="FE3" s="169">
        <f t="shared" ref="FE3" si="105">FE2</f>
        <v>76</v>
      </c>
      <c r="FF3" s="395">
        <f>IF($B3&lt;Main!$B$10,0,HLOOKUP(FE3,ReplacementRates!$V$3:$AZ$56,ReplacementRates!$A4-3,1)*IF(Main!$B$29=0,Main!$B$32*$B3,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G3" s="219">
        <f ca="1">FF3*IF($B3=Salary!$B3,Salary!$J3,"")</f>
        <v>0</v>
      </c>
      <c r="FH3" s="218">
        <f>IF($B3&lt;Main!$B$10,0,(VLOOKUP(FE3,'Survival Probability'!$A$3:$F$98,6)/(1+Main!$B$5)^(OptimumBenefits!FE3-OptimumBenefits!$A3))*(VLOOKUP(FE3,'Survival Probability'!$A$3:$F$98,3)/VLOOKUP($A3,'Survival Probability'!$A$3:$F$98,3)))</f>
        <v>0</v>
      </c>
      <c r="FI3" s="228">
        <f t="shared" ca="1" si="61"/>
        <v>0</v>
      </c>
      <c r="FJ3" s="169">
        <f t="shared" ref="FJ3" si="106">FJ2</f>
        <v>77</v>
      </c>
      <c r="FK3" s="395">
        <f>IF($B3&lt;Main!$B$10,0,HLOOKUP(FJ3,ReplacementRates!$V$3:$AZ$56,ReplacementRates!$A4-3,1)*IF(Main!$B$29=0,Main!$B$32*$B3,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L3" s="219">
        <f ca="1">FK3*IF($B3=Salary!$B3,Salary!$J3,"")</f>
        <v>0</v>
      </c>
      <c r="FM3" s="218">
        <f>IF($B3&lt;Main!$B$10,0,(VLOOKUP(FJ3,'Survival Probability'!$A$3:$F$98,6)/(1+Main!$B$5)^(OptimumBenefits!FJ3-OptimumBenefits!$A3))*(VLOOKUP(FJ3,'Survival Probability'!$A$3:$F$98,3)/VLOOKUP($A3,'Survival Probability'!$A$3:$F$98,3)))</f>
        <v>0</v>
      </c>
      <c r="FN3" s="228">
        <f t="shared" ca="1" si="63"/>
        <v>0</v>
      </c>
      <c r="FO3" s="169">
        <f t="shared" ref="FO3" si="107">FO2</f>
        <v>78</v>
      </c>
      <c r="FP3" s="395">
        <f>IF($B3&lt;Main!$B$10,0,HLOOKUP(FO3,ReplacementRates!$V$3:$AZ$56,ReplacementRates!$A4-3,1)*IF(Main!$B$29=0,Main!$B$32*$B3,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Q3" s="219">
        <f ca="1">FP3*IF($B3=Salary!$B3,Salary!$J3,"")</f>
        <v>0</v>
      </c>
      <c r="FR3" s="218">
        <f>IF($B3&lt;Main!$B$10,0,(VLOOKUP(FO3,'Survival Probability'!$A$3:$F$98,6)/(1+Main!$B$5)^(OptimumBenefits!FO3-OptimumBenefits!$A3))*(VLOOKUP(FO3,'Survival Probability'!$A$3:$F$98,3)/VLOOKUP($A3,'Survival Probability'!$A$3:$F$98,3)))</f>
        <v>0</v>
      </c>
      <c r="FS3" s="228">
        <f t="shared" ca="1" si="65"/>
        <v>0</v>
      </c>
      <c r="FT3" s="169">
        <f t="shared" ref="FT3:GI18" si="108">FT2</f>
        <v>79</v>
      </c>
      <c r="FU3" s="395">
        <f>IF($B3&lt;Main!$B$10,0,HLOOKUP(FT3,ReplacementRates!$V$3:$AZ$56,ReplacementRates!$A4-3,1)*IF(Main!$B$29=0,Main!$B$32*$B3,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V3" s="219">
        <f ca="1">FU3*IF($B3=Salary!$B3,Salary!$J3,"")</f>
        <v>0</v>
      </c>
      <c r="FW3" s="218">
        <f>IF($B3&lt;Main!$B$10,0,(VLOOKUP(FT3,'Survival Probability'!$A$3:$F$98,6)/(1+Main!$B$5)^(OptimumBenefits!FT3-OptimumBenefits!$A3))*(VLOOKUP(FT3,'Survival Probability'!$A$3:$F$98,3)/VLOOKUP($A3,'Survival Probability'!$A$3:$F$98,3)))</f>
        <v>0</v>
      </c>
      <c r="FX3" s="228">
        <f t="shared" ca="1" si="67"/>
        <v>0</v>
      </c>
      <c r="FY3" s="169">
        <f t="shared" ref="FY3" si="109">FY2</f>
        <v>80</v>
      </c>
      <c r="FZ3" s="395">
        <f>IF($B3&lt;Main!$B$10,0,HLOOKUP(FY3,ReplacementRates!$V$3:$AZ$56,ReplacementRates!$A4-3,1)*IF(Main!$B$29=0,Main!$B$32*$B3,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A3" s="219">
        <f ca="1">FZ3*IF($B3=Salary!$B3,Salary!$J3,"")</f>
        <v>0</v>
      </c>
      <c r="GB3" s="218">
        <f>IF($B3&lt;Main!$B$10,0,(VLOOKUP(FY3,'Survival Probability'!$A$3:$F$98,6)/(1+Main!$B$5)^(OptimumBenefits!FY3-OptimumBenefits!$A3))*(VLOOKUP(FY3,'Survival Probability'!$A$3:$F$98,3)/VLOOKUP($A3,'Survival Probability'!$A$3:$F$98,3)))</f>
        <v>0</v>
      </c>
      <c r="GC3" s="228">
        <f t="shared" ca="1" si="69"/>
        <v>0</v>
      </c>
      <c r="GD3" s="169">
        <f t="shared" ref="GD3" si="110">GD2</f>
        <v>81</v>
      </c>
      <c r="GE3" s="395">
        <f>IF($B3&lt;Main!$B$10,0,HLOOKUP(GD3,ReplacementRates!$V$3:$AZ$56,ReplacementRates!$A4-3,1)*IF(Main!$B$29=0,Main!$B$32*$B3,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F3" s="219">
        <f ca="1">GE3*IF($B3=Salary!$B3,Salary!$J3,"")</f>
        <v>0</v>
      </c>
      <c r="GG3" s="218">
        <f>IF($B3&lt;Main!$B$10,0,(VLOOKUP(GD3,'Survival Probability'!$A$3:$F$98,6)/(1+Main!$B$5)^(OptimumBenefits!GD3-OptimumBenefits!$A3))*(VLOOKUP(GD3,'Survival Probability'!$A$3:$F$98,3)/VLOOKUP($A3,'Survival Probability'!$A$3:$F$98,3)))</f>
        <v>0</v>
      </c>
      <c r="GH3" s="228">
        <f t="shared" ca="1" si="71"/>
        <v>0</v>
      </c>
      <c r="GI3" s="169">
        <f t="shared" ref="GI3" si="111">GI2</f>
        <v>82</v>
      </c>
      <c r="GJ3" s="395">
        <f>IF($B3&lt;Main!$B$10,0,HLOOKUP(GI3,ReplacementRates!$V$3:$AZ$56,ReplacementRates!$A4-3,1)*IF(Main!$B$29=0,Main!$B$32*$B3,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K3" s="219">
        <f ca="1">GJ3*IF($B3=Salary!$B3,Salary!$J3,"")</f>
        <v>0</v>
      </c>
      <c r="GL3" s="218">
        <f>IF($B3&lt;Main!$B$10,0,(VLOOKUP(GI3,'Survival Probability'!$A$3:$F$98,6)/(1+Main!$B$5)^(OptimumBenefits!GI3-OptimumBenefits!$A3))*(VLOOKUP(GI3,'Survival Probability'!$A$3:$F$98,3)/VLOOKUP($A3,'Survival Probability'!$A$3:$F$98,3)))</f>
        <v>0</v>
      </c>
      <c r="GM3" s="228">
        <f t="shared" ca="1" si="73"/>
        <v>0</v>
      </c>
      <c r="GN3" s="384"/>
      <c r="GO3" s="384"/>
      <c r="GP3" s="385"/>
      <c r="GQ3" s="386"/>
      <c r="GR3" s="387"/>
      <c r="GS3" s="384"/>
      <c r="GT3" s="384"/>
      <c r="GU3" s="385"/>
      <c r="GV3" s="386"/>
      <c r="GW3" s="387"/>
      <c r="GX3" s="384"/>
      <c r="GY3" s="384"/>
      <c r="GZ3" s="385"/>
      <c r="HA3" s="386"/>
      <c r="HB3" s="387"/>
      <c r="HC3" s="384"/>
      <c r="HD3" s="384"/>
      <c r="HE3" s="385"/>
      <c r="HF3" s="386"/>
      <c r="HG3" s="387"/>
      <c r="HH3" s="384"/>
      <c r="HI3" s="384"/>
      <c r="HJ3" s="385"/>
      <c r="HK3" s="386"/>
      <c r="HL3" s="387"/>
      <c r="HM3" s="384"/>
      <c r="HN3" s="384"/>
      <c r="HO3" s="385"/>
      <c r="HP3" s="386"/>
      <c r="HQ3" s="387"/>
      <c r="HR3" s="384"/>
      <c r="HS3" s="384"/>
      <c r="HT3" s="385"/>
      <c r="HU3" s="386"/>
      <c r="HV3" s="387"/>
      <c r="HW3" s="384"/>
      <c r="HX3" s="384"/>
      <c r="HY3" s="385"/>
      <c r="HZ3" s="386"/>
      <c r="IA3" s="387"/>
      <c r="IB3" s="384"/>
      <c r="IC3" s="384"/>
      <c r="ID3" s="385"/>
      <c r="IE3" s="386"/>
      <c r="IF3" s="387"/>
      <c r="IG3" s="384"/>
      <c r="IH3" s="384"/>
      <c r="II3" s="385"/>
      <c r="IJ3" s="386"/>
      <c r="IK3" s="387"/>
      <c r="IL3" s="384"/>
      <c r="IM3" s="384"/>
      <c r="IN3" s="385"/>
      <c r="IO3" s="386"/>
      <c r="IP3" s="387"/>
      <c r="IQ3" s="384"/>
      <c r="IR3" s="384"/>
      <c r="IS3" s="385"/>
      <c r="IT3" s="386"/>
      <c r="IU3" s="387"/>
      <c r="IV3" s="384"/>
      <c r="IW3" s="384"/>
      <c r="IX3" s="385"/>
      <c r="IY3" s="386"/>
      <c r="IZ3" s="387"/>
      <c r="JA3" s="384"/>
      <c r="JB3" s="384"/>
      <c r="JC3" s="385"/>
      <c r="JD3" s="386"/>
      <c r="JE3" s="387"/>
      <c r="JF3" s="384"/>
      <c r="JG3" s="384"/>
      <c r="JH3" s="385"/>
      <c r="JI3" s="386"/>
      <c r="JJ3" s="387"/>
      <c r="JK3" s="384"/>
      <c r="JL3" s="384"/>
      <c r="JM3" s="385"/>
      <c r="JN3" s="386"/>
      <c r="JO3" s="387"/>
      <c r="JP3" s="384"/>
      <c r="JQ3" s="384"/>
      <c r="JR3" s="385"/>
      <c r="JS3" s="386"/>
      <c r="JT3" s="387"/>
      <c r="JU3" s="384"/>
      <c r="JV3" s="384"/>
      <c r="JW3" s="385"/>
      <c r="JX3" s="386"/>
      <c r="JY3" s="387"/>
      <c r="JZ3" s="384"/>
      <c r="KA3" s="384"/>
      <c r="KB3" s="385"/>
      <c r="KC3" s="386"/>
      <c r="KD3" s="387"/>
      <c r="KE3" s="384"/>
      <c r="KF3" s="384"/>
      <c r="KG3" s="385"/>
      <c r="KH3" s="386"/>
      <c r="KI3" s="387"/>
    </row>
    <row r="4" spans="1:295">
      <c r="A4" s="172">
        <f t="shared" ref="A4:B55" si="112">A3+1</f>
        <v>29</v>
      </c>
      <c r="B4" s="172">
        <v>2</v>
      </c>
      <c r="C4" s="383">
        <f t="shared" ca="1" si="0"/>
        <v>0</v>
      </c>
      <c r="D4" s="217">
        <f t="shared" ca="1" si="1"/>
        <v>0</v>
      </c>
      <c r="E4" s="217">
        <v>0</v>
      </c>
      <c r="F4" s="169">
        <f t="shared" ref="F4:F57" si="113">F3</f>
        <v>45</v>
      </c>
      <c r="G4" s="395">
        <f>IF($B4&lt;Main!$B$10,0,HLOOKUP(F4,ReplacementRates!$V$3:$AZ$56,ReplacementRates!$A5-3,1)*IF(Main!$B$29=0,Main!$B$32*$B4,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H4" s="219">
        <f ca="1">G4*IF($B4=Salary!$B4,Salary!$J4,"")</f>
        <v>0</v>
      </c>
      <c r="I4" s="218">
        <f>IF($B4&lt;Main!$B$10,0,(VLOOKUP(F4,'Survival Probability'!$A$3:$F$98,6)/(1+Main!$B$5)^(OptimumBenefits!F4-OptimumBenefits!$A4))*(VLOOKUP(F4,'Survival Probability'!$A$3:$F$98,3)/VLOOKUP($A4,'Survival Probability'!$A$3:$F$98,3)))</f>
        <v>0</v>
      </c>
      <c r="J4" s="228">
        <f t="shared" ca="1" si="74"/>
        <v>0</v>
      </c>
      <c r="K4" s="169">
        <f t="shared" ref="K4:K57" si="114">K3</f>
        <v>46</v>
      </c>
      <c r="L4" s="395">
        <f>IF($B4&lt;Main!$B$10,0,HLOOKUP(K4,ReplacementRates!$V$3:$AZ$56,ReplacementRates!$A5-3,1)*IF(Main!$B$29=0,Main!$B$32*$B4,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M4" s="219">
        <f ca="1">L4*IF($B4=Salary!$B4,Salary!$J4,"")</f>
        <v>0</v>
      </c>
      <c r="N4" s="218">
        <f>IF($B4&lt;Main!$B$10,0,(VLOOKUP(K4,'Survival Probability'!$A$3:$F$98,6)/(1+Main!$B$5)^(OptimumBenefits!K4-OptimumBenefits!$A4))*(VLOOKUP(K4,'Survival Probability'!$A$3:$F$98,3)/VLOOKUP($A4,'Survival Probability'!$A$3:$F$98,3)))</f>
        <v>0</v>
      </c>
      <c r="O4" s="228">
        <f t="shared" ca="1" si="75"/>
        <v>0</v>
      </c>
      <c r="P4" s="169">
        <f t="shared" si="76"/>
        <v>47</v>
      </c>
      <c r="Q4" s="395">
        <f>IF($B4&lt;Main!$B$10,0,HLOOKUP(P4,ReplacementRates!$V$3:$AZ$56,ReplacementRates!$A5-3,1)*IF(Main!$B$29=0,Main!$B$32*$B4,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R4" s="219">
        <f ca="1">Q4*IF($B4=Salary!$B4,Salary!$J4,"")</f>
        <v>0</v>
      </c>
      <c r="S4" s="218">
        <f>IF($B4&lt;Main!$B$10,0,(VLOOKUP(P4,'Survival Probability'!$A$3:$F$98,6)/(1+Main!$B$5)^(OptimumBenefits!P4-OptimumBenefits!$A4))*(VLOOKUP(P4,'Survival Probability'!$A$3:$F$98,3)/VLOOKUP($A4,'Survival Probability'!$A$3:$F$98,3)))</f>
        <v>0</v>
      </c>
      <c r="T4" s="228">
        <f t="shared" ca="1" si="3"/>
        <v>0</v>
      </c>
      <c r="U4" s="169">
        <f t="shared" si="76"/>
        <v>48</v>
      </c>
      <c r="V4" s="395">
        <f>IF($B4&lt;Main!$B$10,0,HLOOKUP(U4,ReplacementRates!$V$3:$AZ$56,ReplacementRates!$A5-3,1)*IF(Main!$B$29=0,Main!$B$32*$B4,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W4" s="219">
        <f ca="1">V4*IF($B4=Salary!$B4,Salary!$J4,"")</f>
        <v>0</v>
      </c>
      <c r="X4" s="218">
        <f>IF($B4&lt;Main!$B$10,0,(VLOOKUP(U4,'Survival Probability'!$A$3:$F$98,6)/(1+Main!$B$5)^(OptimumBenefits!U4-OptimumBenefits!$A4))*(VLOOKUP(U4,'Survival Probability'!$A$3:$F$98,3)/VLOOKUP($A4,'Survival Probability'!$A$3:$F$98,3)))</f>
        <v>0</v>
      </c>
      <c r="Y4" s="228">
        <f t="shared" ca="1" si="5"/>
        <v>0</v>
      </c>
      <c r="Z4" s="169">
        <f t="shared" si="76"/>
        <v>49</v>
      </c>
      <c r="AA4" s="395">
        <f>IF($B4&lt;Main!$B$10,0,HLOOKUP(Z4,ReplacementRates!$V$3:$AZ$56,ReplacementRates!$A5-3,1)*IF(Main!$B$29=0,Main!$B$32*$B4,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B4" s="219">
        <f ca="1">AA4*IF($B4=Salary!$B4,Salary!$J4,"")</f>
        <v>0</v>
      </c>
      <c r="AC4" s="218">
        <f>IF($B4&lt;Main!$B$10,0,(VLOOKUP(Z4,'Survival Probability'!$A$3:$F$98,6)/(1+Main!$B$5)^(OptimumBenefits!Z4-OptimumBenefits!$A4))*(VLOOKUP(Z4,'Survival Probability'!$A$3:$F$98,3)/VLOOKUP($A4,'Survival Probability'!$A$3:$F$98,3)))</f>
        <v>0</v>
      </c>
      <c r="AD4" s="228">
        <f t="shared" ca="1" si="7"/>
        <v>0</v>
      </c>
      <c r="AE4" s="169">
        <f t="shared" si="76"/>
        <v>50</v>
      </c>
      <c r="AF4" s="395">
        <f>IF($B4&lt;Main!$B$10,0,HLOOKUP(AE4,ReplacementRates!$V$3:$AZ$56,ReplacementRates!$A5-3,1)*IF(Main!$B$29=0,Main!$B$32*$B4,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G4" s="219">
        <f ca="1">AF4*IF($B4=Salary!$B4,Salary!$J4,"")</f>
        <v>0</v>
      </c>
      <c r="AH4" s="218">
        <f>IF($B4&lt;Main!$B$10,0,(VLOOKUP(AE4,'Survival Probability'!$A$3:$F$98,6)/(1+Main!$B$5)^(OptimumBenefits!AE4-OptimumBenefits!$A4))*(VLOOKUP(AE4,'Survival Probability'!$A$3:$F$98,3)/VLOOKUP($A4,'Survival Probability'!$A$3:$F$98,3)))</f>
        <v>0</v>
      </c>
      <c r="AI4" s="228">
        <f t="shared" ca="1" si="9"/>
        <v>0</v>
      </c>
      <c r="AJ4" s="169">
        <f t="shared" si="80"/>
        <v>51</v>
      </c>
      <c r="AK4" s="395">
        <f>IF($B4&lt;Main!$B$10,0,HLOOKUP(AJ4,ReplacementRates!$V$3:$AZ$56,ReplacementRates!$A5-3,1)*IF(Main!$B$29=0,Main!$B$32*$B4,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L4" s="219">
        <f ca="1">AK4*IF($B4=Salary!$B4,Salary!$J4,"")</f>
        <v>0</v>
      </c>
      <c r="AM4" s="218">
        <f>IF($B4&lt;Main!$B$10,0,(VLOOKUP(AJ4,'Survival Probability'!$A$3:$F$98,6)/(1+Main!$B$5)^(OptimumBenefits!AJ4-OptimumBenefits!$A4))*(VLOOKUP(AJ4,'Survival Probability'!$A$3:$F$98,3)/VLOOKUP($A4,'Survival Probability'!$A$3:$F$98,3)))</f>
        <v>0</v>
      </c>
      <c r="AN4" s="228">
        <f t="shared" ca="1" si="11"/>
        <v>0</v>
      </c>
      <c r="AO4" s="169">
        <f t="shared" si="80"/>
        <v>52</v>
      </c>
      <c r="AP4" s="395">
        <f>IF($B4&lt;Main!$B$10,0,HLOOKUP(AO4,ReplacementRates!$V$3:$AZ$56,ReplacementRates!$A5-3,1)*IF(Main!$B$29=0,Main!$B$32*$B4,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Q4" s="219">
        <f ca="1">AP4*IF($B4=Salary!$B4,Salary!$J4,"")</f>
        <v>0</v>
      </c>
      <c r="AR4" s="218">
        <f>IF($B4&lt;Main!$B$10,0,(VLOOKUP(AO4,'Survival Probability'!$A$3:$F$98,6)/(1+Main!$B$5)^(OptimumBenefits!AO4-OptimumBenefits!$A4))*(VLOOKUP(AO4,'Survival Probability'!$A$3:$F$98,3)/VLOOKUP($A4,'Survival Probability'!$A$3:$F$98,3)))</f>
        <v>0</v>
      </c>
      <c r="AS4" s="228">
        <f t="shared" ca="1" si="13"/>
        <v>0</v>
      </c>
      <c r="AT4" s="169">
        <f t="shared" si="80"/>
        <v>53</v>
      </c>
      <c r="AU4" s="395">
        <f>IF($B4&lt;Main!$B$10,0,HLOOKUP(AT4,ReplacementRates!$V$3:$AZ$56,ReplacementRates!$A5-3,1)*IF(Main!$B$29=0,Main!$B$32*$B4,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V4" s="219">
        <f ca="1">AU4*IF($B4=Salary!$B4,Salary!$J4,"")</f>
        <v>0</v>
      </c>
      <c r="AW4" s="218">
        <f>IF($B4&lt;Main!$B$10,0,(VLOOKUP(AT4,'Survival Probability'!$A$3:$F$98,6)/(1+Main!$B$5)^(OptimumBenefits!AT4-OptimumBenefits!$A4))*(VLOOKUP(AT4,'Survival Probability'!$A$3:$F$98,3)/VLOOKUP($A4,'Survival Probability'!$A$3:$F$98,3)))</f>
        <v>0</v>
      </c>
      <c r="AX4" s="228">
        <f t="shared" ca="1" si="15"/>
        <v>0</v>
      </c>
      <c r="AY4" s="169">
        <f t="shared" si="80"/>
        <v>54</v>
      </c>
      <c r="AZ4" s="395">
        <f>IF($B4&lt;Main!$B$10,0,HLOOKUP(AY4,ReplacementRates!$V$3:$AZ$56,ReplacementRates!$A5-3,1)*IF(Main!$B$29=0,Main!$B$32*$B4,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A4" s="219">
        <f ca="1">AZ4*IF($B4=Salary!$B4,Salary!$J4,"")</f>
        <v>0</v>
      </c>
      <c r="BB4" s="218">
        <f>IF($B4&lt;Main!$B$10,0,(VLOOKUP(AY4,'Survival Probability'!$A$3:$F$98,6)/(1+Main!$B$5)^(OptimumBenefits!AY4-OptimumBenefits!$A4))*(VLOOKUP(AY4,'Survival Probability'!$A$3:$F$98,3)/VLOOKUP($A4,'Survival Probability'!$A$3:$F$98,3)))</f>
        <v>0</v>
      </c>
      <c r="BC4" s="228">
        <f t="shared" ca="1" si="17"/>
        <v>0</v>
      </c>
      <c r="BD4" s="169">
        <f t="shared" si="84"/>
        <v>55</v>
      </c>
      <c r="BE4" s="395">
        <f>IF($B4&lt;Main!$B$10,0,HLOOKUP(BD4,ReplacementRates!$V$3:$AZ$56,ReplacementRates!$A5-3,1)*IF(Main!$B$29=0,Main!$B$32*$B4,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F4" s="219">
        <f ca="1">BE4*IF($B4=Salary!$B4,Salary!$J4,"")</f>
        <v>0</v>
      </c>
      <c r="BG4" s="218">
        <f>IF($B4&lt;Main!$B$10,0,(VLOOKUP(BD4,'Survival Probability'!$A$3:$F$98,6)/(1+Main!$B$5)^(OptimumBenefits!BD4-OptimumBenefits!$A4))*(VLOOKUP(BD4,'Survival Probability'!$A$3:$F$98,3)/VLOOKUP($A4,'Survival Probability'!$A$3:$F$98,3)))</f>
        <v>0</v>
      </c>
      <c r="BH4" s="228">
        <f t="shared" ca="1" si="19"/>
        <v>0</v>
      </c>
      <c r="BI4" s="169">
        <f t="shared" si="84"/>
        <v>56</v>
      </c>
      <c r="BJ4" s="395">
        <f>IF($B4&lt;Main!$B$10,0,HLOOKUP(BI4,ReplacementRates!$V$3:$AZ$56,ReplacementRates!$A5-3,1)*IF(Main!$B$29=0,Main!$B$32*$B4,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K4" s="219">
        <f ca="1">BJ4*IF($B4=Salary!$B4,Salary!$J4,"")</f>
        <v>0</v>
      </c>
      <c r="BL4" s="218">
        <f>IF($B4&lt;Main!$B$10,0,(VLOOKUP(BI4,'Survival Probability'!$A$3:$F$98,6)/(1+Main!$B$5)^(OptimumBenefits!BI4-OptimumBenefits!$A4))*(VLOOKUP(BI4,'Survival Probability'!$A$3:$F$98,3)/VLOOKUP($A4,'Survival Probability'!$A$3:$F$98,3)))</f>
        <v>0</v>
      </c>
      <c r="BM4" s="228">
        <f t="shared" ca="1" si="21"/>
        <v>0</v>
      </c>
      <c r="BN4" s="169">
        <f t="shared" si="84"/>
        <v>57</v>
      </c>
      <c r="BO4" s="395">
        <f>IF($B4&lt;Main!$B$10,0,HLOOKUP(BN4,ReplacementRates!$V$3:$AZ$56,ReplacementRates!$A5-3,1)*IF(Main!$B$29=0,Main!$B$32*$B4,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P4" s="219">
        <f ca="1">BO4*IF($B4=Salary!$B4,Salary!$J4,"")</f>
        <v>0</v>
      </c>
      <c r="BQ4" s="218">
        <f>IF($B4&lt;Main!$B$10,0,(VLOOKUP(BN4,'Survival Probability'!$A$3:$F$98,6)/(1+Main!$B$5)^(OptimumBenefits!BN4-OptimumBenefits!$A4))*(VLOOKUP(BN4,'Survival Probability'!$A$3:$F$98,3)/VLOOKUP($A4,'Survival Probability'!$A$3:$F$98,3)))</f>
        <v>0</v>
      </c>
      <c r="BR4" s="228">
        <f t="shared" ca="1" si="23"/>
        <v>0</v>
      </c>
      <c r="BS4" s="169">
        <f t="shared" si="84"/>
        <v>58</v>
      </c>
      <c r="BT4" s="395">
        <f>IF($B4&lt;Main!$B$10,0,HLOOKUP(BS4,ReplacementRates!$V$3:$AZ$56,ReplacementRates!$A5-3,1)*IF(Main!$B$29=0,Main!$B$32*$B4,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U4" s="219">
        <f ca="1">BT4*IF($B4=Salary!$B4,Salary!$J4,"")</f>
        <v>0</v>
      </c>
      <c r="BV4" s="218">
        <f>IF($B4&lt;Main!$B$10,0,(VLOOKUP(BS4,'Survival Probability'!$A$3:$F$98,6)/(1+Main!$B$5)^(OptimumBenefits!BS4-OptimumBenefits!$A4))*(VLOOKUP(BS4,'Survival Probability'!$A$3:$F$98,3)/VLOOKUP($A4,'Survival Probability'!$A$3:$F$98,3)))</f>
        <v>0</v>
      </c>
      <c r="BW4" s="228">
        <f t="shared" ca="1" si="25"/>
        <v>0</v>
      </c>
      <c r="BX4" s="169">
        <f t="shared" si="88"/>
        <v>59</v>
      </c>
      <c r="BY4" s="395">
        <f>IF($B4&lt;Main!$B$10,0,HLOOKUP(BX4,ReplacementRates!$V$3:$AZ$56,ReplacementRates!$A5-3,1)*IF(Main!$B$29=0,Main!$B$32*$B4,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Z4" s="219">
        <f ca="1">BY4*IF($B4=Salary!$B4,Salary!$J4,"")</f>
        <v>0</v>
      </c>
      <c r="CA4" s="218">
        <f>IF($B4&lt;Main!$B$10,0,(VLOOKUP(BX4,'Survival Probability'!$A$3:$F$98,6)/(1+Main!$B$5)^(OptimumBenefits!BX4-OptimumBenefits!$A4))*(VLOOKUP(BX4,'Survival Probability'!$A$3:$F$98,3)/VLOOKUP($A4,'Survival Probability'!$A$3:$F$98,3)))</f>
        <v>0</v>
      </c>
      <c r="CB4" s="228">
        <f t="shared" ca="1" si="27"/>
        <v>0</v>
      </c>
      <c r="CC4" s="169">
        <f t="shared" si="88"/>
        <v>60</v>
      </c>
      <c r="CD4" s="395">
        <f>IF($B4&lt;Main!$B$10,0,HLOOKUP(CC4,ReplacementRates!$V$3:$AZ$56,ReplacementRates!$A5-3,1)*IF(Main!$B$29=0,Main!$B$32*$B4,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E4" s="219">
        <f ca="1">CD4*IF($B4=Salary!$B4,Salary!$J4,"")</f>
        <v>0</v>
      </c>
      <c r="CF4" s="218">
        <f>IF($B4&lt;Main!$B$10,0,(VLOOKUP(CC4,'Survival Probability'!$A$3:$F$98,6)/(1+Main!$B$5)^(OptimumBenefits!CC4-OptimumBenefits!$A4))*(VLOOKUP(CC4,'Survival Probability'!$A$3:$F$98,3)/VLOOKUP($A4,'Survival Probability'!$A$3:$F$98,3)))</f>
        <v>0</v>
      </c>
      <c r="CG4" s="228">
        <f t="shared" ca="1" si="29"/>
        <v>0</v>
      </c>
      <c r="CH4" s="169">
        <f t="shared" si="88"/>
        <v>61</v>
      </c>
      <c r="CI4" s="395">
        <f>IF($B4&lt;Main!$B$10,0,HLOOKUP(CH4,ReplacementRates!$V$3:$AZ$56,ReplacementRates!$A5-3,1)*IF(Main!$B$29=0,Main!$B$32*$B4,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J4" s="219">
        <f ca="1">CI4*IF($B4=Salary!$B4,Salary!$J4,"")</f>
        <v>0</v>
      </c>
      <c r="CK4" s="218">
        <f>IF($B4&lt;Main!$B$10,0,(VLOOKUP(CH4,'Survival Probability'!$A$3:$F$98,6)/(1+Main!$B$5)^(OptimumBenefits!CH4-OptimumBenefits!$A4))*(VLOOKUP(CH4,'Survival Probability'!$A$3:$F$98,3)/VLOOKUP($A4,'Survival Probability'!$A$3:$F$98,3)))</f>
        <v>0</v>
      </c>
      <c r="CL4" s="228">
        <f t="shared" ca="1" si="31"/>
        <v>0</v>
      </c>
      <c r="CM4" s="169">
        <f t="shared" si="88"/>
        <v>62</v>
      </c>
      <c r="CN4" s="395">
        <f>IF($B4&lt;Main!$B$10,0,HLOOKUP(CM4,ReplacementRates!$V$3:$AZ$56,ReplacementRates!$A5-3,1)*IF(Main!$B$29=0,Main!$B$32*$B4,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O4" s="219">
        <f ca="1">CN4*IF($B4=Salary!$B4,Salary!$J4,"")</f>
        <v>0</v>
      </c>
      <c r="CP4" s="218">
        <f>IF($B4&lt;Main!$B$10,0,(VLOOKUP(CM4,'Survival Probability'!$A$3:$F$98,6)/(1+Main!$B$5)^(OptimumBenefits!CM4-OptimumBenefits!$A4))*(VLOOKUP(CM4,'Survival Probability'!$A$3:$F$98,3)/VLOOKUP($A4,'Survival Probability'!$A$3:$F$98,3)))</f>
        <v>0</v>
      </c>
      <c r="CQ4" s="228">
        <f t="shared" ca="1" si="33"/>
        <v>0</v>
      </c>
      <c r="CR4" s="169">
        <f t="shared" si="92"/>
        <v>63</v>
      </c>
      <c r="CS4" s="395">
        <f>IF($B4&lt;Main!$B$10,0,HLOOKUP(CR4,ReplacementRates!$V$3:$AZ$56,ReplacementRates!$A5-3,1)*IF(Main!$B$29=0,Main!$B$32*$B4,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T4" s="219">
        <f ca="1">CS4*IF($B4=Salary!$B4,Salary!$J4,"")</f>
        <v>0</v>
      </c>
      <c r="CU4" s="218">
        <f>IF($B4&lt;Main!$B$10,0,(VLOOKUP(CR4,'Survival Probability'!$A$3:$F$98,6)/(1+Main!$B$5)^(OptimumBenefits!CR4-OptimumBenefits!$A4))*(VLOOKUP(CR4,'Survival Probability'!$A$3:$F$98,3)/VLOOKUP($A4,'Survival Probability'!$A$3:$F$98,3)))</f>
        <v>0</v>
      </c>
      <c r="CV4" s="228">
        <f t="shared" ca="1" si="35"/>
        <v>0</v>
      </c>
      <c r="CW4" s="169">
        <f t="shared" si="92"/>
        <v>64</v>
      </c>
      <c r="CX4" s="395">
        <f>IF($B4&lt;Main!$B$10,0,HLOOKUP(CW4,ReplacementRates!$V$3:$AZ$56,ReplacementRates!$A5-3,1)*IF(Main!$B$29=0,Main!$B$32*$B4,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Y4" s="219">
        <f ca="1">CX4*IF($B4=Salary!$B4,Salary!$J4,"")</f>
        <v>0</v>
      </c>
      <c r="CZ4" s="218">
        <f>IF($B4&lt;Main!$B$10,0,(VLOOKUP(CW4,'Survival Probability'!$A$3:$F$98,6)/(1+Main!$B$5)^(OptimumBenefits!CW4-OptimumBenefits!$A4))*(VLOOKUP(CW4,'Survival Probability'!$A$3:$F$98,3)/VLOOKUP($A4,'Survival Probability'!$A$3:$F$98,3)))</f>
        <v>0</v>
      </c>
      <c r="DA4" s="228">
        <f t="shared" ca="1" si="37"/>
        <v>0</v>
      </c>
      <c r="DB4" s="169">
        <f t="shared" si="92"/>
        <v>65</v>
      </c>
      <c r="DC4" s="395">
        <f>IF($B4&lt;Main!$B$10,0,HLOOKUP(DB4,ReplacementRates!$V$3:$AZ$56,ReplacementRates!$A5-3,1)*IF(Main!$B$29=0,Main!$B$32*$B4,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D4" s="219">
        <f ca="1">DC4*IF($B4=Salary!$B4,Salary!$J4,"")</f>
        <v>0</v>
      </c>
      <c r="DE4" s="218">
        <f>IF($B4&lt;Main!$B$10,0,(VLOOKUP(DB4,'Survival Probability'!$A$3:$F$98,6)/(1+Main!$B$5)^(OptimumBenefits!DB4-OptimumBenefits!$A4))*(VLOOKUP(DB4,'Survival Probability'!$A$3:$F$98,3)/VLOOKUP($A4,'Survival Probability'!$A$3:$F$98,3)))</f>
        <v>0</v>
      </c>
      <c r="DF4" s="228">
        <f t="shared" ca="1" si="39"/>
        <v>0</v>
      </c>
      <c r="DG4" s="169">
        <f t="shared" si="92"/>
        <v>66</v>
      </c>
      <c r="DH4" s="395">
        <f>IF($B4&lt;Main!$B$10,0,HLOOKUP(DG4,ReplacementRates!$V$3:$AZ$56,ReplacementRates!$A5-3,1)*IF(Main!$B$29=0,Main!$B$32*$B4,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I4" s="219">
        <f ca="1">DH4*IF($B4=Salary!$B4,Salary!$J4,"")</f>
        <v>0</v>
      </c>
      <c r="DJ4" s="218">
        <f>IF($B4&lt;Main!$B$10,0,(VLOOKUP(DG4,'Survival Probability'!$A$3:$F$98,6)/(1+Main!$B$5)^(OptimumBenefits!DG4-OptimumBenefits!$A4))*(VLOOKUP(DG4,'Survival Probability'!$A$3:$F$98,3)/VLOOKUP($A4,'Survival Probability'!$A$3:$F$98,3)))</f>
        <v>0</v>
      </c>
      <c r="DK4" s="228">
        <f t="shared" ca="1" si="41"/>
        <v>0</v>
      </c>
      <c r="DL4" s="169">
        <f t="shared" si="96"/>
        <v>67</v>
      </c>
      <c r="DM4" s="395">
        <f>IF($B4&lt;Main!$B$10,0,HLOOKUP(DL4,ReplacementRates!$V$3:$AZ$56,ReplacementRates!$A5-3,1)*IF(Main!$B$29=0,Main!$B$32*$B4,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N4" s="219">
        <f ca="1">DM4*IF($B4=Salary!$B4,Salary!$J4,"")</f>
        <v>0</v>
      </c>
      <c r="DO4" s="218">
        <f>IF($B4&lt;Main!$B$10,0,(VLOOKUP(DL4,'Survival Probability'!$A$3:$F$98,6)/(1+Main!$B$5)^(OptimumBenefits!DL4-OptimumBenefits!$A4))*(VLOOKUP(DL4,'Survival Probability'!$A$3:$F$98,3)/VLOOKUP($A4,'Survival Probability'!$A$3:$F$98,3)))</f>
        <v>0</v>
      </c>
      <c r="DP4" s="228">
        <f t="shared" ca="1" si="43"/>
        <v>0</v>
      </c>
      <c r="DQ4" s="169">
        <f t="shared" si="96"/>
        <v>68</v>
      </c>
      <c r="DR4" s="395">
        <f>IF($B4&lt;Main!$B$10,0,HLOOKUP(DQ4,ReplacementRates!$V$3:$AZ$56,ReplacementRates!$A5-3,1)*IF(Main!$B$29=0,Main!$B$32*$B4,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S4" s="219">
        <f ca="1">DR4*IF($B4=Salary!$B4,Salary!$J4,"")</f>
        <v>0</v>
      </c>
      <c r="DT4" s="218">
        <f>IF($B4&lt;Main!$B$10,0,(VLOOKUP(DQ4,'Survival Probability'!$A$3:$F$98,6)/(1+Main!$B$5)^(OptimumBenefits!DQ4-OptimumBenefits!$A4))*(VLOOKUP(DQ4,'Survival Probability'!$A$3:$F$98,3)/VLOOKUP($A4,'Survival Probability'!$A$3:$F$98,3)))</f>
        <v>0</v>
      </c>
      <c r="DU4" s="228">
        <f t="shared" ca="1" si="45"/>
        <v>0</v>
      </c>
      <c r="DV4" s="169">
        <f t="shared" si="96"/>
        <v>69</v>
      </c>
      <c r="DW4" s="395">
        <f>IF($B4&lt;Main!$B$10,0,HLOOKUP(DV4,ReplacementRates!$V$3:$AZ$56,ReplacementRates!$A5-3,1)*IF(Main!$B$29=0,Main!$B$32*$B4,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X4" s="219">
        <f ca="1">DW4*IF($B4=Salary!$B4,Salary!$J4,"")</f>
        <v>0</v>
      </c>
      <c r="DY4" s="218">
        <f>IF($B4&lt;Main!$B$10,0,(VLOOKUP(DV4,'Survival Probability'!$A$3:$F$98,6)/(1+Main!$B$5)^(OptimumBenefits!DV4-OptimumBenefits!$A4))*(VLOOKUP(DV4,'Survival Probability'!$A$3:$F$98,3)/VLOOKUP($A4,'Survival Probability'!$A$3:$F$98,3)))</f>
        <v>0</v>
      </c>
      <c r="DZ4" s="228">
        <f t="shared" ca="1" si="47"/>
        <v>0</v>
      </c>
      <c r="EA4" s="169">
        <f t="shared" si="96"/>
        <v>70</v>
      </c>
      <c r="EB4" s="395">
        <f>IF($B4&lt;Main!$B$10,0,HLOOKUP(EA4,ReplacementRates!$V$3:$AZ$56,ReplacementRates!$A5-3,1)*IF(Main!$B$29=0,Main!$B$32*$B4,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C4" s="219">
        <f ca="1">EB4*IF($B4=Salary!$B4,Salary!$J4,"")</f>
        <v>0</v>
      </c>
      <c r="ED4" s="218">
        <f>IF($B4&lt;Main!$B$10,0,(VLOOKUP(EA4,'Survival Probability'!$A$3:$F$98,6)/(1+Main!$B$5)^(OptimumBenefits!EA4-OptimumBenefits!$A4))*(VLOOKUP(EA4,'Survival Probability'!$A$3:$F$98,3)/VLOOKUP($A4,'Survival Probability'!$A$3:$F$98,3)))</f>
        <v>0</v>
      </c>
      <c r="EE4" s="228">
        <f t="shared" ca="1" si="49"/>
        <v>0</v>
      </c>
      <c r="EF4" s="169">
        <f t="shared" si="100"/>
        <v>71</v>
      </c>
      <c r="EG4" s="395">
        <f>IF($B4&lt;Main!$B$10,0,HLOOKUP(EF4,ReplacementRates!$V$3:$AZ$56,ReplacementRates!$A5-3,1)*IF(Main!$B$29=0,Main!$B$32*$B4,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H4" s="219">
        <f ca="1">EG4*IF($B4=Salary!$B4,Salary!$J4,"")</f>
        <v>0</v>
      </c>
      <c r="EI4" s="218">
        <f>IF($B4&lt;Main!$B$10,0,(VLOOKUP(EF4,'Survival Probability'!$A$3:$F$98,6)/(1+Main!$B$5)^(OptimumBenefits!EF4-OptimumBenefits!$A4))*(VLOOKUP(EF4,'Survival Probability'!$A$3:$F$98,3)/VLOOKUP($A4,'Survival Probability'!$A$3:$F$98,3)))</f>
        <v>0</v>
      </c>
      <c r="EJ4" s="228">
        <f t="shared" ca="1" si="51"/>
        <v>0</v>
      </c>
      <c r="EK4" s="169">
        <f t="shared" si="100"/>
        <v>72</v>
      </c>
      <c r="EL4" s="395">
        <f>IF($B4&lt;Main!$B$10,0,HLOOKUP(EK4,ReplacementRates!$V$3:$AZ$56,ReplacementRates!$A5-3,1)*IF(Main!$B$29=0,Main!$B$32*$B4,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M4" s="219">
        <f ca="1">EL4*IF($B4=Salary!$B4,Salary!$J4,"")</f>
        <v>0</v>
      </c>
      <c r="EN4" s="218">
        <f>IF($B4&lt;Main!$B$10,0,(VLOOKUP(EK4,'Survival Probability'!$A$3:$F$98,6)/(1+Main!$B$5)^(OptimumBenefits!EK4-OptimumBenefits!$A4))*(VLOOKUP(EK4,'Survival Probability'!$A$3:$F$98,3)/VLOOKUP($A4,'Survival Probability'!$A$3:$F$98,3)))</f>
        <v>0</v>
      </c>
      <c r="EO4" s="228">
        <f t="shared" ca="1" si="53"/>
        <v>0</v>
      </c>
      <c r="EP4" s="169">
        <f t="shared" si="100"/>
        <v>73</v>
      </c>
      <c r="EQ4" s="395">
        <f>IF($B4&lt;Main!$B$10,0,HLOOKUP(EP4,ReplacementRates!$V$3:$AZ$56,ReplacementRates!$A5-3,1)*IF(Main!$B$29=0,Main!$B$32*$B4,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R4" s="219">
        <f ca="1">EQ4*IF($B4=Salary!$B4,Salary!$J4,"")</f>
        <v>0</v>
      </c>
      <c r="ES4" s="218">
        <f>IF($B4&lt;Main!$B$10,0,(VLOOKUP(EP4,'Survival Probability'!$A$3:$F$98,6)/(1+Main!$B$5)^(OptimumBenefits!EP4-OptimumBenefits!$A4))*(VLOOKUP(EP4,'Survival Probability'!$A$3:$F$98,3)/VLOOKUP($A4,'Survival Probability'!$A$3:$F$98,3)))</f>
        <v>0</v>
      </c>
      <c r="ET4" s="228">
        <f t="shared" ca="1" si="55"/>
        <v>0</v>
      </c>
      <c r="EU4" s="169">
        <f t="shared" si="100"/>
        <v>74</v>
      </c>
      <c r="EV4" s="395">
        <f>IF($B4&lt;Main!$B$10,0,HLOOKUP(EU4,ReplacementRates!$V$3:$AZ$56,ReplacementRates!$A5-3,1)*IF(Main!$B$29=0,Main!$B$32*$B4,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W4" s="219">
        <f ca="1">EV4*IF($B4=Salary!$B4,Salary!$J4,"")</f>
        <v>0</v>
      </c>
      <c r="EX4" s="218">
        <f>IF($B4&lt;Main!$B$10,0,(VLOOKUP(EU4,'Survival Probability'!$A$3:$F$98,6)/(1+Main!$B$5)^(OptimumBenefits!EU4-OptimumBenefits!$A4))*(VLOOKUP(EU4,'Survival Probability'!$A$3:$F$98,3)/VLOOKUP($A4,'Survival Probability'!$A$3:$F$98,3)))</f>
        <v>0</v>
      </c>
      <c r="EY4" s="228">
        <f t="shared" ca="1" si="57"/>
        <v>0</v>
      </c>
      <c r="EZ4" s="169">
        <f t="shared" si="104"/>
        <v>75</v>
      </c>
      <c r="FA4" s="395">
        <f>IF($B4&lt;Main!$B$10,0,HLOOKUP(EZ4,ReplacementRates!$V$3:$AZ$56,ReplacementRates!$A5-3,1)*IF(Main!$B$29=0,Main!$B$32*$B4,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B4" s="219">
        <f ca="1">FA4*IF($B4=Salary!$B4,Salary!$J4,"")</f>
        <v>0</v>
      </c>
      <c r="FC4" s="218">
        <f>IF($B4&lt;Main!$B$10,0,(VLOOKUP(EZ4,'Survival Probability'!$A$3:$F$98,6)/(1+Main!$B$5)^(OptimumBenefits!EZ4-OptimumBenefits!$A4))*(VLOOKUP(EZ4,'Survival Probability'!$A$3:$F$98,3)/VLOOKUP($A4,'Survival Probability'!$A$3:$F$98,3)))</f>
        <v>0</v>
      </c>
      <c r="FD4" s="228">
        <f t="shared" ca="1" si="59"/>
        <v>0</v>
      </c>
      <c r="FE4" s="169">
        <f t="shared" si="104"/>
        <v>76</v>
      </c>
      <c r="FF4" s="395">
        <f>IF($B4&lt;Main!$B$10,0,HLOOKUP(FE4,ReplacementRates!$V$3:$AZ$56,ReplacementRates!$A5-3,1)*IF(Main!$B$29=0,Main!$B$32*$B4,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G4" s="219">
        <f ca="1">FF4*IF($B4=Salary!$B4,Salary!$J4,"")</f>
        <v>0</v>
      </c>
      <c r="FH4" s="218">
        <f>IF($B4&lt;Main!$B$10,0,(VLOOKUP(FE4,'Survival Probability'!$A$3:$F$98,6)/(1+Main!$B$5)^(OptimumBenefits!FE4-OptimumBenefits!$A4))*(VLOOKUP(FE4,'Survival Probability'!$A$3:$F$98,3)/VLOOKUP($A4,'Survival Probability'!$A$3:$F$98,3)))</f>
        <v>0</v>
      </c>
      <c r="FI4" s="228">
        <f t="shared" ca="1" si="61"/>
        <v>0</v>
      </c>
      <c r="FJ4" s="169">
        <f t="shared" si="104"/>
        <v>77</v>
      </c>
      <c r="FK4" s="395">
        <f>IF($B4&lt;Main!$B$10,0,HLOOKUP(FJ4,ReplacementRates!$V$3:$AZ$56,ReplacementRates!$A5-3,1)*IF(Main!$B$29=0,Main!$B$32*$B4,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L4" s="219">
        <f ca="1">FK4*IF($B4=Salary!$B4,Salary!$J4,"")</f>
        <v>0</v>
      </c>
      <c r="FM4" s="218">
        <f>IF($B4&lt;Main!$B$10,0,(VLOOKUP(FJ4,'Survival Probability'!$A$3:$F$98,6)/(1+Main!$B$5)^(OptimumBenefits!FJ4-OptimumBenefits!$A4))*(VLOOKUP(FJ4,'Survival Probability'!$A$3:$F$98,3)/VLOOKUP($A4,'Survival Probability'!$A$3:$F$98,3)))</f>
        <v>0</v>
      </c>
      <c r="FN4" s="228">
        <f t="shared" ca="1" si="63"/>
        <v>0</v>
      </c>
      <c r="FO4" s="169">
        <f t="shared" si="104"/>
        <v>78</v>
      </c>
      <c r="FP4" s="395">
        <f>IF($B4&lt;Main!$B$10,0,HLOOKUP(FO4,ReplacementRates!$V$3:$AZ$56,ReplacementRates!$A5-3,1)*IF(Main!$B$29=0,Main!$B$32*$B4,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Q4" s="219">
        <f ca="1">FP4*IF($B4=Salary!$B4,Salary!$J4,"")</f>
        <v>0</v>
      </c>
      <c r="FR4" s="218">
        <f>IF($B4&lt;Main!$B$10,0,(VLOOKUP(FO4,'Survival Probability'!$A$3:$F$98,6)/(1+Main!$B$5)^(OptimumBenefits!FO4-OptimumBenefits!$A4))*(VLOOKUP(FO4,'Survival Probability'!$A$3:$F$98,3)/VLOOKUP($A4,'Survival Probability'!$A$3:$F$98,3)))</f>
        <v>0</v>
      </c>
      <c r="FS4" s="228">
        <f t="shared" ca="1" si="65"/>
        <v>0</v>
      </c>
      <c r="FT4" s="169">
        <f t="shared" si="108"/>
        <v>79</v>
      </c>
      <c r="FU4" s="395">
        <f>IF($B4&lt;Main!$B$10,0,HLOOKUP(FT4,ReplacementRates!$V$3:$AZ$56,ReplacementRates!$A5-3,1)*IF(Main!$B$29=0,Main!$B$32*$B4,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V4" s="219">
        <f ca="1">FU4*IF($B4=Salary!$B4,Salary!$J4,"")</f>
        <v>0</v>
      </c>
      <c r="FW4" s="218">
        <f>IF($B4&lt;Main!$B$10,0,(VLOOKUP(FT4,'Survival Probability'!$A$3:$F$98,6)/(1+Main!$B$5)^(OptimumBenefits!FT4-OptimumBenefits!$A4))*(VLOOKUP(FT4,'Survival Probability'!$A$3:$F$98,3)/VLOOKUP($A4,'Survival Probability'!$A$3:$F$98,3)))</f>
        <v>0</v>
      </c>
      <c r="FX4" s="228">
        <f t="shared" ca="1" si="67"/>
        <v>0</v>
      </c>
      <c r="FY4" s="169">
        <f t="shared" si="108"/>
        <v>80</v>
      </c>
      <c r="FZ4" s="395">
        <f>IF($B4&lt;Main!$B$10,0,HLOOKUP(FY4,ReplacementRates!$V$3:$AZ$56,ReplacementRates!$A5-3,1)*IF(Main!$B$29=0,Main!$B$32*$B4,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A4" s="219">
        <f ca="1">FZ4*IF($B4=Salary!$B4,Salary!$J4,"")</f>
        <v>0</v>
      </c>
      <c r="GB4" s="218">
        <f>IF($B4&lt;Main!$B$10,0,(VLOOKUP(FY4,'Survival Probability'!$A$3:$F$98,6)/(1+Main!$B$5)^(OptimumBenefits!FY4-OptimumBenefits!$A4))*(VLOOKUP(FY4,'Survival Probability'!$A$3:$F$98,3)/VLOOKUP($A4,'Survival Probability'!$A$3:$F$98,3)))</f>
        <v>0</v>
      </c>
      <c r="GC4" s="228">
        <f t="shared" ca="1" si="69"/>
        <v>0</v>
      </c>
      <c r="GD4" s="169">
        <f t="shared" si="108"/>
        <v>81</v>
      </c>
      <c r="GE4" s="395">
        <f>IF($B4&lt;Main!$B$10,0,HLOOKUP(GD4,ReplacementRates!$V$3:$AZ$56,ReplacementRates!$A5-3,1)*IF(Main!$B$29=0,Main!$B$32*$B4,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F4" s="219">
        <f ca="1">GE4*IF($B4=Salary!$B4,Salary!$J4,"")</f>
        <v>0</v>
      </c>
      <c r="GG4" s="218">
        <f>IF($B4&lt;Main!$B$10,0,(VLOOKUP(GD4,'Survival Probability'!$A$3:$F$98,6)/(1+Main!$B$5)^(OptimumBenefits!GD4-OptimumBenefits!$A4))*(VLOOKUP(GD4,'Survival Probability'!$A$3:$F$98,3)/VLOOKUP($A4,'Survival Probability'!$A$3:$F$98,3)))</f>
        <v>0</v>
      </c>
      <c r="GH4" s="228">
        <f t="shared" ca="1" si="71"/>
        <v>0</v>
      </c>
      <c r="GI4" s="169">
        <f t="shared" si="108"/>
        <v>82</v>
      </c>
      <c r="GJ4" s="395">
        <f>IF($B4&lt;Main!$B$10,0,HLOOKUP(GI4,ReplacementRates!$V$3:$AZ$56,ReplacementRates!$A5-3,1)*IF(Main!$B$29=0,Main!$B$32*$B4,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K4" s="219">
        <f ca="1">GJ4*IF($B4=Salary!$B4,Salary!$J4,"")</f>
        <v>0</v>
      </c>
      <c r="GL4" s="218">
        <f>IF($B4&lt;Main!$B$10,0,(VLOOKUP(GI4,'Survival Probability'!$A$3:$F$98,6)/(1+Main!$B$5)^(OptimumBenefits!GI4-OptimumBenefits!$A4))*(VLOOKUP(GI4,'Survival Probability'!$A$3:$F$98,3)/VLOOKUP($A4,'Survival Probability'!$A$3:$F$98,3)))</f>
        <v>0</v>
      </c>
      <c r="GM4" s="228">
        <f t="shared" ca="1" si="73"/>
        <v>0</v>
      </c>
      <c r="GN4" s="384"/>
      <c r="GO4" s="384"/>
      <c r="GP4" s="385"/>
      <c r="GQ4" s="386"/>
      <c r="GR4" s="387"/>
      <c r="GS4" s="384"/>
      <c r="GT4" s="384"/>
      <c r="GU4" s="385"/>
      <c r="GV4" s="386"/>
      <c r="GW4" s="387"/>
      <c r="GX4" s="384"/>
      <c r="GY4" s="384"/>
      <c r="GZ4" s="385"/>
      <c r="HA4" s="386"/>
      <c r="HB4" s="387"/>
      <c r="HC4" s="384"/>
      <c r="HD4" s="384"/>
      <c r="HE4" s="385"/>
      <c r="HF4" s="386"/>
      <c r="HG4" s="387"/>
      <c r="HH4" s="384"/>
      <c r="HI4" s="384"/>
      <c r="HJ4" s="385"/>
      <c r="HK4" s="386"/>
      <c r="HL4" s="387"/>
      <c r="HM4" s="384"/>
      <c r="HN4" s="384"/>
      <c r="HO4" s="385"/>
      <c r="HP4" s="386"/>
      <c r="HQ4" s="387"/>
      <c r="HR4" s="384"/>
      <c r="HS4" s="384"/>
      <c r="HT4" s="385"/>
      <c r="HU4" s="386"/>
      <c r="HV4" s="387"/>
      <c r="HW4" s="384"/>
      <c r="HX4" s="384"/>
      <c r="HY4" s="385"/>
      <c r="HZ4" s="386"/>
      <c r="IA4" s="387"/>
      <c r="IB4" s="384"/>
      <c r="IC4" s="384"/>
      <c r="ID4" s="385"/>
      <c r="IE4" s="386"/>
      <c r="IF4" s="387"/>
      <c r="IG4" s="384"/>
      <c r="IH4" s="384"/>
      <c r="II4" s="385"/>
      <c r="IJ4" s="386"/>
      <c r="IK4" s="387"/>
      <c r="IL4" s="384"/>
      <c r="IM4" s="384"/>
      <c r="IN4" s="385"/>
      <c r="IO4" s="386"/>
      <c r="IP4" s="387"/>
      <c r="IQ4" s="384"/>
      <c r="IR4" s="384"/>
      <c r="IS4" s="385"/>
      <c r="IT4" s="386"/>
      <c r="IU4" s="387"/>
      <c r="IV4" s="384"/>
      <c r="IW4" s="384"/>
      <c r="IX4" s="385"/>
      <c r="IY4" s="386"/>
      <c r="IZ4" s="387"/>
      <c r="JA4" s="384"/>
      <c r="JB4" s="384"/>
      <c r="JC4" s="385"/>
      <c r="JD4" s="386"/>
      <c r="JE4" s="387"/>
      <c r="JF4" s="384"/>
      <c r="JG4" s="384"/>
      <c r="JH4" s="385"/>
      <c r="JI4" s="386"/>
      <c r="JJ4" s="387"/>
      <c r="JK4" s="384"/>
      <c r="JL4" s="384"/>
      <c r="JM4" s="385"/>
      <c r="JN4" s="386"/>
      <c r="JO4" s="387"/>
      <c r="JP4" s="384"/>
      <c r="JQ4" s="384"/>
      <c r="JR4" s="385"/>
      <c r="JS4" s="386"/>
      <c r="JT4" s="387"/>
      <c r="JU4" s="384"/>
      <c r="JV4" s="384"/>
      <c r="JW4" s="385"/>
      <c r="JX4" s="386"/>
      <c r="JY4" s="387"/>
      <c r="JZ4" s="384"/>
      <c r="KA4" s="384"/>
      <c r="KB4" s="385"/>
      <c r="KC4" s="386"/>
      <c r="KD4" s="387"/>
      <c r="KE4" s="384"/>
      <c r="KF4" s="384"/>
      <c r="KG4" s="385"/>
      <c r="KH4" s="386"/>
      <c r="KI4" s="387"/>
    </row>
    <row r="5" spans="1:295">
      <c r="A5" s="172">
        <f t="shared" si="112"/>
        <v>30</v>
      </c>
      <c r="B5" s="172">
        <v>3</v>
      </c>
      <c r="C5" s="383">
        <f t="shared" ca="1" si="0"/>
        <v>64</v>
      </c>
      <c r="D5" s="217">
        <f ca="1">MAX(T5, Y5, AD5, AI5, AN5, AS5, AX5, BC5, BH5, BM5,BR5,BW5,CB5,CG5,CL5,CQ5,CV5,DA5,DF5,DK5,DP5,DU5,DZ5,EE5,EJ5,EO5,ET5,EY5,FD5,FI5,FN5,FS5,FX5,GC5,GH5,GM5)</f>
        <v>2380.7346025223119</v>
      </c>
      <c r="E5" s="217">
        <v>0</v>
      </c>
      <c r="F5" s="169">
        <f t="shared" si="113"/>
        <v>45</v>
      </c>
      <c r="G5" s="395">
        <f>IF($B5&lt;Main!$B$10,0,HLOOKUP(F5,ReplacementRates!$V$3:$AZ$56,ReplacementRates!$A6-3,1)*IF(Main!$B$29=0,Main!$B$32*$B5,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H5" s="219">
        <f ca="1">G5*IF($B5=Salary!$B5,Salary!$J5,"")</f>
        <v>0</v>
      </c>
      <c r="I5" s="218">
        <f ca="1">IF($B5&lt;Main!$B$10,0,(VLOOKUP(F5,'Survival Probability'!$A$3:$F$98,6)/(1+Main!$B$5)^(OptimumBenefits!F5-OptimumBenefits!$A5))*(VLOOKUP(F5,'Survival Probability'!$A$3:$F$98,3)/VLOOKUP($A5,'Survival Probability'!$A$3:$F$98,3)))</f>
        <v>5.0996406640747978</v>
      </c>
      <c r="J5" s="228">
        <f t="shared" ref="J5:J6" ca="1" si="115">IF($A5&gt;F5,0,I5*H5)</f>
        <v>0</v>
      </c>
      <c r="K5" s="169">
        <f t="shared" si="114"/>
        <v>46</v>
      </c>
      <c r="L5" s="395">
        <f>IF($B5&lt;Main!$B$10,0,HLOOKUP(K5,ReplacementRates!$V$3:$AZ$56,ReplacementRates!$A6-3,1)*IF(Main!$B$29=0,Main!$B$32*$B5,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M5" s="219">
        <f ca="1">L5*IF($B5=Salary!$B5,Salary!$J5,"")</f>
        <v>0</v>
      </c>
      <c r="N5" s="218">
        <f ca="1">IF($B5&lt;Main!$B$10,0,(VLOOKUP(K5,'Survival Probability'!$A$3:$F$98,6)/(1+Main!$B$5)^(OptimumBenefits!K5-OptimumBenefits!$A5))*(VLOOKUP(K5,'Survival Probability'!$A$3:$F$98,3)/VLOOKUP($A5,'Survival Probability'!$A$3:$F$98,3)))</f>
        <v>4.7398990867210147</v>
      </c>
      <c r="O5" s="228">
        <f t="shared" ca="1" si="75"/>
        <v>0</v>
      </c>
      <c r="P5" s="169">
        <f t="shared" si="76"/>
        <v>47</v>
      </c>
      <c r="Q5" s="395">
        <f>IF($B5&lt;Main!$B$10,0,HLOOKUP(P5,ReplacementRates!$V$3:$AZ$56,ReplacementRates!$A6-3,1)*IF(Main!$B$29=0,Main!$B$32*$B5,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R5" s="219">
        <f ca="1">Q5*IF($B5=Salary!$B5,Salary!$J5,"")</f>
        <v>0</v>
      </c>
      <c r="S5" s="218">
        <f ca="1">IF($B5&lt;Main!$B$10,0,(VLOOKUP(P5,'Survival Probability'!$A$3:$F$98,6)/(1+Main!$B$5)^(OptimumBenefits!P5-OptimumBenefits!$A5))*(VLOOKUP(P5,'Survival Probability'!$A$3:$F$98,3)/VLOOKUP($A5,'Survival Probability'!$A$3:$F$98,3)))</f>
        <v>4.4039168158555482</v>
      </c>
      <c r="T5" s="228">
        <f t="shared" ca="1" si="3"/>
        <v>0</v>
      </c>
      <c r="U5" s="169">
        <f t="shared" si="76"/>
        <v>48</v>
      </c>
      <c r="V5" s="395">
        <f>IF($B5&lt;Main!$B$10,0,HLOOKUP(U5,ReplacementRates!$V$3:$AZ$56,ReplacementRates!$A6-3,1)*IF(Main!$B$29=0,Main!$B$32*$B5,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W5" s="219">
        <f ca="1">V5*IF($B5=Salary!$B5,Salary!$J5,"")</f>
        <v>0</v>
      </c>
      <c r="X5" s="218">
        <f ca="1">IF($B5&lt;Main!$B$10,0,(VLOOKUP(U5,'Survival Probability'!$A$3:$F$98,6)/(1+Main!$B$5)^(OptimumBenefits!U5-OptimumBenefits!$A5))*(VLOOKUP(U5,'Survival Probability'!$A$3:$F$98,3)/VLOOKUP($A5,'Survival Probability'!$A$3:$F$98,3)))</f>
        <v>4.0901340203707646</v>
      </c>
      <c r="Y5" s="228">
        <f t="shared" ca="1" si="5"/>
        <v>0</v>
      </c>
      <c r="Z5" s="169">
        <f t="shared" si="76"/>
        <v>49</v>
      </c>
      <c r="AA5" s="395">
        <f>IF($B5&lt;Main!$B$10,0,HLOOKUP(Z5,ReplacementRates!$V$3:$AZ$56,ReplacementRates!$A6-3,1)*IF(Main!$B$29=0,Main!$B$32*$B5,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B5" s="219">
        <f ca="1">AA5*IF($B5=Salary!$B5,Salary!$J5,"")</f>
        <v>0</v>
      </c>
      <c r="AC5" s="218">
        <f ca="1">IF($B5&lt;Main!$B$10,0,(VLOOKUP(Z5,'Survival Probability'!$A$3:$F$98,6)/(1+Main!$B$5)^(OptimumBenefits!Z5-OptimumBenefits!$A5))*(VLOOKUP(Z5,'Survival Probability'!$A$3:$F$98,3)/VLOOKUP($A5,'Survival Probability'!$A$3:$F$98,3)))</f>
        <v>3.7970929484997873</v>
      </c>
      <c r="AD5" s="228">
        <f t="shared" ca="1" si="7"/>
        <v>0</v>
      </c>
      <c r="AE5" s="169">
        <f t="shared" si="76"/>
        <v>50</v>
      </c>
      <c r="AF5" s="395">
        <f>IF($B5&lt;Main!$B$10,0,HLOOKUP(AE5,ReplacementRates!$V$3:$AZ$56,ReplacementRates!$A6-3,1)*IF(Main!$B$29=0,Main!$B$32*$B5,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G5" s="219">
        <f ca="1">AF5*IF($B5=Salary!$B5,Salary!$J5,"")</f>
        <v>0</v>
      </c>
      <c r="AH5" s="218">
        <f ca="1">IF($B5&lt;Main!$B$10,0,(VLOOKUP(AE5,'Survival Probability'!$A$3:$F$98,6)/(1+Main!$B$5)^(OptimumBenefits!AE5-OptimumBenefits!$A5))*(VLOOKUP(AE5,'Survival Probability'!$A$3:$F$98,3)/VLOOKUP($A5,'Survival Probability'!$A$3:$F$98,3)))</f>
        <v>3.5234333190894254</v>
      </c>
      <c r="AI5" s="228">
        <f t="shared" ca="1" si="9"/>
        <v>0</v>
      </c>
      <c r="AJ5" s="169">
        <f t="shared" si="80"/>
        <v>51</v>
      </c>
      <c r="AK5" s="395">
        <f>IF($B5&lt;Main!$B$10,0,HLOOKUP(AJ5,ReplacementRates!$V$3:$AZ$56,ReplacementRates!$A6-3,1)*IF(Main!$B$29=0,Main!$B$32*$B5,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L5" s="219">
        <f ca="1">AK5*IF($B5=Salary!$B5,Salary!$J5,"")</f>
        <v>0</v>
      </c>
      <c r="AM5" s="218">
        <f ca="1">IF($B5&lt;Main!$B$10,0,(VLOOKUP(AJ5,'Survival Probability'!$A$3:$F$98,6)/(1+Main!$B$5)^(OptimumBenefits!AJ5-OptimumBenefits!$A5))*(VLOOKUP(AJ5,'Survival Probability'!$A$3:$F$98,3)/VLOOKUP($A5,'Survival Probability'!$A$3:$F$98,3)))</f>
        <v>3.2678846749356234</v>
      </c>
      <c r="AN5" s="228">
        <f t="shared" ca="1" si="11"/>
        <v>0</v>
      </c>
      <c r="AO5" s="169">
        <f t="shared" si="80"/>
        <v>52</v>
      </c>
      <c r="AP5" s="395">
        <f>IF($B5&lt;Main!$B$10,0,HLOOKUP(AO5,ReplacementRates!$V$3:$AZ$56,ReplacementRates!$A6-3,1)*IF(Main!$B$29=0,Main!$B$32*$B5,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Q5" s="219">
        <f ca="1">AP5*IF($B5=Salary!$B5,Salary!$J5,"")</f>
        <v>0</v>
      </c>
      <c r="AR5" s="218">
        <f ca="1">IF($B5&lt;Main!$B$10,0,(VLOOKUP(AO5,'Survival Probability'!$A$3:$F$98,6)/(1+Main!$B$5)^(OptimumBenefits!AO5-OptimumBenefits!$A5))*(VLOOKUP(AO5,'Survival Probability'!$A$3:$F$98,3)/VLOOKUP($A5,'Survival Probability'!$A$3:$F$98,3)))</f>
        <v>3.0294233126481394</v>
      </c>
      <c r="AS5" s="228">
        <f t="shared" ca="1" si="13"/>
        <v>0</v>
      </c>
      <c r="AT5" s="169">
        <f t="shared" si="80"/>
        <v>53</v>
      </c>
      <c r="AU5" s="395">
        <f>IF($B5&lt;Main!$B$10,0,HLOOKUP(AT5,ReplacementRates!$V$3:$AZ$56,ReplacementRates!$A6-3,1)*IF(Main!$B$29=0,Main!$B$32*$B5,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V5" s="219">
        <f ca="1">AU5*IF($B5=Salary!$B5,Salary!$J5,"")</f>
        <v>0</v>
      </c>
      <c r="AW5" s="218">
        <f ca="1">IF($B5&lt;Main!$B$10,0,(VLOOKUP(AT5,'Survival Probability'!$A$3:$F$98,6)/(1+Main!$B$5)^(OptimumBenefits!AT5-OptimumBenefits!$A5))*(VLOOKUP(AT5,'Survival Probability'!$A$3:$F$98,3)/VLOOKUP($A5,'Survival Probability'!$A$3:$F$98,3)))</f>
        <v>2.8069276818662225</v>
      </c>
      <c r="AX5" s="228">
        <f t="shared" ca="1" si="15"/>
        <v>0</v>
      </c>
      <c r="AY5" s="169">
        <f t="shared" si="80"/>
        <v>54</v>
      </c>
      <c r="AZ5" s="395">
        <f>IF($B5&lt;Main!$B$10,0,HLOOKUP(AY5,ReplacementRates!$V$3:$AZ$56,ReplacementRates!$A6-3,1)*IF(Main!$B$29=0,Main!$B$32*$B5,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A5" s="219">
        <f ca="1">AZ5*IF($B5=Salary!$B5,Salary!$J5,"")</f>
        <v>0</v>
      </c>
      <c r="BB5" s="218">
        <f ca="1">IF($B5&lt;Main!$B$10,0,(VLOOKUP(AY5,'Survival Probability'!$A$3:$F$98,6)/(1+Main!$B$5)^(OptimumBenefits!AY5-OptimumBenefits!$A5))*(VLOOKUP(AY5,'Survival Probability'!$A$3:$F$98,3)/VLOOKUP($A5,'Survival Probability'!$A$3:$F$98,3)))</f>
        <v>2.5993510007022285</v>
      </c>
      <c r="BC5" s="228">
        <f t="shared" ca="1" si="17"/>
        <v>0</v>
      </c>
      <c r="BD5" s="169">
        <f t="shared" si="84"/>
        <v>55</v>
      </c>
      <c r="BE5" s="395">
        <f>IF($B5&lt;Main!$B$10,0,HLOOKUP(BD5,ReplacementRates!$V$3:$AZ$56,ReplacementRates!$A6-3,1)*IF(Main!$B$29=0,Main!$B$32*$B5,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F5" s="219">
        <f ca="1">BE5*IF($B5=Salary!$B5,Salary!$J5,"")</f>
        <v>0</v>
      </c>
      <c r="BG5" s="218">
        <f ca="1">IF($B5&lt;Main!$B$10,0,(VLOOKUP(BD5,'Survival Probability'!$A$3:$F$98,6)/(1+Main!$B$5)^(OptimumBenefits!BD5-OptimumBenefits!$A5))*(VLOOKUP(BD5,'Survival Probability'!$A$3:$F$98,3)/VLOOKUP($A5,'Survival Probability'!$A$3:$F$98,3)))</f>
        <v>2.4057159229239371</v>
      </c>
      <c r="BH5" s="228">
        <f t="shared" ca="1" si="19"/>
        <v>0</v>
      </c>
      <c r="BI5" s="169">
        <f t="shared" si="84"/>
        <v>56</v>
      </c>
      <c r="BJ5" s="395">
        <f>IF($B5&lt;Main!$B$10,0,HLOOKUP(BI5,ReplacementRates!$V$3:$AZ$56,ReplacementRates!$A6-3,1)*IF(Main!$B$29=0,Main!$B$32*$B5,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K5" s="219">
        <f ca="1">BJ5*IF($B5=Salary!$B5,Salary!$J5,"")</f>
        <v>0</v>
      </c>
      <c r="BL5" s="218">
        <f ca="1">IF($B5&lt;Main!$B$10,0,(VLOOKUP(BI5,'Survival Probability'!$A$3:$F$98,6)/(1+Main!$B$5)^(OptimumBenefits!BI5-OptimumBenefits!$A5))*(VLOOKUP(BI5,'Survival Probability'!$A$3:$F$98,3)/VLOOKUP($A5,'Survival Probability'!$A$3:$F$98,3)))</f>
        <v>2.2251105605957147</v>
      </c>
      <c r="BM5" s="228">
        <f t="shared" ca="1" si="21"/>
        <v>0</v>
      </c>
      <c r="BN5" s="169">
        <f t="shared" si="84"/>
        <v>57</v>
      </c>
      <c r="BO5" s="395">
        <f>IF($B5&lt;Main!$B$10,0,HLOOKUP(BN5,ReplacementRates!$V$3:$AZ$56,ReplacementRates!$A6-3,1)*IF(Main!$B$29=0,Main!$B$32*$B5,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P5" s="219">
        <f ca="1">BO5*IF($B5=Salary!$B5,Salary!$J5,"")</f>
        <v>0</v>
      </c>
      <c r="BQ5" s="218">
        <f ca="1">IF($B5&lt;Main!$B$10,0,(VLOOKUP(BN5,'Survival Probability'!$A$3:$F$98,6)/(1+Main!$B$5)^(OptimumBenefits!BN5-OptimumBenefits!$A5))*(VLOOKUP(BN5,'Survival Probability'!$A$3:$F$98,3)/VLOOKUP($A5,'Survival Probability'!$A$3:$F$98,3)))</f>
        <v>2.0566829778595004</v>
      </c>
      <c r="BR5" s="228">
        <f t="shared" ca="1" si="23"/>
        <v>0</v>
      </c>
      <c r="BS5" s="169">
        <f t="shared" si="84"/>
        <v>58</v>
      </c>
      <c r="BT5" s="395">
        <f>IF($B5&lt;Main!$B$10,0,HLOOKUP(BS5,ReplacementRates!$V$3:$AZ$56,ReplacementRates!$A6-3,1)*IF(Main!$B$29=0,Main!$B$32*$B5,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U5" s="219">
        <f ca="1">BT5*IF($B5=Salary!$B5,Salary!$J5,"")</f>
        <v>0</v>
      </c>
      <c r="BV5" s="218">
        <f ca="1">IF($B5&lt;Main!$B$10,0,(VLOOKUP(BS5,'Survival Probability'!$A$3:$F$98,6)/(1+Main!$B$5)^(OptimumBenefits!BS5-OptimumBenefits!$A5))*(VLOOKUP(BS5,'Survival Probability'!$A$3:$F$98,3)/VLOOKUP($A5,'Survival Probability'!$A$3:$F$98,3)))</f>
        <v>1.899637340667417</v>
      </c>
      <c r="BW5" s="228">
        <f t="shared" ca="1" si="25"/>
        <v>0</v>
      </c>
      <c r="BX5" s="169">
        <f t="shared" si="88"/>
        <v>59</v>
      </c>
      <c r="BY5" s="395">
        <f>IF($B5&lt;Main!$B$10,0,HLOOKUP(BX5,ReplacementRates!$V$3:$AZ$56,ReplacementRates!$A6-3,1)*IF(Main!$B$29=0,Main!$B$32*$B5,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Z5" s="219">
        <f ca="1">BY5*IF($B5=Salary!$B5,Salary!$J5,"")</f>
        <v>0</v>
      </c>
      <c r="CA5" s="218">
        <f ca="1">IF($B5&lt;Main!$B$10,0,(VLOOKUP(BX5,'Survival Probability'!$A$3:$F$98,6)/(1+Main!$B$5)^(OptimumBenefits!BX5-OptimumBenefits!$A5))*(VLOOKUP(BX5,'Survival Probability'!$A$3:$F$98,3)/VLOOKUP($A5,'Survival Probability'!$A$3:$F$98,3)))</f>
        <v>1.7532291817564385</v>
      </c>
      <c r="CB5" s="228">
        <f t="shared" ca="1" si="27"/>
        <v>0</v>
      </c>
      <c r="CC5" s="169">
        <f t="shared" si="88"/>
        <v>60</v>
      </c>
      <c r="CD5" s="395">
        <f>IF($B5&lt;Main!$B$10,0,HLOOKUP(CC5,ReplacementRates!$V$3:$AZ$56,ReplacementRates!$A6-3,1)*IF(Main!$B$29=0,Main!$B$32*$B5,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3.1500000000000007E-2</v>
      </c>
      <c r="CE5" s="219">
        <f ca="1">CD5*IF($B5=Salary!$B5,Salary!$J5,"")</f>
        <v>1340.2583315726636</v>
      </c>
      <c r="CF5" s="218">
        <f ca="1">IF($B5&lt;Main!$B$10,0,(VLOOKUP(CC5,'Survival Probability'!$A$3:$F$98,6)/(1+Main!$B$5)^(OptimumBenefits!CC5-OptimumBenefits!$A5))*(VLOOKUP(CC5,'Survival Probability'!$A$3:$F$98,3)/VLOOKUP($A5,'Survival Probability'!$A$3:$F$98,3)))</f>
        <v>1.6167622994804387</v>
      </c>
      <c r="CG5" s="228">
        <f t="shared" ca="1" si="29"/>
        <v>2166.8791420512357</v>
      </c>
      <c r="CH5" s="169">
        <f t="shared" si="88"/>
        <v>61</v>
      </c>
      <c r="CI5" s="395">
        <f>IF($B5&lt;Main!$B$10,0,HLOOKUP(CH5,ReplacementRates!$V$3:$AZ$56,ReplacementRates!$A6-3,1)*IF(Main!$B$29=0,Main!$B$32*$B5,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3.5700000000000003E-2</v>
      </c>
      <c r="CJ5" s="219">
        <f ca="1">CI5*IF($B5=Salary!$B5,Salary!$J5,"")</f>
        <v>1518.9594424490183</v>
      </c>
      <c r="CK5" s="218">
        <f ca="1">IF($B5&lt;Main!$B$10,0,(VLOOKUP(CH5,'Survival Probability'!$A$3:$F$98,6)/(1+Main!$B$5)^(OptimumBenefits!CH5-OptimumBenefits!$A5))*(VLOOKUP(CH5,'Survival Probability'!$A$3:$F$98,3)/VLOOKUP($A5,'Survival Probability'!$A$3:$F$98,3)))</f>
        <v>1.4895869227495169</v>
      </c>
      <c r="CL5" s="228">
        <f t="shared" ca="1" si="31"/>
        <v>2262.6221216589552</v>
      </c>
      <c r="CM5" s="169">
        <f t="shared" si="88"/>
        <v>62</v>
      </c>
      <c r="CN5" s="395">
        <f>IF($B5&lt;Main!$B$10,0,HLOOKUP(CM5,ReplacementRates!$V$3:$AZ$56,ReplacementRates!$A6-3,1)*IF(Main!$B$29=0,Main!$B$32*$B5,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3.9900000000000005E-2</v>
      </c>
      <c r="CO5" s="219">
        <f ca="1">CN5*IF($B5=Salary!$B5,Salary!$J5,"")</f>
        <v>1697.6605533253735</v>
      </c>
      <c r="CP5" s="218">
        <f ca="1">IF($B5&lt;Main!$B$10,0,(VLOOKUP(CM5,'Survival Probability'!$A$3:$F$98,6)/(1+Main!$B$5)^(OptimumBenefits!CM5-OptimumBenefits!$A5))*(VLOOKUP(CM5,'Survival Probability'!$A$3:$F$98,3)/VLOOKUP($A5,'Survival Probability'!$A$3:$F$98,3)))</f>
        <v>1.3711932408275846</v>
      </c>
      <c r="CQ5" s="228">
        <f t="shared" ca="1" si="33"/>
        <v>2327.8206759393693</v>
      </c>
      <c r="CR5" s="169">
        <f t="shared" si="92"/>
        <v>63</v>
      </c>
      <c r="CS5" s="395">
        <f>IF($B5&lt;Main!$B$10,0,HLOOKUP(CR5,ReplacementRates!$V$3:$AZ$56,ReplacementRates!$A6-3,1)*IF(Main!$B$29=0,Main!$B$32*$B5,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4.4100000000000007E-2</v>
      </c>
      <c r="CT5" s="219">
        <f ca="1">CS5*IF($B5=Salary!$B5,Salary!$J5,"")</f>
        <v>1876.3616642017287</v>
      </c>
      <c r="CU5" s="218">
        <f ca="1">IF($B5&lt;Main!$B$10,0,(VLOOKUP(CR5,'Survival Probability'!$A$3:$F$98,6)/(1+Main!$B$5)^(OptimumBenefits!CR5-OptimumBenefits!$A5))*(VLOOKUP(CR5,'Survival Probability'!$A$3:$F$98,3)/VLOOKUP($A5,'Survival Probability'!$A$3:$F$98,3)))</f>
        <v>1.261002309034897</v>
      </c>
      <c r="CV5" s="228">
        <f t="shared" ca="1" si="35"/>
        <v>2366.0963911429417</v>
      </c>
      <c r="CW5" s="169">
        <f t="shared" si="92"/>
        <v>64</v>
      </c>
      <c r="CX5" s="395">
        <f>IF($B5&lt;Main!$B$10,0,HLOOKUP(CW5,ReplacementRates!$V$3:$AZ$56,ReplacementRates!$A6-3,1)*IF(Main!$B$29=0,Main!$B$32*$B5,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4.830000000000001E-2</v>
      </c>
      <c r="CY5" s="219">
        <f ca="1">CX5*IF($B5=Salary!$B5,Salary!$J5,"")</f>
        <v>2055.0627750780841</v>
      </c>
      <c r="CZ5" s="218">
        <f ca="1">IF($B5&lt;Main!$B$10,0,(VLOOKUP(CW5,'Survival Probability'!$A$3:$F$98,6)/(1+Main!$B$5)^(OptimumBenefits!CW5-OptimumBenefits!$A5))*(VLOOKUP(CW5,'Survival Probability'!$A$3:$F$98,3)/VLOOKUP($A5,'Survival Probability'!$A$3:$F$98,3)))</f>
        <v>1.1584729339627369</v>
      </c>
      <c r="DA5" s="228">
        <f t="shared" ca="1" si="37"/>
        <v>2380.7346025223119</v>
      </c>
      <c r="DB5" s="169">
        <f t="shared" si="92"/>
        <v>65</v>
      </c>
      <c r="DC5" s="395">
        <f>IF($B5&lt;Main!$B$10,0,HLOOKUP(DB5,ReplacementRates!$V$3:$AZ$56,ReplacementRates!$A6-3,1)*IF(Main!$B$29=0,Main!$B$32*$B5,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D5" s="219">
        <f ca="1">DC5*IF($B5=Salary!$B5,Salary!$J5,"")</f>
        <v>2233.763885954439</v>
      </c>
      <c r="DE5" s="218">
        <f ca="1">IF($B5&lt;Main!$B$10,0,(VLOOKUP(DB5,'Survival Probability'!$A$3:$F$98,6)/(1+Main!$B$5)^(OptimumBenefits!DB5-OptimumBenefits!$A5))*(VLOOKUP(DB5,'Survival Probability'!$A$3:$F$98,3)/VLOOKUP($A5,'Survival Probability'!$A$3:$F$98,3)))</f>
        <v>1.0630993504739923</v>
      </c>
      <c r="DF5" s="228">
        <f t="shared" ca="1" si="39"/>
        <v>2374.712936270425</v>
      </c>
      <c r="DG5" s="169">
        <f t="shared" si="92"/>
        <v>66</v>
      </c>
      <c r="DH5" s="395">
        <f>IF($B5&lt;Main!$B$10,0,HLOOKUP(DG5,ReplacementRates!$V$3:$AZ$56,ReplacementRates!$A6-3,1)*IF(Main!$B$29=0,Main!$B$32*$B5,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I5" s="219">
        <f ca="1">DH5*IF($B5=Salary!$B5,Salary!$J5,"")</f>
        <v>2233.763885954439</v>
      </c>
      <c r="DJ5" s="218">
        <f ca="1">IF($B5&lt;Main!$B$10,0,(VLOOKUP(DG5,'Survival Probability'!$A$3:$F$98,6)/(1+Main!$B$5)^(OptimumBenefits!DG5-OptimumBenefits!$A5))*(VLOOKUP(DG5,'Survival Probability'!$A$3:$F$98,3)/VLOOKUP($A5,'Survival Probability'!$A$3:$F$98,3)))</f>
        <v>0.97441064324140925</v>
      </c>
      <c r="DK5" s="228">
        <f t="shared" ca="1" si="41"/>
        <v>2176.6033049622947</v>
      </c>
      <c r="DL5" s="169">
        <f t="shared" si="96"/>
        <v>67</v>
      </c>
      <c r="DM5" s="395">
        <f>IF($B5&lt;Main!$B$10,0,HLOOKUP(DL5,ReplacementRates!$V$3:$AZ$56,ReplacementRates!$A6-3,1)*IF(Main!$B$29=0,Main!$B$32*$B5,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N5" s="219">
        <f ca="1">DM5*IF($B5=Salary!$B5,Salary!$J5,"")</f>
        <v>2233.763885954439</v>
      </c>
      <c r="DO5" s="218">
        <f ca="1">IF($B5&lt;Main!$B$10,0,(VLOOKUP(DL5,'Survival Probability'!$A$3:$F$98,6)/(1+Main!$B$5)^(OptimumBenefits!DL5-OptimumBenefits!$A5))*(VLOOKUP(DL5,'Survival Probability'!$A$3:$F$98,3)/VLOOKUP($A5,'Survival Probability'!$A$3:$F$98,3)))</f>
        <v>0.8919672531887517</v>
      </c>
      <c r="DP5" s="228">
        <f t="shared" ca="1" si="43"/>
        <v>1992.4442376270131</v>
      </c>
      <c r="DQ5" s="169">
        <f t="shared" si="96"/>
        <v>68</v>
      </c>
      <c r="DR5" s="395">
        <f>IF($B5&lt;Main!$B$10,0,HLOOKUP(DQ5,ReplacementRates!$V$3:$AZ$56,ReplacementRates!$A6-3,1)*IF(Main!$B$29=0,Main!$B$32*$B5,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S5" s="219">
        <f ca="1">DR5*IF($B5=Salary!$B5,Salary!$J5,"")</f>
        <v>2233.763885954439</v>
      </c>
      <c r="DT5" s="218">
        <f ca="1">IF($B5&lt;Main!$B$10,0,(VLOOKUP(DQ5,'Survival Probability'!$A$3:$F$98,6)/(1+Main!$B$5)^(OptimumBenefits!DQ5-OptimumBenefits!$A5))*(VLOOKUP(DQ5,'Survival Probability'!$A$3:$F$98,3)/VLOOKUP($A5,'Survival Probability'!$A$3:$F$98,3)))</f>
        <v>0.8153608191648487</v>
      </c>
      <c r="DU5" s="228">
        <f t="shared" ca="1" si="45"/>
        <v>1821.3235518726672</v>
      </c>
      <c r="DV5" s="169">
        <f t="shared" si="96"/>
        <v>69</v>
      </c>
      <c r="DW5" s="395">
        <f>IF($B5&lt;Main!$B$10,0,HLOOKUP(DV5,ReplacementRates!$V$3:$AZ$56,ReplacementRates!$A6-3,1)*IF(Main!$B$29=0,Main!$B$32*$B5,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X5" s="219">
        <f ca="1">DW5*IF($B5=Salary!$B5,Salary!$J5,"")</f>
        <v>2233.763885954439</v>
      </c>
      <c r="DY5" s="218">
        <f ca="1">IF($B5&lt;Main!$B$10,0,(VLOOKUP(DV5,'Survival Probability'!$A$3:$F$98,6)/(1+Main!$B$5)^(OptimumBenefits!DV5-OptimumBenefits!$A5))*(VLOOKUP(DV5,'Survival Probability'!$A$3:$F$98,3)/VLOOKUP($A5,'Survival Probability'!$A$3:$F$98,3)))</f>
        <v>0.74421132068643359</v>
      </c>
      <c r="DZ5" s="228">
        <f t="shared" ca="1" si="47"/>
        <v>1662.392371667813</v>
      </c>
      <c r="EA5" s="169">
        <f t="shared" si="96"/>
        <v>70</v>
      </c>
      <c r="EB5" s="395">
        <f>IF($B5&lt;Main!$B$10,0,HLOOKUP(EA5,ReplacementRates!$V$3:$AZ$56,ReplacementRates!$A6-3,1)*IF(Main!$B$29=0,Main!$B$32*$B5,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C5" s="219">
        <f ca="1">EB5*IF($B5=Salary!$B5,Salary!$J5,"")</f>
        <v>2233.763885954439</v>
      </c>
      <c r="ED5" s="218">
        <f ca="1">IF($B5&lt;Main!$B$10,0,(VLOOKUP(EA5,'Survival Probability'!$A$3:$F$98,6)/(1+Main!$B$5)^(OptimumBenefits!EA5-OptimumBenefits!$A5))*(VLOOKUP(EA5,'Survival Probability'!$A$3:$F$98,3)/VLOOKUP($A5,'Survival Probability'!$A$3:$F$98,3)))</f>
        <v>0.67816545704220088</v>
      </c>
      <c r="EE5" s="228">
        <f t="shared" ca="1" si="49"/>
        <v>1514.8615066426548</v>
      </c>
      <c r="EF5" s="169">
        <f t="shared" si="100"/>
        <v>71</v>
      </c>
      <c r="EG5" s="395">
        <f>IF($B5&lt;Main!$B$10,0,HLOOKUP(EF5,ReplacementRates!$V$3:$AZ$56,ReplacementRates!$A6-3,1)*IF(Main!$B$29=0,Main!$B$32*$B5,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H5" s="219">
        <f ca="1">EG5*IF($B5=Salary!$B5,Salary!$J5,"")</f>
        <v>2233.763885954439</v>
      </c>
      <c r="EI5" s="218">
        <f ca="1">IF($B5&lt;Main!$B$10,0,(VLOOKUP(EF5,'Survival Probability'!$A$3:$F$98,6)/(1+Main!$B$5)^(OptimumBenefits!EF5-OptimumBenefits!$A5))*(VLOOKUP(EF5,'Survival Probability'!$A$3:$F$98,3)/VLOOKUP($A5,'Survival Probability'!$A$3:$F$98,3)))</f>
        <v>0.61689497983066988</v>
      </c>
      <c r="EJ5" s="228">
        <f t="shared" ca="1" si="51"/>
        <v>1377.9977273723425</v>
      </c>
      <c r="EK5" s="169">
        <f t="shared" si="100"/>
        <v>72</v>
      </c>
      <c r="EL5" s="395">
        <f>IF($B5&lt;Main!$B$10,0,HLOOKUP(EK5,ReplacementRates!$V$3:$AZ$56,ReplacementRates!$A6-3,1)*IF(Main!$B$29=0,Main!$B$32*$B5,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M5" s="219">
        <f ca="1">EL5*IF($B5=Salary!$B5,Salary!$J5,"")</f>
        <v>2233.763885954439</v>
      </c>
      <c r="EN5" s="218">
        <f ca="1">IF($B5&lt;Main!$B$10,0,(VLOOKUP(EK5,'Survival Probability'!$A$3:$F$98,6)/(1+Main!$B$5)^(OptimumBenefits!EK5-OptimumBenefits!$A5))*(VLOOKUP(EK5,'Survival Probability'!$A$3:$F$98,3)/VLOOKUP($A5,'Survival Probability'!$A$3:$F$98,3)))</f>
        <v>0.56009410552132743</v>
      </c>
      <c r="EO5" s="228">
        <f t="shared" ca="1" si="53"/>
        <v>1251.1179856494959</v>
      </c>
      <c r="EP5" s="169">
        <f t="shared" si="100"/>
        <v>73</v>
      </c>
      <c r="EQ5" s="395">
        <f>IF($B5&lt;Main!$B$10,0,HLOOKUP(EP5,ReplacementRates!$V$3:$AZ$56,ReplacementRates!$A6-3,1)*IF(Main!$B$29=0,Main!$B$32*$B5,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R5" s="219">
        <f ca="1">EQ5*IF($B5=Salary!$B5,Salary!$J5,"")</f>
        <v>2233.763885954439</v>
      </c>
      <c r="ES5" s="218">
        <f ca="1">IF($B5&lt;Main!$B$10,0,(VLOOKUP(EP5,'Survival Probability'!$A$3:$F$98,6)/(1+Main!$B$5)^(OptimumBenefits!EP5-OptimumBenefits!$A5))*(VLOOKUP(EP5,'Survival Probability'!$A$3:$F$98,3)/VLOOKUP($A5,'Survival Probability'!$A$3:$F$98,3)))</f>
        <v>0.50747903321023968</v>
      </c>
      <c r="ET5" s="228">
        <f t="shared" ca="1" si="55"/>
        <v>1133.5883372641067</v>
      </c>
      <c r="EU5" s="169">
        <f t="shared" si="100"/>
        <v>74</v>
      </c>
      <c r="EV5" s="395">
        <f>IF($B5&lt;Main!$B$10,0,HLOOKUP(EU5,ReplacementRates!$V$3:$AZ$56,ReplacementRates!$A6-3,1)*IF(Main!$B$29=0,Main!$B$32*$B5,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W5" s="219">
        <f ca="1">EV5*IF($B5=Salary!$B5,Salary!$J5,"")</f>
        <v>2233.763885954439</v>
      </c>
      <c r="EX5" s="218">
        <f ca="1">IF($B5&lt;Main!$B$10,0,(VLOOKUP(EU5,'Survival Probability'!$A$3:$F$98,6)/(1+Main!$B$5)^(OptimumBenefits!EU5-OptimumBenefits!$A5))*(VLOOKUP(EU5,'Survival Probability'!$A$3:$F$98,3)/VLOOKUP($A5,'Survival Probability'!$A$3:$F$98,3)))</f>
        <v>0.45878507138830671</v>
      </c>
      <c r="EY5" s="228">
        <f t="shared" ca="1" si="57"/>
        <v>1024.8175238822287</v>
      </c>
      <c r="EZ5" s="169">
        <f t="shared" si="104"/>
        <v>75</v>
      </c>
      <c r="FA5" s="395">
        <f>IF($B5&lt;Main!$B$10,0,HLOOKUP(EZ5,ReplacementRates!$V$3:$AZ$56,ReplacementRates!$A6-3,1)*IF(Main!$B$29=0,Main!$B$32*$B5,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B5" s="219">
        <f ca="1">FA5*IF($B5=Salary!$B5,Salary!$J5,"")</f>
        <v>2233.763885954439</v>
      </c>
      <c r="FC5" s="218">
        <f ca="1">IF($B5&lt;Main!$B$10,0,(VLOOKUP(EZ5,'Survival Probability'!$A$3:$F$98,6)/(1+Main!$B$5)^(OptimumBenefits!EZ5-OptimumBenefits!$A5))*(VLOOKUP(EZ5,'Survival Probability'!$A$3:$F$98,3)/VLOOKUP($A5,'Survival Probability'!$A$3:$F$98,3)))</f>
        <v>0.41376615436384262</v>
      </c>
      <c r="FD5" s="228">
        <f t="shared" ca="1" si="59"/>
        <v>924.25589284820137</v>
      </c>
      <c r="FE5" s="169">
        <f t="shared" si="104"/>
        <v>76</v>
      </c>
      <c r="FF5" s="395">
        <f>IF($B5&lt;Main!$B$10,0,HLOOKUP(FE5,ReplacementRates!$V$3:$AZ$56,ReplacementRates!$A6-3,1)*IF(Main!$B$29=0,Main!$B$32*$B5,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G5" s="219">
        <f ca="1">FF5*IF($B5=Salary!$B5,Salary!$J5,"")</f>
        <v>2233.763885954439</v>
      </c>
      <c r="FH5" s="218">
        <f ca="1">IF($B5&lt;Main!$B$10,0,(VLOOKUP(FE5,'Survival Probability'!$A$3:$F$98,6)/(1+Main!$B$5)^(OptimumBenefits!FE5-OptimumBenefits!$A5))*(VLOOKUP(FE5,'Survival Probability'!$A$3:$F$98,3)/VLOOKUP($A5,'Survival Probability'!$A$3:$F$98,3)))</f>
        <v>0.37219369342475583</v>
      </c>
      <c r="FI5" s="228">
        <f t="shared" ca="1" si="61"/>
        <v>831.39283095221776</v>
      </c>
      <c r="FJ5" s="169">
        <f t="shared" si="104"/>
        <v>77</v>
      </c>
      <c r="FK5" s="395">
        <f>IF($B5&lt;Main!$B$10,0,HLOOKUP(FJ5,ReplacementRates!$V$3:$AZ$56,ReplacementRates!$A6-3,1)*IF(Main!$B$29=0,Main!$B$32*$B5,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L5" s="219">
        <f ca="1">FK5*IF($B5=Salary!$B5,Salary!$J5,"")</f>
        <v>2233.763885954439</v>
      </c>
      <c r="FM5" s="218">
        <f ca="1">IF($B5&lt;Main!$B$10,0,(VLOOKUP(FJ5,'Survival Probability'!$A$3:$F$98,6)/(1+Main!$B$5)^(OptimumBenefits!FJ5-OptimumBenefits!$A5))*(VLOOKUP(FJ5,'Survival Probability'!$A$3:$F$98,3)/VLOOKUP($A5,'Survival Probability'!$A$3:$F$98,3)))</f>
        <v>0.33385349784871832</v>
      </c>
      <c r="FN5" s="228">
        <f t="shared" ca="1" si="63"/>
        <v>745.74988669403501</v>
      </c>
      <c r="FO5" s="169">
        <f t="shared" si="104"/>
        <v>78</v>
      </c>
      <c r="FP5" s="395">
        <f>IF($B5&lt;Main!$B$10,0,HLOOKUP(FO5,ReplacementRates!$V$3:$AZ$56,ReplacementRates!$A6-3,1)*IF(Main!$B$29=0,Main!$B$32*$B5,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Q5" s="219">
        <f ca="1">FP5*IF($B5=Salary!$B5,Salary!$J5,"")</f>
        <v>2233.763885954439</v>
      </c>
      <c r="FR5" s="218">
        <f ca="1">IF($B5&lt;Main!$B$10,0,(VLOOKUP(FO5,'Survival Probability'!$A$3:$F$98,6)/(1+Main!$B$5)^(OptimumBenefits!FO5-OptimumBenefits!$A5))*(VLOOKUP(FO5,'Survival Probability'!$A$3:$F$98,3)/VLOOKUP($A5,'Survival Probability'!$A$3:$F$98,3)))</f>
        <v>0.2985458728176606</v>
      </c>
      <c r="FS5" s="228">
        <f t="shared" ca="1" si="65"/>
        <v>666.8809890008373</v>
      </c>
      <c r="FT5" s="169">
        <f t="shared" si="108"/>
        <v>79</v>
      </c>
      <c r="FU5" s="395">
        <f>IF($B5&lt;Main!$B$10,0,HLOOKUP(FT5,ReplacementRates!$V$3:$AZ$56,ReplacementRates!$A6-3,1)*IF(Main!$B$29=0,Main!$B$32*$B5,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V5" s="219">
        <f ca="1">FU5*IF($B5=Salary!$B5,Salary!$J5,"")</f>
        <v>2233.763885954439</v>
      </c>
      <c r="FW5" s="218">
        <f ca="1">IF($B5&lt;Main!$B$10,0,(VLOOKUP(FT5,'Survival Probability'!$A$3:$F$98,6)/(1+Main!$B$5)^(OptimumBenefits!FT5-OptimumBenefits!$A5))*(VLOOKUP(FT5,'Survival Probability'!$A$3:$F$98,3)/VLOOKUP($A5,'Survival Probability'!$A$3:$F$98,3)))</f>
        <v>0.26608467636171507</v>
      </c>
      <c r="FX5" s="228">
        <f t="shared" ca="1" si="67"/>
        <v>594.37034066267393</v>
      </c>
      <c r="FY5" s="169">
        <f t="shared" si="108"/>
        <v>80</v>
      </c>
      <c r="FZ5" s="395">
        <f>IF($B5&lt;Main!$B$10,0,HLOOKUP(FY5,ReplacementRates!$V$3:$AZ$56,ReplacementRates!$A6-3,1)*IF(Main!$B$29=0,Main!$B$32*$B5,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GA5" s="219">
        <f ca="1">FZ5*IF($B5=Salary!$B5,Salary!$J5,"")</f>
        <v>2233.763885954439</v>
      </c>
      <c r="GB5" s="218">
        <f ca="1">IF($B5&lt;Main!$B$10,0,(VLOOKUP(FY5,'Survival Probability'!$A$3:$F$98,6)/(1+Main!$B$5)^(OptimumBenefits!FY5-OptimumBenefits!$A5))*(VLOOKUP(FY5,'Survival Probability'!$A$3:$F$98,3)/VLOOKUP($A5,'Survival Probability'!$A$3:$F$98,3)))</f>
        <v>0.23629753038420215</v>
      </c>
      <c r="GC5" s="228">
        <f t="shared" ca="1" si="69"/>
        <v>527.83288971245247</v>
      </c>
      <c r="GD5" s="169">
        <f t="shared" si="108"/>
        <v>81</v>
      </c>
      <c r="GE5" s="395">
        <f>IF($B5&lt;Main!$B$10,0,HLOOKUP(GD5,ReplacementRates!$V$3:$AZ$56,ReplacementRates!$A6-3,1)*IF(Main!$B$29=0,Main!$B$32*$B5,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GF5" s="219">
        <f ca="1">GE5*IF($B5=Salary!$B5,Salary!$J5,"")</f>
        <v>2233.763885954439</v>
      </c>
      <c r="GG5" s="218">
        <f ca="1">IF($B5&lt;Main!$B$10,0,(VLOOKUP(GD5,'Survival Probability'!$A$3:$F$98,6)/(1+Main!$B$5)^(OptimumBenefits!GD5-OptimumBenefits!$A5))*(VLOOKUP(GD5,'Survival Probability'!$A$3:$F$98,3)/VLOOKUP($A5,'Survival Probability'!$A$3:$F$98,3)))</f>
        <v>0.20902215106520075</v>
      </c>
      <c r="GH5" s="228">
        <f t="shared" ca="1" si="71"/>
        <v>466.90613241395863</v>
      </c>
      <c r="GI5" s="169">
        <f t="shared" si="108"/>
        <v>82</v>
      </c>
      <c r="GJ5" s="395">
        <f>IF($B5&lt;Main!$B$10,0,HLOOKUP(GI5,ReplacementRates!$V$3:$AZ$56,ReplacementRates!$A6-3,1)*IF(Main!$B$29=0,Main!$B$32*$B5,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GK5" s="219">
        <f ca="1">GJ5*IF($B5=Salary!$B5,Salary!$J5,"")</f>
        <v>2233.763885954439</v>
      </c>
      <c r="GL5" s="218">
        <f ca="1">IF($B5&lt;Main!$B$10,0,(VLOOKUP(GI5,'Survival Probability'!$A$3:$F$98,6)/(1+Main!$B$5)^(OptimumBenefits!GI5-OptimumBenefits!$A5))*(VLOOKUP(GI5,'Survival Probability'!$A$3:$F$98,3)/VLOOKUP($A5,'Survival Probability'!$A$3:$F$98,3)))</f>
        <v>0.1841060952410831</v>
      </c>
      <c r="GM5" s="228">
        <f t="shared" ca="1" si="73"/>
        <v>411.24954673361981</v>
      </c>
      <c r="GN5" s="384"/>
      <c r="GO5" s="388"/>
      <c r="GP5" s="385"/>
      <c r="GQ5" s="386"/>
      <c r="GR5" s="387"/>
      <c r="GS5" s="384"/>
      <c r="GT5" s="388"/>
      <c r="GU5" s="385"/>
      <c r="GV5" s="386"/>
      <c r="GW5" s="387"/>
      <c r="GX5" s="384"/>
      <c r="GY5" s="388"/>
      <c r="GZ5" s="385"/>
      <c r="HA5" s="386"/>
      <c r="HB5" s="387"/>
      <c r="HC5" s="384"/>
      <c r="HD5" s="388"/>
      <c r="HE5" s="385"/>
      <c r="HF5" s="386"/>
      <c r="HG5" s="387"/>
      <c r="HH5" s="384"/>
      <c r="HI5" s="388"/>
      <c r="HJ5" s="385"/>
      <c r="HK5" s="386"/>
      <c r="HL5" s="387"/>
      <c r="HM5" s="384"/>
      <c r="HN5" s="388"/>
      <c r="HO5" s="385"/>
      <c r="HP5" s="386"/>
      <c r="HQ5" s="387"/>
      <c r="HR5" s="384"/>
      <c r="HS5" s="388"/>
      <c r="HT5" s="385"/>
      <c r="HU5" s="386"/>
      <c r="HV5" s="387"/>
      <c r="HW5" s="384"/>
      <c r="HX5" s="388"/>
      <c r="HY5" s="385"/>
      <c r="HZ5" s="386"/>
      <c r="IA5" s="387"/>
      <c r="IB5" s="384"/>
      <c r="IC5" s="388"/>
      <c r="ID5" s="385"/>
      <c r="IE5" s="386"/>
      <c r="IF5" s="387"/>
      <c r="IG5" s="384"/>
      <c r="IH5" s="388"/>
      <c r="II5" s="385"/>
      <c r="IJ5" s="386"/>
      <c r="IK5" s="387"/>
      <c r="IL5" s="384"/>
      <c r="IM5" s="388"/>
      <c r="IN5" s="385"/>
      <c r="IO5" s="386"/>
      <c r="IP5" s="387"/>
      <c r="IQ5" s="384"/>
      <c r="IR5" s="388"/>
      <c r="IS5" s="385"/>
      <c r="IT5" s="386"/>
      <c r="IU5" s="387"/>
      <c r="IV5" s="384"/>
      <c r="IW5" s="388"/>
      <c r="IX5" s="385"/>
      <c r="IY5" s="386"/>
      <c r="IZ5" s="387"/>
      <c r="JA5" s="384"/>
      <c r="JB5" s="388"/>
      <c r="JC5" s="385"/>
      <c r="JD5" s="386"/>
      <c r="JE5" s="387"/>
      <c r="JF5" s="384"/>
      <c r="JG5" s="388"/>
      <c r="JH5" s="385"/>
      <c r="JI5" s="386"/>
      <c r="JJ5" s="387"/>
      <c r="JK5" s="384"/>
      <c r="JL5" s="388"/>
      <c r="JM5" s="385"/>
      <c r="JN5" s="386"/>
      <c r="JO5" s="387"/>
      <c r="JP5" s="384"/>
      <c r="JQ5" s="388"/>
      <c r="JR5" s="385"/>
      <c r="JS5" s="386"/>
      <c r="JT5" s="387"/>
      <c r="JU5" s="384"/>
      <c r="JV5" s="388"/>
      <c r="JW5" s="385"/>
      <c r="JX5" s="386"/>
      <c r="JY5" s="387"/>
      <c r="JZ5" s="384"/>
      <c r="KA5" s="388"/>
      <c r="KB5" s="385"/>
      <c r="KC5" s="386"/>
      <c r="KD5" s="387"/>
      <c r="KE5" s="384"/>
      <c r="KF5" s="388"/>
      <c r="KG5" s="385"/>
      <c r="KH5" s="386"/>
      <c r="KI5" s="387"/>
    </row>
    <row r="6" spans="1:295">
      <c r="A6" s="172">
        <f t="shared" si="112"/>
        <v>31</v>
      </c>
      <c r="B6" s="172">
        <v>4</v>
      </c>
      <c r="C6" s="383">
        <f t="shared" ca="1" si="0"/>
        <v>64</v>
      </c>
      <c r="D6" s="217">
        <f t="shared" ca="1" si="1"/>
        <v>3664.4818134908423</v>
      </c>
      <c r="E6" s="217">
        <v>0</v>
      </c>
      <c r="F6" s="169">
        <f t="shared" si="113"/>
        <v>45</v>
      </c>
      <c r="G6" s="395">
        <f>IF($B6&lt;Main!$B$10,0,HLOOKUP(F6,ReplacementRates!$V$3:$AZ$56,ReplacementRates!$A7-3,1)*IF(Main!$B$29=0,Main!$B$32*$B6,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H6" s="219">
        <f ca="1">G6*IF($B6=Salary!$B6,Salary!$J6,"")</f>
        <v>0</v>
      </c>
      <c r="I6" s="218">
        <f ca="1">IF($B6&lt;Main!$B$10,0,(VLOOKUP(F6,'Survival Probability'!$A$3:$F$98,6)/(1+Main!$B$5)^(OptimumBenefits!F6-OptimumBenefits!$A6))*(VLOOKUP(F6,'Survival Probability'!$A$3:$F$98,3)/VLOOKUP($A6,'Survival Probability'!$A$3:$F$98,3)))</f>
        <v>5.4584255099867098</v>
      </c>
      <c r="J6" s="228">
        <f t="shared" ca="1" si="115"/>
        <v>0</v>
      </c>
      <c r="K6" s="169">
        <f t="shared" si="114"/>
        <v>46</v>
      </c>
      <c r="L6" s="395">
        <f>IF($B6&lt;Main!$B$10,0,HLOOKUP(K6,ReplacementRates!$V$3:$AZ$56,ReplacementRates!$A7-3,1)*IF(Main!$B$29=0,Main!$B$32*$B6,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M6" s="219">
        <f ca="1">L6*IF($B6=Salary!$B6,Salary!$J6,"")</f>
        <v>0</v>
      </c>
      <c r="N6" s="218">
        <f ca="1">IF($B6&lt;Main!$B$10,0,(VLOOKUP(K6,'Survival Probability'!$A$3:$F$98,6)/(1+Main!$B$5)^(OptimumBenefits!K6-OptimumBenefits!$A6))*(VLOOKUP(K6,'Survival Probability'!$A$3:$F$98,3)/VLOOKUP($A6,'Survival Probability'!$A$3:$F$98,3)))</f>
        <v>5.0733743402712053</v>
      </c>
      <c r="O6" s="228">
        <f t="shared" ca="1" si="75"/>
        <v>0</v>
      </c>
      <c r="P6" s="169">
        <f t="shared" si="76"/>
        <v>47</v>
      </c>
      <c r="Q6" s="395">
        <f>IF($B6&lt;Main!$B$10,0,HLOOKUP(P6,ReplacementRates!$V$3:$AZ$56,ReplacementRates!$A7-3,1)*IF(Main!$B$29=0,Main!$B$32*$B6,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R6" s="219">
        <f ca="1">Q6*IF($B6=Salary!$B6,Salary!$J6,"")</f>
        <v>0</v>
      </c>
      <c r="S6" s="218">
        <f ca="1">IF($B6&lt;Main!$B$10,0,(VLOOKUP(P6,'Survival Probability'!$A$3:$F$98,6)/(1+Main!$B$5)^(OptimumBenefits!P6-OptimumBenefits!$A6))*(VLOOKUP(P6,'Survival Probability'!$A$3:$F$98,3)/VLOOKUP($A6,'Survival Probability'!$A$3:$F$98,3)))</f>
        <v>4.7137540613141491</v>
      </c>
      <c r="T6" s="228">
        <f t="shared" ca="1" si="3"/>
        <v>0</v>
      </c>
      <c r="U6" s="169">
        <f t="shared" si="76"/>
        <v>48</v>
      </c>
      <c r="V6" s="395">
        <f>IF($B6&lt;Main!$B$10,0,HLOOKUP(U6,ReplacementRates!$V$3:$AZ$56,ReplacementRates!$A7-3,1)*IF(Main!$B$29=0,Main!$B$32*$B6,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W6" s="219">
        <f ca="1">V6*IF($B6=Salary!$B6,Salary!$J6,"")</f>
        <v>0</v>
      </c>
      <c r="X6" s="218">
        <f ca="1">IF($B6&lt;Main!$B$10,0,(VLOOKUP(U6,'Survival Probability'!$A$3:$F$98,6)/(1+Main!$B$5)^(OptimumBenefits!U6-OptimumBenefits!$A6))*(VLOOKUP(U6,'Survival Probability'!$A$3:$F$98,3)/VLOOKUP($A6,'Survival Probability'!$A$3:$F$98,3)))</f>
        <v>4.3778951002044222</v>
      </c>
      <c r="Y6" s="228">
        <f t="shared" ca="1" si="5"/>
        <v>0</v>
      </c>
      <c r="Z6" s="169">
        <f t="shared" si="76"/>
        <v>49</v>
      </c>
      <c r="AA6" s="395">
        <f>IF($B6&lt;Main!$B$10,0,HLOOKUP(Z6,ReplacementRates!$V$3:$AZ$56,ReplacementRates!$A7-3,1)*IF(Main!$B$29=0,Main!$B$32*$B6,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B6" s="219">
        <f ca="1">AA6*IF($B6=Salary!$B6,Salary!$J6,"")</f>
        <v>0</v>
      </c>
      <c r="AC6" s="218">
        <f ca="1">IF($B6&lt;Main!$B$10,0,(VLOOKUP(Z6,'Survival Probability'!$A$3:$F$98,6)/(1+Main!$B$5)^(OptimumBenefits!Z6-OptimumBenefits!$A6))*(VLOOKUP(Z6,'Survival Probability'!$A$3:$F$98,3)/VLOOKUP($A6,'Survival Probability'!$A$3:$F$98,3)))</f>
        <v>4.0642371451562136</v>
      </c>
      <c r="AD6" s="228">
        <f t="shared" ca="1" si="7"/>
        <v>0</v>
      </c>
      <c r="AE6" s="169">
        <f t="shared" si="76"/>
        <v>50</v>
      </c>
      <c r="AF6" s="395">
        <f>IF($B6&lt;Main!$B$10,0,HLOOKUP(AE6,ReplacementRates!$V$3:$AZ$56,ReplacementRates!$A7-3,1)*IF(Main!$B$29=0,Main!$B$32*$B6,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G6" s="219">
        <f ca="1">AF6*IF($B6=Salary!$B6,Salary!$J6,"")</f>
        <v>0</v>
      </c>
      <c r="AH6" s="218">
        <f ca="1">IF($B6&lt;Main!$B$10,0,(VLOOKUP(AE6,'Survival Probability'!$A$3:$F$98,6)/(1+Main!$B$5)^(OptimumBenefits!AE6-OptimumBenefits!$A6))*(VLOOKUP(AE6,'Survival Probability'!$A$3:$F$98,3)/VLOOKUP($A6,'Survival Probability'!$A$3:$F$98,3)))</f>
        <v>3.771324212535295</v>
      </c>
      <c r="AI6" s="228">
        <f t="shared" ca="1" si="9"/>
        <v>0</v>
      </c>
      <c r="AJ6" s="169">
        <f t="shared" si="80"/>
        <v>51</v>
      </c>
      <c r="AK6" s="395">
        <f>IF($B6&lt;Main!$B$10,0,HLOOKUP(AJ6,ReplacementRates!$V$3:$AZ$56,ReplacementRates!$A7-3,1)*IF(Main!$B$29=0,Main!$B$32*$B6,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L6" s="219">
        <f ca="1">AK6*IF($B6=Salary!$B6,Salary!$J6,"")</f>
        <v>0</v>
      </c>
      <c r="AM6" s="218">
        <f ca="1">IF($B6&lt;Main!$B$10,0,(VLOOKUP(AJ6,'Survival Probability'!$A$3:$F$98,6)/(1+Main!$B$5)^(OptimumBenefits!AJ6-OptimumBenefits!$A6))*(VLOOKUP(AJ6,'Survival Probability'!$A$3:$F$98,3)/VLOOKUP($A6,'Survival Probability'!$A$3:$F$98,3)))</f>
        <v>3.4977964622139512</v>
      </c>
      <c r="AN6" s="228">
        <f t="shared" ca="1" si="11"/>
        <v>0</v>
      </c>
      <c r="AO6" s="169">
        <f t="shared" si="80"/>
        <v>52</v>
      </c>
      <c r="AP6" s="395">
        <f>IF($B6&lt;Main!$B$10,0,HLOOKUP(AO6,ReplacementRates!$V$3:$AZ$56,ReplacementRates!$A7-3,1)*IF(Main!$B$29=0,Main!$B$32*$B6,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Q6" s="219">
        <f ca="1">AP6*IF($B6=Salary!$B6,Salary!$J6,"")</f>
        <v>0</v>
      </c>
      <c r="AR6" s="218">
        <f ca="1">IF($B6&lt;Main!$B$10,0,(VLOOKUP(AO6,'Survival Probability'!$A$3:$F$98,6)/(1+Main!$B$5)^(OptimumBenefits!AO6-OptimumBenefits!$A6))*(VLOOKUP(AO6,'Survival Probability'!$A$3:$F$98,3)/VLOOKUP($A6,'Survival Probability'!$A$3:$F$98,3)))</f>
        <v>3.2425581682247935</v>
      </c>
      <c r="AS6" s="228">
        <f t="shared" ca="1" si="13"/>
        <v>0</v>
      </c>
      <c r="AT6" s="169">
        <f t="shared" si="80"/>
        <v>53</v>
      </c>
      <c r="AU6" s="395">
        <f>IF($B6&lt;Main!$B$10,0,HLOOKUP(AT6,ReplacementRates!$V$3:$AZ$56,ReplacementRates!$A7-3,1)*IF(Main!$B$29=0,Main!$B$32*$B6,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V6" s="219">
        <f ca="1">AU6*IF($B6=Salary!$B6,Salary!$J6,"")</f>
        <v>0</v>
      </c>
      <c r="AW6" s="218">
        <f ca="1">IF($B6&lt;Main!$B$10,0,(VLOOKUP(AT6,'Survival Probability'!$A$3:$F$98,6)/(1+Main!$B$5)^(OptimumBenefits!AT6-OptimumBenefits!$A6))*(VLOOKUP(AT6,'Survival Probability'!$A$3:$F$98,3)/VLOOKUP($A6,'Survival Probability'!$A$3:$F$98,3)))</f>
        <v>3.0044088736134773</v>
      </c>
      <c r="AX6" s="228">
        <f t="shared" ca="1" si="15"/>
        <v>0</v>
      </c>
      <c r="AY6" s="169">
        <f t="shared" si="80"/>
        <v>54</v>
      </c>
      <c r="AZ6" s="395">
        <f>IF($B6&lt;Main!$B$10,0,HLOOKUP(AY6,ReplacementRates!$V$3:$AZ$56,ReplacementRates!$A7-3,1)*IF(Main!$B$29=0,Main!$B$32*$B6,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A6" s="219">
        <f ca="1">AZ6*IF($B6=Salary!$B6,Salary!$J6,"")</f>
        <v>0</v>
      </c>
      <c r="BB6" s="218">
        <f ca="1">IF($B6&lt;Main!$B$10,0,(VLOOKUP(AY6,'Survival Probability'!$A$3:$F$98,6)/(1+Main!$B$5)^(OptimumBenefits!AY6-OptimumBenefits!$A6))*(VLOOKUP(AY6,'Survival Probability'!$A$3:$F$98,3)/VLOOKUP($A6,'Survival Probability'!$A$3:$F$98,3)))</f>
        <v>2.7822281502292183</v>
      </c>
      <c r="BC6" s="228">
        <f t="shared" ca="1" si="17"/>
        <v>0</v>
      </c>
      <c r="BD6" s="169">
        <f t="shared" si="84"/>
        <v>55</v>
      </c>
      <c r="BE6" s="395">
        <f>IF($B6&lt;Main!$B$10,0,HLOOKUP(BD6,ReplacementRates!$V$3:$AZ$56,ReplacementRates!$A7-3,1)*IF(Main!$B$29=0,Main!$B$32*$B6,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F6" s="219">
        <f ca="1">BE6*IF($B6=Salary!$B6,Salary!$J6,"")</f>
        <v>0</v>
      </c>
      <c r="BG6" s="218">
        <f ca="1">IF($B6&lt;Main!$B$10,0,(VLOOKUP(BD6,'Survival Probability'!$A$3:$F$98,6)/(1+Main!$B$5)^(OptimumBenefits!BD6-OptimumBenefits!$A6))*(VLOOKUP(BD6,'Survival Probability'!$A$3:$F$98,3)/VLOOKUP($A6,'Survival Probability'!$A$3:$F$98,3)))</f>
        <v>2.5749698907171155</v>
      </c>
      <c r="BH6" s="228">
        <f t="shared" ca="1" si="19"/>
        <v>0</v>
      </c>
      <c r="BI6" s="169">
        <f t="shared" si="84"/>
        <v>56</v>
      </c>
      <c r="BJ6" s="395">
        <f>IF($B6&lt;Main!$B$10,0,HLOOKUP(BI6,ReplacementRates!$V$3:$AZ$56,ReplacementRates!$A7-3,1)*IF(Main!$B$29=0,Main!$B$32*$B6,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K6" s="219">
        <f ca="1">BJ6*IF($B6=Salary!$B6,Salary!$J6,"")</f>
        <v>0</v>
      </c>
      <c r="BL6" s="218">
        <f ca="1">IF($B6&lt;Main!$B$10,0,(VLOOKUP(BI6,'Survival Probability'!$A$3:$F$98,6)/(1+Main!$B$5)^(OptimumBenefits!BI6-OptimumBenefits!$A6))*(VLOOKUP(BI6,'Survival Probability'!$A$3:$F$98,3)/VLOOKUP($A6,'Survival Probability'!$A$3:$F$98,3)))</f>
        <v>2.381658051332523</v>
      </c>
      <c r="BM6" s="228">
        <f t="shared" ca="1" si="21"/>
        <v>0</v>
      </c>
      <c r="BN6" s="169">
        <f t="shared" si="84"/>
        <v>57</v>
      </c>
      <c r="BO6" s="395">
        <f>IF($B6&lt;Main!$B$10,0,HLOOKUP(BN6,ReplacementRates!$V$3:$AZ$56,ReplacementRates!$A7-3,1)*IF(Main!$B$29=0,Main!$B$32*$B6,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P6" s="219">
        <f ca="1">BO6*IF($B6=Salary!$B6,Salary!$J6,"")</f>
        <v>0</v>
      </c>
      <c r="BQ6" s="218">
        <f ca="1">IF($B6&lt;Main!$B$10,0,(VLOOKUP(BN6,'Survival Probability'!$A$3:$F$98,6)/(1+Main!$B$5)^(OptimumBenefits!BN6-OptimumBenefits!$A6))*(VLOOKUP(BN6,'Survival Probability'!$A$3:$F$98,3)/VLOOKUP($A6,'Survival Probability'!$A$3:$F$98,3)))</f>
        <v>2.2013807583324017</v>
      </c>
      <c r="BR6" s="228">
        <f t="shared" ca="1" si="23"/>
        <v>0</v>
      </c>
      <c r="BS6" s="169">
        <f t="shared" si="84"/>
        <v>58</v>
      </c>
      <c r="BT6" s="395">
        <f>IF($B6&lt;Main!$B$10,0,HLOOKUP(BS6,ReplacementRates!$V$3:$AZ$56,ReplacementRates!$A7-3,1)*IF(Main!$B$29=0,Main!$B$32*$B6,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U6" s="219">
        <f ca="1">BT6*IF($B6=Salary!$B6,Salary!$J6,"")</f>
        <v>0</v>
      </c>
      <c r="BV6" s="218">
        <f ca="1">IF($B6&lt;Main!$B$10,0,(VLOOKUP(BS6,'Survival Probability'!$A$3:$F$98,6)/(1+Main!$B$5)^(OptimumBenefits!BS6-OptimumBenefits!$A6))*(VLOOKUP(BS6,'Survival Probability'!$A$3:$F$98,3)/VLOOKUP($A6,'Survival Probability'!$A$3:$F$98,3)))</f>
        <v>2.0332861868226439</v>
      </c>
      <c r="BW6" s="228">
        <f t="shared" ca="1" si="25"/>
        <v>0</v>
      </c>
      <c r="BX6" s="169">
        <f t="shared" si="88"/>
        <v>59</v>
      </c>
      <c r="BY6" s="395">
        <f>IF($B6&lt;Main!$B$10,0,HLOOKUP(BX6,ReplacementRates!$V$3:$AZ$56,ReplacementRates!$A7-3,1)*IF(Main!$B$29=0,Main!$B$32*$B6,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Z6" s="219">
        <f ca="1">BY6*IF($B6=Salary!$B6,Salary!$J6,"")</f>
        <v>0</v>
      </c>
      <c r="CA6" s="218">
        <f ca="1">IF($B6&lt;Main!$B$10,0,(VLOOKUP(BX6,'Survival Probability'!$A$3:$F$98,6)/(1+Main!$B$5)^(OptimumBenefits!BX6-OptimumBenefits!$A6))*(VLOOKUP(BX6,'Survival Probability'!$A$3:$F$98,3)/VLOOKUP($A6,'Survival Probability'!$A$3:$F$98,3)))</f>
        <v>1.8765774926003893</v>
      </c>
      <c r="CB6" s="228">
        <f t="shared" ca="1" si="27"/>
        <v>0</v>
      </c>
      <c r="CC6" s="169">
        <f t="shared" si="88"/>
        <v>60</v>
      </c>
      <c r="CD6" s="395">
        <f>IF($B6&lt;Main!$B$10,0,HLOOKUP(CC6,ReplacementRates!$V$3:$AZ$56,ReplacementRates!$A7-3,1)*IF(Main!$B$29=0,Main!$B$32*$B6,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4.200000000000001E-2</v>
      </c>
      <c r="CE6" s="219">
        <f ca="1">CD6*IF($B6=Salary!$B6,Salary!$J6,"")</f>
        <v>1927.3575510069738</v>
      </c>
      <c r="CF6" s="218">
        <f ca="1">IF($B6&lt;Main!$B$10,0,(VLOOKUP(CC6,'Survival Probability'!$A$3:$F$98,6)/(1+Main!$B$5)^(OptimumBenefits!CC6-OptimumBenefits!$A6))*(VLOOKUP(CC6,'Survival Probability'!$A$3:$F$98,3)/VLOOKUP($A6,'Survival Probability'!$A$3:$F$98,3)))</f>
        <v>1.7305094928036213</v>
      </c>
      <c r="CG6" s="228">
        <f t="shared" ca="1" si="29"/>
        <v>3335.310538044308</v>
      </c>
      <c r="CH6" s="169">
        <f t="shared" si="88"/>
        <v>61</v>
      </c>
      <c r="CI6" s="395">
        <f>IF($B6&lt;Main!$B$10,0,HLOOKUP(CH6,ReplacementRates!$V$3:$AZ$56,ReplacementRates!$A7-3,1)*IF(Main!$B$29=0,Main!$B$32*$B6,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4.760000000000001E-2</v>
      </c>
      <c r="CJ6" s="219">
        <f ca="1">CI6*IF($B6=Salary!$B6,Salary!$J6,"")</f>
        <v>2184.3385578079037</v>
      </c>
      <c r="CK6" s="218">
        <f ca="1">IF($B6&lt;Main!$B$10,0,(VLOOKUP(CH6,'Survival Probability'!$A$3:$F$98,6)/(1+Main!$B$5)^(OptimumBenefits!CH6-OptimumBenefits!$A6))*(VLOOKUP(CH6,'Survival Probability'!$A$3:$F$98,3)/VLOOKUP($A6,'Survival Probability'!$A$3:$F$98,3)))</f>
        <v>1.5943867017449349</v>
      </c>
      <c r="CL6" s="228">
        <f t="shared" ca="1" si="31"/>
        <v>3482.6803486776316</v>
      </c>
      <c r="CM6" s="169">
        <f t="shared" si="88"/>
        <v>62</v>
      </c>
      <c r="CN6" s="395">
        <f>IF($B6&lt;Main!$B$10,0,HLOOKUP(CM6,ReplacementRates!$V$3:$AZ$56,ReplacementRates!$A7-3,1)*IF(Main!$B$29=0,Main!$B$32*$B6,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5.3200000000000004E-2</v>
      </c>
      <c r="CO6" s="219">
        <f ca="1">CN6*IF($B6=Salary!$B6,Salary!$J6,"")</f>
        <v>2441.3195646088334</v>
      </c>
      <c r="CP6" s="218">
        <f ca="1">IF($B6&lt;Main!$B$10,0,(VLOOKUP(CM6,'Survival Probability'!$A$3:$F$98,6)/(1+Main!$B$5)^(OptimumBenefits!CM6-OptimumBenefits!$A6))*(VLOOKUP(CM6,'Survival Probability'!$A$3:$F$98,3)/VLOOKUP($A6,'Survival Probability'!$A$3:$F$98,3)))</f>
        <v>1.4676634409911942</v>
      </c>
      <c r="CQ6" s="228">
        <f t="shared" ca="1" si="33"/>
        <v>3583.0354727529243</v>
      </c>
      <c r="CR6" s="169">
        <f t="shared" si="92"/>
        <v>63</v>
      </c>
      <c r="CS6" s="395">
        <f>IF($B6&lt;Main!$B$10,0,HLOOKUP(CR6,ReplacementRates!$V$3:$AZ$56,ReplacementRates!$A7-3,1)*IF(Main!$B$29=0,Main!$B$32*$B6,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5.8800000000000012E-2</v>
      </c>
      <c r="CT6" s="219">
        <f ca="1">CS6*IF($B6=Salary!$B6,Salary!$J6,"")</f>
        <v>2698.3005714097635</v>
      </c>
      <c r="CU6" s="218">
        <f ca="1">IF($B6&lt;Main!$B$10,0,(VLOOKUP(CR6,'Survival Probability'!$A$3:$F$98,6)/(1+Main!$B$5)^(OptimumBenefits!CR6-OptimumBenefits!$A6))*(VLOOKUP(CR6,'Survival Probability'!$A$3:$F$98,3)/VLOOKUP($A6,'Survival Probability'!$A$3:$F$98,3)))</f>
        <v>1.3497200342520583</v>
      </c>
      <c r="CV6" s="228">
        <f t="shared" ca="1" si="35"/>
        <v>3641.9503396655346</v>
      </c>
      <c r="CW6" s="169">
        <f t="shared" si="92"/>
        <v>64</v>
      </c>
      <c r="CX6" s="395">
        <f>IF($B6&lt;Main!$B$10,0,HLOOKUP(CW6,ReplacementRates!$V$3:$AZ$56,ReplacementRates!$A7-3,1)*IF(Main!$B$29=0,Main!$B$32*$B6,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6.4400000000000013E-2</v>
      </c>
      <c r="CY6" s="219">
        <f ca="1">CX6*IF($B6=Salary!$B6,Salary!$J6,"")</f>
        <v>2955.2815782106932</v>
      </c>
      <c r="CZ6" s="218">
        <f ca="1">IF($B6&lt;Main!$B$10,0,(VLOOKUP(CW6,'Survival Probability'!$A$3:$F$98,6)/(1+Main!$B$5)^(OptimumBenefits!CW6-OptimumBenefits!$A6))*(VLOOKUP(CW6,'Survival Probability'!$A$3:$F$98,3)/VLOOKUP($A6,'Survival Probability'!$A$3:$F$98,3)))</f>
        <v>1.2399772124961244</v>
      </c>
      <c r="DA6" s="228">
        <f t="shared" ca="1" si="37"/>
        <v>3664.4818134908423</v>
      </c>
      <c r="DB6" s="169">
        <f t="shared" si="92"/>
        <v>65</v>
      </c>
      <c r="DC6" s="395">
        <f>IF($B6&lt;Main!$B$10,0,HLOOKUP(DB6,ReplacementRates!$V$3:$AZ$56,ReplacementRates!$A7-3,1)*IF(Main!$B$29=0,Main!$B$32*$B6,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D6" s="219">
        <f ca="1">DC6*IF($B6=Salary!$B6,Salary!$J6,"")</f>
        <v>3212.2625850116228</v>
      </c>
      <c r="DE6" s="218">
        <f ca="1">IF($B6&lt;Main!$B$10,0,(VLOOKUP(DB6,'Survival Probability'!$A$3:$F$98,6)/(1+Main!$B$5)^(OptimumBenefits!DB6-OptimumBenefits!$A6))*(VLOOKUP(DB6,'Survival Probability'!$A$3:$F$98,3)/VLOOKUP($A6,'Survival Probability'!$A$3:$F$98,3)))</f>
        <v>1.1378936275170524</v>
      </c>
      <c r="DF6" s="228">
        <f t="shared" ca="1" si="39"/>
        <v>3655.2131253961793</v>
      </c>
      <c r="DG6" s="169">
        <f t="shared" si="92"/>
        <v>66</v>
      </c>
      <c r="DH6" s="395">
        <f>IF($B6&lt;Main!$B$10,0,HLOOKUP(DG6,ReplacementRates!$V$3:$AZ$56,ReplacementRates!$A7-3,1)*IF(Main!$B$29=0,Main!$B$32*$B6,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I6" s="219">
        <f ca="1">DH6*IF($B6=Salary!$B6,Salary!$J6,"")</f>
        <v>3212.2625850116228</v>
      </c>
      <c r="DJ6" s="218">
        <f ca="1">IF($B6&lt;Main!$B$10,0,(VLOOKUP(DG6,'Survival Probability'!$A$3:$F$98,6)/(1+Main!$B$5)^(OptimumBenefits!DG6-OptimumBenefits!$A6))*(VLOOKUP(DG6,'Survival Probability'!$A$3:$F$98,3)/VLOOKUP($A6,'Survival Probability'!$A$3:$F$98,3)))</f>
        <v>1.0429652327741843</v>
      </c>
      <c r="DK6" s="228">
        <f t="shared" ca="1" si="41"/>
        <v>3350.27819470845</v>
      </c>
      <c r="DL6" s="169">
        <f t="shared" si="96"/>
        <v>67</v>
      </c>
      <c r="DM6" s="395">
        <f>IF($B6&lt;Main!$B$10,0,HLOOKUP(DL6,ReplacementRates!$V$3:$AZ$56,ReplacementRates!$A7-3,1)*IF(Main!$B$29=0,Main!$B$32*$B6,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N6" s="219">
        <f ca="1">DM6*IF($B6=Salary!$B6,Salary!$J6,"")</f>
        <v>3212.2625850116228</v>
      </c>
      <c r="DO6" s="218">
        <f ca="1">IF($B6&lt;Main!$B$10,0,(VLOOKUP(DL6,'Survival Probability'!$A$3:$F$98,6)/(1+Main!$B$5)^(OptimumBenefits!DL6-OptimumBenefits!$A6))*(VLOOKUP(DL6,'Survival Probability'!$A$3:$F$98,3)/VLOOKUP($A6,'Survival Probability'!$A$3:$F$98,3)))</f>
        <v>0.95472154404462672</v>
      </c>
      <c r="DP6" s="228">
        <f t="shared" ca="1" si="43"/>
        <v>3066.8162950390806</v>
      </c>
      <c r="DQ6" s="169">
        <f t="shared" si="96"/>
        <v>68</v>
      </c>
      <c r="DR6" s="395">
        <f>IF($B6&lt;Main!$B$10,0,HLOOKUP(DQ6,ReplacementRates!$V$3:$AZ$56,ReplacementRates!$A7-3,1)*IF(Main!$B$29=0,Main!$B$32*$B6,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S6" s="219">
        <f ca="1">DR6*IF($B6=Salary!$B6,Salary!$J6,"")</f>
        <v>3212.2625850116228</v>
      </c>
      <c r="DT6" s="218">
        <f ca="1">IF($B6&lt;Main!$B$10,0,(VLOOKUP(DQ6,'Survival Probability'!$A$3:$F$98,6)/(1+Main!$B$5)^(OptimumBenefits!DQ6-OptimumBenefits!$A6))*(VLOOKUP(DQ6,'Survival Probability'!$A$3:$F$98,3)/VLOOKUP($A6,'Survival Probability'!$A$3:$F$98,3)))</f>
        <v>0.87272546995828726</v>
      </c>
      <c r="DU6" s="228">
        <f t="shared" ca="1" si="45"/>
        <v>2803.4233741336911</v>
      </c>
      <c r="DV6" s="169">
        <f t="shared" si="96"/>
        <v>69</v>
      </c>
      <c r="DW6" s="395">
        <f>IF($B6&lt;Main!$B$10,0,HLOOKUP(DV6,ReplacementRates!$V$3:$AZ$56,ReplacementRates!$A7-3,1)*IF(Main!$B$29=0,Main!$B$32*$B6,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X6" s="219">
        <f ca="1">DW6*IF($B6=Salary!$B6,Salary!$J6,"")</f>
        <v>3212.2625850116228</v>
      </c>
      <c r="DY6" s="218">
        <f ca="1">IF($B6&lt;Main!$B$10,0,(VLOOKUP(DV6,'Survival Probability'!$A$3:$F$98,6)/(1+Main!$B$5)^(OptimumBenefits!DV6-OptimumBenefits!$A6))*(VLOOKUP(DV6,'Survival Probability'!$A$3:$F$98,3)/VLOOKUP($A6,'Survival Probability'!$A$3:$F$98,3)))</f>
        <v>0.79657025371859558</v>
      </c>
      <c r="DZ6" s="228">
        <f t="shared" ca="1" si="47"/>
        <v>2558.79282235346</v>
      </c>
      <c r="EA6" s="169">
        <f t="shared" si="96"/>
        <v>70</v>
      </c>
      <c r="EB6" s="395">
        <f>IF($B6&lt;Main!$B$10,0,HLOOKUP(EA6,ReplacementRates!$V$3:$AZ$56,ReplacementRates!$A7-3,1)*IF(Main!$B$29=0,Main!$B$32*$B6,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C6" s="219">
        <f ca="1">EB6*IF($B6=Salary!$B6,Salary!$J6,"")</f>
        <v>3212.2625850116228</v>
      </c>
      <c r="ED6" s="218">
        <f ca="1">IF($B6&lt;Main!$B$10,0,(VLOOKUP(EA6,'Survival Probability'!$A$3:$F$98,6)/(1+Main!$B$5)^(OptimumBenefits!EA6-OptimumBenefits!$A6))*(VLOOKUP(EA6,'Survival Probability'!$A$3:$F$98,3)/VLOOKUP($A6,'Survival Probability'!$A$3:$F$98,3)))</f>
        <v>0.72587773816854384</v>
      </c>
      <c r="EE6" s="228">
        <f t="shared" ca="1" si="49"/>
        <v>2331.7098996116765</v>
      </c>
      <c r="EF6" s="169">
        <f t="shared" si="100"/>
        <v>71</v>
      </c>
      <c r="EG6" s="395">
        <f>IF($B6&lt;Main!$B$10,0,HLOOKUP(EF6,ReplacementRates!$V$3:$AZ$56,ReplacementRates!$A7-3,1)*IF(Main!$B$29=0,Main!$B$32*$B6,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H6" s="219">
        <f ca="1">EG6*IF($B6=Salary!$B6,Salary!$J6,"")</f>
        <v>3212.2625850116228</v>
      </c>
      <c r="EI6" s="218">
        <f ca="1">IF($B6&lt;Main!$B$10,0,(VLOOKUP(EF6,'Survival Probability'!$A$3:$F$98,6)/(1+Main!$B$5)^(OptimumBenefits!EF6-OptimumBenefits!$A6))*(VLOOKUP(EF6,'Survival Probability'!$A$3:$F$98,3)/VLOOKUP($A6,'Survival Probability'!$A$3:$F$98,3)))</f>
        <v>0.66029658101437483</v>
      </c>
      <c r="EJ6" s="228">
        <f t="shared" ca="1" si="51"/>
        <v>2121.0460022035722</v>
      </c>
      <c r="EK6" s="169">
        <f t="shared" si="100"/>
        <v>72</v>
      </c>
      <c r="EL6" s="395">
        <f>IF($B6&lt;Main!$B$10,0,HLOOKUP(EK6,ReplacementRates!$V$3:$AZ$56,ReplacementRates!$A7-3,1)*IF(Main!$B$29=0,Main!$B$32*$B6,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M6" s="219">
        <f ca="1">EL6*IF($B6=Salary!$B6,Salary!$J6,"")</f>
        <v>3212.2625850116228</v>
      </c>
      <c r="EN6" s="218">
        <f ca="1">IF($B6&lt;Main!$B$10,0,(VLOOKUP(EK6,'Survival Probability'!$A$3:$F$98,6)/(1+Main!$B$5)^(OptimumBenefits!EK6-OptimumBenefits!$A6))*(VLOOKUP(EK6,'Survival Probability'!$A$3:$F$98,3)/VLOOKUP($A6,'Survival Probability'!$A$3:$F$98,3)))</f>
        <v>0.59949948534765252</v>
      </c>
      <c r="EO6" s="228">
        <f t="shared" ca="1" si="53"/>
        <v>1925.7497665159879</v>
      </c>
      <c r="EP6" s="169">
        <f t="shared" si="100"/>
        <v>73</v>
      </c>
      <c r="EQ6" s="395">
        <f>IF($B6&lt;Main!$B$10,0,HLOOKUP(EP6,ReplacementRates!$V$3:$AZ$56,ReplacementRates!$A7-3,1)*IF(Main!$B$29=0,Main!$B$32*$B6,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R6" s="219">
        <f ca="1">EQ6*IF($B6=Salary!$B6,Salary!$J6,"")</f>
        <v>3212.2625850116228</v>
      </c>
      <c r="ES6" s="218">
        <f ca="1">IF($B6&lt;Main!$B$10,0,(VLOOKUP(EP6,'Survival Probability'!$A$3:$F$98,6)/(1+Main!$B$5)^(OptimumBenefits!EP6-OptimumBenefits!$A6))*(VLOOKUP(EP6,'Survival Probability'!$A$3:$F$98,3)/VLOOKUP($A6,'Survival Probability'!$A$3:$F$98,3)))</f>
        <v>0.54318268347260479</v>
      </c>
      <c r="ET6" s="228">
        <f t="shared" ca="1" si="55"/>
        <v>1744.8454109452596</v>
      </c>
      <c r="EU6" s="169">
        <f t="shared" si="100"/>
        <v>74</v>
      </c>
      <c r="EV6" s="395">
        <f>IF($B6&lt;Main!$B$10,0,HLOOKUP(EU6,ReplacementRates!$V$3:$AZ$56,ReplacementRates!$A7-3,1)*IF(Main!$B$29=0,Main!$B$32*$B6,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W6" s="219">
        <f ca="1">EV6*IF($B6=Salary!$B6,Salary!$J6,"")</f>
        <v>3212.2625850116228</v>
      </c>
      <c r="EX6" s="218">
        <f ca="1">IF($B6&lt;Main!$B$10,0,(VLOOKUP(EU6,'Survival Probability'!$A$3:$F$98,6)/(1+Main!$B$5)^(OptimumBenefits!EU6-OptimumBenefits!$A6))*(VLOOKUP(EU6,'Survival Probability'!$A$3:$F$98,3)/VLOOKUP($A6,'Survival Probability'!$A$3:$F$98,3)))</f>
        <v>0.49106286152836981</v>
      </c>
      <c r="EY6" s="228">
        <f t="shared" ca="1" si="57"/>
        <v>1577.4228569763259</v>
      </c>
      <c r="EZ6" s="169">
        <f t="shared" si="104"/>
        <v>75</v>
      </c>
      <c r="FA6" s="395">
        <f>IF($B6&lt;Main!$B$10,0,HLOOKUP(EZ6,ReplacementRates!$V$3:$AZ$56,ReplacementRates!$A7-3,1)*IF(Main!$B$29=0,Main!$B$32*$B6,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B6" s="219">
        <f ca="1">FA6*IF($B6=Salary!$B6,Salary!$J6,"")</f>
        <v>3212.2625850116228</v>
      </c>
      <c r="FC6" s="218">
        <f ca="1">IF($B6&lt;Main!$B$10,0,(VLOOKUP(EZ6,'Survival Probability'!$A$3:$F$98,6)/(1+Main!$B$5)^(OptimumBenefits!EZ6-OptimumBenefits!$A6))*(VLOOKUP(EZ6,'Survival Probability'!$A$3:$F$98,3)/VLOOKUP($A6,'Survival Probability'!$A$3:$F$98,3)))</f>
        <v>0.4428766418895218</v>
      </c>
      <c r="FD6" s="228">
        <f t="shared" ca="1" si="59"/>
        <v>1422.636066517302</v>
      </c>
      <c r="FE6" s="169">
        <f t="shared" si="104"/>
        <v>76</v>
      </c>
      <c r="FF6" s="395">
        <f>IF($B6&lt;Main!$B$10,0,HLOOKUP(FE6,ReplacementRates!$V$3:$AZ$56,ReplacementRates!$A7-3,1)*IF(Main!$B$29=0,Main!$B$32*$B6,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G6" s="219">
        <f ca="1">FF6*IF($B6=Salary!$B6,Salary!$J6,"")</f>
        <v>3212.2625850116228</v>
      </c>
      <c r="FH6" s="218">
        <f ca="1">IF($B6&lt;Main!$B$10,0,(VLOOKUP(FE6,'Survival Probability'!$A$3:$F$98,6)/(1+Main!$B$5)^(OptimumBenefits!FE6-OptimumBenefits!$A6))*(VLOOKUP(FE6,'Survival Probability'!$A$3:$F$98,3)/VLOOKUP($A6,'Survival Probability'!$A$3:$F$98,3)))</f>
        <v>0.39837935350184933</v>
      </c>
      <c r="FI6" s="228">
        <f t="shared" ca="1" si="61"/>
        <v>1279.6990918951096</v>
      </c>
      <c r="FJ6" s="169">
        <f t="shared" si="104"/>
        <v>77</v>
      </c>
      <c r="FK6" s="395">
        <f>IF($B6&lt;Main!$B$10,0,HLOOKUP(FJ6,ReplacementRates!$V$3:$AZ$56,ReplacementRates!$A7-3,1)*IF(Main!$B$29=0,Main!$B$32*$B6,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L6" s="219">
        <f ca="1">FK6*IF($B6=Salary!$B6,Salary!$J6,"")</f>
        <v>3212.2625850116228</v>
      </c>
      <c r="FM6" s="218">
        <f ca="1">IF($B6&lt;Main!$B$10,0,(VLOOKUP(FJ6,'Survival Probability'!$A$3:$F$98,6)/(1+Main!$B$5)^(OptimumBenefits!FJ6-OptimumBenefits!$A6))*(VLOOKUP(FJ6,'Survival Probability'!$A$3:$F$98,3)/VLOOKUP($A6,'Survival Probability'!$A$3:$F$98,3)))</f>
        <v>0.35734173627042221</v>
      </c>
      <c r="FN6" s="228">
        <f t="shared" ca="1" si="63"/>
        <v>1147.8754894845681</v>
      </c>
      <c r="FO6" s="169">
        <f t="shared" si="104"/>
        <v>78</v>
      </c>
      <c r="FP6" s="395">
        <f>IF($B6&lt;Main!$B$10,0,HLOOKUP(FO6,ReplacementRates!$V$3:$AZ$56,ReplacementRates!$A7-3,1)*IF(Main!$B$29=0,Main!$B$32*$B6,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Q6" s="219">
        <f ca="1">FP6*IF($B6=Salary!$B6,Salary!$J6,"")</f>
        <v>3212.2625850116228</v>
      </c>
      <c r="FR6" s="218">
        <f ca="1">IF($B6&lt;Main!$B$10,0,(VLOOKUP(FO6,'Survival Probability'!$A$3:$F$98,6)/(1+Main!$B$5)^(OptimumBenefits!FO6-OptimumBenefits!$A6))*(VLOOKUP(FO6,'Survival Probability'!$A$3:$F$98,3)/VLOOKUP($A6,'Survival Probability'!$A$3:$F$98,3)))</f>
        <v>0.31955004586285196</v>
      </c>
      <c r="FS6" s="228">
        <f t="shared" ca="1" si="65"/>
        <v>1026.4786563639875</v>
      </c>
      <c r="FT6" s="169">
        <f t="shared" si="108"/>
        <v>79</v>
      </c>
      <c r="FU6" s="395">
        <f>IF($B6&lt;Main!$B$10,0,HLOOKUP(FT6,ReplacementRates!$V$3:$AZ$56,ReplacementRates!$A7-3,1)*IF(Main!$B$29=0,Main!$B$32*$B6,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V6" s="219">
        <f ca="1">FU6*IF($B6=Salary!$B6,Salary!$J6,"")</f>
        <v>3212.2625850116228</v>
      </c>
      <c r="FW6" s="218">
        <f ca="1">IF($B6&lt;Main!$B$10,0,(VLOOKUP(FT6,'Survival Probability'!$A$3:$F$98,6)/(1+Main!$B$5)^(OptimumBenefits!FT6-OptimumBenefits!$A6))*(VLOOKUP(FT6,'Survival Probability'!$A$3:$F$98,3)/VLOOKUP($A6,'Survival Probability'!$A$3:$F$98,3)))</f>
        <v>0.28480504430459619</v>
      </c>
      <c r="FX6" s="228">
        <f t="shared" ca="1" si="67"/>
        <v>914.86858784223193</v>
      </c>
      <c r="FY6" s="169">
        <f t="shared" si="108"/>
        <v>80</v>
      </c>
      <c r="FZ6" s="395">
        <f>IF($B6&lt;Main!$B$10,0,HLOOKUP(FY6,ReplacementRates!$V$3:$AZ$56,ReplacementRates!$A7-3,1)*IF(Main!$B$29=0,Main!$B$32*$B6,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A6" s="219">
        <f ca="1">FZ6*IF($B6=Salary!$B6,Salary!$J6,"")</f>
        <v>3212.2625850116228</v>
      </c>
      <c r="GB6" s="218">
        <f ca="1">IF($B6&lt;Main!$B$10,0,(VLOOKUP(FY6,'Survival Probability'!$A$3:$F$98,6)/(1+Main!$B$5)^(OptimumBenefits!FY6-OptimumBenefits!$A6))*(VLOOKUP(FY6,'Survival Probability'!$A$3:$F$98,3)/VLOOKUP($A6,'Survival Probability'!$A$3:$F$98,3)))</f>
        <v>0.25292222585059193</v>
      </c>
      <c r="GC6" s="228">
        <f t="shared" ca="1" si="69"/>
        <v>812.45260301771589</v>
      </c>
      <c r="GD6" s="169">
        <f t="shared" si="108"/>
        <v>81</v>
      </c>
      <c r="GE6" s="395">
        <f>IF($B6&lt;Main!$B$10,0,HLOOKUP(GD6,ReplacementRates!$V$3:$AZ$56,ReplacementRates!$A7-3,1)*IF(Main!$B$29=0,Main!$B$32*$B6,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F6" s="219">
        <f ca="1">GE6*IF($B6=Salary!$B6,Salary!$J6,"")</f>
        <v>3212.2625850116228</v>
      </c>
      <c r="GG6" s="218">
        <f ca="1">IF($B6&lt;Main!$B$10,0,(VLOOKUP(GD6,'Survival Probability'!$A$3:$F$98,6)/(1+Main!$B$5)^(OptimumBenefits!GD6-OptimumBenefits!$A6))*(VLOOKUP(GD6,'Survival Probability'!$A$3:$F$98,3)/VLOOKUP($A6,'Survival Probability'!$A$3:$F$98,3)))</f>
        <v>0.22372788921463768</v>
      </c>
      <c r="GH6" s="228">
        <f t="shared" ca="1" si="71"/>
        <v>718.67272774780599</v>
      </c>
      <c r="GI6" s="169">
        <f t="shared" si="108"/>
        <v>82</v>
      </c>
      <c r="GJ6" s="395">
        <f>IF($B6&lt;Main!$B$10,0,HLOOKUP(GI6,ReplacementRates!$V$3:$AZ$56,ReplacementRates!$A7-3,1)*IF(Main!$B$29=0,Main!$B$32*$B6,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K6" s="219">
        <f ca="1">GJ6*IF($B6=Salary!$B6,Salary!$J6,"")</f>
        <v>3212.2625850116228</v>
      </c>
      <c r="GL6" s="218">
        <f ca="1">IF($B6&lt;Main!$B$10,0,(VLOOKUP(GI6,'Survival Probability'!$A$3:$F$98,6)/(1+Main!$B$5)^(OptimumBenefits!GI6-OptimumBenefits!$A6))*(VLOOKUP(GI6,'Survival Probability'!$A$3:$F$98,3)/VLOOKUP($A6,'Survival Probability'!$A$3:$F$98,3)))</f>
        <v>0.19705886610547882</v>
      </c>
      <c r="GM6" s="228">
        <f t="shared" ca="1" si="73"/>
        <v>633.00482263544461</v>
      </c>
      <c r="GN6" s="384"/>
      <c r="GO6" s="388"/>
      <c r="GP6" s="385"/>
      <c r="GQ6" s="386"/>
      <c r="GR6" s="387"/>
      <c r="GS6" s="384"/>
      <c r="GT6" s="388"/>
      <c r="GU6" s="385"/>
      <c r="GV6" s="386"/>
      <c r="GW6" s="387"/>
      <c r="GX6" s="384"/>
      <c r="GY6" s="388"/>
      <c r="GZ6" s="385"/>
      <c r="HA6" s="386"/>
      <c r="HB6" s="387"/>
      <c r="HC6" s="384"/>
      <c r="HD6" s="388"/>
      <c r="HE6" s="385"/>
      <c r="HF6" s="386"/>
      <c r="HG6" s="387"/>
      <c r="HH6" s="384"/>
      <c r="HI6" s="388"/>
      <c r="HJ6" s="385"/>
      <c r="HK6" s="386"/>
      <c r="HL6" s="387"/>
      <c r="HM6" s="384"/>
      <c r="HN6" s="388"/>
      <c r="HO6" s="385"/>
      <c r="HP6" s="386"/>
      <c r="HQ6" s="387"/>
      <c r="HR6" s="384"/>
      <c r="HS6" s="388"/>
      <c r="HT6" s="385"/>
      <c r="HU6" s="386"/>
      <c r="HV6" s="387"/>
      <c r="HW6" s="384"/>
      <c r="HX6" s="388"/>
      <c r="HY6" s="385"/>
      <c r="HZ6" s="386"/>
      <c r="IA6" s="387"/>
      <c r="IB6" s="384"/>
      <c r="IC6" s="388"/>
      <c r="ID6" s="385"/>
      <c r="IE6" s="386"/>
      <c r="IF6" s="387"/>
      <c r="IG6" s="384"/>
      <c r="IH6" s="388"/>
      <c r="II6" s="385"/>
      <c r="IJ6" s="386"/>
      <c r="IK6" s="387"/>
      <c r="IL6" s="384"/>
      <c r="IM6" s="388"/>
      <c r="IN6" s="385"/>
      <c r="IO6" s="386"/>
      <c r="IP6" s="387"/>
      <c r="IQ6" s="384"/>
      <c r="IR6" s="388"/>
      <c r="IS6" s="385"/>
      <c r="IT6" s="386"/>
      <c r="IU6" s="387"/>
      <c r="IV6" s="384"/>
      <c r="IW6" s="388"/>
      <c r="IX6" s="385"/>
      <c r="IY6" s="386"/>
      <c r="IZ6" s="387"/>
      <c r="JA6" s="384"/>
      <c r="JB6" s="388"/>
      <c r="JC6" s="385"/>
      <c r="JD6" s="386"/>
      <c r="JE6" s="387"/>
      <c r="JF6" s="384"/>
      <c r="JG6" s="388"/>
      <c r="JH6" s="385"/>
      <c r="JI6" s="386"/>
      <c r="JJ6" s="387"/>
      <c r="JK6" s="384"/>
      <c r="JL6" s="388"/>
      <c r="JM6" s="385"/>
      <c r="JN6" s="386"/>
      <c r="JO6" s="387"/>
      <c r="JP6" s="384"/>
      <c r="JQ6" s="388"/>
      <c r="JR6" s="385"/>
      <c r="JS6" s="386"/>
      <c r="JT6" s="387"/>
      <c r="JU6" s="384"/>
      <c r="JV6" s="388"/>
      <c r="JW6" s="385"/>
      <c r="JX6" s="386"/>
      <c r="JY6" s="387"/>
      <c r="JZ6" s="384"/>
      <c r="KA6" s="388"/>
      <c r="KB6" s="385"/>
      <c r="KC6" s="386"/>
      <c r="KD6" s="387"/>
      <c r="KE6" s="384"/>
      <c r="KF6" s="388"/>
      <c r="KG6" s="385"/>
      <c r="KH6" s="386"/>
      <c r="KI6" s="387"/>
    </row>
    <row r="7" spans="1:295">
      <c r="A7" s="172">
        <f t="shared" si="112"/>
        <v>32</v>
      </c>
      <c r="B7" s="172">
        <v>5</v>
      </c>
      <c r="C7" s="383">
        <f t="shared" ca="1" si="0"/>
        <v>64</v>
      </c>
      <c r="D7" s="422">
        <f ca="1">MAX(T7, Y7, AD7, AI7, AN7, AS7, AX7, BC7, BH7, BM7,BR7,BW7,CB7,CG7,CL7,CQ7,CV7,DA7,DF7,DK7,DP7,DU7,DZ7,EE7,EJ7,EO7,ET7,EY7,FD7,FI7,FN7,FS7,FX7,GC7,GH7,GM7)</f>
        <v>5211.6326867604512</v>
      </c>
      <c r="E7" s="217">
        <v>2358.4559035998759</v>
      </c>
      <c r="F7" s="169">
        <f t="shared" si="113"/>
        <v>45</v>
      </c>
      <c r="G7" s="395">
        <f>IF($B7&lt;Main!$B$10,0,HLOOKUP(F7,ReplacementRates!$V$3:$AZ$56,ReplacementRates!$A8-3,1)*IF(Main!$B$29=0,Main!$B$32*$B7,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H7" s="337">
        <f ca="1">G7*IF($B7=Salary!$B7,Salary!$J7,"")</f>
        <v>0</v>
      </c>
      <c r="I7" s="338">
        <f ca="1">IF($B7&lt;Main!$B$10,0,(VLOOKUP(F7,'Survival Probability'!$A$3:$F$98,6)/(1+Main!$B$5)^(OptimumBenefits!F7-OptimumBenefits!$A7))*(VLOOKUP(F7,'Survival Probability'!$A$3:$F$98,3)/VLOOKUP($A7,'Survival Probability'!$A$3:$F$98,3)))</f>
        <v>5.8426022849671675</v>
      </c>
      <c r="J7" s="228">
        <f ca="1">IF($A7&gt;F7,0,I7*H7)</f>
        <v>0</v>
      </c>
      <c r="K7" s="169">
        <f t="shared" si="114"/>
        <v>46</v>
      </c>
      <c r="L7" s="395">
        <f>IF($B7&lt;Main!$B$10,0,HLOOKUP(K7,ReplacementRates!$V$3:$AZ$56,ReplacementRates!$A8-3,1)*IF(Main!$B$29=0,Main!$B$32*$B7,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M7" s="337">
        <f ca="1">L7*IF($B7=Salary!$B7,Salary!$J7,"")</f>
        <v>0</v>
      </c>
      <c r="N7" s="338">
        <f ca="1">IF($B7&lt;Main!$B$10,0,(VLOOKUP(K7,'Survival Probability'!$A$3:$F$98,6)/(1+Main!$B$5)^(OptimumBenefits!K7-OptimumBenefits!$A7))*(VLOOKUP(K7,'Survival Probability'!$A$3:$F$98,3)/VLOOKUP($A7,'Survival Probability'!$A$3:$F$98,3)))</f>
        <v>5.4304503118582481</v>
      </c>
      <c r="O7" s="228">
        <f ca="1">IF($A7&gt;K7,0,N7*M7)</f>
        <v>0</v>
      </c>
      <c r="P7" s="169">
        <f t="shared" si="76"/>
        <v>47</v>
      </c>
      <c r="Q7" s="395">
        <f>IF($B7&lt;Main!$B$10,0,HLOOKUP(P7,ReplacementRates!$V$3:$AZ$56,ReplacementRates!$A8-3,1)*IF(Main!$B$29=0,Main!$B$32*$B7,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R7" s="337">
        <f ca="1">Q7*IF($B7=Salary!$B7,Salary!$J7,"")</f>
        <v>0</v>
      </c>
      <c r="S7" s="338">
        <f ca="1">IF($B7&lt;Main!$B$10,0,(VLOOKUP(P7,'Survival Probability'!$A$3:$F$98,6)/(1+Main!$B$5)^(OptimumBenefits!P7-OptimumBenefits!$A7))*(VLOOKUP(P7,'Survival Probability'!$A$3:$F$98,3)/VLOOKUP($A7,'Survival Probability'!$A$3:$F$98,3)))</f>
        <v>5.0455191151769281</v>
      </c>
      <c r="T7" s="228">
        <f t="shared" ca="1" si="3"/>
        <v>0</v>
      </c>
      <c r="U7" s="169">
        <f t="shared" si="76"/>
        <v>48</v>
      </c>
      <c r="V7" s="395">
        <f>IF($B7&lt;Main!$B$10,0,HLOOKUP(U7,ReplacementRates!$V$3:$AZ$56,ReplacementRates!$A8-3,1)*IF(Main!$B$29=0,Main!$B$32*$B7,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W7" s="337">
        <f ca="1">V7*IF($B7=Salary!$B7,Salary!$J7,"")</f>
        <v>0</v>
      </c>
      <c r="X7" s="338">
        <f ca="1">IF($B7&lt;Main!$B$10,0,(VLOOKUP(U7,'Survival Probability'!$A$3:$F$98,6)/(1+Main!$B$5)^(OptimumBenefits!U7-OptimumBenefits!$A7))*(VLOOKUP(U7,'Survival Probability'!$A$3:$F$98,3)/VLOOKUP($A7,'Survival Probability'!$A$3:$F$98,3)))</f>
        <v>4.6860216135592552</v>
      </c>
      <c r="Y7" s="228">
        <f t="shared" ca="1" si="5"/>
        <v>0</v>
      </c>
      <c r="Z7" s="169">
        <f t="shared" si="76"/>
        <v>49</v>
      </c>
      <c r="AA7" s="395">
        <f>IF($B7&lt;Main!$B$10,0,HLOOKUP(Z7,ReplacementRates!$V$3:$AZ$56,ReplacementRates!$A8-3,1)*IF(Main!$B$29=0,Main!$B$32*$B7,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B7" s="337">
        <f ca="1">AA7*IF($B7=Salary!$B7,Salary!$J7,"")</f>
        <v>0</v>
      </c>
      <c r="AC7" s="338">
        <f ca="1">IF($B7&lt;Main!$B$10,0,(VLOOKUP(Z7,'Survival Probability'!$A$3:$F$98,6)/(1+Main!$B$5)^(OptimumBenefits!Z7-OptimumBenefits!$A7))*(VLOOKUP(Z7,'Survival Probability'!$A$3:$F$98,3)/VLOOKUP($A7,'Survival Probability'!$A$3:$F$98,3)))</f>
        <v>4.3502876768205541</v>
      </c>
      <c r="AD7" s="228">
        <f t="shared" ca="1" si="7"/>
        <v>0</v>
      </c>
      <c r="AE7" s="169">
        <f t="shared" si="76"/>
        <v>50</v>
      </c>
      <c r="AF7" s="395">
        <f>IF($B7&lt;Main!$B$10,0,HLOOKUP(AE7,ReplacementRates!$V$3:$AZ$56,ReplacementRates!$A8-3,1)*IF(Main!$B$29=0,Main!$B$32*$B7,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G7" s="337">
        <f ca="1">AF7*IF($B7=Salary!$B7,Salary!$J7,"")</f>
        <v>0</v>
      </c>
      <c r="AH7" s="338">
        <f ca="1">IF($B7&lt;Main!$B$10,0,(VLOOKUP(AE7,'Survival Probability'!$A$3:$F$98,6)/(1+Main!$B$5)^(OptimumBenefits!AE7-OptimumBenefits!$A7))*(VLOOKUP(AE7,'Survival Probability'!$A$3:$F$98,3)/VLOOKUP($A7,'Survival Probability'!$A$3:$F$98,3)))</f>
        <v>4.0367588457874497</v>
      </c>
      <c r="AI7" s="228">
        <f t="shared" ca="1" si="9"/>
        <v>0</v>
      </c>
      <c r="AJ7" s="169">
        <f t="shared" si="80"/>
        <v>51</v>
      </c>
      <c r="AK7" s="395">
        <f>IF($B7&lt;Main!$B$10,0,HLOOKUP(AJ7,ReplacementRates!$V$3:$AZ$56,ReplacementRates!$A8-3,1)*IF(Main!$B$29=0,Main!$B$32*$B7,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L7" s="337">
        <f ca="1">AK7*IF($B7=Salary!$B7,Salary!$J7,"")</f>
        <v>0</v>
      </c>
      <c r="AM7" s="338">
        <f ca="1">IF($B7&lt;Main!$B$10,0,(VLOOKUP(AJ7,'Survival Probability'!$A$3:$F$98,6)/(1+Main!$B$5)^(OptimumBenefits!AJ7-OptimumBenefits!$A7))*(VLOOKUP(AJ7,'Survival Probability'!$A$3:$F$98,3)/VLOOKUP($A7,'Survival Probability'!$A$3:$F$98,3)))</f>
        <v>3.743979571598306</v>
      </c>
      <c r="AN7" s="228">
        <f t="shared" ca="1" si="11"/>
        <v>0</v>
      </c>
      <c r="AO7" s="169">
        <f t="shared" si="80"/>
        <v>52</v>
      </c>
      <c r="AP7" s="395">
        <f>IF($B7&lt;Main!$B$10,0,HLOOKUP(AO7,ReplacementRates!$V$3:$AZ$56,ReplacementRates!$A8-3,1)*IF(Main!$B$29=0,Main!$B$32*$B7,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Q7" s="337">
        <f ca="1">AP7*IF($B7=Salary!$B7,Salary!$J7,"")</f>
        <v>0</v>
      </c>
      <c r="AR7" s="338">
        <f ca="1">IF($B7&lt;Main!$B$10,0,(VLOOKUP(AO7,'Survival Probability'!$A$3:$F$98,6)/(1+Main!$B$5)^(OptimumBenefits!AO7-OptimumBenefits!$A7))*(VLOOKUP(AO7,'Survival Probability'!$A$3:$F$98,3)/VLOOKUP($A7,'Survival Probability'!$A$3:$F$98,3)))</f>
        <v>3.4707770085251668</v>
      </c>
      <c r="AS7" s="228">
        <f t="shared" ca="1" si="13"/>
        <v>0</v>
      </c>
      <c r="AT7" s="169">
        <f t="shared" si="80"/>
        <v>53</v>
      </c>
      <c r="AU7" s="395">
        <f>IF($B7&lt;Main!$B$10,0,HLOOKUP(AT7,ReplacementRates!$V$3:$AZ$56,ReplacementRates!$A8-3,1)*IF(Main!$B$29=0,Main!$B$32*$B7,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V7" s="337">
        <f ca="1">AU7*IF($B7=Salary!$B7,Salary!$J7,"")</f>
        <v>0</v>
      </c>
      <c r="AW7" s="338">
        <f ca="1">IF($B7&lt;Main!$B$10,0,(VLOOKUP(AT7,'Survival Probability'!$A$3:$F$98,6)/(1+Main!$B$5)^(OptimumBenefits!AT7-OptimumBenefits!$A7))*(VLOOKUP(AT7,'Survival Probability'!$A$3:$F$98,3)/VLOOKUP($A7,'Survival Probability'!$A$3:$F$98,3)))</f>
        <v>3.2158662086409011</v>
      </c>
      <c r="AX7" s="228">
        <f t="shared" ca="1" si="15"/>
        <v>0</v>
      </c>
      <c r="AY7" s="169">
        <f t="shared" si="80"/>
        <v>54</v>
      </c>
      <c r="AZ7" s="395">
        <f>IF($B7&lt;Main!$B$10,0,HLOOKUP(AY7,ReplacementRates!$V$3:$AZ$56,ReplacementRates!$A8-3,1)*IF(Main!$B$29=0,Main!$B$32*$B7,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A7" s="337">
        <f ca="1">AZ7*IF($B7=Salary!$B7,Salary!$J7,"")</f>
        <v>0</v>
      </c>
      <c r="BB7" s="338">
        <f ca="1">IF($B7&lt;Main!$B$10,0,(VLOOKUP(AY7,'Survival Probability'!$A$3:$F$98,6)/(1+Main!$B$5)^(OptimumBenefits!AY7-OptimumBenefits!$A7))*(VLOOKUP(AY7,'Survival Probability'!$A$3:$F$98,3)/VLOOKUP($A7,'Survival Probability'!$A$3:$F$98,3)))</f>
        <v>2.9780478854366166</v>
      </c>
      <c r="BC7" s="228">
        <f t="shared" ca="1" si="17"/>
        <v>0</v>
      </c>
      <c r="BD7" s="169">
        <f t="shared" si="84"/>
        <v>55</v>
      </c>
      <c r="BE7" s="395">
        <f>IF($B7&lt;Main!$B$10,0,HLOOKUP(BD7,ReplacementRates!$V$3:$AZ$56,ReplacementRates!$A8-3,1)*IF(Main!$B$29=0,Main!$B$32*$B7,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F7" s="337">
        <f ca="1">BE7*IF($B7=Salary!$B7,Salary!$J7,"")</f>
        <v>0</v>
      </c>
      <c r="BG7" s="338">
        <f ca="1">IF($B7&lt;Main!$B$10,0,(VLOOKUP(BD7,'Survival Probability'!$A$3:$F$98,6)/(1+Main!$B$5)^(OptimumBenefits!BD7-OptimumBenefits!$A7))*(VLOOKUP(BD7,'Survival Probability'!$A$3:$F$98,3)/VLOOKUP($A7,'Survival Probability'!$A$3:$F$98,3)))</f>
        <v>2.7562023040710337</v>
      </c>
      <c r="BH7" s="228">
        <f t="shared" ca="1" si="19"/>
        <v>0</v>
      </c>
      <c r="BI7" s="169">
        <f t="shared" si="84"/>
        <v>56</v>
      </c>
      <c r="BJ7" s="395">
        <f>IF($B7&lt;Main!$B$10,0,HLOOKUP(BI7,ReplacementRates!$V$3:$AZ$56,ReplacementRates!$A8-3,1)*IF(Main!$B$29=0,Main!$B$32*$B7,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K7" s="337">
        <f ca="1">BJ7*IF($B7=Salary!$B7,Salary!$J7,"")</f>
        <v>0</v>
      </c>
      <c r="BL7" s="338">
        <f ca="1">IF($B7&lt;Main!$B$10,0,(VLOOKUP(BI7,'Survival Probability'!$A$3:$F$98,6)/(1+Main!$B$5)^(OptimumBenefits!BI7-OptimumBenefits!$A7))*(VLOOKUP(BI7,'Survival Probability'!$A$3:$F$98,3)/VLOOKUP($A7,'Survival Probability'!$A$3:$F$98,3)))</f>
        <v>2.5492847245541568</v>
      </c>
      <c r="BM7" s="228">
        <f t="shared" ca="1" si="21"/>
        <v>0</v>
      </c>
      <c r="BN7" s="169">
        <f t="shared" si="84"/>
        <v>57</v>
      </c>
      <c r="BO7" s="395">
        <f>IF($B7&lt;Main!$B$10,0,HLOOKUP(BN7,ReplacementRates!$V$3:$AZ$56,ReplacementRates!$A8-3,1)*IF(Main!$B$29=0,Main!$B$32*$B7,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P7" s="337">
        <f ca="1">BO7*IF($B7=Salary!$B7,Salary!$J7,"")</f>
        <v>0</v>
      </c>
      <c r="BQ7" s="338">
        <f ca="1">IF($B7&lt;Main!$B$10,0,(VLOOKUP(BN7,'Survival Probability'!$A$3:$F$98,6)/(1+Main!$B$5)^(OptimumBenefits!BN7-OptimumBenefits!$A7))*(VLOOKUP(BN7,'Survival Probability'!$A$3:$F$98,3)/VLOOKUP($A7,'Survival Probability'!$A$3:$F$98,3)))</f>
        <v>2.3563190933326412</v>
      </c>
      <c r="BR7" s="228">
        <f t="shared" ca="1" si="23"/>
        <v>0</v>
      </c>
      <c r="BS7" s="169">
        <f t="shared" si="84"/>
        <v>58</v>
      </c>
      <c r="BT7" s="395">
        <f>IF($B7&lt;Main!$B$10,0,HLOOKUP(BS7,ReplacementRates!$V$3:$AZ$56,ReplacementRates!$A8-3,1)*IF(Main!$B$29=0,Main!$B$32*$B7,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U7" s="337">
        <f ca="1">BT7*IF($B7=Salary!$B7,Salary!$J7,"")</f>
        <v>0</v>
      </c>
      <c r="BV7" s="338">
        <f ca="1">IF($B7&lt;Main!$B$10,0,(VLOOKUP(BS7,'Survival Probability'!$A$3:$F$98,6)/(1+Main!$B$5)^(OptimumBenefits!BS7-OptimumBenefits!$A7))*(VLOOKUP(BS7,'Survival Probability'!$A$3:$F$98,3)/VLOOKUP($A7,'Survival Probability'!$A$3:$F$98,3)))</f>
        <v>2.1763936320807438</v>
      </c>
      <c r="BW7" s="228">
        <f t="shared" ca="1" si="25"/>
        <v>0</v>
      </c>
      <c r="BX7" s="169">
        <f t="shared" si="88"/>
        <v>59</v>
      </c>
      <c r="BY7" s="395">
        <f>IF($B7&lt;Main!$B$10,0,HLOOKUP(BX7,ReplacementRates!$V$3:$AZ$56,ReplacementRates!$A8-3,1)*IF(Main!$B$29=0,Main!$B$32*$B7,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Z7" s="337">
        <f ca="1">BY7*IF($B7=Salary!$B7,Salary!$J7,"")</f>
        <v>0</v>
      </c>
      <c r="CA7" s="338">
        <f ca="1">IF($B7&lt;Main!$B$10,0,(VLOOKUP(BX7,'Survival Probability'!$A$3:$F$98,6)/(1+Main!$B$5)^(OptimumBenefits!BX7-OptimumBenefits!$A7))*(VLOOKUP(BX7,'Survival Probability'!$A$3:$F$98,3)/VLOOKUP($A7,'Survival Probability'!$A$3:$F$98,3)))</f>
        <v>2.008655412833817</v>
      </c>
      <c r="CB7" s="228">
        <f t="shared" ca="1" si="27"/>
        <v>0</v>
      </c>
      <c r="CC7" s="169">
        <f t="shared" si="88"/>
        <v>60</v>
      </c>
      <c r="CD7" s="395">
        <f>IF($B7&lt;Main!$B$10,0,HLOOKUP(CC7,ReplacementRates!$V$3:$AZ$56,ReplacementRates!$A8-3,1)*IF(Main!$B$29=0,Main!$B$32*$B7,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5.2500000000000012E-2</v>
      </c>
      <c r="CE7" s="337">
        <f ca="1">CD7*IF($B7=Salary!$B7,Salary!$J7,"")</f>
        <v>2560.8526019996852</v>
      </c>
      <c r="CF7" s="338">
        <f ca="1">IF($B7&lt;Main!$B$10,0,(VLOOKUP(CC7,'Survival Probability'!$A$3:$F$98,6)/(1+Main!$B$5)^(OptimumBenefits!CC7-OptimumBenefits!$A7))*(VLOOKUP(CC7,'Survival Probability'!$A$3:$F$98,3)/VLOOKUP($A7,'Survival Probability'!$A$3:$F$98,3)))</f>
        <v>1.8523068050142593</v>
      </c>
      <c r="CG7" s="228">
        <f t="shared" ca="1" si="29"/>
        <v>4743.4847013224899</v>
      </c>
      <c r="CH7" s="169">
        <f t="shared" si="88"/>
        <v>61</v>
      </c>
      <c r="CI7" s="395">
        <f>IF($B7&lt;Main!$B$10,0,HLOOKUP(CH7,ReplacementRates!$V$3:$AZ$56,ReplacementRates!$A8-3,1)*IF(Main!$B$29=0,Main!$B$32*$B7,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5.9500000000000011E-2</v>
      </c>
      <c r="CJ7" s="337">
        <f ca="1">CI7*IF($B7=Salary!$B7,Salary!$J7,"")</f>
        <v>2902.2996155996429</v>
      </c>
      <c r="CK7" s="338">
        <f ca="1">IF($B7&lt;Main!$B$10,0,(VLOOKUP(CH7,'Survival Probability'!$A$3:$F$98,6)/(1+Main!$B$5)^(OptimumBenefits!CH7-OptimumBenefits!$A7))*(VLOOKUP(CH7,'Survival Probability'!$A$3:$F$98,3)/VLOOKUP($A7,'Survival Probability'!$A$3:$F$98,3)))</f>
        <v>1.7066033730226544</v>
      </c>
      <c r="CL7" s="228">
        <f t="shared" ca="1" si="31"/>
        <v>4953.0743135047042</v>
      </c>
      <c r="CM7" s="169">
        <f t="shared" si="88"/>
        <v>62</v>
      </c>
      <c r="CN7" s="395">
        <f>IF($B7&lt;Main!$B$10,0,HLOOKUP(CM7,ReplacementRates!$V$3:$AZ$56,ReplacementRates!$A8-3,1)*IF(Main!$B$29=0,Main!$B$32*$B7,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6.6500000000000004E-2</v>
      </c>
      <c r="CO7" s="337">
        <f ca="1">CN7*IF($B7=Salary!$B7,Salary!$J7,"")</f>
        <v>3243.7466291996006</v>
      </c>
      <c r="CP7" s="338">
        <f ca="1">IF($B7&lt;Main!$B$10,0,(VLOOKUP(CM7,'Survival Probability'!$A$3:$F$98,6)/(1+Main!$B$5)^(OptimumBenefits!CM7-OptimumBenefits!$A7))*(VLOOKUP(CM7,'Survival Probability'!$A$3:$F$98,3)/VLOOKUP($A7,'Survival Probability'!$A$3:$F$98,3)))</f>
        <v>1.5709610322993686</v>
      </c>
      <c r="CQ7" s="228">
        <f t="shared" ca="1" si="33"/>
        <v>5095.7995531250017</v>
      </c>
      <c r="CR7" s="169">
        <f t="shared" si="92"/>
        <v>63</v>
      </c>
      <c r="CS7" s="395">
        <f>IF($B7&lt;Main!$B$10,0,HLOOKUP(CR7,ReplacementRates!$V$3:$AZ$56,ReplacementRates!$A8-3,1)*IF(Main!$B$29=0,Main!$B$32*$B7,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7.350000000000001E-2</v>
      </c>
      <c r="CT7" s="337">
        <f ca="1">CS7*IF($B7=Salary!$B7,Salary!$J7,"")</f>
        <v>3585.1936427995588</v>
      </c>
      <c r="CU7" s="338">
        <f ca="1">IF($B7&lt;Main!$B$10,0,(VLOOKUP(CR7,'Survival Probability'!$A$3:$F$98,6)/(1+Main!$B$5)^(OptimumBenefits!CR7-OptimumBenefits!$A7))*(VLOOKUP(CR7,'Survival Probability'!$A$3:$F$98,3)/VLOOKUP($A7,'Survival Probability'!$A$3:$F$98,3)))</f>
        <v>1.444716492285014</v>
      </c>
      <c r="CV7" s="228">
        <f t="shared" ca="1" si="35"/>
        <v>5179.5883837879101</v>
      </c>
      <c r="CW7" s="169">
        <f t="shared" si="92"/>
        <v>64</v>
      </c>
      <c r="CX7" s="395">
        <f>IF($B7&lt;Main!$B$10,0,HLOOKUP(CW7,ReplacementRates!$V$3:$AZ$56,ReplacementRates!$A8-3,1)*IF(Main!$B$29=0,Main!$B$32*$B7,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8.0500000000000016E-2</v>
      </c>
      <c r="CY7" s="337">
        <f ca="1">CX7*IF($B7=Salary!$B7,Salary!$J7,"")</f>
        <v>3926.640656399517</v>
      </c>
      <c r="CZ7" s="338">
        <f ca="1">IF($B7&lt;Main!$B$10,0,(VLOOKUP(CW7,'Survival Probability'!$A$3:$F$98,6)/(1+Main!$B$5)^(OptimumBenefits!CW7-OptimumBenefits!$A7))*(VLOOKUP(CW7,'Survival Probability'!$A$3:$F$98,3)/VLOOKUP($A7,'Survival Probability'!$A$3:$F$98,3)))</f>
        <v>1.3272497136366921</v>
      </c>
      <c r="DA7" s="228">
        <f t="shared" ca="1" si="37"/>
        <v>5211.6326867604512</v>
      </c>
      <c r="DB7" s="169">
        <f t="shared" si="92"/>
        <v>65</v>
      </c>
      <c r="DC7" s="395">
        <f>IF($B7&lt;Main!$B$10,0,HLOOKUP(DB7,ReplacementRates!$V$3:$AZ$56,ReplacementRates!$A8-3,1)*IF(Main!$B$29=0,Main!$B$32*$B7,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D7" s="337">
        <f ca="1">DC7*IF($B7=Salary!$B7,Salary!$J7,"")</f>
        <v>4268.0876699994751</v>
      </c>
      <c r="DE7" s="338">
        <f ca="1">IF($B7&lt;Main!$B$10,0,(VLOOKUP(DB7,'Survival Probability'!$A$3:$F$98,6)/(1+Main!$B$5)^(OptimumBenefits!DB7-OptimumBenefits!$A7))*(VLOOKUP(DB7,'Survival Probability'!$A$3:$F$98,3)/VLOOKUP($A7,'Survival Probability'!$A$3:$F$98,3)))</f>
        <v>1.2179812467930693</v>
      </c>
      <c r="DF7" s="228">
        <f t="shared" ca="1" si="39"/>
        <v>5198.4507417280865</v>
      </c>
      <c r="DG7" s="169">
        <f t="shared" si="92"/>
        <v>66</v>
      </c>
      <c r="DH7" s="395">
        <f>IF($B7&lt;Main!$B$10,0,HLOOKUP(DG7,ReplacementRates!$V$3:$AZ$56,ReplacementRates!$A8-3,1)*IF(Main!$B$29=0,Main!$B$32*$B7,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I7" s="337">
        <f ca="1">DH7*IF($B7=Salary!$B7,Salary!$J7,"")</f>
        <v>4268.0876699994751</v>
      </c>
      <c r="DJ7" s="338">
        <f ca="1">IF($B7&lt;Main!$B$10,0,(VLOOKUP(DG7,'Survival Probability'!$A$3:$F$98,6)/(1+Main!$B$5)^(OptimumBenefits!DG7-OptimumBenefits!$A7))*(VLOOKUP(DG7,'Survival Probability'!$A$3:$F$98,3)/VLOOKUP($A7,'Survival Probability'!$A$3:$F$98,3)))</f>
        <v>1.116371569237115</v>
      </c>
      <c r="DK7" s="228">
        <f t="shared" ca="1" si="41"/>
        <v>4764.7717297988956</v>
      </c>
      <c r="DL7" s="169">
        <f t="shared" si="96"/>
        <v>67</v>
      </c>
      <c r="DM7" s="395">
        <f>IF($B7&lt;Main!$B$10,0,HLOOKUP(DL7,ReplacementRates!$V$3:$AZ$56,ReplacementRates!$A8-3,1)*IF(Main!$B$29=0,Main!$B$32*$B7,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N7" s="337">
        <f ca="1">DM7*IF($B7=Salary!$B7,Salary!$J7,"")</f>
        <v>4268.0876699994751</v>
      </c>
      <c r="DO7" s="338">
        <f ca="1">IF($B7&lt;Main!$B$10,0,(VLOOKUP(DL7,'Survival Probability'!$A$3:$F$98,6)/(1+Main!$B$5)^(OptimumBenefits!DL7-OptimumBenefits!$A7))*(VLOOKUP(DL7,'Survival Probability'!$A$3:$F$98,3)/VLOOKUP($A7,'Survival Probability'!$A$3:$F$98,3)))</f>
        <v>1.0219170829641129</v>
      </c>
      <c r="DP7" s="228">
        <f t="shared" ca="1" si="43"/>
        <v>4361.6317015609611</v>
      </c>
      <c r="DQ7" s="169">
        <f t="shared" si="96"/>
        <v>68</v>
      </c>
      <c r="DR7" s="395">
        <f>IF($B7&lt;Main!$B$10,0,HLOOKUP(DQ7,ReplacementRates!$V$3:$AZ$56,ReplacementRates!$A8-3,1)*IF(Main!$B$29=0,Main!$B$32*$B7,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S7" s="337">
        <f ca="1">DR7*IF($B7=Salary!$B7,Salary!$J7,"")</f>
        <v>4268.0876699994751</v>
      </c>
      <c r="DT7" s="338">
        <f ca="1">IF($B7&lt;Main!$B$10,0,(VLOOKUP(DQ7,'Survival Probability'!$A$3:$F$98,6)/(1+Main!$B$5)^(OptimumBenefits!DQ7-OptimumBenefits!$A7))*(VLOOKUP(DQ7,'Survival Probability'!$A$3:$F$98,3)/VLOOKUP($A7,'Survival Probability'!$A$3:$F$98,3)))</f>
        <v>0.93414993308935901</v>
      </c>
      <c r="DU7" s="228">
        <f t="shared" ca="1" si="45"/>
        <v>3987.0338113495277</v>
      </c>
      <c r="DV7" s="169">
        <f t="shared" si="96"/>
        <v>69</v>
      </c>
      <c r="DW7" s="395">
        <f>IF($B7&lt;Main!$B$10,0,HLOOKUP(DV7,ReplacementRates!$V$3:$AZ$56,ReplacementRates!$A8-3,1)*IF(Main!$B$29=0,Main!$B$32*$B7,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X7" s="337">
        <f ca="1">DW7*IF($B7=Salary!$B7,Salary!$J7,"")</f>
        <v>4268.0876699994751</v>
      </c>
      <c r="DY7" s="338">
        <f ca="1">IF($B7&lt;Main!$B$10,0,(VLOOKUP(DV7,'Survival Probability'!$A$3:$F$98,6)/(1+Main!$B$5)^(OptimumBenefits!DV7-OptimumBenefits!$A7))*(VLOOKUP(DV7,'Survival Probability'!$A$3:$F$98,3)/VLOOKUP($A7,'Survival Probability'!$A$3:$F$98,3)))</f>
        <v>0.85263473432002079</v>
      </c>
      <c r="DZ7" s="228">
        <f t="shared" ca="1" si="47"/>
        <v>3639.1197965645592</v>
      </c>
      <c r="EA7" s="169">
        <f t="shared" si="96"/>
        <v>70</v>
      </c>
      <c r="EB7" s="395">
        <f>IF($B7&lt;Main!$B$10,0,HLOOKUP(EA7,ReplacementRates!$V$3:$AZ$56,ReplacementRates!$A8-3,1)*IF(Main!$B$29=0,Main!$B$32*$B7,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C7" s="337">
        <f ca="1">EB7*IF($B7=Salary!$B7,Salary!$J7,"")</f>
        <v>4268.0876699994751</v>
      </c>
      <c r="ED7" s="338">
        <f ca="1">IF($B7&lt;Main!$B$10,0,(VLOOKUP(EA7,'Survival Probability'!$A$3:$F$98,6)/(1+Main!$B$5)^(OptimumBenefits!EA7-OptimumBenefits!$A7))*(VLOOKUP(EA7,'Survival Probability'!$A$3:$F$98,3)/VLOOKUP($A7,'Survival Probability'!$A$3:$F$98,3)))</f>
        <v>0.77696671391246297</v>
      </c>
      <c r="EE7" s="228">
        <f t="shared" ca="1" si="49"/>
        <v>3316.1620516497928</v>
      </c>
      <c r="EF7" s="169">
        <f t="shared" si="100"/>
        <v>71</v>
      </c>
      <c r="EG7" s="395">
        <f>IF($B7&lt;Main!$B$10,0,HLOOKUP(EF7,ReplacementRates!$V$3:$AZ$56,ReplacementRates!$A8-3,1)*IF(Main!$B$29=0,Main!$B$32*$B7,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H7" s="337">
        <f ca="1">EG7*IF($B7=Salary!$B7,Salary!$J7,"")</f>
        <v>4268.0876699994751</v>
      </c>
      <c r="EI7" s="338">
        <f ca="1">IF($B7&lt;Main!$B$10,0,(VLOOKUP(EF7,'Survival Probability'!$A$3:$F$98,6)/(1+Main!$B$5)^(OptimumBenefits!EF7-OptimumBenefits!$A7))*(VLOOKUP(EF7,'Survival Probability'!$A$3:$F$98,3)/VLOOKUP($A7,'Survival Probability'!$A$3:$F$98,3)))</f>
        <v>0.70676980127919486</v>
      </c>
      <c r="EJ7" s="228">
        <f t="shared" ca="1" si="51"/>
        <v>3016.5554743677108</v>
      </c>
      <c r="EK7" s="169">
        <f t="shared" si="100"/>
        <v>72</v>
      </c>
      <c r="EL7" s="395">
        <f>IF($B7&lt;Main!$B$10,0,HLOOKUP(EK7,ReplacementRates!$V$3:$AZ$56,ReplacementRates!$A8-3,1)*IF(Main!$B$29=0,Main!$B$32*$B7,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M7" s="337">
        <f ca="1">EL7*IF($B7=Salary!$B7,Salary!$J7,"")</f>
        <v>4268.0876699994751</v>
      </c>
      <c r="EN7" s="338">
        <f ca="1">IF($B7&lt;Main!$B$10,0,(VLOOKUP(EK7,'Survival Probability'!$A$3:$F$98,6)/(1+Main!$B$5)^(OptimumBenefits!EK7-OptimumBenefits!$A7))*(VLOOKUP(EK7,'Survival Probability'!$A$3:$F$98,3)/VLOOKUP($A7,'Survival Probability'!$A$3:$F$98,3)))</f>
        <v>0.64169366358859825</v>
      </c>
      <c r="EO7" s="228">
        <f t="shared" ca="1" si="53"/>
        <v>2738.8048134792875</v>
      </c>
      <c r="EP7" s="169">
        <f t="shared" si="100"/>
        <v>73</v>
      </c>
      <c r="EQ7" s="395">
        <f>IF($B7&lt;Main!$B$10,0,HLOOKUP(EP7,ReplacementRates!$V$3:$AZ$56,ReplacementRates!$A8-3,1)*IF(Main!$B$29=0,Main!$B$32*$B7,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R7" s="337">
        <f ca="1">EQ7*IF($B7=Salary!$B7,Salary!$J7,"")</f>
        <v>4268.0876699994751</v>
      </c>
      <c r="ES7" s="338">
        <f ca="1">IF($B7&lt;Main!$B$10,0,(VLOOKUP(EP7,'Survival Probability'!$A$3:$F$98,6)/(1+Main!$B$5)^(OptimumBenefits!EP7-OptimumBenefits!$A7))*(VLOOKUP(EP7,'Survival Probability'!$A$3:$F$98,3)/VLOOKUP($A7,'Survival Probability'!$A$3:$F$98,3)))</f>
        <v>0.58141315326282905</v>
      </c>
      <c r="ET7" s="228">
        <f t="shared" ca="1" si="55"/>
        <v>2481.5223106165959</v>
      </c>
      <c r="EU7" s="169">
        <f t="shared" si="100"/>
        <v>74</v>
      </c>
      <c r="EV7" s="395">
        <f>IF($B7&lt;Main!$B$10,0,HLOOKUP(EU7,ReplacementRates!$V$3:$AZ$56,ReplacementRates!$A8-3,1)*IF(Main!$B$29=0,Main!$B$32*$B7,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W7" s="337">
        <f ca="1">EV7*IF($B7=Salary!$B7,Salary!$J7,"")</f>
        <v>4268.0876699994751</v>
      </c>
      <c r="EX7" s="338">
        <f ca="1">IF($B7&lt;Main!$B$10,0,(VLOOKUP(EU7,'Survival Probability'!$A$3:$F$98,6)/(1+Main!$B$5)^(OptimumBenefits!EU7-OptimumBenefits!$A7))*(VLOOKUP(EU7,'Survival Probability'!$A$3:$F$98,3)/VLOOKUP($A7,'Survival Probability'!$A$3:$F$98,3)))</f>
        <v>0.52562501614777102</v>
      </c>
      <c r="EY7" s="228">
        <f t="shared" ca="1" si="57"/>
        <v>2243.4136504635767</v>
      </c>
      <c r="EZ7" s="169">
        <f t="shared" si="104"/>
        <v>75</v>
      </c>
      <c r="FA7" s="395">
        <f>IF($B7&lt;Main!$B$10,0,HLOOKUP(EZ7,ReplacementRates!$V$3:$AZ$56,ReplacementRates!$A8-3,1)*IF(Main!$B$29=0,Main!$B$32*$B7,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B7" s="337">
        <f ca="1">FA7*IF($B7=Salary!$B7,Salary!$J7,"")</f>
        <v>4268.0876699994751</v>
      </c>
      <c r="FC7" s="338">
        <f ca="1">IF($B7&lt;Main!$B$10,0,(VLOOKUP(EZ7,'Survival Probability'!$A$3:$F$98,6)/(1+Main!$B$5)^(OptimumBenefits!EZ7-OptimumBenefits!$A7))*(VLOOKUP(EZ7,'Survival Probability'!$A$3:$F$98,3)/VLOOKUP($A7,'Survival Probability'!$A$3:$F$98,3)))</f>
        <v>0.47404733748369976</v>
      </c>
      <c r="FD7" s="228">
        <f t="shared" ca="1" si="59"/>
        <v>2023.2755961102589</v>
      </c>
      <c r="FE7" s="169">
        <f t="shared" si="104"/>
        <v>76</v>
      </c>
      <c r="FF7" s="395">
        <f>IF($B7&lt;Main!$B$10,0,HLOOKUP(FE7,ReplacementRates!$V$3:$AZ$56,ReplacementRates!$A8-3,1)*IF(Main!$B$29=0,Main!$B$32*$B7,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G7" s="337">
        <f ca="1">FF7*IF($B7=Salary!$B7,Salary!$J7,"")</f>
        <v>4268.0876699994751</v>
      </c>
      <c r="FH7" s="338">
        <f ca="1">IF($B7&lt;Main!$B$10,0,(VLOOKUP(FE7,'Survival Probability'!$A$3:$F$98,6)/(1+Main!$B$5)^(OptimumBenefits!FE7-OptimumBenefits!$A7))*(VLOOKUP(FE7,'Survival Probability'!$A$3:$F$98,3)/VLOOKUP($A7,'Survival Probability'!$A$3:$F$98,3)))</f>
        <v>0.42641822569441185</v>
      </c>
      <c r="FI7" s="228">
        <f t="shared" ca="1" si="61"/>
        <v>1819.9903713493725</v>
      </c>
      <c r="FJ7" s="169">
        <f t="shared" si="104"/>
        <v>77</v>
      </c>
      <c r="FK7" s="395">
        <f>IF($B7&lt;Main!$B$10,0,HLOOKUP(FJ7,ReplacementRates!$V$3:$AZ$56,ReplacementRates!$A8-3,1)*IF(Main!$B$29=0,Main!$B$32*$B7,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L7" s="337">
        <f ca="1">FK7*IF($B7=Salary!$B7,Salary!$J7,"")</f>
        <v>4268.0876699994751</v>
      </c>
      <c r="FM7" s="338">
        <f ca="1">IF($B7&lt;Main!$B$10,0,(VLOOKUP(FJ7,'Survival Probability'!$A$3:$F$98,6)/(1+Main!$B$5)^(OptimumBenefits!FJ7-OptimumBenefits!$A7))*(VLOOKUP(FJ7,'Survival Probability'!$A$3:$F$98,3)/VLOOKUP($A7,'Survival Probability'!$A$3:$F$98,3)))</f>
        <v>0.38249228482240244</v>
      </c>
      <c r="FN7" s="228">
        <f t="shared" ca="1" si="63"/>
        <v>1632.5106047204233</v>
      </c>
      <c r="FO7" s="169">
        <f t="shared" si="104"/>
        <v>78</v>
      </c>
      <c r="FP7" s="395">
        <f>IF($B7&lt;Main!$B$10,0,HLOOKUP(FO7,ReplacementRates!$V$3:$AZ$56,ReplacementRates!$A8-3,1)*IF(Main!$B$29=0,Main!$B$32*$B7,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Q7" s="337">
        <f ca="1">FP7*IF($B7=Salary!$B7,Salary!$J7,"")</f>
        <v>4268.0876699994751</v>
      </c>
      <c r="FR7" s="338">
        <f ca="1">IF($B7&lt;Main!$B$10,0,(VLOOKUP(FO7,'Survival Probability'!$A$3:$F$98,6)/(1+Main!$B$5)^(OptimumBenefits!FO7-OptimumBenefits!$A7))*(VLOOKUP(FO7,'Survival Probability'!$A$3:$F$98,3)/VLOOKUP($A7,'Survival Probability'!$A$3:$F$98,3)))</f>
        <v>0.3420407267084255</v>
      </c>
      <c r="FS7" s="228">
        <f t="shared" ca="1" si="65"/>
        <v>1459.859808301891</v>
      </c>
      <c r="FT7" s="169">
        <f t="shared" si="108"/>
        <v>79</v>
      </c>
      <c r="FU7" s="395">
        <f>IF($B7&lt;Main!$B$10,0,HLOOKUP(FT7,ReplacementRates!$V$3:$AZ$56,ReplacementRates!$A8-3,1)*IF(Main!$B$29=0,Main!$B$32*$B7,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V7" s="337">
        <f ca="1">FU7*IF($B7=Salary!$B7,Salary!$J7,"")</f>
        <v>4268.0876699994751</v>
      </c>
      <c r="FW7" s="338">
        <f ca="1">IF($B7&lt;Main!$B$10,0,(VLOOKUP(FT7,'Survival Probability'!$A$3:$F$98,6)/(1+Main!$B$5)^(OptimumBenefits!FT7-OptimumBenefits!$A7))*(VLOOKUP(FT7,'Survival Probability'!$A$3:$F$98,3)/VLOOKUP($A7,'Survival Probability'!$A$3:$F$98,3)))</f>
        <v>0.30485029054253054</v>
      </c>
      <c r="FX7" s="228">
        <f t="shared" ca="1" si="67"/>
        <v>1301.1277662603322</v>
      </c>
      <c r="FY7" s="169">
        <f t="shared" si="108"/>
        <v>80</v>
      </c>
      <c r="FZ7" s="395">
        <f>IF($B7&lt;Main!$B$10,0,HLOOKUP(FY7,ReplacementRates!$V$3:$AZ$56,ReplacementRates!$A8-3,1)*IF(Main!$B$29=0,Main!$B$32*$B7,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A7" s="337">
        <f ca="1">FZ7*IF($B7=Salary!$B7,Salary!$J7,"")</f>
        <v>4268.0876699994751</v>
      </c>
      <c r="GB7" s="338">
        <f ca="1">IF($B7&lt;Main!$B$10,0,(VLOOKUP(FY7,'Survival Probability'!$A$3:$F$98,6)/(1+Main!$B$5)^(OptimumBenefits!FY7-OptimumBenefits!$A7))*(VLOOKUP(FY7,'Survival Probability'!$A$3:$F$98,3)/VLOOKUP($A7,'Survival Probability'!$A$3:$F$98,3)))</f>
        <v>0.27072348463307111</v>
      </c>
      <c r="GC7" s="228">
        <f t="shared" ca="1" si="69"/>
        <v>1155.4715667417031</v>
      </c>
      <c r="GD7" s="169">
        <f t="shared" si="108"/>
        <v>81</v>
      </c>
      <c r="GE7" s="395">
        <f>IF($B7&lt;Main!$B$10,0,HLOOKUP(GD7,ReplacementRates!$V$3:$AZ$56,ReplacementRates!$A8-3,1)*IF(Main!$B$29=0,Main!$B$32*$B7,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F7" s="337">
        <f ca="1">GE7*IF($B7=Salary!$B7,Salary!$J7,"")</f>
        <v>4268.0876699994751</v>
      </c>
      <c r="GG7" s="338">
        <f ca="1">IF($B7&lt;Main!$B$10,0,(VLOOKUP(GD7,'Survival Probability'!$A$3:$F$98,6)/(1+Main!$B$5)^(OptimumBenefits!GD7-OptimumBenefits!$A7))*(VLOOKUP(GD7,'Survival Probability'!$A$3:$F$98,3)/VLOOKUP($A7,'Survival Probability'!$A$3:$F$98,3)))</f>
        <v>0.23947438219038847</v>
      </c>
      <c r="GH7" s="228">
        <f t="shared" ca="1" si="71"/>
        <v>1022.097657907539</v>
      </c>
      <c r="GI7" s="169">
        <f t="shared" si="108"/>
        <v>82</v>
      </c>
      <c r="GJ7" s="395">
        <f>IF($B7&lt;Main!$B$10,0,HLOOKUP(GI7,ReplacementRates!$V$3:$AZ$56,ReplacementRates!$A8-3,1)*IF(Main!$B$29=0,Main!$B$32*$B7,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K7" s="337">
        <f ca="1">GJ7*IF($B7=Salary!$B7,Salary!$J7,"")</f>
        <v>4268.0876699994751</v>
      </c>
      <c r="GL7" s="338">
        <f ca="1">IF($B7&lt;Main!$B$10,0,(VLOOKUP(GI7,'Survival Probability'!$A$3:$F$98,6)/(1+Main!$B$5)^(OptimumBenefits!GI7-OptimumBenefits!$A7))*(VLOOKUP(GI7,'Survival Probability'!$A$3:$F$98,3)/VLOOKUP($A7,'Survival Probability'!$A$3:$F$98,3)))</f>
        <v>0.21092833075663114</v>
      </c>
      <c r="GM7" s="228">
        <f t="shared" ca="1" si="73"/>
        <v>900.2606077559484</v>
      </c>
      <c r="GN7" s="384"/>
      <c r="GO7" s="384"/>
      <c r="GP7" s="385"/>
      <c r="GQ7" s="386"/>
      <c r="GR7" s="387"/>
      <c r="GS7" s="384"/>
      <c r="GT7" s="384"/>
      <c r="GU7" s="385"/>
      <c r="GV7" s="386"/>
      <c r="GW7" s="387"/>
      <c r="GX7" s="384"/>
      <c r="GY7" s="384"/>
      <c r="GZ7" s="385"/>
      <c r="HA7" s="386"/>
      <c r="HB7" s="387"/>
      <c r="HC7" s="384"/>
      <c r="HD7" s="384"/>
      <c r="HE7" s="385"/>
      <c r="HF7" s="386"/>
      <c r="HG7" s="387"/>
      <c r="HH7" s="384"/>
      <c r="HI7" s="384"/>
      <c r="HJ7" s="385"/>
      <c r="HK7" s="386"/>
      <c r="HL7" s="387"/>
      <c r="HM7" s="384"/>
      <c r="HN7" s="384"/>
      <c r="HO7" s="385"/>
      <c r="HP7" s="386"/>
      <c r="HQ7" s="387"/>
      <c r="HR7" s="384"/>
      <c r="HS7" s="384"/>
      <c r="HT7" s="385"/>
      <c r="HU7" s="386"/>
      <c r="HV7" s="387"/>
      <c r="HW7" s="384"/>
      <c r="HX7" s="384"/>
      <c r="HY7" s="385"/>
      <c r="HZ7" s="386"/>
      <c r="IA7" s="387"/>
      <c r="IB7" s="384"/>
      <c r="IC7" s="384"/>
      <c r="ID7" s="385"/>
      <c r="IE7" s="386"/>
      <c r="IF7" s="387"/>
      <c r="IG7" s="384"/>
      <c r="IH7" s="384"/>
      <c r="II7" s="385"/>
      <c r="IJ7" s="386"/>
      <c r="IK7" s="387"/>
      <c r="IL7" s="384"/>
      <c r="IM7" s="384"/>
      <c r="IN7" s="385"/>
      <c r="IO7" s="386"/>
      <c r="IP7" s="387"/>
      <c r="IQ7" s="384"/>
      <c r="IR7" s="384"/>
      <c r="IS7" s="385"/>
      <c r="IT7" s="386"/>
      <c r="IU7" s="387"/>
      <c r="IV7" s="384"/>
      <c r="IW7" s="384"/>
      <c r="IX7" s="385"/>
      <c r="IY7" s="386"/>
      <c r="IZ7" s="387"/>
      <c r="JA7" s="384"/>
      <c r="JB7" s="384"/>
      <c r="JC7" s="385"/>
      <c r="JD7" s="386"/>
      <c r="JE7" s="387"/>
      <c r="JF7" s="384"/>
      <c r="JG7" s="384"/>
      <c r="JH7" s="385"/>
      <c r="JI7" s="386"/>
      <c r="JJ7" s="387"/>
      <c r="JK7" s="384"/>
      <c r="JL7" s="384"/>
      <c r="JM7" s="385"/>
      <c r="JN7" s="386"/>
      <c r="JO7" s="387"/>
      <c r="JP7" s="384"/>
      <c r="JQ7" s="384"/>
      <c r="JR7" s="385"/>
      <c r="JS7" s="386"/>
      <c r="JT7" s="387"/>
      <c r="JU7" s="384"/>
      <c r="JV7" s="384"/>
      <c r="JW7" s="385"/>
      <c r="JX7" s="386"/>
      <c r="JY7" s="387"/>
      <c r="JZ7" s="384"/>
      <c r="KA7" s="384"/>
      <c r="KB7" s="385"/>
      <c r="KC7" s="386"/>
      <c r="KD7" s="387"/>
      <c r="KE7" s="384"/>
      <c r="KF7" s="384"/>
      <c r="KG7" s="385"/>
      <c r="KH7" s="386"/>
      <c r="KI7" s="387"/>
    </row>
    <row r="8" spans="1:295">
      <c r="A8" s="172">
        <f t="shared" si="112"/>
        <v>33</v>
      </c>
      <c r="B8" s="172">
        <v>6</v>
      </c>
      <c r="C8" s="383">
        <f t="shared" ca="1" si="0"/>
        <v>64</v>
      </c>
      <c r="D8" s="422">
        <f t="shared" ref="D8:D57" ca="1" si="116">MAX(T8, Y8, AD8, AI8, AN8, AS8, AX8, BC8, BH8, BM8,BR8,BW8,CB8,CG8,CL8,CQ8,CV8,DA8,DF8,DK8,DP8,DU8,DZ8,EE8,EJ8,EO8,ET8,EY8,FD8,FI8,FN8,FS8,FX8,GC8,GH8,GM8)</f>
        <v>7079.2552967156953</v>
      </c>
      <c r="E8" s="217">
        <v>3219.2954732411263</v>
      </c>
      <c r="F8" s="169">
        <f t="shared" si="113"/>
        <v>45</v>
      </c>
      <c r="G8" s="395">
        <f>IF($B8&lt;Main!$B$10,0,HLOOKUP(F8,ReplacementRates!$V$3:$AZ$56,ReplacementRates!$A9-3,1)*IF(Main!$B$29=0,Main!$B$32*$B8,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H8" s="337">
        <f ca="1">G8*IF($B8=Salary!$B8,Salary!$J8,"")</f>
        <v>0</v>
      </c>
      <c r="I8" s="338">
        <f ca="1">IF($B8&lt;Main!$B$10,0,(VLOOKUP(F8,'Survival Probability'!$A$3:$F$98,6)/(1+Main!$B$5)^(OptimumBenefits!F8-OptimumBenefits!$A8))*(VLOOKUP(F8,'Survival Probability'!$A$3:$F$98,3)/VLOOKUP($A8,'Survival Probability'!$A$3:$F$98,3)))</f>
        <v>6.254008645578776</v>
      </c>
      <c r="J8" s="228">
        <f ca="1">IF($A8&gt;F8,0,I8*H8)</f>
        <v>0</v>
      </c>
      <c r="K8" s="169">
        <f t="shared" si="114"/>
        <v>46</v>
      </c>
      <c r="L8" s="395">
        <f>IF($B8&lt;Main!$B$10,0,HLOOKUP(K8,ReplacementRates!$V$3:$AZ$56,ReplacementRates!$A9-3,1)*IF(Main!$B$29=0,Main!$B$32*$B8,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M8" s="337">
        <f ca="1">L8*IF($B8=Salary!$B8,Salary!$J8,"")</f>
        <v>0</v>
      </c>
      <c r="N8" s="338">
        <f ca="1">IF($B8&lt;Main!$B$10,0,(VLOOKUP(K8,'Survival Probability'!$A$3:$F$98,6)/(1+Main!$B$5)^(OptimumBenefits!K8-OptimumBenefits!$A8))*(VLOOKUP(K8,'Survival Probability'!$A$3:$F$98,3)/VLOOKUP($A8,'Survival Probability'!$A$3:$F$98,3)))</f>
        <v>5.8128350250933245</v>
      </c>
      <c r="O8" s="228">
        <f ca="1">IF($A8&gt;K8,0,N8*M8)</f>
        <v>0</v>
      </c>
      <c r="P8" s="169">
        <f t="shared" si="76"/>
        <v>47</v>
      </c>
      <c r="Q8" s="395">
        <f>IF($B8&lt;Main!$B$10,0,HLOOKUP(P8,ReplacementRates!$V$3:$AZ$56,ReplacementRates!$A9-3,1)*IF(Main!$B$29=0,Main!$B$32*$B8,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R8" s="337">
        <f ca="1">Q8*IF($B8=Salary!$B8,Salary!$J8,"")</f>
        <v>0</v>
      </c>
      <c r="S8" s="338">
        <f ca="1">IF($B8&lt;Main!$B$10,0,(VLOOKUP(P8,'Survival Probability'!$A$3:$F$98,6)/(1+Main!$B$5)^(OptimumBenefits!P8-OptimumBenefits!$A8))*(VLOOKUP(P8,'Survival Probability'!$A$3:$F$98,3)/VLOOKUP($A8,'Survival Probability'!$A$3:$F$98,3)))</f>
        <v>5.4007989297746288</v>
      </c>
      <c r="T8" s="228">
        <f t="shared" ca="1" si="3"/>
        <v>0</v>
      </c>
      <c r="U8" s="169">
        <f t="shared" si="76"/>
        <v>48</v>
      </c>
      <c r="V8" s="395">
        <f>IF($B8&lt;Main!$B$10,0,HLOOKUP(U8,ReplacementRates!$V$3:$AZ$56,ReplacementRates!$A9-3,1)*IF(Main!$B$29=0,Main!$B$32*$B8,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W8" s="337">
        <f ca="1">V8*IF($B8=Salary!$B8,Salary!$J8,"")</f>
        <v>0</v>
      </c>
      <c r="X8" s="338">
        <f ca="1">IF($B8&lt;Main!$B$10,0,(VLOOKUP(U8,'Survival Probability'!$A$3:$F$98,6)/(1+Main!$B$5)^(OptimumBenefits!U8-OptimumBenefits!$A8))*(VLOOKUP(U8,'Survival Probability'!$A$3:$F$98,3)/VLOOKUP($A8,'Survival Probability'!$A$3:$F$98,3)))</f>
        <v>5.0159874410710925</v>
      </c>
      <c r="Y8" s="228">
        <f t="shared" ca="1" si="5"/>
        <v>0</v>
      </c>
      <c r="Z8" s="169">
        <f t="shared" si="76"/>
        <v>49</v>
      </c>
      <c r="AA8" s="395">
        <f>IF($B8&lt;Main!$B$10,0,HLOOKUP(Z8,ReplacementRates!$V$3:$AZ$56,ReplacementRates!$A9-3,1)*IF(Main!$B$29=0,Main!$B$32*$B8,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B8" s="337">
        <f ca="1">AA8*IF($B8=Salary!$B8,Salary!$J8,"")</f>
        <v>0</v>
      </c>
      <c r="AC8" s="338">
        <f ca="1">IF($B8&lt;Main!$B$10,0,(VLOOKUP(Z8,'Survival Probability'!$A$3:$F$98,6)/(1+Main!$B$5)^(OptimumBenefits!Z8-OptimumBenefits!$A8))*(VLOOKUP(Z8,'Survival Probability'!$A$3:$F$98,3)/VLOOKUP($A8,'Survival Probability'!$A$3:$F$98,3)))</f>
        <v>4.6566128267180922</v>
      </c>
      <c r="AD8" s="228">
        <f t="shared" ca="1" si="7"/>
        <v>0</v>
      </c>
      <c r="AE8" s="169">
        <f t="shared" si="76"/>
        <v>50</v>
      </c>
      <c r="AF8" s="395">
        <f>IF($B8&lt;Main!$B$10,0,HLOOKUP(AE8,ReplacementRates!$V$3:$AZ$56,ReplacementRates!$A9-3,1)*IF(Main!$B$29=0,Main!$B$32*$B8,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G8" s="337">
        <f ca="1">AF8*IF($B8=Salary!$B8,Salary!$J8,"")</f>
        <v>0</v>
      </c>
      <c r="AH8" s="338">
        <f ca="1">IF($B8&lt;Main!$B$10,0,(VLOOKUP(AE8,'Survival Probability'!$A$3:$F$98,6)/(1+Main!$B$5)^(OptimumBenefits!AE8-OptimumBenefits!$A8))*(VLOOKUP(AE8,'Survival Probability'!$A$3:$F$98,3)/VLOOKUP($A8,'Survival Probability'!$A$3:$F$98,3)))</f>
        <v>4.3210068887674042</v>
      </c>
      <c r="AI8" s="228">
        <f t="shared" ca="1" si="9"/>
        <v>0</v>
      </c>
      <c r="AJ8" s="169">
        <f t="shared" si="80"/>
        <v>51</v>
      </c>
      <c r="AK8" s="395">
        <f>IF($B8&lt;Main!$B$10,0,HLOOKUP(AJ8,ReplacementRates!$V$3:$AZ$56,ReplacementRates!$A9-3,1)*IF(Main!$B$29=0,Main!$B$32*$B8,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L8" s="337">
        <f ca="1">AK8*IF($B8=Salary!$B8,Salary!$J8,"")</f>
        <v>0</v>
      </c>
      <c r="AM8" s="338">
        <f ca="1">IF($B8&lt;Main!$B$10,0,(VLOOKUP(AJ8,'Survival Probability'!$A$3:$F$98,6)/(1+Main!$B$5)^(OptimumBenefits!AJ8-OptimumBenefits!$A8))*(VLOOKUP(AJ8,'Survival Probability'!$A$3:$F$98,3)/VLOOKUP($A8,'Survival Probability'!$A$3:$F$98,3)))</f>
        <v>4.0076115860037032</v>
      </c>
      <c r="AN8" s="228">
        <f t="shared" ca="1" si="11"/>
        <v>0</v>
      </c>
      <c r="AO8" s="169">
        <f t="shared" si="80"/>
        <v>52</v>
      </c>
      <c r="AP8" s="395">
        <f>IF($B8&lt;Main!$B$10,0,HLOOKUP(AO8,ReplacementRates!$V$3:$AZ$56,ReplacementRates!$A9-3,1)*IF(Main!$B$29=0,Main!$B$32*$B8,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Q8" s="337">
        <f ca="1">AP8*IF($B8=Salary!$B8,Salary!$J8,"")</f>
        <v>0</v>
      </c>
      <c r="AR8" s="338">
        <f ca="1">IF($B8&lt;Main!$B$10,0,(VLOOKUP(AO8,'Survival Probability'!$A$3:$F$98,6)/(1+Main!$B$5)^(OptimumBenefits!AO8-OptimumBenefits!$A8))*(VLOOKUP(AO8,'Survival Probability'!$A$3:$F$98,3)/VLOOKUP($A8,'Survival Probability'!$A$3:$F$98,3)))</f>
        <v>3.7151714868633077</v>
      </c>
      <c r="AS8" s="228">
        <f t="shared" ca="1" si="13"/>
        <v>0</v>
      </c>
      <c r="AT8" s="169">
        <f t="shared" si="80"/>
        <v>53</v>
      </c>
      <c r="AU8" s="395">
        <f>IF($B8&lt;Main!$B$10,0,HLOOKUP(AT8,ReplacementRates!$V$3:$AZ$56,ReplacementRates!$A9-3,1)*IF(Main!$B$29=0,Main!$B$32*$B8,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V8" s="337">
        <f ca="1">AU8*IF($B8=Salary!$B8,Salary!$J8,"")</f>
        <v>0</v>
      </c>
      <c r="AW8" s="338">
        <f ca="1">IF($B8&lt;Main!$B$10,0,(VLOOKUP(AT8,'Survival Probability'!$A$3:$F$98,6)/(1+Main!$B$5)^(OptimumBenefits!AT8-OptimumBenefits!$A8))*(VLOOKUP(AT8,'Survival Probability'!$A$3:$F$98,3)/VLOOKUP($A8,'Survival Probability'!$A$3:$F$98,3)))</f>
        <v>3.4423111639162092</v>
      </c>
      <c r="AX8" s="228">
        <f t="shared" ca="1" si="15"/>
        <v>0</v>
      </c>
      <c r="AY8" s="169">
        <f t="shared" si="80"/>
        <v>54</v>
      </c>
      <c r="AZ8" s="395">
        <f>IF($B8&lt;Main!$B$10,0,HLOOKUP(AY8,ReplacementRates!$V$3:$AZ$56,ReplacementRates!$A9-3,1)*IF(Main!$B$29=0,Main!$B$32*$B8,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A8" s="337">
        <f ca="1">AZ8*IF($B8=Salary!$B8,Salary!$J8,"")</f>
        <v>0</v>
      </c>
      <c r="BB8" s="338">
        <f ca="1">IF($B8&lt;Main!$B$10,0,(VLOOKUP(AY8,'Survival Probability'!$A$3:$F$98,6)/(1+Main!$B$5)^(OptimumBenefits!AY8-OptimumBenefits!$A8))*(VLOOKUP(AY8,'Survival Probability'!$A$3:$F$98,3)/VLOOKUP($A8,'Survival Probability'!$A$3:$F$98,3)))</f>
        <v>3.1877468829923705</v>
      </c>
      <c r="BC8" s="228">
        <f t="shared" ca="1" si="17"/>
        <v>0</v>
      </c>
      <c r="BD8" s="169">
        <f t="shared" si="84"/>
        <v>55</v>
      </c>
      <c r="BE8" s="395">
        <f>IF($B8&lt;Main!$B$10,0,HLOOKUP(BD8,ReplacementRates!$V$3:$AZ$56,ReplacementRates!$A9-3,1)*IF(Main!$B$29=0,Main!$B$32*$B8,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F8" s="337">
        <f ca="1">BE8*IF($B8=Salary!$B8,Salary!$J8,"")</f>
        <v>0</v>
      </c>
      <c r="BG8" s="338">
        <f ca="1">IF($B8&lt;Main!$B$10,0,(VLOOKUP(BD8,'Survival Probability'!$A$3:$F$98,6)/(1+Main!$B$5)^(OptimumBenefits!BD8-OptimumBenefits!$A8))*(VLOOKUP(BD8,'Survival Probability'!$A$3:$F$98,3)/VLOOKUP($A8,'Survival Probability'!$A$3:$F$98,3)))</f>
        <v>2.9502800632135191</v>
      </c>
      <c r="BH8" s="228">
        <f t="shared" ca="1" si="19"/>
        <v>0</v>
      </c>
      <c r="BI8" s="169">
        <f t="shared" si="84"/>
        <v>56</v>
      </c>
      <c r="BJ8" s="395">
        <f>IF($B8&lt;Main!$B$10,0,HLOOKUP(BI8,ReplacementRates!$V$3:$AZ$56,ReplacementRates!$A9-3,1)*IF(Main!$B$29=0,Main!$B$32*$B8,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K8" s="337">
        <f ca="1">BJ8*IF($B8=Salary!$B8,Salary!$J8,"")</f>
        <v>0</v>
      </c>
      <c r="BL8" s="338">
        <f ca="1">IF($B8&lt;Main!$B$10,0,(VLOOKUP(BI8,'Survival Probability'!$A$3:$F$98,6)/(1+Main!$B$5)^(OptimumBenefits!BI8-OptimumBenefits!$A8))*(VLOOKUP(BI8,'Survival Probability'!$A$3:$F$98,3)/VLOOKUP($A8,'Survival Probability'!$A$3:$F$98,3)))</f>
        <v>2.7287923993089658</v>
      </c>
      <c r="BM8" s="228">
        <f t="shared" ca="1" si="21"/>
        <v>0</v>
      </c>
      <c r="BN8" s="169">
        <f t="shared" si="84"/>
        <v>57</v>
      </c>
      <c r="BO8" s="395">
        <f>IF($B8&lt;Main!$B$10,0,HLOOKUP(BN8,ReplacementRates!$V$3:$AZ$56,ReplacementRates!$A9-3,1)*IF(Main!$B$29=0,Main!$B$32*$B8,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P8" s="337">
        <f ca="1">BO8*IF($B8=Salary!$B8,Salary!$J8,"")</f>
        <v>0</v>
      </c>
      <c r="BQ8" s="338">
        <f ca="1">IF($B8&lt;Main!$B$10,0,(VLOOKUP(BN8,'Survival Probability'!$A$3:$F$98,6)/(1+Main!$B$5)^(OptimumBenefits!BN8-OptimumBenefits!$A8))*(VLOOKUP(BN8,'Survival Probability'!$A$3:$F$98,3)/VLOOKUP($A8,'Survival Probability'!$A$3:$F$98,3)))</f>
        <v>2.5222391089944769</v>
      </c>
      <c r="BR8" s="228">
        <f t="shared" ca="1" si="23"/>
        <v>0</v>
      </c>
      <c r="BS8" s="169">
        <f t="shared" si="84"/>
        <v>58</v>
      </c>
      <c r="BT8" s="395">
        <f>IF($B8&lt;Main!$B$10,0,HLOOKUP(BS8,ReplacementRates!$V$3:$AZ$56,ReplacementRates!$A9-3,1)*IF(Main!$B$29=0,Main!$B$32*$B8,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U8" s="337">
        <f ca="1">BT8*IF($B8=Salary!$B8,Salary!$J8,"")</f>
        <v>0</v>
      </c>
      <c r="BV8" s="338">
        <f ca="1">IF($B8&lt;Main!$B$10,0,(VLOOKUP(BS8,'Survival Probability'!$A$3:$F$98,6)/(1+Main!$B$5)^(OptimumBenefits!BS8-OptimumBenefits!$A8))*(VLOOKUP(BS8,'Survival Probability'!$A$3:$F$98,3)/VLOOKUP($A8,'Survival Probability'!$A$3:$F$98,3)))</f>
        <v>2.3296442111482945</v>
      </c>
      <c r="BW8" s="228">
        <f t="shared" ca="1" si="25"/>
        <v>0</v>
      </c>
      <c r="BX8" s="169">
        <f t="shared" si="88"/>
        <v>59</v>
      </c>
      <c r="BY8" s="395">
        <f>IF($B8&lt;Main!$B$10,0,HLOOKUP(BX8,ReplacementRates!$V$3:$AZ$56,ReplacementRates!$A9-3,1)*IF(Main!$B$29=0,Main!$B$32*$B8,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Z8" s="337">
        <f ca="1">BY8*IF($B8=Salary!$B8,Salary!$J8,"")</f>
        <v>0</v>
      </c>
      <c r="CA8" s="338">
        <f ca="1">IF($B8&lt;Main!$B$10,0,(VLOOKUP(BX8,'Survival Probability'!$A$3:$F$98,6)/(1+Main!$B$5)^(OptimumBenefits!BX8-OptimumBenefits!$A8))*(VLOOKUP(BX8,'Survival Probability'!$A$3:$F$98,3)/VLOOKUP($A8,'Survival Probability'!$A$3:$F$98,3)))</f>
        <v>2.1500947189531128</v>
      </c>
      <c r="CB8" s="228">
        <f t="shared" ca="1" si="27"/>
        <v>0</v>
      </c>
      <c r="CC8" s="169">
        <f t="shared" si="88"/>
        <v>60</v>
      </c>
      <c r="CD8" s="395">
        <f>IF($B8&lt;Main!$B$10,0,HLOOKUP(CC8,ReplacementRates!$V$3:$AZ$56,ReplacementRates!$A9-3,1)*IF(Main!$B$29=0,Main!$B$32*$B8,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6.3000000000000014E-2</v>
      </c>
      <c r="CE8" s="337">
        <f ca="1">CD8*IF($B8=Salary!$B8,Salary!$J8,"")</f>
        <v>3249.7219519376008</v>
      </c>
      <c r="CF8" s="338">
        <f ca="1">IF($B8&lt;Main!$B$10,0,(VLOOKUP(CC8,'Survival Probability'!$A$3:$F$98,6)/(1+Main!$B$5)^(OptimumBenefits!CC8-OptimumBenefits!$A8))*(VLOOKUP(CC8,'Survival Probability'!$A$3:$F$98,3)/VLOOKUP($A8,'Survival Probability'!$A$3:$F$98,3)))</f>
        <v>1.9827368367396365</v>
      </c>
      <c r="CG8" s="228">
        <f t="shared" ca="1" si="29"/>
        <v>6443.3434232681157</v>
      </c>
      <c r="CH8" s="169">
        <f t="shared" si="88"/>
        <v>61</v>
      </c>
      <c r="CI8" s="395">
        <f>IF($B8&lt;Main!$B$10,0,HLOOKUP(CH8,ReplacementRates!$V$3:$AZ$56,ReplacementRates!$A9-3,1)*IF(Main!$B$29=0,Main!$B$32*$B8,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7.1400000000000005E-2</v>
      </c>
      <c r="CJ8" s="337">
        <f ca="1">CI8*IF($B8=Salary!$B8,Salary!$J8,"")</f>
        <v>3683.0182121959469</v>
      </c>
      <c r="CK8" s="338">
        <f ca="1">IF($B8&lt;Main!$B$10,0,(VLOOKUP(CH8,'Survival Probability'!$A$3:$F$98,6)/(1+Main!$B$5)^(OptimumBenefits!CH8-OptimumBenefits!$A8))*(VLOOKUP(CH8,'Survival Probability'!$A$3:$F$98,3)/VLOOKUP($A8,'Survival Probability'!$A$3:$F$98,3)))</f>
        <v>1.8267737095367873</v>
      </c>
      <c r="CL8" s="228">
        <f t="shared" ca="1" si="31"/>
        <v>6728.0408417847366</v>
      </c>
      <c r="CM8" s="169">
        <f t="shared" si="88"/>
        <v>62</v>
      </c>
      <c r="CN8" s="395">
        <f>IF($B8&lt;Main!$B$10,0,HLOOKUP(CM8,ReplacementRates!$V$3:$AZ$56,ReplacementRates!$A9-3,1)*IF(Main!$B$29=0,Main!$B$32*$B8,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7.980000000000001E-2</v>
      </c>
      <c r="CO8" s="337">
        <f ca="1">CN8*IF($B8=Salary!$B8,Salary!$J8,"")</f>
        <v>4116.3144724542944</v>
      </c>
      <c r="CP8" s="338">
        <f ca="1">IF($B8&lt;Main!$B$10,0,(VLOOKUP(CM8,'Survival Probability'!$A$3:$F$98,6)/(1+Main!$B$5)^(OptimumBenefits!CM8-OptimumBenefits!$A8))*(VLOOKUP(CM8,'Survival Probability'!$A$3:$F$98,3)/VLOOKUP($A8,'Survival Probability'!$A$3:$F$98,3)))</f>
        <v>1.6815801245185764</v>
      </c>
      <c r="CQ8" s="228">
        <f t="shared" ca="1" si="33"/>
        <v>6921.9126031473106</v>
      </c>
      <c r="CR8" s="169">
        <f t="shared" si="92"/>
        <v>63</v>
      </c>
      <c r="CS8" s="395">
        <f>IF($B8&lt;Main!$B$10,0,HLOOKUP(CR8,ReplacementRates!$V$3:$AZ$56,ReplacementRates!$A9-3,1)*IF(Main!$B$29=0,Main!$B$32*$B8,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8.8200000000000014E-2</v>
      </c>
      <c r="CT8" s="337">
        <f ca="1">CS8*IF($B8=Salary!$B8,Salary!$J8,"")</f>
        <v>4549.610732712641</v>
      </c>
      <c r="CU8" s="338">
        <f ca="1">IF($B8&lt;Main!$B$10,0,(VLOOKUP(CR8,'Survival Probability'!$A$3:$F$98,6)/(1+Main!$B$5)^(OptimumBenefits!CR8-OptimumBenefits!$A8))*(VLOOKUP(CR8,'Survival Probability'!$A$3:$F$98,3)/VLOOKUP($A8,'Survival Probability'!$A$3:$F$98,3)))</f>
        <v>1.5464460855752902</v>
      </c>
      <c r="CV8" s="228">
        <f t="shared" ca="1" si="35"/>
        <v>7035.7277084947918</v>
      </c>
      <c r="CW8" s="169">
        <f t="shared" si="92"/>
        <v>64</v>
      </c>
      <c r="CX8" s="395">
        <f>IF($B8&lt;Main!$B$10,0,HLOOKUP(CW8,ReplacementRates!$V$3:$AZ$56,ReplacementRates!$A9-3,1)*IF(Main!$B$29=0,Main!$B$32*$B8,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9.6600000000000019E-2</v>
      </c>
      <c r="CY8" s="337">
        <f ca="1">CX8*IF($B8=Salary!$B8,Salary!$J8,"")</f>
        <v>4982.9069929709876</v>
      </c>
      <c r="CZ8" s="338">
        <f ca="1">IF($B8&lt;Main!$B$10,0,(VLOOKUP(CW8,'Survival Probability'!$A$3:$F$98,6)/(1+Main!$B$5)^(OptimumBenefits!CW8-OptimumBenefits!$A8))*(VLOOKUP(CW8,'Survival Probability'!$A$3:$F$98,3)/VLOOKUP($A8,'Survival Probability'!$A$3:$F$98,3)))</f>
        <v>1.4207078933445614</v>
      </c>
      <c r="DA8" s="228">
        <f t="shared" ca="1" si="37"/>
        <v>7079.2552967156953</v>
      </c>
      <c r="DB8" s="169">
        <f t="shared" si="92"/>
        <v>65</v>
      </c>
      <c r="DC8" s="395">
        <f>IF($B8&lt;Main!$B$10,0,HLOOKUP(DB8,ReplacementRates!$V$3:$AZ$56,ReplacementRates!$A9-3,1)*IF(Main!$B$29=0,Main!$B$32*$B8,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D8" s="337">
        <f ca="1">DC8*IF($B8=Salary!$B8,Salary!$J8,"")</f>
        <v>5416.2032532293342</v>
      </c>
      <c r="DE8" s="338">
        <f ca="1">IF($B8&lt;Main!$B$10,0,(VLOOKUP(DB8,'Survival Probability'!$A$3:$F$98,6)/(1+Main!$B$5)^(OptimumBenefits!DB8-OptimumBenefits!$A8))*(VLOOKUP(DB8,'Survival Probability'!$A$3:$F$98,3)/VLOOKUP($A8,'Survival Probability'!$A$3:$F$98,3)))</f>
        <v>1.3037452963717309</v>
      </c>
      <c r="DF8" s="228">
        <f t="shared" ca="1" si="39"/>
        <v>7061.3495155910114</v>
      </c>
      <c r="DG8" s="169">
        <f t="shared" si="92"/>
        <v>66</v>
      </c>
      <c r="DH8" s="395">
        <f>IF($B8&lt;Main!$B$10,0,HLOOKUP(DG8,ReplacementRates!$V$3:$AZ$56,ReplacementRates!$A9-3,1)*IF(Main!$B$29=0,Main!$B$32*$B8,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I8" s="337">
        <f ca="1">DH8*IF($B8=Salary!$B8,Salary!$J8,"")</f>
        <v>5416.2032532293342</v>
      </c>
      <c r="DJ8" s="338">
        <f ca="1">IF($B8&lt;Main!$B$10,0,(VLOOKUP(DG8,'Survival Probability'!$A$3:$F$98,6)/(1+Main!$B$5)^(OptimumBenefits!DG8-OptimumBenefits!$A8))*(VLOOKUP(DG8,'Survival Probability'!$A$3:$F$98,3)/VLOOKUP($A8,'Survival Probability'!$A$3:$F$98,3)))</f>
        <v>1.194980781705989</v>
      </c>
      <c r="DK8" s="228">
        <f t="shared" ca="1" si="41"/>
        <v>6472.2587974225107</v>
      </c>
      <c r="DL8" s="169">
        <f t="shared" si="96"/>
        <v>67</v>
      </c>
      <c r="DM8" s="395">
        <f>IF($B8&lt;Main!$B$10,0,HLOOKUP(DL8,ReplacementRates!$V$3:$AZ$56,ReplacementRates!$A9-3,1)*IF(Main!$B$29=0,Main!$B$32*$B8,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N8" s="337">
        <f ca="1">DM8*IF($B8=Salary!$B8,Salary!$J8,"")</f>
        <v>5416.2032532293342</v>
      </c>
      <c r="DO8" s="338">
        <f ca="1">IF($B8&lt;Main!$B$10,0,(VLOOKUP(DL8,'Survival Probability'!$A$3:$F$98,6)/(1+Main!$B$5)^(OptimumBenefits!DL8-OptimumBenefits!$A8))*(VLOOKUP(DL8,'Survival Probability'!$A$3:$F$98,3)/VLOOKUP($A8,'Survival Probability'!$A$3:$F$98,3)))</f>
        <v>1.0938752905304285</v>
      </c>
      <c r="DP8" s="228">
        <f t="shared" ca="1" si="43"/>
        <v>5924.65090719809</v>
      </c>
      <c r="DQ8" s="169">
        <f t="shared" si="96"/>
        <v>68</v>
      </c>
      <c r="DR8" s="395">
        <f>IF($B8&lt;Main!$B$10,0,HLOOKUP(DQ8,ReplacementRates!$V$3:$AZ$56,ReplacementRates!$A9-3,1)*IF(Main!$B$29=0,Main!$B$32*$B8,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S8" s="337">
        <f ca="1">DR8*IF($B8=Salary!$B8,Salary!$J8,"")</f>
        <v>5416.2032532293342</v>
      </c>
      <c r="DT8" s="338">
        <f ca="1">IF($B8&lt;Main!$B$10,0,(VLOOKUP(DQ8,'Survival Probability'!$A$3:$F$98,6)/(1+Main!$B$5)^(OptimumBenefits!DQ8-OptimumBenefits!$A8))*(VLOOKUP(DQ8,'Survival Probability'!$A$3:$F$98,3)/VLOOKUP($A8,'Survival Probability'!$A$3:$F$98,3)))</f>
        <v>0.99992802399701852</v>
      </c>
      <c r="DU8" s="228">
        <f t="shared" ca="1" si="45"/>
        <v>5415.8134165678312</v>
      </c>
      <c r="DV8" s="169">
        <f t="shared" si="96"/>
        <v>69</v>
      </c>
      <c r="DW8" s="395">
        <f>IF($B8&lt;Main!$B$10,0,HLOOKUP(DV8,ReplacementRates!$V$3:$AZ$56,ReplacementRates!$A9-3,1)*IF(Main!$B$29=0,Main!$B$32*$B8,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X8" s="337">
        <f ca="1">DW8*IF($B8=Salary!$B8,Salary!$J8,"")</f>
        <v>5416.2032532293342</v>
      </c>
      <c r="DY8" s="338">
        <f ca="1">IF($B8&lt;Main!$B$10,0,(VLOOKUP(DV8,'Survival Probability'!$A$3:$F$98,6)/(1+Main!$B$5)^(OptimumBenefits!DV8-OptimumBenefits!$A8))*(VLOOKUP(DV8,'Survival Probability'!$A$3:$F$98,3)/VLOOKUP($A8,'Survival Probability'!$A$3:$F$98,3)))</f>
        <v>0.91267293919324832</v>
      </c>
      <c r="DZ8" s="228">
        <f t="shared" ca="1" si="47"/>
        <v>4943.2221423928495</v>
      </c>
      <c r="EA8" s="169">
        <f t="shared" si="96"/>
        <v>70</v>
      </c>
      <c r="EB8" s="395">
        <f>IF($B8&lt;Main!$B$10,0,HLOOKUP(EA8,ReplacementRates!$V$3:$AZ$56,ReplacementRates!$A9-3,1)*IF(Main!$B$29=0,Main!$B$32*$B8,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C8" s="337">
        <f ca="1">EB8*IF($B8=Salary!$B8,Salary!$J8,"")</f>
        <v>5416.2032532293342</v>
      </c>
      <c r="ED8" s="338">
        <f ca="1">IF($B8&lt;Main!$B$10,0,(VLOOKUP(EA8,'Survival Probability'!$A$3:$F$98,6)/(1+Main!$B$5)^(OptimumBenefits!EA8-OptimumBenefits!$A8))*(VLOOKUP(EA8,'Survival Probability'!$A$3:$F$98,3)/VLOOKUP($A8,'Survival Probability'!$A$3:$F$98,3)))</f>
        <v>0.83167676133594304</v>
      </c>
      <c r="EE8" s="228">
        <f t="shared" ca="1" si="49"/>
        <v>4504.5303803829711</v>
      </c>
      <c r="EF8" s="169">
        <f t="shared" si="100"/>
        <v>71</v>
      </c>
      <c r="EG8" s="395">
        <f>IF($B8&lt;Main!$B$10,0,HLOOKUP(EF8,ReplacementRates!$V$3:$AZ$56,ReplacementRates!$A9-3,1)*IF(Main!$B$29=0,Main!$B$32*$B8,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H8" s="337">
        <f ca="1">EG8*IF($B8=Salary!$B8,Salary!$J8,"")</f>
        <v>5416.2032532293342</v>
      </c>
      <c r="EI8" s="338">
        <f ca="1">IF($B8&lt;Main!$B$10,0,(VLOOKUP(EF8,'Survival Probability'!$A$3:$F$98,6)/(1+Main!$B$5)^(OptimumBenefits!EF8-OptimumBenefits!$A8))*(VLOOKUP(EF8,'Survival Probability'!$A$3:$F$98,3)/VLOOKUP($A8,'Survival Probability'!$A$3:$F$98,3)))</f>
        <v>0.75653693885804463</v>
      </c>
      <c r="EJ8" s="228">
        <f t="shared" ca="1" si="51"/>
        <v>4097.5578294311035</v>
      </c>
      <c r="EK8" s="169">
        <f t="shared" si="100"/>
        <v>72</v>
      </c>
      <c r="EL8" s="395">
        <f>IF($B8&lt;Main!$B$10,0,HLOOKUP(EK8,ReplacementRates!$V$3:$AZ$56,ReplacementRates!$A9-3,1)*IF(Main!$B$29=0,Main!$B$32*$B8,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M8" s="337">
        <f ca="1">EL8*IF($B8=Salary!$B8,Salary!$J8,"")</f>
        <v>5416.2032532293342</v>
      </c>
      <c r="EN8" s="338">
        <f ca="1">IF($B8&lt;Main!$B$10,0,(VLOOKUP(EK8,'Survival Probability'!$A$3:$F$98,6)/(1+Main!$B$5)^(OptimumBenefits!EK8-OptimumBenefits!$A8))*(VLOOKUP(EK8,'Survival Probability'!$A$3:$F$98,3)/VLOOKUP($A8,'Survival Probability'!$A$3:$F$98,3)))</f>
        <v>0.686878470270335</v>
      </c>
      <c r="EO8" s="228">
        <f t="shared" ca="1" si="53"/>
        <v>3720.273405251377</v>
      </c>
      <c r="EP8" s="169">
        <f t="shared" si="100"/>
        <v>73</v>
      </c>
      <c r="EQ8" s="395">
        <f>IF($B8&lt;Main!$B$10,0,HLOOKUP(EP8,ReplacementRates!$V$3:$AZ$56,ReplacementRates!$A9-3,1)*IF(Main!$B$29=0,Main!$B$32*$B8,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R8" s="337">
        <f ca="1">EQ8*IF($B8=Salary!$B8,Salary!$J8,"")</f>
        <v>5416.2032532293342</v>
      </c>
      <c r="ES8" s="338">
        <f ca="1">IF($B8&lt;Main!$B$10,0,(VLOOKUP(EP8,'Survival Probability'!$A$3:$F$98,6)/(1+Main!$B$5)^(OptimumBenefits!EP8-OptimumBenefits!$A8))*(VLOOKUP(EP8,'Survival Probability'!$A$3:$F$98,3)/VLOOKUP($A8,'Survival Probability'!$A$3:$F$98,3)))</f>
        <v>0.62235331275494887</v>
      </c>
      <c r="ET8" s="228">
        <f t="shared" ca="1" si="55"/>
        <v>3370.7920372014073</v>
      </c>
      <c r="EU8" s="169">
        <f t="shared" si="100"/>
        <v>74</v>
      </c>
      <c r="EV8" s="395">
        <f>IF($B8&lt;Main!$B$10,0,HLOOKUP(EU8,ReplacementRates!$V$3:$AZ$56,ReplacementRates!$A9-3,1)*IF(Main!$B$29=0,Main!$B$32*$B8,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W8" s="337">
        <f ca="1">EV8*IF($B8=Salary!$B8,Salary!$J8,"")</f>
        <v>5416.2032532293342</v>
      </c>
      <c r="EX8" s="338">
        <f ca="1">IF($B8&lt;Main!$B$10,0,(VLOOKUP(EU8,'Survival Probability'!$A$3:$F$98,6)/(1+Main!$B$5)^(OptimumBenefits!EU8-OptimumBenefits!$A8))*(VLOOKUP(EU8,'Survival Probability'!$A$3:$F$98,3)/VLOOKUP($A8,'Survival Probability'!$A$3:$F$98,3)))</f>
        <v>0.56263685854138468</v>
      </c>
      <c r="EY8" s="228">
        <f t="shared" ca="1" si="57"/>
        <v>3047.3555836185806</v>
      </c>
      <c r="EZ8" s="169">
        <f t="shared" si="104"/>
        <v>75</v>
      </c>
      <c r="FA8" s="395">
        <f>IF($B8&lt;Main!$B$10,0,HLOOKUP(EZ8,ReplacementRates!$V$3:$AZ$56,ReplacementRates!$A9-3,1)*IF(Main!$B$29=0,Main!$B$32*$B8,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B8" s="337">
        <f ca="1">FA8*IF($B8=Salary!$B8,Salary!$J8,"")</f>
        <v>5416.2032532293342</v>
      </c>
      <c r="FC8" s="338">
        <f ca="1">IF($B8&lt;Main!$B$10,0,(VLOOKUP(EZ8,'Survival Probability'!$A$3:$F$98,6)/(1+Main!$B$5)^(OptimumBenefits!EZ8-OptimumBenefits!$A8))*(VLOOKUP(EZ8,'Survival Probability'!$A$3:$F$98,3)/VLOOKUP($A8,'Survival Probability'!$A$3:$F$98,3)))</f>
        <v>0.50742734186523841</v>
      </c>
      <c r="FD8" s="228">
        <f t="shared" ca="1" si="59"/>
        <v>2748.3296197880177</v>
      </c>
      <c r="FE8" s="169">
        <f t="shared" si="104"/>
        <v>76</v>
      </c>
      <c r="FF8" s="395">
        <f>IF($B8&lt;Main!$B$10,0,HLOOKUP(FE8,ReplacementRates!$V$3:$AZ$56,ReplacementRates!$A9-3,1)*IF(Main!$B$29=0,Main!$B$32*$B8,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G8" s="337">
        <f ca="1">FF8*IF($B8=Salary!$B8,Salary!$J8,"")</f>
        <v>5416.2032532293342</v>
      </c>
      <c r="FH8" s="338">
        <f ca="1">IF($B8&lt;Main!$B$10,0,(VLOOKUP(FE8,'Survival Probability'!$A$3:$F$98,6)/(1+Main!$B$5)^(OptimumBenefits!FE8-OptimumBenefits!$A8))*(VLOOKUP(FE8,'Survival Probability'!$A$3:$F$98,3)/VLOOKUP($A8,'Survival Probability'!$A$3:$F$98,3)))</f>
        <v>0.45644443007645169</v>
      </c>
      <c r="FI8" s="228">
        <f t="shared" ca="1" si="61"/>
        <v>2472.195807098487</v>
      </c>
      <c r="FJ8" s="169">
        <f t="shared" si="104"/>
        <v>77</v>
      </c>
      <c r="FK8" s="395">
        <f>IF($B8&lt;Main!$B$10,0,HLOOKUP(FJ8,ReplacementRates!$V$3:$AZ$56,ReplacementRates!$A9-3,1)*IF(Main!$B$29=0,Main!$B$32*$B8,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L8" s="337">
        <f ca="1">FK8*IF($B8=Salary!$B8,Salary!$J8,"")</f>
        <v>5416.2032532293342</v>
      </c>
      <c r="FM8" s="338">
        <f ca="1">IF($B8&lt;Main!$B$10,0,(VLOOKUP(FJ8,'Survival Probability'!$A$3:$F$98,6)/(1+Main!$B$5)^(OptimumBenefits!FJ8-OptimumBenefits!$A8))*(VLOOKUP(FJ8,'Survival Probability'!$A$3:$F$98,3)/VLOOKUP($A8,'Survival Probability'!$A$3:$F$98,3)))</f>
        <v>0.40942544768130268</v>
      </c>
      <c r="FN8" s="228">
        <f t="shared" ca="1" si="63"/>
        <v>2217.531441686348</v>
      </c>
      <c r="FO8" s="169">
        <f t="shared" si="104"/>
        <v>78</v>
      </c>
      <c r="FP8" s="395">
        <f>IF($B8&lt;Main!$B$10,0,HLOOKUP(FO8,ReplacementRates!$V$3:$AZ$56,ReplacementRates!$A9-3,1)*IF(Main!$B$29=0,Main!$B$32*$B8,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Q8" s="337">
        <f ca="1">FP8*IF($B8=Salary!$B8,Salary!$J8,"")</f>
        <v>5416.2032532293342</v>
      </c>
      <c r="FR8" s="338">
        <f ca="1">IF($B8&lt;Main!$B$10,0,(VLOOKUP(FO8,'Survival Probability'!$A$3:$F$98,6)/(1+Main!$B$5)^(OptimumBenefits!FO8-OptimumBenefits!$A8))*(VLOOKUP(FO8,'Survival Probability'!$A$3:$F$98,3)/VLOOKUP($A8,'Survival Probability'!$A$3:$F$98,3)))</f>
        <v>0.36612549642107994</v>
      </c>
      <c r="FS8" s="228">
        <f t="shared" ca="1" si="65"/>
        <v>1983.0101048060581</v>
      </c>
      <c r="FT8" s="169">
        <f t="shared" si="108"/>
        <v>79</v>
      </c>
      <c r="FU8" s="395">
        <f>IF($B8&lt;Main!$B$10,0,HLOOKUP(FT8,ReplacementRates!$V$3:$AZ$56,ReplacementRates!$A9-3,1)*IF(Main!$B$29=0,Main!$B$32*$B8,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V8" s="337">
        <f ca="1">FU8*IF($B8=Salary!$B8,Salary!$J8,"")</f>
        <v>5416.2032532293342</v>
      </c>
      <c r="FW8" s="338">
        <f ca="1">IF($B8&lt;Main!$B$10,0,(VLOOKUP(FT8,'Survival Probability'!$A$3:$F$98,6)/(1+Main!$B$5)^(OptimumBenefits!FT8-OptimumBenefits!$A8))*(VLOOKUP(FT8,'Survival Probability'!$A$3:$F$98,3)/VLOOKUP($A8,'Survival Probability'!$A$3:$F$98,3)))</f>
        <v>0.32631629874339485</v>
      </c>
      <c r="FX8" s="228">
        <f t="shared" ca="1" si="67"/>
        <v>1767.3953988357305</v>
      </c>
      <c r="FY8" s="169">
        <f t="shared" si="108"/>
        <v>80</v>
      </c>
      <c r="FZ8" s="395">
        <f>IF($B8&lt;Main!$B$10,0,HLOOKUP(FY8,ReplacementRates!$V$3:$AZ$56,ReplacementRates!$A9-3,1)*IF(Main!$B$29=0,Main!$B$32*$B8,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A8" s="337">
        <f ca="1">FZ8*IF($B8=Salary!$B8,Salary!$J8,"")</f>
        <v>5416.2032532293342</v>
      </c>
      <c r="GB8" s="338">
        <f ca="1">IF($B8&lt;Main!$B$10,0,(VLOOKUP(FY8,'Survival Probability'!$A$3:$F$98,6)/(1+Main!$B$5)^(OptimumBenefits!FY8-OptimumBenefits!$A8))*(VLOOKUP(FY8,'Survival Probability'!$A$3:$F$98,3)/VLOOKUP($A8,'Survival Probability'!$A$3:$F$98,3)))</f>
        <v>0.28978645659533436</v>
      </c>
      <c r="GC8" s="228">
        <f t="shared" ca="1" si="69"/>
        <v>1569.5423489534512</v>
      </c>
      <c r="GD8" s="169">
        <f t="shared" si="108"/>
        <v>81</v>
      </c>
      <c r="GE8" s="395">
        <f>IF($B8&lt;Main!$B$10,0,HLOOKUP(GD8,ReplacementRates!$V$3:$AZ$56,ReplacementRates!$A9-3,1)*IF(Main!$B$29=0,Main!$B$32*$B8,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F8" s="337">
        <f ca="1">GE8*IF($B8=Salary!$B8,Salary!$J8,"")</f>
        <v>5416.2032532293342</v>
      </c>
      <c r="GG8" s="338">
        <f ca="1">IF($B8&lt;Main!$B$10,0,(VLOOKUP(GD8,'Survival Probability'!$A$3:$F$98,6)/(1+Main!$B$5)^(OptimumBenefits!GD8-OptimumBenefits!$A8))*(VLOOKUP(GD8,'Survival Probability'!$A$3:$F$98,3)/VLOOKUP($A8,'Survival Probability'!$A$3:$F$98,3)))</f>
        <v>0.25633695116759797</v>
      </c>
      <c r="GH8" s="228">
        <f t="shared" ca="1" si="71"/>
        <v>1388.3730288368331</v>
      </c>
      <c r="GI8" s="169">
        <f t="shared" si="108"/>
        <v>82</v>
      </c>
      <c r="GJ8" s="395">
        <f>IF($B8&lt;Main!$B$10,0,HLOOKUP(GI8,ReplacementRates!$V$3:$AZ$56,ReplacementRates!$A9-3,1)*IF(Main!$B$29=0,Main!$B$32*$B8,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K8" s="337">
        <f ca="1">GJ8*IF($B8=Salary!$B8,Salary!$J8,"")</f>
        <v>5416.2032532293342</v>
      </c>
      <c r="GL8" s="338">
        <f ca="1">IF($B8&lt;Main!$B$10,0,(VLOOKUP(GI8,'Survival Probability'!$A$3:$F$98,6)/(1+Main!$B$5)^(OptimumBenefits!GI8-OptimumBenefits!$A8))*(VLOOKUP(GI8,'Survival Probability'!$A$3:$F$98,3)/VLOOKUP($A8,'Survival Probability'!$A$3:$F$98,3)))</f>
        <v>0.22578083186384196</v>
      </c>
      <c r="GM8" s="228">
        <f t="shared" ca="1" si="73"/>
        <v>1222.8748760577662</v>
      </c>
      <c r="GN8" s="384"/>
      <c r="GO8" s="384"/>
      <c r="GP8" s="385"/>
      <c r="GQ8" s="386"/>
      <c r="GR8" s="387"/>
      <c r="GS8" s="384"/>
      <c r="GT8" s="384"/>
      <c r="GU8" s="385"/>
      <c r="GV8" s="386"/>
      <c r="GW8" s="387"/>
      <c r="GX8" s="384"/>
      <c r="GY8" s="384"/>
      <c r="GZ8" s="385"/>
      <c r="HA8" s="386"/>
      <c r="HB8" s="387"/>
      <c r="HC8" s="384"/>
      <c r="HD8" s="384"/>
      <c r="HE8" s="385"/>
      <c r="HF8" s="386"/>
      <c r="HG8" s="387"/>
      <c r="HH8" s="384"/>
      <c r="HI8" s="384"/>
      <c r="HJ8" s="385"/>
      <c r="HK8" s="386"/>
      <c r="HL8" s="387"/>
      <c r="HM8" s="384"/>
      <c r="HN8" s="384"/>
      <c r="HO8" s="385"/>
      <c r="HP8" s="386"/>
      <c r="HQ8" s="387"/>
      <c r="HR8" s="384"/>
      <c r="HS8" s="384"/>
      <c r="HT8" s="385"/>
      <c r="HU8" s="386"/>
      <c r="HV8" s="387"/>
      <c r="HW8" s="384"/>
      <c r="HX8" s="384"/>
      <c r="HY8" s="385"/>
      <c r="HZ8" s="386"/>
      <c r="IA8" s="387"/>
      <c r="IB8" s="384"/>
      <c r="IC8" s="384"/>
      <c r="ID8" s="385"/>
      <c r="IE8" s="386"/>
      <c r="IF8" s="387"/>
      <c r="IG8" s="384"/>
      <c r="IH8" s="384"/>
      <c r="II8" s="385"/>
      <c r="IJ8" s="386"/>
      <c r="IK8" s="387"/>
      <c r="IL8" s="384"/>
      <c r="IM8" s="384"/>
      <c r="IN8" s="385"/>
      <c r="IO8" s="386"/>
      <c r="IP8" s="387"/>
      <c r="IQ8" s="384"/>
      <c r="IR8" s="384"/>
      <c r="IS8" s="385"/>
      <c r="IT8" s="386"/>
      <c r="IU8" s="387"/>
      <c r="IV8" s="384"/>
      <c r="IW8" s="384"/>
      <c r="IX8" s="385"/>
      <c r="IY8" s="386"/>
      <c r="IZ8" s="387"/>
      <c r="JA8" s="384"/>
      <c r="JB8" s="384"/>
      <c r="JC8" s="385"/>
      <c r="JD8" s="386"/>
      <c r="JE8" s="387"/>
      <c r="JF8" s="384"/>
      <c r="JG8" s="384"/>
      <c r="JH8" s="385"/>
      <c r="JI8" s="386"/>
      <c r="JJ8" s="387"/>
      <c r="JK8" s="384"/>
      <c r="JL8" s="384"/>
      <c r="JM8" s="385"/>
      <c r="JN8" s="386"/>
      <c r="JO8" s="387"/>
      <c r="JP8" s="384"/>
      <c r="JQ8" s="384"/>
      <c r="JR8" s="385"/>
      <c r="JS8" s="386"/>
      <c r="JT8" s="387"/>
      <c r="JU8" s="384"/>
      <c r="JV8" s="384"/>
      <c r="JW8" s="385"/>
      <c r="JX8" s="386"/>
      <c r="JY8" s="387"/>
      <c r="JZ8" s="384"/>
      <c r="KA8" s="384"/>
      <c r="KB8" s="385"/>
      <c r="KC8" s="386"/>
      <c r="KD8" s="387"/>
      <c r="KE8" s="384"/>
      <c r="KF8" s="384"/>
      <c r="KG8" s="385"/>
      <c r="KH8" s="386"/>
      <c r="KI8" s="387"/>
    </row>
    <row r="9" spans="1:295">
      <c r="A9" s="172">
        <f t="shared" si="112"/>
        <v>34</v>
      </c>
      <c r="B9" s="172">
        <v>7</v>
      </c>
      <c r="C9" s="383">
        <f t="shared" ca="1" si="0"/>
        <v>64</v>
      </c>
      <c r="D9" s="422">
        <f t="shared" ca="1" si="116"/>
        <v>9349.2417667483951</v>
      </c>
      <c r="E9" s="217">
        <v>4232.2906497456015</v>
      </c>
      <c r="F9" s="169">
        <f t="shared" si="113"/>
        <v>45</v>
      </c>
      <c r="G9" s="395">
        <f>IF($B9&lt;Main!$B$10,0,HLOOKUP(F9,ReplacementRates!$V$3:$AZ$56,ReplacementRates!$A10-3,1)*IF(Main!$B$29=0,Main!$B$32*$B9,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H9" s="337">
        <f ca="1">G9*IF($B9=Salary!$B9,Salary!$J9,"")</f>
        <v>0</v>
      </c>
      <c r="I9" s="338">
        <f ca="1">IF($B9&lt;Main!$B$10,0,(VLOOKUP(F9,'Survival Probability'!$A$3:$F$98,6)/(1+Main!$B$5)^(OptimumBenefits!F9-OptimumBenefits!$A9))*(VLOOKUP(F9,'Survival Probability'!$A$3:$F$98,3)/VLOOKUP($A9,'Survival Probability'!$A$3:$F$98,3)))</f>
        <v>6.694530549582729</v>
      </c>
      <c r="J9" s="228">
        <f t="shared" ref="J9:J26" ca="1" si="117">IF($A9&gt;F9,0,I9*H9)</f>
        <v>0</v>
      </c>
      <c r="K9" s="169">
        <f t="shared" si="114"/>
        <v>46</v>
      </c>
      <c r="L9" s="395">
        <f>IF($B9&lt;Main!$B$10,0,HLOOKUP(K9,ReplacementRates!$V$3:$AZ$56,ReplacementRates!$A10-3,1)*IF(Main!$B$29=0,Main!$B$32*$B9,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M9" s="337">
        <f ca="1">L9*IF($B9=Salary!$B9,Salary!$J9,"")</f>
        <v>0</v>
      </c>
      <c r="N9" s="338">
        <f ca="1">IF($B9&lt;Main!$B$10,0,(VLOOKUP(K9,'Survival Probability'!$A$3:$F$98,6)/(1+Main!$B$5)^(OptimumBenefits!K9-OptimumBenefits!$A9))*(VLOOKUP(K9,'Survival Probability'!$A$3:$F$98,3)/VLOOKUP($A9,'Survival Probability'!$A$3:$F$98,3)))</f>
        <v>6.2222813974972455</v>
      </c>
      <c r="O9" s="228">
        <f t="shared" ref="O9:O26" ca="1" si="118">IF($A9&gt;K9,0,N9*M9)</f>
        <v>0</v>
      </c>
      <c r="P9" s="169">
        <f t="shared" si="76"/>
        <v>47</v>
      </c>
      <c r="Q9" s="395">
        <f>IF($B9&lt;Main!$B$10,0,HLOOKUP(P9,ReplacementRates!$V$3:$AZ$56,ReplacementRates!$A10-3,1)*IF(Main!$B$29=0,Main!$B$32*$B9,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R9" s="337">
        <f ca="1">Q9*IF($B9=Salary!$B9,Salary!$J9,"")</f>
        <v>0</v>
      </c>
      <c r="S9" s="338">
        <f ca="1">IF($B9&lt;Main!$B$10,0,(VLOOKUP(P9,'Survival Probability'!$A$3:$F$98,6)/(1+Main!$B$5)^(OptimumBenefits!P9-OptimumBenefits!$A9))*(VLOOKUP(P9,'Survival Probability'!$A$3:$F$98,3)/VLOOKUP($A9,'Survival Probability'!$A$3:$F$98,3)))</f>
        <v>5.781222169094705</v>
      </c>
      <c r="T9" s="228">
        <f t="shared" ca="1" si="3"/>
        <v>0</v>
      </c>
      <c r="U9" s="169">
        <f t="shared" si="76"/>
        <v>48</v>
      </c>
      <c r="V9" s="395">
        <f>IF($B9&lt;Main!$B$10,0,HLOOKUP(U9,ReplacementRates!$V$3:$AZ$56,ReplacementRates!$A10-3,1)*IF(Main!$B$29=0,Main!$B$32*$B9,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W9" s="337">
        <f ca="1">V9*IF($B9=Salary!$B9,Salary!$J9,"")</f>
        <v>0</v>
      </c>
      <c r="X9" s="338">
        <f ca="1">IF($B9&lt;Main!$B$10,0,(VLOOKUP(U9,'Survival Probability'!$A$3:$F$98,6)/(1+Main!$B$5)^(OptimumBenefits!U9-OptimumBenefits!$A9))*(VLOOKUP(U9,'Survival Probability'!$A$3:$F$98,3)/VLOOKUP($A9,'Survival Probability'!$A$3:$F$98,3)))</f>
        <v>5.3693052030416748</v>
      </c>
      <c r="Y9" s="228">
        <f t="shared" ca="1" si="5"/>
        <v>0</v>
      </c>
      <c r="Z9" s="169">
        <f t="shared" si="76"/>
        <v>49</v>
      </c>
      <c r="AA9" s="395">
        <f>IF($B9&lt;Main!$B$10,0,HLOOKUP(Z9,ReplacementRates!$V$3:$AZ$56,ReplacementRates!$A10-3,1)*IF(Main!$B$29=0,Main!$B$32*$B9,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B9" s="337">
        <f ca="1">AA9*IF($B9=Salary!$B9,Salary!$J9,"")</f>
        <v>0</v>
      </c>
      <c r="AC9" s="338">
        <f ca="1">IF($B9&lt;Main!$B$10,0,(VLOOKUP(Z9,'Survival Probability'!$A$3:$F$98,6)/(1+Main!$B$5)^(OptimumBenefits!Z9-OptimumBenefits!$A9))*(VLOOKUP(Z9,'Survival Probability'!$A$3:$F$98,3)/VLOOKUP($A9,'Survival Probability'!$A$3:$F$98,3)))</f>
        <v>4.9846168422042663</v>
      </c>
      <c r="AD9" s="228">
        <f t="shared" ca="1" si="7"/>
        <v>0</v>
      </c>
      <c r="AE9" s="169">
        <f t="shared" si="76"/>
        <v>50</v>
      </c>
      <c r="AF9" s="395">
        <f>IF($B9&lt;Main!$B$10,0,HLOOKUP(AE9,ReplacementRates!$V$3:$AZ$56,ReplacementRates!$A10-3,1)*IF(Main!$B$29=0,Main!$B$32*$B9,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G9" s="337">
        <f ca="1">AF9*IF($B9=Salary!$B9,Salary!$J9,"")</f>
        <v>0</v>
      </c>
      <c r="AH9" s="338">
        <f ca="1">IF($B9&lt;Main!$B$10,0,(VLOOKUP(AE9,'Survival Probability'!$A$3:$F$98,6)/(1+Main!$B$5)^(OptimumBenefits!AE9-OptimumBenefits!$A9))*(VLOOKUP(AE9,'Survival Probability'!$A$3:$F$98,3)/VLOOKUP($A9,'Survival Probability'!$A$3:$F$98,3)))</f>
        <v>4.625371383562225</v>
      </c>
      <c r="AI9" s="228">
        <f t="shared" ca="1" si="9"/>
        <v>0</v>
      </c>
      <c r="AJ9" s="169">
        <f t="shared" si="80"/>
        <v>51</v>
      </c>
      <c r="AK9" s="395">
        <f>IF($B9&lt;Main!$B$10,0,HLOOKUP(AJ9,ReplacementRates!$V$3:$AZ$56,ReplacementRates!$A10-3,1)*IF(Main!$B$29=0,Main!$B$32*$B9,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L9" s="337">
        <f ca="1">AK9*IF($B9=Salary!$B9,Salary!$J9,"")</f>
        <v>0</v>
      </c>
      <c r="AM9" s="338">
        <f ca="1">IF($B9&lt;Main!$B$10,0,(VLOOKUP(AJ9,'Survival Probability'!$A$3:$F$98,6)/(1+Main!$B$5)^(OptimumBenefits!AJ9-OptimumBenefits!$A9))*(VLOOKUP(AJ9,'Survival Probability'!$A$3:$F$98,3)/VLOOKUP($A9,'Survival Probability'!$A$3:$F$98,3)))</f>
        <v>4.2899010400841231</v>
      </c>
      <c r="AN9" s="228">
        <f t="shared" ca="1" si="11"/>
        <v>0</v>
      </c>
      <c r="AO9" s="169">
        <f t="shared" si="80"/>
        <v>52</v>
      </c>
      <c r="AP9" s="395">
        <f>IF($B9&lt;Main!$B$10,0,HLOOKUP(AO9,ReplacementRates!$V$3:$AZ$56,ReplacementRates!$A10-3,1)*IF(Main!$B$29=0,Main!$B$32*$B9,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Q9" s="337">
        <f ca="1">AP9*IF($B9=Salary!$B9,Salary!$J9,"")</f>
        <v>0</v>
      </c>
      <c r="AR9" s="338">
        <f ca="1">IF($B9&lt;Main!$B$10,0,(VLOOKUP(AO9,'Survival Probability'!$A$3:$F$98,6)/(1+Main!$B$5)^(OptimumBenefits!AO9-OptimumBenefits!$A9))*(VLOOKUP(AO9,'Survival Probability'!$A$3:$F$98,3)/VLOOKUP($A9,'Survival Probability'!$A$3:$F$98,3)))</f>
        <v>3.9768619497076827</v>
      </c>
      <c r="AS9" s="228">
        <f t="shared" ca="1" si="13"/>
        <v>0</v>
      </c>
      <c r="AT9" s="169">
        <f t="shared" si="80"/>
        <v>53</v>
      </c>
      <c r="AU9" s="395">
        <f>IF($B9&lt;Main!$B$10,0,HLOOKUP(AT9,ReplacementRates!$V$3:$AZ$56,ReplacementRates!$A10-3,1)*IF(Main!$B$29=0,Main!$B$32*$B9,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V9" s="337">
        <f ca="1">AU9*IF($B9=Salary!$B9,Salary!$J9,"")</f>
        <v>0</v>
      </c>
      <c r="AW9" s="338">
        <f ca="1">IF($B9&lt;Main!$B$10,0,(VLOOKUP(AT9,'Survival Probability'!$A$3:$F$98,6)/(1+Main!$B$5)^(OptimumBenefits!AT9-OptimumBenefits!$A9))*(VLOOKUP(AT9,'Survival Probability'!$A$3:$F$98,3)/VLOOKUP($A9,'Survival Probability'!$A$3:$F$98,3)))</f>
        <v>3.6847818021962588</v>
      </c>
      <c r="AX9" s="228">
        <f t="shared" ca="1" si="15"/>
        <v>0</v>
      </c>
      <c r="AY9" s="169">
        <f t="shared" si="80"/>
        <v>54</v>
      </c>
      <c r="AZ9" s="395">
        <f>IF($B9&lt;Main!$B$10,0,HLOOKUP(AY9,ReplacementRates!$V$3:$AZ$56,ReplacementRates!$A10-3,1)*IF(Main!$B$29=0,Main!$B$32*$B9,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A9" s="337">
        <f ca="1">AZ9*IF($B9=Salary!$B9,Salary!$J9,"")</f>
        <v>0</v>
      </c>
      <c r="BB9" s="338">
        <f ca="1">IF($B9&lt;Main!$B$10,0,(VLOOKUP(AY9,'Survival Probability'!$A$3:$F$98,6)/(1+Main!$B$5)^(OptimumBenefits!AY9-OptimumBenefits!$A9))*(VLOOKUP(AY9,'Survival Probability'!$A$3:$F$98,3)/VLOOKUP($A9,'Survival Probability'!$A$3:$F$98,3)))</f>
        <v>3.4122864392929864</v>
      </c>
      <c r="BC9" s="228">
        <f t="shared" ca="1" si="17"/>
        <v>0</v>
      </c>
      <c r="BD9" s="169">
        <f t="shared" si="84"/>
        <v>55</v>
      </c>
      <c r="BE9" s="395">
        <f>IF($B9&lt;Main!$B$10,0,HLOOKUP(BD9,ReplacementRates!$V$3:$AZ$56,ReplacementRates!$A10-3,1)*IF(Main!$B$29=0,Main!$B$32*$B9,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F9" s="337">
        <f ca="1">BE9*IF($B9=Salary!$B9,Salary!$J9,"")</f>
        <v>0</v>
      </c>
      <c r="BG9" s="338">
        <f ca="1">IF($B9&lt;Main!$B$10,0,(VLOOKUP(BD9,'Survival Probability'!$A$3:$F$98,6)/(1+Main!$B$5)^(OptimumBenefits!BD9-OptimumBenefits!$A9))*(VLOOKUP(BD9,'Survival Probability'!$A$3:$F$98,3)/VLOOKUP($A9,'Survival Probability'!$A$3:$F$98,3)))</f>
        <v>3.1580928540881388</v>
      </c>
      <c r="BH9" s="228">
        <f t="shared" ca="1" si="19"/>
        <v>0</v>
      </c>
      <c r="BI9" s="169">
        <f t="shared" si="84"/>
        <v>56</v>
      </c>
      <c r="BJ9" s="395">
        <f>IF($B9&lt;Main!$B$10,0,HLOOKUP(BI9,ReplacementRates!$V$3:$AZ$56,ReplacementRates!$A10-3,1)*IF(Main!$B$29=0,Main!$B$32*$B9,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K9" s="337">
        <f ca="1">BJ9*IF($B9=Salary!$B9,Salary!$J9,"")</f>
        <v>0</v>
      </c>
      <c r="BL9" s="338">
        <f ca="1">IF($B9&lt;Main!$B$10,0,(VLOOKUP(BI9,'Survival Probability'!$A$3:$F$98,6)/(1+Main!$B$5)^(OptimumBenefits!BI9-OptimumBenefits!$A9))*(VLOOKUP(BI9,'Survival Probability'!$A$3:$F$98,3)/VLOOKUP($A9,'Survival Probability'!$A$3:$F$98,3)))</f>
        <v>2.9210039697590506</v>
      </c>
      <c r="BM9" s="228">
        <f t="shared" ca="1" si="21"/>
        <v>0</v>
      </c>
      <c r="BN9" s="169">
        <f t="shared" si="84"/>
        <v>57</v>
      </c>
      <c r="BO9" s="395">
        <f>IF($B9&lt;Main!$B$10,0,HLOOKUP(BN9,ReplacementRates!$V$3:$AZ$56,ReplacementRates!$A10-3,1)*IF(Main!$B$29=0,Main!$B$32*$B9,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P9" s="337">
        <f ca="1">BO9*IF($B9=Salary!$B9,Salary!$J9,"")</f>
        <v>0</v>
      </c>
      <c r="BQ9" s="338">
        <f ca="1">IF($B9&lt;Main!$B$10,0,(VLOOKUP(BN9,'Survival Probability'!$A$3:$F$98,6)/(1+Main!$B$5)^(OptimumBenefits!BN9-OptimumBenefits!$A9))*(VLOOKUP(BN9,'Survival Probability'!$A$3:$F$98,3)/VLOOKUP($A9,'Survival Probability'!$A$3:$F$98,3)))</f>
        <v>2.6999014113056465</v>
      </c>
      <c r="BR9" s="228">
        <f t="shared" ca="1" si="23"/>
        <v>0</v>
      </c>
      <c r="BS9" s="169">
        <f t="shared" si="84"/>
        <v>58</v>
      </c>
      <c r="BT9" s="395">
        <f>IF($B9&lt;Main!$B$10,0,HLOOKUP(BS9,ReplacementRates!$V$3:$AZ$56,ReplacementRates!$A10-3,1)*IF(Main!$B$29=0,Main!$B$32*$B9,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U9" s="337">
        <f ca="1">BT9*IF($B9=Salary!$B9,Salary!$J9,"")</f>
        <v>0</v>
      </c>
      <c r="BV9" s="338">
        <f ca="1">IF($B9&lt;Main!$B$10,0,(VLOOKUP(BS9,'Survival Probability'!$A$3:$F$98,6)/(1+Main!$B$5)^(OptimumBenefits!BS9-OptimumBenefits!$A9))*(VLOOKUP(BS9,'Survival Probability'!$A$3:$F$98,3)/VLOOKUP($A9,'Survival Probability'!$A$3:$F$98,3)))</f>
        <v>2.4937404511290859</v>
      </c>
      <c r="BW9" s="228">
        <f t="shared" ca="1" si="25"/>
        <v>0</v>
      </c>
      <c r="BX9" s="169">
        <f t="shared" si="88"/>
        <v>59</v>
      </c>
      <c r="BY9" s="395">
        <f>IF($B9&lt;Main!$B$10,0,HLOOKUP(BX9,ReplacementRates!$V$3:$AZ$56,ReplacementRates!$A10-3,1)*IF(Main!$B$29=0,Main!$B$32*$B9,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Z9" s="337">
        <f ca="1">BY9*IF($B9=Salary!$B9,Salary!$J9,"")</f>
        <v>0</v>
      </c>
      <c r="CA9" s="338">
        <f ca="1">IF($B9&lt;Main!$B$10,0,(VLOOKUP(BX9,'Survival Probability'!$A$3:$F$98,6)/(1+Main!$B$5)^(OptimumBenefits!BX9-OptimumBenefits!$A9))*(VLOOKUP(BX9,'Survival Probability'!$A$3:$F$98,3)/VLOOKUP($A9,'Survival Probability'!$A$3:$F$98,3)))</f>
        <v>2.3015437931483747</v>
      </c>
      <c r="CB9" s="228">
        <f t="shared" ca="1" si="27"/>
        <v>0</v>
      </c>
      <c r="CC9" s="169">
        <f t="shared" si="88"/>
        <v>60</v>
      </c>
      <c r="CD9" s="395">
        <f>IF($B9&lt;Main!$B$10,0,HLOOKUP(CC9,ReplacementRates!$V$3:$AZ$56,ReplacementRates!$A10-3,1)*IF(Main!$B$29=0,Main!$B$32*$B9,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7.3500000000000024E-2</v>
      </c>
      <c r="CE9" s="337">
        <f ca="1">CD9*IF($B9=Salary!$B9,Salary!$J9,"")</f>
        <v>4009.3444582030156</v>
      </c>
      <c r="CF9" s="338">
        <f ca="1">IF($B9&lt;Main!$B$10,0,(VLOOKUP(CC9,'Survival Probability'!$A$3:$F$98,6)/(1+Main!$B$5)^(OptimumBenefits!CC9-OptimumBenefits!$A9))*(VLOOKUP(CC9,'Survival Probability'!$A$3:$F$98,3)/VLOOKUP($A9,'Survival Probability'!$A$3:$F$98,3)))</f>
        <v>2.1223975017559531</v>
      </c>
      <c r="CG9" s="228">
        <f t="shared" ca="1" si="29"/>
        <v>8509.4226617691565</v>
      </c>
      <c r="CH9" s="169">
        <f t="shared" si="88"/>
        <v>61</v>
      </c>
      <c r="CI9" s="395">
        <f>IF($B9&lt;Main!$B$10,0,HLOOKUP(CH9,ReplacementRates!$V$3:$AZ$56,ReplacementRates!$A10-3,1)*IF(Main!$B$29=0,Main!$B$32*$B9,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8.3300000000000013E-2</v>
      </c>
      <c r="CJ9" s="337">
        <f ca="1">CI9*IF($B9=Salary!$B9,Salary!$J9,"")</f>
        <v>4543.9237192967503</v>
      </c>
      <c r="CK9" s="338">
        <f ca="1">IF($B9&lt;Main!$B$10,0,(VLOOKUP(CH9,'Survival Probability'!$A$3:$F$98,6)/(1+Main!$B$5)^(OptimumBenefits!CH9-OptimumBenefits!$A9))*(VLOOKUP(CH9,'Survival Probability'!$A$3:$F$98,3)/VLOOKUP($A9,'Survival Probability'!$A$3:$F$98,3)))</f>
        <v>1.9554485928499741</v>
      </c>
      <c r="CL9" s="228">
        <f t="shared" ca="1" si="31"/>
        <v>8885.4092429164502</v>
      </c>
      <c r="CM9" s="169">
        <f t="shared" si="88"/>
        <v>62</v>
      </c>
      <c r="CN9" s="395">
        <f>IF($B9&lt;Main!$B$10,0,HLOOKUP(CM9,ReplacementRates!$V$3:$AZ$56,ReplacementRates!$A10-3,1)*IF(Main!$B$29=0,Main!$B$32*$B9,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9.3100000000000016E-2</v>
      </c>
      <c r="CO9" s="337">
        <f ca="1">CN9*IF($B9=Salary!$B9,Salary!$J9,"")</f>
        <v>5078.5029803904854</v>
      </c>
      <c r="CP9" s="338">
        <f ca="1">IF($B9&lt;Main!$B$10,0,(VLOOKUP(CM9,'Survival Probability'!$A$3:$F$98,6)/(1+Main!$B$5)^(OptimumBenefits!CM9-OptimumBenefits!$A9))*(VLOOKUP(CM9,'Survival Probability'!$A$3:$F$98,3)/VLOOKUP($A9,'Survival Probability'!$A$3:$F$98,3)))</f>
        <v>1.8000278146591733</v>
      </c>
      <c r="CQ9" s="228">
        <f t="shared" ca="1" si="33"/>
        <v>9141.4466215323846</v>
      </c>
      <c r="CR9" s="169">
        <f t="shared" si="92"/>
        <v>63</v>
      </c>
      <c r="CS9" s="395">
        <f>IF($B9&lt;Main!$B$10,0,HLOOKUP(CR9,ReplacementRates!$V$3:$AZ$56,ReplacementRates!$A10-3,1)*IF(Main!$B$29=0,Main!$B$32*$B9,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0.10290000000000002</v>
      </c>
      <c r="CT9" s="337">
        <f ca="1">CS9*IF($B9=Salary!$B9,Salary!$J9,"")</f>
        <v>5613.0822414842214</v>
      </c>
      <c r="CU9" s="338">
        <f ca="1">IF($B9&lt;Main!$B$10,0,(VLOOKUP(CR9,'Survival Probability'!$A$3:$F$98,6)/(1+Main!$B$5)^(OptimumBenefits!CR9-OptimumBenefits!$A9))*(VLOOKUP(CR9,'Survival Probability'!$A$3:$F$98,3)/VLOOKUP($A9,'Survival Probability'!$A$3:$F$98,3)))</f>
        <v>1.6553751601359223</v>
      </c>
      <c r="CV9" s="228">
        <f t="shared" ca="1" si="35"/>
        <v>9291.7569143530454</v>
      </c>
      <c r="CW9" s="169">
        <f t="shared" si="92"/>
        <v>64</v>
      </c>
      <c r="CX9" s="395">
        <f>IF($B9&lt;Main!$B$10,0,HLOOKUP(CW9,ReplacementRates!$V$3:$AZ$56,ReplacementRates!$A10-3,1)*IF(Main!$B$29=0,Main!$B$32*$B9,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0.11270000000000002</v>
      </c>
      <c r="CY9" s="337">
        <f ca="1">CX9*IF($B9=Salary!$B9,Salary!$J9,"")</f>
        <v>6147.6615025779565</v>
      </c>
      <c r="CZ9" s="338">
        <f ca="1">IF($B9&lt;Main!$B$10,0,(VLOOKUP(CW9,'Survival Probability'!$A$3:$F$98,6)/(1+Main!$B$5)^(OptimumBenefits!CW9-OptimumBenefits!$A9))*(VLOOKUP(CW9,'Survival Probability'!$A$3:$F$98,3)/VLOOKUP($A9,'Survival Probability'!$A$3:$F$98,3)))</f>
        <v>1.5207801800453538</v>
      </c>
      <c r="DA9" s="228">
        <f t="shared" ca="1" si="37"/>
        <v>9349.2417667483951</v>
      </c>
      <c r="DB9" s="169">
        <f t="shared" si="92"/>
        <v>65</v>
      </c>
      <c r="DC9" s="395">
        <f>IF($B9&lt;Main!$B$10,0,HLOOKUP(DB9,ReplacementRates!$V$3:$AZ$56,ReplacementRates!$A10-3,1)*IF(Main!$B$29=0,Main!$B$32*$B9,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D9" s="337">
        <f ca="1">DC9*IF($B9=Salary!$B9,Salary!$J9,"")</f>
        <v>6682.2407636716907</v>
      </c>
      <c r="DE9" s="338">
        <f ca="1">IF($B9&lt;Main!$B$10,0,(VLOOKUP(DB9,'Survival Probability'!$A$3:$F$98,6)/(1+Main!$B$5)^(OptimumBenefits!DB9-OptimumBenefits!$A9))*(VLOOKUP(DB9,'Survival Probability'!$A$3:$F$98,3)/VLOOKUP($A9,'Survival Probability'!$A$3:$F$98,3)))</f>
        <v>1.3955789334582245</v>
      </c>
      <c r="DF9" s="228">
        <f t="shared" ca="1" si="39"/>
        <v>9325.5944380760102</v>
      </c>
      <c r="DG9" s="169">
        <f t="shared" si="92"/>
        <v>66</v>
      </c>
      <c r="DH9" s="395">
        <f>IF($B9&lt;Main!$B$10,0,HLOOKUP(DG9,ReplacementRates!$V$3:$AZ$56,ReplacementRates!$A10-3,1)*IF(Main!$B$29=0,Main!$B$32*$B9,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I9" s="337">
        <f ca="1">DH9*IF($B9=Salary!$B9,Salary!$J9,"")</f>
        <v>6682.2407636716907</v>
      </c>
      <c r="DJ9" s="338">
        <f ca="1">IF($B9&lt;Main!$B$10,0,(VLOOKUP(DG9,'Survival Probability'!$A$3:$F$98,6)/(1+Main!$B$5)^(OptimumBenefits!DG9-OptimumBenefits!$A9))*(VLOOKUP(DG9,'Survival Probability'!$A$3:$F$98,3)/VLOOKUP($A9,'Survival Probability'!$A$3:$F$98,3)))</f>
        <v>1.2791532283778368</v>
      </c>
      <c r="DK9" s="228">
        <f t="shared" ca="1" si="41"/>
        <v>8547.6098456486252</v>
      </c>
      <c r="DL9" s="169">
        <f t="shared" si="96"/>
        <v>67</v>
      </c>
      <c r="DM9" s="395">
        <f>IF($B9&lt;Main!$B$10,0,HLOOKUP(DL9,ReplacementRates!$V$3:$AZ$56,ReplacementRates!$A10-3,1)*IF(Main!$B$29=0,Main!$B$32*$B9,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N9" s="337">
        <f ca="1">DM9*IF($B9=Salary!$B9,Salary!$J9,"")</f>
        <v>6682.2407636716907</v>
      </c>
      <c r="DO9" s="338">
        <f ca="1">IF($B9&lt;Main!$B$10,0,(VLOOKUP(DL9,'Survival Probability'!$A$3:$F$98,6)/(1+Main!$B$5)^(OptimumBenefits!DL9-OptimumBenefits!$A9))*(VLOOKUP(DL9,'Survival Probability'!$A$3:$F$98,3)/VLOOKUP($A9,'Survival Probability'!$A$3:$F$98,3)))</f>
        <v>1.1709260355862419</v>
      </c>
      <c r="DP9" s="228">
        <f t="shared" ca="1" si="43"/>
        <v>7824.4096862388742</v>
      </c>
      <c r="DQ9" s="169">
        <f t="shared" si="96"/>
        <v>68</v>
      </c>
      <c r="DR9" s="395">
        <f>IF($B9&lt;Main!$B$10,0,HLOOKUP(DQ9,ReplacementRates!$V$3:$AZ$56,ReplacementRates!$A10-3,1)*IF(Main!$B$29=0,Main!$B$32*$B9,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S9" s="337">
        <f ca="1">DR9*IF($B9=Salary!$B9,Salary!$J9,"")</f>
        <v>6682.2407636716907</v>
      </c>
      <c r="DT9" s="338">
        <f ca="1">IF($B9&lt;Main!$B$10,0,(VLOOKUP(DQ9,'Survival Probability'!$A$3:$F$98,6)/(1+Main!$B$5)^(OptimumBenefits!DQ9-OptimumBenefits!$A9))*(VLOOKUP(DQ9,'Survival Probability'!$A$3:$F$98,3)/VLOOKUP($A9,'Survival Probability'!$A$3:$F$98,3)))</f>
        <v>1.0703612808025524</v>
      </c>
      <c r="DU9" s="228">
        <f t="shared" ca="1" si="45"/>
        <v>7152.4117824346567</v>
      </c>
      <c r="DV9" s="169">
        <f t="shared" si="96"/>
        <v>69</v>
      </c>
      <c r="DW9" s="395">
        <f>IF($B9&lt;Main!$B$10,0,HLOOKUP(DV9,ReplacementRates!$V$3:$AZ$56,ReplacementRates!$A10-3,1)*IF(Main!$B$29=0,Main!$B$32*$B9,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X9" s="337">
        <f ca="1">DW9*IF($B9=Salary!$B9,Salary!$J9,"")</f>
        <v>6682.2407636716907</v>
      </c>
      <c r="DY9" s="338">
        <f ca="1">IF($B9&lt;Main!$B$10,0,(VLOOKUP(DV9,'Survival Probability'!$A$3:$F$98,6)/(1+Main!$B$5)^(OptimumBenefits!DV9-OptimumBenefits!$A9))*(VLOOKUP(DV9,'Survival Probability'!$A$3:$F$98,3)/VLOOKUP($A9,'Survival Probability'!$A$3:$F$98,3)))</f>
        <v>0.97696009383134153</v>
      </c>
      <c r="DZ9" s="228">
        <f t="shared" ca="1" si="47"/>
        <v>6528.2825634803103</v>
      </c>
      <c r="EA9" s="169">
        <f t="shared" si="96"/>
        <v>70</v>
      </c>
      <c r="EB9" s="395">
        <f>IF($B9&lt;Main!$B$10,0,HLOOKUP(EA9,ReplacementRates!$V$3:$AZ$56,ReplacementRates!$A10-3,1)*IF(Main!$B$29=0,Main!$B$32*$B9,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C9" s="337">
        <f ca="1">EB9*IF($B9=Salary!$B9,Salary!$J9,"")</f>
        <v>6682.2407636716907</v>
      </c>
      <c r="ED9" s="338">
        <f ca="1">IF($B9&lt;Main!$B$10,0,(VLOOKUP(EA9,'Survival Probability'!$A$3:$F$98,6)/(1+Main!$B$5)^(OptimumBenefits!EA9-OptimumBenefits!$A9))*(VLOOKUP(EA9,'Survival Probability'!$A$3:$F$98,3)/VLOOKUP($A9,'Survival Probability'!$A$3:$F$98,3)))</f>
        <v>0.89025868073871794</v>
      </c>
      <c r="EE9" s="228">
        <f t="shared" ca="1" si="49"/>
        <v>5948.9228466448421</v>
      </c>
      <c r="EF9" s="169">
        <f t="shared" si="100"/>
        <v>71</v>
      </c>
      <c r="EG9" s="395">
        <f>IF($B9&lt;Main!$B$10,0,HLOOKUP(EF9,ReplacementRates!$V$3:$AZ$56,ReplacementRates!$A10-3,1)*IF(Main!$B$29=0,Main!$B$32*$B9,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H9" s="337">
        <f ca="1">EG9*IF($B9=Salary!$B9,Salary!$J9,"")</f>
        <v>6682.2407636716907</v>
      </c>
      <c r="EI9" s="338">
        <f ca="1">IF($B9&lt;Main!$B$10,0,(VLOOKUP(EF9,'Survival Probability'!$A$3:$F$98,6)/(1+Main!$B$5)^(OptimumBenefits!EF9-OptimumBenefits!$A9))*(VLOOKUP(EF9,'Survival Probability'!$A$3:$F$98,3)/VLOOKUP($A9,'Survival Probability'!$A$3:$F$98,3)))</f>
        <v>0.8098261348988387</v>
      </c>
      <c r="EJ9" s="228">
        <f t="shared" ca="1" si="51"/>
        <v>5411.4532101077093</v>
      </c>
      <c r="EK9" s="169">
        <f t="shared" si="100"/>
        <v>72</v>
      </c>
      <c r="EL9" s="395">
        <f>IF($B9&lt;Main!$B$10,0,HLOOKUP(EK9,ReplacementRates!$V$3:$AZ$56,ReplacementRates!$A10-3,1)*IF(Main!$B$29=0,Main!$B$32*$B9,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M9" s="337">
        <f ca="1">EL9*IF($B9=Salary!$B9,Salary!$J9,"")</f>
        <v>6682.2407636716907</v>
      </c>
      <c r="EN9" s="338">
        <f ca="1">IF($B9&lt;Main!$B$10,0,(VLOOKUP(EK9,'Survival Probability'!$A$3:$F$98,6)/(1+Main!$B$5)^(OptimumBenefits!EK9-OptimumBenefits!$A9))*(VLOOKUP(EK9,'Survival Probability'!$A$3:$F$98,3)/VLOOKUP($A9,'Survival Probability'!$A$3:$F$98,3)))</f>
        <v>0.73526104034508566</v>
      </c>
      <c r="EO9" s="228">
        <f t="shared" ca="1" si="53"/>
        <v>4913.1912957335871</v>
      </c>
      <c r="EP9" s="169">
        <f t="shared" si="100"/>
        <v>73</v>
      </c>
      <c r="EQ9" s="395">
        <f>IF($B9&lt;Main!$B$10,0,HLOOKUP(EP9,ReplacementRates!$V$3:$AZ$56,ReplacementRates!$A10-3,1)*IF(Main!$B$29=0,Main!$B$32*$B9,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R9" s="337">
        <f ca="1">EQ9*IF($B9=Salary!$B9,Salary!$J9,"")</f>
        <v>6682.2407636716907</v>
      </c>
      <c r="ES9" s="338">
        <f ca="1">IF($B9&lt;Main!$B$10,0,(VLOOKUP(EP9,'Survival Probability'!$A$3:$F$98,6)/(1+Main!$B$5)^(OptimumBenefits!EP9-OptimumBenefits!$A9))*(VLOOKUP(EP9,'Survival Probability'!$A$3:$F$98,3)/VLOOKUP($A9,'Survival Probability'!$A$3:$F$98,3)))</f>
        <v>0.66619083870589135</v>
      </c>
      <c r="ET9" s="228">
        <f t="shared" ca="1" si="55"/>
        <v>4451.6475787851396</v>
      </c>
      <c r="EU9" s="169">
        <f t="shared" si="100"/>
        <v>74</v>
      </c>
      <c r="EV9" s="395">
        <f>IF($B9&lt;Main!$B$10,0,HLOOKUP(EU9,ReplacementRates!$V$3:$AZ$56,ReplacementRates!$A10-3,1)*IF(Main!$B$29=0,Main!$B$32*$B9,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W9" s="337">
        <f ca="1">EV9*IF($B9=Salary!$B9,Salary!$J9,"")</f>
        <v>6682.2407636716907</v>
      </c>
      <c r="EX9" s="338">
        <f ca="1">IF($B9&lt;Main!$B$10,0,(VLOOKUP(EU9,'Survival Probability'!$A$3:$F$98,6)/(1+Main!$B$5)^(OptimumBenefits!EU9-OptimumBenefits!$A9))*(VLOOKUP(EU9,'Survival Probability'!$A$3:$F$98,3)/VLOOKUP($A9,'Survival Probability'!$A$3:$F$98,3)))</f>
        <v>0.60226805738257494</v>
      </c>
      <c r="EY9" s="228">
        <f t="shared" ca="1" si="57"/>
        <v>4024.5001636992033</v>
      </c>
      <c r="EZ9" s="169">
        <f t="shared" si="104"/>
        <v>75</v>
      </c>
      <c r="FA9" s="395">
        <f>IF($B9&lt;Main!$B$10,0,HLOOKUP(EZ9,ReplacementRates!$V$3:$AZ$56,ReplacementRates!$A10-3,1)*IF(Main!$B$29=0,Main!$B$32*$B9,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B9" s="337">
        <f ca="1">FA9*IF($B9=Salary!$B9,Salary!$J9,"")</f>
        <v>6682.2407636716907</v>
      </c>
      <c r="FC9" s="338">
        <f ca="1">IF($B9&lt;Main!$B$10,0,(VLOOKUP(EZ9,'Survival Probability'!$A$3:$F$98,6)/(1+Main!$B$5)^(OptimumBenefits!EZ9-OptimumBenefits!$A9))*(VLOOKUP(EZ9,'Survival Probability'!$A$3:$F$98,3)/VLOOKUP($A9,'Survival Probability'!$A$3:$F$98,3)))</f>
        <v>0.54316967473523936</v>
      </c>
      <c r="FD9" s="228">
        <f t="shared" ca="1" si="59"/>
        <v>3629.5905421061098</v>
      </c>
      <c r="FE9" s="169">
        <f t="shared" si="104"/>
        <v>76</v>
      </c>
      <c r="FF9" s="395">
        <f>IF($B9&lt;Main!$B$10,0,HLOOKUP(FE9,ReplacementRates!$V$3:$AZ$56,ReplacementRates!$A10-3,1)*IF(Main!$B$29=0,Main!$B$32*$B9,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G9" s="337">
        <f ca="1">FF9*IF($B9=Salary!$B9,Salary!$J9,"")</f>
        <v>6682.2407636716907</v>
      </c>
      <c r="FH9" s="338">
        <f ca="1">IF($B9&lt;Main!$B$10,0,(VLOOKUP(FE9,'Survival Probability'!$A$3:$F$98,6)/(1+Main!$B$5)^(OptimumBenefits!FE9-OptimumBenefits!$A9))*(VLOOKUP(FE9,'Survival Probability'!$A$3:$F$98,3)/VLOOKUP($A9,'Survival Probability'!$A$3:$F$98,3)))</f>
        <v>0.4885956119510444</v>
      </c>
      <c r="FI9" s="228">
        <f t="shared" ca="1" si="61"/>
        <v>3264.913515130384</v>
      </c>
      <c r="FJ9" s="169">
        <f t="shared" si="104"/>
        <v>77</v>
      </c>
      <c r="FK9" s="395">
        <f>IF($B9&lt;Main!$B$10,0,HLOOKUP(FJ9,ReplacementRates!$V$3:$AZ$56,ReplacementRates!$A10-3,1)*IF(Main!$B$29=0,Main!$B$32*$B9,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L9" s="337">
        <f ca="1">FK9*IF($B9=Salary!$B9,Salary!$J9,"")</f>
        <v>6682.2407636716907</v>
      </c>
      <c r="FM9" s="338">
        <f ca="1">IF($B9&lt;Main!$B$10,0,(VLOOKUP(FJ9,'Survival Probability'!$A$3:$F$98,6)/(1+Main!$B$5)^(OptimumBenefits!FJ9-OptimumBenefits!$A9))*(VLOOKUP(FJ9,'Survival Probability'!$A$3:$F$98,3)/VLOOKUP($A9,'Survival Probability'!$A$3:$F$98,3)))</f>
        <v>0.43826469111403166</v>
      </c>
      <c r="FN9" s="228">
        <f t="shared" ca="1" si="63"/>
        <v>2928.5901842401645</v>
      </c>
      <c r="FO9" s="169">
        <f t="shared" si="104"/>
        <v>78</v>
      </c>
      <c r="FP9" s="395">
        <f>IF($B9&lt;Main!$B$10,0,HLOOKUP(FO9,ReplacementRates!$V$3:$AZ$56,ReplacementRates!$A10-3,1)*IF(Main!$B$29=0,Main!$B$32*$B9,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Q9" s="337">
        <f ca="1">FP9*IF($B9=Salary!$B9,Salary!$J9,"")</f>
        <v>6682.2407636716907</v>
      </c>
      <c r="FR9" s="338">
        <f ca="1">IF($B9&lt;Main!$B$10,0,(VLOOKUP(FO9,'Survival Probability'!$A$3:$F$98,6)/(1+Main!$B$5)^(OptimumBenefits!FO9-OptimumBenefits!$A9))*(VLOOKUP(FO9,'Survival Probability'!$A$3:$F$98,3)/VLOOKUP($A9,'Survival Probability'!$A$3:$F$98,3)))</f>
        <v>0.39191476374194095</v>
      </c>
      <c r="FS9" s="228">
        <f t="shared" ca="1" si="65"/>
        <v>2618.8688101611579</v>
      </c>
      <c r="FT9" s="169">
        <f t="shared" si="108"/>
        <v>79</v>
      </c>
      <c r="FU9" s="395">
        <f>IF($B9&lt;Main!$B$10,0,HLOOKUP(FT9,ReplacementRates!$V$3:$AZ$56,ReplacementRates!$A10-3,1)*IF(Main!$B$29=0,Main!$B$32*$B9,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V9" s="337">
        <f ca="1">FU9*IF($B9=Salary!$B9,Salary!$J9,"")</f>
        <v>6682.2407636716907</v>
      </c>
      <c r="FW9" s="338">
        <f ca="1">IF($B9&lt;Main!$B$10,0,(VLOOKUP(FT9,'Survival Probability'!$A$3:$F$98,6)/(1+Main!$B$5)^(OptimumBenefits!FT9-OptimumBenefits!$A9))*(VLOOKUP(FT9,'Survival Probability'!$A$3:$F$98,3)/VLOOKUP($A9,'Survival Probability'!$A$3:$F$98,3)))</f>
        <v>0.34930147279357565</v>
      </c>
      <c r="FX9" s="228">
        <f t="shared" ca="1" si="67"/>
        <v>2334.1165403117893</v>
      </c>
      <c r="FY9" s="169">
        <f t="shared" si="108"/>
        <v>80</v>
      </c>
      <c r="FZ9" s="395">
        <f>IF($B9&lt;Main!$B$10,0,HLOOKUP(FY9,ReplacementRates!$V$3:$AZ$56,ReplacementRates!$A10-3,1)*IF(Main!$B$29=0,Main!$B$32*$B9,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A9" s="337">
        <f ca="1">FZ9*IF($B9=Salary!$B9,Salary!$J9,"")</f>
        <v>6682.2407636716907</v>
      </c>
      <c r="GB9" s="338">
        <f ca="1">IF($B9&lt;Main!$B$10,0,(VLOOKUP(FY9,'Survival Probability'!$A$3:$F$98,6)/(1+Main!$B$5)^(OptimumBenefits!FY9-OptimumBenefits!$A9))*(VLOOKUP(FY9,'Survival Probability'!$A$3:$F$98,3)/VLOOKUP($A9,'Survival Probability'!$A$3:$F$98,3)))</f>
        <v>0.31019852969091322</v>
      </c>
      <c r="GC9" s="228">
        <f t="shared" ca="1" si="69"/>
        <v>2072.8212599316435</v>
      </c>
      <c r="GD9" s="169">
        <f t="shared" si="108"/>
        <v>81</v>
      </c>
      <c r="GE9" s="395">
        <f>IF($B9&lt;Main!$B$10,0,HLOOKUP(GD9,ReplacementRates!$V$3:$AZ$56,ReplacementRates!$A10-3,1)*IF(Main!$B$29=0,Main!$B$32*$B9,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F9" s="337">
        <f ca="1">GE9*IF($B9=Salary!$B9,Salary!$J9,"")</f>
        <v>6682.2407636716907</v>
      </c>
      <c r="GG9" s="338">
        <f ca="1">IF($B9&lt;Main!$B$10,0,(VLOOKUP(GD9,'Survival Probability'!$A$3:$F$98,6)/(1+Main!$B$5)^(OptimumBenefits!GD9-OptimumBenefits!$A9))*(VLOOKUP(GD9,'Survival Probability'!$A$3:$F$98,3)/VLOOKUP($A9,'Survival Probability'!$A$3:$F$98,3)))</f>
        <v>0.27439289707274928</v>
      </c>
      <c r="GH9" s="228">
        <f t="shared" ca="1" si="71"/>
        <v>1833.5594020814958</v>
      </c>
      <c r="GI9" s="169">
        <f t="shared" si="108"/>
        <v>82</v>
      </c>
      <c r="GJ9" s="395">
        <f>IF($B9&lt;Main!$B$10,0,HLOOKUP(GI9,ReplacementRates!$V$3:$AZ$56,ReplacementRates!$A10-3,1)*IF(Main!$B$29=0,Main!$B$32*$B9,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K9" s="337">
        <f ca="1">GJ9*IF($B9=Salary!$B9,Salary!$J9,"")</f>
        <v>6682.2407636716907</v>
      </c>
      <c r="GL9" s="338">
        <f ca="1">IF($B9&lt;Main!$B$10,0,(VLOOKUP(GI9,'Survival Probability'!$A$3:$F$98,6)/(1+Main!$B$5)^(OptimumBenefits!GI9-OptimumBenefits!$A9))*(VLOOKUP(GI9,'Survival Probability'!$A$3:$F$98,3)/VLOOKUP($A9,'Survival Probability'!$A$3:$F$98,3)))</f>
        <v>0.24168445585556278</v>
      </c>
      <c r="GM9" s="228">
        <f t="shared" ca="1" si="73"/>
        <v>1614.9937228638528</v>
      </c>
      <c r="GN9" s="384"/>
      <c r="GO9" s="384"/>
      <c r="GP9" s="385"/>
      <c r="GQ9" s="386"/>
      <c r="GR9" s="387"/>
      <c r="GS9" s="384"/>
      <c r="GT9" s="384"/>
      <c r="GU9" s="385"/>
      <c r="GV9" s="386"/>
      <c r="GW9" s="387"/>
      <c r="GX9" s="384"/>
      <c r="GY9" s="384"/>
      <c r="GZ9" s="385"/>
      <c r="HA9" s="386"/>
      <c r="HB9" s="387"/>
      <c r="HC9" s="384"/>
      <c r="HD9" s="384"/>
      <c r="HE9" s="385"/>
      <c r="HF9" s="386"/>
      <c r="HG9" s="387"/>
      <c r="HH9" s="384"/>
      <c r="HI9" s="384"/>
      <c r="HJ9" s="385"/>
      <c r="HK9" s="386"/>
      <c r="HL9" s="387"/>
      <c r="HM9" s="384"/>
      <c r="HN9" s="384"/>
      <c r="HO9" s="385"/>
      <c r="HP9" s="386"/>
      <c r="HQ9" s="387"/>
      <c r="HR9" s="384"/>
      <c r="HS9" s="384"/>
      <c r="HT9" s="385"/>
      <c r="HU9" s="386"/>
      <c r="HV9" s="387"/>
      <c r="HW9" s="384"/>
      <c r="HX9" s="384"/>
      <c r="HY9" s="385"/>
      <c r="HZ9" s="386"/>
      <c r="IA9" s="387"/>
      <c r="IB9" s="384"/>
      <c r="IC9" s="384"/>
      <c r="ID9" s="385"/>
      <c r="IE9" s="386"/>
      <c r="IF9" s="387"/>
      <c r="IG9" s="384"/>
      <c r="IH9" s="384"/>
      <c r="II9" s="385"/>
      <c r="IJ9" s="386"/>
      <c r="IK9" s="387"/>
      <c r="IL9" s="384"/>
      <c r="IM9" s="384"/>
      <c r="IN9" s="385"/>
      <c r="IO9" s="386"/>
      <c r="IP9" s="387"/>
      <c r="IQ9" s="384"/>
      <c r="IR9" s="384"/>
      <c r="IS9" s="385"/>
      <c r="IT9" s="386"/>
      <c r="IU9" s="387"/>
      <c r="IV9" s="384"/>
      <c r="IW9" s="384"/>
      <c r="IX9" s="385"/>
      <c r="IY9" s="386"/>
      <c r="IZ9" s="387"/>
      <c r="JA9" s="384"/>
      <c r="JB9" s="384"/>
      <c r="JC9" s="385"/>
      <c r="JD9" s="386"/>
      <c r="JE9" s="387"/>
      <c r="JF9" s="384"/>
      <c r="JG9" s="384"/>
      <c r="JH9" s="385"/>
      <c r="JI9" s="386"/>
      <c r="JJ9" s="387"/>
      <c r="JK9" s="384"/>
      <c r="JL9" s="384"/>
      <c r="JM9" s="385"/>
      <c r="JN9" s="386"/>
      <c r="JO9" s="387"/>
      <c r="JP9" s="384"/>
      <c r="JQ9" s="384"/>
      <c r="JR9" s="385"/>
      <c r="JS9" s="386"/>
      <c r="JT9" s="387"/>
      <c r="JU9" s="384"/>
      <c r="JV9" s="384"/>
      <c r="JW9" s="385"/>
      <c r="JX9" s="386"/>
      <c r="JY9" s="387"/>
      <c r="JZ9" s="384"/>
      <c r="KA9" s="384"/>
      <c r="KB9" s="385"/>
      <c r="KC9" s="386"/>
      <c r="KD9" s="387"/>
      <c r="KE9" s="384"/>
      <c r="KF9" s="384"/>
      <c r="KG9" s="385"/>
      <c r="KH9" s="386"/>
      <c r="KI9" s="387"/>
    </row>
    <row r="10" spans="1:295">
      <c r="A10" s="172">
        <f t="shared" si="112"/>
        <v>35</v>
      </c>
      <c r="B10" s="172">
        <v>8</v>
      </c>
      <c r="C10" s="383">
        <f t="shared" ca="1" si="0"/>
        <v>64</v>
      </c>
      <c r="D10" s="422">
        <f t="shared" ca="1" si="116"/>
        <v>12095.429414021373</v>
      </c>
      <c r="E10" s="217">
        <v>5428.1126356727746</v>
      </c>
      <c r="F10" s="169">
        <f t="shared" si="113"/>
        <v>45</v>
      </c>
      <c r="G10" s="395">
        <f>IF($B10&lt;Main!$B$10,0,HLOOKUP(F10,ReplacementRates!$V$3:$AZ$56,ReplacementRates!$A11-3,1)*IF(Main!$B$29=0,Main!$B$32*$B10,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H10" s="337">
        <f ca="1">G10*IF($B10=Salary!$B10,Salary!$J10,"")</f>
        <v>0</v>
      </c>
      <c r="I10" s="338">
        <f ca="1">IF($B10&lt;Main!$B$10,0,(VLOOKUP(F10,'Survival Probability'!$A$3:$F$98,6)/(1+Main!$B$5)^(OptimumBenefits!F10-OptimumBenefits!$A10))*(VLOOKUP(F10,'Survival Probability'!$A$3:$F$98,3)/VLOOKUP($A10,'Survival Probability'!$A$3:$F$98,3)))</f>
        <v>7.1662623879110274</v>
      </c>
      <c r="J10" s="228">
        <f t="shared" ca="1" si="117"/>
        <v>0</v>
      </c>
      <c r="K10" s="169">
        <f t="shared" si="114"/>
        <v>46</v>
      </c>
      <c r="L10" s="395">
        <f>IF($B10&lt;Main!$B$10,0,HLOOKUP(K10,ReplacementRates!$V$3:$AZ$56,ReplacementRates!$A11-3,1)*IF(Main!$B$29=0,Main!$B$32*$B10,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M10" s="337">
        <f ca="1">L10*IF($B10=Salary!$B10,Salary!$J10,"")</f>
        <v>0</v>
      </c>
      <c r="N10" s="338">
        <f ca="1">IF($B10&lt;Main!$B$10,0,(VLOOKUP(K10,'Survival Probability'!$A$3:$F$98,6)/(1+Main!$B$5)^(OptimumBenefits!K10-OptimumBenefits!$A10))*(VLOOKUP(K10,'Survival Probability'!$A$3:$F$98,3)/VLOOKUP($A10,'Survival Probability'!$A$3:$F$98,3)))</f>
        <v>6.6607360763574812</v>
      </c>
      <c r="O10" s="228">
        <f t="shared" ca="1" si="118"/>
        <v>0</v>
      </c>
      <c r="P10" s="169">
        <f t="shared" si="76"/>
        <v>47</v>
      </c>
      <c r="Q10" s="395">
        <f>IF($B10&lt;Main!$B$10,0,HLOOKUP(P10,ReplacementRates!$V$3:$AZ$56,ReplacementRates!$A11-3,1)*IF(Main!$B$29=0,Main!$B$32*$B10,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R10" s="337">
        <f ca="1">Q10*IF($B10=Salary!$B10,Salary!$J10,"")</f>
        <v>0</v>
      </c>
      <c r="S10" s="338">
        <f ca="1">IF($B10&lt;Main!$B$10,0,(VLOOKUP(P10,'Survival Probability'!$A$3:$F$98,6)/(1+Main!$B$5)^(OptimumBenefits!P10-OptimumBenefits!$A10))*(VLOOKUP(P10,'Survival Probability'!$A$3:$F$98,3)/VLOOKUP($A10,'Survival Probability'!$A$3:$F$98,3)))</f>
        <v>6.1885974945805735</v>
      </c>
      <c r="T10" s="228">
        <f t="shared" ca="1" si="3"/>
        <v>0</v>
      </c>
      <c r="U10" s="169">
        <f t="shared" si="76"/>
        <v>48</v>
      </c>
      <c r="V10" s="395">
        <f>IF($B10&lt;Main!$B$10,0,HLOOKUP(U10,ReplacementRates!$V$3:$AZ$56,ReplacementRates!$A11-3,1)*IF(Main!$B$29=0,Main!$B$32*$B10,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W10" s="337">
        <f ca="1">V10*IF($B10=Salary!$B10,Salary!$J10,"")</f>
        <v>0</v>
      </c>
      <c r="X10" s="338">
        <f ca="1">IF($B10&lt;Main!$B$10,0,(VLOOKUP(U10,'Survival Probability'!$A$3:$F$98,6)/(1+Main!$B$5)^(OptimumBenefits!U10-OptimumBenefits!$A10))*(VLOOKUP(U10,'Survival Probability'!$A$3:$F$98,3)/VLOOKUP($A10,'Survival Probability'!$A$3:$F$98,3)))</f>
        <v>5.7476546922578251</v>
      </c>
      <c r="Y10" s="228">
        <f t="shared" ca="1" si="5"/>
        <v>0</v>
      </c>
      <c r="Z10" s="169">
        <f t="shared" si="76"/>
        <v>49</v>
      </c>
      <c r="AA10" s="395">
        <f>IF($B10&lt;Main!$B$10,0,HLOOKUP(Z10,ReplacementRates!$V$3:$AZ$56,ReplacementRates!$A11-3,1)*IF(Main!$B$29=0,Main!$B$32*$B10,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B10" s="337">
        <f ca="1">AA10*IF($B10=Salary!$B10,Salary!$J10,"")</f>
        <v>0</v>
      </c>
      <c r="AC10" s="338">
        <f ca="1">IF($B10&lt;Main!$B$10,0,(VLOOKUP(Z10,'Survival Probability'!$A$3:$F$98,6)/(1+Main!$B$5)^(OptimumBenefits!Z10-OptimumBenefits!$A10))*(VLOOKUP(Z10,'Survival Probability'!$A$3:$F$98,3)/VLOOKUP($A10,'Survival Probability'!$A$3:$F$98,3)))</f>
        <v>5.3358591659071255</v>
      </c>
      <c r="AD10" s="228">
        <f t="shared" ca="1" si="7"/>
        <v>0</v>
      </c>
      <c r="AE10" s="169">
        <f t="shared" si="76"/>
        <v>50</v>
      </c>
      <c r="AF10" s="395">
        <f>IF($B10&lt;Main!$B$10,0,HLOOKUP(AE10,ReplacementRates!$V$3:$AZ$56,ReplacementRates!$A11-3,1)*IF(Main!$B$29=0,Main!$B$32*$B10,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G10" s="337">
        <f ca="1">AF10*IF($B10=Salary!$B10,Salary!$J10,"")</f>
        <v>0</v>
      </c>
      <c r="AH10" s="338">
        <f ca="1">IF($B10&lt;Main!$B$10,0,(VLOOKUP(AE10,'Survival Probability'!$A$3:$F$98,6)/(1+Main!$B$5)^(OptimumBenefits!AE10-OptimumBenefits!$A10))*(VLOOKUP(AE10,'Survival Probability'!$A$3:$F$98,3)/VLOOKUP($A10,'Survival Probability'!$A$3:$F$98,3)))</f>
        <v>4.951299382479923</v>
      </c>
      <c r="AI10" s="228">
        <f t="shared" ca="1" si="9"/>
        <v>0</v>
      </c>
      <c r="AJ10" s="169">
        <f t="shared" si="80"/>
        <v>51</v>
      </c>
      <c r="AK10" s="395">
        <f>IF($B10&lt;Main!$B$10,0,HLOOKUP(AJ10,ReplacementRates!$V$3:$AZ$56,ReplacementRates!$A11-3,1)*IF(Main!$B$29=0,Main!$B$32*$B10,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L10" s="337">
        <f ca="1">AK10*IF($B10=Salary!$B10,Salary!$J10,"")</f>
        <v>0</v>
      </c>
      <c r="AM10" s="338">
        <f ca="1">IF($B10&lt;Main!$B$10,0,(VLOOKUP(AJ10,'Survival Probability'!$A$3:$F$98,6)/(1+Main!$B$5)^(OptimumBenefits!AJ10-OptimumBenefits!$A10))*(VLOOKUP(AJ10,'Survival Probability'!$A$3:$F$98,3)/VLOOKUP($A10,'Survival Probability'!$A$3:$F$98,3)))</f>
        <v>4.5921900338973618</v>
      </c>
      <c r="AN10" s="228">
        <f t="shared" ca="1" si="11"/>
        <v>0</v>
      </c>
      <c r="AO10" s="169">
        <f t="shared" si="80"/>
        <v>52</v>
      </c>
      <c r="AP10" s="395">
        <f>IF($B10&lt;Main!$B$10,0,HLOOKUP(AO10,ReplacementRates!$V$3:$AZ$56,ReplacementRates!$A11-3,1)*IF(Main!$B$29=0,Main!$B$32*$B10,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Q10" s="337">
        <f ca="1">AP10*IF($B10=Salary!$B10,Salary!$J10,"")</f>
        <v>0</v>
      </c>
      <c r="AR10" s="338">
        <f ca="1">IF($B10&lt;Main!$B$10,0,(VLOOKUP(AO10,'Survival Probability'!$A$3:$F$98,6)/(1+Main!$B$5)^(OptimumBenefits!AO10-OptimumBenefits!$A10))*(VLOOKUP(AO10,'Survival Probability'!$A$3:$F$98,3)/VLOOKUP($A10,'Survival Probability'!$A$3:$F$98,3)))</f>
        <v>4.2570925625070206</v>
      </c>
      <c r="AS10" s="228">
        <f t="shared" ca="1" si="13"/>
        <v>0</v>
      </c>
      <c r="AT10" s="169">
        <f t="shared" si="80"/>
        <v>53</v>
      </c>
      <c r="AU10" s="395">
        <f>IF($B10&lt;Main!$B$10,0,HLOOKUP(AT10,ReplacementRates!$V$3:$AZ$56,ReplacementRates!$A11-3,1)*IF(Main!$B$29=0,Main!$B$32*$B10,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V10" s="337">
        <f ca="1">AU10*IF($B10=Salary!$B10,Salary!$J10,"")</f>
        <v>0</v>
      </c>
      <c r="AW10" s="338">
        <f ca="1">IF($B10&lt;Main!$B$10,0,(VLOOKUP(AT10,'Survival Probability'!$A$3:$F$98,6)/(1+Main!$B$5)^(OptimumBenefits!AT10-OptimumBenefits!$A10))*(VLOOKUP(AT10,'Survival Probability'!$A$3:$F$98,3)/VLOOKUP($A10,'Survival Probability'!$A$3:$F$98,3)))</f>
        <v>3.9444309113480638</v>
      </c>
      <c r="AX10" s="228">
        <f t="shared" ca="1" si="15"/>
        <v>0</v>
      </c>
      <c r="AY10" s="169">
        <f t="shared" si="80"/>
        <v>54</v>
      </c>
      <c r="AZ10" s="395">
        <f>IF($B10&lt;Main!$B$10,0,HLOOKUP(AY10,ReplacementRates!$V$3:$AZ$56,ReplacementRates!$A11-3,1)*IF(Main!$B$29=0,Main!$B$32*$B10,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A10" s="337">
        <f ca="1">AZ10*IF($B10=Salary!$B10,Salary!$J10,"")</f>
        <v>0</v>
      </c>
      <c r="BB10" s="338">
        <f ca="1">IF($B10&lt;Main!$B$10,0,(VLOOKUP(AY10,'Survival Probability'!$A$3:$F$98,6)/(1+Main!$B$5)^(OptimumBenefits!AY10-OptimumBenefits!$A10))*(VLOOKUP(AY10,'Survival Probability'!$A$3:$F$98,3)/VLOOKUP($A10,'Survival Probability'!$A$3:$F$98,3)))</f>
        <v>3.6527340917442443</v>
      </c>
      <c r="BC10" s="228">
        <f t="shared" ca="1" si="17"/>
        <v>0</v>
      </c>
      <c r="BD10" s="169">
        <f t="shared" si="84"/>
        <v>55</v>
      </c>
      <c r="BE10" s="395">
        <f>IF($B10&lt;Main!$B$10,0,HLOOKUP(BD10,ReplacementRates!$V$3:$AZ$56,ReplacementRates!$A11-3,1)*IF(Main!$B$29=0,Main!$B$32*$B10,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F10" s="337">
        <f ca="1">BE10*IF($B10=Salary!$B10,Salary!$J10,"")</f>
        <v>0</v>
      </c>
      <c r="BG10" s="338">
        <f ca="1">IF($B10&lt;Main!$B$10,0,(VLOOKUP(BD10,'Survival Probability'!$A$3:$F$98,6)/(1+Main!$B$5)^(OptimumBenefits!BD10-OptimumBenefits!$A10))*(VLOOKUP(BD10,'Survival Probability'!$A$3:$F$98,3)/VLOOKUP($A10,'Survival Probability'!$A$3:$F$98,3)))</f>
        <v>3.3806286893698698</v>
      </c>
      <c r="BH10" s="228">
        <f t="shared" ca="1" si="19"/>
        <v>0</v>
      </c>
      <c r="BI10" s="169">
        <f t="shared" si="84"/>
        <v>56</v>
      </c>
      <c r="BJ10" s="395">
        <f>IF($B10&lt;Main!$B$10,0,HLOOKUP(BI10,ReplacementRates!$V$3:$AZ$56,ReplacementRates!$A11-3,1)*IF(Main!$B$29=0,Main!$B$32*$B10,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K10" s="337">
        <f ca="1">BJ10*IF($B10=Salary!$B10,Salary!$J10,"")</f>
        <v>0</v>
      </c>
      <c r="BL10" s="338">
        <f ca="1">IF($B10&lt;Main!$B$10,0,(VLOOKUP(BI10,'Survival Probability'!$A$3:$F$98,6)/(1+Main!$B$5)^(OptimumBenefits!BI10-OptimumBenefits!$A10))*(VLOOKUP(BI10,'Survival Probability'!$A$3:$F$98,3)/VLOOKUP($A10,'Survival Probability'!$A$3:$F$98,3)))</f>
        <v>3.1268332750722627</v>
      </c>
      <c r="BM10" s="228">
        <f t="shared" ca="1" si="21"/>
        <v>0</v>
      </c>
      <c r="BN10" s="169">
        <f t="shared" si="84"/>
        <v>57</v>
      </c>
      <c r="BO10" s="395">
        <f>IF($B10&lt;Main!$B$10,0,HLOOKUP(BN10,ReplacementRates!$V$3:$AZ$56,ReplacementRates!$A11-3,1)*IF(Main!$B$29=0,Main!$B$32*$B10,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P10" s="337">
        <f ca="1">BO10*IF($B10=Salary!$B10,Salary!$J10,"")</f>
        <v>0</v>
      </c>
      <c r="BQ10" s="338">
        <f ca="1">IF($B10&lt;Main!$B$10,0,(VLOOKUP(BN10,'Survival Probability'!$A$3:$F$98,6)/(1+Main!$B$5)^(OptimumBenefits!BN10-OptimumBenefits!$A10))*(VLOOKUP(BN10,'Survival Probability'!$A$3:$F$98,3)/VLOOKUP($A10,'Survival Probability'!$A$3:$F$98,3)))</f>
        <v>2.890150667265762</v>
      </c>
      <c r="BR10" s="228">
        <f t="shared" ca="1" si="23"/>
        <v>0</v>
      </c>
      <c r="BS10" s="169">
        <f t="shared" si="84"/>
        <v>58</v>
      </c>
      <c r="BT10" s="395">
        <f>IF($B10&lt;Main!$B$10,0,HLOOKUP(BS10,ReplacementRates!$V$3:$AZ$56,ReplacementRates!$A11-3,1)*IF(Main!$B$29=0,Main!$B$32*$B10,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U10" s="337">
        <f ca="1">BT10*IF($B10=Salary!$B10,Salary!$J10,"")</f>
        <v>0</v>
      </c>
      <c r="BV10" s="338">
        <f ca="1">IF($B10&lt;Main!$B$10,0,(VLOOKUP(BS10,'Survival Probability'!$A$3:$F$98,6)/(1+Main!$B$5)^(OptimumBenefits!BS10-OptimumBenefits!$A10))*(VLOOKUP(BS10,'Survival Probability'!$A$3:$F$98,3)/VLOOKUP($A10,'Survival Probability'!$A$3:$F$98,3)))</f>
        <v>2.6694625213492427</v>
      </c>
      <c r="BW10" s="228">
        <f t="shared" ca="1" si="25"/>
        <v>0</v>
      </c>
      <c r="BX10" s="169">
        <f t="shared" si="88"/>
        <v>59</v>
      </c>
      <c r="BY10" s="395">
        <f>IF($B10&lt;Main!$B$10,0,HLOOKUP(BX10,ReplacementRates!$V$3:$AZ$56,ReplacementRates!$A11-3,1)*IF(Main!$B$29=0,Main!$B$32*$B10,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Z10" s="337">
        <f ca="1">BY10*IF($B10=Salary!$B10,Salary!$J10,"")</f>
        <v>0</v>
      </c>
      <c r="CA10" s="338">
        <f ca="1">IF($B10&lt;Main!$B$10,0,(VLOOKUP(BX10,'Survival Probability'!$A$3:$F$98,6)/(1+Main!$B$5)^(OptimumBenefits!BX10-OptimumBenefits!$A10))*(VLOOKUP(BX10,'Survival Probability'!$A$3:$F$98,3)/VLOOKUP($A10,'Survival Probability'!$A$3:$F$98,3)))</f>
        <v>2.4637226758188917</v>
      </c>
      <c r="CB10" s="228">
        <f t="shared" ca="1" si="27"/>
        <v>0</v>
      </c>
      <c r="CC10" s="169">
        <f t="shared" si="88"/>
        <v>60</v>
      </c>
      <c r="CD10" s="395">
        <f>IF($B10&lt;Main!$B$10,0,HLOOKUP(CC10,ReplacementRates!$V$3:$AZ$56,ReplacementRates!$A11-3,1)*IF(Main!$B$29=0,Main!$B$32*$B10,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8.4000000000000019E-2</v>
      </c>
      <c r="CE10" s="337">
        <f ca="1">CD10*IF($B10=Salary!$B10,Salary!$J10,"")</f>
        <v>4845.579159485359</v>
      </c>
      <c r="CF10" s="338">
        <f ca="1">IF($B10&lt;Main!$B$10,0,(VLOOKUP(CC10,'Survival Probability'!$A$3:$F$98,6)/(1+Main!$B$5)^(OptimumBenefits!CC10-OptimumBenefits!$A10))*(VLOOKUP(CC10,'Survival Probability'!$A$3:$F$98,3)/VLOOKUP($A10,'Survival Probability'!$A$3:$F$98,3)))</f>
        <v>2.2719527943565856</v>
      </c>
      <c r="CG10" s="228">
        <f t="shared" ca="1" si="29"/>
        <v>11008.927111668796</v>
      </c>
      <c r="CH10" s="169">
        <f t="shared" si="88"/>
        <v>61</v>
      </c>
      <c r="CI10" s="395">
        <f>IF($B10&lt;Main!$B$10,0,HLOOKUP(CH10,ReplacementRates!$V$3:$AZ$56,ReplacementRates!$A11-3,1)*IF(Main!$B$29=0,Main!$B$32*$B10,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9.5200000000000021E-2</v>
      </c>
      <c r="CJ10" s="337">
        <f ca="1">CI10*IF($B10=Salary!$B10,Salary!$J10,"")</f>
        <v>5491.6563807500734</v>
      </c>
      <c r="CK10" s="338">
        <f ca="1">IF($B10&lt;Main!$B$10,0,(VLOOKUP(CH10,'Survival Probability'!$A$3:$F$98,6)/(1+Main!$B$5)^(OptimumBenefits!CH10-OptimumBenefits!$A10))*(VLOOKUP(CH10,'Survival Probability'!$A$3:$F$98,3)/VLOOKUP($A10,'Survival Probability'!$A$3:$F$98,3)))</f>
        <v>2.0932397871136401</v>
      </c>
      <c r="CL10" s="228">
        <f t="shared" ca="1" si="31"/>
        <v>11495.353633342547</v>
      </c>
      <c r="CM10" s="169">
        <f t="shared" si="88"/>
        <v>62</v>
      </c>
      <c r="CN10" s="395">
        <f>IF($B10&lt;Main!$B$10,0,HLOOKUP(CM10,ReplacementRates!$V$3:$AZ$56,ReplacementRates!$A11-3,1)*IF(Main!$B$29=0,Main!$B$32*$B10,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0.10640000000000001</v>
      </c>
      <c r="CO10" s="337">
        <f ca="1">CN10*IF($B10=Salary!$B10,Salary!$J10,"")</f>
        <v>6137.7336020147868</v>
      </c>
      <c r="CP10" s="338">
        <f ca="1">IF($B10&lt;Main!$B$10,0,(VLOOKUP(CM10,'Survival Probability'!$A$3:$F$98,6)/(1+Main!$B$5)^(OptimumBenefits!CM10-OptimumBenefits!$A10))*(VLOOKUP(CM10,'Survival Probability'!$A$3:$F$98,3)/VLOOKUP($A10,'Survival Probability'!$A$3:$F$98,3)))</f>
        <v>1.9268672433184633</v>
      </c>
      <c r="CQ10" s="228">
        <f t="shared" ca="1" si="33"/>
        <v>11826.597825937335</v>
      </c>
      <c r="CR10" s="169">
        <f t="shared" si="92"/>
        <v>63</v>
      </c>
      <c r="CS10" s="395">
        <f>IF($B10&lt;Main!$B$10,0,HLOOKUP(CR10,ReplacementRates!$V$3:$AZ$56,ReplacementRates!$A11-3,1)*IF(Main!$B$29=0,Main!$B$32*$B10,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0.11760000000000002</v>
      </c>
      <c r="CT10" s="337">
        <f ca="1">CS10*IF($B10=Salary!$B10,Salary!$J10,"")</f>
        <v>6783.8108232795021</v>
      </c>
      <c r="CU10" s="338">
        <f ca="1">IF($B10&lt;Main!$B$10,0,(VLOOKUP(CR10,'Survival Probability'!$A$3:$F$98,6)/(1+Main!$B$5)^(OptimumBenefits!CR10-OptimumBenefits!$A10))*(VLOOKUP(CR10,'Survival Probability'!$A$3:$F$98,3)/VLOOKUP($A10,'Survival Probability'!$A$3:$F$98,3)))</f>
        <v>1.7720216018289234</v>
      </c>
      <c r="CV10" s="228">
        <f t="shared" ca="1" si="35"/>
        <v>12021.059321572131</v>
      </c>
      <c r="CW10" s="169">
        <f t="shared" si="92"/>
        <v>64</v>
      </c>
      <c r="CX10" s="395">
        <f>IF($B10&lt;Main!$B$10,0,HLOOKUP(CW10,ReplacementRates!$V$3:$AZ$56,ReplacementRates!$A11-3,1)*IF(Main!$B$29=0,Main!$B$32*$B10,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0.12880000000000003</v>
      </c>
      <c r="CY10" s="337">
        <f ca="1">CX10*IF($B10=Salary!$B10,Salary!$J10,"")</f>
        <v>7429.8880445442164</v>
      </c>
      <c r="CZ10" s="338">
        <f ca="1">IF($B10&lt;Main!$B$10,0,(VLOOKUP(CW10,'Survival Probability'!$A$3:$F$98,6)/(1+Main!$B$5)^(OptimumBenefits!CW10-OptimumBenefits!$A10))*(VLOOKUP(CW10,'Survival Probability'!$A$3:$F$98,3)/VLOOKUP($A10,'Survival Probability'!$A$3:$F$98,3)))</f>
        <v>1.6279423514198272</v>
      </c>
      <c r="DA10" s="228">
        <f t="shared" ca="1" si="37"/>
        <v>12095.429414021373</v>
      </c>
      <c r="DB10" s="169">
        <f t="shared" si="92"/>
        <v>65</v>
      </c>
      <c r="DC10" s="395">
        <f>IF($B10&lt;Main!$B$10,0,HLOOKUP(DB10,ReplacementRates!$V$3:$AZ$56,ReplacementRates!$A11-3,1)*IF(Main!$B$29=0,Main!$B$32*$B10,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D10" s="337">
        <f ca="1">DC10*IF($B10=Salary!$B10,Salary!$J10,"")</f>
        <v>8075.9652658089308</v>
      </c>
      <c r="DE10" s="338">
        <f ca="1">IF($B10&lt;Main!$B$10,0,(VLOOKUP(DB10,'Survival Probability'!$A$3:$F$98,6)/(1+Main!$B$5)^(OptimumBenefits!DB10-OptimumBenefits!$A10))*(VLOOKUP(DB10,'Survival Probability'!$A$3:$F$98,3)/VLOOKUP($A10,'Survival Probability'!$A$3:$F$98,3)))</f>
        <v>1.493918766391473</v>
      </c>
      <c r="DF10" s="228">
        <f t="shared" ca="1" si="39"/>
        <v>12064.836067317663</v>
      </c>
      <c r="DG10" s="169">
        <f t="shared" si="92"/>
        <v>66</v>
      </c>
      <c r="DH10" s="395">
        <f>IF($B10&lt;Main!$B$10,0,HLOOKUP(DG10,ReplacementRates!$V$3:$AZ$56,ReplacementRates!$A11-3,1)*IF(Main!$B$29=0,Main!$B$32*$B10,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I10" s="337">
        <f ca="1">DH10*IF($B10=Salary!$B10,Salary!$J10,"")</f>
        <v>8075.9652658089308</v>
      </c>
      <c r="DJ10" s="338">
        <f ca="1">IF($B10&lt;Main!$B$10,0,(VLOOKUP(DG10,'Survival Probability'!$A$3:$F$98,6)/(1+Main!$B$5)^(OptimumBenefits!DG10-OptimumBenefits!$A10))*(VLOOKUP(DG10,'Survival Probability'!$A$3:$F$98,3)/VLOOKUP($A10,'Survival Probability'!$A$3:$F$98,3)))</f>
        <v>1.3692890936871471</v>
      </c>
      <c r="DK10" s="228">
        <f t="shared" ca="1" si="41"/>
        <v>11058.331159468391</v>
      </c>
      <c r="DL10" s="169">
        <f t="shared" si="96"/>
        <v>67</v>
      </c>
      <c r="DM10" s="395">
        <f>IF($B10&lt;Main!$B$10,0,HLOOKUP(DL10,ReplacementRates!$V$3:$AZ$56,ReplacementRates!$A11-3,1)*IF(Main!$B$29=0,Main!$B$32*$B10,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N10" s="337">
        <f ca="1">DM10*IF($B10=Salary!$B10,Salary!$J10,"")</f>
        <v>8075.9652658089308</v>
      </c>
      <c r="DO10" s="338">
        <f ca="1">IF($B10&lt;Main!$B$10,0,(VLOOKUP(DL10,'Survival Probability'!$A$3:$F$98,6)/(1+Main!$B$5)^(OptimumBenefits!DL10-OptimumBenefits!$A10))*(VLOOKUP(DL10,'Survival Probability'!$A$3:$F$98,3)/VLOOKUP($A10,'Survival Probability'!$A$3:$F$98,3)))</f>
        <v>1.2534356435748095</v>
      </c>
      <c r="DP10" s="228">
        <f t="shared" ca="1" si="43"/>
        <v>10122.702720437024</v>
      </c>
      <c r="DQ10" s="169">
        <f t="shared" si="96"/>
        <v>68</v>
      </c>
      <c r="DR10" s="395">
        <f>IF($B10&lt;Main!$B$10,0,HLOOKUP(DQ10,ReplacementRates!$V$3:$AZ$56,ReplacementRates!$A11-3,1)*IF(Main!$B$29=0,Main!$B$32*$B10,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S10" s="337">
        <f ca="1">DR10*IF($B10=Salary!$B10,Salary!$J10,"")</f>
        <v>8075.9652658089308</v>
      </c>
      <c r="DT10" s="338">
        <f ca="1">IF($B10&lt;Main!$B$10,0,(VLOOKUP(DQ10,'Survival Probability'!$A$3:$F$98,6)/(1+Main!$B$5)^(OptimumBenefits!DQ10-OptimumBenefits!$A10))*(VLOOKUP(DQ10,'Survival Probability'!$A$3:$F$98,3)/VLOOKUP($A10,'Survival Probability'!$A$3:$F$98,3)))</f>
        <v>1.1457845671597848</v>
      </c>
      <c r="DU10" s="228">
        <f t="shared" ca="1" si="45"/>
        <v>9253.3163664823423</v>
      </c>
      <c r="DV10" s="169">
        <f t="shared" si="96"/>
        <v>69</v>
      </c>
      <c r="DW10" s="395">
        <f>IF($B10&lt;Main!$B$10,0,HLOOKUP(DV10,ReplacementRates!$V$3:$AZ$56,ReplacementRates!$A11-3,1)*IF(Main!$B$29=0,Main!$B$32*$B10,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X10" s="337">
        <f ca="1">DW10*IF($B10=Salary!$B10,Salary!$J10,"")</f>
        <v>8075.9652658089308</v>
      </c>
      <c r="DY10" s="338">
        <f ca="1">IF($B10&lt;Main!$B$10,0,(VLOOKUP(DV10,'Survival Probability'!$A$3:$F$98,6)/(1+Main!$B$5)^(OptimumBenefits!DV10-OptimumBenefits!$A10))*(VLOOKUP(DV10,'Survival Probability'!$A$3:$F$98,3)/VLOOKUP($A10,'Survival Probability'!$A$3:$F$98,3)))</f>
        <v>1.0458018412284269</v>
      </c>
      <c r="DZ10" s="228">
        <f t="shared" ca="1" si="47"/>
        <v>8445.8593446798022</v>
      </c>
      <c r="EA10" s="169">
        <f t="shared" si="96"/>
        <v>70</v>
      </c>
      <c r="EB10" s="395">
        <f>IF($B10&lt;Main!$B$10,0,HLOOKUP(EA10,ReplacementRates!$V$3:$AZ$56,ReplacementRates!$A11-3,1)*IF(Main!$B$29=0,Main!$B$32*$B10,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C10" s="337">
        <f ca="1">EB10*IF($B10=Salary!$B10,Salary!$J10,"")</f>
        <v>8075.9652658089308</v>
      </c>
      <c r="ED10" s="338">
        <f ca="1">IF($B10&lt;Main!$B$10,0,(VLOOKUP(EA10,'Survival Probability'!$A$3:$F$98,6)/(1+Main!$B$5)^(OptimumBenefits!EA10-OptimumBenefits!$A10))*(VLOOKUP(EA10,'Survival Probability'!$A$3:$F$98,3)/VLOOKUP($A10,'Survival Probability'!$A$3:$F$98,3)))</f>
        <v>0.95299099048652769</v>
      </c>
      <c r="EE10" s="228">
        <f t="shared" ca="1" si="49"/>
        <v>7696.3221377980472</v>
      </c>
      <c r="EF10" s="169">
        <f t="shared" si="100"/>
        <v>71</v>
      </c>
      <c r="EG10" s="395">
        <f>IF($B10&lt;Main!$B$10,0,HLOOKUP(EF10,ReplacementRates!$V$3:$AZ$56,ReplacementRates!$A11-3,1)*IF(Main!$B$29=0,Main!$B$32*$B10,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H10" s="337">
        <f ca="1">EG10*IF($B10=Salary!$B10,Salary!$J10,"")</f>
        <v>8075.9652658089308</v>
      </c>
      <c r="EI10" s="338">
        <f ca="1">IF($B10&lt;Main!$B$10,0,(VLOOKUP(EF10,'Survival Probability'!$A$3:$F$98,6)/(1+Main!$B$5)^(OptimumBenefits!EF10-OptimumBenefits!$A10))*(VLOOKUP(EF10,'Survival Probability'!$A$3:$F$98,3)/VLOOKUP($A10,'Survival Probability'!$A$3:$F$98,3)))</f>
        <v>0.86689074436065394</v>
      </c>
      <c r="EJ10" s="228">
        <f t="shared" ca="1" si="51"/>
        <v>7000.9795407078909</v>
      </c>
      <c r="EK10" s="169">
        <f t="shared" si="100"/>
        <v>72</v>
      </c>
      <c r="EL10" s="395">
        <f>IF($B10&lt;Main!$B$10,0,HLOOKUP(EK10,ReplacementRates!$V$3:$AZ$56,ReplacementRates!$A11-3,1)*IF(Main!$B$29=0,Main!$B$32*$B10,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M10" s="337">
        <f ca="1">EL10*IF($B10=Salary!$B10,Salary!$J10,"")</f>
        <v>8075.9652658089308</v>
      </c>
      <c r="EN10" s="338">
        <f ca="1">IF($B10&lt;Main!$B$10,0,(VLOOKUP(EK10,'Survival Probability'!$A$3:$F$98,6)/(1+Main!$B$5)^(OptimumBenefits!EK10-OptimumBenefits!$A10))*(VLOOKUP(EK10,'Survival Probability'!$A$3:$F$98,3)/VLOOKUP($A10,'Survival Probability'!$A$3:$F$98,3)))</f>
        <v>0.78707140100357609</v>
      </c>
      <c r="EO10" s="228">
        <f t="shared" ca="1" si="53"/>
        <v>6356.3612962164525</v>
      </c>
      <c r="EP10" s="169">
        <f t="shared" si="100"/>
        <v>73</v>
      </c>
      <c r="EQ10" s="395">
        <f>IF($B10&lt;Main!$B$10,0,HLOOKUP(EP10,ReplacementRates!$V$3:$AZ$56,ReplacementRates!$A11-3,1)*IF(Main!$B$29=0,Main!$B$32*$B10,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R10" s="337">
        <f ca="1">EQ10*IF($B10=Salary!$B10,Salary!$J10,"")</f>
        <v>8075.9652658089308</v>
      </c>
      <c r="ES10" s="338">
        <f ca="1">IF($B10&lt;Main!$B$10,0,(VLOOKUP(EP10,'Survival Probability'!$A$3:$F$98,6)/(1+Main!$B$5)^(OptimumBenefits!EP10-OptimumBenefits!$A10))*(VLOOKUP(EP10,'Survival Probability'!$A$3:$F$98,3)/VLOOKUP($A10,'Survival Probability'!$A$3:$F$98,3)))</f>
        <v>0.71313414962106647</v>
      </c>
      <c r="ET10" s="228">
        <f t="shared" ca="1" si="55"/>
        <v>5759.246622201922</v>
      </c>
      <c r="EU10" s="169">
        <f t="shared" si="100"/>
        <v>74</v>
      </c>
      <c r="EV10" s="395">
        <f>IF($B10&lt;Main!$B$10,0,HLOOKUP(EU10,ReplacementRates!$V$3:$AZ$56,ReplacementRates!$A11-3,1)*IF(Main!$B$29=0,Main!$B$32*$B10,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W10" s="337">
        <f ca="1">EV10*IF($B10=Salary!$B10,Salary!$J10,"")</f>
        <v>8075.9652658089308</v>
      </c>
      <c r="EX10" s="338">
        <f ca="1">IF($B10&lt;Main!$B$10,0,(VLOOKUP(EU10,'Survival Probability'!$A$3:$F$98,6)/(1+Main!$B$5)^(OptimumBenefits!EU10-OptimumBenefits!$A10))*(VLOOKUP(EU10,'Survival Probability'!$A$3:$F$98,3)/VLOOKUP($A10,'Survival Probability'!$A$3:$F$98,3)))</f>
        <v>0.64470703286730136</v>
      </c>
      <c r="EY10" s="228">
        <f t="shared" ca="1" si="57"/>
        <v>5206.6316040590627</v>
      </c>
      <c r="EZ10" s="169">
        <f t="shared" si="104"/>
        <v>75</v>
      </c>
      <c r="FA10" s="395">
        <f>IF($B10&lt;Main!$B$10,0,HLOOKUP(EZ10,ReplacementRates!$V$3:$AZ$56,ReplacementRates!$A11-3,1)*IF(Main!$B$29=0,Main!$B$32*$B10,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B10" s="337">
        <f ca="1">FA10*IF($B10=Salary!$B10,Salary!$J10,"")</f>
        <v>8075.9652658089308</v>
      </c>
      <c r="FC10" s="338">
        <f ca="1">IF($B10&lt;Main!$B$10,0,(VLOOKUP(EZ10,'Survival Probability'!$A$3:$F$98,6)/(1+Main!$B$5)^(OptimumBenefits!EZ10-OptimumBenefits!$A10))*(VLOOKUP(EZ10,'Survival Probability'!$A$3:$F$98,3)/VLOOKUP($A10,'Survival Probability'!$A$3:$F$98,3)))</f>
        <v>0.58144426729841892</v>
      </c>
      <c r="FD10" s="228">
        <f t="shared" ca="1" si="59"/>
        <v>4695.7237067057549</v>
      </c>
      <c r="FE10" s="169">
        <f t="shared" si="104"/>
        <v>76</v>
      </c>
      <c r="FF10" s="395">
        <f>IF($B10&lt;Main!$B$10,0,HLOOKUP(FE10,ReplacementRates!$V$3:$AZ$56,ReplacementRates!$A11-3,1)*IF(Main!$B$29=0,Main!$B$32*$B10,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G10" s="337">
        <f ca="1">FF10*IF($B10=Salary!$B10,Salary!$J10,"")</f>
        <v>8075.9652658089308</v>
      </c>
      <c r="FH10" s="338">
        <f ca="1">IF($B10&lt;Main!$B$10,0,(VLOOKUP(FE10,'Survival Probability'!$A$3:$F$98,6)/(1+Main!$B$5)^(OptimumBenefits!FE10-OptimumBenefits!$A10))*(VLOOKUP(FE10,'Survival Probability'!$A$3:$F$98,3)/VLOOKUP($A10,'Survival Probability'!$A$3:$F$98,3)))</f>
        <v>0.52302462896989599</v>
      </c>
      <c r="FI10" s="228">
        <f t="shared" ca="1" si="61"/>
        <v>4223.9287367234838</v>
      </c>
      <c r="FJ10" s="169">
        <f t="shared" si="104"/>
        <v>77</v>
      </c>
      <c r="FK10" s="395">
        <f>IF($B10&lt;Main!$B$10,0,HLOOKUP(FJ10,ReplacementRates!$V$3:$AZ$56,ReplacementRates!$A11-3,1)*IF(Main!$B$29=0,Main!$B$32*$B10,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L10" s="337">
        <f ca="1">FK10*IF($B10=Salary!$B10,Salary!$J10,"")</f>
        <v>8075.9652658089308</v>
      </c>
      <c r="FM10" s="338">
        <f ca="1">IF($B10&lt;Main!$B$10,0,(VLOOKUP(FJ10,'Survival Probability'!$A$3:$F$98,6)/(1+Main!$B$5)^(OptimumBenefits!FJ10-OptimumBenefits!$A10))*(VLOOKUP(FJ10,'Survival Probability'!$A$3:$F$98,3)/VLOOKUP($A10,'Survival Probability'!$A$3:$F$98,3)))</f>
        <v>0.46914712669071185</v>
      </c>
      <c r="FN10" s="228">
        <f t="shared" ca="1" si="63"/>
        <v>3788.815899708251</v>
      </c>
      <c r="FO10" s="169">
        <f t="shared" si="104"/>
        <v>78</v>
      </c>
      <c r="FP10" s="395">
        <f>IF($B10&lt;Main!$B$10,0,HLOOKUP(FO10,ReplacementRates!$V$3:$AZ$56,ReplacementRates!$A11-3,1)*IF(Main!$B$29=0,Main!$B$32*$B10,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Q10" s="337">
        <f ca="1">FP10*IF($B10=Salary!$B10,Salary!$J10,"")</f>
        <v>8075.9652658089308</v>
      </c>
      <c r="FR10" s="338">
        <f ca="1">IF($B10&lt;Main!$B$10,0,(VLOOKUP(FO10,'Survival Probability'!$A$3:$F$98,6)/(1+Main!$B$5)^(OptimumBenefits!FO10-OptimumBenefits!$A10))*(VLOOKUP(FO10,'Survival Probability'!$A$3:$F$98,3)/VLOOKUP($A10,'Survival Probability'!$A$3:$F$98,3)))</f>
        <v>0.41953113961754418</v>
      </c>
      <c r="FS10" s="228">
        <f t="shared" ca="1" si="65"/>
        <v>3388.1189114765239</v>
      </c>
      <c r="FT10" s="169">
        <f t="shared" si="108"/>
        <v>79</v>
      </c>
      <c r="FU10" s="395">
        <f>IF($B10&lt;Main!$B$10,0,HLOOKUP(FT10,ReplacementRates!$V$3:$AZ$56,ReplacementRates!$A11-3,1)*IF(Main!$B$29=0,Main!$B$32*$B10,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V10" s="337">
        <f ca="1">FU10*IF($B10=Salary!$B10,Salary!$J10,"")</f>
        <v>8075.9652658089308</v>
      </c>
      <c r="FW10" s="338">
        <f ca="1">IF($B10&lt;Main!$B$10,0,(VLOOKUP(FT10,'Survival Probability'!$A$3:$F$98,6)/(1+Main!$B$5)^(OptimumBenefits!FT10-OptimumBenefits!$A10))*(VLOOKUP(FT10,'Survival Probability'!$A$3:$F$98,3)/VLOOKUP($A10,'Survival Probability'!$A$3:$F$98,3)))</f>
        <v>0.37391509202666229</v>
      </c>
      <c r="FX10" s="228">
        <f t="shared" ca="1" si="67"/>
        <v>3019.7252955690747</v>
      </c>
      <c r="FY10" s="169">
        <f t="shared" si="108"/>
        <v>80</v>
      </c>
      <c r="FZ10" s="395">
        <f>IF($B10&lt;Main!$B$10,0,HLOOKUP(FY10,ReplacementRates!$V$3:$AZ$56,ReplacementRates!$A11-3,1)*IF(Main!$B$29=0,Main!$B$32*$B10,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A10" s="337">
        <f ca="1">FZ10*IF($B10=Salary!$B10,Salary!$J10,"")</f>
        <v>8075.9652658089308</v>
      </c>
      <c r="GB10" s="338">
        <f ca="1">IF($B10&lt;Main!$B$10,0,(VLOOKUP(FY10,'Survival Probability'!$A$3:$F$98,6)/(1+Main!$B$5)^(OptimumBenefits!FY10-OptimumBenefits!$A10))*(VLOOKUP(FY10,'Survival Probability'!$A$3:$F$98,3)/VLOOKUP($A10,'Survival Probability'!$A$3:$F$98,3)))</f>
        <v>0.3320567498564706</v>
      </c>
      <c r="GC10" s="228">
        <f t="shared" ca="1" si="69"/>
        <v>2681.6787781182611</v>
      </c>
      <c r="GD10" s="169">
        <f t="shared" si="108"/>
        <v>81</v>
      </c>
      <c r="GE10" s="395">
        <f>IF($B10&lt;Main!$B$10,0,HLOOKUP(GD10,ReplacementRates!$V$3:$AZ$56,ReplacementRates!$A11-3,1)*IF(Main!$B$29=0,Main!$B$32*$B10,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F10" s="337">
        <f ca="1">GE10*IF($B10=Salary!$B10,Salary!$J10,"")</f>
        <v>8075.9652658089308</v>
      </c>
      <c r="GG10" s="338">
        <f ca="1">IF($B10&lt;Main!$B$10,0,(VLOOKUP(GD10,'Survival Probability'!$A$3:$F$98,6)/(1+Main!$B$5)^(OptimumBenefits!GD10-OptimumBenefits!$A10))*(VLOOKUP(GD10,'Survival Probability'!$A$3:$F$98,3)/VLOOKUP($A10,'Survival Probability'!$A$3:$F$98,3)))</f>
        <v>0.29372806401263624</v>
      </c>
      <c r="GH10" s="228">
        <f t="shared" ca="1" si="71"/>
        <v>2372.1376425593526</v>
      </c>
      <c r="GI10" s="169">
        <f t="shared" si="108"/>
        <v>82</v>
      </c>
      <c r="GJ10" s="395">
        <f>IF($B10&lt;Main!$B$10,0,HLOOKUP(GI10,ReplacementRates!$V$3:$AZ$56,ReplacementRates!$A11-3,1)*IF(Main!$B$29=0,Main!$B$32*$B10,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K10" s="337">
        <f ca="1">GJ10*IF($B10=Salary!$B10,Salary!$J10,"")</f>
        <v>8075.9652658089308</v>
      </c>
      <c r="GL10" s="338">
        <f ca="1">IF($B10&lt;Main!$B$10,0,(VLOOKUP(GI10,'Survival Probability'!$A$3:$F$98,6)/(1+Main!$B$5)^(OptimumBenefits!GI10-OptimumBenefits!$A10))*(VLOOKUP(GI10,'Survival Probability'!$A$3:$F$98,3)/VLOOKUP($A10,'Survival Probability'!$A$3:$F$98,3)))</f>
        <v>0.25871481396830981</v>
      </c>
      <c r="GM10" s="228">
        <f t="shared" ca="1" si="73"/>
        <v>2089.3718513582894</v>
      </c>
      <c r="GN10" s="384"/>
      <c r="GO10" s="384"/>
      <c r="GP10" s="385"/>
      <c r="GQ10" s="386"/>
      <c r="GR10" s="387"/>
      <c r="GS10" s="384"/>
      <c r="GT10" s="384"/>
      <c r="GU10" s="385"/>
      <c r="GV10" s="386"/>
      <c r="GW10" s="387"/>
      <c r="GX10" s="384"/>
      <c r="GY10" s="384"/>
      <c r="GZ10" s="385"/>
      <c r="HA10" s="386"/>
      <c r="HB10" s="387"/>
      <c r="HC10" s="384"/>
      <c r="HD10" s="384"/>
      <c r="HE10" s="385"/>
      <c r="HF10" s="386"/>
      <c r="HG10" s="387"/>
      <c r="HH10" s="384"/>
      <c r="HI10" s="384"/>
      <c r="HJ10" s="385"/>
      <c r="HK10" s="386"/>
      <c r="HL10" s="387"/>
      <c r="HM10" s="384"/>
      <c r="HN10" s="384"/>
      <c r="HO10" s="385"/>
      <c r="HP10" s="386"/>
      <c r="HQ10" s="387"/>
      <c r="HR10" s="384"/>
      <c r="HS10" s="384"/>
      <c r="HT10" s="385"/>
      <c r="HU10" s="386"/>
      <c r="HV10" s="387"/>
      <c r="HW10" s="384"/>
      <c r="HX10" s="384"/>
      <c r="HY10" s="385"/>
      <c r="HZ10" s="386"/>
      <c r="IA10" s="387"/>
      <c r="IB10" s="384"/>
      <c r="IC10" s="384"/>
      <c r="ID10" s="385"/>
      <c r="IE10" s="386"/>
      <c r="IF10" s="387"/>
      <c r="IG10" s="384"/>
      <c r="IH10" s="384"/>
      <c r="II10" s="385"/>
      <c r="IJ10" s="386"/>
      <c r="IK10" s="387"/>
      <c r="IL10" s="384"/>
      <c r="IM10" s="384"/>
      <c r="IN10" s="385"/>
      <c r="IO10" s="386"/>
      <c r="IP10" s="387"/>
      <c r="IQ10" s="384"/>
      <c r="IR10" s="384"/>
      <c r="IS10" s="385"/>
      <c r="IT10" s="386"/>
      <c r="IU10" s="387"/>
      <c r="IV10" s="384"/>
      <c r="IW10" s="384"/>
      <c r="IX10" s="385"/>
      <c r="IY10" s="386"/>
      <c r="IZ10" s="387"/>
      <c r="JA10" s="384"/>
      <c r="JB10" s="384"/>
      <c r="JC10" s="385"/>
      <c r="JD10" s="386"/>
      <c r="JE10" s="387"/>
      <c r="JF10" s="384"/>
      <c r="JG10" s="384"/>
      <c r="JH10" s="385"/>
      <c r="JI10" s="386"/>
      <c r="JJ10" s="387"/>
      <c r="JK10" s="384"/>
      <c r="JL10" s="384"/>
      <c r="JM10" s="385"/>
      <c r="JN10" s="386"/>
      <c r="JO10" s="387"/>
      <c r="JP10" s="384"/>
      <c r="JQ10" s="384"/>
      <c r="JR10" s="385"/>
      <c r="JS10" s="386"/>
      <c r="JT10" s="387"/>
      <c r="JU10" s="384"/>
      <c r="JV10" s="384"/>
      <c r="JW10" s="385"/>
      <c r="JX10" s="386"/>
      <c r="JY10" s="387"/>
      <c r="JZ10" s="384"/>
      <c r="KA10" s="384"/>
      <c r="KB10" s="385"/>
      <c r="KC10" s="386"/>
      <c r="KD10" s="387"/>
      <c r="KE10" s="384"/>
      <c r="KF10" s="384"/>
      <c r="KG10" s="385"/>
      <c r="KH10" s="386"/>
      <c r="KI10" s="387"/>
    </row>
    <row r="11" spans="1:295">
      <c r="A11" s="172">
        <f t="shared" si="112"/>
        <v>36</v>
      </c>
      <c r="B11" s="172">
        <v>9</v>
      </c>
      <c r="C11" s="383">
        <f t="shared" ca="1" si="0"/>
        <v>64</v>
      </c>
      <c r="D11" s="422">
        <f t="shared" ca="1" si="116"/>
        <v>15404.194249273254</v>
      </c>
      <c r="E11" s="217">
        <v>6830.8563962990793</v>
      </c>
      <c r="F11" s="169">
        <f t="shared" si="113"/>
        <v>45</v>
      </c>
      <c r="G11" s="395">
        <f>IF($B11&lt;Main!$B$10,0,HLOOKUP(F11,ReplacementRates!$V$3:$AZ$56,ReplacementRates!$A12-3,1)*IF(Main!$B$29=0,Main!$B$32*$B11,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H11" s="337">
        <f ca="1">G11*IF($B11=Salary!$B11,Salary!$J11,"")</f>
        <v>0</v>
      </c>
      <c r="I11" s="338">
        <f ca="1">IF($B11&lt;Main!$B$10,0,(VLOOKUP(F11,'Survival Probability'!$A$3:$F$98,6)/(1+Main!$B$5)^(OptimumBenefits!F11-OptimumBenefits!$A11))*(VLOOKUP(F11,'Survival Probability'!$A$3:$F$98,3)/VLOOKUP($A11,'Survival Probability'!$A$3:$F$98,3)))</f>
        <v>7.671450766079003</v>
      </c>
      <c r="J11" s="228">
        <f t="shared" ca="1" si="117"/>
        <v>0</v>
      </c>
      <c r="K11" s="169">
        <f t="shared" si="114"/>
        <v>46</v>
      </c>
      <c r="L11" s="395">
        <f>IF($B11&lt;Main!$B$10,0,HLOOKUP(K11,ReplacementRates!$V$3:$AZ$56,ReplacementRates!$A12-3,1)*IF(Main!$B$29=0,Main!$B$32*$B11,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M11" s="337">
        <f ca="1">L11*IF($B11=Salary!$B11,Salary!$J11,"")</f>
        <v>0</v>
      </c>
      <c r="N11" s="338">
        <f ca="1">IF($B11&lt;Main!$B$10,0,(VLOOKUP(K11,'Survival Probability'!$A$3:$F$98,6)/(1+Main!$B$5)^(OptimumBenefits!K11-OptimumBenefits!$A11))*(VLOOKUP(K11,'Survival Probability'!$A$3:$F$98,3)/VLOOKUP($A11,'Survival Probability'!$A$3:$F$98,3)))</f>
        <v>7.1302871859423558</v>
      </c>
      <c r="O11" s="228">
        <f t="shared" ca="1" si="118"/>
        <v>0</v>
      </c>
      <c r="P11" s="169">
        <f t="shared" si="76"/>
        <v>47</v>
      </c>
      <c r="Q11" s="395">
        <f>IF($B11&lt;Main!$B$10,0,HLOOKUP(P11,ReplacementRates!$V$3:$AZ$56,ReplacementRates!$A12-3,1)*IF(Main!$B$29=0,Main!$B$32*$B11,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R11" s="337">
        <f ca="1">Q11*IF($B11=Salary!$B11,Salary!$J11,"")</f>
        <v>0</v>
      </c>
      <c r="S11" s="338">
        <f ca="1">IF($B11&lt;Main!$B$10,0,(VLOOKUP(P11,'Survival Probability'!$A$3:$F$98,6)/(1+Main!$B$5)^(OptimumBenefits!P11-OptimumBenefits!$A11))*(VLOOKUP(P11,'Survival Probability'!$A$3:$F$98,3)/VLOOKUP($A11,'Survival Probability'!$A$3:$F$98,3)))</f>
        <v>6.6248650162241542</v>
      </c>
      <c r="T11" s="228">
        <f t="shared" ca="1" si="3"/>
        <v>0</v>
      </c>
      <c r="U11" s="169">
        <f t="shared" si="76"/>
        <v>48</v>
      </c>
      <c r="V11" s="395">
        <f>IF($B11&lt;Main!$B$10,0,HLOOKUP(U11,ReplacementRates!$V$3:$AZ$56,ReplacementRates!$A12-3,1)*IF(Main!$B$29=0,Main!$B$32*$B11,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W11" s="337">
        <f ca="1">V11*IF($B11=Salary!$B11,Salary!$J11,"")</f>
        <v>0</v>
      </c>
      <c r="X11" s="338">
        <f ca="1">IF($B11&lt;Main!$B$10,0,(VLOOKUP(U11,'Survival Probability'!$A$3:$F$98,6)/(1+Main!$B$5)^(OptimumBenefits!U11-OptimumBenefits!$A11))*(VLOOKUP(U11,'Survival Probability'!$A$3:$F$98,3)/VLOOKUP($A11,'Survival Probability'!$A$3:$F$98,3)))</f>
        <v>6.1528377842346886</v>
      </c>
      <c r="Y11" s="228">
        <f t="shared" ca="1" si="5"/>
        <v>0</v>
      </c>
      <c r="Z11" s="169">
        <f t="shared" si="76"/>
        <v>49</v>
      </c>
      <c r="AA11" s="395">
        <f>IF($B11&lt;Main!$B$10,0,HLOOKUP(Z11,ReplacementRates!$V$3:$AZ$56,ReplacementRates!$A12-3,1)*IF(Main!$B$29=0,Main!$B$32*$B11,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B11" s="337">
        <f ca="1">AA11*IF($B11=Salary!$B11,Salary!$J11,"")</f>
        <v>0</v>
      </c>
      <c r="AC11" s="338">
        <f ca="1">IF($B11&lt;Main!$B$10,0,(VLOOKUP(Z11,'Survival Probability'!$A$3:$F$98,6)/(1+Main!$B$5)^(OptimumBenefits!Z11-OptimumBenefits!$A11))*(VLOOKUP(Z11,'Survival Probability'!$A$3:$F$98,3)/VLOOKUP($A11,'Survival Probability'!$A$3:$F$98,3)))</f>
        <v>5.7120125764638834</v>
      </c>
      <c r="AD11" s="228">
        <f t="shared" ca="1" si="7"/>
        <v>0</v>
      </c>
      <c r="AE11" s="169">
        <f t="shared" si="76"/>
        <v>50</v>
      </c>
      <c r="AF11" s="395">
        <f>IF($B11&lt;Main!$B$10,0,HLOOKUP(AE11,ReplacementRates!$V$3:$AZ$56,ReplacementRates!$A12-3,1)*IF(Main!$B$29=0,Main!$B$32*$B11,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G11" s="337">
        <f ca="1">AF11*IF($B11=Salary!$B11,Salary!$J11,"")</f>
        <v>0</v>
      </c>
      <c r="AH11" s="338">
        <f ca="1">IF($B11&lt;Main!$B$10,0,(VLOOKUP(AE11,'Survival Probability'!$A$3:$F$98,6)/(1+Main!$B$5)^(OptimumBenefits!AE11-OptimumBenefits!$A11))*(VLOOKUP(AE11,'Survival Probability'!$A$3:$F$98,3)/VLOOKUP($A11,'Survival Probability'!$A$3:$F$98,3)))</f>
        <v>5.300343105617765</v>
      </c>
      <c r="AI11" s="228">
        <f t="shared" ca="1" si="9"/>
        <v>0</v>
      </c>
      <c r="AJ11" s="169">
        <f t="shared" si="80"/>
        <v>51</v>
      </c>
      <c r="AK11" s="395">
        <f>IF($B11&lt;Main!$B$10,0,HLOOKUP(AJ11,ReplacementRates!$V$3:$AZ$56,ReplacementRates!$A12-3,1)*IF(Main!$B$29=0,Main!$B$32*$B11,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L11" s="337">
        <f ca="1">AK11*IF($B11=Salary!$B11,Salary!$J11,"")</f>
        <v>0</v>
      </c>
      <c r="AM11" s="338">
        <f ca="1">IF($B11&lt;Main!$B$10,0,(VLOOKUP(AJ11,'Survival Probability'!$A$3:$F$98,6)/(1+Main!$B$5)^(OptimumBenefits!AJ11-OptimumBenefits!$A11))*(VLOOKUP(AJ11,'Survival Probability'!$A$3:$F$98,3)/VLOOKUP($A11,'Survival Probability'!$A$3:$F$98,3)))</f>
        <v>4.9159182076490362</v>
      </c>
      <c r="AN11" s="228">
        <f t="shared" ca="1" si="11"/>
        <v>0</v>
      </c>
      <c r="AO11" s="169">
        <f t="shared" si="80"/>
        <v>52</v>
      </c>
      <c r="AP11" s="395">
        <f>IF($B11&lt;Main!$B$10,0,HLOOKUP(AO11,ReplacementRates!$V$3:$AZ$56,ReplacementRates!$A12-3,1)*IF(Main!$B$29=0,Main!$B$32*$B11,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Q11" s="337">
        <f ca="1">AP11*IF($B11=Salary!$B11,Salary!$J11,"")</f>
        <v>0</v>
      </c>
      <c r="AR11" s="338">
        <f ca="1">IF($B11&lt;Main!$B$10,0,(VLOOKUP(AO11,'Survival Probability'!$A$3:$F$98,6)/(1+Main!$B$5)^(OptimumBenefits!AO11-OptimumBenefits!$A11))*(VLOOKUP(AO11,'Survival Probability'!$A$3:$F$98,3)/VLOOKUP($A11,'Survival Probability'!$A$3:$F$98,3)))</f>
        <v>4.5571979132393414</v>
      </c>
      <c r="AS11" s="228">
        <f t="shared" ca="1" si="13"/>
        <v>0</v>
      </c>
      <c r="AT11" s="169">
        <f t="shared" si="80"/>
        <v>53</v>
      </c>
      <c r="AU11" s="395">
        <f>IF($B11&lt;Main!$B$10,0,HLOOKUP(AT11,ReplacementRates!$V$3:$AZ$56,ReplacementRates!$A12-3,1)*IF(Main!$B$29=0,Main!$B$32*$B11,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V11" s="337">
        <f ca="1">AU11*IF($B11=Salary!$B11,Salary!$J11,"")</f>
        <v>0</v>
      </c>
      <c r="AW11" s="338">
        <f ca="1">IF($B11&lt;Main!$B$10,0,(VLOOKUP(AT11,'Survival Probability'!$A$3:$F$98,6)/(1+Main!$B$5)^(OptimumBenefits!AT11-OptimumBenefits!$A11))*(VLOOKUP(AT11,'Survival Probability'!$A$3:$F$98,3)/VLOOKUP($A11,'Survival Probability'!$A$3:$F$98,3)))</f>
        <v>4.2224950606961356</v>
      </c>
      <c r="AX11" s="228">
        <f t="shared" ca="1" si="15"/>
        <v>0</v>
      </c>
      <c r="AY11" s="169">
        <f t="shared" si="80"/>
        <v>54</v>
      </c>
      <c r="AZ11" s="395">
        <f>IF($B11&lt;Main!$B$10,0,HLOOKUP(AY11,ReplacementRates!$V$3:$AZ$56,ReplacementRates!$A12-3,1)*IF(Main!$B$29=0,Main!$B$32*$B11,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A11" s="337">
        <f ca="1">AZ11*IF($B11=Salary!$B11,Salary!$J11,"")</f>
        <v>0</v>
      </c>
      <c r="BB11" s="338">
        <f ca="1">IF($B11&lt;Main!$B$10,0,(VLOOKUP(AY11,'Survival Probability'!$A$3:$F$98,6)/(1+Main!$B$5)^(OptimumBenefits!AY11-OptimumBenefits!$A11))*(VLOOKUP(AY11,'Survival Probability'!$A$3:$F$98,3)/VLOOKUP($A11,'Survival Probability'!$A$3:$F$98,3)))</f>
        <v>3.910234963439938</v>
      </c>
      <c r="BC11" s="228">
        <f t="shared" ca="1" si="17"/>
        <v>0</v>
      </c>
      <c r="BD11" s="169">
        <f t="shared" si="84"/>
        <v>55</v>
      </c>
      <c r="BE11" s="395">
        <f>IF($B11&lt;Main!$B$10,0,HLOOKUP(BD11,ReplacementRates!$V$3:$AZ$56,ReplacementRates!$A12-3,1)*IF(Main!$B$29=0,Main!$B$32*$B11,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F11" s="337">
        <f ca="1">BE11*IF($B11=Salary!$B11,Salary!$J11,"")</f>
        <v>0</v>
      </c>
      <c r="BG11" s="338">
        <f ca="1">IF($B11&lt;Main!$B$10,0,(VLOOKUP(BD11,'Survival Probability'!$A$3:$F$98,6)/(1+Main!$B$5)^(OptimumBenefits!BD11-OptimumBenefits!$A11))*(VLOOKUP(BD11,'Survival Probability'!$A$3:$F$98,3)/VLOOKUP($A11,'Survival Probability'!$A$3:$F$98,3)))</f>
        <v>3.6189473877825766</v>
      </c>
      <c r="BH11" s="228">
        <f t="shared" ca="1" si="19"/>
        <v>0</v>
      </c>
      <c r="BI11" s="169">
        <f t="shared" si="84"/>
        <v>56</v>
      </c>
      <c r="BJ11" s="395">
        <f>IF($B11&lt;Main!$B$10,0,HLOOKUP(BI11,ReplacementRates!$V$3:$AZ$56,ReplacementRates!$A12-3,1)*IF(Main!$B$29=0,Main!$B$32*$B11,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K11" s="337">
        <f ca="1">BJ11*IF($B11=Salary!$B11,Salary!$J11,"")</f>
        <v>0</v>
      </c>
      <c r="BL11" s="338">
        <f ca="1">IF($B11&lt;Main!$B$10,0,(VLOOKUP(BI11,'Survival Probability'!$A$3:$F$98,6)/(1+Main!$B$5)^(OptimumBenefits!BI11-OptimumBenefits!$A11))*(VLOOKUP(BI11,'Survival Probability'!$A$3:$F$98,3)/VLOOKUP($A11,'Survival Probability'!$A$3:$F$98,3)))</f>
        <v>3.3472605697384701</v>
      </c>
      <c r="BM11" s="228">
        <f t="shared" ca="1" si="21"/>
        <v>0</v>
      </c>
      <c r="BN11" s="169">
        <f t="shared" si="84"/>
        <v>57</v>
      </c>
      <c r="BO11" s="395">
        <f>IF($B11&lt;Main!$B$10,0,HLOOKUP(BN11,ReplacementRates!$V$3:$AZ$56,ReplacementRates!$A12-3,1)*IF(Main!$B$29=0,Main!$B$32*$B11,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P11" s="337">
        <f ca="1">BO11*IF($B11=Salary!$B11,Salary!$J11,"")</f>
        <v>0</v>
      </c>
      <c r="BQ11" s="338">
        <f ca="1">IF($B11&lt;Main!$B$10,0,(VLOOKUP(BN11,'Survival Probability'!$A$3:$F$98,6)/(1+Main!$B$5)^(OptimumBenefits!BN11-OptimumBenefits!$A11))*(VLOOKUP(BN11,'Survival Probability'!$A$3:$F$98,3)/VLOOKUP($A11,'Survival Probability'!$A$3:$F$98,3)))</f>
        <v>3.0938929319531558</v>
      </c>
      <c r="BR11" s="228">
        <f t="shared" ca="1" si="23"/>
        <v>0</v>
      </c>
      <c r="BS11" s="169">
        <f t="shared" si="84"/>
        <v>58</v>
      </c>
      <c r="BT11" s="395">
        <f>IF($B11&lt;Main!$B$10,0,HLOOKUP(BS11,ReplacementRates!$V$3:$AZ$56,ReplacementRates!$A12-3,1)*IF(Main!$B$29=0,Main!$B$32*$B11,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U11" s="337">
        <f ca="1">BT11*IF($B11=Salary!$B11,Salary!$J11,"")</f>
        <v>0</v>
      </c>
      <c r="BV11" s="338">
        <f ca="1">IF($B11&lt;Main!$B$10,0,(VLOOKUP(BS11,'Survival Probability'!$A$3:$F$98,6)/(1+Main!$B$5)^(OptimumBenefits!BS11-OptimumBenefits!$A11))*(VLOOKUP(BS11,'Survival Probability'!$A$3:$F$98,3)/VLOOKUP($A11,'Survival Probability'!$A$3:$F$98,3)))</f>
        <v>2.8576472916997648</v>
      </c>
      <c r="BW11" s="228">
        <f t="shared" ca="1" si="25"/>
        <v>0</v>
      </c>
      <c r="BX11" s="169">
        <f t="shared" si="88"/>
        <v>59</v>
      </c>
      <c r="BY11" s="395">
        <f>IF($B11&lt;Main!$B$10,0,HLOOKUP(BX11,ReplacementRates!$V$3:$AZ$56,ReplacementRates!$A12-3,1)*IF(Main!$B$29=0,Main!$B$32*$B11,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Z11" s="337">
        <f ca="1">BY11*IF($B11=Salary!$B11,Salary!$J11,"")</f>
        <v>0</v>
      </c>
      <c r="CA11" s="338">
        <f ca="1">IF($B11&lt;Main!$B$10,0,(VLOOKUP(BX11,'Survival Probability'!$A$3:$F$98,6)/(1+Main!$B$5)^(OptimumBenefits!BX11-OptimumBenefits!$A11))*(VLOOKUP(BX11,'Survival Probability'!$A$3:$F$98,3)/VLOOKUP($A11,'Survival Probability'!$A$3:$F$98,3)))</f>
        <v>2.6374037379234885</v>
      </c>
      <c r="CB11" s="228">
        <f t="shared" ca="1" si="27"/>
        <v>0</v>
      </c>
      <c r="CC11" s="169">
        <f t="shared" si="88"/>
        <v>60</v>
      </c>
      <c r="CD11" s="395">
        <f>IF($B11&lt;Main!$B$10,0,HLOOKUP(CC11,ReplacementRates!$V$3:$AZ$56,ReplacementRates!$A12-3,1)*IF(Main!$B$29=0,Main!$B$32*$B11,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9.4500000000000028E-2</v>
      </c>
      <c r="CE11" s="337">
        <f ca="1">CD11*IF($B11=Salary!$B11,Salary!$J11,"")</f>
        <v>5764.7249563002388</v>
      </c>
      <c r="CF11" s="338">
        <f ca="1">IF($B11&lt;Main!$B$10,0,(VLOOKUP(CC11,'Survival Probability'!$A$3:$F$98,6)/(1+Main!$B$5)^(OptimumBenefits!CC11-OptimumBenefits!$A11))*(VLOOKUP(CC11,'Survival Probability'!$A$3:$F$98,3)/VLOOKUP($A11,'Survival Probability'!$A$3:$F$98,3)))</f>
        <v>2.4321149661173354</v>
      </c>
      <c r="CG11" s="228">
        <f t="shared" ca="1" si="29"/>
        <v>14020.473841767913</v>
      </c>
      <c r="CH11" s="169">
        <f t="shared" si="88"/>
        <v>61</v>
      </c>
      <c r="CI11" s="395">
        <f>IF($B11&lt;Main!$B$10,0,HLOOKUP(CH11,ReplacementRates!$V$3:$AZ$56,ReplacementRates!$A12-3,1)*IF(Main!$B$29=0,Main!$B$32*$B11,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0.10710000000000003</v>
      </c>
      <c r="CJ11" s="337">
        <f ca="1">CI11*IF($B11=Salary!$B11,Salary!$J11,"")</f>
        <v>6533.3549504736038</v>
      </c>
      <c r="CK11" s="338">
        <f ca="1">IF($B11&lt;Main!$B$10,0,(VLOOKUP(CH11,'Survival Probability'!$A$3:$F$98,6)/(1+Main!$B$5)^(OptimumBenefits!CH11-OptimumBenefits!$A11))*(VLOOKUP(CH11,'Survival Probability'!$A$3:$F$98,3)/VLOOKUP($A11,'Survival Probability'!$A$3:$F$98,3)))</f>
        <v>2.2408035178182977</v>
      </c>
      <c r="CL11" s="228">
        <f t="shared" ca="1" si="31"/>
        <v>14639.964756176842</v>
      </c>
      <c r="CM11" s="169">
        <f t="shared" si="88"/>
        <v>62</v>
      </c>
      <c r="CN11" s="395">
        <f>IF($B11&lt;Main!$B$10,0,HLOOKUP(CM11,ReplacementRates!$V$3:$AZ$56,ReplacementRates!$A12-3,1)*IF(Main!$B$29=0,Main!$B$32*$B11,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0.11970000000000003</v>
      </c>
      <c r="CO11" s="337">
        <f ca="1">CN11*IF($B11=Salary!$B11,Salary!$J11,"")</f>
        <v>7301.9849446469689</v>
      </c>
      <c r="CP11" s="338">
        <f ca="1">IF($B11&lt;Main!$B$10,0,(VLOOKUP(CM11,'Survival Probability'!$A$3:$F$98,6)/(1+Main!$B$5)^(OptimumBenefits!CM11-OptimumBenefits!$A11))*(VLOOKUP(CM11,'Survival Probability'!$A$3:$F$98,3)/VLOOKUP($A11,'Survival Probability'!$A$3:$F$98,3)))</f>
        <v>2.0627024786064099</v>
      </c>
      <c r="CQ11" s="228">
        <f t="shared" ca="1" si="33"/>
        <v>15061.822444069991</v>
      </c>
      <c r="CR11" s="169">
        <f t="shared" si="92"/>
        <v>63</v>
      </c>
      <c r="CS11" s="395">
        <f>IF($B11&lt;Main!$B$10,0,HLOOKUP(CR11,ReplacementRates!$V$3:$AZ$56,ReplacementRates!$A12-3,1)*IF(Main!$B$29=0,Main!$B$32*$B11,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0.13230000000000003</v>
      </c>
      <c r="CT11" s="337">
        <f ca="1">CS11*IF($B11=Salary!$B11,Salary!$J11,"")</f>
        <v>8070.6149388203339</v>
      </c>
      <c r="CU11" s="338">
        <f ca="1">IF($B11&lt;Main!$B$10,0,(VLOOKUP(CR11,'Survival Probability'!$A$3:$F$98,6)/(1+Main!$B$5)^(OptimumBenefits!CR11-OptimumBenefits!$A11))*(VLOOKUP(CR11,'Survival Probability'!$A$3:$F$98,3)/VLOOKUP($A11,'Survival Probability'!$A$3:$F$98,3)))</f>
        <v>1.8969409350390385</v>
      </c>
      <c r="CV11" s="228">
        <f t="shared" ca="1" si="35"/>
        <v>15309.479848385876</v>
      </c>
      <c r="CW11" s="169">
        <f t="shared" si="92"/>
        <v>64</v>
      </c>
      <c r="CX11" s="395">
        <f>IF($B11&lt;Main!$B$10,0,HLOOKUP(CW11,ReplacementRates!$V$3:$AZ$56,ReplacementRates!$A12-3,1)*IF(Main!$B$29=0,Main!$B$32*$B11,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0.14490000000000003</v>
      </c>
      <c r="CY11" s="337">
        <f ca="1">CX11*IF($B11=Salary!$B11,Salary!$J11,"")</f>
        <v>8839.244932993699</v>
      </c>
      <c r="CZ11" s="338">
        <f ca="1">IF($B11&lt;Main!$B$10,0,(VLOOKUP(CW11,'Survival Probability'!$A$3:$F$98,6)/(1+Main!$B$5)^(OptimumBenefits!CW11-OptimumBenefits!$A11))*(VLOOKUP(CW11,'Survival Probability'!$A$3:$F$98,3)/VLOOKUP($A11,'Survival Probability'!$A$3:$F$98,3)))</f>
        <v>1.7427047633644563</v>
      </c>
      <c r="DA11" s="228">
        <f t="shared" ca="1" si="37"/>
        <v>15404.194249273254</v>
      </c>
      <c r="DB11" s="169">
        <f t="shared" si="92"/>
        <v>65</v>
      </c>
      <c r="DC11" s="395">
        <f>IF($B11&lt;Main!$B$10,0,HLOOKUP(DB11,ReplacementRates!$V$3:$AZ$56,ReplacementRates!$A12-3,1)*IF(Main!$B$29=0,Main!$B$32*$B11,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D11" s="337">
        <f ca="1">DC11*IF($B11=Salary!$B11,Salary!$J11,"")</f>
        <v>9607.874927167064</v>
      </c>
      <c r="DE11" s="338">
        <f ca="1">IF($B11&lt;Main!$B$10,0,(VLOOKUP(DB11,'Survival Probability'!$A$3:$F$98,6)/(1+Main!$B$5)^(OptimumBenefits!DB11-OptimumBenefits!$A11))*(VLOOKUP(DB11,'Survival Probability'!$A$3:$F$98,3)/VLOOKUP($A11,'Survival Probability'!$A$3:$F$98,3)))</f>
        <v>1.5992331350058786</v>
      </c>
      <c r="DF11" s="228">
        <f t="shared" ca="1" si="39"/>
        <v>15365.23194051776</v>
      </c>
      <c r="DG11" s="169">
        <f t="shared" si="92"/>
        <v>66</v>
      </c>
      <c r="DH11" s="395">
        <f>IF($B11&lt;Main!$B$10,0,HLOOKUP(DG11,ReplacementRates!$V$3:$AZ$56,ReplacementRates!$A12-3,1)*IF(Main!$B$29=0,Main!$B$32*$B11,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I11" s="337">
        <f ca="1">DH11*IF($B11=Salary!$B11,Salary!$J11,"")</f>
        <v>9607.874927167064</v>
      </c>
      <c r="DJ11" s="338">
        <f ca="1">IF($B11&lt;Main!$B$10,0,(VLOOKUP(DG11,'Survival Probability'!$A$3:$F$98,6)/(1+Main!$B$5)^(OptimumBenefits!DG11-OptimumBenefits!$A11))*(VLOOKUP(DG11,'Survival Probability'!$A$3:$F$98,3)/VLOOKUP($A11,'Survival Probability'!$A$3:$F$98,3)))</f>
        <v>1.4658176463745063</v>
      </c>
      <c r="DK11" s="228">
        <f t="shared" ca="1" si="41"/>
        <v>14083.392612400658</v>
      </c>
      <c r="DL11" s="169">
        <f t="shared" si="96"/>
        <v>67</v>
      </c>
      <c r="DM11" s="395">
        <f>IF($B11&lt;Main!$B$10,0,HLOOKUP(DL11,ReplacementRates!$V$3:$AZ$56,ReplacementRates!$A12-3,1)*IF(Main!$B$29=0,Main!$B$32*$B11,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N11" s="337">
        <f ca="1">DM11*IF($B11=Salary!$B11,Salary!$J11,"")</f>
        <v>9607.874927167064</v>
      </c>
      <c r="DO11" s="338">
        <f ca="1">IF($B11&lt;Main!$B$10,0,(VLOOKUP(DL11,'Survival Probability'!$A$3:$F$98,6)/(1+Main!$B$5)^(OptimumBenefits!DL11-OptimumBenefits!$A11))*(VLOOKUP(DL11,'Survival Probability'!$A$3:$F$98,3)/VLOOKUP($A11,'Survival Probability'!$A$3:$F$98,3)))</f>
        <v>1.3417970634669545</v>
      </c>
      <c r="DP11" s="228">
        <f t="shared" ca="1" si="43"/>
        <v>12891.818363430546</v>
      </c>
      <c r="DQ11" s="169">
        <f t="shared" si="96"/>
        <v>68</v>
      </c>
      <c r="DR11" s="395">
        <f>IF($B11&lt;Main!$B$10,0,HLOOKUP(DQ11,ReplacementRates!$V$3:$AZ$56,ReplacementRates!$A12-3,1)*IF(Main!$B$29=0,Main!$B$32*$B11,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S11" s="337">
        <f ca="1">DR11*IF($B11=Salary!$B11,Salary!$J11,"")</f>
        <v>9607.874927167064</v>
      </c>
      <c r="DT11" s="338">
        <f ca="1">IF($B11&lt;Main!$B$10,0,(VLOOKUP(DQ11,'Survival Probability'!$A$3:$F$98,6)/(1+Main!$B$5)^(OptimumBenefits!DQ11-OptimumBenefits!$A11))*(VLOOKUP(DQ11,'Survival Probability'!$A$3:$F$98,3)/VLOOKUP($A11,'Survival Probability'!$A$3:$F$98,3)))</f>
        <v>1.2265570836936206</v>
      </c>
      <c r="DU11" s="228">
        <f t="shared" ca="1" si="45"/>
        <v>11784.607051159091</v>
      </c>
      <c r="DV11" s="169">
        <f t="shared" si="96"/>
        <v>69</v>
      </c>
      <c r="DW11" s="395">
        <f>IF($B11&lt;Main!$B$10,0,HLOOKUP(DV11,ReplacementRates!$V$3:$AZ$56,ReplacementRates!$A12-3,1)*IF(Main!$B$29=0,Main!$B$32*$B11,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X11" s="337">
        <f ca="1">DW11*IF($B11=Salary!$B11,Salary!$J11,"")</f>
        <v>9607.874927167064</v>
      </c>
      <c r="DY11" s="338">
        <f ca="1">IF($B11&lt;Main!$B$10,0,(VLOOKUP(DV11,'Survival Probability'!$A$3:$F$98,6)/(1+Main!$B$5)^(OptimumBenefits!DV11-OptimumBenefits!$A11))*(VLOOKUP(DV11,'Survival Probability'!$A$3:$F$98,3)/VLOOKUP($A11,'Survival Probability'!$A$3:$F$98,3)))</f>
        <v>1.119526037672381</v>
      </c>
      <c r="DZ11" s="228">
        <f t="shared" ca="1" si="47"/>
        <v>10756.26614766316</v>
      </c>
      <c r="EA11" s="169">
        <f t="shared" si="96"/>
        <v>70</v>
      </c>
      <c r="EB11" s="395">
        <f>IF($B11&lt;Main!$B$10,0,HLOOKUP(EA11,ReplacementRates!$V$3:$AZ$56,ReplacementRates!$A12-3,1)*IF(Main!$B$29=0,Main!$B$32*$B11,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C11" s="337">
        <f ca="1">EB11*IF($B11=Salary!$B11,Salary!$J11,"")</f>
        <v>9607.874927167064</v>
      </c>
      <c r="ED11" s="338">
        <f ca="1">IF($B11&lt;Main!$B$10,0,(VLOOKUP(EA11,'Survival Probability'!$A$3:$F$98,6)/(1+Main!$B$5)^(OptimumBenefits!EA11-OptimumBenefits!$A11))*(VLOOKUP(EA11,'Survival Probability'!$A$3:$F$98,3)/VLOOKUP($A11,'Survival Probability'!$A$3:$F$98,3)))</f>
        <v>1.0201724508953369</v>
      </c>
      <c r="EE11" s="228">
        <f t="shared" ca="1" si="49"/>
        <v>9801.6893123438804</v>
      </c>
      <c r="EF11" s="169">
        <f t="shared" si="100"/>
        <v>71</v>
      </c>
      <c r="EG11" s="395">
        <f>IF($B11&lt;Main!$B$10,0,HLOOKUP(EF11,ReplacementRates!$V$3:$AZ$56,ReplacementRates!$A12-3,1)*IF(Main!$B$29=0,Main!$B$32*$B11,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H11" s="337">
        <f ca="1">EG11*IF($B11=Salary!$B11,Salary!$J11,"")</f>
        <v>9607.874927167064</v>
      </c>
      <c r="EI11" s="338">
        <f ca="1">IF($B11&lt;Main!$B$10,0,(VLOOKUP(EF11,'Survival Probability'!$A$3:$F$98,6)/(1+Main!$B$5)^(OptimumBenefits!EF11-OptimumBenefits!$A11))*(VLOOKUP(EF11,'Survival Probability'!$A$3:$F$98,3)/VLOOKUP($A11,'Survival Probability'!$A$3:$F$98,3)))</f>
        <v>0.92800253534547295</v>
      </c>
      <c r="EJ11" s="228">
        <f t="shared" ca="1" si="51"/>
        <v>8916.1322916932368</v>
      </c>
      <c r="EK11" s="169">
        <f t="shared" si="100"/>
        <v>72</v>
      </c>
      <c r="EL11" s="395">
        <f>IF($B11&lt;Main!$B$10,0,HLOOKUP(EK11,ReplacementRates!$V$3:$AZ$56,ReplacementRates!$A12-3,1)*IF(Main!$B$29=0,Main!$B$32*$B11,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M11" s="337">
        <f ca="1">EL11*IF($B11=Salary!$B11,Salary!$J11,"")</f>
        <v>9607.874927167064</v>
      </c>
      <c r="EN11" s="338">
        <f ca="1">IF($B11&lt;Main!$B$10,0,(VLOOKUP(EK11,'Survival Probability'!$A$3:$F$98,6)/(1+Main!$B$5)^(OptimumBenefits!EK11-OptimumBenefits!$A11))*(VLOOKUP(EK11,'Survival Probability'!$A$3:$F$98,3)/VLOOKUP($A11,'Survival Probability'!$A$3:$F$98,3)))</f>
        <v>0.84255629718127534</v>
      </c>
      <c r="EO11" s="228">
        <f t="shared" ca="1" si="53"/>
        <v>8095.1755224146973</v>
      </c>
      <c r="EP11" s="169">
        <f t="shared" si="100"/>
        <v>73</v>
      </c>
      <c r="EQ11" s="395">
        <f>IF($B11&lt;Main!$B$10,0,HLOOKUP(EP11,ReplacementRates!$V$3:$AZ$56,ReplacementRates!$A12-3,1)*IF(Main!$B$29=0,Main!$B$32*$B11,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R11" s="337">
        <f ca="1">EQ11*IF($B11=Salary!$B11,Salary!$J11,"")</f>
        <v>9607.874927167064</v>
      </c>
      <c r="ES11" s="338">
        <f ca="1">IF($B11&lt;Main!$B$10,0,(VLOOKUP(EP11,'Survival Probability'!$A$3:$F$98,6)/(1+Main!$B$5)^(OptimumBenefits!EP11-OptimumBenefits!$A11))*(VLOOKUP(EP11,'Survival Probability'!$A$3:$F$98,3)/VLOOKUP($A11,'Survival Probability'!$A$3:$F$98,3)))</f>
        <v>0.76340681129069921</v>
      </c>
      <c r="ET11" s="228">
        <f t="shared" ca="1" si="55"/>
        <v>7334.7171614284671</v>
      </c>
      <c r="EU11" s="169">
        <f t="shared" si="100"/>
        <v>74</v>
      </c>
      <c r="EV11" s="395">
        <f>IF($B11&lt;Main!$B$10,0,HLOOKUP(EU11,ReplacementRates!$V$3:$AZ$56,ReplacementRates!$A12-3,1)*IF(Main!$B$29=0,Main!$B$32*$B11,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W11" s="337">
        <f ca="1">EV11*IF($B11=Salary!$B11,Salary!$J11,"")</f>
        <v>9607.874927167064</v>
      </c>
      <c r="EX11" s="338">
        <f ca="1">IF($B11&lt;Main!$B$10,0,(VLOOKUP(EU11,'Survival Probability'!$A$3:$F$98,6)/(1+Main!$B$5)^(OptimumBenefits!EU11-OptimumBenefits!$A11))*(VLOOKUP(EU11,'Survival Probability'!$A$3:$F$98,3)/VLOOKUP($A11,'Survival Probability'!$A$3:$F$98,3)))</f>
        <v>0.69015589905410901</v>
      </c>
      <c r="EY11" s="228">
        <f t="shared" ca="1" si="57"/>
        <v>6630.9315583584175</v>
      </c>
      <c r="EZ11" s="169">
        <f t="shared" si="104"/>
        <v>75</v>
      </c>
      <c r="FA11" s="395">
        <f>IF($B11&lt;Main!$B$10,0,HLOOKUP(EZ11,ReplacementRates!$V$3:$AZ$56,ReplacementRates!$A12-3,1)*IF(Main!$B$29=0,Main!$B$32*$B11,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B11" s="337">
        <f ca="1">FA11*IF($B11=Salary!$B11,Salary!$J11,"")</f>
        <v>9607.874927167064</v>
      </c>
      <c r="FC11" s="338">
        <f ca="1">IF($B11&lt;Main!$B$10,0,(VLOOKUP(EZ11,'Survival Probability'!$A$3:$F$98,6)/(1+Main!$B$5)^(OptimumBenefits!EZ11-OptimumBenefits!$A11))*(VLOOKUP(EZ11,'Survival Probability'!$A$3:$F$98,3)/VLOOKUP($A11,'Survival Probability'!$A$3:$F$98,3)))</f>
        <v>0.62243340089295107</v>
      </c>
      <c r="FD11" s="228">
        <f t="shared" ca="1" si="59"/>
        <v>5980.2622662707099</v>
      </c>
      <c r="FE11" s="169">
        <f t="shared" si="104"/>
        <v>76</v>
      </c>
      <c r="FF11" s="395">
        <f>IF($B11&lt;Main!$B$10,0,HLOOKUP(FE11,ReplacementRates!$V$3:$AZ$56,ReplacementRates!$A12-3,1)*IF(Main!$B$29=0,Main!$B$32*$B11,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G11" s="337">
        <f ca="1">FF11*IF($B11=Salary!$B11,Salary!$J11,"")</f>
        <v>9607.874927167064</v>
      </c>
      <c r="FH11" s="338">
        <f ca="1">IF($B11&lt;Main!$B$10,0,(VLOOKUP(FE11,'Survival Probability'!$A$3:$F$98,6)/(1+Main!$B$5)^(OptimumBenefits!FE11-OptimumBenefits!$A11))*(VLOOKUP(FE11,'Survival Probability'!$A$3:$F$98,3)/VLOOKUP($A11,'Survival Probability'!$A$3:$F$98,3)))</f>
        <v>0.5598954480592081</v>
      </c>
      <c r="FI11" s="228">
        <f t="shared" ca="1" si="61"/>
        <v>5379.4054372430346</v>
      </c>
      <c r="FJ11" s="169">
        <f t="shared" si="104"/>
        <v>77</v>
      </c>
      <c r="FK11" s="395">
        <f>IF($B11&lt;Main!$B$10,0,HLOOKUP(FJ11,ReplacementRates!$V$3:$AZ$56,ReplacementRates!$A12-3,1)*IF(Main!$B$29=0,Main!$B$32*$B11,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L11" s="337">
        <f ca="1">FK11*IF($B11=Salary!$B11,Salary!$J11,"")</f>
        <v>9607.874927167064</v>
      </c>
      <c r="FM11" s="338">
        <f ca="1">IF($B11&lt;Main!$B$10,0,(VLOOKUP(FJ11,'Survival Probability'!$A$3:$F$98,6)/(1+Main!$B$5)^(OptimumBenefits!FJ11-OptimumBenefits!$A11))*(VLOOKUP(FJ11,'Survival Probability'!$A$3:$F$98,3)/VLOOKUP($A11,'Survival Probability'!$A$3:$F$98,3)))</f>
        <v>0.50221983087397781</v>
      </c>
      <c r="FN11" s="228">
        <f t="shared" ca="1" si="63"/>
        <v>4825.2653209801747</v>
      </c>
      <c r="FO11" s="169">
        <f t="shared" si="104"/>
        <v>78</v>
      </c>
      <c r="FP11" s="395">
        <f>IF($B11&lt;Main!$B$10,0,HLOOKUP(FO11,ReplacementRates!$V$3:$AZ$56,ReplacementRates!$A12-3,1)*IF(Main!$B$29=0,Main!$B$32*$B11,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Q11" s="337">
        <f ca="1">FP11*IF($B11=Salary!$B11,Salary!$J11,"")</f>
        <v>9607.874927167064</v>
      </c>
      <c r="FR11" s="338">
        <f ca="1">IF($B11&lt;Main!$B$10,0,(VLOOKUP(FO11,'Survival Probability'!$A$3:$F$98,6)/(1+Main!$B$5)^(OptimumBenefits!FO11-OptimumBenefits!$A11))*(VLOOKUP(FO11,'Survival Probability'!$A$3:$F$98,3)/VLOOKUP($A11,'Survival Probability'!$A$3:$F$98,3)))</f>
        <v>0.4491061460214239</v>
      </c>
      <c r="FS11" s="228">
        <f t="shared" ca="1" si="65"/>
        <v>4314.9556799958691</v>
      </c>
      <c r="FT11" s="169">
        <f t="shared" si="108"/>
        <v>79</v>
      </c>
      <c r="FU11" s="395">
        <f>IF($B11&lt;Main!$B$10,0,HLOOKUP(FT11,ReplacementRates!$V$3:$AZ$56,ReplacementRates!$A12-3,1)*IF(Main!$B$29=0,Main!$B$32*$B11,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V11" s="337">
        <f ca="1">FU11*IF($B11=Salary!$B11,Salary!$J11,"")</f>
        <v>9607.874927167064</v>
      </c>
      <c r="FW11" s="338">
        <f ca="1">IF($B11&lt;Main!$B$10,0,(VLOOKUP(FT11,'Survival Probability'!$A$3:$F$98,6)/(1+Main!$B$5)^(OptimumBenefits!FT11-OptimumBenefits!$A11))*(VLOOKUP(FT11,'Survival Probability'!$A$3:$F$98,3)/VLOOKUP($A11,'Survival Probability'!$A$3:$F$98,3)))</f>
        <v>0.40027437789821163</v>
      </c>
      <c r="FX11" s="228">
        <f t="shared" ca="1" si="67"/>
        <v>3845.7861593956218</v>
      </c>
      <c r="FY11" s="169">
        <f t="shared" si="108"/>
        <v>80</v>
      </c>
      <c r="FZ11" s="395">
        <f>IF($B11&lt;Main!$B$10,0,HLOOKUP(FY11,ReplacementRates!$V$3:$AZ$56,ReplacementRates!$A12-3,1)*IF(Main!$B$29=0,Main!$B$32*$B11,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A11" s="337">
        <f ca="1">FZ11*IF($B11=Salary!$B11,Salary!$J11,"")</f>
        <v>9607.874927167064</v>
      </c>
      <c r="GB11" s="338">
        <f ca="1">IF($B11&lt;Main!$B$10,0,(VLOOKUP(FY11,'Survival Probability'!$A$3:$F$98,6)/(1+Main!$B$5)^(OptimumBenefits!FY11-OptimumBenefits!$A11))*(VLOOKUP(FY11,'Survival Probability'!$A$3:$F$98,3)/VLOOKUP($A11,'Survival Probability'!$A$3:$F$98,3)))</f>
        <v>0.35546521606093234</v>
      </c>
      <c r="GC11" s="228">
        <f t="shared" ca="1" si="69"/>
        <v>3415.2653368718552</v>
      </c>
      <c r="GD11" s="169">
        <f t="shared" si="108"/>
        <v>81</v>
      </c>
      <c r="GE11" s="395">
        <f>IF($B11&lt;Main!$B$10,0,HLOOKUP(GD11,ReplacementRates!$V$3:$AZ$56,ReplacementRates!$A12-3,1)*IF(Main!$B$29=0,Main!$B$32*$B11,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F11" s="337">
        <f ca="1">GE11*IF($B11=Salary!$B11,Salary!$J11,"")</f>
        <v>9607.874927167064</v>
      </c>
      <c r="GG11" s="338">
        <f ca="1">IF($B11&lt;Main!$B$10,0,(VLOOKUP(GD11,'Survival Probability'!$A$3:$F$98,6)/(1+Main!$B$5)^(OptimumBenefits!GD11-OptimumBenefits!$A11))*(VLOOKUP(GD11,'Survival Probability'!$A$3:$F$98,3)/VLOOKUP($A11,'Survival Probability'!$A$3:$F$98,3)))</f>
        <v>0.31443453500807222</v>
      </c>
      <c r="GH11" s="228">
        <f t="shared" ca="1" si="71"/>
        <v>3021.0476851394915</v>
      </c>
      <c r="GI11" s="169">
        <f t="shared" si="108"/>
        <v>82</v>
      </c>
      <c r="GJ11" s="395">
        <f>IF($B11&lt;Main!$B$10,0,HLOOKUP(GI11,ReplacementRates!$V$3:$AZ$56,ReplacementRates!$A12-3,1)*IF(Main!$B$29=0,Main!$B$32*$B11,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K11" s="337">
        <f ca="1">GJ11*IF($B11=Salary!$B11,Salary!$J11,"")</f>
        <v>9607.874927167064</v>
      </c>
      <c r="GL11" s="338">
        <f ca="1">IF($B11&lt;Main!$B$10,0,(VLOOKUP(GI11,'Survival Probability'!$A$3:$F$98,6)/(1+Main!$B$5)^(OptimumBenefits!GI11-OptimumBenefits!$A11))*(VLOOKUP(GI11,'Survival Probability'!$A$3:$F$98,3)/VLOOKUP($A11,'Survival Probability'!$A$3:$F$98,3)))</f>
        <v>0.27695301265569822</v>
      </c>
      <c r="GM11" s="228">
        <f t="shared" ca="1" si="73"/>
        <v>2660.9299062980654</v>
      </c>
      <c r="GN11" s="384"/>
      <c r="GO11" s="384"/>
      <c r="GP11" s="385"/>
      <c r="GQ11" s="386"/>
      <c r="GR11" s="387"/>
      <c r="GS11" s="384"/>
      <c r="GT11" s="384"/>
      <c r="GU11" s="385"/>
      <c r="GV11" s="386"/>
      <c r="GW11" s="387"/>
      <c r="GX11" s="384"/>
      <c r="GY11" s="384"/>
      <c r="GZ11" s="385"/>
      <c r="HA11" s="386"/>
      <c r="HB11" s="387"/>
      <c r="HC11" s="384"/>
      <c r="HD11" s="384"/>
      <c r="HE11" s="385"/>
      <c r="HF11" s="386"/>
      <c r="HG11" s="387"/>
      <c r="HH11" s="384"/>
      <c r="HI11" s="384"/>
      <c r="HJ11" s="385"/>
      <c r="HK11" s="386"/>
      <c r="HL11" s="387"/>
      <c r="HM11" s="384"/>
      <c r="HN11" s="384"/>
      <c r="HO11" s="385"/>
      <c r="HP11" s="386"/>
      <c r="HQ11" s="387"/>
      <c r="HR11" s="384"/>
      <c r="HS11" s="384"/>
      <c r="HT11" s="385"/>
      <c r="HU11" s="386"/>
      <c r="HV11" s="387"/>
      <c r="HW11" s="384"/>
      <c r="HX11" s="384"/>
      <c r="HY11" s="385"/>
      <c r="HZ11" s="386"/>
      <c r="IA11" s="387"/>
      <c r="IB11" s="384"/>
      <c r="IC11" s="384"/>
      <c r="ID11" s="385"/>
      <c r="IE11" s="386"/>
      <c r="IF11" s="387"/>
      <c r="IG11" s="384"/>
      <c r="IH11" s="384"/>
      <c r="II11" s="385"/>
      <c r="IJ11" s="386"/>
      <c r="IK11" s="387"/>
      <c r="IL11" s="384"/>
      <c r="IM11" s="384"/>
      <c r="IN11" s="385"/>
      <c r="IO11" s="386"/>
      <c r="IP11" s="387"/>
      <c r="IQ11" s="384"/>
      <c r="IR11" s="384"/>
      <c r="IS11" s="385"/>
      <c r="IT11" s="386"/>
      <c r="IU11" s="387"/>
      <c r="IV11" s="384"/>
      <c r="IW11" s="384"/>
      <c r="IX11" s="385"/>
      <c r="IY11" s="386"/>
      <c r="IZ11" s="387"/>
      <c r="JA11" s="384"/>
      <c r="JB11" s="384"/>
      <c r="JC11" s="385"/>
      <c r="JD11" s="386"/>
      <c r="JE11" s="387"/>
      <c r="JF11" s="384"/>
      <c r="JG11" s="384"/>
      <c r="JH11" s="385"/>
      <c r="JI11" s="386"/>
      <c r="JJ11" s="387"/>
      <c r="JK11" s="384"/>
      <c r="JL11" s="384"/>
      <c r="JM11" s="385"/>
      <c r="JN11" s="386"/>
      <c r="JO11" s="387"/>
      <c r="JP11" s="384"/>
      <c r="JQ11" s="384"/>
      <c r="JR11" s="385"/>
      <c r="JS11" s="386"/>
      <c r="JT11" s="387"/>
      <c r="JU11" s="384"/>
      <c r="JV11" s="384"/>
      <c r="JW11" s="385"/>
      <c r="JX11" s="386"/>
      <c r="JY11" s="387"/>
      <c r="JZ11" s="384"/>
      <c r="KA11" s="384"/>
      <c r="KB11" s="385"/>
      <c r="KC11" s="386"/>
      <c r="KD11" s="387"/>
      <c r="KE11" s="384"/>
      <c r="KF11" s="384"/>
      <c r="KG11" s="385"/>
      <c r="KH11" s="386"/>
      <c r="KI11" s="387"/>
    </row>
    <row r="12" spans="1:295">
      <c r="A12" s="172">
        <f t="shared" si="112"/>
        <v>37</v>
      </c>
      <c r="B12" s="172">
        <v>10</v>
      </c>
      <c r="C12" s="383">
        <f t="shared" ca="1" si="0"/>
        <v>64</v>
      </c>
      <c r="D12" s="422">
        <f t="shared" ca="1" si="116"/>
        <v>19376.344723910883</v>
      </c>
      <c r="E12" s="217">
        <v>8466.1866480480276</v>
      </c>
      <c r="F12" s="169">
        <f t="shared" si="113"/>
        <v>45</v>
      </c>
      <c r="G12" s="395">
        <f>IF($B12&lt;Main!$B$10,0,HLOOKUP(F12,ReplacementRates!$V$3:$AZ$56,ReplacementRates!$A13-3,1)*IF(Main!$B$29=0,Main!$B$32*$B12,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H12" s="337">
        <f ca="1">G12*IF($B12=Salary!$B12,Salary!$J12,"")</f>
        <v>0</v>
      </c>
      <c r="I12" s="338">
        <f ca="1">IF($B12&lt;Main!$B$10,0,(VLOOKUP(F12,'Survival Probability'!$A$3:$F$98,6)/(1+Main!$B$5)^(OptimumBenefits!F12-OptimumBenefits!$A12))*(VLOOKUP(F12,'Survival Probability'!$A$3:$F$98,3)/VLOOKUP($A12,'Survival Probability'!$A$3:$F$98,3)))</f>
        <v>8.2124455180863833</v>
      </c>
      <c r="J12" s="228">
        <f t="shared" ca="1" si="117"/>
        <v>0</v>
      </c>
      <c r="K12" s="169">
        <f t="shared" si="114"/>
        <v>46</v>
      </c>
      <c r="L12" s="395">
        <f>IF($B12&lt;Main!$B$10,0,HLOOKUP(K12,ReplacementRates!$V$3:$AZ$56,ReplacementRates!$A13-3,1)*IF(Main!$B$29=0,Main!$B$32*$B12,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M12" s="337">
        <f ca="1">L12*IF($B12=Salary!$B12,Salary!$J12,"")</f>
        <v>0</v>
      </c>
      <c r="N12" s="338">
        <f ca="1">IF($B12&lt;Main!$B$10,0,(VLOOKUP(K12,'Survival Probability'!$A$3:$F$98,6)/(1+Main!$B$5)^(OptimumBenefits!K12-OptimumBenefits!$A12))*(VLOOKUP(K12,'Survival Probability'!$A$3:$F$98,3)/VLOOKUP($A12,'Survival Probability'!$A$3:$F$98,3)))</f>
        <v>7.633118797005654</v>
      </c>
      <c r="O12" s="228">
        <f t="shared" ca="1" si="118"/>
        <v>0</v>
      </c>
      <c r="P12" s="169">
        <f t="shared" si="76"/>
        <v>47</v>
      </c>
      <c r="Q12" s="395">
        <f>IF($B12&lt;Main!$B$10,0,HLOOKUP(P12,ReplacementRates!$V$3:$AZ$56,ReplacementRates!$A13-3,1)*IF(Main!$B$29=0,Main!$B$32*$B12,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R12" s="337">
        <f ca="1">Q12*IF($B12=Salary!$B12,Salary!$J12,"")</f>
        <v>0</v>
      </c>
      <c r="S12" s="338">
        <f ca="1">IF($B12&lt;Main!$B$10,0,(VLOOKUP(P12,'Survival Probability'!$A$3:$F$98,6)/(1+Main!$B$5)^(OptimumBenefits!P12-OptimumBenefits!$A12))*(VLOOKUP(P12,'Survival Probability'!$A$3:$F$98,3)/VLOOKUP($A12,'Survival Probability'!$A$3:$F$98,3)))</f>
        <v>7.0920539894470638</v>
      </c>
      <c r="T12" s="228">
        <f t="shared" ca="1" si="3"/>
        <v>0</v>
      </c>
      <c r="U12" s="169">
        <f t="shared" si="76"/>
        <v>48</v>
      </c>
      <c r="V12" s="395">
        <f>IF($B12&lt;Main!$B$10,0,HLOOKUP(U12,ReplacementRates!$V$3:$AZ$56,ReplacementRates!$A13-3,1)*IF(Main!$B$29=0,Main!$B$32*$B12,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W12" s="337">
        <f ca="1">V12*IF($B12=Salary!$B12,Salary!$J12,"")</f>
        <v>0</v>
      </c>
      <c r="X12" s="338">
        <f ca="1">IF($B12&lt;Main!$B$10,0,(VLOOKUP(U12,'Survival Probability'!$A$3:$F$98,6)/(1+Main!$B$5)^(OptimumBenefits!U12-OptimumBenefits!$A12))*(VLOOKUP(U12,'Survival Probability'!$A$3:$F$98,3)/VLOOKUP($A12,'Survival Probability'!$A$3:$F$98,3)))</f>
        <v>6.5867391482298849</v>
      </c>
      <c r="Y12" s="228">
        <f t="shared" ca="1" si="5"/>
        <v>0</v>
      </c>
      <c r="Z12" s="169">
        <f t="shared" si="76"/>
        <v>49</v>
      </c>
      <c r="AA12" s="395">
        <f>IF($B12&lt;Main!$B$10,0,HLOOKUP(Z12,ReplacementRates!$V$3:$AZ$56,ReplacementRates!$A13-3,1)*IF(Main!$B$29=0,Main!$B$32*$B12,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B12" s="337">
        <f ca="1">AA12*IF($B12=Salary!$B12,Salary!$J12,"")</f>
        <v>0</v>
      </c>
      <c r="AC12" s="338">
        <f ca="1">IF($B12&lt;Main!$B$10,0,(VLOOKUP(Z12,'Survival Probability'!$A$3:$F$98,6)/(1+Main!$B$5)^(OptimumBenefits!Z12-OptimumBenefits!$A12))*(VLOOKUP(Z12,'Survival Probability'!$A$3:$F$98,3)/VLOOKUP($A12,'Survival Probability'!$A$3:$F$98,3)))</f>
        <v>6.1148267144273278</v>
      </c>
      <c r="AD12" s="228">
        <f t="shared" ca="1" si="7"/>
        <v>0</v>
      </c>
      <c r="AE12" s="169">
        <f t="shared" si="76"/>
        <v>50</v>
      </c>
      <c r="AF12" s="395">
        <f>IF($B12&lt;Main!$B$10,0,HLOOKUP(AE12,ReplacementRates!$V$3:$AZ$56,ReplacementRates!$A13-3,1)*IF(Main!$B$29=0,Main!$B$32*$B12,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G12" s="337">
        <f ca="1">AF12*IF($B12=Salary!$B12,Salary!$J12,"")</f>
        <v>0</v>
      </c>
      <c r="AH12" s="338">
        <f ca="1">IF($B12&lt;Main!$B$10,0,(VLOOKUP(AE12,'Survival Probability'!$A$3:$F$98,6)/(1+Main!$B$5)^(OptimumBenefits!AE12-OptimumBenefits!$A12))*(VLOOKUP(AE12,'Survival Probability'!$A$3:$F$98,3)/VLOOKUP($A12,'Survival Probability'!$A$3:$F$98,3)))</f>
        <v>5.6741260954867467</v>
      </c>
      <c r="AI12" s="228">
        <f t="shared" ca="1" si="9"/>
        <v>0</v>
      </c>
      <c r="AJ12" s="169">
        <f t="shared" si="80"/>
        <v>51</v>
      </c>
      <c r="AK12" s="395">
        <f>IF($B12&lt;Main!$B$10,0,HLOOKUP(AJ12,ReplacementRates!$V$3:$AZ$56,ReplacementRates!$A13-3,1)*IF(Main!$B$29=0,Main!$B$32*$B12,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L12" s="337">
        <f ca="1">AK12*IF($B12=Salary!$B12,Salary!$J12,"")</f>
        <v>0</v>
      </c>
      <c r="AM12" s="338">
        <f ca="1">IF($B12&lt;Main!$B$10,0,(VLOOKUP(AJ12,'Survival Probability'!$A$3:$F$98,6)/(1+Main!$B$5)^(OptimumBenefits!AJ12-OptimumBenefits!$A12))*(VLOOKUP(AJ12,'Survival Probability'!$A$3:$F$98,3)/VLOOKUP($A12,'Survival Probability'!$A$3:$F$98,3)))</f>
        <v>5.2625913510647715</v>
      </c>
      <c r="AN12" s="228">
        <f t="shared" ca="1" si="11"/>
        <v>0</v>
      </c>
      <c r="AO12" s="169">
        <f t="shared" si="80"/>
        <v>52</v>
      </c>
      <c r="AP12" s="395">
        <f>IF($B12&lt;Main!$B$10,0,HLOOKUP(AO12,ReplacementRates!$V$3:$AZ$56,ReplacementRates!$A13-3,1)*IF(Main!$B$29=0,Main!$B$32*$B12,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Q12" s="337">
        <f ca="1">AP12*IF($B12=Salary!$B12,Salary!$J12,"")</f>
        <v>0</v>
      </c>
      <c r="AR12" s="338">
        <f ca="1">IF($B12&lt;Main!$B$10,0,(VLOOKUP(AO12,'Survival Probability'!$A$3:$F$98,6)/(1+Main!$B$5)^(OptimumBenefits!AO12-OptimumBenefits!$A12))*(VLOOKUP(AO12,'Survival Probability'!$A$3:$F$98,3)/VLOOKUP($A12,'Survival Probability'!$A$3:$F$98,3)))</f>
        <v>4.878573912394919</v>
      </c>
      <c r="AS12" s="228">
        <f t="shared" ca="1" si="13"/>
        <v>0</v>
      </c>
      <c r="AT12" s="169">
        <f t="shared" si="80"/>
        <v>53</v>
      </c>
      <c r="AU12" s="395">
        <f>IF($B12&lt;Main!$B$10,0,HLOOKUP(AT12,ReplacementRates!$V$3:$AZ$56,ReplacementRates!$A13-3,1)*IF(Main!$B$29=0,Main!$B$32*$B12,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V12" s="337">
        <f ca="1">AU12*IF($B12=Salary!$B12,Salary!$J12,"")</f>
        <v>0</v>
      </c>
      <c r="AW12" s="338">
        <f ca="1">IF($B12&lt;Main!$B$10,0,(VLOOKUP(AT12,'Survival Probability'!$A$3:$F$98,6)/(1+Main!$B$5)^(OptimumBenefits!AT12-OptimumBenefits!$A12))*(VLOOKUP(AT12,'Survival Probability'!$A$3:$F$98,3)/VLOOKUP($A12,'Survival Probability'!$A$3:$F$98,3)))</f>
        <v>4.5202676382527081</v>
      </c>
      <c r="AX12" s="228">
        <f t="shared" ca="1" si="15"/>
        <v>0</v>
      </c>
      <c r="AY12" s="169">
        <f t="shared" si="80"/>
        <v>54</v>
      </c>
      <c r="AZ12" s="395">
        <f>IF($B12&lt;Main!$B$10,0,HLOOKUP(AY12,ReplacementRates!$V$3:$AZ$56,ReplacementRates!$A13-3,1)*IF(Main!$B$29=0,Main!$B$32*$B12,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A12" s="337">
        <f ca="1">AZ12*IF($B12=Salary!$B12,Salary!$J12,"")</f>
        <v>0</v>
      </c>
      <c r="BB12" s="338">
        <f ca="1">IF($B12&lt;Main!$B$10,0,(VLOOKUP(AY12,'Survival Probability'!$A$3:$F$98,6)/(1+Main!$B$5)^(OptimumBenefits!AY12-OptimumBenefits!$A12))*(VLOOKUP(AY12,'Survival Probability'!$A$3:$F$98,3)/VLOOKUP($A12,'Survival Probability'!$A$3:$F$98,3)))</f>
        <v>4.1859867943309803</v>
      </c>
      <c r="BC12" s="228">
        <f t="shared" ca="1" si="17"/>
        <v>0</v>
      </c>
      <c r="BD12" s="169">
        <f t="shared" si="84"/>
        <v>55</v>
      </c>
      <c r="BE12" s="395">
        <f>IF($B12&lt;Main!$B$10,0,HLOOKUP(BD12,ReplacementRates!$V$3:$AZ$56,ReplacementRates!$A13-3,1)*IF(Main!$B$29=0,Main!$B$32*$B12,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F12" s="337">
        <f ca="1">BE12*IF($B12=Salary!$B12,Salary!$J12,"")</f>
        <v>0</v>
      </c>
      <c r="BG12" s="338">
        <f ca="1">IF($B12&lt;Main!$B$10,0,(VLOOKUP(BD12,'Survival Probability'!$A$3:$F$98,6)/(1+Main!$B$5)^(OptimumBenefits!BD12-OptimumBenefits!$A12))*(VLOOKUP(BD12,'Survival Probability'!$A$3:$F$98,3)/VLOOKUP($A12,'Survival Probability'!$A$3:$F$98,3)))</f>
        <v>3.8741574652868436</v>
      </c>
      <c r="BH12" s="228">
        <f t="shared" ca="1" si="19"/>
        <v>0</v>
      </c>
      <c r="BI12" s="169">
        <f t="shared" si="84"/>
        <v>56</v>
      </c>
      <c r="BJ12" s="395">
        <f>IF($B12&lt;Main!$B$10,0,HLOOKUP(BI12,ReplacementRates!$V$3:$AZ$56,ReplacementRates!$A13-3,1)*IF(Main!$B$29=0,Main!$B$32*$B12,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K12" s="337">
        <f ca="1">BJ12*IF($B12=Salary!$B12,Salary!$J12,"")</f>
        <v>0</v>
      </c>
      <c r="BL12" s="338">
        <f ca="1">IF($B12&lt;Main!$B$10,0,(VLOOKUP(BI12,'Survival Probability'!$A$3:$F$98,6)/(1+Main!$B$5)^(OptimumBenefits!BI12-OptimumBenefits!$A12))*(VLOOKUP(BI12,'Survival Probability'!$A$3:$F$98,3)/VLOOKUP($A12,'Survival Probability'!$A$3:$F$98,3)))</f>
        <v>3.5833111496153318</v>
      </c>
      <c r="BM12" s="228">
        <f t="shared" ca="1" si="21"/>
        <v>0</v>
      </c>
      <c r="BN12" s="169">
        <f t="shared" si="84"/>
        <v>57</v>
      </c>
      <c r="BO12" s="395">
        <f>IF($B12&lt;Main!$B$10,0,HLOOKUP(BN12,ReplacementRates!$V$3:$AZ$56,ReplacementRates!$A13-3,1)*IF(Main!$B$29=0,Main!$B$32*$B12,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P12" s="337">
        <f ca="1">BO12*IF($B12=Salary!$B12,Salary!$J12,"")</f>
        <v>0</v>
      </c>
      <c r="BQ12" s="338">
        <f ca="1">IF($B12&lt;Main!$B$10,0,(VLOOKUP(BN12,'Survival Probability'!$A$3:$F$98,6)/(1+Main!$B$5)^(OptimumBenefits!BN12-OptimumBenefits!$A12))*(VLOOKUP(BN12,'Survival Probability'!$A$3:$F$98,3)/VLOOKUP($A12,'Survival Probability'!$A$3:$F$98,3)))</f>
        <v>3.3120758924513667</v>
      </c>
      <c r="BR12" s="228">
        <f t="shared" ca="1" si="23"/>
        <v>0</v>
      </c>
      <c r="BS12" s="169">
        <f t="shared" si="84"/>
        <v>58</v>
      </c>
      <c r="BT12" s="395">
        <f>IF($B12&lt;Main!$B$10,0,HLOOKUP(BS12,ReplacementRates!$V$3:$AZ$56,ReplacementRates!$A13-3,1)*IF(Main!$B$29=0,Main!$B$32*$B12,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U12" s="337">
        <f ca="1">BT12*IF($B12=Salary!$B12,Salary!$J12,"")</f>
        <v>0</v>
      </c>
      <c r="BV12" s="338">
        <f ca="1">IF($B12&lt;Main!$B$10,0,(VLOOKUP(BS12,'Survival Probability'!$A$3:$F$98,6)/(1+Main!$B$5)^(OptimumBenefits!BS12-OptimumBenefits!$A12))*(VLOOKUP(BS12,'Survival Probability'!$A$3:$F$98,3)/VLOOKUP($A12,'Survival Probability'!$A$3:$F$98,3)))</f>
        <v>3.0591700851110883</v>
      </c>
      <c r="BW12" s="228">
        <f t="shared" ca="1" si="25"/>
        <v>0</v>
      </c>
      <c r="BX12" s="169">
        <f t="shared" si="88"/>
        <v>59</v>
      </c>
      <c r="BY12" s="395">
        <f>IF($B12&lt;Main!$B$10,0,HLOOKUP(BX12,ReplacementRates!$V$3:$AZ$56,ReplacementRates!$A13-3,1)*IF(Main!$B$29=0,Main!$B$32*$B12,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Z12" s="337">
        <f ca="1">BY12*IF($B12=Salary!$B12,Salary!$J12,"")</f>
        <v>0</v>
      </c>
      <c r="CA12" s="338">
        <f ca="1">IF($B12&lt;Main!$B$10,0,(VLOOKUP(BX12,'Survival Probability'!$A$3:$F$98,6)/(1+Main!$B$5)^(OptimumBenefits!BX12-OptimumBenefits!$A12))*(VLOOKUP(BX12,'Survival Probability'!$A$3:$F$98,3)/VLOOKUP($A12,'Survival Probability'!$A$3:$F$98,3)))</f>
        <v>2.8233948398217446</v>
      </c>
      <c r="CB12" s="228">
        <f t="shared" ca="1" si="27"/>
        <v>0</v>
      </c>
      <c r="CC12" s="169">
        <f t="shared" si="88"/>
        <v>60</v>
      </c>
      <c r="CD12" s="395">
        <f>IF($B12&lt;Main!$B$10,0,HLOOKUP(CC12,ReplacementRates!$V$3:$AZ$56,ReplacementRates!$A13-3,1)*IF(Main!$B$29=0,Main!$B$32*$B12,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0.10500000000000002</v>
      </c>
      <c r="CE12" s="337">
        <f ca="1">CD12*IF($B12=Salary!$B12,Salary!$J12,"")</f>
        <v>6773.5518236527814</v>
      </c>
      <c r="CF12" s="338">
        <f ca="1">IF($B12&lt;Main!$B$10,0,(VLOOKUP(CC12,'Survival Probability'!$A$3:$F$98,6)/(1+Main!$B$5)^(OptimumBenefits!CC12-OptimumBenefits!$A12))*(VLOOKUP(CC12,'Survival Probability'!$A$3:$F$98,3)/VLOOKUP($A12,'Survival Probability'!$A$3:$F$98,3)))</f>
        <v>2.6036289956104284</v>
      </c>
      <c r="CG12" s="228">
        <f t="shared" ca="1" si="29"/>
        <v>17635.815931332276</v>
      </c>
      <c r="CH12" s="169">
        <f t="shared" si="88"/>
        <v>61</v>
      </c>
      <c r="CI12" s="395">
        <f>IF($B12&lt;Main!$B$10,0,HLOOKUP(CH12,ReplacementRates!$V$3:$AZ$56,ReplacementRates!$A13-3,1)*IF(Main!$B$29=0,Main!$B$32*$B12,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0.11900000000000002</v>
      </c>
      <c r="CJ12" s="337">
        <f ca="1">CI12*IF($B12=Salary!$B12,Salary!$J12,"")</f>
        <v>7676.6920668064849</v>
      </c>
      <c r="CK12" s="338">
        <f ca="1">IF($B12&lt;Main!$B$10,0,(VLOOKUP(CH12,'Survival Probability'!$A$3:$F$98,6)/(1+Main!$B$5)^(OptimumBenefits!CH12-OptimumBenefits!$A12))*(VLOOKUP(CH12,'Survival Probability'!$A$3:$F$98,3)/VLOOKUP($A12,'Survival Probability'!$A$3:$F$98,3)))</f>
        <v>2.3988261631280561</v>
      </c>
      <c r="CL12" s="228">
        <f t="shared" ca="1" si="31"/>
        <v>18415.049776132986</v>
      </c>
      <c r="CM12" s="169">
        <f t="shared" si="88"/>
        <v>62</v>
      </c>
      <c r="CN12" s="395">
        <f>IF($B12&lt;Main!$B$10,0,HLOOKUP(CM12,ReplacementRates!$V$3:$AZ$56,ReplacementRates!$A13-3,1)*IF(Main!$B$29=0,Main!$B$32*$B12,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0.13300000000000001</v>
      </c>
      <c r="CO12" s="337">
        <f ca="1">CN12*IF($B12=Salary!$B12,Salary!$J12,"")</f>
        <v>8579.8323099601876</v>
      </c>
      <c r="CP12" s="338">
        <f ca="1">IF($B12&lt;Main!$B$10,0,(VLOOKUP(CM12,'Survival Probability'!$A$3:$F$98,6)/(1+Main!$B$5)^(OptimumBenefits!CM12-OptimumBenefits!$A12))*(VLOOKUP(CM12,'Survival Probability'!$A$3:$F$98,3)/VLOOKUP($A12,'Survival Probability'!$A$3:$F$98,3)))</f>
        <v>2.2081653447454888</v>
      </c>
      <c r="CQ12" s="228">
        <f t="shared" ca="1" si="33"/>
        <v>18945.68837058172</v>
      </c>
      <c r="CR12" s="169">
        <f t="shared" si="92"/>
        <v>63</v>
      </c>
      <c r="CS12" s="395">
        <f>IF($B12&lt;Main!$B$10,0,HLOOKUP(CR12,ReplacementRates!$V$3:$AZ$56,ReplacementRates!$A13-3,1)*IF(Main!$B$29=0,Main!$B$32*$B12,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0.14700000000000002</v>
      </c>
      <c r="CT12" s="337">
        <f ca="1">CS12*IF($B12=Salary!$B12,Salary!$J12,"")</f>
        <v>9482.9725531138938</v>
      </c>
      <c r="CU12" s="338">
        <f ca="1">IF($B12&lt;Main!$B$10,0,(VLOOKUP(CR12,'Survival Probability'!$A$3:$F$98,6)/(1+Main!$B$5)^(OptimumBenefits!CR12-OptimumBenefits!$A12))*(VLOOKUP(CR12,'Survival Probability'!$A$3:$F$98,3)/VLOOKUP($A12,'Survival Probability'!$A$3:$F$98,3)))</f>
        <v>2.0307142097450197</v>
      </c>
      <c r="CV12" s="228">
        <f t="shared" ca="1" si="35"/>
        <v>19257.207114230394</v>
      </c>
      <c r="CW12" s="169">
        <f t="shared" si="92"/>
        <v>64</v>
      </c>
      <c r="CX12" s="395">
        <f>IF($B12&lt;Main!$B$10,0,HLOOKUP(CW12,ReplacementRates!$V$3:$AZ$56,ReplacementRates!$A13-3,1)*IF(Main!$B$29=0,Main!$B$32*$B12,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0.16100000000000003</v>
      </c>
      <c r="CY12" s="337">
        <f ca="1">CX12*IF($B12=Salary!$B12,Salary!$J12,"")</f>
        <v>10386.112796267598</v>
      </c>
      <c r="CZ12" s="338">
        <f ca="1">IF($B12&lt;Main!$B$10,0,(VLOOKUP(CW12,'Survival Probability'!$A$3:$F$98,6)/(1+Main!$B$5)^(OptimumBenefits!CW12-OptimumBenefits!$A12))*(VLOOKUP(CW12,'Survival Probability'!$A$3:$F$98,3)/VLOOKUP($A12,'Survival Probability'!$A$3:$F$98,3)))</f>
        <v>1.865601221938785</v>
      </c>
      <c r="DA12" s="228">
        <f t="shared" ca="1" si="37"/>
        <v>19376.344723910883</v>
      </c>
      <c r="DB12" s="169">
        <f t="shared" si="92"/>
        <v>65</v>
      </c>
      <c r="DC12" s="395">
        <f>IF($B12&lt;Main!$B$10,0,HLOOKUP(DB12,ReplacementRates!$V$3:$AZ$56,ReplacementRates!$A13-3,1)*IF(Main!$B$29=0,Main!$B$32*$B12,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D12" s="337">
        <f ca="1">DC12*IF($B12=Salary!$B12,Salary!$J12,"")</f>
        <v>11289.253039421301</v>
      </c>
      <c r="DE12" s="338">
        <f ca="1">IF($B12&lt;Main!$B$10,0,(VLOOKUP(DB12,'Survival Probability'!$A$3:$F$98,6)/(1+Main!$B$5)^(OptimumBenefits!DB12-OptimumBenefits!$A12))*(VLOOKUP(DB12,'Survival Probability'!$A$3:$F$98,3)/VLOOKUP($A12,'Survival Probability'!$A$3:$F$98,3)))</f>
        <v>1.7120118987176991</v>
      </c>
      <c r="DF12" s="228">
        <f t="shared" ca="1" si="39"/>
        <v>19327.335531124216</v>
      </c>
      <c r="DG12" s="169">
        <f t="shared" si="92"/>
        <v>66</v>
      </c>
      <c r="DH12" s="395">
        <f>IF($B12&lt;Main!$B$10,0,HLOOKUP(DG12,ReplacementRates!$V$3:$AZ$56,ReplacementRates!$A13-3,1)*IF(Main!$B$29=0,Main!$B$32*$B12,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I12" s="337">
        <f ca="1">DH12*IF($B12=Salary!$B12,Salary!$J12,"")</f>
        <v>11289.253039421301</v>
      </c>
      <c r="DJ12" s="338">
        <f ca="1">IF($B12&lt;Main!$B$10,0,(VLOOKUP(DG12,'Survival Probability'!$A$3:$F$98,6)/(1+Main!$B$5)^(OptimumBenefits!DG12-OptimumBenefits!$A12))*(VLOOKUP(DG12,'Survival Probability'!$A$3:$F$98,3)/VLOOKUP($A12,'Survival Probability'!$A$3:$F$98,3)))</f>
        <v>1.5691878794984464</v>
      </c>
      <c r="DK12" s="228">
        <f t="shared" ca="1" si="41"/>
        <v>17714.959038050903</v>
      </c>
      <c r="DL12" s="169">
        <f t="shared" si="96"/>
        <v>67</v>
      </c>
      <c r="DM12" s="395">
        <f>IF($B12&lt;Main!$B$10,0,HLOOKUP(DL12,ReplacementRates!$V$3:$AZ$56,ReplacementRates!$A13-3,1)*IF(Main!$B$29=0,Main!$B$32*$B12,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N12" s="337">
        <f ca="1">DM12*IF($B12=Salary!$B12,Salary!$J12,"")</f>
        <v>11289.253039421301</v>
      </c>
      <c r="DO12" s="338">
        <f ca="1">IF($B12&lt;Main!$B$10,0,(VLOOKUP(DL12,'Survival Probability'!$A$3:$F$98,6)/(1+Main!$B$5)^(OptimumBenefits!DL12-OptimumBenefits!$A12))*(VLOOKUP(DL12,'Survival Probability'!$A$3:$F$98,3)/VLOOKUP($A12,'Survival Probability'!$A$3:$F$98,3)))</f>
        <v>1.4364212997071562</v>
      </c>
      <c r="DP12" s="228">
        <f t="shared" ca="1" si="43"/>
        <v>16216.123523608509</v>
      </c>
      <c r="DQ12" s="169">
        <f t="shared" si="96"/>
        <v>68</v>
      </c>
      <c r="DR12" s="395">
        <f>IF($B12&lt;Main!$B$10,0,HLOOKUP(DQ12,ReplacementRates!$V$3:$AZ$56,ReplacementRates!$A13-3,1)*IF(Main!$B$29=0,Main!$B$32*$B12,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S12" s="337">
        <f ca="1">DR12*IF($B12=Salary!$B12,Salary!$J12,"")</f>
        <v>11289.253039421301</v>
      </c>
      <c r="DT12" s="338">
        <f ca="1">IF($B12&lt;Main!$B$10,0,(VLOOKUP(DQ12,'Survival Probability'!$A$3:$F$98,6)/(1+Main!$B$5)^(OptimumBenefits!DQ12-OptimumBenefits!$A12))*(VLOOKUP(DQ12,'Survival Probability'!$A$3:$F$98,3)/VLOOKUP($A12,'Survival Probability'!$A$3:$F$98,3)))</f>
        <v>1.3130545358117784</v>
      </c>
      <c r="DU12" s="228">
        <f t="shared" ca="1" si="45"/>
        <v>14823.404909339046</v>
      </c>
      <c r="DV12" s="169">
        <f t="shared" si="96"/>
        <v>69</v>
      </c>
      <c r="DW12" s="395">
        <f>IF($B12&lt;Main!$B$10,0,HLOOKUP(DV12,ReplacementRates!$V$3:$AZ$56,ReplacementRates!$A13-3,1)*IF(Main!$B$29=0,Main!$B$32*$B12,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X12" s="337">
        <f ca="1">DW12*IF($B12=Salary!$B12,Salary!$J12,"")</f>
        <v>11289.253039421301</v>
      </c>
      <c r="DY12" s="338">
        <f ca="1">IF($B12&lt;Main!$B$10,0,(VLOOKUP(DV12,'Survival Probability'!$A$3:$F$98,6)/(1+Main!$B$5)^(OptimumBenefits!DV12-OptimumBenefits!$A12))*(VLOOKUP(DV12,'Survival Probability'!$A$3:$F$98,3)/VLOOKUP($A12,'Survival Probability'!$A$3:$F$98,3)))</f>
        <v>1.1984756040040092</v>
      </c>
      <c r="DZ12" s="228">
        <f t="shared" ca="1" si="47"/>
        <v>13529.89435517454</v>
      </c>
      <c r="EA12" s="169">
        <f t="shared" si="96"/>
        <v>70</v>
      </c>
      <c r="EB12" s="395">
        <f>IF($B12&lt;Main!$B$10,0,HLOOKUP(EA12,ReplacementRates!$V$3:$AZ$56,ReplacementRates!$A13-3,1)*IF(Main!$B$29=0,Main!$B$32*$B12,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C12" s="337">
        <f ca="1">EB12*IF($B12=Salary!$B12,Salary!$J12,"")</f>
        <v>11289.253039421301</v>
      </c>
      <c r="ED12" s="338">
        <f ca="1">IF($B12&lt;Main!$B$10,0,(VLOOKUP(EA12,'Survival Probability'!$A$3:$F$98,6)/(1+Main!$B$5)^(OptimumBenefits!EA12-OptimumBenefits!$A12))*(VLOOKUP(EA12,'Survival Probability'!$A$3:$F$98,3)/VLOOKUP($A12,'Survival Probability'!$A$3:$F$98,3)))</f>
        <v>1.0921155499134867</v>
      </c>
      <c r="EE12" s="228">
        <f t="shared" ca="1" si="49"/>
        <v>12329.168791260096</v>
      </c>
      <c r="EF12" s="169">
        <f t="shared" si="100"/>
        <v>71</v>
      </c>
      <c r="EG12" s="395">
        <f>IF($B12&lt;Main!$B$10,0,HLOOKUP(EF12,ReplacementRates!$V$3:$AZ$56,ReplacementRates!$A13-3,1)*IF(Main!$B$29=0,Main!$B$32*$B12,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H12" s="337">
        <f ca="1">EG12*IF($B12=Salary!$B12,Salary!$J12,"")</f>
        <v>11289.253039421301</v>
      </c>
      <c r="EI12" s="338">
        <f ca="1">IF($B12&lt;Main!$B$10,0,(VLOOKUP(EF12,'Survival Probability'!$A$3:$F$98,6)/(1+Main!$B$5)^(OptimumBenefits!EF12-OptimumBenefits!$A12))*(VLOOKUP(EF12,'Survival Probability'!$A$3:$F$98,3)/VLOOKUP($A12,'Survival Probability'!$A$3:$F$98,3)))</f>
        <v>0.99344576333193713</v>
      </c>
      <c r="EJ12" s="228">
        <f t="shared" ca="1" si="51"/>
        <v>11215.260603195286</v>
      </c>
      <c r="EK12" s="169">
        <f t="shared" si="100"/>
        <v>72</v>
      </c>
      <c r="EL12" s="395">
        <f>IF($B12&lt;Main!$B$10,0,HLOOKUP(EK12,ReplacementRates!$V$3:$AZ$56,ReplacementRates!$A13-3,1)*IF(Main!$B$29=0,Main!$B$32*$B12,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M12" s="337">
        <f ca="1">EL12*IF($B12=Salary!$B12,Salary!$J12,"")</f>
        <v>11289.253039421301</v>
      </c>
      <c r="EN12" s="338">
        <f ca="1">IF($B12&lt;Main!$B$10,0,(VLOOKUP(EK12,'Survival Probability'!$A$3:$F$98,6)/(1+Main!$B$5)^(OptimumBenefits!EK12-OptimumBenefits!$A12))*(VLOOKUP(EK12,'Survival Probability'!$A$3:$F$98,3)/VLOOKUP($A12,'Survival Probability'!$A$3:$F$98,3)))</f>
        <v>0.90197381140965849</v>
      </c>
      <c r="EO12" s="228">
        <f t="shared" ca="1" si="53"/>
        <v>10182.610591934903</v>
      </c>
      <c r="EP12" s="169">
        <f t="shared" si="100"/>
        <v>73</v>
      </c>
      <c r="EQ12" s="395">
        <f>IF($B12&lt;Main!$B$10,0,HLOOKUP(EP12,ReplacementRates!$V$3:$AZ$56,ReplacementRates!$A13-3,1)*IF(Main!$B$29=0,Main!$B$32*$B12,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R12" s="337">
        <f ca="1">EQ12*IF($B12=Salary!$B12,Salary!$J12,"")</f>
        <v>11289.253039421301</v>
      </c>
      <c r="ES12" s="338">
        <f ca="1">IF($B12&lt;Main!$B$10,0,(VLOOKUP(EP12,'Survival Probability'!$A$3:$F$98,6)/(1+Main!$B$5)^(OptimumBenefits!EP12-OptimumBenefits!$A12))*(VLOOKUP(EP12,'Survival Probability'!$A$3:$F$98,3)/VLOOKUP($A12,'Survival Probability'!$A$3:$F$98,3)))</f>
        <v>0.81724266205065221</v>
      </c>
      <c r="ET12" s="228">
        <f t="shared" ca="1" si="55"/>
        <v>9226.0592065000801</v>
      </c>
      <c r="EU12" s="169">
        <f t="shared" si="100"/>
        <v>74</v>
      </c>
      <c r="EV12" s="395">
        <f>IF($B12&lt;Main!$B$10,0,HLOOKUP(EU12,ReplacementRates!$V$3:$AZ$56,ReplacementRates!$A13-3,1)*IF(Main!$B$29=0,Main!$B$32*$B12,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W12" s="337">
        <f ca="1">EV12*IF($B12=Salary!$B12,Salary!$J12,"")</f>
        <v>11289.253039421301</v>
      </c>
      <c r="EX12" s="338">
        <f ca="1">IF($B12&lt;Main!$B$10,0,(VLOOKUP(EU12,'Survival Probability'!$A$3:$F$98,6)/(1+Main!$B$5)^(OptimumBenefits!EU12-OptimumBenefits!$A12))*(VLOOKUP(EU12,'Survival Probability'!$A$3:$F$98,3)/VLOOKUP($A12,'Survival Probability'!$A$3:$F$98,3)))</f>
        <v>0.73882605686912728</v>
      </c>
      <c r="EY12" s="228">
        <f t="shared" ca="1" si="57"/>
        <v>8340.7943081134508</v>
      </c>
      <c r="EZ12" s="169">
        <f t="shared" si="104"/>
        <v>75</v>
      </c>
      <c r="FA12" s="395">
        <f>IF($B12&lt;Main!$B$10,0,HLOOKUP(EZ12,ReplacementRates!$V$3:$AZ$56,ReplacementRates!$A13-3,1)*IF(Main!$B$29=0,Main!$B$32*$B12,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B12" s="337">
        <f ca="1">FA12*IF($B12=Salary!$B12,Salary!$J12,"")</f>
        <v>11289.253039421301</v>
      </c>
      <c r="FC12" s="338">
        <f ca="1">IF($B12&lt;Main!$B$10,0,(VLOOKUP(EZ12,'Survival Probability'!$A$3:$F$98,6)/(1+Main!$B$5)^(OptimumBenefits!EZ12-OptimumBenefits!$A12))*(VLOOKUP(EZ12,'Survival Probability'!$A$3:$F$98,3)/VLOOKUP($A12,'Survival Probability'!$A$3:$F$98,3)))</f>
        <v>0.66632773243792176</v>
      </c>
      <c r="FD12" s="228">
        <f t="shared" ca="1" si="59"/>
        <v>7522.342378675512</v>
      </c>
      <c r="FE12" s="169">
        <f t="shared" si="104"/>
        <v>76</v>
      </c>
      <c r="FF12" s="395">
        <f>IF($B12&lt;Main!$B$10,0,HLOOKUP(FE12,ReplacementRates!$V$3:$AZ$56,ReplacementRates!$A13-3,1)*IF(Main!$B$29=0,Main!$B$32*$B12,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G12" s="337">
        <f ca="1">FF12*IF($B12=Salary!$B12,Salary!$J12,"")</f>
        <v>11289.253039421301</v>
      </c>
      <c r="FH12" s="338">
        <f ca="1">IF($B12&lt;Main!$B$10,0,(VLOOKUP(FE12,'Survival Probability'!$A$3:$F$98,6)/(1+Main!$B$5)^(OptimumBenefits!FE12-OptimumBenefits!$A12))*(VLOOKUP(FE12,'Survival Probability'!$A$3:$F$98,3)/VLOOKUP($A12,'Survival Probability'!$A$3:$F$98,3)))</f>
        <v>0.59937957020363908</v>
      </c>
      <c r="FI12" s="228">
        <f t="shared" ca="1" si="61"/>
        <v>6766.5476346884652</v>
      </c>
      <c r="FJ12" s="169">
        <f t="shared" si="104"/>
        <v>77</v>
      </c>
      <c r="FK12" s="395">
        <f>IF($B12&lt;Main!$B$10,0,HLOOKUP(FJ12,ReplacementRates!$V$3:$AZ$56,ReplacementRates!$A13-3,1)*IF(Main!$B$29=0,Main!$B$32*$B12,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L12" s="337">
        <f ca="1">FK12*IF($B12=Salary!$B12,Salary!$J12,"")</f>
        <v>11289.253039421301</v>
      </c>
      <c r="FM12" s="338">
        <f ca="1">IF($B12&lt;Main!$B$10,0,(VLOOKUP(FJ12,'Survival Probability'!$A$3:$F$98,6)/(1+Main!$B$5)^(OptimumBenefits!FJ12-OptimumBenefits!$A12))*(VLOOKUP(FJ12,'Survival Probability'!$A$3:$F$98,3)/VLOOKUP($A12,'Survival Probability'!$A$3:$F$98,3)))</f>
        <v>0.53763663809096851</v>
      </c>
      <c r="FN12" s="228">
        <f t="shared" ca="1" si="63"/>
        <v>6069.5160506727161</v>
      </c>
      <c r="FO12" s="169">
        <f t="shared" si="104"/>
        <v>78</v>
      </c>
      <c r="FP12" s="395">
        <f>IF($B12&lt;Main!$B$10,0,HLOOKUP(FO12,ReplacementRates!$V$3:$AZ$56,ReplacementRates!$A13-3,1)*IF(Main!$B$29=0,Main!$B$32*$B12,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Q12" s="337">
        <f ca="1">FP12*IF($B12=Salary!$B12,Salary!$J12,"")</f>
        <v>11289.253039421301</v>
      </c>
      <c r="FR12" s="338">
        <f ca="1">IF($B12&lt;Main!$B$10,0,(VLOOKUP(FO12,'Survival Probability'!$A$3:$F$98,6)/(1+Main!$B$5)^(OptimumBenefits!FO12-OptimumBenefits!$A12))*(VLOOKUP(FO12,'Survival Probability'!$A$3:$F$98,3)/VLOOKUP($A12,'Survival Probability'!$A$3:$F$98,3)))</f>
        <v>0.48077734818388435</v>
      </c>
      <c r="FS12" s="228">
        <f t="shared" ca="1" si="65"/>
        <v>5427.6171392698297</v>
      </c>
      <c r="FT12" s="169">
        <f t="shared" si="108"/>
        <v>79</v>
      </c>
      <c r="FU12" s="395">
        <f>IF($B12&lt;Main!$B$10,0,HLOOKUP(FT12,ReplacementRates!$V$3:$AZ$56,ReplacementRates!$A13-3,1)*IF(Main!$B$29=0,Main!$B$32*$B12,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V12" s="337">
        <f ca="1">FU12*IF($B12=Salary!$B12,Salary!$J12,"")</f>
        <v>11289.253039421301</v>
      </c>
      <c r="FW12" s="338">
        <f ca="1">IF($B12&lt;Main!$B$10,0,(VLOOKUP(FT12,'Survival Probability'!$A$3:$F$98,6)/(1+Main!$B$5)^(OptimumBenefits!FT12-OptimumBenefits!$A12))*(VLOOKUP(FT12,'Survival Probability'!$A$3:$F$98,3)/VLOOKUP($A12,'Survival Probability'!$A$3:$F$98,3)))</f>
        <v>0.42850193803109532</v>
      </c>
      <c r="FX12" s="228">
        <f t="shared" ca="1" si="67"/>
        <v>4837.4668063154604</v>
      </c>
      <c r="FY12" s="169">
        <f t="shared" si="108"/>
        <v>80</v>
      </c>
      <c r="FZ12" s="395">
        <f>IF($B12&lt;Main!$B$10,0,HLOOKUP(FY12,ReplacementRates!$V$3:$AZ$56,ReplacementRates!$A13-3,1)*IF(Main!$B$29=0,Main!$B$32*$B12,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A12" s="337">
        <f ca="1">FZ12*IF($B12=Salary!$B12,Salary!$J12,"")</f>
        <v>11289.253039421301</v>
      </c>
      <c r="GB12" s="338">
        <f ca="1">IF($B12&lt;Main!$B$10,0,(VLOOKUP(FY12,'Survival Probability'!$A$3:$F$98,6)/(1+Main!$B$5)^(OptimumBenefits!FY12-OptimumBenefits!$A12))*(VLOOKUP(FY12,'Survival Probability'!$A$3:$F$98,3)/VLOOKUP($A12,'Survival Probability'!$A$3:$F$98,3)))</f>
        <v>0.38053281048002846</v>
      </c>
      <c r="GC12" s="228">
        <f t="shared" ca="1" si="69"/>
        <v>4295.931187311191</v>
      </c>
      <c r="GD12" s="169">
        <f t="shared" si="108"/>
        <v>81</v>
      </c>
      <c r="GE12" s="395">
        <f>IF($B12&lt;Main!$B$10,0,HLOOKUP(GD12,ReplacementRates!$V$3:$AZ$56,ReplacementRates!$A13-3,1)*IF(Main!$B$29=0,Main!$B$32*$B12,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F12" s="337">
        <f ca="1">GE12*IF($B12=Salary!$B12,Salary!$J12,"")</f>
        <v>11289.253039421301</v>
      </c>
      <c r="GG12" s="338">
        <f ca="1">IF($B12&lt;Main!$B$10,0,(VLOOKUP(GD12,'Survival Probability'!$A$3:$F$98,6)/(1+Main!$B$5)^(OptimumBenefits!GD12-OptimumBenefits!$A12))*(VLOOKUP(GD12,'Survival Probability'!$A$3:$F$98,3)/VLOOKUP($A12,'Survival Probability'!$A$3:$F$98,3)))</f>
        <v>0.33660862417011378</v>
      </c>
      <c r="GH12" s="228">
        <f t="shared" ca="1" si="71"/>
        <v>3800.0599335078791</v>
      </c>
      <c r="GI12" s="169">
        <f t="shared" si="108"/>
        <v>82</v>
      </c>
      <c r="GJ12" s="395">
        <f>IF($B12&lt;Main!$B$10,0,HLOOKUP(GI12,ReplacementRates!$V$3:$AZ$56,ReplacementRates!$A13-3,1)*IF(Main!$B$29=0,Main!$B$32*$B12,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K12" s="337">
        <f ca="1">GJ12*IF($B12=Salary!$B12,Salary!$J12,"")</f>
        <v>11289.253039421301</v>
      </c>
      <c r="GL12" s="338">
        <f ca="1">IF($B12&lt;Main!$B$10,0,(VLOOKUP(GI12,'Survival Probability'!$A$3:$F$98,6)/(1+Main!$B$5)^(OptimumBenefits!GI12-OptimumBenefits!$A12))*(VLOOKUP(GI12,'Survival Probability'!$A$3:$F$98,3)/VLOOKUP($A12,'Survival Probability'!$A$3:$F$98,3)))</f>
        <v>0.29648388510317225</v>
      </c>
      <c r="GM12" s="228">
        <f t="shared" ca="1" si="73"/>
        <v>3347.0816010404233</v>
      </c>
      <c r="GN12" s="384"/>
      <c r="GO12" s="384"/>
      <c r="GP12" s="385"/>
      <c r="GQ12" s="386"/>
      <c r="GR12" s="387"/>
      <c r="GS12" s="384"/>
      <c r="GT12" s="384"/>
      <c r="GU12" s="385"/>
      <c r="GV12" s="386"/>
      <c r="GW12" s="387"/>
      <c r="GX12" s="384"/>
      <c r="GY12" s="384"/>
      <c r="GZ12" s="385"/>
      <c r="HA12" s="386"/>
      <c r="HB12" s="387"/>
      <c r="HC12" s="384"/>
      <c r="HD12" s="384"/>
      <c r="HE12" s="385"/>
      <c r="HF12" s="386"/>
      <c r="HG12" s="387"/>
      <c r="HH12" s="384"/>
      <c r="HI12" s="384"/>
      <c r="HJ12" s="385"/>
      <c r="HK12" s="386"/>
      <c r="HL12" s="387"/>
      <c r="HM12" s="384"/>
      <c r="HN12" s="384"/>
      <c r="HO12" s="385"/>
      <c r="HP12" s="386"/>
      <c r="HQ12" s="387"/>
      <c r="HR12" s="384"/>
      <c r="HS12" s="384"/>
      <c r="HT12" s="385"/>
      <c r="HU12" s="386"/>
      <c r="HV12" s="387"/>
      <c r="HW12" s="384"/>
      <c r="HX12" s="384"/>
      <c r="HY12" s="385"/>
      <c r="HZ12" s="386"/>
      <c r="IA12" s="387"/>
      <c r="IB12" s="384"/>
      <c r="IC12" s="384"/>
      <c r="ID12" s="385"/>
      <c r="IE12" s="386"/>
      <c r="IF12" s="387"/>
      <c r="IG12" s="384"/>
      <c r="IH12" s="384"/>
      <c r="II12" s="385"/>
      <c r="IJ12" s="386"/>
      <c r="IK12" s="387"/>
      <c r="IL12" s="384"/>
      <c r="IM12" s="384"/>
      <c r="IN12" s="385"/>
      <c r="IO12" s="386"/>
      <c r="IP12" s="387"/>
      <c r="IQ12" s="384"/>
      <c r="IR12" s="384"/>
      <c r="IS12" s="385"/>
      <c r="IT12" s="386"/>
      <c r="IU12" s="387"/>
      <c r="IV12" s="384"/>
      <c r="IW12" s="384"/>
      <c r="IX12" s="385"/>
      <c r="IY12" s="386"/>
      <c r="IZ12" s="387"/>
      <c r="JA12" s="384"/>
      <c r="JB12" s="384"/>
      <c r="JC12" s="385"/>
      <c r="JD12" s="386"/>
      <c r="JE12" s="387"/>
      <c r="JF12" s="384"/>
      <c r="JG12" s="384"/>
      <c r="JH12" s="385"/>
      <c r="JI12" s="386"/>
      <c r="JJ12" s="387"/>
      <c r="JK12" s="384"/>
      <c r="JL12" s="384"/>
      <c r="JM12" s="385"/>
      <c r="JN12" s="386"/>
      <c r="JO12" s="387"/>
      <c r="JP12" s="384"/>
      <c r="JQ12" s="384"/>
      <c r="JR12" s="385"/>
      <c r="JS12" s="386"/>
      <c r="JT12" s="387"/>
      <c r="JU12" s="384"/>
      <c r="JV12" s="384"/>
      <c r="JW12" s="385"/>
      <c r="JX12" s="386"/>
      <c r="JY12" s="387"/>
      <c r="JZ12" s="384"/>
      <c r="KA12" s="384"/>
      <c r="KB12" s="385"/>
      <c r="KC12" s="386"/>
      <c r="KD12" s="387"/>
      <c r="KE12" s="384"/>
      <c r="KF12" s="384"/>
      <c r="KG12" s="385"/>
      <c r="KH12" s="386"/>
      <c r="KI12" s="387"/>
    </row>
    <row r="13" spans="1:295">
      <c r="A13" s="172">
        <f t="shared" si="112"/>
        <v>38</v>
      </c>
      <c r="B13" s="172">
        <v>11</v>
      </c>
      <c r="C13" s="383">
        <f t="shared" ca="1" si="0"/>
        <v>64</v>
      </c>
      <c r="D13" s="422">
        <f ca="1">MAX(T13, Y13, AD13, AI13, AN13, AS13, AX13, BC13, BH13, BM13,BR13,BW13,CB13,CG13,CL13,CQ13,CV13,DA13,DF13,DK13,DP13,DU13,DZ13,EE13,EJ13,EO13,ET13,EY13,FD13,FI13,FN13,FS13,FX13,GC13,GH13,GM13)</f>
        <v>24129.619118636918</v>
      </c>
      <c r="E13" s="217">
        <v>11061.271857959804</v>
      </c>
      <c r="F13" s="169">
        <f t="shared" si="113"/>
        <v>45</v>
      </c>
      <c r="G13" s="395">
        <f>IF($B13&lt;Main!$B$10,0,HLOOKUP(F13,ReplacementRates!$V$3:$AZ$56,ReplacementRates!$A14-3,1)*IF(Main!$B$29=0,Main!$B$32*$B13,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H13" s="337">
        <f ca="1">G13*IF($B13=Salary!$B13,Salary!$J13,"")</f>
        <v>0</v>
      </c>
      <c r="I13" s="338">
        <f ca="1">IF($B13&lt;Main!$B$10,0,(VLOOKUP(F13,'Survival Probability'!$A$3:$F$98,6)/(1+Main!$B$5)^(OptimumBenefits!F13-OptimumBenefits!$A13))*(VLOOKUP(F13,'Survival Probability'!$A$3:$F$98,3)/VLOOKUP($A13,'Survival Probability'!$A$3:$F$98,3)))</f>
        <v>8.7918051533363997</v>
      </c>
      <c r="J13" s="228">
        <f t="shared" ca="1" si="117"/>
        <v>0</v>
      </c>
      <c r="K13" s="169">
        <f t="shared" si="114"/>
        <v>46</v>
      </c>
      <c r="L13" s="395">
        <f>IF($B13&lt;Main!$B$10,0,HLOOKUP(K13,ReplacementRates!$V$3:$AZ$56,ReplacementRates!$A14-3,1)*IF(Main!$B$29=0,Main!$B$32*$B13,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M13" s="337">
        <f ca="1">L13*IF($B13=Salary!$B13,Salary!$J13,"")</f>
        <v>0</v>
      </c>
      <c r="N13" s="338">
        <f ca="1">IF($B13&lt;Main!$B$10,0,(VLOOKUP(K13,'Survival Probability'!$A$3:$F$98,6)/(1+Main!$B$5)^(OptimumBenefits!K13-OptimumBenefits!$A13))*(VLOOKUP(K13,'Survival Probability'!$A$3:$F$98,3)/VLOOKUP($A13,'Survival Probability'!$A$3:$F$98,3)))</f>
        <v>8.1716089352128289</v>
      </c>
      <c r="O13" s="228">
        <f t="shared" ca="1" si="118"/>
        <v>0</v>
      </c>
      <c r="P13" s="169">
        <f t="shared" si="76"/>
        <v>47</v>
      </c>
      <c r="Q13" s="395">
        <f>IF($B13&lt;Main!$B$10,0,HLOOKUP(P13,ReplacementRates!$V$3:$AZ$56,ReplacementRates!$A14-3,1)*IF(Main!$B$29=0,Main!$B$32*$B13,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R13" s="337">
        <f ca="1">Q13*IF($B13=Salary!$B13,Salary!$J13,"")</f>
        <v>0</v>
      </c>
      <c r="S13" s="338">
        <f ca="1">IF($B13&lt;Main!$B$10,0,(VLOOKUP(P13,'Survival Probability'!$A$3:$F$98,6)/(1+Main!$B$5)^(OptimumBenefits!P13-OptimumBenefits!$A13))*(VLOOKUP(P13,'Survival Probability'!$A$3:$F$98,3)/VLOOKUP($A13,'Survival Probability'!$A$3:$F$98,3)))</f>
        <v>7.5923738763127355</v>
      </c>
      <c r="T13" s="228">
        <f t="shared" ca="1" si="3"/>
        <v>0</v>
      </c>
      <c r="U13" s="169">
        <f t="shared" si="76"/>
        <v>48</v>
      </c>
      <c r="V13" s="395">
        <f>IF($B13&lt;Main!$B$10,0,HLOOKUP(U13,ReplacementRates!$V$3:$AZ$56,ReplacementRates!$A14-3,1)*IF(Main!$B$29=0,Main!$B$32*$B13,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W13" s="337">
        <f ca="1">V13*IF($B13=Salary!$B13,Salary!$J13,"")</f>
        <v>0</v>
      </c>
      <c r="X13" s="338">
        <f ca="1">IF($B13&lt;Main!$B$10,0,(VLOOKUP(U13,'Survival Probability'!$A$3:$F$98,6)/(1+Main!$B$5)^(OptimumBenefits!U13-OptimumBenefits!$A13))*(VLOOKUP(U13,'Survival Probability'!$A$3:$F$98,3)/VLOOKUP($A13,'Survival Probability'!$A$3:$F$98,3)))</f>
        <v>7.0514108202673116</v>
      </c>
      <c r="Y13" s="228">
        <f t="shared" ca="1" si="5"/>
        <v>0</v>
      </c>
      <c r="Z13" s="169">
        <f t="shared" si="76"/>
        <v>49</v>
      </c>
      <c r="AA13" s="395">
        <f>IF($B13&lt;Main!$B$10,0,HLOOKUP(Z13,ReplacementRates!$V$3:$AZ$56,ReplacementRates!$A14-3,1)*IF(Main!$B$29=0,Main!$B$32*$B13,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B13" s="337">
        <f ca="1">AA13*IF($B13=Salary!$B13,Salary!$J13,"")</f>
        <v>0</v>
      </c>
      <c r="AC13" s="338">
        <f ca="1">IF($B13&lt;Main!$B$10,0,(VLOOKUP(Z13,'Survival Probability'!$A$3:$F$98,6)/(1+Main!$B$5)^(OptimumBenefits!Z13-OptimumBenefits!$A13))*(VLOOKUP(Z13,'Survival Probability'!$A$3:$F$98,3)/VLOOKUP($A13,'Survival Probability'!$A$3:$F$98,3)))</f>
        <v>6.5462065959845992</v>
      </c>
      <c r="AD13" s="228">
        <f t="shared" ca="1" si="7"/>
        <v>0</v>
      </c>
      <c r="AE13" s="169">
        <f t="shared" si="76"/>
        <v>50</v>
      </c>
      <c r="AF13" s="395">
        <f>IF($B13&lt;Main!$B$10,0,HLOOKUP(AE13,ReplacementRates!$V$3:$AZ$56,ReplacementRates!$A14-3,1)*IF(Main!$B$29=0,Main!$B$32*$B13,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G13" s="337">
        <f ca="1">AF13*IF($B13=Salary!$B13,Salary!$J13,"")</f>
        <v>0</v>
      </c>
      <c r="AH13" s="338">
        <f ca="1">IF($B13&lt;Main!$B$10,0,(VLOOKUP(AE13,'Survival Probability'!$A$3:$F$98,6)/(1+Main!$B$5)^(OptimumBenefits!AE13-OptimumBenefits!$A13))*(VLOOKUP(AE13,'Survival Probability'!$A$3:$F$98,3)/VLOOKUP($A13,'Survival Probability'!$A$3:$F$98,3)))</f>
        <v>6.0744160721817533</v>
      </c>
      <c r="AI13" s="228">
        <f t="shared" ca="1" si="9"/>
        <v>0</v>
      </c>
      <c r="AJ13" s="169">
        <f t="shared" si="80"/>
        <v>51</v>
      </c>
      <c r="AK13" s="395">
        <f>IF($B13&lt;Main!$B$10,0,HLOOKUP(AJ13,ReplacementRates!$V$3:$AZ$56,ReplacementRates!$A14-3,1)*IF(Main!$B$29=0,Main!$B$32*$B13,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L13" s="337">
        <f ca="1">AK13*IF($B13=Salary!$B13,Salary!$J13,"")</f>
        <v>0</v>
      </c>
      <c r="AM13" s="338">
        <f ca="1">IF($B13&lt;Main!$B$10,0,(VLOOKUP(AJ13,'Survival Probability'!$A$3:$F$98,6)/(1+Main!$B$5)^(OptimumBenefits!AJ13-OptimumBenefits!$A13))*(VLOOKUP(AJ13,'Survival Probability'!$A$3:$F$98,3)/VLOOKUP($A13,'Survival Probability'!$A$3:$F$98,3)))</f>
        <v>5.6338489744983837</v>
      </c>
      <c r="AN13" s="228">
        <f t="shared" ca="1" si="11"/>
        <v>0</v>
      </c>
      <c r="AO13" s="169">
        <f t="shared" si="80"/>
        <v>52</v>
      </c>
      <c r="AP13" s="395">
        <f>IF($B13&lt;Main!$B$10,0,HLOOKUP(AO13,ReplacementRates!$V$3:$AZ$56,ReplacementRates!$A14-3,1)*IF(Main!$B$29=0,Main!$B$32*$B13,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Q13" s="337">
        <f ca="1">AP13*IF($B13=Salary!$B13,Salary!$J13,"")</f>
        <v>0</v>
      </c>
      <c r="AR13" s="338">
        <f ca="1">IF($B13&lt;Main!$B$10,0,(VLOOKUP(AO13,'Survival Probability'!$A$3:$F$98,6)/(1+Main!$B$5)^(OptimumBenefits!AO13-OptimumBenefits!$A13))*(VLOOKUP(AO13,'Survival Probability'!$A$3:$F$98,3)/VLOOKUP($A13,'Survival Probability'!$A$3:$F$98,3)))</f>
        <v>5.2227404333417731</v>
      </c>
      <c r="AS13" s="228">
        <f t="shared" ca="1" si="13"/>
        <v>0</v>
      </c>
      <c r="AT13" s="169">
        <f t="shared" si="80"/>
        <v>53</v>
      </c>
      <c r="AU13" s="395">
        <f>IF($B13&lt;Main!$B$10,0,HLOOKUP(AT13,ReplacementRates!$V$3:$AZ$56,ReplacementRates!$A14-3,1)*IF(Main!$B$29=0,Main!$B$32*$B13,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V13" s="337">
        <f ca="1">AU13*IF($B13=Salary!$B13,Salary!$J13,"")</f>
        <v>0</v>
      </c>
      <c r="AW13" s="338">
        <f ca="1">IF($B13&lt;Main!$B$10,0,(VLOOKUP(AT13,'Survival Probability'!$A$3:$F$98,6)/(1+Main!$B$5)^(OptimumBenefits!AT13-OptimumBenefits!$A13))*(VLOOKUP(AT13,'Survival Probability'!$A$3:$F$98,3)/VLOOKUP($A13,'Survival Probability'!$A$3:$F$98,3)))</f>
        <v>4.8391568904691136</v>
      </c>
      <c r="AX13" s="228">
        <f t="shared" ca="1" si="15"/>
        <v>0</v>
      </c>
      <c r="AY13" s="169">
        <f t="shared" si="80"/>
        <v>54</v>
      </c>
      <c r="AZ13" s="395">
        <f>IF($B13&lt;Main!$B$10,0,HLOOKUP(AY13,ReplacementRates!$V$3:$AZ$56,ReplacementRates!$A14-3,1)*IF(Main!$B$29=0,Main!$B$32*$B13,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A13" s="337">
        <f ca="1">AZ13*IF($B13=Salary!$B13,Salary!$J13,"")</f>
        <v>0</v>
      </c>
      <c r="BB13" s="338">
        <f ca="1">IF($B13&lt;Main!$B$10,0,(VLOOKUP(AY13,'Survival Probability'!$A$3:$F$98,6)/(1+Main!$B$5)^(OptimumBenefits!AY13-OptimumBenefits!$A13))*(VLOOKUP(AY13,'Survival Probability'!$A$3:$F$98,3)/VLOOKUP($A13,'Survival Probability'!$A$3:$F$98,3)))</f>
        <v>4.4812936888466215</v>
      </c>
      <c r="BC13" s="228">
        <f t="shared" ca="1" si="17"/>
        <v>0</v>
      </c>
      <c r="BD13" s="169">
        <f t="shared" si="84"/>
        <v>55</v>
      </c>
      <c r="BE13" s="395">
        <f>IF($B13&lt;Main!$B$10,0,HLOOKUP(BD13,ReplacementRates!$V$3:$AZ$56,ReplacementRates!$A14-3,1)*IF(Main!$B$29=0,Main!$B$32*$B13,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F13" s="337">
        <f ca="1">BE13*IF($B13=Salary!$B13,Salary!$J13,"")</f>
        <v>0</v>
      </c>
      <c r="BG13" s="338">
        <f ca="1">IF($B13&lt;Main!$B$10,0,(VLOOKUP(BD13,'Survival Probability'!$A$3:$F$98,6)/(1+Main!$B$5)^(OptimumBenefits!BD13-OptimumBenefits!$A13))*(VLOOKUP(BD13,'Survival Probability'!$A$3:$F$98,3)/VLOOKUP($A13,'Survival Probability'!$A$3:$F$98,3)))</f>
        <v>4.147465878846063</v>
      </c>
      <c r="BH13" s="228">
        <f t="shared" ca="1" si="19"/>
        <v>0</v>
      </c>
      <c r="BI13" s="169">
        <f t="shared" si="84"/>
        <v>56</v>
      </c>
      <c r="BJ13" s="395">
        <f>IF($B13&lt;Main!$B$10,0,HLOOKUP(BI13,ReplacementRates!$V$3:$AZ$56,ReplacementRates!$A14-3,1)*IF(Main!$B$29=0,Main!$B$32*$B13,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K13" s="337">
        <f ca="1">BJ13*IF($B13=Salary!$B13,Salary!$J13,"")</f>
        <v>0</v>
      </c>
      <c r="BL13" s="338">
        <f ca="1">IF($B13&lt;Main!$B$10,0,(VLOOKUP(BI13,'Survival Probability'!$A$3:$F$98,6)/(1+Main!$B$5)^(OptimumBenefits!BI13-OptimumBenefits!$A13))*(VLOOKUP(BI13,'Survival Probability'!$A$3:$F$98,3)/VLOOKUP($A13,'Survival Probability'!$A$3:$F$98,3)))</f>
        <v>3.836101361258915</v>
      </c>
      <c r="BM13" s="228">
        <f t="shared" ca="1" si="21"/>
        <v>0</v>
      </c>
      <c r="BN13" s="169">
        <f t="shared" si="84"/>
        <v>57</v>
      </c>
      <c r="BO13" s="395">
        <f>IF($B13&lt;Main!$B$10,0,HLOOKUP(BN13,ReplacementRates!$V$3:$AZ$56,ReplacementRates!$A14-3,1)*IF(Main!$B$29=0,Main!$B$32*$B13,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P13" s="337">
        <f ca="1">BO13*IF($B13=Salary!$B13,Salary!$J13,"")</f>
        <v>0</v>
      </c>
      <c r="BQ13" s="338">
        <f ca="1">IF($B13&lt;Main!$B$10,0,(VLOOKUP(BN13,'Survival Probability'!$A$3:$F$98,6)/(1+Main!$B$5)^(OptimumBenefits!BN13-OptimumBenefits!$A13))*(VLOOKUP(BN13,'Survival Probability'!$A$3:$F$98,3)/VLOOKUP($A13,'Survival Probability'!$A$3:$F$98,3)))</f>
        <v>3.545731394548155</v>
      </c>
      <c r="BR13" s="228">
        <f t="shared" ca="1" si="23"/>
        <v>0</v>
      </c>
      <c r="BS13" s="169">
        <f t="shared" si="84"/>
        <v>58</v>
      </c>
      <c r="BT13" s="395">
        <f>IF($B13&lt;Main!$B$10,0,HLOOKUP(BS13,ReplacementRates!$V$3:$AZ$56,ReplacementRates!$A14-3,1)*IF(Main!$B$29=0,Main!$B$32*$B13,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U13" s="337">
        <f ca="1">BT13*IF($B13=Salary!$B13,Salary!$J13,"")</f>
        <v>0</v>
      </c>
      <c r="BV13" s="338">
        <f ca="1">IF($B13&lt;Main!$B$10,0,(VLOOKUP(BS13,'Survival Probability'!$A$3:$F$98,6)/(1+Main!$B$5)^(OptimumBenefits!BS13-OptimumBenefits!$A13))*(VLOOKUP(BS13,'Survival Probability'!$A$3:$F$98,3)/VLOOKUP($A13,'Survival Probability'!$A$3:$F$98,3)))</f>
        <v>3.2749839569686765</v>
      </c>
      <c r="BW13" s="228">
        <f t="shared" ca="1" si="25"/>
        <v>0</v>
      </c>
      <c r="BX13" s="169">
        <f t="shared" si="88"/>
        <v>59</v>
      </c>
      <c r="BY13" s="395">
        <f>IF($B13&lt;Main!$B$10,0,HLOOKUP(BX13,ReplacementRates!$V$3:$AZ$56,ReplacementRates!$A14-3,1)*IF(Main!$B$29=0,Main!$B$32*$B13,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Z13" s="337">
        <f ca="1">BY13*IF($B13=Salary!$B13,Salary!$J13,"")</f>
        <v>0</v>
      </c>
      <c r="CA13" s="338">
        <f ca="1">IF($B13&lt;Main!$B$10,0,(VLOOKUP(BX13,'Survival Probability'!$A$3:$F$98,6)/(1+Main!$B$5)^(OptimumBenefits!BX13-OptimumBenefits!$A13))*(VLOOKUP(BX13,'Survival Probability'!$A$3:$F$98,3)/VLOOKUP($A13,'Survival Probability'!$A$3:$F$98,3)))</f>
        <v>3.022575583360736</v>
      </c>
      <c r="CB13" s="228">
        <f t="shared" ca="1" si="27"/>
        <v>0</v>
      </c>
      <c r="CC13" s="169">
        <f t="shared" si="88"/>
        <v>60</v>
      </c>
      <c r="CD13" s="395">
        <f>IF($B13&lt;Main!$B$10,0,HLOOKUP(CC13,ReplacementRates!$V$3:$AZ$56,ReplacementRates!$A14-3,1)*IF(Main!$B$29=0,Main!$B$32*$B13,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0.11550000000000002</v>
      </c>
      <c r="CE13" s="337">
        <f ca="1">CD13*IF($B13=Salary!$B13,Salary!$J13,"")</f>
        <v>7879.3341588640978</v>
      </c>
      <c r="CF13" s="338">
        <f ca="1">IF($B13&lt;Main!$B$10,0,(VLOOKUP(CC13,'Survival Probability'!$A$3:$F$98,6)/(1+Main!$B$5)^(OptimumBenefits!CC13-OptimumBenefits!$A13))*(VLOOKUP(CC13,'Survival Probability'!$A$3:$F$98,3)/VLOOKUP($A13,'Survival Probability'!$A$3:$F$98,3)))</f>
        <v>2.7873060187214094</v>
      </c>
      <c r="CG13" s="228">
        <f t="shared" ca="1" si="29"/>
        <v>21962.115524519093</v>
      </c>
      <c r="CH13" s="169">
        <f t="shared" si="88"/>
        <v>61</v>
      </c>
      <c r="CI13" s="395">
        <f>IF($B13&lt;Main!$B$10,0,HLOOKUP(CH13,ReplacementRates!$V$3:$AZ$56,ReplacementRates!$A14-3,1)*IF(Main!$B$29=0,Main!$B$32*$B13,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0.13090000000000002</v>
      </c>
      <c r="CJ13" s="337">
        <f ca="1">CI13*IF($B13=Salary!$B13,Salary!$J13,"")</f>
        <v>8929.9120467126431</v>
      </c>
      <c r="CK13" s="338">
        <f ca="1">IF($B13&lt;Main!$B$10,0,(VLOOKUP(CH13,'Survival Probability'!$A$3:$F$98,6)/(1+Main!$B$5)^(OptimumBenefits!CH13-OptimumBenefits!$A13))*(VLOOKUP(CH13,'Survival Probability'!$A$3:$F$98,3)/VLOOKUP($A13,'Survival Probability'!$A$3:$F$98,3)))</f>
        <v>2.5680550545511198</v>
      </c>
      <c r="CL13" s="228">
        <f t="shared" ca="1" si="31"/>
        <v>22932.505768257339</v>
      </c>
      <c r="CM13" s="169">
        <f t="shared" si="88"/>
        <v>62</v>
      </c>
      <c r="CN13" s="395">
        <f>IF($B13&lt;Main!$B$10,0,HLOOKUP(CM13,ReplacementRates!$V$3:$AZ$56,ReplacementRates!$A14-3,1)*IF(Main!$B$29=0,Main!$B$32*$B13,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0.14630000000000001</v>
      </c>
      <c r="CO13" s="337">
        <f ca="1">CN13*IF($B13=Salary!$B13,Salary!$J13,"")</f>
        <v>9980.4899345611902</v>
      </c>
      <c r="CP13" s="338">
        <f ca="1">IF($B13&lt;Main!$B$10,0,(VLOOKUP(CM13,'Survival Probability'!$A$3:$F$98,6)/(1+Main!$B$5)^(OptimumBenefits!CM13-OptimumBenefits!$A13))*(VLOOKUP(CM13,'Survival Probability'!$A$3:$F$98,3)/VLOOKUP($A13,'Survival Probability'!$A$3:$F$98,3)))</f>
        <v>2.3639437746767444</v>
      </c>
      <c r="CQ13" s="228">
        <f t="shared" ca="1" si="33"/>
        <v>23593.317049029833</v>
      </c>
      <c r="CR13" s="169">
        <f t="shared" si="92"/>
        <v>63</v>
      </c>
      <c r="CS13" s="395">
        <f>IF($B13&lt;Main!$B$10,0,HLOOKUP(CR13,ReplacementRates!$V$3:$AZ$56,ReplacementRates!$A14-3,1)*IF(Main!$B$29=0,Main!$B$32*$B13,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0.16170000000000001</v>
      </c>
      <c r="CT13" s="337">
        <f ca="1">CS13*IF($B13=Salary!$B13,Salary!$J13,"")</f>
        <v>11031.067822409736</v>
      </c>
      <c r="CU13" s="338">
        <f ca="1">IF($B13&lt;Main!$B$10,0,(VLOOKUP(CR13,'Survival Probability'!$A$3:$F$98,6)/(1+Main!$B$5)^(OptimumBenefits!CR13-OptimumBenefits!$A13))*(VLOOKUP(CR13,'Survival Probability'!$A$3:$F$98,3)/VLOOKUP($A13,'Survival Probability'!$A$3:$F$98,3)))</f>
        <v>2.1739740756721475</v>
      </c>
      <c r="CV13" s="228">
        <f t="shared" ca="1" si="35"/>
        <v>23981.255472899975</v>
      </c>
      <c r="CW13" s="169">
        <f t="shared" si="92"/>
        <v>64</v>
      </c>
      <c r="CX13" s="395">
        <f>IF($B13&lt;Main!$B$10,0,HLOOKUP(CW13,ReplacementRates!$V$3:$AZ$56,ReplacementRates!$A14-3,1)*IF(Main!$B$29=0,Main!$B$32*$B13,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0.17710000000000001</v>
      </c>
      <c r="CY13" s="337">
        <f ca="1">CX13*IF($B13=Salary!$B13,Salary!$J13,"")</f>
        <v>12081.645710258283</v>
      </c>
      <c r="CZ13" s="338">
        <f ca="1">IF($B13&lt;Main!$B$10,0,(VLOOKUP(CW13,'Survival Probability'!$A$3:$F$98,6)/(1+Main!$B$5)^(OptimumBenefits!CW13-OptimumBenefits!$A13))*(VLOOKUP(CW13,'Survival Probability'!$A$3:$F$98,3)/VLOOKUP($A13,'Survival Probability'!$A$3:$F$98,3)))</f>
        <v>1.997212937484911</v>
      </c>
      <c r="DA13" s="228">
        <f t="shared" ca="1" si="37"/>
        <v>24129.619118636918</v>
      </c>
      <c r="DB13" s="169">
        <f t="shared" si="92"/>
        <v>65</v>
      </c>
      <c r="DC13" s="395">
        <f>IF($B13&lt;Main!$B$10,0,HLOOKUP(DB13,ReplacementRates!$V$3:$AZ$56,ReplacementRates!$A14-3,1)*IF(Main!$B$29=0,Main!$B$32*$B13,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D13" s="337">
        <f ca="1">DC13*IF($B13=Salary!$B13,Salary!$J13,"")</f>
        <v>13132.223598106828</v>
      </c>
      <c r="DE13" s="338">
        <f ca="1">IF($B13&lt;Main!$B$10,0,(VLOOKUP(DB13,'Survival Probability'!$A$3:$F$98,6)/(1+Main!$B$5)^(OptimumBenefits!DB13-OptimumBenefits!$A13))*(VLOOKUP(DB13,'Survival Probability'!$A$3:$F$98,3)/VLOOKUP($A13,'Survival Probability'!$A$3:$F$98,3)))</f>
        <v>1.8327884185741001</v>
      </c>
      <c r="DF13" s="228">
        <f t="shared" ca="1" si="39"/>
        <v>24068.587320735693</v>
      </c>
      <c r="DG13" s="169">
        <f t="shared" si="92"/>
        <v>66</v>
      </c>
      <c r="DH13" s="395">
        <f>IF($B13&lt;Main!$B$10,0,HLOOKUP(DG13,ReplacementRates!$V$3:$AZ$56,ReplacementRates!$A14-3,1)*IF(Main!$B$29=0,Main!$B$32*$B13,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I13" s="337">
        <f ca="1">DH13*IF($B13=Salary!$B13,Salary!$J13,"")</f>
        <v>13132.223598106828</v>
      </c>
      <c r="DJ13" s="338">
        <f ca="1">IF($B13&lt;Main!$B$10,0,(VLOOKUP(DG13,'Survival Probability'!$A$3:$F$98,6)/(1+Main!$B$5)^(OptimumBenefits!DG13-OptimumBenefits!$A13))*(VLOOKUP(DG13,'Survival Probability'!$A$3:$F$98,3)/VLOOKUP($A13,'Survival Probability'!$A$3:$F$98,3)))</f>
        <v>1.6798886586394211</v>
      </c>
      <c r="DK13" s="228">
        <f t="shared" ca="1" si="41"/>
        <v>22060.67348517663</v>
      </c>
      <c r="DL13" s="169">
        <f t="shared" si="96"/>
        <v>67</v>
      </c>
      <c r="DM13" s="395">
        <f>IF($B13&lt;Main!$B$10,0,HLOOKUP(DL13,ReplacementRates!$V$3:$AZ$56,ReplacementRates!$A14-3,1)*IF(Main!$B$29=0,Main!$B$32*$B13,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N13" s="337">
        <f ca="1">DM13*IF($B13=Salary!$B13,Salary!$J13,"")</f>
        <v>13132.223598106828</v>
      </c>
      <c r="DO13" s="338">
        <f ca="1">IF($B13&lt;Main!$B$10,0,(VLOOKUP(DL13,'Survival Probability'!$A$3:$F$98,6)/(1+Main!$B$5)^(OptimumBenefits!DL13-OptimumBenefits!$A13))*(VLOOKUP(DL13,'Survival Probability'!$A$3:$F$98,3)/VLOOKUP($A13,'Survival Probability'!$A$3:$F$98,3)))</f>
        <v>1.5377558557088877</v>
      </c>
      <c r="DP13" s="228">
        <f t="shared" ca="1" si="43"/>
        <v>20194.153736467215</v>
      </c>
      <c r="DQ13" s="169">
        <f t="shared" si="96"/>
        <v>68</v>
      </c>
      <c r="DR13" s="395">
        <f>IF($B13&lt;Main!$B$10,0,HLOOKUP(DQ13,ReplacementRates!$V$3:$AZ$56,ReplacementRates!$A14-3,1)*IF(Main!$B$29=0,Main!$B$32*$B13,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S13" s="337">
        <f ca="1">DR13*IF($B13=Salary!$B13,Salary!$J13,"")</f>
        <v>13132.223598106828</v>
      </c>
      <c r="DT13" s="338">
        <f ca="1">IF($B13&lt;Main!$B$10,0,(VLOOKUP(DQ13,'Survival Probability'!$A$3:$F$98,6)/(1+Main!$B$5)^(OptimumBenefits!DQ13-OptimumBenefits!$A13))*(VLOOKUP(DQ13,'Survival Probability'!$A$3:$F$98,3)/VLOOKUP($A13,'Survival Probability'!$A$3:$F$98,3)))</f>
        <v>1.4056859931841197</v>
      </c>
      <c r="DU13" s="228">
        <f t="shared" ca="1" si="45"/>
        <v>18459.782771220729</v>
      </c>
      <c r="DV13" s="169">
        <f t="shared" si="96"/>
        <v>69</v>
      </c>
      <c r="DW13" s="395">
        <f>IF($B13&lt;Main!$B$10,0,HLOOKUP(DV13,ReplacementRates!$V$3:$AZ$56,ReplacementRates!$A14-3,1)*IF(Main!$B$29=0,Main!$B$32*$B13,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X13" s="337">
        <f ca="1">DW13*IF($B13=Salary!$B13,Salary!$J13,"")</f>
        <v>13132.223598106828</v>
      </c>
      <c r="DY13" s="338">
        <f ca="1">IF($B13&lt;Main!$B$10,0,(VLOOKUP(DV13,'Survival Probability'!$A$3:$F$98,6)/(1+Main!$B$5)^(OptimumBenefits!DV13-OptimumBenefits!$A13))*(VLOOKUP(DV13,'Survival Probability'!$A$3:$F$98,3)/VLOOKUP($A13,'Survival Probability'!$A$3:$F$98,3)))</f>
        <v>1.2830239139151838</v>
      </c>
      <c r="DZ13" s="228">
        <f t="shared" ca="1" si="47"/>
        <v>16848.95691925236</v>
      </c>
      <c r="EA13" s="169">
        <f t="shared" si="96"/>
        <v>70</v>
      </c>
      <c r="EB13" s="395">
        <f>IF($B13&lt;Main!$B$10,0,HLOOKUP(EA13,ReplacementRates!$V$3:$AZ$56,ReplacementRates!$A14-3,1)*IF(Main!$B$29=0,Main!$B$32*$B13,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C13" s="337">
        <f ca="1">EB13*IF($B13=Salary!$B13,Salary!$J13,"")</f>
        <v>13132.223598106828</v>
      </c>
      <c r="ED13" s="338">
        <f ca="1">IF($B13&lt;Main!$B$10,0,(VLOOKUP(EA13,'Survival Probability'!$A$3:$F$98,6)/(1+Main!$B$5)^(OptimumBenefits!EA13-OptimumBenefits!$A13))*(VLOOKUP(EA13,'Survival Probability'!$A$3:$F$98,3)/VLOOKUP($A13,'Survival Probability'!$A$3:$F$98,3)))</f>
        <v>1.1691605257681557</v>
      </c>
      <c r="EE13" s="228">
        <f t="shared" ca="1" si="49"/>
        <v>15353.67744646756</v>
      </c>
      <c r="EF13" s="169">
        <f t="shared" si="100"/>
        <v>71</v>
      </c>
      <c r="EG13" s="395">
        <f>IF($B13&lt;Main!$B$10,0,HLOOKUP(EF13,ReplacementRates!$V$3:$AZ$56,ReplacementRates!$A14-3,1)*IF(Main!$B$29=0,Main!$B$32*$B13,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H13" s="337">
        <f ca="1">EG13*IF($B13=Salary!$B13,Salary!$J13,"")</f>
        <v>13132.223598106828</v>
      </c>
      <c r="EI13" s="338">
        <f ca="1">IF($B13&lt;Main!$B$10,0,(VLOOKUP(EF13,'Survival Probability'!$A$3:$F$98,6)/(1+Main!$B$5)^(OptimumBenefits!EF13-OptimumBenefits!$A13))*(VLOOKUP(EF13,'Survival Probability'!$A$3:$F$98,3)/VLOOKUP($A13,'Survival Probability'!$A$3:$F$98,3)))</f>
        <v>1.0635299269123342</v>
      </c>
      <c r="EJ13" s="228">
        <f t="shared" ca="1" si="51"/>
        <v>13966.512803490985</v>
      </c>
      <c r="EK13" s="169">
        <f t="shared" si="100"/>
        <v>72</v>
      </c>
      <c r="EL13" s="395">
        <f>IF($B13&lt;Main!$B$10,0,HLOOKUP(EK13,ReplacementRates!$V$3:$AZ$56,ReplacementRates!$A14-3,1)*IF(Main!$B$29=0,Main!$B$32*$B13,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M13" s="337">
        <f ca="1">EL13*IF($B13=Salary!$B13,Salary!$J13,"")</f>
        <v>13132.223598106828</v>
      </c>
      <c r="EN13" s="338">
        <f ca="1">IF($B13&lt;Main!$B$10,0,(VLOOKUP(EK13,'Survival Probability'!$A$3:$F$98,6)/(1+Main!$B$5)^(OptimumBenefits!EK13-OptimumBenefits!$A13))*(VLOOKUP(EK13,'Survival Probability'!$A$3:$F$98,3)/VLOOKUP($A13,'Survival Probability'!$A$3:$F$98,3)))</f>
        <v>0.96560494506314942</v>
      </c>
      <c r="EO13" s="228">
        <f t="shared" ca="1" si="53"/>
        <v>12680.540046006938</v>
      </c>
      <c r="EP13" s="169">
        <f t="shared" si="100"/>
        <v>73</v>
      </c>
      <c r="EQ13" s="395">
        <f>IF($B13&lt;Main!$B$10,0,HLOOKUP(EP13,ReplacementRates!$V$3:$AZ$56,ReplacementRates!$A14-3,1)*IF(Main!$B$29=0,Main!$B$32*$B13,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R13" s="337">
        <f ca="1">EQ13*IF($B13=Salary!$B13,Salary!$J13,"")</f>
        <v>13132.223598106828</v>
      </c>
      <c r="ES13" s="338">
        <f ca="1">IF($B13&lt;Main!$B$10,0,(VLOOKUP(EP13,'Survival Probability'!$A$3:$F$98,6)/(1+Main!$B$5)^(OptimumBenefits!EP13-OptimumBenefits!$A13))*(VLOOKUP(EP13,'Survival Probability'!$A$3:$F$98,3)/VLOOKUP($A13,'Survival Probability'!$A$3:$F$98,3)))</f>
        <v>0.87489630609050273</v>
      </c>
      <c r="ET13" s="228">
        <f t="shared" ca="1" si="55"/>
        <v>11489.333916738195</v>
      </c>
      <c r="EU13" s="169">
        <f t="shared" si="100"/>
        <v>74</v>
      </c>
      <c r="EV13" s="395">
        <f>IF($B13&lt;Main!$B$10,0,HLOOKUP(EU13,ReplacementRates!$V$3:$AZ$56,ReplacementRates!$A14-3,1)*IF(Main!$B$29=0,Main!$B$32*$B13,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W13" s="337">
        <f ca="1">EV13*IF($B13=Salary!$B13,Salary!$J13,"")</f>
        <v>13132.223598106828</v>
      </c>
      <c r="EX13" s="338">
        <f ca="1">IF($B13&lt;Main!$B$10,0,(VLOOKUP(EU13,'Survival Probability'!$A$3:$F$98,6)/(1+Main!$B$5)^(OptimumBenefits!EU13-OptimumBenefits!$A13))*(VLOOKUP(EU13,'Survival Probability'!$A$3:$F$98,3)/VLOOKUP($A13,'Survival Probability'!$A$3:$F$98,3)))</f>
        <v>0.79094768055335307</v>
      </c>
      <c r="EY13" s="228">
        <f t="shared" ca="1" si="57"/>
        <v>10386.901795430604</v>
      </c>
      <c r="EZ13" s="169">
        <f t="shared" si="104"/>
        <v>75</v>
      </c>
      <c r="FA13" s="395">
        <f>IF($B13&lt;Main!$B$10,0,HLOOKUP(EZ13,ReplacementRates!$V$3:$AZ$56,ReplacementRates!$A14-3,1)*IF(Main!$B$29=0,Main!$B$32*$B13,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B13" s="337">
        <f ca="1">FA13*IF($B13=Salary!$B13,Salary!$J13,"")</f>
        <v>13132.223598106828</v>
      </c>
      <c r="FC13" s="338">
        <f ca="1">IF($B13&lt;Main!$B$10,0,(VLOOKUP(EZ13,'Survival Probability'!$A$3:$F$98,6)/(1+Main!$B$5)^(OptimumBenefits!EZ13-OptimumBenefits!$A13))*(VLOOKUP(EZ13,'Survival Probability'!$A$3:$F$98,3)/VLOOKUP($A13,'Survival Probability'!$A$3:$F$98,3)))</f>
        <v>0.71333485000990637</v>
      </c>
      <c r="FD13" s="228">
        <f t="shared" ca="1" si="59"/>
        <v>9367.6727506520874</v>
      </c>
      <c r="FE13" s="169">
        <f t="shared" si="104"/>
        <v>76</v>
      </c>
      <c r="FF13" s="395">
        <f>IF($B13&lt;Main!$B$10,0,HLOOKUP(FE13,ReplacementRates!$V$3:$AZ$56,ReplacementRates!$A14-3,1)*IF(Main!$B$29=0,Main!$B$32*$B13,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G13" s="337">
        <f ca="1">FF13*IF($B13=Salary!$B13,Salary!$J13,"")</f>
        <v>13132.223598106828</v>
      </c>
      <c r="FH13" s="338">
        <f ca="1">IF($B13&lt;Main!$B$10,0,(VLOOKUP(FE13,'Survival Probability'!$A$3:$F$98,6)/(1+Main!$B$5)^(OptimumBenefits!FE13-OptimumBenefits!$A13))*(VLOOKUP(FE13,'Survival Probability'!$A$3:$F$98,3)/VLOOKUP($A13,'Survival Probability'!$A$3:$F$98,3)))</f>
        <v>0.64166372641566194</v>
      </c>
      <c r="FI13" s="228">
        <f t="shared" ca="1" si="61"/>
        <v>8426.4715300849184</v>
      </c>
      <c r="FJ13" s="169">
        <f t="shared" si="104"/>
        <v>77</v>
      </c>
      <c r="FK13" s="395">
        <f>IF($B13&lt;Main!$B$10,0,HLOOKUP(FJ13,ReplacementRates!$V$3:$AZ$56,ReplacementRates!$A14-3,1)*IF(Main!$B$29=0,Main!$B$32*$B13,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L13" s="337">
        <f ca="1">FK13*IF($B13=Salary!$B13,Salary!$J13,"")</f>
        <v>13132.223598106828</v>
      </c>
      <c r="FM13" s="338">
        <f ca="1">IF($B13&lt;Main!$B$10,0,(VLOOKUP(FJ13,'Survival Probability'!$A$3:$F$98,6)/(1+Main!$B$5)^(OptimumBenefits!FJ13-OptimumBenefits!$A13))*(VLOOKUP(FJ13,'Survival Probability'!$A$3:$F$98,3)/VLOOKUP($A13,'Survival Probability'!$A$3:$F$98,3)))</f>
        <v>0.57556504393006247</v>
      </c>
      <c r="FN13" s="228">
        <f t="shared" ca="1" si="63"/>
        <v>7558.4488521437597</v>
      </c>
      <c r="FO13" s="169">
        <f t="shared" si="104"/>
        <v>78</v>
      </c>
      <c r="FP13" s="395">
        <f>IF($B13&lt;Main!$B$10,0,HLOOKUP(FO13,ReplacementRates!$V$3:$AZ$56,ReplacementRates!$A14-3,1)*IF(Main!$B$29=0,Main!$B$32*$B13,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Q13" s="337">
        <f ca="1">FP13*IF($B13=Salary!$B13,Salary!$J13,"")</f>
        <v>13132.223598106828</v>
      </c>
      <c r="FR13" s="338">
        <f ca="1">IF($B13&lt;Main!$B$10,0,(VLOOKUP(FO13,'Survival Probability'!$A$3:$F$98,6)/(1+Main!$B$5)^(OptimumBenefits!FO13-OptimumBenefits!$A13))*(VLOOKUP(FO13,'Survival Probability'!$A$3:$F$98,3)/VLOOKUP($A13,'Survival Probability'!$A$3:$F$98,3)))</f>
        <v>0.51469452772155633</v>
      </c>
      <c r="FS13" s="228">
        <f t="shared" ca="1" si="65"/>
        <v>6759.0836227614709</v>
      </c>
      <c r="FT13" s="169">
        <f t="shared" si="108"/>
        <v>79</v>
      </c>
      <c r="FU13" s="395">
        <f>IF($B13&lt;Main!$B$10,0,HLOOKUP(FT13,ReplacementRates!$V$3:$AZ$56,ReplacementRates!$A14-3,1)*IF(Main!$B$29=0,Main!$B$32*$B13,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V13" s="337">
        <f ca="1">FU13*IF($B13=Salary!$B13,Salary!$J13,"")</f>
        <v>13132.223598106828</v>
      </c>
      <c r="FW13" s="338">
        <f ca="1">IF($B13&lt;Main!$B$10,0,(VLOOKUP(FT13,'Survival Probability'!$A$3:$F$98,6)/(1+Main!$B$5)^(OptimumBenefits!FT13-OptimumBenefits!$A13))*(VLOOKUP(FT13,'Survival Probability'!$A$3:$F$98,3)/VLOOKUP($A13,'Survival Probability'!$A$3:$F$98,3)))</f>
        <v>0.45873126813439774</v>
      </c>
      <c r="FX13" s="228">
        <f t="shared" ca="1" si="67"/>
        <v>6024.1615845840088</v>
      </c>
      <c r="FY13" s="169">
        <f t="shared" si="108"/>
        <v>80</v>
      </c>
      <c r="FZ13" s="395">
        <f>IF($B13&lt;Main!$B$10,0,HLOOKUP(FY13,ReplacementRates!$V$3:$AZ$56,ReplacementRates!$A14-3,1)*IF(Main!$B$29=0,Main!$B$32*$B13,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A13" s="337">
        <f ca="1">FZ13*IF($B13=Salary!$B13,Salary!$J13,"")</f>
        <v>13132.223598106828</v>
      </c>
      <c r="GB13" s="338">
        <f ca="1">IF($B13&lt;Main!$B$10,0,(VLOOKUP(FY13,'Survival Probability'!$A$3:$F$98,6)/(1+Main!$B$5)^(OptimumBenefits!FY13-OptimumBenefits!$A13))*(VLOOKUP(FY13,'Survival Probability'!$A$3:$F$98,3)/VLOOKUP($A13,'Survival Probability'!$A$3:$F$98,3)))</f>
        <v>0.40737808449674368</v>
      </c>
      <c r="GC13" s="228">
        <f t="shared" ca="1" si="69"/>
        <v>5349.7800945796944</v>
      </c>
      <c r="GD13" s="169">
        <f t="shared" si="108"/>
        <v>81</v>
      </c>
      <c r="GE13" s="395">
        <f>IF($B13&lt;Main!$B$10,0,HLOOKUP(GD13,ReplacementRates!$V$3:$AZ$56,ReplacementRates!$A14-3,1)*IF(Main!$B$29=0,Main!$B$32*$B13,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F13" s="337">
        <f ca="1">GE13*IF($B13=Salary!$B13,Salary!$J13,"")</f>
        <v>13132.223598106828</v>
      </c>
      <c r="GG13" s="338">
        <f ca="1">IF($B13&lt;Main!$B$10,0,(VLOOKUP(GD13,'Survival Probability'!$A$3:$F$98,6)/(1+Main!$B$5)^(OptimumBenefits!GD13-OptimumBenefits!$A13))*(VLOOKUP(GD13,'Survival Probability'!$A$3:$F$98,3)/VLOOKUP($A13,'Survival Probability'!$A$3:$F$98,3)))</f>
        <v>0.36035519871867139</v>
      </c>
      <c r="GH13" s="228">
        <f t="shared" ca="1" si="71"/>
        <v>4732.2650443138118</v>
      </c>
      <c r="GI13" s="169">
        <f t="shared" si="108"/>
        <v>82</v>
      </c>
      <c r="GJ13" s="395">
        <f>IF($B13&lt;Main!$B$10,0,HLOOKUP(GI13,ReplacementRates!$V$3:$AZ$56,ReplacementRates!$A14-3,1)*IF(Main!$B$29=0,Main!$B$32*$B13,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K13" s="337">
        <f ca="1">GJ13*IF($B13=Salary!$B13,Salary!$J13,"")</f>
        <v>13132.223598106828</v>
      </c>
      <c r="GL13" s="338">
        <f ca="1">IF($B13&lt;Main!$B$10,0,(VLOOKUP(GI13,'Survival Probability'!$A$3:$F$98,6)/(1+Main!$B$5)^(OptimumBenefits!GI13-OptimumBenefits!$A13))*(VLOOKUP(GI13,'Survival Probability'!$A$3:$F$98,3)/VLOOKUP($A13,'Survival Probability'!$A$3:$F$98,3)))</f>
        <v>0.31739979804927204</v>
      </c>
      <c r="GM13" s="228">
        <f t="shared" ca="1" si="73"/>
        <v>4168.1651179769915</v>
      </c>
      <c r="GN13" s="384"/>
      <c r="GO13" s="384"/>
      <c r="GP13" s="385"/>
      <c r="GQ13" s="386"/>
      <c r="GR13" s="387"/>
      <c r="GS13" s="384"/>
      <c r="GT13" s="384"/>
      <c r="GU13" s="385"/>
      <c r="GV13" s="386"/>
      <c r="GW13" s="387"/>
      <c r="GX13" s="384"/>
      <c r="GY13" s="384"/>
      <c r="GZ13" s="385"/>
      <c r="HA13" s="386"/>
      <c r="HB13" s="387"/>
      <c r="HC13" s="384"/>
      <c r="HD13" s="384"/>
      <c r="HE13" s="385"/>
      <c r="HF13" s="386"/>
      <c r="HG13" s="387"/>
      <c r="HH13" s="384"/>
      <c r="HI13" s="384"/>
      <c r="HJ13" s="385"/>
      <c r="HK13" s="386"/>
      <c r="HL13" s="387"/>
      <c r="HM13" s="384"/>
      <c r="HN13" s="384"/>
      <c r="HO13" s="385"/>
      <c r="HP13" s="386"/>
      <c r="HQ13" s="387"/>
      <c r="HR13" s="384"/>
      <c r="HS13" s="384"/>
      <c r="HT13" s="385"/>
      <c r="HU13" s="386"/>
      <c r="HV13" s="387"/>
      <c r="HW13" s="384"/>
      <c r="HX13" s="384"/>
      <c r="HY13" s="385"/>
      <c r="HZ13" s="386"/>
      <c r="IA13" s="387"/>
      <c r="IB13" s="384"/>
      <c r="IC13" s="384"/>
      <c r="ID13" s="385"/>
      <c r="IE13" s="386"/>
      <c r="IF13" s="387"/>
      <c r="IG13" s="384"/>
      <c r="IH13" s="384"/>
      <c r="II13" s="385"/>
      <c r="IJ13" s="386"/>
      <c r="IK13" s="387"/>
      <c r="IL13" s="384"/>
      <c r="IM13" s="384"/>
      <c r="IN13" s="385"/>
      <c r="IO13" s="386"/>
      <c r="IP13" s="387"/>
      <c r="IQ13" s="384"/>
      <c r="IR13" s="384"/>
      <c r="IS13" s="385"/>
      <c r="IT13" s="386"/>
      <c r="IU13" s="387"/>
      <c r="IV13" s="384"/>
      <c r="IW13" s="384"/>
      <c r="IX13" s="385"/>
      <c r="IY13" s="386"/>
      <c r="IZ13" s="387"/>
      <c r="JA13" s="384"/>
      <c r="JB13" s="384"/>
      <c r="JC13" s="385"/>
      <c r="JD13" s="386"/>
      <c r="JE13" s="387"/>
      <c r="JF13" s="384"/>
      <c r="JG13" s="384"/>
      <c r="JH13" s="385"/>
      <c r="JI13" s="386"/>
      <c r="JJ13" s="387"/>
      <c r="JK13" s="384"/>
      <c r="JL13" s="384"/>
      <c r="JM13" s="385"/>
      <c r="JN13" s="386"/>
      <c r="JO13" s="387"/>
      <c r="JP13" s="384"/>
      <c r="JQ13" s="384"/>
      <c r="JR13" s="385"/>
      <c r="JS13" s="386"/>
      <c r="JT13" s="387"/>
      <c r="JU13" s="384"/>
      <c r="JV13" s="384"/>
      <c r="JW13" s="385"/>
      <c r="JX13" s="386"/>
      <c r="JY13" s="387"/>
      <c r="JZ13" s="384"/>
      <c r="KA13" s="384"/>
      <c r="KB13" s="385"/>
      <c r="KC13" s="386"/>
      <c r="KD13" s="387"/>
      <c r="KE13" s="384"/>
      <c r="KF13" s="384"/>
      <c r="KG13" s="385"/>
      <c r="KH13" s="386"/>
      <c r="KI13" s="387"/>
    </row>
    <row r="14" spans="1:295">
      <c r="A14" s="172">
        <f t="shared" si="112"/>
        <v>39</v>
      </c>
      <c r="B14" s="172">
        <v>12</v>
      </c>
      <c r="C14" s="383">
        <f t="shared" ca="1" si="0"/>
        <v>64</v>
      </c>
      <c r="D14" s="422">
        <f t="shared" ca="1" si="116"/>
        <v>29801.171026391974</v>
      </c>
      <c r="E14" s="217">
        <v>14100.504155396602</v>
      </c>
      <c r="F14" s="169">
        <f t="shared" si="113"/>
        <v>45</v>
      </c>
      <c r="G14" s="395">
        <f>IF($B14&lt;Main!$B$10,0,HLOOKUP(F14,ReplacementRates!$V$3:$AZ$56,ReplacementRates!$A15-3,1)*IF(Main!$B$29=0,Main!$B$32*$B14,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H14" s="337">
        <f ca="1">G14*IF($B14=Salary!$B14,Salary!$J14,"")</f>
        <v>0</v>
      </c>
      <c r="I14" s="338">
        <f ca="1">IF($B14&lt;Main!$B$10,0,(VLOOKUP(F14,'Survival Probability'!$A$3:$F$98,6)/(1+Main!$B$5)^(OptimumBenefits!F14-OptimumBenefits!$A14))*(VLOOKUP(F14,'Survival Probability'!$A$3:$F$98,3)/VLOOKUP($A14,'Survival Probability'!$A$3:$F$98,3)))</f>
        <v>9.4122180712339567</v>
      </c>
      <c r="J14" s="228">
        <f t="shared" ca="1" si="117"/>
        <v>0</v>
      </c>
      <c r="K14" s="169">
        <f t="shared" si="114"/>
        <v>46</v>
      </c>
      <c r="L14" s="395">
        <f>IF($B14&lt;Main!$B$10,0,HLOOKUP(K14,ReplacementRates!$V$3:$AZ$56,ReplacementRates!$A15-3,1)*IF(Main!$B$29=0,Main!$B$32*$B14,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M14" s="337">
        <f ca="1">L14*IF($B14=Salary!$B14,Salary!$J14,"")</f>
        <v>0</v>
      </c>
      <c r="N14" s="338">
        <f ca="1">IF($B14&lt;Main!$B$10,0,(VLOOKUP(K14,'Survival Probability'!$A$3:$F$98,6)/(1+Main!$B$5)^(OptimumBenefits!K14-OptimumBenefits!$A14))*(VLOOKUP(K14,'Survival Probability'!$A$3:$F$98,3)/VLOOKUP($A14,'Survival Probability'!$A$3:$F$98,3)))</f>
        <v>8.7482563534610858</v>
      </c>
      <c r="O14" s="228">
        <f t="shared" ca="1" si="118"/>
        <v>0</v>
      </c>
      <c r="P14" s="169">
        <f t="shared" si="76"/>
        <v>47</v>
      </c>
      <c r="Q14" s="395">
        <f>IF($B14&lt;Main!$B$10,0,HLOOKUP(P14,ReplacementRates!$V$3:$AZ$56,ReplacementRates!$A15-3,1)*IF(Main!$B$29=0,Main!$B$32*$B14,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R14" s="337">
        <f ca="1">Q14*IF($B14=Salary!$B14,Salary!$J14,"")</f>
        <v>0</v>
      </c>
      <c r="S14" s="338">
        <f ca="1">IF($B14&lt;Main!$B$10,0,(VLOOKUP(P14,'Survival Probability'!$A$3:$F$98,6)/(1+Main!$B$5)^(OptimumBenefits!P14-OptimumBenefits!$A14))*(VLOOKUP(P14,'Survival Probability'!$A$3:$F$98,3)/VLOOKUP($A14,'Survival Probability'!$A$3:$F$98,3)))</f>
        <v>8.1281463085060075</v>
      </c>
      <c r="T14" s="228">
        <f t="shared" ca="1" si="3"/>
        <v>0</v>
      </c>
      <c r="U14" s="169">
        <f t="shared" si="76"/>
        <v>48</v>
      </c>
      <c r="V14" s="395">
        <f>IF($B14&lt;Main!$B$10,0,HLOOKUP(U14,ReplacementRates!$V$3:$AZ$56,ReplacementRates!$A15-3,1)*IF(Main!$B$29=0,Main!$B$32*$B14,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W14" s="337">
        <f ca="1">V14*IF($B14=Salary!$B14,Salary!$J14,"")</f>
        <v>0</v>
      </c>
      <c r="X14" s="338">
        <f ca="1">IF($B14&lt;Main!$B$10,0,(VLOOKUP(U14,'Survival Probability'!$A$3:$F$98,6)/(1+Main!$B$5)^(OptimumBenefits!U14-OptimumBenefits!$A14))*(VLOOKUP(U14,'Survival Probability'!$A$3:$F$98,3)/VLOOKUP($A14,'Survival Probability'!$A$3:$F$98,3)))</f>
        <v>7.5490090138119292</v>
      </c>
      <c r="Y14" s="228">
        <f t="shared" ca="1" si="5"/>
        <v>0</v>
      </c>
      <c r="Z14" s="169">
        <f t="shared" si="76"/>
        <v>49</v>
      </c>
      <c r="AA14" s="395">
        <f>IF($B14&lt;Main!$B$10,0,HLOOKUP(Z14,ReplacementRates!$V$3:$AZ$56,ReplacementRates!$A15-3,1)*IF(Main!$B$29=0,Main!$B$32*$B14,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B14" s="337">
        <f ca="1">AA14*IF($B14=Salary!$B14,Salary!$J14,"")</f>
        <v>0</v>
      </c>
      <c r="AC14" s="338">
        <f ca="1">IF($B14&lt;Main!$B$10,0,(VLOOKUP(Z14,'Survival Probability'!$A$3:$F$98,6)/(1+Main!$B$5)^(OptimumBenefits!Z14-OptimumBenefits!$A14))*(VLOOKUP(Z14,'Survival Probability'!$A$3:$F$98,3)/VLOOKUP($A14,'Survival Probability'!$A$3:$F$98,3)))</f>
        <v>7.0081539508840436</v>
      </c>
      <c r="AD14" s="228">
        <f t="shared" ca="1" si="7"/>
        <v>0</v>
      </c>
      <c r="AE14" s="169">
        <f t="shared" si="76"/>
        <v>50</v>
      </c>
      <c r="AF14" s="395">
        <f>IF($B14&lt;Main!$B$10,0,HLOOKUP(AE14,ReplacementRates!$V$3:$AZ$56,ReplacementRates!$A15-3,1)*IF(Main!$B$29=0,Main!$B$32*$B14,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G14" s="337">
        <f ca="1">AF14*IF($B14=Salary!$B14,Salary!$J14,"")</f>
        <v>0</v>
      </c>
      <c r="AH14" s="338">
        <f ca="1">IF($B14&lt;Main!$B$10,0,(VLOOKUP(AE14,'Survival Probability'!$A$3:$F$98,6)/(1+Main!$B$5)^(OptimumBenefits!AE14-OptimumBenefits!$A14))*(VLOOKUP(AE14,'Survival Probability'!$A$3:$F$98,3)/VLOOKUP($A14,'Survival Probability'!$A$3:$F$98,3)))</f>
        <v>6.5030704991325052</v>
      </c>
      <c r="AI14" s="228">
        <f t="shared" ca="1" si="9"/>
        <v>0</v>
      </c>
      <c r="AJ14" s="169">
        <f t="shared" si="80"/>
        <v>51</v>
      </c>
      <c r="AK14" s="395">
        <f>IF($B14&lt;Main!$B$10,0,HLOOKUP(AJ14,ReplacementRates!$V$3:$AZ$56,ReplacementRates!$A15-3,1)*IF(Main!$B$29=0,Main!$B$32*$B14,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L14" s="337">
        <f ca="1">AK14*IF($B14=Salary!$B14,Salary!$J14,"")</f>
        <v>0</v>
      </c>
      <c r="AM14" s="338">
        <f ca="1">IF($B14&lt;Main!$B$10,0,(VLOOKUP(AJ14,'Survival Probability'!$A$3:$F$98,6)/(1+Main!$B$5)^(OptimumBenefits!AJ14-OptimumBenefits!$A14))*(VLOOKUP(AJ14,'Survival Probability'!$A$3:$F$98,3)/VLOOKUP($A14,'Survival Probability'!$A$3:$F$98,3)))</f>
        <v>6.031413822706635</v>
      </c>
      <c r="AN14" s="228">
        <f t="shared" ca="1" si="11"/>
        <v>0</v>
      </c>
      <c r="AO14" s="169">
        <f t="shared" si="80"/>
        <v>52</v>
      </c>
      <c r="AP14" s="395">
        <f>IF($B14&lt;Main!$B$10,0,HLOOKUP(AO14,ReplacementRates!$V$3:$AZ$56,ReplacementRates!$A15-3,1)*IF(Main!$B$29=0,Main!$B$32*$B14,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Q14" s="337">
        <f ca="1">AP14*IF($B14=Salary!$B14,Salary!$J14,"")</f>
        <v>0</v>
      </c>
      <c r="AR14" s="338">
        <f ca="1">IF($B14&lt;Main!$B$10,0,(VLOOKUP(AO14,'Survival Probability'!$A$3:$F$98,6)/(1+Main!$B$5)^(OptimumBenefits!AO14-OptimumBenefits!$A14))*(VLOOKUP(AO14,'Survival Probability'!$A$3:$F$98,3)/VLOOKUP($A14,'Survival Probability'!$A$3:$F$98,3)))</f>
        <v>5.5912945101392406</v>
      </c>
      <c r="AS14" s="228">
        <f t="shared" ca="1" si="13"/>
        <v>0</v>
      </c>
      <c r="AT14" s="169">
        <f t="shared" si="80"/>
        <v>53</v>
      </c>
      <c r="AU14" s="395">
        <f>IF($B14&lt;Main!$B$10,0,HLOOKUP(AT14,ReplacementRates!$V$3:$AZ$56,ReplacementRates!$A15-3,1)*IF(Main!$B$29=0,Main!$B$32*$B14,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V14" s="337">
        <f ca="1">AU14*IF($B14=Salary!$B14,Salary!$J14,"")</f>
        <v>0</v>
      </c>
      <c r="AW14" s="338">
        <f ca="1">IF($B14&lt;Main!$B$10,0,(VLOOKUP(AT14,'Survival Probability'!$A$3:$F$98,6)/(1+Main!$B$5)^(OptimumBenefits!AT14-OptimumBenefits!$A14))*(VLOOKUP(AT14,'Survival Probability'!$A$3:$F$98,3)/VLOOKUP($A14,'Survival Probability'!$A$3:$F$98,3)))</f>
        <v>5.1806425574303168</v>
      </c>
      <c r="AX14" s="228">
        <f t="shared" ca="1" si="15"/>
        <v>0</v>
      </c>
      <c r="AY14" s="169">
        <f t="shared" si="80"/>
        <v>54</v>
      </c>
      <c r="AZ14" s="395">
        <f>IF($B14&lt;Main!$B$10,0,HLOOKUP(AY14,ReplacementRates!$V$3:$AZ$56,ReplacementRates!$A15-3,1)*IF(Main!$B$29=0,Main!$B$32*$B14,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A14" s="337">
        <f ca="1">AZ14*IF($B14=Salary!$B14,Salary!$J14,"")</f>
        <v>0</v>
      </c>
      <c r="BB14" s="338">
        <f ca="1">IF($B14&lt;Main!$B$10,0,(VLOOKUP(AY14,'Survival Probability'!$A$3:$F$98,6)/(1+Main!$B$5)^(OptimumBenefits!AY14-OptimumBenefits!$A14))*(VLOOKUP(AY14,'Survival Probability'!$A$3:$F$98,3)/VLOOKUP($A14,'Survival Probability'!$A$3:$F$98,3)))</f>
        <v>4.7975259579839964</v>
      </c>
      <c r="BC14" s="228">
        <f t="shared" ca="1" si="17"/>
        <v>0</v>
      </c>
      <c r="BD14" s="169">
        <f t="shared" si="84"/>
        <v>55</v>
      </c>
      <c r="BE14" s="395">
        <f>IF($B14&lt;Main!$B$10,0,HLOOKUP(BD14,ReplacementRates!$V$3:$AZ$56,ReplacementRates!$A15-3,1)*IF(Main!$B$29=0,Main!$B$32*$B14,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F14" s="337">
        <f ca="1">BE14*IF($B14=Salary!$B14,Salary!$J14,"")</f>
        <v>0</v>
      </c>
      <c r="BG14" s="338">
        <f ca="1">IF($B14&lt;Main!$B$10,0,(VLOOKUP(BD14,'Survival Probability'!$A$3:$F$98,6)/(1+Main!$B$5)^(OptimumBenefits!BD14-OptimumBenefits!$A14))*(VLOOKUP(BD14,'Survival Probability'!$A$3:$F$98,3)/VLOOKUP($A14,'Survival Probability'!$A$3:$F$98,3)))</f>
        <v>4.4401408600242993</v>
      </c>
      <c r="BH14" s="228">
        <f t="shared" ca="1" si="19"/>
        <v>0</v>
      </c>
      <c r="BI14" s="169">
        <f t="shared" si="84"/>
        <v>56</v>
      </c>
      <c r="BJ14" s="395">
        <f>IF($B14&lt;Main!$B$10,0,HLOOKUP(BI14,ReplacementRates!$V$3:$AZ$56,ReplacementRates!$A15-3,1)*IF(Main!$B$29=0,Main!$B$32*$B14,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K14" s="337">
        <f ca="1">BJ14*IF($B14=Salary!$B14,Salary!$J14,"")</f>
        <v>0</v>
      </c>
      <c r="BL14" s="338">
        <f ca="1">IF($B14&lt;Main!$B$10,0,(VLOOKUP(BI14,'Survival Probability'!$A$3:$F$98,6)/(1+Main!$B$5)^(OptimumBenefits!BI14-OptimumBenefits!$A14))*(VLOOKUP(BI14,'Survival Probability'!$A$3:$F$98,3)/VLOOKUP($A14,'Survival Probability'!$A$3:$F$98,3)))</f>
        <v>4.1068042257310955</v>
      </c>
      <c r="BM14" s="228">
        <f t="shared" ca="1" si="21"/>
        <v>0</v>
      </c>
      <c r="BN14" s="169">
        <f t="shared" si="84"/>
        <v>57</v>
      </c>
      <c r="BO14" s="395">
        <f>IF($B14&lt;Main!$B$10,0,HLOOKUP(BN14,ReplacementRates!$V$3:$AZ$56,ReplacementRates!$A15-3,1)*IF(Main!$B$29=0,Main!$B$32*$B14,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P14" s="337">
        <f ca="1">BO14*IF($B14=Salary!$B14,Salary!$J14,"")</f>
        <v>0</v>
      </c>
      <c r="BQ14" s="338">
        <f ca="1">IF($B14&lt;Main!$B$10,0,(VLOOKUP(BN14,'Survival Probability'!$A$3:$F$98,6)/(1+Main!$B$5)^(OptimumBenefits!BN14-OptimumBenefits!$A14))*(VLOOKUP(BN14,'Survival Probability'!$A$3:$F$98,3)/VLOOKUP($A14,'Survival Probability'!$A$3:$F$98,3)))</f>
        <v>3.7959436686154198</v>
      </c>
      <c r="BR14" s="228">
        <f t="shared" ca="1" si="23"/>
        <v>0</v>
      </c>
      <c r="BS14" s="169">
        <f t="shared" si="84"/>
        <v>58</v>
      </c>
      <c r="BT14" s="395">
        <f>IF($B14&lt;Main!$B$10,0,HLOOKUP(BS14,ReplacementRates!$V$3:$AZ$56,ReplacementRates!$A15-3,1)*IF(Main!$B$29=0,Main!$B$32*$B14,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U14" s="337">
        <f ca="1">BT14*IF($B14=Salary!$B14,Salary!$J14,"")</f>
        <v>0</v>
      </c>
      <c r="BV14" s="338">
        <f ca="1">IF($B14&lt;Main!$B$10,0,(VLOOKUP(BS14,'Survival Probability'!$A$3:$F$98,6)/(1+Main!$B$5)^(OptimumBenefits!BS14-OptimumBenefits!$A14))*(VLOOKUP(BS14,'Survival Probability'!$A$3:$F$98,3)/VLOOKUP($A14,'Survival Probability'!$A$3:$F$98,3)))</f>
        <v>3.5060903472234193</v>
      </c>
      <c r="BW14" s="228">
        <f t="shared" ca="1" si="25"/>
        <v>0</v>
      </c>
      <c r="BX14" s="169">
        <f t="shared" si="88"/>
        <v>59</v>
      </c>
      <c r="BY14" s="395">
        <f>IF($B14&lt;Main!$B$10,0,HLOOKUP(BX14,ReplacementRates!$V$3:$AZ$56,ReplacementRates!$A15-3,1)*IF(Main!$B$29=0,Main!$B$32*$B14,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Z14" s="337">
        <f ca="1">BY14*IF($B14=Salary!$B14,Salary!$J14,"")</f>
        <v>0</v>
      </c>
      <c r="CA14" s="338">
        <f ca="1">IF($B14&lt;Main!$B$10,0,(VLOOKUP(BX14,'Survival Probability'!$A$3:$F$98,6)/(1+Main!$B$5)^(OptimumBenefits!BX14-OptimumBenefits!$A14))*(VLOOKUP(BX14,'Survival Probability'!$A$3:$F$98,3)/VLOOKUP($A14,'Survival Probability'!$A$3:$F$98,3)))</f>
        <v>3.2358702258753178</v>
      </c>
      <c r="CB14" s="228">
        <f t="shared" ca="1" si="27"/>
        <v>0</v>
      </c>
      <c r="CC14" s="169">
        <f t="shared" si="88"/>
        <v>60</v>
      </c>
      <c r="CD14" s="395">
        <f>IF($B14&lt;Main!$B$10,0,HLOOKUP(CC14,ReplacementRates!$V$3:$AZ$56,ReplacementRates!$A15-3,1)*IF(Main!$B$29=0,Main!$B$32*$B14,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0.12600000000000003</v>
      </c>
      <c r="CE14" s="337">
        <f ca="1">CD14*IF($B14=Salary!$B14,Salary!$J14,"")</f>
        <v>9089.8864069077645</v>
      </c>
      <c r="CF14" s="338">
        <f ca="1">IF($B14&lt;Main!$B$10,0,(VLOOKUP(CC14,'Survival Probability'!$A$3:$F$98,6)/(1+Main!$B$5)^(OptimumBenefits!CC14-OptimumBenefits!$A14))*(VLOOKUP(CC14,'Survival Probability'!$A$3:$F$98,3)/VLOOKUP($A14,'Survival Probability'!$A$3:$F$98,3)))</f>
        <v>2.9839983509544696</v>
      </c>
      <c r="CG14" s="228">
        <f t="shared" ca="1" si="29"/>
        <v>27124.206048576219</v>
      </c>
      <c r="CH14" s="169">
        <f t="shared" si="88"/>
        <v>61</v>
      </c>
      <c r="CI14" s="395">
        <f>IF($B14&lt;Main!$B$10,0,HLOOKUP(CH14,ReplacementRates!$V$3:$AZ$56,ReplacementRates!$A15-3,1)*IF(Main!$B$29=0,Main!$B$32*$B14,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0.14280000000000001</v>
      </c>
      <c r="CJ14" s="337">
        <f ca="1">CI14*IF($B14=Salary!$B14,Salary!$J14,"")</f>
        <v>10301.871261162132</v>
      </c>
      <c r="CK14" s="338">
        <f ca="1">IF($B14&lt;Main!$B$10,0,(VLOOKUP(CH14,'Survival Probability'!$A$3:$F$98,6)/(1+Main!$B$5)^(OptimumBenefits!CH14-OptimumBenefits!$A14))*(VLOOKUP(CH14,'Survival Probability'!$A$3:$F$98,3)/VLOOKUP($A14,'Survival Probability'!$A$3:$F$98,3)))</f>
        <v>2.7492754640037802</v>
      </c>
      <c r="CL14" s="228">
        <f t="shared" ca="1" si="31"/>
        <v>28322.681891638731</v>
      </c>
      <c r="CM14" s="169">
        <f t="shared" si="88"/>
        <v>62</v>
      </c>
      <c r="CN14" s="395">
        <f>IF($B14&lt;Main!$B$10,0,HLOOKUP(CM14,ReplacementRates!$V$3:$AZ$56,ReplacementRates!$A15-3,1)*IF(Main!$B$29=0,Main!$B$32*$B14,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0.15960000000000002</v>
      </c>
      <c r="CO14" s="337">
        <f ca="1">CN14*IF($B14=Salary!$B14,Salary!$J14,"")</f>
        <v>11513.8561154165</v>
      </c>
      <c r="CP14" s="338">
        <f ca="1">IF($B14&lt;Main!$B$10,0,(VLOOKUP(CM14,'Survival Probability'!$A$3:$F$98,6)/(1+Main!$B$5)^(OptimumBenefits!CM14-OptimumBenefits!$A14))*(VLOOKUP(CM14,'Survival Probability'!$A$3:$F$98,3)/VLOOKUP($A14,'Survival Probability'!$A$3:$F$98,3)))</f>
        <v>2.5307606262122215</v>
      </c>
      <c r="CQ14" s="228">
        <f t="shared" ca="1" si="33"/>
        <v>29138.813712768879</v>
      </c>
      <c r="CR14" s="169">
        <f t="shared" si="92"/>
        <v>63</v>
      </c>
      <c r="CS14" s="395">
        <f>IF($B14&lt;Main!$B$10,0,HLOOKUP(CR14,ReplacementRates!$V$3:$AZ$56,ReplacementRates!$A15-3,1)*IF(Main!$B$29=0,Main!$B$32*$B14,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0.17640000000000003</v>
      </c>
      <c r="CT14" s="337">
        <f ca="1">CS14*IF($B14=Salary!$B14,Salary!$J14,"")</f>
        <v>12725.84096967087</v>
      </c>
      <c r="CU14" s="338">
        <f ca="1">IF($B14&lt;Main!$B$10,0,(VLOOKUP(CR14,'Survival Probability'!$A$3:$F$98,6)/(1+Main!$B$5)^(OptimumBenefits!CR14-OptimumBenefits!$A14))*(VLOOKUP(CR14,'Survival Probability'!$A$3:$F$98,3)/VLOOKUP($A14,'Survival Probability'!$A$3:$F$98,3)))</f>
        <v>2.3273853008071317</v>
      </c>
      <c r="CV14" s="228">
        <f t="shared" ca="1" si="35"/>
        <v>29617.935213221157</v>
      </c>
      <c r="CW14" s="169">
        <f t="shared" si="92"/>
        <v>64</v>
      </c>
      <c r="CX14" s="395">
        <f>IF($B14&lt;Main!$B$10,0,HLOOKUP(CW14,ReplacementRates!$V$3:$AZ$56,ReplacementRates!$A15-3,1)*IF(Main!$B$29=0,Main!$B$32*$B14,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0.19320000000000004</v>
      </c>
      <c r="CY14" s="337">
        <f ca="1">CX14*IF($B14=Salary!$B14,Salary!$J14,"")</f>
        <v>13937.825823925239</v>
      </c>
      <c r="CZ14" s="338">
        <f ca="1">IF($B14&lt;Main!$B$10,0,(VLOOKUP(CW14,'Survival Probability'!$A$3:$F$98,6)/(1+Main!$B$5)^(OptimumBenefits!CW14-OptimumBenefits!$A14))*(VLOOKUP(CW14,'Survival Probability'!$A$3:$F$98,3)/VLOOKUP($A14,'Survival Probability'!$A$3:$F$98,3)))</f>
        <v>2.1381506271398663</v>
      </c>
      <c r="DA14" s="228">
        <f t="shared" ca="1" si="37"/>
        <v>29801.171026391974</v>
      </c>
      <c r="DB14" s="169">
        <f t="shared" si="92"/>
        <v>65</v>
      </c>
      <c r="DC14" s="395">
        <f>IF($B14&lt;Main!$B$10,0,HLOOKUP(DB14,ReplacementRates!$V$3:$AZ$56,ReplacementRates!$A15-3,1)*IF(Main!$B$29=0,Main!$B$32*$B14,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D14" s="337">
        <f ca="1">DC14*IF($B14=Salary!$B14,Salary!$J14,"")</f>
        <v>15149.810678179605</v>
      </c>
      <c r="DE14" s="338">
        <f ca="1">IF($B14&lt;Main!$B$10,0,(VLOOKUP(DB14,'Survival Probability'!$A$3:$F$98,6)/(1+Main!$B$5)^(OptimumBenefits!DB14-OptimumBenefits!$A14))*(VLOOKUP(DB14,'Survival Probability'!$A$3:$F$98,3)/VLOOKUP($A14,'Survival Probability'!$A$3:$F$98,3)))</f>
        <v>1.9621231332117306</v>
      </c>
      <c r="DF14" s="228">
        <f t="shared" ca="1" si="39"/>
        <v>29725.793995434298</v>
      </c>
      <c r="DG14" s="169">
        <f t="shared" si="92"/>
        <v>66</v>
      </c>
      <c r="DH14" s="395">
        <f>IF($B14&lt;Main!$B$10,0,HLOOKUP(DG14,ReplacementRates!$V$3:$AZ$56,ReplacementRates!$A15-3,1)*IF(Main!$B$29=0,Main!$B$32*$B14,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I14" s="337">
        <f ca="1">DH14*IF($B14=Salary!$B14,Salary!$J14,"")</f>
        <v>15149.810678179605</v>
      </c>
      <c r="DJ14" s="338">
        <f ca="1">IF($B14&lt;Main!$B$10,0,(VLOOKUP(DG14,'Survival Probability'!$A$3:$F$98,6)/(1+Main!$B$5)^(OptimumBenefits!DG14-OptimumBenefits!$A14))*(VLOOKUP(DG14,'Survival Probability'!$A$3:$F$98,3)/VLOOKUP($A14,'Survival Probability'!$A$3:$F$98,3)))</f>
        <v>1.7984336680285318</v>
      </c>
      <c r="DK14" s="228">
        <f t="shared" ca="1" si="41"/>
        <v>27245.929587896364</v>
      </c>
      <c r="DL14" s="169">
        <f t="shared" si="96"/>
        <v>67</v>
      </c>
      <c r="DM14" s="395">
        <f>IF($B14&lt;Main!$B$10,0,HLOOKUP(DL14,ReplacementRates!$V$3:$AZ$56,ReplacementRates!$A15-3,1)*IF(Main!$B$29=0,Main!$B$32*$B14,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N14" s="337">
        <f ca="1">DM14*IF($B14=Salary!$B14,Salary!$J14,"")</f>
        <v>15149.810678179605</v>
      </c>
      <c r="DO14" s="338">
        <f ca="1">IF($B14&lt;Main!$B$10,0,(VLOOKUP(DL14,'Survival Probability'!$A$3:$F$98,6)/(1+Main!$B$5)^(OptimumBenefits!DL14-OptimumBenefits!$A14))*(VLOOKUP(DL14,'Survival Probability'!$A$3:$F$98,3)/VLOOKUP($A14,'Survival Probability'!$A$3:$F$98,3)))</f>
        <v>1.6462709536683047</v>
      </c>
      <c r="DP14" s="228">
        <f t="shared" ca="1" si="43"/>
        <v>24940.693273061002</v>
      </c>
      <c r="DQ14" s="169">
        <f t="shared" si="96"/>
        <v>68</v>
      </c>
      <c r="DR14" s="395">
        <f>IF($B14&lt;Main!$B$10,0,HLOOKUP(DQ14,ReplacementRates!$V$3:$AZ$56,ReplacementRates!$A15-3,1)*IF(Main!$B$29=0,Main!$B$32*$B14,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S14" s="337">
        <f ca="1">DR14*IF($B14=Salary!$B14,Salary!$J14,"")</f>
        <v>15149.810678179605</v>
      </c>
      <c r="DT14" s="338">
        <f ca="1">IF($B14&lt;Main!$B$10,0,(VLOOKUP(DQ14,'Survival Probability'!$A$3:$F$98,6)/(1+Main!$B$5)^(OptimumBenefits!DQ14-OptimumBenefits!$A14))*(VLOOKUP(DQ14,'Survival Probability'!$A$3:$F$98,3)/VLOOKUP($A14,'Survival Probability'!$A$3:$F$98,3)))</f>
        <v>1.5048812930649555</v>
      </c>
      <c r="DU14" s="228">
        <f t="shared" ca="1" si="45"/>
        <v>22798.666683068193</v>
      </c>
      <c r="DV14" s="169">
        <f t="shared" si="96"/>
        <v>69</v>
      </c>
      <c r="DW14" s="395">
        <f>IF($B14&lt;Main!$B$10,0,HLOOKUP(DV14,ReplacementRates!$V$3:$AZ$56,ReplacementRates!$A15-3,1)*IF(Main!$B$29=0,Main!$B$32*$B14,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X14" s="337">
        <f ca="1">DW14*IF($B14=Salary!$B14,Salary!$J14,"")</f>
        <v>15149.810678179605</v>
      </c>
      <c r="DY14" s="338">
        <f ca="1">IF($B14&lt;Main!$B$10,0,(VLOOKUP(DV14,'Survival Probability'!$A$3:$F$98,6)/(1+Main!$B$5)^(OptimumBenefits!DV14-OptimumBenefits!$A14))*(VLOOKUP(DV14,'Survival Probability'!$A$3:$F$98,3)/VLOOKUP($A14,'Survival Probability'!$A$3:$F$98,3)))</f>
        <v>1.3735632964744515</v>
      </c>
      <c r="DZ14" s="228">
        <f t="shared" ca="1" si="47"/>
        <v>20809.223896084226</v>
      </c>
      <c r="EA14" s="169">
        <f t="shared" si="96"/>
        <v>70</v>
      </c>
      <c r="EB14" s="395">
        <f>IF($B14&lt;Main!$B$10,0,HLOOKUP(EA14,ReplacementRates!$V$3:$AZ$56,ReplacementRates!$A15-3,1)*IF(Main!$B$29=0,Main!$B$32*$B14,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C14" s="337">
        <f ca="1">EB14*IF($B14=Salary!$B14,Salary!$J14,"")</f>
        <v>15149.810678179605</v>
      </c>
      <c r="ED14" s="338">
        <f ca="1">IF($B14&lt;Main!$B$10,0,(VLOOKUP(EA14,'Survival Probability'!$A$3:$F$98,6)/(1+Main!$B$5)^(OptimumBenefits!EA14-OptimumBenefits!$A14))*(VLOOKUP(EA14,'Survival Probability'!$A$3:$F$98,3)/VLOOKUP($A14,'Survival Probability'!$A$3:$F$98,3)))</f>
        <v>1.2516648898471521</v>
      </c>
      <c r="EE14" s="228">
        <f t="shared" ca="1" si="49"/>
        <v>18962.486113708885</v>
      </c>
      <c r="EF14" s="169">
        <f t="shared" si="100"/>
        <v>71</v>
      </c>
      <c r="EG14" s="395">
        <f>IF($B14&lt;Main!$B$10,0,HLOOKUP(EF14,ReplacementRates!$V$3:$AZ$56,ReplacementRates!$A15-3,1)*IF(Main!$B$29=0,Main!$B$32*$B14,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H14" s="337">
        <f ca="1">EG14*IF($B14=Salary!$B14,Salary!$J14,"")</f>
        <v>15149.810678179605</v>
      </c>
      <c r="EI14" s="338">
        <f ca="1">IF($B14&lt;Main!$B$10,0,(VLOOKUP(EF14,'Survival Probability'!$A$3:$F$98,6)/(1+Main!$B$5)^(OptimumBenefits!EF14-OptimumBenefits!$A14))*(VLOOKUP(EF14,'Survival Probability'!$A$3:$F$98,3)/VLOOKUP($A14,'Survival Probability'!$A$3:$F$98,3)))</f>
        <v>1.1385802372546487</v>
      </c>
      <c r="EJ14" s="228">
        <f t="shared" ca="1" si="51"/>
        <v>17249.275036324747</v>
      </c>
      <c r="EK14" s="169">
        <f t="shared" si="100"/>
        <v>72</v>
      </c>
      <c r="EL14" s="395">
        <f>IF($B14&lt;Main!$B$10,0,HLOOKUP(EK14,ReplacementRates!$V$3:$AZ$56,ReplacementRates!$A15-3,1)*IF(Main!$B$29=0,Main!$B$32*$B14,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M14" s="337">
        <f ca="1">EL14*IF($B14=Salary!$B14,Salary!$J14,"")</f>
        <v>15149.810678179605</v>
      </c>
      <c r="EN14" s="338">
        <f ca="1">IF($B14&lt;Main!$B$10,0,(VLOOKUP(EK14,'Survival Probability'!$A$3:$F$98,6)/(1+Main!$B$5)^(OptimumBenefits!EK14-OptimumBenefits!$A14))*(VLOOKUP(EK14,'Survival Probability'!$A$3:$F$98,3)/VLOOKUP($A14,'Survival Probability'!$A$3:$F$98,3)))</f>
        <v>1.0337449653496085</v>
      </c>
      <c r="EO14" s="228">
        <f t="shared" ca="1" si="53"/>
        <v>15661.040514567903</v>
      </c>
      <c r="EP14" s="169">
        <f t="shared" si="100"/>
        <v>73</v>
      </c>
      <c r="EQ14" s="395">
        <f>IF($B14&lt;Main!$B$10,0,HLOOKUP(EP14,ReplacementRates!$V$3:$AZ$56,ReplacementRates!$A15-3,1)*IF(Main!$B$29=0,Main!$B$32*$B14,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R14" s="337">
        <f ca="1">EQ14*IF($B14=Salary!$B14,Salary!$J14,"")</f>
        <v>15149.810678179605</v>
      </c>
      <c r="ES14" s="338">
        <f ca="1">IF($B14&lt;Main!$B$10,0,(VLOOKUP(EP14,'Survival Probability'!$A$3:$F$98,6)/(1+Main!$B$5)^(OptimumBenefits!EP14-OptimumBenefits!$A14))*(VLOOKUP(EP14,'Survival Probability'!$A$3:$F$98,3)/VLOOKUP($A14,'Survival Probability'!$A$3:$F$98,3)))</f>
        <v>0.93663527330515006</v>
      </c>
      <c r="ET14" s="228">
        <f t="shared" ca="1" si="55"/>
        <v>14189.847065078035</v>
      </c>
      <c r="EU14" s="169">
        <f t="shared" si="100"/>
        <v>74</v>
      </c>
      <c r="EV14" s="395">
        <f>IF($B14&lt;Main!$B$10,0,HLOOKUP(EU14,ReplacementRates!$V$3:$AZ$56,ReplacementRates!$A15-3,1)*IF(Main!$B$29=0,Main!$B$32*$B14,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W14" s="337">
        <f ca="1">EV14*IF($B14=Salary!$B14,Salary!$J14,"")</f>
        <v>15149.810678179605</v>
      </c>
      <c r="EX14" s="338">
        <f ca="1">IF($B14&lt;Main!$B$10,0,(VLOOKUP(EU14,'Survival Probability'!$A$3:$F$98,6)/(1+Main!$B$5)^(OptimumBenefits!EU14-OptimumBenefits!$A14))*(VLOOKUP(EU14,'Survival Probability'!$A$3:$F$98,3)/VLOOKUP($A14,'Survival Probability'!$A$3:$F$98,3)))</f>
        <v>0.84676262979733041</v>
      </c>
      <c r="EY14" s="228">
        <f t="shared" ca="1" si="57"/>
        <v>12828.293530787039</v>
      </c>
      <c r="EZ14" s="169">
        <f t="shared" si="104"/>
        <v>75</v>
      </c>
      <c r="FA14" s="395">
        <f>IF($B14&lt;Main!$B$10,0,HLOOKUP(EZ14,ReplacementRates!$V$3:$AZ$56,ReplacementRates!$A15-3,1)*IF(Main!$B$29=0,Main!$B$32*$B14,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B14" s="337">
        <f ca="1">FA14*IF($B14=Salary!$B14,Salary!$J14,"")</f>
        <v>15149.810678179605</v>
      </c>
      <c r="FC14" s="338">
        <f ca="1">IF($B14&lt;Main!$B$10,0,(VLOOKUP(EZ14,'Survival Probability'!$A$3:$F$98,6)/(1+Main!$B$5)^(OptimumBenefits!EZ14-OptimumBenefits!$A14))*(VLOOKUP(EZ14,'Survival Probability'!$A$3:$F$98,3)/VLOOKUP($A14,'Survival Probability'!$A$3:$F$98,3)))</f>
        <v>0.7636728804841959</v>
      </c>
      <c r="FD14" s="228">
        <f t="shared" ca="1" si="59"/>
        <v>11569.499559395648</v>
      </c>
      <c r="FE14" s="169">
        <f t="shared" si="104"/>
        <v>76</v>
      </c>
      <c r="FF14" s="395">
        <f>IF($B14&lt;Main!$B$10,0,HLOOKUP(FE14,ReplacementRates!$V$3:$AZ$56,ReplacementRates!$A15-3,1)*IF(Main!$B$29=0,Main!$B$32*$B14,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G14" s="337">
        <f ca="1">FF14*IF($B14=Salary!$B14,Salary!$J14,"")</f>
        <v>15149.810678179605</v>
      </c>
      <c r="FH14" s="338">
        <f ca="1">IF($B14&lt;Main!$B$10,0,(VLOOKUP(FE14,'Survival Probability'!$A$3:$F$98,6)/(1+Main!$B$5)^(OptimumBenefits!FE14-OptimumBenefits!$A14))*(VLOOKUP(FE14,'Survival Probability'!$A$3:$F$98,3)/VLOOKUP($A14,'Survival Probability'!$A$3:$F$98,3)))</f>
        <v>0.68694412763832635</v>
      </c>
      <c r="FI14" s="228">
        <f t="shared" ca="1" si="61"/>
        <v>10407.07348020789</v>
      </c>
      <c r="FJ14" s="169">
        <f t="shared" si="104"/>
        <v>77</v>
      </c>
      <c r="FK14" s="395">
        <f>IF($B14&lt;Main!$B$10,0,HLOOKUP(FJ14,ReplacementRates!$V$3:$AZ$56,ReplacementRates!$A15-3,1)*IF(Main!$B$29=0,Main!$B$32*$B14,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L14" s="337">
        <f ca="1">FK14*IF($B14=Salary!$B14,Salary!$J14,"")</f>
        <v>15149.810678179605</v>
      </c>
      <c r="FM14" s="338">
        <f ca="1">IF($B14&lt;Main!$B$10,0,(VLOOKUP(FJ14,'Survival Probability'!$A$3:$F$98,6)/(1+Main!$B$5)^(OptimumBenefits!FJ14-OptimumBenefits!$A14))*(VLOOKUP(FJ14,'Survival Probability'!$A$3:$F$98,3)/VLOOKUP($A14,'Survival Probability'!$A$3:$F$98,3)))</f>
        <v>0.61618104736923951</v>
      </c>
      <c r="FN14" s="228">
        <f t="shared" ca="1" si="63"/>
        <v>9335.0262111263983</v>
      </c>
      <c r="FO14" s="169">
        <f t="shared" si="104"/>
        <v>78</v>
      </c>
      <c r="FP14" s="395">
        <f>IF($B14&lt;Main!$B$10,0,HLOOKUP(FO14,ReplacementRates!$V$3:$AZ$56,ReplacementRates!$A15-3,1)*IF(Main!$B$29=0,Main!$B$32*$B14,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Q14" s="337">
        <f ca="1">FP14*IF($B14=Salary!$B14,Salary!$J14,"")</f>
        <v>15149.810678179605</v>
      </c>
      <c r="FR14" s="338">
        <f ca="1">IF($B14&lt;Main!$B$10,0,(VLOOKUP(FO14,'Survival Probability'!$A$3:$F$98,6)/(1+Main!$B$5)^(OptimumBenefits!FO14-OptimumBenefits!$A14))*(VLOOKUP(FO14,'Survival Probability'!$A$3:$F$98,3)/VLOOKUP($A14,'Survival Probability'!$A$3:$F$98,3)))</f>
        <v>0.55101507034054908</v>
      </c>
      <c r="FS14" s="228">
        <f t="shared" ca="1" si="65"/>
        <v>8347.7739964831362</v>
      </c>
      <c r="FT14" s="169">
        <f t="shared" si="108"/>
        <v>79</v>
      </c>
      <c r="FU14" s="395">
        <f>IF($B14&lt;Main!$B$10,0,HLOOKUP(FT14,ReplacementRates!$V$3:$AZ$56,ReplacementRates!$A15-3,1)*IF(Main!$B$29=0,Main!$B$32*$B14,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V14" s="337">
        <f ca="1">FU14*IF($B14=Salary!$B14,Salary!$J14,"")</f>
        <v>15149.810678179605</v>
      </c>
      <c r="FW14" s="338">
        <f ca="1">IF($B14&lt;Main!$B$10,0,(VLOOKUP(FT14,'Survival Probability'!$A$3:$F$98,6)/(1+Main!$B$5)^(OptimumBenefits!FT14-OptimumBenefits!$A14))*(VLOOKUP(FT14,'Survival Probability'!$A$3:$F$98,3)/VLOOKUP($A14,'Survival Probability'!$A$3:$F$98,3)))</f>
        <v>0.49110264120629804</v>
      </c>
      <c r="FX14" s="228">
        <f t="shared" ca="1" si="67"/>
        <v>7440.1120378293817</v>
      </c>
      <c r="FY14" s="169">
        <f t="shared" si="108"/>
        <v>80</v>
      </c>
      <c r="FZ14" s="395">
        <f>IF($B14&lt;Main!$B$10,0,HLOOKUP(FY14,ReplacementRates!$V$3:$AZ$56,ReplacementRates!$A15-3,1)*IF(Main!$B$29=0,Main!$B$32*$B14,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A14" s="337">
        <f ca="1">FZ14*IF($B14=Salary!$B14,Salary!$J14,"")</f>
        <v>15149.810678179605</v>
      </c>
      <c r="GB14" s="338">
        <f ca="1">IF($B14&lt;Main!$B$10,0,(VLOOKUP(FY14,'Survival Probability'!$A$3:$F$98,6)/(1+Main!$B$5)^(OptimumBenefits!FY14-OptimumBenefits!$A14))*(VLOOKUP(FY14,'Survival Probability'!$A$3:$F$98,3)/VLOOKUP($A14,'Survival Probability'!$A$3:$F$98,3)))</f>
        <v>0.43612560809196677</v>
      </c>
      <c r="GC14" s="228">
        <f t="shared" ca="1" si="69"/>
        <v>6607.2203944992516</v>
      </c>
      <c r="GD14" s="169">
        <f t="shared" si="108"/>
        <v>81</v>
      </c>
      <c r="GE14" s="395">
        <f>IF($B14&lt;Main!$B$10,0,HLOOKUP(GD14,ReplacementRates!$V$3:$AZ$56,ReplacementRates!$A15-3,1)*IF(Main!$B$29=0,Main!$B$32*$B14,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F14" s="337">
        <f ca="1">GE14*IF($B14=Salary!$B14,Salary!$J14,"")</f>
        <v>15149.810678179605</v>
      </c>
      <c r="GG14" s="338">
        <f ca="1">IF($B14&lt;Main!$B$10,0,(VLOOKUP(GD14,'Survival Probability'!$A$3:$F$98,6)/(1+Main!$B$5)^(OptimumBenefits!GD14-OptimumBenefits!$A14))*(VLOOKUP(GD14,'Survival Probability'!$A$3:$F$98,3)/VLOOKUP($A14,'Survival Probability'!$A$3:$F$98,3)))</f>
        <v>0.38578444975612913</v>
      </c>
      <c r="GH14" s="228">
        <f t="shared" ca="1" si="71"/>
        <v>5844.5613763910487</v>
      </c>
      <c r="GI14" s="169">
        <f t="shared" si="108"/>
        <v>82</v>
      </c>
      <c r="GJ14" s="395">
        <f>IF($B14&lt;Main!$B$10,0,HLOOKUP(GI14,ReplacementRates!$V$3:$AZ$56,ReplacementRates!$A15-3,1)*IF(Main!$B$29=0,Main!$B$32*$B14,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K14" s="337">
        <f ca="1">GJ14*IF($B14=Salary!$B14,Salary!$J14,"")</f>
        <v>15149.810678179605</v>
      </c>
      <c r="GL14" s="338">
        <f ca="1">IF($B14&lt;Main!$B$10,0,(VLOOKUP(GI14,'Survival Probability'!$A$3:$F$98,6)/(1+Main!$B$5)^(OptimumBenefits!GI14-OptimumBenefits!$A14))*(VLOOKUP(GI14,'Survival Probability'!$A$3:$F$98,3)/VLOOKUP($A14,'Survival Probability'!$A$3:$F$98,3)))</f>
        <v>0.3397978074925449</v>
      </c>
      <c r="GM14" s="228">
        <f t="shared" ca="1" si="73"/>
        <v>5147.8724523725741</v>
      </c>
      <c r="GN14" s="384"/>
      <c r="GO14" s="384"/>
      <c r="GP14" s="385"/>
      <c r="GQ14" s="386"/>
      <c r="GR14" s="387"/>
      <c r="GS14" s="384"/>
      <c r="GT14" s="384"/>
      <c r="GU14" s="385"/>
      <c r="GV14" s="386"/>
      <c r="GW14" s="387"/>
      <c r="GX14" s="384"/>
      <c r="GY14" s="384"/>
      <c r="GZ14" s="385"/>
      <c r="HA14" s="386"/>
      <c r="HB14" s="387"/>
      <c r="HC14" s="384"/>
      <c r="HD14" s="384"/>
      <c r="HE14" s="385"/>
      <c r="HF14" s="386"/>
      <c r="HG14" s="387"/>
      <c r="HH14" s="384"/>
      <c r="HI14" s="384"/>
      <c r="HJ14" s="385"/>
      <c r="HK14" s="386"/>
      <c r="HL14" s="387"/>
      <c r="HM14" s="384"/>
      <c r="HN14" s="384"/>
      <c r="HO14" s="385"/>
      <c r="HP14" s="386"/>
      <c r="HQ14" s="387"/>
      <c r="HR14" s="384"/>
      <c r="HS14" s="384"/>
      <c r="HT14" s="385"/>
      <c r="HU14" s="386"/>
      <c r="HV14" s="387"/>
      <c r="HW14" s="384"/>
      <c r="HX14" s="384"/>
      <c r="HY14" s="385"/>
      <c r="HZ14" s="386"/>
      <c r="IA14" s="387"/>
      <c r="IB14" s="384"/>
      <c r="IC14" s="384"/>
      <c r="ID14" s="385"/>
      <c r="IE14" s="386"/>
      <c r="IF14" s="387"/>
      <c r="IG14" s="384"/>
      <c r="IH14" s="384"/>
      <c r="II14" s="385"/>
      <c r="IJ14" s="386"/>
      <c r="IK14" s="387"/>
      <c r="IL14" s="384"/>
      <c r="IM14" s="384"/>
      <c r="IN14" s="385"/>
      <c r="IO14" s="386"/>
      <c r="IP14" s="387"/>
      <c r="IQ14" s="384"/>
      <c r="IR14" s="384"/>
      <c r="IS14" s="385"/>
      <c r="IT14" s="386"/>
      <c r="IU14" s="387"/>
      <c r="IV14" s="384"/>
      <c r="IW14" s="384"/>
      <c r="IX14" s="385"/>
      <c r="IY14" s="386"/>
      <c r="IZ14" s="387"/>
      <c r="JA14" s="384"/>
      <c r="JB14" s="384"/>
      <c r="JC14" s="385"/>
      <c r="JD14" s="386"/>
      <c r="JE14" s="387"/>
      <c r="JF14" s="384"/>
      <c r="JG14" s="384"/>
      <c r="JH14" s="385"/>
      <c r="JI14" s="386"/>
      <c r="JJ14" s="387"/>
      <c r="JK14" s="384"/>
      <c r="JL14" s="384"/>
      <c r="JM14" s="385"/>
      <c r="JN14" s="386"/>
      <c r="JO14" s="387"/>
      <c r="JP14" s="384"/>
      <c r="JQ14" s="384"/>
      <c r="JR14" s="385"/>
      <c r="JS14" s="386"/>
      <c r="JT14" s="387"/>
      <c r="JU14" s="384"/>
      <c r="JV14" s="384"/>
      <c r="JW14" s="385"/>
      <c r="JX14" s="386"/>
      <c r="JY14" s="387"/>
      <c r="JZ14" s="384"/>
      <c r="KA14" s="384"/>
      <c r="KB14" s="385"/>
      <c r="KC14" s="386"/>
      <c r="KD14" s="387"/>
      <c r="KE14" s="384"/>
      <c r="KF14" s="384"/>
      <c r="KG14" s="385"/>
      <c r="KH14" s="386"/>
      <c r="KI14" s="387"/>
    </row>
    <row r="15" spans="1:295">
      <c r="A15" s="172">
        <f t="shared" si="112"/>
        <v>40</v>
      </c>
      <c r="B15" s="172">
        <v>13</v>
      </c>
      <c r="C15" s="383">
        <f t="shared" ca="1" si="0"/>
        <v>64</v>
      </c>
      <c r="D15" s="422">
        <f t="shared" ca="1" si="116"/>
        <v>36550.913394039126</v>
      </c>
      <c r="E15" s="217">
        <v>17642.091937936901</v>
      </c>
      <c r="F15" s="169">
        <f t="shared" si="113"/>
        <v>45</v>
      </c>
      <c r="G15" s="395">
        <f>IF($B15&lt;Main!$B$10,0,HLOOKUP(F15,ReplacementRates!$V$3:$AZ$56,ReplacementRates!$A16-3,1)*IF(Main!$B$29=0,Main!$B$32*$B15,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H15" s="337">
        <f ca="1">G15*IF($B15=Salary!$B15,Salary!$J15,"")</f>
        <v>0</v>
      </c>
      <c r="I15" s="338">
        <f ca="1">IF($B15&lt;Main!$B$10,0,(VLOOKUP(F15,'Survival Probability'!$A$3:$F$98,6)/(1+Main!$B$5)^(OptimumBenefits!F15-OptimumBenefits!$A15))*(VLOOKUP(F15,'Survival Probability'!$A$3:$F$98,3)/VLOOKUP($A15,'Survival Probability'!$A$3:$F$98,3)))</f>
        <v>10.076608903031612</v>
      </c>
      <c r="J15" s="228">
        <f t="shared" ca="1" si="117"/>
        <v>0</v>
      </c>
      <c r="K15" s="169">
        <f t="shared" si="114"/>
        <v>46</v>
      </c>
      <c r="L15" s="395">
        <f>IF($B15&lt;Main!$B$10,0,HLOOKUP(K15,ReplacementRates!$V$3:$AZ$56,ReplacementRates!$A16-3,1)*IF(Main!$B$29=0,Main!$B$32*$B15,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M15" s="337">
        <f ca="1">L15*IF($B15=Salary!$B15,Salary!$J15,"")</f>
        <v>0</v>
      </c>
      <c r="N15" s="338">
        <f ca="1">IF($B15&lt;Main!$B$10,0,(VLOOKUP(K15,'Survival Probability'!$A$3:$F$98,6)/(1+Main!$B$5)^(OptimumBenefits!K15-OptimumBenefits!$A15))*(VLOOKUP(K15,'Survival Probability'!$A$3:$F$98,3)/VLOOKUP($A15,'Survival Probability'!$A$3:$F$98,3)))</f>
        <v>9.3657793721020219</v>
      </c>
      <c r="O15" s="228">
        <f t="shared" ca="1" si="118"/>
        <v>0</v>
      </c>
      <c r="P15" s="169">
        <f t="shared" si="76"/>
        <v>47</v>
      </c>
      <c r="Q15" s="395">
        <f>IF($B15&lt;Main!$B$10,0,HLOOKUP(P15,ReplacementRates!$V$3:$AZ$56,ReplacementRates!$A16-3,1)*IF(Main!$B$29=0,Main!$B$32*$B15,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R15" s="337">
        <f ca="1">Q15*IF($B15=Salary!$B15,Salary!$J15,"")</f>
        <v>0</v>
      </c>
      <c r="S15" s="338">
        <f ca="1">IF($B15&lt;Main!$B$10,0,(VLOOKUP(P15,'Survival Probability'!$A$3:$F$98,6)/(1+Main!$B$5)^(OptimumBenefits!P15-OptimumBenefits!$A15))*(VLOOKUP(P15,'Survival Probability'!$A$3:$F$98,3)/VLOOKUP($A15,'Survival Probability'!$A$3:$F$98,3)))</f>
        <v>8.7018969213807651</v>
      </c>
      <c r="T15" s="228">
        <f t="shared" ca="1" si="3"/>
        <v>0</v>
      </c>
      <c r="U15" s="169">
        <f t="shared" si="76"/>
        <v>48</v>
      </c>
      <c r="V15" s="395">
        <f>IF($B15&lt;Main!$B$10,0,HLOOKUP(U15,ReplacementRates!$V$3:$AZ$56,ReplacementRates!$A16-3,1)*IF(Main!$B$29=0,Main!$B$32*$B15,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W15" s="337">
        <f ca="1">V15*IF($B15=Salary!$B15,Salary!$J15,"")</f>
        <v>0</v>
      </c>
      <c r="X15" s="338">
        <f ca="1">IF($B15&lt;Main!$B$10,0,(VLOOKUP(U15,'Survival Probability'!$A$3:$F$98,6)/(1+Main!$B$5)^(OptimumBenefits!U15-OptimumBenefits!$A15))*(VLOOKUP(U15,'Survival Probability'!$A$3:$F$98,3)/VLOOKUP($A15,'Survival Probability'!$A$3:$F$98,3)))</f>
        <v>8.0818794105639018</v>
      </c>
      <c r="Y15" s="228">
        <f t="shared" ca="1" si="5"/>
        <v>0</v>
      </c>
      <c r="Z15" s="169">
        <f t="shared" si="76"/>
        <v>49</v>
      </c>
      <c r="AA15" s="395">
        <f>IF($B15&lt;Main!$B$10,0,HLOOKUP(Z15,ReplacementRates!$V$3:$AZ$56,ReplacementRates!$A16-3,1)*IF(Main!$B$29=0,Main!$B$32*$B15,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B15" s="337">
        <f ca="1">AA15*IF($B15=Salary!$B15,Salary!$J15,"")</f>
        <v>0</v>
      </c>
      <c r="AC15" s="338">
        <f ca="1">IF($B15&lt;Main!$B$10,0,(VLOOKUP(Z15,'Survival Probability'!$A$3:$F$98,6)/(1+Main!$B$5)^(OptimumBenefits!Z15-OptimumBenefits!$A15))*(VLOOKUP(Z15,'Survival Probability'!$A$3:$F$98,3)/VLOOKUP($A15,'Survival Probability'!$A$3:$F$98,3)))</f>
        <v>7.5028464024990598</v>
      </c>
      <c r="AD15" s="228">
        <f t="shared" ca="1" si="7"/>
        <v>0</v>
      </c>
      <c r="AE15" s="169">
        <f t="shared" si="76"/>
        <v>50</v>
      </c>
      <c r="AF15" s="395">
        <f>IF($B15&lt;Main!$B$10,0,HLOOKUP(AE15,ReplacementRates!$V$3:$AZ$56,ReplacementRates!$A16-3,1)*IF(Main!$B$29=0,Main!$B$32*$B15,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G15" s="337">
        <f ca="1">AF15*IF($B15=Salary!$B15,Salary!$J15,"")</f>
        <v>0</v>
      </c>
      <c r="AH15" s="338">
        <f ca="1">IF($B15&lt;Main!$B$10,0,(VLOOKUP(AE15,'Survival Probability'!$A$3:$F$98,6)/(1+Main!$B$5)^(OptimumBenefits!AE15-OptimumBenefits!$A15))*(VLOOKUP(AE15,'Survival Probability'!$A$3:$F$98,3)/VLOOKUP($A15,'Survival Probability'!$A$3:$F$98,3)))</f>
        <v>6.9621100565947591</v>
      </c>
      <c r="AI15" s="228">
        <f t="shared" ca="1" si="9"/>
        <v>0</v>
      </c>
      <c r="AJ15" s="169">
        <f t="shared" si="80"/>
        <v>51</v>
      </c>
      <c r="AK15" s="395">
        <f>IF($B15&lt;Main!$B$10,0,HLOOKUP(AJ15,ReplacementRates!$V$3:$AZ$56,ReplacementRates!$A16-3,1)*IF(Main!$B$29=0,Main!$B$32*$B15,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L15" s="337">
        <f ca="1">AK15*IF($B15=Salary!$B15,Salary!$J15,"")</f>
        <v>0</v>
      </c>
      <c r="AM15" s="338">
        <f ca="1">IF($B15&lt;Main!$B$10,0,(VLOOKUP(AJ15,'Survival Probability'!$A$3:$F$98,6)/(1+Main!$B$5)^(OptimumBenefits!AJ15-OptimumBenefits!$A15))*(VLOOKUP(AJ15,'Survival Probability'!$A$3:$F$98,3)/VLOOKUP($A15,'Survival Probability'!$A$3:$F$98,3)))</f>
        <v>6.4571600194326724</v>
      </c>
      <c r="AN15" s="228">
        <f t="shared" ca="1" si="11"/>
        <v>0</v>
      </c>
      <c r="AO15" s="169">
        <f t="shared" si="80"/>
        <v>52</v>
      </c>
      <c r="AP15" s="395">
        <f>IF($B15&lt;Main!$B$10,0,HLOOKUP(AO15,ReplacementRates!$V$3:$AZ$56,ReplacementRates!$A16-3,1)*IF(Main!$B$29=0,Main!$B$32*$B15,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Q15" s="337">
        <f ca="1">AP15*IF($B15=Salary!$B15,Salary!$J15,"")</f>
        <v>0</v>
      </c>
      <c r="AR15" s="338">
        <f ca="1">IF($B15&lt;Main!$B$10,0,(VLOOKUP(AO15,'Survival Probability'!$A$3:$F$98,6)/(1+Main!$B$5)^(OptimumBenefits!AO15-OptimumBenefits!$A15))*(VLOOKUP(AO15,'Survival Probability'!$A$3:$F$98,3)/VLOOKUP($A15,'Survival Probability'!$A$3:$F$98,3)))</f>
        <v>5.9859735095315774</v>
      </c>
      <c r="AS15" s="228">
        <f t="shared" ca="1" si="13"/>
        <v>0</v>
      </c>
      <c r="AT15" s="169">
        <f t="shared" si="80"/>
        <v>53</v>
      </c>
      <c r="AU15" s="395">
        <f>IF($B15&lt;Main!$B$10,0,HLOOKUP(AT15,ReplacementRates!$V$3:$AZ$56,ReplacementRates!$A16-3,1)*IF(Main!$B$29=0,Main!$B$32*$B15,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V15" s="337">
        <f ca="1">AU15*IF($B15=Salary!$B15,Salary!$J15,"")</f>
        <v>0</v>
      </c>
      <c r="AW15" s="338">
        <f ca="1">IF($B15&lt;Main!$B$10,0,(VLOOKUP(AT15,'Survival Probability'!$A$3:$F$98,6)/(1+Main!$B$5)^(OptimumBenefits!AT15-OptimumBenefits!$A15))*(VLOOKUP(AT15,'Survival Probability'!$A$3:$F$98,3)/VLOOKUP($A15,'Survival Probability'!$A$3:$F$98,3)))</f>
        <v>5.5463344051890262</v>
      </c>
      <c r="AX15" s="228">
        <f t="shared" ca="1" si="15"/>
        <v>0</v>
      </c>
      <c r="AY15" s="169">
        <f t="shared" si="80"/>
        <v>54</v>
      </c>
      <c r="AZ15" s="395">
        <f>IF($B15&lt;Main!$B$10,0,HLOOKUP(AY15,ReplacementRates!$V$3:$AZ$56,ReplacementRates!$A16-3,1)*IF(Main!$B$29=0,Main!$B$32*$B15,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A15" s="337">
        <f ca="1">AZ15*IF($B15=Salary!$B15,Salary!$J15,"")</f>
        <v>0</v>
      </c>
      <c r="BB15" s="338">
        <f ca="1">IF($B15&lt;Main!$B$10,0,(VLOOKUP(AY15,'Survival Probability'!$A$3:$F$98,6)/(1+Main!$B$5)^(OptimumBenefits!AY15-OptimumBenefits!$A15))*(VLOOKUP(AY15,'Survival Probability'!$A$3:$F$98,3)/VLOOKUP($A15,'Survival Probability'!$A$3:$F$98,3)))</f>
        <v>5.1361743230848225</v>
      </c>
      <c r="BC15" s="228">
        <f t="shared" ca="1" si="17"/>
        <v>0</v>
      </c>
      <c r="BD15" s="169">
        <f t="shared" si="84"/>
        <v>55</v>
      </c>
      <c r="BE15" s="395">
        <f>IF($B15&lt;Main!$B$10,0,HLOOKUP(BD15,ReplacementRates!$V$3:$AZ$56,ReplacementRates!$A16-3,1)*IF(Main!$B$29=0,Main!$B$32*$B15,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F15" s="337">
        <f ca="1">BE15*IF($B15=Salary!$B15,Salary!$J15,"")</f>
        <v>0</v>
      </c>
      <c r="BG15" s="338">
        <f ca="1">IF($B15&lt;Main!$B$10,0,(VLOOKUP(BD15,'Survival Probability'!$A$3:$F$98,6)/(1+Main!$B$5)^(OptimumBenefits!BD15-OptimumBenefits!$A15))*(VLOOKUP(BD15,'Survival Probability'!$A$3:$F$98,3)/VLOOKUP($A15,'Survival Probability'!$A$3:$F$98,3)))</f>
        <v>4.7535620809271792</v>
      </c>
      <c r="BH15" s="228">
        <f t="shared" ca="1" si="19"/>
        <v>0</v>
      </c>
      <c r="BI15" s="169">
        <f t="shared" si="84"/>
        <v>56</v>
      </c>
      <c r="BJ15" s="395">
        <f>IF($B15&lt;Main!$B$10,0,HLOOKUP(BI15,ReplacementRates!$V$3:$AZ$56,ReplacementRates!$A16-3,1)*IF(Main!$B$29=0,Main!$B$32*$B15,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K15" s="337">
        <f ca="1">BJ15*IF($B15=Salary!$B15,Salary!$J15,"")</f>
        <v>0</v>
      </c>
      <c r="BL15" s="338">
        <f ca="1">IF($B15&lt;Main!$B$10,0,(VLOOKUP(BI15,'Survival Probability'!$A$3:$F$98,6)/(1+Main!$B$5)^(OptimumBenefits!BI15-OptimumBenefits!$A15))*(VLOOKUP(BI15,'Survival Probability'!$A$3:$F$98,3)/VLOOKUP($A15,'Survival Probability'!$A$3:$F$98,3)))</f>
        <v>4.3966958384108574</v>
      </c>
      <c r="BM15" s="228">
        <f t="shared" ca="1" si="21"/>
        <v>0</v>
      </c>
      <c r="BN15" s="169">
        <f t="shared" si="84"/>
        <v>57</v>
      </c>
      <c r="BO15" s="395">
        <f>IF($B15&lt;Main!$B$10,0,HLOOKUP(BN15,ReplacementRates!$V$3:$AZ$56,ReplacementRates!$A16-3,1)*IF(Main!$B$29=0,Main!$B$32*$B15,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P15" s="337">
        <f ca="1">BO15*IF($B15=Salary!$B15,Salary!$J15,"")</f>
        <v>0</v>
      </c>
      <c r="BQ15" s="338">
        <f ca="1">IF($B15&lt;Main!$B$10,0,(VLOOKUP(BN15,'Survival Probability'!$A$3:$F$98,6)/(1+Main!$B$5)^(OptimumBenefits!BN15-OptimumBenefits!$A15))*(VLOOKUP(BN15,'Survival Probability'!$A$3:$F$98,3)/VLOOKUP($A15,'Survival Probability'!$A$3:$F$98,3)))</f>
        <v>4.0638922172318477</v>
      </c>
      <c r="BR15" s="228">
        <f t="shared" ca="1" si="23"/>
        <v>0</v>
      </c>
      <c r="BS15" s="169">
        <f t="shared" si="84"/>
        <v>58</v>
      </c>
      <c r="BT15" s="395">
        <f>IF($B15&lt;Main!$B$10,0,HLOOKUP(BS15,ReplacementRates!$V$3:$AZ$56,ReplacementRates!$A16-3,1)*IF(Main!$B$29=0,Main!$B$32*$B15,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U15" s="337">
        <f ca="1">BT15*IF($B15=Salary!$B15,Salary!$J15,"")</f>
        <v>0</v>
      </c>
      <c r="BV15" s="338">
        <f ca="1">IF($B15&lt;Main!$B$10,0,(VLOOKUP(BS15,'Survival Probability'!$A$3:$F$98,6)/(1+Main!$B$5)^(OptimumBenefits!BS15-OptimumBenefits!$A15))*(VLOOKUP(BS15,'Survival Probability'!$A$3:$F$98,3)/VLOOKUP($A15,'Survival Probability'!$A$3:$F$98,3)))</f>
        <v>3.7535786931712005</v>
      </c>
      <c r="BW15" s="228">
        <f t="shared" ca="1" si="25"/>
        <v>0</v>
      </c>
      <c r="BX15" s="169">
        <f t="shared" si="88"/>
        <v>59</v>
      </c>
      <c r="BY15" s="395">
        <f>IF($B15&lt;Main!$B$10,0,HLOOKUP(BX15,ReplacementRates!$V$3:$AZ$56,ReplacementRates!$A16-3,1)*IF(Main!$B$29=0,Main!$B$32*$B15,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Z15" s="337">
        <f ca="1">BY15*IF($B15=Salary!$B15,Salary!$J15,"")</f>
        <v>0</v>
      </c>
      <c r="CA15" s="338">
        <f ca="1">IF($B15&lt;Main!$B$10,0,(VLOOKUP(BX15,'Survival Probability'!$A$3:$F$98,6)/(1+Main!$B$5)^(OptimumBenefits!BX15-OptimumBenefits!$A15))*(VLOOKUP(BX15,'Survival Probability'!$A$3:$F$98,3)/VLOOKUP($A15,'Survival Probability'!$A$3:$F$98,3)))</f>
        <v>3.4642842399459375</v>
      </c>
      <c r="CB15" s="228">
        <f t="shared" ca="1" si="27"/>
        <v>0</v>
      </c>
      <c r="CC15" s="169">
        <f t="shared" si="88"/>
        <v>60</v>
      </c>
      <c r="CD15" s="395">
        <f>IF($B15&lt;Main!$B$10,0,HLOOKUP(CC15,ReplacementRates!$V$3:$AZ$56,ReplacementRates!$A16-3,1)*IF(Main!$B$29=0,Main!$B$32*$B15,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0.13650000000000004</v>
      </c>
      <c r="CE15" s="337">
        <f ca="1">CD15*IF($B15=Salary!$B15,Salary!$J15,"")</f>
        <v>10413.60111491371</v>
      </c>
      <c r="CF15" s="338">
        <f ca="1">IF($B15&lt;Main!$B$10,0,(VLOOKUP(CC15,'Survival Probability'!$A$3:$F$98,6)/(1+Main!$B$5)^(OptimumBenefits!CC15-OptimumBenefits!$A15))*(VLOOKUP(CC15,'Survival Probability'!$A$3:$F$98,3)/VLOOKUP($A15,'Survival Probability'!$A$3:$F$98,3)))</f>
        <v>3.194633201472076</v>
      </c>
      <c r="CG15" s="228">
        <f t="shared" ca="1" si="29"/>
        <v>33267.635868589969</v>
      </c>
      <c r="CH15" s="169">
        <f t="shared" si="88"/>
        <v>61</v>
      </c>
      <c r="CI15" s="395">
        <f>IF($B15&lt;Main!$B$10,0,HLOOKUP(CH15,ReplacementRates!$V$3:$AZ$56,ReplacementRates!$A16-3,1)*IF(Main!$B$29=0,Main!$B$32*$B15,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0.15470000000000003</v>
      </c>
      <c r="CJ15" s="337">
        <f ca="1">CI15*IF($B15=Salary!$B15,Salary!$J15,"")</f>
        <v>11802.081263568871</v>
      </c>
      <c r="CK15" s="338">
        <f ca="1">IF($B15&lt;Main!$B$10,0,(VLOOKUP(CH15,'Survival Probability'!$A$3:$F$98,6)/(1+Main!$B$5)^(OptimumBenefits!CH15-OptimumBenefits!$A15))*(VLOOKUP(CH15,'Survival Probability'!$A$3:$F$98,3)/VLOOKUP($A15,'Survival Probability'!$A$3:$F$98,3)))</f>
        <v>2.943341665885872</v>
      </c>
      <c r="CL15" s="228">
        <f t="shared" ca="1" si="31"/>
        <v>34737.557527233235</v>
      </c>
      <c r="CM15" s="169">
        <f t="shared" si="88"/>
        <v>62</v>
      </c>
      <c r="CN15" s="395">
        <f>IF($B15&lt;Main!$B$10,0,HLOOKUP(CM15,ReplacementRates!$V$3:$AZ$56,ReplacementRates!$A16-3,1)*IF(Main!$B$29=0,Main!$B$32*$B15,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0.17290000000000003</v>
      </c>
      <c r="CO15" s="337">
        <f ca="1">CN15*IF($B15=Salary!$B15,Salary!$J15,"")</f>
        <v>13190.561412224031</v>
      </c>
      <c r="CP15" s="338">
        <f ca="1">IF($B15&lt;Main!$B$10,0,(VLOOKUP(CM15,'Survival Probability'!$A$3:$F$98,6)/(1+Main!$B$5)^(OptimumBenefits!CM15-OptimumBenefits!$A15))*(VLOOKUP(CM15,'Survival Probability'!$A$3:$F$98,3)/VLOOKUP($A15,'Survival Probability'!$A$3:$F$98,3)))</f>
        <v>2.7094022752692823</v>
      </c>
      <c r="CQ15" s="228">
        <f t="shared" ca="1" si="33"/>
        <v>35738.537102358991</v>
      </c>
      <c r="CR15" s="169">
        <f t="shared" si="92"/>
        <v>63</v>
      </c>
      <c r="CS15" s="395">
        <f>IF($B15&lt;Main!$B$10,0,HLOOKUP(CR15,ReplacementRates!$V$3:$AZ$56,ReplacementRates!$A16-3,1)*IF(Main!$B$29=0,Main!$B$32*$B15,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0.19110000000000005</v>
      </c>
      <c r="CT15" s="337">
        <f ca="1">CS15*IF($B15=Salary!$B15,Salary!$J15,"")</f>
        <v>14579.041560879194</v>
      </c>
      <c r="CU15" s="338">
        <f ca="1">IF($B15&lt;Main!$B$10,0,(VLOOKUP(CR15,'Survival Probability'!$A$3:$F$98,6)/(1+Main!$B$5)^(OptimumBenefits!CR15-OptimumBenefits!$A15))*(VLOOKUP(CR15,'Survival Probability'!$A$3:$F$98,3)/VLOOKUP($A15,'Survival Probability'!$A$3:$F$98,3)))</f>
        <v>2.4916710668416795</v>
      </c>
      <c r="CV15" s="228">
        <f t="shared" ca="1" si="35"/>
        <v>36326.176039525046</v>
      </c>
      <c r="CW15" s="169">
        <f t="shared" si="92"/>
        <v>64</v>
      </c>
      <c r="CX15" s="395">
        <f>IF($B15&lt;Main!$B$10,0,HLOOKUP(CW15,ReplacementRates!$V$3:$AZ$56,ReplacementRates!$A16-3,1)*IF(Main!$B$29=0,Main!$B$32*$B15,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0.20930000000000004</v>
      </c>
      <c r="CY15" s="337">
        <f ca="1">CX15*IF($B15=Salary!$B15,Salary!$J15,"")</f>
        <v>15967.521709534354</v>
      </c>
      <c r="CZ15" s="338">
        <f ca="1">IF($B15&lt;Main!$B$10,0,(VLOOKUP(CW15,'Survival Probability'!$A$3:$F$98,6)/(1+Main!$B$5)^(OptimumBenefits!CW15-OptimumBenefits!$A15))*(VLOOKUP(CW15,'Survival Probability'!$A$3:$F$98,3)/VLOOKUP($A15,'Survival Probability'!$A$3:$F$98,3)))</f>
        <v>2.2890786722534555</v>
      </c>
      <c r="DA15" s="228">
        <f t="shared" ca="1" si="37"/>
        <v>36550.913394039126</v>
      </c>
      <c r="DB15" s="169">
        <f t="shared" si="92"/>
        <v>65</v>
      </c>
      <c r="DC15" s="395">
        <f>IF($B15&lt;Main!$B$10,0,HLOOKUP(DB15,ReplacementRates!$V$3:$AZ$56,ReplacementRates!$A16-3,1)*IF(Main!$B$29=0,Main!$B$32*$B15,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D15" s="337">
        <f ca="1">DC15*IF($B15=Salary!$B15,Salary!$J15,"")</f>
        <v>17356.001858189516</v>
      </c>
      <c r="DE15" s="338">
        <f ca="1">IF($B15&lt;Main!$B$10,0,(VLOOKUP(DB15,'Survival Probability'!$A$3:$F$98,6)/(1+Main!$B$5)^(OptimumBenefits!DB15-OptimumBenefits!$A15))*(VLOOKUP(DB15,'Survival Probability'!$A$3:$F$98,3)/VLOOKUP($A15,'Survival Probability'!$A$3:$F$98,3)))</f>
        <v>2.1006257274671838</v>
      </c>
      <c r="DF15" s="228">
        <f t="shared" ca="1" si="39"/>
        <v>36458.464029281145</v>
      </c>
      <c r="DG15" s="169">
        <f t="shared" si="92"/>
        <v>66</v>
      </c>
      <c r="DH15" s="395">
        <f>IF($B15&lt;Main!$B$10,0,HLOOKUP(DG15,ReplacementRates!$V$3:$AZ$56,ReplacementRates!$A16-3,1)*IF(Main!$B$29=0,Main!$B$32*$B15,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I15" s="337">
        <f ca="1">DH15*IF($B15=Salary!$B15,Salary!$J15,"")</f>
        <v>17356.001858189516</v>
      </c>
      <c r="DJ15" s="338">
        <f ca="1">IF($B15&lt;Main!$B$10,0,(VLOOKUP(DG15,'Survival Probability'!$A$3:$F$98,6)/(1+Main!$B$5)^(OptimumBenefits!DG15-OptimumBenefits!$A15))*(VLOOKUP(DG15,'Survival Probability'!$A$3:$F$98,3)/VLOOKUP($A15,'Survival Probability'!$A$3:$F$98,3)))</f>
        <v>1.9253817297490932</v>
      </c>
      <c r="DK15" s="228">
        <f t="shared" ca="1" si="41"/>
        <v>33416.928879249404</v>
      </c>
      <c r="DL15" s="169">
        <f t="shared" si="96"/>
        <v>67</v>
      </c>
      <c r="DM15" s="395">
        <f>IF($B15&lt;Main!$B$10,0,HLOOKUP(DL15,ReplacementRates!$V$3:$AZ$56,ReplacementRates!$A16-3,1)*IF(Main!$B$29=0,Main!$B$32*$B15,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N15" s="337">
        <f ca="1">DM15*IF($B15=Salary!$B15,Salary!$J15,"")</f>
        <v>17356.001858189516</v>
      </c>
      <c r="DO15" s="338">
        <f ca="1">IF($B15&lt;Main!$B$10,0,(VLOOKUP(DL15,'Survival Probability'!$A$3:$F$98,6)/(1+Main!$B$5)^(OptimumBenefits!DL15-OptimumBenefits!$A15))*(VLOOKUP(DL15,'Survival Probability'!$A$3:$F$98,3)/VLOOKUP($A15,'Survival Probability'!$A$3:$F$98,3)))</f>
        <v>1.7624781345893274</v>
      </c>
      <c r="DP15" s="228">
        <f t="shared" ca="1" si="43"/>
        <v>30589.573778950758</v>
      </c>
      <c r="DQ15" s="169">
        <f t="shared" si="96"/>
        <v>68</v>
      </c>
      <c r="DR15" s="395">
        <f>IF($B15&lt;Main!$B$10,0,HLOOKUP(DQ15,ReplacementRates!$V$3:$AZ$56,ReplacementRates!$A16-3,1)*IF(Main!$B$29=0,Main!$B$32*$B15,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S15" s="337">
        <f ca="1">DR15*IF($B15=Salary!$B15,Salary!$J15,"")</f>
        <v>17356.001858189516</v>
      </c>
      <c r="DT15" s="338">
        <f ca="1">IF($B15&lt;Main!$B$10,0,(VLOOKUP(DQ15,'Survival Probability'!$A$3:$F$98,6)/(1+Main!$B$5)^(OptimumBenefits!DQ15-OptimumBenefits!$A15))*(VLOOKUP(DQ15,'Survival Probability'!$A$3:$F$98,3)/VLOOKUP($A15,'Survival Probability'!$A$3:$F$98,3)))</f>
        <v>1.6111080428585971</v>
      </c>
      <c r="DU15" s="228">
        <f t="shared" ca="1" si="45"/>
        <v>27962.394185597885</v>
      </c>
      <c r="DV15" s="169">
        <f t="shared" si="96"/>
        <v>69</v>
      </c>
      <c r="DW15" s="395">
        <f>IF($B15&lt;Main!$B$10,0,HLOOKUP(DV15,ReplacementRates!$V$3:$AZ$56,ReplacementRates!$A16-3,1)*IF(Main!$B$29=0,Main!$B$32*$B15,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X15" s="337">
        <f ca="1">DW15*IF($B15=Salary!$B15,Salary!$J15,"")</f>
        <v>17356.001858189516</v>
      </c>
      <c r="DY15" s="338">
        <f ca="1">IF($B15&lt;Main!$B$10,0,(VLOOKUP(DV15,'Survival Probability'!$A$3:$F$98,6)/(1+Main!$B$5)^(OptimumBenefits!DV15-OptimumBenefits!$A15))*(VLOOKUP(DV15,'Survival Probability'!$A$3:$F$98,3)/VLOOKUP($A15,'Survival Probability'!$A$3:$F$98,3)))</f>
        <v>1.4705205550254905</v>
      </c>
      <c r="DZ15" s="228">
        <f t="shared" ca="1" si="47"/>
        <v>25522.357485528293</v>
      </c>
      <c r="EA15" s="169">
        <f t="shared" si="96"/>
        <v>70</v>
      </c>
      <c r="EB15" s="395">
        <f>IF($B15&lt;Main!$B$10,0,HLOOKUP(EA15,ReplacementRates!$V$3:$AZ$56,ReplacementRates!$A16-3,1)*IF(Main!$B$29=0,Main!$B$32*$B15,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C15" s="337">
        <f ca="1">EB15*IF($B15=Salary!$B15,Salary!$J15,"")</f>
        <v>17356.001858189516</v>
      </c>
      <c r="ED15" s="338">
        <f ca="1">IF($B15&lt;Main!$B$10,0,(VLOOKUP(EA15,'Survival Probability'!$A$3:$F$98,6)/(1+Main!$B$5)^(OptimumBenefits!EA15-OptimumBenefits!$A15))*(VLOOKUP(EA15,'Survival Probability'!$A$3:$F$98,3)/VLOOKUP($A15,'Survival Probability'!$A$3:$F$98,3)))</f>
        <v>1.3400175683554232</v>
      </c>
      <c r="EE15" s="228">
        <f t="shared" ca="1" si="49"/>
        <v>23257.347406383324</v>
      </c>
      <c r="EF15" s="169">
        <f t="shared" si="100"/>
        <v>71</v>
      </c>
      <c r="EG15" s="395">
        <f>IF($B15&lt;Main!$B$10,0,HLOOKUP(EF15,ReplacementRates!$V$3:$AZ$56,ReplacementRates!$A16-3,1)*IF(Main!$B$29=0,Main!$B$32*$B15,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H15" s="337">
        <f ca="1">EG15*IF($B15=Salary!$B15,Salary!$J15,"")</f>
        <v>17356.001858189516</v>
      </c>
      <c r="EI15" s="338">
        <f ca="1">IF($B15&lt;Main!$B$10,0,(VLOOKUP(EF15,'Survival Probability'!$A$3:$F$98,6)/(1+Main!$B$5)^(OptimumBenefits!EF15-OptimumBenefits!$A15))*(VLOOKUP(EF15,'Survival Probability'!$A$3:$F$98,3)/VLOOKUP($A15,'Survival Probability'!$A$3:$F$98,3)))</f>
        <v>1.2189504820973518</v>
      </c>
      <c r="EJ15" s="228">
        <f t="shared" ca="1" si="51"/>
        <v>21156.106832322646</v>
      </c>
      <c r="EK15" s="169">
        <f t="shared" si="100"/>
        <v>72</v>
      </c>
      <c r="EL15" s="395">
        <f>IF($B15&lt;Main!$B$10,0,HLOOKUP(EK15,ReplacementRates!$V$3:$AZ$56,ReplacementRates!$A16-3,1)*IF(Main!$B$29=0,Main!$B$32*$B15,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M15" s="337">
        <f ca="1">EL15*IF($B15=Salary!$B15,Salary!$J15,"")</f>
        <v>17356.001858189516</v>
      </c>
      <c r="EN15" s="338">
        <f ca="1">IF($B15&lt;Main!$B$10,0,(VLOOKUP(EK15,'Survival Probability'!$A$3:$F$98,6)/(1+Main!$B$5)^(OptimumBenefits!EK15-OptimumBenefits!$A15))*(VLOOKUP(EK15,'Survival Probability'!$A$3:$F$98,3)/VLOOKUP($A15,'Survival Probability'!$A$3:$F$98,3)))</f>
        <v>1.1067150848471932</v>
      </c>
      <c r="EO15" s="228">
        <f t="shared" ca="1" si="53"/>
        <v>19208.149069094252</v>
      </c>
      <c r="EP15" s="169">
        <f t="shared" si="100"/>
        <v>73</v>
      </c>
      <c r="EQ15" s="395">
        <f>IF($B15&lt;Main!$B$10,0,HLOOKUP(EP15,ReplacementRates!$V$3:$AZ$56,ReplacementRates!$A16-3,1)*IF(Main!$B$29=0,Main!$B$32*$B15,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R15" s="337">
        <f ca="1">EQ15*IF($B15=Salary!$B15,Salary!$J15,"")</f>
        <v>17356.001858189516</v>
      </c>
      <c r="ES15" s="338">
        <f ca="1">IF($B15&lt;Main!$B$10,0,(VLOOKUP(EP15,'Survival Probability'!$A$3:$F$98,6)/(1+Main!$B$5)^(OptimumBenefits!EP15-OptimumBenefits!$A15))*(VLOOKUP(EP15,'Survival Probability'!$A$3:$F$98,3)/VLOOKUP($A15,'Survival Probability'!$A$3:$F$98,3)))</f>
        <v>1.0027506016594847</v>
      </c>
      <c r="ET15" s="228">
        <f t="shared" ca="1" si="55"/>
        <v>17403.741305702672</v>
      </c>
      <c r="EU15" s="169">
        <f t="shared" si="100"/>
        <v>74</v>
      </c>
      <c r="EV15" s="395">
        <f>IF($B15&lt;Main!$B$10,0,HLOOKUP(EU15,ReplacementRates!$V$3:$AZ$56,ReplacementRates!$A16-3,1)*IF(Main!$B$29=0,Main!$B$32*$B15,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W15" s="337">
        <f ca="1">EV15*IF($B15=Salary!$B15,Salary!$J15,"")</f>
        <v>17356.001858189516</v>
      </c>
      <c r="EX15" s="338">
        <f ca="1">IF($B15&lt;Main!$B$10,0,(VLOOKUP(EU15,'Survival Probability'!$A$3:$F$98,6)/(1+Main!$B$5)^(OptimumBenefits!EU15-OptimumBenefits!$A15))*(VLOOKUP(EU15,'Survival Probability'!$A$3:$F$98,3)/VLOOKUP($A15,'Survival Probability'!$A$3:$F$98,3)))</f>
        <v>0.9065340166998086</v>
      </c>
      <c r="EY15" s="228">
        <f t="shared" ca="1" si="57"/>
        <v>15733.806078353884</v>
      </c>
      <c r="EZ15" s="169">
        <f t="shared" si="104"/>
        <v>75</v>
      </c>
      <c r="FA15" s="395">
        <f>IF($B15&lt;Main!$B$10,0,HLOOKUP(EZ15,ReplacementRates!$V$3:$AZ$56,ReplacementRates!$A16-3,1)*IF(Main!$B$29=0,Main!$B$32*$B15,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B15" s="337">
        <f ca="1">FA15*IF($B15=Salary!$B15,Salary!$J15,"")</f>
        <v>17356.001858189516</v>
      </c>
      <c r="FC15" s="338">
        <f ca="1">IF($B15&lt;Main!$B$10,0,(VLOOKUP(EZ15,'Survival Probability'!$A$3:$F$98,6)/(1+Main!$B$5)^(OptimumBenefits!EZ15-OptimumBenefits!$A15))*(VLOOKUP(EZ15,'Survival Probability'!$A$3:$F$98,3)/VLOOKUP($A15,'Survival Probability'!$A$3:$F$98,3)))</f>
        <v>0.81757911772245917</v>
      </c>
      <c r="FD15" s="228">
        <f t="shared" ca="1" si="59"/>
        <v>14189.904686407946</v>
      </c>
      <c r="FE15" s="169">
        <f t="shared" si="104"/>
        <v>76</v>
      </c>
      <c r="FF15" s="395">
        <f>IF($B15&lt;Main!$B$10,0,HLOOKUP(FE15,ReplacementRates!$V$3:$AZ$56,ReplacementRates!$A16-3,1)*IF(Main!$B$29=0,Main!$B$32*$B15,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G15" s="337">
        <f ca="1">FF15*IF($B15=Salary!$B15,Salary!$J15,"")</f>
        <v>17356.001858189516</v>
      </c>
      <c r="FH15" s="338">
        <f ca="1">IF($B15&lt;Main!$B$10,0,(VLOOKUP(FE15,'Survival Probability'!$A$3:$F$98,6)/(1+Main!$B$5)^(OptimumBenefits!FE15-OptimumBenefits!$A15))*(VLOOKUP(FE15,'Survival Probability'!$A$3:$F$98,3)/VLOOKUP($A15,'Survival Probability'!$A$3:$F$98,3)))</f>
        <v>0.73543422603022535</v>
      </c>
      <c r="FI15" s="228">
        <f t="shared" ca="1" si="61"/>
        <v>12764.197793556759</v>
      </c>
      <c r="FJ15" s="169">
        <f t="shared" si="104"/>
        <v>77</v>
      </c>
      <c r="FK15" s="395">
        <f>IF($B15&lt;Main!$B$10,0,HLOOKUP(FJ15,ReplacementRates!$V$3:$AZ$56,ReplacementRates!$A16-3,1)*IF(Main!$B$29=0,Main!$B$32*$B15,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L15" s="337">
        <f ca="1">FK15*IF($B15=Salary!$B15,Salary!$J15,"")</f>
        <v>17356.001858189516</v>
      </c>
      <c r="FM15" s="338">
        <f ca="1">IF($B15&lt;Main!$B$10,0,(VLOOKUP(FJ15,'Survival Probability'!$A$3:$F$98,6)/(1+Main!$B$5)^(OptimumBenefits!FJ15-OptimumBenefits!$A15))*(VLOOKUP(FJ15,'Survival Probability'!$A$3:$F$98,3)/VLOOKUP($A15,'Survival Probability'!$A$3:$F$98,3)))</f>
        <v>0.65967611256017278</v>
      </c>
      <c r="FN15" s="228">
        <f t="shared" ca="1" si="63"/>
        <v>11449.339835397595</v>
      </c>
      <c r="FO15" s="169">
        <f t="shared" si="104"/>
        <v>78</v>
      </c>
      <c r="FP15" s="395">
        <f>IF($B15&lt;Main!$B$10,0,HLOOKUP(FO15,ReplacementRates!$V$3:$AZ$56,ReplacementRates!$A16-3,1)*IF(Main!$B$29=0,Main!$B$32*$B15,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Q15" s="337">
        <f ca="1">FP15*IF($B15=Salary!$B15,Salary!$J15,"")</f>
        <v>17356.001858189516</v>
      </c>
      <c r="FR15" s="338">
        <f ca="1">IF($B15&lt;Main!$B$10,0,(VLOOKUP(FO15,'Survival Probability'!$A$3:$F$98,6)/(1+Main!$B$5)^(OptimumBenefits!FO15-OptimumBenefits!$A15))*(VLOOKUP(FO15,'Survival Probability'!$A$3:$F$98,3)/VLOOKUP($A15,'Survival Probability'!$A$3:$F$98,3)))</f>
        <v>0.58991019135729028</v>
      </c>
      <c r="FS15" s="228">
        <f t="shared" ca="1" si="65"/>
        <v>10238.482377362063</v>
      </c>
      <c r="FT15" s="169">
        <f t="shared" si="108"/>
        <v>79</v>
      </c>
      <c r="FU15" s="395">
        <f>IF($B15&lt;Main!$B$10,0,HLOOKUP(FT15,ReplacementRates!$V$3:$AZ$56,ReplacementRates!$A16-3,1)*IF(Main!$B$29=0,Main!$B$32*$B15,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V15" s="337">
        <f ca="1">FU15*IF($B15=Salary!$B15,Salary!$J15,"")</f>
        <v>17356.001858189516</v>
      </c>
      <c r="FW15" s="338">
        <f ca="1">IF($B15&lt;Main!$B$10,0,(VLOOKUP(FT15,'Survival Probability'!$A$3:$F$98,6)/(1+Main!$B$5)^(OptimumBenefits!FT15-OptimumBenefits!$A15))*(VLOOKUP(FT15,'Survival Probability'!$A$3:$F$98,3)/VLOOKUP($A15,'Survival Probability'!$A$3:$F$98,3)))</f>
        <v>0.52576865614769464</v>
      </c>
      <c r="FX15" s="228">
        <f t="shared" ca="1" si="67"/>
        <v>9125.2417730771922</v>
      </c>
      <c r="FY15" s="169">
        <f t="shared" si="108"/>
        <v>80</v>
      </c>
      <c r="FZ15" s="395">
        <f>IF($B15&lt;Main!$B$10,0,HLOOKUP(FY15,ReplacementRates!$V$3:$AZ$56,ReplacementRates!$A16-3,1)*IF(Main!$B$29=0,Main!$B$32*$B15,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A15" s="337">
        <f ca="1">FZ15*IF($B15=Salary!$B15,Salary!$J15,"")</f>
        <v>17356.001858189516</v>
      </c>
      <c r="GB15" s="338">
        <f ca="1">IF($B15&lt;Main!$B$10,0,(VLOOKUP(FY15,'Survival Probability'!$A$3:$F$98,6)/(1+Main!$B$5)^(OptimumBenefits!FY15-OptimumBenefits!$A15))*(VLOOKUP(FY15,'Survival Probability'!$A$3:$F$98,3)/VLOOKUP($A15,'Survival Probability'!$A$3:$F$98,3)))</f>
        <v>0.46691089731237401</v>
      </c>
      <c r="GC15" s="228">
        <f t="shared" ca="1" si="69"/>
        <v>8103.7064013624977</v>
      </c>
      <c r="GD15" s="169">
        <f t="shared" si="108"/>
        <v>81</v>
      </c>
      <c r="GE15" s="395">
        <f>IF($B15&lt;Main!$B$10,0,HLOOKUP(GD15,ReplacementRates!$V$3:$AZ$56,ReplacementRates!$A16-3,1)*IF(Main!$B$29=0,Main!$B$32*$B15,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F15" s="337">
        <f ca="1">GE15*IF($B15=Salary!$B15,Salary!$J15,"")</f>
        <v>17356.001858189516</v>
      </c>
      <c r="GG15" s="338">
        <f ca="1">IF($B15&lt;Main!$B$10,0,(VLOOKUP(GD15,'Survival Probability'!$A$3:$F$98,6)/(1+Main!$B$5)^(OptimumBenefits!GD15-OptimumBenefits!$A15))*(VLOOKUP(GD15,'Survival Probability'!$A$3:$F$98,3)/VLOOKUP($A15,'Survival Probability'!$A$3:$F$98,3)))</f>
        <v>0.41301625096687955</v>
      </c>
      <c r="GH15" s="228">
        <f t="shared" ca="1" si="71"/>
        <v>7168.3108192436293</v>
      </c>
      <c r="GI15" s="169">
        <f t="shared" si="108"/>
        <v>82</v>
      </c>
      <c r="GJ15" s="395">
        <f>IF($B15&lt;Main!$B$10,0,HLOOKUP(GI15,ReplacementRates!$V$3:$AZ$56,ReplacementRates!$A16-3,1)*IF(Main!$B$29=0,Main!$B$32*$B15,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K15" s="337">
        <f ca="1">GJ15*IF($B15=Salary!$B15,Salary!$J15,"")</f>
        <v>17356.001858189516</v>
      </c>
      <c r="GL15" s="338">
        <f ca="1">IF($B15&lt;Main!$B$10,0,(VLOOKUP(GI15,'Survival Probability'!$A$3:$F$98,6)/(1+Main!$B$5)^(OptimumBenefits!GI15-OptimumBenefits!$A15))*(VLOOKUP(GI15,'Survival Probability'!$A$3:$F$98,3)/VLOOKUP($A15,'Survival Probability'!$A$3:$F$98,3)))</f>
        <v>0.36378349782126412</v>
      </c>
      <c r="GM15" s="228">
        <f t="shared" ca="1" si="73"/>
        <v>6313.8270641645422</v>
      </c>
      <c r="GN15" s="384"/>
      <c r="GO15" s="384"/>
      <c r="GP15" s="385"/>
      <c r="GQ15" s="386"/>
      <c r="GR15" s="387"/>
      <c r="GS15" s="384"/>
      <c r="GT15" s="384"/>
      <c r="GU15" s="385"/>
      <c r="GV15" s="386"/>
      <c r="GW15" s="387"/>
      <c r="GX15" s="384"/>
      <c r="GY15" s="384"/>
      <c r="GZ15" s="385"/>
      <c r="HA15" s="386"/>
      <c r="HB15" s="387"/>
      <c r="HC15" s="384"/>
      <c r="HD15" s="384"/>
      <c r="HE15" s="385"/>
      <c r="HF15" s="386"/>
      <c r="HG15" s="387"/>
      <c r="HH15" s="384"/>
      <c r="HI15" s="384"/>
      <c r="HJ15" s="385"/>
      <c r="HK15" s="386"/>
      <c r="HL15" s="387"/>
      <c r="HM15" s="384"/>
      <c r="HN15" s="384"/>
      <c r="HO15" s="385"/>
      <c r="HP15" s="386"/>
      <c r="HQ15" s="387"/>
      <c r="HR15" s="384"/>
      <c r="HS15" s="384"/>
      <c r="HT15" s="385"/>
      <c r="HU15" s="386"/>
      <c r="HV15" s="387"/>
      <c r="HW15" s="384"/>
      <c r="HX15" s="384"/>
      <c r="HY15" s="385"/>
      <c r="HZ15" s="386"/>
      <c r="IA15" s="387"/>
      <c r="IB15" s="384"/>
      <c r="IC15" s="384"/>
      <c r="ID15" s="385"/>
      <c r="IE15" s="386"/>
      <c r="IF15" s="387"/>
      <c r="IG15" s="384"/>
      <c r="IH15" s="384"/>
      <c r="II15" s="385"/>
      <c r="IJ15" s="386"/>
      <c r="IK15" s="387"/>
      <c r="IL15" s="384"/>
      <c r="IM15" s="384"/>
      <c r="IN15" s="385"/>
      <c r="IO15" s="386"/>
      <c r="IP15" s="387"/>
      <c r="IQ15" s="384"/>
      <c r="IR15" s="384"/>
      <c r="IS15" s="385"/>
      <c r="IT15" s="386"/>
      <c r="IU15" s="387"/>
      <c r="IV15" s="384"/>
      <c r="IW15" s="384"/>
      <c r="IX15" s="385"/>
      <c r="IY15" s="386"/>
      <c r="IZ15" s="387"/>
      <c r="JA15" s="384"/>
      <c r="JB15" s="384"/>
      <c r="JC15" s="385"/>
      <c r="JD15" s="386"/>
      <c r="JE15" s="387"/>
      <c r="JF15" s="384"/>
      <c r="JG15" s="384"/>
      <c r="JH15" s="385"/>
      <c r="JI15" s="386"/>
      <c r="JJ15" s="387"/>
      <c r="JK15" s="384"/>
      <c r="JL15" s="384"/>
      <c r="JM15" s="385"/>
      <c r="JN15" s="386"/>
      <c r="JO15" s="387"/>
      <c r="JP15" s="384"/>
      <c r="JQ15" s="384"/>
      <c r="JR15" s="385"/>
      <c r="JS15" s="386"/>
      <c r="JT15" s="387"/>
      <c r="JU15" s="384"/>
      <c r="JV15" s="384"/>
      <c r="JW15" s="385"/>
      <c r="JX15" s="386"/>
      <c r="JY15" s="387"/>
      <c r="JZ15" s="384"/>
      <c r="KA15" s="384"/>
      <c r="KB15" s="385"/>
      <c r="KC15" s="386"/>
      <c r="KD15" s="387"/>
      <c r="KE15" s="384"/>
      <c r="KF15" s="384"/>
      <c r="KG15" s="385"/>
      <c r="KH15" s="386"/>
      <c r="KI15" s="387"/>
    </row>
    <row r="16" spans="1:295">
      <c r="A16" s="172">
        <f t="shared" si="112"/>
        <v>41</v>
      </c>
      <c r="B16" s="172">
        <v>14</v>
      </c>
      <c r="C16" s="383">
        <f t="shared" ca="1" si="0"/>
        <v>64</v>
      </c>
      <c r="D16" s="422">
        <f t="shared" ca="1" si="116"/>
        <v>44565.053741493168</v>
      </c>
      <c r="E16" s="217">
        <v>23767.636808904455</v>
      </c>
      <c r="F16" s="169">
        <f t="shared" si="113"/>
        <v>45</v>
      </c>
      <c r="G16" s="395">
        <f>IF($B16&lt;Main!$B$10,0,HLOOKUP(F16,ReplacementRates!$V$3:$AZ$56,ReplacementRates!$A17-3,1)*IF(Main!$B$29=0,Main!$B$32*$B16,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H16" s="337">
        <f ca="1">G16*IF($B16=Salary!$B16,Salary!$J16,"")</f>
        <v>0</v>
      </c>
      <c r="I16" s="338">
        <f ca="1">IF($B16&lt;Main!$B$10,0,(VLOOKUP(F16,'Survival Probability'!$A$3:$F$98,6)/(1+Main!$B$5)^(OptimumBenefits!F16-OptimumBenefits!$A16))*(VLOOKUP(F16,'Survival Probability'!$A$3:$F$98,3)/VLOOKUP($A16,'Survival Probability'!$A$3:$F$98,3)))</f>
        <v>10.788114414599733</v>
      </c>
      <c r="J16" s="228">
        <f t="shared" ca="1" si="117"/>
        <v>0</v>
      </c>
      <c r="K16" s="169">
        <f t="shared" si="114"/>
        <v>46</v>
      </c>
      <c r="L16" s="395">
        <f>IF($B16&lt;Main!$B$10,0,HLOOKUP(K16,ReplacementRates!$V$3:$AZ$56,ReplacementRates!$A17-3,1)*IF(Main!$B$29=0,Main!$B$32*$B16,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M16" s="337">
        <f ca="1">L16*IF($B16=Salary!$B16,Salary!$J16,"")</f>
        <v>0</v>
      </c>
      <c r="N16" s="338">
        <f ca="1">IF($B16&lt;Main!$B$10,0,(VLOOKUP(K16,'Survival Probability'!$A$3:$F$98,6)/(1+Main!$B$5)^(OptimumBenefits!K16-OptimumBenefits!$A16))*(VLOOKUP(K16,'Survival Probability'!$A$3:$F$98,3)/VLOOKUP($A16,'Survival Probability'!$A$3:$F$98,3)))</f>
        <v>10.027093481591447</v>
      </c>
      <c r="O16" s="228">
        <f t="shared" ca="1" si="118"/>
        <v>0</v>
      </c>
      <c r="P16" s="169">
        <f t="shared" si="76"/>
        <v>47</v>
      </c>
      <c r="Q16" s="395">
        <f>IF($B16&lt;Main!$B$10,0,HLOOKUP(P16,ReplacementRates!$V$3:$AZ$56,ReplacementRates!$A17-3,1)*IF(Main!$B$29=0,Main!$B$32*$B16,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R16" s="337">
        <f ca="1">Q16*IF($B16=Salary!$B16,Salary!$J16,"")</f>
        <v>0</v>
      </c>
      <c r="S16" s="338">
        <f ca="1">IF($B16&lt;Main!$B$10,0,(VLOOKUP(P16,'Survival Probability'!$A$3:$F$98,6)/(1+Main!$B$5)^(OptimumBenefits!P16-OptimumBenefits!$A16))*(VLOOKUP(P16,'Survival Probability'!$A$3:$F$98,3)/VLOOKUP($A16,'Survival Probability'!$A$3:$F$98,3)))</f>
        <v>9.3163345442200658</v>
      </c>
      <c r="T16" s="228">
        <f t="shared" ca="1" si="3"/>
        <v>0</v>
      </c>
      <c r="U16" s="169">
        <f t="shared" si="76"/>
        <v>48</v>
      </c>
      <c r="V16" s="395">
        <f>IF($B16&lt;Main!$B$10,0,HLOOKUP(U16,ReplacementRates!$V$3:$AZ$56,ReplacementRates!$A17-3,1)*IF(Main!$B$29=0,Main!$B$32*$B16,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W16" s="337">
        <f ca="1">V16*IF($B16=Salary!$B16,Salary!$J16,"")</f>
        <v>0</v>
      </c>
      <c r="X16" s="338">
        <f ca="1">IF($B16&lt;Main!$B$10,0,(VLOOKUP(U16,'Survival Probability'!$A$3:$F$98,6)/(1+Main!$B$5)^(OptimumBenefits!U16-OptimumBenefits!$A16))*(VLOOKUP(U16,'Survival Probability'!$A$3:$F$98,3)/VLOOKUP($A16,'Survival Probability'!$A$3:$F$98,3)))</f>
        <v>8.6525378334302587</v>
      </c>
      <c r="Y16" s="228">
        <f t="shared" ca="1" si="5"/>
        <v>0</v>
      </c>
      <c r="Z16" s="169">
        <f t="shared" si="76"/>
        <v>49</v>
      </c>
      <c r="AA16" s="395">
        <f>IF($B16&lt;Main!$B$10,0,HLOOKUP(Z16,ReplacementRates!$V$3:$AZ$56,ReplacementRates!$A17-3,1)*IF(Main!$B$29=0,Main!$B$32*$B16,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B16" s="337">
        <f ca="1">AA16*IF($B16=Salary!$B16,Salary!$J16,"")</f>
        <v>0</v>
      </c>
      <c r="AC16" s="338">
        <f ca="1">IF($B16&lt;Main!$B$10,0,(VLOOKUP(Z16,'Survival Probability'!$A$3:$F$98,6)/(1+Main!$B$5)^(OptimumBenefits!Z16-OptimumBenefits!$A16))*(VLOOKUP(Z16,'Survival Probability'!$A$3:$F$98,3)/VLOOKUP($A16,'Survival Probability'!$A$3:$F$98,3)))</f>
        <v>8.0326195255008912</v>
      </c>
      <c r="AD16" s="228">
        <f t="shared" ca="1" si="7"/>
        <v>0</v>
      </c>
      <c r="AE16" s="169">
        <f t="shared" si="76"/>
        <v>50</v>
      </c>
      <c r="AF16" s="395">
        <f>IF($B16&lt;Main!$B$10,0,HLOOKUP(AE16,ReplacementRates!$V$3:$AZ$56,ReplacementRates!$A17-3,1)*IF(Main!$B$29=0,Main!$B$32*$B16,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G16" s="337">
        <f ca="1">AF16*IF($B16=Salary!$B16,Salary!$J16,"")</f>
        <v>0</v>
      </c>
      <c r="AH16" s="338">
        <f ca="1">IF($B16&lt;Main!$B$10,0,(VLOOKUP(AE16,'Survival Probability'!$A$3:$F$98,6)/(1+Main!$B$5)^(OptimumBenefits!AE16-OptimumBenefits!$A16))*(VLOOKUP(AE16,'Survival Probability'!$A$3:$F$98,3)/VLOOKUP($A16,'Survival Probability'!$A$3:$F$98,3)))</f>
        <v>7.4537019924414185</v>
      </c>
      <c r="AI16" s="228">
        <f t="shared" ca="1" si="9"/>
        <v>0</v>
      </c>
      <c r="AJ16" s="169">
        <f t="shared" si="80"/>
        <v>51</v>
      </c>
      <c r="AK16" s="395">
        <f>IF($B16&lt;Main!$B$10,0,HLOOKUP(AJ16,ReplacementRates!$V$3:$AZ$56,ReplacementRates!$A17-3,1)*IF(Main!$B$29=0,Main!$B$32*$B16,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L16" s="337">
        <f ca="1">AK16*IF($B16=Salary!$B16,Salary!$J16,"")</f>
        <v>0</v>
      </c>
      <c r="AM16" s="338">
        <f ca="1">IF($B16&lt;Main!$B$10,0,(VLOOKUP(AJ16,'Survival Probability'!$A$3:$F$98,6)/(1+Main!$B$5)^(OptimumBenefits!AJ16-OptimumBenefits!$A16))*(VLOOKUP(AJ16,'Survival Probability'!$A$3:$F$98,3)/VLOOKUP($A16,'Survival Probability'!$A$3:$F$98,3)))</f>
        <v>6.9130976257360617</v>
      </c>
      <c r="AN16" s="228">
        <f t="shared" ca="1" si="11"/>
        <v>0</v>
      </c>
      <c r="AO16" s="169">
        <f t="shared" si="80"/>
        <v>52</v>
      </c>
      <c r="AP16" s="395">
        <f>IF($B16&lt;Main!$B$10,0,HLOOKUP(AO16,ReplacementRates!$V$3:$AZ$56,ReplacementRates!$A17-3,1)*IF(Main!$B$29=0,Main!$B$32*$B16,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Q16" s="337">
        <f ca="1">AP16*IF($B16=Salary!$B16,Salary!$J16,"")</f>
        <v>0</v>
      </c>
      <c r="AR16" s="338">
        <f ca="1">IF($B16&lt;Main!$B$10,0,(VLOOKUP(AO16,'Survival Probability'!$A$3:$F$98,6)/(1+Main!$B$5)^(OptimumBenefits!AO16-OptimumBenefits!$A16))*(VLOOKUP(AO16,'Survival Probability'!$A$3:$F$98,3)/VLOOKUP($A16,'Survival Probability'!$A$3:$F$98,3)))</f>
        <v>6.408640816074664</v>
      </c>
      <c r="AS16" s="228">
        <f t="shared" ca="1" si="13"/>
        <v>0</v>
      </c>
      <c r="AT16" s="169">
        <f t="shared" si="80"/>
        <v>53</v>
      </c>
      <c r="AU16" s="395">
        <f>IF($B16&lt;Main!$B$10,0,HLOOKUP(AT16,ReplacementRates!$V$3:$AZ$56,ReplacementRates!$A17-3,1)*IF(Main!$B$29=0,Main!$B$32*$B16,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V16" s="337">
        <f ca="1">AU16*IF($B16=Salary!$B16,Salary!$J16,"")</f>
        <v>0</v>
      </c>
      <c r="AW16" s="338">
        <f ca="1">IF($B16&lt;Main!$B$10,0,(VLOOKUP(AT16,'Survival Probability'!$A$3:$F$98,6)/(1+Main!$B$5)^(OptimumBenefits!AT16-OptimumBenefits!$A16))*(VLOOKUP(AT16,'Survival Probability'!$A$3:$F$98,3)/VLOOKUP($A16,'Survival Probability'!$A$3:$F$98,3)))</f>
        <v>5.9379589622465723</v>
      </c>
      <c r="AX16" s="228">
        <f t="shared" ca="1" si="15"/>
        <v>0</v>
      </c>
      <c r="AY16" s="169">
        <f t="shared" si="80"/>
        <v>54</v>
      </c>
      <c r="AZ16" s="395">
        <f>IF($B16&lt;Main!$B$10,0,HLOOKUP(AY16,ReplacementRates!$V$3:$AZ$56,ReplacementRates!$A17-3,1)*IF(Main!$B$29=0,Main!$B$32*$B16,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A16" s="337">
        <f ca="1">AZ16*IF($B16=Salary!$B16,Salary!$J16,"")</f>
        <v>0</v>
      </c>
      <c r="BB16" s="338">
        <f ca="1">IF($B16&lt;Main!$B$10,0,(VLOOKUP(AY16,'Survival Probability'!$A$3:$F$98,6)/(1+Main!$B$5)^(OptimumBenefits!AY16-OptimumBenefits!$A16))*(VLOOKUP(AY16,'Survival Probability'!$A$3:$F$98,3)/VLOOKUP($A16,'Survival Probability'!$A$3:$F$98,3)))</f>
        <v>5.4988376331741975</v>
      </c>
      <c r="BC16" s="228">
        <f t="shared" ca="1" si="17"/>
        <v>0</v>
      </c>
      <c r="BD16" s="169">
        <f t="shared" si="84"/>
        <v>55</v>
      </c>
      <c r="BE16" s="395">
        <f>IF($B16&lt;Main!$B$10,0,HLOOKUP(BD16,ReplacementRates!$V$3:$AZ$56,ReplacementRates!$A17-3,1)*IF(Main!$B$29=0,Main!$B$32*$B16,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F16" s="337">
        <f ca="1">BE16*IF($B16=Salary!$B16,Salary!$J16,"")</f>
        <v>0</v>
      </c>
      <c r="BG16" s="338">
        <f ca="1">IF($B16&lt;Main!$B$10,0,(VLOOKUP(BD16,'Survival Probability'!$A$3:$F$98,6)/(1+Main!$B$5)^(OptimumBenefits!BD16-OptimumBenefits!$A16))*(VLOOKUP(BD16,'Survival Probability'!$A$3:$F$98,3)/VLOOKUP($A16,'Survival Probability'!$A$3:$F$98,3)))</f>
        <v>5.0892092865206564</v>
      </c>
      <c r="BH16" s="228">
        <f t="shared" ca="1" si="19"/>
        <v>0</v>
      </c>
      <c r="BI16" s="169">
        <f t="shared" si="84"/>
        <v>56</v>
      </c>
      <c r="BJ16" s="395">
        <f>IF($B16&lt;Main!$B$10,0,HLOOKUP(BI16,ReplacementRates!$V$3:$AZ$56,ReplacementRates!$A17-3,1)*IF(Main!$B$29=0,Main!$B$32*$B16,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K16" s="337">
        <f ca="1">BJ16*IF($B16=Salary!$B16,Salary!$J16,"")</f>
        <v>0</v>
      </c>
      <c r="BL16" s="338">
        <f ca="1">IF($B16&lt;Main!$B$10,0,(VLOOKUP(BI16,'Survival Probability'!$A$3:$F$98,6)/(1+Main!$B$5)^(OptimumBenefits!BI16-OptimumBenefits!$A16))*(VLOOKUP(BI16,'Survival Probability'!$A$3:$F$98,3)/VLOOKUP($A16,'Survival Probability'!$A$3:$F$98,3)))</f>
        <v>4.7071448547239507</v>
      </c>
      <c r="BM16" s="228">
        <f t="shared" ca="1" si="21"/>
        <v>0</v>
      </c>
      <c r="BN16" s="169">
        <f t="shared" si="84"/>
        <v>57</v>
      </c>
      <c r="BO16" s="395">
        <f>IF($B16&lt;Main!$B$10,0,HLOOKUP(BN16,ReplacementRates!$V$3:$AZ$56,ReplacementRates!$A17-3,1)*IF(Main!$B$29=0,Main!$B$32*$B16,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P16" s="337">
        <f ca="1">BO16*IF($B16=Salary!$B16,Salary!$J16,"")</f>
        <v>0</v>
      </c>
      <c r="BQ16" s="338">
        <f ca="1">IF($B16&lt;Main!$B$10,0,(VLOOKUP(BN16,'Survival Probability'!$A$3:$F$98,6)/(1+Main!$B$5)^(OptimumBenefits!BN16-OptimumBenefits!$A16))*(VLOOKUP(BN16,'Survival Probability'!$A$3:$F$98,3)/VLOOKUP($A16,'Survival Probability'!$A$3:$F$98,3)))</f>
        <v>4.3508420967800472</v>
      </c>
      <c r="BR16" s="228">
        <f t="shared" ca="1" si="23"/>
        <v>0</v>
      </c>
      <c r="BS16" s="169">
        <f t="shared" si="84"/>
        <v>58</v>
      </c>
      <c r="BT16" s="395">
        <f>IF($B16&lt;Main!$B$10,0,HLOOKUP(BS16,ReplacementRates!$V$3:$AZ$56,ReplacementRates!$A17-3,1)*IF(Main!$B$29=0,Main!$B$32*$B16,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U16" s="337">
        <f ca="1">BT16*IF($B16=Salary!$B16,Salary!$J16,"")</f>
        <v>0</v>
      </c>
      <c r="BV16" s="338">
        <f ca="1">IF($B16&lt;Main!$B$10,0,(VLOOKUP(BS16,'Survival Probability'!$A$3:$F$98,6)/(1+Main!$B$5)^(OptimumBenefits!BS16-OptimumBenefits!$A16))*(VLOOKUP(BS16,'Survival Probability'!$A$3:$F$98,3)/VLOOKUP($A16,'Survival Probability'!$A$3:$F$98,3)))</f>
        <v>4.0186174531346319</v>
      </c>
      <c r="BW16" s="228">
        <f t="shared" ca="1" si="25"/>
        <v>0</v>
      </c>
      <c r="BX16" s="169">
        <f t="shared" si="88"/>
        <v>59</v>
      </c>
      <c r="BY16" s="395">
        <f>IF($B16&lt;Main!$B$10,0,HLOOKUP(BX16,ReplacementRates!$V$3:$AZ$56,ReplacementRates!$A17-3,1)*IF(Main!$B$29=0,Main!$B$32*$B16,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Z16" s="337">
        <f ca="1">BY16*IF($B16=Salary!$B16,Salary!$J16,"")</f>
        <v>0</v>
      </c>
      <c r="CA16" s="338">
        <f ca="1">IF($B16&lt;Main!$B$10,0,(VLOOKUP(BX16,'Survival Probability'!$A$3:$F$98,6)/(1+Main!$B$5)^(OptimumBenefits!BX16-OptimumBenefits!$A16))*(VLOOKUP(BX16,'Survival Probability'!$A$3:$F$98,3)/VLOOKUP($A16,'Survival Probability'!$A$3:$F$98,3)))</f>
        <v>3.7088960288999124</v>
      </c>
      <c r="CB16" s="228">
        <f t="shared" ca="1" si="27"/>
        <v>0</v>
      </c>
      <c r="CC16" s="169">
        <f t="shared" si="88"/>
        <v>60</v>
      </c>
      <c r="CD16" s="395">
        <f>IF($B16&lt;Main!$B$10,0,HLOOKUP(CC16,ReplacementRates!$V$3:$AZ$56,ReplacementRates!$A17-3,1)*IF(Main!$B$29=0,Main!$B$32*$B16,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0.14700000000000005</v>
      </c>
      <c r="CE16" s="337">
        <f ca="1">CD16*IF($B16=Salary!$B16,Salary!$J16,"")</f>
        <v>11859.489577407499</v>
      </c>
      <c r="CF16" s="338">
        <f ca="1">IF($B16&lt;Main!$B$10,0,(VLOOKUP(CC16,'Survival Probability'!$A$3:$F$98,6)/(1+Main!$B$5)^(OptimumBenefits!CC16-OptimumBenefits!$A16))*(VLOOKUP(CC16,'Survival Probability'!$A$3:$F$98,3)/VLOOKUP($A16,'Survival Probability'!$A$3:$F$98,3)))</f>
        <v>3.4202050334404714</v>
      </c>
      <c r="CG16" s="228">
        <f t="shared" ca="1" si="29"/>
        <v>40561.885946683942</v>
      </c>
      <c r="CH16" s="169">
        <f t="shared" si="88"/>
        <v>61</v>
      </c>
      <c r="CI16" s="395">
        <f>IF($B16&lt;Main!$B$10,0,HLOOKUP(CH16,ReplacementRates!$V$3:$AZ$56,ReplacementRates!$A17-3,1)*IF(Main!$B$29=0,Main!$B$32*$B16,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0.16660000000000003</v>
      </c>
      <c r="CJ16" s="337">
        <f ca="1">CI16*IF($B16=Salary!$B16,Salary!$J16,"")</f>
        <v>13440.754854395165</v>
      </c>
      <c r="CK16" s="338">
        <f ca="1">IF($B16&lt;Main!$B$10,0,(VLOOKUP(CH16,'Survival Probability'!$A$3:$F$98,6)/(1+Main!$B$5)^(OptimumBenefits!CH16-OptimumBenefits!$A16))*(VLOOKUP(CH16,'Survival Probability'!$A$3:$F$98,3)/VLOOKUP($A16,'Survival Probability'!$A$3:$F$98,3)))</f>
        <v>3.1511698983655343</v>
      </c>
      <c r="CL16" s="228">
        <f t="shared" ca="1" si="31"/>
        <v>42354.102108480474</v>
      </c>
      <c r="CM16" s="169">
        <f t="shared" si="88"/>
        <v>62</v>
      </c>
      <c r="CN16" s="395">
        <f>IF($B16&lt;Main!$B$10,0,HLOOKUP(CM16,ReplacementRates!$V$3:$AZ$56,ReplacementRates!$A17-3,1)*IF(Main!$B$29=0,Main!$B$32*$B16,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0.18620000000000003</v>
      </c>
      <c r="CO16" s="337">
        <f ca="1">CN16*IF($B16=Salary!$B16,Salary!$J16,"")</f>
        <v>15022.020131382831</v>
      </c>
      <c r="CP16" s="338">
        <f ca="1">IF($B16&lt;Main!$B$10,0,(VLOOKUP(CM16,'Survival Probability'!$A$3:$F$98,6)/(1+Main!$B$5)^(OptimumBenefits!CM16-OptimumBenefits!$A16))*(VLOOKUP(CM16,'Survival Probability'!$A$3:$F$98,3)/VLOOKUP($A16,'Survival Probability'!$A$3:$F$98,3)))</f>
        <v>2.9007121365986546</v>
      </c>
      <c r="CQ16" s="228">
        <f t="shared" ca="1" si="33"/>
        <v>43574.556111331491</v>
      </c>
      <c r="CR16" s="169">
        <f t="shared" si="92"/>
        <v>63</v>
      </c>
      <c r="CS16" s="395">
        <f>IF($B16&lt;Main!$B$10,0,HLOOKUP(CR16,ReplacementRates!$V$3:$AZ$56,ReplacementRates!$A17-3,1)*IF(Main!$B$29=0,Main!$B$32*$B16,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0.20580000000000004</v>
      </c>
      <c r="CT16" s="337">
        <f ca="1">CS16*IF($B16=Salary!$B16,Salary!$J16,"")</f>
        <v>16603.285408370499</v>
      </c>
      <c r="CU16" s="338">
        <f ca="1">IF($B16&lt;Main!$B$10,0,(VLOOKUP(CR16,'Survival Probability'!$A$3:$F$98,6)/(1+Main!$B$5)^(OptimumBenefits!CR16-OptimumBenefits!$A16))*(VLOOKUP(CR16,'Survival Probability'!$A$3:$F$98,3)/VLOOKUP($A16,'Survival Probability'!$A$3:$F$98,3)))</f>
        <v>2.667607010583557</v>
      </c>
      <c r="CV16" s="228">
        <f t="shared" ca="1" si="35"/>
        <v>44291.040554088817</v>
      </c>
      <c r="CW16" s="169">
        <f t="shared" si="92"/>
        <v>64</v>
      </c>
      <c r="CX16" s="395">
        <f>IF($B16&lt;Main!$B$10,0,HLOOKUP(CW16,ReplacementRates!$V$3:$AZ$56,ReplacementRates!$A17-3,1)*IF(Main!$B$29=0,Main!$B$32*$B16,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0.22540000000000004</v>
      </c>
      <c r="CY16" s="337">
        <f ca="1">CX16*IF($B16=Salary!$B16,Salary!$J16,"")</f>
        <v>18184.550685358165</v>
      </c>
      <c r="CZ16" s="338">
        <f ca="1">IF($B16&lt;Main!$B$10,0,(VLOOKUP(CW16,'Survival Probability'!$A$3:$F$98,6)/(1+Main!$B$5)^(OptimumBenefits!CW16-OptimumBenefits!$A16))*(VLOOKUP(CW16,'Survival Probability'!$A$3:$F$98,3)/VLOOKUP($A16,'Survival Probability'!$A$3:$F$98,3)))</f>
        <v>2.4507096442793088</v>
      </c>
      <c r="DA16" s="228">
        <f t="shared" ca="1" si="37"/>
        <v>44565.053741493168</v>
      </c>
      <c r="DB16" s="169">
        <f t="shared" si="92"/>
        <v>65</v>
      </c>
      <c r="DC16" s="395">
        <f>IF($B16&lt;Main!$B$10,0,HLOOKUP(DB16,ReplacementRates!$V$3:$AZ$56,ReplacementRates!$A17-3,1)*IF(Main!$B$29=0,Main!$B$32*$B16,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D16" s="337">
        <f ca="1">DC16*IF($B16=Salary!$B16,Salary!$J16,"")</f>
        <v>19765.81596234583</v>
      </c>
      <c r="DE16" s="338">
        <f ca="1">IF($B16&lt;Main!$B$10,0,(VLOOKUP(DB16,'Survival Probability'!$A$3:$F$98,6)/(1+Main!$B$5)^(OptimumBenefits!DB16-OptimumBenefits!$A16))*(VLOOKUP(DB16,'Survival Probability'!$A$3:$F$98,3)/VLOOKUP($A16,'Survival Probability'!$A$3:$F$98,3)))</f>
        <v>2.2489501089349444</v>
      </c>
      <c r="DF16" s="228">
        <f t="shared" ca="1" si="39"/>
        <v>44452.333961705721</v>
      </c>
      <c r="DG16" s="169">
        <f t="shared" si="92"/>
        <v>66</v>
      </c>
      <c r="DH16" s="395">
        <f>IF($B16&lt;Main!$B$10,0,HLOOKUP(DG16,ReplacementRates!$V$3:$AZ$56,ReplacementRates!$A17-3,1)*IF(Main!$B$29=0,Main!$B$32*$B16,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I16" s="337">
        <f ca="1">DH16*IF($B16=Salary!$B16,Salary!$J16,"")</f>
        <v>19765.81596234583</v>
      </c>
      <c r="DJ16" s="338">
        <f ca="1">IF($B16&lt;Main!$B$10,0,(VLOOKUP(DG16,'Survival Probability'!$A$3:$F$98,6)/(1+Main!$B$5)^(OptimumBenefits!DG16-OptimumBenefits!$A16))*(VLOOKUP(DG16,'Survival Probability'!$A$3:$F$98,3)/VLOOKUP($A16,'Survival Probability'!$A$3:$F$98,3)))</f>
        <v>2.0613321993735401</v>
      </c>
      <c r="DK16" s="228">
        <f t="shared" ca="1" si="41"/>
        <v>40743.912890074957</v>
      </c>
      <c r="DL16" s="169">
        <f t="shared" si="96"/>
        <v>67</v>
      </c>
      <c r="DM16" s="395">
        <f>IF($B16&lt;Main!$B$10,0,HLOOKUP(DL16,ReplacementRates!$V$3:$AZ$56,ReplacementRates!$A17-3,1)*IF(Main!$B$29=0,Main!$B$32*$B16,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N16" s="337">
        <f ca="1">DM16*IF($B16=Salary!$B16,Salary!$J16,"")</f>
        <v>19765.81596234583</v>
      </c>
      <c r="DO16" s="338">
        <f ca="1">IF($B16&lt;Main!$B$10,0,(VLOOKUP(DL16,'Survival Probability'!$A$3:$F$98,6)/(1+Main!$B$5)^(OptimumBenefits!DL16-OptimumBenefits!$A16))*(VLOOKUP(DL16,'Survival Probability'!$A$3:$F$98,3)/VLOOKUP($A16,'Survival Probability'!$A$3:$F$98,3)))</f>
        <v>1.8869260434886526</v>
      </c>
      <c r="DP16" s="228">
        <f t="shared" ca="1" si="43"/>
        <v>37296.632910154069</v>
      </c>
      <c r="DQ16" s="169">
        <f t="shared" si="96"/>
        <v>68</v>
      </c>
      <c r="DR16" s="395">
        <f>IF($B16&lt;Main!$B$10,0,HLOOKUP(DQ16,ReplacementRates!$V$3:$AZ$56,ReplacementRates!$A17-3,1)*IF(Main!$B$29=0,Main!$B$32*$B16,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S16" s="337">
        <f ca="1">DR16*IF($B16=Salary!$B16,Salary!$J16,"")</f>
        <v>19765.81596234583</v>
      </c>
      <c r="DT16" s="338">
        <f ca="1">IF($B16&lt;Main!$B$10,0,(VLOOKUP(DQ16,'Survival Probability'!$A$3:$F$98,6)/(1+Main!$B$5)^(OptimumBenefits!DQ16-OptimumBenefits!$A16))*(VLOOKUP(DQ16,'Survival Probability'!$A$3:$F$98,3)/VLOOKUP($A16,'Survival Probability'!$A$3:$F$98,3)))</f>
        <v>1.7248677673112092</v>
      </c>
      <c r="DU16" s="228">
        <f t="shared" ca="1" si="45"/>
        <v>34093.418848055713</v>
      </c>
      <c r="DV16" s="169">
        <f t="shared" si="96"/>
        <v>69</v>
      </c>
      <c r="DW16" s="395">
        <f>IF($B16&lt;Main!$B$10,0,HLOOKUP(DV16,ReplacementRates!$V$3:$AZ$56,ReplacementRates!$A17-3,1)*IF(Main!$B$29=0,Main!$B$32*$B16,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X16" s="337">
        <f ca="1">DW16*IF($B16=Salary!$B16,Salary!$J16,"")</f>
        <v>19765.81596234583</v>
      </c>
      <c r="DY16" s="338">
        <f ca="1">IF($B16&lt;Main!$B$10,0,(VLOOKUP(DV16,'Survival Probability'!$A$3:$F$98,6)/(1+Main!$B$5)^(OptimumBenefits!DV16-OptimumBenefits!$A16))*(VLOOKUP(DV16,'Survival Probability'!$A$3:$F$98,3)/VLOOKUP($A16,'Survival Probability'!$A$3:$F$98,3)))</f>
        <v>1.5743534505802703</v>
      </c>
      <c r="DZ16" s="228">
        <f t="shared" ca="1" si="47"/>
        <v>31118.380563853745</v>
      </c>
      <c r="EA16" s="169">
        <f t="shared" si="96"/>
        <v>70</v>
      </c>
      <c r="EB16" s="395">
        <f>IF($B16&lt;Main!$B$10,0,HLOOKUP(EA16,ReplacementRates!$V$3:$AZ$56,ReplacementRates!$A17-3,1)*IF(Main!$B$29=0,Main!$B$32*$B16,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C16" s="337">
        <f ca="1">EB16*IF($B16=Salary!$B16,Salary!$J16,"")</f>
        <v>19765.81596234583</v>
      </c>
      <c r="ED16" s="338">
        <f ca="1">IF($B16&lt;Main!$B$10,0,(VLOOKUP(EA16,'Survival Probability'!$A$3:$F$98,6)/(1+Main!$B$5)^(OptimumBenefits!EA16-OptimumBenefits!$A16))*(VLOOKUP(EA16,'Survival Probability'!$A$3:$F$98,3)/VLOOKUP($A16,'Survival Probability'!$A$3:$F$98,3)))</f>
        <v>1.4346356977934076</v>
      </c>
      <c r="EE16" s="228">
        <f t="shared" ca="1" si="49"/>
        <v>28356.745175596086</v>
      </c>
      <c r="EF16" s="169">
        <f t="shared" si="100"/>
        <v>71</v>
      </c>
      <c r="EG16" s="395">
        <f>IF($B16&lt;Main!$B$10,0,HLOOKUP(EF16,ReplacementRates!$V$3:$AZ$56,ReplacementRates!$A17-3,1)*IF(Main!$B$29=0,Main!$B$32*$B16,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H16" s="337">
        <f ca="1">EG16*IF($B16=Salary!$B16,Salary!$J16,"")</f>
        <v>19765.81596234583</v>
      </c>
      <c r="EI16" s="338">
        <f ca="1">IF($B16&lt;Main!$B$10,0,(VLOOKUP(EF16,'Survival Probability'!$A$3:$F$98,6)/(1+Main!$B$5)^(OptimumBenefits!EF16-OptimumBenefits!$A16))*(VLOOKUP(EF16,'Survival Probability'!$A$3:$F$98,3)/VLOOKUP($A16,'Survival Probability'!$A$3:$F$98,3)))</f>
        <v>1.3050201107479145</v>
      </c>
      <c r="EJ16" s="228">
        <f t="shared" ca="1" si="51"/>
        <v>25794.787336203452</v>
      </c>
      <c r="EK16" s="169">
        <f t="shared" si="100"/>
        <v>72</v>
      </c>
      <c r="EL16" s="395">
        <f>IF($B16&lt;Main!$B$10,0,HLOOKUP(EK16,ReplacementRates!$V$3:$AZ$56,ReplacementRates!$A17-3,1)*IF(Main!$B$29=0,Main!$B$32*$B16,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M16" s="337">
        <f ca="1">EL16*IF($B16=Salary!$B16,Salary!$J16,"")</f>
        <v>19765.81596234583</v>
      </c>
      <c r="EN16" s="338">
        <f ca="1">IF($B16&lt;Main!$B$10,0,(VLOOKUP(EK16,'Survival Probability'!$A$3:$F$98,6)/(1+Main!$B$5)^(OptimumBenefits!EK16-OptimumBenefits!$A16))*(VLOOKUP(EK16,'Survival Probability'!$A$3:$F$98,3)/VLOOKUP($A16,'Survival Probability'!$A$3:$F$98,3)))</f>
        <v>1.1848598149029017</v>
      </c>
      <c r="EO16" s="228">
        <f t="shared" ca="1" si="53"/>
        <v>23419.7210425499</v>
      </c>
      <c r="EP16" s="169">
        <f t="shared" si="100"/>
        <v>73</v>
      </c>
      <c r="EQ16" s="395">
        <f>IF($B16&lt;Main!$B$10,0,HLOOKUP(EP16,ReplacementRates!$V$3:$AZ$56,ReplacementRates!$A17-3,1)*IF(Main!$B$29=0,Main!$B$32*$B16,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R16" s="337">
        <f ca="1">EQ16*IF($B16=Salary!$B16,Salary!$J16,"")</f>
        <v>19765.81596234583</v>
      </c>
      <c r="ES16" s="338">
        <f ca="1">IF($B16&lt;Main!$B$10,0,(VLOOKUP(EP16,'Survival Probability'!$A$3:$F$98,6)/(1+Main!$B$5)^(OptimumBenefits!EP16-OptimumBenefits!$A16))*(VLOOKUP(EP16,'Survival Probability'!$A$3:$F$98,3)/VLOOKUP($A16,'Survival Probability'!$A$3:$F$98,3)))</f>
        <v>1.0735544392078806</v>
      </c>
      <c r="ET16" s="228">
        <f t="shared" ca="1" si="55"/>
        <v>21219.679470942352</v>
      </c>
      <c r="EU16" s="169">
        <f t="shared" si="100"/>
        <v>74</v>
      </c>
      <c r="EV16" s="395">
        <f>IF($B16&lt;Main!$B$10,0,HLOOKUP(EU16,ReplacementRates!$V$3:$AZ$56,ReplacementRates!$A17-3,1)*IF(Main!$B$29=0,Main!$B$32*$B16,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W16" s="337">
        <f ca="1">EV16*IF($B16=Salary!$B16,Salary!$J16,"")</f>
        <v>19765.81596234583</v>
      </c>
      <c r="EX16" s="338">
        <f ca="1">IF($B16&lt;Main!$B$10,0,(VLOOKUP(EU16,'Survival Probability'!$A$3:$F$98,6)/(1+Main!$B$5)^(OptimumBenefits!EU16-OptimumBenefits!$A16))*(VLOOKUP(EU16,'Survival Probability'!$A$3:$F$98,3)/VLOOKUP($A16,'Survival Probability'!$A$3:$F$98,3)))</f>
        <v>0.97054403787983512</v>
      </c>
      <c r="EY16" s="228">
        <f t="shared" ca="1" si="57"/>
        <v>19183.59483608482</v>
      </c>
      <c r="EZ16" s="169">
        <f t="shared" si="104"/>
        <v>75</v>
      </c>
      <c r="FA16" s="395">
        <f>IF($B16&lt;Main!$B$10,0,HLOOKUP(EZ16,ReplacementRates!$V$3:$AZ$56,ReplacementRates!$A17-3,1)*IF(Main!$B$29=0,Main!$B$32*$B16,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B16" s="337">
        <f ca="1">FA16*IF($B16=Salary!$B16,Salary!$J16,"")</f>
        <v>19765.81596234583</v>
      </c>
      <c r="FC16" s="338">
        <f ca="1">IF($B16&lt;Main!$B$10,0,(VLOOKUP(EZ16,'Survival Probability'!$A$3:$F$98,6)/(1+Main!$B$5)^(OptimumBenefits!EZ16-OptimumBenefits!$A16))*(VLOOKUP(EZ16,'Survival Probability'!$A$3:$F$98,3)/VLOOKUP($A16,'Survival Probability'!$A$3:$F$98,3)))</f>
        <v>0.87530806741182532</v>
      </c>
      <c r="FD16" s="228">
        <f t="shared" ca="1" si="59"/>
        <v>17301.178170818737</v>
      </c>
      <c r="FE16" s="169">
        <f t="shared" si="104"/>
        <v>76</v>
      </c>
      <c r="FF16" s="395">
        <f>IF($B16&lt;Main!$B$10,0,HLOOKUP(FE16,ReplacementRates!$V$3:$AZ$56,ReplacementRates!$A17-3,1)*IF(Main!$B$29=0,Main!$B$32*$B16,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G16" s="337">
        <f ca="1">FF16*IF($B16=Salary!$B16,Salary!$J16,"")</f>
        <v>19765.81596234583</v>
      </c>
      <c r="FH16" s="338">
        <f ca="1">IF($B16&lt;Main!$B$10,0,(VLOOKUP(FE16,'Survival Probability'!$A$3:$F$98,6)/(1+Main!$B$5)^(OptimumBenefits!FE16-OptimumBenefits!$A16))*(VLOOKUP(FE16,'Survival Probability'!$A$3:$F$98,3)/VLOOKUP($A16,'Survival Probability'!$A$3:$F$98,3)))</f>
        <v>0.78736295624609298</v>
      </c>
      <c r="FI16" s="228">
        <f t="shared" ca="1" si="61"/>
        <v>15562.871288728826</v>
      </c>
      <c r="FJ16" s="169">
        <f t="shared" si="104"/>
        <v>77</v>
      </c>
      <c r="FK16" s="395">
        <f>IF($B16&lt;Main!$B$10,0,HLOOKUP(FJ16,ReplacementRates!$V$3:$AZ$56,ReplacementRates!$A17-3,1)*IF(Main!$B$29=0,Main!$B$32*$B16,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L16" s="337">
        <f ca="1">FK16*IF($B16=Salary!$B16,Salary!$J16,"")</f>
        <v>19765.81596234583</v>
      </c>
      <c r="FM16" s="338">
        <f ca="1">IF($B16&lt;Main!$B$10,0,(VLOOKUP(FJ16,'Survival Probability'!$A$3:$F$98,6)/(1+Main!$B$5)^(OptimumBenefits!FJ16-OptimumBenefits!$A16))*(VLOOKUP(FJ16,'Survival Probability'!$A$3:$F$98,3)/VLOOKUP($A16,'Survival Probability'!$A$3:$F$98,3)))</f>
        <v>0.70625559127698423</v>
      </c>
      <c r="FN16" s="228">
        <f t="shared" ca="1" si="63"/>
        <v>13959.718039558607</v>
      </c>
      <c r="FO16" s="169">
        <f t="shared" si="104"/>
        <v>78</v>
      </c>
      <c r="FP16" s="395">
        <f>IF($B16&lt;Main!$B$10,0,HLOOKUP(FO16,ReplacementRates!$V$3:$AZ$56,ReplacementRates!$A17-3,1)*IF(Main!$B$29=0,Main!$B$32*$B16,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Q16" s="337">
        <f ca="1">FP16*IF($B16=Salary!$B16,Salary!$J16,"")</f>
        <v>19765.81596234583</v>
      </c>
      <c r="FR16" s="338">
        <f ca="1">IF($B16&lt;Main!$B$10,0,(VLOOKUP(FO16,'Survival Probability'!$A$3:$F$98,6)/(1+Main!$B$5)^(OptimumBenefits!FO16-OptimumBenefits!$A16))*(VLOOKUP(FO16,'Survival Probability'!$A$3:$F$98,3)/VLOOKUP($A16,'Survival Probability'!$A$3:$F$98,3)))</f>
        <v>0.63156352498569357</v>
      </c>
      <c r="FS16" s="228">
        <f t="shared" ca="1" si="65"/>
        <v>12483.368403397622</v>
      </c>
      <c r="FT16" s="169">
        <f t="shared" si="108"/>
        <v>79</v>
      </c>
      <c r="FU16" s="395">
        <f>IF($B16&lt;Main!$B$10,0,HLOOKUP(FT16,ReplacementRates!$V$3:$AZ$56,ReplacementRates!$A17-3,1)*IF(Main!$B$29=0,Main!$B$32*$B16,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V16" s="337">
        <f ca="1">FU16*IF($B16=Salary!$B16,Salary!$J16,"")</f>
        <v>19765.81596234583</v>
      </c>
      <c r="FW16" s="338">
        <f ca="1">IF($B16&lt;Main!$B$10,0,(VLOOKUP(FT16,'Survival Probability'!$A$3:$F$98,6)/(1+Main!$B$5)^(OptimumBenefits!FT16-OptimumBenefits!$A16))*(VLOOKUP(FT16,'Survival Probability'!$A$3:$F$98,3)/VLOOKUP($A16,'Survival Probability'!$A$3:$F$98,3)))</f>
        <v>0.56289298043761526</v>
      </c>
      <c r="FX16" s="228">
        <f t="shared" ca="1" si="67"/>
        <v>11126.039057826236</v>
      </c>
      <c r="FY16" s="169">
        <f t="shared" si="108"/>
        <v>80</v>
      </c>
      <c r="FZ16" s="395">
        <f>IF($B16&lt;Main!$B$10,0,HLOOKUP(FY16,ReplacementRates!$V$3:$AZ$56,ReplacementRates!$A17-3,1)*IF(Main!$B$29=0,Main!$B$32*$B16,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A16" s="337">
        <f ca="1">FZ16*IF($B16=Salary!$B16,Salary!$J16,"")</f>
        <v>19765.81596234583</v>
      </c>
      <c r="GB16" s="338">
        <f ca="1">IF($B16&lt;Main!$B$10,0,(VLOOKUP(FY16,'Survival Probability'!$A$3:$F$98,6)/(1+Main!$B$5)^(OptimumBenefits!FY16-OptimumBenefits!$A16))*(VLOOKUP(FY16,'Survival Probability'!$A$3:$F$98,3)/VLOOKUP($A16,'Survival Probability'!$A$3:$F$98,3)))</f>
        <v>0.49987929769844258</v>
      </c>
      <c r="GC16" s="228">
        <f t="shared" ca="1" si="69"/>
        <v>9880.5222016940988</v>
      </c>
      <c r="GD16" s="169">
        <f t="shared" si="108"/>
        <v>81</v>
      </c>
      <c r="GE16" s="395">
        <f>IF($B16&lt;Main!$B$10,0,HLOOKUP(GD16,ReplacementRates!$V$3:$AZ$56,ReplacementRates!$A17-3,1)*IF(Main!$B$29=0,Main!$B$32*$B16,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F16" s="337">
        <f ca="1">GE16*IF($B16=Salary!$B16,Salary!$J16,"")</f>
        <v>19765.81596234583</v>
      </c>
      <c r="GG16" s="338">
        <f ca="1">IF($B16&lt;Main!$B$10,0,(VLOOKUP(GD16,'Survival Probability'!$A$3:$F$98,6)/(1+Main!$B$5)^(OptimumBenefits!GD16-OptimumBenefits!$A16))*(VLOOKUP(GD16,'Survival Probability'!$A$3:$F$98,3)/VLOOKUP($A16,'Survival Probability'!$A$3:$F$98,3)))</f>
        <v>0.44217917092914233</v>
      </c>
      <c r="GH16" s="228">
        <f t="shared" ca="1" si="71"/>
        <v>8740.0321149680876</v>
      </c>
      <c r="GI16" s="169">
        <f t="shared" si="108"/>
        <v>82</v>
      </c>
      <c r="GJ16" s="395">
        <f>IF($B16&lt;Main!$B$10,0,HLOOKUP(GI16,ReplacementRates!$V$3:$AZ$56,ReplacementRates!$A17-3,1)*IF(Main!$B$29=0,Main!$B$32*$B16,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K16" s="337">
        <f ca="1">GJ16*IF($B16=Salary!$B16,Salary!$J16,"")</f>
        <v>19765.81596234583</v>
      </c>
      <c r="GL16" s="338">
        <f ca="1">IF($B16&lt;Main!$B$10,0,(VLOOKUP(GI16,'Survival Probability'!$A$3:$F$98,6)/(1+Main!$B$5)^(OptimumBenefits!GI16-OptimumBenefits!$A16))*(VLOOKUP(GI16,'Survival Probability'!$A$3:$F$98,3)/VLOOKUP($A16,'Survival Probability'!$A$3:$F$98,3)))</f>
        <v>0.389470111860585</v>
      </c>
      <c r="GM16" s="228">
        <f t="shared" ca="1" si="73"/>
        <v>7698.1945538705668</v>
      </c>
      <c r="GN16" s="384"/>
      <c r="GO16" s="384"/>
      <c r="GP16" s="385"/>
      <c r="GQ16" s="386"/>
      <c r="GR16" s="387"/>
      <c r="GS16" s="384"/>
      <c r="GT16" s="384"/>
      <c r="GU16" s="385"/>
      <c r="GV16" s="386"/>
      <c r="GW16" s="387"/>
      <c r="GX16" s="384"/>
      <c r="GY16" s="384"/>
      <c r="GZ16" s="385"/>
      <c r="HA16" s="386"/>
      <c r="HB16" s="387"/>
      <c r="HC16" s="384"/>
      <c r="HD16" s="384"/>
      <c r="HE16" s="385"/>
      <c r="HF16" s="386"/>
      <c r="HG16" s="387"/>
      <c r="HH16" s="384"/>
      <c r="HI16" s="384"/>
      <c r="HJ16" s="385"/>
      <c r="HK16" s="386"/>
      <c r="HL16" s="387"/>
      <c r="HM16" s="384"/>
      <c r="HN16" s="384"/>
      <c r="HO16" s="385"/>
      <c r="HP16" s="386"/>
      <c r="HQ16" s="387"/>
      <c r="HR16" s="384"/>
      <c r="HS16" s="384"/>
      <c r="HT16" s="385"/>
      <c r="HU16" s="386"/>
      <c r="HV16" s="387"/>
      <c r="HW16" s="384"/>
      <c r="HX16" s="384"/>
      <c r="HY16" s="385"/>
      <c r="HZ16" s="386"/>
      <c r="IA16" s="387"/>
      <c r="IB16" s="384"/>
      <c r="IC16" s="384"/>
      <c r="ID16" s="385"/>
      <c r="IE16" s="386"/>
      <c r="IF16" s="387"/>
      <c r="IG16" s="384"/>
      <c r="IH16" s="384"/>
      <c r="II16" s="385"/>
      <c r="IJ16" s="386"/>
      <c r="IK16" s="387"/>
      <c r="IL16" s="384"/>
      <c r="IM16" s="384"/>
      <c r="IN16" s="385"/>
      <c r="IO16" s="386"/>
      <c r="IP16" s="387"/>
      <c r="IQ16" s="384"/>
      <c r="IR16" s="384"/>
      <c r="IS16" s="385"/>
      <c r="IT16" s="386"/>
      <c r="IU16" s="387"/>
      <c r="IV16" s="384"/>
      <c r="IW16" s="384"/>
      <c r="IX16" s="385"/>
      <c r="IY16" s="386"/>
      <c r="IZ16" s="387"/>
      <c r="JA16" s="384"/>
      <c r="JB16" s="384"/>
      <c r="JC16" s="385"/>
      <c r="JD16" s="386"/>
      <c r="JE16" s="387"/>
      <c r="JF16" s="384"/>
      <c r="JG16" s="384"/>
      <c r="JH16" s="385"/>
      <c r="JI16" s="386"/>
      <c r="JJ16" s="387"/>
      <c r="JK16" s="384"/>
      <c r="JL16" s="384"/>
      <c r="JM16" s="385"/>
      <c r="JN16" s="386"/>
      <c r="JO16" s="387"/>
      <c r="JP16" s="384"/>
      <c r="JQ16" s="384"/>
      <c r="JR16" s="385"/>
      <c r="JS16" s="386"/>
      <c r="JT16" s="387"/>
      <c r="JU16" s="384"/>
      <c r="JV16" s="384"/>
      <c r="JW16" s="385"/>
      <c r="JX16" s="386"/>
      <c r="JY16" s="387"/>
      <c r="JZ16" s="384"/>
      <c r="KA16" s="384"/>
      <c r="KB16" s="385"/>
      <c r="KC16" s="386"/>
      <c r="KD16" s="387"/>
      <c r="KE16" s="384"/>
      <c r="KF16" s="384"/>
      <c r="KG16" s="385"/>
      <c r="KH16" s="386"/>
      <c r="KI16" s="387"/>
    </row>
    <row r="17" spans="1:295">
      <c r="A17" s="172">
        <f t="shared" si="112"/>
        <v>42</v>
      </c>
      <c r="B17" s="172">
        <v>15</v>
      </c>
      <c r="C17" s="383">
        <f t="shared" ca="1" si="0"/>
        <v>64</v>
      </c>
      <c r="D17" s="422">
        <f t="shared" ca="1" si="116"/>
        <v>54060.225078012947</v>
      </c>
      <c r="E17" s="217">
        <v>31616.272688969741</v>
      </c>
      <c r="F17" s="169">
        <f t="shared" si="113"/>
        <v>45</v>
      </c>
      <c r="G17" s="395">
        <f>IF($B17&lt;Main!$B$10,0,HLOOKUP(F17,ReplacementRates!$V$3:$AZ$56,ReplacementRates!$A18-3,1)*IF(Main!$B$29=0,Main!$B$32*$B17,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H17" s="337">
        <f ca="1">G17*IF($B17=Salary!$B17,Salary!$J17,"")</f>
        <v>0</v>
      </c>
      <c r="I17" s="338">
        <f ca="1">IF($B17&lt;Main!$B$10,0,(VLOOKUP(F17,'Survival Probability'!$A$3:$F$98,6)/(1+Main!$B$5)^(OptimumBenefits!F17-OptimumBenefits!$A17))*(VLOOKUP(F17,'Survival Probability'!$A$3:$F$98,3)/VLOOKUP($A17,'Survival Probability'!$A$3:$F$98,3)))</f>
        <v>11.550089759870179</v>
      </c>
      <c r="J17" s="228">
        <f t="shared" ca="1" si="117"/>
        <v>0</v>
      </c>
      <c r="K17" s="169">
        <f t="shared" si="114"/>
        <v>46</v>
      </c>
      <c r="L17" s="395">
        <f>IF($B17&lt;Main!$B$10,0,HLOOKUP(K17,ReplacementRates!$V$3:$AZ$56,ReplacementRates!$A18-3,1)*IF(Main!$B$29=0,Main!$B$32*$B17,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M17" s="337">
        <f ca="1">L17*IF($B17=Salary!$B17,Salary!$J17,"")</f>
        <v>0</v>
      </c>
      <c r="N17" s="338">
        <f ca="1">IF($B17&lt;Main!$B$10,0,(VLOOKUP(K17,'Survival Probability'!$A$3:$F$98,6)/(1+Main!$B$5)^(OptimumBenefits!K17-OptimumBenefits!$A17))*(VLOOKUP(K17,'Survival Probability'!$A$3:$F$98,3)/VLOOKUP($A17,'Survival Probability'!$A$3:$F$98,3)))</f>
        <v>10.735317154799327</v>
      </c>
      <c r="O17" s="228">
        <f t="shared" ca="1" si="118"/>
        <v>0</v>
      </c>
      <c r="P17" s="169">
        <f t="shared" si="76"/>
        <v>47</v>
      </c>
      <c r="Q17" s="395">
        <f>IF($B17&lt;Main!$B$10,0,HLOOKUP(P17,ReplacementRates!$V$3:$AZ$56,ReplacementRates!$A18-3,1)*IF(Main!$B$29=0,Main!$B$32*$B17,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R17" s="337">
        <f ca="1">Q17*IF($B17=Salary!$B17,Salary!$J17,"")</f>
        <v>0</v>
      </c>
      <c r="S17" s="338">
        <f ca="1">IF($B17&lt;Main!$B$10,0,(VLOOKUP(P17,'Survival Probability'!$A$3:$F$98,6)/(1+Main!$B$5)^(OptimumBenefits!P17-OptimumBenefits!$A17))*(VLOOKUP(P17,'Survival Probability'!$A$3:$F$98,3)/VLOOKUP($A17,'Survival Probability'!$A$3:$F$98,3)))</f>
        <v>9.9743566005471767</v>
      </c>
      <c r="T17" s="228">
        <f t="shared" ca="1" si="3"/>
        <v>0</v>
      </c>
      <c r="U17" s="169">
        <f t="shared" si="76"/>
        <v>48</v>
      </c>
      <c r="V17" s="395">
        <f>IF($B17&lt;Main!$B$10,0,HLOOKUP(U17,ReplacementRates!$V$3:$AZ$56,ReplacementRates!$A18-3,1)*IF(Main!$B$29=0,Main!$B$32*$B17,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W17" s="337">
        <f ca="1">V17*IF($B17=Salary!$B17,Salary!$J17,"")</f>
        <v>0</v>
      </c>
      <c r="X17" s="338">
        <f ca="1">IF($B17&lt;Main!$B$10,0,(VLOOKUP(U17,'Survival Probability'!$A$3:$F$98,6)/(1+Main!$B$5)^(OptimumBenefits!U17-OptimumBenefits!$A17))*(VLOOKUP(U17,'Survival Probability'!$A$3:$F$98,3)/VLOOKUP($A17,'Survival Probability'!$A$3:$F$98,3)))</f>
        <v>9.2636752620592304</v>
      </c>
      <c r="Y17" s="228">
        <f t="shared" ca="1" si="5"/>
        <v>0</v>
      </c>
      <c r="Z17" s="169">
        <f t="shared" si="76"/>
        <v>49</v>
      </c>
      <c r="AA17" s="395">
        <f>IF($B17&lt;Main!$B$10,0,HLOOKUP(Z17,ReplacementRates!$V$3:$AZ$56,ReplacementRates!$A18-3,1)*IF(Main!$B$29=0,Main!$B$32*$B17,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B17" s="337">
        <f ca="1">AA17*IF($B17=Salary!$B17,Salary!$J17,"")</f>
        <v>0</v>
      </c>
      <c r="AC17" s="338">
        <f ca="1">IF($B17&lt;Main!$B$10,0,(VLOOKUP(Z17,'Survival Probability'!$A$3:$F$98,6)/(1+Main!$B$5)^(OptimumBenefits!Z17-OptimumBenefits!$A17))*(VLOOKUP(Z17,'Survival Probability'!$A$3:$F$98,3)/VLOOKUP($A17,'Survival Probability'!$A$3:$F$98,3)))</f>
        <v>8.5999715020507956</v>
      </c>
      <c r="AD17" s="228">
        <f t="shared" ca="1" si="7"/>
        <v>0</v>
      </c>
      <c r="AE17" s="169">
        <f t="shared" si="76"/>
        <v>50</v>
      </c>
      <c r="AF17" s="395">
        <f>IF($B17&lt;Main!$B$10,0,HLOOKUP(AE17,ReplacementRates!$V$3:$AZ$56,ReplacementRates!$A18-3,1)*IF(Main!$B$29=0,Main!$B$32*$B17,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G17" s="337">
        <f ca="1">AF17*IF($B17=Salary!$B17,Salary!$J17,"")</f>
        <v>0</v>
      </c>
      <c r="AH17" s="338">
        <f ca="1">IF($B17&lt;Main!$B$10,0,(VLOOKUP(AE17,'Survival Probability'!$A$3:$F$98,6)/(1+Main!$B$5)^(OptimumBenefits!AE17-OptimumBenefits!$A17))*(VLOOKUP(AE17,'Survival Probability'!$A$3:$F$98,3)/VLOOKUP($A17,'Survival Probability'!$A$3:$F$98,3)))</f>
        <v>7.9801644427791132</v>
      </c>
      <c r="AI17" s="228">
        <f t="shared" ca="1" si="9"/>
        <v>0</v>
      </c>
      <c r="AJ17" s="169">
        <f t="shared" si="80"/>
        <v>51</v>
      </c>
      <c r="AK17" s="395">
        <f>IF($B17&lt;Main!$B$10,0,HLOOKUP(AJ17,ReplacementRates!$V$3:$AZ$56,ReplacementRates!$A18-3,1)*IF(Main!$B$29=0,Main!$B$32*$B17,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L17" s="337">
        <f ca="1">AK17*IF($B17=Salary!$B17,Salary!$J17,"")</f>
        <v>0</v>
      </c>
      <c r="AM17" s="338">
        <f ca="1">IF($B17&lt;Main!$B$10,0,(VLOOKUP(AJ17,'Survival Probability'!$A$3:$F$98,6)/(1+Main!$B$5)^(OptimumBenefits!AJ17-OptimumBenefits!$A17))*(VLOOKUP(AJ17,'Survival Probability'!$A$3:$F$98,3)/VLOOKUP($A17,'Survival Probability'!$A$3:$F$98,3)))</f>
        <v>7.4013766472423397</v>
      </c>
      <c r="AN17" s="228">
        <f t="shared" ca="1" si="11"/>
        <v>0</v>
      </c>
      <c r="AO17" s="169">
        <f t="shared" si="80"/>
        <v>52</v>
      </c>
      <c r="AP17" s="395">
        <f>IF($B17&lt;Main!$B$10,0,HLOOKUP(AO17,ReplacementRates!$V$3:$AZ$56,ReplacementRates!$A18-3,1)*IF(Main!$B$29=0,Main!$B$32*$B17,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Q17" s="337">
        <f ca="1">AP17*IF($B17=Salary!$B17,Salary!$J17,"")</f>
        <v>0</v>
      </c>
      <c r="AR17" s="338">
        <f ca="1">IF($B17&lt;Main!$B$10,0,(VLOOKUP(AO17,'Survival Probability'!$A$3:$F$98,6)/(1+Main!$B$5)^(OptimumBenefits!AO17-OptimumBenefits!$A17))*(VLOOKUP(AO17,'Survival Probability'!$A$3:$F$98,3)/VLOOKUP($A17,'Survival Probability'!$A$3:$F$98,3)))</f>
        <v>6.8612895469719026</v>
      </c>
      <c r="AS17" s="228">
        <f t="shared" ca="1" si="13"/>
        <v>0</v>
      </c>
      <c r="AT17" s="169">
        <f t="shared" si="80"/>
        <v>53</v>
      </c>
      <c r="AU17" s="395">
        <f>IF($B17&lt;Main!$B$10,0,HLOOKUP(AT17,ReplacementRates!$V$3:$AZ$56,ReplacementRates!$A18-3,1)*IF(Main!$B$29=0,Main!$B$32*$B17,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V17" s="337">
        <f ca="1">AU17*IF($B17=Salary!$B17,Salary!$J17,"")</f>
        <v>0</v>
      </c>
      <c r="AW17" s="338">
        <f ca="1">IF($B17&lt;Main!$B$10,0,(VLOOKUP(AT17,'Survival Probability'!$A$3:$F$98,6)/(1+Main!$B$5)^(OptimumBenefits!AT17-OptimumBenefits!$A17))*(VLOOKUP(AT17,'Survival Probability'!$A$3:$F$98,3)/VLOOKUP($A17,'Survival Probability'!$A$3:$F$98,3)))</f>
        <v>6.3573629615531031</v>
      </c>
      <c r="AX17" s="228">
        <f t="shared" ca="1" si="15"/>
        <v>0</v>
      </c>
      <c r="AY17" s="169">
        <f t="shared" si="80"/>
        <v>54</v>
      </c>
      <c r="AZ17" s="395">
        <f>IF($B17&lt;Main!$B$10,0,HLOOKUP(AY17,ReplacementRates!$V$3:$AZ$56,ReplacementRates!$A18-3,1)*IF(Main!$B$29=0,Main!$B$32*$B17,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A17" s="337">
        <f ca="1">AZ17*IF($B17=Salary!$B17,Salary!$J17,"")</f>
        <v>0</v>
      </c>
      <c r="BB17" s="338">
        <f ca="1">IF($B17&lt;Main!$B$10,0,(VLOOKUP(AY17,'Survival Probability'!$A$3:$F$98,6)/(1+Main!$B$5)^(OptimumBenefits!AY17-OptimumBenefits!$A17))*(VLOOKUP(AY17,'Survival Probability'!$A$3:$F$98,3)/VLOOKUP($A17,'Survival Probability'!$A$3:$F$98,3)))</f>
        <v>5.8872260524195168</v>
      </c>
      <c r="BC17" s="228">
        <f t="shared" ca="1" si="17"/>
        <v>0</v>
      </c>
      <c r="BD17" s="169">
        <f t="shared" si="84"/>
        <v>55</v>
      </c>
      <c r="BE17" s="395">
        <f>IF($B17&lt;Main!$B$10,0,HLOOKUP(BD17,ReplacementRates!$V$3:$AZ$56,ReplacementRates!$A18-3,1)*IF(Main!$B$29=0,Main!$B$32*$B17,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F17" s="337">
        <f ca="1">BE17*IF($B17=Salary!$B17,Salary!$J17,"")</f>
        <v>0</v>
      </c>
      <c r="BG17" s="338">
        <f ca="1">IF($B17&lt;Main!$B$10,0,(VLOOKUP(BD17,'Survival Probability'!$A$3:$F$98,6)/(1+Main!$B$5)^(OptimumBenefits!BD17-OptimumBenefits!$A17))*(VLOOKUP(BD17,'Survival Probability'!$A$3:$F$98,3)/VLOOKUP($A17,'Survival Probability'!$A$3:$F$98,3)))</f>
        <v>5.44866524464455</v>
      </c>
      <c r="BH17" s="228">
        <f t="shared" ca="1" si="19"/>
        <v>0</v>
      </c>
      <c r="BI17" s="169">
        <f t="shared" si="84"/>
        <v>56</v>
      </c>
      <c r="BJ17" s="395">
        <f>IF($B17&lt;Main!$B$10,0,HLOOKUP(BI17,ReplacementRates!$V$3:$AZ$56,ReplacementRates!$A18-3,1)*IF(Main!$B$29=0,Main!$B$32*$B17,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K17" s="337">
        <f ca="1">BJ17*IF($B17=Salary!$B17,Salary!$J17,"")</f>
        <v>0</v>
      </c>
      <c r="BL17" s="338">
        <f ca="1">IF($B17&lt;Main!$B$10,0,(VLOOKUP(BI17,'Survival Probability'!$A$3:$F$98,6)/(1+Main!$B$5)^(OptimumBenefits!BI17-OptimumBenefits!$A17))*(VLOOKUP(BI17,'Survival Probability'!$A$3:$F$98,3)/VLOOKUP($A17,'Survival Probability'!$A$3:$F$98,3)))</f>
        <v>5.0396152186887893</v>
      </c>
      <c r="BM17" s="228">
        <f t="shared" ca="1" si="21"/>
        <v>0</v>
      </c>
      <c r="BN17" s="169">
        <f t="shared" si="84"/>
        <v>57</v>
      </c>
      <c r="BO17" s="395">
        <f>IF($B17&lt;Main!$B$10,0,HLOOKUP(BN17,ReplacementRates!$V$3:$AZ$56,ReplacementRates!$A18-3,1)*IF(Main!$B$29=0,Main!$B$32*$B17,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P17" s="337">
        <f ca="1">BO17*IF($B17=Salary!$B17,Salary!$J17,"")</f>
        <v>0</v>
      </c>
      <c r="BQ17" s="338">
        <f ca="1">IF($B17&lt;Main!$B$10,0,(VLOOKUP(BN17,'Survival Probability'!$A$3:$F$98,6)/(1+Main!$B$5)^(OptimumBenefits!BN17-OptimumBenefits!$A17))*(VLOOKUP(BN17,'Survival Probability'!$A$3:$F$98,3)/VLOOKUP($A17,'Survival Probability'!$A$3:$F$98,3)))</f>
        <v>4.6581464394578189</v>
      </c>
      <c r="BR17" s="228">
        <f t="shared" ca="1" si="23"/>
        <v>0</v>
      </c>
      <c r="BS17" s="169">
        <f t="shared" si="84"/>
        <v>58</v>
      </c>
      <c r="BT17" s="395">
        <f>IF($B17&lt;Main!$B$10,0,HLOOKUP(BS17,ReplacementRates!$V$3:$AZ$56,ReplacementRates!$A18-3,1)*IF(Main!$B$29=0,Main!$B$32*$B17,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U17" s="337">
        <f ca="1">BT17*IF($B17=Salary!$B17,Salary!$J17,"")</f>
        <v>0</v>
      </c>
      <c r="BV17" s="338">
        <f ca="1">IF($B17&lt;Main!$B$10,0,(VLOOKUP(BS17,'Survival Probability'!$A$3:$F$98,6)/(1+Main!$B$5)^(OptimumBenefits!BS17-OptimumBenefits!$A17))*(VLOOKUP(BS17,'Survival Probability'!$A$3:$F$98,3)/VLOOKUP($A17,'Survival Probability'!$A$3:$F$98,3)))</f>
        <v>4.3024564358968211</v>
      </c>
      <c r="BW17" s="228">
        <f t="shared" ca="1" si="25"/>
        <v>0</v>
      </c>
      <c r="BX17" s="169">
        <f t="shared" si="88"/>
        <v>59</v>
      </c>
      <c r="BY17" s="395">
        <f>IF($B17&lt;Main!$B$10,0,HLOOKUP(BX17,ReplacementRates!$V$3:$AZ$56,ReplacementRates!$A18-3,1)*IF(Main!$B$29=0,Main!$B$32*$B17,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Z17" s="337">
        <f ca="1">BY17*IF($B17=Salary!$B17,Salary!$J17,"")</f>
        <v>0</v>
      </c>
      <c r="CA17" s="338">
        <f ca="1">IF($B17&lt;Main!$B$10,0,(VLOOKUP(BX17,'Survival Probability'!$A$3:$F$98,6)/(1+Main!$B$5)^(OptimumBenefits!BX17-OptimumBenefits!$A17))*(VLOOKUP(BX17,'Survival Probability'!$A$3:$F$98,3)/VLOOKUP($A17,'Survival Probability'!$A$3:$F$98,3)))</f>
        <v>3.9708590767119198</v>
      </c>
      <c r="CB17" s="228">
        <f t="shared" ca="1" si="27"/>
        <v>0</v>
      </c>
      <c r="CC17" s="169">
        <f t="shared" si="88"/>
        <v>60</v>
      </c>
      <c r="CD17" s="395">
        <f>IF($B17&lt;Main!$B$10,0,HLOOKUP(CC17,ReplacementRates!$V$3:$AZ$56,ReplacementRates!$A18-3,1)*IF(Main!$B$29=0,Main!$B$32*$B17,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0.15750000000000003</v>
      </c>
      <c r="CE17" s="337">
        <f ca="1">CD17*IF($B17=Salary!$B17,Salary!$J17,"")</f>
        <v>13437.22524440189</v>
      </c>
      <c r="CF17" s="338">
        <f ca="1">IF($B17&lt;Main!$B$10,0,(VLOOKUP(CC17,'Survival Probability'!$A$3:$F$98,6)/(1+Main!$B$5)^(OptimumBenefits!CC17-OptimumBenefits!$A17))*(VLOOKUP(CC17,'Survival Probability'!$A$3:$F$98,3)/VLOOKUP($A17,'Survival Probability'!$A$3:$F$98,3)))</f>
        <v>3.6617775465874054</v>
      </c>
      <c r="CG17" s="228">
        <f t="shared" ca="1" si="29"/>
        <v>49204.129688388304</v>
      </c>
      <c r="CH17" s="169">
        <f t="shared" si="88"/>
        <v>61</v>
      </c>
      <c r="CI17" s="395">
        <f>IF($B17&lt;Main!$B$10,0,HLOOKUP(CH17,ReplacementRates!$V$3:$AZ$56,ReplacementRates!$A18-3,1)*IF(Main!$B$29=0,Main!$B$32*$B17,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0.17850000000000002</v>
      </c>
      <c r="CJ17" s="337">
        <f ca="1">CI17*IF($B17=Salary!$B17,Salary!$J17,"")</f>
        <v>15228.855276988808</v>
      </c>
      <c r="CK17" s="338">
        <f ca="1">IF($B17&lt;Main!$B$10,0,(VLOOKUP(CH17,'Survival Probability'!$A$3:$F$98,6)/(1+Main!$B$5)^(OptimumBenefits!CH17-OptimumBenefits!$A17))*(VLOOKUP(CH17,'Survival Probability'!$A$3:$F$98,3)/VLOOKUP($A17,'Survival Probability'!$A$3:$F$98,3)))</f>
        <v>3.3737401899878998</v>
      </c>
      <c r="CL17" s="228">
        <f t="shared" ca="1" si="31"/>
        <v>51378.201095486453</v>
      </c>
      <c r="CM17" s="169">
        <f t="shared" si="88"/>
        <v>62</v>
      </c>
      <c r="CN17" s="395">
        <f>IF($B17&lt;Main!$B$10,0,HLOOKUP(CM17,ReplacementRates!$V$3:$AZ$56,ReplacementRates!$A18-3,1)*IF(Main!$B$29=0,Main!$B$32*$B17,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0.19950000000000001</v>
      </c>
      <c r="CO17" s="337">
        <f ca="1">CN17*IF($B17=Salary!$B17,Salary!$J17,"")</f>
        <v>17020.485309575728</v>
      </c>
      <c r="CP17" s="338">
        <f ca="1">IF($B17&lt;Main!$B$10,0,(VLOOKUP(CM17,'Survival Probability'!$A$3:$F$98,6)/(1+Main!$B$5)^(OptimumBenefits!CM17-OptimumBenefits!$A17))*(VLOOKUP(CM17,'Survival Probability'!$A$3:$F$98,3)/VLOOKUP($A17,'Survival Probability'!$A$3:$F$98,3)))</f>
        <v>3.1055923452126586</v>
      </c>
      <c r="CQ17" s="228">
        <f t="shared" ca="1" si="33"/>
        <v>52858.688889222889</v>
      </c>
      <c r="CR17" s="169">
        <f t="shared" si="92"/>
        <v>63</v>
      </c>
      <c r="CS17" s="395">
        <f>IF($B17&lt;Main!$B$10,0,HLOOKUP(CR17,ReplacementRates!$V$3:$AZ$56,ReplacementRates!$A18-3,1)*IF(Main!$B$29=0,Main!$B$32*$B17,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0.22050000000000003</v>
      </c>
      <c r="CT17" s="337">
        <f ca="1">CS17*IF($B17=Salary!$B17,Salary!$J17,"")</f>
        <v>18812.115342162648</v>
      </c>
      <c r="CU17" s="338">
        <f ca="1">IF($B17&lt;Main!$B$10,0,(VLOOKUP(CR17,'Survival Probability'!$A$3:$F$98,6)/(1+Main!$B$5)^(OptimumBenefits!CR17-OptimumBenefits!$A17))*(VLOOKUP(CR17,'Survival Probability'!$A$3:$F$98,3)/VLOOKUP($A17,'Survival Probability'!$A$3:$F$98,3)))</f>
        <v>2.8560227702629732</v>
      </c>
      <c r="CV17" s="228">
        <f t="shared" ca="1" si="35"/>
        <v>53727.829774029946</v>
      </c>
      <c r="CW17" s="169">
        <f t="shared" si="92"/>
        <v>64</v>
      </c>
      <c r="CX17" s="395">
        <f>IF($B17&lt;Main!$B$10,0,HLOOKUP(CW17,ReplacementRates!$V$3:$AZ$56,ReplacementRates!$A18-3,1)*IF(Main!$B$29=0,Main!$B$32*$B17,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0.24150000000000002</v>
      </c>
      <c r="CY17" s="337">
        <f ca="1">CX17*IF($B17=Salary!$B17,Salary!$J17,"")</f>
        <v>20603.745374749564</v>
      </c>
      <c r="CZ17" s="338">
        <f ca="1">IF($B17&lt;Main!$B$10,0,(VLOOKUP(CW17,'Survival Probability'!$A$3:$F$98,6)/(1+Main!$B$5)^(OptimumBenefits!CW17-OptimumBenefits!$A17))*(VLOOKUP(CW17,'Survival Probability'!$A$3:$F$98,3)/VLOOKUP($A17,'Survival Probability'!$A$3:$F$98,3)))</f>
        <v>2.6238057253544391</v>
      </c>
      <c r="DA17" s="228">
        <f t="shared" ca="1" si="37"/>
        <v>54060.225078012947</v>
      </c>
      <c r="DB17" s="169">
        <f t="shared" si="92"/>
        <v>65</v>
      </c>
      <c r="DC17" s="395">
        <f>IF($B17&lt;Main!$B$10,0,HLOOKUP(DB17,ReplacementRates!$V$3:$AZ$56,ReplacementRates!$A18-3,1)*IF(Main!$B$29=0,Main!$B$32*$B17,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D17" s="337">
        <f ca="1">DC17*IF($B17=Salary!$B17,Salary!$J17,"")</f>
        <v>22395.375407336483</v>
      </c>
      <c r="DE17" s="338">
        <f ca="1">IF($B17&lt;Main!$B$10,0,(VLOOKUP(DB17,'Survival Probability'!$A$3:$F$98,6)/(1+Main!$B$5)^(OptimumBenefits!DB17-OptimumBenefits!$A17))*(VLOOKUP(DB17,'Survival Probability'!$A$3:$F$98,3)/VLOOKUP($A17,'Survival Probability'!$A$3:$F$98,3)))</f>
        <v>2.4077957115949058</v>
      </c>
      <c r="DF17" s="228">
        <f t="shared" ca="1" si="39"/>
        <v>53923.488865342799</v>
      </c>
      <c r="DG17" s="169">
        <f t="shared" si="92"/>
        <v>66</v>
      </c>
      <c r="DH17" s="395">
        <f>IF($B17&lt;Main!$B$10,0,HLOOKUP(DG17,ReplacementRates!$V$3:$AZ$56,ReplacementRates!$A18-3,1)*IF(Main!$B$29=0,Main!$B$32*$B17,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I17" s="337">
        <f ca="1">DH17*IF($B17=Salary!$B17,Salary!$J17,"")</f>
        <v>22395.375407336483</v>
      </c>
      <c r="DJ17" s="338">
        <f ca="1">IF($B17&lt;Main!$B$10,0,(VLOOKUP(DG17,'Survival Probability'!$A$3:$F$98,6)/(1+Main!$B$5)^(OptimumBenefits!DG17-OptimumBenefits!$A17))*(VLOOKUP(DG17,'Survival Probability'!$A$3:$F$98,3)/VLOOKUP($A17,'Survival Probability'!$A$3:$F$98,3)))</f>
        <v>2.2069261608362689</v>
      </c>
      <c r="DK17" s="228">
        <f t="shared" ca="1" si="41"/>
        <v>49424.939868200097</v>
      </c>
      <c r="DL17" s="169">
        <f t="shared" si="96"/>
        <v>67</v>
      </c>
      <c r="DM17" s="395">
        <f>IF($B17&lt;Main!$B$10,0,HLOOKUP(DL17,ReplacementRates!$V$3:$AZ$56,ReplacementRates!$A18-3,1)*IF(Main!$B$29=0,Main!$B$32*$B17,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N17" s="337">
        <f ca="1">DM17*IF($B17=Salary!$B17,Salary!$J17,"")</f>
        <v>22395.375407336483</v>
      </c>
      <c r="DO17" s="338">
        <f ca="1">IF($B17&lt;Main!$B$10,0,(VLOOKUP(DL17,'Survival Probability'!$A$3:$F$98,6)/(1+Main!$B$5)^(OptimumBenefits!DL17-OptimumBenefits!$A17))*(VLOOKUP(DL17,'Survival Probability'!$A$3:$F$98,3)/VLOOKUP($A17,'Survival Probability'!$A$3:$F$98,3)))</f>
        <v>2.020201523172227</v>
      </c>
      <c r="DP17" s="228">
        <f t="shared" ca="1" si="43"/>
        <v>45243.171509914995</v>
      </c>
      <c r="DQ17" s="169">
        <f t="shared" si="96"/>
        <v>68</v>
      </c>
      <c r="DR17" s="395">
        <f>IF($B17&lt;Main!$B$10,0,HLOOKUP(DQ17,ReplacementRates!$V$3:$AZ$56,ReplacementRates!$A18-3,1)*IF(Main!$B$29=0,Main!$B$32*$B17,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S17" s="337">
        <f ca="1">DR17*IF($B17=Salary!$B17,Salary!$J17,"")</f>
        <v>22395.375407336483</v>
      </c>
      <c r="DT17" s="338">
        <f ca="1">IF($B17&lt;Main!$B$10,0,(VLOOKUP(DQ17,'Survival Probability'!$A$3:$F$98,6)/(1+Main!$B$5)^(OptimumBenefits!DQ17-OptimumBenefits!$A17))*(VLOOKUP(DQ17,'Survival Probability'!$A$3:$F$98,3)/VLOOKUP($A17,'Survival Probability'!$A$3:$F$98,3)))</f>
        <v>1.8466969083485116</v>
      </c>
      <c r="DU17" s="228">
        <f t="shared" ca="1" si="45"/>
        <v>41357.470526032572</v>
      </c>
      <c r="DV17" s="169">
        <f t="shared" si="96"/>
        <v>69</v>
      </c>
      <c r="DW17" s="395">
        <f>IF($B17&lt;Main!$B$10,0,HLOOKUP(DV17,ReplacementRates!$V$3:$AZ$56,ReplacementRates!$A18-3,1)*IF(Main!$B$29=0,Main!$B$32*$B17,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X17" s="337">
        <f ca="1">DW17*IF($B17=Salary!$B17,Salary!$J17,"")</f>
        <v>22395.375407336483</v>
      </c>
      <c r="DY17" s="338">
        <f ca="1">IF($B17&lt;Main!$B$10,0,(VLOOKUP(DV17,'Survival Probability'!$A$3:$F$98,6)/(1+Main!$B$5)^(OptimumBenefits!DV17-OptimumBenefits!$A17))*(VLOOKUP(DV17,'Survival Probability'!$A$3:$F$98,3)/VLOOKUP($A17,'Survival Probability'!$A$3:$F$98,3)))</f>
        <v>1.6855516144095446</v>
      </c>
      <c r="DZ17" s="228">
        <f t="shared" ca="1" si="47"/>
        <v>37748.561173143826</v>
      </c>
      <c r="EA17" s="169">
        <f t="shared" si="96"/>
        <v>70</v>
      </c>
      <c r="EB17" s="395">
        <f>IF($B17&lt;Main!$B$10,0,HLOOKUP(EA17,ReplacementRates!$V$3:$AZ$56,ReplacementRates!$A18-3,1)*IF(Main!$B$29=0,Main!$B$32*$B17,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C17" s="337">
        <f ca="1">EB17*IF($B17=Salary!$B17,Salary!$J17,"")</f>
        <v>22395.375407336483</v>
      </c>
      <c r="ED17" s="338">
        <f ca="1">IF($B17&lt;Main!$B$10,0,(VLOOKUP(EA17,'Survival Probability'!$A$3:$F$98,6)/(1+Main!$B$5)^(OptimumBenefits!EA17-OptimumBenefits!$A17))*(VLOOKUP(EA17,'Survival Probability'!$A$3:$F$98,3)/VLOOKUP($A17,'Survival Probability'!$A$3:$F$98,3)))</f>
        <v>1.53596545655867</v>
      </c>
      <c r="EE17" s="228">
        <f t="shared" ca="1" si="49"/>
        <v>34398.523012332393</v>
      </c>
      <c r="EF17" s="169">
        <f t="shared" si="100"/>
        <v>71</v>
      </c>
      <c r="EG17" s="395">
        <f>IF($B17&lt;Main!$B$10,0,HLOOKUP(EF17,ReplacementRates!$V$3:$AZ$56,ReplacementRates!$A18-3,1)*IF(Main!$B$29=0,Main!$B$32*$B17,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H17" s="337">
        <f ca="1">EG17*IF($B17=Salary!$B17,Salary!$J17,"")</f>
        <v>22395.375407336483</v>
      </c>
      <c r="EI17" s="338">
        <f ca="1">IF($B17&lt;Main!$B$10,0,(VLOOKUP(EF17,'Survival Probability'!$A$3:$F$98,6)/(1+Main!$B$5)^(OptimumBenefits!EF17-OptimumBenefits!$A17))*(VLOOKUP(EF17,'Survival Probability'!$A$3:$F$98,3)/VLOOKUP($A17,'Survival Probability'!$A$3:$F$98,3)))</f>
        <v>1.3971949905514036</v>
      </c>
      <c r="EJ17" s="228">
        <f t="shared" ca="1" si="51"/>
        <v>31290.706330648634</v>
      </c>
      <c r="EK17" s="169">
        <f t="shared" si="100"/>
        <v>72</v>
      </c>
      <c r="EL17" s="395">
        <f>IF($B17&lt;Main!$B$10,0,HLOOKUP(EK17,ReplacementRates!$V$3:$AZ$56,ReplacementRates!$A18-3,1)*IF(Main!$B$29=0,Main!$B$32*$B17,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M17" s="337">
        <f ca="1">EL17*IF($B17=Salary!$B17,Salary!$J17,"")</f>
        <v>22395.375407336483</v>
      </c>
      <c r="EN17" s="338">
        <f ca="1">IF($B17&lt;Main!$B$10,0,(VLOOKUP(EK17,'Survival Probability'!$A$3:$F$98,6)/(1+Main!$B$5)^(OptimumBenefits!EK17-OptimumBenefits!$A17))*(VLOOKUP(EK17,'Survival Probability'!$A$3:$F$98,3)/VLOOKUP($A17,'Survival Probability'!$A$3:$F$98,3)))</f>
        <v>1.2685476524489976</v>
      </c>
      <c r="EO17" s="228">
        <f t="shared" ca="1" si="53"/>
        <v>28409.600898690711</v>
      </c>
      <c r="EP17" s="169">
        <f t="shared" si="100"/>
        <v>73</v>
      </c>
      <c r="EQ17" s="395">
        <f>IF($B17&lt;Main!$B$10,0,HLOOKUP(EP17,ReplacementRates!$V$3:$AZ$56,ReplacementRates!$A18-3,1)*IF(Main!$B$29=0,Main!$B$32*$B17,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R17" s="337">
        <f ca="1">EQ17*IF($B17=Salary!$B17,Salary!$J17,"")</f>
        <v>22395.375407336483</v>
      </c>
      <c r="ES17" s="338">
        <f ca="1">IF($B17&lt;Main!$B$10,0,(VLOOKUP(EP17,'Survival Probability'!$A$3:$F$98,6)/(1+Main!$B$5)^(OptimumBenefits!EP17-OptimumBenefits!$A17))*(VLOOKUP(EP17,'Survival Probability'!$A$3:$F$98,3)/VLOOKUP($A17,'Survival Probability'!$A$3:$F$98,3)))</f>
        <v>1.1493806663912893</v>
      </c>
      <c r="ET17" s="228">
        <f t="shared" ca="1" si="55"/>
        <v>25740.8115097675</v>
      </c>
      <c r="EU17" s="169">
        <f t="shared" si="100"/>
        <v>74</v>
      </c>
      <c r="EV17" s="395">
        <f>IF($B17&lt;Main!$B$10,0,HLOOKUP(EU17,ReplacementRates!$V$3:$AZ$56,ReplacementRates!$A18-3,1)*IF(Main!$B$29=0,Main!$B$32*$B17,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W17" s="337">
        <f ca="1">EV17*IF($B17=Salary!$B17,Salary!$J17,"")</f>
        <v>22395.375407336483</v>
      </c>
      <c r="EX17" s="338">
        <f ca="1">IF($B17&lt;Main!$B$10,0,(VLOOKUP(EU17,'Survival Probability'!$A$3:$F$98,6)/(1+Main!$B$5)^(OptimumBenefits!EU17-OptimumBenefits!$A17))*(VLOOKUP(EU17,'Survival Probability'!$A$3:$F$98,3)/VLOOKUP($A17,'Survival Probability'!$A$3:$F$98,3)))</f>
        <v>1.0390945370627918</v>
      </c>
      <c r="EY17" s="228">
        <f t="shared" ca="1" si="57"/>
        <v>23270.912241233735</v>
      </c>
      <c r="EZ17" s="169">
        <f t="shared" si="104"/>
        <v>75</v>
      </c>
      <c r="FA17" s="395">
        <f>IF($B17&lt;Main!$B$10,0,HLOOKUP(EZ17,ReplacementRates!$V$3:$AZ$56,ReplacementRates!$A18-3,1)*IF(Main!$B$29=0,Main!$B$32*$B17,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B17" s="337">
        <f ca="1">FA17*IF($B17=Salary!$B17,Salary!$J17,"")</f>
        <v>22395.375407336483</v>
      </c>
      <c r="FC17" s="338">
        <f ca="1">IF($B17&lt;Main!$B$10,0,(VLOOKUP(EZ17,'Survival Probability'!$A$3:$F$98,6)/(1+Main!$B$5)^(OptimumBenefits!EZ17-OptimumBenefits!$A17))*(VLOOKUP(EZ17,'Survival Probability'!$A$3:$F$98,3)/VLOOKUP($A17,'Survival Probability'!$A$3:$F$98,3)))</f>
        <v>0.93713195444638608</v>
      </c>
      <c r="FD17" s="228">
        <f t="shared" ca="1" si="59"/>
        <v>20987.421926037769</v>
      </c>
      <c r="FE17" s="169">
        <f t="shared" si="104"/>
        <v>76</v>
      </c>
      <c r="FF17" s="395">
        <f>IF($B17&lt;Main!$B$10,0,HLOOKUP(FE17,ReplacementRates!$V$3:$AZ$56,ReplacementRates!$A18-3,1)*IF(Main!$B$29=0,Main!$B$32*$B17,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G17" s="337">
        <f ca="1">FF17*IF($B17=Salary!$B17,Salary!$J17,"")</f>
        <v>22395.375407336483</v>
      </c>
      <c r="FH17" s="338">
        <f ca="1">IF($B17&lt;Main!$B$10,0,(VLOOKUP(FE17,'Survival Probability'!$A$3:$F$98,6)/(1+Main!$B$5)^(OptimumBenefits!FE17-OptimumBenefits!$A17))*(VLOOKUP(FE17,'Survival Probability'!$A$3:$F$98,3)/VLOOKUP($A17,'Survival Probability'!$A$3:$F$98,3)))</f>
        <v>0.84297519184000302</v>
      </c>
      <c r="FI17" s="228">
        <f t="shared" ca="1" si="61"/>
        <v>18878.745880328359</v>
      </c>
      <c r="FJ17" s="169">
        <f t="shared" si="104"/>
        <v>77</v>
      </c>
      <c r="FK17" s="395">
        <f>IF($B17&lt;Main!$B$10,0,HLOOKUP(FJ17,ReplacementRates!$V$3:$AZ$56,ReplacementRates!$A18-3,1)*IF(Main!$B$29=0,Main!$B$32*$B17,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L17" s="337">
        <f ca="1">FK17*IF($B17=Salary!$B17,Salary!$J17,"")</f>
        <v>22395.375407336483</v>
      </c>
      <c r="FM17" s="338">
        <f ca="1">IF($B17&lt;Main!$B$10,0,(VLOOKUP(FJ17,'Survival Probability'!$A$3:$F$98,6)/(1+Main!$B$5)^(OptimumBenefits!FJ17-OptimumBenefits!$A17))*(VLOOKUP(FJ17,'Survival Probability'!$A$3:$F$98,3)/VLOOKUP($A17,'Survival Probability'!$A$3:$F$98,3)))</f>
        <v>0.75613913230470797</v>
      </c>
      <c r="FN17" s="228">
        <f t="shared" ca="1" si="63"/>
        <v>16934.019728141604</v>
      </c>
      <c r="FO17" s="169">
        <f t="shared" si="104"/>
        <v>78</v>
      </c>
      <c r="FP17" s="395">
        <f>IF($B17&lt;Main!$B$10,0,HLOOKUP(FO17,ReplacementRates!$V$3:$AZ$56,ReplacementRates!$A18-3,1)*IF(Main!$B$29=0,Main!$B$32*$B17,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Q17" s="337">
        <f ca="1">FP17*IF($B17=Salary!$B17,Salary!$J17,"")</f>
        <v>22395.375407336483</v>
      </c>
      <c r="FR17" s="338">
        <f ca="1">IF($B17&lt;Main!$B$10,0,(VLOOKUP(FO17,'Survival Probability'!$A$3:$F$98,6)/(1+Main!$B$5)^(OptimumBenefits!FO17-OptimumBenefits!$A17))*(VLOOKUP(FO17,'Survival Probability'!$A$3:$F$98,3)/VLOOKUP($A17,'Survival Probability'!$A$3:$F$98,3)))</f>
        <v>0.67617149042958347</v>
      </c>
      <c r="FS17" s="228">
        <f t="shared" ca="1" si="65"/>
        <v>15143.114367908749</v>
      </c>
      <c r="FT17" s="169">
        <f t="shared" si="108"/>
        <v>79</v>
      </c>
      <c r="FU17" s="395">
        <f>IF($B17&lt;Main!$B$10,0,HLOOKUP(FT17,ReplacementRates!$V$3:$AZ$56,ReplacementRates!$A18-3,1)*IF(Main!$B$29=0,Main!$B$32*$B17,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V17" s="337">
        <f ca="1">FU17*IF($B17=Salary!$B17,Salary!$J17,"")</f>
        <v>22395.375407336483</v>
      </c>
      <c r="FW17" s="338">
        <f ca="1">IF($B17&lt;Main!$B$10,0,(VLOOKUP(FT17,'Survival Probability'!$A$3:$F$98,6)/(1+Main!$B$5)^(OptimumBenefits!FT17-OptimumBenefits!$A17))*(VLOOKUP(FT17,'Survival Probability'!$A$3:$F$98,3)/VLOOKUP($A17,'Survival Probability'!$A$3:$F$98,3)))</f>
        <v>0.60265067642003944</v>
      </c>
      <c r="FX17" s="228">
        <f t="shared" ca="1" si="67"/>
        <v>13496.588137912047</v>
      </c>
      <c r="FY17" s="169">
        <f t="shared" si="108"/>
        <v>80</v>
      </c>
      <c r="FZ17" s="395">
        <f>IF($B17&lt;Main!$B$10,0,HLOOKUP(FY17,ReplacementRates!$V$3:$AZ$56,ReplacementRates!$A18-3,1)*IF(Main!$B$29=0,Main!$B$32*$B17,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A17" s="337">
        <f ca="1">FZ17*IF($B17=Salary!$B17,Salary!$J17,"")</f>
        <v>22395.375407336483</v>
      </c>
      <c r="GB17" s="338">
        <f ca="1">IF($B17&lt;Main!$B$10,0,(VLOOKUP(FY17,'Survival Probability'!$A$3:$F$98,6)/(1+Main!$B$5)^(OptimumBenefits!FY17-OptimumBenefits!$A17))*(VLOOKUP(FY17,'Survival Probability'!$A$3:$F$98,3)/VLOOKUP($A17,'Survival Probability'!$A$3:$F$98,3)))</f>
        <v>0.5351862740447304</v>
      </c>
      <c r="GC17" s="228">
        <f t="shared" ca="1" si="69"/>
        <v>11985.697520085399</v>
      </c>
      <c r="GD17" s="169">
        <f t="shared" si="108"/>
        <v>81</v>
      </c>
      <c r="GE17" s="395">
        <f>IF($B17&lt;Main!$B$10,0,HLOOKUP(GD17,ReplacementRates!$V$3:$AZ$56,ReplacementRates!$A18-3,1)*IF(Main!$B$29=0,Main!$B$32*$B17,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F17" s="337">
        <f ca="1">GE17*IF($B17=Salary!$B17,Salary!$J17,"")</f>
        <v>22395.375407336483</v>
      </c>
      <c r="GG17" s="338">
        <f ca="1">IF($B17&lt;Main!$B$10,0,(VLOOKUP(GD17,'Survival Probability'!$A$3:$F$98,6)/(1+Main!$B$5)^(OptimumBenefits!GD17-OptimumBenefits!$A17))*(VLOOKUP(GD17,'Survival Probability'!$A$3:$F$98,3)/VLOOKUP($A17,'Survival Probability'!$A$3:$F$98,3)))</f>
        <v>0.47341072942875934</v>
      </c>
      <c r="GH17" s="228">
        <f t="shared" ca="1" si="71"/>
        <v>10602.211007418064</v>
      </c>
      <c r="GI17" s="169">
        <f t="shared" si="108"/>
        <v>82</v>
      </c>
      <c r="GJ17" s="395">
        <f>IF($B17&lt;Main!$B$10,0,HLOOKUP(GI17,ReplacementRates!$V$3:$AZ$56,ReplacementRates!$A18-3,1)*IF(Main!$B$29=0,Main!$B$32*$B17,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K17" s="337">
        <f ca="1">GJ17*IF($B17=Salary!$B17,Salary!$J17,"")</f>
        <v>22395.375407336483</v>
      </c>
      <c r="GL17" s="338">
        <f ca="1">IF($B17&lt;Main!$B$10,0,(VLOOKUP(GI17,'Survival Probability'!$A$3:$F$98,6)/(1+Main!$B$5)^(OptimumBenefits!GI17-OptimumBenefits!$A17))*(VLOOKUP(GI17,'Survival Probability'!$A$3:$F$98,3)/VLOOKUP($A17,'Survival Probability'!$A$3:$F$98,3)))</f>
        <v>0.41697877663298205</v>
      </c>
      <c r="GM17" s="228">
        <f t="shared" ca="1" si="73"/>
        <v>9338.3962395875387</v>
      </c>
      <c r="GN17" s="384"/>
      <c r="GO17" s="384"/>
      <c r="GP17" s="385"/>
      <c r="GQ17" s="386"/>
      <c r="GR17" s="387"/>
      <c r="GS17" s="384"/>
      <c r="GT17" s="384"/>
      <c r="GU17" s="385"/>
      <c r="GV17" s="386"/>
      <c r="GW17" s="387"/>
      <c r="GX17" s="384"/>
      <c r="GY17" s="384"/>
      <c r="GZ17" s="385"/>
      <c r="HA17" s="386"/>
      <c r="HB17" s="387"/>
      <c r="HC17" s="384"/>
      <c r="HD17" s="384"/>
      <c r="HE17" s="385"/>
      <c r="HF17" s="386"/>
      <c r="HG17" s="387"/>
      <c r="HH17" s="384"/>
      <c r="HI17" s="384"/>
      <c r="HJ17" s="385"/>
      <c r="HK17" s="386"/>
      <c r="HL17" s="387"/>
      <c r="HM17" s="384"/>
      <c r="HN17" s="384"/>
      <c r="HO17" s="385"/>
      <c r="HP17" s="386"/>
      <c r="HQ17" s="387"/>
      <c r="HR17" s="384"/>
      <c r="HS17" s="384"/>
      <c r="HT17" s="385"/>
      <c r="HU17" s="386"/>
      <c r="HV17" s="387"/>
      <c r="HW17" s="384"/>
      <c r="HX17" s="384"/>
      <c r="HY17" s="385"/>
      <c r="HZ17" s="386"/>
      <c r="IA17" s="387"/>
      <c r="IB17" s="384"/>
      <c r="IC17" s="384"/>
      <c r="ID17" s="385"/>
      <c r="IE17" s="386"/>
      <c r="IF17" s="387"/>
      <c r="IG17" s="384"/>
      <c r="IH17" s="384"/>
      <c r="II17" s="385"/>
      <c r="IJ17" s="386"/>
      <c r="IK17" s="387"/>
      <c r="IL17" s="384"/>
      <c r="IM17" s="384"/>
      <c r="IN17" s="385"/>
      <c r="IO17" s="386"/>
      <c r="IP17" s="387"/>
      <c r="IQ17" s="384"/>
      <c r="IR17" s="384"/>
      <c r="IS17" s="385"/>
      <c r="IT17" s="386"/>
      <c r="IU17" s="387"/>
      <c r="IV17" s="384"/>
      <c r="IW17" s="384"/>
      <c r="IX17" s="385"/>
      <c r="IY17" s="386"/>
      <c r="IZ17" s="387"/>
      <c r="JA17" s="384"/>
      <c r="JB17" s="384"/>
      <c r="JC17" s="385"/>
      <c r="JD17" s="386"/>
      <c r="JE17" s="387"/>
      <c r="JF17" s="384"/>
      <c r="JG17" s="384"/>
      <c r="JH17" s="385"/>
      <c r="JI17" s="386"/>
      <c r="JJ17" s="387"/>
      <c r="JK17" s="384"/>
      <c r="JL17" s="384"/>
      <c r="JM17" s="385"/>
      <c r="JN17" s="386"/>
      <c r="JO17" s="387"/>
      <c r="JP17" s="384"/>
      <c r="JQ17" s="384"/>
      <c r="JR17" s="385"/>
      <c r="JS17" s="386"/>
      <c r="JT17" s="387"/>
      <c r="JU17" s="384"/>
      <c r="JV17" s="384"/>
      <c r="JW17" s="385"/>
      <c r="JX17" s="386"/>
      <c r="JY17" s="387"/>
      <c r="JZ17" s="384"/>
      <c r="KA17" s="384"/>
      <c r="KB17" s="385"/>
      <c r="KC17" s="386"/>
      <c r="KD17" s="387"/>
      <c r="KE17" s="384"/>
      <c r="KF17" s="384"/>
      <c r="KG17" s="385"/>
      <c r="KH17" s="386"/>
      <c r="KI17" s="387"/>
    </row>
    <row r="18" spans="1:295">
      <c r="A18" s="172">
        <f t="shared" si="112"/>
        <v>43</v>
      </c>
      <c r="B18" s="172">
        <v>16</v>
      </c>
      <c r="C18" s="383">
        <f t="shared" ca="1" si="0"/>
        <v>64</v>
      </c>
      <c r="D18" s="422">
        <f t="shared" ca="1" si="116"/>
        <v>65288.040241198309</v>
      </c>
      <c r="E18" s="217">
        <v>40628.459665969487</v>
      </c>
      <c r="F18" s="169">
        <f t="shared" si="113"/>
        <v>45</v>
      </c>
      <c r="G18" s="395">
        <f>IF($B18&lt;Main!$B$10,0,HLOOKUP(F18,ReplacementRates!$V$3:$AZ$56,ReplacementRates!$A19-3,1)*IF(Main!$B$29=0,Main!$B$32*$B18,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H18" s="337">
        <f ca="1">G18*IF($B18=Salary!$B18,Salary!$J18,"")</f>
        <v>0</v>
      </c>
      <c r="I18" s="338">
        <f ca="1">IF($B18&lt;Main!$B$10,0,(VLOOKUP(F18,'Survival Probability'!$A$3:$F$98,6)/(1+Main!$B$5)^(OptimumBenefits!F18-OptimumBenefits!$A18))*(VLOOKUP(F18,'Survival Probability'!$A$3:$F$98,3)/VLOOKUP($A18,'Survival Probability'!$A$3:$F$98,3)))</f>
        <v>12.366079740540139</v>
      </c>
      <c r="J18" s="228">
        <f t="shared" ca="1" si="117"/>
        <v>0</v>
      </c>
      <c r="K18" s="169">
        <f t="shared" si="114"/>
        <v>46</v>
      </c>
      <c r="L18" s="395">
        <f>IF($B18&lt;Main!$B$10,0,HLOOKUP(K18,ReplacementRates!$V$3:$AZ$56,ReplacementRates!$A19-3,1)*IF(Main!$B$29=0,Main!$B$32*$B18,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M18" s="337">
        <f ca="1">L18*IF($B18=Salary!$B18,Salary!$J18,"")</f>
        <v>0</v>
      </c>
      <c r="N18" s="338">
        <f ca="1">IF($B18&lt;Main!$B$10,0,(VLOOKUP(K18,'Survival Probability'!$A$3:$F$98,6)/(1+Main!$B$5)^(OptimumBenefits!K18-OptimumBenefits!$A18))*(VLOOKUP(K18,'Survival Probability'!$A$3:$F$98,3)/VLOOKUP($A18,'Survival Probability'!$A$3:$F$98,3)))</f>
        <v>11.493745134126909</v>
      </c>
      <c r="O18" s="228">
        <f t="shared" ca="1" si="118"/>
        <v>0</v>
      </c>
      <c r="P18" s="169">
        <f t="shared" si="76"/>
        <v>47</v>
      </c>
      <c r="Q18" s="395">
        <f>IF($B18&lt;Main!$B$10,0,HLOOKUP(P18,ReplacementRates!$V$3:$AZ$56,ReplacementRates!$A19-3,1)*IF(Main!$B$29=0,Main!$B$32*$B18,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R18" s="337">
        <f ca="1">Q18*IF($B18=Salary!$B18,Salary!$J18,"")</f>
        <v>0</v>
      </c>
      <c r="S18" s="338">
        <f ca="1">IF($B18&lt;Main!$B$10,0,(VLOOKUP(P18,'Survival Probability'!$A$3:$F$98,6)/(1+Main!$B$5)^(OptimumBenefits!P18-OptimumBenefits!$A18))*(VLOOKUP(P18,'Survival Probability'!$A$3:$F$98,3)/VLOOKUP($A18,'Survival Probability'!$A$3:$F$98,3)))</f>
        <v>10.679024288754583</v>
      </c>
      <c r="T18" s="228">
        <f t="shared" ca="1" si="3"/>
        <v>0</v>
      </c>
      <c r="U18" s="169">
        <f t="shared" si="76"/>
        <v>48</v>
      </c>
      <c r="V18" s="395">
        <f>IF($B18&lt;Main!$B$10,0,HLOOKUP(U18,ReplacementRates!$V$3:$AZ$56,ReplacementRates!$A19-3,1)*IF(Main!$B$29=0,Main!$B$32*$B18,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W18" s="337">
        <f ca="1">V18*IF($B18=Salary!$B18,Salary!$J18,"")</f>
        <v>0</v>
      </c>
      <c r="X18" s="338">
        <f ca="1">IF($B18&lt;Main!$B$10,0,(VLOOKUP(U18,'Survival Probability'!$A$3:$F$98,6)/(1+Main!$B$5)^(OptimumBenefits!U18-OptimumBenefits!$A18))*(VLOOKUP(U18,'Survival Probability'!$A$3:$F$98,3)/VLOOKUP($A18,'Survival Probability'!$A$3:$F$98,3)))</f>
        <v>9.9181347818703927</v>
      </c>
      <c r="Y18" s="228">
        <f t="shared" ca="1" si="5"/>
        <v>0</v>
      </c>
      <c r="Z18" s="169">
        <f t="shared" si="76"/>
        <v>49</v>
      </c>
      <c r="AA18" s="395">
        <f>IF($B18&lt;Main!$B$10,0,HLOOKUP(Z18,ReplacementRates!$V$3:$AZ$56,ReplacementRates!$A19-3,1)*IF(Main!$B$29=0,Main!$B$32*$B18,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B18" s="337">
        <f ca="1">AA18*IF($B18=Salary!$B18,Salary!$J18,"")</f>
        <v>0</v>
      </c>
      <c r="AC18" s="338">
        <f ca="1">IF($B18&lt;Main!$B$10,0,(VLOOKUP(Z18,'Survival Probability'!$A$3:$F$98,6)/(1+Main!$B$5)^(OptimumBenefits!Z18-OptimumBenefits!$A18))*(VLOOKUP(Z18,'Survival Probability'!$A$3:$F$98,3)/VLOOKUP($A18,'Survival Probability'!$A$3:$F$98,3)))</f>
        <v>9.2075417223362077</v>
      </c>
      <c r="AD18" s="228">
        <f t="shared" ca="1" si="7"/>
        <v>0</v>
      </c>
      <c r="AE18" s="169">
        <f t="shared" si="76"/>
        <v>50</v>
      </c>
      <c r="AF18" s="395">
        <f>IF($B18&lt;Main!$B$10,0,HLOOKUP(AE18,ReplacementRates!$V$3:$AZ$56,ReplacementRates!$A19-3,1)*IF(Main!$B$29=0,Main!$B$32*$B18,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G18" s="337">
        <f ca="1">AF18*IF($B18=Salary!$B18,Salary!$J18,"")</f>
        <v>0</v>
      </c>
      <c r="AH18" s="338">
        <f ca="1">IF($B18&lt;Main!$B$10,0,(VLOOKUP(AE18,'Survival Probability'!$A$3:$F$98,6)/(1+Main!$B$5)^(OptimumBenefits!AE18-OptimumBenefits!$A18))*(VLOOKUP(AE18,'Survival Probability'!$A$3:$F$98,3)/VLOOKUP($A18,'Survival Probability'!$A$3:$F$98,3)))</f>
        <v>8.5439465747614012</v>
      </c>
      <c r="AI18" s="228">
        <f t="shared" ca="1" si="9"/>
        <v>0</v>
      </c>
      <c r="AJ18" s="169">
        <f t="shared" si="80"/>
        <v>51</v>
      </c>
      <c r="AK18" s="395">
        <f>IF($B18&lt;Main!$B$10,0,HLOOKUP(AJ18,ReplacementRates!$V$3:$AZ$56,ReplacementRates!$A19-3,1)*IF(Main!$B$29=0,Main!$B$32*$B18,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L18" s="337">
        <f ca="1">AK18*IF($B18=Salary!$B18,Salary!$J18,"")</f>
        <v>0</v>
      </c>
      <c r="AM18" s="338">
        <f ca="1">IF($B18&lt;Main!$B$10,0,(VLOOKUP(AJ18,'Survival Probability'!$A$3:$F$98,6)/(1+Main!$B$5)^(OptimumBenefits!AJ18-OptimumBenefits!$A18))*(VLOOKUP(AJ18,'Survival Probability'!$A$3:$F$98,3)/VLOOKUP($A18,'Survival Probability'!$A$3:$F$98,3)))</f>
        <v>7.9242686171643335</v>
      </c>
      <c r="AN18" s="228">
        <f t="shared" ca="1" si="11"/>
        <v>0</v>
      </c>
      <c r="AO18" s="169">
        <f t="shared" si="80"/>
        <v>52</v>
      </c>
      <c r="AP18" s="395">
        <f>IF($B18&lt;Main!$B$10,0,HLOOKUP(AO18,ReplacementRates!$V$3:$AZ$56,ReplacementRates!$A19-3,1)*IF(Main!$B$29=0,Main!$B$32*$B18,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Q18" s="337">
        <f ca="1">AP18*IF($B18=Salary!$B18,Salary!$J18,"")</f>
        <v>0</v>
      </c>
      <c r="AR18" s="338">
        <f ca="1">IF($B18&lt;Main!$B$10,0,(VLOOKUP(AO18,'Survival Probability'!$A$3:$F$98,6)/(1+Main!$B$5)^(OptimumBenefits!AO18-OptimumBenefits!$A18))*(VLOOKUP(AO18,'Survival Probability'!$A$3:$F$98,3)/VLOOKUP($A18,'Survival Probability'!$A$3:$F$98,3)))</f>
        <v>7.3460254790039583</v>
      </c>
      <c r="AS18" s="228">
        <f t="shared" ca="1" si="13"/>
        <v>0</v>
      </c>
      <c r="AT18" s="169">
        <f t="shared" si="80"/>
        <v>53</v>
      </c>
      <c r="AU18" s="395">
        <f>IF($B18&lt;Main!$B$10,0,HLOOKUP(AT18,ReplacementRates!$V$3:$AZ$56,ReplacementRates!$A19-3,1)*IF(Main!$B$29=0,Main!$B$32*$B18,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V18" s="337">
        <f ca="1">AU18*IF($B18=Salary!$B18,Salary!$J18,"")</f>
        <v>0</v>
      </c>
      <c r="AW18" s="338">
        <f ca="1">IF($B18&lt;Main!$B$10,0,(VLOOKUP(AT18,'Survival Probability'!$A$3:$F$98,6)/(1+Main!$B$5)^(OptimumBenefits!AT18-OptimumBenefits!$A18))*(VLOOKUP(AT18,'Survival Probability'!$A$3:$F$98,3)/VLOOKUP($A18,'Survival Probability'!$A$3:$F$98,3)))</f>
        <v>6.8064975213669427</v>
      </c>
      <c r="AX18" s="228">
        <f t="shared" ca="1" si="15"/>
        <v>0</v>
      </c>
      <c r="AY18" s="169">
        <f t="shared" si="80"/>
        <v>54</v>
      </c>
      <c r="AZ18" s="395">
        <f>IF($B18&lt;Main!$B$10,0,HLOOKUP(AY18,ReplacementRates!$V$3:$AZ$56,ReplacementRates!$A19-3,1)*IF(Main!$B$29=0,Main!$B$32*$B18,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A18" s="337">
        <f ca="1">AZ18*IF($B18=Salary!$B18,Salary!$J18,"")</f>
        <v>0</v>
      </c>
      <c r="BB18" s="338">
        <f ca="1">IF($B18&lt;Main!$B$10,0,(VLOOKUP(AY18,'Survival Probability'!$A$3:$F$98,6)/(1+Main!$B$5)^(OptimumBenefits!AY18-OptimumBenefits!$A18))*(VLOOKUP(AY18,'Survival Probability'!$A$3:$F$98,3)/VLOOKUP($A18,'Survival Probability'!$A$3:$F$98,3)))</f>
        <v>6.3031464108399566</v>
      </c>
      <c r="BC18" s="228">
        <f t="shared" ca="1" si="17"/>
        <v>0</v>
      </c>
      <c r="BD18" s="169">
        <f t="shared" si="84"/>
        <v>55</v>
      </c>
      <c r="BE18" s="395">
        <f>IF($B18&lt;Main!$B$10,0,HLOOKUP(BD18,ReplacementRates!$V$3:$AZ$56,ReplacementRates!$A19-3,1)*IF(Main!$B$29=0,Main!$B$32*$B18,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F18" s="337">
        <f ca="1">BE18*IF($B18=Salary!$B18,Salary!$J18,"")</f>
        <v>0</v>
      </c>
      <c r="BG18" s="338">
        <f ca="1">IF($B18&lt;Main!$B$10,0,(VLOOKUP(BD18,'Survival Probability'!$A$3:$F$98,6)/(1+Main!$B$5)^(OptimumBenefits!BD18-OptimumBenefits!$A18))*(VLOOKUP(BD18,'Survival Probability'!$A$3:$F$98,3)/VLOOKUP($A18,'Survival Probability'!$A$3:$F$98,3)))</f>
        <v>5.8336021880007847</v>
      </c>
      <c r="BH18" s="228">
        <f t="shared" ca="1" si="19"/>
        <v>0</v>
      </c>
      <c r="BI18" s="169">
        <f t="shared" si="84"/>
        <v>56</v>
      </c>
      <c r="BJ18" s="395">
        <f>IF($B18&lt;Main!$B$10,0,HLOOKUP(BI18,ReplacementRates!$V$3:$AZ$56,ReplacementRates!$A19-3,1)*IF(Main!$B$29=0,Main!$B$32*$B18,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K18" s="337">
        <f ca="1">BJ18*IF($B18=Salary!$B18,Salary!$J18,"")</f>
        <v>0</v>
      </c>
      <c r="BL18" s="338">
        <f ca="1">IF($B18&lt;Main!$B$10,0,(VLOOKUP(BI18,'Survival Probability'!$A$3:$F$98,6)/(1+Main!$B$5)^(OptimumBenefits!BI18-OptimumBenefits!$A18))*(VLOOKUP(BI18,'Survival Probability'!$A$3:$F$98,3)/VLOOKUP($A18,'Survival Probability'!$A$3:$F$98,3)))</f>
        <v>5.3956536227512109</v>
      </c>
      <c r="BM18" s="228">
        <f t="shared" ca="1" si="21"/>
        <v>0</v>
      </c>
      <c r="BN18" s="169">
        <f t="shared" si="84"/>
        <v>57</v>
      </c>
      <c r="BO18" s="395">
        <f>IF($B18&lt;Main!$B$10,0,HLOOKUP(BN18,ReplacementRates!$V$3:$AZ$56,ReplacementRates!$A19-3,1)*IF(Main!$B$29=0,Main!$B$32*$B18,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P18" s="337">
        <f ca="1">BO18*IF($B18=Salary!$B18,Salary!$J18,"")</f>
        <v>0</v>
      </c>
      <c r="BQ18" s="338">
        <f ca="1">IF($B18&lt;Main!$B$10,0,(VLOOKUP(BN18,'Survival Probability'!$A$3:$F$98,6)/(1+Main!$B$5)^(OptimumBenefits!BN18-OptimumBenefits!$A18))*(VLOOKUP(BN18,'Survival Probability'!$A$3:$F$98,3)/VLOOKUP($A18,'Survival Probability'!$A$3:$F$98,3)))</f>
        <v>4.9872348623285463</v>
      </c>
      <c r="BR18" s="228">
        <f t="shared" ca="1" si="23"/>
        <v>0</v>
      </c>
      <c r="BS18" s="169">
        <f t="shared" si="84"/>
        <v>58</v>
      </c>
      <c r="BT18" s="395">
        <f>IF($B18&lt;Main!$B$10,0,HLOOKUP(BS18,ReplacementRates!$V$3:$AZ$56,ReplacementRates!$A19-3,1)*IF(Main!$B$29=0,Main!$B$32*$B18,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U18" s="337">
        <f ca="1">BT18*IF($B18=Salary!$B18,Salary!$J18,"")</f>
        <v>0</v>
      </c>
      <c r="BV18" s="338">
        <f ca="1">IF($B18&lt;Main!$B$10,0,(VLOOKUP(BS18,'Survival Probability'!$A$3:$F$98,6)/(1+Main!$B$5)^(OptimumBenefits!BS18-OptimumBenefits!$A18))*(VLOOKUP(BS18,'Survival Probability'!$A$3:$F$98,3)/VLOOKUP($A18,'Survival Probability'!$A$3:$F$98,3)))</f>
        <v>4.6064160948216051</v>
      </c>
      <c r="BW18" s="228">
        <f t="shared" ca="1" si="25"/>
        <v>0</v>
      </c>
      <c r="BX18" s="169">
        <f t="shared" si="88"/>
        <v>59</v>
      </c>
      <c r="BY18" s="395">
        <f>IF($B18&lt;Main!$B$10,0,HLOOKUP(BX18,ReplacementRates!$V$3:$AZ$56,ReplacementRates!$A19-3,1)*IF(Main!$B$29=0,Main!$B$32*$B18,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Z18" s="337">
        <f ca="1">BY18*IF($B18=Salary!$B18,Salary!$J18,"")</f>
        <v>0</v>
      </c>
      <c r="CA18" s="338">
        <f ca="1">IF($B18&lt;Main!$B$10,0,(VLOOKUP(BX18,'Survival Probability'!$A$3:$F$98,6)/(1+Main!$B$5)^(OptimumBenefits!BX18-OptimumBenefits!$A18))*(VLOOKUP(BX18,'Survival Probability'!$A$3:$F$98,3)/VLOOKUP($A18,'Survival Probability'!$A$3:$F$98,3)))</f>
        <v>4.2513920672439083</v>
      </c>
      <c r="CB18" s="228">
        <f t="shared" ca="1" si="27"/>
        <v>0</v>
      </c>
      <c r="CC18" s="169">
        <f t="shared" si="88"/>
        <v>60</v>
      </c>
      <c r="CD18" s="395">
        <f>IF($B18&lt;Main!$B$10,0,HLOOKUP(CC18,ReplacementRates!$V$3:$AZ$56,ReplacementRates!$A19-3,1)*IF(Main!$B$29=0,Main!$B$32*$B18,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0.16800000000000004</v>
      </c>
      <c r="CE18" s="337">
        <f ca="1">CD18*IF($B18=Salary!$B18,Salary!$J18,"")</f>
        <v>15157.190075685336</v>
      </c>
      <c r="CF18" s="338">
        <f ca="1">IF($B18&lt;Main!$B$10,0,(VLOOKUP(CC18,'Survival Probability'!$A$3:$F$98,6)/(1+Main!$B$5)^(OptimumBenefits!CC18-OptimumBenefits!$A18))*(VLOOKUP(CC18,'Survival Probability'!$A$3:$F$98,3)/VLOOKUP($A18,'Survival Probability'!$A$3:$F$98,3)))</f>
        <v>3.920474565535172</v>
      </c>
      <c r="CG18" s="228">
        <f t="shared" ca="1" si="29"/>
        <v>59423.378176706487</v>
      </c>
      <c r="CH18" s="169">
        <f t="shared" si="88"/>
        <v>61</v>
      </c>
      <c r="CI18" s="395">
        <f>IF($B18&lt;Main!$B$10,0,HLOOKUP(CH18,ReplacementRates!$V$3:$AZ$56,ReplacementRates!$A19-3,1)*IF(Main!$B$29=0,Main!$B$32*$B18,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0.19040000000000004</v>
      </c>
      <c r="CJ18" s="337">
        <f ca="1">CI18*IF($B18=Salary!$B18,Salary!$J18,"")</f>
        <v>17178.14875244338</v>
      </c>
      <c r="CK18" s="338">
        <f ca="1">IF($B18&lt;Main!$B$10,0,(VLOOKUP(CH18,'Survival Probability'!$A$3:$F$98,6)/(1+Main!$B$5)^(OptimumBenefits!CH18-OptimumBenefits!$A18))*(VLOOKUP(CH18,'Survival Probability'!$A$3:$F$98,3)/VLOOKUP($A18,'Survival Probability'!$A$3:$F$98,3)))</f>
        <v>3.6120879647366761</v>
      </c>
      <c r="CL18" s="228">
        <f t="shared" ca="1" si="31"/>
        <v>62048.984365157077</v>
      </c>
      <c r="CM18" s="169">
        <f t="shared" si="88"/>
        <v>62</v>
      </c>
      <c r="CN18" s="395">
        <f>IF($B18&lt;Main!$B$10,0,HLOOKUP(CM18,ReplacementRates!$V$3:$AZ$56,ReplacementRates!$A19-3,1)*IF(Main!$B$29=0,Main!$B$32*$B18,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0.21280000000000002</v>
      </c>
      <c r="CO18" s="337">
        <f ca="1">CN18*IF($B18=Salary!$B18,Salary!$J18,"")</f>
        <v>19199.107429201424</v>
      </c>
      <c r="CP18" s="338">
        <f ca="1">IF($B18&lt;Main!$B$10,0,(VLOOKUP(CM18,'Survival Probability'!$A$3:$F$98,6)/(1+Main!$B$5)^(OptimumBenefits!CM18-OptimumBenefits!$A18))*(VLOOKUP(CM18,'Survival Probability'!$A$3:$F$98,3)/VLOOKUP($A18,'Survival Probability'!$A$3:$F$98,3)))</f>
        <v>3.3249960286838878</v>
      </c>
      <c r="CQ18" s="228">
        <f t="shared" ca="1" si="33"/>
        <v>63836.95595637006</v>
      </c>
      <c r="CR18" s="169">
        <f t="shared" si="92"/>
        <v>63</v>
      </c>
      <c r="CS18" s="395">
        <f>IF($B18&lt;Main!$B$10,0,HLOOKUP(CR18,ReplacementRates!$V$3:$AZ$56,ReplacementRates!$A19-3,1)*IF(Main!$B$29=0,Main!$B$32*$B18,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0.23520000000000005</v>
      </c>
      <c r="CT18" s="337">
        <f ca="1">CS18*IF($B18=Salary!$B18,Salary!$J18,"")</f>
        <v>21220.066105959471</v>
      </c>
      <c r="CU18" s="338">
        <f ca="1">IF($B18&lt;Main!$B$10,0,(VLOOKUP(CR18,'Survival Probability'!$A$3:$F$98,6)/(1+Main!$B$5)^(OptimumBenefits!CR18-OptimumBenefits!$A18))*(VLOOKUP(CR18,'Survival Probability'!$A$3:$F$98,3)/VLOOKUP($A18,'Survival Probability'!$A$3:$F$98,3)))</f>
        <v>3.0577948788397329</v>
      </c>
      <c r="CV18" s="228">
        <f t="shared" ca="1" si="35"/>
        <v>64886.609467443464</v>
      </c>
      <c r="CW18" s="169">
        <f t="shared" si="92"/>
        <v>64</v>
      </c>
      <c r="CX18" s="395">
        <f>IF($B18&lt;Main!$B$10,0,HLOOKUP(CW18,ReplacementRates!$V$3:$AZ$56,ReplacementRates!$A19-3,1)*IF(Main!$B$29=0,Main!$B$32*$B18,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0.25760000000000005</v>
      </c>
      <c r="CY18" s="337">
        <f ca="1">CX18*IF($B18=Salary!$B18,Salary!$J18,"")</f>
        <v>23241.024782717515</v>
      </c>
      <c r="CZ18" s="338">
        <f ca="1">IF($B18&lt;Main!$B$10,0,(VLOOKUP(CW18,'Survival Probability'!$A$3:$F$98,6)/(1+Main!$B$5)^(OptimumBenefits!CW18-OptimumBenefits!$A18))*(VLOOKUP(CW18,'Survival Probability'!$A$3:$F$98,3)/VLOOKUP($A18,'Survival Probability'!$A$3:$F$98,3)))</f>
        <v>2.8091721794362434</v>
      </c>
      <c r="DA18" s="228">
        <f t="shared" ca="1" si="37"/>
        <v>65288.040241198309</v>
      </c>
      <c r="DB18" s="169">
        <f t="shared" si="92"/>
        <v>65</v>
      </c>
      <c r="DC18" s="395">
        <f>IF($B18&lt;Main!$B$10,0,HLOOKUP(DB18,ReplacementRates!$V$3:$AZ$56,ReplacementRates!$A19-3,1)*IF(Main!$B$29=0,Main!$B$32*$B18,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D18" s="337">
        <f ca="1">DC18*IF($B18=Salary!$B18,Salary!$J18,"")</f>
        <v>25261.983459475556</v>
      </c>
      <c r="DE18" s="338">
        <f ca="1">IF($B18&lt;Main!$B$10,0,(VLOOKUP(DB18,'Survival Probability'!$A$3:$F$98,6)/(1+Main!$B$5)^(OptimumBenefits!DB18-OptimumBenefits!$A18))*(VLOOKUP(DB18,'Survival Probability'!$A$3:$F$98,3)/VLOOKUP($A18,'Survival Probability'!$A$3:$F$98,3)))</f>
        <v>2.5779015044509794</v>
      </c>
      <c r="DF18" s="228">
        <f t="shared" ca="1" si="39"/>
        <v>65122.905165597796</v>
      </c>
      <c r="DG18" s="169">
        <f t="shared" si="92"/>
        <v>66</v>
      </c>
      <c r="DH18" s="395">
        <f>IF($B18&lt;Main!$B$10,0,HLOOKUP(DG18,ReplacementRates!$V$3:$AZ$56,ReplacementRates!$A19-3,1)*IF(Main!$B$29=0,Main!$B$32*$B18,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I18" s="337">
        <f ca="1">DH18*IF($B18=Salary!$B18,Salary!$J18,"")</f>
        <v>25261.983459475556</v>
      </c>
      <c r="DJ18" s="338">
        <f ca="1">IF($B18&lt;Main!$B$10,0,(VLOOKUP(DG18,'Survival Probability'!$A$3:$F$98,6)/(1+Main!$B$5)^(OptimumBenefits!DG18-OptimumBenefits!$A18))*(VLOOKUP(DG18,'Survival Probability'!$A$3:$F$98,3)/VLOOKUP($A18,'Survival Probability'!$A$3:$F$98,3)))</f>
        <v>2.3628409348995536</v>
      </c>
      <c r="DK18" s="228">
        <f t="shared" ca="1" si="41"/>
        <v>59690.048614804284</v>
      </c>
      <c r="DL18" s="169">
        <f t="shared" si="96"/>
        <v>67</v>
      </c>
      <c r="DM18" s="395">
        <f>IF($B18&lt;Main!$B$10,0,HLOOKUP(DL18,ReplacementRates!$V$3:$AZ$56,ReplacementRates!$A19-3,1)*IF(Main!$B$29=0,Main!$B$32*$B18,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N18" s="337">
        <f ca="1">DM18*IF($B18=Salary!$B18,Salary!$J18,"")</f>
        <v>25261.983459475556</v>
      </c>
      <c r="DO18" s="338">
        <f ca="1">IF($B18&lt;Main!$B$10,0,(VLOOKUP(DL18,'Survival Probability'!$A$3:$F$98,6)/(1+Main!$B$5)^(OptimumBenefits!DL18-OptimumBenefits!$A18))*(VLOOKUP(DL18,'Survival Probability'!$A$3:$F$98,3)/VLOOKUP($A18,'Survival Probability'!$A$3:$F$98,3)))</f>
        <v>2.1629245873314491</v>
      </c>
      <c r="DP18" s="228">
        <f t="shared" ca="1" si="43"/>
        <v>54639.765149260056</v>
      </c>
      <c r="DQ18" s="169">
        <f t="shared" si="96"/>
        <v>68</v>
      </c>
      <c r="DR18" s="395">
        <f>IF($B18&lt;Main!$B$10,0,HLOOKUP(DQ18,ReplacementRates!$V$3:$AZ$56,ReplacementRates!$A19-3,1)*IF(Main!$B$29=0,Main!$B$32*$B18,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S18" s="337">
        <f ca="1">DR18*IF($B18=Salary!$B18,Salary!$J18,"")</f>
        <v>25261.983459475556</v>
      </c>
      <c r="DT18" s="338">
        <f ca="1">IF($B18&lt;Main!$B$10,0,(VLOOKUP(DQ18,'Survival Probability'!$A$3:$F$98,6)/(1+Main!$B$5)^(OptimumBenefits!DQ18-OptimumBenefits!$A18))*(VLOOKUP(DQ18,'Survival Probability'!$A$3:$F$98,3)/VLOOKUP($A18,'Survival Probability'!$A$3:$F$98,3)))</f>
        <v>1.977162229906628</v>
      </c>
      <c r="DU18" s="228">
        <f t="shared" ca="1" si="45"/>
        <v>49947.039548601046</v>
      </c>
      <c r="DV18" s="169">
        <f t="shared" si="96"/>
        <v>69</v>
      </c>
      <c r="DW18" s="395">
        <f>IF($B18&lt;Main!$B$10,0,HLOOKUP(DV18,ReplacementRates!$V$3:$AZ$56,ReplacementRates!$A19-3,1)*IF(Main!$B$29=0,Main!$B$32*$B18,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X18" s="337">
        <f ca="1">DW18*IF($B18=Salary!$B18,Salary!$J18,"")</f>
        <v>25261.983459475556</v>
      </c>
      <c r="DY18" s="338">
        <f ca="1">IF($B18&lt;Main!$B$10,0,(VLOOKUP(DV18,'Survival Probability'!$A$3:$F$98,6)/(1+Main!$B$5)^(OptimumBenefits!DV18-OptimumBenefits!$A18))*(VLOOKUP(DV18,'Survival Probability'!$A$3:$F$98,3)/VLOOKUP($A18,'Survival Probability'!$A$3:$F$98,3)))</f>
        <v>1.8046323538544409</v>
      </c>
      <c r="DZ18" s="228">
        <f t="shared" ca="1" si="47"/>
        <v>45588.592673505322</v>
      </c>
      <c r="EA18" s="169">
        <f t="shared" si="96"/>
        <v>70</v>
      </c>
      <c r="EB18" s="395">
        <f>IF($B18&lt;Main!$B$10,0,HLOOKUP(EA18,ReplacementRates!$V$3:$AZ$56,ReplacementRates!$A19-3,1)*IF(Main!$B$29=0,Main!$B$32*$B18,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C18" s="337">
        <f ca="1">EB18*IF($B18=Salary!$B18,Salary!$J18,"")</f>
        <v>25261.983459475556</v>
      </c>
      <c r="ED18" s="338">
        <f ca="1">IF($B18&lt;Main!$B$10,0,(VLOOKUP(EA18,'Survival Probability'!$A$3:$F$98,6)/(1+Main!$B$5)^(OptimumBenefits!EA18-OptimumBenefits!$A18))*(VLOOKUP(EA18,'Survival Probability'!$A$3:$F$98,3)/VLOOKUP($A18,'Survival Probability'!$A$3:$F$98,3)))</f>
        <v>1.644478242975415</v>
      </c>
      <c r="EE18" s="228">
        <f t="shared" ca="1" si="49"/>
        <v>41542.782173512358</v>
      </c>
      <c r="EF18" s="169">
        <f t="shared" si="100"/>
        <v>71</v>
      </c>
      <c r="EG18" s="395">
        <f>IF($B18&lt;Main!$B$10,0,HLOOKUP(EF18,ReplacementRates!$V$3:$AZ$56,ReplacementRates!$A19-3,1)*IF(Main!$B$29=0,Main!$B$32*$B18,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H18" s="337">
        <f ca="1">EG18*IF($B18=Salary!$B18,Salary!$J18,"")</f>
        <v>25261.983459475556</v>
      </c>
      <c r="EI18" s="338">
        <f ca="1">IF($B18&lt;Main!$B$10,0,(VLOOKUP(EF18,'Survival Probability'!$A$3:$F$98,6)/(1+Main!$B$5)^(OptimumBenefits!EF18-OptimumBenefits!$A18))*(VLOOKUP(EF18,'Survival Probability'!$A$3:$F$98,3)/VLOOKUP($A18,'Survival Probability'!$A$3:$F$98,3)))</f>
        <v>1.4959039302250476</v>
      </c>
      <c r="EJ18" s="228">
        <f t="shared" ca="1" si="51"/>
        <v>37789.500342309628</v>
      </c>
      <c r="EK18" s="169">
        <f t="shared" si="100"/>
        <v>72</v>
      </c>
      <c r="EL18" s="395">
        <f>IF($B18&lt;Main!$B$10,0,HLOOKUP(EK18,ReplacementRates!$V$3:$AZ$56,ReplacementRates!$A19-3,1)*IF(Main!$B$29=0,Main!$B$32*$B18,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M18" s="337">
        <f ca="1">EL18*IF($B18=Salary!$B18,Salary!$J18,"")</f>
        <v>25261.983459475556</v>
      </c>
      <c r="EN18" s="338">
        <f ca="1">IF($B18&lt;Main!$B$10,0,(VLOOKUP(EK18,'Survival Probability'!$A$3:$F$98,6)/(1+Main!$B$5)^(OptimumBenefits!EK18-OptimumBenefits!$A18))*(VLOOKUP(EK18,'Survival Probability'!$A$3:$F$98,3)/VLOOKUP($A18,'Survival Probability'!$A$3:$F$98,3)))</f>
        <v>1.358167923453057</v>
      </c>
      <c r="EO18" s="228">
        <f t="shared" ca="1" si="53"/>
        <v>34310.015617461388</v>
      </c>
      <c r="EP18" s="169">
        <f t="shared" si="100"/>
        <v>73</v>
      </c>
      <c r="EQ18" s="395">
        <f>IF($B18&lt;Main!$B$10,0,HLOOKUP(EP18,ReplacementRates!$V$3:$AZ$56,ReplacementRates!$A19-3,1)*IF(Main!$B$29=0,Main!$B$32*$B18,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R18" s="337">
        <f ca="1">EQ18*IF($B18=Salary!$B18,Salary!$J18,"")</f>
        <v>25261.983459475556</v>
      </c>
      <c r="ES18" s="338">
        <f ca="1">IF($B18&lt;Main!$B$10,0,(VLOOKUP(EP18,'Survival Probability'!$A$3:$F$98,6)/(1+Main!$B$5)^(OptimumBenefits!EP18-OptimumBenefits!$A18))*(VLOOKUP(EP18,'Survival Probability'!$A$3:$F$98,3)/VLOOKUP($A18,'Survival Probability'!$A$3:$F$98,3)))</f>
        <v>1.2305820360126447</v>
      </c>
      <c r="ET18" s="228">
        <f t="shared" ca="1" si="55"/>
        <v>31086.943039279184</v>
      </c>
      <c r="EU18" s="169">
        <f t="shared" si="100"/>
        <v>74</v>
      </c>
      <c r="EV18" s="395">
        <f>IF($B18&lt;Main!$B$10,0,HLOOKUP(EU18,ReplacementRates!$V$3:$AZ$56,ReplacementRates!$A19-3,1)*IF(Main!$B$29=0,Main!$B$32*$B18,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W18" s="337">
        <f ca="1">EV18*IF($B18=Salary!$B18,Salary!$J18,"")</f>
        <v>25261.983459475556</v>
      </c>
      <c r="EX18" s="338">
        <f ca="1">IF($B18&lt;Main!$B$10,0,(VLOOKUP(EU18,'Survival Probability'!$A$3:$F$98,6)/(1+Main!$B$5)^(OptimumBenefits!EU18-OptimumBenefits!$A18))*(VLOOKUP(EU18,'Survival Probability'!$A$3:$F$98,3)/VLOOKUP($A18,'Survival Probability'!$A$3:$F$98,3)))</f>
        <v>1.1125044194827578</v>
      </c>
      <c r="EY18" s="228">
        <f t="shared" ca="1" si="57"/>
        <v>28104.068243566882</v>
      </c>
      <c r="EZ18" s="169">
        <f t="shared" si="104"/>
        <v>75</v>
      </c>
      <c r="FA18" s="395">
        <f>IF($B18&lt;Main!$B$10,0,HLOOKUP(EZ18,ReplacementRates!$V$3:$AZ$56,ReplacementRates!$A19-3,1)*IF(Main!$B$29=0,Main!$B$32*$B18,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B18" s="337">
        <f ca="1">FA18*IF($B18=Salary!$B18,Salary!$J18,"")</f>
        <v>25261.983459475556</v>
      </c>
      <c r="FC18" s="338">
        <f ca="1">IF($B18&lt;Main!$B$10,0,(VLOOKUP(EZ18,'Survival Probability'!$A$3:$F$98,6)/(1+Main!$B$5)^(OptimumBenefits!EZ18-OptimumBenefits!$A18))*(VLOOKUP(EZ18,'Survival Probability'!$A$3:$F$98,3)/VLOOKUP($A18,'Survival Probability'!$A$3:$F$98,3)))</f>
        <v>1.003338391044893</v>
      </c>
      <c r="FD18" s="228">
        <f t="shared" ca="1" si="59"/>
        <v>25346.317838832903</v>
      </c>
      <c r="FE18" s="169">
        <f t="shared" si="104"/>
        <v>76</v>
      </c>
      <c r="FF18" s="395">
        <f>IF($B18&lt;Main!$B$10,0,HLOOKUP(FE18,ReplacementRates!$V$3:$AZ$56,ReplacementRates!$A19-3,1)*IF(Main!$B$29=0,Main!$B$32*$B18,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G18" s="337">
        <f ca="1">FF18*IF($B18=Salary!$B18,Salary!$J18,"")</f>
        <v>25261.983459475556</v>
      </c>
      <c r="FH18" s="338">
        <f ca="1">IF($B18&lt;Main!$B$10,0,(VLOOKUP(FE18,'Survival Probability'!$A$3:$F$98,6)/(1+Main!$B$5)^(OptimumBenefits!FE18-OptimumBenefits!$A18))*(VLOOKUP(FE18,'Survival Probability'!$A$3:$F$98,3)/VLOOKUP($A18,'Survival Probability'!$A$3:$F$98,3)))</f>
        <v>0.90252964767502908</v>
      </c>
      <c r="FI18" s="228">
        <f t="shared" ca="1" si="61"/>
        <v>22799.689031252885</v>
      </c>
      <c r="FJ18" s="169">
        <f t="shared" si="104"/>
        <v>77</v>
      </c>
      <c r="FK18" s="395">
        <f>IF($B18&lt;Main!$B$10,0,HLOOKUP(FJ18,ReplacementRates!$V$3:$AZ$56,ReplacementRates!$A19-3,1)*IF(Main!$B$29=0,Main!$B$32*$B18,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L18" s="337">
        <f ca="1">FK18*IF($B18=Salary!$B18,Salary!$J18,"")</f>
        <v>25261.983459475556</v>
      </c>
      <c r="FM18" s="338">
        <f ca="1">IF($B18&lt;Main!$B$10,0,(VLOOKUP(FJ18,'Survival Probability'!$A$3:$F$98,6)/(1+Main!$B$5)^(OptimumBenefits!FJ18-OptimumBenefits!$A18))*(VLOOKUP(FJ18,'Survival Probability'!$A$3:$F$98,3)/VLOOKUP($A18,'Survival Probability'!$A$3:$F$98,3)))</f>
        <v>0.80955879992468083</v>
      </c>
      <c r="FN18" s="228">
        <f t="shared" ca="1" si="63"/>
        <v>20451.061013170169</v>
      </c>
      <c r="FO18" s="169">
        <f t="shared" si="104"/>
        <v>78</v>
      </c>
      <c r="FP18" s="395">
        <f>IF($B18&lt;Main!$B$10,0,HLOOKUP(FO18,ReplacementRates!$V$3:$AZ$56,ReplacementRates!$A19-3,1)*IF(Main!$B$29=0,Main!$B$32*$B18,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Q18" s="337">
        <f ca="1">FP18*IF($B18=Salary!$B18,Salary!$J18,"")</f>
        <v>25261.983459475556</v>
      </c>
      <c r="FR18" s="338">
        <f ca="1">IF($B18&lt;Main!$B$10,0,(VLOOKUP(FO18,'Survival Probability'!$A$3:$F$98,6)/(1+Main!$B$5)^(OptimumBenefits!FO18-OptimumBenefits!$A18))*(VLOOKUP(FO18,'Survival Probability'!$A$3:$F$98,3)/VLOOKUP($A18,'Survival Probability'!$A$3:$F$98,3)))</f>
        <v>0.72394160935300678</v>
      </c>
      <c r="FS18" s="228">
        <f t="shared" ca="1" si="65"/>
        <v>18288.200961101771</v>
      </c>
      <c r="FT18" s="169">
        <f t="shared" si="108"/>
        <v>79</v>
      </c>
      <c r="FU18" s="395">
        <f>IF($B18&lt;Main!$B$10,0,HLOOKUP(FT18,ReplacementRates!$V$3:$AZ$56,ReplacementRates!$A19-3,1)*IF(Main!$B$29=0,Main!$B$32*$B18,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V18" s="337">
        <f ca="1">FU18*IF($B18=Salary!$B18,Salary!$J18,"")</f>
        <v>25261.983459475556</v>
      </c>
      <c r="FW18" s="338">
        <f ca="1">IF($B18&lt;Main!$B$10,0,(VLOOKUP(FT18,'Survival Probability'!$A$3:$F$98,6)/(1+Main!$B$5)^(OptimumBenefits!FT18-OptimumBenefits!$A18))*(VLOOKUP(FT18,'Survival Probability'!$A$3:$F$98,3)/VLOOKUP($A18,'Survival Probability'!$A$3:$F$98,3)))</f>
        <v>0.64522670171737451</v>
      </c>
      <c r="FX18" s="228">
        <f t="shared" ca="1" si="67"/>
        <v>16299.706266396282</v>
      </c>
      <c r="FY18" s="169">
        <f t="shared" si="108"/>
        <v>80</v>
      </c>
      <c r="FZ18" s="395">
        <f>IF($B18&lt;Main!$B$10,0,HLOOKUP(FY18,ReplacementRates!$V$3:$AZ$56,ReplacementRates!$A19-3,1)*IF(Main!$B$29=0,Main!$B$32*$B18,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A18" s="337">
        <f ca="1">FZ18*IF($B18=Salary!$B18,Salary!$J18,"")</f>
        <v>25261.983459475556</v>
      </c>
      <c r="GB18" s="338">
        <f ca="1">IF($B18&lt;Main!$B$10,0,(VLOOKUP(FY18,'Survival Probability'!$A$3:$F$98,6)/(1+Main!$B$5)^(OptimumBenefits!FY18-OptimumBenefits!$A18))*(VLOOKUP(FY18,'Survival Probability'!$A$3:$F$98,3)/VLOOKUP($A18,'Survival Probability'!$A$3:$F$98,3)))</f>
        <v>0.57299607868623947</v>
      </c>
      <c r="GC18" s="228">
        <f t="shared" ca="1" si="69"/>
        <v>14475.017462116135</v>
      </c>
      <c r="GD18" s="169">
        <f t="shared" si="108"/>
        <v>81</v>
      </c>
      <c r="GE18" s="395">
        <f>IF($B18&lt;Main!$B$10,0,HLOOKUP(GD18,ReplacementRates!$V$3:$AZ$56,ReplacementRates!$A19-3,1)*IF(Main!$B$29=0,Main!$B$32*$B18,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F18" s="337">
        <f ca="1">GE18*IF($B18=Salary!$B18,Salary!$J18,"")</f>
        <v>25261.983459475556</v>
      </c>
      <c r="GG18" s="338">
        <f ca="1">IF($B18&lt;Main!$B$10,0,(VLOOKUP(GD18,'Survival Probability'!$A$3:$F$98,6)/(1+Main!$B$5)^(OptimumBenefits!GD18-OptimumBenefits!$A18))*(VLOOKUP(GD18,'Survival Probability'!$A$3:$F$98,3)/VLOOKUP($A18,'Survival Probability'!$A$3:$F$98,3)))</f>
        <v>0.50685621946275772</v>
      </c>
      <c r="GH18" s="228">
        <f t="shared" ca="1" si="71"/>
        <v>12804.193432400498</v>
      </c>
      <c r="GI18" s="169">
        <f t="shared" si="108"/>
        <v>82</v>
      </c>
      <c r="GJ18" s="395">
        <f>IF($B18&lt;Main!$B$10,0,HLOOKUP(GI18,ReplacementRates!$V$3:$AZ$56,ReplacementRates!$A19-3,1)*IF(Main!$B$29=0,Main!$B$32*$B18,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K18" s="337">
        <f ca="1">GJ18*IF($B18=Salary!$B18,Salary!$J18,"")</f>
        <v>25261.983459475556</v>
      </c>
      <c r="GL18" s="338">
        <f ca="1">IF($B18&lt;Main!$B$10,0,(VLOOKUP(GI18,'Survival Probability'!$A$3:$F$98,6)/(1+Main!$B$5)^(OptimumBenefits!GI18-OptimumBenefits!$A18))*(VLOOKUP(GI18,'Survival Probability'!$A$3:$F$98,3)/VLOOKUP($A18,'Survival Probability'!$A$3:$F$98,3)))</f>
        <v>0.44643746578245536</v>
      </c>
      <c r="GM18" s="228">
        <f t="shared" ca="1" si="73"/>
        <v>11277.895876286571</v>
      </c>
      <c r="GN18" s="384"/>
      <c r="GO18" s="384"/>
      <c r="GP18" s="385"/>
      <c r="GQ18" s="386"/>
      <c r="GR18" s="387"/>
      <c r="GS18" s="384"/>
      <c r="GT18" s="384"/>
      <c r="GU18" s="385"/>
      <c r="GV18" s="386"/>
      <c r="GW18" s="387"/>
      <c r="GX18" s="384"/>
      <c r="GY18" s="384"/>
      <c r="GZ18" s="385"/>
      <c r="HA18" s="386"/>
      <c r="HB18" s="387"/>
      <c r="HC18" s="384"/>
      <c r="HD18" s="384"/>
      <c r="HE18" s="385"/>
      <c r="HF18" s="386"/>
      <c r="HG18" s="387"/>
      <c r="HH18" s="384"/>
      <c r="HI18" s="384"/>
      <c r="HJ18" s="385"/>
      <c r="HK18" s="386"/>
      <c r="HL18" s="387"/>
      <c r="HM18" s="384"/>
      <c r="HN18" s="384"/>
      <c r="HO18" s="385"/>
      <c r="HP18" s="386"/>
      <c r="HQ18" s="387"/>
      <c r="HR18" s="384"/>
      <c r="HS18" s="384"/>
      <c r="HT18" s="385"/>
      <c r="HU18" s="386"/>
      <c r="HV18" s="387"/>
      <c r="HW18" s="384"/>
      <c r="HX18" s="384"/>
      <c r="HY18" s="385"/>
      <c r="HZ18" s="386"/>
      <c r="IA18" s="387"/>
      <c r="IB18" s="384"/>
      <c r="IC18" s="384"/>
      <c r="ID18" s="385"/>
      <c r="IE18" s="386"/>
      <c r="IF18" s="387"/>
      <c r="IG18" s="384"/>
      <c r="IH18" s="384"/>
      <c r="II18" s="385"/>
      <c r="IJ18" s="386"/>
      <c r="IK18" s="387"/>
      <c r="IL18" s="384"/>
      <c r="IM18" s="384"/>
      <c r="IN18" s="385"/>
      <c r="IO18" s="386"/>
      <c r="IP18" s="387"/>
      <c r="IQ18" s="384"/>
      <c r="IR18" s="384"/>
      <c r="IS18" s="385"/>
      <c r="IT18" s="386"/>
      <c r="IU18" s="387"/>
      <c r="IV18" s="384"/>
      <c r="IW18" s="384"/>
      <c r="IX18" s="385"/>
      <c r="IY18" s="386"/>
      <c r="IZ18" s="387"/>
      <c r="JA18" s="384"/>
      <c r="JB18" s="384"/>
      <c r="JC18" s="385"/>
      <c r="JD18" s="386"/>
      <c r="JE18" s="387"/>
      <c r="JF18" s="384"/>
      <c r="JG18" s="384"/>
      <c r="JH18" s="385"/>
      <c r="JI18" s="386"/>
      <c r="JJ18" s="387"/>
      <c r="JK18" s="384"/>
      <c r="JL18" s="384"/>
      <c r="JM18" s="385"/>
      <c r="JN18" s="386"/>
      <c r="JO18" s="387"/>
      <c r="JP18" s="384"/>
      <c r="JQ18" s="384"/>
      <c r="JR18" s="385"/>
      <c r="JS18" s="386"/>
      <c r="JT18" s="387"/>
      <c r="JU18" s="384"/>
      <c r="JV18" s="384"/>
      <c r="JW18" s="385"/>
      <c r="JX18" s="386"/>
      <c r="JY18" s="387"/>
      <c r="JZ18" s="384"/>
      <c r="KA18" s="384"/>
      <c r="KB18" s="385"/>
      <c r="KC18" s="386"/>
      <c r="KD18" s="387"/>
      <c r="KE18" s="384"/>
      <c r="KF18" s="384"/>
      <c r="KG18" s="385"/>
      <c r="KH18" s="386"/>
      <c r="KI18" s="387"/>
    </row>
    <row r="19" spans="1:295">
      <c r="A19" s="172">
        <f t="shared" si="112"/>
        <v>44</v>
      </c>
      <c r="B19" s="172">
        <v>17</v>
      </c>
      <c r="C19" s="383">
        <f t="shared" ca="1" si="0"/>
        <v>64</v>
      </c>
      <c r="D19" s="422">
        <f t="shared" ca="1" si="116"/>
        <v>78410.368567291298</v>
      </c>
      <c r="E19" s="217">
        <v>51720.087075418436</v>
      </c>
      <c r="F19" s="169">
        <f t="shared" si="113"/>
        <v>45</v>
      </c>
      <c r="G19" s="395">
        <f>IF($B19&lt;Main!$B$10,0,HLOOKUP(F19,ReplacementRates!$V$3:$AZ$56,ReplacementRates!$A20-3,1)*IF(Main!$B$29=0,Main!$B$32*$B19,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H19" s="337">
        <f ca="1">G19*IF($B19=Salary!$B19,Salary!$J19,"")</f>
        <v>0</v>
      </c>
      <c r="I19" s="338">
        <f ca="1">IF($B19&lt;Main!$B$10,0,(VLOOKUP(F19,'Survival Probability'!$A$3:$F$98,6)/(1+Main!$B$5)^(OptimumBenefits!F19-OptimumBenefits!$A19))*(VLOOKUP(F19,'Survival Probability'!$A$3:$F$98,3)/VLOOKUP($A19,'Survival Probability'!$A$3:$F$98,3)))</f>
        <v>13.239947523602808</v>
      </c>
      <c r="J19" s="228">
        <f t="shared" ca="1" si="117"/>
        <v>0</v>
      </c>
      <c r="K19" s="169">
        <f t="shared" si="114"/>
        <v>46</v>
      </c>
      <c r="L19" s="395">
        <f>IF($B19&lt;Main!$B$10,0,HLOOKUP(K19,ReplacementRates!$V$3:$AZ$56,ReplacementRates!$A20-3,1)*IF(Main!$B$29=0,Main!$B$32*$B19,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M19" s="337">
        <f ca="1">L19*IF($B19=Salary!$B19,Salary!$J19,"")</f>
        <v>0</v>
      </c>
      <c r="N19" s="338">
        <f ca="1">IF($B19&lt;Main!$B$10,0,(VLOOKUP(K19,'Survival Probability'!$A$3:$F$98,6)/(1+Main!$B$5)^(OptimumBenefits!K19-OptimumBenefits!$A19))*(VLOOKUP(K19,'Survival Probability'!$A$3:$F$98,3)/VLOOKUP($A19,'Survival Probability'!$A$3:$F$98,3)))</f>
        <v>12.305968068976606</v>
      </c>
      <c r="O19" s="228">
        <f t="shared" ca="1" si="118"/>
        <v>0</v>
      </c>
      <c r="P19" s="169">
        <f t="shared" ref="P19:BX34" si="119">P18</f>
        <v>47</v>
      </c>
      <c r="Q19" s="395">
        <f>IF($B19&lt;Main!$B$10,0,HLOOKUP(P19,ReplacementRates!$V$3:$AZ$56,ReplacementRates!$A20-3,1)*IF(Main!$B$29=0,Main!$B$32*$B19,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R19" s="337">
        <f ca="1">Q19*IF($B19=Salary!$B19,Salary!$J19,"")</f>
        <v>0</v>
      </c>
      <c r="S19" s="338">
        <f ca="1">IF($B19&lt;Main!$B$10,0,(VLOOKUP(P19,'Survival Probability'!$A$3:$F$98,6)/(1+Main!$B$5)^(OptimumBenefits!P19-OptimumBenefits!$A19))*(VLOOKUP(P19,'Survival Probability'!$A$3:$F$98,3)/VLOOKUP($A19,'Survival Probability'!$A$3:$F$98,3)))</f>
        <v>11.433673739209992</v>
      </c>
      <c r="T19" s="228">
        <f t="shared" ca="1" si="3"/>
        <v>0</v>
      </c>
      <c r="U19" s="169">
        <f t="shared" si="119"/>
        <v>48</v>
      </c>
      <c r="V19" s="395">
        <f>IF($B19&lt;Main!$B$10,0,HLOOKUP(U19,ReplacementRates!$V$3:$AZ$56,ReplacementRates!$A20-3,1)*IF(Main!$B$29=0,Main!$B$32*$B19,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W19" s="337">
        <f ca="1">V19*IF($B19=Salary!$B19,Salary!$J19,"")</f>
        <v>0</v>
      </c>
      <c r="X19" s="338">
        <f ca="1">IF($B19&lt;Main!$B$10,0,(VLOOKUP(U19,'Survival Probability'!$A$3:$F$98,6)/(1+Main!$B$5)^(OptimumBenefits!U19-OptimumBenefits!$A19))*(VLOOKUP(U19,'Survival Probability'!$A$3:$F$98,3)/VLOOKUP($A19,'Survival Probability'!$A$3:$F$98,3)))</f>
        <v>10.61901482112294</v>
      </c>
      <c r="Y19" s="228">
        <f t="shared" ca="1" si="5"/>
        <v>0</v>
      </c>
      <c r="Z19" s="169">
        <f t="shared" si="119"/>
        <v>49</v>
      </c>
      <c r="AA19" s="395">
        <f>IF($B19&lt;Main!$B$10,0,HLOOKUP(Z19,ReplacementRates!$V$3:$AZ$56,ReplacementRates!$A20-3,1)*IF(Main!$B$29=0,Main!$B$32*$B19,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B19" s="337">
        <f ca="1">AA19*IF($B19=Salary!$B19,Salary!$J19,"")</f>
        <v>0</v>
      </c>
      <c r="AC19" s="338">
        <f ca="1">IF($B19&lt;Main!$B$10,0,(VLOOKUP(Z19,'Survival Probability'!$A$3:$F$98,6)/(1+Main!$B$5)^(OptimumBenefits!Z19-OptimumBenefits!$A19))*(VLOOKUP(Z19,'Survival Probability'!$A$3:$F$98,3)/VLOOKUP($A19,'Survival Probability'!$A$3:$F$98,3)))</f>
        <v>9.8582066251329241</v>
      </c>
      <c r="AD19" s="228">
        <f t="shared" ca="1" si="7"/>
        <v>0</v>
      </c>
      <c r="AE19" s="169">
        <f t="shared" si="119"/>
        <v>50</v>
      </c>
      <c r="AF19" s="395">
        <f>IF($B19&lt;Main!$B$10,0,HLOOKUP(AE19,ReplacementRates!$V$3:$AZ$56,ReplacementRates!$A20-3,1)*IF(Main!$B$29=0,Main!$B$32*$B19,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G19" s="337">
        <f ca="1">AF19*IF($B19=Salary!$B19,Salary!$J19,"")</f>
        <v>0</v>
      </c>
      <c r="AH19" s="338">
        <f ca="1">IF($B19&lt;Main!$B$10,0,(VLOOKUP(AE19,'Survival Probability'!$A$3:$F$98,6)/(1+Main!$B$5)^(OptimumBenefits!AE19-OptimumBenefits!$A19))*(VLOOKUP(AE19,'Survival Probability'!$A$3:$F$98,3)/VLOOKUP($A19,'Survival Probability'!$A$3:$F$98,3)))</f>
        <v>9.147717519842379</v>
      </c>
      <c r="AI19" s="228">
        <f t="shared" ca="1" si="9"/>
        <v>0</v>
      </c>
      <c r="AJ19" s="169">
        <f t="shared" si="119"/>
        <v>51</v>
      </c>
      <c r="AK19" s="395">
        <f>IF($B19&lt;Main!$B$10,0,HLOOKUP(AJ19,ReplacementRates!$V$3:$AZ$56,ReplacementRates!$A20-3,1)*IF(Main!$B$29=0,Main!$B$32*$B19,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L19" s="337">
        <f ca="1">AK19*IF($B19=Salary!$B19,Salary!$J19,"")</f>
        <v>0</v>
      </c>
      <c r="AM19" s="338">
        <f ca="1">IF($B19&lt;Main!$B$10,0,(VLOOKUP(AJ19,'Survival Probability'!$A$3:$F$98,6)/(1+Main!$B$5)^(OptimumBenefits!AJ19-OptimumBenefits!$A19))*(VLOOKUP(AJ19,'Survival Probability'!$A$3:$F$98,3)/VLOOKUP($A19,'Survival Probability'!$A$3:$F$98,3)))</f>
        <v>8.4842490793776584</v>
      </c>
      <c r="AN19" s="228">
        <f t="shared" ca="1" si="11"/>
        <v>0</v>
      </c>
      <c r="AO19" s="169">
        <f t="shared" si="119"/>
        <v>52</v>
      </c>
      <c r="AP19" s="395">
        <f>IF($B19&lt;Main!$B$10,0,HLOOKUP(AO19,ReplacementRates!$V$3:$AZ$56,ReplacementRates!$A20-3,1)*IF(Main!$B$29=0,Main!$B$32*$B19,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Q19" s="337">
        <f ca="1">AP19*IF($B19=Salary!$B19,Salary!$J19,"")</f>
        <v>0</v>
      </c>
      <c r="AR19" s="338">
        <f ca="1">IF($B19&lt;Main!$B$10,0,(VLOOKUP(AO19,'Survival Probability'!$A$3:$F$98,6)/(1+Main!$B$5)^(OptimumBenefits!AO19-OptimumBenefits!$A19))*(VLOOKUP(AO19,'Survival Probability'!$A$3:$F$98,3)/VLOOKUP($A19,'Survival Probability'!$A$3:$F$98,3)))</f>
        <v>7.8651435127179088</v>
      </c>
      <c r="AS19" s="228">
        <f t="shared" ca="1" si="13"/>
        <v>0</v>
      </c>
      <c r="AT19" s="169">
        <f t="shared" si="119"/>
        <v>53</v>
      </c>
      <c r="AU19" s="395">
        <f>IF($B19&lt;Main!$B$10,0,HLOOKUP(AT19,ReplacementRates!$V$3:$AZ$56,ReplacementRates!$A20-3,1)*IF(Main!$B$29=0,Main!$B$32*$B19,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V19" s="337">
        <f ca="1">AU19*IF($B19=Salary!$B19,Salary!$J19,"")</f>
        <v>0</v>
      </c>
      <c r="AW19" s="338">
        <f ca="1">IF($B19&lt;Main!$B$10,0,(VLOOKUP(AT19,'Survival Probability'!$A$3:$F$98,6)/(1+Main!$B$5)^(OptimumBenefits!AT19-OptimumBenefits!$A19))*(VLOOKUP(AT19,'Survival Probability'!$A$3:$F$98,3)/VLOOKUP($A19,'Survival Probability'!$A$3:$F$98,3)))</f>
        <v>7.2874889935405394</v>
      </c>
      <c r="AX19" s="228">
        <f t="shared" ca="1" si="15"/>
        <v>0</v>
      </c>
      <c r="AY19" s="169">
        <f t="shared" si="119"/>
        <v>54</v>
      </c>
      <c r="AZ19" s="395">
        <f>IF($B19&lt;Main!$B$10,0,HLOOKUP(AY19,ReplacementRates!$V$3:$AZ$56,ReplacementRates!$A20-3,1)*IF(Main!$B$29=0,Main!$B$32*$B19,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A19" s="337">
        <f ca="1">AZ19*IF($B19=Salary!$B19,Salary!$J19,"")</f>
        <v>0</v>
      </c>
      <c r="BB19" s="338">
        <f ca="1">IF($B19&lt;Main!$B$10,0,(VLOOKUP(AY19,'Survival Probability'!$A$3:$F$98,6)/(1+Main!$B$5)^(OptimumBenefits!AY19-OptimumBenefits!$A19))*(VLOOKUP(AY19,'Survival Probability'!$A$3:$F$98,3)/VLOOKUP($A19,'Survival Probability'!$A$3:$F$98,3)))</f>
        <v>6.7485678132511602</v>
      </c>
      <c r="BC19" s="228">
        <f t="shared" ca="1" si="17"/>
        <v>0</v>
      </c>
      <c r="BD19" s="169">
        <f t="shared" si="119"/>
        <v>55</v>
      </c>
      <c r="BE19" s="395">
        <f>IF($B19&lt;Main!$B$10,0,HLOOKUP(BD19,ReplacementRates!$V$3:$AZ$56,ReplacementRates!$A20-3,1)*IF(Main!$B$29=0,Main!$B$32*$B19,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F19" s="337">
        <f ca="1">BE19*IF($B19=Salary!$B19,Salary!$J19,"")</f>
        <v>0</v>
      </c>
      <c r="BG19" s="338">
        <f ca="1">IF($B19&lt;Main!$B$10,0,(VLOOKUP(BD19,'Survival Probability'!$A$3:$F$98,6)/(1+Main!$B$5)^(OptimumBenefits!BD19-OptimumBenefits!$A19))*(VLOOKUP(BD19,'Survival Probability'!$A$3:$F$98,3)/VLOOKUP($A19,'Survival Probability'!$A$3:$F$98,3)))</f>
        <v>6.2458425356499685</v>
      </c>
      <c r="BH19" s="228">
        <f t="shared" ca="1" si="19"/>
        <v>0</v>
      </c>
      <c r="BI19" s="169">
        <f t="shared" si="119"/>
        <v>56</v>
      </c>
      <c r="BJ19" s="395">
        <f>IF($B19&lt;Main!$B$10,0,HLOOKUP(BI19,ReplacementRates!$V$3:$AZ$56,ReplacementRates!$A20-3,1)*IF(Main!$B$29=0,Main!$B$32*$B19,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K19" s="337">
        <f ca="1">BJ19*IF($B19=Salary!$B19,Salary!$J19,"")</f>
        <v>0</v>
      </c>
      <c r="BL19" s="338">
        <f ca="1">IF($B19&lt;Main!$B$10,0,(VLOOKUP(BI19,'Survival Probability'!$A$3:$F$98,6)/(1+Main!$B$5)^(OptimumBenefits!BI19-OptimumBenefits!$A19))*(VLOOKUP(BI19,'Survival Probability'!$A$3:$F$98,3)/VLOOKUP($A19,'Survival Probability'!$A$3:$F$98,3)))</f>
        <v>5.7769456707096314</v>
      </c>
      <c r="BM19" s="228">
        <f t="shared" ca="1" si="21"/>
        <v>0</v>
      </c>
      <c r="BN19" s="169">
        <f t="shared" si="119"/>
        <v>57</v>
      </c>
      <c r="BO19" s="395">
        <f>IF($B19&lt;Main!$B$10,0,HLOOKUP(BN19,ReplacementRates!$V$3:$AZ$56,ReplacementRates!$A20-3,1)*IF(Main!$B$29=0,Main!$B$32*$B19,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P19" s="337">
        <f ca="1">BO19*IF($B19=Salary!$B19,Salary!$J19,"")</f>
        <v>0</v>
      </c>
      <c r="BQ19" s="338">
        <f ca="1">IF($B19&lt;Main!$B$10,0,(VLOOKUP(BN19,'Survival Probability'!$A$3:$F$98,6)/(1+Main!$B$5)^(OptimumBenefits!BN19-OptimumBenefits!$A19))*(VLOOKUP(BN19,'Survival Probability'!$A$3:$F$98,3)/VLOOKUP($A19,'Survival Probability'!$A$3:$F$98,3)))</f>
        <v>5.3396653790482738</v>
      </c>
      <c r="BR19" s="228">
        <f t="shared" ca="1" si="23"/>
        <v>0</v>
      </c>
      <c r="BS19" s="169">
        <f t="shared" si="119"/>
        <v>58</v>
      </c>
      <c r="BT19" s="395">
        <f>IF($B19&lt;Main!$B$10,0,HLOOKUP(BS19,ReplacementRates!$V$3:$AZ$56,ReplacementRates!$A20-3,1)*IF(Main!$B$29=0,Main!$B$32*$B19,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U19" s="337">
        <f ca="1">BT19*IF($B19=Salary!$B19,Salary!$J19,"")</f>
        <v>0</v>
      </c>
      <c r="BV19" s="338">
        <f ca="1">IF($B19&lt;Main!$B$10,0,(VLOOKUP(BS19,'Survival Probability'!$A$3:$F$98,6)/(1+Main!$B$5)^(OptimumBenefits!BS19-OptimumBenefits!$A19))*(VLOOKUP(BS19,'Survival Probability'!$A$3:$F$98,3)/VLOOKUP($A19,'Survival Probability'!$A$3:$F$98,3)))</f>
        <v>4.9319354756686629</v>
      </c>
      <c r="BW19" s="228">
        <f t="shared" ca="1" si="25"/>
        <v>0</v>
      </c>
      <c r="BX19" s="169">
        <f t="shared" si="119"/>
        <v>59</v>
      </c>
      <c r="BY19" s="395">
        <f>IF($B19&lt;Main!$B$10,0,HLOOKUP(BX19,ReplacementRates!$V$3:$AZ$56,ReplacementRates!$A20-3,1)*IF(Main!$B$29=0,Main!$B$32*$B19,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Z19" s="337">
        <f ca="1">BY19*IF($B19=Salary!$B19,Salary!$J19,"")</f>
        <v>0</v>
      </c>
      <c r="CA19" s="338">
        <f ca="1">IF($B19&lt;Main!$B$10,0,(VLOOKUP(BX19,'Survival Probability'!$A$3:$F$98,6)/(1+Main!$B$5)^(OptimumBenefits!BX19-OptimumBenefits!$A19))*(VLOOKUP(BX19,'Survival Probability'!$A$3:$F$98,3)/VLOOKUP($A19,'Survival Probability'!$A$3:$F$98,3)))</f>
        <v>4.5518231366436268</v>
      </c>
      <c r="CB19" s="228">
        <f t="shared" ca="1" si="27"/>
        <v>0</v>
      </c>
      <c r="CC19" s="169">
        <f t="shared" ref="CC19:EK34" si="120">CC18</f>
        <v>60</v>
      </c>
      <c r="CD19" s="395">
        <f>IF($B19&lt;Main!$B$10,0,HLOOKUP(CC19,ReplacementRates!$V$3:$AZ$56,ReplacementRates!$A20-3,1)*IF(Main!$B$29=0,Main!$B$32*$B19,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0.17850000000000005</v>
      </c>
      <c r="CE19" s="337">
        <f ca="1">CD19*IF($B19=Salary!$B19,Salary!$J19,"")</f>
        <v>17002.169379940151</v>
      </c>
      <c r="CF19" s="338">
        <f ca="1">IF($B19&lt;Main!$B$10,0,(VLOOKUP(CC19,'Survival Probability'!$A$3:$F$98,6)/(1+Main!$B$5)^(OptimumBenefits!CC19-OptimumBenefits!$A19))*(VLOOKUP(CC19,'Survival Probability'!$A$3:$F$98,3)/VLOOKUP($A19,'Survival Probability'!$A$3:$F$98,3)))</f>
        <v>4.197520847705448</v>
      </c>
      <c r="CG19" s="228">
        <f t="shared" ca="1" si="29"/>
        <v>71366.960428517996</v>
      </c>
      <c r="CH19" s="169">
        <f t="shared" si="120"/>
        <v>61</v>
      </c>
      <c r="CI19" s="395">
        <f>IF($B19&lt;Main!$B$10,0,HLOOKUP(CH19,ReplacementRates!$V$3:$AZ$56,ReplacementRates!$A20-3,1)*IF(Main!$B$29=0,Main!$B$32*$B19,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0.20230000000000004</v>
      </c>
      <c r="CJ19" s="337">
        <f ca="1">CI19*IF($B19=Salary!$B19,Salary!$J19,"")</f>
        <v>19269.125297265502</v>
      </c>
      <c r="CK19" s="338">
        <f ca="1">IF($B19&lt;Main!$B$10,0,(VLOOKUP(CH19,'Survival Probability'!$A$3:$F$98,6)/(1+Main!$B$5)^(OptimumBenefits!CH19-OptimumBenefits!$A19))*(VLOOKUP(CH19,'Survival Probability'!$A$3:$F$98,3)/VLOOKUP($A19,'Survival Probability'!$A$3:$F$98,3)))</f>
        <v>3.8673416399676213</v>
      </c>
      <c r="CL19" s="228">
        <f t="shared" ca="1" si="31"/>
        <v>74520.290627868351</v>
      </c>
      <c r="CM19" s="169">
        <f t="shared" si="120"/>
        <v>62</v>
      </c>
      <c r="CN19" s="395">
        <f>IF($B19&lt;Main!$B$10,0,HLOOKUP(CM19,ReplacementRates!$V$3:$AZ$56,ReplacementRates!$A20-3,1)*IF(Main!$B$29=0,Main!$B$32*$B19,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0.22610000000000002</v>
      </c>
      <c r="CO19" s="337">
        <f ca="1">CN19*IF($B19=Salary!$B19,Salary!$J19,"")</f>
        <v>21536.081214590853</v>
      </c>
      <c r="CP19" s="338">
        <f ca="1">IF($B19&lt;Main!$B$10,0,(VLOOKUP(CM19,'Survival Probability'!$A$3:$F$98,6)/(1+Main!$B$5)^(OptimumBenefits!CM19-OptimumBenefits!$A19))*(VLOOKUP(CM19,'Survival Probability'!$A$3:$F$98,3)/VLOOKUP($A19,'Survival Probability'!$A$3:$F$98,3)))</f>
        <v>3.5599619167617904</v>
      </c>
      <c r="CQ19" s="228">
        <f t="shared" ca="1" si="33"/>
        <v>76667.62896023244</v>
      </c>
      <c r="CR19" s="169">
        <f t="shared" si="120"/>
        <v>63</v>
      </c>
      <c r="CS19" s="395">
        <f>IF($B19&lt;Main!$B$10,0,HLOOKUP(CR19,ReplacementRates!$V$3:$AZ$56,ReplacementRates!$A20-3,1)*IF(Main!$B$29=0,Main!$B$32*$B19,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0.24990000000000007</v>
      </c>
      <c r="CT19" s="337">
        <f ca="1">CS19*IF($B19=Salary!$B19,Salary!$J19,"")</f>
        <v>23803.037131916211</v>
      </c>
      <c r="CU19" s="338">
        <f ca="1">IF($B19&lt;Main!$B$10,0,(VLOOKUP(CR19,'Survival Probability'!$A$3:$F$98,6)/(1+Main!$B$5)^(OptimumBenefits!CR19-OptimumBenefits!$A19))*(VLOOKUP(CR19,'Survival Probability'!$A$3:$F$98,3)/VLOOKUP($A19,'Survival Probability'!$A$3:$F$98,3)))</f>
        <v>3.2738785923445071</v>
      </c>
      <c r="CV19" s="228">
        <f t="shared" ca="1" si="35"/>
        <v>77928.253698961882</v>
      </c>
      <c r="CW19" s="169">
        <f t="shared" si="120"/>
        <v>64</v>
      </c>
      <c r="CX19" s="395">
        <f>IF($B19&lt;Main!$B$10,0,HLOOKUP(CW19,ReplacementRates!$V$3:$AZ$56,ReplacementRates!$A20-3,1)*IF(Main!$B$29=0,Main!$B$32*$B19,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0.27370000000000005</v>
      </c>
      <c r="CY19" s="337">
        <f ca="1">CX19*IF($B19=Salary!$B19,Salary!$J19,"")</f>
        <v>26069.993049241562</v>
      </c>
      <c r="CZ19" s="338">
        <f ca="1">IF($B19&lt;Main!$B$10,0,(VLOOKUP(CW19,'Survival Probability'!$A$3:$F$98,6)/(1+Main!$B$5)^(OptimumBenefits!CW19-OptimumBenefits!$A19))*(VLOOKUP(CW19,'Survival Probability'!$A$3:$F$98,3)/VLOOKUP($A19,'Survival Probability'!$A$3:$F$98,3)))</f>
        <v>3.0076865927500673</v>
      </c>
      <c r="DA19" s="228">
        <f t="shared" ca="1" si="37"/>
        <v>78410.368567291298</v>
      </c>
      <c r="DB19" s="169">
        <f t="shared" si="120"/>
        <v>65</v>
      </c>
      <c r="DC19" s="395">
        <f>IF($B19&lt;Main!$B$10,0,HLOOKUP(DB19,ReplacementRates!$V$3:$AZ$56,ReplacementRates!$A20-3,1)*IF(Main!$B$29=0,Main!$B$32*$B19,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D19" s="337">
        <f ca="1">DC19*IF($B19=Salary!$B19,Salary!$J19,"")</f>
        <v>28336.948966566913</v>
      </c>
      <c r="DE19" s="338">
        <f ca="1">IF($B19&lt;Main!$B$10,0,(VLOOKUP(DB19,'Survival Probability'!$A$3:$F$98,6)/(1+Main!$B$5)^(OptimumBenefits!DB19-OptimumBenefits!$A19))*(VLOOKUP(DB19,'Survival Probability'!$A$3:$F$98,3)/VLOOKUP($A19,'Survival Probability'!$A$3:$F$98,3)))</f>
        <v>2.7600728247007802</v>
      </c>
      <c r="DF19" s="228">
        <f t="shared" ca="1" si="39"/>
        <v>78212.04277755419</v>
      </c>
      <c r="DG19" s="169">
        <f t="shared" si="120"/>
        <v>66</v>
      </c>
      <c r="DH19" s="395">
        <f>IF($B19&lt;Main!$B$10,0,HLOOKUP(DG19,ReplacementRates!$V$3:$AZ$56,ReplacementRates!$A20-3,1)*IF(Main!$B$29=0,Main!$B$32*$B19,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I19" s="337">
        <f ca="1">DH19*IF($B19=Salary!$B19,Salary!$J19,"")</f>
        <v>28336.948966566913</v>
      </c>
      <c r="DJ19" s="338">
        <f ca="1">IF($B19&lt;Main!$B$10,0,(VLOOKUP(DG19,'Survival Probability'!$A$3:$F$98,6)/(1+Main!$B$5)^(OptimumBenefits!DG19-OptimumBenefits!$A19))*(VLOOKUP(DG19,'Survival Probability'!$A$3:$F$98,3)/VLOOKUP($A19,'Survival Probability'!$A$3:$F$98,3)))</f>
        <v>2.5298146737750411</v>
      </c>
      <c r="DK19" s="228">
        <f t="shared" ca="1" si="41"/>
        <v>71687.229305635468</v>
      </c>
      <c r="DL19" s="169">
        <f t="shared" si="120"/>
        <v>67</v>
      </c>
      <c r="DM19" s="395">
        <f>IF($B19&lt;Main!$B$10,0,HLOOKUP(DL19,ReplacementRates!$V$3:$AZ$56,ReplacementRates!$A20-3,1)*IF(Main!$B$29=0,Main!$B$32*$B19,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N19" s="337">
        <f ca="1">DM19*IF($B19=Salary!$B19,Salary!$J19,"")</f>
        <v>28336.948966566913</v>
      </c>
      <c r="DO19" s="338">
        <f ca="1">IF($B19&lt;Main!$B$10,0,(VLOOKUP(DL19,'Survival Probability'!$A$3:$F$98,6)/(1+Main!$B$5)^(OptimumBenefits!DL19-OptimumBenefits!$A19))*(VLOOKUP(DL19,'Survival Probability'!$A$3:$F$98,3)/VLOOKUP($A19,'Survival Probability'!$A$3:$F$98,3)))</f>
        <v>2.3157709342514563</v>
      </c>
      <c r="DP19" s="228">
        <f t="shared" ca="1" si="43"/>
        <v>65621.882782142507</v>
      </c>
      <c r="DQ19" s="169">
        <f t="shared" si="120"/>
        <v>68</v>
      </c>
      <c r="DR19" s="395">
        <f>IF($B19&lt;Main!$B$10,0,HLOOKUP(DQ19,ReplacementRates!$V$3:$AZ$56,ReplacementRates!$A20-3,1)*IF(Main!$B$29=0,Main!$B$32*$B19,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S19" s="337">
        <f ca="1">DR19*IF($B19=Salary!$B19,Salary!$J19,"")</f>
        <v>28336.948966566913</v>
      </c>
      <c r="DT19" s="338">
        <f ca="1">IF($B19&lt;Main!$B$10,0,(VLOOKUP(DQ19,'Survival Probability'!$A$3:$F$98,6)/(1+Main!$B$5)^(OptimumBenefits!DQ19-OptimumBenefits!$A19))*(VLOOKUP(DQ19,'Survival Probability'!$A$3:$F$98,3)/VLOOKUP($A19,'Survival Probability'!$A$3:$F$98,3)))</f>
        <v>2.1168813980549235</v>
      </c>
      <c r="DU19" s="228">
        <f t="shared" ca="1" si="45"/>
        <v>59985.960144957186</v>
      </c>
      <c r="DV19" s="169">
        <f t="shared" si="120"/>
        <v>69</v>
      </c>
      <c r="DW19" s="395">
        <f>IF($B19&lt;Main!$B$10,0,HLOOKUP(DV19,ReplacementRates!$V$3:$AZ$56,ReplacementRates!$A20-3,1)*IF(Main!$B$29=0,Main!$B$32*$B19,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X19" s="337">
        <f ca="1">DW19*IF($B19=Salary!$B19,Salary!$J19,"")</f>
        <v>28336.948966566913</v>
      </c>
      <c r="DY19" s="338">
        <f ca="1">IF($B19&lt;Main!$B$10,0,(VLOOKUP(DV19,'Survival Probability'!$A$3:$F$98,6)/(1+Main!$B$5)^(OptimumBenefits!DV19-OptimumBenefits!$A19))*(VLOOKUP(DV19,'Survival Probability'!$A$3:$F$98,3)/VLOOKUP($A19,'Survival Probability'!$A$3:$F$98,3)))</f>
        <v>1.9321594365996686</v>
      </c>
      <c r="DZ19" s="228">
        <f t="shared" ca="1" si="47"/>
        <v>54751.503350195489</v>
      </c>
      <c r="EA19" s="169">
        <f t="shared" si="120"/>
        <v>70</v>
      </c>
      <c r="EB19" s="395">
        <f>IF($B19&lt;Main!$B$10,0,HLOOKUP(EA19,ReplacementRates!$V$3:$AZ$56,ReplacementRates!$A20-3,1)*IF(Main!$B$29=0,Main!$B$32*$B19,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C19" s="337">
        <f ca="1">EB19*IF($B19=Salary!$B19,Salary!$J19,"")</f>
        <v>28336.948966566913</v>
      </c>
      <c r="ED19" s="338">
        <f ca="1">IF($B19&lt;Main!$B$10,0,(VLOOKUP(EA19,'Survival Probability'!$A$3:$F$98,6)/(1+Main!$B$5)^(OptimumBenefits!EA19-OptimumBenefits!$A19))*(VLOOKUP(EA19,'Survival Probability'!$A$3:$F$98,3)/VLOOKUP($A19,'Survival Probability'!$A$3:$F$98,3)))</f>
        <v>1.7606877925364273</v>
      </c>
      <c r="EE19" s="228">
        <f t="shared" ca="1" si="49"/>
        <v>49892.520123162096</v>
      </c>
      <c r="EF19" s="169">
        <f t="shared" si="120"/>
        <v>71</v>
      </c>
      <c r="EG19" s="395">
        <f>IF($B19&lt;Main!$B$10,0,HLOOKUP(EF19,ReplacementRates!$V$3:$AZ$56,ReplacementRates!$A20-3,1)*IF(Main!$B$29=0,Main!$B$32*$B19,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H19" s="337">
        <f ca="1">EG19*IF($B19=Salary!$B19,Salary!$J19,"")</f>
        <v>28336.948966566913</v>
      </c>
      <c r="EI19" s="338">
        <f ca="1">IF($B19&lt;Main!$B$10,0,(VLOOKUP(EF19,'Survival Probability'!$A$3:$F$98,6)/(1+Main!$B$5)^(OptimumBenefits!EF19-OptimumBenefits!$A19))*(VLOOKUP(EF19,'Survival Probability'!$A$3:$F$98,3)/VLOOKUP($A19,'Survival Probability'!$A$3:$F$98,3)))</f>
        <v>1.6016142506020858</v>
      </c>
      <c r="EJ19" s="228">
        <f t="shared" ca="1" si="51"/>
        <v>45384.861283437618</v>
      </c>
      <c r="EK19" s="169">
        <f t="shared" si="120"/>
        <v>72</v>
      </c>
      <c r="EL19" s="395">
        <f>IF($B19&lt;Main!$B$10,0,HLOOKUP(EK19,ReplacementRates!$V$3:$AZ$56,ReplacementRates!$A20-3,1)*IF(Main!$B$29=0,Main!$B$32*$B19,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M19" s="337">
        <f ca="1">EL19*IF($B19=Salary!$B19,Salary!$J19,"")</f>
        <v>28336.948966566913</v>
      </c>
      <c r="EN19" s="338">
        <f ca="1">IF($B19&lt;Main!$B$10,0,(VLOOKUP(EK19,'Survival Probability'!$A$3:$F$98,6)/(1+Main!$B$5)^(OptimumBenefits!EK19-OptimumBenefits!$A19))*(VLOOKUP(EK19,'Survival Probability'!$A$3:$F$98,3)/VLOOKUP($A19,'Survival Probability'!$A$3:$F$98,3)))</f>
        <v>1.4541449199787899</v>
      </c>
      <c r="EO19" s="228">
        <f t="shared" ca="1" si="53"/>
        <v>41206.0303874315</v>
      </c>
      <c r="EP19" s="169">
        <f t="shared" ref="EP19:GI34" si="121">EP18</f>
        <v>73</v>
      </c>
      <c r="EQ19" s="395">
        <f>IF($B19&lt;Main!$B$10,0,HLOOKUP(EP19,ReplacementRates!$V$3:$AZ$56,ReplacementRates!$A20-3,1)*IF(Main!$B$29=0,Main!$B$32*$B19,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R19" s="337">
        <f ca="1">EQ19*IF($B19=Salary!$B19,Salary!$J19,"")</f>
        <v>28336.948966566913</v>
      </c>
      <c r="ES19" s="338">
        <f ca="1">IF($B19&lt;Main!$B$10,0,(VLOOKUP(EP19,'Survival Probability'!$A$3:$F$98,6)/(1+Main!$B$5)^(OptimumBenefits!EP19-OptimumBenefits!$A19))*(VLOOKUP(EP19,'Survival Probability'!$A$3:$F$98,3)/VLOOKUP($A19,'Survival Probability'!$A$3:$F$98,3)))</f>
        <v>1.3175429822664289</v>
      </c>
      <c r="ET19" s="228">
        <f t="shared" ca="1" si="55"/>
        <v>37335.148249742168</v>
      </c>
      <c r="EU19" s="169">
        <f t="shared" si="121"/>
        <v>74</v>
      </c>
      <c r="EV19" s="395">
        <f>IF($B19&lt;Main!$B$10,0,HLOOKUP(EU19,ReplacementRates!$V$3:$AZ$56,ReplacementRates!$A20-3,1)*IF(Main!$B$29=0,Main!$B$32*$B19,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W19" s="337">
        <f ca="1">EV19*IF($B19=Salary!$B19,Salary!$J19,"")</f>
        <v>28336.948966566913</v>
      </c>
      <c r="EX19" s="338">
        <f ca="1">IF($B19&lt;Main!$B$10,0,(VLOOKUP(EU19,'Survival Probability'!$A$3:$F$98,6)/(1+Main!$B$5)^(OptimumBenefits!EU19-OptimumBenefits!$A19))*(VLOOKUP(EU19,'Survival Probability'!$A$3:$F$98,3)/VLOOKUP($A19,'Survival Probability'!$A$3:$F$98,3)))</f>
        <v>1.1911212318516518</v>
      </c>
      <c r="EY19" s="228">
        <f t="shared" ca="1" si="57"/>
        <v>33752.741559974573</v>
      </c>
      <c r="EZ19" s="169">
        <f t="shared" si="121"/>
        <v>75</v>
      </c>
      <c r="FA19" s="395">
        <f>IF($B19&lt;Main!$B$10,0,HLOOKUP(EZ19,ReplacementRates!$V$3:$AZ$56,ReplacementRates!$A20-3,1)*IF(Main!$B$29=0,Main!$B$32*$B19,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B19" s="337">
        <f ca="1">FA19*IF($B19=Salary!$B19,Salary!$J19,"")</f>
        <v>28336.948966566913</v>
      </c>
      <c r="FC19" s="338">
        <f ca="1">IF($B19&lt;Main!$B$10,0,(VLOOKUP(EZ19,'Survival Probability'!$A$3:$F$98,6)/(1+Main!$B$5)^(OptimumBenefits!EZ19-OptimumBenefits!$A19))*(VLOOKUP(EZ19,'Survival Probability'!$A$3:$F$98,3)/VLOOKUP($A19,'Survival Probability'!$A$3:$F$98,3)))</f>
        <v>1.0742408204194724</v>
      </c>
      <c r="FD19" s="228">
        <f t="shared" ca="1" si="59"/>
        <v>30440.707306029562</v>
      </c>
      <c r="FE19" s="169">
        <f t="shared" si="121"/>
        <v>76</v>
      </c>
      <c r="FF19" s="395">
        <f>IF($B19&lt;Main!$B$10,0,HLOOKUP(FE19,ReplacementRates!$V$3:$AZ$56,ReplacementRates!$A20-3,1)*IF(Main!$B$29=0,Main!$B$32*$B19,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G19" s="337">
        <f ca="1">FF19*IF($B19=Salary!$B19,Salary!$J19,"")</f>
        <v>28336.948966566913</v>
      </c>
      <c r="FH19" s="338">
        <f ca="1">IF($B19&lt;Main!$B$10,0,(VLOOKUP(FE19,'Survival Probability'!$A$3:$F$98,6)/(1+Main!$B$5)^(OptimumBenefits!FE19-OptimumBenefits!$A19))*(VLOOKUP(FE19,'Survival Probability'!$A$3:$F$98,3)/VLOOKUP($A19,'Survival Probability'!$A$3:$F$98,3)))</f>
        <v>0.9663082742818524</v>
      </c>
      <c r="FI19" s="228">
        <f t="shared" ca="1" si="61"/>
        <v>27382.228254296195</v>
      </c>
      <c r="FJ19" s="169">
        <f t="shared" si="121"/>
        <v>77</v>
      </c>
      <c r="FK19" s="395">
        <f>IF($B19&lt;Main!$B$10,0,HLOOKUP(FJ19,ReplacementRates!$V$3:$AZ$56,ReplacementRates!$A20-3,1)*IF(Main!$B$29=0,Main!$B$32*$B19,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L19" s="337">
        <f ca="1">FK19*IF($B19=Salary!$B19,Salary!$J19,"")</f>
        <v>28336.948966566913</v>
      </c>
      <c r="FM19" s="338">
        <f ca="1">IF($B19&lt;Main!$B$10,0,(VLOOKUP(FJ19,'Survival Probability'!$A$3:$F$98,6)/(1+Main!$B$5)^(OptimumBenefits!FJ19-OptimumBenefits!$A19))*(VLOOKUP(FJ19,'Survival Probability'!$A$3:$F$98,3)/VLOOKUP($A19,'Survival Probability'!$A$3:$F$98,3)))</f>
        <v>0.86676750054706231</v>
      </c>
      <c r="FN19" s="228">
        <f t="shared" ca="1" si="63"/>
        <v>24561.546428880865</v>
      </c>
      <c r="FO19" s="169">
        <f t="shared" si="121"/>
        <v>78</v>
      </c>
      <c r="FP19" s="395">
        <f>IF($B19&lt;Main!$B$10,0,HLOOKUP(FO19,ReplacementRates!$V$3:$AZ$56,ReplacementRates!$A20-3,1)*IF(Main!$B$29=0,Main!$B$32*$B19,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Q19" s="337">
        <f ca="1">FP19*IF($B19=Salary!$B19,Salary!$J19,"")</f>
        <v>28336.948966566913</v>
      </c>
      <c r="FR19" s="338">
        <f ca="1">IF($B19&lt;Main!$B$10,0,(VLOOKUP(FO19,'Survival Probability'!$A$3:$F$98,6)/(1+Main!$B$5)^(OptimumBenefits!FO19-OptimumBenefits!$A19))*(VLOOKUP(FO19,'Survival Probability'!$A$3:$F$98,3)/VLOOKUP($A19,'Survival Probability'!$A$3:$F$98,3)))</f>
        <v>0.7751000413302942</v>
      </c>
      <c r="FS19" s="228">
        <f t="shared" ca="1" si="65"/>
        <v>21963.970315160452</v>
      </c>
      <c r="FT19" s="169">
        <f t="shared" si="121"/>
        <v>79</v>
      </c>
      <c r="FU19" s="395">
        <f>IF($B19&lt;Main!$B$10,0,HLOOKUP(FT19,ReplacementRates!$V$3:$AZ$56,ReplacementRates!$A20-3,1)*IF(Main!$B$29=0,Main!$B$32*$B19,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V19" s="337">
        <f ca="1">FU19*IF($B19=Salary!$B19,Salary!$J19,"")</f>
        <v>28336.948966566913</v>
      </c>
      <c r="FW19" s="338">
        <f ca="1">IF($B19&lt;Main!$B$10,0,(VLOOKUP(FT19,'Survival Probability'!$A$3:$F$98,6)/(1+Main!$B$5)^(OptimumBenefits!FT19-OptimumBenefits!$A19))*(VLOOKUP(FT19,'Survival Probability'!$A$3:$F$98,3)/VLOOKUP($A19,'Survival Probability'!$A$3:$F$98,3)))</f>
        <v>0.69082262534336714</v>
      </c>
      <c r="FX19" s="228">
        <f t="shared" ca="1" si="67"/>
        <v>19575.80547930477</v>
      </c>
      <c r="FY19" s="169">
        <f t="shared" si="121"/>
        <v>80</v>
      </c>
      <c r="FZ19" s="395">
        <f>IF($B19&lt;Main!$B$10,0,HLOOKUP(FY19,ReplacementRates!$V$3:$AZ$56,ReplacementRates!$A20-3,1)*IF(Main!$B$29=0,Main!$B$32*$B19,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A19" s="337">
        <f ca="1">FZ19*IF($B19=Salary!$B19,Salary!$J19,"")</f>
        <v>28336.948966566913</v>
      </c>
      <c r="GB19" s="338">
        <f ca="1">IF($B19&lt;Main!$B$10,0,(VLOOKUP(FY19,'Survival Probability'!$A$3:$F$98,6)/(1+Main!$B$5)^(OptimumBenefits!FY19-OptimumBenefits!$A19))*(VLOOKUP(FY19,'Survival Probability'!$A$3:$F$98,3)/VLOOKUP($A19,'Survival Probability'!$A$3:$F$98,3)))</f>
        <v>0.61348771576857297</v>
      </c>
      <c r="GC19" s="228">
        <f t="shared" ca="1" si="69"/>
        <v>17384.37009334976</v>
      </c>
      <c r="GD19" s="169">
        <f t="shared" si="121"/>
        <v>81</v>
      </c>
      <c r="GE19" s="395">
        <f>IF($B19&lt;Main!$B$10,0,HLOOKUP(GD19,ReplacementRates!$V$3:$AZ$56,ReplacementRates!$A20-3,1)*IF(Main!$B$29=0,Main!$B$32*$B19,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F19" s="337">
        <f ca="1">GE19*IF($B19=Salary!$B19,Salary!$J19,"")</f>
        <v>28336.948966566913</v>
      </c>
      <c r="GG19" s="338">
        <f ca="1">IF($B19&lt;Main!$B$10,0,(VLOOKUP(GD19,'Survival Probability'!$A$3:$F$98,6)/(1+Main!$B$5)^(OptimumBenefits!GD19-OptimumBenefits!$A19))*(VLOOKUP(GD19,'Survival Probability'!$A$3:$F$98,3)/VLOOKUP($A19,'Survival Probability'!$A$3:$F$98,3)))</f>
        <v>0.54267398306502446</v>
      </c>
      <c r="GH19" s="228">
        <f t="shared" ca="1" si="71"/>
        <v>15377.724963597195</v>
      </c>
      <c r="GI19" s="169">
        <f t="shared" si="121"/>
        <v>82</v>
      </c>
      <c r="GJ19" s="395">
        <f>IF($B19&lt;Main!$B$10,0,HLOOKUP(GI19,ReplacementRates!$V$3:$AZ$56,ReplacementRates!$A20-3,1)*IF(Main!$B$29=0,Main!$B$32*$B19,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K19" s="337">
        <f ca="1">GJ19*IF($B19=Salary!$B19,Salary!$J19,"")</f>
        <v>28336.948966566913</v>
      </c>
      <c r="GL19" s="338">
        <f ca="1">IF($B19&lt;Main!$B$10,0,(VLOOKUP(GI19,'Survival Probability'!$A$3:$F$98,6)/(1+Main!$B$5)^(OptimumBenefits!GI19-OptimumBenefits!$A19))*(VLOOKUP(GI19,'Survival Probability'!$A$3:$F$98,3)/VLOOKUP($A19,'Survival Probability'!$A$3:$F$98,3)))</f>
        <v>0.47798564650625119</v>
      </c>
      <c r="GM19" s="228">
        <f t="shared" ca="1" si="73"/>
        <v>13544.654871799134</v>
      </c>
      <c r="GN19" s="384"/>
      <c r="GO19" s="384"/>
      <c r="GP19" s="385"/>
      <c r="GQ19" s="386"/>
      <c r="GR19" s="387"/>
      <c r="GS19" s="384"/>
      <c r="GT19" s="384"/>
      <c r="GU19" s="385"/>
      <c r="GV19" s="386"/>
      <c r="GW19" s="387"/>
      <c r="GX19" s="384"/>
      <c r="GY19" s="384"/>
      <c r="GZ19" s="385"/>
      <c r="HA19" s="386"/>
      <c r="HB19" s="387"/>
      <c r="HC19" s="384"/>
      <c r="HD19" s="384"/>
      <c r="HE19" s="385"/>
      <c r="HF19" s="386"/>
      <c r="HG19" s="387"/>
      <c r="HH19" s="384"/>
      <c r="HI19" s="384"/>
      <c r="HJ19" s="385"/>
      <c r="HK19" s="386"/>
      <c r="HL19" s="387"/>
      <c r="HM19" s="384"/>
      <c r="HN19" s="384"/>
      <c r="HO19" s="385"/>
      <c r="HP19" s="386"/>
      <c r="HQ19" s="387"/>
      <c r="HR19" s="384"/>
      <c r="HS19" s="384"/>
      <c r="HT19" s="385"/>
      <c r="HU19" s="386"/>
      <c r="HV19" s="387"/>
      <c r="HW19" s="384"/>
      <c r="HX19" s="384"/>
      <c r="HY19" s="385"/>
      <c r="HZ19" s="386"/>
      <c r="IA19" s="387"/>
      <c r="IB19" s="384"/>
      <c r="IC19" s="384"/>
      <c r="ID19" s="385"/>
      <c r="IE19" s="386"/>
      <c r="IF19" s="387"/>
      <c r="IG19" s="384"/>
      <c r="IH19" s="384"/>
      <c r="II19" s="385"/>
      <c r="IJ19" s="386"/>
      <c r="IK19" s="387"/>
      <c r="IL19" s="384"/>
      <c r="IM19" s="384"/>
      <c r="IN19" s="385"/>
      <c r="IO19" s="386"/>
      <c r="IP19" s="387"/>
      <c r="IQ19" s="384"/>
      <c r="IR19" s="384"/>
      <c r="IS19" s="385"/>
      <c r="IT19" s="386"/>
      <c r="IU19" s="387"/>
      <c r="IV19" s="384"/>
      <c r="IW19" s="384"/>
      <c r="IX19" s="385"/>
      <c r="IY19" s="386"/>
      <c r="IZ19" s="387"/>
      <c r="JA19" s="384"/>
      <c r="JB19" s="384"/>
      <c r="JC19" s="385"/>
      <c r="JD19" s="386"/>
      <c r="JE19" s="387"/>
      <c r="JF19" s="384"/>
      <c r="JG19" s="384"/>
      <c r="JH19" s="385"/>
      <c r="JI19" s="386"/>
      <c r="JJ19" s="387"/>
      <c r="JK19" s="384"/>
      <c r="JL19" s="384"/>
      <c r="JM19" s="385"/>
      <c r="JN19" s="386"/>
      <c r="JO19" s="387"/>
      <c r="JP19" s="384"/>
      <c r="JQ19" s="384"/>
      <c r="JR19" s="385"/>
      <c r="JS19" s="386"/>
      <c r="JT19" s="387"/>
      <c r="JU19" s="384"/>
      <c r="JV19" s="384"/>
      <c r="JW19" s="385"/>
      <c r="JX19" s="386"/>
      <c r="JY19" s="387"/>
      <c r="JZ19" s="384"/>
      <c r="KA19" s="384"/>
      <c r="KB19" s="385"/>
      <c r="KC19" s="386"/>
      <c r="KD19" s="387"/>
      <c r="KE19" s="384"/>
      <c r="KF19" s="384"/>
      <c r="KG19" s="385"/>
      <c r="KH19" s="386"/>
      <c r="KI19" s="387"/>
    </row>
    <row r="20" spans="1:295">
      <c r="A20" s="172">
        <f t="shared" si="112"/>
        <v>45</v>
      </c>
      <c r="B20" s="172">
        <v>18</v>
      </c>
      <c r="C20" s="383">
        <f t="shared" ca="1" si="0"/>
        <v>64</v>
      </c>
      <c r="D20" s="422">
        <f t="shared" ca="1" si="116"/>
        <v>93698.384954993293</v>
      </c>
      <c r="E20" s="217">
        <v>65297.875769793478</v>
      </c>
      <c r="F20" s="169">
        <f t="shared" si="113"/>
        <v>45</v>
      </c>
      <c r="G20" s="395">
        <f>IF($B20&lt;Main!$B$10,0,HLOOKUP(F20,ReplacementRates!$V$3:$AZ$56,ReplacementRates!$A21-3,1)*IF(Main!$B$29=0,Main!$B$32*$B20,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H20" s="337">
        <f ca="1">G20*IF($B20=Salary!$B20,Salary!$J20,"")</f>
        <v>0</v>
      </c>
      <c r="I20" s="338">
        <f ca="1">IF($B20&lt;Main!$B$10,0,(VLOOKUP(F20,'Survival Probability'!$A$3:$F$98,6)/(1+Main!$B$5)^(OptimumBenefits!F20-OptimumBenefits!$A20))*(VLOOKUP(F20,'Survival Probability'!$A$3:$F$98,3)/VLOOKUP($A20,'Survival Probability'!$A$3:$F$98,3)))</f>
        <v>14.17584450923672</v>
      </c>
      <c r="J20" s="228">
        <f t="shared" ca="1" si="117"/>
        <v>0</v>
      </c>
      <c r="K20" s="169">
        <f t="shared" si="114"/>
        <v>46</v>
      </c>
      <c r="L20" s="395">
        <f>IF($B20&lt;Main!$B$10,0,HLOOKUP(K20,ReplacementRates!$V$3:$AZ$56,ReplacementRates!$A21-3,1)*IF(Main!$B$29=0,Main!$B$32*$B20,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M20" s="337">
        <f ca="1">L20*IF($B20=Salary!$B20,Salary!$J20,"")</f>
        <v>0</v>
      </c>
      <c r="N20" s="338">
        <f ca="1">IF($B20&lt;Main!$B$10,0,(VLOOKUP(K20,'Survival Probability'!$A$3:$F$98,6)/(1+Main!$B$5)^(OptimumBenefits!K20-OptimumBenefits!$A20))*(VLOOKUP(K20,'Survival Probability'!$A$3:$F$98,3)/VLOOKUP($A20,'Survival Probability'!$A$3:$F$98,3)))</f>
        <v>13.175844509236722</v>
      </c>
      <c r="O20" s="228">
        <f t="shared" ca="1" si="118"/>
        <v>0</v>
      </c>
      <c r="P20" s="169">
        <f t="shared" si="119"/>
        <v>47</v>
      </c>
      <c r="Q20" s="395">
        <f>IF($B20&lt;Main!$B$10,0,HLOOKUP(P20,ReplacementRates!$V$3:$AZ$56,ReplacementRates!$A21-3,1)*IF(Main!$B$29=0,Main!$B$32*$B20,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R20" s="337">
        <f ca="1">Q20*IF($B20=Salary!$B20,Salary!$J20,"")</f>
        <v>0</v>
      </c>
      <c r="S20" s="338">
        <f ca="1">IF($B20&lt;Main!$B$10,0,(VLOOKUP(P20,'Survival Probability'!$A$3:$F$98,6)/(1+Main!$B$5)^(OptimumBenefits!P20-OptimumBenefits!$A20))*(VLOOKUP(P20,'Survival Probability'!$A$3:$F$98,3)/VLOOKUP($A20,'Survival Probability'!$A$3:$F$98,3)))</f>
        <v>12.241889992950581</v>
      </c>
      <c r="T20" s="228">
        <f t="shared" ca="1" si="3"/>
        <v>0</v>
      </c>
      <c r="U20" s="169">
        <f t="shared" si="119"/>
        <v>48</v>
      </c>
      <c r="V20" s="395">
        <f>IF($B20&lt;Main!$B$10,0,HLOOKUP(U20,ReplacementRates!$V$3:$AZ$56,ReplacementRates!$A21-3,1)*IF(Main!$B$29=0,Main!$B$32*$B20,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W20" s="337">
        <f ca="1">V20*IF($B20=Salary!$B20,Salary!$J20,"")</f>
        <v>0</v>
      </c>
      <c r="X20" s="338">
        <f ca="1">IF($B20&lt;Main!$B$10,0,(VLOOKUP(U20,'Survival Probability'!$A$3:$F$98,6)/(1+Main!$B$5)^(OptimumBenefits!U20-OptimumBenefits!$A20))*(VLOOKUP(U20,'Survival Probability'!$A$3:$F$98,3)/VLOOKUP($A20,'Survival Probability'!$A$3:$F$98,3)))</f>
        <v>11.369644983649925</v>
      </c>
      <c r="Y20" s="228">
        <f t="shared" ca="1" si="5"/>
        <v>0</v>
      </c>
      <c r="Z20" s="169">
        <f t="shared" si="119"/>
        <v>49</v>
      </c>
      <c r="AA20" s="395">
        <f>IF($B20&lt;Main!$B$10,0,HLOOKUP(Z20,ReplacementRates!$V$3:$AZ$56,ReplacementRates!$A21-3,1)*IF(Main!$B$29=0,Main!$B$32*$B20,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B20" s="337">
        <f ca="1">AA20*IF($B20=Salary!$B20,Salary!$J20,"")</f>
        <v>0</v>
      </c>
      <c r="AC20" s="338">
        <f ca="1">IF($B20&lt;Main!$B$10,0,(VLOOKUP(Z20,'Survival Probability'!$A$3:$F$98,6)/(1+Main!$B$5)^(OptimumBenefits!Z20-OptimumBenefits!$A20))*(VLOOKUP(Z20,'Survival Probability'!$A$3:$F$98,3)/VLOOKUP($A20,'Survival Probability'!$A$3:$F$98,3)))</f>
        <v>10.555057262023331</v>
      </c>
      <c r="AD20" s="228">
        <f t="shared" ca="1" si="7"/>
        <v>0</v>
      </c>
      <c r="AE20" s="169">
        <f t="shared" si="119"/>
        <v>50</v>
      </c>
      <c r="AF20" s="395">
        <f>IF($B20&lt;Main!$B$10,0,HLOOKUP(AE20,ReplacementRates!$V$3:$AZ$56,ReplacementRates!$A21-3,1)*IF(Main!$B$29=0,Main!$B$32*$B20,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G20" s="337">
        <f ca="1">AF20*IF($B20=Salary!$B20,Salary!$J20,"")</f>
        <v>0</v>
      </c>
      <c r="AH20" s="338">
        <f ca="1">IF($B20&lt;Main!$B$10,0,(VLOOKUP(AE20,'Survival Probability'!$A$3:$F$98,6)/(1+Main!$B$5)^(OptimumBenefits!AE20-OptimumBenefits!$A20))*(VLOOKUP(AE20,'Survival Probability'!$A$3:$F$98,3)/VLOOKUP($A20,'Survival Probability'!$A$3:$F$98,3)))</f>
        <v>9.7943455549602501</v>
      </c>
      <c r="AI20" s="228">
        <f t="shared" ca="1" si="9"/>
        <v>0</v>
      </c>
      <c r="AJ20" s="169">
        <f t="shared" si="119"/>
        <v>51</v>
      </c>
      <c r="AK20" s="395">
        <f>IF($B20&lt;Main!$B$10,0,HLOOKUP(AJ20,ReplacementRates!$V$3:$AZ$56,ReplacementRates!$A21-3,1)*IF(Main!$B$29=0,Main!$B$32*$B20,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L20" s="337">
        <f ca="1">AK20*IF($B20=Salary!$B20,Salary!$J20,"")</f>
        <v>0</v>
      </c>
      <c r="AM20" s="338">
        <f ca="1">IF($B20&lt;Main!$B$10,0,(VLOOKUP(AJ20,'Survival Probability'!$A$3:$F$98,6)/(1+Main!$B$5)^(OptimumBenefits!AJ20-OptimumBenefits!$A20))*(VLOOKUP(AJ20,'Survival Probability'!$A$3:$F$98,3)/VLOOKUP($A20,'Survival Probability'!$A$3:$F$98,3)))</f>
        <v>9.0839782795577602</v>
      </c>
      <c r="AN20" s="228">
        <f t="shared" ca="1" si="11"/>
        <v>0</v>
      </c>
      <c r="AO20" s="169">
        <f t="shared" si="119"/>
        <v>52</v>
      </c>
      <c r="AP20" s="395">
        <f>IF($B20&lt;Main!$B$10,0,HLOOKUP(AO20,ReplacementRates!$V$3:$AZ$56,ReplacementRates!$A21-3,1)*IF(Main!$B$29=0,Main!$B$32*$B20,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Q20" s="337">
        <f ca="1">AP20*IF($B20=Salary!$B20,Salary!$J20,"")</f>
        <v>0</v>
      </c>
      <c r="AR20" s="338">
        <f ca="1">IF($B20&lt;Main!$B$10,0,(VLOOKUP(AO20,'Survival Probability'!$A$3:$F$98,6)/(1+Main!$B$5)^(OptimumBenefits!AO20-OptimumBenefits!$A20))*(VLOOKUP(AO20,'Survival Probability'!$A$3:$F$98,3)/VLOOKUP($A20,'Survival Probability'!$A$3:$F$98,3)))</f>
        <v>8.4211097725545443</v>
      </c>
      <c r="AS20" s="228">
        <f t="shared" ca="1" si="13"/>
        <v>0</v>
      </c>
      <c r="AT20" s="169">
        <f t="shared" si="119"/>
        <v>53</v>
      </c>
      <c r="AU20" s="395">
        <f>IF($B20&lt;Main!$B$10,0,HLOOKUP(AT20,ReplacementRates!$V$3:$AZ$56,ReplacementRates!$A21-3,1)*IF(Main!$B$29=0,Main!$B$32*$B20,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V20" s="337">
        <f ca="1">AU20*IF($B20=Salary!$B20,Salary!$J20,"")</f>
        <v>0</v>
      </c>
      <c r="AW20" s="338">
        <f ca="1">IF($B20&lt;Main!$B$10,0,(VLOOKUP(AT20,'Survival Probability'!$A$3:$F$98,6)/(1+Main!$B$5)^(OptimumBenefits!AT20-OptimumBenefits!$A20))*(VLOOKUP(AT20,'Survival Probability'!$A$3:$F$98,3)/VLOOKUP($A20,'Survival Probability'!$A$3:$F$98,3)))</f>
        <v>7.8026223783017938</v>
      </c>
      <c r="AX20" s="228">
        <f t="shared" ca="1" si="15"/>
        <v>0</v>
      </c>
      <c r="AY20" s="169">
        <f t="shared" si="119"/>
        <v>54</v>
      </c>
      <c r="AZ20" s="395">
        <f>IF($B20&lt;Main!$B$10,0,HLOOKUP(AY20,ReplacementRates!$V$3:$AZ$56,ReplacementRates!$A21-3,1)*IF(Main!$B$29=0,Main!$B$32*$B20,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A20" s="337">
        <f ca="1">AZ20*IF($B20=Salary!$B20,Salary!$J20,"")</f>
        <v>0</v>
      </c>
      <c r="BB20" s="338">
        <f ca="1">IF($B20&lt;Main!$B$10,0,(VLOOKUP(AY20,'Survival Probability'!$A$3:$F$98,6)/(1+Main!$B$5)^(OptimumBenefits!AY20-OptimumBenefits!$A20))*(VLOOKUP(AY20,'Survival Probability'!$A$3:$F$98,3)/VLOOKUP($A20,'Survival Probability'!$A$3:$F$98,3)))</f>
        <v>7.2256062805493384</v>
      </c>
      <c r="BC20" s="228">
        <f t="shared" ca="1" si="17"/>
        <v>0</v>
      </c>
      <c r="BD20" s="169">
        <f t="shared" si="119"/>
        <v>55</v>
      </c>
      <c r="BE20" s="395">
        <f>IF($B20&lt;Main!$B$10,0,HLOOKUP(BD20,ReplacementRates!$V$3:$AZ$56,ReplacementRates!$A21-3,1)*IF(Main!$B$29=0,Main!$B$32*$B20,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F20" s="337">
        <f ca="1">BE20*IF($B20=Salary!$B20,Salary!$J20,"")</f>
        <v>0</v>
      </c>
      <c r="BG20" s="338">
        <f ca="1">IF($B20&lt;Main!$B$10,0,(VLOOKUP(BD20,'Survival Probability'!$A$3:$F$98,6)/(1+Main!$B$5)^(OptimumBenefits!BD20-OptimumBenefits!$A20))*(VLOOKUP(BD20,'Survival Probability'!$A$3:$F$98,3)/VLOOKUP($A20,'Survival Probability'!$A$3:$F$98,3)))</f>
        <v>6.6873446784219226</v>
      </c>
      <c r="BH20" s="228">
        <f t="shared" ca="1" si="19"/>
        <v>0</v>
      </c>
      <c r="BI20" s="169">
        <f t="shared" si="119"/>
        <v>56</v>
      </c>
      <c r="BJ20" s="395">
        <f>IF($B20&lt;Main!$B$10,0,HLOOKUP(BI20,ReplacementRates!$V$3:$AZ$56,ReplacementRates!$A21-3,1)*IF(Main!$B$29=0,Main!$B$32*$B20,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K20" s="337">
        <f ca="1">BJ20*IF($B20=Salary!$B20,Salary!$J20,"")</f>
        <v>0</v>
      </c>
      <c r="BL20" s="338">
        <f ca="1">IF($B20&lt;Main!$B$10,0,(VLOOKUP(BI20,'Survival Probability'!$A$3:$F$98,6)/(1+Main!$B$5)^(OptimumBenefits!BI20-OptimumBenefits!$A20))*(VLOOKUP(BI20,'Survival Probability'!$A$3:$F$98,3)/VLOOKUP($A20,'Survival Probability'!$A$3:$F$98,3)))</f>
        <v>6.1853027302636523</v>
      </c>
      <c r="BM20" s="228">
        <f t="shared" ca="1" si="21"/>
        <v>0</v>
      </c>
      <c r="BN20" s="169">
        <f t="shared" si="119"/>
        <v>57</v>
      </c>
      <c r="BO20" s="395">
        <f>IF($B20&lt;Main!$B$10,0,HLOOKUP(BN20,ReplacementRates!$V$3:$AZ$56,ReplacementRates!$A21-3,1)*IF(Main!$B$29=0,Main!$B$32*$B20,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P20" s="337">
        <f ca="1">BO20*IF($B20=Salary!$B20,Salary!$J20,"")</f>
        <v>0</v>
      </c>
      <c r="BQ20" s="338">
        <f ca="1">IF($B20&lt;Main!$B$10,0,(VLOOKUP(BN20,'Survival Probability'!$A$3:$F$98,6)/(1+Main!$B$5)^(OptimumBenefits!BN20-OptimumBenefits!$A20))*(VLOOKUP(BN20,'Survival Probability'!$A$3:$F$98,3)/VLOOKUP($A20,'Survival Probability'!$A$3:$F$98,3)))</f>
        <v>5.7171122475978837</v>
      </c>
      <c r="BR20" s="228">
        <f t="shared" ca="1" si="23"/>
        <v>0</v>
      </c>
      <c r="BS20" s="169">
        <f t="shared" si="119"/>
        <v>58</v>
      </c>
      <c r="BT20" s="395">
        <f>IF($B20&lt;Main!$B$10,0,HLOOKUP(BS20,ReplacementRates!$V$3:$AZ$56,ReplacementRates!$A21-3,1)*IF(Main!$B$29=0,Main!$B$32*$B20,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U20" s="337">
        <f ca="1">BT20*IF($B20=Salary!$B20,Salary!$J20,"")</f>
        <v>0</v>
      </c>
      <c r="BV20" s="338">
        <f ca="1">IF($B20&lt;Main!$B$10,0,(VLOOKUP(BS20,'Survival Probability'!$A$3:$F$98,6)/(1+Main!$B$5)^(OptimumBenefits!BS20-OptimumBenefits!$A20))*(VLOOKUP(BS20,'Survival Probability'!$A$3:$F$98,3)/VLOOKUP($A20,'Survival Probability'!$A$3:$F$98,3)))</f>
        <v>5.2805609922570547</v>
      </c>
      <c r="BW20" s="228">
        <f t="shared" ca="1" si="25"/>
        <v>0</v>
      </c>
      <c r="BX20" s="169">
        <f t="shared" si="119"/>
        <v>59</v>
      </c>
      <c r="BY20" s="395">
        <f>IF($B20&lt;Main!$B$10,0,HLOOKUP(BX20,ReplacementRates!$V$3:$AZ$56,ReplacementRates!$A21-3,1)*IF(Main!$B$29=0,Main!$B$32*$B20,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Z20" s="337">
        <f ca="1">BY20*IF($B20=Salary!$B20,Salary!$J20,"")</f>
        <v>0</v>
      </c>
      <c r="CA20" s="338">
        <f ca="1">IF($B20&lt;Main!$B$10,0,(VLOOKUP(BX20,'Survival Probability'!$A$3:$F$98,6)/(1+Main!$B$5)^(OptimumBenefits!BX20-OptimumBenefits!$A20))*(VLOOKUP(BX20,'Survival Probability'!$A$3:$F$98,3)/VLOOKUP($A20,'Survival Probability'!$A$3:$F$98,3)))</f>
        <v>4.8735795140861438</v>
      </c>
      <c r="CB20" s="228">
        <f t="shared" ca="1" si="27"/>
        <v>0</v>
      </c>
      <c r="CC20" s="169">
        <f t="shared" si="120"/>
        <v>60</v>
      </c>
      <c r="CD20" s="395">
        <f>IF($B20&lt;Main!$B$10,0,HLOOKUP(CC20,ReplacementRates!$V$3:$AZ$56,ReplacementRates!$A21-3,1)*IF(Main!$B$29=0,Main!$B$32*$B20,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0.18900000000000006</v>
      </c>
      <c r="CE20" s="337">
        <f ca="1">CD20*IF($B20=Salary!$B20,Salary!$J20,"")</f>
        <v>18975.807726869767</v>
      </c>
      <c r="CF20" s="338">
        <f ca="1">IF($B20&lt;Main!$B$10,0,(VLOOKUP(CC20,'Survival Probability'!$A$3:$F$98,6)/(1+Main!$B$5)^(OptimumBenefits!CC20-OptimumBenefits!$A20))*(VLOOKUP(CC20,'Survival Probability'!$A$3:$F$98,3)/VLOOKUP($A20,'Survival Probability'!$A$3:$F$98,3)))</f>
        <v>4.4942325303990378</v>
      </c>
      <c r="CG20" s="228">
        <f t="shared" ca="1" si="29"/>
        <v>85281.69237669553</v>
      </c>
      <c r="CH20" s="169">
        <f t="shared" si="120"/>
        <v>61</v>
      </c>
      <c r="CI20" s="395">
        <f>IF($B20&lt;Main!$B$10,0,HLOOKUP(CH20,ReplacementRates!$V$3:$AZ$56,ReplacementRates!$A21-3,1)*IF(Main!$B$29=0,Main!$B$32*$B20,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0.21420000000000006</v>
      </c>
      <c r="CJ20" s="337">
        <f ca="1">CI20*IF($B20=Salary!$B20,Salary!$J20,"")</f>
        <v>21505.915423785736</v>
      </c>
      <c r="CK20" s="338">
        <f ca="1">IF($B20&lt;Main!$B$10,0,(VLOOKUP(CH20,'Survival Probability'!$A$3:$F$98,6)/(1+Main!$B$5)^(OptimumBenefits!CH20-OptimumBenefits!$A20))*(VLOOKUP(CH20,'Survival Probability'!$A$3:$F$98,3)/VLOOKUP($A20,'Survival Probability'!$A$3:$F$98,3)))</f>
        <v>4.1407138249260473</v>
      </c>
      <c r="CL20" s="228">
        <f t="shared" ca="1" si="31"/>
        <v>89049.841312959907</v>
      </c>
      <c r="CM20" s="169">
        <f t="shared" si="120"/>
        <v>62</v>
      </c>
      <c r="CN20" s="395">
        <f>IF($B20&lt;Main!$B$10,0,HLOOKUP(CM20,ReplacementRates!$V$3:$AZ$56,ReplacementRates!$A21-3,1)*IF(Main!$B$29=0,Main!$B$32*$B20,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0.23940000000000006</v>
      </c>
      <c r="CO20" s="337">
        <f ca="1">CN20*IF($B20=Salary!$B20,Salary!$J20,"")</f>
        <v>24036.023120701706</v>
      </c>
      <c r="CP20" s="338">
        <f ca="1">IF($B20&lt;Main!$B$10,0,(VLOOKUP(CM20,'Survival Probability'!$A$3:$F$98,6)/(1+Main!$B$5)^(OptimumBenefits!CM20-OptimumBenefits!$A20))*(VLOOKUP(CM20,'Survival Probability'!$A$3:$F$98,3)/VLOOKUP($A20,'Survival Probability'!$A$3:$F$98,3)))</f>
        <v>3.8116062394397594</v>
      </c>
      <c r="CQ20" s="228">
        <f t="shared" ca="1" si="33"/>
        <v>91615.85569818494</v>
      </c>
      <c r="CR20" s="169">
        <f t="shared" si="120"/>
        <v>63</v>
      </c>
      <c r="CS20" s="395">
        <f>IF($B20&lt;Main!$B$10,0,HLOOKUP(CR20,ReplacementRates!$V$3:$AZ$56,ReplacementRates!$A21-3,1)*IF(Main!$B$29=0,Main!$B$32*$B20,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0.26460000000000006</v>
      </c>
      <c r="CT20" s="337">
        <f ca="1">CS20*IF($B20=Salary!$B20,Salary!$J20,"")</f>
        <v>26566.130817617672</v>
      </c>
      <c r="CU20" s="338">
        <f ca="1">IF($B20&lt;Main!$B$10,0,(VLOOKUP(CR20,'Survival Probability'!$A$3:$F$98,6)/(1+Main!$B$5)^(OptimumBenefits!CR20-OptimumBenefits!$A20))*(VLOOKUP(CR20,'Survival Probability'!$A$3:$F$98,3)/VLOOKUP($A20,'Survival Probability'!$A$3:$F$98,3)))</f>
        <v>3.5053004390281446</v>
      </c>
      <c r="CV20" s="228">
        <f t="shared" ca="1" si="35"/>
        <v>93122.270018274343</v>
      </c>
      <c r="CW20" s="169">
        <f t="shared" si="120"/>
        <v>64</v>
      </c>
      <c r="CX20" s="395">
        <f>IF($B20&lt;Main!$B$10,0,HLOOKUP(CW20,ReplacementRates!$V$3:$AZ$56,ReplacementRates!$A21-3,1)*IF(Main!$B$29=0,Main!$B$32*$B20,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0.28980000000000006</v>
      </c>
      <c r="CY20" s="337">
        <f ca="1">CX20*IF($B20=Salary!$B20,Salary!$J20,"")</f>
        <v>29096.238514533641</v>
      </c>
      <c r="CZ20" s="338">
        <f ca="1">IF($B20&lt;Main!$B$10,0,(VLOOKUP(CW20,'Survival Probability'!$A$3:$F$98,6)/(1+Main!$B$5)^(OptimumBenefits!CW20-OptimumBenefits!$A20))*(VLOOKUP(CW20,'Survival Probability'!$A$3:$F$98,3)/VLOOKUP($A20,'Survival Probability'!$A$3:$F$98,3)))</f>
        <v>3.2202920287510954</v>
      </c>
      <c r="DA20" s="228">
        <f t="shared" ca="1" si="37"/>
        <v>93698.384954993293</v>
      </c>
      <c r="DB20" s="169">
        <f t="shared" si="120"/>
        <v>65</v>
      </c>
      <c r="DC20" s="395">
        <f>IF($B20&lt;Main!$B$10,0,HLOOKUP(DB20,ReplacementRates!$V$3:$AZ$56,ReplacementRates!$A21-3,1)*IF(Main!$B$29=0,Main!$B$32*$B20,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D20" s="337">
        <f ca="1">DC20*IF($B20=Salary!$B20,Salary!$J20,"")</f>
        <v>31626.346211449611</v>
      </c>
      <c r="DE20" s="338">
        <f ca="1">IF($B20&lt;Main!$B$10,0,(VLOOKUP(DB20,'Survival Probability'!$A$3:$F$98,6)/(1+Main!$B$5)^(OptimumBenefits!DB20-OptimumBenefits!$A20))*(VLOOKUP(DB20,'Survival Probability'!$A$3:$F$98,3)/VLOOKUP($A20,'Survival Probability'!$A$3:$F$98,3)))</f>
        <v>2.9551750962288632</v>
      </c>
      <c r="DF20" s="228">
        <f t="shared" ca="1" si="39"/>
        <v>93461.390708787949</v>
      </c>
      <c r="DG20" s="169">
        <f t="shared" si="120"/>
        <v>66</v>
      </c>
      <c r="DH20" s="395">
        <f>IF($B20&lt;Main!$B$10,0,HLOOKUP(DG20,ReplacementRates!$V$3:$AZ$56,ReplacementRates!$A21-3,1)*IF(Main!$B$29=0,Main!$B$32*$B20,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I20" s="337">
        <f ca="1">DH20*IF($B20=Salary!$B20,Salary!$J20,"")</f>
        <v>31626.346211449611</v>
      </c>
      <c r="DJ20" s="338">
        <f ca="1">IF($B20&lt;Main!$B$10,0,(VLOOKUP(DG20,'Survival Probability'!$A$3:$F$98,6)/(1+Main!$B$5)^(OptimumBenefits!DG20-OptimumBenefits!$A20))*(VLOOKUP(DG20,'Survival Probability'!$A$3:$F$98,3)/VLOOKUP($A20,'Survival Probability'!$A$3:$F$98,3)))</f>
        <v>2.7086406036495889</v>
      </c>
      <c r="DK20" s="228">
        <f t="shared" ca="1" si="41"/>
        <v>85664.405493411759</v>
      </c>
      <c r="DL20" s="169">
        <f t="shared" si="120"/>
        <v>67</v>
      </c>
      <c r="DM20" s="395">
        <f>IF($B20&lt;Main!$B$10,0,HLOOKUP(DL20,ReplacementRates!$V$3:$AZ$56,ReplacementRates!$A21-3,1)*IF(Main!$B$29=0,Main!$B$32*$B20,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N20" s="337">
        <f ca="1">DM20*IF($B20=Salary!$B20,Salary!$J20,"")</f>
        <v>31626.346211449611</v>
      </c>
      <c r="DO20" s="338">
        <f ca="1">IF($B20&lt;Main!$B$10,0,(VLOOKUP(DL20,'Survival Probability'!$A$3:$F$98,6)/(1+Main!$B$5)^(OptimumBenefits!DL20-OptimumBenefits!$A20))*(VLOOKUP(DL20,'Survival Probability'!$A$3:$F$98,3)/VLOOKUP($A20,'Survival Probability'!$A$3:$F$98,3)))</f>
        <v>2.4794666764680242</v>
      </c>
      <c r="DP20" s="228">
        <f t="shared" ca="1" si="43"/>
        <v>78416.471529730057</v>
      </c>
      <c r="DQ20" s="169">
        <f t="shared" si="120"/>
        <v>68</v>
      </c>
      <c r="DR20" s="395">
        <f>IF($B20&lt;Main!$B$10,0,HLOOKUP(DQ20,ReplacementRates!$V$3:$AZ$56,ReplacementRates!$A21-3,1)*IF(Main!$B$29=0,Main!$B$32*$B20,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S20" s="337">
        <f ca="1">DR20*IF($B20=Salary!$B20,Salary!$J20,"")</f>
        <v>31626.346211449611</v>
      </c>
      <c r="DT20" s="338">
        <f ca="1">IF($B20&lt;Main!$B$10,0,(VLOOKUP(DQ20,'Survival Probability'!$A$3:$F$98,6)/(1+Main!$B$5)^(OptimumBenefits!DQ20-OptimumBenefits!$A20))*(VLOOKUP(DQ20,'Survival Probability'!$A$3:$F$98,3)/VLOOKUP($A20,'Survival Probability'!$A$3:$F$98,3)))</f>
        <v>2.266518163295288</v>
      </c>
      <c r="DU20" s="228">
        <f t="shared" ca="1" si="45"/>
        <v>71681.688126915658</v>
      </c>
      <c r="DV20" s="169">
        <f t="shared" si="120"/>
        <v>69</v>
      </c>
      <c r="DW20" s="395">
        <f>IF($B20&lt;Main!$B$10,0,HLOOKUP(DV20,ReplacementRates!$V$3:$AZ$56,ReplacementRates!$A21-3,1)*IF(Main!$B$29=0,Main!$B$32*$B20,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X20" s="337">
        <f ca="1">DW20*IF($B20=Salary!$B20,Salary!$J20,"")</f>
        <v>31626.346211449611</v>
      </c>
      <c r="DY20" s="338">
        <f ca="1">IF($B20&lt;Main!$B$10,0,(VLOOKUP(DV20,'Survival Probability'!$A$3:$F$98,6)/(1+Main!$B$5)^(OptimumBenefits!DV20-OptimumBenefits!$A20))*(VLOOKUP(DV20,'Survival Probability'!$A$3:$F$98,3)/VLOOKUP($A20,'Survival Probability'!$A$3:$F$98,3)))</f>
        <v>2.0687386933719552</v>
      </c>
      <c r="DZ20" s="228">
        <f t="shared" ca="1" si="47"/>
        <v>65426.646137603355</v>
      </c>
      <c r="EA20" s="169">
        <f t="shared" si="120"/>
        <v>70</v>
      </c>
      <c r="EB20" s="395">
        <f>IF($B20&lt;Main!$B$10,0,HLOOKUP(EA20,ReplacementRates!$V$3:$AZ$56,ReplacementRates!$A21-3,1)*IF(Main!$B$29=0,Main!$B$32*$B20,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C20" s="337">
        <f ca="1">EB20*IF($B20=Salary!$B20,Salary!$J20,"")</f>
        <v>31626.346211449611</v>
      </c>
      <c r="ED20" s="338">
        <f ca="1">IF($B20&lt;Main!$B$10,0,(VLOOKUP(EA20,'Survival Probability'!$A$3:$F$98,6)/(1+Main!$B$5)^(OptimumBenefits!EA20-OptimumBenefits!$A20))*(VLOOKUP(EA20,'Survival Probability'!$A$3:$F$98,3)/VLOOKUP($A20,'Survival Probability'!$A$3:$F$98,3)))</f>
        <v>1.8851461708449282</v>
      </c>
      <c r="EE20" s="228">
        <f t="shared" ca="1" si="49"/>
        <v>59620.285458330232</v>
      </c>
      <c r="EF20" s="169">
        <f t="shared" si="120"/>
        <v>71</v>
      </c>
      <c r="EG20" s="395">
        <f>IF($B20&lt;Main!$B$10,0,HLOOKUP(EF20,ReplacementRates!$V$3:$AZ$56,ReplacementRates!$A21-3,1)*IF(Main!$B$29=0,Main!$B$32*$B20,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H20" s="337">
        <f ca="1">EG20*IF($B20=Salary!$B20,Salary!$J20,"")</f>
        <v>31626.346211449611</v>
      </c>
      <c r="EI20" s="338">
        <f ca="1">IF($B20&lt;Main!$B$10,0,(VLOOKUP(EF20,'Survival Probability'!$A$3:$F$98,6)/(1+Main!$B$5)^(OptimumBenefits!EF20-OptimumBenefits!$A20))*(VLOOKUP(EF20,'Survival Probability'!$A$3:$F$98,3)/VLOOKUP($A20,'Survival Probability'!$A$3:$F$98,3)))</f>
        <v>1.7148281396008636</v>
      </c>
      <c r="EJ20" s="228">
        <f t="shared" ca="1" si="51"/>
        <v>54233.748436152957</v>
      </c>
      <c r="EK20" s="169">
        <f t="shared" si="120"/>
        <v>72</v>
      </c>
      <c r="EL20" s="395">
        <f>IF($B20&lt;Main!$B$10,0,HLOOKUP(EK20,ReplacementRates!$V$3:$AZ$56,ReplacementRates!$A21-3,1)*IF(Main!$B$29=0,Main!$B$32*$B20,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M20" s="337">
        <f ca="1">EL20*IF($B20=Salary!$B20,Salary!$J20,"")</f>
        <v>31626.346211449611</v>
      </c>
      <c r="EN20" s="338">
        <f ca="1">IF($B20&lt;Main!$B$10,0,(VLOOKUP(EK20,'Survival Probability'!$A$3:$F$98,6)/(1+Main!$B$5)^(OptimumBenefits!EK20-OptimumBenefits!$A20))*(VLOOKUP(EK20,'Survival Probability'!$A$3:$F$98,3)/VLOOKUP($A20,'Survival Probability'!$A$3:$F$98,3)))</f>
        <v>1.5569345907729439</v>
      </c>
      <c r="EO20" s="228">
        <f t="shared" ca="1" si="53"/>
        <v>49240.152396366742</v>
      </c>
      <c r="EP20" s="169">
        <f t="shared" si="121"/>
        <v>73</v>
      </c>
      <c r="EQ20" s="395">
        <f>IF($B20&lt;Main!$B$10,0,HLOOKUP(EP20,ReplacementRates!$V$3:$AZ$56,ReplacementRates!$A21-3,1)*IF(Main!$B$29=0,Main!$B$32*$B20,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R20" s="337">
        <f ca="1">EQ20*IF($B20=Salary!$B20,Salary!$J20,"")</f>
        <v>31626.346211449611</v>
      </c>
      <c r="ES20" s="338">
        <f ca="1">IF($B20&lt;Main!$B$10,0,(VLOOKUP(EP20,'Survival Probability'!$A$3:$F$98,6)/(1+Main!$B$5)^(OptimumBenefits!EP20-OptimumBenefits!$A20))*(VLOOKUP(EP20,'Survival Probability'!$A$3:$F$98,3)/VLOOKUP($A20,'Survival Probability'!$A$3:$F$98,3)))</f>
        <v>1.4106766222108507</v>
      </c>
      <c r="ET20" s="228">
        <f t="shared" ca="1" si="55"/>
        <v>44614.547246438669</v>
      </c>
      <c r="EU20" s="169">
        <f t="shared" si="121"/>
        <v>74</v>
      </c>
      <c r="EV20" s="395">
        <f>IF($B20&lt;Main!$B$10,0,HLOOKUP(EU20,ReplacementRates!$V$3:$AZ$56,ReplacementRates!$A21-3,1)*IF(Main!$B$29=0,Main!$B$32*$B20,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W20" s="337">
        <f ca="1">EV20*IF($B20=Salary!$B20,Salary!$J20,"")</f>
        <v>31626.346211449611</v>
      </c>
      <c r="EX20" s="338">
        <f ca="1">IF($B20&lt;Main!$B$10,0,(VLOOKUP(EU20,'Survival Probability'!$A$3:$F$98,6)/(1+Main!$B$5)^(OptimumBenefits!EU20-OptimumBenefits!$A20))*(VLOOKUP(EU20,'Survival Probability'!$A$3:$F$98,3)/VLOOKUP($A20,'Survival Probability'!$A$3:$F$98,3)))</f>
        <v>1.2753184515481211</v>
      </c>
      <c r="EY20" s="228">
        <f t="shared" ca="1" si="57"/>
        <v>40333.662878510702</v>
      </c>
      <c r="EZ20" s="169">
        <f t="shared" si="121"/>
        <v>75</v>
      </c>
      <c r="FA20" s="395">
        <f>IF($B20&lt;Main!$B$10,0,HLOOKUP(EZ20,ReplacementRates!$V$3:$AZ$56,ReplacementRates!$A21-3,1)*IF(Main!$B$29=0,Main!$B$32*$B20,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B20" s="337">
        <f ca="1">FA20*IF($B20=Salary!$B20,Salary!$J20,"")</f>
        <v>31626.346211449611</v>
      </c>
      <c r="FC20" s="338">
        <f ca="1">IF($B20&lt;Main!$B$10,0,(VLOOKUP(EZ20,'Survival Probability'!$A$3:$F$98,6)/(1+Main!$B$5)^(OptimumBenefits!EZ20-OptimumBenefits!$A20))*(VLOOKUP(EZ20,'Survival Probability'!$A$3:$F$98,3)/VLOOKUP($A20,'Survival Probability'!$A$3:$F$98,3)))</f>
        <v>1.1501760719665954</v>
      </c>
      <c r="FD20" s="228">
        <f t="shared" ca="1" si="59"/>
        <v>36375.86665614073</v>
      </c>
      <c r="FE20" s="169">
        <f t="shared" si="121"/>
        <v>76</v>
      </c>
      <c r="FF20" s="395">
        <f>IF($B20&lt;Main!$B$10,0,HLOOKUP(FE20,ReplacementRates!$V$3:$AZ$56,ReplacementRates!$A21-3,1)*IF(Main!$B$29=0,Main!$B$32*$B20,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G20" s="337">
        <f ca="1">FF20*IF($B20=Salary!$B20,Salary!$J20,"")</f>
        <v>31626.346211449611</v>
      </c>
      <c r="FH20" s="338">
        <f ca="1">IF($B20&lt;Main!$B$10,0,(VLOOKUP(FE20,'Survival Probability'!$A$3:$F$98,6)/(1+Main!$B$5)^(OptimumBenefits!FE20-OptimumBenefits!$A20))*(VLOOKUP(FE20,'Survival Probability'!$A$3:$F$98,3)/VLOOKUP($A20,'Survival Probability'!$A$3:$F$98,3)))</f>
        <v>1.0346140586878165</v>
      </c>
      <c r="FI20" s="228">
        <f t="shared" ca="1" si="61"/>
        <v>32721.062415293931</v>
      </c>
      <c r="FJ20" s="169">
        <f t="shared" si="121"/>
        <v>77</v>
      </c>
      <c r="FK20" s="395">
        <f>IF($B20&lt;Main!$B$10,0,HLOOKUP(FJ20,ReplacementRates!$V$3:$AZ$56,ReplacementRates!$A21-3,1)*IF(Main!$B$29=0,Main!$B$32*$B20,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L20" s="337">
        <f ca="1">FK20*IF($B20=Salary!$B20,Salary!$J20,"")</f>
        <v>31626.346211449611</v>
      </c>
      <c r="FM20" s="338">
        <f ca="1">IF($B20&lt;Main!$B$10,0,(VLOOKUP(FJ20,'Survival Probability'!$A$3:$F$98,6)/(1+Main!$B$5)^(OptimumBenefits!FJ20-OptimumBenefits!$A20))*(VLOOKUP(FJ20,'Survival Probability'!$A$3:$F$98,3)/VLOOKUP($A20,'Survival Probability'!$A$3:$F$98,3)))</f>
        <v>0.92803701007958128</v>
      </c>
      <c r="FN20" s="228">
        <f t="shared" ca="1" si="63"/>
        <v>29350.41977781539</v>
      </c>
      <c r="FO20" s="169">
        <f t="shared" si="121"/>
        <v>78</v>
      </c>
      <c r="FP20" s="395">
        <f>IF($B20&lt;Main!$B$10,0,HLOOKUP(FO20,ReplacementRates!$V$3:$AZ$56,ReplacementRates!$A21-3,1)*IF(Main!$B$29=0,Main!$B$32*$B20,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Q20" s="337">
        <f ca="1">FP20*IF($B20=Salary!$B20,Salary!$J20,"")</f>
        <v>31626.346211449611</v>
      </c>
      <c r="FR20" s="338">
        <f ca="1">IF($B20&lt;Main!$B$10,0,(VLOOKUP(FO20,'Survival Probability'!$A$3:$F$98,6)/(1+Main!$B$5)^(OptimumBenefits!FO20-OptimumBenefits!$A20))*(VLOOKUP(FO20,'Survival Probability'!$A$3:$F$98,3)/VLOOKUP($A20,'Survival Probability'!$A$3:$F$98,3)))</f>
        <v>0.82988981983602839</v>
      </c>
      <c r="FS20" s="228">
        <f t="shared" ca="1" si="65"/>
        <v>26246.382759491775</v>
      </c>
      <c r="FT20" s="169">
        <f t="shared" si="121"/>
        <v>79</v>
      </c>
      <c r="FU20" s="395">
        <f>IF($B20&lt;Main!$B$10,0,HLOOKUP(FT20,ReplacementRates!$V$3:$AZ$56,ReplacementRates!$A21-3,1)*IF(Main!$B$29=0,Main!$B$32*$B20,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V20" s="337">
        <f ca="1">FU20*IF($B20=Salary!$B20,Salary!$J20,"")</f>
        <v>31626.346211449611</v>
      </c>
      <c r="FW20" s="338">
        <f ca="1">IF($B20&lt;Main!$B$10,0,(VLOOKUP(FT20,'Survival Probability'!$A$3:$F$98,6)/(1+Main!$B$5)^(OptimumBenefits!FT20-OptimumBenefits!$A20))*(VLOOKUP(FT20,'Survival Probability'!$A$3:$F$98,3)/VLOOKUP($A20,'Survival Probability'!$A$3:$F$98,3)))</f>
        <v>0.73965505549567545</v>
      </c>
      <c r="FX20" s="228">
        <f t="shared" ca="1" si="67"/>
        <v>23392.586862155207</v>
      </c>
      <c r="FY20" s="169">
        <f t="shared" si="121"/>
        <v>80</v>
      </c>
      <c r="FZ20" s="395">
        <f>IF($B20&lt;Main!$B$10,0,HLOOKUP(FY20,ReplacementRates!$V$3:$AZ$56,ReplacementRates!$A21-3,1)*IF(Main!$B$29=0,Main!$B$32*$B20,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A20" s="337">
        <f ca="1">FZ20*IF($B20=Salary!$B20,Salary!$J20,"")</f>
        <v>31626.346211449611</v>
      </c>
      <c r="GB20" s="338">
        <f ca="1">IF($B20&lt;Main!$B$10,0,(VLOOKUP(FY20,'Survival Probability'!$A$3:$F$98,6)/(1+Main!$B$5)^(OptimumBenefits!FY20-OptimumBenefits!$A20))*(VLOOKUP(FY20,'Survival Probability'!$A$3:$F$98,3)/VLOOKUP($A20,'Survival Probability'!$A$3:$F$98,3)))</f>
        <v>0.65685354504302329</v>
      </c>
      <c r="GC20" s="228">
        <f t="shared" ca="1" si="69"/>
        <v>20773.877625748664</v>
      </c>
      <c r="GD20" s="169">
        <f t="shared" si="121"/>
        <v>81</v>
      </c>
      <c r="GE20" s="395">
        <f>IF($B20&lt;Main!$B$10,0,HLOOKUP(GD20,ReplacementRates!$V$3:$AZ$56,ReplacementRates!$A21-3,1)*IF(Main!$B$29=0,Main!$B$32*$B20,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F20" s="337">
        <f ca="1">GE20*IF($B20=Salary!$B20,Salary!$J20,"")</f>
        <v>31626.346211449611</v>
      </c>
      <c r="GG20" s="338">
        <f ca="1">IF($B20&lt;Main!$B$10,0,(VLOOKUP(GD20,'Survival Probability'!$A$3:$F$98,6)/(1+Main!$B$5)^(OptimumBenefits!GD20-OptimumBenefits!$A20))*(VLOOKUP(GD20,'Survival Probability'!$A$3:$F$98,3)/VLOOKUP($A20,'Survival Probability'!$A$3:$F$98,3)))</f>
        <v>0.58103417626270104</v>
      </c>
      <c r="GH20" s="228">
        <f t="shared" ca="1" si="71"/>
        <v>18375.988019168621</v>
      </c>
      <c r="GI20" s="169">
        <f t="shared" si="121"/>
        <v>82</v>
      </c>
      <c r="GJ20" s="395">
        <f>IF($B20&lt;Main!$B$10,0,HLOOKUP(GI20,ReplacementRates!$V$3:$AZ$56,ReplacementRates!$A21-3,1)*IF(Main!$B$29=0,Main!$B$32*$B20,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K20" s="337">
        <f ca="1">GJ20*IF($B20=Salary!$B20,Salary!$J20,"")</f>
        <v>31626.346211449611</v>
      </c>
      <c r="GL20" s="338">
        <f ca="1">IF($B20&lt;Main!$B$10,0,(VLOOKUP(GI20,'Survival Probability'!$A$3:$F$98,6)/(1+Main!$B$5)^(OptimumBenefits!GI20-OptimumBenefits!$A20))*(VLOOKUP(GI20,'Survival Probability'!$A$3:$F$98,3)/VLOOKUP($A20,'Survival Probability'!$A$3:$F$98,3)))</f>
        <v>0.51177319173209113</v>
      </c>
      <c r="GM20" s="228">
        <f t="shared" ca="1" si="73"/>
        <v>16185.516143457695</v>
      </c>
      <c r="GN20" s="384"/>
      <c r="GO20" s="384"/>
      <c r="GP20" s="385"/>
      <c r="GQ20" s="386"/>
      <c r="GR20" s="387"/>
      <c r="GS20" s="384"/>
      <c r="GT20" s="384"/>
      <c r="GU20" s="385"/>
      <c r="GV20" s="386"/>
      <c r="GW20" s="387"/>
      <c r="GX20" s="384"/>
      <c r="GY20" s="384"/>
      <c r="GZ20" s="385"/>
      <c r="HA20" s="386"/>
      <c r="HB20" s="387"/>
      <c r="HC20" s="384"/>
      <c r="HD20" s="384"/>
      <c r="HE20" s="385"/>
      <c r="HF20" s="386"/>
      <c r="HG20" s="387"/>
      <c r="HH20" s="384"/>
      <c r="HI20" s="384"/>
      <c r="HJ20" s="385"/>
      <c r="HK20" s="386"/>
      <c r="HL20" s="387"/>
      <c r="HM20" s="384"/>
      <c r="HN20" s="384"/>
      <c r="HO20" s="385"/>
      <c r="HP20" s="386"/>
      <c r="HQ20" s="387"/>
      <c r="HR20" s="384"/>
      <c r="HS20" s="384"/>
      <c r="HT20" s="385"/>
      <c r="HU20" s="386"/>
      <c r="HV20" s="387"/>
      <c r="HW20" s="384"/>
      <c r="HX20" s="384"/>
      <c r="HY20" s="385"/>
      <c r="HZ20" s="386"/>
      <c r="IA20" s="387"/>
      <c r="IB20" s="384"/>
      <c r="IC20" s="384"/>
      <c r="ID20" s="385"/>
      <c r="IE20" s="386"/>
      <c r="IF20" s="387"/>
      <c r="IG20" s="384"/>
      <c r="IH20" s="384"/>
      <c r="II20" s="385"/>
      <c r="IJ20" s="386"/>
      <c r="IK20" s="387"/>
      <c r="IL20" s="384"/>
      <c r="IM20" s="384"/>
      <c r="IN20" s="385"/>
      <c r="IO20" s="386"/>
      <c r="IP20" s="387"/>
      <c r="IQ20" s="384"/>
      <c r="IR20" s="384"/>
      <c r="IS20" s="385"/>
      <c r="IT20" s="386"/>
      <c r="IU20" s="387"/>
      <c r="IV20" s="384"/>
      <c r="IW20" s="384"/>
      <c r="IX20" s="385"/>
      <c r="IY20" s="386"/>
      <c r="IZ20" s="387"/>
      <c r="JA20" s="384"/>
      <c r="JB20" s="384"/>
      <c r="JC20" s="385"/>
      <c r="JD20" s="386"/>
      <c r="JE20" s="387"/>
      <c r="JF20" s="384"/>
      <c r="JG20" s="384"/>
      <c r="JH20" s="385"/>
      <c r="JI20" s="386"/>
      <c r="JJ20" s="387"/>
      <c r="JK20" s="384"/>
      <c r="JL20" s="384"/>
      <c r="JM20" s="385"/>
      <c r="JN20" s="386"/>
      <c r="JO20" s="387"/>
      <c r="JP20" s="384"/>
      <c r="JQ20" s="384"/>
      <c r="JR20" s="385"/>
      <c r="JS20" s="386"/>
      <c r="JT20" s="387"/>
      <c r="JU20" s="384"/>
      <c r="JV20" s="384"/>
      <c r="JW20" s="385"/>
      <c r="JX20" s="386"/>
      <c r="JY20" s="387"/>
      <c r="JZ20" s="384"/>
      <c r="KA20" s="384"/>
      <c r="KB20" s="385"/>
      <c r="KC20" s="386"/>
      <c r="KD20" s="387"/>
      <c r="KE20" s="384"/>
      <c r="KF20" s="384"/>
      <c r="KG20" s="385"/>
      <c r="KH20" s="386"/>
      <c r="KI20" s="387"/>
    </row>
    <row r="21" spans="1:295">
      <c r="A21" s="172">
        <f t="shared" si="112"/>
        <v>46</v>
      </c>
      <c r="B21" s="172">
        <v>19</v>
      </c>
      <c r="C21" s="383">
        <f t="shared" ca="1" si="0"/>
        <v>64</v>
      </c>
      <c r="D21" s="422">
        <f t="shared" ca="1" si="116"/>
        <v>111457.57222313131</v>
      </c>
      <c r="E21" s="217">
        <v>81837.037883733574</v>
      </c>
      <c r="F21" s="169">
        <f t="shared" si="113"/>
        <v>45</v>
      </c>
      <c r="G21" s="395">
        <f>IF($B21&lt;Main!$B$10,0,HLOOKUP(F21,ReplacementRates!$V$3:$AZ$56,ReplacementRates!$A22-3,1)*IF(Main!$B$29=0,Main!$B$32*$B21,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H21" s="337">
        <f ca="1">G21*IF($B21=Salary!$B21,Salary!$J21,"")</f>
        <v>0</v>
      </c>
      <c r="I21" s="338">
        <f ca="1">IF($B21&lt;Main!$B$10,0,(VLOOKUP(F21,'Survival Probability'!$A$3:$F$98,6)/(1+Main!$B$5)^(OptimumBenefits!F21-OptimumBenefits!$A21))*(VLOOKUP(F21,'Survival Probability'!$A$3:$F$98,3)/VLOOKUP($A21,'Survival Probability'!$A$3:$F$98,3)))</f>
        <v>15.17830286383411</v>
      </c>
      <c r="J21" s="228">
        <f t="shared" si="117"/>
        <v>0</v>
      </c>
      <c r="K21" s="169">
        <f t="shared" si="114"/>
        <v>46</v>
      </c>
      <c r="L21" s="395">
        <f>IF($B21&lt;Main!$B$10,0,HLOOKUP(K21,ReplacementRates!$V$3:$AZ$56,ReplacementRates!$A22-3,1)*IF(Main!$B$29=0,Main!$B$32*$B21,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M21" s="337">
        <f ca="1">L21*IF($B21=Salary!$B21,Salary!$J21,"")</f>
        <v>0</v>
      </c>
      <c r="N21" s="338">
        <f ca="1">IF($B21&lt;Main!$B$10,0,(VLOOKUP(K21,'Survival Probability'!$A$3:$F$98,6)/(1+Main!$B$5)^(OptimumBenefits!K21-OptimumBenefits!$A21))*(VLOOKUP(K21,'Survival Probability'!$A$3:$F$98,3)/VLOOKUP($A21,'Survival Probability'!$A$3:$F$98,3)))</f>
        <v>14.107586910795533</v>
      </c>
      <c r="O21" s="228">
        <f t="shared" ca="1" si="118"/>
        <v>0</v>
      </c>
      <c r="P21" s="169">
        <f t="shared" si="119"/>
        <v>47</v>
      </c>
      <c r="Q21" s="395">
        <f>IF($B21&lt;Main!$B$10,0,HLOOKUP(P21,ReplacementRates!$V$3:$AZ$56,ReplacementRates!$A22-3,1)*IF(Main!$B$29=0,Main!$B$32*$B21,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R21" s="337">
        <f ca="1">Q21*IF($B21=Salary!$B21,Salary!$J21,"")</f>
        <v>0</v>
      </c>
      <c r="S21" s="338">
        <f ca="1">IF($B21&lt;Main!$B$10,0,(VLOOKUP(P21,'Survival Probability'!$A$3:$F$98,6)/(1+Main!$B$5)^(OptimumBenefits!P21-OptimumBenefits!$A21))*(VLOOKUP(P21,'Survival Probability'!$A$3:$F$98,3)/VLOOKUP($A21,'Survival Probability'!$A$3:$F$98,3)))</f>
        <v>13.107586910795531</v>
      </c>
      <c r="T21" s="228">
        <f t="shared" ca="1" si="3"/>
        <v>0</v>
      </c>
      <c r="U21" s="169">
        <f t="shared" si="119"/>
        <v>48</v>
      </c>
      <c r="V21" s="395">
        <f>IF($B21&lt;Main!$B$10,0,HLOOKUP(U21,ReplacementRates!$V$3:$AZ$56,ReplacementRates!$A22-3,1)*IF(Main!$B$29=0,Main!$B$32*$B21,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W21" s="337">
        <f ca="1">V21*IF($B21=Salary!$B21,Salary!$J21,"")</f>
        <v>0</v>
      </c>
      <c r="X21" s="338">
        <f ca="1">IF($B21&lt;Main!$B$10,0,(VLOOKUP(U21,'Survival Probability'!$A$3:$F$98,6)/(1+Main!$B$5)^(OptimumBenefits!U21-OptimumBenefits!$A21))*(VLOOKUP(U21,'Survival Probability'!$A$3:$F$98,3)/VLOOKUP($A21,'Survival Probability'!$A$3:$F$98,3)))</f>
        <v>12.173660264379038</v>
      </c>
      <c r="Y21" s="228">
        <f t="shared" ca="1" si="5"/>
        <v>0</v>
      </c>
      <c r="Z21" s="169">
        <f t="shared" si="119"/>
        <v>49</v>
      </c>
      <c r="AA21" s="395">
        <f>IF($B21&lt;Main!$B$10,0,HLOOKUP(Z21,ReplacementRates!$V$3:$AZ$56,ReplacementRates!$A22-3,1)*IF(Main!$B$29=0,Main!$B$32*$B21,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B21" s="337">
        <f ca="1">AA21*IF($B21=Salary!$B21,Salary!$J21,"")</f>
        <v>0</v>
      </c>
      <c r="AC21" s="338">
        <f ca="1">IF($B21&lt;Main!$B$10,0,(VLOOKUP(Z21,'Survival Probability'!$A$3:$F$98,6)/(1+Main!$B$5)^(OptimumBenefits!Z21-OptimumBenefits!$A21))*(VLOOKUP(Z21,'Survival Probability'!$A$3:$F$98,3)/VLOOKUP($A21,'Survival Probability'!$A$3:$F$98,3)))</f>
        <v>11.301468195684089</v>
      </c>
      <c r="AD21" s="228">
        <f t="shared" ca="1" si="7"/>
        <v>0</v>
      </c>
      <c r="AE21" s="169">
        <f t="shared" si="119"/>
        <v>50</v>
      </c>
      <c r="AF21" s="395">
        <f>IF($B21&lt;Main!$B$10,0,HLOOKUP(AE21,ReplacementRates!$V$3:$AZ$56,ReplacementRates!$A22-3,1)*IF(Main!$B$29=0,Main!$B$32*$B21,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G21" s="337">
        <f ca="1">AF21*IF($B21=Salary!$B21,Salary!$J21,"")</f>
        <v>0</v>
      </c>
      <c r="AH21" s="338">
        <f ca="1">IF($B21&lt;Main!$B$10,0,(VLOOKUP(AE21,'Survival Probability'!$A$3:$F$98,6)/(1+Main!$B$5)^(OptimumBenefits!AE21-OptimumBenefits!$A21))*(VLOOKUP(AE21,'Survival Probability'!$A$3:$F$98,3)/VLOOKUP($A21,'Survival Probability'!$A$3:$F$98,3)))</f>
        <v>10.486962035268439</v>
      </c>
      <c r="AI21" s="228">
        <f t="shared" ca="1" si="9"/>
        <v>0</v>
      </c>
      <c r="AJ21" s="169">
        <f t="shared" si="119"/>
        <v>51</v>
      </c>
      <c r="AK21" s="395">
        <f>IF($B21&lt;Main!$B$10,0,HLOOKUP(AJ21,ReplacementRates!$V$3:$AZ$56,ReplacementRates!$A22-3,1)*IF(Main!$B$29=0,Main!$B$32*$B21,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L21" s="337">
        <f ca="1">AK21*IF($B21=Salary!$B21,Salary!$J21,"")</f>
        <v>0</v>
      </c>
      <c r="AM21" s="338">
        <f ca="1">IF($B21&lt;Main!$B$10,0,(VLOOKUP(AJ21,'Survival Probability'!$A$3:$F$98,6)/(1+Main!$B$5)^(OptimumBenefits!AJ21-OptimumBenefits!$A21))*(VLOOKUP(AJ21,'Survival Probability'!$A$3:$F$98,3)/VLOOKUP($A21,'Survival Probability'!$A$3:$F$98,3)))</f>
        <v>9.7263604609784426</v>
      </c>
      <c r="AN21" s="228">
        <f t="shared" ca="1" si="11"/>
        <v>0</v>
      </c>
      <c r="AO21" s="169">
        <f t="shared" si="119"/>
        <v>52</v>
      </c>
      <c r="AP21" s="395">
        <f>IF($B21&lt;Main!$B$10,0,HLOOKUP(AO21,ReplacementRates!$V$3:$AZ$56,ReplacementRates!$A22-3,1)*IF(Main!$B$29=0,Main!$B$32*$B21,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Q21" s="337">
        <f ca="1">AP21*IF($B21=Salary!$B21,Salary!$J21,"")</f>
        <v>0</v>
      </c>
      <c r="AR21" s="338">
        <f ca="1">IF($B21&lt;Main!$B$10,0,(VLOOKUP(AO21,'Survival Probability'!$A$3:$F$98,6)/(1+Main!$B$5)^(OptimumBenefits!AO21-OptimumBenefits!$A21))*(VLOOKUP(AO21,'Survival Probability'!$A$3:$F$98,3)/VLOOKUP($A21,'Survival Probability'!$A$3:$F$98,3)))</f>
        <v>9.0166165757632353</v>
      </c>
      <c r="AS21" s="228">
        <f t="shared" ca="1" si="13"/>
        <v>0</v>
      </c>
      <c r="AT21" s="169">
        <f t="shared" si="119"/>
        <v>53</v>
      </c>
      <c r="AU21" s="395">
        <f>IF($B21&lt;Main!$B$10,0,HLOOKUP(AT21,ReplacementRates!$V$3:$AZ$56,ReplacementRates!$A22-3,1)*IF(Main!$B$29=0,Main!$B$32*$B21,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V21" s="337">
        <f ca="1">AU21*IF($B21=Salary!$B21,Salary!$J21,"")</f>
        <v>0</v>
      </c>
      <c r="AW21" s="338">
        <f ca="1">IF($B21&lt;Main!$B$10,0,(VLOOKUP(AT21,'Survival Probability'!$A$3:$F$98,6)/(1+Main!$B$5)^(OptimumBenefits!AT21-OptimumBenefits!$A21))*(VLOOKUP(AT21,'Survival Probability'!$A$3:$F$98,3)/VLOOKUP($A21,'Survival Probability'!$A$3:$F$98,3)))</f>
        <v>8.3543922559835533</v>
      </c>
      <c r="AX21" s="228">
        <f t="shared" ca="1" si="15"/>
        <v>0</v>
      </c>
      <c r="AY21" s="169">
        <f t="shared" si="119"/>
        <v>54</v>
      </c>
      <c r="AZ21" s="395">
        <f>IF($B21&lt;Main!$B$10,0,HLOOKUP(AY21,ReplacementRates!$V$3:$AZ$56,ReplacementRates!$A22-3,1)*IF(Main!$B$29=0,Main!$B$32*$B21,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A21" s="337">
        <f ca="1">AZ21*IF($B21=Salary!$B21,Salary!$J21,"")</f>
        <v>0</v>
      </c>
      <c r="BB21" s="338">
        <f ca="1">IF($B21&lt;Main!$B$10,0,(VLOOKUP(AY21,'Survival Probability'!$A$3:$F$98,6)/(1+Main!$B$5)^(OptimumBenefits!AY21-OptimumBenefits!$A21))*(VLOOKUP(AY21,'Survival Probability'!$A$3:$F$98,3)/VLOOKUP($A21,'Survival Probability'!$A$3:$F$98,3)))</f>
        <v>7.7365719149599315</v>
      </c>
      <c r="BC21" s="228">
        <f t="shared" ca="1" si="17"/>
        <v>0</v>
      </c>
      <c r="BD21" s="169">
        <f t="shared" si="119"/>
        <v>55</v>
      </c>
      <c r="BE21" s="395">
        <f>IF($B21&lt;Main!$B$10,0,HLOOKUP(BD21,ReplacementRates!$V$3:$AZ$56,ReplacementRates!$A22-3,1)*IF(Main!$B$29=0,Main!$B$32*$B21,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F21" s="337">
        <f ca="1">BE21*IF($B21=Salary!$B21,Salary!$J21,"")</f>
        <v>0</v>
      </c>
      <c r="BG21" s="338">
        <f ca="1">IF($B21&lt;Main!$B$10,0,(VLOOKUP(BD21,'Survival Probability'!$A$3:$F$98,6)/(1+Main!$B$5)^(OptimumBenefits!BD21-OptimumBenefits!$A21))*(VLOOKUP(BD21,'Survival Probability'!$A$3:$F$98,3)/VLOOKUP($A21,'Survival Probability'!$A$3:$F$98,3)))</f>
        <v>7.1602466306540018</v>
      </c>
      <c r="BH21" s="228">
        <f t="shared" ca="1" si="19"/>
        <v>0</v>
      </c>
      <c r="BI21" s="169">
        <f t="shared" si="119"/>
        <v>56</v>
      </c>
      <c r="BJ21" s="395">
        <f>IF($B21&lt;Main!$B$10,0,HLOOKUP(BI21,ReplacementRates!$V$3:$AZ$56,ReplacementRates!$A22-3,1)*IF(Main!$B$29=0,Main!$B$32*$B21,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K21" s="337">
        <f ca="1">BJ21*IF($B21=Salary!$B21,Salary!$J21,"")</f>
        <v>0</v>
      </c>
      <c r="BL21" s="338">
        <f ca="1">IF($B21&lt;Main!$B$10,0,(VLOOKUP(BI21,'Survival Probability'!$A$3:$F$98,6)/(1+Main!$B$5)^(OptimumBenefits!BI21-OptimumBenefits!$A21))*(VLOOKUP(BI21,'Survival Probability'!$A$3:$F$98,3)/VLOOKUP($A21,'Survival Probability'!$A$3:$F$98,3)))</f>
        <v>6.6227023076663762</v>
      </c>
      <c r="BM21" s="228">
        <f t="shared" ca="1" si="21"/>
        <v>0</v>
      </c>
      <c r="BN21" s="169">
        <f t="shared" si="119"/>
        <v>57</v>
      </c>
      <c r="BO21" s="395">
        <f>IF($B21&lt;Main!$B$10,0,HLOOKUP(BN21,ReplacementRates!$V$3:$AZ$56,ReplacementRates!$A22-3,1)*IF(Main!$B$29=0,Main!$B$32*$B21,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P21" s="337">
        <f ca="1">BO21*IF($B21=Salary!$B21,Salary!$J21,"")</f>
        <v>0</v>
      </c>
      <c r="BQ21" s="338">
        <f ca="1">IF($B21&lt;Main!$B$10,0,(VLOOKUP(BN21,'Survival Probability'!$A$3:$F$98,6)/(1+Main!$B$5)^(OptimumBenefits!BN21-OptimumBenefits!$A21))*(VLOOKUP(BN21,'Survival Probability'!$A$3:$F$98,3)/VLOOKUP($A21,'Survival Probability'!$A$3:$F$98,3)))</f>
        <v>6.1214032888153032</v>
      </c>
      <c r="BR21" s="228">
        <f t="shared" ca="1" si="23"/>
        <v>0</v>
      </c>
      <c r="BS21" s="169">
        <f t="shared" si="119"/>
        <v>58</v>
      </c>
      <c r="BT21" s="395">
        <f>IF($B21&lt;Main!$B$10,0,HLOOKUP(BS21,ReplacementRates!$V$3:$AZ$56,ReplacementRates!$A22-3,1)*IF(Main!$B$29=0,Main!$B$32*$B21,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U21" s="337">
        <f ca="1">BT21*IF($B21=Salary!$B21,Salary!$J21,"")</f>
        <v>0</v>
      </c>
      <c r="BV21" s="338">
        <f ca="1">IF($B21&lt;Main!$B$10,0,(VLOOKUP(BS21,'Survival Probability'!$A$3:$F$98,6)/(1+Main!$B$5)^(OptimumBenefits!BS21-OptimumBenefits!$A21))*(VLOOKUP(BS21,'Survival Probability'!$A$3:$F$98,3)/VLOOKUP($A21,'Survival Probability'!$A$3:$F$98,3)))</f>
        <v>5.653980895402861</v>
      </c>
      <c r="BW21" s="228">
        <f t="shared" ca="1" si="25"/>
        <v>0</v>
      </c>
      <c r="BX21" s="169">
        <f t="shared" si="119"/>
        <v>59</v>
      </c>
      <c r="BY21" s="395">
        <f>IF($B21&lt;Main!$B$10,0,HLOOKUP(BX21,ReplacementRates!$V$3:$AZ$56,ReplacementRates!$A22-3,1)*IF(Main!$B$29=0,Main!$B$32*$B21,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Z21" s="337">
        <f ca="1">BY21*IF($B21=Salary!$B21,Salary!$J21,"")</f>
        <v>0</v>
      </c>
      <c r="CA21" s="338">
        <f ca="1">IF($B21&lt;Main!$B$10,0,(VLOOKUP(BX21,'Survival Probability'!$A$3:$F$98,6)/(1+Main!$B$5)^(OptimumBenefits!BX21-OptimumBenefits!$A21))*(VLOOKUP(BX21,'Survival Probability'!$A$3:$F$98,3)/VLOOKUP($A21,'Survival Probability'!$A$3:$F$98,3)))</f>
        <v>5.2182193341340426</v>
      </c>
      <c r="CB21" s="228">
        <f t="shared" ca="1" si="27"/>
        <v>0</v>
      </c>
      <c r="CC21" s="169">
        <f t="shared" si="120"/>
        <v>60</v>
      </c>
      <c r="CD21" s="395">
        <f>IF($B21&lt;Main!$B$10,0,HLOOKUP(CC21,ReplacementRates!$V$3:$AZ$56,ReplacementRates!$A22-3,1)*IF(Main!$B$29=0,Main!$B$32*$B21,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0.19950000000000004</v>
      </c>
      <c r="CE21" s="337">
        <f ca="1">CD21*IF($B21=Salary!$B21,Salary!$J21,"")</f>
        <v>21081.595278782119</v>
      </c>
      <c r="CF21" s="338">
        <f ca="1">IF($B21&lt;Main!$B$10,0,(VLOOKUP(CC21,'Survival Probability'!$A$3:$F$98,6)/(1+Main!$B$5)^(OptimumBenefits!CC21-OptimumBenefits!$A21))*(VLOOKUP(CC21,'Survival Probability'!$A$3:$F$98,3)/VLOOKUP($A21,'Survival Probability'!$A$3:$F$98,3)))</f>
        <v>4.812046466963193</v>
      </c>
      <c r="CG21" s="228">
        <f t="shared" ca="1" si="29"/>
        <v>101445.61607921142</v>
      </c>
      <c r="CH21" s="169">
        <f t="shared" si="120"/>
        <v>61</v>
      </c>
      <c r="CI21" s="395">
        <f>IF($B21&lt;Main!$B$10,0,HLOOKUP(CH21,ReplacementRates!$V$3:$AZ$56,ReplacementRates!$A22-3,1)*IF(Main!$B$29=0,Main!$B$32*$B21,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0.22610000000000002</v>
      </c>
      <c r="CJ21" s="337">
        <f ca="1">CI21*IF($B21=Salary!$B21,Salary!$J21,"")</f>
        <v>23892.4746492864</v>
      </c>
      <c r="CK21" s="338">
        <f ca="1">IF($B21&lt;Main!$B$10,0,(VLOOKUP(CH21,'Survival Probability'!$A$3:$F$98,6)/(1+Main!$B$5)^(OptimumBenefits!CH21-OptimumBenefits!$A21))*(VLOOKUP(CH21,'Survival Probability'!$A$3:$F$98,3)/VLOOKUP($A21,'Survival Probability'!$A$3:$F$98,3)))</f>
        <v>4.433528349315714</v>
      </c>
      <c r="CL21" s="228">
        <f t="shared" ca="1" si="31"/>
        <v>105927.96369291827</v>
      </c>
      <c r="CM21" s="169">
        <f t="shared" si="120"/>
        <v>62</v>
      </c>
      <c r="CN21" s="395">
        <f>IF($B21&lt;Main!$B$10,0,HLOOKUP(CM21,ReplacementRates!$V$3:$AZ$56,ReplacementRates!$A22-3,1)*IF(Main!$B$29=0,Main!$B$32*$B21,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0.25270000000000004</v>
      </c>
      <c r="CO21" s="337">
        <f ca="1">CN21*IF($B21=Salary!$B21,Salary!$J21,"")</f>
        <v>26703.354019790684</v>
      </c>
      <c r="CP21" s="338">
        <f ca="1">IF($B21&lt;Main!$B$10,0,(VLOOKUP(CM21,'Survival Probability'!$A$3:$F$98,6)/(1+Main!$B$5)^(OptimumBenefits!CM21-OptimumBenefits!$A21))*(VLOOKUP(CM21,'Survival Probability'!$A$3:$F$98,3)/VLOOKUP($A21,'Survival Probability'!$A$3:$F$98,3)))</f>
        <v>4.0811476072695383</v>
      </c>
      <c r="CQ21" s="228">
        <f t="shared" ca="1" si="33"/>
        <v>108980.32936394015</v>
      </c>
      <c r="CR21" s="169">
        <f t="shared" si="120"/>
        <v>63</v>
      </c>
      <c r="CS21" s="395">
        <f>IF($B21&lt;Main!$B$10,0,HLOOKUP(CR21,ReplacementRates!$V$3:$AZ$56,ReplacementRates!$A22-3,1)*IF(Main!$B$29=0,Main!$B$32*$B21,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0.27930000000000005</v>
      </c>
      <c r="CT21" s="337">
        <f ca="1">CS21*IF($B21=Salary!$B21,Salary!$J21,"")</f>
        <v>29514.233390294969</v>
      </c>
      <c r="CU21" s="338">
        <f ca="1">IF($B21&lt;Main!$B$10,0,(VLOOKUP(CR21,'Survival Probability'!$A$3:$F$98,6)/(1+Main!$B$5)^(OptimumBenefits!CR21-OptimumBenefits!$A21))*(VLOOKUP(CR21,'Survival Probability'!$A$3:$F$98,3)/VLOOKUP($A21,'Survival Probability'!$A$3:$F$98,3)))</f>
        <v>3.7531811002605711</v>
      </c>
      <c r="CV21" s="228">
        <f t="shared" ca="1" si="35"/>
        <v>110772.26294913456</v>
      </c>
      <c r="CW21" s="169">
        <f t="shared" si="120"/>
        <v>64</v>
      </c>
      <c r="CX21" s="395">
        <f>IF($B21&lt;Main!$B$10,0,HLOOKUP(CW21,ReplacementRates!$V$3:$AZ$56,ReplacementRates!$A22-3,1)*IF(Main!$B$29=0,Main!$B$32*$B21,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0.30590000000000001</v>
      </c>
      <c r="CY21" s="337">
        <f ca="1">CX21*IF($B21=Salary!$B21,Salary!$J21,"")</f>
        <v>32325.112760799246</v>
      </c>
      <c r="CZ21" s="338">
        <f ca="1">IF($B21&lt;Main!$B$10,0,(VLOOKUP(CW21,'Survival Probability'!$A$3:$F$98,6)/(1+Main!$B$5)^(OptimumBenefits!CW21-OptimumBenefits!$A21))*(VLOOKUP(CW21,'Survival Probability'!$A$3:$F$98,3)/VLOOKUP($A21,'Survival Probability'!$A$3:$F$98,3)))</f>
        <v>3.44801804862677</v>
      </c>
      <c r="DA21" s="228">
        <f t="shared" ca="1" si="37"/>
        <v>111457.57222313131</v>
      </c>
      <c r="DB21" s="169">
        <f t="shared" si="120"/>
        <v>65</v>
      </c>
      <c r="DC21" s="395">
        <f>IF($B21&lt;Main!$B$10,0,HLOOKUP(DB21,ReplacementRates!$V$3:$AZ$56,ReplacementRates!$A22-3,1)*IF(Main!$B$29=0,Main!$B$32*$B21,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D21" s="337">
        <f ca="1">DC21*IF($B21=Salary!$B21,Salary!$J21,"")</f>
        <v>35135.99213130353</v>
      </c>
      <c r="DE21" s="338">
        <f ca="1">IF($B21&lt;Main!$B$10,0,(VLOOKUP(DB21,'Survival Probability'!$A$3:$F$98,6)/(1+Main!$B$5)^(OptimumBenefits!DB21-OptimumBenefits!$A21))*(VLOOKUP(DB21,'Survival Probability'!$A$3:$F$98,3)/VLOOKUP($A21,'Survival Probability'!$A$3:$F$98,3)))</f>
        <v>3.1641531195545634</v>
      </c>
      <c r="DF21" s="228">
        <f t="shared" ca="1" si="39"/>
        <v>111175.65911090866</v>
      </c>
      <c r="DG21" s="169">
        <f t="shared" si="120"/>
        <v>66</v>
      </c>
      <c r="DH21" s="395">
        <f>IF($B21&lt;Main!$B$10,0,HLOOKUP(DG21,ReplacementRates!$V$3:$AZ$56,ReplacementRates!$A22-3,1)*IF(Main!$B$29=0,Main!$B$32*$B21,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I21" s="337">
        <f ca="1">DH21*IF($B21=Salary!$B21,Salary!$J21,"")</f>
        <v>35135.99213130353</v>
      </c>
      <c r="DJ21" s="338">
        <f ca="1">IF($B21&lt;Main!$B$10,0,(VLOOKUP(DG21,'Survival Probability'!$A$3:$F$98,6)/(1+Main!$B$5)^(OptimumBenefits!DG21-OptimumBenefits!$A21))*(VLOOKUP(DG21,'Survival Probability'!$A$3:$F$98,3)/VLOOKUP($A21,'Survival Probability'!$A$3:$F$98,3)))</f>
        <v>2.9001847053756635</v>
      </c>
      <c r="DK21" s="228">
        <f t="shared" ca="1" si="41"/>
        <v>101900.86698740616</v>
      </c>
      <c r="DL21" s="169">
        <f t="shared" si="120"/>
        <v>67</v>
      </c>
      <c r="DM21" s="395">
        <f>IF($B21&lt;Main!$B$10,0,HLOOKUP(DL21,ReplacementRates!$V$3:$AZ$56,ReplacementRates!$A22-3,1)*IF(Main!$B$29=0,Main!$B$32*$B21,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N21" s="337">
        <f ca="1">DM21*IF($B21=Salary!$B21,Salary!$J21,"")</f>
        <v>35135.99213130353</v>
      </c>
      <c r="DO21" s="338">
        <f ca="1">IF($B21&lt;Main!$B$10,0,(VLOOKUP(DL21,'Survival Probability'!$A$3:$F$98,6)/(1+Main!$B$5)^(OptimumBenefits!DL21-OptimumBenefits!$A21))*(VLOOKUP(DL21,'Survival Probability'!$A$3:$F$98,3)/VLOOKUP($A21,'Survival Probability'!$A$3:$F$98,3)))</f>
        <v>2.6548045255218597</v>
      </c>
      <c r="DP21" s="228">
        <f t="shared" ca="1" si="43"/>
        <v>93279.19091888507</v>
      </c>
      <c r="DQ21" s="169">
        <f t="shared" si="120"/>
        <v>68</v>
      </c>
      <c r="DR21" s="395">
        <f>IF($B21&lt;Main!$B$10,0,HLOOKUP(DQ21,ReplacementRates!$V$3:$AZ$56,ReplacementRates!$A22-3,1)*IF(Main!$B$29=0,Main!$B$32*$B21,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S21" s="337">
        <f ca="1">DR21*IF($B21=Salary!$B21,Salary!$J21,"")</f>
        <v>35135.99213130353</v>
      </c>
      <c r="DT21" s="338">
        <f ca="1">IF($B21&lt;Main!$B$10,0,(VLOOKUP(DQ21,'Survival Probability'!$A$3:$F$98,6)/(1+Main!$B$5)^(OptimumBenefits!DQ21-OptimumBenefits!$A21))*(VLOOKUP(DQ21,'Survival Probability'!$A$3:$F$98,3)/VLOOKUP($A21,'Survival Probability'!$A$3:$F$98,3)))</f>
        <v>2.4267971552919652</v>
      </c>
      <c r="DU21" s="228">
        <f t="shared" ca="1" si="45"/>
        <v>85267.92575260828</v>
      </c>
      <c r="DV21" s="169">
        <f t="shared" si="120"/>
        <v>69</v>
      </c>
      <c r="DW21" s="395">
        <f>IF($B21&lt;Main!$B$10,0,HLOOKUP(DV21,ReplacementRates!$V$3:$AZ$56,ReplacementRates!$A22-3,1)*IF(Main!$B$29=0,Main!$B$32*$B21,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X21" s="337">
        <f ca="1">DW21*IF($B21=Salary!$B21,Salary!$J21,"")</f>
        <v>35135.99213130353</v>
      </c>
      <c r="DY21" s="338">
        <f ca="1">IF($B21&lt;Main!$B$10,0,(VLOOKUP(DV21,'Survival Probability'!$A$3:$F$98,6)/(1+Main!$B$5)^(OptimumBenefits!DV21-OptimumBenefits!$A21))*(VLOOKUP(DV21,'Survival Probability'!$A$3:$F$98,3)/VLOOKUP($A21,'Survival Probability'!$A$3:$F$98,3)))</f>
        <v>2.215031521661539</v>
      </c>
      <c r="DZ21" s="228">
        <f t="shared" ca="1" si="47"/>
        <v>77827.330115689125</v>
      </c>
      <c r="EA21" s="169">
        <f t="shared" si="120"/>
        <v>70</v>
      </c>
      <c r="EB21" s="395">
        <f>IF($B21&lt;Main!$B$10,0,HLOOKUP(EA21,ReplacementRates!$V$3:$AZ$56,ReplacementRates!$A22-3,1)*IF(Main!$B$29=0,Main!$B$32*$B21,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C21" s="337">
        <f ca="1">EB21*IF($B21=Salary!$B21,Salary!$J21,"")</f>
        <v>35135.99213130353</v>
      </c>
      <c r="ED21" s="338">
        <f ca="1">IF($B21&lt;Main!$B$10,0,(VLOOKUP(EA21,'Survival Probability'!$A$3:$F$98,6)/(1+Main!$B$5)^(OptimumBenefits!EA21-OptimumBenefits!$A21))*(VLOOKUP(EA21,'Survival Probability'!$A$3:$F$98,3)/VLOOKUP($A21,'Survival Probability'!$A$3:$F$98,3)))</f>
        <v>2.0184560789332568</v>
      </c>
      <c r="EE21" s="228">
        <f t="shared" ca="1" si="49"/>
        <v>70920.456906780688</v>
      </c>
      <c r="EF21" s="169">
        <f t="shared" si="120"/>
        <v>71</v>
      </c>
      <c r="EG21" s="395">
        <f>IF($B21&lt;Main!$B$10,0,HLOOKUP(EF21,ReplacementRates!$V$3:$AZ$56,ReplacementRates!$A22-3,1)*IF(Main!$B$29=0,Main!$B$32*$B21,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H21" s="337">
        <f ca="1">EG21*IF($B21=Salary!$B21,Salary!$J21,"")</f>
        <v>35135.99213130353</v>
      </c>
      <c r="EI21" s="338">
        <f ca="1">IF($B21&lt;Main!$B$10,0,(VLOOKUP(EF21,'Survival Probability'!$A$3:$F$98,6)/(1+Main!$B$5)^(OptimumBenefits!EF21-OptimumBenefits!$A21))*(VLOOKUP(EF21,'Survival Probability'!$A$3:$F$98,3)/VLOOKUP($A21,'Survival Probability'!$A$3:$F$98,3)))</f>
        <v>1.8360938457901128</v>
      </c>
      <c r="EJ21" s="228">
        <f t="shared" ca="1" si="51"/>
        <v>64512.978918016241</v>
      </c>
      <c r="EK21" s="169">
        <f t="shared" si="120"/>
        <v>72</v>
      </c>
      <c r="EL21" s="395">
        <f>IF($B21&lt;Main!$B$10,0,HLOOKUP(EK21,ReplacementRates!$V$3:$AZ$56,ReplacementRates!$A22-3,1)*IF(Main!$B$29=0,Main!$B$32*$B21,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M21" s="337">
        <f ca="1">EL21*IF($B21=Salary!$B21,Salary!$J21,"")</f>
        <v>35135.99213130353</v>
      </c>
      <c r="EN21" s="338">
        <f ca="1">IF($B21&lt;Main!$B$10,0,(VLOOKUP(EK21,'Survival Probability'!$A$3:$F$98,6)/(1+Main!$B$5)^(OptimumBenefits!EK21-OptimumBenefits!$A21))*(VLOOKUP(EK21,'Survival Probability'!$A$3:$F$98,3)/VLOOKUP($A21,'Survival Probability'!$A$3:$F$98,3)))</f>
        <v>1.6670347041781839</v>
      </c>
      <c r="EO21" s="228">
        <f t="shared" ca="1" si="53"/>
        <v>58572.91824861458</v>
      </c>
      <c r="EP21" s="169">
        <f t="shared" si="121"/>
        <v>73</v>
      </c>
      <c r="EQ21" s="395">
        <f>IF($B21&lt;Main!$B$10,0,HLOOKUP(EP21,ReplacementRates!$V$3:$AZ$56,ReplacementRates!$A22-3,1)*IF(Main!$B$29=0,Main!$B$32*$B21,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R21" s="337">
        <f ca="1">EQ21*IF($B21=Salary!$B21,Salary!$J21,"")</f>
        <v>35135.99213130353</v>
      </c>
      <c r="ES21" s="338">
        <f ca="1">IF($B21&lt;Main!$B$10,0,(VLOOKUP(EP21,'Survival Probability'!$A$3:$F$98,6)/(1+Main!$B$5)^(OptimumBenefits!EP21-OptimumBenefits!$A21))*(VLOOKUP(EP21,'Survival Probability'!$A$3:$F$98,3)/VLOOKUP($A21,'Survival Probability'!$A$3:$F$98,3)))</f>
        <v>1.5104339639797351</v>
      </c>
      <c r="ET21" s="228">
        <f t="shared" ca="1" si="55"/>
        <v>53070.595873245569</v>
      </c>
      <c r="EU21" s="169">
        <f t="shared" si="121"/>
        <v>74</v>
      </c>
      <c r="EV21" s="395">
        <f>IF($B21&lt;Main!$B$10,0,HLOOKUP(EU21,ReplacementRates!$V$3:$AZ$56,ReplacementRates!$A22-3,1)*IF(Main!$B$29=0,Main!$B$32*$B21,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W21" s="337">
        <f ca="1">EV21*IF($B21=Salary!$B21,Salary!$J21,"")</f>
        <v>35135.99213130353</v>
      </c>
      <c r="EX21" s="338">
        <f ca="1">IF($B21&lt;Main!$B$10,0,(VLOOKUP(EU21,'Survival Probability'!$A$3:$F$98,6)/(1+Main!$B$5)^(OptimumBenefits!EU21-OptimumBenefits!$A21))*(VLOOKUP(EU21,'Survival Probability'!$A$3:$F$98,3)/VLOOKUP($A21,'Survival Probability'!$A$3:$F$98,3)))</f>
        <v>1.3655038112770321</v>
      </c>
      <c r="EY21" s="228">
        <f t="shared" ca="1" si="57"/>
        <v>47978.331168294782</v>
      </c>
      <c r="EZ21" s="169">
        <f t="shared" si="121"/>
        <v>75</v>
      </c>
      <c r="FA21" s="395">
        <f>IF($B21&lt;Main!$B$10,0,HLOOKUP(EZ21,ReplacementRates!$V$3:$AZ$56,ReplacementRates!$A22-3,1)*IF(Main!$B$29=0,Main!$B$32*$B21,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B21" s="337">
        <f ca="1">FA21*IF($B21=Salary!$B21,Salary!$J21,"")</f>
        <v>35135.99213130353</v>
      </c>
      <c r="FC21" s="338">
        <f ca="1">IF($B21&lt;Main!$B$10,0,(VLOOKUP(EZ21,'Survival Probability'!$A$3:$F$98,6)/(1+Main!$B$5)^(OptimumBenefits!EZ21-OptimumBenefits!$A21))*(VLOOKUP(EZ21,'Survival Probability'!$A$3:$F$98,3)/VLOOKUP($A21,'Survival Probability'!$A$3:$F$98,3)))</f>
        <v>1.231511869057883</v>
      </c>
      <c r="FD21" s="228">
        <f t="shared" ca="1" si="59"/>
        <v>43270.391340824681</v>
      </c>
      <c r="FE21" s="169">
        <f t="shared" si="121"/>
        <v>76</v>
      </c>
      <c r="FF21" s="395">
        <f>IF($B21&lt;Main!$B$10,0,HLOOKUP(FE21,ReplacementRates!$V$3:$AZ$56,ReplacementRates!$A22-3,1)*IF(Main!$B$29=0,Main!$B$32*$B21,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G21" s="337">
        <f ca="1">FF21*IF($B21=Salary!$B21,Salary!$J21,"")</f>
        <v>35135.99213130353</v>
      </c>
      <c r="FH21" s="338">
        <f ca="1">IF($B21&lt;Main!$B$10,0,(VLOOKUP(FE21,'Survival Probability'!$A$3:$F$98,6)/(1+Main!$B$5)^(OptimumBenefits!FE21-OptimumBenefits!$A21))*(VLOOKUP(FE21,'Survival Probability'!$A$3:$F$98,3)/VLOOKUP($A21,'Survival Probability'!$A$3:$F$98,3)))</f>
        <v>1.1077777778750384</v>
      </c>
      <c r="FI21" s="228">
        <f t="shared" ca="1" si="61"/>
        <v>38922.871286650261</v>
      </c>
      <c r="FJ21" s="169">
        <f t="shared" si="121"/>
        <v>77</v>
      </c>
      <c r="FK21" s="395">
        <f>IF($B21&lt;Main!$B$10,0,HLOOKUP(FJ21,ReplacementRates!$V$3:$AZ$56,ReplacementRates!$A22-3,1)*IF(Main!$B$29=0,Main!$B$32*$B21,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L21" s="337">
        <f ca="1">FK21*IF($B21=Salary!$B21,Salary!$J21,"")</f>
        <v>35135.99213130353</v>
      </c>
      <c r="FM21" s="338">
        <f ca="1">IF($B21&lt;Main!$B$10,0,(VLOOKUP(FJ21,'Survival Probability'!$A$3:$F$98,6)/(1+Main!$B$5)^(OptimumBenefits!FJ21-OptimumBenefits!$A21))*(VLOOKUP(FJ21,'Survival Probability'!$A$3:$F$98,3)/VLOOKUP($A21,'Survival Probability'!$A$3:$F$98,3)))</f>
        <v>0.99366403170243267</v>
      </c>
      <c r="FN21" s="228">
        <f t="shared" ca="1" si="63"/>
        <v>34913.371599056016</v>
      </c>
      <c r="FO21" s="169">
        <f t="shared" si="121"/>
        <v>78</v>
      </c>
      <c r="FP21" s="395">
        <f>IF($B21&lt;Main!$B$10,0,HLOOKUP(FO21,ReplacementRates!$V$3:$AZ$56,ReplacementRates!$A22-3,1)*IF(Main!$B$29=0,Main!$B$32*$B21,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Q21" s="337">
        <f ca="1">FP21*IF($B21=Salary!$B21,Salary!$J21,"")</f>
        <v>35135.99213130353</v>
      </c>
      <c r="FR21" s="338">
        <f ca="1">IF($B21&lt;Main!$B$10,0,(VLOOKUP(FO21,'Survival Probability'!$A$3:$F$98,6)/(1+Main!$B$5)^(OptimumBenefits!FO21-OptimumBenefits!$A21))*(VLOOKUP(FO21,'Survival Probability'!$A$3:$F$98,3)/VLOOKUP($A21,'Survival Probability'!$A$3:$F$98,3)))</f>
        <v>0.88857626936274836</v>
      </c>
      <c r="FS21" s="228">
        <f t="shared" ca="1" si="65"/>
        <v>31221.008808392573</v>
      </c>
      <c r="FT21" s="169">
        <f t="shared" si="121"/>
        <v>79</v>
      </c>
      <c r="FU21" s="395">
        <f>IF($B21&lt;Main!$B$10,0,HLOOKUP(FT21,ReplacementRates!$V$3:$AZ$56,ReplacementRates!$A22-3,1)*IF(Main!$B$29=0,Main!$B$32*$B21,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V21" s="337">
        <f ca="1">FU21*IF($B21=Salary!$B21,Salary!$J21,"")</f>
        <v>35135.99213130353</v>
      </c>
      <c r="FW21" s="338">
        <f ca="1">IF($B21&lt;Main!$B$10,0,(VLOOKUP(FT21,'Survival Probability'!$A$3:$F$98,6)/(1+Main!$B$5)^(OptimumBenefits!FT21-OptimumBenefits!$A21))*(VLOOKUP(FT21,'Survival Probability'!$A$3:$F$98,3)/VLOOKUP($A21,'Survival Probability'!$A$3:$F$98,3)))</f>
        <v>0.79196046766485551</v>
      </c>
      <c r="FX21" s="228">
        <f t="shared" ca="1" si="67"/>
        <v>27826.316760175829</v>
      </c>
      <c r="FY21" s="169">
        <f t="shared" si="121"/>
        <v>80</v>
      </c>
      <c r="FZ21" s="395">
        <f>IF($B21&lt;Main!$B$10,0,HLOOKUP(FY21,ReplacementRates!$V$3:$AZ$56,ReplacementRates!$A22-3,1)*IF(Main!$B$29=0,Main!$B$32*$B21,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A21" s="337">
        <f ca="1">FZ21*IF($B21=Salary!$B21,Salary!$J21,"")</f>
        <v>35135.99213130353</v>
      </c>
      <c r="GB21" s="338">
        <f ca="1">IF($B21&lt;Main!$B$10,0,(VLOOKUP(FY21,'Survival Probability'!$A$3:$F$98,6)/(1+Main!$B$5)^(OptimumBenefits!FY21-OptimumBenefits!$A21))*(VLOOKUP(FY21,'Survival Probability'!$A$3:$F$98,3)/VLOOKUP($A21,'Survival Probability'!$A$3:$F$98,3)))</f>
        <v>0.70330356948751038</v>
      </c>
      <c r="GC21" s="228">
        <f t="shared" ca="1" si="69"/>
        <v>24711.268683430852</v>
      </c>
      <c r="GD21" s="169">
        <f t="shared" si="121"/>
        <v>81</v>
      </c>
      <c r="GE21" s="395">
        <f>IF($B21&lt;Main!$B$10,0,HLOOKUP(GD21,ReplacementRates!$V$3:$AZ$56,ReplacementRates!$A22-3,1)*IF(Main!$B$29=0,Main!$B$32*$B21,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F21" s="337">
        <f ca="1">GE21*IF($B21=Salary!$B21,Salary!$J21,"")</f>
        <v>35135.99213130353</v>
      </c>
      <c r="GG21" s="338">
        <f ca="1">IF($B21&lt;Main!$B$10,0,(VLOOKUP(GD21,'Survival Probability'!$A$3:$F$98,6)/(1+Main!$B$5)^(OptimumBenefits!GD21-OptimumBenefits!$A21))*(VLOOKUP(GD21,'Survival Probability'!$A$3:$F$98,3)/VLOOKUP($A21,'Survival Probability'!$A$3:$F$98,3)))</f>
        <v>0.62212256178510417</v>
      </c>
      <c r="GH21" s="228">
        <f t="shared" ca="1" si="71"/>
        <v>21858.893435587815</v>
      </c>
      <c r="GI21" s="169">
        <f t="shared" si="121"/>
        <v>82</v>
      </c>
      <c r="GJ21" s="395">
        <f>IF($B21&lt;Main!$B$10,0,HLOOKUP(GI21,ReplacementRates!$V$3:$AZ$56,ReplacementRates!$A22-3,1)*IF(Main!$B$29=0,Main!$B$32*$B21,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K21" s="337">
        <f ca="1">GJ21*IF($B21=Salary!$B21,Salary!$J21,"")</f>
        <v>35135.99213130353</v>
      </c>
      <c r="GL21" s="338">
        <f ca="1">IF($B21&lt;Main!$B$10,0,(VLOOKUP(GI21,'Survival Probability'!$A$3:$F$98,6)/(1+Main!$B$5)^(OptimumBenefits!GI21-OptimumBenefits!$A21))*(VLOOKUP(GI21,'Survival Probability'!$A$3:$F$98,3)/VLOOKUP($A21,'Survival Probability'!$A$3:$F$98,3)))</f>
        <v>0.54796372072502175</v>
      </c>
      <c r="GM21" s="228">
        <f t="shared" ca="1" si="73"/>
        <v>19253.248979634169</v>
      </c>
      <c r="GN21" s="384"/>
      <c r="GO21" s="384"/>
      <c r="GP21" s="385"/>
      <c r="GQ21" s="386"/>
      <c r="GR21" s="387"/>
      <c r="GS21" s="384"/>
      <c r="GT21" s="384"/>
      <c r="GU21" s="385"/>
      <c r="GV21" s="386"/>
      <c r="GW21" s="387"/>
      <c r="GX21" s="384"/>
      <c r="GY21" s="384"/>
      <c r="GZ21" s="385"/>
      <c r="HA21" s="386"/>
      <c r="HB21" s="387"/>
      <c r="HC21" s="384"/>
      <c r="HD21" s="384"/>
      <c r="HE21" s="385"/>
      <c r="HF21" s="386"/>
      <c r="HG21" s="387"/>
      <c r="HH21" s="384"/>
      <c r="HI21" s="384"/>
      <c r="HJ21" s="385"/>
      <c r="HK21" s="386"/>
      <c r="HL21" s="387"/>
      <c r="HM21" s="384"/>
      <c r="HN21" s="384"/>
      <c r="HO21" s="385"/>
      <c r="HP21" s="386"/>
      <c r="HQ21" s="387"/>
      <c r="HR21" s="384"/>
      <c r="HS21" s="384"/>
      <c r="HT21" s="385"/>
      <c r="HU21" s="386"/>
      <c r="HV21" s="387"/>
      <c r="HW21" s="384"/>
      <c r="HX21" s="384"/>
      <c r="HY21" s="385"/>
      <c r="HZ21" s="386"/>
      <c r="IA21" s="387"/>
      <c r="IB21" s="384"/>
      <c r="IC21" s="384"/>
      <c r="ID21" s="385"/>
      <c r="IE21" s="386"/>
      <c r="IF21" s="387"/>
      <c r="IG21" s="384"/>
      <c r="IH21" s="384"/>
      <c r="II21" s="385"/>
      <c r="IJ21" s="386"/>
      <c r="IK21" s="387"/>
      <c r="IL21" s="384"/>
      <c r="IM21" s="384"/>
      <c r="IN21" s="385"/>
      <c r="IO21" s="386"/>
      <c r="IP21" s="387"/>
      <c r="IQ21" s="384"/>
      <c r="IR21" s="384"/>
      <c r="IS21" s="385"/>
      <c r="IT21" s="386"/>
      <c r="IU21" s="387"/>
      <c r="IV21" s="384"/>
      <c r="IW21" s="384"/>
      <c r="IX21" s="385"/>
      <c r="IY21" s="386"/>
      <c r="IZ21" s="387"/>
      <c r="JA21" s="384"/>
      <c r="JB21" s="384"/>
      <c r="JC21" s="385"/>
      <c r="JD21" s="386"/>
      <c r="JE21" s="387"/>
      <c r="JF21" s="384"/>
      <c r="JG21" s="384"/>
      <c r="JH21" s="385"/>
      <c r="JI21" s="386"/>
      <c r="JJ21" s="387"/>
      <c r="JK21" s="384"/>
      <c r="JL21" s="384"/>
      <c r="JM21" s="385"/>
      <c r="JN21" s="386"/>
      <c r="JO21" s="387"/>
      <c r="JP21" s="384"/>
      <c r="JQ21" s="384"/>
      <c r="JR21" s="385"/>
      <c r="JS21" s="386"/>
      <c r="JT21" s="387"/>
      <c r="JU21" s="384"/>
      <c r="JV21" s="384"/>
      <c r="JW21" s="385"/>
      <c r="JX21" s="386"/>
      <c r="JY21" s="387"/>
      <c r="JZ21" s="384"/>
      <c r="KA21" s="384"/>
      <c r="KB21" s="385"/>
      <c r="KC21" s="386"/>
      <c r="KD21" s="387"/>
      <c r="KE21" s="384"/>
      <c r="KF21" s="384"/>
      <c r="KG21" s="385"/>
      <c r="KH21" s="386"/>
      <c r="KI21" s="387"/>
    </row>
    <row r="22" spans="1:295">
      <c r="A22" s="172">
        <f t="shared" si="112"/>
        <v>47</v>
      </c>
      <c r="B22" s="172">
        <v>20</v>
      </c>
      <c r="C22" s="383">
        <f t="shared" ca="1" si="0"/>
        <v>64</v>
      </c>
      <c r="D22" s="422">
        <f t="shared" ca="1" si="116"/>
        <v>132219.43941851912</v>
      </c>
      <c r="E22" s="217">
        <v>101889.34073758748</v>
      </c>
      <c r="F22" s="169">
        <f t="shared" si="113"/>
        <v>45</v>
      </c>
      <c r="G22" s="395">
        <f>IF($B22&lt;Main!$B$10,0,HLOOKUP(F22,ReplacementRates!$V$3:$AZ$56,ReplacementRates!$A23-3,1)*IF(Main!$B$29=0,Main!$B$32*$B22,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H22" s="337">
        <f ca="1">G22*IF($B22=Salary!$B22,Salary!$J22,"")</f>
        <v>0</v>
      </c>
      <c r="I22" s="338">
        <f ca="1">IF($B22&lt;Main!$B$10,0,(VLOOKUP(F22,'Survival Probability'!$A$3:$F$98,6)/(1+Main!$B$5)^(OptimumBenefits!F22-OptimumBenefits!$A22))*(VLOOKUP(F22,'Survival Probability'!$A$3:$F$98,3)/VLOOKUP($A22,'Survival Probability'!$A$3:$F$98,3)))</f>
        <v>16.252135991701035</v>
      </c>
      <c r="J22" s="228">
        <f t="shared" si="117"/>
        <v>0</v>
      </c>
      <c r="K22" s="169">
        <f t="shared" si="114"/>
        <v>46</v>
      </c>
      <c r="L22" s="395">
        <f>IF($B22&lt;Main!$B$10,0,HLOOKUP(K22,ReplacementRates!$V$3:$AZ$56,ReplacementRates!$A23-3,1)*IF(Main!$B$29=0,Main!$B$32*$B22,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M22" s="337">
        <f ca="1">L22*IF($B22=Salary!$B22,Salary!$J22,"")</f>
        <v>0</v>
      </c>
      <c r="N22" s="338">
        <f ca="1">IF($B22&lt;Main!$B$10,0,(VLOOKUP(K22,'Survival Probability'!$A$3:$F$98,6)/(1+Main!$B$5)^(OptimumBenefits!K22-OptimumBenefits!$A22))*(VLOOKUP(K22,'Survival Probability'!$A$3:$F$98,3)/VLOOKUP($A22,'Survival Probability'!$A$3:$F$98,3)))</f>
        <v>15.10566912821989</v>
      </c>
      <c r="O22" s="228">
        <f t="shared" si="118"/>
        <v>0</v>
      </c>
      <c r="P22" s="169">
        <f t="shared" si="119"/>
        <v>47</v>
      </c>
      <c r="Q22" s="395">
        <f>IF($B22&lt;Main!$B$10,0,HLOOKUP(P22,ReplacementRates!$V$3:$AZ$56,ReplacementRates!$A23-3,1)*IF(Main!$B$29=0,Main!$B$32*$B22,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R22" s="337">
        <f ca="1">Q22*IF($B22=Salary!$B22,Salary!$J22,"")</f>
        <v>0</v>
      </c>
      <c r="S22" s="338">
        <f ca="1">IF($B22&lt;Main!$B$10,0,(VLOOKUP(P22,'Survival Probability'!$A$3:$F$98,6)/(1+Main!$B$5)^(OptimumBenefits!P22-OptimumBenefits!$A22))*(VLOOKUP(P22,'Survival Probability'!$A$3:$F$98,3)/VLOOKUP($A22,'Survival Probability'!$A$3:$F$98,3)))</f>
        <v>14.034921223299268</v>
      </c>
      <c r="T22" s="228">
        <f t="shared" ca="1" si="3"/>
        <v>0</v>
      </c>
      <c r="U22" s="169">
        <f t="shared" si="119"/>
        <v>48</v>
      </c>
      <c r="V22" s="395">
        <f>IF($B22&lt;Main!$B$10,0,HLOOKUP(U22,ReplacementRates!$V$3:$AZ$56,ReplacementRates!$A23-3,1)*IF(Main!$B$29=0,Main!$B$32*$B22,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W22" s="337">
        <f ca="1">V22*IF($B22=Salary!$B22,Salary!$J22,"")</f>
        <v>0</v>
      </c>
      <c r="X22" s="338">
        <f ca="1">IF($B22&lt;Main!$B$10,0,(VLOOKUP(U22,'Survival Probability'!$A$3:$F$98,6)/(1+Main!$B$5)^(OptimumBenefits!U22-OptimumBenefits!$A22))*(VLOOKUP(U22,'Survival Probability'!$A$3:$F$98,3)/VLOOKUP($A22,'Survival Probability'!$A$3:$F$98,3)))</f>
        <v>13.034921223299264</v>
      </c>
      <c r="Y22" s="228">
        <f t="shared" ca="1" si="5"/>
        <v>0</v>
      </c>
      <c r="Z22" s="169">
        <f t="shared" si="119"/>
        <v>49</v>
      </c>
      <c r="AA22" s="395">
        <f>IF($B22&lt;Main!$B$10,0,HLOOKUP(Z22,ReplacementRates!$V$3:$AZ$56,ReplacementRates!$A23-3,1)*IF(Main!$B$29=0,Main!$B$32*$B22,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B22" s="337">
        <f ca="1">AA22*IF($B22=Salary!$B22,Salary!$J22,"")</f>
        <v>0</v>
      </c>
      <c r="AC22" s="338">
        <f ca="1">IF($B22&lt;Main!$B$10,0,(VLOOKUP(Z22,'Survival Probability'!$A$3:$F$98,6)/(1+Main!$B$5)^(OptimumBenefits!Z22-OptimumBenefits!$A22))*(VLOOKUP(Z22,'Survival Probability'!$A$3:$F$98,3)/VLOOKUP($A22,'Survival Probability'!$A$3:$F$98,3)))</f>
        <v>12.101023393055769</v>
      </c>
      <c r="AD22" s="228">
        <f t="shared" ca="1" si="7"/>
        <v>0</v>
      </c>
      <c r="AE22" s="169">
        <f t="shared" si="119"/>
        <v>50</v>
      </c>
      <c r="AF22" s="395">
        <f>IF($B22&lt;Main!$B$10,0,HLOOKUP(AE22,ReplacementRates!$V$3:$AZ$56,ReplacementRates!$A23-3,1)*IF(Main!$B$29=0,Main!$B$32*$B22,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G22" s="337">
        <f ca="1">AF22*IF($B22=Salary!$B22,Salary!$J22,"")</f>
        <v>0</v>
      </c>
      <c r="AH22" s="338">
        <f ca="1">IF($B22&lt;Main!$B$10,0,(VLOOKUP(AE22,'Survival Probability'!$A$3:$F$98,6)/(1+Main!$B$5)^(OptimumBenefits!AE22-OptimumBenefits!$A22))*(VLOOKUP(AE22,'Survival Probability'!$A$3:$F$98,3)/VLOOKUP($A22,'Survival Probability'!$A$3:$F$98,3)))</f>
        <v>11.22889262824577</v>
      </c>
      <c r="AI22" s="228">
        <f t="shared" ca="1" si="9"/>
        <v>0</v>
      </c>
      <c r="AJ22" s="169">
        <f t="shared" si="119"/>
        <v>51</v>
      </c>
      <c r="AK22" s="395">
        <f>IF($B22&lt;Main!$B$10,0,HLOOKUP(AJ22,ReplacementRates!$V$3:$AZ$56,ReplacementRates!$A23-3,1)*IF(Main!$B$29=0,Main!$B$32*$B22,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L22" s="337">
        <f ca="1">AK22*IF($B22=Salary!$B22,Salary!$J22,"")</f>
        <v>0</v>
      </c>
      <c r="AM22" s="338">
        <f ca="1">IF($B22&lt;Main!$B$10,0,(VLOOKUP(AJ22,'Survival Probability'!$A$3:$F$98,6)/(1+Main!$B$5)^(OptimumBenefits!AJ22-OptimumBenefits!$A22))*(VLOOKUP(AJ22,'Survival Probability'!$A$3:$F$98,3)/VLOOKUP($A22,'Survival Probability'!$A$3:$F$98,3)))</f>
        <v>10.414480086095432</v>
      </c>
      <c r="AN22" s="228">
        <f t="shared" ca="1" si="11"/>
        <v>0</v>
      </c>
      <c r="AO22" s="169">
        <f t="shared" si="119"/>
        <v>52</v>
      </c>
      <c r="AP22" s="395">
        <f>IF($B22&lt;Main!$B$10,0,HLOOKUP(AO22,ReplacementRates!$V$3:$AZ$56,ReplacementRates!$A23-3,1)*IF(Main!$B$29=0,Main!$B$32*$B22,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Q22" s="337">
        <f ca="1">AP22*IF($B22=Salary!$B22,Salary!$J22,"")</f>
        <v>0</v>
      </c>
      <c r="AR22" s="338">
        <f ca="1">IF($B22&lt;Main!$B$10,0,(VLOOKUP(AO22,'Survival Probability'!$A$3:$F$98,6)/(1+Main!$B$5)^(OptimumBenefits!AO22-OptimumBenefits!$A22))*(VLOOKUP(AO22,'Survival Probability'!$A$3:$F$98,3)/VLOOKUP($A22,'Survival Probability'!$A$3:$F$98,3)))</f>
        <v>9.6545233079710275</v>
      </c>
      <c r="AS22" s="228">
        <f t="shared" ca="1" si="13"/>
        <v>0</v>
      </c>
      <c r="AT22" s="169">
        <f t="shared" si="119"/>
        <v>53</v>
      </c>
      <c r="AU22" s="395">
        <f>IF($B22&lt;Main!$B$10,0,HLOOKUP(AT22,ReplacementRates!$V$3:$AZ$56,ReplacementRates!$A23-3,1)*IF(Main!$B$29=0,Main!$B$32*$B22,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V22" s="337">
        <f ca="1">AU22*IF($B22=Salary!$B22,Salary!$J22,"")</f>
        <v>0</v>
      </c>
      <c r="AW22" s="338">
        <f ca="1">IF($B22&lt;Main!$B$10,0,(VLOOKUP(AT22,'Survival Probability'!$A$3:$F$98,6)/(1+Main!$B$5)^(OptimumBenefits!AT22-OptimumBenefits!$A22))*(VLOOKUP(AT22,'Survival Probability'!$A$3:$F$98,3)/VLOOKUP($A22,'Survival Probability'!$A$3:$F$98,3)))</f>
        <v>8.9454480049794505</v>
      </c>
      <c r="AX22" s="228">
        <f t="shared" ca="1" si="15"/>
        <v>0</v>
      </c>
      <c r="AY22" s="169">
        <f t="shared" si="119"/>
        <v>54</v>
      </c>
      <c r="AZ22" s="395">
        <f>IF($B22&lt;Main!$B$10,0,HLOOKUP(AY22,ReplacementRates!$V$3:$AZ$56,ReplacementRates!$A23-3,1)*IF(Main!$B$29=0,Main!$B$32*$B22,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A22" s="337">
        <f ca="1">AZ22*IF($B22=Salary!$B22,Salary!$J22,"")</f>
        <v>0</v>
      </c>
      <c r="BB22" s="338">
        <f ca="1">IF($B22&lt;Main!$B$10,0,(VLOOKUP(AY22,'Survival Probability'!$A$3:$F$98,6)/(1+Main!$B$5)^(OptimumBenefits!AY22-OptimumBenefits!$A22))*(VLOOKUP(AY22,'Survival Probability'!$A$3:$F$98,3)/VLOOKUP($A22,'Survival Probability'!$A$3:$F$98,3)))</f>
        <v>8.2839181692110628</v>
      </c>
      <c r="BC22" s="228">
        <f t="shared" ca="1" si="17"/>
        <v>0</v>
      </c>
      <c r="BD22" s="169">
        <f t="shared" si="119"/>
        <v>55</v>
      </c>
      <c r="BE22" s="395">
        <f>IF($B22&lt;Main!$B$10,0,HLOOKUP(BD22,ReplacementRates!$V$3:$AZ$56,ReplacementRates!$A23-3,1)*IF(Main!$B$29=0,Main!$B$32*$B22,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F22" s="337">
        <f ca="1">BE22*IF($B22=Salary!$B22,Salary!$J22,"")</f>
        <v>0</v>
      </c>
      <c r="BG22" s="338">
        <f ca="1">IF($B22&lt;Main!$B$10,0,(VLOOKUP(BD22,'Survival Probability'!$A$3:$F$98,6)/(1+Main!$B$5)^(OptimumBenefits!BD22-OptimumBenefits!$A22))*(VLOOKUP(BD22,'Survival Probability'!$A$3:$F$98,3)/VLOOKUP($A22,'Survival Probability'!$A$3:$F$98,3)))</f>
        <v>7.6668190784877082</v>
      </c>
      <c r="BH22" s="228">
        <f t="shared" ca="1" si="19"/>
        <v>0</v>
      </c>
      <c r="BI22" s="169">
        <f t="shared" si="119"/>
        <v>56</v>
      </c>
      <c r="BJ22" s="395">
        <f>IF($B22&lt;Main!$B$10,0,HLOOKUP(BI22,ReplacementRates!$V$3:$AZ$56,ReplacementRates!$A23-3,1)*IF(Main!$B$29=0,Main!$B$32*$B22,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K22" s="337">
        <f ca="1">BJ22*IF($B22=Salary!$B22,Salary!$J22,"")</f>
        <v>0</v>
      </c>
      <c r="BL22" s="338">
        <f ca="1">IF($B22&lt;Main!$B$10,0,(VLOOKUP(BI22,'Survival Probability'!$A$3:$F$98,6)/(1+Main!$B$5)^(OptimumBenefits!BI22-OptimumBenefits!$A22))*(VLOOKUP(BI22,'Survival Probability'!$A$3:$F$98,3)/VLOOKUP($A22,'Survival Probability'!$A$3:$F$98,3)))</f>
        <v>7.0912446208467328</v>
      </c>
      <c r="BM22" s="228">
        <f t="shared" ca="1" si="21"/>
        <v>0</v>
      </c>
      <c r="BN22" s="169">
        <f t="shared" si="119"/>
        <v>57</v>
      </c>
      <c r="BO22" s="395">
        <f>IF($B22&lt;Main!$B$10,0,HLOOKUP(BN22,ReplacementRates!$V$3:$AZ$56,ReplacementRates!$A23-3,1)*IF(Main!$B$29=0,Main!$B$32*$B22,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P22" s="337">
        <f ca="1">BO22*IF($B22=Salary!$B22,Salary!$J22,"")</f>
        <v>0</v>
      </c>
      <c r="BQ22" s="338">
        <f ca="1">IF($B22&lt;Main!$B$10,0,(VLOOKUP(BN22,'Survival Probability'!$A$3:$F$98,6)/(1+Main!$B$5)^(OptimumBenefits!BN22-OptimumBenefits!$A22))*(VLOOKUP(BN22,'Survival Probability'!$A$3:$F$98,3)/VLOOKUP($A22,'Survival Probability'!$A$3:$F$98,3)))</f>
        <v>6.5544797466731843</v>
      </c>
      <c r="BR22" s="228">
        <f t="shared" ca="1" si="23"/>
        <v>0</v>
      </c>
      <c r="BS22" s="169">
        <f t="shared" si="119"/>
        <v>58</v>
      </c>
      <c r="BT22" s="395">
        <f>IF($B22&lt;Main!$B$10,0,HLOOKUP(BS22,ReplacementRates!$V$3:$AZ$56,ReplacementRates!$A23-3,1)*IF(Main!$B$29=0,Main!$B$32*$B22,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U22" s="337">
        <f ca="1">BT22*IF($B22=Salary!$B22,Salary!$J22,"")</f>
        <v>0</v>
      </c>
      <c r="BV22" s="338">
        <f ca="1">IF($B22&lt;Main!$B$10,0,(VLOOKUP(BS22,'Survival Probability'!$A$3:$F$98,6)/(1+Main!$B$5)^(OptimumBenefits!BS22-OptimumBenefits!$A22))*(VLOOKUP(BS22,'Survival Probability'!$A$3:$F$98,3)/VLOOKUP($A22,'Survival Probability'!$A$3:$F$98,3)))</f>
        <v>6.0539881982138279</v>
      </c>
      <c r="BW22" s="228">
        <f t="shared" ca="1" si="25"/>
        <v>0</v>
      </c>
      <c r="BX22" s="169">
        <f t="shared" si="119"/>
        <v>59</v>
      </c>
      <c r="BY22" s="395">
        <f>IF($B22&lt;Main!$B$10,0,HLOOKUP(BX22,ReplacementRates!$V$3:$AZ$56,ReplacementRates!$A23-3,1)*IF(Main!$B$29=0,Main!$B$32*$B22,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Z22" s="337">
        <f ca="1">BY22*IF($B22=Salary!$B22,Salary!$J22,"")</f>
        <v>0</v>
      </c>
      <c r="CA22" s="338">
        <f ca="1">IF($B22&lt;Main!$B$10,0,(VLOOKUP(BX22,'Survival Probability'!$A$3:$F$98,6)/(1+Main!$B$5)^(OptimumBenefits!BX22-OptimumBenefits!$A22))*(VLOOKUP(BX22,'Survival Probability'!$A$3:$F$98,3)/VLOOKUP($A22,'Survival Probability'!$A$3:$F$98,3)))</f>
        <v>5.587397419440304</v>
      </c>
      <c r="CB22" s="228">
        <f t="shared" ca="1" si="27"/>
        <v>0</v>
      </c>
      <c r="CC22" s="169">
        <f t="shared" si="120"/>
        <v>60</v>
      </c>
      <c r="CD22" s="395">
        <f>IF($B22&lt;Main!$B$10,0,HLOOKUP(CC22,ReplacementRates!$V$3:$AZ$56,ReplacementRates!$A23-3,1)*IF(Main!$B$29=0,Main!$B$32*$B22,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0.21000000000000005</v>
      </c>
      <c r="CE22" s="337">
        <f ca="1">CD22*IF($B22=Salary!$B22,Salary!$J22,"")</f>
        <v>23356.188453598086</v>
      </c>
      <c r="CF22" s="338">
        <f ca="1">IF($B22&lt;Main!$B$10,0,(VLOOKUP(CC22,'Survival Probability'!$A$3:$F$98,6)/(1+Main!$B$5)^(OptimumBenefits!CC22-OptimumBenefits!$A22))*(VLOOKUP(CC22,'Survival Probability'!$A$3:$F$98,3)/VLOOKUP($A22,'Survival Probability'!$A$3:$F$98,3)))</f>
        <v>5.1524886728815149</v>
      </c>
      <c r="CG22" s="228">
        <f t="shared" ca="1" si="29"/>
        <v>120342.49644885017</v>
      </c>
      <c r="CH22" s="169">
        <f t="shared" si="120"/>
        <v>61</v>
      </c>
      <c r="CI22" s="395">
        <f>IF($B22&lt;Main!$B$10,0,HLOOKUP(CH22,ReplacementRates!$V$3:$AZ$56,ReplacementRates!$A23-3,1)*IF(Main!$B$29=0,Main!$B$32*$B22,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0.23800000000000004</v>
      </c>
      <c r="CJ22" s="337">
        <f ca="1">CI22*IF($B22=Salary!$B22,Salary!$J22,"")</f>
        <v>26470.346914077832</v>
      </c>
      <c r="CK22" s="338">
        <f ca="1">IF($B22&lt;Main!$B$10,0,(VLOOKUP(CH22,'Survival Probability'!$A$3:$F$98,6)/(1+Main!$B$5)^(OptimumBenefits!CH22-OptimumBenefits!$A22))*(VLOOKUP(CH22,'Survival Probability'!$A$3:$F$98,3)/VLOOKUP($A22,'Survival Probability'!$A$3:$F$98,3)))</f>
        <v>4.7471911914359799</v>
      </c>
      <c r="CL22" s="228">
        <f t="shared" ca="1" si="31"/>
        <v>125659.79770476486</v>
      </c>
      <c r="CM22" s="169">
        <f t="shared" si="120"/>
        <v>62</v>
      </c>
      <c r="CN22" s="395">
        <f>IF($B22&lt;Main!$B$10,0,HLOOKUP(CM22,ReplacementRates!$V$3:$AZ$56,ReplacementRates!$A23-3,1)*IF(Main!$B$29=0,Main!$B$32*$B22,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0.26600000000000001</v>
      </c>
      <c r="CO22" s="337">
        <f ca="1">CN22*IF($B22=Salary!$B22,Salary!$J22,"")</f>
        <v>29584.505374557571</v>
      </c>
      <c r="CP22" s="338">
        <f ca="1">IF($B22&lt;Main!$B$10,0,(VLOOKUP(CM22,'Survival Probability'!$A$3:$F$98,6)/(1+Main!$B$5)^(OptimumBenefits!CM22-OptimumBenefits!$A22))*(VLOOKUP(CM22,'Survival Probability'!$A$3:$F$98,3)/VLOOKUP($A22,'Survival Probability'!$A$3:$F$98,3)))</f>
        <v>4.3698802501556617</v>
      </c>
      <c r="CQ22" s="228">
        <f t="shared" ca="1" si="33"/>
        <v>129280.74574690317</v>
      </c>
      <c r="CR22" s="169">
        <f t="shared" si="120"/>
        <v>63</v>
      </c>
      <c r="CS22" s="395">
        <f>IF($B22&lt;Main!$B$10,0,HLOOKUP(CR22,ReplacementRates!$V$3:$AZ$56,ReplacementRates!$A23-3,1)*IF(Main!$B$29=0,Main!$B$32*$B22,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0.29400000000000004</v>
      </c>
      <c r="CT22" s="337">
        <f ca="1">CS22*IF($B22=Salary!$B22,Salary!$J22,"")</f>
        <v>32698.663835037318</v>
      </c>
      <c r="CU22" s="338">
        <f ca="1">IF($B22&lt;Main!$B$10,0,(VLOOKUP(CR22,'Survival Probability'!$A$3:$F$98,6)/(1+Main!$B$5)^(OptimumBenefits!CR22-OptimumBenefits!$A22))*(VLOOKUP(CR22,'Survival Probability'!$A$3:$F$98,3)/VLOOKUP($A22,'Survival Probability'!$A$3:$F$98,3)))</f>
        <v>4.0187107998916769</v>
      </c>
      <c r="CV22" s="228">
        <f t="shared" ca="1" si="35"/>
        <v>131406.47349589187</v>
      </c>
      <c r="CW22" s="169">
        <f t="shared" si="120"/>
        <v>64</v>
      </c>
      <c r="CX22" s="395">
        <f>IF($B22&lt;Main!$B$10,0,HLOOKUP(CW22,ReplacementRates!$V$3:$AZ$56,ReplacementRates!$A23-3,1)*IF(Main!$B$29=0,Main!$B$32*$B22,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0.32200000000000006</v>
      </c>
      <c r="CY22" s="337">
        <f ca="1">CX22*IF($B22=Salary!$B22,Salary!$J22,"")</f>
        <v>35812.822295517064</v>
      </c>
      <c r="CZ22" s="338">
        <f ca="1">IF($B22&lt;Main!$B$10,0,(VLOOKUP(CW22,'Survival Probability'!$A$3:$F$98,6)/(1+Main!$B$5)^(OptimumBenefits!CW22-OptimumBenefits!$A22))*(VLOOKUP(CW22,'Survival Probability'!$A$3:$F$98,3)/VLOOKUP($A22,'Survival Probability'!$A$3:$F$98,3)))</f>
        <v>3.6919581016956022</v>
      </c>
      <c r="DA22" s="228">
        <f t="shared" ca="1" si="37"/>
        <v>132219.43941851912</v>
      </c>
      <c r="DB22" s="169">
        <f t="shared" si="120"/>
        <v>65</v>
      </c>
      <c r="DC22" s="395">
        <f>IF($B22&lt;Main!$B$10,0,HLOOKUP(DB22,ReplacementRates!$V$3:$AZ$56,ReplacementRates!$A23-3,1)*IF(Main!$B$29=0,Main!$B$32*$B22,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D22" s="337">
        <f ca="1">DC22*IF($B22=Salary!$B22,Salary!$J22,"")</f>
        <v>38926.98075599681</v>
      </c>
      <c r="DE22" s="338">
        <f ca="1">IF($B22&lt;Main!$B$10,0,(VLOOKUP(DB22,'Survival Probability'!$A$3:$F$98,6)/(1+Main!$B$5)^(OptimumBenefits!DB22-OptimumBenefits!$A22))*(VLOOKUP(DB22,'Survival Probability'!$A$3:$F$98,3)/VLOOKUP($A22,'Survival Probability'!$A$3:$F$98,3)))</f>
        <v>3.3880103236110961</v>
      </c>
      <c r="DF22" s="228">
        <f t="shared" ca="1" si="39"/>
        <v>131885.01266832766</v>
      </c>
      <c r="DG22" s="169">
        <f t="shared" si="120"/>
        <v>66</v>
      </c>
      <c r="DH22" s="395">
        <f>IF($B22&lt;Main!$B$10,0,HLOOKUP(DG22,ReplacementRates!$V$3:$AZ$56,ReplacementRates!$A23-3,1)*IF(Main!$B$29=0,Main!$B$32*$B22,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I22" s="337">
        <f ca="1">DH22*IF($B22=Salary!$B22,Salary!$J22,"")</f>
        <v>38926.98075599681</v>
      </c>
      <c r="DJ22" s="338">
        <f ca="1">IF($B22&lt;Main!$B$10,0,(VLOOKUP(DG22,'Survival Probability'!$A$3:$F$98,6)/(1+Main!$B$5)^(OptimumBenefits!DG22-OptimumBenefits!$A22))*(VLOOKUP(DG22,'Survival Probability'!$A$3:$F$98,3)/VLOOKUP($A22,'Survival Probability'!$A$3:$F$98,3)))</f>
        <v>3.1053666971638196</v>
      </c>
      <c r="DK22" s="228">
        <f t="shared" ca="1" si="41"/>
        <v>120882.54966080938</v>
      </c>
      <c r="DL22" s="169">
        <f t="shared" si="120"/>
        <v>67</v>
      </c>
      <c r="DM22" s="395">
        <f>IF($B22&lt;Main!$B$10,0,HLOOKUP(DL22,ReplacementRates!$V$3:$AZ$56,ReplacementRates!$A23-3,1)*IF(Main!$B$29=0,Main!$B$32*$B22,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N22" s="337">
        <f ca="1">DM22*IF($B22=Salary!$B22,Salary!$J22,"")</f>
        <v>38926.98075599681</v>
      </c>
      <c r="DO22" s="338">
        <f ca="1">IF($B22&lt;Main!$B$10,0,(VLOOKUP(DL22,'Survival Probability'!$A$3:$F$98,6)/(1+Main!$B$5)^(OptimumBenefits!DL22-OptimumBenefits!$A22))*(VLOOKUP(DL22,'Survival Probability'!$A$3:$F$98,3)/VLOOKUP($A22,'Survival Probability'!$A$3:$F$98,3)))</f>
        <v>2.8426263836763139</v>
      </c>
      <c r="DP22" s="228">
        <f t="shared" ca="1" si="43"/>
        <v>110654.86253385668</v>
      </c>
      <c r="DQ22" s="169">
        <f t="shared" si="120"/>
        <v>68</v>
      </c>
      <c r="DR22" s="395">
        <f>IF($B22&lt;Main!$B$10,0,HLOOKUP(DQ22,ReplacementRates!$V$3:$AZ$56,ReplacementRates!$A23-3,1)*IF(Main!$B$29=0,Main!$B$32*$B22,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S22" s="337">
        <f ca="1">DR22*IF($B22=Salary!$B22,Salary!$J22,"")</f>
        <v>38926.98075599681</v>
      </c>
      <c r="DT22" s="338">
        <f ca="1">IF($B22&lt;Main!$B$10,0,(VLOOKUP(DQ22,'Survival Probability'!$A$3:$F$98,6)/(1+Main!$B$5)^(OptimumBenefits!DQ22-OptimumBenefits!$A22))*(VLOOKUP(DQ22,'Survival Probability'!$A$3:$F$98,3)/VLOOKUP($A22,'Survival Probability'!$A$3:$F$98,3)))</f>
        <v>2.598487969696194</v>
      </c>
      <c r="DU22" s="228">
        <f t="shared" ca="1" si="45"/>
        <v>101151.29119105297</v>
      </c>
      <c r="DV22" s="169">
        <f t="shared" si="120"/>
        <v>69</v>
      </c>
      <c r="DW22" s="395">
        <f>IF($B22&lt;Main!$B$10,0,HLOOKUP(DV22,ReplacementRates!$V$3:$AZ$56,ReplacementRates!$A23-3,1)*IF(Main!$B$29=0,Main!$B$32*$B22,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X22" s="337">
        <f ca="1">DW22*IF($B22=Salary!$B22,Salary!$J22,"")</f>
        <v>38926.98075599681</v>
      </c>
      <c r="DY22" s="338">
        <f ca="1">IF($B22&lt;Main!$B$10,0,(VLOOKUP(DV22,'Survival Probability'!$A$3:$F$98,6)/(1+Main!$B$5)^(OptimumBenefits!DV22-OptimumBenefits!$A22))*(VLOOKUP(DV22,'Survival Probability'!$A$3:$F$98,3)/VLOOKUP($A22,'Survival Probability'!$A$3:$F$98,3)))</f>
        <v>2.3717403611522276</v>
      </c>
      <c r="DZ22" s="228">
        <f t="shared" ca="1" si="47"/>
        <v>92324.691396793685</v>
      </c>
      <c r="EA22" s="169">
        <f t="shared" si="120"/>
        <v>70</v>
      </c>
      <c r="EB22" s="395">
        <f>IF($B22&lt;Main!$B$10,0,HLOOKUP(EA22,ReplacementRates!$V$3:$AZ$56,ReplacementRates!$A23-3,1)*IF(Main!$B$29=0,Main!$B$32*$B22,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C22" s="337">
        <f ca="1">EB22*IF($B22=Salary!$B22,Salary!$J22,"")</f>
        <v>38926.98075599681</v>
      </c>
      <c r="ED22" s="338">
        <f ca="1">IF($B22&lt;Main!$B$10,0,(VLOOKUP(EA22,'Survival Probability'!$A$3:$F$98,6)/(1+Main!$B$5)^(OptimumBenefits!EA22-OptimumBenefits!$A22))*(VLOOKUP(EA22,'Survival Probability'!$A$3:$F$98,3)/VLOOKUP($A22,'Survival Probability'!$A$3:$F$98,3)))</f>
        <v>2.1612576176920761</v>
      </c>
      <c r="EE22" s="228">
        <f t="shared" ca="1" si="49"/>
        <v>84131.23369265096</v>
      </c>
      <c r="EF22" s="169">
        <f t="shared" si="120"/>
        <v>71</v>
      </c>
      <c r="EG22" s="395">
        <f>IF($B22&lt;Main!$B$10,0,HLOOKUP(EF22,ReplacementRates!$V$3:$AZ$56,ReplacementRates!$A23-3,1)*IF(Main!$B$29=0,Main!$B$32*$B22,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H22" s="337">
        <f ca="1">EG22*IF($B22=Salary!$B22,Salary!$J22,"")</f>
        <v>38926.98075599681</v>
      </c>
      <c r="EI22" s="338">
        <f ca="1">IF($B22&lt;Main!$B$10,0,(VLOOKUP(EF22,'Survival Probability'!$A$3:$F$98,6)/(1+Main!$B$5)^(OptimumBenefits!EF22-OptimumBenefits!$A22))*(VLOOKUP(EF22,'Survival Probability'!$A$3:$F$98,3)/VLOOKUP($A22,'Survival Probability'!$A$3:$F$98,3)))</f>
        <v>1.9659936386174086</v>
      </c>
      <c r="EJ22" s="228">
        <f t="shared" ca="1" si="51"/>
        <v>76530.196536872012</v>
      </c>
      <c r="EK22" s="169">
        <f t="shared" si="120"/>
        <v>72</v>
      </c>
      <c r="EL22" s="395">
        <f>IF($B22&lt;Main!$B$10,0,HLOOKUP(EK22,ReplacementRates!$V$3:$AZ$56,ReplacementRates!$A23-3,1)*IF(Main!$B$29=0,Main!$B$32*$B22,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M22" s="337">
        <f ca="1">EL22*IF($B22=Salary!$B22,Salary!$J22,"")</f>
        <v>38926.98075599681</v>
      </c>
      <c r="EN22" s="338">
        <f ca="1">IF($B22&lt;Main!$B$10,0,(VLOOKUP(EK22,'Survival Probability'!$A$3:$F$98,6)/(1+Main!$B$5)^(OptimumBenefits!EK22-OptimumBenefits!$A22))*(VLOOKUP(EK22,'Survival Probability'!$A$3:$F$98,3)/VLOOKUP($A22,'Survival Probability'!$A$3:$F$98,3)))</f>
        <v>1.7849739169287571</v>
      </c>
      <c r="EO22" s="228">
        <f t="shared" ca="1" si="53"/>
        <v>69483.645314241978</v>
      </c>
      <c r="EP22" s="169">
        <f t="shared" si="121"/>
        <v>73</v>
      </c>
      <c r="EQ22" s="395">
        <f>IF($B22&lt;Main!$B$10,0,HLOOKUP(EP22,ReplacementRates!$V$3:$AZ$56,ReplacementRates!$A23-3,1)*IF(Main!$B$29=0,Main!$B$32*$B22,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R22" s="337">
        <f ca="1">EQ22*IF($B22=Salary!$B22,Salary!$J22,"")</f>
        <v>38926.98075599681</v>
      </c>
      <c r="ES22" s="338">
        <f ca="1">IF($B22&lt;Main!$B$10,0,(VLOOKUP(EP22,'Survival Probability'!$A$3:$F$98,6)/(1+Main!$B$5)^(OptimumBenefits!EP22-OptimumBenefits!$A22))*(VLOOKUP(EP22,'Survival Probability'!$A$3:$F$98,3)/VLOOKUP($A22,'Survival Probability'!$A$3:$F$98,3)))</f>
        <v>1.61729400245225</v>
      </c>
      <c r="ET22" s="228">
        <f t="shared" ca="1" si="55"/>
        <v>62956.372510247791</v>
      </c>
      <c r="EU22" s="169">
        <f t="shared" si="121"/>
        <v>74</v>
      </c>
      <c r="EV22" s="395">
        <f>IF($B22&lt;Main!$B$10,0,HLOOKUP(EU22,ReplacementRates!$V$3:$AZ$56,ReplacementRates!$A23-3,1)*IF(Main!$B$29=0,Main!$B$32*$B22,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W22" s="337">
        <f ca="1">EV22*IF($B22=Salary!$B22,Salary!$J22,"")</f>
        <v>38926.98075599681</v>
      </c>
      <c r="EX22" s="338">
        <f ca="1">IF($B22&lt;Main!$B$10,0,(VLOOKUP(EU22,'Survival Probability'!$A$3:$F$98,6)/(1+Main!$B$5)^(OptimumBenefits!EU22-OptimumBenefits!$A22))*(VLOOKUP(EU22,'Survival Probability'!$A$3:$F$98,3)/VLOOKUP($A22,'Survival Probability'!$A$3:$F$98,3)))</f>
        <v>1.4621103450860049</v>
      </c>
      <c r="EY22" s="228">
        <f t="shared" ca="1" si="57"/>
        <v>56915.541266306769</v>
      </c>
      <c r="EZ22" s="169">
        <f t="shared" si="121"/>
        <v>75</v>
      </c>
      <c r="FA22" s="395">
        <f>IF($B22&lt;Main!$B$10,0,HLOOKUP(EZ22,ReplacementRates!$V$3:$AZ$56,ReplacementRates!$A23-3,1)*IF(Main!$B$29=0,Main!$B$32*$B22,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B22" s="337">
        <f ca="1">FA22*IF($B22=Salary!$B22,Salary!$J22,"")</f>
        <v>38926.98075599681</v>
      </c>
      <c r="FC22" s="338">
        <f ca="1">IF($B22&lt;Main!$B$10,0,(VLOOKUP(EZ22,'Survival Probability'!$A$3:$F$98,6)/(1+Main!$B$5)^(OptimumBenefits!EZ22-OptimumBenefits!$A22))*(VLOOKUP(EZ22,'Survival Probability'!$A$3:$F$98,3)/VLOOKUP($A22,'Survival Probability'!$A$3:$F$98,3)))</f>
        <v>1.3186387536786064</v>
      </c>
      <c r="FD22" s="228">
        <f t="shared" ca="1" si="59"/>
        <v>51330.625388558728</v>
      </c>
      <c r="FE22" s="169">
        <f t="shared" si="121"/>
        <v>76</v>
      </c>
      <c r="FF22" s="395">
        <f>IF($B22&lt;Main!$B$10,0,HLOOKUP(FE22,ReplacementRates!$V$3:$AZ$56,ReplacementRates!$A23-3,1)*IF(Main!$B$29=0,Main!$B$32*$B22,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G22" s="337">
        <f ca="1">FF22*IF($B22=Salary!$B22,Salary!$J22,"")</f>
        <v>38926.98075599681</v>
      </c>
      <c r="FH22" s="338">
        <f ca="1">IF($B22&lt;Main!$B$10,0,(VLOOKUP(FE22,'Survival Probability'!$A$3:$F$98,6)/(1+Main!$B$5)^(OptimumBenefits!FE22-OptimumBenefits!$A22))*(VLOOKUP(FE22,'Survival Probability'!$A$3:$F$98,3)/VLOOKUP($A22,'Survival Probability'!$A$3:$F$98,3)))</f>
        <v>1.1861507347773184</v>
      </c>
      <c r="FI22" s="228">
        <f t="shared" ca="1" si="61"/>
        <v>46173.26682638815</v>
      </c>
      <c r="FJ22" s="169">
        <f t="shared" si="121"/>
        <v>77</v>
      </c>
      <c r="FK22" s="395">
        <f>IF($B22&lt;Main!$B$10,0,HLOOKUP(FJ22,ReplacementRates!$V$3:$AZ$56,ReplacementRates!$A23-3,1)*IF(Main!$B$29=0,Main!$B$32*$B22,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L22" s="337">
        <f ca="1">FK22*IF($B22=Salary!$B22,Salary!$J22,"")</f>
        <v>38926.98075599681</v>
      </c>
      <c r="FM22" s="338">
        <f ca="1">IF($B22&lt;Main!$B$10,0,(VLOOKUP(FJ22,'Survival Probability'!$A$3:$F$98,6)/(1+Main!$B$5)^(OptimumBenefits!FJ22-OptimumBenefits!$A22))*(VLOOKUP(FJ22,'Survival Probability'!$A$3:$F$98,3)/VLOOKUP($A22,'Survival Probability'!$A$3:$F$98,3)))</f>
        <v>1.0639636801403576</v>
      </c>
      <c r="FN22" s="228">
        <f t="shared" ca="1" si="63"/>
        <v>41416.893701903246</v>
      </c>
      <c r="FO22" s="169">
        <f t="shared" si="121"/>
        <v>78</v>
      </c>
      <c r="FP22" s="395">
        <f>IF($B22&lt;Main!$B$10,0,HLOOKUP(FO22,ReplacementRates!$V$3:$AZ$56,ReplacementRates!$A23-3,1)*IF(Main!$B$29=0,Main!$B$32*$B22,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Q22" s="337">
        <f ca="1">FP22*IF($B22=Salary!$B22,Salary!$J22,"")</f>
        <v>38926.98075599681</v>
      </c>
      <c r="FR22" s="338">
        <f ca="1">IF($B22&lt;Main!$B$10,0,(VLOOKUP(FO22,'Survival Probability'!$A$3:$F$98,6)/(1+Main!$B$5)^(OptimumBenefits!FO22-OptimumBenefits!$A22))*(VLOOKUP(FO22,'Survival Probability'!$A$3:$F$98,3)/VLOOKUP($A22,'Survival Probability'!$A$3:$F$98,3)))</f>
        <v>0.95144117878234369</v>
      </c>
      <c r="FS22" s="228">
        <f t="shared" ca="1" si="65"/>
        <v>37036.732456923215</v>
      </c>
      <c r="FT22" s="169">
        <f t="shared" si="121"/>
        <v>79</v>
      </c>
      <c r="FU22" s="395">
        <f>IF($B22&lt;Main!$B$10,0,HLOOKUP(FT22,ReplacementRates!$V$3:$AZ$56,ReplacementRates!$A23-3,1)*IF(Main!$B$29=0,Main!$B$32*$B22,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V22" s="337">
        <f ca="1">FU22*IF($B22=Salary!$B22,Salary!$J22,"")</f>
        <v>38926.98075599681</v>
      </c>
      <c r="FW22" s="338">
        <f ca="1">IF($B22&lt;Main!$B$10,0,(VLOOKUP(FT22,'Survival Probability'!$A$3:$F$98,6)/(1+Main!$B$5)^(OptimumBenefits!FT22-OptimumBenefits!$A22))*(VLOOKUP(FT22,'Survival Probability'!$A$3:$F$98,3)/VLOOKUP($A22,'Survival Probability'!$A$3:$F$98,3)))</f>
        <v>0.84799001153209919</v>
      </c>
      <c r="FX22" s="228">
        <f t="shared" ca="1" si="67"/>
        <v>33009.69086018754</v>
      </c>
      <c r="FY22" s="169">
        <f t="shared" si="121"/>
        <v>80</v>
      </c>
      <c r="FZ22" s="395">
        <f>IF($B22&lt;Main!$B$10,0,HLOOKUP(FY22,ReplacementRates!$V$3:$AZ$56,ReplacementRates!$A23-3,1)*IF(Main!$B$29=0,Main!$B$32*$B22,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A22" s="337">
        <f ca="1">FZ22*IF($B22=Salary!$B22,Salary!$J22,"")</f>
        <v>38926.98075599681</v>
      </c>
      <c r="GB22" s="338">
        <f ca="1">IF($B22&lt;Main!$B$10,0,(VLOOKUP(FY22,'Survival Probability'!$A$3:$F$98,6)/(1+Main!$B$5)^(OptimumBenefits!FY22-OptimumBenefits!$A22))*(VLOOKUP(FY22,'Survival Probability'!$A$3:$F$98,3)/VLOOKUP($A22,'Survival Probability'!$A$3:$F$98,3)))</f>
        <v>0.75306082355194592</v>
      </c>
      <c r="GC22" s="228">
        <f t="shared" ca="1" si="69"/>
        <v>29314.384186501709</v>
      </c>
      <c r="GD22" s="169">
        <f t="shared" si="121"/>
        <v>81</v>
      </c>
      <c r="GE22" s="395">
        <f>IF($B22&lt;Main!$B$10,0,HLOOKUP(GD22,ReplacementRates!$V$3:$AZ$56,ReplacementRates!$A23-3,1)*IF(Main!$B$29=0,Main!$B$32*$B22,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F22" s="337">
        <f ca="1">GE22*IF($B22=Salary!$B22,Salary!$J22,"")</f>
        <v>38926.98075599681</v>
      </c>
      <c r="GG22" s="338">
        <f ca="1">IF($B22&lt;Main!$B$10,0,(VLOOKUP(GD22,'Survival Probability'!$A$3:$F$98,6)/(1+Main!$B$5)^(OptimumBenefits!GD22-OptimumBenefits!$A22))*(VLOOKUP(GD22,'Survival Probability'!$A$3:$F$98,3)/VLOOKUP($A22,'Survival Probability'!$A$3:$F$98,3)))</f>
        <v>0.66613642963524966</v>
      </c>
      <c r="GH22" s="228">
        <f t="shared" ca="1" si="71"/>
        <v>25930.679977279786</v>
      </c>
      <c r="GI22" s="169">
        <f t="shared" si="121"/>
        <v>82</v>
      </c>
      <c r="GJ22" s="395">
        <f>IF($B22&lt;Main!$B$10,0,HLOOKUP(GI22,ReplacementRates!$V$3:$AZ$56,ReplacementRates!$A23-3,1)*IF(Main!$B$29=0,Main!$B$32*$B22,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K22" s="337">
        <f ca="1">GJ22*IF($B22=Salary!$B22,Salary!$J22,"")</f>
        <v>38926.98075599681</v>
      </c>
      <c r="GL22" s="338">
        <f ca="1">IF($B22&lt;Main!$B$10,0,(VLOOKUP(GI22,'Survival Probability'!$A$3:$F$98,6)/(1+Main!$B$5)^(OptimumBenefits!GI22-OptimumBenefits!$A22))*(VLOOKUP(GI22,'Survival Probability'!$A$3:$F$98,3)/VLOOKUP($A22,'Survival Probability'!$A$3:$F$98,3)))</f>
        <v>0.5867310059388251</v>
      </c>
      <c r="GM22" s="228">
        <f t="shared" ca="1" si="73"/>
        <v>22839.666577127296</v>
      </c>
      <c r="GN22" s="384"/>
      <c r="GO22" s="384"/>
      <c r="GP22" s="385"/>
      <c r="GQ22" s="386"/>
      <c r="GR22" s="387"/>
      <c r="GS22" s="384"/>
      <c r="GT22" s="384"/>
      <c r="GU22" s="385"/>
      <c r="GV22" s="386"/>
      <c r="GW22" s="387"/>
      <c r="GX22" s="384"/>
      <c r="GY22" s="384"/>
      <c r="GZ22" s="385"/>
      <c r="HA22" s="386"/>
      <c r="HB22" s="387"/>
      <c r="HC22" s="384"/>
      <c r="HD22" s="384"/>
      <c r="HE22" s="385"/>
      <c r="HF22" s="386"/>
      <c r="HG22" s="387"/>
      <c r="HH22" s="384"/>
      <c r="HI22" s="384"/>
      <c r="HJ22" s="385"/>
      <c r="HK22" s="386"/>
      <c r="HL22" s="387"/>
      <c r="HM22" s="384"/>
      <c r="HN22" s="384"/>
      <c r="HO22" s="385"/>
      <c r="HP22" s="386"/>
      <c r="HQ22" s="387"/>
      <c r="HR22" s="384"/>
      <c r="HS22" s="384"/>
      <c r="HT22" s="385"/>
      <c r="HU22" s="386"/>
      <c r="HV22" s="387"/>
      <c r="HW22" s="384"/>
      <c r="HX22" s="384"/>
      <c r="HY22" s="385"/>
      <c r="HZ22" s="386"/>
      <c r="IA22" s="387"/>
      <c r="IB22" s="384"/>
      <c r="IC22" s="384"/>
      <c r="ID22" s="385"/>
      <c r="IE22" s="386"/>
      <c r="IF22" s="387"/>
      <c r="IG22" s="384"/>
      <c r="IH22" s="384"/>
      <c r="II22" s="385"/>
      <c r="IJ22" s="386"/>
      <c r="IK22" s="387"/>
      <c r="IL22" s="384"/>
      <c r="IM22" s="384"/>
      <c r="IN22" s="385"/>
      <c r="IO22" s="386"/>
      <c r="IP22" s="387"/>
      <c r="IQ22" s="384"/>
      <c r="IR22" s="384"/>
      <c r="IS22" s="385"/>
      <c r="IT22" s="386"/>
      <c r="IU22" s="387"/>
      <c r="IV22" s="384"/>
      <c r="IW22" s="384"/>
      <c r="IX22" s="385"/>
      <c r="IY22" s="386"/>
      <c r="IZ22" s="387"/>
      <c r="JA22" s="384"/>
      <c r="JB22" s="384"/>
      <c r="JC22" s="385"/>
      <c r="JD22" s="386"/>
      <c r="JE22" s="387"/>
      <c r="JF22" s="384"/>
      <c r="JG22" s="384"/>
      <c r="JH22" s="385"/>
      <c r="JI22" s="386"/>
      <c r="JJ22" s="387"/>
      <c r="JK22" s="384"/>
      <c r="JL22" s="384"/>
      <c r="JM22" s="385"/>
      <c r="JN22" s="386"/>
      <c r="JO22" s="387"/>
      <c r="JP22" s="384"/>
      <c r="JQ22" s="384"/>
      <c r="JR22" s="385"/>
      <c r="JS22" s="386"/>
      <c r="JT22" s="387"/>
      <c r="JU22" s="384"/>
      <c r="JV22" s="384"/>
      <c r="JW22" s="385"/>
      <c r="JX22" s="386"/>
      <c r="JY22" s="387"/>
      <c r="JZ22" s="384"/>
      <c r="KA22" s="384"/>
      <c r="KB22" s="385"/>
      <c r="KC22" s="386"/>
      <c r="KD22" s="387"/>
      <c r="KE22" s="384"/>
      <c r="KF22" s="384"/>
      <c r="KG22" s="385"/>
      <c r="KH22" s="386"/>
      <c r="KI22" s="387"/>
    </row>
    <row r="23" spans="1:295">
      <c r="A23" s="172">
        <f t="shared" si="112"/>
        <v>48</v>
      </c>
      <c r="B23" s="172">
        <v>21</v>
      </c>
      <c r="C23" s="383">
        <f t="shared" ca="1" si="0"/>
        <v>64</v>
      </c>
      <c r="D23" s="422">
        <f t="shared" ca="1" si="116"/>
        <v>156461.44926719915</v>
      </c>
      <c r="E23" s="217">
        <v>122511.35022735244</v>
      </c>
      <c r="F23" s="169">
        <f t="shared" si="113"/>
        <v>45</v>
      </c>
      <c r="G23" s="395">
        <f>IF($B23&lt;Main!$B$10,0,HLOOKUP(F23,ReplacementRates!$V$3:$AZ$56,ReplacementRates!$A24-3,1)*IF(Main!$B$29=0,Main!$B$32*$B23,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H23" s="337">
        <f ca="1">G23*IF($B23=Salary!$B23,Salary!$J23,"")</f>
        <v>0</v>
      </c>
      <c r="I23" s="338">
        <f ca="1">IF($B23&lt;Main!$B$10,0,(VLOOKUP(F23,'Survival Probability'!$A$3:$F$98,6)/(1+Main!$B$5)^(OptimumBenefits!F23-OptimumBenefits!$A23))*(VLOOKUP(F23,'Survival Probability'!$A$3:$F$98,3)/VLOOKUP($A23,'Survival Probability'!$A$3:$F$98,3)))</f>
        <v>17.402477514551574</v>
      </c>
      <c r="J23" s="228">
        <f t="shared" si="117"/>
        <v>0</v>
      </c>
      <c r="K23" s="169">
        <f t="shared" si="114"/>
        <v>46</v>
      </c>
      <c r="L23" s="395">
        <f>IF($B23&lt;Main!$B$10,0,HLOOKUP(K23,ReplacementRates!$V$3:$AZ$56,ReplacementRates!$A24-3,1)*IF(Main!$B$29=0,Main!$B$32*$B23,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M23" s="337">
        <f ca="1">L23*IF($B23=Salary!$B23,Salary!$J23,"")</f>
        <v>0</v>
      </c>
      <c r="N23" s="338">
        <f ca="1">IF($B23&lt;Main!$B$10,0,(VLOOKUP(K23,'Survival Probability'!$A$3:$F$98,6)/(1+Main!$B$5)^(OptimumBenefits!K23-OptimumBenefits!$A23))*(VLOOKUP(K23,'Survival Probability'!$A$3:$F$98,3)/VLOOKUP($A23,'Survival Probability'!$A$3:$F$98,3)))</f>
        <v>16.174862644537132</v>
      </c>
      <c r="O23" s="228">
        <f t="shared" si="118"/>
        <v>0</v>
      </c>
      <c r="P23" s="169">
        <f t="shared" si="119"/>
        <v>47</v>
      </c>
      <c r="Q23" s="395">
        <f>IF($B23&lt;Main!$B$10,0,HLOOKUP(P23,ReplacementRates!$V$3:$AZ$56,ReplacementRates!$A24-3,1)*IF(Main!$B$29=0,Main!$B$32*$B23,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R23" s="337">
        <f ca="1">Q23*IF($B23=Salary!$B23,Salary!$J23,"")</f>
        <v>0</v>
      </c>
      <c r="S23" s="338">
        <f ca="1">IF($B23&lt;Main!$B$10,0,(VLOOKUP(P23,'Survival Probability'!$A$3:$F$98,6)/(1+Main!$B$5)^(OptimumBenefits!P23-OptimumBenefits!$A23))*(VLOOKUP(P23,'Survival Probability'!$A$3:$F$98,3)/VLOOKUP($A23,'Survival Probability'!$A$3:$F$98,3)))</f>
        <v>15.028326192427118</v>
      </c>
      <c r="T23" s="228">
        <f t="shared" si="3"/>
        <v>0</v>
      </c>
      <c r="U23" s="169">
        <f t="shared" si="119"/>
        <v>48</v>
      </c>
      <c r="V23" s="395">
        <f>IF($B23&lt;Main!$B$10,0,HLOOKUP(U23,ReplacementRates!$V$3:$AZ$56,ReplacementRates!$A24-3,1)*IF(Main!$B$29=0,Main!$B$32*$B23,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W23" s="337">
        <f ca="1">V23*IF($B23=Salary!$B23,Salary!$J23,"")</f>
        <v>0</v>
      </c>
      <c r="X23" s="338">
        <f ca="1">IF($B23&lt;Main!$B$10,0,(VLOOKUP(U23,'Survival Probability'!$A$3:$F$98,6)/(1+Main!$B$5)^(OptimumBenefits!U23-OptimumBenefits!$A23))*(VLOOKUP(U23,'Survival Probability'!$A$3:$F$98,3)/VLOOKUP($A23,'Survival Probability'!$A$3:$F$98,3)))</f>
        <v>13.957545248713751</v>
      </c>
      <c r="Y23" s="228">
        <f t="shared" ca="1" si="5"/>
        <v>0</v>
      </c>
      <c r="Z23" s="169">
        <f t="shared" si="119"/>
        <v>49</v>
      </c>
      <c r="AA23" s="395">
        <f>IF($B23&lt;Main!$B$10,0,HLOOKUP(Z23,ReplacementRates!$V$3:$AZ$56,ReplacementRates!$A24-3,1)*IF(Main!$B$29=0,Main!$B$32*$B23,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B23" s="337">
        <f ca="1">AA23*IF($B23=Salary!$B23,Salary!$J23,"")</f>
        <v>0</v>
      </c>
      <c r="AC23" s="338">
        <f ca="1">IF($B23&lt;Main!$B$10,0,(VLOOKUP(Z23,'Survival Probability'!$A$3:$F$98,6)/(1+Main!$B$5)^(OptimumBenefits!Z23-OptimumBenefits!$A23))*(VLOOKUP(Z23,'Survival Probability'!$A$3:$F$98,3)/VLOOKUP($A23,'Survival Probability'!$A$3:$F$98,3)))</f>
        <v>12.957545248713757</v>
      </c>
      <c r="AD23" s="228">
        <f t="shared" ca="1" si="7"/>
        <v>0</v>
      </c>
      <c r="AE23" s="169">
        <f t="shared" si="119"/>
        <v>50</v>
      </c>
      <c r="AF23" s="395">
        <f>IF($B23&lt;Main!$B$10,0,HLOOKUP(AE23,ReplacementRates!$V$3:$AZ$56,ReplacementRates!$A24-3,1)*IF(Main!$B$29=0,Main!$B$32*$B23,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G23" s="337">
        <f ca="1">AF23*IF($B23=Salary!$B23,Salary!$J23,"")</f>
        <v>0</v>
      </c>
      <c r="AH23" s="338">
        <f ca="1">IF($B23&lt;Main!$B$10,0,(VLOOKUP(AE23,'Survival Probability'!$A$3:$F$98,6)/(1+Main!$B$5)^(OptimumBenefits!AE23-OptimumBenefits!$A23))*(VLOOKUP(AE23,'Survival Probability'!$A$3:$F$98,3)/VLOOKUP($A23,'Survival Probability'!$A$3:$F$98,3)))</f>
        <v>12.023684245329051</v>
      </c>
      <c r="AI23" s="228">
        <f t="shared" ca="1" si="9"/>
        <v>0</v>
      </c>
      <c r="AJ23" s="169">
        <f t="shared" si="119"/>
        <v>51</v>
      </c>
      <c r="AK23" s="395">
        <f>IF($B23&lt;Main!$B$10,0,HLOOKUP(AJ23,ReplacementRates!$V$3:$AZ$56,ReplacementRates!$A24-3,1)*IF(Main!$B$29=0,Main!$B$32*$B23,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L23" s="337">
        <f ca="1">AK23*IF($B23=Salary!$B23,Salary!$J23,"")</f>
        <v>0</v>
      </c>
      <c r="AM23" s="338">
        <f ca="1">IF($B23&lt;Main!$B$10,0,(VLOOKUP(AJ23,'Survival Probability'!$A$3:$F$98,6)/(1+Main!$B$5)^(OptimumBenefits!AJ23-OptimumBenefits!$A23))*(VLOOKUP(AJ23,'Survival Probability'!$A$3:$F$98,3)/VLOOKUP($A23,'Survival Probability'!$A$3:$F$98,3)))</f>
        <v>11.151626814873309</v>
      </c>
      <c r="AN23" s="228">
        <f t="shared" ca="1" si="11"/>
        <v>0</v>
      </c>
      <c r="AO23" s="169">
        <f t="shared" si="119"/>
        <v>52</v>
      </c>
      <c r="AP23" s="395">
        <f>IF($B23&lt;Main!$B$10,0,HLOOKUP(AO23,ReplacementRates!$V$3:$AZ$56,ReplacementRates!$A24-3,1)*IF(Main!$B$29=0,Main!$B$32*$B23,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Q23" s="337">
        <f ca="1">AP23*IF($B23=Salary!$B23,Salary!$J23,"")</f>
        <v>0</v>
      </c>
      <c r="AR23" s="338">
        <f ca="1">IF($B23&lt;Main!$B$10,0,(VLOOKUP(AO23,'Survival Probability'!$A$3:$F$98,6)/(1+Main!$B$5)^(OptimumBenefits!AO23-OptimumBenefits!$A23))*(VLOOKUP(AO23,'Survival Probability'!$A$3:$F$98,3)/VLOOKUP($A23,'Survival Probability'!$A$3:$F$98,3)))</f>
        <v>10.337879578811892</v>
      </c>
      <c r="AS23" s="228">
        <f t="shared" ca="1" si="13"/>
        <v>0</v>
      </c>
      <c r="AT23" s="169">
        <f t="shared" si="119"/>
        <v>53</v>
      </c>
      <c r="AU23" s="395">
        <f>IF($B23&lt;Main!$B$10,0,HLOOKUP(AT23,ReplacementRates!$V$3:$AZ$56,ReplacementRates!$A24-3,1)*IF(Main!$B$29=0,Main!$B$32*$B23,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V23" s="337">
        <f ca="1">AU23*IF($B23=Salary!$B23,Salary!$J23,"")</f>
        <v>0</v>
      </c>
      <c r="AW23" s="338">
        <f ca="1">IF($B23&lt;Main!$B$10,0,(VLOOKUP(AT23,'Survival Probability'!$A$3:$F$98,6)/(1+Main!$B$5)^(OptimumBenefits!AT23-OptimumBenefits!$A23))*(VLOOKUP(AT23,'Survival Probability'!$A$3:$F$98,3)/VLOOKUP($A23,'Survival Probability'!$A$3:$F$98,3)))</f>
        <v>9.5786152567107283</v>
      </c>
      <c r="AX23" s="228">
        <f t="shared" ca="1" si="15"/>
        <v>0</v>
      </c>
      <c r="AY23" s="169">
        <f t="shared" si="119"/>
        <v>54</v>
      </c>
      <c r="AZ23" s="395">
        <f>IF($B23&lt;Main!$B$10,0,HLOOKUP(AY23,ReplacementRates!$V$3:$AZ$56,ReplacementRates!$A24-3,1)*IF(Main!$B$29=0,Main!$B$32*$B23,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A23" s="337">
        <f ca="1">AZ23*IF($B23=Salary!$B23,Salary!$J23,"")</f>
        <v>0</v>
      </c>
      <c r="BB23" s="338">
        <f ca="1">IF($B23&lt;Main!$B$10,0,(VLOOKUP(AY23,'Survival Probability'!$A$3:$F$98,6)/(1+Main!$B$5)^(OptimumBenefits!AY23-OptimumBenefits!$A23))*(VLOOKUP(AY23,'Survival Probability'!$A$3:$F$98,3)/VLOOKUP($A23,'Survival Probability'!$A$3:$F$98,3)))</f>
        <v>8.8702617148721092</v>
      </c>
      <c r="BC23" s="228">
        <f t="shared" ca="1" si="17"/>
        <v>0</v>
      </c>
      <c r="BD23" s="169">
        <f t="shared" si="119"/>
        <v>55</v>
      </c>
      <c r="BE23" s="395">
        <f>IF($B23&lt;Main!$B$10,0,HLOOKUP(BD23,ReplacementRates!$V$3:$AZ$56,ReplacementRates!$A24-3,1)*IF(Main!$B$29=0,Main!$B$32*$B23,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F23" s="337">
        <f ca="1">BE23*IF($B23=Salary!$B23,Salary!$J23,"")</f>
        <v>0</v>
      </c>
      <c r="BG23" s="338">
        <f ca="1">IF($B23&lt;Main!$B$10,0,(VLOOKUP(BD23,'Survival Probability'!$A$3:$F$98,6)/(1+Main!$B$5)^(OptimumBenefits!BD23-OptimumBenefits!$A23))*(VLOOKUP(BD23,'Survival Probability'!$A$3:$F$98,3)/VLOOKUP($A23,'Survival Probability'!$A$3:$F$98,3)))</f>
        <v>8.2094837681426949</v>
      </c>
      <c r="BH23" s="228">
        <f t="shared" ca="1" si="19"/>
        <v>0</v>
      </c>
      <c r="BI23" s="169">
        <f t="shared" si="119"/>
        <v>56</v>
      </c>
      <c r="BJ23" s="395">
        <f>IF($B23&lt;Main!$B$10,0,HLOOKUP(BI23,ReplacementRates!$V$3:$AZ$56,ReplacementRates!$A24-3,1)*IF(Main!$B$29=0,Main!$B$32*$B23,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K23" s="337">
        <f ca="1">BJ23*IF($B23=Salary!$B23,Salary!$J23,"")</f>
        <v>0</v>
      </c>
      <c r="BL23" s="338">
        <f ca="1">IF($B23&lt;Main!$B$10,0,(VLOOKUP(BI23,'Survival Probability'!$A$3:$F$98,6)/(1+Main!$B$5)^(OptimumBenefits!BI23-OptimumBenefits!$A23))*(VLOOKUP(BI23,'Survival Probability'!$A$3:$F$98,3)/VLOOKUP($A23,'Survival Probability'!$A$3:$F$98,3)))</f>
        <v>7.5931696072125856</v>
      </c>
      <c r="BM23" s="228">
        <f t="shared" ca="1" si="21"/>
        <v>0</v>
      </c>
      <c r="BN23" s="169">
        <f t="shared" si="119"/>
        <v>57</v>
      </c>
      <c r="BO23" s="395">
        <f>IF($B23&lt;Main!$B$10,0,HLOOKUP(BN23,ReplacementRates!$V$3:$AZ$56,ReplacementRates!$A24-3,1)*IF(Main!$B$29=0,Main!$B$32*$B23,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P23" s="337">
        <f ca="1">BO23*IF($B23=Salary!$B23,Salary!$J23,"")</f>
        <v>0</v>
      </c>
      <c r="BQ23" s="338">
        <f ca="1">IF($B23&lt;Main!$B$10,0,(VLOOKUP(BN23,'Survival Probability'!$A$3:$F$98,6)/(1+Main!$B$5)^(OptimumBenefits!BN23-OptimumBenefits!$A23))*(VLOOKUP(BN23,'Survival Probability'!$A$3:$F$98,3)/VLOOKUP($A23,'Survival Probability'!$A$3:$F$98,3)))</f>
        <v>7.0184120086928461</v>
      </c>
      <c r="BR23" s="228">
        <f t="shared" ca="1" si="23"/>
        <v>0</v>
      </c>
      <c r="BS23" s="169">
        <f t="shared" si="119"/>
        <v>58</v>
      </c>
      <c r="BT23" s="395">
        <f>IF($B23&lt;Main!$B$10,0,HLOOKUP(BS23,ReplacementRates!$V$3:$AZ$56,ReplacementRates!$A24-3,1)*IF(Main!$B$29=0,Main!$B$32*$B23,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U23" s="337">
        <f ca="1">BT23*IF($B23=Salary!$B23,Salary!$J23,"")</f>
        <v>0</v>
      </c>
      <c r="BV23" s="338">
        <f ca="1">IF($B23&lt;Main!$B$10,0,(VLOOKUP(BS23,'Survival Probability'!$A$3:$F$98,6)/(1+Main!$B$5)^(OptimumBenefits!BS23-OptimumBenefits!$A23))*(VLOOKUP(BS23,'Survival Probability'!$A$3:$F$98,3)/VLOOKUP($A23,'Survival Probability'!$A$3:$F$98,3)))</f>
        <v>6.4824951961129758</v>
      </c>
      <c r="BW23" s="228">
        <f t="shared" ca="1" si="25"/>
        <v>0</v>
      </c>
      <c r="BX23" s="169">
        <f t="shared" si="119"/>
        <v>59</v>
      </c>
      <c r="BY23" s="395">
        <f>IF($B23&lt;Main!$B$10,0,HLOOKUP(BX23,ReplacementRates!$V$3:$AZ$56,ReplacementRates!$A24-3,1)*IF(Main!$B$29=0,Main!$B$32*$B23,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Z23" s="337">
        <f ca="1">BY23*IF($B23=Salary!$B23,Salary!$J23,"")</f>
        <v>0</v>
      </c>
      <c r="CA23" s="338">
        <f ca="1">IF($B23&lt;Main!$B$10,0,(VLOOKUP(BX23,'Survival Probability'!$A$3:$F$98,6)/(1+Main!$B$5)^(OptimumBenefits!BX23-OptimumBenefits!$A23))*(VLOOKUP(BX23,'Survival Probability'!$A$3:$F$98,3)/VLOOKUP($A23,'Survival Probability'!$A$3:$F$98,3)))</f>
        <v>5.9828786816899049</v>
      </c>
      <c r="CB23" s="228">
        <f t="shared" ca="1" si="27"/>
        <v>0</v>
      </c>
      <c r="CC23" s="169">
        <f t="shared" si="120"/>
        <v>60</v>
      </c>
      <c r="CD23" s="395">
        <f>IF($B23&lt;Main!$B$10,0,HLOOKUP(CC23,ReplacementRates!$V$3:$AZ$56,ReplacementRates!$A24-3,1)*IF(Main!$B$29=0,Main!$B$32*$B23,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0.22050000000000006</v>
      </c>
      <c r="CE23" s="337">
        <f ca="1">CD23*IF($B23=Salary!$B23,Salary!$J23,"")</f>
        <v>25811.507764782589</v>
      </c>
      <c r="CF23" s="338">
        <f ca="1">IF($B23&lt;Main!$B$10,0,(VLOOKUP(CC23,'Survival Probability'!$A$3:$F$98,6)/(1+Main!$B$5)^(OptimumBenefits!CC23-OptimumBenefits!$A23))*(VLOOKUP(CC23,'Survival Probability'!$A$3:$F$98,3)/VLOOKUP($A23,'Survival Probability'!$A$3:$F$98,3)))</f>
        <v>5.5171866836204906</v>
      </c>
      <c r="CG23" s="228">
        <f t="shared" ca="1" si="29"/>
        <v>142406.90692402539</v>
      </c>
      <c r="CH23" s="169">
        <f t="shared" si="120"/>
        <v>61</v>
      </c>
      <c r="CI23" s="395">
        <f>IF($B23&lt;Main!$B$10,0,HLOOKUP(CH23,ReplacementRates!$V$3:$AZ$56,ReplacementRates!$A24-3,1)*IF(Main!$B$29=0,Main!$B$32*$B23,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0.24990000000000004</v>
      </c>
      <c r="CJ23" s="337">
        <f ca="1">CI23*IF($B23=Salary!$B23,Salary!$J23,"")</f>
        <v>29253.042133420266</v>
      </c>
      <c r="CK23" s="338">
        <f ca="1">IF($B23&lt;Main!$B$10,0,(VLOOKUP(CH23,'Survival Probability'!$A$3:$F$98,6)/(1+Main!$B$5)^(OptimumBenefits!CH23-OptimumBenefits!$A23))*(VLOOKUP(CH23,'Survival Probability'!$A$3:$F$98,3)/VLOOKUP($A23,'Survival Probability'!$A$3:$F$98,3)))</f>
        <v>5.0832018639535894</v>
      </c>
      <c r="CL23" s="228">
        <f t="shared" ca="1" si="31"/>
        <v>148699.11829891478</v>
      </c>
      <c r="CM23" s="169">
        <f t="shared" si="120"/>
        <v>62</v>
      </c>
      <c r="CN23" s="395">
        <f>IF($B23&lt;Main!$B$10,0,HLOOKUP(CM23,ReplacementRates!$V$3:$AZ$56,ReplacementRates!$A24-3,1)*IF(Main!$B$29=0,Main!$B$32*$B23,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0.27930000000000005</v>
      </c>
      <c r="CO23" s="337">
        <f ca="1">CN23*IF($B23=Salary!$B23,Salary!$J23,"")</f>
        <v>32694.576502057942</v>
      </c>
      <c r="CP23" s="338">
        <f ca="1">IF($B23&lt;Main!$B$10,0,(VLOOKUP(CM23,'Survival Probability'!$A$3:$F$98,6)/(1+Main!$B$5)^(OptimumBenefits!CM23-OptimumBenefits!$A23))*(VLOOKUP(CM23,'Survival Probability'!$A$3:$F$98,3)/VLOOKUP($A23,'Survival Probability'!$A$3:$F$98,3)))</f>
        <v>4.679184498176074</v>
      </c>
      <c r="CQ23" s="228">
        <f t="shared" ca="1" si="33"/>
        <v>152983.95554286125</v>
      </c>
      <c r="CR23" s="169">
        <f t="shared" si="120"/>
        <v>63</v>
      </c>
      <c r="CS23" s="395">
        <f>IF($B23&lt;Main!$B$10,0,HLOOKUP(CR23,ReplacementRates!$V$3:$AZ$56,ReplacementRates!$A24-3,1)*IF(Main!$B$29=0,Main!$B$32*$B23,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0.30870000000000009</v>
      </c>
      <c r="CT23" s="337">
        <f ca="1">CS23*IF($B23=Salary!$B23,Salary!$J23,"")</f>
        <v>36136.110870695622</v>
      </c>
      <c r="CU23" s="338">
        <f ca="1">IF($B23&lt;Main!$B$10,0,(VLOOKUP(CR23,'Survival Probability'!$A$3:$F$98,6)/(1+Main!$B$5)^(OptimumBenefits!CR23-OptimumBenefits!$A23))*(VLOOKUP(CR23,'Survival Probability'!$A$3:$F$98,3)/VLOOKUP($A23,'Survival Probability'!$A$3:$F$98,3)))</f>
        <v>4.3031589428190999</v>
      </c>
      <c r="CV23" s="228">
        <f t="shared" ca="1" si="35"/>
        <v>155499.42865193635</v>
      </c>
      <c r="CW23" s="169">
        <f t="shared" si="120"/>
        <v>64</v>
      </c>
      <c r="CX23" s="395">
        <f>IF($B23&lt;Main!$B$10,0,HLOOKUP(CW23,ReplacementRates!$V$3:$AZ$56,ReplacementRates!$A24-3,1)*IF(Main!$B$29=0,Main!$B$32*$B23,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0.33810000000000007</v>
      </c>
      <c r="CY23" s="337">
        <f ca="1">CX23*IF($B23=Salary!$B23,Salary!$J23,"")</f>
        <v>39577.645239333302</v>
      </c>
      <c r="CZ23" s="338">
        <f ca="1">IF($B23&lt;Main!$B$10,0,(VLOOKUP(CW23,'Survival Probability'!$A$3:$F$98,6)/(1+Main!$B$5)^(OptimumBenefits!CW23-OptimumBenefits!$A23))*(VLOOKUP(CW23,'Survival Probability'!$A$3:$F$98,3)/VLOOKUP($A23,'Survival Probability'!$A$3:$F$98,3)))</f>
        <v>3.9532783802838187</v>
      </c>
      <c r="DA23" s="228">
        <f t="shared" ca="1" si="37"/>
        <v>156461.44926719915</v>
      </c>
      <c r="DB23" s="169">
        <f t="shared" si="120"/>
        <v>65</v>
      </c>
      <c r="DC23" s="395">
        <f>IF($B23&lt;Main!$B$10,0,HLOOKUP(DB23,ReplacementRates!$V$3:$AZ$56,ReplacementRates!$A24-3,1)*IF(Main!$B$29=0,Main!$B$32*$B23,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D23" s="337">
        <f ca="1">DC23*IF($B23=Salary!$B23,Salary!$J23,"")</f>
        <v>43019.179607970975</v>
      </c>
      <c r="DE23" s="338">
        <f ca="1">IF($B23&lt;Main!$B$10,0,(VLOOKUP(DB23,'Survival Probability'!$A$3:$F$98,6)/(1+Main!$B$5)^(OptimumBenefits!DB23-OptimumBenefits!$A23))*(VLOOKUP(DB23,'Survival Probability'!$A$3:$F$98,3)/VLOOKUP($A23,'Survival Probability'!$A$3:$F$98,3)))</f>
        <v>3.6278168916269107</v>
      </c>
      <c r="DF23" s="228">
        <f t="shared" ca="1" si="39"/>
        <v>156065.70644572904</v>
      </c>
      <c r="DG23" s="169">
        <f t="shared" si="120"/>
        <v>66</v>
      </c>
      <c r="DH23" s="395">
        <f>IF($B23&lt;Main!$B$10,0,HLOOKUP(DG23,ReplacementRates!$V$3:$AZ$56,ReplacementRates!$A24-3,1)*IF(Main!$B$29=0,Main!$B$32*$B23,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I23" s="337">
        <f ca="1">DH23*IF($B23=Salary!$B23,Salary!$J23,"")</f>
        <v>43019.179607970975</v>
      </c>
      <c r="DJ23" s="338">
        <f ca="1">IF($B23&lt;Main!$B$10,0,(VLOOKUP(DG23,'Survival Probability'!$A$3:$F$98,6)/(1+Main!$B$5)^(OptimumBenefits!DG23-OptimumBenefits!$A23))*(VLOOKUP(DG23,'Survival Probability'!$A$3:$F$98,3)/VLOOKUP($A23,'Survival Probability'!$A$3:$F$98,3)))</f>
        <v>3.3251674825651287</v>
      </c>
      <c r="DK23" s="228">
        <f t="shared" ca="1" si="41"/>
        <v>143045.97715905396</v>
      </c>
      <c r="DL23" s="169">
        <f t="shared" si="120"/>
        <v>67</v>
      </c>
      <c r="DM23" s="395">
        <f>IF($B23&lt;Main!$B$10,0,HLOOKUP(DL23,ReplacementRates!$V$3:$AZ$56,ReplacementRates!$A24-3,1)*IF(Main!$B$29=0,Main!$B$32*$B23,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N23" s="337">
        <f ca="1">DM23*IF($B23=Salary!$B23,Salary!$J23,"")</f>
        <v>43019.179607970975</v>
      </c>
      <c r="DO23" s="338">
        <f ca="1">IF($B23&lt;Main!$B$10,0,(VLOOKUP(DL23,'Survival Probability'!$A$3:$F$98,6)/(1+Main!$B$5)^(OptimumBenefits!DL23-OptimumBenefits!$A23))*(VLOOKUP(DL23,'Survival Probability'!$A$3:$F$98,3)/VLOOKUP($A23,'Survival Probability'!$A$3:$F$98,3)))</f>
        <v>3.0438301617374321</v>
      </c>
      <c r="DP23" s="228">
        <f t="shared" ca="1" si="43"/>
        <v>130943.07642394194</v>
      </c>
      <c r="DQ23" s="169">
        <f t="shared" si="120"/>
        <v>68</v>
      </c>
      <c r="DR23" s="395">
        <f>IF($B23&lt;Main!$B$10,0,HLOOKUP(DQ23,ReplacementRates!$V$3:$AZ$56,ReplacementRates!$A24-3,1)*IF(Main!$B$29=0,Main!$B$32*$B23,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S23" s="337">
        <f ca="1">DR23*IF($B23=Salary!$B23,Salary!$J23,"")</f>
        <v>43019.179607970975</v>
      </c>
      <c r="DT23" s="338">
        <f ca="1">IF($B23&lt;Main!$B$10,0,(VLOOKUP(DQ23,'Survival Probability'!$A$3:$F$98,6)/(1+Main!$B$5)^(OptimumBenefits!DQ23-OptimumBenefits!$A23))*(VLOOKUP(DQ23,'Survival Probability'!$A$3:$F$98,3)/VLOOKUP($A23,'Survival Probability'!$A$3:$F$98,3)))</f>
        <v>2.7824114004191158</v>
      </c>
      <c r="DU23" s="228">
        <f t="shared" ca="1" si="45"/>
        <v>119697.05577789599</v>
      </c>
      <c r="DV23" s="169">
        <f t="shared" si="120"/>
        <v>69</v>
      </c>
      <c r="DW23" s="395">
        <f>IF($B23&lt;Main!$B$10,0,HLOOKUP(DV23,ReplacementRates!$V$3:$AZ$56,ReplacementRates!$A24-3,1)*IF(Main!$B$29=0,Main!$B$32*$B23,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X23" s="337">
        <f ca="1">DW23*IF($B23=Salary!$B23,Salary!$J23,"")</f>
        <v>43019.179607970975</v>
      </c>
      <c r="DY23" s="338">
        <f ca="1">IF($B23&lt;Main!$B$10,0,(VLOOKUP(DV23,'Survival Probability'!$A$3:$F$98,6)/(1+Main!$B$5)^(OptimumBenefits!DV23-OptimumBenefits!$A23))*(VLOOKUP(DV23,'Survival Probability'!$A$3:$F$98,3)/VLOOKUP($A23,'Survival Probability'!$A$3:$F$98,3)))</f>
        <v>2.5396143821576582</v>
      </c>
      <c r="DZ23" s="228">
        <f t="shared" ca="1" si="47"/>
        <v>109252.12724102654</v>
      </c>
      <c r="EA23" s="169">
        <f t="shared" si="120"/>
        <v>70</v>
      </c>
      <c r="EB23" s="395">
        <f>IF($B23&lt;Main!$B$10,0,HLOOKUP(EA23,ReplacementRates!$V$3:$AZ$56,ReplacementRates!$A24-3,1)*IF(Main!$B$29=0,Main!$B$32*$B23,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C23" s="337">
        <f ca="1">EB23*IF($B23=Salary!$B23,Salary!$J23,"")</f>
        <v>43019.179607970975</v>
      </c>
      <c r="ED23" s="338">
        <f ca="1">IF($B23&lt;Main!$B$10,0,(VLOOKUP(EA23,'Survival Probability'!$A$3:$F$98,6)/(1+Main!$B$5)^(OptimumBenefits!EA23-OptimumBenefits!$A23))*(VLOOKUP(EA23,'Survival Probability'!$A$3:$F$98,3)/VLOOKUP($A23,'Survival Probability'!$A$3:$F$98,3)))</f>
        <v>2.3142334714800192</v>
      </c>
      <c r="EE23" s="228">
        <f t="shared" ca="1" si="49"/>
        <v>99556.425364377123</v>
      </c>
      <c r="EF23" s="169">
        <f t="shared" si="120"/>
        <v>71</v>
      </c>
      <c r="EG23" s="395">
        <f>IF($B23&lt;Main!$B$10,0,HLOOKUP(EF23,ReplacementRates!$V$3:$AZ$56,ReplacementRates!$A24-3,1)*IF(Main!$B$29=0,Main!$B$32*$B23,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H23" s="337">
        <f ca="1">EG23*IF($B23=Salary!$B23,Salary!$J23,"")</f>
        <v>43019.179607970975</v>
      </c>
      <c r="EI23" s="338">
        <f ca="1">IF($B23&lt;Main!$B$10,0,(VLOOKUP(EF23,'Survival Probability'!$A$3:$F$98,6)/(1+Main!$B$5)^(OptimumBenefits!EF23-OptimumBenefits!$A23))*(VLOOKUP(EF23,'Survival Probability'!$A$3:$F$98,3)/VLOOKUP($A23,'Survival Probability'!$A$3:$F$98,3)))</f>
        <v>2.1051485236932206</v>
      </c>
      <c r="EJ23" s="228">
        <f t="shared" ca="1" si="51"/>
        <v>90561.7624422136</v>
      </c>
      <c r="EK23" s="169">
        <f t="shared" si="120"/>
        <v>72</v>
      </c>
      <c r="EL23" s="395">
        <f>IF($B23&lt;Main!$B$10,0,HLOOKUP(EK23,ReplacementRates!$V$3:$AZ$56,ReplacementRates!$A24-3,1)*IF(Main!$B$29=0,Main!$B$32*$B23,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M23" s="337">
        <f ca="1">EL23*IF($B23=Salary!$B23,Salary!$J23,"")</f>
        <v>43019.179607970975</v>
      </c>
      <c r="EN23" s="338">
        <f ca="1">IF($B23&lt;Main!$B$10,0,(VLOOKUP(EK23,'Survival Probability'!$A$3:$F$98,6)/(1+Main!$B$5)^(OptimumBenefits!EK23-OptimumBenefits!$A23))*(VLOOKUP(EK23,'Survival Probability'!$A$3:$F$98,3)/VLOOKUP($A23,'Survival Probability'!$A$3:$F$98,3)))</f>
        <v>1.911316055272716</v>
      </c>
      <c r="EO23" s="228">
        <f t="shared" ca="1" si="53"/>
        <v>82223.248669375549</v>
      </c>
      <c r="EP23" s="169">
        <f t="shared" si="121"/>
        <v>73</v>
      </c>
      <c r="EQ23" s="395">
        <f>IF($B23&lt;Main!$B$10,0,HLOOKUP(EP23,ReplacementRates!$V$3:$AZ$56,ReplacementRates!$A24-3,1)*IF(Main!$B$29=0,Main!$B$32*$B23,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R23" s="337">
        <f ca="1">EQ23*IF($B23=Salary!$B23,Salary!$J23,"")</f>
        <v>43019.179607970975</v>
      </c>
      <c r="ES23" s="338">
        <f ca="1">IF($B23&lt;Main!$B$10,0,(VLOOKUP(EP23,'Survival Probability'!$A$3:$F$98,6)/(1+Main!$B$5)^(OptimumBenefits!EP23-OptimumBenefits!$A23))*(VLOOKUP(EP23,'Survival Probability'!$A$3:$F$98,3)/VLOOKUP($A23,'Survival Probability'!$A$3:$F$98,3)))</f>
        <v>1.7317675982077847</v>
      </c>
      <c r="ET23" s="228">
        <f t="shared" ca="1" si="55"/>
        <v>74499.221346565202</v>
      </c>
      <c r="EU23" s="169">
        <f t="shared" si="121"/>
        <v>74</v>
      </c>
      <c r="EV23" s="395">
        <f>IF($B23&lt;Main!$B$10,0,HLOOKUP(EU23,ReplacementRates!$V$3:$AZ$56,ReplacementRates!$A24-3,1)*IF(Main!$B$29=0,Main!$B$32*$B23,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W23" s="337">
        <f ca="1">EV23*IF($B23=Salary!$B23,Salary!$J23,"")</f>
        <v>43019.179607970975</v>
      </c>
      <c r="EX23" s="338">
        <f ca="1">IF($B23&lt;Main!$B$10,0,(VLOOKUP(EU23,'Survival Probability'!$A$3:$F$98,6)/(1+Main!$B$5)^(OptimumBenefits!EU23-OptimumBenefits!$A23))*(VLOOKUP(EU23,'Survival Probability'!$A$3:$F$98,3)/VLOOKUP($A23,'Survival Probability'!$A$3:$F$98,3)))</f>
        <v>1.5655998951242656</v>
      </c>
      <c r="EY23" s="228">
        <f t="shared" ca="1" si="57"/>
        <v>67350.823082571296</v>
      </c>
      <c r="EZ23" s="169">
        <f t="shared" si="121"/>
        <v>75</v>
      </c>
      <c r="FA23" s="395">
        <f>IF($B23&lt;Main!$B$10,0,HLOOKUP(EZ23,ReplacementRates!$V$3:$AZ$56,ReplacementRates!$A24-3,1)*IF(Main!$B$29=0,Main!$B$32*$B23,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B23" s="337">
        <f ca="1">FA23*IF($B23=Salary!$B23,Salary!$J23,"")</f>
        <v>43019.179607970975</v>
      </c>
      <c r="FC23" s="338">
        <f ca="1">IF($B23&lt;Main!$B$10,0,(VLOOKUP(EZ23,'Survival Probability'!$A$3:$F$98,6)/(1+Main!$B$5)^(OptimumBenefits!EZ23-OptimumBenefits!$A23))*(VLOOKUP(EZ23,'Survival Probability'!$A$3:$F$98,3)/VLOOKUP($A23,'Survival Probability'!$A$3:$F$98,3)))</f>
        <v>1.4119732490809926</v>
      </c>
      <c r="FD23" s="228">
        <f t="shared" ca="1" si="59"/>
        <v>60741.930803865558</v>
      </c>
      <c r="FE23" s="169">
        <f t="shared" si="121"/>
        <v>76</v>
      </c>
      <c r="FF23" s="395">
        <f>IF($B23&lt;Main!$B$10,0,HLOOKUP(FE23,ReplacementRates!$V$3:$AZ$56,ReplacementRates!$A24-3,1)*IF(Main!$B$29=0,Main!$B$32*$B23,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G23" s="337">
        <f ca="1">FF23*IF($B23=Salary!$B23,Salary!$J23,"")</f>
        <v>43019.179607970975</v>
      </c>
      <c r="FH23" s="338">
        <f ca="1">IF($B23&lt;Main!$B$10,0,(VLOOKUP(FE23,'Survival Probability'!$A$3:$F$98,6)/(1+Main!$B$5)^(OptimumBenefits!FE23-OptimumBenefits!$A23))*(VLOOKUP(FE23,'Survival Probability'!$A$3:$F$98,3)/VLOOKUP($A23,'Survival Probability'!$A$3:$F$98,3)))</f>
        <v>1.2701076031711576</v>
      </c>
      <c r="FI23" s="228">
        <f t="shared" ca="1" si="61"/>
        <v>54638.987102269552</v>
      </c>
      <c r="FJ23" s="169">
        <f t="shared" si="121"/>
        <v>77</v>
      </c>
      <c r="FK23" s="395">
        <f>IF($B23&lt;Main!$B$10,0,HLOOKUP(FJ23,ReplacementRates!$V$3:$AZ$56,ReplacementRates!$A24-3,1)*IF(Main!$B$29=0,Main!$B$32*$B23,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L23" s="337">
        <f ca="1">FK23*IF($B23=Salary!$B23,Salary!$J23,"")</f>
        <v>43019.179607970975</v>
      </c>
      <c r="FM23" s="338">
        <f ca="1">IF($B23&lt;Main!$B$10,0,(VLOOKUP(FJ23,'Survival Probability'!$A$3:$F$98,6)/(1+Main!$B$5)^(OptimumBenefits!FJ23-OptimumBenefits!$A23))*(VLOOKUP(FJ23,'Survival Probability'!$A$3:$F$98,3)/VLOOKUP($A23,'Survival Probability'!$A$3:$F$98,3)))</f>
        <v>1.1392720334974362</v>
      </c>
      <c r="FN23" s="228">
        <f t="shared" ca="1" si="63"/>
        <v>49010.548231364533</v>
      </c>
      <c r="FO23" s="169">
        <f t="shared" si="121"/>
        <v>78</v>
      </c>
      <c r="FP23" s="395">
        <f>IF($B23&lt;Main!$B$10,0,HLOOKUP(FO23,ReplacementRates!$V$3:$AZ$56,ReplacementRates!$A24-3,1)*IF(Main!$B$29=0,Main!$B$32*$B23,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Q23" s="337">
        <f ca="1">FP23*IF($B23=Salary!$B23,Salary!$J23,"")</f>
        <v>43019.179607970975</v>
      </c>
      <c r="FR23" s="338">
        <f ca="1">IF($B23&lt;Main!$B$10,0,(VLOOKUP(FO23,'Survival Probability'!$A$3:$F$98,6)/(1+Main!$B$5)^(OptimumBenefits!FO23-OptimumBenefits!$A23))*(VLOOKUP(FO23,'Survival Probability'!$A$3:$F$98,3)/VLOOKUP($A23,'Survival Probability'!$A$3:$F$98,3)))</f>
        <v>1.0187850833043142</v>
      </c>
      <c r="FS23" s="228">
        <f t="shared" ca="1" si="65"/>
        <v>43827.298480589961</v>
      </c>
      <c r="FT23" s="169">
        <f t="shared" si="121"/>
        <v>79</v>
      </c>
      <c r="FU23" s="395">
        <f>IF($B23&lt;Main!$B$10,0,HLOOKUP(FT23,ReplacementRates!$V$3:$AZ$56,ReplacementRates!$A24-3,1)*IF(Main!$B$29=0,Main!$B$32*$B23,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V23" s="337">
        <f ca="1">FU23*IF($B23=Salary!$B23,Salary!$J23,"")</f>
        <v>43019.179607970975</v>
      </c>
      <c r="FW23" s="338">
        <f ca="1">IF($B23&lt;Main!$B$10,0,(VLOOKUP(FT23,'Survival Probability'!$A$3:$F$98,6)/(1+Main!$B$5)^(OptimumBenefits!FT23-OptimumBenefits!$A23))*(VLOOKUP(FT23,'Survival Probability'!$A$3:$F$98,3)/VLOOKUP($A23,'Survival Probability'!$A$3:$F$98,3)))</f>
        <v>0.90801154480784796</v>
      </c>
      <c r="FX23" s="228">
        <f t="shared" ca="1" si="67"/>
        <v>39061.911732199995</v>
      </c>
      <c r="FY23" s="169">
        <f t="shared" si="121"/>
        <v>80</v>
      </c>
      <c r="FZ23" s="395">
        <f>IF($B23&lt;Main!$B$10,0,HLOOKUP(FY23,ReplacementRates!$V$3:$AZ$56,ReplacementRates!$A24-3,1)*IF(Main!$B$29=0,Main!$B$32*$B23,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A23" s="337">
        <f ca="1">FZ23*IF($B23=Salary!$B23,Salary!$J23,"")</f>
        <v>43019.179607970975</v>
      </c>
      <c r="GB23" s="338">
        <f ca="1">IF($B23&lt;Main!$B$10,0,(VLOOKUP(FY23,'Survival Probability'!$A$3:$F$98,6)/(1+Main!$B$5)^(OptimumBenefits!FY23-OptimumBenefits!$A23))*(VLOOKUP(FY23,'Survival Probability'!$A$3:$F$98,3)/VLOOKUP($A23,'Survival Probability'!$A$3:$F$98,3)))</f>
        <v>0.80636317931651613</v>
      </c>
      <c r="GC23" s="228">
        <f t="shared" ca="1" si="69"/>
        <v>34689.082440271712</v>
      </c>
      <c r="GD23" s="169">
        <f t="shared" si="121"/>
        <v>81</v>
      </c>
      <c r="GE23" s="395">
        <f>IF($B23&lt;Main!$B$10,0,HLOOKUP(GD23,ReplacementRates!$V$3:$AZ$56,ReplacementRates!$A24-3,1)*IF(Main!$B$29=0,Main!$B$32*$B23,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F23" s="337">
        <f ca="1">GE23*IF($B23=Salary!$B23,Salary!$J23,"")</f>
        <v>43019.179607970975</v>
      </c>
      <c r="GG23" s="338">
        <f ca="1">IF($B23&lt;Main!$B$10,0,(VLOOKUP(GD23,'Survival Probability'!$A$3:$F$98,6)/(1+Main!$B$5)^(OptimumBenefits!GD23-OptimumBenefits!$A23))*(VLOOKUP(GD23,'Survival Probability'!$A$3:$F$98,3)/VLOOKUP($A23,'Survival Probability'!$A$3:$F$98,3)))</f>
        <v>0.71328619476668398</v>
      </c>
      <c r="GH23" s="228">
        <f t="shared" ca="1" si="71"/>
        <v>30684.986924554145</v>
      </c>
      <c r="GI23" s="169">
        <f t="shared" si="121"/>
        <v>82</v>
      </c>
      <c r="GJ23" s="395">
        <f>IF($B23&lt;Main!$B$10,0,HLOOKUP(GI23,ReplacementRates!$V$3:$AZ$56,ReplacementRates!$A24-3,1)*IF(Main!$B$29=0,Main!$B$32*$B23,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K23" s="337">
        <f ca="1">GJ23*IF($B23=Salary!$B23,Salary!$J23,"")</f>
        <v>43019.179607970975</v>
      </c>
      <c r="GL23" s="338">
        <f ca="1">IF($B23&lt;Main!$B$10,0,(VLOOKUP(GI23,'Survival Probability'!$A$3:$F$98,6)/(1+Main!$B$5)^(OptimumBenefits!GI23-OptimumBenefits!$A23))*(VLOOKUP(GI23,'Survival Probability'!$A$3:$F$98,3)/VLOOKUP($A23,'Survival Probability'!$A$3:$F$98,3)))</f>
        <v>0.62826038024506692</v>
      </c>
      <c r="GM23" s="228">
        <f t="shared" ca="1" si="73"/>
        <v>27027.246138334674</v>
      </c>
      <c r="GN23" s="384"/>
      <c r="GO23" s="384"/>
      <c r="GP23" s="385"/>
      <c r="GQ23" s="386"/>
      <c r="GR23" s="387"/>
      <c r="GS23" s="384"/>
      <c r="GT23" s="384"/>
      <c r="GU23" s="385"/>
      <c r="GV23" s="386"/>
      <c r="GW23" s="387"/>
      <c r="GX23" s="384"/>
      <c r="GY23" s="384"/>
      <c r="GZ23" s="385"/>
      <c r="HA23" s="386"/>
      <c r="HB23" s="387"/>
      <c r="HC23" s="384"/>
      <c r="HD23" s="384"/>
      <c r="HE23" s="385"/>
      <c r="HF23" s="386"/>
      <c r="HG23" s="387"/>
      <c r="HH23" s="384"/>
      <c r="HI23" s="384"/>
      <c r="HJ23" s="385"/>
      <c r="HK23" s="386"/>
      <c r="HL23" s="387"/>
      <c r="HM23" s="384"/>
      <c r="HN23" s="384"/>
      <c r="HO23" s="385"/>
      <c r="HP23" s="386"/>
      <c r="HQ23" s="387"/>
      <c r="HR23" s="384"/>
      <c r="HS23" s="384"/>
      <c r="HT23" s="385"/>
      <c r="HU23" s="386"/>
      <c r="HV23" s="387"/>
      <c r="HW23" s="384"/>
      <c r="HX23" s="384"/>
      <c r="HY23" s="385"/>
      <c r="HZ23" s="386"/>
      <c r="IA23" s="387"/>
      <c r="IB23" s="384"/>
      <c r="IC23" s="384"/>
      <c r="ID23" s="385"/>
      <c r="IE23" s="386"/>
      <c r="IF23" s="387"/>
      <c r="IG23" s="384"/>
      <c r="IH23" s="384"/>
      <c r="II23" s="385"/>
      <c r="IJ23" s="386"/>
      <c r="IK23" s="387"/>
      <c r="IL23" s="384"/>
      <c r="IM23" s="384"/>
      <c r="IN23" s="385"/>
      <c r="IO23" s="386"/>
      <c r="IP23" s="387"/>
      <c r="IQ23" s="384"/>
      <c r="IR23" s="384"/>
      <c r="IS23" s="385"/>
      <c r="IT23" s="386"/>
      <c r="IU23" s="387"/>
      <c r="IV23" s="384"/>
      <c r="IW23" s="384"/>
      <c r="IX23" s="385"/>
      <c r="IY23" s="386"/>
      <c r="IZ23" s="387"/>
      <c r="JA23" s="384"/>
      <c r="JB23" s="384"/>
      <c r="JC23" s="385"/>
      <c r="JD23" s="386"/>
      <c r="JE23" s="387"/>
      <c r="JF23" s="384"/>
      <c r="JG23" s="384"/>
      <c r="JH23" s="385"/>
      <c r="JI23" s="386"/>
      <c r="JJ23" s="387"/>
      <c r="JK23" s="384"/>
      <c r="JL23" s="384"/>
      <c r="JM23" s="385"/>
      <c r="JN23" s="386"/>
      <c r="JO23" s="387"/>
      <c r="JP23" s="384"/>
      <c r="JQ23" s="384"/>
      <c r="JR23" s="385"/>
      <c r="JS23" s="386"/>
      <c r="JT23" s="387"/>
      <c r="JU23" s="384"/>
      <c r="JV23" s="384"/>
      <c r="JW23" s="385"/>
      <c r="JX23" s="386"/>
      <c r="JY23" s="387"/>
      <c r="JZ23" s="384"/>
      <c r="KA23" s="384"/>
      <c r="KB23" s="385"/>
      <c r="KC23" s="386"/>
      <c r="KD23" s="387"/>
      <c r="KE23" s="384"/>
      <c r="KF23" s="384"/>
      <c r="KG23" s="385"/>
      <c r="KH23" s="386"/>
      <c r="KI23" s="387"/>
    </row>
    <row r="24" spans="1:295">
      <c r="A24" s="172">
        <f t="shared" si="112"/>
        <v>49</v>
      </c>
      <c r="B24" s="172">
        <v>22</v>
      </c>
      <c r="C24" s="383">
        <f t="shared" ca="1" si="0"/>
        <v>64</v>
      </c>
      <c r="D24" s="422">
        <f t="shared" ca="1" si="116"/>
        <v>184735.60150260036</v>
      </c>
      <c r="E24" s="217">
        <v>146297.60823052601</v>
      </c>
      <c r="F24" s="169">
        <f t="shared" si="113"/>
        <v>45</v>
      </c>
      <c r="G24" s="395">
        <f>IF($B24&lt;Main!$B$10,0,HLOOKUP(F24,ReplacementRates!$V$3:$AZ$56,ReplacementRates!$A25-3,1)*IF(Main!$B$29=0,Main!$B$32*$B24,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H24" s="337">
        <f ca="1">G24*IF($B24=Salary!$B24,Salary!$J24,"")</f>
        <v>0</v>
      </c>
      <c r="I24" s="338">
        <f ca="1">IF($B24&lt;Main!$B$10,0,(VLOOKUP(F24,'Survival Probability'!$A$3:$F$98,6)/(1+Main!$B$5)^(OptimumBenefits!F24-OptimumBenefits!$A24))*(VLOOKUP(F24,'Survival Probability'!$A$3:$F$98,3)/VLOOKUP($A24,'Survival Probability'!$A$3:$F$98,3)))</f>
        <v>18.634976138287936</v>
      </c>
      <c r="J24" s="228">
        <f t="shared" si="117"/>
        <v>0</v>
      </c>
      <c r="K24" s="169">
        <f t="shared" si="114"/>
        <v>46</v>
      </c>
      <c r="L24" s="395">
        <f>IF($B24&lt;Main!$B$10,0,HLOOKUP(K24,ReplacementRates!$V$3:$AZ$56,ReplacementRates!$A25-3,1)*IF(Main!$B$29=0,Main!$B$32*$B24,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M24" s="337">
        <f ca="1">L24*IF($B24=Salary!$B24,Salary!$J24,"")</f>
        <v>0</v>
      </c>
      <c r="N24" s="338">
        <f ca="1">IF($B24&lt;Main!$B$10,0,(VLOOKUP(K24,'Survival Probability'!$A$3:$F$98,6)/(1+Main!$B$5)^(OptimumBenefits!K24-OptimumBenefits!$A24))*(VLOOKUP(K24,'Survival Probability'!$A$3:$F$98,3)/VLOOKUP($A24,'Survival Probability'!$A$3:$F$98,3)))</f>
        <v>17.320417691618626</v>
      </c>
      <c r="O24" s="228">
        <f t="shared" si="118"/>
        <v>0</v>
      </c>
      <c r="P24" s="169">
        <f t="shared" si="119"/>
        <v>47</v>
      </c>
      <c r="Q24" s="395">
        <f>IF($B24&lt;Main!$B$10,0,HLOOKUP(P24,ReplacementRates!$V$3:$AZ$56,ReplacementRates!$A25-3,1)*IF(Main!$B$29=0,Main!$B$32*$B24,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R24" s="337">
        <f ca="1">Q24*IF($B24=Salary!$B24,Salary!$J24,"")</f>
        <v>0</v>
      </c>
      <c r="S24" s="338">
        <f ca="1">IF($B24&lt;Main!$B$10,0,(VLOOKUP(P24,'Survival Probability'!$A$3:$F$98,6)/(1+Main!$B$5)^(OptimumBenefits!P24-OptimumBenefits!$A24))*(VLOOKUP(P24,'Survival Probability'!$A$3:$F$98,3)/VLOOKUP($A24,'Survival Probability'!$A$3:$F$98,3)))</f>
        <v>16.092679893429729</v>
      </c>
      <c r="T24" s="228">
        <f t="shared" si="3"/>
        <v>0</v>
      </c>
      <c r="U24" s="169">
        <f t="shared" si="119"/>
        <v>48</v>
      </c>
      <c r="V24" s="395">
        <f>IF($B24&lt;Main!$B$10,0,HLOOKUP(U24,ReplacementRates!$V$3:$AZ$56,ReplacementRates!$A25-3,1)*IF(Main!$B$29=0,Main!$B$32*$B24,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W24" s="337">
        <f ca="1">V24*IF($B24=Salary!$B24,Salary!$J24,"")</f>
        <v>0</v>
      </c>
      <c r="X24" s="338">
        <f ca="1">IF($B24&lt;Main!$B$10,0,(VLOOKUP(U24,'Survival Probability'!$A$3:$F$98,6)/(1+Main!$B$5)^(OptimumBenefits!U24-OptimumBenefits!$A24))*(VLOOKUP(U24,'Survival Probability'!$A$3:$F$98,3)/VLOOKUP($A24,'Survival Probability'!$A$3:$F$98,3)))</f>
        <v>14.946062848888396</v>
      </c>
      <c r="Y24" s="228">
        <f t="shared" si="5"/>
        <v>0</v>
      </c>
      <c r="Z24" s="169">
        <f t="shared" si="119"/>
        <v>49</v>
      </c>
      <c r="AA24" s="395">
        <f>IF($B24&lt;Main!$B$10,0,HLOOKUP(Z24,ReplacementRates!$V$3:$AZ$56,ReplacementRates!$A25-3,1)*IF(Main!$B$29=0,Main!$B$32*$B24,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B24" s="337">
        <f ca="1">AA24*IF($B24=Salary!$B24,Salary!$J24,"")</f>
        <v>0</v>
      </c>
      <c r="AC24" s="338">
        <f ca="1">IF($B24&lt;Main!$B$10,0,(VLOOKUP(Z24,'Survival Probability'!$A$3:$F$98,6)/(1+Main!$B$5)^(OptimumBenefits!Z24-OptimumBenefits!$A24))*(VLOOKUP(Z24,'Survival Probability'!$A$3:$F$98,3)/VLOOKUP($A24,'Survival Probability'!$A$3:$F$98,3)))</f>
        <v>13.875239678871043</v>
      </c>
      <c r="AD24" s="228">
        <f t="shared" ca="1" si="7"/>
        <v>0</v>
      </c>
      <c r="AE24" s="169">
        <f t="shared" si="119"/>
        <v>50</v>
      </c>
      <c r="AF24" s="395">
        <f>IF($B24&lt;Main!$B$10,0,HLOOKUP(AE24,ReplacementRates!$V$3:$AZ$56,ReplacementRates!$A25-3,1)*IF(Main!$B$29=0,Main!$B$32*$B24,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G24" s="337">
        <f ca="1">AF24*IF($B24=Salary!$B24,Salary!$J24,"")</f>
        <v>0</v>
      </c>
      <c r="AH24" s="338">
        <f ca="1">IF($B24&lt;Main!$B$10,0,(VLOOKUP(AE24,'Survival Probability'!$A$3:$F$98,6)/(1+Main!$B$5)^(OptimumBenefits!AE24-OptimumBenefits!$A24))*(VLOOKUP(AE24,'Survival Probability'!$A$3:$F$98,3)/VLOOKUP($A24,'Survival Probability'!$A$3:$F$98,3)))</f>
        <v>12.875239678871036</v>
      </c>
      <c r="AI24" s="228">
        <f t="shared" ca="1" si="9"/>
        <v>0</v>
      </c>
      <c r="AJ24" s="169">
        <f t="shared" si="119"/>
        <v>51</v>
      </c>
      <c r="AK24" s="395">
        <f>IF($B24&lt;Main!$B$10,0,HLOOKUP(AJ24,ReplacementRates!$V$3:$AZ$56,ReplacementRates!$A25-3,1)*IF(Main!$B$29=0,Main!$B$32*$B24,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L24" s="337">
        <f ca="1">AK24*IF($B24=Salary!$B24,Salary!$J24,"")</f>
        <v>0</v>
      </c>
      <c r="AM24" s="338">
        <f ca="1">IF($B24&lt;Main!$B$10,0,(VLOOKUP(AJ24,'Survival Probability'!$A$3:$F$98,6)/(1+Main!$B$5)^(OptimumBenefits!AJ24-OptimumBenefits!$A24))*(VLOOKUP(AJ24,'Survival Probability'!$A$3:$F$98,3)/VLOOKUP($A24,'Survival Probability'!$A$3:$F$98,3)))</f>
        <v>11.94142037675323</v>
      </c>
      <c r="AN24" s="228">
        <f t="shared" ca="1" si="11"/>
        <v>0</v>
      </c>
      <c r="AO24" s="169">
        <f t="shared" si="119"/>
        <v>52</v>
      </c>
      <c r="AP24" s="395">
        <f>IF($B24&lt;Main!$B$10,0,HLOOKUP(AO24,ReplacementRates!$V$3:$AZ$56,ReplacementRates!$A25-3,1)*IF(Main!$B$29=0,Main!$B$32*$B24,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Q24" s="337">
        <f ca="1">AP24*IF($B24=Salary!$B24,Salary!$J24,"")</f>
        <v>0</v>
      </c>
      <c r="AR24" s="338">
        <f ca="1">IF($B24&lt;Main!$B$10,0,(VLOOKUP(AO24,'Survival Probability'!$A$3:$F$98,6)/(1+Main!$B$5)^(OptimumBenefits!AO24-OptimumBenefits!$A24))*(VLOOKUP(AO24,'Survival Probability'!$A$3:$F$98,3)/VLOOKUP($A24,'Survival Probability'!$A$3:$F$98,3)))</f>
        <v>11.070040981841077</v>
      </c>
      <c r="AS24" s="228">
        <f t="shared" ca="1" si="13"/>
        <v>0</v>
      </c>
      <c r="AT24" s="169">
        <f t="shared" si="119"/>
        <v>53</v>
      </c>
      <c r="AU24" s="395">
        <f>IF($B24&lt;Main!$B$10,0,HLOOKUP(AT24,ReplacementRates!$V$3:$AZ$56,ReplacementRates!$A25-3,1)*IF(Main!$B$29=0,Main!$B$32*$B24,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V24" s="337">
        <f ca="1">AU24*IF($B24=Salary!$B24,Salary!$J24,"")</f>
        <v>0</v>
      </c>
      <c r="AW24" s="338">
        <f ca="1">IF($B24&lt;Main!$B$10,0,(VLOOKUP(AT24,'Survival Probability'!$A$3:$F$98,6)/(1+Main!$B$5)^(OptimumBenefits!AT24-OptimumBenefits!$A24))*(VLOOKUP(AT24,'Survival Probability'!$A$3:$F$98,3)/VLOOKUP($A24,'Survival Probability'!$A$3:$F$98,3)))</f>
        <v>10.257003153567629</v>
      </c>
      <c r="AX24" s="228">
        <f t="shared" ca="1" si="15"/>
        <v>0</v>
      </c>
      <c r="AY24" s="169">
        <f t="shared" si="119"/>
        <v>54</v>
      </c>
      <c r="AZ24" s="395">
        <f>IF($B24&lt;Main!$B$10,0,HLOOKUP(AY24,ReplacementRates!$V$3:$AZ$56,ReplacementRates!$A25-3,1)*IF(Main!$B$29=0,Main!$B$32*$B24,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A24" s="337">
        <f ca="1">AZ24*IF($B24=Salary!$B24,Salary!$J24,"")</f>
        <v>0</v>
      </c>
      <c r="BB24" s="338">
        <f ca="1">IF($B24&lt;Main!$B$10,0,(VLOOKUP(AY24,'Survival Probability'!$A$3:$F$98,6)/(1+Main!$B$5)^(OptimumBenefits!AY24-OptimumBenefits!$A24))*(VLOOKUP(AY24,'Survival Probability'!$A$3:$F$98,3)/VLOOKUP($A24,'Survival Probability'!$A$3:$F$98,3)))</f>
        <v>9.4984817684029732</v>
      </c>
      <c r="BC24" s="228">
        <f t="shared" ca="1" si="17"/>
        <v>0</v>
      </c>
      <c r="BD24" s="169">
        <f t="shared" si="119"/>
        <v>55</v>
      </c>
      <c r="BE24" s="395">
        <f>IF($B24&lt;Main!$B$10,0,HLOOKUP(BD24,ReplacementRates!$V$3:$AZ$56,ReplacementRates!$A25-3,1)*IF(Main!$B$29=0,Main!$B$32*$B24,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F24" s="337">
        <f ca="1">BE24*IF($B24=Salary!$B24,Salary!$J24,"")</f>
        <v>0</v>
      </c>
      <c r="BG24" s="338">
        <f ca="1">IF($B24&lt;Main!$B$10,0,(VLOOKUP(BD24,'Survival Probability'!$A$3:$F$98,6)/(1+Main!$B$5)^(OptimumBenefits!BD24-OptimumBenefits!$A24))*(VLOOKUP(BD24,'Survival Probability'!$A$3:$F$98,3)/VLOOKUP($A24,'Survival Probability'!$A$3:$F$98,3)))</f>
        <v>8.7909054328086214</v>
      </c>
      <c r="BH24" s="228">
        <f t="shared" ca="1" si="19"/>
        <v>0</v>
      </c>
      <c r="BI24" s="169">
        <f t="shared" si="119"/>
        <v>56</v>
      </c>
      <c r="BJ24" s="395">
        <f>IF($B24&lt;Main!$B$10,0,HLOOKUP(BI24,ReplacementRates!$V$3:$AZ$56,ReplacementRates!$A25-3,1)*IF(Main!$B$29=0,Main!$B$32*$B24,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K24" s="337">
        <f ca="1">BJ24*IF($B24=Salary!$B24,Salary!$J24,"")</f>
        <v>0</v>
      </c>
      <c r="BL24" s="338">
        <f ca="1">IF($B24&lt;Main!$B$10,0,(VLOOKUP(BI24,'Survival Probability'!$A$3:$F$98,6)/(1+Main!$B$5)^(OptimumBenefits!BI24-OptimumBenefits!$A24))*(VLOOKUP(BI24,'Survival Probability'!$A$3:$F$98,3)/VLOOKUP($A24,'Survival Probability'!$A$3:$F$98,3)))</f>
        <v>8.1309419492748507</v>
      </c>
      <c r="BM24" s="228">
        <f t="shared" ca="1" si="21"/>
        <v>0</v>
      </c>
      <c r="BN24" s="169">
        <f t="shared" si="119"/>
        <v>57</v>
      </c>
      <c r="BO24" s="395">
        <f>IF($B24&lt;Main!$B$10,0,HLOOKUP(BN24,ReplacementRates!$V$3:$AZ$56,ReplacementRates!$A25-3,1)*IF(Main!$B$29=0,Main!$B$32*$B24,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P24" s="337">
        <f ca="1">BO24*IF($B24=Salary!$B24,Salary!$J24,"")</f>
        <v>0</v>
      </c>
      <c r="BQ24" s="338">
        <f ca="1">IF($B24&lt;Main!$B$10,0,(VLOOKUP(BN24,'Survival Probability'!$A$3:$F$98,6)/(1+Main!$B$5)^(OptimumBenefits!BN24-OptimumBenefits!$A24))*(VLOOKUP(BN24,'Survival Probability'!$A$3:$F$98,3)/VLOOKUP($A24,'Survival Probability'!$A$3:$F$98,3)))</f>
        <v>7.5154781956363799</v>
      </c>
      <c r="BR24" s="228">
        <f t="shared" ca="1" si="23"/>
        <v>0</v>
      </c>
      <c r="BS24" s="169">
        <f t="shared" si="119"/>
        <v>58</v>
      </c>
      <c r="BT24" s="395">
        <f>IF($B24&lt;Main!$B$10,0,HLOOKUP(BS24,ReplacementRates!$V$3:$AZ$56,ReplacementRates!$A25-3,1)*IF(Main!$B$29=0,Main!$B$32*$B24,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U24" s="337">
        <f ca="1">BT24*IF($B24=Salary!$B24,Salary!$J24,"")</f>
        <v>0</v>
      </c>
      <c r="BV24" s="338">
        <f ca="1">IF($B24&lt;Main!$B$10,0,(VLOOKUP(BS24,'Survival Probability'!$A$3:$F$98,6)/(1+Main!$B$5)^(OptimumBenefits!BS24-OptimumBenefits!$A24))*(VLOOKUP(BS24,'Survival Probability'!$A$3:$F$98,3)/VLOOKUP($A24,'Survival Probability'!$A$3:$F$98,3)))</f>
        <v>6.9416060555240024</v>
      </c>
      <c r="BW24" s="228">
        <f t="shared" ca="1" si="25"/>
        <v>0</v>
      </c>
      <c r="BX24" s="169">
        <f t="shared" si="119"/>
        <v>59</v>
      </c>
      <c r="BY24" s="395">
        <f>IF($B24&lt;Main!$B$10,0,HLOOKUP(BX24,ReplacementRates!$V$3:$AZ$56,ReplacementRates!$A25-3,1)*IF(Main!$B$29=0,Main!$B$32*$B24,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Z24" s="337">
        <f ca="1">BY24*IF($B24=Salary!$B24,Salary!$J24,"")</f>
        <v>0</v>
      </c>
      <c r="CA24" s="338">
        <f ca="1">IF($B24&lt;Main!$B$10,0,(VLOOKUP(BX24,'Survival Probability'!$A$3:$F$98,6)/(1+Main!$B$5)^(OptimumBenefits!BX24-OptimumBenefits!$A24))*(VLOOKUP(BX24,'Survival Probability'!$A$3:$F$98,3)/VLOOKUP($A24,'Survival Probability'!$A$3:$F$98,3)))</f>
        <v>6.4066051157564674</v>
      </c>
      <c r="CB24" s="228">
        <f t="shared" ca="1" si="27"/>
        <v>0</v>
      </c>
      <c r="CC24" s="169">
        <f t="shared" si="120"/>
        <v>60</v>
      </c>
      <c r="CD24" s="395">
        <f>IF($B24&lt;Main!$B$10,0,HLOOKUP(CC24,ReplacementRates!$V$3:$AZ$56,ReplacementRates!$A25-3,1)*IF(Main!$B$29=0,Main!$B$32*$B24,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0.23100000000000004</v>
      </c>
      <c r="CE24" s="337">
        <f ca="1">CD24*IF($B24=Salary!$B24,Salary!$J24,"")</f>
        <v>28460.260109216229</v>
      </c>
      <c r="CF24" s="338">
        <f ca="1">IF($B24&lt;Main!$B$10,0,(VLOOKUP(CC24,'Survival Probability'!$A$3:$F$98,6)/(1+Main!$B$5)^(OptimumBenefits!CC24-OptimumBenefits!$A24))*(VLOOKUP(CC24,'Survival Probability'!$A$3:$F$98,3)/VLOOKUP($A24,'Survival Probability'!$A$3:$F$98,3)))</f>
        <v>5.9079313341320558</v>
      </c>
      <c r="CG24" s="228">
        <f t="shared" ca="1" si="29"/>
        <v>168141.26247678717</v>
      </c>
      <c r="CH24" s="169">
        <f t="shared" si="120"/>
        <v>61</v>
      </c>
      <c r="CI24" s="395">
        <f>IF($B24&lt;Main!$B$10,0,HLOOKUP(CH24,ReplacementRates!$V$3:$AZ$56,ReplacementRates!$A25-3,1)*IF(Main!$B$29=0,Main!$B$32*$B24,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0.26180000000000003</v>
      </c>
      <c r="CJ24" s="337">
        <f ca="1">CI24*IF($B24=Salary!$B24,Salary!$J24,"")</f>
        <v>32254.961457111724</v>
      </c>
      <c r="CK24" s="338">
        <f ca="1">IF($B24&lt;Main!$B$10,0,(VLOOKUP(CH24,'Survival Probability'!$A$3:$F$98,6)/(1+Main!$B$5)^(OptimumBenefits!CH24-OptimumBenefits!$A24))*(VLOOKUP(CH24,'Survival Probability'!$A$3:$F$98,3)/VLOOKUP($A24,'Survival Probability'!$A$3:$F$98,3)))</f>
        <v>5.4432103337969355</v>
      </c>
      <c r="CL24" s="228">
        <f t="shared" ca="1" si="31"/>
        <v>175570.5395195724</v>
      </c>
      <c r="CM24" s="169">
        <f t="shared" si="120"/>
        <v>62</v>
      </c>
      <c r="CN24" s="395">
        <f>IF($B24&lt;Main!$B$10,0,HLOOKUP(CM24,ReplacementRates!$V$3:$AZ$56,ReplacementRates!$A25-3,1)*IF(Main!$B$29=0,Main!$B$32*$B24,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0.29260000000000003</v>
      </c>
      <c r="CO24" s="337">
        <f ca="1">CN24*IF($B24=Salary!$B24,Salary!$J24,"")</f>
        <v>36049.662805007218</v>
      </c>
      <c r="CP24" s="338">
        <f ca="1">IF($B24&lt;Main!$B$10,0,(VLOOKUP(CM24,'Survival Probability'!$A$3:$F$98,6)/(1+Main!$B$5)^(OptimumBenefits!CM24-OptimumBenefits!$A24))*(VLOOKUP(CM24,'Survival Probability'!$A$3:$F$98,3)/VLOOKUP($A24,'Survival Probability'!$A$3:$F$98,3)))</f>
        <v>5.0105791774329917</v>
      </c>
      <c r="CQ24" s="228">
        <f t="shared" ca="1" si="33"/>
        <v>180629.68980424979</v>
      </c>
      <c r="CR24" s="169">
        <f t="shared" si="120"/>
        <v>63</v>
      </c>
      <c r="CS24" s="395">
        <f>IF($B24&lt;Main!$B$10,0,HLOOKUP(CR24,ReplacementRates!$V$3:$AZ$56,ReplacementRates!$A25-3,1)*IF(Main!$B$29=0,Main!$B$32*$B24,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0.32340000000000002</v>
      </c>
      <c r="CT24" s="337">
        <f ca="1">CS24*IF($B24=Salary!$B24,Salary!$J24,"")</f>
        <v>39844.364152902715</v>
      </c>
      <c r="CU24" s="338">
        <f ca="1">IF($B24&lt;Main!$B$10,0,(VLOOKUP(CR24,'Survival Probability'!$A$3:$F$98,6)/(1+Main!$B$5)^(OptimumBenefits!CR24-OptimumBenefits!$A24))*(VLOOKUP(CR24,'Survival Probability'!$A$3:$F$98,3)/VLOOKUP($A24,'Survival Probability'!$A$3:$F$98,3)))</f>
        <v>4.6079223002380987</v>
      </c>
      <c r="CV24" s="228">
        <f t="shared" ca="1" si="35"/>
        <v>183599.73411896793</v>
      </c>
      <c r="CW24" s="169">
        <f t="shared" si="120"/>
        <v>64</v>
      </c>
      <c r="CX24" s="395">
        <f>IF($B24&lt;Main!$B$10,0,HLOOKUP(CW24,ReplacementRates!$V$3:$AZ$56,ReplacementRates!$A25-3,1)*IF(Main!$B$29=0,Main!$B$32*$B24,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0.35420000000000001</v>
      </c>
      <c r="CY24" s="337">
        <f ca="1">CX24*IF($B24=Salary!$B24,Salary!$J24,"")</f>
        <v>43639.065500798213</v>
      </c>
      <c r="CZ24" s="338">
        <f ca="1">IF($B24&lt;Main!$B$10,0,(VLOOKUP(CW24,'Survival Probability'!$A$3:$F$98,6)/(1+Main!$B$5)^(OptimumBenefits!CW24-OptimumBenefits!$A24))*(VLOOKUP(CW24,'Survival Probability'!$A$3:$F$98,3)/VLOOKUP($A24,'Survival Probability'!$A$3:$F$98,3)))</f>
        <v>4.2332620871366116</v>
      </c>
      <c r="DA24" s="228">
        <f t="shared" ca="1" si="37"/>
        <v>184735.60150260036</v>
      </c>
      <c r="DB24" s="169">
        <f t="shared" si="120"/>
        <v>65</v>
      </c>
      <c r="DC24" s="395">
        <f>IF($B24&lt;Main!$B$10,0,HLOOKUP(DB24,ReplacementRates!$V$3:$AZ$56,ReplacementRates!$A25-3,1)*IF(Main!$B$29=0,Main!$B$32*$B24,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D24" s="337">
        <f ca="1">DC24*IF($B24=Salary!$B24,Salary!$J24,"")</f>
        <v>47433.766848693711</v>
      </c>
      <c r="DE24" s="338">
        <f ca="1">IF($B24&lt;Main!$B$10,0,(VLOOKUP(DB24,'Survival Probability'!$A$3:$F$98,6)/(1+Main!$B$5)^(OptimumBenefits!DB24-OptimumBenefits!$A24))*(VLOOKUP(DB24,'Survival Probability'!$A$3:$F$98,3)/VLOOKUP($A24,'Survival Probability'!$A$3:$F$98,3)))</f>
        <v>3.8847503841344531</v>
      </c>
      <c r="DF24" s="228">
        <f t="shared" ca="1" si="39"/>
        <v>184268.34398640698</v>
      </c>
      <c r="DG24" s="169">
        <f t="shared" si="120"/>
        <v>66</v>
      </c>
      <c r="DH24" s="395">
        <f>IF($B24&lt;Main!$B$10,0,HLOOKUP(DG24,ReplacementRates!$V$3:$AZ$56,ReplacementRates!$A25-3,1)*IF(Main!$B$29=0,Main!$B$32*$B24,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I24" s="337">
        <f ca="1">DH24*IF($B24=Salary!$B24,Salary!$J24,"")</f>
        <v>47433.766848693711</v>
      </c>
      <c r="DJ24" s="338">
        <f ca="1">IF($B24&lt;Main!$B$10,0,(VLOOKUP(DG24,'Survival Probability'!$A$3:$F$98,6)/(1+Main!$B$5)^(OptimumBenefits!DG24-OptimumBenefits!$A24))*(VLOOKUP(DG24,'Survival Probability'!$A$3:$F$98,3)/VLOOKUP($A24,'Survival Probability'!$A$3:$F$98,3)))</f>
        <v>3.5606663845190352</v>
      </c>
      <c r="DK24" s="228">
        <f t="shared" ca="1" si="41"/>
        <v>168895.81910925711</v>
      </c>
      <c r="DL24" s="169">
        <f t="shared" si="120"/>
        <v>67</v>
      </c>
      <c r="DM24" s="395">
        <f>IF($B24&lt;Main!$B$10,0,HLOOKUP(DL24,ReplacementRates!$V$3:$AZ$56,ReplacementRates!$A25-3,1)*IF(Main!$B$29=0,Main!$B$32*$B24,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N24" s="337">
        <f ca="1">DM24*IF($B24=Salary!$B24,Salary!$J24,"")</f>
        <v>47433.766848693711</v>
      </c>
      <c r="DO24" s="338">
        <f ca="1">IF($B24&lt;Main!$B$10,0,(VLOOKUP(DL24,'Survival Probability'!$A$3:$F$98,6)/(1+Main!$B$5)^(OptimumBenefits!DL24-OptimumBenefits!$A24))*(VLOOKUP(DL24,'Survival Probability'!$A$3:$F$98,3)/VLOOKUP($A24,'Survival Probability'!$A$3:$F$98,3)))</f>
        <v>3.2594038627861304</v>
      </c>
      <c r="DP24" s="228">
        <f t="shared" ca="1" si="43"/>
        <v>154605.80289312897</v>
      </c>
      <c r="DQ24" s="169">
        <f t="shared" si="120"/>
        <v>68</v>
      </c>
      <c r="DR24" s="395">
        <f>IF($B24&lt;Main!$B$10,0,HLOOKUP(DQ24,ReplacementRates!$V$3:$AZ$56,ReplacementRates!$A25-3,1)*IF(Main!$B$29=0,Main!$B$32*$B24,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S24" s="337">
        <f ca="1">DR24*IF($B24=Salary!$B24,Salary!$J24,"")</f>
        <v>47433.766848693711</v>
      </c>
      <c r="DT24" s="338">
        <f ca="1">IF($B24&lt;Main!$B$10,0,(VLOOKUP(DQ24,'Survival Probability'!$A$3:$F$98,6)/(1+Main!$B$5)^(OptimumBenefits!DQ24-OptimumBenefits!$A24))*(VLOOKUP(DQ24,'Survival Probability'!$A$3:$F$98,3)/VLOOKUP($A24,'Survival Probability'!$A$3:$F$98,3)))</f>
        <v>2.9794705960892389</v>
      </c>
      <c r="DU24" s="228">
        <f t="shared" ca="1" si="45"/>
        <v>141327.51358743542</v>
      </c>
      <c r="DV24" s="169">
        <f t="shared" si="120"/>
        <v>69</v>
      </c>
      <c r="DW24" s="395">
        <f>IF($B24&lt;Main!$B$10,0,HLOOKUP(DV24,ReplacementRates!$V$3:$AZ$56,ReplacementRates!$A25-3,1)*IF(Main!$B$29=0,Main!$B$32*$B24,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X24" s="337">
        <f ca="1">DW24*IF($B24=Salary!$B24,Salary!$J24,"")</f>
        <v>47433.766848693711</v>
      </c>
      <c r="DY24" s="338">
        <f ca="1">IF($B24&lt;Main!$B$10,0,(VLOOKUP(DV24,'Survival Probability'!$A$3:$F$98,6)/(1+Main!$B$5)^(OptimumBenefits!DV24-OptimumBenefits!$A24))*(VLOOKUP(DV24,'Survival Probability'!$A$3:$F$98,3)/VLOOKUP($A24,'Survival Probability'!$A$3:$F$98,3)))</f>
        <v>2.7194779233237423</v>
      </c>
      <c r="DZ24" s="228">
        <f t="shared" ca="1" si="47"/>
        <v>128995.08176510815</v>
      </c>
      <c r="EA24" s="169">
        <f t="shared" si="120"/>
        <v>70</v>
      </c>
      <c r="EB24" s="395">
        <f>IF($B24&lt;Main!$B$10,0,HLOOKUP(EA24,ReplacementRates!$V$3:$AZ$56,ReplacementRates!$A25-3,1)*IF(Main!$B$29=0,Main!$B$32*$B24,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C24" s="337">
        <f ca="1">EB24*IF($B24=Salary!$B24,Salary!$J24,"")</f>
        <v>47433.766848693711</v>
      </c>
      <c r="ED24" s="338">
        <f ca="1">IF($B24&lt;Main!$B$10,0,(VLOOKUP(EA24,'Survival Probability'!$A$3:$F$98,6)/(1+Main!$B$5)^(OptimumBenefits!EA24-OptimumBenefits!$A24))*(VLOOKUP(EA24,'Survival Probability'!$A$3:$F$98,3)/VLOOKUP($A24,'Survival Probability'!$A$3:$F$98,3)))</f>
        <v>2.4781348220905133</v>
      </c>
      <c r="EE24" s="228">
        <f t="shared" ca="1" si="49"/>
        <v>117547.26937067047</v>
      </c>
      <c r="EF24" s="169">
        <f t="shared" si="120"/>
        <v>71</v>
      </c>
      <c r="EG24" s="395">
        <f>IF($B24&lt;Main!$B$10,0,HLOOKUP(EF24,ReplacementRates!$V$3:$AZ$56,ReplacementRates!$A25-3,1)*IF(Main!$B$29=0,Main!$B$32*$B24,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H24" s="337">
        <f ca="1">EG24*IF($B24=Salary!$B24,Salary!$J24,"")</f>
        <v>47433.766848693711</v>
      </c>
      <c r="EI24" s="338">
        <f ca="1">IF($B24&lt;Main!$B$10,0,(VLOOKUP(EF24,'Survival Probability'!$A$3:$F$98,6)/(1+Main!$B$5)^(OptimumBenefits!EF24-OptimumBenefits!$A24))*(VLOOKUP(EF24,'Survival Probability'!$A$3:$F$98,3)/VLOOKUP($A24,'Survival Probability'!$A$3:$F$98,3)))</f>
        <v>2.2542418154985397</v>
      </c>
      <c r="EJ24" s="228">
        <f t="shared" ca="1" si="51"/>
        <v>106927.18069693376</v>
      </c>
      <c r="EK24" s="169">
        <f t="shared" si="120"/>
        <v>72</v>
      </c>
      <c r="EL24" s="395">
        <f>IF($B24&lt;Main!$B$10,0,HLOOKUP(EK24,ReplacementRates!$V$3:$AZ$56,ReplacementRates!$A25-3,1)*IF(Main!$B$29=0,Main!$B$32*$B24,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M24" s="337">
        <f ca="1">EL24*IF($B24=Salary!$B24,Salary!$J24,"")</f>
        <v>47433.766848693711</v>
      </c>
      <c r="EN24" s="338">
        <f ca="1">IF($B24&lt;Main!$B$10,0,(VLOOKUP(EK24,'Survival Probability'!$A$3:$F$98,6)/(1+Main!$B$5)^(OptimumBenefits!EK24-OptimumBenefits!$A24))*(VLOOKUP(EK24,'Survival Probability'!$A$3:$F$98,3)/VLOOKUP($A24,'Survival Probability'!$A$3:$F$98,3)))</f>
        <v>2.0466815172122046</v>
      </c>
      <c r="EO24" s="228">
        <f t="shared" ca="1" si="53"/>
        <v>97081.813900974419</v>
      </c>
      <c r="EP24" s="169">
        <f t="shared" si="121"/>
        <v>73</v>
      </c>
      <c r="EQ24" s="395">
        <f>IF($B24&lt;Main!$B$10,0,HLOOKUP(EP24,ReplacementRates!$V$3:$AZ$56,ReplacementRates!$A25-3,1)*IF(Main!$B$29=0,Main!$B$32*$B24,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R24" s="337">
        <f ca="1">EQ24*IF($B24=Salary!$B24,Salary!$J24,"")</f>
        <v>47433.766848693711</v>
      </c>
      <c r="ES24" s="338">
        <f ca="1">IF($B24&lt;Main!$B$10,0,(VLOOKUP(EP24,'Survival Probability'!$A$3:$F$98,6)/(1+Main!$B$5)^(OptimumBenefits!EP24-OptimumBenefits!$A24))*(VLOOKUP(EP24,'Survival Probability'!$A$3:$F$98,3)/VLOOKUP($A24,'Survival Probability'!$A$3:$F$98,3)))</f>
        <v>1.8544168692462093</v>
      </c>
      <c r="ET24" s="228">
        <f t="shared" ca="1" si="55"/>
        <v>87961.977416109221</v>
      </c>
      <c r="EU24" s="169">
        <f t="shared" si="121"/>
        <v>74</v>
      </c>
      <c r="EV24" s="395">
        <f>IF($B24&lt;Main!$B$10,0,HLOOKUP(EU24,ReplacementRates!$V$3:$AZ$56,ReplacementRates!$A25-3,1)*IF(Main!$B$29=0,Main!$B$32*$B24,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W24" s="337">
        <f ca="1">EV24*IF($B24=Salary!$B24,Salary!$J24,"")</f>
        <v>47433.766848693711</v>
      </c>
      <c r="EX24" s="338">
        <f ca="1">IF($B24&lt;Main!$B$10,0,(VLOOKUP(EU24,'Survival Probability'!$A$3:$F$98,6)/(1+Main!$B$5)^(OptimumBenefits!EU24-OptimumBenefits!$A24))*(VLOOKUP(EU24,'Survival Probability'!$A$3:$F$98,3)/VLOOKUP($A24,'Survival Probability'!$A$3:$F$98,3)))</f>
        <v>1.6764806426758119</v>
      </c>
      <c r="EY24" s="228">
        <f t="shared" ca="1" si="57"/>
        <v>79521.791931032654</v>
      </c>
      <c r="EZ24" s="169">
        <f t="shared" si="121"/>
        <v>75</v>
      </c>
      <c r="FA24" s="395">
        <f>IF($B24&lt;Main!$B$10,0,HLOOKUP(EZ24,ReplacementRates!$V$3:$AZ$56,ReplacementRates!$A25-3,1)*IF(Main!$B$29=0,Main!$B$32*$B24,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B24" s="337">
        <f ca="1">FA24*IF($B24=Salary!$B24,Salary!$J24,"")</f>
        <v>47433.766848693711</v>
      </c>
      <c r="FC24" s="338">
        <f ca="1">IF($B24&lt;Main!$B$10,0,(VLOOKUP(EZ24,'Survival Probability'!$A$3:$F$98,6)/(1+Main!$B$5)^(OptimumBenefits!EZ24-OptimumBenefits!$A24))*(VLOOKUP(EZ24,'Survival Probability'!$A$3:$F$98,3)/VLOOKUP($A24,'Survival Probability'!$A$3:$F$98,3)))</f>
        <v>1.5119736705606199</v>
      </c>
      <c r="FD24" s="228">
        <f t="shared" ca="1" si="59"/>
        <v>71718.606570736083</v>
      </c>
      <c r="FE24" s="169">
        <f t="shared" si="121"/>
        <v>76</v>
      </c>
      <c r="FF24" s="395">
        <f>IF($B24&lt;Main!$B$10,0,HLOOKUP(FE24,ReplacementRates!$V$3:$AZ$56,ReplacementRates!$A25-3,1)*IF(Main!$B$29=0,Main!$B$32*$B24,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G24" s="337">
        <f ca="1">FF24*IF($B24=Salary!$B24,Salary!$J24,"")</f>
        <v>47433.766848693711</v>
      </c>
      <c r="FH24" s="338">
        <f ca="1">IF($B24&lt;Main!$B$10,0,(VLOOKUP(FE24,'Survival Probability'!$A$3:$F$98,6)/(1+Main!$B$5)^(OptimumBenefits!FE24-OptimumBenefits!$A24))*(VLOOKUP(FE24,'Survival Probability'!$A$3:$F$98,3)/VLOOKUP($A24,'Survival Probability'!$A$3:$F$98,3)))</f>
        <v>1.3600606498908896</v>
      </c>
      <c r="FI24" s="228">
        <f t="shared" ca="1" si="61"/>
        <v>64512.799767007302</v>
      </c>
      <c r="FJ24" s="169">
        <f t="shared" si="121"/>
        <v>77</v>
      </c>
      <c r="FK24" s="395">
        <f>IF($B24&lt;Main!$B$10,0,HLOOKUP(FJ24,ReplacementRates!$V$3:$AZ$56,ReplacementRates!$A25-3,1)*IF(Main!$B$29=0,Main!$B$32*$B24,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L24" s="337">
        <f ca="1">FK24*IF($B24=Salary!$B24,Salary!$J24,"")</f>
        <v>47433.766848693711</v>
      </c>
      <c r="FM24" s="338">
        <f ca="1">IF($B24&lt;Main!$B$10,0,(VLOOKUP(FJ24,'Survival Probability'!$A$3:$F$98,6)/(1+Main!$B$5)^(OptimumBenefits!FJ24-OptimumBenefits!$A24))*(VLOOKUP(FJ24,'Survival Probability'!$A$3:$F$98,3)/VLOOKUP($A24,'Survival Probability'!$A$3:$F$98,3)))</f>
        <v>1.2199588904218484</v>
      </c>
      <c r="FN24" s="228">
        <f t="shared" ca="1" si="63"/>
        <v>57867.245573261032</v>
      </c>
      <c r="FO24" s="169">
        <f t="shared" si="121"/>
        <v>78</v>
      </c>
      <c r="FP24" s="395">
        <f>IF($B24&lt;Main!$B$10,0,HLOOKUP(FO24,ReplacementRates!$V$3:$AZ$56,ReplacementRates!$A25-3,1)*IF(Main!$B$29=0,Main!$B$32*$B24,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Q24" s="337">
        <f ca="1">FP24*IF($B24=Salary!$B24,Salary!$J24,"")</f>
        <v>47433.766848693711</v>
      </c>
      <c r="FR24" s="338">
        <f ca="1">IF($B24&lt;Main!$B$10,0,(VLOOKUP(FO24,'Survival Probability'!$A$3:$F$98,6)/(1+Main!$B$5)^(OptimumBenefits!FO24-OptimumBenefits!$A24))*(VLOOKUP(FO24,'Survival Probability'!$A$3:$F$98,3)/VLOOKUP($A24,'Survival Probability'!$A$3:$F$98,3)))</f>
        <v>1.0909386724703258</v>
      </c>
      <c r="FS24" s="228">
        <f t="shared" ca="1" si="65"/>
        <v>51747.330636180865</v>
      </c>
      <c r="FT24" s="169">
        <f t="shared" si="121"/>
        <v>79</v>
      </c>
      <c r="FU24" s="395">
        <f>IF($B24&lt;Main!$B$10,0,HLOOKUP(FT24,ReplacementRates!$V$3:$AZ$56,ReplacementRates!$A25-3,1)*IF(Main!$B$29=0,Main!$B$32*$B24,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V24" s="337">
        <f ca="1">FU24*IF($B24=Salary!$B24,Salary!$J24,"")</f>
        <v>47433.766848693711</v>
      </c>
      <c r="FW24" s="338">
        <f ca="1">IF($B24&lt;Main!$B$10,0,(VLOOKUP(FT24,'Survival Probability'!$A$3:$F$98,6)/(1+Main!$B$5)^(OptimumBenefits!FT24-OptimumBenefits!$A24))*(VLOOKUP(FT24,'Survival Probability'!$A$3:$F$98,3)/VLOOKUP($A24,'Survival Probability'!$A$3:$F$98,3)))</f>
        <v>0.97231980082349989</v>
      </c>
      <c r="FX24" s="228">
        <f t="shared" ca="1" si="67"/>
        <v>46120.790734630202</v>
      </c>
      <c r="FY24" s="169">
        <f t="shared" si="121"/>
        <v>80</v>
      </c>
      <c r="FZ24" s="395">
        <f>IF($B24&lt;Main!$B$10,0,HLOOKUP(FY24,ReplacementRates!$V$3:$AZ$56,ReplacementRates!$A25-3,1)*IF(Main!$B$29=0,Main!$B$32*$B24,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A24" s="337">
        <f ca="1">FZ24*IF($B24=Salary!$B24,Salary!$J24,"")</f>
        <v>47433.766848693711</v>
      </c>
      <c r="GB24" s="338">
        <f ca="1">IF($B24&lt;Main!$B$10,0,(VLOOKUP(FY24,'Survival Probability'!$A$3:$F$98,6)/(1+Main!$B$5)^(OptimumBenefits!FY24-OptimumBenefits!$A24))*(VLOOKUP(FY24,'Survival Probability'!$A$3:$F$98,3)/VLOOKUP($A24,'Survival Probability'!$A$3:$F$98,3)))</f>
        <v>0.86347237586098857</v>
      </c>
      <c r="GC24" s="228">
        <f t="shared" ca="1" si="69"/>
        <v>40957.747356877757</v>
      </c>
      <c r="GD24" s="169">
        <f t="shared" si="121"/>
        <v>81</v>
      </c>
      <c r="GE24" s="395">
        <f>IF($B24&lt;Main!$B$10,0,HLOOKUP(GD24,ReplacementRates!$V$3:$AZ$56,ReplacementRates!$A25-3,1)*IF(Main!$B$29=0,Main!$B$32*$B24,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F24" s="337">
        <f ca="1">GE24*IF($B24=Salary!$B24,Salary!$J24,"")</f>
        <v>47433.766848693711</v>
      </c>
      <c r="GG24" s="338">
        <f ca="1">IF($B24&lt;Main!$B$10,0,(VLOOKUP(GD24,'Survival Probability'!$A$3:$F$98,6)/(1+Main!$B$5)^(OptimumBenefits!GD24-OptimumBenefits!$A24))*(VLOOKUP(GD24,'Survival Probability'!$A$3:$F$98,3)/VLOOKUP($A24,'Survival Probability'!$A$3:$F$98,3)))</f>
        <v>0.76380338420968041</v>
      </c>
      <c r="GH24" s="228">
        <f t="shared" ca="1" si="71"/>
        <v>36230.071644845208</v>
      </c>
      <c r="GI24" s="169">
        <f t="shared" si="121"/>
        <v>82</v>
      </c>
      <c r="GJ24" s="395">
        <f>IF($B24&lt;Main!$B$10,0,HLOOKUP(GI24,ReplacementRates!$V$3:$AZ$56,ReplacementRates!$A25-3,1)*IF(Main!$B$29=0,Main!$B$32*$B24,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K24" s="337">
        <f ca="1">GJ24*IF($B24=Salary!$B24,Salary!$J24,"")</f>
        <v>47433.766848693711</v>
      </c>
      <c r="GL24" s="338">
        <f ca="1">IF($B24&lt;Main!$B$10,0,(VLOOKUP(GI24,'Survival Probability'!$A$3:$F$98,6)/(1+Main!$B$5)^(OptimumBenefits!GI24-OptimumBenefits!$A24))*(VLOOKUP(GI24,'Survival Probability'!$A$3:$F$98,3)/VLOOKUP($A24,'Survival Probability'!$A$3:$F$98,3)))</f>
        <v>0.67275577197033432</v>
      </c>
      <c r="GM24" s="228">
        <f t="shared" ca="1" si="73"/>
        <v>31911.34043375379</v>
      </c>
      <c r="GN24" s="384"/>
      <c r="GO24" s="384"/>
      <c r="GP24" s="385"/>
      <c r="GQ24" s="386"/>
      <c r="GR24" s="387"/>
      <c r="GS24" s="384"/>
      <c r="GT24" s="384"/>
      <c r="GU24" s="385"/>
      <c r="GV24" s="386"/>
      <c r="GW24" s="387"/>
      <c r="GX24" s="384"/>
      <c r="GY24" s="384"/>
      <c r="GZ24" s="385"/>
      <c r="HA24" s="386"/>
      <c r="HB24" s="387"/>
      <c r="HC24" s="384"/>
      <c r="HD24" s="384"/>
      <c r="HE24" s="385"/>
      <c r="HF24" s="386"/>
      <c r="HG24" s="387"/>
      <c r="HH24" s="384"/>
      <c r="HI24" s="384"/>
      <c r="HJ24" s="385"/>
      <c r="HK24" s="386"/>
      <c r="HL24" s="387"/>
      <c r="HM24" s="384"/>
      <c r="HN24" s="384"/>
      <c r="HO24" s="385"/>
      <c r="HP24" s="386"/>
      <c r="HQ24" s="387"/>
      <c r="HR24" s="384"/>
      <c r="HS24" s="384"/>
      <c r="HT24" s="385"/>
      <c r="HU24" s="386"/>
      <c r="HV24" s="387"/>
      <c r="HW24" s="384"/>
      <c r="HX24" s="384"/>
      <c r="HY24" s="385"/>
      <c r="HZ24" s="386"/>
      <c r="IA24" s="387"/>
      <c r="IB24" s="384"/>
      <c r="IC24" s="384"/>
      <c r="ID24" s="385"/>
      <c r="IE24" s="386"/>
      <c r="IF24" s="387"/>
      <c r="IG24" s="384"/>
      <c r="IH24" s="384"/>
      <c r="II24" s="385"/>
      <c r="IJ24" s="386"/>
      <c r="IK24" s="387"/>
      <c r="IL24" s="384"/>
      <c r="IM24" s="384"/>
      <c r="IN24" s="385"/>
      <c r="IO24" s="386"/>
      <c r="IP24" s="387"/>
      <c r="IQ24" s="384"/>
      <c r="IR24" s="384"/>
      <c r="IS24" s="385"/>
      <c r="IT24" s="386"/>
      <c r="IU24" s="387"/>
      <c r="IV24" s="384"/>
      <c r="IW24" s="384"/>
      <c r="IX24" s="385"/>
      <c r="IY24" s="386"/>
      <c r="IZ24" s="387"/>
      <c r="JA24" s="384"/>
      <c r="JB24" s="384"/>
      <c r="JC24" s="385"/>
      <c r="JD24" s="386"/>
      <c r="JE24" s="387"/>
      <c r="JF24" s="384"/>
      <c r="JG24" s="384"/>
      <c r="JH24" s="385"/>
      <c r="JI24" s="386"/>
      <c r="JJ24" s="387"/>
      <c r="JK24" s="384"/>
      <c r="JL24" s="384"/>
      <c r="JM24" s="385"/>
      <c r="JN24" s="386"/>
      <c r="JO24" s="387"/>
      <c r="JP24" s="384"/>
      <c r="JQ24" s="384"/>
      <c r="JR24" s="385"/>
      <c r="JS24" s="386"/>
      <c r="JT24" s="387"/>
      <c r="JU24" s="384"/>
      <c r="JV24" s="384"/>
      <c r="JW24" s="385"/>
      <c r="JX24" s="386"/>
      <c r="JY24" s="387"/>
      <c r="JZ24" s="384"/>
      <c r="KA24" s="384"/>
      <c r="KB24" s="385"/>
      <c r="KC24" s="386"/>
      <c r="KD24" s="387"/>
      <c r="KE24" s="384"/>
      <c r="KF24" s="384"/>
      <c r="KG24" s="385"/>
      <c r="KH24" s="386"/>
      <c r="KI24" s="387"/>
    </row>
    <row r="25" spans="1:295">
      <c r="A25" s="172">
        <f t="shared" si="112"/>
        <v>50</v>
      </c>
      <c r="B25" s="172">
        <v>23</v>
      </c>
      <c r="C25" s="383">
        <f t="shared" ca="1" si="0"/>
        <v>64</v>
      </c>
      <c r="D25" s="422">
        <f t="shared" ca="1" si="116"/>
        <v>217678.237361154</v>
      </c>
      <c r="E25" s="217">
        <v>173682.82468977419</v>
      </c>
      <c r="F25" s="169">
        <f t="shared" si="113"/>
        <v>45</v>
      </c>
      <c r="G25" s="395">
        <f>IF($B25&lt;Main!$B$10,0,HLOOKUP(F25,ReplacementRates!$V$3:$AZ$56,ReplacementRates!$A26-3,1)*IF(Main!$B$29=0,Main!$B$32*$B25,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H25" s="337">
        <f ca="1">G25*IF($B25=Salary!$B25,Salary!$J25,"")</f>
        <v>0</v>
      </c>
      <c r="I25" s="338">
        <f ca="1">IF($B25&lt;Main!$B$10,0,(VLOOKUP(F25,'Survival Probability'!$A$3:$F$98,6)/(1+Main!$B$5)^(OptimumBenefits!F25-OptimumBenefits!$A25))*(VLOOKUP(F25,'Survival Probability'!$A$3:$F$98,3)/VLOOKUP($A25,'Survival Probability'!$A$3:$F$98,3)))</f>
        <v>19.955655335058626</v>
      </c>
      <c r="J25" s="228">
        <f t="shared" si="117"/>
        <v>0</v>
      </c>
      <c r="K25" s="169">
        <f t="shared" si="114"/>
        <v>46</v>
      </c>
      <c r="L25" s="395">
        <f>IF($B25&lt;Main!$B$10,0,HLOOKUP(K25,ReplacementRates!$V$3:$AZ$56,ReplacementRates!$A26-3,1)*IF(Main!$B$29=0,Main!$B$32*$B25,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M25" s="337">
        <f ca="1">L25*IF($B25=Salary!$B25,Salary!$J25,"")</f>
        <v>0</v>
      </c>
      <c r="N25" s="338">
        <f ca="1">IF($B25&lt;Main!$B$10,0,(VLOOKUP(K25,'Survival Probability'!$A$3:$F$98,6)/(1+Main!$B$5)^(OptimumBenefits!K25-OptimumBenefits!$A25))*(VLOOKUP(K25,'Survival Probability'!$A$3:$F$98,3)/VLOOKUP($A25,'Survival Probability'!$A$3:$F$98,3)))</f>
        <v>18.547932830621178</v>
      </c>
      <c r="O25" s="228">
        <f t="shared" si="118"/>
        <v>0</v>
      </c>
      <c r="P25" s="169">
        <f t="shared" si="119"/>
        <v>47</v>
      </c>
      <c r="Q25" s="395">
        <f>IF($B25&lt;Main!$B$10,0,HLOOKUP(P25,ReplacementRates!$V$3:$AZ$56,ReplacementRates!$A26-3,1)*IF(Main!$B$29=0,Main!$B$32*$B25,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R25" s="337">
        <f ca="1">Q25*IF($B25=Salary!$B25,Salary!$J25,"")</f>
        <v>0</v>
      </c>
      <c r="S25" s="338">
        <f ca="1">IF($B25&lt;Main!$B$10,0,(VLOOKUP(P25,'Survival Probability'!$A$3:$F$98,6)/(1+Main!$B$5)^(OptimumBenefits!P25-OptimumBenefits!$A25))*(VLOOKUP(P25,'Survival Probability'!$A$3:$F$98,3)/VLOOKUP($A25,'Survival Probability'!$A$3:$F$98,3)))</f>
        <v>17.233184039924186</v>
      </c>
      <c r="T25" s="228">
        <f t="shared" si="3"/>
        <v>0</v>
      </c>
      <c r="U25" s="169">
        <f t="shared" si="119"/>
        <v>48</v>
      </c>
      <c r="V25" s="395">
        <f>IF($B25&lt;Main!$B$10,0,HLOOKUP(U25,ReplacementRates!$V$3:$AZ$56,ReplacementRates!$A26-3,1)*IF(Main!$B$29=0,Main!$B$32*$B25,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W25" s="337">
        <f ca="1">V25*IF($B25=Salary!$B25,Salary!$J25,"")</f>
        <v>0</v>
      </c>
      <c r="X25" s="338">
        <f ca="1">IF($B25&lt;Main!$B$10,0,(VLOOKUP(U25,'Survival Probability'!$A$3:$F$98,6)/(1+Main!$B$5)^(OptimumBenefits!U25-OptimumBenefits!$A25))*(VLOOKUP(U25,'Survival Probability'!$A$3:$F$98,3)/VLOOKUP($A25,'Survival Probability'!$A$3:$F$98,3)))</f>
        <v>16.005305110948395</v>
      </c>
      <c r="Y25" s="228">
        <f t="shared" si="5"/>
        <v>0</v>
      </c>
      <c r="Z25" s="169">
        <f t="shared" si="119"/>
        <v>49</v>
      </c>
      <c r="AA25" s="395">
        <f>IF($B25&lt;Main!$B$10,0,HLOOKUP(Z25,ReplacementRates!$V$3:$AZ$56,ReplacementRates!$A26-3,1)*IF(Main!$B$29=0,Main!$B$32*$B25,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B25" s="337">
        <f ca="1">AA25*IF($B25=Salary!$B25,Salary!$J25,"")</f>
        <v>0</v>
      </c>
      <c r="AC25" s="338">
        <f ca="1">IF($B25&lt;Main!$B$10,0,(VLOOKUP(Z25,'Survival Probability'!$A$3:$F$98,6)/(1+Main!$B$5)^(OptimumBenefits!Z25-OptimumBenefits!$A25))*(VLOOKUP(Z25,'Survival Probability'!$A$3:$F$98,3)/VLOOKUP($A25,'Survival Probability'!$A$3:$F$98,3)))</f>
        <v>14.858591643376204</v>
      </c>
      <c r="AD25" s="228">
        <f t="shared" si="7"/>
        <v>0</v>
      </c>
      <c r="AE25" s="169">
        <f t="shared" si="119"/>
        <v>50</v>
      </c>
      <c r="AF25" s="395">
        <f>IF($B25&lt;Main!$B$10,0,HLOOKUP(AE25,ReplacementRates!$V$3:$AZ$56,ReplacementRates!$A26-3,1)*IF(Main!$B$29=0,Main!$B$32*$B25,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G25" s="337">
        <f ca="1">AF25*IF($B25=Salary!$B25,Salary!$J25,"")</f>
        <v>0</v>
      </c>
      <c r="AH25" s="338">
        <f ca="1">IF($B25&lt;Main!$B$10,0,(VLOOKUP(AE25,'Survival Probability'!$A$3:$F$98,6)/(1+Main!$B$5)^(OptimumBenefits!AE25-OptimumBenefits!$A25))*(VLOOKUP(AE25,'Survival Probability'!$A$3:$F$98,3)/VLOOKUP($A25,'Survival Probability'!$A$3:$F$98,3)))</f>
        <v>13.787720653954473</v>
      </c>
      <c r="AI25" s="228">
        <f t="shared" ca="1" si="9"/>
        <v>0</v>
      </c>
      <c r="AJ25" s="169">
        <f t="shared" si="119"/>
        <v>51</v>
      </c>
      <c r="AK25" s="395">
        <f>IF($B25&lt;Main!$B$10,0,HLOOKUP(AJ25,ReplacementRates!$V$3:$AZ$56,ReplacementRates!$A26-3,1)*IF(Main!$B$29=0,Main!$B$32*$B25,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L25" s="337">
        <f ca="1">AK25*IF($B25=Salary!$B25,Salary!$J25,"")</f>
        <v>0</v>
      </c>
      <c r="AM25" s="338">
        <f ca="1">IF($B25&lt;Main!$B$10,0,(VLOOKUP(AJ25,'Survival Probability'!$A$3:$F$98,6)/(1+Main!$B$5)^(OptimumBenefits!AJ25-OptimumBenefits!$A25))*(VLOOKUP(AJ25,'Survival Probability'!$A$3:$F$98,3)/VLOOKUP($A25,'Survival Probability'!$A$3:$F$98,3)))</f>
        <v>12.787720653954471</v>
      </c>
      <c r="AN25" s="228">
        <f t="shared" ca="1" si="11"/>
        <v>0</v>
      </c>
      <c r="AO25" s="169">
        <f t="shared" si="119"/>
        <v>52</v>
      </c>
      <c r="AP25" s="395">
        <f>IF($B25&lt;Main!$B$10,0,HLOOKUP(AO25,ReplacementRates!$V$3:$AZ$56,ReplacementRates!$A26-3,1)*IF(Main!$B$29=0,Main!$B$32*$B25,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Q25" s="337">
        <f ca="1">AP25*IF($B25=Salary!$B25,Salary!$J25,"")</f>
        <v>0</v>
      </c>
      <c r="AR25" s="338">
        <f ca="1">IF($B25&lt;Main!$B$10,0,(VLOOKUP(AO25,'Survival Probability'!$A$3:$F$98,6)/(1+Main!$B$5)^(OptimumBenefits!AO25-OptimumBenefits!$A25))*(VLOOKUP(AO25,'Survival Probability'!$A$3:$F$98,3)/VLOOKUP($A25,'Survival Probability'!$A$3:$F$98,3)))</f>
        <v>11.854585739163191</v>
      </c>
      <c r="AS25" s="228">
        <f t="shared" ca="1" si="13"/>
        <v>0</v>
      </c>
      <c r="AT25" s="169">
        <f t="shared" si="119"/>
        <v>53</v>
      </c>
      <c r="AU25" s="395">
        <f>IF($B25&lt;Main!$B$10,0,HLOOKUP(AT25,ReplacementRates!$V$3:$AZ$56,ReplacementRates!$A26-3,1)*IF(Main!$B$29=0,Main!$B$32*$B25,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V25" s="337">
        <f ca="1">AU25*IF($B25=Salary!$B25,Salary!$J25,"")</f>
        <v>0</v>
      </c>
      <c r="AW25" s="338">
        <f ca="1">IF($B25&lt;Main!$B$10,0,(VLOOKUP(AT25,'Survival Probability'!$A$3:$F$98,6)/(1+Main!$B$5)^(OptimumBenefits!AT25-OptimumBenefits!$A25))*(VLOOKUP(AT25,'Survival Probability'!$A$3:$F$98,3)/VLOOKUP($A25,'Survival Probability'!$A$3:$F$98,3)))</f>
        <v>10.983927115562715</v>
      </c>
      <c r="AX25" s="228">
        <f t="shared" ca="1" si="15"/>
        <v>0</v>
      </c>
      <c r="AY25" s="169">
        <f t="shared" si="119"/>
        <v>54</v>
      </c>
      <c r="AZ25" s="395">
        <f>IF($B25&lt;Main!$B$10,0,HLOOKUP(AY25,ReplacementRates!$V$3:$AZ$56,ReplacementRates!$A26-3,1)*IF(Main!$B$29=0,Main!$B$32*$B25,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A25" s="337">
        <f ca="1">AZ25*IF($B25=Salary!$B25,Salary!$J25,"")</f>
        <v>0</v>
      </c>
      <c r="BB25" s="338">
        <f ca="1">IF($B25&lt;Main!$B$10,0,(VLOOKUP(AY25,'Survival Probability'!$A$3:$F$98,6)/(1+Main!$B$5)^(OptimumBenefits!AY25-OptimumBenefits!$A25))*(VLOOKUP(AY25,'Survival Probability'!$A$3:$F$98,3)/VLOOKUP($A25,'Survival Probability'!$A$3:$F$98,3)))</f>
        <v>10.171648569333902</v>
      </c>
      <c r="BC25" s="228">
        <f t="shared" ca="1" si="17"/>
        <v>0</v>
      </c>
      <c r="BD25" s="169">
        <f t="shared" si="119"/>
        <v>55</v>
      </c>
      <c r="BE25" s="395">
        <f>IF($B25&lt;Main!$B$10,0,HLOOKUP(BD25,ReplacementRates!$V$3:$AZ$56,ReplacementRates!$A26-3,1)*IF(Main!$B$29=0,Main!$B$32*$B25,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F25" s="337">
        <f ca="1">BE25*IF($B25=Salary!$B25,Salary!$J25,"")</f>
        <v>0</v>
      </c>
      <c r="BG25" s="338">
        <f ca="1">IF($B25&lt;Main!$B$10,0,(VLOOKUP(BD25,'Survival Probability'!$A$3:$F$98,6)/(1+Main!$B$5)^(OptimumBenefits!BD25-OptimumBenefits!$A25))*(VLOOKUP(BD25,'Survival Probability'!$A$3:$F$98,3)/VLOOKUP($A25,'Survival Probability'!$A$3:$F$98,3)))</f>
        <v>9.4139255987445782</v>
      </c>
      <c r="BH25" s="228">
        <f t="shared" ca="1" si="19"/>
        <v>0</v>
      </c>
      <c r="BI25" s="169">
        <f t="shared" si="119"/>
        <v>56</v>
      </c>
      <c r="BJ25" s="395">
        <f>IF($B25&lt;Main!$B$10,0,HLOOKUP(BI25,ReplacementRates!$V$3:$AZ$56,ReplacementRates!$A26-3,1)*IF(Main!$B$29=0,Main!$B$32*$B25,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K25" s="337">
        <f ca="1">BJ25*IF($B25=Salary!$B25,Salary!$J25,"")</f>
        <v>0</v>
      </c>
      <c r="BL25" s="338">
        <f ca="1">IF($B25&lt;Main!$B$10,0,(VLOOKUP(BI25,'Survival Probability'!$A$3:$F$98,6)/(1+Main!$B$5)^(OptimumBenefits!BI25-OptimumBenefits!$A25))*(VLOOKUP(BI25,'Survival Probability'!$A$3:$F$98,3)/VLOOKUP($A25,'Survival Probability'!$A$3:$F$98,3)))</f>
        <v>8.7071898501505647</v>
      </c>
      <c r="BM25" s="228">
        <f t="shared" ca="1" si="21"/>
        <v>0</v>
      </c>
      <c r="BN25" s="169">
        <f t="shared" si="119"/>
        <v>57</v>
      </c>
      <c r="BO25" s="395">
        <f>IF($B25&lt;Main!$B$10,0,HLOOKUP(BN25,ReplacementRates!$V$3:$AZ$56,ReplacementRates!$A26-3,1)*IF(Main!$B$29=0,Main!$B$32*$B25,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P25" s="337">
        <f ca="1">BO25*IF($B25=Salary!$B25,Salary!$J25,"")</f>
        <v>0</v>
      </c>
      <c r="BQ25" s="338">
        <f ca="1">IF($B25&lt;Main!$B$10,0,(VLOOKUP(BN25,'Survival Probability'!$A$3:$F$98,6)/(1+Main!$B$5)^(OptimumBenefits!BN25-OptimumBenefits!$A25))*(VLOOKUP(BN25,'Survival Probability'!$A$3:$F$98,3)/VLOOKUP($A25,'Survival Probability'!$A$3:$F$98,3)))</f>
        <v>8.0481075713385248</v>
      </c>
      <c r="BR25" s="228">
        <f t="shared" ca="1" si="23"/>
        <v>0</v>
      </c>
      <c r="BS25" s="169">
        <f t="shared" si="119"/>
        <v>58</v>
      </c>
      <c r="BT25" s="395">
        <f>IF($B25&lt;Main!$B$10,0,HLOOKUP(BS25,ReplacementRates!$V$3:$AZ$56,ReplacementRates!$A26-3,1)*IF(Main!$B$29=0,Main!$B$32*$B25,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U25" s="337">
        <f ca="1">BT25*IF($B25=Salary!$B25,Salary!$J25,"")</f>
        <v>0</v>
      </c>
      <c r="BV25" s="338">
        <f ca="1">IF($B25&lt;Main!$B$10,0,(VLOOKUP(BS25,'Survival Probability'!$A$3:$F$98,6)/(1+Main!$B$5)^(OptimumBenefits!BS25-OptimumBenefits!$A25))*(VLOOKUP(BS25,'Survival Probability'!$A$3:$F$98,3)/VLOOKUP($A25,'Survival Probability'!$A$3:$F$98,3)))</f>
        <v>7.4335645448548222</v>
      </c>
      <c r="BW25" s="228">
        <f t="shared" ca="1" si="25"/>
        <v>0</v>
      </c>
      <c r="BX25" s="169">
        <f t="shared" si="119"/>
        <v>59</v>
      </c>
      <c r="BY25" s="395">
        <f>IF($B25&lt;Main!$B$10,0,HLOOKUP(BX25,ReplacementRates!$V$3:$AZ$56,ReplacementRates!$A26-3,1)*IF(Main!$B$29=0,Main!$B$32*$B25,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Z25" s="337">
        <f ca="1">BY25*IF($B25=Salary!$B25,Salary!$J25,"")</f>
        <v>0</v>
      </c>
      <c r="CA25" s="338">
        <f ca="1">IF($B25&lt;Main!$B$10,0,(VLOOKUP(BX25,'Survival Probability'!$A$3:$F$98,6)/(1+Main!$B$5)^(OptimumBenefits!BX25-OptimumBenefits!$A25))*(VLOOKUP(BX25,'Survival Probability'!$A$3:$F$98,3)/VLOOKUP($A25,'Survival Probability'!$A$3:$F$98,3)))</f>
        <v>6.8606475591444074</v>
      </c>
      <c r="CB25" s="228">
        <f t="shared" ca="1" si="27"/>
        <v>0</v>
      </c>
      <c r="CC25" s="169">
        <f t="shared" si="120"/>
        <v>60</v>
      </c>
      <c r="CD25" s="395">
        <f>IF($B25&lt;Main!$B$10,0,HLOOKUP(CC25,ReplacementRates!$V$3:$AZ$56,ReplacementRates!$A26-3,1)*IF(Main!$B$29=0,Main!$B$32*$B25,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0.24150000000000005</v>
      </c>
      <c r="CE25" s="337">
        <f ca="1">CD25*IF($B25=Salary!$B25,Salary!$J25,"")</f>
        <v>31315.988481538719</v>
      </c>
      <c r="CF25" s="338">
        <f ca="1">IF($B25&lt;Main!$B$10,0,(VLOOKUP(CC25,'Survival Probability'!$A$3:$F$98,6)/(1+Main!$B$5)^(OptimumBenefits!CC25-OptimumBenefits!$A25))*(VLOOKUP(CC25,'Survival Probability'!$A$3:$F$98,3)/VLOOKUP($A25,'Survival Probability'!$A$3:$F$98,3)))</f>
        <v>6.3266322732176024</v>
      </c>
      <c r="CG25" s="228">
        <f t="shared" ca="1" si="29"/>
        <v>198124.74339501356</v>
      </c>
      <c r="CH25" s="169">
        <f t="shared" si="120"/>
        <v>61</v>
      </c>
      <c r="CI25" s="395">
        <f>IF($B25&lt;Main!$B$10,0,HLOOKUP(CH25,ReplacementRates!$V$3:$AZ$56,ReplacementRates!$A26-3,1)*IF(Main!$B$29=0,Main!$B$32*$B25,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0.27370000000000005</v>
      </c>
      <c r="CJ25" s="337">
        <f ca="1">CI25*IF($B25=Salary!$B25,Salary!$J25,"")</f>
        <v>35491.453612410551</v>
      </c>
      <c r="CK25" s="338">
        <f ca="1">IF($B25&lt;Main!$B$10,0,(VLOOKUP(CH25,'Survival Probability'!$A$3:$F$98,6)/(1+Main!$B$5)^(OptimumBenefits!CH25-OptimumBenefits!$A25))*(VLOOKUP(CH25,'Survival Probability'!$A$3:$F$98,3)/VLOOKUP($A25,'Survival Probability'!$A$3:$F$98,3)))</f>
        <v>5.8289760357836773</v>
      </c>
      <c r="CL25" s="228">
        <f t="shared" ca="1" si="31"/>
        <v>206878.83258186912</v>
      </c>
      <c r="CM25" s="169">
        <f t="shared" si="120"/>
        <v>62</v>
      </c>
      <c r="CN25" s="395">
        <f>IF($B25&lt;Main!$B$10,0,HLOOKUP(CM25,ReplacementRates!$V$3:$AZ$56,ReplacementRates!$A26-3,1)*IF(Main!$B$29=0,Main!$B$32*$B25,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0.30590000000000001</v>
      </c>
      <c r="CO25" s="337">
        <f ca="1">CN25*IF($B25=Salary!$B25,Salary!$J25,"")</f>
        <v>39666.918743282367</v>
      </c>
      <c r="CP25" s="338">
        <f ca="1">IF($B25&lt;Main!$B$10,0,(VLOOKUP(CM25,'Survival Probability'!$A$3:$F$98,6)/(1+Main!$B$5)^(OptimumBenefits!CM25-OptimumBenefits!$A25))*(VLOOKUP(CM25,'Survival Probability'!$A$3:$F$98,3)/VLOOKUP($A25,'Survival Probability'!$A$3:$F$98,3)))</f>
        <v>5.3656838813135588</v>
      </c>
      <c r="CQ25" s="228">
        <f t="shared" ca="1" si="33"/>
        <v>212840.14652220489</v>
      </c>
      <c r="CR25" s="169">
        <f t="shared" si="120"/>
        <v>63</v>
      </c>
      <c r="CS25" s="395">
        <f>IF($B25&lt;Main!$B$10,0,HLOOKUP(CR25,ReplacementRates!$V$3:$AZ$56,ReplacementRates!$A26-3,1)*IF(Main!$B$29=0,Main!$B$32*$B25,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0.33810000000000007</v>
      </c>
      <c r="CT25" s="337">
        <f ca="1">CS25*IF($B25=Salary!$B25,Salary!$J25,"")</f>
        <v>43842.383874154206</v>
      </c>
      <c r="CU25" s="338">
        <f ca="1">IF($B25&lt;Main!$B$10,0,(VLOOKUP(CR25,'Survival Probability'!$A$3:$F$98,6)/(1+Main!$B$5)^(OptimumBenefits!CR25-OptimumBenefits!$A25))*(VLOOKUP(CR25,'Survival Probability'!$A$3:$F$98,3)/VLOOKUP($A25,'Survival Probability'!$A$3:$F$98,3)))</f>
        <v>4.9344903128344013</v>
      </c>
      <c r="CV25" s="228">
        <f t="shared" ca="1" si="35"/>
        <v>216339.8185185811</v>
      </c>
      <c r="CW25" s="169">
        <f t="shared" si="120"/>
        <v>64</v>
      </c>
      <c r="CX25" s="395">
        <f>IF($B25&lt;Main!$B$10,0,HLOOKUP(CW25,ReplacementRates!$V$3:$AZ$56,ReplacementRates!$A26-3,1)*IF(Main!$B$29=0,Main!$B$32*$B25,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0.37030000000000002</v>
      </c>
      <c r="CY25" s="337">
        <f ca="1">CX25*IF($B25=Salary!$B25,Salary!$J25,"")</f>
        <v>48017.84900502603</v>
      </c>
      <c r="CZ25" s="338">
        <f ca="1">IF($B25&lt;Main!$B$10,0,(VLOOKUP(CW25,'Survival Probability'!$A$3:$F$98,6)/(1+Main!$B$5)^(OptimumBenefits!CW25-OptimumBenefits!$A25))*(VLOOKUP(CW25,'Survival Probability'!$A$3:$F$98,3)/VLOOKUP($A25,'Survival Probability'!$A$3:$F$98,3)))</f>
        <v>4.5332775597334569</v>
      </c>
      <c r="DA25" s="228">
        <f t="shared" ca="1" si="37"/>
        <v>217678.237361154</v>
      </c>
      <c r="DB25" s="169">
        <f t="shared" si="120"/>
        <v>65</v>
      </c>
      <c r="DC25" s="395">
        <f>IF($B25&lt;Main!$B$10,0,HLOOKUP(DB25,ReplacementRates!$V$3:$AZ$56,ReplacementRates!$A26-3,1)*IF(Main!$B$29=0,Main!$B$32*$B25,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D25" s="337">
        <f ca="1">DC25*IF($B25=Salary!$B25,Salary!$J25,"")</f>
        <v>52193.314135897854</v>
      </c>
      <c r="DE25" s="338">
        <f ca="1">IF($B25&lt;Main!$B$10,0,(VLOOKUP(DB25,'Survival Probability'!$A$3:$F$98,6)/(1+Main!$B$5)^(OptimumBenefits!DB25-OptimumBenefits!$A25))*(VLOOKUP(DB25,'Survival Probability'!$A$3:$F$98,3)/VLOOKUP($A25,'Survival Probability'!$A$3:$F$98,3)))</f>
        <v>4.1600664875144853</v>
      </c>
      <c r="DF25" s="228">
        <f t="shared" ca="1" si="39"/>
        <v>217127.65700906471</v>
      </c>
      <c r="DG25" s="169">
        <f t="shared" si="120"/>
        <v>66</v>
      </c>
      <c r="DH25" s="395">
        <f>IF($B25&lt;Main!$B$10,0,HLOOKUP(DG25,ReplacementRates!$V$3:$AZ$56,ReplacementRates!$A26-3,1)*IF(Main!$B$29=0,Main!$B$32*$B25,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I25" s="337">
        <f ca="1">DH25*IF($B25=Salary!$B25,Salary!$J25,"")</f>
        <v>52193.314135897854</v>
      </c>
      <c r="DJ25" s="338">
        <f ca="1">IF($B25&lt;Main!$B$10,0,(VLOOKUP(DG25,'Survival Probability'!$A$3:$F$98,6)/(1+Main!$B$5)^(OptimumBenefits!DG25-OptimumBenefits!$A25))*(VLOOKUP(DG25,'Survival Probability'!$A$3:$F$98,3)/VLOOKUP($A25,'Survival Probability'!$A$3:$F$98,3)))</f>
        <v>3.8130143341905729</v>
      </c>
      <c r="DK25" s="228">
        <f t="shared" ca="1" si="41"/>
        <v>199013.85494908996</v>
      </c>
      <c r="DL25" s="169">
        <f t="shared" si="120"/>
        <v>67</v>
      </c>
      <c r="DM25" s="395">
        <f>IF($B25&lt;Main!$B$10,0,HLOOKUP(DL25,ReplacementRates!$V$3:$AZ$56,ReplacementRates!$A26-3,1)*IF(Main!$B$29=0,Main!$B$32*$B25,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N25" s="337">
        <f ca="1">DM25*IF($B25=Salary!$B25,Salary!$J25,"")</f>
        <v>52193.314135897854</v>
      </c>
      <c r="DO25" s="338">
        <f ca="1">IF($B25&lt;Main!$B$10,0,(VLOOKUP(DL25,'Survival Probability'!$A$3:$F$98,6)/(1+Main!$B$5)^(OptimumBenefits!DL25-OptimumBenefits!$A25))*(VLOOKUP(DL25,'Survival Probability'!$A$3:$F$98,3)/VLOOKUP($A25,'Survival Probability'!$A$3:$F$98,3)))</f>
        <v>3.4904010394667737</v>
      </c>
      <c r="DP25" s="228">
        <f t="shared" ca="1" si="43"/>
        <v>182175.59791315373</v>
      </c>
      <c r="DQ25" s="169">
        <f t="shared" si="120"/>
        <v>68</v>
      </c>
      <c r="DR25" s="395">
        <f>IF($B25&lt;Main!$B$10,0,HLOOKUP(DQ25,ReplacementRates!$V$3:$AZ$56,ReplacementRates!$A26-3,1)*IF(Main!$B$29=0,Main!$B$32*$B25,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S25" s="337">
        <f ca="1">DR25*IF($B25=Salary!$B25,Salary!$J25,"")</f>
        <v>52193.314135897854</v>
      </c>
      <c r="DT25" s="338">
        <f ca="1">IF($B25&lt;Main!$B$10,0,(VLOOKUP(DQ25,'Survival Probability'!$A$3:$F$98,6)/(1+Main!$B$5)^(OptimumBenefits!DQ25-OptimumBenefits!$A25))*(VLOOKUP(DQ25,'Survival Probability'!$A$3:$F$98,3)/VLOOKUP($A25,'Survival Probability'!$A$3:$F$98,3)))</f>
        <v>3.190628625187018</v>
      </c>
      <c r="DU25" s="228">
        <f t="shared" ca="1" si="45"/>
        <v>166529.48212537391</v>
      </c>
      <c r="DV25" s="169">
        <f t="shared" si="120"/>
        <v>69</v>
      </c>
      <c r="DW25" s="395">
        <f>IF($B25&lt;Main!$B$10,0,HLOOKUP(DV25,ReplacementRates!$V$3:$AZ$56,ReplacementRates!$A26-3,1)*IF(Main!$B$29=0,Main!$B$32*$B25,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X25" s="337">
        <f ca="1">DW25*IF($B25=Salary!$B25,Salary!$J25,"")</f>
        <v>52193.314135897854</v>
      </c>
      <c r="DY25" s="338">
        <f ca="1">IF($B25&lt;Main!$B$10,0,(VLOOKUP(DV25,'Survival Probability'!$A$3:$F$98,6)/(1+Main!$B$5)^(OptimumBenefits!DV25-OptimumBenefits!$A25))*(VLOOKUP(DV25,'Survival Probability'!$A$3:$F$98,3)/VLOOKUP($A25,'Survival Probability'!$A$3:$F$98,3)))</f>
        <v>2.9122100144602316</v>
      </c>
      <c r="DZ25" s="228">
        <f t="shared" ca="1" si="47"/>
        <v>151997.89211443049</v>
      </c>
      <c r="EA25" s="169">
        <f t="shared" si="120"/>
        <v>70</v>
      </c>
      <c r="EB25" s="395">
        <f>IF($B25&lt;Main!$B$10,0,HLOOKUP(EA25,ReplacementRates!$V$3:$AZ$56,ReplacementRates!$A26-3,1)*IF(Main!$B$29=0,Main!$B$32*$B25,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C25" s="337">
        <f ca="1">EB25*IF($B25=Salary!$B25,Salary!$J25,"")</f>
        <v>52193.314135897854</v>
      </c>
      <c r="ED25" s="338">
        <f ca="1">IF($B25&lt;Main!$B$10,0,(VLOOKUP(EA25,'Survival Probability'!$A$3:$F$98,6)/(1+Main!$B$5)^(OptimumBenefits!EA25-OptimumBenefits!$A25))*(VLOOKUP(EA25,'Survival Probability'!$A$3:$F$98,3)/VLOOKUP($A25,'Survival Probability'!$A$3:$F$98,3)))</f>
        <v>2.6537626888524968</v>
      </c>
      <c r="EE25" s="228">
        <f t="shared" ca="1" si="49"/>
        <v>138508.66966140331</v>
      </c>
      <c r="EF25" s="169">
        <f t="shared" si="120"/>
        <v>71</v>
      </c>
      <c r="EG25" s="395">
        <f>IF($B25&lt;Main!$B$10,0,HLOOKUP(EF25,ReplacementRates!$V$3:$AZ$56,ReplacementRates!$A26-3,1)*IF(Main!$B$29=0,Main!$B$32*$B25,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H25" s="337">
        <f ca="1">EG25*IF($B25=Salary!$B25,Salary!$J25,"")</f>
        <v>52193.314135897854</v>
      </c>
      <c r="EI25" s="338">
        <f ca="1">IF($B25&lt;Main!$B$10,0,(VLOOKUP(EF25,'Survival Probability'!$A$3:$F$98,6)/(1+Main!$B$5)^(OptimumBenefits!EF25-OptimumBenefits!$A25))*(VLOOKUP(EF25,'Survival Probability'!$A$3:$F$98,3)/VLOOKUP($A25,'Survival Probability'!$A$3:$F$98,3)))</f>
        <v>2.4140021633587452</v>
      </c>
      <c r="EJ25" s="228">
        <f t="shared" ca="1" si="51"/>
        <v>125994.77323691999</v>
      </c>
      <c r="EK25" s="169">
        <f t="shared" si="120"/>
        <v>72</v>
      </c>
      <c r="EL25" s="395">
        <f>IF($B25&lt;Main!$B$10,0,HLOOKUP(EK25,ReplacementRates!$V$3:$AZ$56,ReplacementRates!$A26-3,1)*IF(Main!$B$29=0,Main!$B$32*$B25,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M25" s="337">
        <f ca="1">EL25*IF($B25=Salary!$B25,Salary!$J25,"")</f>
        <v>52193.314135897854</v>
      </c>
      <c r="EN25" s="338">
        <f ca="1">IF($B25&lt;Main!$B$10,0,(VLOOKUP(EK25,'Survival Probability'!$A$3:$F$98,6)/(1+Main!$B$5)^(OptimumBenefits!EK25-OptimumBenefits!$A25))*(VLOOKUP(EK25,'Survival Probability'!$A$3:$F$98,3)/VLOOKUP($A25,'Survival Probability'!$A$3:$F$98,3)))</f>
        <v>2.1917318613681895</v>
      </c>
      <c r="EO25" s="228">
        <f t="shared" ca="1" si="53"/>
        <v>114393.74954204605</v>
      </c>
      <c r="EP25" s="169">
        <f t="shared" si="121"/>
        <v>73</v>
      </c>
      <c r="EQ25" s="395">
        <f>IF($B25&lt;Main!$B$10,0,HLOOKUP(EP25,ReplacementRates!$V$3:$AZ$56,ReplacementRates!$A26-3,1)*IF(Main!$B$29=0,Main!$B$32*$B25,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R25" s="337">
        <f ca="1">EQ25*IF($B25=Salary!$B25,Salary!$J25,"")</f>
        <v>52193.314135897854</v>
      </c>
      <c r="ES25" s="338">
        <f ca="1">IF($B25&lt;Main!$B$10,0,(VLOOKUP(EP25,'Survival Probability'!$A$3:$F$98,6)/(1+Main!$B$5)^(OptimumBenefits!EP25-OptimumBenefits!$A25))*(VLOOKUP(EP25,'Survival Probability'!$A$3:$F$98,3)/VLOOKUP($A25,'Survival Probability'!$A$3:$F$98,3)))</f>
        <v>1.9858412275700246</v>
      </c>
      <c r="ET25" s="228">
        <f t="shared" ca="1" si="55"/>
        <v>103647.63501457931</v>
      </c>
      <c r="EU25" s="169">
        <f t="shared" si="121"/>
        <v>74</v>
      </c>
      <c r="EV25" s="395">
        <f>IF($B25&lt;Main!$B$10,0,HLOOKUP(EU25,ReplacementRates!$V$3:$AZ$56,ReplacementRates!$A26-3,1)*IF(Main!$B$29=0,Main!$B$32*$B25,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W25" s="337">
        <f ca="1">EV25*IF($B25=Salary!$B25,Salary!$J25,"")</f>
        <v>52193.314135897854</v>
      </c>
      <c r="EX25" s="338">
        <f ca="1">IF($B25&lt;Main!$B$10,0,(VLOOKUP(EU25,'Survival Probability'!$A$3:$F$98,6)/(1+Main!$B$5)^(OptimumBenefits!EU25-OptimumBenefits!$A25))*(VLOOKUP(EU25,'Survival Probability'!$A$3:$F$98,3)/VLOOKUP($A25,'Survival Probability'!$A$3:$F$98,3)))</f>
        <v>1.7952944845686147</v>
      </c>
      <c r="EY25" s="228">
        <f t="shared" ca="1" si="57"/>
        <v>93702.368999534534</v>
      </c>
      <c r="EZ25" s="169">
        <f t="shared" si="121"/>
        <v>75</v>
      </c>
      <c r="FA25" s="395">
        <f>IF($B25&lt;Main!$B$10,0,HLOOKUP(EZ25,ReplacementRates!$V$3:$AZ$56,ReplacementRates!$A26-3,1)*IF(Main!$B$29=0,Main!$B$32*$B25,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B25" s="337">
        <f ca="1">FA25*IF($B25=Salary!$B25,Salary!$J25,"")</f>
        <v>52193.314135897854</v>
      </c>
      <c r="FC25" s="338">
        <f ca="1">IF($B25&lt;Main!$B$10,0,(VLOOKUP(EZ25,'Survival Probability'!$A$3:$F$98,6)/(1+Main!$B$5)^(OptimumBenefits!EZ25-OptimumBenefits!$A25))*(VLOOKUP(EZ25,'Survival Probability'!$A$3:$F$98,3)/VLOOKUP($A25,'Survival Probability'!$A$3:$F$98,3)))</f>
        <v>1.6191287405728469</v>
      </c>
      <c r="FD25" s="228">
        <f t="shared" ca="1" si="59"/>
        <v>84507.694983179259</v>
      </c>
      <c r="FE25" s="169">
        <f t="shared" si="121"/>
        <v>76</v>
      </c>
      <c r="FF25" s="395">
        <f>IF($B25&lt;Main!$B$10,0,HLOOKUP(FE25,ReplacementRates!$V$3:$AZ$56,ReplacementRates!$A26-3,1)*IF(Main!$B$29=0,Main!$B$32*$B25,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G25" s="337">
        <f ca="1">FF25*IF($B25=Salary!$B25,Salary!$J25,"")</f>
        <v>52193.314135897854</v>
      </c>
      <c r="FH25" s="338">
        <f ca="1">IF($B25&lt;Main!$B$10,0,(VLOOKUP(FE25,'Survival Probability'!$A$3:$F$98,6)/(1+Main!$B$5)^(OptimumBenefits!FE25-OptimumBenefits!$A25))*(VLOOKUP(FE25,'Survival Probability'!$A$3:$F$98,3)/VLOOKUP($A25,'Survival Probability'!$A$3:$F$98,3)))</f>
        <v>1.4564494938222108</v>
      </c>
      <c r="FI25" s="228">
        <f t="shared" ca="1" si="61"/>
        <v>76016.925954132064</v>
      </c>
      <c r="FJ25" s="169">
        <f t="shared" si="121"/>
        <v>77</v>
      </c>
      <c r="FK25" s="395">
        <f>IF($B25&lt;Main!$B$10,0,HLOOKUP(FJ25,ReplacementRates!$V$3:$AZ$56,ReplacementRates!$A26-3,1)*IF(Main!$B$29=0,Main!$B$32*$B25,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L25" s="337">
        <f ca="1">FK25*IF($B25=Salary!$B25,Salary!$J25,"")</f>
        <v>52193.314135897854</v>
      </c>
      <c r="FM25" s="338">
        <f ca="1">IF($B25&lt;Main!$B$10,0,(VLOOKUP(FJ25,'Survival Probability'!$A$3:$F$98,6)/(1+Main!$B$5)^(OptimumBenefits!FJ25-OptimumBenefits!$A25))*(VLOOKUP(FJ25,'Survival Probability'!$A$3:$F$98,3)/VLOOKUP($A25,'Survival Probability'!$A$3:$F$98,3)))</f>
        <v>1.3064185840398734</v>
      </c>
      <c r="FN25" s="228">
        <f t="shared" ca="1" si="63"/>
        <v>68186.315549767984</v>
      </c>
      <c r="FO25" s="169">
        <f t="shared" si="121"/>
        <v>78</v>
      </c>
      <c r="FP25" s="395">
        <f>IF($B25&lt;Main!$B$10,0,HLOOKUP(FO25,ReplacementRates!$V$3:$AZ$56,ReplacementRates!$A26-3,1)*IF(Main!$B$29=0,Main!$B$32*$B25,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Q25" s="337">
        <f ca="1">FP25*IF($B25=Salary!$B25,Salary!$J25,"")</f>
        <v>52193.314135897854</v>
      </c>
      <c r="FR25" s="338">
        <f ca="1">IF($B25&lt;Main!$B$10,0,(VLOOKUP(FO25,'Survival Probability'!$A$3:$F$98,6)/(1+Main!$B$5)^(OptimumBenefits!FO25-OptimumBenefits!$A25))*(VLOOKUP(FO25,'Survival Probability'!$A$3:$F$98,3)/VLOOKUP($A25,'Survival Probability'!$A$3:$F$98,3)))</f>
        <v>1.1682545755867202</v>
      </c>
      <c r="FS25" s="228">
        <f t="shared" ca="1" si="65"/>
        <v>60975.078054297708</v>
      </c>
      <c r="FT25" s="169">
        <f t="shared" si="121"/>
        <v>79</v>
      </c>
      <c r="FU25" s="395">
        <f>IF($B25&lt;Main!$B$10,0,HLOOKUP(FT25,ReplacementRates!$V$3:$AZ$56,ReplacementRates!$A26-3,1)*IF(Main!$B$29=0,Main!$B$32*$B25,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V25" s="337">
        <f ca="1">FU25*IF($B25=Salary!$B25,Salary!$J25,"")</f>
        <v>52193.314135897854</v>
      </c>
      <c r="FW25" s="338">
        <f ca="1">IF($B25&lt;Main!$B$10,0,(VLOOKUP(FT25,'Survival Probability'!$A$3:$F$98,6)/(1+Main!$B$5)^(OptimumBenefits!FT25-OptimumBenefits!$A25))*(VLOOKUP(FT25,'Survival Probability'!$A$3:$F$98,3)/VLOOKUP($A25,'Survival Probability'!$A$3:$F$98,3)))</f>
        <v>1.0412290671421953</v>
      </c>
      <c r="FX25" s="228">
        <f t="shared" ca="1" si="67"/>
        <v>54345.195788780482</v>
      </c>
      <c r="FY25" s="169">
        <f t="shared" si="121"/>
        <v>80</v>
      </c>
      <c r="FZ25" s="395">
        <f>IF($B25&lt;Main!$B$10,0,HLOOKUP(FY25,ReplacementRates!$V$3:$AZ$56,ReplacementRates!$A26-3,1)*IF(Main!$B$29=0,Main!$B$32*$B25,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A25" s="337">
        <f ca="1">FZ25*IF($B25=Salary!$B25,Salary!$J25,"")</f>
        <v>52193.314135897854</v>
      </c>
      <c r="GB25" s="338">
        <f ca="1">IF($B25&lt;Main!$B$10,0,(VLOOKUP(FY25,'Survival Probability'!$A$3:$F$98,6)/(1+Main!$B$5)^(OptimumBenefits!FY25-OptimumBenefits!$A25))*(VLOOKUP(FY25,'Survival Probability'!$A$3:$F$98,3)/VLOOKUP($A25,'Survival Probability'!$A$3:$F$98,3)))</f>
        <v>0.92466751747658382</v>
      </c>
      <c r="GC25" s="228">
        <f t="shared" ca="1" si="69"/>
        <v>48261.462210916157</v>
      </c>
      <c r="GD25" s="169">
        <f t="shared" si="121"/>
        <v>81</v>
      </c>
      <c r="GE25" s="395">
        <f>IF($B25&lt;Main!$B$10,0,HLOOKUP(GD25,ReplacementRates!$V$3:$AZ$56,ReplacementRates!$A26-3,1)*IF(Main!$B$29=0,Main!$B$32*$B25,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F25" s="337">
        <f ca="1">GE25*IF($B25=Salary!$B25,Salary!$J25,"")</f>
        <v>52193.314135897854</v>
      </c>
      <c r="GG25" s="338">
        <f ca="1">IF($B25&lt;Main!$B$10,0,(VLOOKUP(GD25,'Survival Probability'!$A$3:$F$98,6)/(1+Main!$B$5)^(OptimumBenefits!GD25-OptimumBenefits!$A25))*(VLOOKUP(GD25,'Survival Probability'!$A$3:$F$98,3)/VLOOKUP($A25,'Survival Probability'!$A$3:$F$98,3)))</f>
        <v>0.81793488577228179</v>
      </c>
      <c r="GH25" s="228">
        <f t="shared" ca="1" si="71"/>
        <v>42690.732435822429</v>
      </c>
      <c r="GI25" s="169">
        <f t="shared" si="121"/>
        <v>82</v>
      </c>
      <c r="GJ25" s="395">
        <f>IF($B25&lt;Main!$B$10,0,HLOOKUP(GI25,ReplacementRates!$V$3:$AZ$56,ReplacementRates!$A26-3,1)*IF(Main!$B$29=0,Main!$B$32*$B25,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K25" s="337">
        <f ca="1">GJ25*IF($B25=Salary!$B25,Salary!$J25,"")</f>
        <v>52193.314135897854</v>
      </c>
      <c r="GL25" s="338">
        <f ca="1">IF($B25&lt;Main!$B$10,0,(VLOOKUP(GI25,'Survival Probability'!$A$3:$F$98,6)/(1+Main!$B$5)^(OptimumBenefits!GI25-OptimumBenefits!$A25))*(VLOOKUP(GI25,'Survival Probability'!$A$3:$F$98,3)/VLOOKUP($A25,'Survival Probability'!$A$3:$F$98,3)))</f>
        <v>0.72043463916904793</v>
      </c>
      <c r="GM25" s="228">
        <f t="shared" ca="1" si="73"/>
        <v>37601.871436532339</v>
      </c>
      <c r="GN25" s="384"/>
      <c r="GO25" s="384"/>
      <c r="GP25" s="385"/>
      <c r="GQ25" s="386"/>
      <c r="GR25" s="387"/>
      <c r="GS25" s="384"/>
      <c r="GT25" s="384"/>
      <c r="GU25" s="385"/>
      <c r="GV25" s="386"/>
      <c r="GW25" s="387"/>
      <c r="GX25" s="384"/>
      <c r="GY25" s="384"/>
      <c r="GZ25" s="385"/>
      <c r="HA25" s="386"/>
      <c r="HB25" s="387"/>
      <c r="HC25" s="384"/>
      <c r="HD25" s="384"/>
      <c r="HE25" s="385"/>
      <c r="HF25" s="386"/>
      <c r="HG25" s="387"/>
      <c r="HH25" s="384"/>
      <c r="HI25" s="384"/>
      <c r="HJ25" s="385"/>
      <c r="HK25" s="386"/>
      <c r="HL25" s="387"/>
      <c r="HM25" s="384"/>
      <c r="HN25" s="384"/>
      <c r="HO25" s="385"/>
      <c r="HP25" s="386"/>
      <c r="HQ25" s="387"/>
      <c r="HR25" s="384"/>
      <c r="HS25" s="384"/>
      <c r="HT25" s="385"/>
      <c r="HU25" s="386"/>
      <c r="HV25" s="387"/>
      <c r="HW25" s="384"/>
      <c r="HX25" s="384"/>
      <c r="HY25" s="385"/>
      <c r="HZ25" s="386"/>
      <c r="IA25" s="387"/>
      <c r="IB25" s="384"/>
      <c r="IC25" s="384"/>
      <c r="ID25" s="385"/>
      <c r="IE25" s="386"/>
      <c r="IF25" s="387"/>
      <c r="IG25" s="384"/>
      <c r="IH25" s="384"/>
      <c r="II25" s="385"/>
      <c r="IJ25" s="386"/>
      <c r="IK25" s="387"/>
      <c r="IL25" s="384"/>
      <c r="IM25" s="384"/>
      <c r="IN25" s="385"/>
      <c r="IO25" s="386"/>
      <c r="IP25" s="387"/>
      <c r="IQ25" s="384"/>
      <c r="IR25" s="384"/>
      <c r="IS25" s="385"/>
      <c r="IT25" s="386"/>
      <c r="IU25" s="387"/>
      <c r="IV25" s="384"/>
      <c r="IW25" s="384"/>
      <c r="IX25" s="385"/>
      <c r="IY25" s="386"/>
      <c r="IZ25" s="387"/>
      <c r="JA25" s="384"/>
      <c r="JB25" s="384"/>
      <c r="JC25" s="385"/>
      <c r="JD25" s="386"/>
      <c r="JE25" s="387"/>
      <c r="JF25" s="384"/>
      <c r="JG25" s="384"/>
      <c r="JH25" s="385"/>
      <c r="JI25" s="386"/>
      <c r="JJ25" s="387"/>
      <c r="JK25" s="384"/>
      <c r="JL25" s="384"/>
      <c r="JM25" s="385"/>
      <c r="JN25" s="386"/>
      <c r="JO25" s="387"/>
      <c r="JP25" s="384"/>
      <c r="JQ25" s="384"/>
      <c r="JR25" s="385"/>
      <c r="JS25" s="386"/>
      <c r="JT25" s="387"/>
      <c r="JU25" s="384"/>
      <c r="JV25" s="384"/>
      <c r="JW25" s="385"/>
      <c r="JX25" s="386"/>
      <c r="JY25" s="387"/>
      <c r="JZ25" s="384"/>
      <c r="KA25" s="384"/>
      <c r="KB25" s="385"/>
      <c r="KC25" s="386"/>
      <c r="KD25" s="387"/>
      <c r="KE25" s="384"/>
      <c r="KF25" s="384"/>
      <c r="KG25" s="385"/>
      <c r="KH25" s="386"/>
      <c r="KI25" s="387"/>
    </row>
    <row r="26" spans="1:295">
      <c r="A26" s="172">
        <f t="shared" si="112"/>
        <v>51</v>
      </c>
      <c r="B26" s="172">
        <v>24</v>
      </c>
      <c r="C26" s="383">
        <f t="shared" ca="1" si="0"/>
        <v>64</v>
      </c>
      <c r="D26" s="422">
        <f t="shared" ca="1" si="116"/>
        <v>256198.20506143663</v>
      </c>
      <c r="E26" s="217">
        <v>205158.19290050265</v>
      </c>
      <c r="F26" s="169">
        <f t="shared" si="113"/>
        <v>45</v>
      </c>
      <c r="G26" s="395">
        <f>IF($B26&lt;Main!$B$10,0,HLOOKUP(F26,ReplacementRates!$V$3:$AZ$56,ReplacementRates!$A27-3,1)*IF(Main!$B$29=0,Main!$B$32*$B26,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H26" s="337">
        <f ca="1">G26*IF($B26=Salary!$B26,Salary!$J26,"")</f>
        <v>0</v>
      </c>
      <c r="I26" s="338">
        <f ca="1">IF($B26&lt;Main!$B$10,0,(VLOOKUP(F26,'Survival Probability'!$A$3:$F$98,6)/(1+Main!$B$5)^(OptimumBenefits!F26-OptimumBenefits!$A26))*(VLOOKUP(F26,'Survival Probability'!$A$3:$F$98,3)/VLOOKUP($A26,'Survival Probability'!$A$3:$F$98,3)))</f>
        <v>21.385605681169952</v>
      </c>
      <c r="J26" s="228">
        <f t="shared" si="117"/>
        <v>0</v>
      </c>
      <c r="K26" s="169">
        <f t="shared" si="114"/>
        <v>46</v>
      </c>
      <c r="L26" s="395">
        <f>IF($B26&lt;Main!$B$10,0,HLOOKUP(K26,ReplacementRates!$V$3:$AZ$56,ReplacementRates!$A27-3,1)*IF(Main!$B$29=0,Main!$B$32*$B26,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M26" s="337">
        <f ca="1">L26*IF($B26=Salary!$B26,Salary!$J26,"")</f>
        <v>0</v>
      </c>
      <c r="N26" s="338">
        <f ca="1">IF($B26&lt;Main!$B$10,0,(VLOOKUP(K26,'Survival Probability'!$A$3:$F$98,6)/(1+Main!$B$5)^(OptimumBenefits!K26-OptimumBenefits!$A26))*(VLOOKUP(K26,'Survival Probability'!$A$3:$F$98,3)/VLOOKUP($A26,'Survival Probability'!$A$3:$F$98,3)))</f>
        <v>19.877010855144917</v>
      </c>
      <c r="O26" s="228">
        <f t="shared" si="118"/>
        <v>0</v>
      </c>
      <c r="P26" s="169">
        <f t="shared" si="119"/>
        <v>47</v>
      </c>
      <c r="Q26" s="395">
        <f>IF($B26&lt;Main!$B$10,0,HLOOKUP(P26,ReplacementRates!$V$3:$AZ$56,ReplacementRates!$A27-3,1)*IF(Main!$B$29=0,Main!$B$32*$B26,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R26" s="337">
        <f ca="1">Q26*IF($B26=Salary!$B26,Salary!$J26,"")</f>
        <v>0</v>
      </c>
      <c r="S26" s="338">
        <f ca="1">IF($B26&lt;Main!$B$10,0,(VLOOKUP(P26,'Survival Probability'!$A$3:$F$98,6)/(1+Main!$B$5)^(OptimumBenefits!P26-OptimumBenefits!$A26))*(VLOOKUP(P26,'Survival Probability'!$A$3:$F$98,3)/VLOOKUP($A26,'Survival Probability'!$A$3:$F$98,3)))</f>
        <v>18.468051904132924</v>
      </c>
      <c r="T26" s="228">
        <f t="shared" si="3"/>
        <v>0</v>
      </c>
      <c r="U26" s="169">
        <f t="shared" si="119"/>
        <v>48</v>
      </c>
      <c r="V26" s="395">
        <f>IF($B26&lt;Main!$B$10,0,HLOOKUP(U26,ReplacementRates!$V$3:$AZ$56,ReplacementRates!$A27-3,1)*IF(Main!$B$29=0,Main!$B$32*$B26,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W26" s="337">
        <f ca="1">V26*IF($B26=Salary!$B26,Salary!$J26,"")</f>
        <v>0</v>
      </c>
      <c r="X26" s="338">
        <f ca="1">IF($B26&lt;Main!$B$10,0,(VLOOKUP(U26,'Survival Probability'!$A$3:$F$98,6)/(1+Main!$B$5)^(OptimumBenefits!U26-OptimumBenefits!$A26))*(VLOOKUP(U26,'Survival Probability'!$A$3:$F$98,3)/VLOOKUP($A26,'Survival Probability'!$A$3:$F$98,3)))</f>
        <v>17.152187596075802</v>
      </c>
      <c r="Y26" s="228">
        <f t="shared" si="5"/>
        <v>0</v>
      </c>
      <c r="Z26" s="169">
        <f t="shared" si="119"/>
        <v>49</v>
      </c>
      <c r="AA26" s="395">
        <f>IF($B26&lt;Main!$B$10,0,HLOOKUP(Z26,ReplacementRates!$V$3:$AZ$56,ReplacementRates!$A27-3,1)*IF(Main!$B$29=0,Main!$B$32*$B26,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B26" s="337">
        <f ca="1">AA26*IF($B26=Salary!$B26,Salary!$J26,"")</f>
        <v>0</v>
      </c>
      <c r="AC26" s="338">
        <f ca="1">IF($B26&lt;Main!$B$10,0,(VLOOKUP(Z26,'Survival Probability'!$A$3:$F$98,6)/(1+Main!$B$5)^(OptimumBenefits!Z26-OptimumBenefits!$A26))*(VLOOKUP(Z26,'Survival Probability'!$A$3:$F$98,3)/VLOOKUP($A26,'Survival Probability'!$A$3:$F$98,3)))</f>
        <v>15.923304773886395</v>
      </c>
      <c r="AD26" s="228">
        <f t="shared" si="7"/>
        <v>0</v>
      </c>
      <c r="AE26" s="169">
        <f t="shared" si="119"/>
        <v>50</v>
      </c>
      <c r="AF26" s="395">
        <f>IF($B26&lt;Main!$B$10,0,HLOOKUP(AE26,ReplacementRates!$V$3:$AZ$56,ReplacementRates!$A27-3,1)*IF(Main!$B$29=0,Main!$B$32*$B26,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G26" s="337">
        <f ca="1">AF26*IF($B26=Salary!$B26,Salary!$J26,"")</f>
        <v>0</v>
      </c>
      <c r="AH26" s="338">
        <f ca="1">IF($B26&lt;Main!$B$10,0,(VLOOKUP(AE26,'Survival Probability'!$A$3:$F$98,6)/(1+Main!$B$5)^(OptimumBenefits!AE26-OptimumBenefits!$A26))*(VLOOKUP(AE26,'Survival Probability'!$A$3:$F$98,3)/VLOOKUP($A26,'Survival Probability'!$A$3:$F$98,3)))</f>
        <v>14.775699028514355</v>
      </c>
      <c r="AI26" s="228">
        <f t="shared" si="9"/>
        <v>0</v>
      </c>
      <c r="AJ26" s="169">
        <f t="shared" si="119"/>
        <v>51</v>
      </c>
      <c r="AK26" s="395">
        <f>IF($B26&lt;Main!$B$10,0,HLOOKUP(AJ26,ReplacementRates!$V$3:$AZ$56,ReplacementRates!$A27-3,1)*IF(Main!$B$29=0,Main!$B$32*$B26,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L26" s="337">
        <f ca="1">AK26*IF($B26=Salary!$B26,Salary!$J26,"")</f>
        <v>0</v>
      </c>
      <c r="AM26" s="338">
        <f ca="1">IF($B26&lt;Main!$B$10,0,(VLOOKUP(AJ26,'Survival Probability'!$A$3:$F$98,6)/(1+Main!$B$5)^(OptimumBenefits!AJ26-OptimumBenefits!$A26))*(VLOOKUP(AJ26,'Survival Probability'!$A$3:$F$98,3)/VLOOKUP($A26,'Survival Probability'!$A$3:$F$98,3)))</f>
        <v>13.704042632264658</v>
      </c>
      <c r="AN26" s="228">
        <f t="shared" ca="1" si="11"/>
        <v>0</v>
      </c>
      <c r="AO26" s="169">
        <f t="shared" si="119"/>
        <v>52</v>
      </c>
      <c r="AP26" s="395">
        <f>IF($B26&lt;Main!$B$10,0,HLOOKUP(AO26,ReplacementRates!$V$3:$AZ$56,ReplacementRates!$A27-3,1)*IF(Main!$B$29=0,Main!$B$32*$B26,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Q26" s="337">
        <f ca="1">AP26*IF($B26=Salary!$B26,Salary!$J26,"")</f>
        <v>0</v>
      </c>
      <c r="AR26" s="338">
        <f ca="1">IF($B26&lt;Main!$B$10,0,(VLOOKUP(AO26,'Survival Probability'!$A$3:$F$98,6)/(1+Main!$B$5)^(OptimumBenefits!AO26-OptimumBenefits!$A26))*(VLOOKUP(AO26,'Survival Probability'!$A$3:$F$98,3)/VLOOKUP($A26,'Survival Probability'!$A$3:$F$98,3)))</f>
        <v>12.704042632264665</v>
      </c>
      <c r="AS26" s="228">
        <f t="shared" ca="1" si="13"/>
        <v>0</v>
      </c>
      <c r="AT26" s="169">
        <f t="shared" si="119"/>
        <v>53</v>
      </c>
      <c r="AU26" s="395">
        <f>IF($B26&lt;Main!$B$10,0,HLOOKUP(AT26,ReplacementRates!$V$3:$AZ$56,ReplacementRates!$A27-3,1)*IF(Main!$B$29=0,Main!$B$32*$B26,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V26" s="337">
        <f ca="1">AU26*IF($B26=Salary!$B26,Salary!$J26,"")</f>
        <v>0</v>
      </c>
      <c r="AW26" s="338">
        <f ca="1">IF($B26&lt;Main!$B$10,0,(VLOOKUP(AT26,'Survival Probability'!$A$3:$F$98,6)/(1+Main!$B$5)^(OptimumBenefits!AT26-OptimumBenefits!$A26))*(VLOOKUP(AT26,'Survival Probability'!$A$3:$F$98,3)/VLOOKUP($A26,'Survival Probability'!$A$3:$F$98,3)))</f>
        <v>11.770995749333258</v>
      </c>
      <c r="AX26" s="228">
        <f t="shared" ca="1" si="15"/>
        <v>0</v>
      </c>
      <c r="AY26" s="169">
        <f t="shared" si="119"/>
        <v>54</v>
      </c>
      <c r="AZ26" s="395">
        <f>IF($B26&lt;Main!$B$10,0,HLOOKUP(AY26,ReplacementRates!$V$3:$AZ$56,ReplacementRates!$A27-3,1)*IF(Main!$B$29=0,Main!$B$32*$B26,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A26" s="337">
        <f ca="1">AZ26*IF($B26=Salary!$B26,Salary!$J26,"")</f>
        <v>0</v>
      </c>
      <c r="BB26" s="338">
        <f ca="1">IF($B26&lt;Main!$B$10,0,(VLOOKUP(AY26,'Survival Probability'!$A$3:$F$98,6)/(1+Main!$B$5)^(OptimumBenefits!AY26-OptimumBenefits!$A26))*(VLOOKUP(AY26,'Survival Probability'!$A$3:$F$98,3)/VLOOKUP($A26,'Survival Probability'!$A$3:$F$98,3)))</f>
        <v>10.900512249730747</v>
      </c>
      <c r="BC26" s="228">
        <f t="shared" ca="1" si="17"/>
        <v>0</v>
      </c>
      <c r="BD26" s="169">
        <f t="shared" si="119"/>
        <v>55</v>
      </c>
      <c r="BE26" s="395">
        <f>IF($B26&lt;Main!$B$10,0,HLOOKUP(BD26,ReplacementRates!$V$3:$AZ$56,ReplacementRates!$A27-3,1)*IF(Main!$B$29=0,Main!$B$32*$B26,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F26" s="337">
        <f ca="1">BE26*IF($B26=Salary!$B26,Salary!$J26,"")</f>
        <v>0</v>
      </c>
      <c r="BG26" s="338">
        <f ca="1">IF($B26&lt;Main!$B$10,0,(VLOOKUP(BD26,'Survival Probability'!$A$3:$F$98,6)/(1+Main!$B$5)^(OptimumBenefits!BD26-OptimumBenefits!$A26))*(VLOOKUP(BD26,'Survival Probability'!$A$3:$F$98,3)/VLOOKUP($A26,'Survival Probability'!$A$3:$F$98,3)))</f>
        <v>10.088493581713379</v>
      </c>
      <c r="BH26" s="228">
        <f t="shared" ca="1" si="19"/>
        <v>0</v>
      </c>
      <c r="BI26" s="169">
        <f t="shared" si="119"/>
        <v>56</v>
      </c>
      <c r="BJ26" s="395">
        <f>IF($B26&lt;Main!$B$10,0,HLOOKUP(BI26,ReplacementRates!$V$3:$AZ$56,ReplacementRates!$A27-3,1)*IF(Main!$B$29=0,Main!$B$32*$B26,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K26" s="337">
        <f ca="1">BJ26*IF($B26=Salary!$B26,Salary!$J26,"")</f>
        <v>0</v>
      </c>
      <c r="BL26" s="338">
        <f ca="1">IF($B26&lt;Main!$B$10,0,(VLOOKUP(BI26,'Survival Probability'!$A$3:$F$98,6)/(1+Main!$B$5)^(OptimumBenefits!BI26-OptimumBenefits!$A26))*(VLOOKUP(BI26,'Survival Probability'!$A$3:$F$98,3)/VLOOKUP($A26,'Survival Probability'!$A$3:$F$98,3)))</f>
        <v>9.3311156962742849</v>
      </c>
      <c r="BM26" s="228">
        <f t="shared" ca="1" si="21"/>
        <v>0</v>
      </c>
      <c r="BN26" s="169">
        <f t="shared" si="119"/>
        <v>57</v>
      </c>
      <c r="BO26" s="395">
        <f>IF($B26&lt;Main!$B$10,0,HLOOKUP(BN26,ReplacementRates!$V$3:$AZ$56,ReplacementRates!$A27-3,1)*IF(Main!$B$29=0,Main!$B$32*$B26,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P26" s="337">
        <f ca="1">BO26*IF($B26=Salary!$B26,Salary!$J26,"")</f>
        <v>0</v>
      </c>
      <c r="BQ26" s="338">
        <f ca="1">IF($B26&lt;Main!$B$10,0,(VLOOKUP(BN26,'Survival Probability'!$A$3:$F$98,6)/(1+Main!$B$5)^(OptimumBenefits!BN26-OptimumBenefits!$A26))*(VLOOKUP(BN26,'Survival Probability'!$A$3:$F$98,3)/VLOOKUP($A26,'Survival Probability'!$A$3:$F$98,3)))</f>
        <v>8.6248059565305404</v>
      </c>
      <c r="BR26" s="228">
        <f t="shared" ca="1" si="23"/>
        <v>0</v>
      </c>
      <c r="BS26" s="169">
        <f t="shared" si="119"/>
        <v>58</v>
      </c>
      <c r="BT26" s="395">
        <f>IF($B26&lt;Main!$B$10,0,HLOOKUP(BS26,ReplacementRates!$V$3:$AZ$56,ReplacementRates!$A27-3,1)*IF(Main!$B$29=0,Main!$B$32*$B26,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U26" s="337">
        <f ca="1">BT26*IF($B26=Salary!$B26,Salary!$J26,"")</f>
        <v>0</v>
      </c>
      <c r="BV26" s="338">
        <f ca="1">IF($B26&lt;Main!$B$10,0,(VLOOKUP(BS26,'Survival Probability'!$A$3:$F$98,6)/(1+Main!$B$5)^(OptimumBenefits!BS26-OptimumBenefits!$A26))*(VLOOKUP(BS26,'Survival Probability'!$A$3:$F$98,3)/VLOOKUP($A26,'Survival Probability'!$A$3:$F$98,3)))</f>
        <v>7.9662269914286314</v>
      </c>
      <c r="BW26" s="228">
        <f t="shared" ca="1" si="25"/>
        <v>0</v>
      </c>
      <c r="BX26" s="169">
        <f t="shared" si="119"/>
        <v>59</v>
      </c>
      <c r="BY26" s="395">
        <f>IF($B26&lt;Main!$B$10,0,HLOOKUP(BX26,ReplacementRates!$V$3:$AZ$56,ReplacementRates!$A27-3,1)*IF(Main!$B$29=0,Main!$B$32*$B26,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Z26" s="337">
        <f ca="1">BY26*IF($B26=Salary!$B26,Salary!$J26,"")</f>
        <v>0</v>
      </c>
      <c r="CA26" s="338">
        <f ca="1">IF($B26&lt;Main!$B$10,0,(VLOOKUP(BX26,'Survival Probability'!$A$3:$F$98,6)/(1+Main!$B$5)^(OptimumBenefits!BX26-OptimumBenefits!$A26))*(VLOOKUP(BX26,'Survival Probability'!$A$3:$F$98,3)/VLOOKUP($A26,'Survival Probability'!$A$3:$F$98,3)))</f>
        <v>7.3522568391719716</v>
      </c>
      <c r="CB26" s="228">
        <f t="shared" ca="1" si="27"/>
        <v>0</v>
      </c>
      <c r="CC26" s="169">
        <f t="shared" si="120"/>
        <v>60</v>
      </c>
      <c r="CD26" s="395">
        <f>IF($B26&lt;Main!$B$10,0,HLOOKUP(CC26,ReplacementRates!$V$3:$AZ$56,ReplacementRates!$A27-3,1)*IF(Main!$B$29=0,Main!$B$32*$B26,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0.25200000000000006</v>
      </c>
      <c r="CE26" s="337">
        <f ca="1">CD26*IF($B26=Salary!$B26,Salary!$J26,"")</f>
        <v>34393.124741029045</v>
      </c>
      <c r="CF26" s="338">
        <f ca="1">IF($B26&lt;Main!$B$10,0,(VLOOKUP(CC26,'Survival Probability'!$A$3:$F$98,6)/(1+Main!$B$5)^(OptimumBenefits!CC26-OptimumBenefits!$A26))*(VLOOKUP(CC26,'Survival Probability'!$A$3:$F$98,3)/VLOOKUP($A26,'Survival Probability'!$A$3:$F$98,3)))</f>
        <v>6.7799759423134001</v>
      </c>
      <c r="CG26" s="228">
        <f t="shared" ca="1" si="29"/>
        <v>233184.5583251607</v>
      </c>
      <c r="CH26" s="169">
        <f t="shared" si="120"/>
        <v>61</v>
      </c>
      <c r="CI26" s="395">
        <f>IF($B26&lt;Main!$B$10,0,HLOOKUP(CH26,ReplacementRates!$V$3:$AZ$56,ReplacementRates!$A27-3,1)*IF(Main!$B$29=0,Main!$B$32*$B26,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0.28560000000000002</v>
      </c>
      <c r="CJ26" s="337">
        <f ca="1">CI26*IF($B26=Salary!$B26,Salary!$J26,"")</f>
        <v>38978.874706499584</v>
      </c>
      <c r="CK26" s="338">
        <f ca="1">IF($B26&lt;Main!$B$10,0,(VLOOKUP(CH26,'Survival Probability'!$A$3:$F$98,6)/(1+Main!$B$5)^(OptimumBenefits!CH26-OptimumBenefits!$A26))*(VLOOKUP(CH26,'Survival Probability'!$A$3:$F$98,3)/VLOOKUP($A26,'Survival Probability'!$A$3:$F$98,3)))</f>
        <v>6.246659452333776</v>
      </c>
      <c r="CL26" s="228">
        <f t="shared" ca="1" si="31"/>
        <v>243487.75612668955</v>
      </c>
      <c r="CM26" s="169">
        <f t="shared" si="120"/>
        <v>62</v>
      </c>
      <c r="CN26" s="395">
        <f>IF($B26&lt;Main!$B$10,0,HLOOKUP(CM26,ReplacementRates!$V$3:$AZ$56,ReplacementRates!$A27-3,1)*IF(Main!$B$29=0,Main!$B$32*$B26,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0.31920000000000004</v>
      </c>
      <c r="CO26" s="337">
        <f ca="1">CN26*IF($B26=Salary!$B26,Salary!$J26,"")</f>
        <v>43564.624671970123</v>
      </c>
      <c r="CP26" s="338">
        <f ca="1">IF($B26&lt;Main!$B$10,0,(VLOOKUP(CM26,'Survival Probability'!$A$3:$F$98,6)/(1+Main!$B$5)^(OptimumBenefits!CM26-OptimumBenefits!$A26))*(VLOOKUP(CM26,'Survival Probability'!$A$3:$F$98,3)/VLOOKUP($A26,'Survival Probability'!$A$3:$F$98,3)))</f>
        <v>5.7501694516635693</v>
      </c>
      <c r="CQ26" s="228">
        <f t="shared" ca="1" si="33"/>
        <v>250503.97396195165</v>
      </c>
      <c r="CR26" s="169">
        <f t="shared" si="120"/>
        <v>63</v>
      </c>
      <c r="CS26" s="395">
        <f>IF($B26&lt;Main!$B$10,0,HLOOKUP(CR26,ReplacementRates!$V$3:$AZ$56,ReplacementRates!$A27-3,1)*IF(Main!$B$29=0,Main!$B$32*$B26,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0.35280000000000006</v>
      </c>
      <c r="CT26" s="337">
        <f ca="1">CS26*IF($B26=Salary!$B26,Salary!$J26,"")</f>
        <v>48150.374637440662</v>
      </c>
      <c r="CU26" s="338">
        <f ca="1">IF($B26&lt;Main!$B$10,0,(VLOOKUP(CR26,'Survival Probability'!$A$3:$F$98,6)/(1+Main!$B$5)^(OptimumBenefits!CR26-OptimumBenefits!$A26))*(VLOOKUP(CR26,'Survival Probability'!$A$3:$F$98,3)/VLOOKUP($A26,'Survival Probability'!$A$3:$F$98,3)))</f>
        <v>5.2880781059811506</v>
      </c>
      <c r="CV26" s="228">
        <f t="shared" ca="1" si="35"/>
        <v>254622.94191504005</v>
      </c>
      <c r="CW26" s="169">
        <f t="shared" si="120"/>
        <v>64</v>
      </c>
      <c r="CX26" s="395">
        <f>IF($B26&lt;Main!$B$10,0,HLOOKUP(CW26,ReplacementRates!$V$3:$AZ$56,ReplacementRates!$A27-3,1)*IF(Main!$B$29=0,Main!$B$32*$B26,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0.38640000000000008</v>
      </c>
      <c r="CY26" s="337">
        <f ca="1">CX26*IF($B26=Salary!$B26,Salary!$J26,"")</f>
        <v>52736.124602911208</v>
      </c>
      <c r="CZ26" s="338">
        <f ca="1">IF($B26&lt;Main!$B$10,0,(VLOOKUP(CW26,'Survival Probability'!$A$3:$F$98,6)/(1+Main!$B$5)^(OptimumBenefits!CW26-OptimumBenefits!$A26))*(VLOOKUP(CW26,'Survival Probability'!$A$3:$F$98,3)/VLOOKUP($A26,'Survival Probability'!$A$3:$F$98,3)))</f>
        <v>4.858115892863573</v>
      </c>
      <c r="DA26" s="228">
        <f t="shared" ca="1" si="37"/>
        <v>256198.20506143663</v>
      </c>
      <c r="DB26" s="169">
        <f t="shared" si="120"/>
        <v>65</v>
      </c>
      <c r="DC26" s="395">
        <f>IF($B26&lt;Main!$B$10,0,HLOOKUP(DB26,ReplacementRates!$V$3:$AZ$56,ReplacementRates!$A27-3,1)*IF(Main!$B$29=0,Main!$B$32*$B26,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D26" s="337">
        <f ca="1">DC26*IF($B26=Salary!$B26,Salary!$J26,"")</f>
        <v>57321.87456838174</v>
      </c>
      <c r="DE26" s="338">
        <f ca="1">IF($B26&lt;Main!$B$10,0,(VLOOKUP(DB26,'Survival Probability'!$A$3:$F$98,6)/(1+Main!$B$5)^(OptimumBenefits!DB26-OptimumBenefits!$A26))*(VLOOKUP(DB26,'Survival Probability'!$A$3:$F$98,3)/VLOOKUP($A26,'Survival Probability'!$A$3:$F$98,3)))</f>
        <v>4.4581618601689055</v>
      </c>
      <c r="DF26" s="228">
        <f t="shared" ca="1" si="39"/>
        <v>255550.19495414541</v>
      </c>
      <c r="DG26" s="169">
        <f t="shared" si="120"/>
        <v>66</v>
      </c>
      <c r="DH26" s="395">
        <f>IF($B26&lt;Main!$B$10,0,HLOOKUP(DG26,ReplacementRates!$V$3:$AZ$56,ReplacementRates!$A27-3,1)*IF(Main!$B$29=0,Main!$B$32*$B26,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I26" s="337">
        <f ca="1">DH26*IF($B26=Salary!$B26,Salary!$J26,"")</f>
        <v>57321.87456838174</v>
      </c>
      <c r="DJ26" s="338">
        <f ca="1">IF($B26&lt;Main!$B$10,0,(VLOOKUP(DG26,'Survival Probability'!$A$3:$F$98,6)/(1+Main!$B$5)^(OptimumBenefits!DG26-OptimumBenefits!$A26))*(VLOOKUP(DG26,'Survival Probability'!$A$3:$F$98,3)/VLOOKUP($A26,'Survival Probability'!$A$3:$F$98,3)))</f>
        <v>4.0862412002271036</v>
      </c>
      <c r="DK26" s="228">
        <f t="shared" ca="1" si="41"/>
        <v>234231.00553557169</v>
      </c>
      <c r="DL26" s="169">
        <f t="shared" si="120"/>
        <v>67</v>
      </c>
      <c r="DM26" s="395">
        <f>IF($B26&lt;Main!$B$10,0,HLOOKUP(DL26,ReplacementRates!$V$3:$AZ$56,ReplacementRates!$A27-3,1)*IF(Main!$B$29=0,Main!$B$32*$B26,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N26" s="337">
        <f ca="1">DM26*IF($B26=Salary!$B26,Salary!$J26,"")</f>
        <v>57321.87456838174</v>
      </c>
      <c r="DO26" s="338">
        <f ca="1">IF($B26&lt;Main!$B$10,0,(VLOOKUP(DL26,'Survival Probability'!$A$3:$F$98,6)/(1+Main!$B$5)^(OptimumBenefits!DL26-OptimumBenefits!$A26))*(VLOOKUP(DL26,'Survival Probability'!$A$3:$F$98,3)/VLOOKUP($A26,'Survival Probability'!$A$3:$F$98,3)))</f>
        <v>3.7405105994211563</v>
      </c>
      <c r="DP26" s="228">
        <f t="shared" ca="1" si="43"/>
        <v>214413.07940172192</v>
      </c>
      <c r="DQ26" s="169">
        <f t="shared" si="120"/>
        <v>68</v>
      </c>
      <c r="DR26" s="395">
        <f>IF($B26&lt;Main!$B$10,0,HLOOKUP(DQ26,ReplacementRates!$V$3:$AZ$56,ReplacementRates!$A27-3,1)*IF(Main!$B$29=0,Main!$B$32*$B26,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S26" s="337">
        <f ca="1">DR26*IF($B26=Salary!$B26,Salary!$J26,"")</f>
        <v>57321.87456838174</v>
      </c>
      <c r="DT26" s="338">
        <f ca="1">IF($B26&lt;Main!$B$10,0,(VLOOKUP(DQ26,'Survival Probability'!$A$3:$F$98,6)/(1+Main!$B$5)^(OptimumBenefits!DQ26-OptimumBenefits!$A26))*(VLOOKUP(DQ26,'Survival Probability'!$A$3:$F$98,3)/VLOOKUP($A26,'Survival Probability'!$A$3:$F$98,3)))</f>
        <v>3.4192575742390425</v>
      </c>
      <c r="DU26" s="228">
        <f t="shared" ca="1" si="45"/>
        <v>195998.25378751961</v>
      </c>
      <c r="DV26" s="169">
        <f t="shared" si="120"/>
        <v>69</v>
      </c>
      <c r="DW26" s="395">
        <f>IF($B26&lt;Main!$B$10,0,HLOOKUP(DV26,ReplacementRates!$V$3:$AZ$56,ReplacementRates!$A27-3,1)*IF(Main!$B$29=0,Main!$B$32*$B26,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X26" s="337">
        <f ca="1">DW26*IF($B26=Salary!$B26,Salary!$J26,"")</f>
        <v>57321.87456838174</v>
      </c>
      <c r="DY26" s="338">
        <f ca="1">IF($B26&lt;Main!$B$10,0,(VLOOKUP(DV26,'Survival Probability'!$A$3:$F$98,6)/(1+Main!$B$5)^(OptimumBenefits!DV26-OptimumBenefits!$A26))*(VLOOKUP(DV26,'Survival Probability'!$A$3:$F$98,3)/VLOOKUP($A26,'Survival Probability'!$A$3:$F$98,3)))</f>
        <v>3.1208884892187276</v>
      </c>
      <c r="DZ26" s="228">
        <f t="shared" ca="1" si="47"/>
        <v>178895.17852090229</v>
      </c>
      <c r="EA26" s="169">
        <f t="shared" si="120"/>
        <v>70</v>
      </c>
      <c r="EB26" s="395">
        <f>IF($B26&lt;Main!$B$10,0,HLOOKUP(EA26,ReplacementRates!$V$3:$AZ$56,ReplacementRates!$A27-3,1)*IF(Main!$B$29=0,Main!$B$32*$B26,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C26" s="337">
        <f ca="1">EB26*IF($B26=Salary!$B26,Salary!$J26,"")</f>
        <v>57321.87456838174</v>
      </c>
      <c r="ED26" s="338">
        <f ca="1">IF($B26&lt;Main!$B$10,0,(VLOOKUP(EA26,'Survival Probability'!$A$3:$F$98,6)/(1+Main!$B$5)^(OptimumBenefits!EA26-OptimumBenefits!$A26))*(VLOOKUP(EA26,'Survival Probability'!$A$3:$F$98,3)/VLOOKUP($A26,'Survival Probability'!$A$3:$F$98,3)))</f>
        <v>2.8439217596375705</v>
      </c>
      <c r="EE26" s="228">
        <f t="shared" ca="1" si="49"/>
        <v>163018.92638823632</v>
      </c>
      <c r="EF26" s="169">
        <f t="shared" si="120"/>
        <v>71</v>
      </c>
      <c r="EG26" s="395">
        <f>IF($B26&lt;Main!$B$10,0,HLOOKUP(EF26,ReplacementRates!$V$3:$AZ$56,ReplacementRates!$A27-3,1)*IF(Main!$B$29=0,Main!$B$32*$B26,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H26" s="337">
        <f ca="1">EG26*IF($B26=Salary!$B26,Salary!$J26,"")</f>
        <v>57321.87456838174</v>
      </c>
      <c r="EI26" s="338">
        <f ca="1">IF($B26&lt;Main!$B$10,0,(VLOOKUP(EF26,'Survival Probability'!$A$3:$F$98,6)/(1+Main!$B$5)^(OptimumBenefits!EF26-OptimumBenefits!$A26))*(VLOOKUP(EF26,'Survival Probability'!$A$3:$F$98,3)/VLOOKUP($A26,'Survival Probability'!$A$3:$F$98,3)))</f>
        <v>2.5869808589240031</v>
      </c>
      <c r="EJ26" s="228">
        <f t="shared" ca="1" si="51"/>
        <v>148290.59230604616</v>
      </c>
      <c r="EK26" s="169">
        <f t="shared" si="120"/>
        <v>72</v>
      </c>
      <c r="EL26" s="395">
        <f>IF($B26&lt;Main!$B$10,0,HLOOKUP(EK26,ReplacementRates!$V$3:$AZ$56,ReplacementRates!$A27-3,1)*IF(Main!$B$29=0,Main!$B$32*$B26,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M26" s="337">
        <f ca="1">EL26*IF($B26=Salary!$B26,Salary!$J26,"")</f>
        <v>57321.87456838174</v>
      </c>
      <c r="EN26" s="338">
        <f ca="1">IF($B26&lt;Main!$B$10,0,(VLOOKUP(EK26,'Survival Probability'!$A$3:$F$98,6)/(1+Main!$B$5)^(OptimumBenefits!EK26-OptimumBenefits!$A26))*(VLOOKUP(EK26,'Survival Probability'!$A$3:$F$98,3)/VLOOKUP($A26,'Survival Probability'!$A$3:$F$98,3)))</f>
        <v>2.3487834680994726</v>
      </c>
      <c r="EO26" s="228">
        <f t="shared" ca="1" si="53"/>
        <v>134636.67134668663</v>
      </c>
      <c r="EP26" s="169">
        <f t="shared" si="121"/>
        <v>73</v>
      </c>
      <c r="EQ26" s="395">
        <f>IF($B26&lt;Main!$B$10,0,HLOOKUP(EP26,ReplacementRates!$V$3:$AZ$56,ReplacementRates!$A27-3,1)*IF(Main!$B$29=0,Main!$B$32*$B26,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R26" s="337">
        <f ca="1">EQ26*IF($B26=Salary!$B26,Salary!$J26,"")</f>
        <v>57321.87456838174</v>
      </c>
      <c r="ES26" s="338">
        <f ca="1">IF($B26&lt;Main!$B$10,0,(VLOOKUP(EP26,'Survival Probability'!$A$3:$F$98,6)/(1+Main!$B$5)^(OptimumBenefits!EP26-OptimumBenefits!$A26))*(VLOOKUP(EP26,'Survival Probability'!$A$3:$F$98,3)/VLOOKUP($A26,'Survival Probability'!$A$3:$F$98,3)))</f>
        <v>2.1281394534617655</v>
      </c>
      <c r="ET26" s="228">
        <f t="shared" ca="1" si="55"/>
        <v>121988.94281535978</v>
      </c>
      <c r="EU26" s="169">
        <f t="shared" si="121"/>
        <v>74</v>
      </c>
      <c r="EV26" s="395">
        <f>IF($B26&lt;Main!$B$10,0,HLOOKUP(EU26,ReplacementRates!$V$3:$AZ$56,ReplacementRates!$A27-3,1)*IF(Main!$B$29=0,Main!$B$32*$B26,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W26" s="337">
        <f ca="1">EV26*IF($B26=Salary!$B26,Salary!$J26,"")</f>
        <v>57321.87456838174</v>
      </c>
      <c r="EX26" s="338">
        <f ca="1">IF($B26&lt;Main!$B$10,0,(VLOOKUP(EU26,'Survival Probability'!$A$3:$F$98,6)/(1+Main!$B$5)^(OptimumBenefits!EU26-OptimumBenefits!$A26))*(VLOOKUP(EU26,'Survival Probability'!$A$3:$F$98,3)/VLOOKUP($A26,'Survival Probability'!$A$3:$F$98,3)))</f>
        <v>1.923938817539758</v>
      </c>
      <c r="EY26" s="228">
        <f t="shared" ca="1" si="57"/>
        <v>110283.77957625469</v>
      </c>
      <c r="EZ26" s="169">
        <f t="shared" si="121"/>
        <v>75</v>
      </c>
      <c r="FA26" s="395">
        <f>IF($B26&lt;Main!$B$10,0,HLOOKUP(EZ26,ReplacementRates!$V$3:$AZ$56,ReplacementRates!$A27-3,1)*IF(Main!$B$29=0,Main!$B$32*$B26,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B26" s="337">
        <f ca="1">FA26*IF($B26=Salary!$B26,Salary!$J26,"")</f>
        <v>57321.87456838174</v>
      </c>
      <c r="FC26" s="338">
        <f ca="1">IF($B26&lt;Main!$B$10,0,(VLOOKUP(EZ26,'Survival Probability'!$A$3:$F$98,6)/(1+Main!$B$5)^(OptimumBenefits!EZ26-OptimumBenefits!$A26))*(VLOOKUP(EZ26,'Survival Probability'!$A$3:$F$98,3)/VLOOKUP($A26,'Survival Probability'!$A$3:$F$98,3)))</f>
        <v>1.7351496711866066</v>
      </c>
      <c r="FD26" s="228">
        <f t="shared" ca="1" si="59"/>
        <v>99462.031809127482</v>
      </c>
      <c r="FE26" s="169">
        <f t="shared" si="121"/>
        <v>76</v>
      </c>
      <c r="FF26" s="395">
        <f>IF($B26&lt;Main!$B$10,0,HLOOKUP(FE26,ReplacementRates!$V$3:$AZ$56,ReplacementRates!$A27-3,1)*IF(Main!$B$29=0,Main!$B$32*$B26,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G26" s="337">
        <f ca="1">FF26*IF($B26=Salary!$B26,Salary!$J26,"")</f>
        <v>57321.87456838174</v>
      </c>
      <c r="FH26" s="338">
        <f ca="1">IF($B26&lt;Main!$B$10,0,(VLOOKUP(FE26,'Survival Probability'!$A$3:$F$98,6)/(1+Main!$B$5)^(OptimumBenefits!FE26-OptimumBenefits!$A26))*(VLOOKUP(FE26,'Survival Probability'!$A$3:$F$98,3)/VLOOKUP($A26,'Survival Probability'!$A$3:$F$98,3)))</f>
        <v>1.5608134158692044</v>
      </c>
      <c r="FI26" s="228">
        <f t="shared" ca="1" si="61"/>
        <v>89468.750849101983</v>
      </c>
      <c r="FJ26" s="169">
        <f t="shared" si="121"/>
        <v>77</v>
      </c>
      <c r="FK26" s="395">
        <f>IF($B26&lt;Main!$B$10,0,HLOOKUP(FJ26,ReplacementRates!$V$3:$AZ$56,ReplacementRates!$A27-3,1)*IF(Main!$B$29=0,Main!$B$32*$B26,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L26" s="337">
        <f ca="1">FK26*IF($B26=Salary!$B26,Salary!$J26,"")</f>
        <v>57321.87456838174</v>
      </c>
      <c r="FM26" s="338">
        <f ca="1">IF($B26&lt;Main!$B$10,0,(VLOOKUP(FJ26,'Survival Probability'!$A$3:$F$98,6)/(1+Main!$B$5)^(OptimumBenefits!FJ26-OptimumBenefits!$A26))*(VLOOKUP(FJ26,'Survival Probability'!$A$3:$F$98,3)/VLOOKUP($A26,'Survival Probability'!$A$3:$F$98,3)))</f>
        <v>1.400031831765802</v>
      </c>
      <c r="FN26" s="228">
        <f t="shared" ca="1" si="63"/>
        <v>80252.449052221025</v>
      </c>
      <c r="FO26" s="169">
        <f t="shared" si="121"/>
        <v>78</v>
      </c>
      <c r="FP26" s="395">
        <f>IF($B26&lt;Main!$B$10,0,HLOOKUP(FO26,ReplacementRates!$V$3:$AZ$56,ReplacementRates!$A27-3,1)*IF(Main!$B$29=0,Main!$B$32*$B26,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Q26" s="337">
        <f ca="1">FP26*IF($B26=Salary!$B26,Salary!$J26,"")</f>
        <v>57321.87456838174</v>
      </c>
      <c r="FR26" s="338">
        <f ca="1">IF($B26&lt;Main!$B$10,0,(VLOOKUP(FO26,'Survival Probability'!$A$3:$F$98,6)/(1+Main!$B$5)^(OptimumBenefits!FO26-OptimumBenefits!$A26))*(VLOOKUP(FO26,'Survival Probability'!$A$3:$F$98,3)/VLOOKUP($A26,'Survival Probability'!$A$3:$F$98,3)))</f>
        <v>1.2519674883754823</v>
      </c>
      <c r="FS26" s="228">
        <f t="shared" ca="1" si="65"/>
        <v>71765.123332351315</v>
      </c>
      <c r="FT26" s="169">
        <f t="shared" si="121"/>
        <v>79</v>
      </c>
      <c r="FU26" s="395">
        <f>IF($B26&lt;Main!$B$10,0,HLOOKUP(FT26,ReplacementRates!$V$3:$AZ$56,ReplacementRates!$A27-3,1)*IF(Main!$B$29=0,Main!$B$32*$B26,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V26" s="337">
        <f ca="1">FU26*IF($B26=Salary!$B26,Salary!$J26,"")</f>
        <v>57321.87456838174</v>
      </c>
      <c r="FW26" s="338">
        <f ca="1">IF($B26&lt;Main!$B$10,0,(VLOOKUP(FT26,'Survival Probability'!$A$3:$F$98,6)/(1+Main!$B$5)^(OptimumBenefits!FT26-OptimumBenefits!$A26))*(VLOOKUP(FT26,'Survival Probability'!$A$3:$F$98,3)/VLOOKUP($A26,'Survival Probability'!$A$3:$F$98,3)))</f>
        <v>1.115839789764038</v>
      </c>
      <c r="FX26" s="228">
        <f t="shared" ca="1" si="67"/>
        <v>63962.028467263634</v>
      </c>
      <c r="FY26" s="169">
        <f t="shared" si="121"/>
        <v>80</v>
      </c>
      <c r="FZ26" s="395">
        <f>IF($B26&lt;Main!$B$10,0,HLOOKUP(FY26,ReplacementRates!$V$3:$AZ$56,ReplacementRates!$A27-3,1)*IF(Main!$B$29=0,Main!$B$32*$B26,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A26" s="337">
        <f ca="1">FZ26*IF($B26=Salary!$B26,Salary!$J26,"")</f>
        <v>57321.87456838174</v>
      </c>
      <c r="GB26" s="338">
        <f ca="1">IF($B26&lt;Main!$B$10,0,(VLOOKUP(FY26,'Survival Probability'!$A$3:$F$98,6)/(1+Main!$B$5)^(OptimumBenefits!FY26-OptimumBenefits!$A26))*(VLOOKUP(FY26,'Survival Probability'!$A$3:$F$98,3)/VLOOKUP($A26,'Survival Probability'!$A$3:$F$98,3)))</f>
        <v>0.99092585950810874</v>
      </c>
      <c r="GC26" s="228">
        <f t="shared" ca="1" si="69"/>
        <v>56801.727825289672</v>
      </c>
      <c r="GD26" s="169">
        <f t="shared" si="121"/>
        <v>81</v>
      </c>
      <c r="GE26" s="395">
        <f>IF($B26&lt;Main!$B$10,0,HLOOKUP(GD26,ReplacementRates!$V$3:$AZ$56,ReplacementRates!$A27-3,1)*IF(Main!$B$29=0,Main!$B$32*$B26,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F26" s="337">
        <f ca="1">GE26*IF($B26=Salary!$B26,Salary!$J26,"")</f>
        <v>57321.87456838174</v>
      </c>
      <c r="GG26" s="338">
        <f ca="1">IF($B26&lt;Main!$B$10,0,(VLOOKUP(GD26,'Survival Probability'!$A$3:$F$98,6)/(1+Main!$B$5)^(OptimumBenefits!GD26-OptimumBenefits!$A26))*(VLOOKUP(GD26,'Survival Probability'!$A$3:$F$98,3)/VLOOKUP($A26,'Survival Probability'!$A$3:$F$98,3)))</f>
        <v>0.87654515205363059</v>
      </c>
      <c r="GH26" s="228">
        <f t="shared" ca="1" si="71"/>
        <v>50245.211259541313</v>
      </c>
      <c r="GI26" s="169">
        <f t="shared" si="121"/>
        <v>82</v>
      </c>
      <c r="GJ26" s="395">
        <f>IF($B26&lt;Main!$B$10,0,HLOOKUP(GI26,ReplacementRates!$V$3:$AZ$56,ReplacementRates!$A27-3,1)*IF(Main!$B$29=0,Main!$B$32*$B26,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K26" s="337">
        <f ca="1">GJ26*IF($B26=Salary!$B26,Salary!$J26,"")</f>
        <v>57321.87456838174</v>
      </c>
      <c r="GL26" s="338">
        <f ca="1">IF($B26&lt;Main!$B$10,0,(VLOOKUP(GI26,'Survival Probability'!$A$3:$F$98,6)/(1+Main!$B$5)^(OptimumBenefits!GI26-OptimumBenefits!$A26))*(VLOOKUP(GI26,'Survival Probability'!$A$3:$F$98,3)/VLOOKUP($A26,'Survival Probability'!$A$3:$F$98,3)))</f>
        <v>0.77205838914535208</v>
      </c>
      <c r="GM26" s="228">
        <f t="shared" ca="1" si="73"/>
        <v>44255.83414205673</v>
      </c>
      <c r="GN26" s="384"/>
      <c r="GO26" s="384"/>
      <c r="GP26" s="385"/>
      <c r="GQ26" s="386"/>
      <c r="GR26" s="387"/>
      <c r="GS26" s="384"/>
      <c r="GT26" s="384"/>
      <c r="GU26" s="385"/>
      <c r="GV26" s="386"/>
      <c r="GW26" s="387"/>
      <c r="GX26" s="384"/>
      <c r="GY26" s="384"/>
      <c r="GZ26" s="385"/>
      <c r="HA26" s="386"/>
      <c r="HB26" s="387"/>
      <c r="HC26" s="384"/>
      <c r="HD26" s="384"/>
      <c r="HE26" s="385"/>
      <c r="HF26" s="386"/>
      <c r="HG26" s="387"/>
      <c r="HH26" s="384"/>
      <c r="HI26" s="384"/>
      <c r="HJ26" s="385"/>
      <c r="HK26" s="386"/>
      <c r="HL26" s="387"/>
      <c r="HM26" s="384"/>
      <c r="HN26" s="384"/>
      <c r="HO26" s="385"/>
      <c r="HP26" s="386"/>
      <c r="HQ26" s="387"/>
      <c r="HR26" s="384"/>
      <c r="HS26" s="384"/>
      <c r="HT26" s="385"/>
      <c r="HU26" s="386"/>
      <c r="HV26" s="387"/>
      <c r="HW26" s="384"/>
      <c r="HX26" s="384"/>
      <c r="HY26" s="385"/>
      <c r="HZ26" s="386"/>
      <c r="IA26" s="387"/>
      <c r="IB26" s="384"/>
      <c r="IC26" s="384"/>
      <c r="ID26" s="385"/>
      <c r="IE26" s="386"/>
      <c r="IF26" s="387"/>
      <c r="IG26" s="384"/>
      <c r="IH26" s="384"/>
      <c r="II26" s="385"/>
      <c r="IJ26" s="386"/>
      <c r="IK26" s="387"/>
      <c r="IL26" s="384"/>
      <c r="IM26" s="384"/>
      <c r="IN26" s="385"/>
      <c r="IO26" s="386"/>
      <c r="IP26" s="387"/>
      <c r="IQ26" s="384"/>
      <c r="IR26" s="384"/>
      <c r="IS26" s="385"/>
      <c r="IT26" s="386"/>
      <c r="IU26" s="387"/>
      <c r="IV26" s="384"/>
      <c r="IW26" s="384"/>
      <c r="IX26" s="385"/>
      <c r="IY26" s="386"/>
      <c r="IZ26" s="387"/>
      <c r="JA26" s="384"/>
      <c r="JB26" s="384"/>
      <c r="JC26" s="385"/>
      <c r="JD26" s="386"/>
      <c r="JE26" s="387"/>
      <c r="JF26" s="384"/>
      <c r="JG26" s="384"/>
      <c r="JH26" s="385"/>
      <c r="JI26" s="386"/>
      <c r="JJ26" s="387"/>
      <c r="JK26" s="384"/>
      <c r="JL26" s="384"/>
      <c r="JM26" s="385"/>
      <c r="JN26" s="386"/>
      <c r="JO26" s="387"/>
      <c r="JP26" s="384"/>
      <c r="JQ26" s="384"/>
      <c r="JR26" s="385"/>
      <c r="JS26" s="386"/>
      <c r="JT26" s="387"/>
      <c r="JU26" s="384"/>
      <c r="JV26" s="384"/>
      <c r="JW26" s="385"/>
      <c r="JX26" s="386"/>
      <c r="JY26" s="387"/>
      <c r="JZ26" s="384"/>
      <c r="KA26" s="384"/>
      <c r="KB26" s="385"/>
      <c r="KC26" s="386"/>
      <c r="KD26" s="387"/>
      <c r="KE26" s="384"/>
      <c r="KF26" s="384"/>
      <c r="KG26" s="385"/>
      <c r="KH26" s="386"/>
      <c r="KI26" s="387"/>
    </row>
    <row r="27" spans="1:295">
      <c r="A27" s="172">
        <f t="shared" si="112"/>
        <v>52</v>
      </c>
      <c r="B27" s="172">
        <v>25</v>
      </c>
      <c r="C27" s="383">
        <f t="shared" ca="1" si="0"/>
        <v>64</v>
      </c>
      <c r="D27" s="422">
        <f t="shared" ca="1" si="116"/>
        <v>301039.50267660548</v>
      </c>
      <c r="E27" s="217">
        <v>241277.64873044437</v>
      </c>
      <c r="F27" s="169">
        <f t="shared" si="113"/>
        <v>45</v>
      </c>
      <c r="G27" s="395">
        <f>IF($B27&lt;Main!$B$10,0,HLOOKUP(F27,ReplacementRates!$V$3:$AZ$56,ReplacementRates!$A28-3,1)*IF(Main!$B$29=0,Main!$B$32*$B27,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H27" s="337">
        <f ca="1">G27*IF($B27=Salary!$B27,Salary!$J27,"")</f>
        <v>0</v>
      </c>
      <c r="I27" s="338">
        <f ca="1">IF($B27&lt;Main!$B$10,0,(VLOOKUP(F27,'Survival Probability'!$A$3:$F$98,6)/(1+Main!$B$5)^(OptimumBenefits!F27-OptimumBenefits!$A27))*(VLOOKUP(F27,'Survival Probability'!$A$3:$F$98,3)/VLOOKUP($A27,'Survival Probability'!$A$3:$F$98,3)))</f>
        <v>22.92018340384098</v>
      </c>
      <c r="J27" s="228">
        <f>IF($A27&gt;F27,0,I27*H27)</f>
        <v>0</v>
      </c>
      <c r="K27" s="169">
        <f t="shared" si="114"/>
        <v>46</v>
      </c>
      <c r="L27" s="395">
        <f>IF($B27&lt;Main!$B$10,0,HLOOKUP(K27,ReplacementRates!$V$3:$AZ$56,ReplacementRates!$A28-3,1)*IF(Main!$B$29=0,Main!$B$32*$B27,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M27" s="337">
        <f ca="1">L27*IF($B27=Salary!$B27,Salary!$J27,"")</f>
        <v>0</v>
      </c>
      <c r="N27" s="338">
        <f ca="1">IF($B27&lt;Main!$B$10,0,(VLOOKUP(K27,'Survival Probability'!$A$3:$F$98,6)/(1+Main!$B$5)^(OptimumBenefits!K27-OptimumBenefits!$A27))*(VLOOKUP(K27,'Survival Probability'!$A$3:$F$98,3)/VLOOKUP($A27,'Survival Probability'!$A$3:$F$98,3)))</f>
        <v>21.303335575910403</v>
      </c>
      <c r="O27" s="228">
        <f>IF($A27&gt;K27,0,N27*M27)</f>
        <v>0</v>
      </c>
      <c r="P27" s="169">
        <f t="shared" si="119"/>
        <v>47</v>
      </c>
      <c r="Q27" s="395">
        <f>IF($B27&lt;Main!$B$10,0,HLOOKUP(P27,ReplacementRates!$V$3:$AZ$56,ReplacementRates!$A28-3,1)*IF(Main!$B$29=0,Main!$B$32*$B27,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R27" s="337">
        <f ca="1">Q27*IF($B27=Salary!$B27,Salary!$J27,"")</f>
        <v>0</v>
      </c>
      <c r="S27" s="338">
        <f ca="1">IF($B27&lt;Main!$B$10,0,(VLOOKUP(P27,'Survival Probability'!$A$3:$F$98,6)/(1+Main!$B$5)^(OptimumBenefits!P27-OptimumBenefits!$A27))*(VLOOKUP(P27,'Survival Probability'!$A$3:$F$98,3)/VLOOKUP($A27,'Survival Probability'!$A$3:$F$98,3)))</f>
        <v>19.793273244867205</v>
      </c>
      <c r="T27" s="228">
        <f t="shared" si="3"/>
        <v>0</v>
      </c>
      <c r="U27" s="169">
        <f t="shared" si="119"/>
        <v>48</v>
      </c>
      <c r="V27" s="395">
        <f>IF($B27&lt;Main!$B$10,0,HLOOKUP(U27,ReplacementRates!$V$3:$AZ$56,ReplacementRates!$A28-3,1)*IF(Main!$B$29=0,Main!$B$32*$B27,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W27" s="337">
        <f ca="1">V27*IF($B27=Salary!$B27,Salary!$J27,"")</f>
        <v>0</v>
      </c>
      <c r="X27" s="338">
        <f ca="1">IF($B27&lt;Main!$B$10,0,(VLOOKUP(U27,'Survival Probability'!$A$3:$F$98,6)/(1+Main!$B$5)^(OptimumBenefits!U27-OptimumBenefits!$A27))*(VLOOKUP(U27,'Survival Probability'!$A$3:$F$98,3)/VLOOKUP($A27,'Survival Probability'!$A$3:$F$98,3)))</f>
        <v>18.382985796156156</v>
      </c>
      <c r="Y27" s="228">
        <f t="shared" si="5"/>
        <v>0</v>
      </c>
      <c r="Z27" s="169">
        <f t="shared" si="119"/>
        <v>49</v>
      </c>
      <c r="AA27" s="395">
        <f>IF($B27&lt;Main!$B$10,0,HLOOKUP(Z27,ReplacementRates!$V$3:$AZ$56,ReplacementRates!$A28-3,1)*IF(Main!$B$29=0,Main!$B$32*$B27,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B27" s="337">
        <f ca="1">AA27*IF($B27=Salary!$B27,Salary!$J27,"")</f>
        <v>0</v>
      </c>
      <c r="AC27" s="338">
        <f ca="1">IF($B27&lt;Main!$B$10,0,(VLOOKUP(Z27,'Survival Probability'!$A$3:$F$98,6)/(1+Main!$B$5)^(OptimumBenefits!Z27-OptimumBenefits!$A27))*(VLOOKUP(Z27,'Survival Probability'!$A$3:$F$98,3)/VLOOKUP($A27,'Survival Probability'!$A$3:$F$98,3)))</f>
        <v>17.065921407785279</v>
      </c>
      <c r="AD27" s="228">
        <f t="shared" si="7"/>
        <v>0</v>
      </c>
      <c r="AE27" s="169">
        <f t="shared" si="119"/>
        <v>50</v>
      </c>
      <c r="AF27" s="395">
        <f>IF($B27&lt;Main!$B$10,0,HLOOKUP(AE27,ReplacementRates!$V$3:$AZ$56,ReplacementRates!$A28-3,1)*IF(Main!$B$29=0,Main!$B$32*$B27,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G27" s="337">
        <f ca="1">AF27*IF($B27=Salary!$B27,Salary!$J27,"")</f>
        <v>0</v>
      </c>
      <c r="AH27" s="338">
        <f ca="1">IF($B27&lt;Main!$B$10,0,(VLOOKUP(AE27,'Survival Probability'!$A$3:$F$98,6)/(1+Main!$B$5)^(OptimumBenefits!AE27-OptimumBenefits!$A27))*(VLOOKUP(AE27,'Survival Probability'!$A$3:$F$98,3)/VLOOKUP($A27,'Survival Probability'!$A$3:$F$98,3)))</f>
        <v>15.835966336538975</v>
      </c>
      <c r="AI27" s="228">
        <f t="shared" si="9"/>
        <v>0</v>
      </c>
      <c r="AJ27" s="169">
        <f t="shared" si="119"/>
        <v>51</v>
      </c>
      <c r="AK27" s="395">
        <f>IF($B27&lt;Main!$B$10,0,HLOOKUP(AJ27,ReplacementRates!$V$3:$AZ$56,ReplacementRates!$A28-3,1)*IF(Main!$B$29=0,Main!$B$32*$B27,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L27" s="337">
        <f ca="1">AK27*IF($B27=Salary!$B27,Salary!$J27,"")</f>
        <v>0</v>
      </c>
      <c r="AM27" s="338">
        <f ca="1">IF($B27&lt;Main!$B$10,0,(VLOOKUP(AJ27,'Survival Probability'!$A$3:$F$98,6)/(1+Main!$B$5)^(OptimumBenefits!AJ27-OptimumBenefits!$A27))*(VLOOKUP(AJ27,'Survival Probability'!$A$3:$F$98,3)/VLOOKUP($A27,'Survival Probability'!$A$3:$F$98,3)))</f>
        <v>14.687410550271499</v>
      </c>
      <c r="AN27" s="228">
        <f t="shared" si="11"/>
        <v>0</v>
      </c>
      <c r="AO27" s="169">
        <f t="shared" si="119"/>
        <v>52</v>
      </c>
      <c r="AP27" s="395">
        <f>IF($B27&lt;Main!$B$10,0,HLOOKUP(AO27,ReplacementRates!$V$3:$AZ$56,ReplacementRates!$A28-3,1)*IF(Main!$B$29=0,Main!$B$32*$B27,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Q27" s="337">
        <f ca="1">AP27*IF($B27=Salary!$B27,Salary!$J27,"")</f>
        <v>0</v>
      </c>
      <c r="AR27" s="338">
        <f ca="1">IF($B27&lt;Main!$B$10,0,(VLOOKUP(AO27,'Survival Probability'!$A$3:$F$98,6)/(1+Main!$B$5)^(OptimumBenefits!AO27-OptimumBenefits!$A27))*(VLOOKUP(AO27,'Survival Probability'!$A$3:$F$98,3)/VLOOKUP($A27,'Survival Probability'!$A$3:$F$98,3)))</f>
        <v>13.615653044519766</v>
      </c>
      <c r="AS27" s="228">
        <f t="shared" ca="1" si="13"/>
        <v>0</v>
      </c>
      <c r="AT27" s="169">
        <f t="shared" si="119"/>
        <v>53</v>
      </c>
      <c r="AU27" s="395">
        <f>IF($B27&lt;Main!$B$10,0,HLOOKUP(AT27,ReplacementRates!$V$3:$AZ$56,ReplacementRates!$A28-3,1)*IF(Main!$B$29=0,Main!$B$32*$B27,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V27" s="337">
        <f ca="1">AU27*IF($B27=Salary!$B27,Salary!$J27,"")</f>
        <v>0</v>
      </c>
      <c r="AW27" s="338">
        <f ca="1">IF($B27&lt;Main!$B$10,0,(VLOOKUP(AT27,'Survival Probability'!$A$3:$F$98,6)/(1+Main!$B$5)^(OptimumBenefits!AT27-OptimumBenefits!$A27))*(VLOOKUP(AT27,'Survival Probability'!$A$3:$F$98,3)/VLOOKUP($A27,'Survival Probability'!$A$3:$F$98,3)))</f>
        <v>12.615653044519762</v>
      </c>
      <c r="AX27" s="228">
        <f t="shared" ca="1" si="15"/>
        <v>0</v>
      </c>
      <c r="AY27" s="169">
        <f t="shared" si="119"/>
        <v>54</v>
      </c>
      <c r="AZ27" s="395">
        <f>IF($B27&lt;Main!$B$10,0,HLOOKUP(AY27,ReplacementRates!$V$3:$AZ$56,ReplacementRates!$A28-3,1)*IF(Main!$B$29=0,Main!$B$32*$B27,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A27" s="337">
        <f ca="1">AZ27*IF($B27=Salary!$B27,Salary!$J27,"")</f>
        <v>0</v>
      </c>
      <c r="BB27" s="338">
        <f ca="1">IF($B27&lt;Main!$B$10,0,(VLOOKUP(AY27,'Survival Probability'!$A$3:$F$98,6)/(1+Main!$B$5)^(OptimumBenefits!AY27-OptimumBenefits!$A27))*(VLOOKUP(AY27,'Survival Probability'!$A$3:$F$98,3)/VLOOKUP($A27,'Survival Probability'!$A$3:$F$98,3)))</f>
        <v>11.68270582018773</v>
      </c>
      <c r="BC27" s="228">
        <f t="shared" ca="1" si="17"/>
        <v>0</v>
      </c>
      <c r="BD27" s="169">
        <f t="shared" si="119"/>
        <v>55</v>
      </c>
      <c r="BE27" s="395">
        <f>IF($B27&lt;Main!$B$10,0,HLOOKUP(BD27,ReplacementRates!$V$3:$AZ$56,ReplacementRates!$A28-3,1)*IF(Main!$B$29=0,Main!$B$32*$B27,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F27" s="337">
        <f ca="1">BE27*IF($B27=Salary!$B27,Salary!$J27,"")</f>
        <v>0</v>
      </c>
      <c r="BG27" s="338">
        <f ca="1">IF($B27&lt;Main!$B$10,0,(VLOOKUP(BD27,'Survival Probability'!$A$3:$F$98,6)/(1+Main!$B$5)^(OptimumBenefits!BD27-OptimumBenefits!$A27))*(VLOOKUP(BD27,'Survival Probability'!$A$3:$F$98,3)/VLOOKUP($A27,'Survival Probability'!$A$3:$F$98,3)))</f>
        <v>10.812418717929583</v>
      </c>
      <c r="BH27" s="228">
        <f t="shared" ca="1" si="19"/>
        <v>0</v>
      </c>
      <c r="BI27" s="169">
        <f t="shared" si="119"/>
        <v>56</v>
      </c>
      <c r="BJ27" s="395">
        <f>IF($B27&lt;Main!$B$10,0,HLOOKUP(BI27,ReplacementRates!$V$3:$AZ$56,ReplacementRates!$A28-3,1)*IF(Main!$B$29=0,Main!$B$32*$B27,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K27" s="337">
        <f ca="1">BJ27*IF($B27=Salary!$B27,Salary!$J27,"")</f>
        <v>0</v>
      </c>
      <c r="BL27" s="338">
        <f ca="1">IF($B27&lt;Main!$B$10,0,(VLOOKUP(BI27,'Survival Probability'!$A$3:$F$98,6)/(1+Main!$B$5)^(OptimumBenefits!BI27-OptimumBenefits!$A27))*(VLOOKUP(BI27,'Survival Probability'!$A$3:$F$98,3)/VLOOKUP($A27,'Survival Probability'!$A$3:$F$98,3)))</f>
        <v>10.000693284519851</v>
      </c>
      <c r="BM27" s="228">
        <f t="shared" ca="1" si="21"/>
        <v>0</v>
      </c>
      <c r="BN27" s="169">
        <f t="shared" si="119"/>
        <v>57</v>
      </c>
      <c r="BO27" s="395">
        <f>IF($B27&lt;Main!$B$10,0,HLOOKUP(BN27,ReplacementRates!$V$3:$AZ$56,ReplacementRates!$A28-3,1)*IF(Main!$B$29=0,Main!$B$32*$B27,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P27" s="337">
        <f ca="1">BO27*IF($B27=Salary!$B27,Salary!$J27,"")</f>
        <v>0</v>
      </c>
      <c r="BQ27" s="338">
        <f ca="1">IF($B27&lt;Main!$B$10,0,(VLOOKUP(BN27,'Survival Probability'!$A$3:$F$98,6)/(1+Main!$B$5)^(OptimumBenefits!BN27-OptimumBenefits!$A27))*(VLOOKUP(BN27,'Survival Probability'!$A$3:$F$98,3)/VLOOKUP($A27,'Survival Probability'!$A$3:$F$98,3)))</f>
        <v>9.2437005195639319</v>
      </c>
      <c r="BR27" s="228">
        <f t="shared" ca="1" si="23"/>
        <v>0</v>
      </c>
      <c r="BS27" s="169">
        <f t="shared" si="119"/>
        <v>58</v>
      </c>
      <c r="BT27" s="395">
        <f>IF($B27&lt;Main!$B$10,0,HLOOKUP(BS27,ReplacementRates!$V$3:$AZ$56,ReplacementRates!$A28-3,1)*IF(Main!$B$29=0,Main!$B$32*$B27,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U27" s="337">
        <f ca="1">BT27*IF($B27=Salary!$B27,Salary!$J27,"")</f>
        <v>0</v>
      </c>
      <c r="BV27" s="338">
        <f ca="1">IF($B27&lt;Main!$B$10,0,(VLOOKUP(BS27,'Survival Probability'!$A$3:$F$98,6)/(1+Main!$B$5)^(OptimumBenefits!BS27-OptimumBenefits!$A27))*(VLOOKUP(BS27,'Survival Probability'!$A$3:$F$98,3)/VLOOKUP($A27,'Survival Probability'!$A$3:$F$98,3)))</f>
        <v>8.5378635705857491</v>
      </c>
      <c r="BW27" s="228">
        <f t="shared" ca="1" si="25"/>
        <v>0</v>
      </c>
      <c r="BX27" s="169">
        <f t="shared" si="119"/>
        <v>59</v>
      </c>
      <c r="BY27" s="395">
        <f>IF($B27&lt;Main!$B$10,0,HLOOKUP(BX27,ReplacementRates!$V$3:$AZ$56,ReplacementRates!$A28-3,1)*IF(Main!$B$29=0,Main!$B$32*$B27,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Z27" s="337">
        <f ca="1">BY27*IF($B27=Salary!$B27,Salary!$J27,"")</f>
        <v>0</v>
      </c>
      <c r="CA27" s="338">
        <f ca="1">IF($B27&lt;Main!$B$10,0,(VLOOKUP(BX27,'Survival Probability'!$A$3:$F$98,6)/(1+Main!$B$5)^(OptimumBenefits!BX27-OptimumBenefits!$A27))*(VLOOKUP(BX27,'Survival Probability'!$A$3:$F$98,3)/VLOOKUP($A27,'Survival Probability'!$A$3:$F$98,3)))</f>
        <v>7.879836451597134</v>
      </c>
      <c r="CB27" s="228">
        <f t="shared" ca="1" si="27"/>
        <v>0</v>
      </c>
      <c r="CC27" s="169">
        <f t="shared" si="120"/>
        <v>60</v>
      </c>
      <c r="CD27" s="395">
        <f>IF($B27&lt;Main!$B$10,0,HLOOKUP(CC27,ReplacementRates!$V$3:$AZ$56,ReplacementRates!$A28-3,1)*IF(Main!$B$29=0,Main!$B$32*$B27,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0.26250000000000007</v>
      </c>
      <c r="CE27" s="337">
        <f ca="1">CD27*IF($B27=Salary!$B27,Salary!$J27,"")</f>
        <v>37707.04561451362</v>
      </c>
      <c r="CF27" s="338">
        <f ca="1">IF($B27&lt;Main!$B$10,0,(VLOOKUP(CC27,'Survival Probability'!$A$3:$F$98,6)/(1+Main!$B$5)^(OptimumBenefits!CC27-OptimumBenefits!$A27))*(VLOOKUP(CC27,'Survival Probability'!$A$3:$F$98,3)/VLOOKUP($A27,'Survival Probability'!$A$3:$F$98,3)))</f>
        <v>7.2664901049906225</v>
      </c>
      <c r="CG27" s="228">
        <f t="shared" ca="1" si="29"/>
        <v>273997.87384629325</v>
      </c>
      <c r="CH27" s="169">
        <f t="shared" si="120"/>
        <v>61</v>
      </c>
      <c r="CI27" s="395">
        <f>IF($B27&lt;Main!$B$10,0,HLOOKUP(CH27,ReplacementRates!$V$3:$AZ$56,ReplacementRates!$A28-3,1)*IF(Main!$B$29=0,Main!$B$32*$B27,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0.29750000000000004</v>
      </c>
      <c r="CJ27" s="337">
        <f ca="1">CI27*IF($B27=Salary!$B27,Salary!$J27,"")</f>
        <v>42734.651696448767</v>
      </c>
      <c r="CK27" s="338">
        <f ca="1">IF($B27&lt;Main!$B$10,0,(VLOOKUP(CH27,'Survival Probability'!$A$3:$F$98,6)/(1+Main!$B$5)^(OptimumBenefits!CH27-OptimumBenefits!$A27))*(VLOOKUP(CH27,'Survival Probability'!$A$3:$F$98,3)/VLOOKUP($A27,'Survival Probability'!$A$3:$F$98,3)))</f>
        <v>6.6949041539137859</v>
      </c>
      <c r="CL27" s="228">
        <f t="shared" ca="1" si="31"/>
        <v>286104.39715861366</v>
      </c>
      <c r="CM27" s="169">
        <f t="shared" si="120"/>
        <v>62</v>
      </c>
      <c r="CN27" s="395">
        <f>IF($B27&lt;Main!$B$10,0,HLOOKUP(CM27,ReplacementRates!$V$3:$AZ$56,ReplacementRates!$A28-3,1)*IF(Main!$B$29=0,Main!$B$32*$B27,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0.33250000000000007</v>
      </c>
      <c r="CO27" s="337">
        <f ca="1">CN27*IF($B27=Salary!$B27,Salary!$J27,"")</f>
        <v>47762.257778383922</v>
      </c>
      <c r="CP27" s="338">
        <f ca="1">IF($B27&lt;Main!$B$10,0,(VLOOKUP(CM27,'Survival Probability'!$A$3:$F$98,6)/(1+Main!$B$5)^(OptimumBenefits!CM27-OptimumBenefits!$A27))*(VLOOKUP(CM27,'Survival Probability'!$A$3:$F$98,3)/VLOOKUP($A27,'Survival Probability'!$A$3:$F$98,3)))</f>
        <v>6.1627872691648058</v>
      </c>
      <c r="CQ27" s="228">
        <f t="shared" ca="1" si="33"/>
        <v>294348.63418319216</v>
      </c>
      <c r="CR27" s="169">
        <f t="shared" si="120"/>
        <v>63</v>
      </c>
      <c r="CS27" s="395">
        <f>IF($B27&lt;Main!$B$10,0,HLOOKUP(CR27,ReplacementRates!$V$3:$AZ$56,ReplacementRates!$A28-3,1)*IF(Main!$B$29=0,Main!$B$32*$B27,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0.3675000000000001</v>
      </c>
      <c r="CT27" s="337">
        <f ca="1">CS27*IF($B27=Salary!$B27,Salary!$J27,"")</f>
        <v>52789.86386031907</v>
      </c>
      <c r="CU27" s="338">
        <f ca="1">IF($B27&lt;Main!$B$10,0,(VLOOKUP(CR27,'Survival Probability'!$A$3:$F$98,6)/(1+Main!$B$5)^(OptimumBenefits!CR27-OptimumBenefits!$A27))*(VLOOKUP(CR27,'Survival Probability'!$A$3:$F$98,3)/VLOOKUP($A27,'Survival Probability'!$A$3:$F$98,3)))</f>
        <v>5.6675374010867499</v>
      </c>
      <c r="CV27" s="228">
        <f t="shared" ca="1" si="35"/>
        <v>299188.5278266361</v>
      </c>
      <c r="CW27" s="169">
        <f t="shared" si="120"/>
        <v>64</v>
      </c>
      <c r="CX27" s="395">
        <f>IF($B27&lt;Main!$B$10,0,HLOOKUP(CW27,ReplacementRates!$V$3:$AZ$56,ReplacementRates!$A28-3,1)*IF(Main!$B$29=0,Main!$B$32*$B27,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0.40250000000000008</v>
      </c>
      <c r="CY27" s="337">
        <f ca="1">CX27*IF($B27=Salary!$B27,Salary!$J27,"")</f>
        <v>57817.469942254218</v>
      </c>
      <c r="CZ27" s="338">
        <f ca="1">IF($B27&lt;Main!$B$10,0,(VLOOKUP(CW27,'Survival Probability'!$A$3:$F$98,6)/(1+Main!$B$5)^(OptimumBenefits!CW27-OptimumBenefits!$A27))*(VLOOKUP(CW27,'Survival Probability'!$A$3:$F$98,3)/VLOOKUP($A27,'Survival Probability'!$A$3:$F$98,3)))</f>
        <v>5.2067221719883579</v>
      </c>
      <c r="DA27" s="228">
        <f t="shared" ca="1" si="37"/>
        <v>301039.50267660548</v>
      </c>
      <c r="DB27" s="169">
        <f t="shared" si="120"/>
        <v>65</v>
      </c>
      <c r="DC27" s="395">
        <f>IF($B27&lt;Main!$B$10,0,HLOOKUP(DB27,ReplacementRates!$V$3:$AZ$56,ReplacementRates!$A28-3,1)*IF(Main!$B$29=0,Main!$B$32*$B27,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D27" s="337">
        <f ca="1">DC27*IF($B27=Salary!$B27,Salary!$J27,"")</f>
        <v>62845.076024189359</v>
      </c>
      <c r="DE27" s="338">
        <f ca="1">IF($B27&lt;Main!$B$10,0,(VLOOKUP(DB27,'Survival Probability'!$A$3:$F$98,6)/(1+Main!$B$5)^(OptimumBenefits!DB27-OptimumBenefits!$A27))*(VLOOKUP(DB27,'Survival Probability'!$A$3:$F$98,3)/VLOOKUP($A27,'Survival Probability'!$A$3:$F$98,3)))</f>
        <v>4.7780684354921688</v>
      </c>
      <c r="DF27" s="228">
        <f t="shared" ca="1" si="39"/>
        <v>300278.07407728484</v>
      </c>
      <c r="DG27" s="169">
        <f t="shared" si="120"/>
        <v>66</v>
      </c>
      <c r="DH27" s="395">
        <f>IF($B27&lt;Main!$B$10,0,HLOOKUP(DG27,ReplacementRates!$V$3:$AZ$56,ReplacementRates!$A28-3,1)*IF(Main!$B$29=0,Main!$B$32*$B27,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I27" s="337">
        <f ca="1">DH27*IF($B27=Salary!$B27,Salary!$J27,"")</f>
        <v>62845.076024189359</v>
      </c>
      <c r="DJ27" s="338">
        <f ca="1">IF($B27&lt;Main!$B$10,0,(VLOOKUP(DG27,'Survival Probability'!$A$3:$F$98,6)/(1+Main!$B$5)^(OptimumBenefits!DG27-OptimumBenefits!$A27))*(VLOOKUP(DG27,'Survival Probability'!$A$3:$F$98,3)/VLOOKUP($A27,'Survival Probability'!$A$3:$F$98,3)))</f>
        <v>4.3794596766554026</v>
      </c>
      <c r="DK27" s="228">
        <f t="shared" ca="1" si="41"/>
        <v>275227.47632428055</v>
      </c>
      <c r="DL27" s="169">
        <f t="shared" si="120"/>
        <v>67</v>
      </c>
      <c r="DM27" s="395">
        <f>IF($B27&lt;Main!$B$10,0,HLOOKUP(DL27,ReplacementRates!$V$3:$AZ$56,ReplacementRates!$A28-3,1)*IF(Main!$B$29=0,Main!$B$32*$B27,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N27" s="337">
        <f ca="1">DM27*IF($B27=Salary!$B27,Salary!$J27,"")</f>
        <v>62845.076024189359</v>
      </c>
      <c r="DO27" s="338">
        <f ca="1">IF($B27&lt;Main!$B$10,0,(VLOOKUP(DL27,'Survival Probability'!$A$3:$F$98,6)/(1+Main!$B$5)^(OptimumBenefits!DL27-OptimumBenefits!$A27))*(VLOOKUP(DL27,'Survival Probability'!$A$3:$F$98,3)/VLOOKUP($A27,'Survival Probability'!$A$3:$F$98,3)))</f>
        <v>4.0089203102735684</v>
      </c>
      <c r="DP27" s="228">
        <f t="shared" ca="1" si="43"/>
        <v>251940.90167405919</v>
      </c>
      <c r="DQ27" s="169">
        <f t="shared" si="120"/>
        <v>68</v>
      </c>
      <c r="DR27" s="395">
        <f>IF($B27&lt;Main!$B$10,0,HLOOKUP(DQ27,ReplacementRates!$V$3:$AZ$56,ReplacementRates!$A28-3,1)*IF(Main!$B$29=0,Main!$B$32*$B27,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S27" s="337">
        <f ca="1">DR27*IF($B27=Salary!$B27,Salary!$J27,"")</f>
        <v>62845.076024189359</v>
      </c>
      <c r="DT27" s="338">
        <f ca="1">IF($B27&lt;Main!$B$10,0,(VLOOKUP(DQ27,'Survival Probability'!$A$3:$F$98,6)/(1+Main!$B$5)^(OptimumBenefits!DQ27-OptimumBenefits!$A27))*(VLOOKUP(DQ27,'Survival Probability'!$A$3:$F$98,3)/VLOOKUP($A27,'Survival Probability'!$A$3:$F$98,3)))</f>
        <v>3.6646149692891861</v>
      </c>
      <c r="DU27" s="228">
        <f t="shared" ca="1" si="45"/>
        <v>230303.00634436126</v>
      </c>
      <c r="DV27" s="169">
        <f t="shared" si="120"/>
        <v>69</v>
      </c>
      <c r="DW27" s="395">
        <f>IF($B27&lt;Main!$B$10,0,HLOOKUP(DV27,ReplacementRates!$V$3:$AZ$56,ReplacementRates!$A28-3,1)*IF(Main!$B$29=0,Main!$B$32*$B27,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X27" s="337">
        <f ca="1">DW27*IF($B27=Salary!$B27,Salary!$J27,"")</f>
        <v>62845.076024189359</v>
      </c>
      <c r="DY27" s="338">
        <f ca="1">IF($B27&lt;Main!$B$10,0,(VLOOKUP(DV27,'Survival Probability'!$A$3:$F$98,6)/(1+Main!$B$5)^(OptimumBenefits!DV27-OptimumBenefits!$A27))*(VLOOKUP(DV27,'Survival Probability'!$A$3:$F$98,3)/VLOOKUP($A27,'Survival Probability'!$A$3:$F$98,3)))</f>
        <v>3.3448356629343845</v>
      </c>
      <c r="DZ27" s="228">
        <f t="shared" ca="1" si="47"/>
        <v>210206.45152553121</v>
      </c>
      <c r="EA27" s="169">
        <f t="shared" si="120"/>
        <v>70</v>
      </c>
      <c r="EB27" s="395">
        <f>IF($B27&lt;Main!$B$10,0,HLOOKUP(EA27,ReplacementRates!$V$3:$AZ$56,ReplacementRates!$A28-3,1)*IF(Main!$B$29=0,Main!$B$32*$B27,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C27" s="337">
        <f ca="1">EB27*IF($B27=Salary!$B27,Salary!$J27,"")</f>
        <v>62845.076024189359</v>
      </c>
      <c r="ED27" s="338">
        <f ca="1">IF($B27&lt;Main!$B$10,0,(VLOOKUP(EA27,'Survival Probability'!$A$3:$F$98,6)/(1+Main!$B$5)^(OptimumBenefits!EA27-OptimumBenefits!$A27))*(VLOOKUP(EA27,'Survival Probability'!$A$3:$F$98,3)/VLOOKUP($A27,'Survival Probability'!$A$3:$F$98,3)))</f>
        <v>3.0479944916622661</v>
      </c>
      <c r="EE27" s="228">
        <f t="shared" ca="1" si="49"/>
        <v>191551.4455498255</v>
      </c>
      <c r="EF27" s="169">
        <f t="shared" si="120"/>
        <v>71</v>
      </c>
      <c r="EG27" s="395">
        <f>IF($B27&lt;Main!$B$10,0,HLOOKUP(EF27,ReplacementRates!$V$3:$AZ$56,ReplacementRates!$A28-3,1)*IF(Main!$B$29=0,Main!$B$32*$B27,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H27" s="337">
        <f ca="1">EG27*IF($B27=Salary!$B27,Salary!$J27,"")</f>
        <v>62845.076024189359</v>
      </c>
      <c r="EI27" s="338">
        <f ca="1">IF($B27&lt;Main!$B$10,0,(VLOOKUP(EF27,'Survival Probability'!$A$3:$F$98,6)/(1+Main!$B$5)^(OptimumBenefits!EF27-OptimumBenefits!$A27))*(VLOOKUP(EF27,'Survival Probability'!$A$3:$F$98,3)/VLOOKUP($A27,'Survival Probability'!$A$3:$F$98,3)))</f>
        <v>2.7726161527878874</v>
      </c>
      <c r="EJ27" s="228">
        <f t="shared" ca="1" si="51"/>
        <v>174245.27290785022</v>
      </c>
      <c r="EK27" s="169">
        <f t="shared" si="120"/>
        <v>72</v>
      </c>
      <c r="EL27" s="395">
        <f>IF($B27&lt;Main!$B$10,0,HLOOKUP(EK27,ReplacementRates!$V$3:$AZ$56,ReplacementRates!$A28-3,1)*IF(Main!$B$29=0,Main!$B$32*$B27,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M27" s="337">
        <f ca="1">EL27*IF($B27=Salary!$B27,Salary!$J27,"")</f>
        <v>62845.076024189359</v>
      </c>
      <c r="EN27" s="338">
        <f ca="1">IF($B27&lt;Main!$B$10,0,(VLOOKUP(EK27,'Survival Probability'!$A$3:$F$98,6)/(1+Main!$B$5)^(OptimumBenefits!EK27-OptimumBenefits!$A27))*(VLOOKUP(EK27,'Survival Probability'!$A$3:$F$98,3)/VLOOKUP($A27,'Survival Probability'!$A$3:$F$98,3)))</f>
        <v>2.5173263113212156</v>
      </c>
      <c r="EO27" s="228">
        <f t="shared" ca="1" si="53"/>
        <v>158201.56341267398</v>
      </c>
      <c r="EP27" s="169">
        <f t="shared" si="121"/>
        <v>73</v>
      </c>
      <c r="EQ27" s="395">
        <f>IF($B27&lt;Main!$B$10,0,HLOOKUP(EP27,ReplacementRates!$V$3:$AZ$56,ReplacementRates!$A28-3,1)*IF(Main!$B$29=0,Main!$B$32*$B27,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R27" s="337">
        <f ca="1">EQ27*IF($B27=Salary!$B27,Salary!$J27,"")</f>
        <v>62845.076024189359</v>
      </c>
      <c r="ES27" s="338">
        <f ca="1">IF($B27&lt;Main!$B$10,0,(VLOOKUP(EP27,'Survival Probability'!$A$3:$F$98,6)/(1+Main!$B$5)^(OptimumBenefits!EP27-OptimumBenefits!$A27))*(VLOOKUP(EP27,'Survival Probability'!$A$3:$F$98,3)/VLOOKUP($A27,'Survival Probability'!$A$3:$F$98,3)))</f>
        <v>2.280849432534056</v>
      </c>
      <c r="ET27" s="228">
        <f t="shared" ca="1" si="55"/>
        <v>143340.15598733191</v>
      </c>
      <c r="EU27" s="169">
        <f t="shared" si="121"/>
        <v>74</v>
      </c>
      <c r="EV27" s="395">
        <f>IF($B27&lt;Main!$B$10,0,HLOOKUP(EU27,ReplacementRates!$V$3:$AZ$56,ReplacementRates!$A28-3,1)*IF(Main!$B$29=0,Main!$B$32*$B27,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W27" s="337">
        <f ca="1">EV27*IF($B27=Salary!$B27,Salary!$J27,"")</f>
        <v>62845.076024189359</v>
      </c>
      <c r="EX27" s="338">
        <f ca="1">IF($B27&lt;Main!$B$10,0,(VLOOKUP(EU27,'Survival Probability'!$A$3:$F$98,6)/(1+Main!$B$5)^(OptimumBenefits!EU27-OptimumBenefits!$A27))*(VLOOKUP(EU27,'Survival Probability'!$A$3:$F$98,3)/VLOOKUP($A27,'Survival Probability'!$A$3:$F$98,3)))</f>
        <v>2.0619958683053659</v>
      </c>
      <c r="EY27" s="228">
        <f t="shared" ca="1" si="57"/>
        <v>129586.28710521506</v>
      </c>
      <c r="EZ27" s="169">
        <f t="shared" si="121"/>
        <v>75</v>
      </c>
      <c r="FA27" s="395">
        <f>IF($B27&lt;Main!$B$10,0,HLOOKUP(EZ27,ReplacementRates!$V$3:$AZ$56,ReplacementRates!$A28-3,1)*IF(Main!$B$29=0,Main!$B$32*$B27,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B27" s="337">
        <f ca="1">FA27*IF($B27=Salary!$B27,Salary!$J27,"")</f>
        <v>62845.076024189359</v>
      </c>
      <c r="FC27" s="338">
        <f ca="1">IF($B27&lt;Main!$B$10,0,(VLOOKUP(EZ27,'Survival Probability'!$A$3:$F$98,6)/(1+Main!$B$5)^(OptimumBenefits!EZ27-OptimumBenefits!$A27))*(VLOOKUP(EZ27,'Survival Probability'!$A$3:$F$98,3)/VLOOKUP($A27,'Survival Probability'!$A$3:$F$98,3)))</f>
        <v>1.8596596836969121</v>
      </c>
      <c r="FD27" s="228">
        <f t="shared" ca="1" si="59"/>
        <v>116870.45420105237</v>
      </c>
      <c r="FE27" s="169">
        <f t="shared" si="121"/>
        <v>76</v>
      </c>
      <c r="FF27" s="395">
        <f>IF($B27&lt;Main!$B$10,0,HLOOKUP(FE27,ReplacementRates!$V$3:$AZ$56,ReplacementRates!$A28-3,1)*IF(Main!$B$29=0,Main!$B$32*$B27,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G27" s="337">
        <f ca="1">FF27*IF($B27=Salary!$B27,Salary!$J27,"")</f>
        <v>62845.076024189359</v>
      </c>
      <c r="FH27" s="338">
        <f ca="1">IF($B27&lt;Main!$B$10,0,(VLOOKUP(FE27,'Survival Probability'!$A$3:$F$98,6)/(1+Main!$B$5)^(OptimumBenefits!FE27-OptimumBenefits!$A27))*(VLOOKUP(FE27,'Survival Probability'!$A$3:$F$98,3)/VLOOKUP($A27,'Survival Probability'!$A$3:$F$98,3)))</f>
        <v>1.6728134935358341</v>
      </c>
      <c r="FI27" s="228">
        <f t="shared" ca="1" si="61"/>
        <v>105128.09117554929</v>
      </c>
      <c r="FJ27" s="169">
        <f t="shared" si="121"/>
        <v>77</v>
      </c>
      <c r="FK27" s="395">
        <f>IF($B27&lt;Main!$B$10,0,HLOOKUP(FJ27,ReplacementRates!$V$3:$AZ$56,ReplacementRates!$A28-3,1)*IF(Main!$B$29=0,Main!$B$32*$B27,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L27" s="337">
        <f ca="1">FK27*IF($B27=Salary!$B27,Salary!$J27,"")</f>
        <v>62845.076024189359</v>
      </c>
      <c r="FM27" s="338">
        <f ca="1">IF($B27&lt;Main!$B$10,0,(VLOOKUP(FJ27,'Survival Probability'!$A$3:$F$98,6)/(1+Main!$B$5)^(OptimumBenefits!FJ27-OptimumBenefits!$A27))*(VLOOKUP(FJ27,'Survival Probability'!$A$3:$F$98,3)/VLOOKUP($A27,'Survival Probability'!$A$3:$F$98,3)))</f>
        <v>1.5004946239863572</v>
      </c>
      <c r="FN27" s="228">
        <f t="shared" ca="1" si="63"/>
        <v>94298.698718310043</v>
      </c>
      <c r="FO27" s="169">
        <f t="shared" si="121"/>
        <v>78</v>
      </c>
      <c r="FP27" s="395">
        <f>IF($B27&lt;Main!$B$10,0,HLOOKUP(FO27,ReplacementRates!$V$3:$AZ$56,ReplacementRates!$A28-3,1)*IF(Main!$B$29=0,Main!$B$32*$B27,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Q27" s="337">
        <f ca="1">FP27*IF($B27=Salary!$B27,Salary!$J27,"")</f>
        <v>62845.076024189359</v>
      </c>
      <c r="FR27" s="338">
        <f ca="1">IF($B27&lt;Main!$B$10,0,(VLOOKUP(FO27,'Survival Probability'!$A$3:$F$98,6)/(1+Main!$B$5)^(OptimumBenefits!FO27-OptimumBenefits!$A27))*(VLOOKUP(FO27,'Survival Probability'!$A$3:$F$98,3)/VLOOKUP($A27,'Survival Probability'!$A$3:$F$98,3)))</f>
        <v>1.3418055526235797</v>
      </c>
      <c r="FS27" s="228">
        <f t="shared" ca="1" si="65"/>
        <v>84325.871964308288</v>
      </c>
      <c r="FT27" s="169">
        <f t="shared" si="121"/>
        <v>79</v>
      </c>
      <c r="FU27" s="395">
        <f>IF($B27&lt;Main!$B$10,0,HLOOKUP(FT27,ReplacementRates!$V$3:$AZ$56,ReplacementRates!$A28-3,1)*IF(Main!$B$29=0,Main!$B$32*$B27,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V27" s="337">
        <f ca="1">FU27*IF($B27=Salary!$B27,Salary!$J27,"")</f>
        <v>62845.076024189359</v>
      </c>
      <c r="FW27" s="338">
        <f ca="1">IF($B27&lt;Main!$B$10,0,(VLOOKUP(FT27,'Survival Probability'!$A$3:$F$98,6)/(1+Main!$B$5)^(OptimumBenefits!FT27-OptimumBenefits!$A27))*(VLOOKUP(FT27,'Survival Probability'!$A$3:$F$98,3)/VLOOKUP($A27,'Survival Probability'!$A$3:$F$98,3)))</f>
        <v>1.1959096698960525</v>
      </c>
      <c r="FX27" s="228">
        <f t="shared" ca="1" si="67"/>
        <v>75157.034122680619</v>
      </c>
      <c r="FY27" s="169">
        <f t="shared" si="121"/>
        <v>80</v>
      </c>
      <c r="FZ27" s="395">
        <f>IF($B27&lt;Main!$B$10,0,HLOOKUP(FY27,ReplacementRates!$V$3:$AZ$56,ReplacementRates!$A28-3,1)*IF(Main!$B$29=0,Main!$B$32*$B27,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A27" s="337">
        <f ca="1">FZ27*IF($B27=Salary!$B27,Salary!$J27,"")</f>
        <v>62845.076024189359</v>
      </c>
      <c r="GB27" s="338">
        <f ca="1">IF($B27&lt;Main!$B$10,0,(VLOOKUP(FY27,'Survival Probability'!$A$3:$F$98,6)/(1+Main!$B$5)^(OptimumBenefits!FY27-OptimumBenefits!$A27))*(VLOOKUP(FY27,'Survival Probability'!$A$3:$F$98,3)/VLOOKUP($A27,'Survival Probability'!$A$3:$F$98,3)))</f>
        <v>1.0620322275713112</v>
      </c>
      <c r="GC27" s="228">
        <f t="shared" ca="1" si="69"/>
        <v>66743.496081858233</v>
      </c>
      <c r="GD27" s="169">
        <f t="shared" si="121"/>
        <v>81</v>
      </c>
      <c r="GE27" s="395">
        <f>IF($B27&lt;Main!$B$10,0,HLOOKUP(GD27,ReplacementRates!$V$3:$AZ$56,ReplacementRates!$A28-3,1)*IF(Main!$B$29=0,Main!$B$32*$B27,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F27" s="337">
        <f ca="1">GE27*IF($B27=Salary!$B27,Salary!$J27,"")</f>
        <v>62845.076024189359</v>
      </c>
      <c r="GG27" s="338">
        <f ca="1">IF($B27&lt;Main!$B$10,0,(VLOOKUP(GD27,'Survival Probability'!$A$3:$F$98,6)/(1+Main!$B$5)^(OptimumBenefits!GD27-OptimumBenefits!$A27))*(VLOOKUP(GD27,'Survival Probability'!$A$3:$F$98,3)/VLOOKUP($A27,'Survival Probability'!$A$3:$F$98,3)))</f>
        <v>0.93944384584378005</v>
      </c>
      <c r="GH27" s="228">
        <f t="shared" ca="1" si="71"/>
        <v>59039.419912509184</v>
      </c>
      <c r="GI27" s="169">
        <f t="shared" si="121"/>
        <v>82</v>
      </c>
      <c r="GJ27" s="395">
        <f>IF($B27&lt;Main!$B$10,0,HLOOKUP(GI27,ReplacementRates!$V$3:$AZ$56,ReplacementRates!$A28-3,1)*IF(Main!$B$29=0,Main!$B$32*$B27,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K27" s="337">
        <f ca="1">GJ27*IF($B27=Salary!$B27,Salary!$J27,"")</f>
        <v>62845.076024189359</v>
      </c>
      <c r="GL27" s="338">
        <f ca="1">IF($B27&lt;Main!$B$10,0,(VLOOKUP(GI27,'Survival Probability'!$A$3:$F$98,6)/(1+Main!$B$5)^(OptimumBenefits!GI27-OptimumBenefits!$A27))*(VLOOKUP(GI27,'Survival Probability'!$A$3:$F$98,3)/VLOOKUP($A27,'Survival Probability'!$A$3:$F$98,3)))</f>
        <v>0.82745937344512999</v>
      </c>
      <c r="GM27" s="228">
        <f t="shared" ca="1" si="73"/>
        <v>52001.747231087291</v>
      </c>
      <c r="GN27" s="384"/>
      <c r="GO27" s="384"/>
      <c r="GP27" s="385"/>
      <c r="GQ27" s="386"/>
      <c r="GR27" s="387"/>
      <c r="GS27" s="384"/>
      <c r="GT27" s="384"/>
      <c r="GU27" s="385"/>
      <c r="GV27" s="386"/>
      <c r="GW27" s="387"/>
      <c r="GX27" s="384"/>
      <c r="GY27" s="384"/>
      <c r="GZ27" s="385"/>
      <c r="HA27" s="386"/>
      <c r="HB27" s="387"/>
      <c r="HC27" s="384"/>
      <c r="HD27" s="384"/>
      <c r="HE27" s="385"/>
      <c r="HF27" s="386"/>
      <c r="HG27" s="387"/>
      <c r="HH27" s="384"/>
      <c r="HI27" s="384"/>
      <c r="HJ27" s="385"/>
      <c r="HK27" s="386"/>
      <c r="HL27" s="387"/>
      <c r="HM27" s="384"/>
      <c r="HN27" s="384"/>
      <c r="HO27" s="385"/>
      <c r="HP27" s="386"/>
      <c r="HQ27" s="387"/>
      <c r="HR27" s="384"/>
      <c r="HS27" s="384"/>
      <c r="HT27" s="385"/>
      <c r="HU27" s="386"/>
      <c r="HV27" s="387"/>
      <c r="HW27" s="384"/>
      <c r="HX27" s="384"/>
      <c r="HY27" s="385"/>
      <c r="HZ27" s="386"/>
      <c r="IA27" s="387"/>
      <c r="IB27" s="384"/>
      <c r="IC27" s="384"/>
      <c r="ID27" s="385"/>
      <c r="IE27" s="386"/>
      <c r="IF27" s="387"/>
      <c r="IG27" s="384"/>
      <c r="IH27" s="384"/>
      <c r="II27" s="385"/>
      <c r="IJ27" s="386"/>
      <c r="IK27" s="387"/>
      <c r="IL27" s="384"/>
      <c r="IM27" s="384"/>
      <c r="IN27" s="385"/>
      <c r="IO27" s="386"/>
      <c r="IP27" s="387"/>
      <c r="IQ27" s="384"/>
      <c r="IR27" s="384"/>
      <c r="IS27" s="385"/>
      <c r="IT27" s="386"/>
      <c r="IU27" s="387"/>
      <c r="IV27" s="384"/>
      <c r="IW27" s="384"/>
      <c r="IX27" s="385"/>
      <c r="IY27" s="386"/>
      <c r="IZ27" s="387"/>
      <c r="JA27" s="384"/>
      <c r="JB27" s="384"/>
      <c r="JC27" s="385"/>
      <c r="JD27" s="386"/>
      <c r="JE27" s="387"/>
      <c r="JF27" s="384"/>
      <c r="JG27" s="384"/>
      <c r="JH27" s="385"/>
      <c r="JI27" s="386"/>
      <c r="JJ27" s="387"/>
      <c r="JK27" s="384"/>
      <c r="JL27" s="384"/>
      <c r="JM27" s="385"/>
      <c r="JN27" s="386"/>
      <c r="JO27" s="387"/>
      <c r="JP27" s="384"/>
      <c r="JQ27" s="384"/>
      <c r="JR27" s="385"/>
      <c r="JS27" s="386"/>
      <c r="JT27" s="387"/>
      <c r="JU27" s="384"/>
      <c r="JV27" s="384"/>
      <c r="JW27" s="385"/>
      <c r="JX27" s="386"/>
      <c r="JY27" s="387"/>
      <c r="JZ27" s="384"/>
      <c r="KA27" s="384"/>
      <c r="KB27" s="385"/>
      <c r="KC27" s="386"/>
      <c r="KD27" s="387"/>
      <c r="KE27" s="384"/>
      <c r="KF27" s="384"/>
      <c r="KG27" s="385"/>
      <c r="KH27" s="386"/>
      <c r="KI27" s="387"/>
    </row>
    <row r="28" spans="1:295">
      <c r="A28" s="172">
        <f t="shared" si="112"/>
        <v>53</v>
      </c>
      <c r="B28" s="172">
        <v>26</v>
      </c>
      <c r="C28" s="383">
        <f t="shared" ca="1" si="0"/>
        <v>64</v>
      </c>
      <c r="D28" s="422">
        <f t="shared" ca="1" si="116"/>
        <v>383914.06874215568</v>
      </c>
      <c r="E28" s="217">
        <v>282668.15757335949</v>
      </c>
      <c r="F28" s="169">
        <f t="shared" si="113"/>
        <v>45</v>
      </c>
      <c r="G28" s="395">
        <f>IF($B28&lt;Main!$B$10,0,HLOOKUP(F28,ReplacementRates!$V$3:$AZ$56,ReplacementRates!$A29-3,1)*IF(Main!$B$29=0,Main!$B$32*$B28,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H28" s="337">
        <f ca="1">G28*IF($B28=Salary!$B28,Salary!$J28,"")</f>
        <v>0</v>
      </c>
      <c r="I28" s="338">
        <f ca="1">IF($B28&lt;Main!$B$10,0,(VLOOKUP(F28,'Survival Probability'!$A$3:$F$98,6)/(1+Main!$B$5)^(OptimumBenefits!F28-OptimumBenefits!$A28))*(VLOOKUP(F28,'Survival Probability'!$A$3:$F$98,3)/VLOOKUP($A28,'Survival Probability'!$A$3:$F$98,3)))</f>
        <v>24.567502647592026</v>
      </c>
      <c r="J28" s="228">
        <f t="shared" ref="J28:J31" si="122">IF($A28&gt;F28,0,I28*H28)</f>
        <v>0</v>
      </c>
      <c r="K28" s="169">
        <f t="shared" si="114"/>
        <v>46</v>
      </c>
      <c r="L28" s="395">
        <f>IF($B28&lt;Main!$B$10,0,HLOOKUP(K28,ReplacementRates!$V$3:$AZ$56,ReplacementRates!$A29-3,1)*IF(Main!$B$29=0,Main!$B$32*$B28,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M28" s="337">
        <f ca="1">L28*IF($B28=Salary!$B28,Salary!$J28,"")</f>
        <v>0</v>
      </c>
      <c r="N28" s="338">
        <f ca="1">IF($B28&lt;Main!$B$10,0,(VLOOKUP(K28,'Survival Probability'!$A$3:$F$98,6)/(1+Main!$B$5)^(OptimumBenefits!K28-OptimumBenefits!$A28))*(VLOOKUP(K28,'Survival Probability'!$A$3:$F$98,3)/VLOOKUP($A28,'Survival Probability'!$A$3:$F$98,3)))</f>
        <v>22.834448745118401</v>
      </c>
      <c r="O28" s="228">
        <f t="shared" ref="O28:O31" si="123">IF($A28&gt;K28,0,N28*M28)</f>
        <v>0</v>
      </c>
      <c r="P28" s="169">
        <f t="shared" si="119"/>
        <v>47</v>
      </c>
      <c r="Q28" s="395">
        <f>IF($B28&lt;Main!$B$10,0,HLOOKUP(P28,ReplacementRates!$V$3:$AZ$56,ReplacementRates!$A29-3,1)*IF(Main!$B$29=0,Main!$B$32*$B28,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R28" s="337">
        <f ca="1">Q28*IF($B28=Salary!$B28,Salary!$J28,"")</f>
        <v>0</v>
      </c>
      <c r="S28" s="338">
        <f ca="1">IF($B28&lt;Main!$B$10,0,(VLOOKUP(P28,'Survival Probability'!$A$3:$F$98,6)/(1+Main!$B$5)^(OptimumBenefits!P28-OptimumBenefits!$A28))*(VLOOKUP(P28,'Survival Probability'!$A$3:$F$98,3)/VLOOKUP($A28,'Survival Probability'!$A$3:$F$98,3)))</f>
        <v>21.215855225935837</v>
      </c>
      <c r="T28" s="228">
        <f t="shared" si="3"/>
        <v>0</v>
      </c>
      <c r="U28" s="169">
        <f t="shared" si="119"/>
        <v>48</v>
      </c>
      <c r="V28" s="395">
        <f>IF($B28&lt;Main!$B$10,0,HLOOKUP(U28,ReplacementRates!$V$3:$AZ$56,ReplacementRates!$A29-3,1)*IF(Main!$B$29=0,Main!$B$32*$B28,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W28" s="337">
        <f ca="1">V28*IF($B28=Salary!$B28,Salary!$J28,"")</f>
        <v>0</v>
      </c>
      <c r="X28" s="338">
        <f ca="1">IF($B28&lt;Main!$B$10,0,(VLOOKUP(U28,'Survival Probability'!$A$3:$F$98,6)/(1+Main!$B$5)^(OptimumBenefits!U28-OptimumBenefits!$A28))*(VLOOKUP(U28,'Survival Probability'!$A$3:$F$98,3)/VLOOKUP($A28,'Survival Probability'!$A$3:$F$98,3)))</f>
        <v>19.704207608654198</v>
      </c>
      <c r="Y28" s="228">
        <f t="shared" si="5"/>
        <v>0</v>
      </c>
      <c r="Z28" s="169">
        <f t="shared" si="119"/>
        <v>49</v>
      </c>
      <c r="AA28" s="395">
        <f>IF($B28&lt;Main!$B$10,0,HLOOKUP(Z28,ReplacementRates!$V$3:$AZ$56,ReplacementRates!$A29-3,1)*IF(Main!$B$29=0,Main!$B$32*$B28,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B28" s="337">
        <f ca="1">AA28*IF($B28=Salary!$B28,Salary!$J28,"")</f>
        <v>0</v>
      </c>
      <c r="AC28" s="338">
        <f ca="1">IF($B28&lt;Main!$B$10,0,(VLOOKUP(Z28,'Survival Probability'!$A$3:$F$98,6)/(1+Main!$B$5)^(OptimumBenefits!Z28-OptimumBenefits!$A28))*(VLOOKUP(Z28,'Survival Probability'!$A$3:$F$98,3)/VLOOKUP($A28,'Survival Probability'!$A$3:$F$98,3)))</f>
        <v>18.292483178782124</v>
      </c>
      <c r="AD28" s="228">
        <f t="shared" si="7"/>
        <v>0</v>
      </c>
      <c r="AE28" s="169">
        <f t="shared" si="119"/>
        <v>50</v>
      </c>
      <c r="AF28" s="395">
        <f>IF($B28&lt;Main!$B$10,0,HLOOKUP(AE28,ReplacementRates!$V$3:$AZ$56,ReplacementRates!$A29-3,1)*IF(Main!$B$29=0,Main!$B$32*$B28,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G28" s="337">
        <f ca="1">AF28*IF($B28=Salary!$B28,Salary!$J28,"")</f>
        <v>0</v>
      </c>
      <c r="AH28" s="338">
        <f ca="1">IF($B28&lt;Main!$B$10,0,(VLOOKUP(AE28,'Survival Probability'!$A$3:$F$98,6)/(1+Main!$B$5)^(OptimumBenefits!AE28-OptimumBenefits!$A28))*(VLOOKUP(AE28,'Survival Probability'!$A$3:$F$98,3)/VLOOKUP($A28,'Survival Probability'!$A$3:$F$98,3)))</f>
        <v>16.974128786199074</v>
      </c>
      <c r="AI28" s="228">
        <f t="shared" si="9"/>
        <v>0</v>
      </c>
      <c r="AJ28" s="169">
        <f t="shared" si="119"/>
        <v>51</v>
      </c>
      <c r="AK28" s="395">
        <f>IF($B28&lt;Main!$B$10,0,HLOOKUP(AJ28,ReplacementRates!$V$3:$AZ$56,ReplacementRates!$A29-3,1)*IF(Main!$B$29=0,Main!$B$32*$B28,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L28" s="337">
        <f ca="1">AK28*IF($B28=Salary!$B28,Salary!$J28,"")</f>
        <v>0</v>
      </c>
      <c r="AM28" s="338">
        <f ca="1">IF($B28&lt;Main!$B$10,0,(VLOOKUP(AJ28,'Survival Probability'!$A$3:$F$98,6)/(1+Main!$B$5)^(OptimumBenefits!AJ28-OptimumBenefits!$A28))*(VLOOKUP(AJ28,'Survival Probability'!$A$3:$F$98,3)/VLOOKUP($A28,'Survival Probability'!$A$3:$F$98,3)))</f>
        <v>15.743024007373236</v>
      </c>
      <c r="AN28" s="228">
        <f t="shared" si="11"/>
        <v>0</v>
      </c>
      <c r="AO28" s="169">
        <f t="shared" si="119"/>
        <v>52</v>
      </c>
      <c r="AP28" s="395">
        <f>IF($B28&lt;Main!$B$10,0,HLOOKUP(AO28,ReplacementRates!$V$3:$AZ$56,ReplacementRates!$A29-3,1)*IF(Main!$B$29=0,Main!$B$32*$B28,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Q28" s="337">
        <f ca="1">AP28*IF($B28=Salary!$B28,Salary!$J28,"")</f>
        <v>0</v>
      </c>
      <c r="AR28" s="338">
        <f ca="1">IF($B28&lt;Main!$B$10,0,(VLOOKUP(AO28,'Survival Probability'!$A$3:$F$98,6)/(1+Main!$B$5)^(OptimumBenefits!AO28-OptimumBenefits!$A28))*(VLOOKUP(AO28,'Survival Probability'!$A$3:$F$98,3)/VLOOKUP($A28,'Survival Probability'!$A$3:$F$98,3)))</f>
        <v>14.594237154484444</v>
      </c>
      <c r="AS28" s="228">
        <f t="shared" si="13"/>
        <v>0</v>
      </c>
      <c r="AT28" s="169">
        <f t="shared" si="119"/>
        <v>53</v>
      </c>
      <c r="AU28" s="395">
        <f>IF($B28&lt;Main!$B$10,0,HLOOKUP(AT28,ReplacementRates!$V$3:$AZ$56,ReplacementRates!$A29-3,1)*IF(Main!$B$29=0,Main!$B$32*$B28,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V28" s="337">
        <f ca="1">AU28*IF($B28=Salary!$B28,Salary!$J28,"")</f>
        <v>0</v>
      </c>
      <c r="AW28" s="338">
        <f ca="1">IF($B28&lt;Main!$B$10,0,(VLOOKUP(AT28,'Survival Probability'!$A$3:$F$98,6)/(1+Main!$B$5)^(OptimumBenefits!AT28-OptimumBenefits!$A28))*(VLOOKUP(AT28,'Survival Probability'!$A$3:$F$98,3)/VLOOKUP($A28,'Survival Probability'!$A$3:$F$98,3)))</f>
        <v>13.522365162243972</v>
      </c>
      <c r="AX28" s="228">
        <f t="shared" ca="1" si="15"/>
        <v>0</v>
      </c>
      <c r="AY28" s="169">
        <f t="shared" si="119"/>
        <v>54</v>
      </c>
      <c r="AZ28" s="395">
        <f>IF($B28&lt;Main!$B$10,0,HLOOKUP(AY28,ReplacementRates!$V$3:$AZ$56,ReplacementRates!$A29-3,1)*IF(Main!$B$29=0,Main!$B$32*$B28,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A28" s="337">
        <f ca="1">AZ28*IF($B28=Salary!$B28,Salary!$J28,"")</f>
        <v>0</v>
      </c>
      <c r="BB28" s="338">
        <f ca="1">IF($B28&lt;Main!$B$10,0,(VLOOKUP(AY28,'Survival Probability'!$A$3:$F$98,6)/(1+Main!$B$5)^(OptimumBenefits!AY28-OptimumBenefits!$A28))*(VLOOKUP(AY28,'Survival Probability'!$A$3:$F$98,3)/VLOOKUP($A28,'Survival Probability'!$A$3:$F$98,3)))</f>
        <v>12.522365162243975</v>
      </c>
      <c r="BC28" s="228">
        <f t="shared" ca="1" si="17"/>
        <v>0</v>
      </c>
      <c r="BD28" s="169">
        <f t="shared" si="119"/>
        <v>55</v>
      </c>
      <c r="BE28" s="395">
        <f>IF($B28&lt;Main!$B$10,0,HLOOKUP(BD28,ReplacementRates!$V$3:$AZ$56,ReplacementRates!$A29-3,1)*IF(Main!$B$29=0,Main!$B$32*$B28,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F28" s="337">
        <f ca="1">BE28*IF($B28=Salary!$B28,Salary!$J28,"")</f>
        <v>0</v>
      </c>
      <c r="BG28" s="338">
        <f ca="1">IF($B28&lt;Main!$B$10,0,(VLOOKUP(BD28,'Survival Probability'!$A$3:$F$98,6)/(1+Main!$B$5)^(OptimumBenefits!BD28-OptimumBenefits!$A28))*(VLOOKUP(BD28,'Survival Probability'!$A$3:$F$98,3)/VLOOKUP($A28,'Survival Probability'!$A$3:$F$98,3)))</f>
        <v>11.589528792125352</v>
      </c>
      <c r="BH28" s="228">
        <f t="shared" ca="1" si="19"/>
        <v>0</v>
      </c>
      <c r="BI28" s="169">
        <f t="shared" si="119"/>
        <v>56</v>
      </c>
      <c r="BJ28" s="395">
        <f>IF($B28&lt;Main!$B$10,0,HLOOKUP(BI28,ReplacementRates!$V$3:$AZ$56,ReplacementRates!$A29-3,1)*IF(Main!$B$29=0,Main!$B$32*$B28,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K28" s="337">
        <f ca="1">BJ28*IF($B28=Salary!$B28,Salary!$J28,"")</f>
        <v>0</v>
      </c>
      <c r="BL28" s="338">
        <f ca="1">IF($B28&lt;Main!$B$10,0,(VLOOKUP(BI28,'Survival Probability'!$A$3:$F$98,6)/(1+Main!$B$5)^(OptimumBenefits!BI28-OptimumBenefits!$A28))*(VLOOKUP(BI28,'Survival Probability'!$A$3:$F$98,3)/VLOOKUP($A28,'Survival Probability'!$A$3:$F$98,3)))</f>
        <v>10.7194630346642</v>
      </c>
      <c r="BM28" s="228">
        <f t="shared" ca="1" si="21"/>
        <v>0</v>
      </c>
      <c r="BN28" s="169">
        <f t="shared" si="119"/>
        <v>57</v>
      </c>
      <c r="BO28" s="395">
        <f>IF($B28&lt;Main!$B$10,0,HLOOKUP(BN28,ReplacementRates!$V$3:$AZ$56,ReplacementRates!$A29-3,1)*IF(Main!$B$29=0,Main!$B$32*$B28,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P28" s="337">
        <f ca="1">BO28*IF($B28=Salary!$B28,Salary!$J28,"")</f>
        <v>0</v>
      </c>
      <c r="BQ28" s="338">
        <f ca="1">IF($B28&lt;Main!$B$10,0,(VLOOKUP(BN28,'Survival Probability'!$A$3:$F$98,6)/(1+Main!$B$5)^(OptimumBenefits!BN28-OptimumBenefits!$A28))*(VLOOKUP(BN28,'Survival Probability'!$A$3:$F$98,3)/VLOOKUP($A28,'Survival Probability'!$A$3:$F$98,3)))</f>
        <v>9.9080636915792777</v>
      </c>
      <c r="BR28" s="228">
        <f t="shared" ca="1" si="23"/>
        <v>0</v>
      </c>
      <c r="BS28" s="169">
        <f t="shared" si="119"/>
        <v>58</v>
      </c>
      <c r="BT28" s="395">
        <f>IF($B28&lt;Main!$B$10,0,HLOOKUP(BS28,ReplacementRates!$V$3:$AZ$56,ReplacementRates!$A29-3,1)*IF(Main!$B$29=0,Main!$B$32*$B28,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U28" s="337">
        <f ca="1">BT28*IF($B28=Salary!$B28,Salary!$J28,"")</f>
        <v>0</v>
      </c>
      <c r="BV28" s="338">
        <f ca="1">IF($B28&lt;Main!$B$10,0,(VLOOKUP(BS28,'Survival Probability'!$A$3:$F$98,6)/(1+Main!$B$5)^(OptimumBenefits!BS28-OptimumBenefits!$A28))*(VLOOKUP(BS28,'Survival Probability'!$A$3:$F$98,3)/VLOOKUP($A28,'Survival Probability'!$A$3:$F$98,3)))</f>
        <v>9.1514968348810939</v>
      </c>
      <c r="BW28" s="228">
        <f t="shared" ca="1" si="25"/>
        <v>0</v>
      </c>
      <c r="BX28" s="169">
        <f t="shared" si="119"/>
        <v>59</v>
      </c>
      <c r="BY28" s="395">
        <f>IF($B28&lt;Main!$B$10,0,HLOOKUP(BX28,ReplacementRates!$V$3:$AZ$56,ReplacementRates!$A29-3,1)*IF(Main!$B$29=0,Main!$B$32*$B28,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Z28" s="337">
        <f ca="1">BY28*IF($B28=Salary!$B28,Salary!$J28,"")</f>
        <v>0</v>
      </c>
      <c r="CA28" s="338">
        <f ca="1">IF($B28&lt;Main!$B$10,0,(VLOOKUP(BX28,'Survival Probability'!$A$3:$F$98,6)/(1+Main!$B$5)^(OptimumBenefits!BX28-OptimumBenefits!$A28))*(VLOOKUP(BX28,'Survival Probability'!$A$3:$F$98,3)/VLOOKUP($A28,'Survival Probability'!$A$3:$F$98,3)))</f>
        <v>8.4461759959025109</v>
      </c>
      <c r="CB28" s="228">
        <f t="shared" ca="1" si="27"/>
        <v>0</v>
      </c>
      <c r="CC28" s="169">
        <f t="shared" si="120"/>
        <v>60</v>
      </c>
      <c r="CD28" s="395">
        <f>IF($B28&lt;Main!$B$10,0,HLOOKUP(CC28,ReplacementRates!$V$3:$AZ$56,ReplacementRates!$A29-3,1)*IF(Main!$B$29=0,Main!$B$32*$B28,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0.27300000000000008</v>
      </c>
      <c r="CE28" s="337">
        <f ca="1">CD28*IF($B28=Salary!$B28,Salary!$J28,"")</f>
        <v>41274.132129646612</v>
      </c>
      <c r="CF28" s="338">
        <f ca="1">IF($B28&lt;Main!$B$10,0,(VLOOKUP(CC28,'Survival Probability'!$A$3:$F$98,6)/(1+Main!$B$5)^(OptimumBenefits!CC28-OptimumBenefits!$A28))*(VLOOKUP(CC28,'Survival Probability'!$A$3:$F$98,3)/VLOOKUP($A28,'Survival Probability'!$A$3:$F$98,3)))</f>
        <v>7.7887472254319734</v>
      </c>
      <c r="CG28" s="228">
        <f t="shared" ca="1" si="29"/>
        <v>321473.78210689774</v>
      </c>
      <c r="CH28" s="169">
        <f t="shared" si="120"/>
        <v>61</v>
      </c>
      <c r="CI28" s="395">
        <f>IF($B28&lt;Main!$B$10,0,HLOOKUP(CH28,ReplacementRates!$V$3:$AZ$56,ReplacementRates!$A29-3,1)*IF(Main!$B$29=0,Main!$B$32*$B28,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0.30940000000000006</v>
      </c>
      <c r="CJ28" s="337">
        <f ca="1">CI28*IF($B28=Salary!$B28,Salary!$J28,"")</f>
        <v>46777.349746932821</v>
      </c>
      <c r="CK28" s="338">
        <f ca="1">IF($B28&lt;Main!$B$10,0,(VLOOKUP(CH28,'Survival Probability'!$A$3:$F$98,6)/(1+Main!$B$5)^(OptimumBenefits!CH28-OptimumBenefits!$A28))*(VLOOKUP(CH28,'Survival Probability'!$A$3:$F$98,3)/VLOOKUP($A28,'Survival Probability'!$A$3:$F$98,3)))</f>
        <v>7.1760802533145815</v>
      </c>
      <c r="CL28" s="228">
        <f t="shared" ca="1" si="31"/>
        <v>335678.01582135446</v>
      </c>
      <c r="CM28" s="169">
        <f t="shared" si="120"/>
        <v>62</v>
      </c>
      <c r="CN28" s="395">
        <f>IF($B28&lt;Main!$B$10,0,HLOOKUP(CM28,ReplacementRates!$V$3:$AZ$56,ReplacementRates!$A29-3,1)*IF(Main!$B$29=0,Main!$B$32*$B28,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0.34580000000000005</v>
      </c>
      <c r="CO28" s="337">
        <f ca="1">CN28*IF($B28=Salary!$B28,Salary!$J28,"")</f>
        <v>52280.567364219038</v>
      </c>
      <c r="CP28" s="338">
        <f ca="1">IF($B28&lt;Main!$B$10,0,(VLOOKUP(CM28,'Survival Probability'!$A$3:$F$98,6)/(1+Main!$B$5)^(OptimumBenefits!CM28-OptimumBenefits!$A28))*(VLOOKUP(CM28,'Survival Probability'!$A$3:$F$98,3)/VLOOKUP($A28,'Survival Probability'!$A$3:$F$98,3)))</f>
        <v>6.6057190679538973</v>
      </c>
      <c r="CQ28" s="228">
        <f t="shared" ca="1" si="33"/>
        <v>345350.74072126992</v>
      </c>
      <c r="CR28" s="169">
        <f t="shared" si="120"/>
        <v>63</v>
      </c>
      <c r="CS28" s="395">
        <f>IF($B28&lt;Main!$B$10,0,HLOOKUP(CR28,ReplacementRates!$V$3:$AZ$56,ReplacementRates!$A29-3,1)*IF(Main!$B$29=0,Main!$B$32*$B28,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0.3822000000000001</v>
      </c>
      <c r="CT28" s="337">
        <f ca="1">CS28*IF($B28=Salary!$B28,Salary!$J28,"")</f>
        <v>57783.784981505254</v>
      </c>
      <c r="CU28" s="338">
        <f ca="1">IF($B28&lt;Main!$B$10,0,(VLOOKUP(CR28,'Survival Probability'!$A$3:$F$98,6)/(1+Main!$B$5)^(OptimumBenefits!CR28-OptimumBenefits!$A28))*(VLOOKUP(CR28,'Survival Probability'!$A$3:$F$98,3)/VLOOKUP($A28,'Survival Probability'!$A$3:$F$98,3)))</f>
        <v>6.0748746052002405</v>
      </c>
      <c r="CV28" s="228">
        <f t="shared" ca="1" si="35"/>
        <v>351029.24797649734</v>
      </c>
      <c r="CW28" s="169">
        <f t="shared" si="120"/>
        <v>64</v>
      </c>
      <c r="CX28" s="395">
        <f>IF($B28&lt;Main!$B$10,0,HLOOKUP(CW28,ReplacementRates!$V$3:$AZ$56,ReplacementRates!$A29-3,1)*IF(Main!$B$29=0,Main!$B$32*$B28,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CY28" s="337">
        <f ca="1">CX28*IF($B28=Salary!$B28,Salary!$J28,"")</f>
        <v>68790.22021607768</v>
      </c>
      <c r="CZ28" s="338">
        <f ca="1">IF($B28&lt;Main!$B$10,0,(VLOOKUP(CW28,'Survival Probability'!$A$3:$F$98,6)/(1+Main!$B$5)^(OptimumBenefits!CW28-OptimumBenefits!$A28))*(VLOOKUP(CW28,'Survival Probability'!$A$3:$F$98,3)/VLOOKUP($A28,'Survival Probability'!$A$3:$F$98,3)))</f>
        <v>5.5809396675317968</v>
      </c>
      <c r="DA28" s="228">
        <f t="shared" ca="1" si="37"/>
        <v>383914.06874215568</v>
      </c>
      <c r="DB28" s="169">
        <f t="shared" si="120"/>
        <v>65</v>
      </c>
      <c r="DC28" s="395">
        <f>IF($B28&lt;Main!$B$10,0,HLOOKUP(DB28,ReplacementRates!$V$3:$AZ$56,ReplacementRates!$A29-3,1)*IF(Main!$B$29=0,Main!$B$32*$B28,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D28" s="337">
        <f ca="1">DC28*IF($B28=Salary!$B28,Salary!$J28,"")</f>
        <v>68790.22021607768</v>
      </c>
      <c r="DE28" s="338">
        <f ca="1">IF($B28&lt;Main!$B$10,0,(VLOOKUP(DB28,'Survival Probability'!$A$3:$F$98,6)/(1+Main!$B$5)^(OptimumBenefits!DB28-OptimumBenefits!$A28))*(VLOOKUP(DB28,'Survival Probability'!$A$3:$F$98,3)/VLOOKUP($A28,'Survival Probability'!$A$3:$F$98,3)))</f>
        <v>5.1214777330123056</v>
      </c>
      <c r="DF28" s="228">
        <f t="shared" ca="1" si="39"/>
        <v>352307.58108565479</v>
      </c>
      <c r="DG28" s="169">
        <f t="shared" si="120"/>
        <v>66</v>
      </c>
      <c r="DH28" s="395">
        <f>IF($B28&lt;Main!$B$10,0,HLOOKUP(DG28,ReplacementRates!$V$3:$AZ$56,ReplacementRates!$A29-3,1)*IF(Main!$B$29=0,Main!$B$32*$B28,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I28" s="337">
        <f ca="1">DH28*IF($B28=Salary!$B28,Salary!$J28,"")</f>
        <v>68790.22021607768</v>
      </c>
      <c r="DJ28" s="338">
        <f ca="1">IF($B28&lt;Main!$B$10,0,(VLOOKUP(DG28,'Survival Probability'!$A$3:$F$98,6)/(1+Main!$B$5)^(OptimumBenefits!DG28-OptimumBenefits!$A28))*(VLOOKUP(DG28,'Survival Probability'!$A$3:$F$98,3)/VLOOKUP($A28,'Survival Probability'!$A$3:$F$98,3)))</f>
        <v>4.6942201685534393</v>
      </c>
      <c r="DK28" s="228">
        <f t="shared" ca="1" si="41"/>
        <v>322916.43913754437</v>
      </c>
      <c r="DL28" s="169">
        <f t="shared" si="120"/>
        <v>67</v>
      </c>
      <c r="DM28" s="395">
        <f>IF($B28&lt;Main!$B$10,0,HLOOKUP(DL28,ReplacementRates!$V$3:$AZ$56,ReplacementRates!$A29-3,1)*IF(Main!$B$29=0,Main!$B$32*$B28,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N28" s="337">
        <f ca="1">DM28*IF($B28=Salary!$B28,Salary!$J28,"")</f>
        <v>68790.22021607768</v>
      </c>
      <c r="DO28" s="338">
        <f ca="1">IF($B28&lt;Main!$B$10,0,(VLOOKUP(DL28,'Survival Probability'!$A$3:$F$98,6)/(1+Main!$B$5)^(OptimumBenefits!DL28-OptimumBenefits!$A28))*(VLOOKUP(DL28,'Survival Probability'!$A$3:$F$98,3)/VLOOKUP($A28,'Survival Probability'!$A$3:$F$98,3)))</f>
        <v>4.2970493997062214</v>
      </c>
      <c r="DP28" s="228">
        <f t="shared" ca="1" si="43"/>
        <v>295594.97448515537</v>
      </c>
      <c r="DQ28" s="169">
        <f t="shared" si="120"/>
        <v>68</v>
      </c>
      <c r="DR28" s="395">
        <f>IF($B28&lt;Main!$B$10,0,HLOOKUP(DQ28,ReplacementRates!$V$3:$AZ$56,ReplacementRates!$A29-3,1)*IF(Main!$B$29=0,Main!$B$32*$B28,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S28" s="337">
        <f ca="1">DR28*IF($B28=Salary!$B28,Salary!$J28,"")</f>
        <v>68790.22021607768</v>
      </c>
      <c r="DT28" s="338">
        <f ca="1">IF($B28&lt;Main!$B$10,0,(VLOOKUP(DQ28,'Survival Probability'!$A$3:$F$98,6)/(1+Main!$B$5)^(OptimumBenefits!DQ28-OptimumBenefits!$A28))*(VLOOKUP(DQ28,'Survival Probability'!$A$3:$F$98,3)/VLOOKUP($A28,'Survival Probability'!$A$3:$F$98,3)))</f>
        <v>3.9279981479262545</v>
      </c>
      <c r="DU28" s="228">
        <f t="shared" ca="1" si="45"/>
        <v>270207.85760419234</v>
      </c>
      <c r="DV28" s="169">
        <f t="shared" si="120"/>
        <v>69</v>
      </c>
      <c r="DW28" s="395">
        <f>IF($B28&lt;Main!$B$10,0,HLOOKUP(DV28,ReplacementRates!$V$3:$AZ$56,ReplacementRates!$A29-3,1)*IF(Main!$B$29=0,Main!$B$32*$B28,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X28" s="337">
        <f ca="1">DW28*IF($B28=Salary!$B28,Salary!$J28,"")</f>
        <v>68790.22021607768</v>
      </c>
      <c r="DY28" s="338">
        <f ca="1">IF($B28&lt;Main!$B$10,0,(VLOOKUP(DV28,'Survival Probability'!$A$3:$F$98,6)/(1+Main!$B$5)^(OptimumBenefits!DV28-OptimumBenefits!$A28))*(VLOOKUP(DV28,'Survival Probability'!$A$3:$F$98,3)/VLOOKUP($A28,'Survival Probability'!$A$3:$F$98,3)))</f>
        <v>3.5852356657464579</v>
      </c>
      <c r="DZ28" s="228">
        <f t="shared" ca="1" si="47"/>
        <v>246629.1509732347</v>
      </c>
      <c r="EA28" s="169">
        <f t="shared" si="120"/>
        <v>70</v>
      </c>
      <c r="EB28" s="395">
        <f>IF($B28&lt;Main!$B$10,0,HLOOKUP(EA28,ReplacementRates!$V$3:$AZ$56,ReplacementRates!$A29-3,1)*IF(Main!$B$29=0,Main!$B$32*$B28,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C28" s="337">
        <f ca="1">EB28*IF($B28=Salary!$B28,Salary!$J28,"")</f>
        <v>68790.22021607768</v>
      </c>
      <c r="ED28" s="338">
        <f ca="1">IF($B28&lt;Main!$B$10,0,(VLOOKUP(EA28,'Survival Probability'!$A$3:$F$98,6)/(1+Main!$B$5)^(OptimumBenefits!EA28-OptimumBenefits!$A28))*(VLOOKUP(EA28,'Survival Probability'!$A$3:$F$98,3)/VLOOKUP($A28,'Survival Probability'!$A$3:$F$98,3)))</f>
        <v>3.2670599281160171</v>
      </c>
      <c r="EE28" s="228">
        <f t="shared" ca="1" si="49"/>
        <v>224741.77191422373</v>
      </c>
      <c r="EF28" s="169">
        <f t="shared" si="120"/>
        <v>71</v>
      </c>
      <c r="EG28" s="395">
        <f>IF($B28&lt;Main!$B$10,0,HLOOKUP(EF28,ReplacementRates!$V$3:$AZ$56,ReplacementRates!$A29-3,1)*IF(Main!$B$29=0,Main!$B$32*$B28,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H28" s="337">
        <f ca="1">EG28*IF($B28=Salary!$B28,Salary!$J28,"")</f>
        <v>68790.22021607768</v>
      </c>
      <c r="EI28" s="338">
        <f ca="1">IF($B28&lt;Main!$B$10,0,(VLOOKUP(EF28,'Survival Probability'!$A$3:$F$98,6)/(1+Main!$B$5)^(OptimumBenefits!EF28-OptimumBenefits!$A28))*(VLOOKUP(EF28,'Survival Probability'!$A$3:$F$98,3)/VLOOKUP($A28,'Survival Probability'!$A$3:$F$98,3)))</f>
        <v>2.971889599406865</v>
      </c>
      <c r="EJ28" s="228">
        <f t="shared" ca="1" si="51"/>
        <v>204436.94000106913</v>
      </c>
      <c r="EK28" s="169">
        <f t="shared" si="120"/>
        <v>72</v>
      </c>
      <c r="EL28" s="395">
        <f>IF($B28&lt;Main!$B$10,0,HLOOKUP(EK28,ReplacementRates!$V$3:$AZ$56,ReplacementRates!$A29-3,1)*IF(Main!$B$29=0,Main!$B$32*$B28,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M28" s="337">
        <f ca="1">EL28*IF($B28=Salary!$B28,Salary!$J28,"")</f>
        <v>68790.22021607768</v>
      </c>
      <c r="EN28" s="338">
        <f ca="1">IF($B28&lt;Main!$B$10,0,(VLOOKUP(EK28,'Survival Probability'!$A$3:$F$98,6)/(1+Main!$B$5)^(OptimumBenefits!EK28-OptimumBenefits!$A28))*(VLOOKUP(EK28,'Survival Probability'!$A$3:$F$98,3)/VLOOKUP($A28,'Survival Probability'!$A$3:$F$98,3)))</f>
        <v>2.6982515684352295</v>
      </c>
      <c r="EO28" s="228">
        <f t="shared" ca="1" si="53"/>
        <v>185613.31959103644</v>
      </c>
      <c r="EP28" s="169">
        <f t="shared" si="121"/>
        <v>73</v>
      </c>
      <c r="EQ28" s="395">
        <f>IF($B28&lt;Main!$B$10,0,HLOOKUP(EP28,ReplacementRates!$V$3:$AZ$56,ReplacementRates!$A29-3,1)*IF(Main!$B$29=0,Main!$B$32*$B28,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R28" s="337">
        <f ca="1">EQ28*IF($B28=Salary!$B28,Salary!$J28,"")</f>
        <v>68790.22021607768</v>
      </c>
      <c r="ES28" s="338">
        <f ca="1">IF($B28&lt;Main!$B$10,0,(VLOOKUP(EP28,'Survival Probability'!$A$3:$F$98,6)/(1+Main!$B$5)^(OptimumBenefits!EP28-OptimumBenefits!$A28))*(VLOOKUP(EP28,'Survival Probability'!$A$3:$F$98,3)/VLOOKUP($A28,'Survival Probability'!$A$3:$F$98,3)))</f>
        <v>2.4447786252508283</v>
      </c>
      <c r="ET28" s="228">
        <f t="shared" ca="1" si="55"/>
        <v>168176.86001056412</v>
      </c>
      <c r="EU28" s="169">
        <f t="shared" si="121"/>
        <v>74</v>
      </c>
      <c r="EV28" s="395">
        <f>IF($B28&lt;Main!$B$10,0,HLOOKUP(EU28,ReplacementRates!$V$3:$AZ$56,ReplacementRates!$A29-3,1)*IF(Main!$B$29=0,Main!$B$32*$B28,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W28" s="337">
        <f ca="1">EV28*IF($B28=Salary!$B28,Salary!$J28,"")</f>
        <v>68790.22021607768</v>
      </c>
      <c r="EX28" s="338">
        <f ca="1">IF($B28&lt;Main!$B$10,0,(VLOOKUP(EU28,'Survival Probability'!$A$3:$F$98,6)/(1+Main!$B$5)^(OptimumBenefits!EU28-OptimumBenefits!$A28))*(VLOOKUP(EU28,'Survival Probability'!$A$3:$F$98,3)/VLOOKUP($A28,'Survival Probability'!$A$3:$F$98,3)))</f>
        <v>2.2101956193520937</v>
      </c>
      <c r="EY28" s="228">
        <f t="shared" ca="1" si="57"/>
        <v>152039.84337584072</v>
      </c>
      <c r="EZ28" s="169">
        <f t="shared" si="121"/>
        <v>75</v>
      </c>
      <c r="FA28" s="395">
        <f>IF($B28&lt;Main!$B$10,0,HLOOKUP(EZ28,ReplacementRates!$V$3:$AZ$56,ReplacementRates!$A29-3,1)*IF(Main!$B$29=0,Main!$B$32*$B28,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B28" s="337">
        <f ca="1">FA28*IF($B28=Salary!$B28,Salary!$J28,"")</f>
        <v>68790.22021607768</v>
      </c>
      <c r="FC28" s="338">
        <f ca="1">IF($B28&lt;Main!$B$10,0,(VLOOKUP(EZ28,'Survival Probability'!$A$3:$F$98,6)/(1+Main!$B$5)^(OptimumBenefits!EZ28-OptimumBenefits!$A28))*(VLOOKUP(EZ28,'Survival Probability'!$A$3:$F$98,3)/VLOOKUP($A28,'Survival Probability'!$A$3:$F$98,3)))</f>
        <v>1.9933171300534944</v>
      </c>
      <c r="FD28" s="228">
        <f t="shared" ca="1" si="59"/>
        <v>137120.72433685983</v>
      </c>
      <c r="FE28" s="169">
        <f t="shared" si="121"/>
        <v>76</v>
      </c>
      <c r="FF28" s="395">
        <f>IF($B28&lt;Main!$B$10,0,HLOOKUP(FE28,ReplacementRates!$V$3:$AZ$56,ReplacementRates!$A29-3,1)*IF(Main!$B$29=0,Main!$B$32*$B28,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G28" s="337">
        <f ca="1">FF28*IF($B28=Salary!$B28,Salary!$J28,"")</f>
        <v>68790.22021607768</v>
      </c>
      <c r="FH28" s="338">
        <f ca="1">IF($B28&lt;Main!$B$10,0,(VLOOKUP(FE28,'Survival Probability'!$A$3:$F$98,6)/(1+Main!$B$5)^(OptimumBenefits!FE28-OptimumBenefits!$A28))*(VLOOKUP(FE28,'Survival Probability'!$A$3:$F$98,3)/VLOOKUP($A28,'Survival Probability'!$A$3:$F$98,3)))</f>
        <v>1.793041931962998</v>
      </c>
      <c r="FI28" s="228">
        <f t="shared" ca="1" si="61"/>
        <v>123343.749356396</v>
      </c>
      <c r="FJ28" s="169">
        <f t="shared" si="121"/>
        <v>77</v>
      </c>
      <c r="FK28" s="395">
        <f>IF($B28&lt;Main!$B$10,0,HLOOKUP(FJ28,ReplacementRates!$V$3:$AZ$56,ReplacementRates!$A29-3,1)*IF(Main!$B$29=0,Main!$B$32*$B28,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L28" s="337">
        <f ca="1">FK28*IF($B28=Salary!$B28,Salary!$J28,"")</f>
        <v>68790.22021607768</v>
      </c>
      <c r="FM28" s="338">
        <f ca="1">IF($B28&lt;Main!$B$10,0,(VLOOKUP(FJ28,'Survival Probability'!$A$3:$F$98,6)/(1+Main!$B$5)^(OptimumBenefits!FJ28-OptimumBenefits!$A28))*(VLOOKUP(FJ28,'Survival Probability'!$A$3:$F$98,3)/VLOOKUP($A28,'Survival Probability'!$A$3:$F$98,3)))</f>
        <v>1.6083381619583748</v>
      </c>
      <c r="FN28" s="228">
        <f t="shared" ca="1" si="63"/>
        <v>110637.93634303821</v>
      </c>
      <c r="FO28" s="169">
        <f t="shared" si="121"/>
        <v>78</v>
      </c>
      <c r="FP28" s="395">
        <f>IF($B28&lt;Main!$B$10,0,HLOOKUP(FO28,ReplacementRates!$V$3:$AZ$56,ReplacementRates!$A29-3,1)*IF(Main!$B$29=0,Main!$B$32*$B28,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Q28" s="337">
        <f ca="1">FP28*IF($B28=Salary!$B28,Salary!$J28,"")</f>
        <v>68790.22021607768</v>
      </c>
      <c r="FR28" s="338">
        <f ca="1">IF($B28&lt;Main!$B$10,0,(VLOOKUP(FO28,'Survival Probability'!$A$3:$F$98,6)/(1+Main!$B$5)^(OptimumBenefits!FO28-OptimumBenefits!$A28))*(VLOOKUP(FO28,'Survival Probability'!$A$3:$F$98,3)/VLOOKUP($A28,'Survival Probability'!$A$3:$F$98,3)))</f>
        <v>1.4382437908899635</v>
      </c>
      <c r="FS28" s="228">
        <f t="shared" ca="1" si="65"/>
        <v>98937.107099726956</v>
      </c>
      <c r="FT28" s="169">
        <f t="shared" si="121"/>
        <v>79</v>
      </c>
      <c r="FU28" s="395">
        <f>IF($B28&lt;Main!$B$10,0,HLOOKUP(FT28,ReplacementRates!$V$3:$AZ$56,ReplacementRates!$A29-3,1)*IF(Main!$B$29=0,Main!$B$32*$B28,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V28" s="337">
        <f ca="1">FU28*IF($B28=Salary!$B28,Salary!$J28,"")</f>
        <v>68790.22021607768</v>
      </c>
      <c r="FW28" s="338">
        <f ca="1">IF($B28&lt;Main!$B$10,0,(VLOOKUP(FT28,'Survival Probability'!$A$3:$F$98,6)/(1+Main!$B$5)^(OptimumBenefits!FT28-OptimumBenefits!$A28))*(VLOOKUP(FT28,'Survival Probability'!$A$3:$F$98,3)/VLOOKUP($A28,'Survival Probability'!$A$3:$F$98,3)))</f>
        <v>1.2818620804111269</v>
      </c>
      <c r="FX28" s="228">
        <f t="shared" ca="1" si="67"/>
        <v>88179.574798120899</v>
      </c>
      <c r="FY28" s="169">
        <f t="shared" si="121"/>
        <v>80</v>
      </c>
      <c r="FZ28" s="395">
        <f>IF($B28&lt;Main!$B$10,0,HLOOKUP(FY28,ReplacementRates!$V$3:$AZ$56,ReplacementRates!$A29-3,1)*IF(Main!$B$29=0,Main!$B$32*$B28,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A28" s="337">
        <f ca="1">FZ28*IF($B28=Salary!$B28,Salary!$J28,"")</f>
        <v>68790.22021607768</v>
      </c>
      <c r="GB28" s="338">
        <f ca="1">IF($B28&lt;Main!$B$10,0,(VLOOKUP(FY28,'Survival Probability'!$A$3:$F$98,6)/(1+Main!$B$5)^(OptimumBenefits!FY28-OptimumBenefits!$A28))*(VLOOKUP(FY28,'Survival Probability'!$A$3:$F$98,3)/VLOOKUP($A28,'Survival Probability'!$A$3:$F$98,3)))</f>
        <v>1.1383625995904474</v>
      </c>
      <c r="GC28" s="228">
        <f t="shared" ca="1" si="69"/>
        <v>78308.213911573534</v>
      </c>
      <c r="GD28" s="169">
        <f t="shared" si="121"/>
        <v>81</v>
      </c>
      <c r="GE28" s="395">
        <f>IF($B28&lt;Main!$B$10,0,HLOOKUP(GD28,ReplacementRates!$V$3:$AZ$56,ReplacementRates!$A29-3,1)*IF(Main!$B$29=0,Main!$B$32*$B28,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F28" s="337">
        <f ca="1">GE28*IF($B28=Salary!$B28,Salary!$J28,"")</f>
        <v>68790.22021607768</v>
      </c>
      <c r="GG28" s="338">
        <f ca="1">IF($B28&lt;Main!$B$10,0,(VLOOKUP(GD28,'Survival Probability'!$A$3:$F$98,6)/(1+Main!$B$5)^(OptimumBenefits!GD28-OptimumBenefits!$A28))*(VLOOKUP(GD28,'Survival Probability'!$A$3:$F$98,3)/VLOOKUP($A28,'Survival Probability'!$A$3:$F$98,3)))</f>
        <v>1.0069635466426232</v>
      </c>
      <c r="GH28" s="228">
        <f t="shared" ca="1" si="71"/>
        <v>69269.244123108656</v>
      </c>
      <c r="GI28" s="169">
        <f t="shared" si="121"/>
        <v>82</v>
      </c>
      <c r="GJ28" s="395">
        <f>IF($B28&lt;Main!$B$10,0,HLOOKUP(GI28,ReplacementRates!$V$3:$AZ$56,ReplacementRates!$A29-3,1)*IF(Main!$B$29=0,Main!$B$32*$B28,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K28" s="337">
        <f ca="1">GJ28*IF($B28=Salary!$B28,Salary!$J28,"")</f>
        <v>68790.22021607768</v>
      </c>
      <c r="GL28" s="338">
        <f ca="1">IF($B28&lt;Main!$B$10,0,(VLOOKUP(GI28,'Survival Probability'!$A$3:$F$98,6)/(1+Main!$B$5)^(OptimumBenefits!GI28-OptimumBenefits!$A28))*(VLOOKUP(GI28,'Survival Probability'!$A$3:$F$98,3)/VLOOKUP($A28,'Survival Probability'!$A$3:$F$98,3)))</f>
        <v>0.88693052711268394</v>
      </c>
      <c r="GM28" s="228">
        <f t="shared" ca="1" si="73"/>
        <v>61012.146276443382</v>
      </c>
      <c r="GN28" s="384"/>
      <c r="GO28" s="384"/>
      <c r="GP28" s="385"/>
      <c r="GQ28" s="386"/>
      <c r="GR28" s="387"/>
      <c r="GS28" s="384"/>
      <c r="GT28" s="384"/>
      <c r="GU28" s="385"/>
      <c r="GV28" s="386"/>
      <c r="GW28" s="387"/>
      <c r="GX28" s="384"/>
      <c r="GY28" s="384"/>
      <c r="GZ28" s="385"/>
      <c r="HA28" s="386"/>
      <c r="HB28" s="387"/>
      <c r="HC28" s="384"/>
      <c r="HD28" s="384"/>
      <c r="HE28" s="385"/>
      <c r="HF28" s="386"/>
      <c r="HG28" s="387"/>
      <c r="HH28" s="384"/>
      <c r="HI28" s="384"/>
      <c r="HJ28" s="385"/>
      <c r="HK28" s="386"/>
      <c r="HL28" s="387"/>
      <c r="HM28" s="384"/>
      <c r="HN28" s="384"/>
      <c r="HO28" s="385"/>
      <c r="HP28" s="386"/>
      <c r="HQ28" s="387"/>
      <c r="HR28" s="384"/>
      <c r="HS28" s="384"/>
      <c r="HT28" s="385"/>
      <c r="HU28" s="386"/>
      <c r="HV28" s="387"/>
      <c r="HW28" s="384"/>
      <c r="HX28" s="384"/>
      <c r="HY28" s="385"/>
      <c r="HZ28" s="386"/>
      <c r="IA28" s="387"/>
      <c r="IB28" s="384"/>
      <c r="IC28" s="384"/>
      <c r="ID28" s="385"/>
      <c r="IE28" s="386"/>
      <c r="IF28" s="387"/>
      <c r="IG28" s="384"/>
      <c r="IH28" s="384"/>
      <c r="II28" s="385"/>
      <c r="IJ28" s="386"/>
      <c r="IK28" s="387"/>
      <c r="IL28" s="384"/>
      <c r="IM28" s="384"/>
      <c r="IN28" s="385"/>
      <c r="IO28" s="386"/>
      <c r="IP28" s="387"/>
      <c r="IQ28" s="384"/>
      <c r="IR28" s="384"/>
      <c r="IS28" s="385"/>
      <c r="IT28" s="386"/>
      <c r="IU28" s="387"/>
      <c r="IV28" s="384"/>
      <c r="IW28" s="384"/>
      <c r="IX28" s="385"/>
      <c r="IY28" s="386"/>
      <c r="IZ28" s="387"/>
      <c r="JA28" s="384"/>
      <c r="JB28" s="384"/>
      <c r="JC28" s="385"/>
      <c r="JD28" s="386"/>
      <c r="JE28" s="387"/>
      <c r="JF28" s="384"/>
      <c r="JG28" s="384"/>
      <c r="JH28" s="385"/>
      <c r="JI28" s="386"/>
      <c r="JJ28" s="387"/>
      <c r="JK28" s="384"/>
      <c r="JL28" s="384"/>
      <c r="JM28" s="385"/>
      <c r="JN28" s="386"/>
      <c r="JO28" s="387"/>
      <c r="JP28" s="384"/>
      <c r="JQ28" s="384"/>
      <c r="JR28" s="385"/>
      <c r="JS28" s="386"/>
      <c r="JT28" s="387"/>
      <c r="JU28" s="384"/>
      <c r="JV28" s="384"/>
      <c r="JW28" s="385"/>
      <c r="JX28" s="386"/>
      <c r="JY28" s="387"/>
      <c r="JZ28" s="384"/>
      <c r="KA28" s="384"/>
      <c r="KB28" s="385"/>
      <c r="KC28" s="386"/>
      <c r="KD28" s="387"/>
      <c r="KE28" s="384"/>
      <c r="KF28" s="384"/>
      <c r="KG28" s="385"/>
      <c r="KH28" s="386"/>
      <c r="KI28" s="387"/>
    </row>
    <row r="29" spans="1:295">
      <c r="A29" s="172">
        <f t="shared" si="112"/>
        <v>54</v>
      </c>
      <c r="B29" s="172">
        <v>27</v>
      </c>
      <c r="C29" s="383">
        <f t="shared" ca="1" si="0"/>
        <v>63</v>
      </c>
      <c r="D29" s="422">
        <f t="shared" ca="1" si="116"/>
        <v>488818.09288283356</v>
      </c>
      <c r="E29" s="217">
        <v>330036.63814624125</v>
      </c>
      <c r="F29" s="169">
        <f t="shared" si="113"/>
        <v>45</v>
      </c>
      <c r="G29" s="395">
        <f>IF($B29&lt;Main!$B$10,0,HLOOKUP(F29,ReplacementRates!$V$3:$AZ$56,ReplacementRates!$A30-3,1)*IF(Main!$B$29=0,Main!$B$32*$B29,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H29" s="337">
        <f ca="1">G29*IF($B29=Salary!$B29,Salary!$J29,"")</f>
        <v>0</v>
      </c>
      <c r="I29" s="338">
        <f ca="1">IF($B29&lt;Main!$B$10,0,(VLOOKUP(F29,'Survival Probability'!$A$3:$F$98,6)/(1+Main!$B$5)^(OptimumBenefits!F29-OptimumBenefits!$A29))*(VLOOKUP(F29,'Survival Probability'!$A$3:$F$98,3)/VLOOKUP($A29,'Survival Probability'!$A$3:$F$98,3)))</f>
        <v>26.336347332242177</v>
      </c>
      <c r="J29" s="228">
        <f t="shared" si="122"/>
        <v>0</v>
      </c>
      <c r="K29" s="169">
        <f t="shared" si="114"/>
        <v>46</v>
      </c>
      <c r="L29" s="395">
        <f>IF($B29&lt;Main!$B$10,0,HLOOKUP(K29,ReplacementRates!$V$3:$AZ$56,ReplacementRates!$A30-3,1)*IF(Main!$B$29=0,Main!$B$32*$B29,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M29" s="337">
        <f ca="1">L29*IF($B29=Salary!$B29,Salary!$J29,"")</f>
        <v>0</v>
      </c>
      <c r="N29" s="338">
        <f ca="1">IF($B29&lt;Main!$B$10,0,(VLOOKUP(K29,'Survival Probability'!$A$3:$F$98,6)/(1+Main!$B$5)^(OptimumBenefits!K29-OptimumBenefits!$A29))*(VLOOKUP(K29,'Survival Probability'!$A$3:$F$98,3)/VLOOKUP($A29,'Survival Probability'!$A$3:$F$98,3)))</f>
        <v>24.478514642621334</v>
      </c>
      <c r="O29" s="228">
        <f t="shared" si="123"/>
        <v>0</v>
      </c>
      <c r="P29" s="169">
        <f t="shared" si="119"/>
        <v>47</v>
      </c>
      <c r="Q29" s="395">
        <f>IF($B29&lt;Main!$B$10,0,HLOOKUP(P29,ReplacementRates!$V$3:$AZ$56,ReplacementRates!$A30-3,1)*IF(Main!$B$29=0,Main!$B$32*$B29,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R29" s="337">
        <f ca="1">Q29*IF($B29=Salary!$B29,Salary!$J29,"")</f>
        <v>0</v>
      </c>
      <c r="S29" s="338">
        <f ca="1">IF($B29&lt;Main!$B$10,0,(VLOOKUP(P29,'Survival Probability'!$A$3:$F$98,6)/(1+Main!$B$5)^(OptimumBenefits!P29-OptimumBenefits!$A29))*(VLOOKUP(P29,'Survival Probability'!$A$3:$F$98,3)/VLOOKUP($A29,'Survival Probability'!$A$3:$F$98,3)))</f>
        <v>22.743383411645912</v>
      </c>
      <c r="T29" s="228">
        <f t="shared" si="3"/>
        <v>0</v>
      </c>
      <c r="U29" s="169">
        <f t="shared" si="119"/>
        <v>48</v>
      </c>
      <c r="V29" s="395">
        <f>IF($B29&lt;Main!$B$10,0,HLOOKUP(U29,ReplacementRates!$V$3:$AZ$56,ReplacementRates!$A30-3,1)*IF(Main!$B$29=0,Main!$B$32*$B29,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W29" s="337">
        <f ca="1">V29*IF($B29=Salary!$B29,Salary!$J29,"")</f>
        <v>0</v>
      </c>
      <c r="X29" s="338">
        <f ca="1">IF($B29&lt;Main!$B$10,0,(VLOOKUP(U29,'Survival Probability'!$A$3:$F$98,6)/(1+Main!$B$5)^(OptimumBenefits!U29-OptimumBenefits!$A29))*(VLOOKUP(U29,'Survival Probability'!$A$3:$F$98,3)/VLOOKUP($A29,'Survival Probability'!$A$3:$F$98,3)))</f>
        <v>21.122898120008518</v>
      </c>
      <c r="Y29" s="228">
        <f t="shared" si="5"/>
        <v>0</v>
      </c>
      <c r="Z29" s="169">
        <f t="shared" si="119"/>
        <v>49</v>
      </c>
      <c r="AA29" s="395">
        <f>IF($B29&lt;Main!$B$10,0,HLOOKUP(Z29,ReplacementRates!$V$3:$AZ$56,ReplacementRates!$A30-3,1)*IF(Main!$B$29=0,Main!$B$32*$B29,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B29" s="337">
        <f ca="1">AA29*IF($B29=Salary!$B29,Salary!$J29,"")</f>
        <v>0</v>
      </c>
      <c r="AC29" s="338">
        <f ca="1">IF($B29&lt;Main!$B$10,0,(VLOOKUP(Z29,'Survival Probability'!$A$3:$F$98,6)/(1+Main!$B$5)^(OptimumBenefits!Z29-OptimumBenefits!$A29))*(VLOOKUP(Z29,'Survival Probability'!$A$3:$F$98,3)/VLOOKUP($A29,'Survival Probability'!$A$3:$F$98,3)))</f>
        <v>19.609530422206859</v>
      </c>
      <c r="AD29" s="228">
        <f t="shared" si="7"/>
        <v>0</v>
      </c>
      <c r="AE29" s="169">
        <f t="shared" si="119"/>
        <v>50</v>
      </c>
      <c r="AF29" s="395">
        <f>IF($B29&lt;Main!$B$10,0,HLOOKUP(AE29,ReplacementRates!$V$3:$AZ$56,ReplacementRates!$A30-3,1)*IF(Main!$B$29=0,Main!$B$32*$B29,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G29" s="337">
        <f ca="1">AF29*IF($B29=Salary!$B29,Salary!$J29,"")</f>
        <v>0</v>
      </c>
      <c r="AH29" s="338">
        <f ca="1">IF($B29&lt;Main!$B$10,0,(VLOOKUP(AE29,'Survival Probability'!$A$3:$F$98,6)/(1+Main!$B$5)^(OptimumBenefits!AE29-OptimumBenefits!$A29))*(VLOOKUP(AE29,'Survival Probability'!$A$3:$F$98,3)/VLOOKUP($A29,'Survival Probability'!$A$3:$F$98,3)))</f>
        <v>18.196255345447788</v>
      </c>
      <c r="AI29" s="228">
        <f t="shared" si="9"/>
        <v>0</v>
      </c>
      <c r="AJ29" s="169">
        <f t="shared" si="119"/>
        <v>51</v>
      </c>
      <c r="AK29" s="395">
        <f>IF($B29&lt;Main!$B$10,0,HLOOKUP(AJ29,ReplacementRates!$V$3:$AZ$56,ReplacementRates!$A30-3,1)*IF(Main!$B$29=0,Main!$B$32*$B29,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L29" s="337">
        <f ca="1">AK29*IF($B29=Salary!$B29,Salary!$J29,"")</f>
        <v>0</v>
      </c>
      <c r="AM29" s="338">
        <f ca="1">IF($B29&lt;Main!$B$10,0,(VLOOKUP(AJ29,'Survival Probability'!$A$3:$F$98,6)/(1+Main!$B$5)^(OptimumBenefits!AJ29-OptimumBenefits!$A29))*(VLOOKUP(AJ29,'Survival Probability'!$A$3:$F$98,3)/VLOOKUP($A29,'Survival Probability'!$A$3:$F$98,3)))</f>
        <v>16.876511799568153</v>
      </c>
      <c r="AN29" s="228">
        <f t="shared" si="11"/>
        <v>0</v>
      </c>
      <c r="AO29" s="169">
        <f t="shared" si="119"/>
        <v>52</v>
      </c>
      <c r="AP29" s="395">
        <f>IF($B29&lt;Main!$B$10,0,HLOOKUP(AO29,ReplacementRates!$V$3:$AZ$56,ReplacementRates!$A30-3,1)*IF(Main!$B$29=0,Main!$B$32*$B29,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Q29" s="337">
        <f ca="1">AP29*IF($B29=Salary!$B29,Salary!$J29,"")</f>
        <v>0</v>
      </c>
      <c r="AR29" s="338">
        <f ca="1">IF($B29&lt;Main!$B$10,0,(VLOOKUP(AO29,'Survival Probability'!$A$3:$F$98,6)/(1+Main!$B$5)^(OptimumBenefits!AO29-OptimumBenefits!$A29))*(VLOOKUP(AO29,'Survival Probability'!$A$3:$F$98,3)/VLOOKUP($A29,'Survival Probability'!$A$3:$F$98,3)))</f>
        <v>15.645013018337414</v>
      </c>
      <c r="AS29" s="228">
        <f t="shared" si="13"/>
        <v>0</v>
      </c>
      <c r="AT29" s="169">
        <f t="shared" si="119"/>
        <v>53</v>
      </c>
      <c r="AU29" s="395">
        <f>IF($B29&lt;Main!$B$10,0,HLOOKUP(AT29,ReplacementRates!$V$3:$AZ$56,ReplacementRates!$A30-3,1)*IF(Main!$B$29=0,Main!$B$32*$B29,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V29" s="337">
        <f ca="1">AU29*IF($B29=Salary!$B29,Salary!$J29,"")</f>
        <v>0</v>
      </c>
      <c r="AW29" s="338">
        <f ca="1">IF($B29&lt;Main!$B$10,0,(VLOOKUP(AT29,'Survival Probability'!$A$3:$F$98,6)/(1+Main!$B$5)^(OptimumBenefits!AT29-OptimumBenefits!$A29))*(VLOOKUP(AT29,'Survival Probability'!$A$3:$F$98,3)/VLOOKUP($A29,'Survival Probability'!$A$3:$F$98,3)))</f>
        <v>14.495966919176235</v>
      </c>
      <c r="AX29" s="228">
        <f t="shared" si="15"/>
        <v>0</v>
      </c>
      <c r="AY29" s="169">
        <f t="shared" si="119"/>
        <v>54</v>
      </c>
      <c r="AZ29" s="395">
        <f>IF($B29&lt;Main!$B$10,0,HLOOKUP(AY29,ReplacementRates!$V$3:$AZ$56,ReplacementRates!$A30-3,1)*IF(Main!$B$29=0,Main!$B$32*$B29,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A29" s="337">
        <f ca="1">AZ29*IF($B29=Salary!$B29,Salary!$J29,"")</f>
        <v>0</v>
      </c>
      <c r="BB29" s="338">
        <f ca="1">IF($B29&lt;Main!$B$10,0,(VLOOKUP(AY29,'Survival Probability'!$A$3:$F$98,6)/(1+Main!$B$5)^(OptimumBenefits!AY29-OptimumBenefits!$A29))*(VLOOKUP(AY29,'Survival Probability'!$A$3:$F$98,3)/VLOOKUP($A29,'Survival Probability'!$A$3:$F$98,3)))</f>
        <v>13.423967550334265</v>
      </c>
      <c r="BC29" s="228">
        <f t="shared" ca="1" si="17"/>
        <v>0</v>
      </c>
      <c r="BD29" s="169">
        <f t="shared" si="119"/>
        <v>55</v>
      </c>
      <c r="BE29" s="395">
        <f>IF($B29&lt;Main!$B$10,0,HLOOKUP(BD29,ReplacementRates!$V$3:$AZ$56,ReplacementRates!$A30-3,1)*IF(Main!$B$29=0,Main!$B$32*$B29,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F29" s="337">
        <f ca="1">BE29*IF($B29=Salary!$B29,Salary!$J29,"")</f>
        <v>0</v>
      </c>
      <c r="BG29" s="338">
        <f ca="1">IF($B29&lt;Main!$B$10,0,(VLOOKUP(BD29,'Survival Probability'!$A$3:$F$98,6)/(1+Main!$B$5)^(OptimumBenefits!BD29-OptimumBenefits!$A29))*(VLOOKUP(BD29,'Survival Probability'!$A$3:$F$98,3)/VLOOKUP($A29,'Survival Probability'!$A$3:$F$98,3)))</f>
        <v>12.423967550334261</v>
      </c>
      <c r="BH29" s="228">
        <f t="shared" ca="1" si="19"/>
        <v>0</v>
      </c>
      <c r="BI29" s="169">
        <f t="shared" si="119"/>
        <v>56</v>
      </c>
      <c r="BJ29" s="395">
        <f>IF($B29&lt;Main!$B$10,0,HLOOKUP(BI29,ReplacementRates!$V$3:$AZ$56,ReplacementRates!$A30-3,1)*IF(Main!$B$29=0,Main!$B$32*$B29,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K29" s="337">
        <f ca="1">BJ29*IF($B29=Salary!$B29,Salary!$J29,"")</f>
        <v>0</v>
      </c>
      <c r="BL29" s="338">
        <f ca="1">IF($B29&lt;Main!$B$10,0,(VLOOKUP(BI29,'Survival Probability'!$A$3:$F$98,6)/(1+Main!$B$5)^(OptimumBenefits!BI29-OptimumBenefits!$A29))*(VLOOKUP(BI29,'Survival Probability'!$A$3:$F$98,3)/VLOOKUP($A29,'Survival Probability'!$A$3:$F$98,3)))</f>
        <v>11.491257607484894</v>
      </c>
      <c r="BM29" s="228">
        <f t="shared" ca="1" si="21"/>
        <v>0</v>
      </c>
      <c r="BN29" s="169">
        <f t="shared" si="119"/>
        <v>57</v>
      </c>
      <c r="BO29" s="395">
        <f>IF($B29&lt;Main!$B$10,0,HLOOKUP(BN29,ReplacementRates!$V$3:$AZ$56,ReplacementRates!$A30-3,1)*IF(Main!$B$29=0,Main!$B$32*$B29,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P29" s="337">
        <f ca="1">BO29*IF($B29=Salary!$B29,Salary!$J29,"")</f>
        <v>0</v>
      </c>
      <c r="BQ29" s="338">
        <f ca="1">IF($B29&lt;Main!$B$10,0,(VLOOKUP(BN29,'Survival Probability'!$A$3:$F$98,6)/(1+Main!$B$5)^(OptimumBenefits!BN29-OptimumBenefits!$A29))*(VLOOKUP(BN29,'Survival Probability'!$A$3:$F$98,3)/VLOOKUP($A29,'Survival Probability'!$A$3:$F$98,3)))</f>
        <v>10.621438023819062</v>
      </c>
      <c r="BR29" s="228">
        <f t="shared" ca="1" si="23"/>
        <v>0</v>
      </c>
      <c r="BS29" s="169">
        <f t="shared" si="119"/>
        <v>58</v>
      </c>
      <c r="BT29" s="395">
        <f>IF($B29&lt;Main!$B$10,0,HLOOKUP(BS29,ReplacementRates!$V$3:$AZ$56,ReplacementRates!$A30-3,1)*IF(Main!$B$29=0,Main!$B$32*$B29,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U29" s="337">
        <f ca="1">BT29*IF($B29=Salary!$B29,Salary!$J29,"")</f>
        <v>0</v>
      </c>
      <c r="BV29" s="338">
        <f ca="1">IF($B29&lt;Main!$B$10,0,(VLOOKUP(BS29,'Survival Probability'!$A$3:$F$98,6)/(1+Main!$B$5)^(OptimumBenefits!BS29-OptimumBenefits!$A29))*(VLOOKUP(BS29,'Survival Probability'!$A$3:$F$98,3)/VLOOKUP($A29,'Survival Probability'!$A$3:$F$98,3)))</f>
        <v>9.8103988309518559</v>
      </c>
      <c r="BW29" s="228">
        <f t="shared" ca="1" si="25"/>
        <v>0</v>
      </c>
      <c r="BX29" s="169">
        <f t="shared" si="119"/>
        <v>59</v>
      </c>
      <c r="BY29" s="395">
        <f>IF($B29&lt;Main!$B$10,0,HLOOKUP(BX29,ReplacementRates!$V$3:$AZ$56,ReplacementRates!$A30-3,1)*IF(Main!$B$29=0,Main!$B$32*$B29,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Z29" s="337">
        <f ca="1">BY29*IF($B29=Salary!$B29,Salary!$J29,"")</f>
        <v>0</v>
      </c>
      <c r="CA29" s="338">
        <f ca="1">IF($B29&lt;Main!$B$10,0,(VLOOKUP(BX29,'Survival Probability'!$A$3:$F$98,6)/(1+Main!$B$5)^(OptimumBenefits!BX29-OptimumBenefits!$A29))*(VLOOKUP(BX29,'Survival Probability'!$A$3:$F$98,3)/VLOOKUP($A29,'Survival Probability'!$A$3:$F$98,3)))</f>
        <v>9.0542953367357217</v>
      </c>
      <c r="CB29" s="228">
        <f t="shared" ca="1" si="27"/>
        <v>0</v>
      </c>
      <c r="CC29" s="169">
        <f t="shared" si="120"/>
        <v>60</v>
      </c>
      <c r="CD29" s="395">
        <f>IF($B29&lt;Main!$B$10,0,HLOOKUP(CC29,ReplacementRates!$V$3:$AZ$56,ReplacementRates!$A30-3,1)*IF(Main!$B$29=0,Main!$B$32*$B29,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0.28350000000000009</v>
      </c>
      <c r="CE29" s="337">
        <f ca="1">CD29*IF($B29=Salary!$B29,Salary!$J29,"")</f>
        <v>45036.711871167849</v>
      </c>
      <c r="CF29" s="338">
        <f ca="1">IF($B29&lt;Main!$B$10,0,(VLOOKUP(CC29,'Survival Probability'!$A$3:$F$98,6)/(1+Main!$B$5)^(OptimumBenefits!CC29-OptimumBenefits!$A29))*(VLOOKUP(CC29,'Survival Probability'!$A$3:$F$98,3)/VLOOKUP($A29,'Survival Probability'!$A$3:$F$98,3)))</f>
        <v>8.3495321097327508</v>
      </c>
      <c r="CG29" s="228">
        <f t="shared" ca="1" si="29"/>
        <v>376035.47188509809</v>
      </c>
      <c r="CH29" s="169">
        <f t="shared" si="120"/>
        <v>61</v>
      </c>
      <c r="CI29" s="395">
        <f>IF($B29&lt;Main!$B$10,0,HLOOKUP(CH29,ReplacementRates!$V$3:$AZ$56,ReplacementRates!$A30-3,1)*IF(Main!$B$29=0,Main!$B$32*$B29,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0.32130000000000003</v>
      </c>
      <c r="CJ29" s="337">
        <f ca="1">CI29*IF($B29=Salary!$B29,Salary!$J29,"")</f>
        <v>51041.606787323552</v>
      </c>
      <c r="CK29" s="338">
        <f ca="1">IF($B29&lt;Main!$B$10,0,(VLOOKUP(CH29,'Survival Probability'!$A$3:$F$98,6)/(1+Main!$B$5)^(OptimumBenefits!CH29-OptimumBenefits!$A29))*(VLOOKUP(CH29,'Survival Probability'!$A$3:$F$98,3)/VLOOKUP($A29,'Survival Probability'!$A$3:$F$98,3)))</f>
        <v>7.6927535023125824</v>
      </c>
      <c r="CL29" s="228">
        <f t="shared" ca="1" si="31"/>
        <v>392650.49937684491</v>
      </c>
      <c r="CM29" s="169">
        <f t="shared" si="120"/>
        <v>62</v>
      </c>
      <c r="CN29" s="395">
        <f>IF($B29&lt;Main!$B$10,0,HLOOKUP(CM29,ReplacementRates!$V$3:$AZ$56,ReplacementRates!$A30-3,1)*IF(Main!$B$29=0,Main!$B$32*$B29,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0.35910000000000003</v>
      </c>
      <c r="CO29" s="337">
        <f ca="1">CN29*IF($B29=Salary!$B29,Salary!$J29,"")</f>
        <v>57046.501703479262</v>
      </c>
      <c r="CP29" s="338">
        <f ca="1">IF($B29&lt;Main!$B$10,0,(VLOOKUP(CM29,'Survival Probability'!$A$3:$F$98,6)/(1+Main!$B$5)^(OptimumBenefits!CM29-OptimumBenefits!$A29))*(VLOOKUP(CM29,'Survival Probability'!$A$3:$F$98,3)/VLOOKUP($A29,'Survival Probability'!$A$3:$F$98,3)))</f>
        <v>7.0813266715939713</v>
      </c>
      <c r="CQ29" s="228">
        <f t="shared" ca="1" si="33"/>
        <v>403964.9140339786</v>
      </c>
      <c r="CR29" s="169">
        <f t="shared" si="120"/>
        <v>63</v>
      </c>
      <c r="CS29" s="395">
        <f>IF($B29&lt;Main!$B$10,0,HLOOKUP(CR29,ReplacementRates!$V$3:$AZ$56,ReplacementRates!$A30-3,1)*IF(Main!$B$29=0,Main!$B$32*$B29,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T29" s="337">
        <f ca="1">CS29*IF($B29=Salary!$B29,Salary!$J29,"")</f>
        <v>75061.1864519464</v>
      </c>
      <c r="CU29" s="338">
        <f ca="1">IF($B29&lt;Main!$B$10,0,(VLOOKUP(CR29,'Survival Probability'!$A$3:$F$98,6)/(1+Main!$B$5)^(OptimumBenefits!CR29-OptimumBenefits!$A29))*(VLOOKUP(CR29,'Survival Probability'!$A$3:$F$98,3)/VLOOKUP($A29,'Survival Probability'!$A$3:$F$98,3)))</f>
        <v>6.5122617425687936</v>
      </c>
      <c r="CV29" s="228">
        <f t="shared" ca="1" si="35"/>
        <v>488818.09288283356</v>
      </c>
      <c r="CW29" s="169">
        <f t="shared" si="120"/>
        <v>64</v>
      </c>
      <c r="CX29" s="395">
        <f>IF($B29&lt;Main!$B$10,0,HLOOKUP(CW29,ReplacementRates!$V$3:$AZ$56,ReplacementRates!$A30-3,1)*IF(Main!$B$29=0,Main!$B$32*$B29,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Y29" s="337">
        <f ca="1">CX29*IF($B29=Salary!$B29,Salary!$J29,"")</f>
        <v>75061.1864519464</v>
      </c>
      <c r="CZ29" s="338">
        <f ca="1">IF($B29&lt;Main!$B$10,0,(VLOOKUP(CW29,'Survival Probability'!$A$3:$F$98,6)/(1+Main!$B$5)^(OptimumBenefits!CW29-OptimumBenefits!$A29))*(VLOOKUP(CW29,'Survival Probability'!$A$3:$F$98,3)/VLOOKUP($A29,'Survival Probability'!$A$3:$F$98,3)))</f>
        <v>5.9827638011392228</v>
      </c>
      <c r="DA29" s="228">
        <f t="shared" ca="1" si="37"/>
        <v>449073.34917526675</v>
      </c>
      <c r="DB29" s="169">
        <f t="shared" si="120"/>
        <v>65</v>
      </c>
      <c r="DC29" s="395">
        <f>IF($B29&lt;Main!$B$10,0,HLOOKUP(DB29,ReplacementRates!$V$3:$AZ$56,ReplacementRates!$A30-3,1)*IF(Main!$B$29=0,Main!$B$32*$B29,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D29" s="337">
        <f ca="1">DC29*IF($B29=Salary!$B29,Salary!$J29,"")</f>
        <v>75061.1864519464</v>
      </c>
      <c r="DE29" s="338">
        <f ca="1">IF($B29&lt;Main!$B$10,0,(VLOOKUP(DB29,'Survival Probability'!$A$3:$F$98,6)/(1+Main!$B$5)^(OptimumBenefits!DB29-OptimumBenefits!$A29))*(VLOOKUP(DB29,'Survival Probability'!$A$3:$F$98,3)/VLOOKUP($A29,'Survival Probability'!$A$3:$F$98,3)))</f>
        <v>5.4902208973274149</v>
      </c>
      <c r="DF29" s="228">
        <f t="shared" ca="1" si="39"/>
        <v>412102.49443666555</v>
      </c>
      <c r="DG29" s="169">
        <f t="shared" si="120"/>
        <v>66</v>
      </c>
      <c r="DH29" s="395">
        <f>IF($B29&lt;Main!$B$10,0,HLOOKUP(DG29,ReplacementRates!$V$3:$AZ$56,ReplacementRates!$A30-3,1)*IF(Main!$B$29=0,Main!$B$32*$B29,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I29" s="337">
        <f ca="1">DH29*IF($B29=Salary!$B29,Salary!$J29,"")</f>
        <v>75061.1864519464</v>
      </c>
      <c r="DJ29" s="338">
        <f ca="1">IF($B29&lt;Main!$B$10,0,(VLOOKUP(DG29,'Survival Probability'!$A$3:$F$98,6)/(1+Main!$B$5)^(OptimumBenefits!DG29-OptimumBenefits!$A29))*(VLOOKUP(DG29,'Survival Probability'!$A$3:$F$98,3)/VLOOKUP($A29,'Survival Probability'!$A$3:$F$98,3)))</f>
        <v>5.0322010578945511</v>
      </c>
      <c r="DK29" s="228">
        <f t="shared" ca="1" si="41"/>
        <v>377722.98187030479</v>
      </c>
      <c r="DL29" s="169">
        <f t="shared" si="120"/>
        <v>67</v>
      </c>
      <c r="DM29" s="395">
        <f>IF($B29&lt;Main!$B$10,0,HLOOKUP(DL29,ReplacementRates!$V$3:$AZ$56,ReplacementRates!$A30-3,1)*IF(Main!$B$29=0,Main!$B$32*$B29,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N29" s="337">
        <f ca="1">DM29*IF($B29=Salary!$B29,Salary!$J29,"")</f>
        <v>75061.1864519464</v>
      </c>
      <c r="DO29" s="338">
        <f ca="1">IF($B29&lt;Main!$B$10,0,(VLOOKUP(DL29,'Survival Probability'!$A$3:$F$98,6)/(1+Main!$B$5)^(OptimumBenefits!DL29-OptimumBenefits!$A29))*(VLOOKUP(DL29,'Survival Probability'!$A$3:$F$98,3)/VLOOKUP($A29,'Survival Probability'!$A$3:$F$98,3)))</f>
        <v>4.6064342443678514</v>
      </c>
      <c r="DP29" s="228">
        <f t="shared" ca="1" si="43"/>
        <v>345764.41969512613</v>
      </c>
      <c r="DQ29" s="169">
        <f t="shared" si="120"/>
        <v>68</v>
      </c>
      <c r="DR29" s="395">
        <f>IF($B29&lt;Main!$B$10,0,HLOOKUP(DQ29,ReplacementRates!$V$3:$AZ$56,ReplacementRates!$A30-3,1)*IF(Main!$B$29=0,Main!$B$32*$B29,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S29" s="337">
        <f ca="1">DR29*IF($B29=Salary!$B29,Salary!$J29,"")</f>
        <v>75061.1864519464</v>
      </c>
      <c r="DT29" s="338">
        <f ca="1">IF($B29&lt;Main!$B$10,0,(VLOOKUP(DQ29,'Survival Probability'!$A$3:$F$98,6)/(1+Main!$B$5)^(OptimumBenefits!DQ29-OptimumBenefits!$A29))*(VLOOKUP(DQ29,'Survival Probability'!$A$3:$F$98,3)/VLOOKUP($A29,'Survival Probability'!$A$3:$F$98,3)))</f>
        <v>4.2108115353893876</v>
      </c>
      <c r="DU29" s="228">
        <f t="shared" ca="1" si="45"/>
        <v>316068.50977186952</v>
      </c>
      <c r="DV29" s="169">
        <f t="shared" si="120"/>
        <v>69</v>
      </c>
      <c r="DW29" s="395">
        <f>IF($B29&lt;Main!$B$10,0,HLOOKUP(DV29,ReplacementRates!$V$3:$AZ$56,ReplacementRates!$A30-3,1)*IF(Main!$B$29=0,Main!$B$32*$B29,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X29" s="337">
        <f ca="1">DW29*IF($B29=Salary!$B29,Salary!$J29,"")</f>
        <v>75061.1864519464</v>
      </c>
      <c r="DY29" s="338">
        <f ca="1">IF($B29&lt;Main!$B$10,0,(VLOOKUP(DV29,'Survival Probability'!$A$3:$F$98,6)/(1+Main!$B$5)^(OptimumBenefits!DV29-OptimumBenefits!$A29))*(VLOOKUP(DV29,'Survival Probability'!$A$3:$F$98,3)/VLOOKUP($A29,'Survival Probability'!$A$3:$F$98,3)))</f>
        <v>3.8433703708299363</v>
      </c>
      <c r="DZ29" s="228">
        <f t="shared" ca="1" si="47"/>
        <v>288487.94000875222</v>
      </c>
      <c r="EA29" s="169">
        <f t="shared" si="120"/>
        <v>70</v>
      </c>
      <c r="EB29" s="395">
        <f>IF($B29&lt;Main!$B$10,0,HLOOKUP(EA29,ReplacementRates!$V$3:$AZ$56,ReplacementRates!$A30-3,1)*IF(Main!$B$29=0,Main!$B$32*$B29,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C29" s="337">
        <f ca="1">EB29*IF($B29=Salary!$B29,Salary!$J29,"")</f>
        <v>75061.1864519464</v>
      </c>
      <c r="ED29" s="338">
        <f ca="1">IF($B29&lt;Main!$B$10,0,(VLOOKUP(EA29,'Survival Probability'!$A$3:$F$98,6)/(1+Main!$B$5)^(OptimumBenefits!EA29-OptimumBenefits!$A29))*(VLOOKUP(EA29,'Survival Probability'!$A$3:$F$98,3)/VLOOKUP($A29,'Survival Probability'!$A$3:$F$98,3)))</f>
        <v>3.5022861809092753</v>
      </c>
      <c r="EE29" s="228">
        <f t="shared" ca="1" si="49"/>
        <v>262885.75603330642</v>
      </c>
      <c r="EF29" s="169">
        <f t="shared" si="120"/>
        <v>71</v>
      </c>
      <c r="EG29" s="395">
        <f>IF($B29&lt;Main!$B$10,0,HLOOKUP(EF29,ReplacementRates!$V$3:$AZ$56,ReplacementRates!$A30-3,1)*IF(Main!$B$29=0,Main!$B$32*$B29,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H29" s="337">
        <f ca="1">EG29*IF($B29=Salary!$B29,Salary!$J29,"")</f>
        <v>75061.1864519464</v>
      </c>
      <c r="EI29" s="338">
        <f ca="1">IF($B29&lt;Main!$B$10,0,(VLOOKUP(EF29,'Survival Probability'!$A$3:$F$98,6)/(1+Main!$B$5)^(OptimumBenefits!EF29-OptimumBenefits!$A29))*(VLOOKUP(EF29,'Survival Probability'!$A$3:$F$98,3)/VLOOKUP($A29,'Survival Probability'!$A$3:$F$98,3)))</f>
        <v>3.1858637748321863</v>
      </c>
      <c r="EJ29" s="228">
        <f t="shared" ca="1" si="51"/>
        <v>239134.71481318053</v>
      </c>
      <c r="EK29" s="169">
        <f t="shared" si="120"/>
        <v>72</v>
      </c>
      <c r="EL29" s="395">
        <f>IF($B29&lt;Main!$B$10,0,HLOOKUP(EK29,ReplacementRates!$V$3:$AZ$56,ReplacementRates!$A30-3,1)*IF(Main!$B$29=0,Main!$B$32*$B29,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M29" s="337">
        <f ca="1">EL29*IF($B29=Salary!$B29,Salary!$J29,"")</f>
        <v>75061.1864519464</v>
      </c>
      <c r="EN29" s="338">
        <f ca="1">IF($B29&lt;Main!$B$10,0,(VLOOKUP(EK29,'Survival Probability'!$A$3:$F$98,6)/(1+Main!$B$5)^(OptimumBenefits!EK29-OptimumBenefits!$A29))*(VLOOKUP(EK29,'Survival Probability'!$A$3:$F$98,3)/VLOOKUP($A29,'Survival Probability'!$A$3:$F$98,3)))</f>
        <v>2.8925239783394323</v>
      </c>
      <c r="EO29" s="228">
        <f t="shared" ca="1" si="53"/>
        <v>217116.2816548619</v>
      </c>
      <c r="EP29" s="169">
        <f t="shared" si="121"/>
        <v>73</v>
      </c>
      <c r="EQ29" s="395">
        <f>IF($B29&lt;Main!$B$10,0,HLOOKUP(EP29,ReplacementRates!$V$3:$AZ$56,ReplacementRates!$A30-3,1)*IF(Main!$B$29=0,Main!$B$32*$B29,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R29" s="337">
        <f ca="1">EQ29*IF($B29=Salary!$B29,Salary!$J29,"")</f>
        <v>75061.1864519464</v>
      </c>
      <c r="ES29" s="338">
        <f ca="1">IF($B29&lt;Main!$B$10,0,(VLOOKUP(EP29,'Survival Probability'!$A$3:$F$98,6)/(1+Main!$B$5)^(OptimumBenefits!EP29-OptimumBenefits!$A29))*(VLOOKUP(EP29,'Survival Probability'!$A$3:$F$98,3)/VLOOKUP($A29,'Survival Probability'!$A$3:$F$98,3)))</f>
        <v>2.6208011432272365</v>
      </c>
      <c r="ET29" s="228">
        <f t="shared" ca="1" si="55"/>
        <v>196720.44326525388</v>
      </c>
      <c r="EU29" s="169">
        <f t="shared" si="121"/>
        <v>74</v>
      </c>
      <c r="EV29" s="395">
        <f>IF($B29&lt;Main!$B$10,0,HLOOKUP(EU29,ReplacementRates!$V$3:$AZ$56,ReplacementRates!$A30-3,1)*IF(Main!$B$29=0,Main!$B$32*$B29,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W29" s="337">
        <f ca="1">EV29*IF($B29=Salary!$B29,Salary!$J29,"")</f>
        <v>75061.1864519464</v>
      </c>
      <c r="EX29" s="338">
        <f ca="1">IF($B29&lt;Main!$B$10,0,(VLOOKUP(EU29,'Survival Probability'!$A$3:$F$98,6)/(1+Main!$B$5)^(OptimumBenefits!EU29-OptimumBenefits!$A29))*(VLOOKUP(EU29,'Survival Probability'!$A$3:$F$98,3)/VLOOKUP($A29,'Survival Probability'!$A$3:$F$98,3)))</f>
        <v>2.3693283089627402</v>
      </c>
      <c r="EY29" s="228">
        <f t="shared" ca="1" si="57"/>
        <v>177844.5939649271</v>
      </c>
      <c r="EZ29" s="169">
        <f t="shared" si="121"/>
        <v>75</v>
      </c>
      <c r="FA29" s="395">
        <f>IF($B29&lt;Main!$B$10,0,HLOOKUP(EZ29,ReplacementRates!$V$3:$AZ$56,ReplacementRates!$A30-3,1)*IF(Main!$B$29=0,Main!$B$32*$B29,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B29" s="337">
        <f ca="1">FA29*IF($B29=Salary!$B29,Salary!$J29,"")</f>
        <v>75061.1864519464</v>
      </c>
      <c r="FC29" s="338">
        <f ca="1">IF($B29&lt;Main!$B$10,0,(VLOOKUP(EZ29,'Survival Probability'!$A$3:$F$98,6)/(1+Main!$B$5)^(OptimumBenefits!EZ29-OptimumBenefits!$A29))*(VLOOKUP(EZ29,'Survival Probability'!$A$3:$F$98,3)/VLOOKUP($A29,'Survival Probability'!$A$3:$F$98,3)))</f>
        <v>2.1368347053192407</v>
      </c>
      <c r="FD29" s="228">
        <f t="shared" ca="1" si="59"/>
        <v>160393.34823295748</v>
      </c>
      <c r="FE29" s="169">
        <f t="shared" si="121"/>
        <v>76</v>
      </c>
      <c r="FF29" s="395">
        <f>IF($B29&lt;Main!$B$10,0,HLOOKUP(FE29,ReplacementRates!$V$3:$AZ$56,ReplacementRates!$A30-3,1)*IF(Main!$B$29=0,Main!$B$32*$B29,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G29" s="337">
        <f ca="1">FF29*IF($B29=Salary!$B29,Salary!$J29,"")</f>
        <v>75061.1864519464</v>
      </c>
      <c r="FH29" s="338">
        <f ca="1">IF($B29&lt;Main!$B$10,0,(VLOOKUP(FE29,'Survival Probability'!$A$3:$F$98,6)/(1+Main!$B$5)^(OptimumBenefits!FE29-OptimumBenefits!$A29))*(VLOOKUP(FE29,'Survival Probability'!$A$3:$F$98,3)/VLOOKUP($A29,'Survival Probability'!$A$3:$F$98,3)))</f>
        <v>1.9221398193715276</v>
      </c>
      <c r="FI29" s="228">
        <f t="shared" ca="1" si="61"/>
        <v>144278.09536855679</v>
      </c>
      <c r="FJ29" s="169">
        <f t="shared" si="121"/>
        <v>77</v>
      </c>
      <c r="FK29" s="395">
        <f>IF($B29&lt;Main!$B$10,0,HLOOKUP(FJ29,ReplacementRates!$V$3:$AZ$56,ReplacementRates!$A30-3,1)*IF(Main!$B$29=0,Main!$B$32*$B29,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L29" s="337">
        <f ca="1">FK29*IF($B29=Salary!$B29,Salary!$J29,"")</f>
        <v>75061.1864519464</v>
      </c>
      <c r="FM29" s="338">
        <f ca="1">IF($B29&lt;Main!$B$10,0,(VLOOKUP(FJ29,'Survival Probability'!$A$3:$F$98,6)/(1+Main!$B$5)^(OptimumBenefits!FJ29-OptimumBenefits!$A29))*(VLOOKUP(FJ29,'Survival Probability'!$A$3:$F$98,3)/VLOOKUP($A29,'Survival Probability'!$A$3:$F$98,3)))</f>
        <v>1.7241374945038379</v>
      </c>
      <c r="FN29" s="228">
        <f t="shared" ca="1" si="63"/>
        <v>129415.80594374429</v>
      </c>
      <c r="FO29" s="169">
        <f t="shared" si="121"/>
        <v>78</v>
      </c>
      <c r="FP29" s="395">
        <f>IF($B29&lt;Main!$B$10,0,HLOOKUP(FO29,ReplacementRates!$V$3:$AZ$56,ReplacementRates!$A30-3,1)*IF(Main!$B$29=0,Main!$B$32*$B29,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Q29" s="337">
        <f ca="1">FP29*IF($B29=Salary!$B29,Salary!$J29,"")</f>
        <v>75061.1864519464</v>
      </c>
      <c r="FR29" s="338">
        <f ca="1">IF($B29&lt;Main!$B$10,0,(VLOOKUP(FO29,'Survival Probability'!$A$3:$F$98,6)/(1+Main!$B$5)^(OptimumBenefits!FO29-OptimumBenefits!$A29))*(VLOOKUP(FO29,'Survival Probability'!$A$3:$F$98,3)/VLOOKUP($A29,'Survival Probability'!$A$3:$F$98,3)))</f>
        <v>1.5417964360749288</v>
      </c>
      <c r="FS29" s="228">
        <f t="shared" ca="1" si="65"/>
        <v>115729.06975916668</v>
      </c>
      <c r="FT29" s="169">
        <f t="shared" si="121"/>
        <v>79</v>
      </c>
      <c r="FU29" s="395">
        <f>IF($B29&lt;Main!$B$10,0,HLOOKUP(FT29,ReplacementRates!$V$3:$AZ$56,ReplacementRates!$A30-3,1)*IF(Main!$B$29=0,Main!$B$32*$B29,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V29" s="337">
        <f ca="1">FU29*IF($B29=Salary!$B29,Salary!$J29,"")</f>
        <v>75061.1864519464</v>
      </c>
      <c r="FW29" s="338">
        <f ca="1">IF($B29&lt;Main!$B$10,0,(VLOOKUP(FT29,'Survival Probability'!$A$3:$F$98,6)/(1+Main!$B$5)^(OptimumBenefits!FT29-OptimumBenefits!$A29))*(VLOOKUP(FT29,'Survival Probability'!$A$3:$F$98,3)/VLOOKUP($A29,'Survival Probability'!$A$3:$F$98,3)))</f>
        <v>1.3741553411431877</v>
      </c>
      <c r="FX29" s="228">
        <f t="shared" ca="1" si="67"/>
        <v>103145.73027548683</v>
      </c>
      <c r="FY29" s="169">
        <f t="shared" si="121"/>
        <v>80</v>
      </c>
      <c r="FZ29" s="395">
        <f>IF($B29&lt;Main!$B$10,0,HLOOKUP(FY29,ReplacementRates!$V$3:$AZ$56,ReplacementRates!$A30-3,1)*IF(Main!$B$29=0,Main!$B$32*$B29,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A29" s="337">
        <f ca="1">FZ29*IF($B29=Salary!$B29,Salary!$J29,"")</f>
        <v>75061.1864519464</v>
      </c>
      <c r="GB29" s="338">
        <f ca="1">IF($B29&lt;Main!$B$10,0,(VLOOKUP(FY29,'Survival Probability'!$A$3:$F$98,6)/(1+Main!$B$5)^(OptimumBenefits!FY29-OptimumBenefits!$A29))*(VLOOKUP(FY29,'Survival Probability'!$A$3:$F$98,3)/VLOOKUP($A29,'Survival Probability'!$A$3:$F$98,3)))</f>
        <v>1.2203239882742685</v>
      </c>
      <c r="GC29" s="228">
        <f t="shared" ca="1" si="69"/>
        <v>91598.966415637711</v>
      </c>
      <c r="GD29" s="169">
        <f t="shared" si="121"/>
        <v>81</v>
      </c>
      <c r="GE29" s="395">
        <f>IF($B29&lt;Main!$B$10,0,HLOOKUP(GD29,ReplacementRates!$V$3:$AZ$56,ReplacementRates!$A30-3,1)*IF(Main!$B$29=0,Main!$B$32*$B29,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F29" s="337">
        <f ca="1">GE29*IF($B29=Salary!$B29,Salary!$J29,"")</f>
        <v>75061.1864519464</v>
      </c>
      <c r="GG29" s="338">
        <f ca="1">IF($B29&lt;Main!$B$10,0,(VLOOKUP(GD29,'Survival Probability'!$A$3:$F$98,6)/(1+Main!$B$5)^(OptimumBenefits!GD29-OptimumBenefits!$A29))*(VLOOKUP(GD29,'Survival Probability'!$A$3:$F$98,3)/VLOOKUP($A29,'Survival Probability'!$A$3:$F$98,3)))</f>
        <v>1.0794642864477673</v>
      </c>
      <c r="GH29" s="228">
        <f t="shared" ca="1" si="71"/>
        <v>81025.870073273138</v>
      </c>
      <c r="GI29" s="169">
        <f t="shared" si="121"/>
        <v>82</v>
      </c>
      <c r="GJ29" s="395">
        <f>IF($B29&lt;Main!$B$10,0,HLOOKUP(GI29,ReplacementRates!$V$3:$AZ$56,ReplacementRates!$A30-3,1)*IF(Main!$B$29=0,Main!$B$32*$B29,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K29" s="337">
        <f ca="1">GJ29*IF($B29=Salary!$B29,Salary!$J29,"")</f>
        <v>75061.1864519464</v>
      </c>
      <c r="GL29" s="338">
        <f ca="1">IF($B29&lt;Main!$B$10,0,(VLOOKUP(GI29,'Survival Probability'!$A$3:$F$98,6)/(1+Main!$B$5)^(OptimumBenefits!GI29-OptimumBenefits!$A29))*(VLOOKUP(GI29,'Survival Probability'!$A$3:$F$98,3)/VLOOKUP($A29,'Survival Probability'!$A$3:$F$98,3)))</f>
        <v>0.95078896527147638</v>
      </c>
      <c r="GM29" s="228">
        <f t="shared" ca="1" si="73"/>
        <v>71367.347798695482</v>
      </c>
      <c r="GN29" s="384"/>
      <c r="GO29" s="384"/>
      <c r="GP29" s="385"/>
      <c r="GQ29" s="386"/>
      <c r="GR29" s="387"/>
      <c r="GS29" s="384"/>
      <c r="GT29" s="384"/>
      <c r="GU29" s="385"/>
      <c r="GV29" s="386"/>
      <c r="GW29" s="387"/>
      <c r="GX29" s="384"/>
      <c r="GY29" s="384"/>
      <c r="GZ29" s="385"/>
      <c r="HA29" s="386"/>
      <c r="HB29" s="387"/>
      <c r="HC29" s="384"/>
      <c r="HD29" s="384"/>
      <c r="HE29" s="385"/>
      <c r="HF29" s="386"/>
      <c r="HG29" s="387"/>
      <c r="HH29" s="384"/>
      <c r="HI29" s="384"/>
      <c r="HJ29" s="385"/>
      <c r="HK29" s="386"/>
      <c r="HL29" s="387"/>
      <c r="HM29" s="384"/>
      <c r="HN29" s="384"/>
      <c r="HO29" s="385"/>
      <c r="HP29" s="386"/>
      <c r="HQ29" s="387"/>
      <c r="HR29" s="384"/>
      <c r="HS29" s="384"/>
      <c r="HT29" s="385"/>
      <c r="HU29" s="386"/>
      <c r="HV29" s="387"/>
      <c r="HW29" s="384"/>
      <c r="HX29" s="384"/>
      <c r="HY29" s="385"/>
      <c r="HZ29" s="386"/>
      <c r="IA29" s="387"/>
      <c r="IB29" s="384"/>
      <c r="IC29" s="384"/>
      <c r="ID29" s="385"/>
      <c r="IE29" s="386"/>
      <c r="IF29" s="387"/>
      <c r="IG29" s="384"/>
      <c r="IH29" s="384"/>
      <c r="II29" s="385"/>
      <c r="IJ29" s="386"/>
      <c r="IK29" s="387"/>
      <c r="IL29" s="384"/>
      <c r="IM29" s="384"/>
      <c r="IN29" s="385"/>
      <c r="IO29" s="386"/>
      <c r="IP29" s="387"/>
      <c r="IQ29" s="384"/>
      <c r="IR29" s="384"/>
      <c r="IS29" s="385"/>
      <c r="IT29" s="386"/>
      <c r="IU29" s="387"/>
      <c r="IV29" s="384"/>
      <c r="IW29" s="384"/>
      <c r="IX29" s="385"/>
      <c r="IY29" s="386"/>
      <c r="IZ29" s="387"/>
      <c r="JA29" s="384"/>
      <c r="JB29" s="384"/>
      <c r="JC29" s="385"/>
      <c r="JD29" s="386"/>
      <c r="JE29" s="387"/>
      <c r="JF29" s="384"/>
      <c r="JG29" s="384"/>
      <c r="JH29" s="385"/>
      <c r="JI29" s="386"/>
      <c r="JJ29" s="387"/>
      <c r="JK29" s="384"/>
      <c r="JL29" s="384"/>
      <c r="JM29" s="385"/>
      <c r="JN29" s="386"/>
      <c r="JO29" s="387"/>
      <c r="JP29" s="384"/>
      <c r="JQ29" s="384"/>
      <c r="JR29" s="385"/>
      <c r="JS29" s="386"/>
      <c r="JT29" s="387"/>
      <c r="JU29" s="384"/>
      <c r="JV29" s="384"/>
      <c r="JW29" s="385"/>
      <c r="JX29" s="386"/>
      <c r="JY29" s="387"/>
      <c r="JZ29" s="384"/>
      <c r="KA29" s="384"/>
      <c r="KB29" s="385"/>
      <c r="KC29" s="386"/>
      <c r="KD29" s="387"/>
      <c r="KE29" s="384"/>
      <c r="KF29" s="384"/>
      <c r="KG29" s="385"/>
      <c r="KH29" s="386"/>
      <c r="KI29" s="387"/>
    </row>
    <row r="30" spans="1:295">
      <c r="A30" s="172">
        <f t="shared" si="112"/>
        <v>55</v>
      </c>
      <c r="B30" s="172">
        <v>28</v>
      </c>
      <c r="C30" s="383">
        <f t="shared" ca="1" si="0"/>
        <v>62</v>
      </c>
      <c r="D30" s="422">
        <f t="shared" ca="1" si="116"/>
        <v>619995.1685647947</v>
      </c>
      <c r="E30" s="217">
        <v>384180.6823406631</v>
      </c>
      <c r="F30" s="169">
        <f t="shared" si="113"/>
        <v>45</v>
      </c>
      <c r="G30" s="395">
        <f>IF($B30&lt;Main!$B$10,0,HLOOKUP(F30,ReplacementRates!$V$3:$AZ$56,ReplacementRates!$A31-3,1)*IF(Main!$B$29=0,Main!$B$32*$B30,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H30" s="337">
        <f ca="1">G30*IF($B30=Salary!$B30,Salary!$J30,"")</f>
        <v>0</v>
      </c>
      <c r="I30" s="338">
        <f ca="1">IF($B30&lt;Main!$B$10,0,(VLOOKUP(F30,'Survival Probability'!$A$3:$F$98,6)/(1+Main!$B$5)^(OptimumBenefits!F30-OptimumBenefits!$A30))*(VLOOKUP(F30,'Survival Probability'!$A$3:$F$98,3)/VLOOKUP($A30,'Survival Probability'!$A$3:$F$98,3)))</f>
        <v>28.236374592283479</v>
      </c>
      <c r="J30" s="228">
        <f t="shared" si="122"/>
        <v>0</v>
      </c>
      <c r="K30" s="169">
        <f t="shared" si="114"/>
        <v>46</v>
      </c>
      <c r="L30" s="395">
        <f>IF($B30&lt;Main!$B$10,0,HLOOKUP(K30,ReplacementRates!$V$3:$AZ$56,ReplacementRates!$A31-3,1)*IF(Main!$B$29=0,Main!$B$32*$B30,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M30" s="337">
        <f ca="1">L30*IF($B30=Salary!$B30,Salary!$J30,"")</f>
        <v>0</v>
      </c>
      <c r="N30" s="338">
        <f ca="1">IF($B30&lt;Main!$B$10,0,(VLOOKUP(K30,'Survival Probability'!$A$3:$F$98,6)/(1+Main!$B$5)^(OptimumBenefits!K30-OptimumBenefits!$A30))*(VLOOKUP(K30,'Survival Probability'!$A$3:$F$98,3)/VLOOKUP($A30,'Survival Probability'!$A$3:$F$98,3)))</f>
        <v>26.244509164168406</v>
      </c>
      <c r="O30" s="228">
        <f t="shared" si="123"/>
        <v>0</v>
      </c>
      <c r="P30" s="169">
        <f t="shared" si="119"/>
        <v>47</v>
      </c>
      <c r="Q30" s="395">
        <f>IF($B30&lt;Main!$B$10,0,HLOOKUP(P30,ReplacementRates!$V$3:$AZ$56,ReplacementRates!$A31-3,1)*IF(Main!$B$29=0,Main!$B$32*$B30,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R30" s="337">
        <f ca="1">Q30*IF($B30=Salary!$B30,Salary!$J30,"")</f>
        <v>0</v>
      </c>
      <c r="S30" s="338">
        <f ca="1">IF($B30&lt;Main!$B$10,0,(VLOOKUP(P30,'Survival Probability'!$A$3:$F$98,6)/(1+Main!$B$5)^(OptimumBenefits!P30-OptimumBenefits!$A30))*(VLOOKUP(P30,'Survival Probability'!$A$3:$F$98,3)/VLOOKUP($A30,'Survival Probability'!$A$3:$F$98,3)))</f>
        <v>24.384197451746111</v>
      </c>
      <c r="T30" s="228">
        <f t="shared" si="3"/>
        <v>0</v>
      </c>
      <c r="U30" s="169">
        <f t="shared" si="119"/>
        <v>48</v>
      </c>
      <c r="V30" s="395">
        <f>IF($B30&lt;Main!$B$10,0,HLOOKUP(U30,ReplacementRates!$V$3:$AZ$56,ReplacementRates!$A31-3,1)*IF(Main!$B$29=0,Main!$B$32*$B30,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W30" s="337">
        <f ca="1">V30*IF($B30=Salary!$B30,Salary!$J30,"")</f>
        <v>0</v>
      </c>
      <c r="X30" s="338">
        <f ca="1">IF($B30&lt;Main!$B$10,0,(VLOOKUP(U30,'Survival Probability'!$A$3:$F$98,6)/(1+Main!$B$5)^(OptimumBenefits!U30-OptimumBenefits!$A30))*(VLOOKUP(U30,'Survival Probability'!$A$3:$F$98,3)/VLOOKUP($A30,'Survival Probability'!$A$3:$F$98,3)))</f>
        <v>22.646802772874228</v>
      </c>
      <c r="Y30" s="228">
        <f t="shared" si="5"/>
        <v>0</v>
      </c>
      <c r="Z30" s="169">
        <f t="shared" si="119"/>
        <v>49</v>
      </c>
      <c r="AA30" s="395">
        <f>IF($B30&lt;Main!$B$10,0,HLOOKUP(Z30,ReplacementRates!$V$3:$AZ$56,ReplacementRates!$A31-3,1)*IF(Main!$B$29=0,Main!$B$32*$B30,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B30" s="337">
        <f ca="1">AA30*IF($B30=Salary!$B30,Salary!$J30,"")</f>
        <v>0</v>
      </c>
      <c r="AC30" s="338">
        <f ca="1">IF($B30&lt;Main!$B$10,0,(VLOOKUP(Z30,'Survival Probability'!$A$3:$F$98,6)/(1+Main!$B$5)^(OptimumBenefits!Z30-OptimumBenefits!$A30))*(VLOOKUP(Z30,'Survival Probability'!$A$3:$F$98,3)/VLOOKUP($A30,'Survival Probability'!$A$3:$F$98,3)))</f>
        <v>21.024253651999189</v>
      </c>
      <c r="AD30" s="228">
        <f t="shared" si="7"/>
        <v>0</v>
      </c>
      <c r="AE30" s="169">
        <f t="shared" si="119"/>
        <v>50</v>
      </c>
      <c r="AF30" s="395">
        <f>IF($B30&lt;Main!$B$10,0,HLOOKUP(AE30,ReplacementRates!$V$3:$AZ$56,ReplacementRates!$A31-3,1)*IF(Main!$B$29=0,Main!$B$32*$B30,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G30" s="337">
        <f ca="1">AF30*IF($B30=Salary!$B30,Salary!$J30,"")</f>
        <v>0</v>
      </c>
      <c r="AH30" s="338">
        <f ca="1">IF($B30&lt;Main!$B$10,0,(VLOOKUP(AE30,'Survival Probability'!$A$3:$F$98,6)/(1+Main!$B$5)^(OptimumBenefits!AE30-OptimumBenefits!$A30))*(VLOOKUP(AE30,'Survival Probability'!$A$3:$F$98,3)/VLOOKUP($A30,'Survival Probability'!$A$3:$F$98,3)))</f>
        <v>19.509018301937839</v>
      </c>
      <c r="AI30" s="228">
        <f t="shared" si="9"/>
        <v>0</v>
      </c>
      <c r="AJ30" s="169">
        <f t="shared" si="119"/>
        <v>51</v>
      </c>
      <c r="AK30" s="395">
        <f>IF($B30&lt;Main!$B$10,0,HLOOKUP(AJ30,ReplacementRates!$V$3:$AZ$56,ReplacementRates!$A31-3,1)*IF(Main!$B$29=0,Main!$B$32*$B30,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L30" s="337">
        <f ca="1">AK30*IF($B30=Salary!$B30,Salary!$J30,"")</f>
        <v>0</v>
      </c>
      <c r="AM30" s="338">
        <f ca="1">IF($B30&lt;Main!$B$10,0,(VLOOKUP(AJ30,'Survival Probability'!$A$3:$F$98,6)/(1+Main!$B$5)^(OptimumBenefits!AJ30-OptimumBenefits!$A30))*(VLOOKUP(AJ30,'Survival Probability'!$A$3:$F$98,3)/VLOOKUP($A30,'Survival Probability'!$A$3:$F$98,3)))</f>
        <v>18.094062284799325</v>
      </c>
      <c r="AN30" s="228">
        <f t="shared" si="11"/>
        <v>0</v>
      </c>
      <c r="AO30" s="169">
        <f t="shared" si="119"/>
        <v>52</v>
      </c>
      <c r="AP30" s="395">
        <f>IF($B30&lt;Main!$B$10,0,HLOOKUP(AO30,ReplacementRates!$V$3:$AZ$56,ReplacementRates!$A31-3,1)*IF(Main!$B$29=0,Main!$B$32*$B30,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Q30" s="337">
        <f ca="1">AP30*IF($B30=Salary!$B30,Salary!$J30,"")</f>
        <v>0</v>
      </c>
      <c r="AR30" s="338">
        <f ca="1">IF($B30&lt;Main!$B$10,0,(VLOOKUP(AO30,'Survival Probability'!$A$3:$F$98,6)/(1+Main!$B$5)^(OptimumBenefits!AO30-OptimumBenefits!$A30))*(VLOOKUP(AO30,'Survival Probability'!$A$3:$F$98,3)/VLOOKUP($A30,'Survival Probability'!$A$3:$F$98,3)))</f>
        <v>16.773717422313368</v>
      </c>
      <c r="AS30" s="228">
        <f t="shared" si="13"/>
        <v>0</v>
      </c>
      <c r="AT30" s="169">
        <f t="shared" si="119"/>
        <v>53</v>
      </c>
      <c r="AU30" s="395">
        <f>IF($B30&lt;Main!$B$10,0,HLOOKUP(AT30,ReplacementRates!$V$3:$AZ$56,ReplacementRates!$A31-3,1)*IF(Main!$B$29=0,Main!$B$32*$B30,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V30" s="337">
        <f ca="1">AU30*IF($B30=Salary!$B30,Salary!$J30,"")</f>
        <v>0</v>
      </c>
      <c r="AW30" s="338">
        <f ca="1">IF($B30&lt;Main!$B$10,0,(VLOOKUP(AT30,'Survival Probability'!$A$3:$F$98,6)/(1+Main!$B$5)^(OptimumBenefits!AT30-OptimumBenefits!$A30))*(VLOOKUP(AT30,'Survival Probability'!$A$3:$F$98,3)/VLOOKUP($A30,'Survival Probability'!$A$3:$F$98,3)))</f>
        <v>15.541773763976337</v>
      </c>
      <c r="AX30" s="228">
        <f t="shared" si="15"/>
        <v>0</v>
      </c>
      <c r="AY30" s="169">
        <f t="shared" si="119"/>
        <v>54</v>
      </c>
      <c r="AZ30" s="395">
        <f>IF($B30&lt;Main!$B$10,0,HLOOKUP(AY30,ReplacementRates!$V$3:$AZ$56,ReplacementRates!$A31-3,1)*IF(Main!$B$29=0,Main!$B$32*$B30,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A30" s="337">
        <f ca="1">AZ30*IF($B30=Salary!$B30,Salary!$J30,"")</f>
        <v>0</v>
      </c>
      <c r="BB30" s="338">
        <f ca="1">IF($B30&lt;Main!$B$10,0,(VLOOKUP(AY30,'Survival Probability'!$A$3:$F$98,6)/(1+Main!$B$5)^(OptimumBenefits!AY30-OptimumBenefits!$A30))*(VLOOKUP(AY30,'Survival Probability'!$A$3:$F$98,3)/VLOOKUP($A30,'Survival Probability'!$A$3:$F$98,3)))</f>
        <v>14.392435347397354</v>
      </c>
      <c r="BC30" s="228">
        <f t="shared" si="17"/>
        <v>0</v>
      </c>
      <c r="BD30" s="169">
        <f t="shared" si="119"/>
        <v>55</v>
      </c>
      <c r="BE30" s="395">
        <f>IF($B30&lt;Main!$B$10,0,HLOOKUP(BD30,ReplacementRates!$V$3:$AZ$56,ReplacementRates!$A31-3,1)*IF(Main!$B$29=0,Main!$B$32*$B30,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F30" s="337">
        <f ca="1">BE30*IF($B30=Salary!$B30,Salary!$J30,"")</f>
        <v>0</v>
      </c>
      <c r="BG30" s="338">
        <f ca="1">IF($B30&lt;Main!$B$10,0,(VLOOKUP(BD30,'Survival Probability'!$A$3:$F$98,6)/(1+Main!$B$5)^(OptimumBenefits!BD30-OptimumBenefits!$A30))*(VLOOKUP(BD30,'Survival Probability'!$A$3:$F$98,3)/VLOOKUP($A30,'Survival Probability'!$A$3:$F$98,3)))</f>
        <v>13.320290670837926</v>
      </c>
      <c r="BH30" s="228">
        <f t="shared" ca="1" si="19"/>
        <v>0</v>
      </c>
      <c r="BI30" s="169">
        <f t="shared" si="119"/>
        <v>56</v>
      </c>
      <c r="BJ30" s="395">
        <f>IF($B30&lt;Main!$B$10,0,HLOOKUP(BI30,ReplacementRates!$V$3:$AZ$56,ReplacementRates!$A31-3,1)*IF(Main!$B$29=0,Main!$B$32*$B30,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K30" s="337">
        <f ca="1">BJ30*IF($B30=Salary!$B30,Salary!$J30,"")</f>
        <v>0</v>
      </c>
      <c r="BL30" s="338">
        <f ca="1">IF($B30&lt;Main!$B$10,0,(VLOOKUP(BI30,'Survival Probability'!$A$3:$F$98,6)/(1+Main!$B$5)^(OptimumBenefits!BI30-OptimumBenefits!$A30))*(VLOOKUP(BI30,'Survival Probability'!$A$3:$F$98,3)/VLOOKUP($A30,'Survival Probability'!$A$3:$F$98,3)))</f>
        <v>12.320290670837929</v>
      </c>
      <c r="BM30" s="228">
        <f t="shared" ca="1" si="21"/>
        <v>0</v>
      </c>
      <c r="BN30" s="169">
        <f t="shared" si="119"/>
        <v>57</v>
      </c>
      <c r="BO30" s="395">
        <f>IF($B30&lt;Main!$B$10,0,HLOOKUP(BN30,ReplacementRates!$V$3:$AZ$56,ReplacementRates!$A31-3,1)*IF(Main!$B$29=0,Main!$B$32*$B30,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P30" s="337">
        <f ca="1">BO30*IF($B30=Salary!$B30,Salary!$J30,"")</f>
        <v>0</v>
      </c>
      <c r="BQ30" s="338">
        <f ca="1">IF($B30&lt;Main!$B$10,0,(VLOOKUP(BN30,'Survival Probability'!$A$3:$F$98,6)/(1+Main!$B$5)^(OptimumBenefits!BN30-OptimumBenefits!$A30))*(VLOOKUP(BN30,'Survival Probability'!$A$3:$F$98,3)/VLOOKUP($A30,'Survival Probability'!$A$3:$F$98,3)))</f>
        <v>11.387718234643476</v>
      </c>
      <c r="BR30" s="228">
        <f t="shared" ca="1" si="23"/>
        <v>0</v>
      </c>
      <c r="BS30" s="169">
        <f t="shared" si="119"/>
        <v>58</v>
      </c>
      <c r="BT30" s="395">
        <f>IF($B30&lt;Main!$B$10,0,HLOOKUP(BS30,ReplacementRates!$V$3:$AZ$56,ReplacementRates!$A31-3,1)*IF(Main!$B$29=0,Main!$B$32*$B30,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U30" s="337">
        <f ca="1">BT30*IF($B30=Salary!$B30,Salary!$J30,"")</f>
        <v>0</v>
      </c>
      <c r="BV30" s="338">
        <f ca="1">IF($B30&lt;Main!$B$10,0,(VLOOKUP(BS30,'Survival Probability'!$A$3:$F$98,6)/(1+Main!$B$5)^(OptimumBenefits!BS30-OptimumBenefits!$A30))*(VLOOKUP(BS30,'Survival Probability'!$A$3:$F$98,3)/VLOOKUP($A30,'Survival Probability'!$A$3:$F$98,3)))</f>
        <v>10.518166881529844</v>
      </c>
      <c r="BW30" s="228">
        <f t="shared" ca="1" si="25"/>
        <v>0</v>
      </c>
      <c r="BX30" s="169">
        <f t="shared" si="119"/>
        <v>59</v>
      </c>
      <c r="BY30" s="395">
        <f>IF($B30&lt;Main!$B$10,0,HLOOKUP(BX30,ReplacementRates!$V$3:$AZ$56,ReplacementRates!$A31-3,1)*IF(Main!$B$29=0,Main!$B$32*$B30,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Z30" s="337">
        <f ca="1">BY30*IF($B30=Salary!$B30,Salary!$J30,"")</f>
        <v>0</v>
      </c>
      <c r="CA30" s="338">
        <f ca="1">IF($B30&lt;Main!$B$10,0,(VLOOKUP(BX30,'Survival Probability'!$A$3:$F$98,6)/(1+Main!$B$5)^(OptimumBenefits!BX30-OptimumBenefits!$A30))*(VLOOKUP(BX30,'Survival Probability'!$A$3:$F$98,3)/VLOOKUP($A30,'Survival Probability'!$A$3:$F$98,3)))</f>
        <v>9.7075145452780358</v>
      </c>
      <c r="CB30" s="228">
        <f t="shared" ca="1" si="27"/>
        <v>0</v>
      </c>
      <c r="CC30" s="169">
        <f t="shared" si="120"/>
        <v>60</v>
      </c>
      <c r="CD30" s="395">
        <f>IF($B30&lt;Main!$B$10,0,HLOOKUP(CC30,ReplacementRates!$V$3:$AZ$56,ReplacementRates!$A31-3,1)*IF(Main!$B$29=0,Main!$B$32*$B30,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0.29400000000000009</v>
      </c>
      <c r="CE30" s="337">
        <f ca="1">CD30*IF($B30=Salary!$B30,Salary!$J30,"")</f>
        <v>48997.230467447662</v>
      </c>
      <c r="CF30" s="338">
        <f ca="1">IF($B30&lt;Main!$B$10,0,(VLOOKUP(CC30,'Survival Probability'!$A$3:$F$98,6)/(1+Main!$B$5)^(OptimumBenefits!CC30-OptimumBenefits!$A30))*(VLOOKUP(CC30,'Survival Probability'!$A$3:$F$98,3)/VLOOKUP($A30,'Survival Probability'!$A$3:$F$98,3)))</f>
        <v>8.9519064032119573</v>
      </c>
      <c r="CG30" s="228">
        <f t="shared" ca="1" si="29"/>
        <v>438618.62116119673</v>
      </c>
      <c r="CH30" s="169">
        <f t="shared" si="120"/>
        <v>61</v>
      </c>
      <c r="CI30" s="395">
        <f>IF($B30&lt;Main!$B$10,0,HLOOKUP(CH30,ReplacementRates!$V$3:$AZ$56,ReplacementRates!$A31-3,1)*IF(Main!$B$29=0,Main!$B$32*$B30,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0.33320000000000005</v>
      </c>
      <c r="CJ30" s="337">
        <f ca="1">CI30*IF($B30=Salary!$B30,Salary!$J30,"")</f>
        <v>55530.194529774009</v>
      </c>
      <c r="CK30" s="338">
        <f ca="1">IF($B30&lt;Main!$B$10,0,(VLOOKUP(CH30,'Survival Probability'!$A$3:$F$98,6)/(1+Main!$B$5)^(OptimumBenefits!CH30-OptimumBenefits!$A30))*(VLOOKUP(CH30,'Survival Probability'!$A$3:$F$98,3)/VLOOKUP($A30,'Survival Probability'!$A$3:$F$98,3)))</f>
        <v>8.247744715588313</v>
      </c>
      <c r="CL30" s="228">
        <f t="shared" ca="1" si="31"/>
        <v>457998.86848853464</v>
      </c>
      <c r="CM30" s="169">
        <f t="shared" si="120"/>
        <v>62</v>
      </c>
      <c r="CN30" s="395">
        <f>IF($B30&lt;Main!$B$10,0,HLOOKUP(CM30,ReplacementRates!$V$3:$AZ$56,ReplacementRates!$A31-3,1)*IF(Main!$B$29=0,Main!$B$32*$B30,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O30" s="337">
        <f ca="1">CN30*IF($B30=Salary!$B30,Salary!$J30,"")</f>
        <v>81662.050779079422</v>
      </c>
      <c r="CP30" s="338">
        <f ca="1">IF($B30&lt;Main!$B$10,0,(VLOOKUP(CM30,'Survival Probability'!$A$3:$F$98,6)/(1+Main!$B$5)^(OptimumBenefits!CM30-OptimumBenefits!$A30))*(VLOOKUP(CM30,'Survival Probability'!$A$3:$F$98,3)/VLOOKUP($A30,'Survival Probability'!$A$3:$F$98,3)))</f>
        <v>7.5922066939277508</v>
      </c>
      <c r="CQ30" s="228">
        <f t="shared" ca="1" si="33"/>
        <v>619995.1685647947</v>
      </c>
      <c r="CR30" s="169">
        <f t="shared" si="120"/>
        <v>63</v>
      </c>
      <c r="CS30" s="395">
        <f>IF($B30&lt;Main!$B$10,0,HLOOKUP(CR30,ReplacementRates!$V$3:$AZ$56,ReplacementRates!$A31-3,1)*IF(Main!$B$29=0,Main!$B$32*$B30,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T30" s="337">
        <f ca="1">CS30*IF($B30=Salary!$B30,Salary!$J30,"")</f>
        <v>81662.050779079422</v>
      </c>
      <c r="CU30" s="338">
        <f ca="1">IF($B30&lt;Main!$B$10,0,(VLOOKUP(CR30,'Survival Probability'!$A$3:$F$98,6)/(1+Main!$B$5)^(OptimumBenefits!CR30-OptimumBenefits!$A30))*(VLOOKUP(CR30,'Survival Probability'!$A$3:$F$98,3)/VLOOKUP($A30,'Survival Probability'!$A$3:$F$98,3)))</f>
        <v>6.9820867596567409</v>
      </c>
      <c r="CV30" s="228">
        <f t="shared" ca="1" si="35"/>
        <v>570171.52351102687</v>
      </c>
      <c r="CW30" s="169">
        <f t="shared" si="120"/>
        <v>64</v>
      </c>
      <c r="CX30" s="395">
        <f>IF($B30&lt;Main!$B$10,0,HLOOKUP(CW30,ReplacementRates!$V$3:$AZ$56,ReplacementRates!$A31-3,1)*IF(Main!$B$29=0,Main!$B$32*$B30,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Y30" s="337">
        <f ca="1">CX30*IF($B30=Salary!$B30,Salary!$J30,"")</f>
        <v>81662.050779079422</v>
      </c>
      <c r="CZ30" s="338">
        <f ca="1">IF($B30&lt;Main!$B$10,0,(VLOOKUP(CW30,'Survival Probability'!$A$3:$F$98,6)/(1+Main!$B$5)^(OptimumBenefits!CW30-OptimumBenefits!$A30))*(VLOOKUP(CW30,'Survival Probability'!$A$3:$F$98,3)/VLOOKUP($A30,'Survival Probability'!$A$3:$F$98,3)))</f>
        <v>6.4143883605038505</v>
      </c>
      <c r="DA30" s="228">
        <f t="shared" ca="1" si="37"/>
        <v>523812.10801220144</v>
      </c>
      <c r="DB30" s="169">
        <f t="shared" si="120"/>
        <v>65</v>
      </c>
      <c r="DC30" s="395">
        <f>IF($B30&lt;Main!$B$10,0,HLOOKUP(DB30,ReplacementRates!$V$3:$AZ$56,ReplacementRates!$A31-3,1)*IF(Main!$B$29=0,Main!$B$32*$B30,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D30" s="337">
        <f ca="1">DC30*IF($B30=Salary!$B30,Salary!$J30,"")</f>
        <v>81662.050779079422</v>
      </c>
      <c r="DE30" s="338">
        <f ca="1">IF($B30&lt;Main!$B$10,0,(VLOOKUP(DB30,'Survival Probability'!$A$3:$F$98,6)/(1+Main!$B$5)^(OptimumBenefits!DB30-OptimumBenefits!$A30))*(VLOOKUP(DB30,'Survival Probability'!$A$3:$F$98,3)/VLOOKUP($A30,'Survival Probability'!$A$3:$F$98,3)))</f>
        <v>5.8863111082049011</v>
      </c>
      <c r="DF30" s="228">
        <f t="shared" ca="1" si="39"/>
        <v>480688.23661968787</v>
      </c>
      <c r="DG30" s="169">
        <f t="shared" si="120"/>
        <v>66</v>
      </c>
      <c r="DH30" s="395">
        <f>IF($B30&lt;Main!$B$10,0,HLOOKUP(DG30,ReplacementRates!$V$3:$AZ$56,ReplacementRates!$A31-3,1)*IF(Main!$B$29=0,Main!$B$32*$B30,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I30" s="337">
        <f ca="1">DH30*IF($B30=Salary!$B30,Salary!$J30,"")</f>
        <v>81662.050779079422</v>
      </c>
      <c r="DJ30" s="338">
        <f ca="1">IF($B30&lt;Main!$B$10,0,(VLOOKUP(DG30,'Survival Probability'!$A$3:$F$98,6)/(1+Main!$B$5)^(OptimumBenefits!DG30-OptimumBenefits!$A30))*(VLOOKUP(DG30,'Survival Probability'!$A$3:$F$98,3)/VLOOKUP($A30,'Survival Probability'!$A$3:$F$98,3)))</f>
        <v>5.3952475755983524</v>
      </c>
      <c r="DK30" s="228">
        <f t="shared" ca="1" si="41"/>
        <v>440586.9814842178</v>
      </c>
      <c r="DL30" s="169">
        <f t="shared" si="120"/>
        <v>67</v>
      </c>
      <c r="DM30" s="395">
        <f>IF($B30&lt;Main!$B$10,0,HLOOKUP(DL30,ReplacementRates!$V$3:$AZ$56,ReplacementRates!$A31-3,1)*IF(Main!$B$29=0,Main!$B$32*$B30,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N30" s="337">
        <f ca="1">DM30*IF($B30=Salary!$B30,Salary!$J30,"")</f>
        <v>81662.050779079422</v>
      </c>
      <c r="DO30" s="338">
        <f ca="1">IF($B30&lt;Main!$B$10,0,(VLOOKUP(DL30,'Survival Probability'!$A$3:$F$98,6)/(1+Main!$B$5)^(OptimumBenefits!DL30-OptimumBenefits!$A30))*(VLOOKUP(DL30,'Survival Probability'!$A$3:$F$98,3)/VLOOKUP($A30,'Survival Probability'!$A$3:$F$98,3)))</f>
        <v>4.9387639530200325</v>
      </c>
      <c r="DP30" s="228">
        <f t="shared" ca="1" si="43"/>
        <v>403309.5927174089</v>
      </c>
      <c r="DQ30" s="169">
        <f t="shared" si="120"/>
        <v>68</v>
      </c>
      <c r="DR30" s="395">
        <f>IF($B30&lt;Main!$B$10,0,HLOOKUP(DQ30,ReplacementRates!$V$3:$AZ$56,ReplacementRates!$A31-3,1)*IF(Main!$B$29=0,Main!$B$32*$B30,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S30" s="337">
        <f ca="1">DR30*IF($B30=Salary!$B30,Salary!$J30,"")</f>
        <v>81662.050779079422</v>
      </c>
      <c r="DT30" s="338">
        <f ca="1">IF($B30&lt;Main!$B$10,0,(VLOOKUP(DQ30,'Survival Probability'!$A$3:$F$98,6)/(1+Main!$B$5)^(OptimumBenefits!DQ30-OptimumBenefits!$A30))*(VLOOKUP(DQ30,'Survival Probability'!$A$3:$F$98,3)/VLOOKUP($A30,'Survival Probability'!$A$3:$F$98,3)))</f>
        <v>4.5145991716627529</v>
      </c>
      <c r="DU30" s="228">
        <f t="shared" ca="1" si="45"/>
        <v>368671.4268035136</v>
      </c>
      <c r="DV30" s="169">
        <f t="shared" si="120"/>
        <v>69</v>
      </c>
      <c r="DW30" s="395">
        <f>IF($B30&lt;Main!$B$10,0,HLOOKUP(DV30,ReplacementRates!$V$3:$AZ$56,ReplacementRates!$A31-3,1)*IF(Main!$B$29=0,Main!$B$32*$B30,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X30" s="337">
        <f ca="1">DW30*IF($B30=Salary!$B30,Salary!$J30,"")</f>
        <v>81662.050779079422</v>
      </c>
      <c r="DY30" s="338">
        <f ca="1">IF($B30&lt;Main!$B$10,0,(VLOOKUP(DV30,'Survival Probability'!$A$3:$F$98,6)/(1+Main!$B$5)^(OptimumBenefits!DV30-OptimumBenefits!$A30))*(VLOOKUP(DV30,'Survival Probability'!$A$3:$F$98,3)/VLOOKUP($A30,'Survival Probability'!$A$3:$F$98,3)))</f>
        <v>4.1206490831315419</v>
      </c>
      <c r="DZ30" s="228">
        <f t="shared" ca="1" si="47"/>
        <v>336500.65466945502</v>
      </c>
      <c r="EA30" s="169">
        <f t="shared" si="120"/>
        <v>70</v>
      </c>
      <c r="EB30" s="395">
        <f>IF($B30&lt;Main!$B$10,0,HLOOKUP(EA30,ReplacementRates!$V$3:$AZ$56,ReplacementRates!$A31-3,1)*IF(Main!$B$29=0,Main!$B$32*$B30,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C30" s="337">
        <f ca="1">EB30*IF($B30=Salary!$B30,Salary!$J30,"")</f>
        <v>81662.050779079422</v>
      </c>
      <c r="ED30" s="338">
        <f ca="1">IF($B30&lt;Main!$B$10,0,(VLOOKUP(EA30,'Survival Probability'!$A$3:$F$98,6)/(1+Main!$B$5)^(OptimumBenefits!EA30-OptimumBenefits!$A30))*(VLOOKUP(EA30,'Survival Probability'!$A$3:$F$98,3)/VLOOKUP($A30,'Survival Probability'!$A$3:$F$98,3)))</f>
        <v>3.7549574846495202</v>
      </c>
      <c r="EE30" s="228">
        <f t="shared" ca="1" si="49"/>
        <v>306637.52878473344</v>
      </c>
      <c r="EF30" s="169">
        <f t="shared" si="120"/>
        <v>71</v>
      </c>
      <c r="EG30" s="395">
        <f>IF($B30&lt;Main!$B$10,0,HLOOKUP(EF30,ReplacementRates!$V$3:$AZ$56,ReplacementRates!$A31-3,1)*IF(Main!$B$29=0,Main!$B$32*$B30,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H30" s="337">
        <f ca="1">EG30*IF($B30=Salary!$B30,Salary!$J30,"")</f>
        <v>81662.050779079422</v>
      </c>
      <c r="EI30" s="338">
        <f ca="1">IF($B30&lt;Main!$B$10,0,(VLOOKUP(EF30,'Survival Probability'!$A$3:$F$98,6)/(1+Main!$B$5)^(OptimumBenefits!EF30-OptimumBenefits!$A30))*(VLOOKUP(EF30,'Survival Probability'!$A$3:$F$98,3)/VLOOKUP($A30,'Survival Probability'!$A$3:$F$98,3)))</f>
        <v>3.4157068864298448</v>
      </c>
      <c r="EJ30" s="228">
        <f t="shared" ca="1" si="51"/>
        <v>278933.62920608523</v>
      </c>
      <c r="EK30" s="169">
        <f t="shared" si="120"/>
        <v>72</v>
      </c>
      <c r="EL30" s="395">
        <f>IF($B30&lt;Main!$B$10,0,HLOOKUP(EK30,ReplacementRates!$V$3:$AZ$56,ReplacementRates!$A31-3,1)*IF(Main!$B$29=0,Main!$B$32*$B30,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M30" s="337">
        <f ca="1">EL30*IF($B30=Salary!$B30,Salary!$J30,"")</f>
        <v>81662.050779079422</v>
      </c>
      <c r="EN30" s="338">
        <f ca="1">IF($B30&lt;Main!$B$10,0,(VLOOKUP(EK30,'Survival Probability'!$A$3:$F$98,6)/(1+Main!$B$5)^(OptimumBenefits!EK30-OptimumBenefits!$A30))*(VLOOKUP(EK30,'Survival Probability'!$A$3:$F$98,3)/VLOOKUP($A30,'Survival Probability'!$A$3:$F$98,3)))</f>
        <v>3.1012041851971137</v>
      </c>
      <c r="EO30" s="228">
        <f t="shared" ca="1" si="53"/>
        <v>253250.69364786032</v>
      </c>
      <c r="EP30" s="169">
        <f t="shared" si="121"/>
        <v>73</v>
      </c>
      <c r="EQ30" s="395">
        <f>IF($B30&lt;Main!$B$10,0,HLOOKUP(EP30,ReplacementRates!$V$3:$AZ$56,ReplacementRates!$A31-3,1)*IF(Main!$B$29=0,Main!$B$32*$B30,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R30" s="337">
        <f ca="1">EQ30*IF($B30=Salary!$B30,Salary!$J30,"")</f>
        <v>81662.050779079422</v>
      </c>
      <c r="ES30" s="338">
        <f ca="1">IF($B30&lt;Main!$B$10,0,(VLOOKUP(EP30,'Survival Probability'!$A$3:$F$98,6)/(1+Main!$B$5)^(OptimumBenefits!EP30-OptimumBenefits!$A30))*(VLOOKUP(EP30,'Survival Probability'!$A$3:$F$98,3)/VLOOKUP($A30,'Survival Probability'!$A$3:$F$98,3)))</f>
        <v>2.8098779940319378</v>
      </c>
      <c r="ET30" s="228">
        <f t="shared" ca="1" si="55"/>
        <v>229460.39943165393</v>
      </c>
      <c r="EU30" s="169">
        <f t="shared" si="121"/>
        <v>74</v>
      </c>
      <c r="EV30" s="395">
        <f>IF($B30&lt;Main!$B$10,0,HLOOKUP(EU30,ReplacementRates!$V$3:$AZ$56,ReplacementRates!$A31-3,1)*IF(Main!$B$29=0,Main!$B$32*$B30,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W30" s="337">
        <f ca="1">EV30*IF($B30=Salary!$B30,Salary!$J30,"")</f>
        <v>81662.050779079422</v>
      </c>
      <c r="EX30" s="338">
        <f ca="1">IF($B30&lt;Main!$B$10,0,(VLOOKUP(EU30,'Survival Probability'!$A$3:$F$98,6)/(1+Main!$B$5)^(OptimumBenefits!EU30-OptimumBenefits!$A30))*(VLOOKUP(EU30,'Survival Probability'!$A$3:$F$98,3)/VLOOKUP($A30,'Survival Probability'!$A$3:$F$98,3)))</f>
        <v>2.5402627334759473</v>
      </c>
      <c r="EY30" s="228">
        <f t="shared" ca="1" si="57"/>
        <v>207443.06433331591</v>
      </c>
      <c r="EZ30" s="169">
        <f t="shared" si="121"/>
        <v>75</v>
      </c>
      <c r="FA30" s="395">
        <f>IF($B30&lt;Main!$B$10,0,HLOOKUP(EZ30,ReplacementRates!$V$3:$AZ$56,ReplacementRates!$A31-3,1)*IF(Main!$B$29=0,Main!$B$32*$B30,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B30" s="337">
        <f ca="1">FA30*IF($B30=Salary!$B30,Salary!$J30,"")</f>
        <v>81662.050779079422</v>
      </c>
      <c r="FC30" s="338">
        <f ca="1">IF($B30&lt;Main!$B$10,0,(VLOOKUP(EZ30,'Survival Probability'!$A$3:$F$98,6)/(1+Main!$B$5)^(OptimumBenefits!EZ30-OptimumBenefits!$A30))*(VLOOKUP(EZ30,'Survival Probability'!$A$3:$F$98,3)/VLOOKUP($A30,'Survival Probability'!$A$3:$F$98,3)))</f>
        <v>2.2909959539954534</v>
      </c>
      <c r="FD30" s="228">
        <f t="shared" ca="1" si="59"/>
        <v>187087.42792984223</v>
      </c>
      <c r="FE30" s="169">
        <f t="shared" si="121"/>
        <v>76</v>
      </c>
      <c r="FF30" s="395">
        <f>IF($B30&lt;Main!$B$10,0,HLOOKUP(FE30,ReplacementRates!$V$3:$AZ$56,ReplacementRates!$A31-3,1)*IF(Main!$B$29=0,Main!$B$32*$B30,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G30" s="337">
        <f ca="1">FF30*IF($B30=Salary!$B30,Salary!$J30,"")</f>
        <v>81662.050779079422</v>
      </c>
      <c r="FH30" s="338">
        <f ca="1">IF($B30&lt;Main!$B$10,0,(VLOOKUP(FE30,'Survival Probability'!$A$3:$F$98,6)/(1+Main!$B$5)^(OptimumBenefits!FE30-OptimumBenefits!$A30))*(VLOOKUP(FE30,'Survival Probability'!$A$3:$F$98,3)/VLOOKUP($A30,'Survival Probability'!$A$3:$F$98,3)))</f>
        <v>2.0608119749420792</v>
      </c>
      <c r="FI30" s="228">
        <f t="shared" ca="1" si="61"/>
        <v>168290.13214385504</v>
      </c>
      <c r="FJ30" s="169">
        <f t="shared" si="121"/>
        <v>77</v>
      </c>
      <c r="FK30" s="395">
        <f>IF($B30&lt;Main!$B$10,0,HLOOKUP(FJ30,ReplacementRates!$V$3:$AZ$56,ReplacementRates!$A31-3,1)*IF(Main!$B$29=0,Main!$B$32*$B30,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L30" s="337">
        <f ca="1">FK30*IF($B30=Salary!$B30,Salary!$J30,"")</f>
        <v>81662.050779079422</v>
      </c>
      <c r="FM30" s="338">
        <f ca="1">IF($B30&lt;Main!$B$10,0,(VLOOKUP(FJ30,'Survival Probability'!$A$3:$F$98,6)/(1+Main!$B$5)^(OptimumBenefits!FJ30-OptimumBenefits!$A30))*(VLOOKUP(FJ30,'Survival Probability'!$A$3:$F$98,3)/VLOOKUP($A30,'Survival Probability'!$A$3:$F$98,3)))</f>
        <v>1.8485248363887961</v>
      </c>
      <c r="FN30" s="228">
        <f t="shared" ca="1" si="63"/>
        <v>150954.32905557135</v>
      </c>
      <c r="FO30" s="169">
        <f t="shared" si="121"/>
        <v>78</v>
      </c>
      <c r="FP30" s="395">
        <f>IF($B30&lt;Main!$B$10,0,HLOOKUP(FO30,ReplacementRates!$V$3:$AZ$56,ReplacementRates!$A31-3,1)*IF(Main!$B$29=0,Main!$B$32*$B30,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Q30" s="337">
        <f ca="1">FP30*IF($B30=Salary!$B30,Salary!$J30,"")</f>
        <v>81662.050779079422</v>
      </c>
      <c r="FR30" s="338">
        <f ca="1">IF($B30&lt;Main!$B$10,0,(VLOOKUP(FO30,'Survival Probability'!$A$3:$F$98,6)/(1+Main!$B$5)^(OptimumBenefits!FO30-OptimumBenefits!$A30))*(VLOOKUP(FO30,'Survival Probability'!$A$3:$F$98,3)/VLOOKUP($A30,'Survival Probability'!$A$3:$F$98,3)))</f>
        <v>1.6530288412760297</v>
      </c>
      <c r="FS30" s="228">
        <f t="shared" ca="1" si="65"/>
        <v>134989.72517556595</v>
      </c>
      <c r="FT30" s="169">
        <f t="shared" si="121"/>
        <v>79</v>
      </c>
      <c r="FU30" s="395">
        <f>IF($B30&lt;Main!$B$10,0,HLOOKUP(FT30,ReplacementRates!$V$3:$AZ$56,ReplacementRates!$A31-3,1)*IF(Main!$B$29=0,Main!$B$32*$B30,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V30" s="337">
        <f ca="1">FU30*IF($B30=Salary!$B30,Salary!$J30,"")</f>
        <v>81662.050779079422</v>
      </c>
      <c r="FW30" s="338">
        <f ca="1">IF($B30&lt;Main!$B$10,0,(VLOOKUP(FT30,'Survival Probability'!$A$3:$F$98,6)/(1+Main!$B$5)^(OptimumBenefits!FT30-OptimumBenefits!$A30))*(VLOOKUP(FT30,'Survival Probability'!$A$3:$F$98,3)/VLOOKUP($A30,'Survival Probability'!$A$3:$F$98,3)))</f>
        <v>1.4732933337723702</v>
      </c>
      <c r="FX30" s="228">
        <f t="shared" ca="1" si="67"/>
        <v>120312.1550349985</v>
      </c>
      <c r="FY30" s="169">
        <f t="shared" si="121"/>
        <v>80</v>
      </c>
      <c r="FZ30" s="395">
        <f>IF($B30&lt;Main!$B$10,0,HLOOKUP(FY30,ReplacementRates!$V$3:$AZ$56,ReplacementRates!$A31-3,1)*IF(Main!$B$29=0,Main!$B$32*$B30,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A30" s="337">
        <f ca="1">FZ30*IF($B30=Salary!$B30,Salary!$J30,"")</f>
        <v>81662.050779079422</v>
      </c>
      <c r="GB30" s="338">
        <f ca="1">IF($B30&lt;Main!$B$10,0,(VLOOKUP(FY30,'Survival Probability'!$A$3:$F$98,6)/(1+Main!$B$5)^(OptimumBenefits!FY30-OptimumBenefits!$A30))*(VLOOKUP(FY30,'Survival Probability'!$A$3:$F$98,3)/VLOOKUP($A30,'Survival Probability'!$A$3:$F$98,3)))</f>
        <v>1.3083638677060236</v>
      </c>
      <c r="GC30" s="228">
        <f t="shared" ca="1" si="69"/>
        <v>106843.67660212205</v>
      </c>
      <c r="GD30" s="169">
        <f t="shared" si="121"/>
        <v>81</v>
      </c>
      <c r="GE30" s="395">
        <f>IF($B30&lt;Main!$B$10,0,HLOOKUP(GD30,ReplacementRates!$V$3:$AZ$56,ReplacementRates!$A31-3,1)*IF(Main!$B$29=0,Main!$B$32*$B30,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F30" s="337">
        <f ca="1">GE30*IF($B30=Salary!$B30,Salary!$J30,"")</f>
        <v>81662.050779079422</v>
      </c>
      <c r="GG30" s="338">
        <f ca="1">IF($B30&lt;Main!$B$10,0,(VLOOKUP(GD30,'Survival Probability'!$A$3:$F$98,6)/(1+Main!$B$5)^(OptimumBenefits!GD30-OptimumBenefits!$A30))*(VLOOKUP(GD30,'Survival Probability'!$A$3:$F$98,3)/VLOOKUP($A30,'Survival Probability'!$A$3:$F$98,3)))</f>
        <v>1.1573418882509927</v>
      </c>
      <c r="GH30" s="228">
        <f t="shared" ca="1" si="71"/>
        <v>94510.912047108228</v>
      </c>
      <c r="GI30" s="169">
        <f t="shared" si="121"/>
        <v>82</v>
      </c>
      <c r="GJ30" s="395">
        <f>IF($B30&lt;Main!$B$10,0,HLOOKUP(GI30,ReplacementRates!$V$3:$AZ$56,ReplacementRates!$A31-3,1)*IF(Main!$B$29=0,Main!$B$32*$B30,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K30" s="337">
        <f ca="1">GJ30*IF($B30=Salary!$B30,Salary!$J30,"")</f>
        <v>81662.050779079422</v>
      </c>
      <c r="GL30" s="338">
        <f ca="1">IF($B30&lt;Main!$B$10,0,(VLOOKUP(GI30,'Survival Probability'!$A$3:$F$98,6)/(1+Main!$B$5)^(OptimumBenefits!GI30-OptimumBenefits!$A30))*(VLOOKUP(GI30,'Survival Probability'!$A$3:$F$98,3)/VLOOKUP($A30,'Survival Probability'!$A$3:$F$98,3)))</f>
        <v>1.0193833276472577</v>
      </c>
      <c r="GM30" s="228">
        <f t="shared" ca="1" si="73"/>
        <v>83244.933065677309</v>
      </c>
      <c r="GN30" s="384"/>
      <c r="GO30" s="384"/>
      <c r="GP30" s="385"/>
      <c r="GQ30" s="386"/>
      <c r="GR30" s="387"/>
      <c r="GS30" s="384"/>
      <c r="GT30" s="384"/>
      <c r="GU30" s="385"/>
      <c r="GV30" s="386"/>
      <c r="GW30" s="387"/>
      <c r="GX30" s="384"/>
      <c r="GY30" s="384"/>
      <c r="GZ30" s="385"/>
      <c r="HA30" s="386"/>
      <c r="HB30" s="387"/>
      <c r="HC30" s="384"/>
      <c r="HD30" s="384"/>
      <c r="HE30" s="385"/>
      <c r="HF30" s="386"/>
      <c r="HG30" s="387"/>
      <c r="HH30" s="384"/>
      <c r="HI30" s="384"/>
      <c r="HJ30" s="385"/>
      <c r="HK30" s="386"/>
      <c r="HL30" s="387"/>
      <c r="HM30" s="384"/>
      <c r="HN30" s="384"/>
      <c r="HO30" s="385"/>
      <c r="HP30" s="386"/>
      <c r="HQ30" s="387"/>
      <c r="HR30" s="384"/>
      <c r="HS30" s="384"/>
      <c r="HT30" s="385"/>
      <c r="HU30" s="386"/>
      <c r="HV30" s="387"/>
      <c r="HW30" s="384"/>
      <c r="HX30" s="384"/>
      <c r="HY30" s="385"/>
      <c r="HZ30" s="386"/>
      <c r="IA30" s="387"/>
      <c r="IB30" s="384"/>
      <c r="IC30" s="384"/>
      <c r="ID30" s="385"/>
      <c r="IE30" s="386"/>
      <c r="IF30" s="387"/>
      <c r="IG30" s="384"/>
      <c r="IH30" s="384"/>
      <c r="II30" s="385"/>
      <c r="IJ30" s="386"/>
      <c r="IK30" s="387"/>
      <c r="IL30" s="384"/>
      <c r="IM30" s="384"/>
      <c r="IN30" s="385"/>
      <c r="IO30" s="386"/>
      <c r="IP30" s="387"/>
      <c r="IQ30" s="384"/>
      <c r="IR30" s="384"/>
      <c r="IS30" s="385"/>
      <c r="IT30" s="386"/>
      <c r="IU30" s="387"/>
      <c r="IV30" s="384"/>
      <c r="IW30" s="384"/>
      <c r="IX30" s="385"/>
      <c r="IY30" s="386"/>
      <c r="IZ30" s="387"/>
      <c r="JA30" s="384"/>
      <c r="JB30" s="384"/>
      <c r="JC30" s="385"/>
      <c r="JD30" s="386"/>
      <c r="JE30" s="387"/>
      <c r="JF30" s="384"/>
      <c r="JG30" s="384"/>
      <c r="JH30" s="385"/>
      <c r="JI30" s="386"/>
      <c r="JJ30" s="387"/>
      <c r="JK30" s="384"/>
      <c r="JL30" s="384"/>
      <c r="JM30" s="385"/>
      <c r="JN30" s="386"/>
      <c r="JO30" s="387"/>
      <c r="JP30" s="384"/>
      <c r="JQ30" s="384"/>
      <c r="JR30" s="385"/>
      <c r="JS30" s="386"/>
      <c r="JT30" s="387"/>
      <c r="JU30" s="384"/>
      <c r="JV30" s="384"/>
      <c r="JW30" s="385"/>
      <c r="JX30" s="386"/>
      <c r="JY30" s="387"/>
      <c r="JZ30" s="384"/>
      <c r="KA30" s="384"/>
      <c r="KB30" s="385"/>
      <c r="KC30" s="386"/>
      <c r="KD30" s="387"/>
      <c r="KE30" s="384"/>
      <c r="KF30" s="384"/>
      <c r="KG30" s="385"/>
      <c r="KH30" s="386"/>
      <c r="KI30" s="387"/>
    </row>
    <row r="31" spans="1:295">
      <c r="A31" s="172">
        <f t="shared" si="112"/>
        <v>56</v>
      </c>
      <c r="B31" s="172">
        <v>29</v>
      </c>
      <c r="C31" s="383">
        <f t="shared" ca="1" si="0"/>
        <v>61</v>
      </c>
      <c r="D31" s="422">
        <f t="shared" ca="1" si="116"/>
        <v>783550.36195806018</v>
      </c>
      <c r="E31" s="217">
        <v>445999.89750070462</v>
      </c>
      <c r="F31" s="169">
        <f t="shared" si="113"/>
        <v>45</v>
      </c>
      <c r="G31" s="395">
        <f>IF($B31&lt;Main!$B$10,0,HLOOKUP(F31,ReplacementRates!$V$3:$AZ$56,ReplacementRates!$A32-3,1)*IF(Main!$B$29=0,Main!$B$32*$B31,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H31" s="337">
        <f ca="1">G31*IF($B31=Salary!$B31,Salary!$J31,"")</f>
        <v>0</v>
      </c>
      <c r="I31" s="338">
        <f ca="1">IF($B31&lt;Main!$B$10,0,(VLOOKUP(F31,'Survival Probability'!$A$3:$F$98,6)/(1+Main!$B$5)^(OptimumBenefits!F31-OptimumBenefits!$A31))*(VLOOKUP(F31,'Survival Probability'!$A$3:$F$98,3)/VLOOKUP($A31,'Survival Probability'!$A$3:$F$98,3)))</f>
        <v>30.277942491531991</v>
      </c>
      <c r="J31" s="228">
        <f t="shared" si="122"/>
        <v>0</v>
      </c>
      <c r="K31" s="169">
        <f t="shared" si="114"/>
        <v>46</v>
      </c>
      <c r="L31" s="395">
        <f>IF($B31&lt;Main!$B$10,0,HLOOKUP(K31,ReplacementRates!$V$3:$AZ$56,ReplacementRates!$A32-3,1)*IF(Main!$B$29=0,Main!$B$32*$B31,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M31" s="337">
        <f ca="1">L31*IF($B31=Salary!$B31,Salary!$J31,"")</f>
        <v>0</v>
      </c>
      <c r="N31" s="338">
        <f ca="1">IF($B31&lt;Main!$B$10,0,(VLOOKUP(K31,'Survival Probability'!$A$3:$F$98,6)/(1+Main!$B$5)^(OptimumBenefits!K31-OptimumBenefits!$A31))*(VLOOKUP(K31,'Survival Probability'!$A$3:$F$98,3)/VLOOKUP($A31,'Survival Probability'!$A$3:$F$98,3)))</f>
        <v>28.142059689501863</v>
      </c>
      <c r="O31" s="228">
        <f t="shared" si="123"/>
        <v>0</v>
      </c>
      <c r="P31" s="169">
        <f t="shared" si="119"/>
        <v>47</v>
      </c>
      <c r="Q31" s="395">
        <f>IF($B31&lt;Main!$B$10,0,HLOOKUP(P31,ReplacementRates!$V$3:$AZ$56,ReplacementRates!$A32-3,1)*IF(Main!$B$29=0,Main!$B$32*$B31,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R31" s="337">
        <f ca="1">Q31*IF($B31=Salary!$B31,Salary!$J31,"")</f>
        <v>0</v>
      </c>
      <c r="S31" s="338">
        <f ca="1">IF($B31&lt;Main!$B$10,0,(VLOOKUP(P31,'Survival Probability'!$A$3:$F$98,6)/(1+Main!$B$5)^(OptimumBenefits!P31-OptimumBenefits!$A31))*(VLOOKUP(P31,'Survival Probability'!$A$3:$F$98,3)/VLOOKUP($A31,'Survival Probability'!$A$3:$F$98,3)))</f>
        <v>26.147242300287925</v>
      </c>
      <c r="T31" s="228">
        <f t="shared" si="3"/>
        <v>0</v>
      </c>
      <c r="U31" s="169">
        <f t="shared" si="119"/>
        <v>48</v>
      </c>
      <c r="V31" s="395">
        <f>IF($B31&lt;Main!$B$10,0,HLOOKUP(U31,ReplacementRates!$V$3:$AZ$56,ReplacementRates!$A32-3,1)*IF(Main!$B$29=0,Main!$B$32*$B31,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W31" s="337">
        <f ca="1">V31*IF($B31=Salary!$B31,Salary!$J31,"")</f>
        <v>0</v>
      </c>
      <c r="X31" s="338">
        <f ca="1">IF($B31&lt;Main!$B$10,0,(VLOOKUP(U31,'Survival Probability'!$A$3:$F$98,6)/(1+Main!$B$5)^(OptimumBenefits!U31-OptimumBenefits!$A31))*(VLOOKUP(U31,'Survival Probability'!$A$3:$F$98,3)/VLOOKUP($A31,'Survival Probability'!$A$3:$F$98,3)))</f>
        <v>24.284229185766041</v>
      </c>
      <c r="Y31" s="228">
        <f t="shared" si="5"/>
        <v>0</v>
      </c>
      <c r="Z31" s="169">
        <f t="shared" si="119"/>
        <v>49</v>
      </c>
      <c r="AA31" s="395">
        <f>IF($B31&lt;Main!$B$10,0,HLOOKUP(Z31,ReplacementRates!$V$3:$AZ$56,ReplacementRates!$A32-3,1)*IF(Main!$B$29=0,Main!$B$32*$B31,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B31" s="337">
        <f ca="1">AA31*IF($B31=Salary!$B31,Salary!$J31,"")</f>
        <v>0</v>
      </c>
      <c r="AC31" s="338">
        <f ca="1">IF($B31&lt;Main!$B$10,0,(VLOOKUP(Z31,'Survival Probability'!$A$3:$F$98,6)/(1+Main!$B$5)^(OptimumBenefits!Z31-OptimumBenefits!$A31))*(VLOOKUP(Z31,'Survival Probability'!$A$3:$F$98,3)/VLOOKUP($A31,'Survival Probability'!$A$3:$F$98,3)))</f>
        <v>22.544365280398889</v>
      </c>
      <c r="AD31" s="228">
        <f t="shared" si="7"/>
        <v>0</v>
      </c>
      <c r="AE31" s="169">
        <f t="shared" si="119"/>
        <v>50</v>
      </c>
      <c r="AF31" s="395">
        <f>IF($B31&lt;Main!$B$10,0,HLOOKUP(AE31,ReplacementRates!$V$3:$AZ$56,ReplacementRates!$A32-3,1)*IF(Main!$B$29=0,Main!$B$32*$B31,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G31" s="337">
        <f ca="1">AF31*IF($B31=Salary!$B31,Salary!$J31,"")</f>
        <v>0</v>
      </c>
      <c r="AH31" s="338">
        <f ca="1">IF($B31&lt;Main!$B$10,0,(VLOOKUP(AE31,'Survival Probability'!$A$3:$F$98,6)/(1+Main!$B$5)^(OptimumBenefits!AE31-OptimumBenefits!$A31))*(VLOOKUP(AE31,'Survival Probability'!$A$3:$F$98,3)/VLOOKUP($A31,'Survival Probability'!$A$3:$F$98,3)))</f>
        <v>20.919574227979865</v>
      </c>
      <c r="AI31" s="228">
        <f t="shared" si="9"/>
        <v>0</v>
      </c>
      <c r="AJ31" s="169">
        <f t="shared" si="119"/>
        <v>51</v>
      </c>
      <c r="AK31" s="395">
        <f>IF($B31&lt;Main!$B$10,0,HLOOKUP(AJ31,ReplacementRates!$V$3:$AZ$56,ReplacementRates!$A32-3,1)*IF(Main!$B$29=0,Main!$B$32*$B31,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L31" s="337">
        <f ca="1">AK31*IF($B31=Salary!$B31,Salary!$J31,"")</f>
        <v>0</v>
      </c>
      <c r="AM31" s="338">
        <f ca="1">IF($B31&lt;Main!$B$10,0,(VLOOKUP(AJ31,'Survival Probability'!$A$3:$F$98,6)/(1+Main!$B$5)^(OptimumBenefits!AJ31-OptimumBenefits!$A31))*(VLOOKUP(AJ31,'Survival Probability'!$A$3:$F$98,3)/VLOOKUP($A31,'Survival Probability'!$A$3:$F$98,3)))</f>
        <v>19.402312981322687</v>
      </c>
      <c r="AN31" s="228">
        <f t="shared" si="11"/>
        <v>0</v>
      </c>
      <c r="AO31" s="169">
        <f t="shared" si="119"/>
        <v>52</v>
      </c>
      <c r="AP31" s="395">
        <f>IF($B31&lt;Main!$B$10,0,HLOOKUP(AO31,ReplacementRates!$V$3:$AZ$56,ReplacementRates!$A32-3,1)*IF(Main!$B$29=0,Main!$B$32*$B31,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Q31" s="337">
        <f ca="1">AP31*IF($B31=Salary!$B31,Salary!$J31,"")</f>
        <v>0</v>
      </c>
      <c r="AR31" s="338">
        <f ca="1">IF($B31&lt;Main!$B$10,0,(VLOOKUP(AO31,'Survival Probability'!$A$3:$F$98,6)/(1+Main!$B$5)^(OptimumBenefits!AO31-OptimumBenefits!$A31))*(VLOOKUP(AO31,'Survival Probability'!$A$3:$F$98,3)/VLOOKUP($A31,'Survival Probability'!$A$3:$F$98,3)))</f>
        <v>17.986503537207135</v>
      </c>
      <c r="AS31" s="228">
        <f t="shared" si="13"/>
        <v>0</v>
      </c>
      <c r="AT31" s="169">
        <f t="shared" si="119"/>
        <v>53</v>
      </c>
      <c r="AU31" s="395">
        <f>IF($B31&lt;Main!$B$10,0,HLOOKUP(AT31,ReplacementRates!$V$3:$AZ$56,ReplacementRates!$A32-3,1)*IF(Main!$B$29=0,Main!$B$32*$B31,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V31" s="337">
        <f ca="1">AU31*IF($B31=Salary!$B31,Salary!$J31,"")</f>
        <v>0</v>
      </c>
      <c r="AW31" s="338">
        <f ca="1">IF($B31&lt;Main!$B$10,0,(VLOOKUP(AT31,'Survival Probability'!$A$3:$F$98,6)/(1+Main!$B$5)^(OptimumBenefits!AT31-OptimumBenefits!$A31))*(VLOOKUP(AT31,'Survival Probability'!$A$3:$F$98,3)/VLOOKUP($A31,'Survival Probability'!$A$3:$F$98,3)))</f>
        <v>16.665486948550249</v>
      </c>
      <c r="AX31" s="228">
        <f t="shared" si="15"/>
        <v>0</v>
      </c>
      <c r="AY31" s="169">
        <f t="shared" si="119"/>
        <v>54</v>
      </c>
      <c r="AZ31" s="395">
        <f>IF($B31&lt;Main!$B$10,0,HLOOKUP(AY31,ReplacementRates!$V$3:$AZ$56,ReplacementRates!$A32-3,1)*IF(Main!$B$29=0,Main!$B$32*$B31,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A31" s="337">
        <f ca="1">AZ31*IF($B31=Salary!$B31,Salary!$J31,"")</f>
        <v>0</v>
      </c>
      <c r="BB31" s="338">
        <f ca="1">IF($B31&lt;Main!$B$10,0,(VLOOKUP(AY31,'Survival Probability'!$A$3:$F$98,6)/(1+Main!$B$5)^(OptimumBenefits!AY31-OptimumBenefits!$A31))*(VLOOKUP(AY31,'Survival Probability'!$A$3:$F$98,3)/VLOOKUP($A31,'Survival Probability'!$A$3:$F$98,3)))</f>
        <v>15.433048188866247</v>
      </c>
      <c r="BC31" s="228">
        <f t="shared" si="17"/>
        <v>0</v>
      </c>
      <c r="BD31" s="169">
        <f t="shared" si="119"/>
        <v>55</v>
      </c>
      <c r="BE31" s="395">
        <f>IF($B31&lt;Main!$B$10,0,HLOOKUP(BD31,ReplacementRates!$V$3:$AZ$56,ReplacementRates!$A32-3,1)*IF(Main!$B$29=0,Main!$B$32*$B31,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F31" s="337">
        <f ca="1">BE31*IF($B31=Salary!$B31,Salary!$J31,"")</f>
        <v>0</v>
      </c>
      <c r="BG31" s="338">
        <f ca="1">IF($B31&lt;Main!$B$10,0,(VLOOKUP(BD31,'Survival Probability'!$A$3:$F$98,6)/(1+Main!$B$5)^(OptimumBenefits!BD31-OptimumBenefits!$A31))*(VLOOKUP(BD31,'Survival Probability'!$A$3:$F$98,3)/VLOOKUP($A31,'Survival Probability'!$A$3:$F$98,3)))</f>
        <v>14.28338448988911</v>
      </c>
      <c r="BH31" s="228">
        <f t="shared" si="19"/>
        <v>0</v>
      </c>
      <c r="BI31" s="169">
        <f t="shared" si="119"/>
        <v>56</v>
      </c>
      <c r="BJ31" s="395">
        <f>IF($B31&lt;Main!$B$10,0,HLOOKUP(BI31,ReplacementRates!$V$3:$AZ$56,ReplacementRates!$A32-3,1)*IF(Main!$B$29=0,Main!$B$32*$B31,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K31" s="337">
        <f ca="1">BJ31*IF($B31=Salary!$B31,Salary!$J31,"")</f>
        <v>0</v>
      </c>
      <c r="BL31" s="338">
        <f ca="1">IF($B31&lt;Main!$B$10,0,(VLOOKUP(BI31,'Survival Probability'!$A$3:$F$98,6)/(1+Main!$B$5)^(OptimumBenefits!BI31-OptimumBenefits!$A31))*(VLOOKUP(BI31,'Survival Probability'!$A$3:$F$98,3)/VLOOKUP($A31,'Survival Probability'!$A$3:$F$98,3)))</f>
        <v>13.21108172692016</v>
      </c>
      <c r="BM31" s="228">
        <f t="shared" ca="1" si="21"/>
        <v>0</v>
      </c>
      <c r="BN31" s="169">
        <f t="shared" si="119"/>
        <v>57</v>
      </c>
      <c r="BO31" s="395">
        <f>IF($B31&lt;Main!$B$10,0,HLOOKUP(BN31,ReplacementRates!$V$3:$AZ$56,ReplacementRates!$A32-3,1)*IF(Main!$B$29=0,Main!$B$32*$B31,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P31" s="337">
        <f ca="1">BO31*IF($B31=Salary!$B31,Salary!$J31,"")</f>
        <v>0</v>
      </c>
      <c r="BQ31" s="338">
        <f ca="1">IF($B31&lt;Main!$B$10,0,(VLOOKUP(BN31,'Survival Probability'!$A$3:$F$98,6)/(1+Main!$B$5)^(OptimumBenefits!BN31-OptimumBenefits!$A31))*(VLOOKUP(BN31,'Survival Probability'!$A$3:$F$98,3)/VLOOKUP($A31,'Survival Probability'!$A$3:$F$98,3)))</f>
        <v>12.211081726920154</v>
      </c>
      <c r="BR31" s="228">
        <f t="shared" ca="1" si="23"/>
        <v>0</v>
      </c>
      <c r="BS31" s="169">
        <f t="shared" si="119"/>
        <v>58</v>
      </c>
      <c r="BT31" s="395">
        <f>IF($B31&lt;Main!$B$10,0,HLOOKUP(BS31,ReplacementRates!$V$3:$AZ$56,ReplacementRates!$A32-3,1)*IF(Main!$B$29=0,Main!$B$32*$B31,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U31" s="337">
        <f ca="1">BT31*IF($B31=Salary!$B31,Salary!$J31,"")</f>
        <v>0</v>
      </c>
      <c r="BV31" s="338">
        <f ca="1">IF($B31&lt;Main!$B$10,0,(VLOOKUP(BS31,'Survival Probability'!$A$3:$F$98,6)/(1+Main!$B$5)^(OptimumBenefits!BS31-OptimumBenefits!$A31))*(VLOOKUP(BS31,'Survival Probability'!$A$3:$F$98,3)/VLOOKUP($A31,'Survival Probability'!$A$3:$F$98,3)))</f>
        <v>11.278659408433015</v>
      </c>
      <c r="BW31" s="228">
        <f t="shared" ca="1" si="25"/>
        <v>0</v>
      </c>
      <c r="BX31" s="169">
        <f t="shared" si="119"/>
        <v>59</v>
      </c>
      <c r="BY31" s="395">
        <f>IF($B31&lt;Main!$B$10,0,HLOOKUP(BX31,ReplacementRates!$V$3:$AZ$56,ReplacementRates!$A32-3,1)*IF(Main!$B$29=0,Main!$B$32*$B31,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Z31" s="337">
        <f ca="1">BY31*IF($B31=Salary!$B31,Salary!$J31,"")</f>
        <v>0</v>
      </c>
      <c r="CA31" s="338">
        <f ca="1">IF($B31&lt;Main!$B$10,0,(VLOOKUP(BX31,'Survival Probability'!$A$3:$F$98,6)/(1+Main!$B$5)^(OptimumBenefits!BX31-OptimumBenefits!$A31))*(VLOOKUP(BX31,'Survival Probability'!$A$3:$F$98,3)/VLOOKUP($A31,'Survival Probability'!$A$3:$F$98,3)))</f>
        <v>10.40939466846296</v>
      </c>
      <c r="CB31" s="228">
        <f t="shared" ca="1" si="27"/>
        <v>0</v>
      </c>
      <c r="CC31" s="169">
        <f t="shared" si="120"/>
        <v>60</v>
      </c>
      <c r="CD31" s="395">
        <f>IF($B31&lt;Main!$B$10,0,HLOOKUP(CC31,ReplacementRates!$V$3:$AZ$56,ReplacementRates!$A32-3,1)*IF(Main!$B$29=0,Main!$B$32*$B31,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0.3045000000000001</v>
      </c>
      <c r="CE31" s="337">
        <f ca="1">CD31*IF($B31=Salary!$B31,Salary!$J31,"")</f>
        <v>53157.620304460412</v>
      </c>
      <c r="CF31" s="338">
        <f ca="1">IF($B31&lt;Main!$B$10,0,(VLOOKUP(CC31,'Survival Probability'!$A$3:$F$98,6)/(1+Main!$B$5)^(OptimumBenefits!CC31-OptimumBenefits!$A31))*(VLOOKUP(CC31,'Survival Probability'!$A$3:$F$98,3)/VLOOKUP($A31,'Survival Probability'!$A$3:$F$98,3)))</f>
        <v>9.5991539700036697</v>
      </c>
      <c r="CG31" s="228">
        <f t="shared" ca="1" si="29"/>
        <v>510268.18198150885</v>
      </c>
      <c r="CH31" s="169">
        <f t="shared" si="120"/>
        <v>61</v>
      </c>
      <c r="CI31" s="395">
        <f>IF($B31&lt;Main!$B$10,0,HLOOKUP(CH31,ReplacementRates!$V$3:$AZ$56,ReplacementRates!$A32-3,1)*IF(Main!$B$29=0,Main!$B$32*$B31,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J31" s="337">
        <f ca="1">CI31*IF($B31=Salary!$B31,Salary!$J31,"")</f>
        <v>88596.033840767341</v>
      </c>
      <c r="CK31" s="338">
        <f ca="1">IF($B31&lt;Main!$B$10,0,(VLOOKUP(CH31,'Survival Probability'!$A$3:$F$98,6)/(1+Main!$B$5)^(OptimumBenefits!CH31-OptimumBenefits!$A31))*(VLOOKUP(CH31,'Survival Probability'!$A$3:$F$98,3)/VLOOKUP($A31,'Survival Probability'!$A$3:$F$98,3)))</f>
        <v>8.8440794467879513</v>
      </c>
      <c r="CL31" s="228">
        <f t="shared" ca="1" si="31"/>
        <v>783550.36195806018</v>
      </c>
      <c r="CM31" s="169">
        <f t="shared" si="120"/>
        <v>62</v>
      </c>
      <c r="CN31" s="395">
        <f>IF($B31&lt;Main!$B$10,0,HLOOKUP(CM31,ReplacementRates!$V$3:$AZ$56,ReplacementRates!$A32-3,1)*IF(Main!$B$29=0,Main!$B$32*$B31,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O31" s="337">
        <f ca="1">CN31*IF($B31=Salary!$B31,Salary!$J31,"")</f>
        <v>88596.033840767341</v>
      </c>
      <c r="CP31" s="338">
        <f ca="1">IF($B31&lt;Main!$B$10,0,(VLOOKUP(CM31,'Survival Probability'!$A$3:$F$98,6)/(1+Main!$B$5)^(OptimumBenefits!CM31-OptimumBenefits!$A31))*(VLOOKUP(CM31,'Survival Probability'!$A$3:$F$98,3)/VLOOKUP($A31,'Survival Probability'!$A$3:$F$98,3)))</f>
        <v>8.1411442149301276</v>
      </c>
      <c r="CQ31" s="228">
        <f t="shared" ca="1" si="33"/>
        <v>721273.08836851688</v>
      </c>
      <c r="CR31" s="169">
        <f t="shared" si="120"/>
        <v>63</v>
      </c>
      <c r="CS31" s="395">
        <f>IF($B31&lt;Main!$B$10,0,HLOOKUP(CR31,ReplacementRates!$V$3:$AZ$56,ReplacementRates!$A32-3,1)*IF(Main!$B$29=0,Main!$B$32*$B31,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T31" s="337">
        <f ca="1">CS31*IF($B31=Salary!$B31,Salary!$J31,"")</f>
        <v>88596.033840767341</v>
      </c>
      <c r="CU31" s="338">
        <f ca="1">IF($B31&lt;Main!$B$10,0,(VLOOKUP(CR31,'Survival Probability'!$A$3:$F$98,6)/(1+Main!$B$5)^(OptimumBenefits!CR31-OptimumBenefits!$A31))*(VLOOKUP(CR31,'Survival Probability'!$A$3:$F$98,3)/VLOOKUP($A31,'Survival Probability'!$A$3:$F$98,3)))</f>
        <v>7.4869109236688853</v>
      </c>
      <c r="CV31" s="228">
        <f t="shared" ca="1" si="35"/>
        <v>663310.61355617922</v>
      </c>
      <c r="CW31" s="169">
        <f t="shared" si="120"/>
        <v>64</v>
      </c>
      <c r="CX31" s="395">
        <f>IF($B31&lt;Main!$B$10,0,HLOOKUP(CW31,ReplacementRates!$V$3:$AZ$56,ReplacementRates!$A32-3,1)*IF(Main!$B$29=0,Main!$B$32*$B31,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Y31" s="337">
        <f ca="1">CX31*IF($B31=Salary!$B31,Salary!$J31,"")</f>
        <v>88596.033840767341</v>
      </c>
      <c r="CZ31" s="338">
        <f ca="1">IF($B31&lt;Main!$B$10,0,(VLOOKUP(CW31,'Survival Probability'!$A$3:$F$98,6)/(1+Main!$B$5)^(OptimumBenefits!CW31-OptimumBenefits!$A31))*(VLOOKUP(CW31,'Survival Probability'!$A$3:$F$98,3)/VLOOKUP($A31,'Survival Probability'!$A$3:$F$98,3)))</f>
        <v>6.8781663617241895</v>
      </c>
      <c r="DA31" s="228">
        <f t="shared" ca="1" si="37"/>
        <v>609378.25974574382</v>
      </c>
      <c r="DB31" s="169">
        <f t="shared" si="120"/>
        <v>65</v>
      </c>
      <c r="DC31" s="395">
        <f>IF($B31&lt;Main!$B$10,0,HLOOKUP(DB31,ReplacementRates!$V$3:$AZ$56,ReplacementRates!$A32-3,1)*IF(Main!$B$29=0,Main!$B$32*$B31,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D31" s="337">
        <f ca="1">DC31*IF($B31=Salary!$B31,Salary!$J31,"")</f>
        <v>88596.033840767341</v>
      </c>
      <c r="DE31" s="338">
        <f ca="1">IF($B31&lt;Main!$B$10,0,(VLOOKUP(DB31,'Survival Probability'!$A$3:$F$98,6)/(1+Main!$B$5)^(OptimumBenefits!DB31-OptimumBenefits!$A31))*(VLOOKUP(DB31,'Survival Probability'!$A$3:$F$98,3)/VLOOKUP($A31,'Survival Probability'!$A$3:$F$98,3)))</f>
        <v>6.3119076650229688</v>
      </c>
      <c r="DF31" s="228">
        <f t="shared" ca="1" si="39"/>
        <v>559209.98509017366</v>
      </c>
      <c r="DG31" s="169">
        <f t="shared" si="120"/>
        <v>66</v>
      </c>
      <c r="DH31" s="395">
        <f>IF($B31&lt;Main!$B$10,0,HLOOKUP(DG31,ReplacementRates!$V$3:$AZ$56,ReplacementRates!$A32-3,1)*IF(Main!$B$29=0,Main!$B$32*$B31,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I31" s="337">
        <f ca="1">DH31*IF($B31=Salary!$B31,Salary!$J31,"")</f>
        <v>88596.033840767341</v>
      </c>
      <c r="DJ31" s="338">
        <f ca="1">IF($B31&lt;Main!$B$10,0,(VLOOKUP(DG31,'Survival Probability'!$A$3:$F$98,6)/(1+Main!$B$5)^(OptimumBenefits!DG31-OptimumBenefits!$A31))*(VLOOKUP(DG31,'Survival Probability'!$A$3:$F$98,3)/VLOOKUP($A31,'Survival Probability'!$A$3:$F$98,3)))</f>
        <v>5.7853388822156733</v>
      </c>
      <c r="DK31" s="228">
        <f t="shared" ca="1" si="41"/>
        <v>512558.07938908687</v>
      </c>
      <c r="DL31" s="169">
        <f t="shared" si="120"/>
        <v>67</v>
      </c>
      <c r="DM31" s="395">
        <f>IF($B31&lt;Main!$B$10,0,HLOOKUP(DL31,ReplacementRates!$V$3:$AZ$56,ReplacementRates!$A32-3,1)*IF(Main!$B$29=0,Main!$B$32*$B31,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N31" s="337">
        <f ca="1">DM31*IF($B31=Salary!$B31,Salary!$J31,"")</f>
        <v>88596.033840767341</v>
      </c>
      <c r="DO31" s="338">
        <f ca="1">IF($B31&lt;Main!$B$10,0,(VLOOKUP(DL31,'Survival Probability'!$A$3:$F$98,6)/(1+Main!$B$5)^(OptimumBenefits!DL31-OptimumBenefits!$A31))*(VLOOKUP(DL31,'Survival Probability'!$A$3:$F$98,3)/VLOOKUP($A31,'Survival Probability'!$A$3:$F$98,3)))</f>
        <v>5.2958502324748604</v>
      </c>
      <c r="DP31" s="228">
        <f t="shared" ca="1" si="43"/>
        <v>469191.32641197834</v>
      </c>
      <c r="DQ31" s="169">
        <f t="shared" si="120"/>
        <v>68</v>
      </c>
      <c r="DR31" s="395">
        <f>IF($B31&lt;Main!$B$10,0,HLOOKUP(DQ31,ReplacementRates!$V$3:$AZ$56,ReplacementRates!$A32-3,1)*IF(Main!$B$29=0,Main!$B$32*$B31,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S31" s="337">
        <f ca="1">DR31*IF($B31=Salary!$B31,Salary!$J31,"")</f>
        <v>88596.033840767341</v>
      </c>
      <c r="DT31" s="338">
        <f ca="1">IF($B31&lt;Main!$B$10,0,(VLOOKUP(DQ31,'Survival Probability'!$A$3:$F$98,6)/(1+Main!$B$5)^(OptimumBenefits!DQ31-OptimumBenefits!$A31))*(VLOOKUP(DQ31,'Survival Probability'!$A$3:$F$98,3)/VLOOKUP($A31,'Survival Probability'!$A$3:$F$98,3)))</f>
        <v>4.8410171654713281</v>
      </c>
      <c r="DU31" s="228">
        <f t="shared" ca="1" si="45"/>
        <v>428894.92061583337</v>
      </c>
      <c r="DV31" s="169">
        <f t="shared" si="120"/>
        <v>69</v>
      </c>
      <c r="DW31" s="395">
        <f>IF($B31&lt;Main!$B$10,0,HLOOKUP(DV31,ReplacementRates!$V$3:$AZ$56,ReplacementRates!$A32-3,1)*IF(Main!$B$29=0,Main!$B$32*$B31,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X31" s="337">
        <f ca="1">DW31*IF($B31=Salary!$B31,Salary!$J31,"")</f>
        <v>88596.033840767341</v>
      </c>
      <c r="DY31" s="338">
        <f ca="1">IF($B31&lt;Main!$B$10,0,(VLOOKUP(DV31,'Survival Probability'!$A$3:$F$98,6)/(1+Main!$B$5)^(OptimumBenefits!DV31-OptimumBenefits!$A31))*(VLOOKUP(DV31,'Survival Probability'!$A$3:$F$98,3)/VLOOKUP($A31,'Survival Probability'!$A$3:$F$98,3)))</f>
        <v>4.4185833970674455</v>
      </c>
      <c r="DZ31" s="228">
        <f t="shared" ca="1" si="47"/>
        <v>391468.96417484013</v>
      </c>
      <c r="EA31" s="169">
        <f t="shared" si="120"/>
        <v>70</v>
      </c>
      <c r="EB31" s="395">
        <f>IF($B31&lt;Main!$B$10,0,HLOOKUP(EA31,ReplacementRates!$V$3:$AZ$56,ReplacementRates!$A32-3,1)*IF(Main!$B$29=0,Main!$B$32*$B31,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C31" s="337">
        <f ca="1">EB31*IF($B31=Salary!$B31,Salary!$J31,"")</f>
        <v>88596.033840767341</v>
      </c>
      <c r="ED31" s="338">
        <f ca="1">IF($B31&lt;Main!$B$10,0,(VLOOKUP(EA31,'Survival Probability'!$A$3:$F$98,6)/(1+Main!$B$5)^(OptimumBenefits!EA31-OptimumBenefits!$A31))*(VLOOKUP(EA31,'Survival Probability'!$A$3:$F$98,3)/VLOOKUP($A31,'Survival Probability'!$A$3:$F$98,3)))</f>
        <v>4.0264512856206407</v>
      </c>
      <c r="EE31" s="228">
        <f t="shared" ca="1" si="49"/>
        <v>356727.61435904744</v>
      </c>
      <c r="EF31" s="169">
        <f t="shared" si="120"/>
        <v>71</v>
      </c>
      <c r="EG31" s="395">
        <f>IF($B31&lt;Main!$B$10,0,HLOOKUP(EF31,ReplacementRates!$V$3:$AZ$56,ReplacementRates!$A32-3,1)*IF(Main!$B$29=0,Main!$B$32*$B31,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H31" s="337">
        <f ca="1">EG31*IF($B31=Salary!$B31,Salary!$J31,"")</f>
        <v>88596.033840767341</v>
      </c>
      <c r="EI31" s="338">
        <f ca="1">IF($B31&lt;Main!$B$10,0,(VLOOKUP(EF31,'Survival Probability'!$A$3:$F$98,6)/(1+Main!$B$5)^(OptimumBenefits!EF31-OptimumBenefits!$A31))*(VLOOKUP(EF31,'Survival Probability'!$A$3:$F$98,3)/VLOOKUP($A31,'Survival Probability'!$A$3:$F$98,3)))</f>
        <v>3.6626719318108107</v>
      </c>
      <c r="EJ31" s="228">
        <f t="shared" ca="1" si="51"/>
        <v>324498.20641833928</v>
      </c>
      <c r="EK31" s="169">
        <f t="shared" si="120"/>
        <v>72</v>
      </c>
      <c r="EL31" s="395">
        <f>IF($B31&lt;Main!$B$10,0,HLOOKUP(EK31,ReplacementRates!$V$3:$AZ$56,ReplacementRates!$A32-3,1)*IF(Main!$B$29=0,Main!$B$32*$B31,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M31" s="337">
        <f ca="1">EL31*IF($B31=Salary!$B31,Salary!$J31,"")</f>
        <v>88596.033840767341</v>
      </c>
      <c r="EN31" s="338">
        <f ca="1">IF($B31&lt;Main!$B$10,0,(VLOOKUP(EK31,'Survival Probability'!$A$3:$F$98,6)/(1+Main!$B$5)^(OptimumBenefits!EK31-OptimumBenefits!$A31))*(VLOOKUP(EK31,'Survival Probability'!$A$3:$F$98,3)/VLOOKUP($A31,'Survival Probability'!$A$3:$F$98,3)))</f>
        <v>3.3254298163177536</v>
      </c>
      <c r="EO31" s="228">
        <f t="shared" ca="1" si="53"/>
        <v>294619.89254158444</v>
      </c>
      <c r="EP31" s="169">
        <f t="shared" si="121"/>
        <v>73</v>
      </c>
      <c r="EQ31" s="395">
        <f>IF($B31&lt;Main!$B$10,0,HLOOKUP(EP31,ReplacementRates!$V$3:$AZ$56,ReplacementRates!$A32-3,1)*IF(Main!$B$29=0,Main!$B$32*$B31,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R31" s="337">
        <f ca="1">EQ31*IF($B31=Salary!$B31,Salary!$J31,"")</f>
        <v>88596.033840767341</v>
      </c>
      <c r="ES31" s="338">
        <f ca="1">IF($B31&lt;Main!$B$10,0,(VLOOKUP(EP31,'Survival Probability'!$A$3:$F$98,6)/(1+Main!$B$5)^(OptimumBenefits!EP31-OptimumBenefits!$A31))*(VLOOKUP(EP31,'Survival Probability'!$A$3:$F$98,3)/VLOOKUP($A31,'Survival Probability'!$A$3:$F$98,3)))</f>
        <v>3.013039936606114</v>
      </c>
      <c r="ET31" s="228">
        <f t="shared" ca="1" si="55"/>
        <v>266943.38818713877</v>
      </c>
      <c r="EU31" s="169">
        <f t="shared" si="121"/>
        <v>74</v>
      </c>
      <c r="EV31" s="395">
        <f>IF($B31&lt;Main!$B$10,0,HLOOKUP(EU31,ReplacementRates!$V$3:$AZ$56,ReplacementRates!$A32-3,1)*IF(Main!$B$29=0,Main!$B$32*$B31,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W31" s="337">
        <f ca="1">EV31*IF($B31=Salary!$B31,Salary!$J31,"")</f>
        <v>88596.033840767341</v>
      </c>
      <c r="EX31" s="338">
        <f ca="1">IF($B31&lt;Main!$B$10,0,(VLOOKUP(EU31,'Survival Probability'!$A$3:$F$98,6)/(1+Main!$B$5)^(OptimumBenefits!EU31-OptimumBenefits!$A31))*(VLOOKUP(EU31,'Survival Probability'!$A$3:$F$98,3)/VLOOKUP($A31,'Survival Probability'!$A$3:$F$98,3)))</f>
        <v>2.7239307477733301</v>
      </c>
      <c r="EY31" s="228">
        <f t="shared" ca="1" si="57"/>
        <v>241329.46070963264</v>
      </c>
      <c r="EZ31" s="169">
        <f t="shared" si="121"/>
        <v>75</v>
      </c>
      <c r="FA31" s="395">
        <f>IF($B31&lt;Main!$B$10,0,HLOOKUP(EZ31,ReplacementRates!$V$3:$AZ$56,ReplacementRates!$A32-3,1)*IF(Main!$B$29=0,Main!$B$32*$B31,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B31" s="337">
        <f ca="1">FA31*IF($B31=Salary!$B31,Salary!$J31,"")</f>
        <v>88596.033840767341</v>
      </c>
      <c r="FC31" s="338">
        <f ca="1">IF($B31&lt;Main!$B$10,0,(VLOOKUP(EZ31,'Survival Probability'!$A$3:$F$98,6)/(1+Main!$B$5)^(OptimumBenefits!EZ31-OptimumBenefits!$A31))*(VLOOKUP(EZ31,'Survival Probability'!$A$3:$F$98,3)/VLOOKUP($A31,'Survival Probability'!$A$3:$F$98,3)))</f>
        <v>2.4566412914200226</v>
      </c>
      <c r="FD31" s="228">
        <f t="shared" ca="1" si="59"/>
        <v>217648.6749892747</v>
      </c>
      <c r="FE31" s="169">
        <f t="shared" si="121"/>
        <v>76</v>
      </c>
      <c r="FF31" s="395">
        <f>IF($B31&lt;Main!$B$10,0,HLOOKUP(FE31,ReplacementRates!$V$3:$AZ$56,ReplacementRates!$A32-3,1)*IF(Main!$B$29=0,Main!$B$32*$B31,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G31" s="337">
        <f ca="1">FF31*IF($B31=Salary!$B31,Salary!$J31,"")</f>
        <v>88596.033840767341</v>
      </c>
      <c r="FH31" s="338">
        <f ca="1">IF($B31&lt;Main!$B$10,0,(VLOOKUP(FE31,'Survival Probability'!$A$3:$F$98,6)/(1+Main!$B$5)^(OptimumBenefits!FE31-OptimumBenefits!$A31))*(VLOOKUP(FE31,'Survival Probability'!$A$3:$F$98,3)/VLOOKUP($A31,'Survival Probability'!$A$3:$F$98,3)))</f>
        <v>2.2098143746899015</v>
      </c>
      <c r="FI31" s="228">
        <f t="shared" ca="1" si="61"/>
        <v>195780.78912184064</v>
      </c>
      <c r="FJ31" s="169">
        <f t="shared" si="121"/>
        <v>77</v>
      </c>
      <c r="FK31" s="395">
        <f>IF($B31&lt;Main!$B$10,0,HLOOKUP(FJ31,ReplacementRates!$V$3:$AZ$56,ReplacementRates!$A32-3,1)*IF(Main!$B$29=0,Main!$B$32*$B31,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L31" s="337">
        <f ca="1">FK31*IF($B31=Salary!$B31,Salary!$J31,"")</f>
        <v>88596.033840767341</v>
      </c>
      <c r="FM31" s="338">
        <f ca="1">IF($B31&lt;Main!$B$10,0,(VLOOKUP(FJ31,'Survival Probability'!$A$3:$F$98,6)/(1+Main!$B$5)^(OptimumBenefits!FJ31-OptimumBenefits!$A31))*(VLOOKUP(FJ31,'Survival Probability'!$A$3:$F$98,3)/VLOOKUP($A31,'Survival Probability'!$A$3:$F$98,3)))</f>
        <v>1.9821782894764421</v>
      </c>
      <c r="FN31" s="228">
        <f t="shared" ca="1" si="63"/>
        <v>175613.13481288918</v>
      </c>
      <c r="FO31" s="169">
        <f t="shared" si="121"/>
        <v>78</v>
      </c>
      <c r="FP31" s="395">
        <f>IF($B31&lt;Main!$B$10,0,HLOOKUP(FO31,ReplacementRates!$V$3:$AZ$56,ReplacementRates!$A32-3,1)*IF(Main!$B$29=0,Main!$B$32*$B31,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Q31" s="337">
        <f ca="1">FP31*IF($B31=Salary!$B31,Salary!$J31,"")</f>
        <v>88596.033840767341</v>
      </c>
      <c r="FR31" s="338">
        <f ca="1">IF($B31&lt;Main!$B$10,0,(VLOOKUP(FO31,'Survival Probability'!$A$3:$F$98,6)/(1+Main!$B$5)^(OptimumBenefits!FO31-OptimumBenefits!$A31))*(VLOOKUP(FO31,'Survival Probability'!$A$3:$F$98,3)/VLOOKUP($A31,'Survival Probability'!$A$3:$F$98,3)))</f>
        <v>1.7725473937676579</v>
      </c>
      <c r="FS31" s="228">
        <f t="shared" ca="1" si="65"/>
        <v>157040.66888260338</v>
      </c>
      <c r="FT31" s="169">
        <f t="shared" si="121"/>
        <v>79</v>
      </c>
      <c r="FU31" s="395">
        <f>IF($B31&lt;Main!$B$10,0,HLOOKUP(FT31,ReplacementRates!$V$3:$AZ$56,ReplacementRates!$A32-3,1)*IF(Main!$B$29=0,Main!$B$32*$B31,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V31" s="337">
        <f ca="1">FU31*IF($B31=Salary!$B31,Salary!$J31,"")</f>
        <v>88596.033840767341</v>
      </c>
      <c r="FW31" s="338">
        <f ca="1">IF($B31&lt;Main!$B$10,0,(VLOOKUP(FT31,'Survival Probability'!$A$3:$F$98,6)/(1+Main!$B$5)^(OptimumBenefits!FT31-OptimumBenefits!$A31))*(VLOOKUP(FT31,'Survival Probability'!$A$3:$F$98,3)/VLOOKUP($A31,'Survival Probability'!$A$3:$F$98,3)))</f>
        <v>1.5798165124678563</v>
      </c>
      <c r="FX31" s="228">
        <f t="shared" ca="1" si="67"/>
        <v>139965.47720080524</v>
      </c>
      <c r="FY31" s="169">
        <f t="shared" si="121"/>
        <v>80</v>
      </c>
      <c r="FZ31" s="395">
        <f>IF($B31&lt;Main!$B$10,0,HLOOKUP(FY31,ReplacementRates!$V$3:$AZ$56,ReplacementRates!$A32-3,1)*IF(Main!$B$29=0,Main!$B$32*$B31,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A31" s="337">
        <f ca="1">FZ31*IF($B31=Salary!$B31,Salary!$J31,"")</f>
        <v>88596.033840767341</v>
      </c>
      <c r="GB31" s="338">
        <f ca="1">IF($B31&lt;Main!$B$10,0,(VLOOKUP(FY31,'Survival Probability'!$A$3:$F$98,6)/(1+Main!$B$5)^(OptimumBenefits!FY31-OptimumBenefits!$A31))*(VLOOKUP(FY31,'Survival Probability'!$A$3:$F$98,3)/VLOOKUP($A31,'Survival Probability'!$A$3:$F$98,3)))</f>
        <v>1.4029621903099185</v>
      </c>
      <c r="GC31" s="228">
        <f t="shared" ca="1" si="69"/>
        <v>124296.88569001461</v>
      </c>
      <c r="GD31" s="169">
        <f t="shared" si="121"/>
        <v>81</v>
      </c>
      <c r="GE31" s="395">
        <f>IF($B31&lt;Main!$B$10,0,HLOOKUP(GD31,ReplacementRates!$V$3:$AZ$56,ReplacementRates!$A32-3,1)*IF(Main!$B$29=0,Main!$B$32*$B31,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F31" s="337">
        <f ca="1">GE31*IF($B31=Salary!$B31,Salary!$J31,"")</f>
        <v>88596.033840767341</v>
      </c>
      <c r="GG31" s="338">
        <f ca="1">IF($B31&lt;Main!$B$10,0,(VLOOKUP(GD31,'Survival Probability'!$A$3:$F$98,6)/(1+Main!$B$5)^(OptimumBenefits!GD31-OptimumBenefits!$A31))*(VLOOKUP(GD31,'Survival Probability'!$A$3:$F$98,3)/VLOOKUP($A31,'Survival Probability'!$A$3:$F$98,3)))</f>
        <v>1.2410209044712477</v>
      </c>
      <c r="GH31" s="228">
        <f t="shared" ca="1" si="71"/>
        <v>109949.53004963436</v>
      </c>
      <c r="GI31" s="169">
        <f t="shared" si="121"/>
        <v>82</v>
      </c>
      <c r="GJ31" s="395">
        <f>IF($B31&lt;Main!$B$10,0,HLOOKUP(GI31,ReplacementRates!$V$3:$AZ$56,ReplacementRates!$A32-3,1)*IF(Main!$B$29=0,Main!$B$32*$B31,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K31" s="337">
        <f ca="1">GJ31*IF($B31=Salary!$B31,Salary!$J31,"")</f>
        <v>88596.033840767341</v>
      </c>
      <c r="GL31" s="338">
        <f ca="1">IF($B31&lt;Main!$B$10,0,(VLOOKUP(GI31,'Survival Probability'!$A$3:$F$98,6)/(1+Main!$B$5)^(OptimumBenefits!GI31-OptimumBenefits!$A31))*(VLOOKUP(GI31,'Survival Probability'!$A$3:$F$98,3)/VLOOKUP($A31,'Survival Probability'!$A$3:$F$98,3)))</f>
        <v>1.093087558760643</v>
      </c>
      <c r="GM31" s="228">
        <f t="shared" ca="1" si="73"/>
        <v>96843.222346879687</v>
      </c>
      <c r="GN31" s="384"/>
      <c r="GO31" s="384"/>
      <c r="GP31" s="385"/>
      <c r="GQ31" s="386"/>
      <c r="GR31" s="387"/>
      <c r="GS31" s="384"/>
      <c r="GT31" s="384"/>
      <c r="GU31" s="385"/>
      <c r="GV31" s="386"/>
      <c r="GW31" s="387"/>
      <c r="GX31" s="384"/>
      <c r="GY31" s="384"/>
      <c r="GZ31" s="385"/>
      <c r="HA31" s="386"/>
      <c r="HB31" s="387"/>
      <c r="HC31" s="384"/>
      <c r="HD31" s="384"/>
      <c r="HE31" s="385"/>
      <c r="HF31" s="386"/>
      <c r="HG31" s="387"/>
      <c r="HH31" s="384"/>
      <c r="HI31" s="384"/>
      <c r="HJ31" s="385"/>
      <c r="HK31" s="386"/>
      <c r="HL31" s="387"/>
      <c r="HM31" s="384"/>
      <c r="HN31" s="384"/>
      <c r="HO31" s="385"/>
      <c r="HP31" s="386"/>
      <c r="HQ31" s="387"/>
      <c r="HR31" s="384"/>
      <c r="HS31" s="384"/>
      <c r="HT31" s="385"/>
      <c r="HU31" s="386"/>
      <c r="HV31" s="387"/>
      <c r="HW31" s="384"/>
      <c r="HX31" s="384"/>
      <c r="HY31" s="385"/>
      <c r="HZ31" s="386"/>
      <c r="IA31" s="387"/>
      <c r="IB31" s="384"/>
      <c r="IC31" s="384"/>
      <c r="ID31" s="385"/>
      <c r="IE31" s="386"/>
      <c r="IF31" s="387"/>
      <c r="IG31" s="384"/>
      <c r="IH31" s="384"/>
      <c r="II31" s="385"/>
      <c r="IJ31" s="386"/>
      <c r="IK31" s="387"/>
      <c r="IL31" s="384"/>
      <c r="IM31" s="384"/>
      <c r="IN31" s="385"/>
      <c r="IO31" s="386"/>
      <c r="IP31" s="387"/>
      <c r="IQ31" s="384"/>
      <c r="IR31" s="384"/>
      <c r="IS31" s="385"/>
      <c r="IT31" s="386"/>
      <c r="IU31" s="387"/>
      <c r="IV31" s="384"/>
      <c r="IW31" s="384"/>
      <c r="IX31" s="385"/>
      <c r="IY31" s="386"/>
      <c r="IZ31" s="387"/>
      <c r="JA31" s="384"/>
      <c r="JB31" s="384"/>
      <c r="JC31" s="385"/>
      <c r="JD31" s="386"/>
      <c r="JE31" s="387"/>
      <c r="JF31" s="384"/>
      <c r="JG31" s="384"/>
      <c r="JH31" s="385"/>
      <c r="JI31" s="386"/>
      <c r="JJ31" s="387"/>
      <c r="JK31" s="384"/>
      <c r="JL31" s="384"/>
      <c r="JM31" s="385"/>
      <c r="JN31" s="386"/>
      <c r="JO31" s="387"/>
      <c r="JP31" s="384"/>
      <c r="JQ31" s="384"/>
      <c r="JR31" s="385"/>
      <c r="JS31" s="386"/>
      <c r="JT31" s="387"/>
      <c r="JU31" s="384"/>
      <c r="JV31" s="384"/>
      <c r="JW31" s="385"/>
      <c r="JX31" s="386"/>
      <c r="JY31" s="387"/>
      <c r="JZ31" s="384"/>
      <c r="KA31" s="384"/>
      <c r="KB31" s="385"/>
      <c r="KC31" s="386"/>
      <c r="KD31" s="387"/>
      <c r="KE31" s="384"/>
      <c r="KF31" s="384"/>
      <c r="KG31" s="385"/>
      <c r="KH31" s="386"/>
      <c r="KI31" s="387"/>
    </row>
    <row r="32" spans="1:295">
      <c r="A32" s="172">
        <f t="shared" si="112"/>
        <v>57</v>
      </c>
      <c r="B32" s="172">
        <v>30</v>
      </c>
      <c r="C32" s="383">
        <f t="shared" ca="1" si="0"/>
        <v>60</v>
      </c>
      <c r="D32" s="423">
        <f t="shared" ca="1" si="116"/>
        <v>988352.50276762329</v>
      </c>
      <c r="E32" s="423">
        <v>690447.59531711973</v>
      </c>
      <c r="F32" s="169">
        <f t="shared" si="113"/>
        <v>45</v>
      </c>
      <c r="G32" s="395">
        <f>IF($B32&lt;Main!$B$10,0,HLOOKUP(F32,ReplacementRates!$V$3:$AZ$56,ReplacementRates!$A33-3,1)*IF(Main!$B$29=0,Main!$B$32*$B32,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H32" s="337">
        <f ca="1">G32*IF($B32=Salary!$B32,Salary!$J32,"")</f>
        <v>0</v>
      </c>
      <c r="I32" s="338">
        <f ca="1">IF($B32&lt;Main!$B$10,0,(VLOOKUP(F32,'Survival Probability'!$A$3:$F$98,6)/(1+Main!$B$5)^(OptimumBenefits!F32-OptimumBenefits!$A32))*(VLOOKUP(F32,'Survival Probability'!$A$3:$F$98,3)/VLOOKUP($A32,'Survival Probability'!$A$3:$F$98,3)))</f>
        <v>32.472348517631012</v>
      </c>
      <c r="J32" s="228">
        <f>IF($A32&gt;F32,0,I32*H32)</f>
        <v>0</v>
      </c>
      <c r="K32" s="169">
        <f t="shared" si="114"/>
        <v>46</v>
      </c>
      <c r="L32" s="395">
        <f>IF($B32&lt;Main!$B$10,0,HLOOKUP(K32,ReplacementRates!$V$3:$AZ$56,ReplacementRates!$A33-3,1)*IF(Main!$B$29=0,Main!$B$32*$B32,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M32" s="337">
        <f ca="1">L32*IF($B32=Salary!$B32,Salary!$J32,"")</f>
        <v>0</v>
      </c>
      <c r="N32" s="338">
        <f ca="1">IF($B32&lt;Main!$B$10,0,(VLOOKUP(K32,'Survival Probability'!$A$3:$F$98,6)/(1+Main!$B$5)^(OptimumBenefits!K32-OptimumBenefits!$A32))*(VLOOKUP(K32,'Survival Probability'!$A$3:$F$98,3)/VLOOKUP($A32,'Survival Probability'!$A$3:$F$98,3)))</f>
        <v>30.181666752853445</v>
      </c>
      <c r="O32" s="228">
        <f>IF($A32&gt;K32,0,N32*M32)</f>
        <v>0</v>
      </c>
      <c r="P32" s="169">
        <f t="shared" si="119"/>
        <v>47</v>
      </c>
      <c r="Q32" s="395">
        <f>IF($B32&lt;Main!$B$10,0,HLOOKUP(P32,ReplacementRates!$V$3:$AZ$56,ReplacementRates!$A33-3,1)*IF(Main!$B$29=0,Main!$B$32*$B32,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R32" s="337">
        <f ca="1">Q32*IF($B32=Salary!$B32,Salary!$J32,"")</f>
        <v>0</v>
      </c>
      <c r="S32" s="338">
        <f ca="1">IF($B32&lt;Main!$B$10,0,(VLOOKUP(P32,'Survival Probability'!$A$3:$F$98,6)/(1+Main!$B$5)^(OptimumBenefits!P32-OptimumBenefits!$A32))*(VLOOKUP(P32,'Survival Probability'!$A$3:$F$98,3)/VLOOKUP($A32,'Survival Probability'!$A$3:$F$98,3)))</f>
        <v>28.042274173265099</v>
      </c>
      <c r="T32" s="228">
        <f t="shared" si="3"/>
        <v>0</v>
      </c>
      <c r="U32" s="169">
        <f t="shared" si="119"/>
        <v>48</v>
      </c>
      <c r="V32" s="395">
        <f>IF($B32&lt;Main!$B$10,0,HLOOKUP(U32,ReplacementRates!$V$3:$AZ$56,ReplacementRates!$A33-3,1)*IF(Main!$B$29=0,Main!$B$32*$B32,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W32" s="337">
        <f ca="1">V32*IF($B32=Salary!$B32,Salary!$J32,"")</f>
        <v>0</v>
      </c>
      <c r="X32" s="338">
        <f ca="1">IF($B32&lt;Main!$B$10,0,(VLOOKUP(U32,'Survival Probability'!$A$3:$F$98,6)/(1+Main!$B$5)^(OptimumBenefits!U32-OptimumBenefits!$A32))*(VLOOKUP(U32,'Survival Probability'!$A$3:$F$98,3)/VLOOKUP($A32,'Survival Probability'!$A$3:$F$98,3)))</f>
        <v>26.044238436041834</v>
      </c>
      <c r="Y32" s="228">
        <f t="shared" si="5"/>
        <v>0</v>
      </c>
      <c r="Z32" s="169">
        <f t="shared" si="119"/>
        <v>49</v>
      </c>
      <c r="AA32" s="395">
        <f>IF($B32&lt;Main!$B$10,0,HLOOKUP(Z32,ReplacementRates!$V$3:$AZ$56,ReplacementRates!$A33-3,1)*IF(Main!$B$29=0,Main!$B$32*$B32,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B32" s="337">
        <f ca="1">AA32*IF($B32=Salary!$B32,Salary!$J32,"")</f>
        <v>0</v>
      </c>
      <c r="AC32" s="338">
        <f ca="1">IF($B32&lt;Main!$B$10,0,(VLOOKUP(Z32,'Survival Probability'!$A$3:$F$98,6)/(1+Main!$B$5)^(OptimumBenefits!Z32-OptimumBenefits!$A32))*(VLOOKUP(Z32,'Survival Probability'!$A$3:$F$98,3)/VLOOKUP($A32,'Survival Probability'!$A$3:$F$98,3)))</f>
        <v>24.178277196300073</v>
      </c>
      <c r="AD32" s="228">
        <f t="shared" si="7"/>
        <v>0</v>
      </c>
      <c r="AE32" s="169">
        <f t="shared" si="119"/>
        <v>50</v>
      </c>
      <c r="AF32" s="395">
        <f>IF($B32&lt;Main!$B$10,0,HLOOKUP(AE32,ReplacementRates!$V$3:$AZ$56,ReplacementRates!$A33-3,1)*IF(Main!$B$29=0,Main!$B$32*$B32,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G32" s="337">
        <f ca="1">AF32*IF($B32=Salary!$B32,Salary!$J32,"")</f>
        <v>0</v>
      </c>
      <c r="AH32" s="338">
        <f ca="1">IF($B32&lt;Main!$B$10,0,(VLOOKUP(AE32,'Survival Probability'!$A$3:$F$98,6)/(1+Main!$B$5)^(OptimumBenefits!AE32-OptimumBenefits!$A32))*(VLOOKUP(AE32,'Survival Probability'!$A$3:$F$98,3)/VLOOKUP($A32,'Survival Probability'!$A$3:$F$98,3)))</f>
        <v>22.435728760677843</v>
      </c>
      <c r="AI32" s="228">
        <f t="shared" si="9"/>
        <v>0</v>
      </c>
      <c r="AJ32" s="169">
        <f t="shared" si="119"/>
        <v>51</v>
      </c>
      <c r="AK32" s="395">
        <f>IF($B32&lt;Main!$B$10,0,HLOOKUP(AJ32,ReplacementRates!$V$3:$AZ$56,ReplacementRates!$A33-3,1)*IF(Main!$B$29=0,Main!$B$32*$B32,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L32" s="337">
        <f ca="1">AK32*IF($B32=Salary!$B32,Salary!$J32,"")</f>
        <v>0</v>
      </c>
      <c r="AM32" s="338">
        <f ca="1">IF($B32&lt;Main!$B$10,0,(VLOOKUP(AJ32,'Survival Probability'!$A$3:$F$98,6)/(1+Main!$B$5)^(OptimumBenefits!AJ32-OptimumBenefits!$A32))*(VLOOKUP(AJ32,'Survival Probability'!$A$3:$F$98,3)/VLOOKUP($A32,'Survival Probability'!$A$3:$F$98,3)))</f>
        <v>20.808503396618622</v>
      </c>
      <c r="AN32" s="228">
        <f t="shared" si="11"/>
        <v>0</v>
      </c>
      <c r="AO32" s="169">
        <f t="shared" si="119"/>
        <v>52</v>
      </c>
      <c r="AP32" s="395">
        <f>IF($B32&lt;Main!$B$10,0,HLOOKUP(AO32,ReplacementRates!$V$3:$AZ$56,ReplacementRates!$A33-3,1)*IF(Main!$B$29=0,Main!$B$32*$B32,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Q32" s="337">
        <f ca="1">AP32*IF($B32=Salary!$B32,Salary!$J32,"")</f>
        <v>0</v>
      </c>
      <c r="AR32" s="338">
        <f ca="1">IF($B32&lt;Main!$B$10,0,(VLOOKUP(AO32,'Survival Probability'!$A$3:$F$98,6)/(1+Main!$B$5)^(OptimumBenefits!AO32-OptimumBenefits!$A32))*(VLOOKUP(AO32,'Survival Probability'!$A$3:$F$98,3)/VLOOKUP($A32,'Survival Probability'!$A$3:$F$98,3)))</f>
        <v>19.290082595181019</v>
      </c>
      <c r="AS32" s="228">
        <f t="shared" si="13"/>
        <v>0</v>
      </c>
      <c r="AT32" s="169">
        <f t="shared" si="119"/>
        <v>53</v>
      </c>
      <c r="AU32" s="395">
        <f>IF($B32&lt;Main!$B$10,0,HLOOKUP(AT32,ReplacementRates!$V$3:$AZ$56,ReplacementRates!$A33-3,1)*IF(Main!$B$29=0,Main!$B$32*$B32,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V32" s="337">
        <f ca="1">AU32*IF($B32=Salary!$B32,Salary!$J32,"")</f>
        <v>0</v>
      </c>
      <c r="AW32" s="338">
        <f ca="1">IF($B32&lt;Main!$B$10,0,(VLOOKUP(AT32,'Survival Probability'!$A$3:$F$98,6)/(1+Main!$B$5)^(OptimumBenefits!AT32-OptimumBenefits!$A32))*(VLOOKUP(AT32,'Survival Probability'!$A$3:$F$98,3)/VLOOKUP($A32,'Survival Probability'!$A$3:$F$98,3)))</f>
        <v>17.873324799421436</v>
      </c>
      <c r="AX32" s="228">
        <f t="shared" si="15"/>
        <v>0</v>
      </c>
      <c r="AY32" s="169">
        <f t="shared" si="119"/>
        <v>54</v>
      </c>
      <c r="AZ32" s="395">
        <f>IF($B32&lt;Main!$B$10,0,HLOOKUP(AY32,ReplacementRates!$V$3:$AZ$56,ReplacementRates!$A33-3,1)*IF(Main!$B$29=0,Main!$B$32*$B32,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A32" s="337">
        <f ca="1">AZ32*IF($B32=Salary!$B32,Salary!$J32,"")</f>
        <v>0</v>
      </c>
      <c r="BB32" s="338">
        <f ca="1">IF($B32&lt;Main!$B$10,0,(VLOOKUP(AY32,'Survival Probability'!$A$3:$F$98,6)/(1+Main!$B$5)^(OptimumBenefits!AY32-OptimumBenefits!$A32))*(VLOOKUP(AY32,'Survival Probability'!$A$3:$F$98,3)/VLOOKUP($A32,'Survival Probability'!$A$3:$F$98,3)))</f>
        <v>16.551564546316769</v>
      </c>
      <c r="BC32" s="228">
        <f t="shared" si="17"/>
        <v>0</v>
      </c>
      <c r="BD32" s="169">
        <f t="shared" si="119"/>
        <v>55</v>
      </c>
      <c r="BE32" s="395">
        <f>IF($B32&lt;Main!$B$10,0,HLOOKUP(BD32,ReplacementRates!$V$3:$AZ$56,ReplacementRates!$A33-3,1)*IF(Main!$B$29=0,Main!$B$32*$B32,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F32" s="337">
        <f ca="1">BE32*IF($B32=Salary!$B32,Salary!$J32,"")</f>
        <v>0</v>
      </c>
      <c r="BG32" s="338">
        <f ca="1">IF($B32&lt;Main!$B$10,0,(VLOOKUP(BD32,'Survival Probability'!$A$3:$F$98,6)/(1+Main!$B$5)^(OptimumBenefits!BD32-OptimumBenefits!$A32))*(VLOOKUP(BD32,'Survival Probability'!$A$3:$F$98,3)/VLOOKUP($A32,'Survival Probability'!$A$3:$F$98,3)))</f>
        <v>15.318578509643526</v>
      </c>
      <c r="BH32" s="228">
        <f t="shared" si="19"/>
        <v>0</v>
      </c>
      <c r="BI32" s="169">
        <f t="shared" si="119"/>
        <v>56</v>
      </c>
      <c r="BJ32" s="395">
        <f>IF($B32&lt;Main!$B$10,0,HLOOKUP(BI32,ReplacementRates!$V$3:$AZ$56,ReplacementRates!$A33-3,1)*IF(Main!$B$29=0,Main!$B$32*$B32,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K32" s="337">
        <f ca="1">BJ32*IF($B32=Salary!$B32,Salary!$J32,"")</f>
        <v>0</v>
      </c>
      <c r="BL32" s="338">
        <f ca="1">IF($B32&lt;Main!$B$10,0,(VLOOKUP(BI32,'Survival Probability'!$A$3:$F$98,6)/(1+Main!$B$5)^(OptimumBenefits!BI32-OptimumBenefits!$A32))*(VLOOKUP(BI32,'Survival Probability'!$A$3:$F$98,3)/VLOOKUP($A32,'Survival Probability'!$A$3:$F$98,3)))</f>
        <v>14.168560173843966</v>
      </c>
      <c r="BM32" s="228">
        <f t="shared" si="21"/>
        <v>0</v>
      </c>
      <c r="BN32" s="169">
        <f t="shared" si="119"/>
        <v>57</v>
      </c>
      <c r="BO32" s="395">
        <f>IF($B32&lt;Main!$B$10,0,HLOOKUP(BN32,ReplacementRates!$V$3:$AZ$56,ReplacementRates!$A33-3,1)*IF(Main!$B$29=0,Main!$B$32*$B32,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P32" s="337">
        <f ca="1">BO32*IF($B32=Salary!$B32,Salary!$J32,"")</f>
        <v>0</v>
      </c>
      <c r="BQ32" s="338">
        <f ca="1">IF($B32&lt;Main!$B$10,0,(VLOOKUP(BN32,'Survival Probability'!$A$3:$F$98,6)/(1+Main!$B$5)^(OptimumBenefits!BN32-OptimumBenefits!$A32))*(VLOOKUP(BN32,'Survival Probability'!$A$3:$F$98,3)/VLOOKUP($A32,'Survival Probability'!$A$3:$F$98,3)))</f>
        <v>13.096084772759069</v>
      </c>
      <c r="BR32" s="228">
        <f t="shared" ca="1" si="23"/>
        <v>0</v>
      </c>
      <c r="BS32" s="169">
        <f t="shared" si="119"/>
        <v>58</v>
      </c>
      <c r="BT32" s="395">
        <f>IF($B32&lt;Main!$B$10,0,HLOOKUP(BS32,ReplacementRates!$V$3:$AZ$56,ReplacementRates!$A33-3,1)*IF(Main!$B$29=0,Main!$B$32*$B32,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U32" s="337">
        <f ca="1">BT32*IF($B32=Salary!$B32,Salary!$J32,"")</f>
        <v>0</v>
      </c>
      <c r="BV32" s="338">
        <f ca="1">IF($B32&lt;Main!$B$10,0,(VLOOKUP(BS32,'Survival Probability'!$A$3:$F$98,6)/(1+Main!$B$5)^(OptimumBenefits!BS32-OptimumBenefits!$A32))*(VLOOKUP(BS32,'Survival Probability'!$A$3:$F$98,3)/VLOOKUP($A32,'Survival Probability'!$A$3:$F$98,3)))</f>
        <v>12.09608477275907</v>
      </c>
      <c r="BW32" s="228">
        <f t="shared" ca="1" si="25"/>
        <v>0</v>
      </c>
      <c r="BX32" s="169">
        <f t="shared" si="119"/>
        <v>59</v>
      </c>
      <c r="BY32" s="395">
        <f>IF($B32&lt;Main!$B$10,0,HLOOKUP(BX32,ReplacementRates!$V$3:$AZ$56,ReplacementRates!$A33-3,1)*IF(Main!$B$29=0,Main!$B$32*$B32,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Z32" s="337">
        <f ca="1">BY32*IF($B32=Salary!$B32,Salary!$J32,"")</f>
        <v>0</v>
      </c>
      <c r="CA32" s="338">
        <f ca="1">IF($B32&lt;Main!$B$10,0,(VLOOKUP(BX32,'Survival Probability'!$A$3:$F$98,6)/(1+Main!$B$5)^(OptimumBenefits!BX32-OptimumBenefits!$A32))*(VLOOKUP(BX32,'Survival Probability'!$A$3:$F$98,3)/VLOOKUP($A32,'Survival Probability'!$A$3:$F$98,3)))</f>
        <v>11.163819722110736</v>
      </c>
      <c r="CB32" s="228">
        <f t="shared" ca="1" si="27"/>
        <v>0</v>
      </c>
      <c r="CC32" s="169">
        <f t="shared" si="120"/>
        <v>60</v>
      </c>
      <c r="CD32" s="395">
        <f>IF($B32&lt;Main!$B$10,0,HLOOKUP(CC32,ReplacementRates!$V$3:$AZ$56,ReplacementRates!$A33-3,1)*IF(Main!$B$29=0,Main!$B$32*$B32,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E32" s="337">
        <f ca="1">CD32*IF($B32=Salary!$B32,Salary!$J32,"")</f>
        <v>96004.495291245301</v>
      </c>
      <c r="CF32" s="338">
        <f ca="1">IF($B32&lt;Main!$B$10,0,(VLOOKUP(CC32,'Survival Probability'!$A$3:$F$98,6)/(1+Main!$B$5)^(OptimumBenefits!CC32-OptimumBenefits!$A32))*(VLOOKUP(CC32,'Survival Probability'!$A$3:$F$98,3)/VLOOKUP($A32,'Survival Probability'!$A$3:$F$98,3)))</f>
        <v>10.294856504055302</v>
      </c>
      <c r="CG32" s="228">
        <f t="shared" ca="1" si="29"/>
        <v>988352.50276762329</v>
      </c>
      <c r="CH32" s="169">
        <f t="shared" si="120"/>
        <v>61</v>
      </c>
      <c r="CI32" s="395">
        <f>IF($B32&lt;Main!$B$10,0,HLOOKUP(CH32,ReplacementRates!$V$3:$AZ$56,ReplacementRates!$A33-3,1)*IF(Main!$B$29=0,Main!$B$32*$B32,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J32" s="337">
        <f ca="1">CI32*IF($B32=Salary!$B32,Salary!$J32,"")</f>
        <v>96004.495291245301</v>
      </c>
      <c r="CK32" s="338">
        <f ca="1">IF($B32&lt;Main!$B$10,0,(VLOOKUP(CH32,'Survival Probability'!$A$3:$F$98,6)/(1+Main!$B$5)^(OptimumBenefits!CH32-OptimumBenefits!$A32))*(VLOOKUP(CH32,'Survival Probability'!$A$3:$F$98,3)/VLOOKUP($A32,'Survival Probability'!$A$3:$F$98,3)))</f>
        <v>9.4850576519205454</v>
      </c>
      <c r="CL32" s="228">
        <f t="shared" ca="1" si="31"/>
        <v>910608.17268099624</v>
      </c>
      <c r="CM32" s="169">
        <f t="shared" si="120"/>
        <v>62</v>
      </c>
      <c r="CN32" s="395">
        <f>IF($B32&lt;Main!$B$10,0,HLOOKUP(CM32,ReplacementRates!$V$3:$AZ$56,ReplacementRates!$A33-3,1)*IF(Main!$B$29=0,Main!$B$32*$B32,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O32" s="337">
        <f ca="1">CN32*IF($B32=Salary!$B32,Salary!$J32,"")</f>
        <v>96004.495291245301</v>
      </c>
      <c r="CP32" s="338">
        <f ca="1">IF($B32&lt;Main!$B$10,0,(VLOOKUP(CM32,'Survival Probability'!$A$3:$F$98,6)/(1+Main!$B$5)^(OptimumBenefits!CM32-OptimumBenefits!$A32))*(VLOOKUP(CM32,'Survival Probability'!$A$3:$F$98,3)/VLOOKUP($A32,'Survival Probability'!$A$3:$F$98,3)))</f>
        <v>8.7311769071971224</v>
      </c>
      <c r="CQ32" s="228">
        <f t="shared" ca="1" si="33"/>
        <v>838232.23227403581</v>
      </c>
      <c r="CR32" s="169">
        <f t="shared" si="120"/>
        <v>63</v>
      </c>
      <c r="CS32" s="395">
        <f>IF($B32&lt;Main!$B$10,0,HLOOKUP(CR32,ReplacementRates!$V$3:$AZ$56,ReplacementRates!$A33-3,1)*IF(Main!$B$29=0,Main!$B$32*$B32,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T32" s="337">
        <f ca="1">CS32*IF($B32=Salary!$B32,Salary!$J32,"")</f>
        <v>96004.495291245301</v>
      </c>
      <c r="CU32" s="338">
        <f ca="1">IF($B32&lt;Main!$B$10,0,(VLOOKUP(CR32,'Survival Probability'!$A$3:$F$98,6)/(1+Main!$B$5)^(OptimumBenefits!CR32-OptimumBenefits!$A32))*(VLOOKUP(CR32,'Survival Probability'!$A$3:$F$98,3)/VLOOKUP($A32,'Survival Probability'!$A$3:$F$98,3)))</f>
        <v>8.0295277957486348</v>
      </c>
      <c r="CV32" s="228">
        <f t="shared" ca="1" si="35"/>
        <v>770870.76345787302</v>
      </c>
      <c r="CW32" s="169">
        <f t="shared" si="120"/>
        <v>64</v>
      </c>
      <c r="CX32" s="395">
        <f>IF($B32&lt;Main!$B$10,0,HLOOKUP(CW32,ReplacementRates!$V$3:$AZ$56,ReplacementRates!$A33-3,1)*IF(Main!$B$29=0,Main!$B$32*$B32,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Y32" s="337">
        <f ca="1">CX32*IF($B32=Salary!$B32,Salary!$J32,"")</f>
        <v>96004.495291245301</v>
      </c>
      <c r="CZ32" s="338">
        <f ca="1">IF($B32&lt;Main!$B$10,0,(VLOOKUP(CW32,'Survival Probability'!$A$3:$F$98,6)/(1+Main!$B$5)^(OptimumBenefits!CW32-OptimumBenefits!$A32))*(VLOOKUP(CW32,'Survival Probability'!$A$3:$F$98,3)/VLOOKUP($A32,'Survival Probability'!$A$3:$F$98,3)))</f>
        <v>7.3766642275187513</v>
      </c>
      <c r="DA32" s="228">
        <f t="shared" ca="1" si="37"/>
        <v>708192.92609592166</v>
      </c>
      <c r="DB32" s="169">
        <f t="shared" si="120"/>
        <v>65</v>
      </c>
      <c r="DC32" s="395">
        <f>IF($B32&lt;Main!$B$10,0,HLOOKUP(DB32,ReplacementRates!$V$3:$AZ$56,ReplacementRates!$A33-3,1)*IF(Main!$B$29=0,Main!$B$32*$B32,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D32" s="337">
        <f ca="1">DC32*IF($B32=Salary!$B32,Salary!$J32,"")</f>
        <v>96004.495291245301</v>
      </c>
      <c r="DE32" s="338">
        <f ca="1">IF($B32&lt;Main!$B$10,0,(VLOOKUP(DB32,'Survival Probability'!$A$3:$F$98,6)/(1+Main!$B$5)^(OptimumBenefits!DB32-OptimumBenefits!$A32))*(VLOOKUP(DB32,'Survival Probability'!$A$3:$F$98,3)/VLOOKUP($A32,'Survival Probability'!$A$3:$F$98,3)))</f>
        <v>6.7693657046563045</v>
      </c>
      <c r="DF32" s="228">
        <f t="shared" ca="1" si="39"/>
        <v>649889.53791739361</v>
      </c>
      <c r="DG32" s="169">
        <f t="shared" si="120"/>
        <v>66</v>
      </c>
      <c r="DH32" s="395">
        <f>IF($B32&lt;Main!$B$10,0,HLOOKUP(DG32,ReplacementRates!$V$3:$AZ$56,ReplacementRates!$A33-3,1)*IF(Main!$B$29=0,Main!$B$32*$B32,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I32" s="337">
        <f ca="1">DH32*IF($B32=Salary!$B32,Salary!$J32,"")</f>
        <v>96004.495291245301</v>
      </c>
      <c r="DJ32" s="338">
        <f ca="1">IF($B32&lt;Main!$B$10,0,(VLOOKUP(DG32,'Survival Probability'!$A$3:$F$98,6)/(1+Main!$B$5)^(OptimumBenefits!DG32-OptimumBenefits!$A32))*(VLOOKUP(DG32,'Survival Probability'!$A$3:$F$98,3)/VLOOKUP($A32,'Survival Probability'!$A$3:$F$98,3)))</f>
        <v>6.204633638116265</v>
      </c>
      <c r="DK32" s="228">
        <f t="shared" ca="1" si="41"/>
        <v>595672.72089443519</v>
      </c>
      <c r="DL32" s="169">
        <f t="shared" si="120"/>
        <v>67</v>
      </c>
      <c r="DM32" s="395">
        <f>IF($B32&lt;Main!$B$10,0,HLOOKUP(DL32,ReplacementRates!$V$3:$AZ$56,ReplacementRates!$A33-3,1)*IF(Main!$B$29=0,Main!$B$32*$B32,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N32" s="337">
        <f ca="1">DM32*IF($B32=Salary!$B32,Salary!$J32,"")</f>
        <v>96004.495291245301</v>
      </c>
      <c r="DO32" s="338">
        <f ca="1">IF($B32&lt;Main!$B$10,0,(VLOOKUP(DL32,'Survival Probability'!$A$3:$F$98,6)/(1+Main!$B$5)^(OptimumBenefits!DL32-OptimumBenefits!$A32))*(VLOOKUP(DL32,'Survival Probability'!$A$3:$F$98,3)/VLOOKUP($A32,'Survival Probability'!$A$3:$F$98,3)))</f>
        <v>5.6796691021589876</v>
      </c>
      <c r="DP32" s="228">
        <f t="shared" ca="1" si="43"/>
        <v>545273.76557405398</v>
      </c>
      <c r="DQ32" s="169">
        <f t="shared" si="120"/>
        <v>68</v>
      </c>
      <c r="DR32" s="395">
        <f>IF($B32&lt;Main!$B$10,0,HLOOKUP(DQ32,ReplacementRates!$V$3:$AZ$56,ReplacementRates!$A33-3,1)*IF(Main!$B$29=0,Main!$B$32*$B32,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S32" s="337">
        <f ca="1">DR32*IF($B32=Salary!$B32,Salary!$J32,"")</f>
        <v>96004.495291245301</v>
      </c>
      <c r="DT32" s="338">
        <f ca="1">IF($B32&lt;Main!$B$10,0,(VLOOKUP(DQ32,'Survival Probability'!$A$3:$F$98,6)/(1+Main!$B$5)^(OptimumBenefits!DQ32-OptimumBenefits!$A32))*(VLOOKUP(DQ32,'Survival Probability'!$A$3:$F$98,3)/VLOOKUP($A32,'Survival Probability'!$A$3:$F$98,3)))</f>
        <v>5.1918718261977013</v>
      </c>
      <c r="DU32" s="228">
        <f t="shared" ca="1" si="45"/>
        <v>498443.03429094638</v>
      </c>
      <c r="DV32" s="169">
        <f t="shared" si="120"/>
        <v>69</v>
      </c>
      <c r="DW32" s="395">
        <f>IF($B32&lt;Main!$B$10,0,HLOOKUP(DV32,ReplacementRates!$V$3:$AZ$56,ReplacementRates!$A33-3,1)*IF(Main!$B$29=0,Main!$B$32*$B32,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X32" s="337">
        <f ca="1">DW32*IF($B32=Salary!$B32,Salary!$J32,"")</f>
        <v>96004.495291245301</v>
      </c>
      <c r="DY32" s="338">
        <f ca="1">IF($B32&lt;Main!$B$10,0,(VLOOKUP(DV32,'Survival Probability'!$A$3:$F$98,6)/(1+Main!$B$5)^(OptimumBenefits!DV32-OptimumBenefits!$A32))*(VLOOKUP(DV32,'Survival Probability'!$A$3:$F$98,3)/VLOOKUP($A32,'Survival Probability'!$A$3:$F$98,3)))</f>
        <v>4.7388220009969473</v>
      </c>
      <c r="DZ32" s="228">
        <f t="shared" ca="1" si="47"/>
        <v>454948.21448076103</v>
      </c>
      <c r="EA32" s="169">
        <f t="shared" si="120"/>
        <v>70</v>
      </c>
      <c r="EB32" s="395">
        <f>IF($B32&lt;Main!$B$10,0,HLOOKUP(EA32,ReplacementRates!$V$3:$AZ$56,ReplacementRates!$A33-3,1)*IF(Main!$B$29=0,Main!$B$32*$B32,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C32" s="337">
        <f ca="1">EB32*IF($B32=Salary!$B32,Salary!$J32,"")</f>
        <v>96004.495291245301</v>
      </c>
      <c r="ED32" s="338">
        <f ca="1">IF($B32&lt;Main!$B$10,0,(VLOOKUP(EA32,'Survival Probability'!$A$3:$F$98,6)/(1+Main!$B$5)^(OptimumBenefits!EA32-OptimumBenefits!$A32))*(VLOOKUP(EA32,'Survival Probability'!$A$3:$F$98,3)/VLOOKUP($A32,'Survival Probability'!$A$3:$F$98,3)))</f>
        <v>4.3182699574947687</v>
      </c>
      <c r="EE32" s="228">
        <f t="shared" ca="1" si="49"/>
        <v>414573.32780063257</v>
      </c>
      <c r="EF32" s="169">
        <f t="shared" si="120"/>
        <v>71</v>
      </c>
      <c r="EG32" s="395">
        <f>IF($B32&lt;Main!$B$10,0,HLOOKUP(EF32,ReplacementRates!$V$3:$AZ$56,ReplacementRates!$A33-3,1)*IF(Main!$B$29=0,Main!$B$32*$B32,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H32" s="337">
        <f ca="1">EG32*IF($B32=Salary!$B32,Salary!$J32,"")</f>
        <v>96004.495291245301</v>
      </c>
      <c r="EI32" s="338">
        <f ca="1">IF($B32&lt;Main!$B$10,0,(VLOOKUP(EF32,'Survival Probability'!$A$3:$F$98,6)/(1+Main!$B$5)^(OptimumBenefits!EF32-OptimumBenefits!$A32))*(VLOOKUP(EF32,'Survival Probability'!$A$3:$F$98,3)/VLOOKUP($A32,'Survival Probability'!$A$3:$F$98,3)))</f>
        <v>3.92812554911117</v>
      </c>
      <c r="EJ32" s="228">
        <f t="shared" ca="1" si="51"/>
        <v>377117.71078306367</v>
      </c>
      <c r="EK32" s="169">
        <f t="shared" si="120"/>
        <v>72</v>
      </c>
      <c r="EL32" s="395">
        <f>IF($B32&lt;Main!$B$10,0,HLOOKUP(EK32,ReplacementRates!$V$3:$AZ$56,ReplacementRates!$A33-3,1)*IF(Main!$B$29=0,Main!$B$32*$B32,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M32" s="337">
        <f ca="1">EL32*IF($B32=Salary!$B32,Salary!$J32,"")</f>
        <v>96004.495291245301</v>
      </c>
      <c r="EN32" s="338">
        <f ca="1">IF($B32&lt;Main!$B$10,0,(VLOOKUP(EK32,'Survival Probability'!$A$3:$F$98,6)/(1+Main!$B$5)^(OptimumBenefits!EK32-OptimumBenefits!$A32))*(VLOOKUP(EK32,'Survival Probability'!$A$3:$F$98,3)/VLOOKUP($A32,'Survival Probability'!$A$3:$F$98,3)))</f>
        <v>3.5664416760350357</v>
      </c>
      <c r="EO32" s="228">
        <f t="shared" ca="1" si="53"/>
        <v>342394.43309340661</v>
      </c>
      <c r="EP32" s="169">
        <f t="shared" si="121"/>
        <v>73</v>
      </c>
      <c r="EQ32" s="395">
        <f>IF($B32&lt;Main!$B$10,0,HLOOKUP(EP32,ReplacementRates!$V$3:$AZ$56,ReplacementRates!$A33-3,1)*IF(Main!$B$29=0,Main!$B$32*$B32,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R32" s="337">
        <f ca="1">EQ32*IF($B32=Salary!$B32,Salary!$J32,"")</f>
        <v>96004.495291245301</v>
      </c>
      <c r="ES32" s="338">
        <f ca="1">IF($B32&lt;Main!$B$10,0,(VLOOKUP(EP32,'Survival Probability'!$A$3:$F$98,6)/(1+Main!$B$5)^(OptimumBenefits!EP32-OptimumBenefits!$A32))*(VLOOKUP(EP32,'Survival Probability'!$A$3:$F$98,3)/VLOOKUP($A32,'Survival Probability'!$A$3:$F$98,3)))</f>
        <v>3.2314112144964344</v>
      </c>
      <c r="ET32" s="228">
        <f t="shared" ca="1" si="55"/>
        <v>310230.00272620021</v>
      </c>
      <c r="EU32" s="169">
        <f t="shared" si="121"/>
        <v>74</v>
      </c>
      <c r="EV32" s="395">
        <f>IF($B32&lt;Main!$B$10,0,HLOOKUP(EU32,ReplacementRates!$V$3:$AZ$56,ReplacementRates!$A33-3,1)*IF(Main!$B$29=0,Main!$B$32*$B32,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W32" s="337">
        <f ca="1">EV32*IF($B32=Salary!$B32,Salary!$J32,"")</f>
        <v>96004.495291245301</v>
      </c>
      <c r="EX32" s="338">
        <f ca="1">IF($B32&lt;Main!$B$10,0,(VLOOKUP(EU32,'Survival Probability'!$A$3:$F$98,6)/(1+Main!$B$5)^(OptimumBenefits!EU32-OptimumBenefits!$A32))*(VLOOKUP(EU32,'Survival Probability'!$A$3:$F$98,3)/VLOOKUP($A32,'Survival Probability'!$A$3:$F$98,3)))</f>
        <v>2.9213487212456677</v>
      </c>
      <c r="EY32" s="228">
        <f t="shared" ca="1" si="57"/>
        <v>280462.60955291521</v>
      </c>
      <c r="EZ32" s="169">
        <f t="shared" si="121"/>
        <v>75</v>
      </c>
      <c r="FA32" s="395">
        <f>IF($B32&lt;Main!$B$10,0,HLOOKUP(EZ32,ReplacementRates!$V$3:$AZ$56,ReplacementRates!$A33-3,1)*IF(Main!$B$29=0,Main!$B$32*$B32,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B32" s="337">
        <f ca="1">FA32*IF($B32=Salary!$B32,Salary!$J32,"")</f>
        <v>96004.495291245301</v>
      </c>
      <c r="FC32" s="338">
        <f ca="1">IF($B32&lt;Main!$B$10,0,(VLOOKUP(EZ32,'Survival Probability'!$A$3:$F$98,6)/(1+Main!$B$5)^(OptimumBenefits!EZ32-OptimumBenefits!$A32))*(VLOOKUP(EZ32,'Survival Probability'!$A$3:$F$98,3)/VLOOKUP($A32,'Survival Probability'!$A$3:$F$98,3)))</f>
        <v>2.6346873543373919</v>
      </c>
      <c r="FD32" s="228">
        <f t="shared" ca="1" si="59"/>
        <v>252941.82970338769</v>
      </c>
      <c r="FE32" s="169">
        <f t="shared" si="121"/>
        <v>76</v>
      </c>
      <c r="FF32" s="395">
        <f>IF($B32&lt;Main!$B$10,0,HLOOKUP(FE32,ReplacementRates!$V$3:$AZ$56,ReplacementRates!$A33-3,1)*IF(Main!$B$29=0,Main!$B$32*$B32,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G32" s="337">
        <f ca="1">FF32*IF($B32=Salary!$B32,Salary!$J32,"")</f>
        <v>96004.495291245301</v>
      </c>
      <c r="FH32" s="338">
        <f ca="1">IF($B32&lt;Main!$B$10,0,(VLOOKUP(FE32,'Survival Probability'!$A$3:$F$98,6)/(1+Main!$B$5)^(OptimumBenefits!FE32-OptimumBenefits!$A32))*(VLOOKUP(FE32,'Survival Probability'!$A$3:$F$98,3)/VLOOKUP($A32,'Survival Probability'!$A$3:$F$98,3)))</f>
        <v>2.3699715578187082</v>
      </c>
      <c r="FI32" s="228">
        <f t="shared" ca="1" si="61"/>
        <v>227527.92326299145</v>
      </c>
      <c r="FJ32" s="169">
        <f t="shared" si="121"/>
        <v>77</v>
      </c>
      <c r="FK32" s="395">
        <f>IF($B32&lt;Main!$B$10,0,HLOOKUP(FJ32,ReplacementRates!$V$3:$AZ$56,ReplacementRates!$A33-3,1)*IF(Main!$B$29=0,Main!$B$32*$B32,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L32" s="337">
        <f ca="1">FK32*IF($B32=Salary!$B32,Salary!$J32,"")</f>
        <v>96004.495291245301</v>
      </c>
      <c r="FM32" s="338">
        <f ca="1">IF($B32&lt;Main!$B$10,0,(VLOOKUP(FJ32,'Survival Probability'!$A$3:$F$98,6)/(1+Main!$B$5)^(OptimumBenefits!FJ32-OptimumBenefits!$A32))*(VLOOKUP(FJ32,'Survival Probability'!$A$3:$F$98,3)/VLOOKUP($A32,'Survival Probability'!$A$3:$F$98,3)))</f>
        <v>2.1258374560280098</v>
      </c>
      <c r="FN32" s="228">
        <f t="shared" ca="1" si="63"/>
        <v>204089.95203719396</v>
      </c>
      <c r="FO32" s="169">
        <f t="shared" si="121"/>
        <v>78</v>
      </c>
      <c r="FP32" s="395">
        <f>IF($B32&lt;Main!$B$10,0,HLOOKUP(FO32,ReplacementRates!$V$3:$AZ$56,ReplacementRates!$A33-3,1)*IF(Main!$B$29=0,Main!$B$32*$B32,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Q32" s="337">
        <f ca="1">FP32*IF($B32=Salary!$B32,Salary!$J32,"")</f>
        <v>96004.495291245301</v>
      </c>
      <c r="FR32" s="338">
        <f ca="1">IF($B32&lt;Main!$B$10,0,(VLOOKUP(FO32,'Survival Probability'!$A$3:$F$98,6)/(1+Main!$B$5)^(OptimumBenefits!FO32-OptimumBenefits!$A32))*(VLOOKUP(FO32,'Survival Probability'!$A$3:$F$98,3)/VLOOKUP($A32,'Survival Probability'!$A$3:$F$98,3)))</f>
        <v>1.9010134770729461</v>
      </c>
      <c r="FS32" s="228">
        <f t="shared" ca="1" si="65"/>
        <v>182505.83940824351</v>
      </c>
      <c r="FT32" s="169">
        <f t="shared" si="121"/>
        <v>79</v>
      </c>
      <c r="FU32" s="395">
        <f>IF($B32&lt;Main!$B$10,0,HLOOKUP(FT32,ReplacementRates!$V$3:$AZ$56,ReplacementRates!$A33-3,1)*IF(Main!$B$29=0,Main!$B$32*$B32,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V32" s="337">
        <f ca="1">FU32*IF($B32=Salary!$B32,Salary!$J32,"")</f>
        <v>96004.495291245301</v>
      </c>
      <c r="FW32" s="338">
        <f ca="1">IF($B32&lt;Main!$B$10,0,(VLOOKUP(FT32,'Survival Probability'!$A$3:$F$98,6)/(1+Main!$B$5)^(OptimumBenefits!FT32-OptimumBenefits!$A32))*(VLOOKUP(FT32,'Survival Probability'!$A$3:$F$98,3)/VLOOKUP($A32,'Survival Probability'!$A$3:$F$98,3)))</f>
        <v>1.6943143478494969</v>
      </c>
      <c r="FX32" s="228">
        <f t="shared" ca="1" si="67"/>
        <v>162661.79383000638</v>
      </c>
      <c r="FY32" s="169">
        <f t="shared" si="121"/>
        <v>80</v>
      </c>
      <c r="FZ32" s="395">
        <f>IF($B32&lt;Main!$B$10,0,HLOOKUP(FY32,ReplacementRates!$V$3:$AZ$56,ReplacementRates!$A33-3,1)*IF(Main!$B$29=0,Main!$B$32*$B32,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A32" s="337">
        <f ca="1">FZ32*IF($B32=Salary!$B32,Salary!$J32,"")</f>
        <v>96004.495291245301</v>
      </c>
      <c r="GB32" s="338">
        <f ca="1">IF($B32&lt;Main!$B$10,0,(VLOOKUP(FY32,'Survival Probability'!$A$3:$F$98,6)/(1+Main!$B$5)^(OptimumBenefits!FY32-OptimumBenefits!$A32))*(VLOOKUP(FY32,'Survival Probability'!$A$3:$F$98,3)/VLOOKUP($A32,'Survival Probability'!$A$3:$F$98,3)))</f>
        <v>1.504642437759566</v>
      </c>
      <c r="GC32" s="228">
        <f t="shared" ca="1" si="69"/>
        <v>144452.43783089609</v>
      </c>
      <c r="GD32" s="169">
        <f t="shared" si="121"/>
        <v>81</v>
      </c>
      <c r="GE32" s="395">
        <f>IF($B32&lt;Main!$B$10,0,HLOOKUP(GD32,ReplacementRates!$V$3:$AZ$56,ReplacementRates!$A33-3,1)*IF(Main!$B$29=0,Main!$B$32*$B32,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F32" s="337">
        <f ca="1">GE32*IF($B32=Salary!$B32,Salary!$J32,"")</f>
        <v>96004.495291245301</v>
      </c>
      <c r="GG32" s="338">
        <f ca="1">IF($B32&lt;Main!$B$10,0,(VLOOKUP(GD32,'Survival Probability'!$A$3:$F$98,6)/(1+Main!$B$5)^(OptimumBenefits!GD32-OptimumBenefits!$A32))*(VLOOKUP(GD32,'Survival Probability'!$A$3:$F$98,3)/VLOOKUP($A32,'Survival Probability'!$A$3:$F$98,3)))</f>
        <v>1.3309643922775347</v>
      </c>
      <c r="GH32" s="228">
        <f t="shared" ca="1" si="71"/>
        <v>127778.56473122374</v>
      </c>
      <c r="GI32" s="169">
        <f t="shared" si="121"/>
        <v>82</v>
      </c>
      <c r="GJ32" s="395">
        <f>IF($B32&lt;Main!$B$10,0,HLOOKUP(GI32,ReplacementRates!$V$3:$AZ$56,ReplacementRates!$A33-3,1)*IF(Main!$B$29=0,Main!$B$32*$B32,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K32" s="337">
        <f ca="1">GJ32*IF($B32=Salary!$B32,Salary!$J32,"")</f>
        <v>96004.495291245301</v>
      </c>
      <c r="GL32" s="338">
        <f ca="1">IF($B32&lt;Main!$B$10,0,(VLOOKUP(GI32,'Survival Probability'!$A$3:$F$98,6)/(1+Main!$B$5)^(OptimumBenefits!GI32-OptimumBenefits!$A32))*(VLOOKUP(GI32,'Survival Probability'!$A$3:$F$98,3)/VLOOKUP($A32,'Survival Probability'!$A$3:$F$98,3)))</f>
        <v>1.1723095180027241</v>
      </c>
      <c r="GM32" s="228">
        <f t="shared" ca="1" si="73"/>
        <v>112546.98360097458</v>
      </c>
      <c r="GN32" s="384"/>
      <c r="GO32" s="384"/>
      <c r="GP32" s="385"/>
      <c r="GQ32" s="386"/>
      <c r="GR32" s="387"/>
      <c r="GS32" s="384"/>
      <c r="GT32" s="384"/>
      <c r="GU32" s="385"/>
      <c r="GV32" s="386"/>
      <c r="GW32" s="387"/>
      <c r="GX32" s="384"/>
      <c r="GY32" s="384"/>
      <c r="GZ32" s="385"/>
      <c r="HA32" s="386"/>
      <c r="HB32" s="387"/>
      <c r="HC32" s="384"/>
      <c r="HD32" s="384"/>
      <c r="HE32" s="385"/>
      <c r="HF32" s="386"/>
      <c r="HG32" s="387"/>
      <c r="HH32" s="384"/>
      <c r="HI32" s="384"/>
      <c r="HJ32" s="385"/>
      <c r="HK32" s="386"/>
      <c r="HL32" s="387"/>
      <c r="HM32" s="384"/>
      <c r="HN32" s="384"/>
      <c r="HO32" s="385"/>
      <c r="HP32" s="386"/>
      <c r="HQ32" s="387"/>
      <c r="HR32" s="384"/>
      <c r="HS32" s="384"/>
      <c r="HT32" s="385"/>
      <c r="HU32" s="386"/>
      <c r="HV32" s="387"/>
      <c r="HW32" s="384"/>
      <c r="HX32" s="384"/>
      <c r="HY32" s="385"/>
      <c r="HZ32" s="386"/>
      <c r="IA32" s="387"/>
      <c r="IB32" s="384"/>
      <c r="IC32" s="384"/>
      <c r="ID32" s="385"/>
      <c r="IE32" s="386"/>
      <c r="IF32" s="387"/>
      <c r="IG32" s="384"/>
      <c r="IH32" s="384"/>
      <c r="II32" s="385"/>
      <c r="IJ32" s="386"/>
      <c r="IK32" s="387"/>
      <c r="IL32" s="384"/>
      <c r="IM32" s="384"/>
      <c r="IN32" s="385"/>
      <c r="IO32" s="386"/>
      <c r="IP32" s="387"/>
      <c r="IQ32" s="384"/>
      <c r="IR32" s="384"/>
      <c r="IS32" s="385"/>
      <c r="IT32" s="386"/>
      <c r="IU32" s="387"/>
      <c r="IV32" s="384"/>
      <c r="IW32" s="384"/>
      <c r="IX32" s="385"/>
      <c r="IY32" s="386"/>
      <c r="IZ32" s="387"/>
      <c r="JA32" s="384"/>
      <c r="JB32" s="384"/>
      <c r="JC32" s="385"/>
      <c r="JD32" s="386"/>
      <c r="JE32" s="387"/>
      <c r="JF32" s="384"/>
      <c r="JG32" s="384"/>
      <c r="JH32" s="385"/>
      <c r="JI32" s="386"/>
      <c r="JJ32" s="387"/>
      <c r="JK32" s="384"/>
      <c r="JL32" s="384"/>
      <c r="JM32" s="385"/>
      <c r="JN32" s="386"/>
      <c r="JO32" s="387"/>
      <c r="JP32" s="384"/>
      <c r="JQ32" s="384"/>
      <c r="JR32" s="385"/>
      <c r="JS32" s="386"/>
      <c r="JT32" s="387"/>
      <c r="JU32" s="384"/>
      <c r="JV32" s="384"/>
      <c r="JW32" s="385"/>
      <c r="JX32" s="386"/>
      <c r="JY32" s="387"/>
      <c r="JZ32" s="384"/>
      <c r="KA32" s="384"/>
      <c r="KB32" s="385"/>
      <c r="KC32" s="386"/>
      <c r="KD32" s="387"/>
      <c r="KE32" s="384"/>
      <c r="KF32" s="384"/>
      <c r="KG32" s="385"/>
      <c r="KH32" s="386"/>
      <c r="KI32" s="387"/>
    </row>
    <row r="33" spans="1:295">
      <c r="A33" s="172">
        <f t="shared" si="112"/>
        <v>58</v>
      </c>
      <c r="B33" s="172">
        <v>31</v>
      </c>
      <c r="C33" s="383">
        <f t="shared" ca="1" si="0"/>
        <v>60</v>
      </c>
      <c r="D33" s="423">
        <f t="shared" ca="1" si="116"/>
        <v>1147537.6244056339</v>
      </c>
      <c r="E33" s="423">
        <v>787581.69687366753</v>
      </c>
      <c r="F33" s="169">
        <f t="shared" si="113"/>
        <v>45</v>
      </c>
      <c r="G33" s="395">
        <f>IF($B33&lt;Main!$B$10,0,HLOOKUP(F33,ReplacementRates!$V$3:$AZ$56,ReplacementRates!$A34-3,1)*IF(Main!$B$29=0,Main!$B$32*$B33,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H33" s="337">
        <f ca="1">G33*IF($B33=Salary!$B33,Salary!$J33,"")</f>
        <v>0</v>
      </c>
      <c r="I33" s="338">
        <f ca="1">IF($B33&lt;Main!$B$10,0,(VLOOKUP(F33,'Survival Probability'!$A$3:$F$98,6)/(1+Main!$B$5)^(OptimumBenefits!F33-OptimumBenefits!$A33))*(VLOOKUP(F33,'Survival Probability'!$A$3:$F$98,3)/VLOOKUP($A33,'Survival Probability'!$A$3:$F$98,3)))</f>
        <v>34.831669915168902</v>
      </c>
      <c r="J33" s="228">
        <f t="shared" ref="J33:J38" si="124">IF($A33&gt;F33,0,I33*H33)</f>
        <v>0</v>
      </c>
      <c r="K33" s="169">
        <f t="shared" si="114"/>
        <v>46</v>
      </c>
      <c r="L33" s="395">
        <f>IF($B33&lt;Main!$B$10,0,HLOOKUP(K33,ReplacementRates!$V$3:$AZ$56,ReplacementRates!$A34-3,1)*IF(Main!$B$29=0,Main!$B$32*$B33,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M33" s="337">
        <f ca="1">L33*IF($B33=Salary!$B33,Salary!$J33,"")</f>
        <v>0</v>
      </c>
      <c r="N33" s="338">
        <f ca="1">IF($B33&lt;Main!$B$10,0,(VLOOKUP(K33,'Survival Probability'!$A$3:$F$98,6)/(1+Main!$B$5)^(OptimumBenefits!K33-OptimumBenefits!$A33))*(VLOOKUP(K33,'Survival Probability'!$A$3:$F$98,3)/VLOOKUP($A33,'Survival Probability'!$A$3:$F$98,3)))</f>
        <v>32.374555639368737</v>
      </c>
      <c r="O33" s="228">
        <f t="shared" ref="O33:O38" si="125">IF($A33&gt;K33,0,N33*M33)</f>
        <v>0</v>
      </c>
      <c r="P33" s="169">
        <f t="shared" si="119"/>
        <v>47</v>
      </c>
      <c r="Q33" s="395">
        <f>IF($B33&lt;Main!$B$10,0,HLOOKUP(P33,ReplacementRates!$V$3:$AZ$56,ReplacementRates!$A34-3,1)*IF(Main!$B$29=0,Main!$B$32*$B33,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R33" s="337">
        <f ca="1">Q33*IF($B33=Salary!$B33,Salary!$J33,"")</f>
        <v>0</v>
      </c>
      <c r="S33" s="338">
        <f ca="1">IF($B33&lt;Main!$B$10,0,(VLOOKUP(P33,'Survival Probability'!$A$3:$F$98,6)/(1+Main!$B$5)^(OptimumBenefits!P33-OptimumBenefits!$A33))*(VLOOKUP(P33,'Survival Probability'!$A$3:$F$98,3)/VLOOKUP($A33,'Survival Probability'!$A$3:$F$98,3)))</f>
        <v>30.079722664454032</v>
      </c>
      <c r="T33" s="228">
        <f t="shared" si="3"/>
        <v>0</v>
      </c>
      <c r="U33" s="169">
        <f t="shared" si="119"/>
        <v>48</v>
      </c>
      <c r="V33" s="395">
        <f>IF($B33&lt;Main!$B$10,0,HLOOKUP(U33,ReplacementRates!$V$3:$AZ$56,ReplacementRates!$A34-3,1)*IF(Main!$B$29=0,Main!$B$32*$B33,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W33" s="337">
        <f ca="1">V33*IF($B33=Salary!$B33,Salary!$J33,"")</f>
        <v>0</v>
      </c>
      <c r="X33" s="338">
        <f ca="1">IF($B33&lt;Main!$B$10,0,(VLOOKUP(U33,'Survival Probability'!$A$3:$F$98,6)/(1+Main!$B$5)^(OptimumBenefits!U33-OptimumBenefits!$A33))*(VLOOKUP(U33,'Survival Probability'!$A$3:$F$98,3)/VLOOKUP($A33,'Survival Probability'!$A$3:$F$98,3)))</f>
        <v>27.936517000105944</v>
      </c>
      <c r="Y33" s="228">
        <f t="shared" si="5"/>
        <v>0</v>
      </c>
      <c r="Z33" s="169">
        <f t="shared" si="119"/>
        <v>49</v>
      </c>
      <c r="AA33" s="395">
        <f>IF($B33&lt;Main!$B$10,0,HLOOKUP(Z33,ReplacementRates!$V$3:$AZ$56,ReplacementRates!$A34-3,1)*IF(Main!$B$29=0,Main!$B$32*$B33,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B33" s="337">
        <f ca="1">AA33*IF($B33=Salary!$B33,Salary!$J33,"")</f>
        <v>0</v>
      </c>
      <c r="AC33" s="338">
        <f ca="1">IF($B33&lt;Main!$B$10,0,(VLOOKUP(Z33,'Survival Probability'!$A$3:$F$98,6)/(1+Main!$B$5)^(OptimumBenefits!Z33-OptimumBenefits!$A33))*(VLOOKUP(Z33,'Survival Probability'!$A$3:$F$98,3)/VLOOKUP($A33,'Survival Probability'!$A$3:$F$98,3)))</f>
        <v>25.934981880405701</v>
      </c>
      <c r="AD33" s="228">
        <f t="shared" si="7"/>
        <v>0</v>
      </c>
      <c r="AE33" s="169">
        <f t="shared" si="119"/>
        <v>50</v>
      </c>
      <c r="AF33" s="395">
        <f>IF($B33&lt;Main!$B$10,0,HLOOKUP(AE33,ReplacementRates!$V$3:$AZ$56,ReplacementRates!$A34-3,1)*IF(Main!$B$29=0,Main!$B$32*$B33,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G33" s="337">
        <f ca="1">AF33*IF($B33=Salary!$B33,Salary!$J33,"")</f>
        <v>0</v>
      </c>
      <c r="AH33" s="338">
        <f ca="1">IF($B33&lt;Main!$B$10,0,(VLOOKUP(AE33,'Survival Probability'!$A$3:$F$98,6)/(1+Main!$B$5)^(OptimumBenefits!AE33-OptimumBenefits!$A33))*(VLOOKUP(AE33,'Survival Probability'!$A$3:$F$98,3)/VLOOKUP($A33,'Survival Probability'!$A$3:$F$98,3)))</f>
        <v>24.065826285212697</v>
      </c>
      <c r="AI33" s="228">
        <f t="shared" si="9"/>
        <v>0</v>
      </c>
      <c r="AJ33" s="169">
        <f t="shared" si="119"/>
        <v>51</v>
      </c>
      <c r="AK33" s="395">
        <f>IF($B33&lt;Main!$B$10,0,HLOOKUP(AJ33,ReplacementRates!$V$3:$AZ$56,ReplacementRates!$A34-3,1)*IF(Main!$B$29=0,Main!$B$32*$B33,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L33" s="337">
        <f ca="1">AK33*IF($B33=Salary!$B33,Salary!$J33,"")</f>
        <v>0</v>
      </c>
      <c r="AM33" s="338">
        <f ca="1">IF($B33&lt;Main!$B$10,0,(VLOOKUP(AJ33,'Survival Probability'!$A$3:$F$98,6)/(1+Main!$B$5)^(OptimumBenefits!AJ33-OptimumBenefits!$A33))*(VLOOKUP(AJ33,'Survival Probability'!$A$3:$F$98,3)/VLOOKUP($A33,'Survival Probability'!$A$3:$F$98,3)))</f>
        <v>22.320372711759973</v>
      </c>
      <c r="AN33" s="228">
        <f t="shared" si="11"/>
        <v>0</v>
      </c>
      <c r="AO33" s="169">
        <f t="shared" si="119"/>
        <v>52</v>
      </c>
      <c r="AP33" s="395">
        <f>IF($B33&lt;Main!$B$10,0,HLOOKUP(AO33,ReplacementRates!$V$3:$AZ$56,ReplacementRates!$A34-3,1)*IF(Main!$B$29=0,Main!$B$32*$B33,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Q33" s="337">
        <f ca="1">AP33*IF($B33=Salary!$B33,Salary!$J33,"")</f>
        <v>0</v>
      </c>
      <c r="AR33" s="338">
        <f ca="1">IF($B33&lt;Main!$B$10,0,(VLOOKUP(AO33,'Survival Probability'!$A$3:$F$98,6)/(1+Main!$B$5)^(OptimumBenefits!AO33-OptimumBenefits!$A33))*(VLOOKUP(AO33,'Survival Probability'!$A$3:$F$98,3)/VLOOKUP($A33,'Survival Probability'!$A$3:$F$98,3)))</f>
        <v>20.691629040224036</v>
      </c>
      <c r="AS33" s="228">
        <f t="shared" si="13"/>
        <v>0</v>
      </c>
      <c r="AT33" s="169">
        <f t="shared" si="119"/>
        <v>53</v>
      </c>
      <c r="AU33" s="395">
        <f>IF($B33&lt;Main!$B$10,0,HLOOKUP(AT33,ReplacementRates!$V$3:$AZ$56,ReplacementRates!$A34-3,1)*IF(Main!$B$29=0,Main!$B$32*$B33,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V33" s="337">
        <f ca="1">AU33*IF($B33=Salary!$B33,Salary!$J33,"")</f>
        <v>0</v>
      </c>
      <c r="AW33" s="338">
        <f ca="1">IF($B33&lt;Main!$B$10,0,(VLOOKUP(AT33,'Survival Probability'!$A$3:$F$98,6)/(1+Main!$B$5)^(OptimumBenefits!AT33-OptimumBenefits!$A33))*(VLOOKUP(AT33,'Survival Probability'!$A$3:$F$98,3)/VLOOKUP($A33,'Survival Probability'!$A$3:$F$98,3)))</f>
        <v>19.17193483440316</v>
      </c>
      <c r="AX33" s="228">
        <f t="shared" si="15"/>
        <v>0</v>
      </c>
      <c r="AY33" s="169">
        <f t="shared" si="119"/>
        <v>54</v>
      </c>
      <c r="AZ33" s="395">
        <f>IF($B33&lt;Main!$B$10,0,HLOOKUP(AY33,ReplacementRates!$V$3:$AZ$56,ReplacementRates!$A34-3,1)*IF(Main!$B$29=0,Main!$B$32*$B33,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A33" s="337">
        <f ca="1">AZ33*IF($B33=Salary!$B33,Salary!$J33,"")</f>
        <v>0</v>
      </c>
      <c r="BB33" s="338">
        <f ca="1">IF($B33&lt;Main!$B$10,0,(VLOOKUP(AY33,'Survival Probability'!$A$3:$F$98,6)/(1+Main!$B$5)^(OptimumBenefits!AY33-OptimumBenefits!$A33))*(VLOOKUP(AY33,'Survival Probability'!$A$3:$F$98,3)/VLOOKUP($A33,'Survival Probability'!$A$3:$F$98,3)))</f>
        <v>17.754140343249095</v>
      </c>
      <c r="BC33" s="228">
        <f t="shared" si="17"/>
        <v>0</v>
      </c>
      <c r="BD33" s="169">
        <f t="shared" si="119"/>
        <v>55</v>
      </c>
      <c r="BE33" s="395">
        <f>IF($B33&lt;Main!$B$10,0,HLOOKUP(BD33,ReplacementRates!$V$3:$AZ$56,ReplacementRates!$A34-3,1)*IF(Main!$B$29=0,Main!$B$32*$B33,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F33" s="337">
        <f ca="1">BE33*IF($B33=Salary!$B33,Salary!$J33,"")</f>
        <v>0</v>
      </c>
      <c r="BG33" s="338">
        <f ca="1">IF($B33&lt;Main!$B$10,0,(VLOOKUP(BD33,'Survival Probability'!$A$3:$F$98,6)/(1+Main!$B$5)^(OptimumBenefits!BD33-OptimumBenefits!$A33))*(VLOOKUP(BD33,'Survival Probability'!$A$3:$F$98,3)/VLOOKUP($A33,'Survival Probability'!$A$3:$F$98,3)))</f>
        <v>16.431570076546759</v>
      </c>
      <c r="BH33" s="228">
        <f t="shared" si="19"/>
        <v>0</v>
      </c>
      <c r="BI33" s="169">
        <f t="shared" si="119"/>
        <v>56</v>
      </c>
      <c r="BJ33" s="395">
        <f>IF($B33&lt;Main!$B$10,0,HLOOKUP(BI33,ReplacementRates!$V$3:$AZ$56,ReplacementRates!$A34-3,1)*IF(Main!$B$29=0,Main!$B$32*$B33,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K33" s="337">
        <f ca="1">BJ33*IF($B33=Salary!$B33,Salary!$J33,"")</f>
        <v>0</v>
      </c>
      <c r="BL33" s="338">
        <f ca="1">IF($B33&lt;Main!$B$10,0,(VLOOKUP(BI33,'Survival Probability'!$A$3:$F$98,6)/(1+Main!$B$5)^(OptimumBenefits!BI33-OptimumBenefits!$A33))*(VLOOKUP(BI33,'Survival Probability'!$A$3:$F$98,3)/VLOOKUP($A33,'Survival Probability'!$A$3:$F$98,3)))</f>
        <v>15.197995638676549</v>
      </c>
      <c r="BM33" s="228">
        <f t="shared" si="21"/>
        <v>0</v>
      </c>
      <c r="BN33" s="169">
        <f t="shared" si="119"/>
        <v>57</v>
      </c>
      <c r="BO33" s="395">
        <f>IF($B33&lt;Main!$B$10,0,HLOOKUP(BN33,ReplacementRates!$V$3:$AZ$56,ReplacementRates!$A34-3,1)*IF(Main!$B$29=0,Main!$B$32*$B33,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P33" s="337">
        <f ca="1">BO33*IF($B33=Salary!$B33,Salary!$J33,"")</f>
        <v>0</v>
      </c>
      <c r="BQ33" s="338">
        <f ca="1">IF($B33&lt;Main!$B$10,0,(VLOOKUP(BN33,'Survival Probability'!$A$3:$F$98,6)/(1+Main!$B$5)^(OptimumBenefits!BN33-OptimumBenefits!$A33))*(VLOOKUP(BN33,'Survival Probability'!$A$3:$F$98,3)/VLOOKUP($A33,'Survival Probability'!$A$3:$F$98,3)))</f>
        <v>14.047598119924714</v>
      </c>
      <c r="BR33" s="228">
        <f t="shared" si="23"/>
        <v>0</v>
      </c>
      <c r="BS33" s="169">
        <f t="shared" si="119"/>
        <v>58</v>
      </c>
      <c r="BT33" s="395">
        <f>IF($B33&lt;Main!$B$10,0,HLOOKUP(BS33,ReplacementRates!$V$3:$AZ$56,ReplacementRates!$A34-3,1)*IF(Main!$B$29=0,Main!$B$32*$B33,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U33" s="337">
        <f ca="1">BT33*IF($B33=Salary!$B33,Salary!$J33,"")</f>
        <v>0</v>
      </c>
      <c r="BV33" s="338">
        <f ca="1">IF($B33&lt;Main!$B$10,0,(VLOOKUP(BS33,'Survival Probability'!$A$3:$F$98,6)/(1+Main!$B$5)^(OptimumBenefits!BS33-OptimumBenefits!$A33))*(VLOOKUP(BS33,'Survival Probability'!$A$3:$F$98,3)/VLOOKUP($A33,'Survival Probability'!$A$3:$F$98,3)))</f>
        <v>12.974941798308285</v>
      </c>
      <c r="BW33" s="228">
        <f t="shared" ca="1" si="25"/>
        <v>0</v>
      </c>
      <c r="BX33" s="169">
        <f t="shared" si="119"/>
        <v>59</v>
      </c>
      <c r="BY33" s="395">
        <f>IF($B33&lt;Main!$B$10,0,HLOOKUP(BX33,ReplacementRates!$V$3:$AZ$56,ReplacementRates!$A34-3,1)*IF(Main!$B$29=0,Main!$B$32*$B33,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Z33" s="337">
        <f ca="1">BY33*IF($B33=Salary!$B33,Salary!$J33,"")</f>
        <v>0</v>
      </c>
      <c r="CA33" s="338">
        <f ca="1">IF($B33&lt;Main!$B$10,0,(VLOOKUP(BX33,'Survival Probability'!$A$3:$F$98,6)/(1+Main!$B$5)^(OptimumBenefits!BX33-OptimumBenefits!$A33))*(VLOOKUP(BX33,'Survival Probability'!$A$3:$F$98,3)/VLOOKUP($A33,'Survival Probability'!$A$3:$F$98,3)))</f>
        <v>11.974941798308283</v>
      </c>
      <c r="CB33" s="228">
        <f t="shared" ca="1" si="27"/>
        <v>0</v>
      </c>
      <c r="CC33" s="169">
        <f t="shared" si="120"/>
        <v>60</v>
      </c>
      <c r="CD33" s="395">
        <f>IF($B33&lt;Main!$B$10,0,HLOOKUP(CC33,ReplacementRates!$V$3:$AZ$56,ReplacementRates!$A34-3,1)*IF(Main!$B$29=0,Main!$B$32*$B33,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E33" s="337">
        <f ca="1">CD33*IF($B33=Salary!$B33,Salary!$J33,"")</f>
        <v>103916.86577816545</v>
      </c>
      <c r="CF33" s="338">
        <f ca="1">IF($B33&lt;Main!$B$10,0,(VLOOKUP(CC33,'Survival Probability'!$A$3:$F$98,6)/(1+Main!$B$5)^(OptimumBenefits!CC33-OptimumBenefits!$A33))*(VLOOKUP(CC33,'Survival Probability'!$A$3:$F$98,3)/VLOOKUP($A33,'Survival Probability'!$A$3:$F$98,3)))</f>
        <v>11.042842909208964</v>
      </c>
      <c r="CG33" s="228">
        <f t="shared" ca="1" si="29"/>
        <v>1147537.6244056339</v>
      </c>
      <c r="CH33" s="169">
        <f t="shared" si="120"/>
        <v>61</v>
      </c>
      <c r="CI33" s="395">
        <f>IF($B33&lt;Main!$B$10,0,HLOOKUP(CH33,ReplacementRates!$V$3:$AZ$56,ReplacementRates!$A34-3,1)*IF(Main!$B$29=0,Main!$B$32*$B33,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J33" s="337">
        <f ca="1">CI33*IF($B33=Salary!$B33,Salary!$J33,"")</f>
        <v>103916.86577816545</v>
      </c>
      <c r="CK33" s="338">
        <f ca="1">IF($B33&lt;Main!$B$10,0,(VLOOKUP(CH33,'Survival Probability'!$A$3:$F$98,6)/(1+Main!$B$5)^(OptimumBenefits!CH33-OptimumBenefits!$A33))*(VLOOKUP(CH33,'Survival Probability'!$A$3:$F$98,3)/VLOOKUP($A33,'Survival Probability'!$A$3:$F$98,3)))</f>
        <v>10.174207051228885</v>
      </c>
      <c r="CL33" s="228">
        <f t="shared" ca="1" si="31"/>
        <v>1057271.7085418166</v>
      </c>
      <c r="CM33" s="169">
        <f t="shared" si="120"/>
        <v>62</v>
      </c>
      <c r="CN33" s="395">
        <f>IF($B33&lt;Main!$B$10,0,HLOOKUP(CM33,ReplacementRates!$V$3:$AZ$56,ReplacementRates!$A34-3,1)*IF(Main!$B$29=0,Main!$B$32*$B33,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O33" s="337">
        <f ca="1">CN33*IF($B33=Salary!$B33,Salary!$J33,"")</f>
        <v>103916.86577816545</v>
      </c>
      <c r="CP33" s="338">
        <f ca="1">IF($B33&lt;Main!$B$10,0,(VLOOKUP(CM33,'Survival Probability'!$A$3:$F$98,6)/(1+Main!$B$5)^(OptimumBenefits!CM33-OptimumBenefits!$A33))*(VLOOKUP(CM33,'Survival Probability'!$A$3:$F$98,3)/VLOOKUP($A33,'Survival Probability'!$A$3:$F$98,3)))</f>
        <v>9.3655521046564054</v>
      </c>
      <c r="CQ33" s="228">
        <f t="shared" ca="1" si="33"/>
        <v>973238.82099799463</v>
      </c>
      <c r="CR33" s="169">
        <f t="shared" si="120"/>
        <v>63</v>
      </c>
      <c r="CS33" s="395">
        <f>IF($B33&lt;Main!$B$10,0,HLOOKUP(CR33,ReplacementRates!$V$3:$AZ$56,ReplacementRates!$A34-3,1)*IF(Main!$B$29=0,Main!$B$32*$B33,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T33" s="337">
        <f ca="1">CS33*IF($B33=Salary!$B33,Salary!$J33,"")</f>
        <v>103916.86577816545</v>
      </c>
      <c r="CU33" s="338">
        <f ca="1">IF($B33&lt;Main!$B$10,0,(VLOOKUP(CR33,'Survival Probability'!$A$3:$F$98,6)/(1+Main!$B$5)^(OptimumBenefits!CR33-OptimumBenefits!$A33))*(VLOOKUP(CR33,'Survival Probability'!$A$3:$F$98,3)/VLOOKUP($A33,'Survival Probability'!$A$3:$F$98,3)))</f>
        <v>8.6129237497046311</v>
      </c>
      <c r="CV33" s="228">
        <f t="shared" ca="1" si="35"/>
        <v>895028.04125562962</v>
      </c>
      <c r="CW33" s="169">
        <f t="shared" si="120"/>
        <v>64</v>
      </c>
      <c r="CX33" s="395">
        <f>IF($B33&lt;Main!$B$10,0,HLOOKUP(CW33,ReplacementRates!$V$3:$AZ$56,ReplacementRates!$A34-3,1)*IF(Main!$B$29=0,Main!$B$32*$B33,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Y33" s="337">
        <f ca="1">CX33*IF($B33=Salary!$B33,Salary!$J33,"")</f>
        <v>103916.86577816545</v>
      </c>
      <c r="CZ33" s="338">
        <f ca="1">IF($B33&lt;Main!$B$10,0,(VLOOKUP(CW33,'Survival Probability'!$A$3:$F$98,6)/(1+Main!$B$5)^(OptimumBenefits!CW33-OptimumBenefits!$A33))*(VLOOKUP(CW33,'Survival Probability'!$A$3:$F$98,3)/VLOOKUP($A33,'Survival Probability'!$A$3:$F$98,3)))</f>
        <v>7.9126255160897863</v>
      </c>
      <c r="DA33" s="228">
        <f t="shared" ca="1" si="37"/>
        <v>822255.24370838946</v>
      </c>
      <c r="DB33" s="169">
        <f t="shared" si="120"/>
        <v>65</v>
      </c>
      <c r="DC33" s="395">
        <f>IF($B33&lt;Main!$B$10,0,HLOOKUP(DB33,ReplacementRates!$V$3:$AZ$56,ReplacementRates!$A34-3,1)*IF(Main!$B$29=0,Main!$B$32*$B33,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D33" s="337">
        <f ca="1">DC33*IF($B33=Salary!$B33,Salary!$J33,"")</f>
        <v>103916.86577816545</v>
      </c>
      <c r="DE33" s="338">
        <f ca="1">IF($B33&lt;Main!$B$10,0,(VLOOKUP(DB33,'Survival Probability'!$A$3:$F$98,6)/(1+Main!$B$5)^(OptimumBenefits!DB33-OptimumBenefits!$A33))*(VLOOKUP(DB33,'Survival Probability'!$A$3:$F$98,3)/VLOOKUP($A33,'Survival Probability'!$A$3:$F$98,3)))</f>
        <v>7.2612029164330592</v>
      </c>
      <c r="DF33" s="228">
        <f t="shared" ca="1" si="39"/>
        <v>754561.44885499775</v>
      </c>
      <c r="DG33" s="169">
        <f t="shared" si="120"/>
        <v>66</v>
      </c>
      <c r="DH33" s="395">
        <f>IF($B33&lt;Main!$B$10,0,HLOOKUP(DG33,ReplacementRates!$V$3:$AZ$56,ReplacementRates!$A34-3,1)*IF(Main!$B$29=0,Main!$B$32*$B33,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I33" s="337">
        <f ca="1">DH33*IF($B33=Salary!$B33,Salary!$J33,"")</f>
        <v>103916.86577816545</v>
      </c>
      <c r="DJ33" s="338">
        <f ca="1">IF($B33&lt;Main!$B$10,0,(VLOOKUP(DG33,'Survival Probability'!$A$3:$F$98,6)/(1+Main!$B$5)^(OptimumBenefits!DG33-OptimumBenefits!$A33))*(VLOOKUP(DG33,'Survival Probability'!$A$3:$F$98,3)/VLOOKUP($A33,'Survival Probability'!$A$3:$F$98,3)))</f>
        <v>6.6554394952393769</v>
      </c>
      <c r="DK33" s="228">
        <f t="shared" ca="1" si="41"/>
        <v>691612.41272149154</v>
      </c>
      <c r="DL33" s="169">
        <f t="shared" si="120"/>
        <v>67</v>
      </c>
      <c r="DM33" s="395">
        <f>IF($B33&lt;Main!$B$10,0,HLOOKUP(DL33,ReplacementRates!$V$3:$AZ$56,ReplacementRates!$A34-3,1)*IF(Main!$B$29=0,Main!$B$32*$B33,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N33" s="337">
        <f ca="1">DM33*IF($B33=Salary!$B33,Salary!$J33,"")</f>
        <v>103916.86577816545</v>
      </c>
      <c r="DO33" s="338">
        <f ca="1">IF($B33&lt;Main!$B$10,0,(VLOOKUP(DL33,'Survival Probability'!$A$3:$F$98,6)/(1+Main!$B$5)^(OptimumBenefits!DL33-OptimumBenefits!$A33))*(VLOOKUP(DL33,'Survival Probability'!$A$3:$F$98,3)/VLOOKUP($A33,'Survival Probability'!$A$3:$F$98,3)))</f>
        <v>6.0923329671203641</v>
      </c>
      <c r="DP33" s="228">
        <f t="shared" ca="1" si="43"/>
        <v>633096.14722013928</v>
      </c>
      <c r="DQ33" s="169">
        <f t="shared" si="120"/>
        <v>68</v>
      </c>
      <c r="DR33" s="395">
        <f>IF($B33&lt;Main!$B$10,0,HLOOKUP(DQ33,ReplacementRates!$V$3:$AZ$56,ReplacementRates!$A34-3,1)*IF(Main!$B$29=0,Main!$B$32*$B33,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S33" s="337">
        <f ca="1">DR33*IF($B33=Salary!$B33,Salary!$J33,"")</f>
        <v>103916.86577816545</v>
      </c>
      <c r="DT33" s="338">
        <f ca="1">IF($B33&lt;Main!$B$10,0,(VLOOKUP(DQ33,'Survival Probability'!$A$3:$F$98,6)/(1+Main!$B$5)^(OptimumBenefits!DQ33-OptimumBenefits!$A33))*(VLOOKUP(DQ33,'Survival Probability'!$A$3:$F$98,3)/VLOOKUP($A33,'Survival Probability'!$A$3:$F$98,3)))</f>
        <v>5.5690941353932164</v>
      </c>
      <c r="DU33" s="228">
        <f t="shared" ca="1" si="45"/>
        <v>578722.80777362525</v>
      </c>
      <c r="DV33" s="169">
        <f t="shared" si="120"/>
        <v>69</v>
      </c>
      <c r="DW33" s="395">
        <f>IF($B33&lt;Main!$B$10,0,HLOOKUP(DV33,ReplacementRates!$V$3:$AZ$56,ReplacementRates!$A34-3,1)*IF(Main!$B$29=0,Main!$B$32*$B33,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X33" s="337">
        <f ca="1">DW33*IF($B33=Salary!$B33,Salary!$J33,"")</f>
        <v>103916.86577816545</v>
      </c>
      <c r="DY33" s="338">
        <f ca="1">IF($B33&lt;Main!$B$10,0,(VLOOKUP(DV33,'Survival Probability'!$A$3:$F$98,6)/(1+Main!$B$5)^(OptimumBenefits!DV33-OptimumBenefits!$A33))*(VLOOKUP(DV33,'Survival Probability'!$A$3:$F$98,3)/VLOOKUP($A33,'Survival Probability'!$A$3:$F$98,3)))</f>
        <v>5.0831273763844065</v>
      </c>
      <c r="DZ33" s="228">
        <f t="shared" ca="1" si="47"/>
        <v>528222.66530505661</v>
      </c>
      <c r="EA33" s="169">
        <f t="shared" si="120"/>
        <v>70</v>
      </c>
      <c r="EB33" s="395">
        <f>IF($B33&lt;Main!$B$10,0,HLOOKUP(EA33,ReplacementRates!$V$3:$AZ$56,ReplacementRates!$A34-3,1)*IF(Main!$B$29=0,Main!$B$32*$B33,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C33" s="337">
        <f ca="1">EB33*IF($B33=Salary!$B33,Salary!$J33,"")</f>
        <v>103916.86577816545</v>
      </c>
      <c r="ED33" s="338">
        <f ca="1">IF($B33&lt;Main!$B$10,0,(VLOOKUP(EA33,'Survival Probability'!$A$3:$F$98,6)/(1+Main!$B$5)^(OptimumBenefits!EA33-OptimumBenefits!$A33))*(VLOOKUP(EA33,'Survival Probability'!$A$3:$F$98,3)/VLOOKUP($A33,'Survival Probability'!$A$3:$F$98,3)))</f>
        <v>4.6320195683530869</v>
      </c>
      <c r="EE33" s="228">
        <f t="shared" ca="1" si="49"/>
        <v>481344.95576638356</v>
      </c>
      <c r="EF33" s="169">
        <f t="shared" si="120"/>
        <v>71</v>
      </c>
      <c r="EG33" s="395">
        <f>IF($B33&lt;Main!$B$10,0,HLOOKUP(EF33,ReplacementRates!$V$3:$AZ$56,ReplacementRates!$A34-3,1)*IF(Main!$B$29=0,Main!$B$32*$B33,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H33" s="337">
        <f ca="1">EG33*IF($B33=Salary!$B33,Salary!$J33,"")</f>
        <v>103916.86577816545</v>
      </c>
      <c r="EI33" s="338">
        <f ca="1">IF($B33&lt;Main!$B$10,0,(VLOOKUP(EF33,'Survival Probability'!$A$3:$F$98,6)/(1+Main!$B$5)^(OptimumBenefits!EF33-OptimumBenefits!$A33))*(VLOOKUP(EF33,'Survival Probability'!$A$3:$F$98,3)/VLOOKUP($A33,'Survival Probability'!$A$3:$F$98,3)))</f>
        <v>4.2135287023571157</v>
      </c>
      <c r="EJ33" s="228">
        <f t="shared" ca="1" si="51"/>
        <v>437856.69661529205</v>
      </c>
      <c r="EK33" s="169">
        <f t="shared" si="120"/>
        <v>72</v>
      </c>
      <c r="EL33" s="395">
        <f>IF($B33&lt;Main!$B$10,0,HLOOKUP(EK33,ReplacementRates!$V$3:$AZ$56,ReplacementRates!$A34-3,1)*IF(Main!$B$29=0,Main!$B$32*$B33,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M33" s="337">
        <f ca="1">EL33*IF($B33=Salary!$B33,Salary!$J33,"")</f>
        <v>103916.86577816545</v>
      </c>
      <c r="EN33" s="338">
        <f ca="1">IF($B33&lt;Main!$B$10,0,(VLOOKUP(EK33,'Survival Probability'!$A$3:$F$98,6)/(1+Main!$B$5)^(OptimumBenefits!EK33-OptimumBenefits!$A33))*(VLOOKUP(EK33,'Survival Probability'!$A$3:$F$98,3)/VLOOKUP($A33,'Survival Probability'!$A$3:$F$98,3)))</f>
        <v>3.8255662094752863</v>
      </c>
      <c r="EO33" s="228">
        <f t="shared" ca="1" si="53"/>
        <v>397540.85031552846</v>
      </c>
      <c r="EP33" s="169">
        <f t="shared" si="121"/>
        <v>73</v>
      </c>
      <c r="EQ33" s="395">
        <f>IF($B33&lt;Main!$B$10,0,HLOOKUP(EP33,ReplacementRates!$V$3:$AZ$56,ReplacementRates!$A34-3,1)*IF(Main!$B$29=0,Main!$B$32*$B33,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R33" s="337">
        <f ca="1">EQ33*IF($B33=Salary!$B33,Salary!$J33,"")</f>
        <v>103916.86577816545</v>
      </c>
      <c r="ES33" s="338">
        <f ca="1">IF($B33&lt;Main!$B$10,0,(VLOOKUP(EP33,'Survival Probability'!$A$3:$F$98,6)/(1+Main!$B$5)^(OptimumBenefits!EP33-OptimumBenefits!$A33))*(VLOOKUP(EP33,'Survival Probability'!$A$3:$F$98,3)/VLOOKUP($A33,'Survival Probability'!$A$3:$F$98,3)))</f>
        <v>3.4661936669718338</v>
      </c>
      <c r="ET33" s="228">
        <f t="shared" ca="1" si="55"/>
        <v>360195.98205183918</v>
      </c>
      <c r="EU33" s="169">
        <f t="shared" si="121"/>
        <v>74</v>
      </c>
      <c r="EV33" s="395">
        <f>IF($B33&lt;Main!$B$10,0,HLOOKUP(EU33,ReplacementRates!$V$3:$AZ$56,ReplacementRates!$A34-3,1)*IF(Main!$B$29=0,Main!$B$32*$B33,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W33" s="337">
        <f ca="1">EV33*IF($B33=Salary!$B33,Salary!$J33,"")</f>
        <v>103916.86577816545</v>
      </c>
      <c r="EX33" s="338">
        <f ca="1">IF($B33&lt;Main!$B$10,0,(VLOOKUP(EU33,'Survival Probability'!$A$3:$F$98,6)/(1+Main!$B$5)^(OptimumBenefits!EU33-OptimumBenefits!$A33))*(VLOOKUP(EU33,'Survival Probability'!$A$3:$F$98,3)/VLOOKUP($A33,'Survival Probability'!$A$3:$F$98,3)))</f>
        <v>3.1336031734902465</v>
      </c>
      <c r="EY33" s="228">
        <f t="shared" ca="1" si="57"/>
        <v>325634.22038161923</v>
      </c>
      <c r="EZ33" s="169">
        <f t="shared" si="121"/>
        <v>75</v>
      </c>
      <c r="FA33" s="395">
        <f>IF($B33&lt;Main!$B$10,0,HLOOKUP(EZ33,ReplacementRates!$V$3:$AZ$56,ReplacementRates!$A34-3,1)*IF(Main!$B$29=0,Main!$B$32*$B33,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B33" s="337">
        <f ca="1">FA33*IF($B33=Salary!$B33,Salary!$J33,"")</f>
        <v>103916.86577816545</v>
      </c>
      <c r="FC33" s="338">
        <f ca="1">IF($B33&lt;Main!$B$10,0,(VLOOKUP(EZ33,'Survival Probability'!$A$3:$F$98,6)/(1+Main!$B$5)^(OptimumBenefits!EZ33-OptimumBenefits!$A33))*(VLOOKUP(EZ33,'Survival Probability'!$A$3:$F$98,3)/VLOOKUP($A33,'Survival Probability'!$A$3:$F$98,3)))</f>
        <v>2.8261140461128766</v>
      </c>
      <c r="FD33" s="228">
        <f t="shared" ca="1" si="59"/>
        <v>293680.9140036999</v>
      </c>
      <c r="FE33" s="169">
        <f t="shared" si="121"/>
        <v>76</v>
      </c>
      <c r="FF33" s="395">
        <f>IF($B33&lt;Main!$B$10,0,HLOOKUP(FE33,ReplacementRates!$V$3:$AZ$56,ReplacementRates!$A34-3,1)*IF(Main!$B$29=0,Main!$B$32*$B33,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G33" s="337">
        <f ca="1">FF33*IF($B33=Salary!$B33,Salary!$J33,"")</f>
        <v>103916.86577816545</v>
      </c>
      <c r="FH33" s="338">
        <f ca="1">IF($B33&lt;Main!$B$10,0,(VLOOKUP(FE33,'Survival Probability'!$A$3:$F$98,6)/(1+Main!$B$5)^(OptimumBenefits!FE33-OptimumBenefits!$A33))*(VLOOKUP(FE33,'Survival Probability'!$A$3:$F$98,3)/VLOOKUP($A33,'Survival Probability'!$A$3:$F$98,3)))</f>
        <v>2.5421649735453817</v>
      </c>
      <c r="FI33" s="228">
        <f t="shared" ca="1" si="61"/>
        <v>264173.81634186895</v>
      </c>
      <c r="FJ33" s="169">
        <f t="shared" si="121"/>
        <v>77</v>
      </c>
      <c r="FK33" s="395">
        <f>IF($B33&lt;Main!$B$10,0,HLOOKUP(FJ33,ReplacementRates!$V$3:$AZ$56,ReplacementRates!$A34-3,1)*IF(Main!$B$29=0,Main!$B$32*$B33,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L33" s="337">
        <f ca="1">FK33*IF($B33=Salary!$B33,Salary!$J33,"")</f>
        <v>103916.86577816545</v>
      </c>
      <c r="FM33" s="338">
        <f ca="1">IF($B33&lt;Main!$B$10,0,(VLOOKUP(FJ33,'Survival Probability'!$A$3:$F$98,6)/(1+Main!$B$5)^(OptimumBenefits!FJ33-OptimumBenefits!$A33))*(VLOOKUP(FJ33,'Survival Probability'!$A$3:$F$98,3)/VLOOKUP($A33,'Survival Probability'!$A$3:$F$98,3)))</f>
        <v>2.280292985937439</v>
      </c>
      <c r="FN33" s="228">
        <f t="shared" ca="1" si="63"/>
        <v>236960.90015455295</v>
      </c>
      <c r="FO33" s="169">
        <f t="shared" si="121"/>
        <v>78</v>
      </c>
      <c r="FP33" s="395">
        <f>IF($B33&lt;Main!$B$10,0,HLOOKUP(FO33,ReplacementRates!$V$3:$AZ$56,ReplacementRates!$A34-3,1)*IF(Main!$B$29=0,Main!$B$32*$B33,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Q33" s="337">
        <f ca="1">FP33*IF($B33=Salary!$B33,Salary!$J33,"")</f>
        <v>103916.86577816545</v>
      </c>
      <c r="FR33" s="338">
        <f ca="1">IF($B33&lt;Main!$B$10,0,(VLOOKUP(FO33,'Survival Probability'!$A$3:$F$98,6)/(1+Main!$B$5)^(OptimumBenefits!FO33-OptimumBenefits!$A33))*(VLOOKUP(FO33,'Survival Probability'!$A$3:$F$98,3)/VLOOKUP($A33,'Survival Probability'!$A$3:$F$98,3)))</f>
        <v>2.0391341236603306</v>
      </c>
      <c r="FS33" s="228">
        <f t="shared" ca="1" si="65"/>
        <v>211900.42703208761</v>
      </c>
      <c r="FT33" s="169">
        <f t="shared" si="121"/>
        <v>79</v>
      </c>
      <c r="FU33" s="395">
        <f>IF($B33&lt;Main!$B$10,0,HLOOKUP(FT33,ReplacementRates!$V$3:$AZ$56,ReplacementRates!$A34-3,1)*IF(Main!$B$29=0,Main!$B$32*$B33,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V33" s="337">
        <f ca="1">FU33*IF($B33=Salary!$B33,Salary!$J33,"")</f>
        <v>103916.86577816545</v>
      </c>
      <c r="FW33" s="338">
        <f ca="1">IF($B33&lt;Main!$B$10,0,(VLOOKUP(FT33,'Survival Probability'!$A$3:$F$98,6)/(1+Main!$B$5)^(OptimumBenefits!FT33-OptimumBenefits!$A33))*(VLOOKUP(FT33,'Survival Probability'!$A$3:$F$98,3)/VLOOKUP($A33,'Survival Probability'!$A$3:$F$98,3)))</f>
        <v>1.8174169960261857</v>
      </c>
      <c r="FX33" s="228">
        <f t="shared" ca="1" si="67"/>
        <v>188860.27803900978</v>
      </c>
      <c r="FY33" s="169">
        <f t="shared" si="121"/>
        <v>80</v>
      </c>
      <c r="FZ33" s="395">
        <f>IF($B33&lt;Main!$B$10,0,HLOOKUP(FY33,ReplacementRates!$V$3:$AZ$56,ReplacementRates!$A34-3,1)*IF(Main!$B$29=0,Main!$B$32*$B33,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A33" s="337">
        <f ca="1">FZ33*IF($B33=Salary!$B33,Salary!$J33,"")</f>
        <v>103916.86577816545</v>
      </c>
      <c r="GB33" s="338">
        <f ca="1">IF($B33&lt;Main!$B$10,0,(VLOOKUP(FY33,'Survival Probability'!$A$3:$F$98,6)/(1+Main!$B$5)^(OptimumBenefits!FY33-OptimumBenefits!$A33))*(VLOOKUP(FY33,'Survival Probability'!$A$3:$F$98,3)/VLOOKUP($A33,'Survival Probability'!$A$3:$F$98,3)))</f>
        <v>1.613964222635158</v>
      </c>
      <c r="GC33" s="228">
        <f t="shared" ca="1" si="69"/>
        <v>167718.10349433887</v>
      </c>
      <c r="GD33" s="169">
        <f t="shared" si="121"/>
        <v>81</v>
      </c>
      <c r="GE33" s="395">
        <f>IF($B33&lt;Main!$B$10,0,HLOOKUP(GD33,ReplacementRates!$V$3:$AZ$56,ReplacementRates!$A34-3,1)*IF(Main!$B$29=0,Main!$B$32*$B33,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F33" s="337">
        <f ca="1">GE33*IF($B33=Salary!$B33,Salary!$J33,"")</f>
        <v>103916.86577816545</v>
      </c>
      <c r="GG33" s="338">
        <f ca="1">IF($B33&lt;Main!$B$10,0,(VLOOKUP(GD33,'Survival Probability'!$A$3:$F$98,6)/(1+Main!$B$5)^(OptimumBenefits!GD33-OptimumBenefits!$A33))*(VLOOKUP(GD33,'Survival Probability'!$A$3:$F$98,3)/VLOOKUP($A33,'Survival Probability'!$A$3:$F$98,3)))</f>
        <v>1.4276673692228712</v>
      </c>
      <c r="GH33" s="228">
        <f t="shared" ca="1" si="71"/>
        <v>148358.71838339968</v>
      </c>
      <c r="GI33" s="169">
        <f t="shared" si="121"/>
        <v>82</v>
      </c>
      <c r="GJ33" s="395">
        <f>IF($B33&lt;Main!$B$10,0,HLOOKUP(GI33,ReplacementRates!$V$3:$AZ$56,ReplacementRates!$A34-3,1)*IF(Main!$B$29=0,Main!$B$32*$B33,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K33" s="337">
        <f ca="1">GJ33*IF($B33=Salary!$B33,Salary!$J33,"")</f>
        <v>103916.86577816545</v>
      </c>
      <c r="GL33" s="338">
        <f ca="1">IF($B33&lt;Main!$B$10,0,(VLOOKUP(GI33,'Survival Probability'!$A$3:$F$98,6)/(1+Main!$B$5)^(OptimumBenefits!GI33-OptimumBenefits!$A33))*(VLOOKUP(GI33,'Survival Probability'!$A$3:$F$98,3)/VLOOKUP($A33,'Survival Probability'!$A$3:$F$98,3)))</f>
        <v>1.2574852153767351</v>
      </c>
      <c r="GM33" s="228">
        <f t="shared" ca="1" si="73"/>
        <v>130673.92234433164</v>
      </c>
      <c r="GN33" s="384"/>
      <c r="GO33" s="384"/>
      <c r="GP33" s="385"/>
      <c r="GQ33" s="386"/>
      <c r="GR33" s="387"/>
      <c r="GS33" s="384"/>
      <c r="GT33" s="384"/>
      <c r="GU33" s="385"/>
      <c r="GV33" s="386"/>
      <c r="GW33" s="387"/>
      <c r="GX33" s="384"/>
      <c r="GY33" s="384"/>
      <c r="GZ33" s="385"/>
      <c r="HA33" s="386"/>
      <c r="HB33" s="387"/>
      <c r="HC33" s="384"/>
      <c r="HD33" s="384"/>
      <c r="HE33" s="385"/>
      <c r="HF33" s="386"/>
      <c r="HG33" s="387"/>
      <c r="HH33" s="384"/>
      <c r="HI33" s="384"/>
      <c r="HJ33" s="385"/>
      <c r="HK33" s="386"/>
      <c r="HL33" s="387"/>
      <c r="HM33" s="384"/>
      <c r="HN33" s="384"/>
      <c r="HO33" s="385"/>
      <c r="HP33" s="386"/>
      <c r="HQ33" s="387"/>
      <c r="HR33" s="384"/>
      <c r="HS33" s="384"/>
      <c r="HT33" s="385"/>
      <c r="HU33" s="386"/>
      <c r="HV33" s="387"/>
      <c r="HW33" s="384"/>
      <c r="HX33" s="384"/>
      <c r="HY33" s="385"/>
      <c r="HZ33" s="386"/>
      <c r="IA33" s="387"/>
      <c r="IB33" s="384"/>
      <c r="IC33" s="384"/>
      <c r="ID33" s="385"/>
      <c r="IE33" s="386"/>
      <c r="IF33" s="387"/>
      <c r="IG33" s="384"/>
      <c r="IH33" s="384"/>
      <c r="II33" s="385"/>
      <c r="IJ33" s="386"/>
      <c r="IK33" s="387"/>
      <c r="IL33" s="384"/>
      <c r="IM33" s="384"/>
      <c r="IN33" s="385"/>
      <c r="IO33" s="386"/>
      <c r="IP33" s="387"/>
      <c r="IQ33" s="384"/>
      <c r="IR33" s="384"/>
      <c r="IS33" s="385"/>
      <c r="IT33" s="386"/>
      <c r="IU33" s="387"/>
      <c r="IV33" s="384"/>
      <c r="IW33" s="384"/>
      <c r="IX33" s="385"/>
      <c r="IY33" s="386"/>
      <c r="IZ33" s="387"/>
      <c r="JA33" s="384"/>
      <c r="JB33" s="384"/>
      <c r="JC33" s="385"/>
      <c r="JD33" s="386"/>
      <c r="JE33" s="387"/>
      <c r="JF33" s="384"/>
      <c r="JG33" s="384"/>
      <c r="JH33" s="385"/>
      <c r="JI33" s="386"/>
      <c r="JJ33" s="387"/>
      <c r="JK33" s="384"/>
      <c r="JL33" s="384"/>
      <c r="JM33" s="385"/>
      <c r="JN33" s="386"/>
      <c r="JO33" s="387"/>
      <c r="JP33" s="384"/>
      <c r="JQ33" s="384"/>
      <c r="JR33" s="385"/>
      <c r="JS33" s="386"/>
      <c r="JT33" s="387"/>
      <c r="JU33" s="384"/>
      <c r="JV33" s="384"/>
      <c r="JW33" s="385"/>
      <c r="JX33" s="386"/>
      <c r="JY33" s="387"/>
      <c r="JZ33" s="384"/>
      <c r="KA33" s="384"/>
      <c r="KB33" s="385"/>
      <c r="KC33" s="386"/>
      <c r="KD33" s="387"/>
      <c r="KE33" s="384"/>
      <c r="KF33" s="384"/>
      <c r="KG33" s="385"/>
      <c r="KH33" s="386"/>
      <c r="KI33" s="387"/>
    </row>
    <row r="34" spans="1:295">
      <c r="A34" s="172">
        <f t="shared" si="112"/>
        <v>59</v>
      </c>
      <c r="B34" s="172">
        <v>32</v>
      </c>
      <c r="C34" s="383">
        <f t="shared" ref="C34:C57" ca="1" si="126">IF(D34=0,,(INDIRECT(ADDRESS(ROW(D34),COLUMN(P34)+MATCH(MAX(T34,Y34,AD34,AI34,AN34,AS34,AX34,BC34,BH34,BM34,BR34,BW34,CB34,CG34,CL34,CQ34,CV34,DA34,DF34,DK34,DP34,DU34,DZ34,EE34,EJ34,EO34,ET34,EY34,FD34,FI34,FN34,FS34,FX34,GC34,GH34,GM34),P34:GM34,0)-5))))</f>
        <v>60</v>
      </c>
      <c r="D34" s="425">
        <f t="shared" ca="1" si="116"/>
        <v>1330103.5616106505</v>
      </c>
      <c r="E34" s="217">
        <v>897467.22370671667</v>
      </c>
      <c r="F34" s="169">
        <f t="shared" si="113"/>
        <v>45</v>
      </c>
      <c r="G34" s="395">
        <f>IF($B34&lt;Main!$B$10,0,HLOOKUP(F34,ReplacementRates!$V$3:$AZ$56,ReplacementRates!$A35-3,1)*IF(Main!$B$29=0,Main!$B$32*$B34,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H34" s="337">
        <f ca="1">G34*IF($B34=Salary!$B34,Salary!$J34,"")</f>
        <v>0</v>
      </c>
      <c r="I34" s="338">
        <f ca="1">IF($B34&lt;Main!$B$10,0,(VLOOKUP(F34,'Survival Probability'!$A$3:$F$98,6)/(1+Main!$B$5)^(OptimumBenefits!F34-OptimumBenefits!$A34))*(VLOOKUP(F34,'Survival Probability'!$A$3:$F$98,3)/VLOOKUP($A34,'Survival Probability'!$A$3:$F$98,3)))</f>
        <v>37.369071374848012</v>
      </c>
      <c r="J34" s="228">
        <f t="shared" si="124"/>
        <v>0</v>
      </c>
      <c r="K34" s="169">
        <f t="shared" si="114"/>
        <v>46</v>
      </c>
      <c r="L34" s="395">
        <f>IF($B34&lt;Main!$B$10,0,HLOOKUP(K34,ReplacementRates!$V$3:$AZ$56,ReplacementRates!$A35-3,1)*IF(Main!$B$29=0,Main!$B$32*$B34,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M34" s="337">
        <f ca="1">L34*IF($B34=Salary!$B34,Salary!$J34,"")</f>
        <v>0</v>
      </c>
      <c r="N34" s="338">
        <f ca="1">IF($B34&lt;Main!$B$10,0,(VLOOKUP(K34,'Survival Probability'!$A$3:$F$98,6)/(1+Main!$B$5)^(OptimumBenefits!K34-OptimumBenefits!$A34))*(VLOOKUP(K34,'Survival Probability'!$A$3:$F$98,3)/VLOOKUP($A34,'Survival Probability'!$A$3:$F$98,3)))</f>
        <v>34.732962369102431</v>
      </c>
      <c r="O34" s="228">
        <f t="shared" si="125"/>
        <v>0</v>
      </c>
      <c r="P34" s="169">
        <f t="shared" si="119"/>
        <v>47</v>
      </c>
      <c r="Q34" s="395">
        <f>IF($B34&lt;Main!$B$10,0,HLOOKUP(P34,ReplacementRates!$V$3:$AZ$56,ReplacementRates!$A35-3,1)*IF(Main!$B$29=0,Main!$B$32*$B34,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R34" s="337">
        <f ca="1">Q34*IF($B34=Salary!$B34,Salary!$J34,"")</f>
        <v>0</v>
      </c>
      <c r="S34" s="338">
        <f ca="1">IF($B34&lt;Main!$B$10,0,(VLOOKUP(P34,'Survival Probability'!$A$3:$F$98,6)/(1+Main!$B$5)^(OptimumBenefits!P34-OptimumBenefits!$A34))*(VLOOKUP(P34,'Survival Probability'!$A$3:$F$98,3)/VLOOKUP($A34,'Survival Probability'!$A$3:$F$98,3)))</f>
        <v>32.270956457763774</v>
      </c>
      <c r="T34" s="228">
        <f t="shared" si="3"/>
        <v>0</v>
      </c>
      <c r="U34" s="169">
        <f t="shared" si="119"/>
        <v>48</v>
      </c>
      <c r="V34" s="395">
        <f>IF($B34&lt;Main!$B$10,0,HLOOKUP(U34,ReplacementRates!$V$3:$AZ$56,ReplacementRates!$A35-3,1)*IF(Main!$B$29=0,Main!$B$32*$B34,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W34" s="337">
        <f ca="1">V34*IF($B34=Salary!$B34,Salary!$J34,"")</f>
        <v>0</v>
      </c>
      <c r="X34" s="338">
        <f ca="1">IF($B34&lt;Main!$B$10,0,(VLOOKUP(U34,'Survival Probability'!$A$3:$F$98,6)/(1+Main!$B$5)^(OptimumBenefits!U34-OptimumBenefits!$A34))*(VLOOKUP(U34,'Survival Probability'!$A$3:$F$98,3)/VLOOKUP($A34,'Survival Probability'!$A$3:$F$98,3)))</f>
        <v>29.971623533529684</v>
      </c>
      <c r="Y34" s="228">
        <f t="shared" si="5"/>
        <v>0</v>
      </c>
      <c r="Z34" s="169">
        <f t="shared" si="119"/>
        <v>49</v>
      </c>
      <c r="AA34" s="395">
        <f>IF($B34&lt;Main!$B$10,0,HLOOKUP(Z34,ReplacementRates!$V$3:$AZ$56,ReplacementRates!$A35-3,1)*IF(Main!$B$29=0,Main!$B$32*$B34,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B34" s="337">
        <f ca="1">AA34*IF($B34=Salary!$B34,Salary!$J34,"")</f>
        <v>0</v>
      </c>
      <c r="AC34" s="338">
        <f ca="1">IF($B34&lt;Main!$B$10,0,(VLOOKUP(Z34,'Survival Probability'!$A$3:$F$98,6)/(1+Main!$B$5)^(OptimumBenefits!Z34-OptimumBenefits!$A34))*(VLOOKUP(Z34,'Survival Probability'!$A$3:$F$98,3)/VLOOKUP($A34,'Survival Probability'!$A$3:$F$98,3)))</f>
        <v>27.824281504580025</v>
      </c>
      <c r="AD34" s="228">
        <f t="shared" si="7"/>
        <v>0</v>
      </c>
      <c r="AE34" s="169">
        <f t="shared" si="119"/>
        <v>50</v>
      </c>
      <c r="AF34" s="395">
        <f>IF($B34&lt;Main!$B$10,0,HLOOKUP(AE34,ReplacementRates!$V$3:$AZ$56,ReplacementRates!$A35-3,1)*IF(Main!$B$29=0,Main!$B$32*$B34,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G34" s="337">
        <f ca="1">AF34*IF($B34=Salary!$B34,Salary!$J34,"")</f>
        <v>0</v>
      </c>
      <c r="AH34" s="338">
        <f ca="1">IF($B34&lt;Main!$B$10,0,(VLOOKUP(AE34,'Survival Probability'!$A$3:$F$98,6)/(1+Main!$B$5)^(OptimumBenefits!AE34-OptimumBenefits!$A34))*(VLOOKUP(AE34,'Survival Probability'!$A$3:$F$98,3)/VLOOKUP($A34,'Survival Probability'!$A$3:$F$98,3)))</f>
        <v>25.818962522814942</v>
      </c>
      <c r="AI34" s="228">
        <f t="shared" si="9"/>
        <v>0</v>
      </c>
      <c r="AJ34" s="169">
        <f t="shared" si="119"/>
        <v>51</v>
      </c>
      <c r="AK34" s="395">
        <f>IF($B34&lt;Main!$B$10,0,HLOOKUP(AJ34,ReplacementRates!$V$3:$AZ$56,ReplacementRates!$A35-3,1)*IF(Main!$B$29=0,Main!$B$32*$B34,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L34" s="337">
        <f ca="1">AK34*IF($B34=Salary!$B34,Salary!$J34,"")</f>
        <v>0</v>
      </c>
      <c r="AM34" s="338">
        <f ca="1">IF($B34&lt;Main!$B$10,0,(VLOOKUP(AJ34,'Survival Probability'!$A$3:$F$98,6)/(1+Main!$B$5)^(OptimumBenefits!AJ34-OptimumBenefits!$A34))*(VLOOKUP(AJ34,'Survival Probability'!$A$3:$F$98,3)/VLOOKUP($A34,'Survival Probability'!$A$3:$F$98,3)))</f>
        <v>23.946356950739492</v>
      </c>
      <c r="AN34" s="228">
        <f t="shared" si="11"/>
        <v>0</v>
      </c>
      <c r="AO34" s="169">
        <f t="shared" si="119"/>
        <v>52</v>
      </c>
      <c r="AP34" s="395">
        <f>IF($B34&lt;Main!$B$10,0,HLOOKUP(AO34,ReplacementRates!$V$3:$AZ$56,ReplacementRates!$A35-3,1)*IF(Main!$B$29=0,Main!$B$32*$B34,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Q34" s="337">
        <f ca="1">AP34*IF($B34=Salary!$B34,Salary!$J34,"")</f>
        <v>0</v>
      </c>
      <c r="AR34" s="338">
        <f ca="1">IF($B34&lt;Main!$B$10,0,(VLOOKUP(AO34,'Survival Probability'!$A$3:$F$98,6)/(1+Main!$B$5)^(OptimumBenefits!AO34-OptimumBenefits!$A34))*(VLOOKUP(AO34,'Survival Probability'!$A$3:$F$98,3)/VLOOKUP($A34,'Survival Probability'!$A$3:$F$98,3)))</f>
        <v>22.198963309803187</v>
      </c>
      <c r="AS34" s="228">
        <f t="shared" si="13"/>
        <v>0</v>
      </c>
      <c r="AT34" s="169">
        <f t="shared" si="119"/>
        <v>53</v>
      </c>
      <c r="AU34" s="395">
        <f>IF($B34&lt;Main!$B$10,0,HLOOKUP(AT34,ReplacementRates!$V$3:$AZ$56,ReplacementRates!$A35-3,1)*IF(Main!$B$29=0,Main!$B$32*$B34,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V34" s="337">
        <f ca="1">AU34*IF($B34=Salary!$B34,Salary!$J34,"")</f>
        <v>0</v>
      </c>
      <c r="AW34" s="338">
        <f ca="1">IF($B34&lt;Main!$B$10,0,(VLOOKUP(AT34,'Survival Probability'!$A$3:$F$98,6)/(1+Main!$B$5)^(OptimumBenefits!AT34-OptimumBenefits!$A34))*(VLOOKUP(AT34,'Survival Probability'!$A$3:$F$98,3)/VLOOKUP($A34,'Survival Probability'!$A$3:$F$98,3)))</f>
        <v>20.568563119873389</v>
      </c>
      <c r="AX34" s="228">
        <f t="shared" si="15"/>
        <v>0</v>
      </c>
      <c r="AY34" s="169">
        <f t="shared" si="119"/>
        <v>54</v>
      </c>
      <c r="AZ34" s="395">
        <f>IF($B34&lt;Main!$B$10,0,HLOOKUP(AY34,ReplacementRates!$V$3:$AZ$56,ReplacementRates!$A35-3,1)*IF(Main!$B$29=0,Main!$B$32*$B34,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A34" s="337">
        <f ca="1">AZ34*IF($B34=Salary!$B34,Salary!$J34,"")</f>
        <v>0</v>
      </c>
      <c r="BB34" s="338">
        <f ca="1">IF($B34&lt;Main!$B$10,0,(VLOOKUP(AY34,'Survival Probability'!$A$3:$F$98,6)/(1+Main!$B$5)^(OptimumBenefits!AY34-OptimumBenefits!$A34))*(VLOOKUP(AY34,'Survival Probability'!$A$3:$F$98,3)/VLOOKUP($A34,'Survival Probability'!$A$3:$F$98,3)))</f>
        <v>19.047485788127972</v>
      </c>
      <c r="BC34" s="228">
        <f t="shared" si="17"/>
        <v>0</v>
      </c>
      <c r="BD34" s="169">
        <f t="shared" si="119"/>
        <v>55</v>
      </c>
      <c r="BE34" s="395">
        <f>IF($B34&lt;Main!$B$10,0,HLOOKUP(BD34,ReplacementRates!$V$3:$AZ$56,ReplacementRates!$A35-3,1)*IF(Main!$B$29=0,Main!$B$32*$B34,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F34" s="337">
        <f ca="1">BE34*IF($B34=Salary!$B34,Salary!$J34,"")</f>
        <v>0</v>
      </c>
      <c r="BG34" s="338">
        <f ca="1">IF($B34&lt;Main!$B$10,0,(VLOOKUP(BD34,'Survival Probability'!$A$3:$F$98,6)/(1+Main!$B$5)^(OptimumBenefits!BD34-OptimumBenefits!$A34))*(VLOOKUP(BD34,'Survival Probability'!$A$3:$F$98,3)/VLOOKUP($A34,'Survival Probability'!$A$3:$F$98,3)))</f>
        <v>17.628569531312841</v>
      </c>
      <c r="BH34" s="228">
        <f t="shared" si="19"/>
        <v>0</v>
      </c>
      <c r="BI34" s="169">
        <f t="shared" si="119"/>
        <v>56</v>
      </c>
      <c r="BJ34" s="395">
        <f>IF($B34&lt;Main!$B$10,0,HLOOKUP(BI34,ReplacementRates!$V$3:$AZ$56,ReplacementRates!$A35-3,1)*IF(Main!$B$29=0,Main!$B$32*$B34,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K34" s="337">
        <f ca="1">BJ34*IF($B34=Salary!$B34,Salary!$J34,"")</f>
        <v>0</v>
      </c>
      <c r="BL34" s="338">
        <f ca="1">IF($B34&lt;Main!$B$10,0,(VLOOKUP(BI34,'Survival Probability'!$A$3:$F$98,6)/(1+Main!$B$5)^(OptimumBenefits!BI34-OptimumBenefits!$A34))*(VLOOKUP(BI34,'Survival Probability'!$A$3:$F$98,3)/VLOOKUP($A34,'Survival Probability'!$A$3:$F$98,3)))</f>
        <v>16.305132230510768</v>
      </c>
      <c r="BM34" s="228">
        <f t="shared" si="21"/>
        <v>0</v>
      </c>
      <c r="BN34" s="169">
        <f t="shared" si="119"/>
        <v>57</v>
      </c>
      <c r="BO34" s="395">
        <f>IF($B34&lt;Main!$B$10,0,HLOOKUP(BN34,ReplacementRates!$V$3:$AZ$56,ReplacementRates!$A35-3,1)*IF(Main!$B$29=0,Main!$B$32*$B34,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P34" s="337">
        <f ca="1">BO34*IF($B34=Salary!$B34,Salary!$J34,"")</f>
        <v>0</v>
      </c>
      <c r="BQ34" s="338">
        <f ca="1">IF($B34&lt;Main!$B$10,0,(VLOOKUP(BN34,'Survival Probability'!$A$3:$F$98,6)/(1+Main!$B$5)^(OptimumBenefits!BN34-OptimumBenefits!$A34))*(VLOOKUP(BN34,'Survival Probability'!$A$3:$F$98,3)/VLOOKUP($A34,'Survival Probability'!$A$3:$F$98,3)))</f>
        <v>15.070931082751159</v>
      </c>
      <c r="BR34" s="228">
        <f t="shared" si="23"/>
        <v>0</v>
      </c>
      <c r="BS34" s="169">
        <f t="shared" si="119"/>
        <v>58</v>
      </c>
      <c r="BT34" s="395">
        <f>IF($B34&lt;Main!$B$10,0,HLOOKUP(BS34,ReplacementRates!$V$3:$AZ$56,ReplacementRates!$A35-3,1)*IF(Main!$B$29=0,Main!$B$32*$B34,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U34" s="337">
        <f ca="1">BT34*IF($B34=Salary!$B34,Salary!$J34,"")</f>
        <v>0</v>
      </c>
      <c r="BV34" s="338">
        <f ca="1">IF($B34&lt;Main!$B$10,0,(VLOOKUP(BS34,'Survival Probability'!$A$3:$F$98,6)/(1+Main!$B$5)^(OptimumBenefits!BS34-OptimumBenefits!$A34))*(VLOOKUP(BS34,'Survival Probability'!$A$3:$F$98,3)/VLOOKUP($A34,'Survival Probability'!$A$3:$F$98,3)))</f>
        <v>13.920134387077661</v>
      </c>
      <c r="BW34" s="228">
        <f t="shared" si="25"/>
        <v>0</v>
      </c>
      <c r="BX34" s="169">
        <f t="shared" si="119"/>
        <v>59</v>
      </c>
      <c r="BY34" s="395">
        <f>IF($B34&lt;Main!$B$10,0,HLOOKUP(BX34,ReplacementRates!$V$3:$AZ$56,ReplacementRates!$A35-3,1)*IF(Main!$B$29=0,Main!$B$32*$B34,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Z34" s="337">
        <f ca="1">BY34*IF($B34=Salary!$B34,Salary!$J34,"")</f>
        <v>0</v>
      </c>
      <c r="CA34" s="338">
        <f ca="1">IF($B34&lt;Main!$B$10,0,(VLOOKUP(BX34,'Survival Probability'!$A$3:$F$98,6)/(1+Main!$B$5)^(OptimumBenefits!BX34-OptimumBenefits!$A34))*(VLOOKUP(BX34,'Survival Probability'!$A$3:$F$98,3)/VLOOKUP($A34,'Survival Probability'!$A$3:$F$98,3)))</f>
        <v>12.847286847299671</v>
      </c>
      <c r="CB34" s="228">
        <f t="shared" ca="1" si="27"/>
        <v>0</v>
      </c>
      <c r="CC34" s="169">
        <f t="shared" si="120"/>
        <v>60</v>
      </c>
      <c r="CD34" s="395">
        <f>IF($B34&lt;Main!$B$10,0,HLOOKUP(CC34,ReplacementRates!$V$3:$AZ$56,ReplacementRates!$A35-3,1)*IF(Main!$B$29=0,Main!$B$32*$B34,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E34" s="337">
        <f ca="1">CD34*IF($B34=Salary!$B34,Salary!$J34,"")</f>
        <v>112270.7315822119</v>
      </c>
      <c r="CF34" s="338">
        <f ca="1">IF($B34&lt;Main!$B$10,0,(VLOOKUP(CC34,'Survival Probability'!$A$3:$F$98,6)/(1+Main!$B$5)^(OptimumBenefits!CC34-OptimumBenefits!$A34))*(VLOOKUP(CC34,'Survival Probability'!$A$3:$F$98,3)/VLOOKUP($A34,'Survival Probability'!$A$3:$F$98,3)))</f>
        <v>11.847286847299669</v>
      </c>
      <c r="CG34" s="228">
        <f t="shared" ca="1" si="29"/>
        <v>1330103.5616106505</v>
      </c>
      <c r="CH34" s="169">
        <f t="shared" si="120"/>
        <v>61</v>
      </c>
      <c r="CI34" s="395">
        <f>IF($B34&lt;Main!$B$10,0,HLOOKUP(CH34,ReplacementRates!$V$3:$AZ$56,ReplacementRates!$A35-3,1)*IF(Main!$B$29=0,Main!$B$32*$B34,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J34" s="337">
        <f ca="1">CI34*IF($B34=Salary!$B34,Salary!$J34,"")</f>
        <v>112270.7315822119</v>
      </c>
      <c r="CK34" s="338">
        <f ca="1">IF($B34&lt;Main!$B$10,0,(VLOOKUP(CH34,'Survival Probability'!$A$3:$F$98,6)/(1+Main!$B$5)^(OptimumBenefits!CH34-OptimumBenefits!$A34))*(VLOOKUP(CH34,'Survival Probability'!$A$3:$F$98,3)/VLOOKUP($A34,'Survival Probability'!$A$3:$F$98,3)))</f>
        <v>10.915373004102797</v>
      </c>
      <c r="CL34" s="228">
        <f t="shared" ca="1" si="31"/>
        <v>1225476.9126633471</v>
      </c>
      <c r="CM34" s="169">
        <f t="shared" si="120"/>
        <v>62</v>
      </c>
      <c r="CN34" s="395">
        <f>IF($B34&lt;Main!$B$10,0,HLOOKUP(CM34,ReplacementRates!$V$3:$AZ$56,ReplacementRates!$A35-3,1)*IF(Main!$B$29=0,Main!$B$32*$B34,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O34" s="337">
        <f ca="1">CN34*IF($B34=Salary!$B34,Salary!$J34,"")</f>
        <v>112270.7315822119</v>
      </c>
      <c r="CP34" s="338">
        <f ca="1">IF($B34&lt;Main!$B$10,0,(VLOOKUP(CM34,'Survival Probability'!$A$3:$F$98,6)/(1+Main!$B$5)^(OptimumBenefits!CM34-OptimumBenefits!$A34))*(VLOOKUP(CM34,'Survival Probability'!$A$3:$F$98,3)/VLOOKUP($A34,'Survival Probability'!$A$3:$F$98,3)))</f>
        <v>10.047809534143209</v>
      </c>
      <c r="CQ34" s="228">
        <f t="shared" ca="1" si="33"/>
        <v>1128074.9271969819</v>
      </c>
      <c r="CR34" s="169">
        <f t="shared" si="120"/>
        <v>63</v>
      </c>
      <c r="CS34" s="395">
        <f>IF($B34&lt;Main!$B$10,0,HLOOKUP(CR34,ReplacementRates!$V$3:$AZ$56,ReplacementRates!$A35-3,1)*IF(Main!$B$29=0,Main!$B$32*$B34,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T34" s="337">
        <f ca="1">CS34*IF($B34=Salary!$B34,Salary!$J34,"")</f>
        <v>112270.7315822119</v>
      </c>
      <c r="CU34" s="338">
        <f ca="1">IF($B34&lt;Main!$B$10,0,(VLOOKUP(CR34,'Survival Probability'!$A$3:$F$98,6)/(1+Main!$B$5)^(OptimumBenefits!CR34-OptimumBenefits!$A34))*(VLOOKUP(CR34,'Survival Probability'!$A$3:$F$98,3)/VLOOKUP($A34,'Survival Probability'!$A$3:$F$98,3)))</f>
        <v>9.2403540551660424</v>
      </c>
      <c r="CV34" s="228">
        <f t="shared" ca="1" si="35"/>
        <v>1037421.3098521499</v>
      </c>
      <c r="CW34" s="169">
        <f t="shared" si="120"/>
        <v>64</v>
      </c>
      <c r="CX34" s="395">
        <f>IF($B34&lt;Main!$B$10,0,HLOOKUP(CW34,ReplacementRates!$V$3:$AZ$56,ReplacementRates!$A35-3,1)*IF(Main!$B$29=0,Main!$B$32*$B34,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Y34" s="337">
        <f ca="1">CX34*IF($B34=Salary!$B34,Salary!$J34,"")</f>
        <v>112270.7315822119</v>
      </c>
      <c r="CZ34" s="338">
        <f ca="1">IF($B34&lt;Main!$B$10,0,(VLOOKUP(CW34,'Survival Probability'!$A$3:$F$98,6)/(1+Main!$B$5)^(OptimumBenefits!CW34-OptimumBenefits!$A34))*(VLOOKUP(CW34,'Survival Probability'!$A$3:$F$98,3)/VLOOKUP($A34,'Survival Probability'!$A$3:$F$98,3)))</f>
        <v>8.4890408181214809</v>
      </c>
      <c r="DA34" s="228">
        <f t="shared" ca="1" si="37"/>
        <v>953070.82308175729</v>
      </c>
      <c r="DB34" s="169">
        <f t="shared" si="120"/>
        <v>65</v>
      </c>
      <c r="DC34" s="395">
        <f>IF($B34&lt;Main!$B$10,0,HLOOKUP(DB34,ReplacementRates!$V$3:$AZ$56,ReplacementRates!$A35-3,1)*IF(Main!$B$29=0,Main!$B$32*$B34,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D34" s="337">
        <f ca="1">DC34*IF($B34=Salary!$B34,Salary!$J34,"")</f>
        <v>112270.7315822119</v>
      </c>
      <c r="DE34" s="338">
        <f ca="1">IF($B34&lt;Main!$B$10,0,(VLOOKUP(DB34,'Survival Probability'!$A$3:$F$98,6)/(1+Main!$B$5)^(OptimumBenefits!DB34-OptimumBenefits!$A34))*(VLOOKUP(DB34,'Survival Probability'!$A$3:$F$98,3)/VLOOKUP($A34,'Survival Probability'!$A$3:$F$98,3)))</f>
        <v>7.7901636847239795</v>
      </c>
      <c r="DF34" s="228">
        <f t="shared" ca="1" si="39"/>
        <v>874607.37602914067</v>
      </c>
      <c r="DG34" s="169">
        <f t="shared" si="120"/>
        <v>66</v>
      </c>
      <c r="DH34" s="395">
        <f>IF($B34&lt;Main!$B$10,0,HLOOKUP(DG34,ReplacementRates!$V$3:$AZ$56,ReplacementRates!$A35-3,1)*IF(Main!$B$29=0,Main!$B$32*$B34,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I34" s="337">
        <f ca="1">DH34*IF($B34=Salary!$B34,Salary!$J34,"")</f>
        <v>112270.7315822119</v>
      </c>
      <c r="DJ34" s="338">
        <f ca="1">IF($B34&lt;Main!$B$10,0,(VLOOKUP(DG34,'Survival Probability'!$A$3:$F$98,6)/(1+Main!$B$5)^(OptimumBenefits!DG34-OptimumBenefits!$A34))*(VLOOKUP(DG34,'Survival Probability'!$A$3:$F$98,3)/VLOOKUP($A34,'Survival Probability'!$A$3:$F$98,3)))</f>
        <v>7.1402718886088365</v>
      </c>
      <c r="DK34" s="228">
        <f t="shared" ca="1" si="41"/>
        <v>801643.54863001592</v>
      </c>
      <c r="DL34" s="169">
        <f t="shared" si="120"/>
        <v>67</v>
      </c>
      <c r="DM34" s="395">
        <f>IF($B34&lt;Main!$B$10,0,HLOOKUP(DL34,ReplacementRates!$V$3:$AZ$56,ReplacementRates!$A35-3,1)*IF(Main!$B$29=0,Main!$B$32*$B34,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N34" s="337">
        <f ca="1">DM34*IF($B34=Salary!$B34,Salary!$J34,"")</f>
        <v>112270.7315822119</v>
      </c>
      <c r="DO34" s="338">
        <f ca="1">IF($B34&lt;Main!$B$10,0,(VLOOKUP(DL34,'Survival Probability'!$A$3:$F$98,6)/(1+Main!$B$5)^(OptimumBenefits!DL34-OptimumBenefits!$A34))*(VLOOKUP(DL34,'Survival Probability'!$A$3:$F$98,3)/VLOOKUP($A34,'Survival Probability'!$A$3:$F$98,3)))</f>
        <v>6.5361444352834299</v>
      </c>
      <c r="DP34" s="228">
        <f t="shared" ca="1" si="43"/>
        <v>733817.71747627389</v>
      </c>
      <c r="DQ34" s="169">
        <f t="shared" si="120"/>
        <v>68</v>
      </c>
      <c r="DR34" s="395">
        <f>IF($B34&lt;Main!$B$10,0,HLOOKUP(DQ34,ReplacementRates!$V$3:$AZ$56,ReplacementRates!$A35-3,1)*IF(Main!$B$29=0,Main!$B$32*$B34,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S34" s="337">
        <f ca="1">DR34*IF($B34=Salary!$B34,Salary!$J34,"")</f>
        <v>112270.7315822119</v>
      </c>
      <c r="DT34" s="338">
        <f ca="1">IF($B34&lt;Main!$B$10,0,(VLOOKUP(DQ34,'Survival Probability'!$A$3:$F$98,6)/(1+Main!$B$5)^(OptimumBenefits!DQ34-OptimumBenefits!$A34))*(VLOOKUP(DQ34,'Survival Probability'!$A$3:$F$98,3)/VLOOKUP($A34,'Survival Probability'!$A$3:$F$98,3)))</f>
        <v>5.9747889419486482</v>
      </c>
      <c r="DU34" s="228">
        <f t="shared" ca="1" si="45"/>
        <v>670793.92556188453</v>
      </c>
      <c r="DV34" s="169">
        <f t="shared" si="120"/>
        <v>69</v>
      </c>
      <c r="DW34" s="395">
        <f>IF($B34&lt;Main!$B$10,0,HLOOKUP(DV34,ReplacementRates!$V$3:$AZ$56,ReplacementRates!$A35-3,1)*IF(Main!$B$29=0,Main!$B$32*$B34,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X34" s="337">
        <f ca="1">DW34*IF($B34=Salary!$B34,Salary!$J34,"")</f>
        <v>112270.7315822119</v>
      </c>
      <c r="DY34" s="338">
        <f ca="1">IF($B34&lt;Main!$B$10,0,(VLOOKUP(DV34,'Survival Probability'!$A$3:$F$98,6)/(1+Main!$B$5)^(OptimumBenefits!DV34-OptimumBenefits!$A34))*(VLOOKUP(DV34,'Survival Probability'!$A$3:$F$98,3)/VLOOKUP($A34,'Survival Probability'!$A$3:$F$98,3)))</f>
        <v>5.4534207001321633</v>
      </c>
      <c r="DZ34" s="228">
        <f t="shared" ca="1" si="47"/>
        <v>612259.53162941616</v>
      </c>
      <c r="EA34" s="169">
        <f t="shared" si="120"/>
        <v>70</v>
      </c>
      <c r="EB34" s="395">
        <f>IF($B34&lt;Main!$B$10,0,HLOOKUP(EA34,ReplacementRates!$V$3:$AZ$56,ReplacementRates!$A35-3,1)*IF(Main!$B$29=0,Main!$B$32*$B34,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C34" s="337">
        <f ca="1">EB34*IF($B34=Salary!$B34,Salary!$J34,"")</f>
        <v>112270.7315822119</v>
      </c>
      <c r="ED34" s="338">
        <f ca="1">IF($B34&lt;Main!$B$10,0,(VLOOKUP(EA34,'Survival Probability'!$A$3:$F$98,6)/(1+Main!$B$5)^(OptimumBenefits!EA34-OptimumBenefits!$A34))*(VLOOKUP(EA34,'Survival Probability'!$A$3:$F$98,3)/VLOOKUP($A34,'Survival Probability'!$A$3:$F$98,3)))</f>
        <v>4.9694507981111196</v>
      </c>
      <c r="EE34" s="228">
        <f t="shared" ca="1" si="49"/>
        <v>557923.87666574214</v>
      </c>
      <c r="EF34" s="169">
        <f t="shared" si="120"/>
        <v>71</v>
      </c>
      <c r="EG34" s="395">
        <f>IF($B34&lt;Main!$B$10,0,HLOOKUP(EF34,ReplacementRates!$V$3:$AZ$56,ReplacementRates!$A35-3,1)*IF(Main!$B$29=0,Main!$B$32*$B34,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H34" s="337">
        <f ca="1">EG34*IF($B34=Salary!$B34,Salary!$J34,"")</f>
        <v>112270.7315822119</v>
      </c>
      <c r="EI34" s="338">
        <f ca="1">IF($B34&lt;Main!$B$10,0,(VLOOKUP(EF34,'Survival Probability'!$A$3:$F$98,6)/(1+Main!$B$5)^(OptimumBenefits!EF34-OptimumBenefits!$A34))*(VLOOKUP(EF34,'Survival Probability'!$A$3:$F$98,3)/VLOOKUP($A34,'Survival Probability'!$A$3:$F$98,3)))</f>
        <v>4.5204739021077813</v>
      </c>
      <c r="EJ34" s="228">
        <f t="shared" ca="1" si="51"/>
        <v>507516.91208793677</v>
      </c>
      <c r="EK34" s="169">
        <f t="shared" si="120"/>
        <v>72</v>
      </c>
      <c r="EL34" s="395">
        <f>IF($B34&lt;Main!$B$10,0,HLOOKUP(EK34,ReplacementRates!$V$3:$AZ$56,ReplacementRates!$A35-3,1)*IF(Main!$B$29=0,Main!$B$32*$B34,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M34" s="337">
        <f ca="1">EL34*IF($B34=Salary!$B34,Salary!$J34,"")</f>
        <v>112270.7315822119</v>
      </c>
      <c r="EN34" s="338">
        <f ca="1">IF($B34&lt;Main!$B$10,0,(VLOOKUP(EK34,'Survival Probability'!$A$3:$F$98,6)/(1+Main!$B$5)^(OptimumBenefits!EK34-OptimumBenefits!$A34))*(VLOOKUP(EK34,'Survival Probability'!$A$3:$F$98,3)/VLOOKUP($A34,'Survival Probability'!$A$3:$F$98,3)))</f>
        <v>4.1042492960933732</v>
      </c>
      <c r="EO34" s="228">
        <f t="shared" ca="1" si="53"/>
        <v>460787.07106818125</v>
      </c>
      <c r="EP34" s="169">
        <f t="shared" si="121"/>
        <v>73</v>
      </c>
      <c r="EQ34" s="395">
        <f>IF($B34&lt;Main!$B$10,0,HLOOKUP(EP34,ReplacementRates!$V$3:$AZ$56,ReplacementRates!$A35-3,1)*IF(Main!$B$29=0,Main!$B$32*$B34,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R34" s="337">
        <f ca="1">EQ34*IF($B34=Salary!$B34,Salary!$J34,"")</f>
        <v>112270.7315822119</v>
      </c>
      <c r="ES34" s="338">
        <f ca="1">IF($B34&lt;Main!$B$10,0,(VLOOKUP(EP34,'Survival Probability'!$A$3:$F$98,6)/(1+Main!$B$5)^(OptimumBenefits!EP34-OptimumBenefits!$A34))*(VLOOKUP(EP34,'Survival Probability'!$A$3:$F$98,3)/VLOOKUP($A34,'Survival Probability'!$A$3:$F$98,3)))</f>
        <v>3.7186973480047842</v>
      </c>
      <c r="ET34" s="228">
        <f t="shared" ca="1" si="55"/>
        <v>417500.87179332838</v>
      </c>
      <c r="EU34" s="169">
        <f t="shared" si="121"/>
        <v>74</v>
      </c>
      <c r="EV34" s="395">
        <f>IF($B34&lt;Main!$B$10,0,HLOOKUP(EU34,ReplacementRates!$V$3:$AZ$56,ReplacementRates!$A35-3,1)*IF(Main!$B$29=0,Main!$B$32*$B34,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W34" s="337">
        <f ca="1">EV34*IF($B34=Salary!$B34,Salary!$J34,"")</f>
        <v>112270.7315822119</v>
      </c>
      <c r="EX34" s="338">
        <f ca="1">IF($B34&lt;Main!$B$10,0,(VLOOKUP(EU34,'Survival Probability'!$A$3:$F$98,6)/(1+Main!$B$5)^(OptimumBenefits!EU34-OptimumBenefits!$A34))*(VLOOKUP(EU34,'Survival Probability'!$A$3:$F$98,3)/VLOOKUP($A34,'Survival Probability'!$A$3:$F$98,3)))</f>
        <v>3.3618784553195153</v>
      </c>
      <c r="EY34" s="228">
        <f t="shared" ca="1" si="57"/>
        <v>377440.55366919847</v>
      </c>
      <c r="EZ34" s="169">
        <f t="shared" si="121"/>
        <v>75</v>
      </c>
      <c r="FA34" s="395">
        <f>IF($B34&lt;Main!$B$10,0,HLOOKUP(EZ34,ReplacementRates!$V$3:$AZ$56,ReplacementRates!$A35-3,1)*IF(Main!$B$29=0,Main!$B$32*$B34,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B34" s="337">
        <f ca="1">FA34*IF($B34=Salary!$B34,Salary!$J34,"")</f>
        <v>112270.7315822119</v>
      </c>
      <c r="FC34" s="338">
        <f ca="1">IF($B34&lt;Main!$B$10,0,(VLOOKUP(EZ34,'Survival Probability'!$A$3:$F$98,6)/(1+Main!$B$5)^(OptimumBenefits!EZ34-OptimumBenefits!$A34))*(VLOOKUP(EZ34,'Survival Probability'!$A$3:$F$98,3)/VLOOKUP($A34,'Survival Probability'!$A$3:$F$98,3)))</f>
        <v>3.0319895015042229</v>
      </c>
      <c r="FD34" s="228">
        <f t="shared" ca="1" si="59"/>
        <v>340403.67948346504</v>
      </c>
      <c r="FE34" s="169">
        <f t="shared" si="121"/>
        <v>76</v>
      </c>
      <c r="FF34" s="395">
        <f>IF($B34&lt;Main!$B$10,0,HLOOKUP(FE34,ReplacementRates!$V$3:$AZ$56,ReplacementRates!$A35-3,1)*IF(Main!$B$29=0,Main!$B$32*$B34,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G34" s="337">
        <f ca="1">FF34*IF($B34=Salary!$B34,Salary!$J34,"")</f>
        <v>112270.7315822119</v>
      </c>
      <c r="FH34" s="338">
        <f ca="1">IF($B34&lt;Main!$B$10,0,(VLOOKUP(FE34,'Survival Probability'!$A$3:$F$98,6)/(1+Main!$B$5)^(OptimumBenefits!FE34-OptimumBenefits!$A34))*(VLOOKUP(FE34,'Survival Probability'!$A$3:$F$98,3)/VLOOKUP($A34,'Survival Probability'!$A$3:$F$98,3)))</f>
        <v>2.7273554375779439</v>
      </c>
      <c r="FI34" s="228">
        <f t="shared" ca="1" si="61"/>
        <v>306202.19026159943</v>
      </c>
      <c r="FJ34" s="169">
        <f t="shared" si="121"/>
        <v>77</v>
      </c>
      <c r="FK34" s="395">
        <f>IF($B34&lt;Main!$B$10,0,HLOOKUP(FJ34,ReplacementRates!$V$3:$AZ$56,ReplacementRates!$A35-3,1)*IF(Main!$B$29=0,Main!$B$32*$B34,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L34" s="337">
        <f ca="1">FK34*IF($B34=Salary!$B34,Salary!$J34,"")</f>
        <v>112270.7315822119</v>
      </c>
      <c r="FM34" s="338">
        <f ca="1">IF($B34&lt;Main!$B$10,0,(VLOOKUP(FJ34,'Survival Probability'!$A$3:$F$98,6)/(1+Main!$B$5)^(OptimumBenefits!FJ34-OptimumBenefits!$A34))*(VLOOKUP(FJ34,'Survival Probability'!$A$3:$F$98,3)/VLOOKUP($A34,'Survival Probability'!$A$3:$F$98,3)))</f>
        <v>2.44640671993599</v>
      </c>
      <c r="FN34" s="228">
        <f t="shared" ca="1" si="63"/>
        <v>274659.87219485297</v>
      </c>
      <c r="FO34" s="169">
        <f t="shared" si="121"/>
        <v>78</v>
      </c>
      <c r="FP34" s="395">
        <f>IF($B34&lt;Main!$B$10,0,HLOOKUP(FO34,ReplacementRates!$V$3:$AZ$56,ReplacementRates!$A35-3,1)*IF(Main!$B$29=0,Main!$B$32*$B34,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Q34" s="337">
        <f ca="1">FP34*IF($B34=Salary!$B34,Salary!$J34,"")</f>
        <v>112270.7315822119</v>
      </c>
      <c r="FR34" s="338">
        <f ca="1">IF($B34&lt;Main!$B$10,0,(VLOOKUP(FO34,'Survival Probability'!$A$3:$F$98,6)/(1+Main!$B$5)^(OptimumBenefits!FO34-OptimumBenefits!$A34))*(VLOOKUP(FO34,'Survival Probability'!$A$3:$F$98,3)/VLOOKUP($A34,'Survival Probability'!$A$3:$F$98,3)))</f>
        <v>2.1876800278463344</v>
      </c>
      <c r="FS34" s="228">
        <f t="shared" ca="1" si="65"/>
        <v>245612.43719410166</v>
      </c>
      <c r="FT34" s="169">
        <f t="shared" si="121"/>
        <v>79</v>
      </c>
      <c r="FU34" s="395">
        <f>IF($B34&lt;Main!$B$10,0,HLOOKUP(FT34,ReplacementRates!$V$3:$AZ$56,ReplacementRates!$A35-3,1)*IF(Main!$B$29=0,Main!$B$32*$B34,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V34" s="337">
        <f ca="1">FU34*IF($B34=Salary!$B34,Salary!$J34,"")</f>
        <v>112270.7315822119</v>
      </c>
      <c r="FW34" s="338">
        <f ca="1">IF($B34&lt;Main!$B$10,0,(VLOOKUP(FT34,'Survival Probability'!$A$3:$F$98,6)/(1+Main!$B$5)^(OptimumBenefits!FT34-OptimumBenefits!$A34))*(VLOOKUP(FT34,'Survival Probability'!$A$3:$F$98,3)/VLOOKUP($A34,'Survival Probability'!$A$3:$F$98,3)))</f>
        <v>1.9498113529373999</v>
      </c>
      <c r="FX34" s="228">
        <f t="shared" ca="1" si="67"/>
        <v>218906.74704158425</v>
      </c>
      <c r="FY34" s="169">
        <f t="shared" si="121"/>
        <v>80</v>
      </c>
      <c r="FZ34" s="395">
        <f>IF($B34&lt;Main!$B$10,0,HLOOKUP(FY34,ReplacementRates!$V$3:$AZ$56,ReplacementRates!$A35-3,1)*IF(Main!$B$29=0,Main!$B$32*$B34,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A34" s="337">
        <f ca="1">FZ34*IF($B34=Salary!$B34,Salary!$J34,"")</f>
        <v>112270.7315822119</v>
      </c>
      <c r="GB34" s="338">
        <f ca="1">IF($B34&lt;Main!$B$10,0,(VLOOKUP(FY34,'Survival Probability'!$A$3:$F$98,6)/(1+Main!$B$5)^(OptimumBenefits!FY34-OptimumBenefits!$A34))*(VLOOKUP(FY34,'Survival Probability'!$A$3:$F$98,3)/VLOOKUP($A34,'Survival Probability'!$A$3:$F$98,3)))</f>
        <v>1.7315375455438264</v>
      </c>
      <c r="GC34" s="228">
        <f t="shared" ca="1" si="69"/>
        <v>194400.98700027296</v>
      </c>
      <c r="GD34" s="169">
        <f t="shared" si="121"/>
        <v>81</v>
      </c>
      <c r="GE34" s="395">
        <f>IF($B34&lt;Main!$B$10,0,HLOOKUP(GD34,ReplacementRates!$V$3:$AZ$56,ReplacementRates!$A35-3,1)*IF(Main!$B$29=0,Main!$B$32*$B34,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F34" s="337">
        <f ca="1">GE34*IF($B34=Salary!$B34,Salary!$J34,"")</f>
        <v>112270.7315822119</v>
      </c>
      <c r="GG34" s="338">
        <f ca="1">IF($B34&lt;Main!$B$10,0,(VLOOKUP(GD34,'Survival Probability'!$A$3:$F$98,6)/(1+Main!$B$5)^(OptimumBenefits!GD34-OptimumBenefits!$A34))*(VLOOKUP(GD34,'Survival Probability'!$A$3:$F$98,3)/VLOOKUP($A34,'Survival Probability'!$A$3:$F$98,3)))</f>
        <v>1.5316694246920737</v>
      </c>
      <c r="GH34" s="228">
        <f t="shared" ca="1" si="71"/>
        <v>171961.64685228473</v>
      </c>
      <c r="GI34" s="169">
        <f t="shared" si="121"/>
        <v>82</v>
      </c>
      <c r="GJ34" s="395">
        <f>IF($B34&lt;Main!$B$10,0,HLOOKUP(GI34,ReplacementRates!$V$3:$AZ$56,ReplacementRates!$A35-3,1)*IF(Main!$B$29=0,Main!$B$32*$B34,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K34" s="337">
        <f ca="1">GJ34*IF($B34=Salary!$B34,Salary!$J34,"")</f>
        <v>112270.7315822119</v>
      </c>
      <c r="GL34" s="338">
        <f ca="1">IF($B34&lt;Main!$B$10,0,(VLOOKUP(GI34,'Survival Probability'!$A$3:$F$98,6)/(1+Main!$B$5)^(OptimumBenefits!GI34-OptimumBenefits!$A34))*(VLOOKUP(GI34,'Survival Probability'!$A$3:$F$98,3)/VLOOKUP($A34,'Survival Probability'!$A$3:$F$98,3)))</f>
        <v>1.3490899196241271</v>
      </c>
      <c r="GM34" s="228">
        <f t="shared" ca="1" si="73"/>
        <v>151463.3122463882</v>
      </c>
      <c r="GN34" s="384"/>
      <c r="GO34" s="384"/>
      <c r="GP34" s="385"/>
      <c r="GQ34" s="386"/>
      <c r="GR34" s="387"/>
      <c r="GS34" s="384"/>
      <c r="GT34" s="384"/>
      <c r="GU34" s="385"/>
      <c r="GV34" s="386"/>
      <c r="GW34" s="387"/>
      <c r="GX34" s="384"/>
      <c r="GY34" s="384"/>
      <c r="GZ34" s="385"/>
      <c r="HA34" s="386"/>
      <c r="HB34" s="387"/>
      <c r="HC34" s="384"/>
      <c r="HD34" s="384"/>
      <c r="HE34" s="385"/>
      <c r="HF34" s="386"/>
      <c r="HG34" s="387"/>
      <c r="HH34" s="384"/>
      <c r="HI34" s="384"/>
      <c r="HJ34" s="385"/>
      <c r="HK34" s="386"/>
      <c r="HL34" s="387"/>
      <c r="HM34" s="384"/>
      <c r="HN34" s="384"/>
      <c r="HO34" s="385"/>
      <c r="HP34" s="386"/>
      <c r="HQ34" s="387"/>
      <c r="HR34" s="384"/>
      <c r="HS34" s="384"/>
      <c r="HT34" s="385"/>
      <c r="HU34" s="386"/>
      <c r="HV34" s="387"/>
      <c r="HW34" s="384"/>
      <c r="HX34" s="384"/>
      <c r="HY34" s="385"/>
      <c r="HZ34" s="386"/>
      <c r="IA34" s="387"/>
      <c r="IB34" s="384"/>
      <c r="IC34" s="384"/>
      <c r="ID34" s="385"/>
      <c r="IE34" s="386"/>
      <c r="IF34" s="387"/>
      <c r="IG34" s="384"/>
      <c r="IH34" s="384"/>
      <c r="II34" s="385"/>
      <c r="IJ34" s="386"/>
      <c r="IK34" s="387"/>
      <c r="IL34" s="384"/>
      <c r="IM34" s="384"/>
      <c r="IN34" s="385"/>
      <c r="IO34" s="386"/>
      <c r="IP34" s="387"/>
      <c r="IQ34" s="384"/>
      <c r="IR34" s="384"/>
      <c r="IS34" s="385"/>
      <c r="IT34" s="386"/>
      <c r="IU34" s="387"/>
      <c r="IV34" s="384"/>
      <c r="IW34" s="384"/>
      <c r="IX34" s="385"/>
      <c r="IY34" s="386"/>
      <c r="IZ34" s="387"/>
      <c r="JA34" s="384"/>
      <c r="JB34" s="384"/>
      <c r="JC34" s="385"/>
      <c r="JD34" s="386"/>
      <c r="JE34" s="387"/>
      <c r="JF34" s="384"/>
      <c r="JG34" s="384"/>
      <c r="JH34" s="385"/>
      <c r="JI34" s="386"/>
      <c r="JJ34" s="387"/>
      <c r="JK34" s="384"/>
      <c r="JL34" s="384"/>
      <c r="JM34" s="385"/>
      <c r="JN34" s="386"/>
      <c r="JO34" s="387"/>
      <c r="JP34" s="384"/>
      <c r="JQ34" s="384"/>
      <c r="JR34" s="385"/>
      <c r="JS34" s="386"/>
      <c r="JT34" s="387"/>
      <c r="JU34" s="384"/>
      <c r="JV34" s="384"/>
      <c r="JW34" s="385"/>
      <c r="JX34" s="386"/>
      <c r="JY34" s="387"/>
      <c r="JZ34" s="384"/>
      <c r="KA34" s="384"/>
      <c r="KB34" s="385"/>
      <c r="KC34" s="386"/>
      <c r="KD34" s="387"/>
      <c r="KE34" s="384"/>
      <c r="KF34" s="384"/>
      <c r="KG34" s="385"/>
      <c r="KH34" s="386"/>
      <c r="KI34" s="387"/>
    </row>
    <row r="35" spans="1:295">
      <c r="A35" s="172">
        <f t="shared" si="112"/>
        <v>60</v>
      </c>
      <c r="B35" s="172">
        <v>33</v>
      </c>
      <c r="C35" s="383">
        <f t="shared" ca="1" si="126"/>
        <v>60</v>
      </c>
      <c r="D35" s="425">
        <f t="shared" ca="1" si="116"/>
        <v>1539290.1149192029</v>
      </c>
      <c r="E35" s="217">
        <v>1021718.9687171616</v>
      </c>
      <c r="F35" s="169">
        <f t="shared" si="113"/>
        <v>45</v>
      </c>
      <c r="G35" s="395">
        <f>IF($B35&lt;Main!$B$10,0,HLOOKUP(F35,ReplacementRates!$V$3:$AZ$56,ReplacementRates!$A36-3,1)*IF(Main!$B$29=0,Main!$B$32*$B35,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H35" s="337">
        <f ca="1">G35*IF($B35=Salary!$B35,Salary!$J35,"")</f>
        <v>0</v>
      </c>
      <c r="I35" s="338">
        <f ca="1">IF($B35&lt;Main!$B$10,0,(VLOOKUP(F35,'Survival Probability'!$A$3:$F$98,6)/(1+Main!$B$5)^(OptimumBenefits!F35-OptimumBenefits!$A35))*(VLOOKUP(F35,'Survival Probability'!$A$3:$F$98,3)/VLOOKUP($A35,'Survival Probability'!$A$3:$F$98,3)))</f>
        <v>40.099277039018517</v>
      </c>
      <c r="J35" s="228">
        <f t="shared" si="124"/>
        <v>0</v>
      </c>
      <c r="K35" s="169">
        <f t="shared" si="114"/>
        <v>46</v>
      </c>
      <c r="L35" s="395">
        <f>IF($B35&lt;Main!$B$10,0,HLOOKUP(K35,ReplacementRates!$V$3:$AZ$56,ReplacementRates!$A36-3,1)*IF(Main!$B$29=0,Main!$B$32*$B35,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M35" s="337">
        <f ca="1">L35*IF($B35=Salary!$B35,Salary!$J35,"")</f>
        <v>0</v>
      </c>
      <c r="N35" s="338">
        <f ca="1">IF($B35&lt;Main!$B$10,0,(VLOOKUP(K35,'Survival Probability'!$A$3:$F$98,6)/(1+Main!$B$5)^(OptimumBenefits!K35-OptimumBenefits!$A35))*(VLOOKUP(K35,'Survival Probability'!$A$3:$F$98,3)/VLOOKUP($A35,'Survival Probability'!$A$3:$F$98,3)))</f>
        <v>37.270572406085321</v>
      </c>
      <c r="O35" s="228">
        <f t="shared" si="125"/>
        <v>0</v>
      </c>
      <c r="P35" s="169">
        <f t="shared" ref="P35:BX50" si="127">P34</f>
        <v>47</v>
      </c>
      <c r="Q35" s="395">
        <f>IF($B35&lt;Main!$B$10,0,HLOOKUP(P35,ReplacementRates!$V$3:$AZ$56,ReplacementRates!$A36-3,1)*IF(Main!$B$29=0,Main!$B$32*$B35,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R35" s="337">
        <f ca="1">Q35*IF($B35=Salary!$B35,Salary!$J35,"")</f>
        <v>0</v>
      </c>
      <c r="S35" s="338">
        <f ca="1">IF($B35&lt;Main!$B$10,0,(VLOOKUP(P35,'Survival Probability'!$A$3:$F$98,6)/(1+Main!$B$5)^(OptimumBenefits!P35-OptimumBenefits!$A35))*(VLOOKUP(P35,'Survival Probability'!$A$3:$F$98,3)/VLOOKUP($A35,'Survival Probability'!$A$3:$F$98,3)))</f>
        <v>34.628690938917835</v>
      </c>
      <c r="T35" s="228">
        <f t="shared" si="3"/>
        <v>0</v>
      </c>
      <c r="U35" s="169">
        <f t="shared" si="127"/>
        <v>48</v>
      </c>
      <c r="V35" s="395">
        <f>IF($B35&lt;Main!$B$10,0,HLOOKUP(U35,ReplacementRates!$V$3:$AZ$56,ReplacementRates!$A36-3,1)*IF(Main!$B$29=0,Main!$B$32*$B35,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W35" s="337">
        <f ca="1">V35*IF($B35=Salary!$B35,Salary!$J35,"")</f>
        <v>0</v>
      </c>
      <c r="X35" s="338">
        <f ca="1">IF($B35&lt;Main!$B$10,0,(VLOOKUP(U35,'Survival Probability'!$A$3:$F$98,6)/(1+Main!$B$5)^(OptimumBenefits!U35-OptimumBenefits!$A35))*(VLOOKUP(U35,'Survival Probability'!$A$3:$F$98,3)/VLOOKUP($A35,'Survival Probability'!$A$3:$F$98,3)))</f>
        <v>32.16136744005621</v>
      </c>
      <c r="Y35" s="228">
        <f t="shared" si="5"/>
        <v>0</v>
      </c>
      <c r="Z35" s="169">
        <f t="shared" si="127"/>
        <v>49</v>
      </c>
      <c r="AA35" s="395">
        <f>IF($B35&lt;Main!$B$10,0,HLOOKUP(Z35,ReplacementRates!$V$3:$AZ$56,ReplacementRates!$A36-3,1)*IF(Main!$B$29=0,Main!$B$32*$B35,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B35" s="337">
        <f ca="1">AA35*IF($B35=Salary!$B35,Salary!$J35,"")</f>
        <v>0</v>
      </c>
      <c r="AC35" s="338">
        <f ca="1">IF($B35&lt;Main!$B$10,0,(VLOOKUP(Z35,'Survival Probability'!$A$3:$F$98,6)/(1+Main!$B$5)^(OptimumBenefits!Z35-OptimumBenefits!$A35))*(VLOOKUP(Z35,'Survival Probability'!$A$3:$F$98,3)/VLOOKUP($A35,'Survival Probability'!$A$3:$F$98,3)))</f>
        <v>29.857139377960568</v>
      </c>
      <c r="AD35" s="228">
        <f t="shared" si="7"/>
        <v>0</v>
      </c>
      <c r="AE35" s="169">
        <f t="shared" si="127"/>
        <v>50</v>
      </c>
      <c r="AF35" s="395">
        <f>IF($B35&lt;Main!$B$10,0,HLOOKUP(AE35,ReplacementRates!$V$3:$AZ$56,ReplacementRates!$A36-3,1)*IF(Main!$B$29=0,Main!$B$32*$B35,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G35" s="337">
        <f ca="1">AF35*IF($B35=Salary!$B35,Salary!$J35,"")</f>
        <v>0</v>
      </c>
      <c r="AH35" s="338">
        <f ca="1">IF($B35&lt;Main!$B$10,0,(VLOOKUP(AE35,'Survival Probability'!$A$3:$F$98,6)/(1+Main!$B$5)^(OptimumBenefits!AE35-OptimumBenefits!$A35))*(VLOOKUP(AE35,'Survival Probability'!$A$3:$F$98,3)/VLOOKUP($A35,'Survival Probability'!$A$3:$F$98,3)))</f>
        <v>27.705310647864714</v>
      </c>
      <c r="AI35" s="228">
        <f t="shared" si="9"/>
        <v>0</v>
      </c>
      <c r="AJ35" s="169">
        <f t="shared" si="127"/>
        <v>51</v>
      </c>
      <c r="AK35" s="395">
        <f>IF($B35&lt;Main!$B$10,0,HLOOKUP(AJ35,ReplacementRates!$V$3:$AZ$56,ReplacementRates!$A36-3,1)*IF(Main!$B$29=0,Main!$B$32*$B35,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L35" s="337">
        <f ca="1">AK35*IF($B35=Salary!$B35,Salary!$J35,"")</f>
        <v>0</v>
      </c>
      <c r="AM35" s="338">
        <f ca="1">IF($B35&lt;Main!$B$10,0,(VLOOKUP(AJ35,'Survival Probability'!$A$3:$F$98,6)/(1+Main!$B$5)^(OptimumBenefits!AJ35-OptimumBenefits!$A35))*(VLOOKUP(AJ35,'Survival Probability'!$A$3:$F$98,3)/VLOOKUP($A35,'Survival Probability'!$A$3:$F$98,3)))</f>
        <v>25.695891444849558</v>
      </c>
      <c r="AN35" s="228">
        <f t="shared" si="11"/>
        <v>0</v>
      </c>
      <c r="AO35" s="169">
        <f t="shared" si="127"/>
        <v>52</v>
      </c>
      <c r="AP35" s="395">
        <f>IF($B35&lt;Main!$B$10,0,HLOOKUP(AO35,ReplacementRates!$V$3:$AZ$56,ReplacementRates!$A36-3,1)*IF(Main!$B$29=0,Main!$B$32*$B35,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Q35" s="337">
        <f ca="1">AP35*IF($B35=Salary!$B35,Salary!$J35,"")</f>
        <v>0</v>
      </c>
      <c r="AR35" s="338">
        <f ca="1">IF($B35&lt;Main!$B$10,0,(VLOOKUP(AO35,'Survival Probability'!$A$3:$F$98,6)/(1+Main!$B$5)^(OptimumBenefits!AO35-OptimumBenefits!$A35))*(VLOOKUP(AO35,'Survival Probability'!$A$3:$F$98,3)/VLOOKUP($A35,'Survival Probability'!$A$3:$F$98,3)))</f>
        <v>23.820832228064056</v>
      </c>
      <c r="AS35" s="228">
        <f t="shared" si="13"/>
        <v>0</v>
      </c>
      <c r="AT35" s="169">
        <f t="shared" si="127"/>
        <v>53</v>
      </c>
      <c r="AU35" s="395">
        <f>IF($B35&lt;Main!$B$10,0,HLOOKUP(AT35,ReplacementRates!$V$3:$AZ$56,ReplacementRates!$A36-3,1)*IF(Main!$B$29=0,Main!$B$32*$B35,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V35" s="337">
        <f ca="1">AU35*IF($B35=Salary!$B35,Salary!$J35,"")</f>
        <v>0</v>
      </c>
      <c r="AW35" s="338">
        <f ca="1">IF($B35&lt;Main!$B$10,0,(VLOOKUP(AT35,'Survival Probability'!$A$3:$F$98,6)/(1+Main!$B$5)^(OptimumBenefits!AT35-OptimumBenefits!$A35))*(VLOOKUP(AT35,'Survival Probability'!$A$3:$F$98,3)/VLOOKUP($A35,'Survival Probability'!$A$3:$F$98,3)))</f>
        <v>22.071314070530516</v>
      </c>
      <c r="AX35" s="228">
        <f t="shared" si="15"/>
        <v>0</v>
      </c>
      <c r="AY35" s="169">
        <f t="shared" si="127"/>
        <v>54</v>
      </c>
      <c r="AZ35" s="395">
        <f>IF($B35&lt;Main!$B$10,0,HLOOKUP(AY35,ReplacementRates!$V$3:$AZ$56,ReplacementRates!$A36-3,1)*IF(Main!$B$29=0,Main!$B$32*$B35,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A35" s="337">
        <f ca="1">AZ35*IF($B35=Salary!$B35,Salary!$J35,"")</f>
        <v>0</v>
      </c>
      <c r="BB35" s="338">
        <f ca="1">IF($B35&lt;Main!$B$10,0,(VLOOKUP(AY35,'Survival Probability'!$A$3:$F$98,6)/(1+Main!$B$5)^(OptimumBenefits!AY35-OptimumBenefits!$A35))*(VLOOKUP(AY35,'Survival Probability'!$A$3:$F$98,3)/VLOOKUP($A35,'Survival Probability'!$A$3:$F$98,3)))</f>
        <v>20.439105961541113</v>
      </c>
      <c r="BC35" s="228">
        <f t="shared" si="17"/>
        <v>0</v>
      </c>
      <c r="BD35" s="169">
        <f t="shared" si="127"/>
        <v>55</v>
      </c>
      <c r="BE35" s="395">
        <f>IF($B35&lt;Main!$B$10,0,HLOOKUP(BD35,ReplacementRates!$V$3:$AZ$56,ReplacementRates!$A36-3,1)*IF(Main!$B$29=0,Main!$B$32*$B35,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F35" s="337">
        <f ca="1">BE35*IF($B35=Salary!$B35,Salary!$J35,"")</f>
        <v>0</v>
      </c>
      <c r="BG35" s="338">
        <f ca="1">IF($B35&lt;Main!$B$10,0,(VLOOKUP(BD35,'Survival Probability'!$A$3:$F$98,6)/(1+Main!$B$5)^(OptimumBenefits!BD35-OptimumBenefits!$A35))*(VLOOKUP(BD35,'Survival Probability'!$A$3:$F$98,3)/VLOOKUP($A35,'Survival Probability'!$A$3:$F$98,3)))</f>
        <v>18.916522873873244</v>
      </c>
      <c r="BH35" s="228">
        <f t="shared" si="19"/>
        <v>0</v>
      </c>
      <c r="BI35" s="169">
        <f t="shared" si="127"/>
        <v>56</v>
      </c>
      <c r="BJ35" s="395">
        <f>IF($B35&lt;Main!$B$10,0,HLOOKUP(BI35,ReplacementRates!$V$3:$AZ$56,ReplacementRates!$A36-3,1)*IF(Main!$B$29=0,Main!$B$32*$B35,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K35" s="337">
        <f ca="1">BJ35*IF($B35=Salary!$B35,Salary!$J35,"")</f>
        <v>0</v>
      </c>
      <c r="BL35" s="338">
        <f ca="1">IF($B35&lt;Main!$B$10,0,(VLOOKUP(BI35,'Survival Probability'!$A$3:$F$98,6)/(1+Main!$B$5)^(OptimumBenefits!BI35-OptimumBenefits!$A35))*(VLOOKUP(BI35,'Survival Probability'!$A$3:$F$98,3)/VLOOKUP($A35,'Survival Probability'!$A$3:$F$98,3)))</f>
        <v>17.49639448919114</v>
      </c>
      <c r="BM35" s="228">
        <f t="shared" si="21"/>
        <v>0</v>
      </c>
      <c r="BN35" s="169">
        <f t="shared" si="127"/>
        <v>57</v>
      </c>
      <c r="BO35" s="395">
        <f>IF($B35&lt;Main!$B$10,0,HLOOKUP(BN35,ReplacementRates!$V$3:$AZ$56,ReplacementRates!$A36-3,1)*IF(Main!$B$29=0,Main!$B$32*$B35,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P35" s="337">
        <f ca="1">BO35*IF($B35=Salary!$B35,Salary!$J35,"")</f>
        <v>0</v>
      </c>
      <c r="BQ35" s="338">
        <f ca="1">IF($B35&lt;Main!$B$10,0,(VLOOKUP(BN35,'Survival Probability'!$A$3:$F$98,6)/(1+Main!$B$5)^(OptimumBenefits!BN35-OptimumBenefits!$A35))*(VLOOKUP(BN35,'Survival Probability'!$A$3:$F$98,3)/VLOOKUP($A35,'Survival Probability'!$A$3:$F$98,3)))</f>
        <v>16.172021901779249</v>
      </c>
      <c r="BR35" s="228">
        <f t="shared" si="23"/>
        <v>0</v>
      </c>
      <c r="BS35" s="169">
        <f t="shared" si="127"/>
        <v>58</v>
      </c>
      <c r="BT35" s="395">
        <f>IF($B35&lt;Main!$B$10,0,HLOOKUP(BS35,ReplacementRates!$V$3:$AZ$56,ReplacementRates!$A36-3,1)*IF(Main!$B$29=0,Main!$B$32*$B35,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U35" s="337">
        <f ca="1">BT35*IF($B35=Salary!$B35,Salary!$J35,"")</f>
        <v>0</v>
      </c>
      <c r="BV35" s="338">
        <f ca="1">IF($B35&lt;Main!$B$10,0,(VLOOKUP(BS35,'Survival Probability'!$A$3:$F$98,6)/(1+Main!$B$5)^(OptimumBenefits!BS35-OptimumBenefits!$A35))*(VLOOKUP(BS35,'Survival Probability'!$A$3:$F$98,3)/VLOOKUP($A35,'Survival Probability'!$A$3:$F$98,3)))</f>
        <v>14.937147343283847</v>
      </c>
      <c r="BW35" s="228">
        <f t="shared" si="25"/>
        <v>0</v>
      </c>
      <c r="BX35" s="169">
        <f t="shared" si="127"/>
        <v>59</v>
      </c>
      <c r="BY35" s="395">
        <f>IF($B35&lt;Main!$B$10,0,HLOOKUP(BX35,ReplacementRates!$V$3:$AZ$56,ReplacementRates!$A36-3,1)*IF(Main!$B$29=0,Main!$B$32*$B35,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Z35" s="337">
        <f ca="1">BY35*IF($B35=Salary!$B35,Salary!$J35,"")</f>
        <v>0</v>
      </c>
      <c r="CA35" s="338">
        <f ca="1">IF($B35&lt;Main!$B$10,0,(VLOOKUP(BX35,'Survival Probability'!$A$3:$F$98,6)/(1+Main!$B$5)^(OptimumBenefits!BX35-OptimumBenefits!$A35))*(VLOOKUP(BX35,'Survival Probability'!$A$3:$F$98,3)/VLOOKUP($A35,'Survival Probability'!$A$3:$F$98,3)))</f>
        <v>13.785916950463786</v>
      </c>
      <c r="CB35" s="228">
        <f t="shared" si="27"/>
        <v>0</v>
      </c>
      <c r="CC35" s="169">
        <f t="shared" ref="CC35:EK50" si="128">CC34</f>
        <v>60</v>
      </c>
      <c r="CD35" s="395">
        <f>IF($B35&lt;Main!$B$10,0,HLOOKUP(CC35,ReplacementRates!$V$3:$AZ$56,ReplacementRates!$A36-3,1)*IF(Main!$B$29=0,Main!$B$32*$B35,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E35" s="337">
        <f ca="1">CD35*IF($B35=Salary!$B35,Salary!$J35,"")</f>
        <v>121081.37375911311</v>
      </c>
      <c r="CF35" s="338">
        <f ca="1">IF($B35&lt;Main!$B$10,0,(VLOOKUP(CC35,'Survival Probability'!$A$3:$F$98,6)/(1+Main!$B$5)^(OptimumBenefits!CC35-OptimumBenefits!$A35))*(VLOOKUP(CC35,'Survival Probability'!$A$3:$F$98,3)/VLOOKUP($A35,'Survival Probability'!$A$3:$F$98,3)))</f>
        <v>12.712856380218838</v>
      </c>
      <c r="CG35" s="228">
        <f t="shared" ca="1" si="29"/>
        <v>1539290.1149192029</v>
      </c>
      <c r="CH35" s="169">
        <f t="shared" si="128"/>
        <v>61</v>
      </c>
      <c r="CI35" s="395">
        <f>IF($B35&lt;Main!$B$10,0,HLOOKUP(CH35,ReplacementRates!$V$3:$AZ$56,ReplacementRates!$A36-3,1)*IF(Main!$B$29=0,Main!$B$32*$B35,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J35" s="337">
        <f ca="1">CI35*IF($B35=Salary!$B35,Salary!$J35,"")</f>
        <v>121081.37375911311</v>
      </c>
      <c r="CK35" s="338">
        <f ca="1">IF($B35&lt;Main!$B$10,0,(VLOOKUP(CH35,'Survival Probability'!$A$3:$F$98,6)/(1+Main!$B$5)^(OptimumBenefits!CH35-OptimumBenefits!$A35))*(VLOOKUP(CH35,'Survival Probability'!$A$3:$F$98,3)/VLOOKUP($A35,'Survival Probability'!$A$3:$F$98,3)))</f>
        <v>11.712856380218842</v>
      </c>
      <c r="CL35" s="228">
        <f t="shared" ca="1" si="31"/>
        <v>1418208.7411600901</v>
      </c>
      <c r="CM35" s="169">
        <f t="shared" si="128"/>
        <v>62</v>
      </c>
      <c r="CN35" s="395">
        <f>IF($B35&lt;Main!$B$10,0,HLOOKUP(CM35,ReplacementRates!$V$3:$AZ$56,ReplacementRates!$A36-3,1)*IF(Main!$B$29=0,Main!$B$32*$B35,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O35" s="337">
        <f ca="1">CN35*IF($B35=Salary!$B35,Salary!$J35,"")</f>
        <v>121081.37375911311</v>
      </c>
      <c r="CP35" s="338">
        <f ca="1">IF($B35&lt;Main!$B$10,0,(VLOOKUP(CM35,'Survival Probability'!$A$3:$F$98,6)/(1+Main!$B$5)^(OptimumBenefits!CM35-OptimumBenefits!$A35))*(VLOOKUP(CM35,'Survival Probability'!$A$3:$F$98,3)/VLOOKUP($A35,'Survival Probability'!$A$3:$F$98,3)))</f>
        <v>10.781908228420322</v>
      </c>
      <c r="CQ35" s="228">
        <f t="shared" ca="1" si="33"/>
        <v>1305488.260041818</v>
      </c>
      <c r="CR35" s="169">
        <f t="shared" si="128"/>
        <v>63</v>
      </c>
      <c r="CS35" s="395">
        <f>IF($B35&lt;Main!$B$10,0,HLOOKUP(CR35,ReplacementRates!$V$3:$AZ$56,ReplacementRates!$A36-3,1)*IF(Main!$B$29=0,Main!$B$32*$B35,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T35" s="337">
        <f ca="1">CS35*IF($B35=Salary!$B35,Salary!$J35,"")</f>
        <v>121081.37375911311</v>
      </c>
      <c r="CU35" s="338">
        <f ca="1">IF($B35&lt;Main!$B$10,0,(VLOOKUP(CR35,'Survival Probability'!$A$3:$F$98,6)/(1+Main!$B$5)^(OptimumBenefits!CR35-OptimumBenefits!$A35))*(VLOOKUP(CR35,'Survival Probability'!$A$3:$F$98,3)/VLOOKUP($A35,'Survival Probability'!$A$3:$F$98,3)))</f>
        <v>9.9154595917016746</v>
      </c>
      <c r="CV35" s="228">
        <f t="shared" ca="1" si="35"/>
        <v>1200577.4688162135</v>
      </c>
      <c r="CW35" s="169">
        <f t="shared" si="128"/>
        <v>64</v>
      </c>
      <c r="CX35" s="395">
        <f>IF($B35&lt;Main!$B$10,0,HLOOKUP(CW35,ReplacementRates!$V$3:$AZ$56,ReplacementRates!$A36-3,1)*IF(Main!$B$29=0,Main!$B$32*$B35,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Y35" s="337">
        <f ca="1">CX35*IF($B35=Salary!$B35,Salary!$J35,"")</f>
        <v>121081.37375911311</v>
      </c>
      <c r="CZ35" s="338">
        <f ca="1">IF($B35&lt;Main!$B$10,0,(VLOOKUP(CW35,'Survival Probability'!$A$3:$F$98,6)/(1+Main!$B$5)^(OptimumBenefits!CW35-OptimumBenefits!$A35))*(VLOOKUP(CW35,'Survival Probability'!$A$3:$F$98,3)/VLOOKUP($A35,'Survival Probability'!$A$3:$F$98,3)))</f>
        <v>9.1092549811260639</v>
      </c>
      <c r="DA35" s="228">
        <f t="shared" ca="1" si="37"/>
        <v>1102961.1070367878</v>
      </c>
      <c r="DB35" s="169">
        <f t="shared" si="128"/>
        <v>65</v>
      </c>
      <c r="DC35" s="395">
        <f>IF($B35&lt;Main!$B$10,0,HLOOKUP(DB35,ReplacementRates!$V$3:$AZ$56,ReplacementRates!$A36-3,1)*IF(Main!$B$29=0,Main!$B$32*$B35,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D35" s="337">
        <f ca="1">DC35*IF($B35=Salary!$B35,Salary!$J35,"")</f>
        <v>121081.37375911311</v>
      </c>
      <c r="DE35" s="338">
        <f ca="1">IF($B35&lt;Main!$B$10,0,(VLOOKUP(DB35,'Survival Probability'!$A$3:$F$98,6)/(1+Main!$B$5)^(OptimumBenefits!DB35-OptimumBenefits!$A35))*(VLOOKUP(DB35,'Survival Probability'!$A$3:$F$98,3)/VLOOKUP($A35,'Survival Probability'!$A$3:$F$98,3)))</f>
        <v>8.3593174858313883</v>
      </c>
      <c r="DF35" s="228">
        <f t="shared" ca="1" si="39"/>
        <v>1012157.64487304</v>
      </c>
      <c r="DG35" s="169">
        <f t="shared" si="128"/>
        <v>66</v>
      </c>
      <c r="DH35" s="395">
        <f>IF($B35&lt;Main!$B$10,0,HLOOKUP(DG35,ReplacementRates!$V$3:$AZ$56,ReplacementRates!$A36-3,1)*IF(Main!$B$29=0,Main!$B$32*$B35,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I35" s="337">
        <f ca="1">DH35*IF($B35=Salary!$B35,Salary!$J35,"")</f>
        <v>121081.37375911311</v>
      </c>
      <c r="DJ35" s="338">
        <f ca="1">IF($B35&lt;Main!$B$10,0,(VLOOKUP(DG35,'Survival Probability'!$A$3:$F$98,6)/(1+Main!$B$5)^(OptimumBenefits!DG35-OptimumBenefits!$A35))*(VLOOKUP(DG35,'Survival Probability'!$A$3:$F$98,3)/VLOOKUP($A35,'Survival Probability'!$A$3:$F$98,3)))</f>
        <v>7.6619442244945608</v>
      </c>
      <c r="DK35" s="228">
        <f t="shared" ca="1" si="41"/>
        <v>927718.73236750392</v>
      </c>
      <c r="DL35" s="169">
        <f t="shared" si="128"/>
        <v>67</v>
      </c>
      <c r="DM35" s="395">
        <f>IF($B35&lt;Main!$B$10,0,HLOOKUP(DL35,ReplacementRates!$V$3:$AZ$56,ReplacementRates!$A36-3,1)*IF(Main!$B$29=0,Main!$B$32*$B35,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N35" s="337">
        <f ca="1">DM35*IF($B35=Salary!$B35,Salary!$J35,"")</f>
        <v>121081.37375911311</v>
      </c>
      <c r="DO35" s="338">
        <f ca="1">IF($B35&lt;Main!$B$10,0,(VLOOKUP(DL35,'Survival Probability'!$A$3:$F$98,6)/(1+Main!$B$5)^(OptimumBenefits!DL35-OptimumBenefits!$A35))*(VLOOKUP(DL35,'Survival Probability'!$A$3:$F$98,3)/VLOOKUP($A35,'Survival Probability'!$A$3:$F$98,3)))</f>
        <v>7.013678874928571</v>
      </c>
      <c r="DP35" s="228">
        <f t="shared" ca="1" si="43"/>
        <v>849225.87328162219</v>
      </c>
      <c r="DQ35" s="169">
        <f t="shared" si="128"/>
        <v>68</v>
      </c>
      <c r="DR35" s="395">
        <f>IF($B35&lt;Main!$B$10,0,HLOOKUP(DQ35,ReplacementRates!$V$3:$AZ$56,ReplacementRates!$A36-3,1)*IF(Main!$B$29=0,Main!$B$32*$B35,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S35" s="337">
        <f ca="1">DR35*IF($B35=Salary!$B35,Salary!$J35,"")</f>
        <v>121081.37375911311</v>
      </c>
      <c r="DT35" s="338">
        <f ca="1">IF($B35&lt;Main!$B$10,0,(VLOOKUP(DQ35,'Survival Probability'!$A$3:$F$98,6)/(1+Main!$B$5)^(OptimumBenefits!DQ35-OptimumBenefits!$A35))*(VLOOKUP(DQ35,'Survival Probability'!$A$3:$F$98,3)/VLOOKUP($A35,'Survival Probability'!$A$3:$F$98,3)))</f>
        <v>6.4113104291406184</v>
      </c>
      <c r="DU35" s="228">
        <f t="shared" ca="1" si="45"/>
        <v>776290.2743564751</v>
      </c>
      <c r="DV35" s="169">
        <f t="shared" si="128"/>
        <v>69</v>
      </c>
      <c r="DW35" s="395">
        <f>IF($B35&lt;Main!$B$10,0,HLOOKUP(DV35,ReplacementRates!$V$3:$AZ$56,ReplacementRates!$A36-3,1)*IF(Main!$B$29=0,Main!$B$32*$B35,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X35" s="337">
        <f ca="1">DW35*IF($B35=Salary!$B35,Salary!$J35,"")</f>
        <v>121081.37375911311</v>
      </c>
      <c r="DY35" s="338">
        <f ca="1">IF($B35&lt;Main!$B$10,0,(VLOOKUP(DV35,'Survival Probability'!$A$3:$F$98,6)/(1+Main!$B$5)^(OptimumBenefits!DV35-OptimumBenefits!$A35))*(VLOOKUP(DV35,'Survival Probability'!$A$3:$F$98,3)/VLOOKUP($A35,'Survival Probability'!$A$3:$F$98,3)))</f>
        <v>5.8518507262694142</v>
      </c>
      <c r="DZ35" s="228">
        <f t="shared" ca="1" si="47"/>
        <v>708550.12496996438</v>
      </c>
      <c r="EA35" s="169">
        <f t="shared" si="128"/>
        <v>70</v>
      </c>
      <c r="EB35" s="395">
        <f>IF($B35&lt;Main!$B$10,0,HLOOKUP(EA35,ReplacementRates!$V$3:$AZ$56,ReplacementRates!$A36-3,1)*IF(Main!$B$29=0,Main!$B$32*$B35,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C35" s="337">
        <f ca="1">EB35*IF($B35=Salary!$B35,Salary!$J35,"")</f>
        <v>121081.37375911311</v>
      </c>
      <c r="ED35" s="338">
        <f ca="1">IF($B35&lt;Main!$B$10,0,(VLOOKUP(EA35,'Survival Probability'!$A$3:$F$98,6)/(1+Main!$B$5)^(OptimumBenefits!EA35-OptimumBenefits!$A35))*(VLOOKUP(EA35,'Survival Probability'!$A$3:$F$98,3)/VLOOKUP($A35,'Survival Probability'!$A$3:$F$98,3)))</f>
        <v>5.3325217072253226</v>
      </c>
      <c r="EE35" s="228">
        <f t="shared" ca="1" si="49"/>
        <v>645669.0539111332</v>
      </c>
      <c r="EF35" s="169">
        <f t="shared" si="128"/>
        <v>71</v>
      </c>
      <c r="EG35" s="395">
        <f>IF($B35&lt;Main!$B$10,0,HLOOKUP(EF35,ReplacementRates!$V$3:$AZ$56,ReplacementRates!$A36-3,1)*IF(Main!$B$29=0,Main!$B$32*$B35,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H35" s="337">
        <f ca="1">EG35*IF($B35=Salary!$B35,Salary!$J35,"")</f>
        <v>121081.37375911311</v>
      </c>
      <c r="EI35" s="338">
        <f ca="1">IF($B35&lt;Main!$B$10,0,(VLOOKUP(EF35,'Survival Probability'!$A$3:$F$98,6)/(1+Main!$B$5)^(OptimumBenefits!EF35-OptimumBenefits!$A35))*(VLOOKUP(EF35,'Survival Probability'!$A$3:$F$98,3)/VLOOKUP($A35,'Survival Probability'!$A$3:$F$98,3)))</f>
        <v>4.850742303173174</v>
      </c>
      <c r="EJ35" s="228">
        <f t="shared" ca="1" si="51"/>
        <v>587334.54181965219</v>
      </c>
      <c r="EK35" s="169">
        <f t="shared" si="128"/>
        <v>72</v>
      </c>
      <c r="EL35" s="395">
        <f>IF($B35&lt;Main!$B$10,0,HLOOKUP(EK35,ReplacementRates!$V$3:$AZ$56,ReplacementRates!$A36-3,1)*IF(Main!$B$29=0,Main!$B$32*$B35,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M35" s="337">
        <f ca="1">EL35*IF($B35=Salary!$B35,Salary!$J35,"")</f>
        <v>121081.37375911311</v>
      </c>
      <c r="EN35" s="338">
        <f ca="1">IF($B35&lt;Main!$B$10,0,(VLOOKUP(EK35,'Survival Probability'!$A$3:$F$98,6)/(1+Main!$B$5)^(OptimumBenefits!EK35-OptimumBenefits!$A35))*(VLOOKUP(EK35,'Survival Probability'!$A$3:$F$98,3)/VLOOKUP($A35,'Survival Probability'!$A$3:$F$98,3)))</f>
        <v>4.4041080900933771</v>
      </c>
      <c r="EO35" s="228">
        <f t="shared" ca="1" si="53"/>
        <v>533255.45773212996</v>
      </c>
      <c r="EP35" s="169">
        <f t="shared" ref="EP35:GI50" si="129">EP34</f>
        <v>73</v>
      </c>
      <c r="EQ35" s="395">
        <f>IF($B35&lt;Main!$B$10,0,HLOOKUP(EP35,ReplacementRates!$V$3:$AZ$56,ReplacementRates!$A36-3,1)*IF(Main!$B$29=0,Main!$B$32*$B35,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R35" s="337">
        <f ca="1">EQ35*IF($B35=Salary!$B35,Salary!$J35,"")</f>
        <v>121081.37375911311</v>
      </c>
      <c r="ES35" s="338">
        <f ca="1">IF($B35&lt;Main!$B$10,0,(VLOOKUP(EP35,'Survival Probability'!$A$3:$F$98,6)/(1+Main!$B$5)^(OptimumBenefits!EP35-OptimumBenefits!$A35))*(VLOOKUP(EP35,'Survival Probability'!$A$3:$F$98,3)/VLOOKUP($A35,'Survival Probability'!$A$3:$F$98,3)))</f>
        <v>3.9903874968183843</v>
      </c>
      <c r="ET35" s="228">
        <f t="shared" ca="1" si="55"/>
        <v>483161.59994595853</v>
      </c>
      <c r="EU35" s="169">
        <f t="shared" si="129"/>
        <v>74</v>
      </c>
      <c r="EV35" s="395">
        <f>IF($B35&lt;Main!$B$10,0,HLOOKUP(EU35,ReplacementRates!$V$3:$AZ$56,ReplacementRates!$A36-3,1)*IF(Main!$B$29=0,Main!$B$32*$B35,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W35" s="337">
        <f ca="1">EV35*IF($B35=Salary!$B35,Salary!$J35,"")</f>
        <v>121081.37375911311</v>
      </c>
      <c r="EX35" s="338">
        <f ca="1">IF($B35&lt;Main!$B$10,0,(VLOOKUP(EU35,'Survival Probability'!$A$3:$F$98,6)/(1+Main!$B$5)^(OptimumBenefits!EU35-OptimumBenefits!$A35))*(VLOOKUP(EU35,'Survival Probability'!$A$3:$F$98,3)/VLOOKUP($A35,'Survival Probability'!$A$3:$F$98,3)))</f>
        <v>3.6074992123593597</v>
      </c>
      <c r="EY35" s="228">
        <f t="shared" ca="1" si="57"/>
        <v>436800.96046738978</v>
      </c>
      <c r="EZ35" s="169">
        <f t="shared" si="129"/>
        <v>75</v>
      </c>
      <c r="FA35" s="395">
        <f>IF($B35&lt;Main!$B$10,0,HLOOKUP(EZ35,ReplacementRates!$V$3:$AZ$56,ReplacementRates!$A36-3,1)*IF(Main!$B$29=0,Main!$B$32*$B35,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B35" s="337">
        <f ca="1">FA35*IF($B35=Salary!$B35,Salary!$J35,"")</f>
        <v>121081.37375911311</v>
      </c>
      <c r="FC35" s="338">
        <f ca="1">IF($B35&lt;Main!$B$10,0,(VLOOKUP(EZ35,'Survival Probability'!$A$3:$F$98,6)/(1+Main!$B$5)^(OptimumBenefits!EZ35-OptimumBenefits!$A35))*(VLOOKUP(EZ35,'Survival Probability'!$A$3:$F$98,3)/VLOOKUP($A35,'Survival Probability'!$A$3:$F$98,3)))</f>
        <v>3.2535083834608125</v>
      </c>
      <c r="FD35" s="228">
        <f t="shared" ca="1" si="59"/>
        <v>393939.26460622653</v>
      </c>
      <c r="FE35" s="169">
        <f t="shared" si="129"/>
        <v>76</v>
      </c>
      <c r="FF35" s="395">
        <f>IF($B35&lt;Main!$B$10,0,HLOOKUP(FE35,ReplacementRates!$V$3:$AZ$56,ReplacementRates!$A36-3,1)*IF(Main!$B$29=0,Main!$B$32*$B35,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G35" s="337">
        <f ca="1">FF35*IF($B35=Salary!$B35,Salary!$J35,"")</f>
        <v>121081.37375911311</v>
      </c>
      <c r="FH35" s="338">
        <f ca="1">IF($B35&lt;Main!$B$10,0,(VLOOKUP(FE35,'Survival Probability'!$A$3:$F$98,6)/(1+Main!$B$5)^(OptimumBenefits!FE35-OptimumBenefits!$A35))*(VLOOKUP(FE35,'Survival Probability'!$A$3:$F$98,3)/VLOOKUP($A35,'Survival Probability'!$A$3:$F$98,3)))</f>
        <v>2.9266175811080442</v>
      </c>
      <c r="FI35" s="228">
        <f t="shared" ca="1" si="61"/>
        <v>354358.87718813459</v>
      </c>
      <c r="FJ35" s="169">
        <f t="shared" si="129"/>
        <v>77</v>
      </c>
      <c r="FK35" s="395">
        <f>IF($B35&lt;Main!$B$10,0,HLOOKUP(FJ35,ReplacementRates!$V$3:$AZ$56,ReplacementRates!$A36-3,1)*IF(Main!$B$29=0,Main!$B$32*$B35,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L35" s="337">
        <f ca="1">FK35*IF($B35=Salary!$B35,Salary!$J35,"")</f>
        <v>121081.37375911311</v>
      </c>
      <c r="FM35" s="338">
        <f ca="1">IF($B35&lt;Main!$B$10,0,(VLOOKUP(FJ35,'Survival Probability'!$A$3:$F$98,6)/(1+Main!$B$5)^(OptimumBenefits!FJ35-OptimumBenefits!$A35))*(VLOOKUP(FJ35,'Survival Probability'!$A$3:$F$98,3)/VLOOKUP($A35,'Survival Probability'!$A$3:$F$98,3)))</f>
        <v>2.6251425899455829</v>
      </c>
      <c r="FN35" s="228">
        <f t="shared" ca="1" si="63"/>
        <v>317855.87110416731</v>
      </c>
      <c r="FO35" s="169">
        <f t="shared" si="129"/>
        <v>78</v>
      </c>
      <c r="FP35" s="395">
        <f>IF($B35&lt;Main!$B$10,0,HLOOKUP(FO35,ReplacementRates!$V$3:$AZ$56,ReplacementRates!$A36-3,1)*IF(Main!$B$29=0,Main!$B$32*$B35,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Q35" s="337">
        <f ca="1">FP35*IF($B35=Salary!$B35,Salary!$J35,"")</f>
        <v>121081.37375911311</v>
      </c>
      <c r="FR35" s="338">
        <f ca="1">IF($B35&lt;Main!$B$10,0,(VLOOKUP(FO35,'Survival Probability'!$A$3:$F$98,6)/(1+Main!$B$5)^(OptimumBenefits!FO35-OptimumBenefits!$A35))*(VLOOKUP(FO35,'Survival Probability'!$A$3:$F$98,3)/VLOOKUP($A35,'Survival Probability'!$A$3:$F$98,3)))</f>
        <v>2.3475131781942684</v>
      </c>
      <c r="FS35" s="228">
        <f t="shared" ca="1" si="65"/>
        <v>284240.12053338368</v>
      </c>
      <c r="FT35" s="169">
        <f t="shared" si="129"/>
        <v>79</v>
      </c>
      <c r="FU35" s="395">
        <f>IF($B35&lt;Main!$B$10,0,HLOOKUP(FT35,ReplacementRates!$V$3:$AZ$56,ReplacementRates!$A36-3,1)*IF(Main!$B$29=0,Main!$B$32*$B35,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V35" s="337">
        <f ca="1">FU35*IF($B35=Salary!$B35,Salary!$J35,"")</f>
        <v>121081.37375911311</v>
      </c>
      <c r="FW35" s="338">
        <f ca="1">IF($B35&lt;Main!$B$10,0,(VLOOKUP(FT35,'Survival Probability'!$A$3:$F$98,6)/(1+Main!$B$5)^(OptimumBenefits!FT35-OptimumBenefits!$A35))*(VLOOKUP(FT35,'Survival Probability'!$A$3:$F$98,3)/VLOOKUP($A35,'Survival Probability'!$A$3:$F$98,3)))</f>
        <v>2.092265682253077</v>
      </c>
      <c r="FX35" s="228">
        <f t="shared" ca="1" si="67"/>
        <v>253334.4030762506</v>
      </c>
      <c r="FY35" s="169">
        <f t="shared" si="129"/>
        <v>80</v>
      </c>
      <c r="FZ35" s="395">
        <f>IF($B35&lt;Main!$B$10,0,HLOOKUP(FY35,ReplacementRates!$V$3:$AZ$56,ReplacementRates!$A36-3,1)*IF(Main!$B$29=0,Main!$B$32*$B35,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A35" s="337">
        <f ca="1">FZ35*IF($B35=Salary!$B35,Salary!$J35,"")</f>
        <v>121081.37375911311</v>
      </c>
      <c r="GB35" s="338">
        <f ca="1">IF($B35&lt;Main!$B$10,0,(VLOOKUP(FY35,'Survival Probability'!$A$3:$F$98,6)/(1+Main!$B$5)^(OptimumBenefits!FY35-OptimumBenefits!$A35))*(VLOOKUP(FY35,'Survival Probability'!$A$3:$F$98,3)/VLOOKUP($A35,'Survival Probability'!$A$3:$F$98,3)))</f>
        <v>1.8580446660217937</v>
      </c>
      <c r="GC35" s="228">
        <f t="shared" ca="1" si="69"/>
        <v>224974.60066771129</v>
      </c>
      <c r="GD35" s="169">
        <f t="shared" si="129"/>
        <v>81</v>
      </c>
      <c r="GE35" s="395">
        <f>IF($B35&lt;Main!$B$10,0,HLOOKUP(GD35,ReplacementRates!$V$3:$AZ$56,ReplacementRates!$A36-3,1)*IF(Main!$B$29=0,Main!$B$32*$B35,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F35" s="337">
        <f ca="1">GE35*IF($B35=Salary!$B35,Salary!$J35,"")</f>
        <v>121081.37375911311</v>
      </c>
      <c r="GG35" s="338">
        <f ca="1">IF($B35&lt;Main!$B$10,0,(VLOOKUP(GD35,'Survival Probability'!$A$3:$F$98,6)/(1+Main!$B$5)^(OptimumBenefits!GD35-OptimumBenefits!$A35))*(VLOOKUP(GD35,'Survival Probability'!$A$3:$F$98,3)/VLOOKUP($A35,'Survival Probability'!$A$3:$F$98,3)))</f>
        <v>1.6435740662868259</v>
      </c>
      <c r="GH35" s="228">
        <f t="shared" ca="1" si="71"/>
        <v>199006.20582086052</v>
      </c>
      <c r="GI35" s="169">
        <f t="shared" si="129"/>
        <v>82</v>
      </c>
      <c r="GJ35" s="395">
        <f>IF($B35&lt;Main!$B$10,0,HLOOKUP(GI35,ReplacementRates!$V$3:$AZ$56,ReplacementRates!$A36-3,1)*IF(Main!$B$29=0,Main!$B$32*$B35,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K35" s="337">
        <f ca="1">GJ35*IF($B35=Salary!$B35,Salary!$J35,"")</f>
        <v>121081.37375911311</v>
      </c>
      <c r="GL35" s="338">
        <f ca="1">IF($B35&lt;Main!$B$10,0,(VLOOKUP(GI35,'Survival Probability'!$A$3:$F$98,6)/(1+Main!$B$5)^(OptimumBenefits!GI35-OptimumBenefits!$A35))*(VLOOKUP(GI35,'Survival Probability'!$A$3:$F$98,3)/VLOOKUP($A35,'Survival Probability'!$A$3:$F$98,3)))</f>
        <v>1.4476551984635748</v>
      </c>
      <c r="GM35" s="228">
        <f t="shared" ca="1" si="73"/>
        <v>175284.08015949116</v>
      </c>
      <c r="GN35" s="384"/>
      <c r="GO35" s="384"/>
      <c r="GP35" s="385"/>
      <c r="GQ35" s="386"/>
      <c r="GR35" s="387"/>
      <c r="GS35" s="384"/>
      <c r="GT35" s="384"/>
      <c r="GU35" s="385"/>
      <c r="GV35" s="386"/>
      <c r="GW35" s="387"/>
      <c r="GX35" s="384"/>
      <c r="GY35" s="384"/>
      <c r="GZ35" s="385"/>
      <c r="HA35" s="386"/>
      <c r="HB35" s="387"/>
      <c r="HC35" s="384"/>
      <c r="HD35" s="384"/>
      <c r="HE35" s="385"/>
      <c r="HF35" s="386"/>
      <c r="HG35" s="387"/>
      <c r="HH35" s="384"/>
      <c r="HI35" s="384"/>
      <c r="HJ35" s="385"/>
      <c r="HK35" s="386"/>
      <c r="HL35" s="387"/>
      <c r="HM35" s="384"/>
      <c r="HN35" s="384"/>
      <c r="HO35" s="385"/>
      <c r="HP35" s="386"/>
      <c r="HQ35" s="387"/>
      <c r="HR35" s="384"/>
      <c r="HS35" s="384"/>
      <c r="HT35" s="385"/>
      <c r="HU35" s="386"/>
      <c r="HV35" s="387"/>
      <c r="HW35" s="384"/>
      <c r="HX35" s="384"/>
      <c r="HY35" s="385"/>
      <c r="HZ35" s="386"/>
      <c r="IA35" s="387"/>
      <c r="IB35" s="384"/>
      <c r="IC35" s="384"/>
      <c r="ID35" s="385"/>
      <c r="IE35" s="386"/>
      <c r="IF35" s="387"/>
      <c r="IG35" s="384"/>
      <c r="IH35" s="384"/>
      <c r="II35" s="385"/>
      <c r="IJ35" s="386"/>
      <c r="IK35" s="387"/>
      <c r="IL35" s="384"/>
      <c r="IM35" s="384"/>
      <c r="IN35" s="385"/>
      <c r="IO35" s="386"/>
      <c r="IP35" s="387"/>
      <c r="IQ35" s="384"/>
      <c r="IR35" s="384"/>
      <c r="IS35" s="385"/>
      <c r="IT35" s="386"/>
      <c r="IU35" s="387"/>
      <c r="IV35" s="384"/>
      <c r="IW35" s="384"/>
      <c r="IX35" s="385"/>
      <c r="IY35" s="386"/>
      <c r="IZ35" s="387"/>
      <c r="JA35" s="384"/>
      <c r="JB35" s="384"/>
      <c r="JC35" s="385"/>
      <c r="JD35" s="386"/>
      <c r="JE35" s="387"/>
      <c r="JF35" s="384"/>
      <c r="JG35" s="384"/>
      <c r="JH35" s="385"/>
      <c r="JI35" s="386"/>
      <c r="JJ35" s="387"/>
      <c r="JK35" s="384"/>
      <c r="JL35" s="384"/>
      <c r="JM35" s="385"/>
      <c r="JN35" s="386"/>
      <c r="JO35" s="387"/>
      <c r="JP35" s="384"/>
      <c r="JQ35" s="384"/>
      <c r="JR35" s="385"/>
      <c r="JS35" s="386"/>
      <c r="JT35" s="387"/>
      <c r="JU35" s="384"/>
      <c r="JV35" s="384"/>
      <c r="JW35" s="385"/>
      <c r="JX35" s="386"/>
      <c r="JY35" s="387"/>
      <c r="JZ35" s="384"/>
      <c r="KA35" s="384"/>
      <c r="KB35" s="385"/>
      <c r="KC35" s="386"/>
      <c r="KD35" s="387"/>
      <c r="KE35" s="384"/>
      <c r="KF35" s="384"/>
      <c r="KG35" s="385"/>
      <c r="KH35" s="386"/>
      <c r="KI35" s="387"/>
    </row>
    <row r="36" spans="1:295">
      <c r="A36" s="172">
        <f t="shared" si="112"/>
        <v>61</v>
      </c>
      <c r="B36" s="172">
        <v>34</v>
      </c>
      <c r="C36" s="383">
        <f t="shared" ca="1" si="126"/>
        <v>61</v>
      </c>
      <c r="D36" s="425">
        <f t="shared" ca="1" si="116"/>
        <v>1640196.6909031898</v>
      </c>
      <c r="E36" s="217">
        <v>1072509.7031866475</v>
      </c>
      <c r="F36" s="169">
        <f t="shared" si="113"/>
        <v>45</v>
      </c>
      <c r="G36" s="395">
        <f>IF($B36&lt;Main!$B$10,0,HLOOKUP(F36,ReplacementRates!$V$3:$AZ$56,ReplacementRates!$A37-3,1)*IF(Main!$B$29=0,Main!$B$32*$B36,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H36" s="337">
        <f ca="1">G36*IF($B36=Salary!$B36,Salary!$J36,"")</f>
        <v>0</v>
      </c>
      <c r="I36" s="338">
        <f ca="1">IF($B36&lt;Main!$B$10,0,(VLOOKUP(F36,'Survival Probability'!$A$3:$F$98,6)/(1+Main!$B$5)^(OptimumBenefits!F36-OptimumBenefits!$A36))*(VLOOKUP(F36,'Survival Probability'!$A$3:$F$98,3)/VLOOKUP($A36,'Survival Probability'!$A$3:$F$98,3)))</f>
        <v>43.073587891602813</v>
      </c>
      <c r="J36" s="228">
        <f t="shared" si="124"/>
        <v>0</v>
      </c>
      <c r="K36" s="169">
        <f t="shared" si="114"/>
        <v>46</v>
      </c>
      <c r="L36" s="395">
        <f>IF($B36&lt;Main!$B$10,0,HLOOKUP(K36,ReplacementRates!$V$3:$AZ$56,ReplacementRates!$A37-3,1)*IF(Main!$B$29=0,Main!$B$32*$B36,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M36" s="337">
        <f ca="1">L36*IF($B36=Salary!$B36,Salary!$J36,"")</f>
        <v>0</v>
      </c>
      <c r="N36" s="338">
        <f ca="1">IF($B36&lt;Main!$B$10,0,(VLOOKUP(K36,'Survival Probability'!$A$3:$F$98,6)/(1+Main!$B$5)^(OptimumBenefits!K36-OptimumBenefits!$A36))*(VLOOKUP(K36,'Survival Probability'!$A$3:$F$98,3)/VLOOKUP($A36,'Survival Probability'!$A$3:$F$98,3)))</f>
        <v>40.035067832812899</v>
      </c>
      <c r="O36" s="228">
        <f t="shared" si="125"/>
        <v>0</v>
      </c>
      <c r="P36" s="169">
        <f t="shared" si="127"/>
        <v>47</v>
      </c>
      <c r="Q36" s="395">
        <f>IF($B36&lt;Main!$B$10,0,HLOOKUP(P36,ReplacementRates!$V$3:$AZ$56,ReplacementRates!$A37-3,1)*IF(Main!$B$29=0,Main!$B$32*$B36,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R36" s="337">
        <f ca="1">Q36*IF($B36=Salary!$B36,Salary!$J36,"")</f>
        <v>0</v>
      </c>
      <c r="S36" s="338">
        <f ca="1">IF($B36&lt;Main!$B$10,0,(VLOOKUP(P36,'Survival Probability'!$A$3:$F$98,6)/(1+Main!$B$5)^(OptimumBenefits!P36-OptimumBenefits!$A36))*(VLOOKUP(P36,'Survival Probability'!$A$3:$F$98,3)/VLOOKUP($A36,'Survival Probability'!$A$3:$F$98,3)))</f>
        <v>37.197228301080003</v>
      </c>
      <c r="T36" s="228">
        <f t="shared" si="3"/>
        <v>0</v>
      </c>
      <c r="U36" s="169">
        <f t="shared" si="127"/>
        <v>48</v>
      </c>
      <c r="V36" s="395">
        <f>IF($B36&lt;Main!$B$10,0,HLOOKUP(U36,ReplacementRates!$V$3:$AZ$56,ReplacementRates!$A37-3,1)*IF(Main!$B$29=0,Main!$B$32*$B36,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W36" s="337">
        <f ca="1">V36*IF($B36=Salary!$B36,Salary!$J36,"")</f>
        <v>0</v>
      </c>
      <c r="X36" s="338">
        <f ca="1">IF($B36&lt;Main!$B$10,0,(VLOOKUP(U36,'Survival Probability'!$A$3:$F$98,6)/(1+Main!$B$5)^(OptimumBenefits!U36-OptimumBenefits!$A36))*(VLOOKUP(U36,'Survival Probability'!$A$3:$F$98,3)/VLOOKUP($A36,'Survival Probability'!$A$3:$F$98,3)))</f>
        <v>34.546894344140576</v>
      </c>
      <c r="Y36" s="228">
        <f t="shared" si="5"/>
        <v>0</v>
      </c>
      <c r="Z36" s="169">
        <f t="shared" si="127"/>
        <v>49</v>
      </c>
      <c r="AA36" s="395">
        <f>IF($B36&lt;Main!$B$10,0,HLOOKUP(Z36,ReplacementRates!$V$3:$AZ$56,ReplacementRates!$A37-3,1)*IF(Main!$B$29=0,Main!$B$32*$B36,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B36" s="337">
        <f ca="1">AA36*IF($B36=Salary!$B36,Salary!$J36,"")</f>
        <v>0</v>
      </c>
      <c r="AC36" s="338">
        <f ca="1">IF($B36&lt;Main!$B$10,0,(VLOOKUP(Z36,'Survival Probability'!$A$3:$F$98,6)/(1+Main!$B$5)^(OptimumBenefits!Z36-OptimumBenefits!$A36))*(VLOOKUP(Z36,'Survival Probability'!$A$3:$F$98,3)/VLOOKUP($A36,'Survival Probability'!$A$3:$F$98,3)))</f>
        <v>32.071753212334166</v>
      </c>
      <c r="AD36" s="228">
        <f t="shared" si="7"/>
        <v>0</v>
      </c>
      <c r="AE36" s="169">
        <f t="shared" si="127"/>
        <v>50</v>
      </c>
      <c r="AF36" s="395">
        <f>IF($B36&lt;Main!$B$10,0,HLOOKUP(AE36,ReplacementRates!$V$3:$AZ$56,ReplacementRates!$A37-3,1)*IF(Main!$B$29=0,Main!$B$32*$B36,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G36" s="337">
        <f ca="1">AF36*IF($B36=Salary!$B36,Salary!$J36,"")</f>
        <v>0</v>
      </c>
      <c r="AH36" s="338">
        <f ca="1">IF($B36&lt;Main!$B$10,0,(VLOOKUP(AE36,'Survival Probability'!$A$3:$F$98,6)/(1+Main!$B$5)^(OptimumBenefits!AE36-OptimumBenefits!$A36))*(VLOOKUP(AE36,'Survival Probability'!$A$3:$F$98,3)/VLOOKUP($A36,'Survival Probability'!$A$3:$F$98,3)))</f>
        <v>29.760315431466672</v>
      </c>
      <c r="AI36" s="228">
        <f t="shared" si="9"/>
        <v>0</v>
      </c>
      <c r="AJ36" s="169">
        <f t="shared" si="127"/>
        <v>51</v>
      </c>
      <c r="AK36" s="395">
        <f>IF($B36&lt;Main!$B$10,0,HLOOKUP(AJ36,ReplacementRates!$V$3:$AZ$56,ReplacementRates!$A37-3,1)*IF(Main!$B$29=0,Main!$B$32*$B36,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L36" s="337">
        <f ca="1">AK36*IF($B36=Salary!$B36,Salary!$J36,"")</f>
        <v>0</v>
      </c>
      <c r="AM36" s="338">
        <f ca="1">IF($B36&lt;Main!$B$10,0,(VLOOKUP(AJ36,'Survival Probability'!$A$3:$F$98,6)/(1+Main!$B$5)^(OptimumBenefits!AJ36-OptimumBenefits!$A36))*(VLOOKUP(AJ36,'Survival Probability'!$A$3:$F$98,3)/VLOOKUP($A36,'Survival Probability'!$A$3:$F$98,3)))</f>
        <v>27.601850216048263</v>
      </c>
      <c r="AN36" s="228">
        <f t="shared" si="11"/>
        <v>0</v>
      </c>
      <c r="AO36" s="169">
        <f t="shared" si="127"/>
        <v>52</v>
      </c>
      <c r="AP36" s="395">
        <f>IF($B36&lt;Main!$B$10,0,HLOOKUP(AO36,ReplacementRates!$V$3:$AZ$56,ReplacementRates!$A37-3,1)*IF(Main!$B$29=0,Main!$B$32*$B36,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Q36" s="337">
        <f ca="1">AP36*IF($B36=Salary!$B36,Salary!$J36,"")</f>
        <v>0</v>
      </c>
      <c r="AR36" s="338">
        <f ca="1">IF($B36&lt;Main!$B$10,0,(VLOOKUP(AO36,'Survival Probability'!$A$3:$F$98,6)/(1+Main!$B$5)^(OptimumBenefits!AO36-OptimumBenefits!$A36))*(VLOOKUP(AO36,'Survival Probability'!$A$3:$F$98,3)/VLOOKUP($A36,'Survival Probability'!$A$3:$F$98,3)))</f>
        <v>25.58771096117886</v>
      </c>
      <c r="AS36" s="228">
        <f t="shared" si="13"/>
        <v>0</v>
      </c>
      <c r="AT36" s="169">
        <f t="shared" si="127"/>
        <v>53</v>
      </c>
      <c r="AU36" s="395">
        <f>IF($B36&lt;Main!$B$10,0,HLOOKUP(AT36,ReplacementRates!$V$3:$AZ$56,ReplacementRates!$A37-3,1)*IF(Main!$B$29=0,Main!$B$32*$B36,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V36" s="337">
        <f ca="1">AU36*IF($B36=Salary!$B36,Salary!$J36,"")</f>
        <v>0</v>
      </c>
      <c r="AW36" s="338">
        <f ca="1">IF($B36&lt;Main!$B$10,0,(VLOOKUP(AT36,'Survival Probability'!$A$3:$F$98,6)/(1+Main!$B$5)^(OptimumBenefits!AT36-OptimumBenefits!$A36))*(VLOOKUP(AT36,'Survival Probability'!$A$3:$F$98,3)/VLOOKUP($A36,'Survival Probability'!$A$3:$F$98,3)))</f>
        <v>23.708424607633166</v>
      </c>
      <c r="AX36" s="228">
        <f t="shared" si="15"/>
        <v>0</v>
      </c>
      <c r="AY36" s="169">
        <f t="shared" si="127"/>
        <v>54</v>
      </c>
      <c r="AZ36" s="395">
        <f>IF($B36&lt;Main!$B$10,0,HLOOKUP(AY36,ReplacementRates!$V$3:$AZ$56,ReplacementRates!$A37-3,1)*IF(Main!$B$29=0,Main!$B$32*$B36,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A36" s="337">
        <f ca="1">AZ36*IF($B36=Salary!$B36,Salary!$J36,"")</f>
        <v>0</v>
      </c>
      <c r="BB36" s="338">
        <f ca="1">IF($B36&lt;Main!$B$10,0,(VLOOKUP(AY36,'Survival Probability'!$A$3:$F$98,6)/(1+Main!$B$5)^(OptimumBenefits!AY36-OptimumBenefits!$A36))*(VLOOKUP(AY36,'Survival Probability'!$A$3:$F$98,3)/VLOOKUP($A36,'Survival Probability'!$A$3:$F$98,3)))</f>
        <v>21.955149620367639</v>
      </c>
      <c r="BC36" s="228">
        <f t="shared" si="17"/>
        <v>0</v>
      </c>
      <c r="BD36" s="169">
        <f t="shared" si="127"/>
        <v>55</v>
      </c>
      <c r="BE36" s="395">
        <f>IF($B36&lt;Main!$B$10,0,HLOOKUP(BD36,ReplacementRates!$V$3:$AZ$56,ReplacementRates!$A37-3,1)*IF(Main!$B$29=0,Main!$B$32*$B36,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F36" s="337">
        <f ca="1">BE36*IF($B36=Salary!$B36,Salary!$J36,"")</f>
        <v>0</v>
      </c>
      <c r="BG36" s="338">
        <f ca="1">IF($B36&lt;Main!$B$10,0,(VLOOKUP(BD36,'Survival Probability'!$A$3:$F$98,6)/(1+Main!$B$5)^(OptimumBenefits!BD36-OptimumBenefits!$A36))*(VLOOKUP(BD36,'Survival Probability'!$A$3:$F$98,3)/VLOOKUP($A36,'Survival Probability'!$A$3:$F$98,3)))</f>
        <v>20.319630945427082</v>
      </c>
      <c r="BH36" s="228">
        <f t="shared" si="19"/>
        <v>0</v>
      </c>
      <c r="BI36" s="169">
        <f t="shared" si="127"/>
        <v>56</v>
      </c>
      <c r="BJ36" s="395">
        <f>IF($B36&lt;Main!$B$10,0,HLOOKUP(BI36,ReplacementRates!$V$3:$AZ$56,ReplacementRates!$A37-3,1)*IF(Main!$B$29=0,Main!$B$32*$B36,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K36" s="337">
        <f ca="1">BJ36*IF($B36=Salary!$B36,Salary!$J36,"")</f>
        <v>0</v>
      </c>
      <c r="BL36" s="338">
        <f ca="1">IF($B36&lt;Main!$B$10,0,(VLOOKUP(BI36,'Survival Probability'!$A$3:$F$98,6)/(1+Main!$B$5)^(OptimumBenefits!BI36-OptimumBenefits!$A36))*(VLOOKUP(BI36,'Survival Probability'!$A$3:$F$98,3)/VLOOKUP($A36,'Survival Probability'!$A$3:$F$98,3)))</f>
        <v>18.794166415594212</v>
      </c>
      <c r="BM36" s="228">
        <f t="shared" si="21"/>
        <v>0</v>
      </c>
      <c r="BN36" s="169">
        <f t="shared" si="127"/>
        <v>57</v>
      </c>
      <c r="BO36" s="395">
        <f>IF($B36&lt;Main!$B$10,0,HLOOKUP(BN36,ReplacementRates!$V$3:$AZ$56,ReplacementRates!$A37-3,1)*IF(Main!$B$29=0,Main!$B$32*$B36,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P36" s="337">
        <f ca="1">BO36*IF($B36=Salary!$B36,Salary!$J36,"")</f>
        <v>0</v>
      </c>
      <c r="BQ36" s="338">
        <f ca="1">IF($B36&lt;Main!$B$10,0,(VLOOKUP(BN36,'Survival Probability'!$A$3:$F$98,6)/(1+Main!$B$5)^(OptimumBenefits!BN36-OptimumBenefits!$A36))*(VLOOKUP(BN36,'Survival Probability'!$A$3:$F$98,3)/VLOOKUP($A36,'Survival Probability'!$A$3:$F$98,3)))</f>
        <v>17.371560242679728</v>
      </c>
      <c r="BR36" s="228">
        <f t="shared" si="23"/>
        <v>0</v>
      </c>
      <c r="BS36" s="169">
        <f t="shared" si="127"/>
        <v>58</v>
      </c>
      <c r="BT36" s="395">
        <f>IF($B36&lt;Main!$B$10,0,HLOOKUP(BS36,ReplacementRates!$V$3:$AZ$56,ReplacementRates!$A37-3,1)*IF(Main!$B$29=0,Main!$B$32*$B36,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U36" s="337">
        <f ca="1">BT36*IF($B36=Salary!$B36,Salary!$J36,"")</f>
        <v>0</v>
      </c>
      <c r="BV36" s="338">
        <f ca="1">IF($B36&lt;Main!$B$10,0,(VLOOKUP(BS36,'Survival Probability'!$A$3:$F$98,6)/(1+Main!$B$5)^(OptimumBenefits!BS36-OptimumBenefits!$A36))*(VLOOKUP(BS36,'Survival Probability'!$A$3:$F$98,3)/VLOOKUP($A36,'Survival Probability'!$A$3:$F$98,3)))</f>
        <v>16.045090496636703</v>
      </c>
      <c r="BW36" s="228">
        <f t="shared" si="25"/>
        <v>0</v>
      </c>
      <c r="BX36" s="169">
        <f t="shared" si="127"/>
        <v>59</v>
      </c>
      <c r="BY36" s="395">
        <f>IF($B36&lt;Main!$B$10,0,HLOOKUP(BX36,ReplacementRates!$V$3:$AZ$56,ReplacementRates!$A37-3,1)*IF(Main!$B$29=0,Main!$B$32*$B36,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Z36" s="337">
        <f ca="1">BY36*IF($B36=Salary!$B36,Salary!$J36,"")</f>
        <v>0</v>
      </c>
      <c r="CA36" s="338">
        <f ca="1">IF($B36&lt;Main!$B$10,0,(VLOOKUP(BX36,'Survival Probability'!$A$3:$F$98,6)/(1+Main!$B$5)^(OptimumBenefits!BX36-OptimumBenefits!$A36))*(VLOOKUP(BX36,'Survival Probability'!$A$3:$F$98,3)/VLOOKUP($A36,'Survival Probability'!$A$3:$F$98,3)))</f>
        <v>14.808469111658411</v>
      </c>
      <c r="CB36" s="228">
        <f t="shared" si="27"/>
        <v>0</v>
      </c>
      <c r="CC36" s="169">
        <f t="shared" si="128"/>
        <v>60</v>
      </c>
      <c r="CD36" s="395">
        <f>IF($B36&lt;Main!$B$10,0,HLOOKUP(CC36,ReplacementRates!$V$3:$AZ$56,ReplacementRates!$A37-3,1)*IF(Main!$B$29=0,Main!$B$32*$B36,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E36" s="337">
        <f ca="1">CD36*IF($B36=Salary!$B36,Salary!$J36,"")</f>
        <v>130364.27908064512</v>
      </c>
      <c r="CF36" s="338">
        <f ca="1">IF($B36&lt;Main!$B$10,0,(VLOOKUP(CC36,'Survival Probability'!$A$3:$F$98,6)/(1+Main!$B$5)^(OptimumBenefits!CC36-OptimumBenefits!$A36))*(VLOOKUP(CC36,'Survival Probability'!$A$3:$F$98,3)/VLOOKUP($A36,'Survival Probability'!$A$3:$F$98,3)))</f>
        <v>13.655815692483687</v>
      </c>
      <c r="CG36" s="228">
        <f t="shared" si="29"/>
        <v>0</v>
      </c>
      <c r="CH36" s="169">
        <f t="shared" si="128"/>
        <v>61</v>
      </c>
      <c r="CI36" s="395">
        <f>IF($B36&lt;Main!$B$10,0,HLOOKUP(CH36,ReplacementRates!$V$3:$AZ$56,ReplacementRates!$A37-3,1)*IF(Main!$B$29=0,Main!$B$32*$B36,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J36" s="337">
        <f ca="1">CI36*IF($B36=Salary!$B36,Salary!$J36,"")</f>
        <v>130364.27908064512</v>
      </c>
      <c r="CK36" s="338">
        <f ca="1">IF($B36&lt;Main!$B$10,0,(VLOOKUP(CH36,'Survival Probability'!$A$3:$F$98,6)/(1+Main!$B$5)^(OptimumBenefits!CH36-OptimumBenefits!$A36))*(VLOOKUP(CH36,'Survival Probability'!$A$3:$F$98,3)/VLOOKUP($A36,'Survival Probability'!$A$3:$F$98,3)))</f>
        <v>12.581642014746553</v>
      </c>
      <c r="CL36" s="228">
        <f t="shared" ca="1" si="31"/>
        <v>1640196.6909031898</v>
      </c>
      <c r="CM36" s="169">
        <f t="shared" si="128"/>
        <v>62</v>
      </c>
      <c r="CN36" s="395">
        <f>IF($B36&lt;Main!$B$10,0,HLOOKUP(CM36,ReplacementRates!$V$3:$AZ$56,ReplacementRates!$A37-3,1)*IF(Main!$B$29=0,Main!$B$32*$B36,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O36" s="337">
        <f ca="1">CN36*IF($B36=Salary!$B36,Salary!$J36,"")</f>
        <v>130364.27908064512</v>
      </c>
      <c r="CP36" s="338">
        <f ca="1">IF($B36&lt;Main!$B$10,0,(VLOOKUP(CM36,'Survival Probability'!$A$3:$F$98,6)/(1+Main!$B$5)^(OptimumBenefits!CM36-OptimumBenefits!$A36))*(VLOOKUP(CM36,'Survival Probability'!$A$3:$F$98,3)/VLOOKUP($A36,'Survival Probability'!$A$3:$F$98,3)))</f>
        <v>11.581642014746548</v>
      </c>
      <c r="CQ36" s="228">
        <f t="shared" ca="1" si="33"/>
        <v>1509832.4118225439</v>
      </c>
      <c r="CR36" s="169">
        <f t="shared" si="128"/>
        <v>63</v>
      </c>
      <c r="CS36" s="395">
        <f>IF($B36&lt;Main!$B$10,0,HLOOKUP(CR36,ReplacementRates!$V$3:$AZ$56,ReplacementRates!$A37-3,1)*IF(Main!$B$29=0,Main!$B$32*$B36,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T36" s="337">
        <f ca="1">CS36*IF($B36=Salary!$B36,Salary!$J36,"")</f>
        <v>130364.27908064512</v>
      </c>
      <c r="CU36" s="338">
        <f ca="1">IF($B36&lt;Main!$B$10,0,(VLOOKUP(CR36,'Survival Probability'!$A$3:$F$98,6)/(1+Main!$B$5)^(OptimumBenefits!CR36-OptimumBenefits!$A36))*(VLOOKUP(CR36,'Survival Probability'!$A$3:$F$98,3)/VLOOKUP($A36,'Survival Probability'!$A$3:$F$98,3)))</f>
        <v>10.650925696072152</v>
      </c>
      <c r="CV36" s="228">
        <f t="shared" ca="1" si="35"/>
        <v>1388500.2499099644</v>
      </c>
      <c r="CW36" s="169">
        <f t="shared" si="128"/>
        <v>64</v>
      </c>
      <c r="CX36" s="395">
        <f>IF($B36&lt;Main!$B$10,0,HLOOKUP(CW36,ReplacementRates!$V$3:$AZ$56,ReplacementRates!$A37-3,1)*IF(Main!$B$29=0,Main!$B$32*$B36,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Y36" s="337">
        <f ca="1">CX36*IF($B36=Salary!$B36,Salary!$J36,"")</f>
        <v>130364.27908064512</v>
      </c>
      <c r="CZ36" s="338">
        <f ca="1">IF($B36&lt;Main!$B$10,0,(VLOOKUP(CW36,'Survival Probability'!$A$3:$F$98,6)/(1+Main!$B$5)^(OptimumBenefits!CW36-OptimumBenefits!$A36))*(VLOOKUP(CW36,'Survival Probability'!$A$3:$F$98,3)/VLOOKUP($A36,'Survival Probability'!$A$3:$F$98,3)))</f>
        <v>9.7849219245215089</v>
      </c>
      <c r="DA36" s="228">
        <f t="shared" ca="1" si="37"/>
        <v>1275604.2925506451</v>
      </c>
      <c r="DB36" s="169">
        <f t="shared" si="128"/>
        <v>65</v>
      </c>
      <c r="DC36" s="395">
        <f>IF($B36&lt;Main!$B$10,0,HLOOKUP(DB36,ReplacementRates!$V$3:$AZ$56,ReplacementRates!$A37-3,1)*IF(Main!$B$29=0,Main!$B$32*$B36,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D36" s="337">
        <f ca="1">DC36*IF($B36=Salary!$B36,Salary!$J36,"")</f>
        <v>130364.27908064512</v>
      </c>
      <c r="DE36" s="338">
        <f ca="1">IF($B36&lt;Main!$B$10,0,(VLOOKUP(DB36,'Survival Probability'!$A$3:$F$98,6)/(1+Main!$B$5)^(OptimumBenefits!DB36-OptimumBenefits!$A36))*(VLOOKUP(DB36,'Survival Probability'!$A$3:$F$98,3)/VLOOKUP($A36,'Survival Probability'!$A$3:$F$98,3)))</f>
        <v>8.9793588071278538</v>
      </c>
      <c r="DF36" s="228">
        <f t="shared" ca="1" si="39"/>
        <v>1170587.6374976642</v>
      </c>
      <c r="DG36" s="169">
        <f t="shared" si="128"/>
        <v>66</v>
      </c>
      <c r="DH36" s="395">
        <f>IF($B36&lt;Main!$B$10,0,HLOOKUP(DG36,ReplacementRates!$V$3:$AZ$56,ReplacementRates!$A37-3,1)*IF(Main!$B$29=0,Main!$B$32*$B36,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I36" s="337">
        <f ca="1">DH36*IF($B36=Salary!$B36,Salary!$J36,"")</f>
        <v>130364.27908064512</v>
      </c>
      <c r="DJ36" s="338">
        <f ca="1">IF($B36&lt;Main!$B$10,0,(VLOOKUP(DG36,'Survival Probability'!$A$3:$F$98,6)/(1+Main!$B$5)^(OptimumBenefits!DG36-OptimumBenefits!$A36))*(VLOOKUP(DG36,'Survival Probability'!$A$3:$F$98,3)/VLOOKUP($A36,'Survival Probability'!$A$3:$F$98,3)))</f>
        <v>8.23025880624213</v>
      </c>
      <c r="DK36" s="228">
        <f t="shared" ca="1" si="41"/>
        <v>1072931.7559228863</v>
      </c>
      <c r="DL36" s="169">
        <f t="shared" si="128"/>
        <v>67</v>
      </c>
      <c r="DM36" s="395">
        <f>IF($B36&lt;Main!$B$10,0,HLOOKUP(DL36,ReplacementRates!$V$3:$AZ$56,ReplacementRates!$A37-3,1)*IF(Main!$B$29=0,Main!$B$32*$B36,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N36" s="337">
        <f ca="1">DM36*IF($B36=Salary!$B36,Salary!$J36,"")</f>
        <v>130364.27908064512</v>
      </c>
      <c r="DO36" s="338">
        <f ca="1">IF($B36&lt;Main!$B$10,0,(VLOOKUP(DL36,'Survival Probability'!$A$3:$F$98,6)/(1+Main!$B$5)^(OptimumBenefits!DL36-OptimumBenefits!$A36))*(VLOOKUP(DL36,'Survival Probability'!$A$3:$F$98,3)/VLOOKUP($A36,'Survival Probability'!$A$3:$F$98,3)))</f>
        <v>7.5339092315492833</v>
      </c>
      <c r="DP36" s="228">
        <f t="shared" ca="1" si="43"/>
        <v>982152.64562993939</v>
      </c>
      <c r="DQ36" s="169">
        <f t="shared" si="128"/>
        <v>68</v>
      </c>
      <c r="DR36" s="395">
        <f>IF($B36&lt;Main!$B$10,0,HLOOKUP(DQ36,ReplacementRates!$V$3:$AZ$56,ReplacementRates!$A37-3,1)*IF(Main!$B$29=0,Main!$B$32*$B36,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S36" s="337">
        <f ca="1">DR36*IF($B36=Salary!$B36,Salary!$J36,"")</f>
        <v>130364.27908064512</v>
      </c>
      <c r="DT36" s="338">
        <f ca="1">IF($B36&lt;Main!$B$10,0,(VLOOKUP(DQ36,'Survival Probability'!$A$3:$F$98,6)/(1+Main!$B$5)^(OptimumBenefits!DQ36-OptimumBenefits!$A36))*(VLOOKUP(DQ36,'Survival Probability'!$A$3:$F$98,3)/VLOOKUP($A36,'Survival Probability'!$A$3:$F$98,3)))</f>
        <v>6.8868609027844343</v>
      </c>
      <c r="DU36" s="228">
        <f t="shared" ca="1" si="45"/>
        <v>897800.65672017366</v>
      </c>
      <c r="DV36" s="169">
        <f t="shared" si="128"/>
        <v>69</v>
      </c>
      <c r="DW36" s="395">
        <f>IF($B36&lt;Main!$B$10,0,HLOOKUP(DV36,ReplacementRates!$V$3:$AZ$56,ReplacementRates!$A37-3,1)*IF(Main!$B$29=0,Main!$B$32*$B36,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X36" s="337">
        <f ca="1">DW36*IF($B36=Salary!$B36,Salary!$J36,"")</f>
        <v>130364.27908064512</v>
      </c>
      <c r="DY36" s="338">
        <f ca="1">IF($B36&lt;Main!$B$10,0,(VLOOKUP(DV36,'Survival Probability'!$A$3:$F$98,6)/(1+Main!$B$5)^(OptimumBenefits!DV36-OptimumBenefits!$A36))*(VLOOKUP(DV36,'Survival Probability'!$A$3:$F$98,3)/VLOOKUP($A36,'Survival Probability'!$A$3:$F$98,3)))</f>
        <v>6.2859040162055484</v>
      </c>
      <c r="DZ36" s="228">
        <f t="shared" ca="1" si="47"/>
        <v>819457.34544276819</v>
      </c>
      <c r="EA36" s="169">
        <f t="shared" si="128"/>
        <v>70</v>
      </c>
      <c r="EB36" s="395">
        <f>IF($B36&lt;Main!$B$10,0,HLOOKUP(EA36,ReplacementRates!$V$3:$AZ$56,ReplacementRates!$A37-3,1)*IF(Main!$B$29=0,Main!$B$32*$B36,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C36" s="337">
        <f ca="1">EB36*IF($B36=Salary!$B36,Salary!$J36,"")</f>
        <v>130364.27908064512</v>
      </c>
      <c r="ED36" s="338">
        <f ca="1">IF($B36&lt;Main!$B$10,0,(VLOOKUP(EA36,'Survival Probability'!$A$3:$F$98,6)/(1+Main!$B$5)^(OptimumBenefits!EA36-OptimumBenefits!$A36))*(VLOOKUP(EA36,'Survival Probability'!$A$3:$F$98,3)/VLOOKUP($A36,'Survival Probability'!$A$3:$F$98,3)))</f>
        <v>5.7280544538633364</v>
      </c>
      <c r="EE36" s="228">
        <f t="shared" ca="1" si="49"/>
        <v>746733.6894125723</v>
      </c>
      <c r="EF36" s="169">
        <f t="shared" si="128"/>
        <v>71</v>
      </c>
      <c r="EG36" s="395">
        <f>IF($B36&lt;Main!$B$10,0,HLOOKUP(EF36,ReplacementRates!$V$3:$AZ$56,ReplacementRates!$A37-3,1)*IF(Main!$B$29=0,Main!$B$32*$B36,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H36" s="337">
        <f ca="1">EG36*IF($B36=Salary!$B36,Salary!$J36,"")</f>
        <v>130364.27908064512</v>
      </c>
      <c r="EI36" s="338">
        <f ca="1">IF($B36&lt;Main!$B$10,0,(VLOOKUP(EF36,'Survival Probability'!$A$3:$F$98,6)/(1+Main!$B$5)^(OptimumBenefits!EF36-OptimumBenefits!$A36))*(VLOOKUP(EF36,'Survival Probability'!$A$3:$F$98,3)/VLOOKUP($A36,'Survival Probability'!$A$3:$F$98,3)))</f>
        <v>5.2105396995546345</v>
      </c>
      <c r="EJ36" s="228">
        <f t="shared" ca="1" si="51"/>
        <v>679268.25155352114</v>
      </c>
      <c r="EK36" s="169">
        <f t="shared" si="128"/>
        <v>72</v>
      </c>
      <c r="EL36" s="395">
        <f>IF($B36&lt;Main!$B$10,0,HLOOKUP(EK36,ReplacementRates!$V$3:$AZ$56,ReplacementRates!$A37-3,1)*IF(Main!$B$29=0,Main!$B$32*$B36,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M36" s="337">
        <f ca="1">EL36*IF($B36=Salary!$B36,Salary!$J36,"")</f>
        <v>130364.27908064512</v>
      </c>
      <c r="EN36" s="338">
        <f ca="1">IF($B36&lt;Main!$B$10,0,(VLOOKUP(EK36,'Survival Probability'!$A$3:$F$98,6)/(1+Main!$B$5)^(OptimumBenefits!EK36-OptimumBenefits!$A36))*(VLOOKUP(EK36,'Survival Probability'!$A$3:$F$98,3)/VLOOKUP($A36,'Survival Probability'!$A$3:$F$98,3)))</f>
        <v>4.7307769842874752</v>
      </c>
      <c r="EO36" s="228">
        <f t="shared" ca="1" si="53"/>
        <v>616724.33104794507</v>
      </c>
      <c r="EP36" s="169">
        <f t="shared" si="129"/>
        <v>73</v>
      </c>
      <c r="EQ36" s="395">
        <f>IF($B36&lt;Main!$B$10,0,HLOOKUP(EP36,ReplacementRates!$V$3:$AZ$56,ReplacementRates!$A37-3,1)*IF(Main!$B$29=0,Main!$B$32*$B36,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R36" s="337">
        <f ca="1">EQ36*IF($B36=Salary!$B36,Salary!$J36,"")</f>
        <v>130364.27908064512</v>
      </c>
      <c r="ES36" s="338">
        <f ca="1">IF($B36&lt;Main!$B$10,0,(VLOOKUP(EP36,'Survival Probability'!$A$3:$F$98,6)/(1+Main!$B$5)^(OptimumBenefits!EP36-OptimumBenefits!$A36))*(VLOOKUP(EP36,'Survival Probability'!$A$3:$F$98,3)/VLOOKUP($A36,'Survival Probability'!$A$3:$F$98,3)))</f>
        <v>4.286369213053689</v>
      </c>
      <c r="ET36" s="228">
        <f t="shared" ca="1" si="55"/>
        <v>558789.4323332163</v>
      </c>
      <c r="EU36" s="169">
        <f t="shared" si="129"/>
        <v>74</v>
      </c>
      <c r="EV36" s="395">
        <f>IF($B36&lt;Main!$B$10,0,HLOOKUP(EU36,ReplacementRates!$V$3:$AZ$56,ReplacementRates!$A37-3,1)*IF(Main!$B$29=0,Main!$B$32*$B36,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W36" s="337">
        <f ca="1">EV36*IF($B36=Salary!$B36,Salary!$J36,"")</f>
        <v>130364.27908064512</v>
      </c>
      <c r="EX36" s="338">
        <f ca="1">IF($B36&lt;Main!$B$10,0,(VLOOKUP(EU36,'Survival Probability'!$A$3:$F$98,6)/(1+Main!$B$5)^(OptimumBenefits!EU36-OptimumBenefits!$A36))*(VLOOKUP(EU36,'Survival Probability'!$A$3:$F$98,3)/VLOOKUP($A36,'Survival Probability'!$A$3:$F$98,3)))</f>
        <v>3.8750806963738746</v>
      </c>
      <c r="EY36" s="228">
        <f t="shared" ca="1" si="57"/>
        <v>505172.10136210447</v>
      </c>
      <c r="EZ36" s="169">
        <f t="shared" si="129"/>
        <v>75</v>
      </c>
      <c r="FA36" s="395">
        <f>IF($B36&lt;Main!$B$10,0,HLOOKUP(EZ36,ReplacementRates!$V$3:$AZ$56,ReplacementRates!$A37-3,1)*IF(Main!$B$29=0,Main!$B$32*$B36,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B36" s="337">
        <f ca="1">FA36*IF($B36=Salary!$B36,Salary!$J36,"")</f>
        <v>130364.27908064512</v>
      </c>
      <c r="FC36" s="338">
        <f ca="1">IF($B36&lt;Main!$B$10,0,(VLOOKUP(EZ36,'Survival Probability'!$A$3:$F$98,6)/(1+Main!$B$5)^(OptimumBenefits!EZ36-OptimumBenefits!$A36))*(VLOOKUP(EZ36,'Survival Probability'!$A$3:$F$98,3)/VLOOKUP($A36,'Survival Probability'!$A$3:$F$98,3)))</f>
        <v>3.4948330658107061</v>
      </c>
      <c r="FD36" s="228">
        <f t="shared" ca="1" si="59"/>
        <v>455601.3931316135</v>
      </c>
      <c r="FE36" s="169">
        <f t="shared" si="129"/>
        <v>76</v>
      </c>
      <c r="FF36" s="395">
        <f>IF($B36&lt;Main!$B$10,0,HLOOKUP(FE36,ReplacementRates!$V$3:$AZ$56,ReplacementRates!$A37-3,1)*IF(Main!$B$29=0,Main!$B$32*$B36,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G36" s="337">
        <f ca="1">FF36*IF($B36=Salary!$B36,Salary!$J36,"")</f>
        <v>130364.27908064512</v>
      </c>
      <c r="FH36" s="338">
        <f ca="1">IF($B36&lt;Main!$B$10,0,(VLOOKUP(FE36,'Survival Probability'!$A$3:$F$98,6)/(1+Main!$B$5)^(OptimumBenefits!FE36-OptimumBenefits!$A36))*(VLOOKUP(FE36,'Survival Probability'!$A$3:$F$98,3)/VLOOKUP($A36,'Survival Probability'!$A$3:$F$98,3)))</f>
        <v>3.1436955704289886</v>
      </c>
      <c r="FI36" s="228">
        <f t="shared" ca="1" si="61"/>
        <v>409825.60668799252</v>
      </c>
      <c r="FJ36" s="169">
        <f t="shared" si="129"/>
        <v>77</v>
      </c>
      <c r="FK36" s="395">
        <f>IF($B36&lt;Main!$B$10,0,HLOOKUP(FJ36,ReplacementRates!$V$3:$AZ$56,ReplacementRates!$A37-3,1)*IF(Main!$B$29=0,Main!$B$32*$B36,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L36" s="337">
        <f ca="1">FK36*IF($B36=Salary!$B36,Salary!$J36,"")</f>
        <v>130364.27908064512</v>
      </c>
      <c r="FM36" s="338">
        <f ca="1">IF($B36&lt;Main!$B$10,0,(VLOOKUP(FJ36,'Survival Probability'!$A$3:$F$98,6)/(1+Main!$B$5)^(OptimumBenefits!FJ36-OptimumBenefits!$A36))*(VLOOKUP(FJ36,'Survival Probability'!$A$3:$F$98,3)/VLOOKUP($A36,'Survival Probability'!$A$3:$F$98,3)))</f>
        <v>2.8198590704262374</v>
      </c>
      <c r="FN36" s="228">
        <f t="shared" ca="1" si="63"/>
        <v>367608.89482513454</v>
      </c>
      <c r="FO36" s="169">
        <f t="shared" si="129"/>
        <v>78</v>
      </c>
      <c r="FP36" s="395">
        <f>IF($B36&lt;Main!$B$10,0,HLOOKUP(FO36,ReplacementRates!$V$3:$AZ$56,ReplacementRates!$A37-3,1)*IF(Main!$B$29=0,Main!$B$32*$B36,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Q36" s="337">
        <f ca="1">FP36*IF($B36=Salary!$B36,Salary!$J36,"")</f>
        <v>130364.27908064512</v>
      </c>
      <c r="FR36" s="338">
        <f ca="1">IF($B36&lt;Main!$B$10,0,(VLOOKUP(FO36,'Survival Probability'!$A$3:$F$98,6)/(1+Main!$B$5)^(OptimumBenefits!FO36-OptimumBenefits!$A36))*(VLOOKUP(FO36,'Survival Probability'!$A$3:$F$98,3)/VLOOKUP($A36,'Survival Probability'!$A$3:$F$98,3)))</f>
        <v>2.5216368641573306</v>
      </c>
      <c r="FS36" s="228">
        <f t="shared" ca="1" si="65"/>
        <v>328731.37189904903</v>
      </c>
      <c r="FT36" s="169">
        <f t="shared" si="129"/>
        <v>79</v>
      </c>
      <c r="FU36" s="395">
        <f>IF($B36&lt;Main!$B$10,0,HLOOKUP(FT36,ReplacementRates!$V$3:$AZ$56,ReplacementRates!$A37-3,1)*IF(Main!$B$29=0,Main!$B$32*$B36,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V36" s="337">
        <f ca="1">FU36*IF($B36=Salary!$B36,Salary!$J36,"")</f>
        <v>130364.27908064512</v>
      </c>
      <c r="FW36" s="338">
        <f ca="1">IF($B36&lt;Main!$B$10,0,(VLOOKUP(FT36,'Survival Probability'!$A$3:$F$98,6)/(1+Main!$B$5)^(OptimumBenefits!FT36-OptimumBenefits!$A36))*(VLOOKUP(FT36,'Survival Probability'!$A$3:$F$98,3)/VLOOKUP($A36,'Survival Probability'!$A$3:$F$98,3)))</f>
        <v>2.2474567227089861</v>
      </c>
      <c r="FX36" s="228">
        <f t="shared" ca="1" si="67"/>
        <v>292988.0754209063</v>
      </c>
      <c r="FY36" s="169">
        <f t="shared" si="129"/>
        <v>80</v>
      </c>
      <c r="FZ36" s="395">
        <f>IF($B36&lt;Main!$B$10,0,HLOOKUP(FY36,ReplacementRates!$V$3:$AZ$56,ReplacementRates!$A37-3,1)*IF(Main!$B$29=0,Main!$B$32*$B36,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A36" s="337">
        <f ca="1">FZ36*IF($B36=Salary!$B36,Salary!$J36,"")</f>
        <v>130364.27908064512</v>
      </c>
      <c r="GB36" s="338">
        <f ca="1">IF($B36&lt;Main!$B$10,0,(VLOOKUP(FY36,'Survival Probability'!$A$3:$F$98,6)/(1+Main!$B$5)^(OptimumBenefits!FY36-OptimumBenefits!$A36))*(VLOOKUP(FY36,'Survival Probability'!$A$3:$F$98,3)/VLOOKUP($A36,'Survival Probability'!$A$3:$F$98,3)))</f>
        <v>1.9958626723004989</v>
      </c>
      <c r="GC36" s="228">
        <f t="shared" ca="1" si="69"/>
        <v>260189.19841842441</v>
      </c>
      <c r="GD36" s="169">
        <f t="shared" si="129"/>
        <v>81</v>
      </c>
      <c r="GE36" s="395">
        <f>IF($B36&lt;Main!$B$10,0,HLOOKUP(GD36,ReplacementRates!$V$3:$AZ$56,ReplacementRates!$A37-3,1)*IF(Main!$B$29=0,Main!$B$32*$B36,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F36" s="337">
        <f ca="1">GE36*IF($B36=Salary!$B36,Salary!$J36,"")</f>
        <v>130364.27908064512</v>
      </c>
      <c r="GG36" s="338">
        <f ca="1">IF($B36&lt;Main!$B$10,0,(VLOOKUP(GD36,'Survival Probability'!$A$3:$F$98,6)/(1+Main!$B$5)^(OptimumBenefits!GD36-OptimumBenefits!$A36))*(VLOOKUP(GD36,'Survival Probability'!$A$3:$F$98,3)/VLOOKUP($A36,'Survival Probability'!$A$3:$F$98,3)))</f>
        <v>1.7654839994166991</v>
      </c>
      <c r="GH36" s="228">
        <f t="shared" ca="1" si="71"/>
        <v>230156.04881237209</v>
      </c>
      <c r="GI36" s="169">
        <f t="shared" si="129"/>
        <v>82</v>
      </c>
      <c r="GJ36" s="395">
        <f>IF($B36&lt;Main!$B$10,0,HLOOKUP(GI36,ReplacementRates!$V$3:$AZ$56,ReplacementRates!$A37-3,1)*IF(Main!$B$29=0,Main!$B$32*$B36,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K36" s="337">
        <f ca="1">GJ36*IF($B36=Salary!$B36,Salary!$J36,"")</f>
        <v>130364.27908064512</v>
      </c>
      <c r="GL36" s="338">
        <f ca="1">IF($B36&lt;Main!$B$10,0,(VLOOKUP(GI36,'Survival Probability'!$A$3:$F$98,6)/(1+Main!$B$5)^(OptimumBenefits!GI36-OptimumBenefits!$A36))*(VLOOKUP(GI36,'Survival Probability'!$A$3:$F$98,3)/VLOOKUP($A36,'Survival Probability'!$A$3:$F$98,3)))</f>
        <v>1.555033108628902</v>
      </c>
      <c r="GM36" s="228">
        <f t="shared" ca="1" si="73"/>
        <v>202720.77015294132</v>
      </c>
      <c r="GN36" s="384"/>
      <c r="GO36" s="384"/>
      <c r="GP36" s="385"/>
      <c r="GQ36" s="386"/>
      <c r="GR36" s="387"/>
      <c r="GS36" s="384"/>
      <c r="GT36" s="384"/>
      <c r="GU36" s="385"/>
      <c r="GV36" s="386"/>
      <c r="GW36" s="387"/>
      <c r="GX36" s="384"/>
      <c r="GY36" s="384"/>
      <c r="GZ36" s="385"/>
      <c r="HA36" s="386"/>
      <c r="HB36" s="387"/>
      <c r="HC36" s="384"/>
      <c r="HD36" s="384"/>
      <c r="HE36" s="385"/>
      <c r="HF36" s="386"/>
      <c r="HG36" s="387"/>
      <c r="HH36" s="384"/>
      <c r="HI36" s="384"/>
      <c r="HJ36" s="385"/>
      <c r="HK36" s="386"/>
      <c r="HL36" s="387"/>
      <c r="HM36" s="384"/>
      <c r="HN36" s="384"/>
      <c r="HO36" s="385"/>
      <c r="HP36" s="386"/>
      <c r="HQ36" s="387"/>
      <c r="HR36" s="384"/>
      <c r="HS36" s="384"/>
      <c r="HT36" s="385"/>
      <c r="HU36" s="386"/>
      <c r="HV36" s="387"/>
      <c r="HW36" s="384"/>
      <c r="HX36" s="384"/>
      <c r="HY36" s="385"/>
      <c r="HZ36" s="386"/>
      <c r="IA36" s="387"/>
      <c r="IB36" s="384"/>
      <c r="IC36" s="384"/>
      <c r="ID36" s="385"/>
      <c r="IE36" s="386"/>
      <c r="IF36" s="387"/>
      <c r="IG36" s="384"/>
      <c r="IH36" s="384"/>
      <c r="II36" s="385"/>
      <c r="IJ36" s="386"/>
      <c r="IK36" s="387"/>
      <c r="IL36" s="384"/>
      <c r="IM36" s="384"/>
      <c r="IN36" s="385"/>
      <c r="IO36" s="386"/>
      <c r="IP36" s="387"/>
      <c r="IQ36" s="384"/>
      <c r="IR36" s="384"/>
      <c r="IS36" s="385"/>
      <c r="IT36" s="386"/>
      <c r="IU36" s="387"/>
      <c r="IV36" s="384"/>
      <c r="IW36" s="384"/>
      <c r="IX36" s="385"/>
      <c r="IY36" s="386"/>
      <c r="IZ36" s="387"/>
      <c r="JA36" s="384"/>
      <c r="JB36" s="384"/>
      <c r="JC36" s="385"/>
      <c r="JD36" s="386"/>
      <c r="JE36" s="387"/>
      <c r="JF36" s="384"/>
      <c r="JG36" s="384"/>
      <c r="JH36" s="385"/>
      <c r="JI36" s="386"/>
      <c r="JJ36" s="387"/>
      <c r="JK36" s="384"/>
      <c r="JL36" s="384"/>
      <c r="JM36" s="385"/>
      <c r="JN36" s="386"/>
      <c r="JO36" s="387"/>
      <c r="JP36" s="384"/>
      <c r="JQ36" s="384"/>
      <c r="JR36" s="385"/>
      <c r="JS36" s="386"/>
      <c r="JT36" s="387"/>
      <c r="JU36" s="384"/>
      <c r="JV36" s="384"/>
      <c r="JW36" s="385"/>
      <c r="JX36" s="386"/>
      <c r="JY36" s="387"/>
      <c r="JZ36" s="384"/>
      <c r="KA36" s="384"/>
      <c r="KB36" s="385"/>
      <c r="KC36" s="386"/>
      <c r="KD36" s="387"/>
      <c r="KE36" s="384"/>
      <c r="KF36" s="384"/>
      <c r="KG36" s="385"/>
      <c r="KH36" s="386"/>
      <c r="KI36" s="387"/>
    </row>
    <row r="37" spans="1:295">
      <c r="A37" s="172">
        <f t="shared" si="112"/>
        <v>62</v>
      </c>
      <c r="B37" s="172">
        <v>35</v>
      </c>
      <c r="C37" s="383">
        <f t="shared" ca="1" si="126"/>
        <v>62</v>
      </c>
      <c r="D37" s="425">
        <f t="shared" ca="1" si="116"/>
        <v>1745085.9956055887</v>
      </c>
      <c r="E37" s="217">
        <v>1124124.1259645843</v>
      </c>
      <c r="F37" s="169">
        <f t="shared" si="113"/>
        <v>45</v>
      </c>
      <c r="G37" s="395">
        <f>IF($B37&lt;Main!$B$10,0,HLOOKUP(F37,ReplacementRates!$V$3:$AZ$56,ReplacementRates!$A38-3,1)*IF(Main!$B$29=0,Main!$B$32*$B37,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H37" s="337">
        <f ca="1">G37*IF($B37=Salary!$B37,Salary!$J37,"")</f>
        <v>0</v>
      </c>
      <c r="I37" s="338">
        <f ca="1">IF($B37&lt;Main!$B$10,0,(VLOOKUP(F37,'Survival Probability'!$A$3:$F$98,6)/(1+Main!$B$5)^(OptimumBenefits!F37-OptimumBenefits!$A37))*(VLOOKUP(F37,'Survival Probability'!$A$3:$F$98,3)/VLOOKUP($A37,'Survival Probability'!$A$3:$F$98,3)))</f>
        <v>46.280039392617198</v>
      </c>
      <c r="J37" s="228">
        <f t="shared" si="124"/>
        <v>0</v>
      </c>
      <c r="K37" s="169">
        <f t="shared" si="114"/>
        <v>46</v>
      </c>
      <c r="L37" s="395">
        <f>IF($B37&lt;Main!$B$10,0,HLOOKUP(K37,ReplacementRates!$V$3:$AZ$56,ReplacementRates!$A38-3,1)*IF(Main!$B$29=0,Main!$B$32*$B37,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M37" s="337">
        <f ca="1">L37*IF($B37=Salary!$B37,Salary!$J37,"")</f>
        <v>0</v>
      </c>
      <c r="N37" s="338">
        <f ca="1">IF($B37&lt;Main!$B$10,0,(VLOOKUP(K37,'Survival Probability'!$A$3:$F$98,6)/(1+Main!$B$5)^(OptimumBenefits!K37-OptimumBenefits!$A37))*(VLOOKUP(K37,'Survival Probability'!$A$3:$F$98,3)/VLOOKUP($A37,'Survival Probability'!$A$3:$F$98,3)))</f>
        <v>43.015328118275697</v>
      </c>
      <c r="O37" s="228">
        <f t="shared" si="125"/>
        <v>0</v>
      </c>
      <c r="P37" s="169">
        <f t="shared" si="127"/>
        <v>47</v>
      </c>
      <c r="Q37" s="395">
        <f>IF($B37&lt;Main!$B$10,0,HLOOKUP(P37,ReplacementRates!$V$3:$AZ$56,ReplacementRates!$A38-3,1)*IF(Main!$B$29=0,Main!$B$32*$B37,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R37" s="337">
        <f ca="1">Q37*IF($B37=Salary!$B37,Salary!$J37,"")</f>
        <v>0</v>
      </c>
      <c r="S37" s="338">
        <f ca="1">IF($B37&lt;Main!$B$10,0,(VLOOKUP(P37,'Survival Probability'!$A$3:$F$98,6)/(1+Main!$B$5)^(OptimumBenefits!P37-OptimumBenefits!$A37))*(VLOOKUP(P37,'Survival Probability'!$A$3:$F$98,3)/VLOOKUP($A37,'Survival Probability'!$A$3:$F$98,3)))</f>
        <v>39.966236279234174</v>
      </c>
      <c r="T37" s="228">
        <f t="shared" si="3"/>
        <v>0</v>
      </c>
      <c r="U37" s="169">
        <f t="shared" si="127"/>
        <v>48</v>
      </c>
      <c r="V37" s="395">
        <f>IF($B37&lt;Main!$B$10,0,HLOOKUP(U37,ReplacementRates!$V$3:$AZ$56,ReplacementRates!$A38-3,1)*IF(Main!$B$29=0,Main!$B$32*$B37,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W37" s="337">
        <f ca="1">V37*IF($B37=Salary!$B37,Salary!$J37,"")</f>
        <v>0</v>
      </c>
      <c r="X37" s="338">
        <f ca="1">IF($B37&lt;Main!$B$10,0,(VLOOKUP(U37,'Survival Probability'!$A$3:$F$98,6)/(1+Main!$B$5)^(OptimumBenefits!U37-OptimumBenefits!$A37))*(VLOOKUP(U37,'Survival Probability'!$A$3:$F$98,3)/VLOOKUP($A37,'Survival Probability'!$A$3:$F$98,3)))</f>
        <v>37.118608163382213</v>
      </c>
      <c r="Y37" s="228">
        <f t="shared" si="5"/>
        <v>0</v>
      </c>
      <c r="Z37" s="169">
        <f t="shared" si="127"/>
        <v>49</v>
      </c>
      <c r="AA37" s="395">
        <f>IF($B37&lt;Main!$B$10,0,HLOOKUP(Z37,ReplacementRates!$V$3:$AZ$56,ReplacementRates!$A38-3,1)*IF(Main!$B$29=0,Main!$B$32*$B37,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B37" s="337">
        <f ca="1">AA37*IF($B37=Salary!$B37,Salary!$J37,"")</f>
        <v>0</v>
      </c>
      <c r="AC37" s="338">
        <f ca="1">IF($B37&lt;Main!$B$10,0,(VLOOKUP(Z37,'Survival Probability'!$A$3:$F$98,6)/(1+Main!$B$5)^(OptimumBenefits!Z37-OptimumBenefits!$A37))*(VLOOKUP(Z37,'Survival Probability'!$A$3:$F$98,3)/VLOOKUP($A37,'Survival Probability'!$A$3:$F$98,3)))</f>
        <v>34.459214444647714</v>
      </c>
      <c r="AD37" s="228">
        <f t="shared" si="7"/>
        <v>0</v>
      </c>
      <c r="AE37" s="169">
        <f t="shared" si="127"/>
        <v>50</v>
      </c>
      <c r="AF37" s="395">
        <f>IF($B37&lt;Main!$B$10,0,HLOOKUP(AE37,ReplacementRates!$V$3:$AZ$56,ReplacementRates!$A38-3,1)*IF(Main!$B$29=0,Main!$B$32*$B37,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G37" s="337">
        <f ca="1">AF37*IF($B37=Salary!$B37,Salary!$J37,"")</f>
        <v>0</v>
      </c>
      <c r="AH37" s="338">
        <f ca="1">IF($B37&lt;Main!$B$10,0,(VLOOKUP(AE37,'Survival Probability'!$A$3:$F$98,6)/(1+Main!$B$5)^(OptimumBenefits!AE37-OptimumBenefits!$A37))*(VLOOKUP(AE37,'Survival Probability'!$A$3:$F$98,3)/VLOOKUP($A37,'Survival Probability'!$A$3:$F$98,3)))</f>
        <v>31.975710358075304</v>
      </c>
      <c r="AI37" s="228">
        <f t="shared" si="9"/>
        <v>0</v>
      </c>
      <c r="AJ37" s="169">
        <f t="shared" si="127"/>
        <v>51</v>
      </c>
      <c r="AK37" s="395">
        <f>IF($B37&lt;Main!$B$10,0,HLOOKUP(AJ37,ReplacementRates!$V$3:$AZ$56,ReplacementRates!$A38-3,1)*IF(Main!$B$29=0,Main!$B$32*$B37,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L37" s="337">
        <f ca="1">AK37*IF($B37=Salary!$B37,Salary!$J37,"")</f>
        <v>0</v>
      </c>
      <c r="AM37" s="338">
        <f ca="1">IF($B37&lt;Main!$B$10,0,(VLOOKUP(AJ37,'Survival Probability'!$A$3:$F$98,6)/(1+Main!$B$5)^(OptimumBenefits!AJ37-OptimumBenefits!$A37))*(VLOOKUP(AJ37,'Survival Probability'!$A$3:$F$98,3)/VLOOKUP($A37,'Survival Probability'!$A$3:$F$98,3)))</f>
        <v>29.656566305145542</v>
      </c>
      <c r="AN37" s="228">
        <f t="shared" si="11"/>
        <v>0</v>
      </c>
      <c r="AO37" s="169">
        <f t="shared" si="127"/>
        <v>52</v>
      </c>
      <c r="AP37" s="395">
        <f>IF($B37&lt;Main!$B$10,0,HLOOKUP(AO37,ReplacementRates!$V$3:$AZ$56,ReplacementRates!$A38-3,1)*IF(Main!$B$29=0,Main!$B$32*$B37,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Q37" s="337">
        <f ca="1">AP37*IF($B37=Salary!$B37,Salary!$J37,"")</f>
        <v>0</v>
      </c>
      <c r="AR37" s="338">
        <f ca="1">IF($B37&lt;Main!$B$10,0,(VLOOKUP(AO37,'Survival Probability'!$A$3:$F$98,6)/(1+Main!$B$5)^(OptimumBenefits!AO37-OptimumBenefits!$A37))*(VLOOKUP(AO37,'Survival Probability'!$A$3:$F$98,3)/VLOOKUP($A37,'Survival Probability'!$A$3:$F$98,3)))</f>
        <v>27.492492016926224</v>
      </c>
      <c r="AS37" s="228">
        <f t="shared" si="13"/>
        <v>0</v>
      </c>
      <c r="AT37" s="169">
        <f t="shared" si="127"/>
        <v>53</v>
      </c>
      <c r="AU37" s="395">
        <f>IF($B37&lt;Main!$B$10,0,HLOOKUP(AT37,ReplacementRates!$V$3:$AZ$56,ReplacementRates!$A38-3,1)*IF(Main!$B$29=0,Main!$B$32*$B37,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V37" s="337">
        <f ca="1">AU37*IF($B37=Salary!$B37,Salary!$J37,"")</f>
        <v>0</v>
      </c>
      <c r="AW37" s="338">
        <f ca="1">IF($B37&lt;Main!$B$10,0,(VLOOKUP(AT37,'Survival Probability'!$A$3:$F$98,6)/(1+Main!$B$5)^(OptimumBenefits!AT37-OptimumBenefits!$A37))*(VLOOKUP(AT37,'Survival Probability'!$A$3:$F$98,3)/VLOOKUP($A37,'Survival Probability'!$A$3:$F$98,3)))</f>
        <v>25.473309247871175</v>
      </c>
      <c r="AX37" s="228">
        <f t="shared" si="15"/>
        <v>0</v>
      </c>
      <c r="AY37" s="169">
        <f t="shared" si="127"/>
        <v>54</v>
      </c>
      <c r="AZ37" s="395">
        <f>IF($B37&lt;Main!$B$10,0,HLOOKUP(AY37,ReplacementRates!$V$3:$AZ$56,ReplacementRates!$A38-3,1)*IF(Main!$B$29=0,Main!$B$32*$B37,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A37" s="337">
        <f ca="1">AZ37*IF($B37=Salary!$B37,Salary!$J37,"")</f>
        <v>0</v>
      </c>
      <c r="BB37" s="338">
        <f ca="1">IF($B37&lt;Main!$B$10,0,(VLOOKUP(AY37,'Survival Probability'!$A$3:$F$98,6)/(1+Main!$B$5)^(OptimumBenefits!AY37-OptimumBenefits!$A37))*(VLOOKUP(AY37,'Survival Probability'!$A$3:$F$98,3)/VLOOKUP($A37,'Survival Probability'!$A$3:$F$98,3)))</f>
        <v>23.589518288062195</v>
      </c>
      <c r="BC37" s="228">
        <f t="shared" si="17"/>
        <v>0</v>
      </c>
      <c r="BD37" s="169">
        <f t="shared" si="127"/>
        <v>55</v>
      </c>
      <c r="BE37" s="395">
        <f>IF($B37&lt;Main!$B$10,0,HLOOKUP(BD37,ReplacementRates!$V$3:$AZ$56,ReplacementRates!$A38-3,1)*IF(Main!$B$29=0,Main!$B$32*$B37,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F37" s="337">
        <f ca="1">BE37*IF($B37=Salary!$B37,Salary!$J37,"")</f>
        <v>0</v>
      </c>
      <c r="BG37" s="338">
        <f ca="1">IF($B37&lt;Main!$B$10,0,(VLOOKUP(BD37,'Survival Probability'!$A$3:$F$98,6)/(1+Main!$B$5)^(OptimumBenefits!BD37-OptimumBenefits!$A37))*(VLOOKUP(BD37,'Survival Probability'!$A$3:$F$98,3)/VLOOKUP($A37,'Survival Probability'!$A$3:$F$98,3)))</f>
        <v>21.832249567051701</v>
      </c>
      <c r="BH37" s="228">
        <f t="shared" si="19"/>
        <v>0</v>
      </c>
      <c r="BI37" s="169">
        <f t="shared" si="127"/>
        <v>56</v>
      </c>
      <c r="BJ37" s="395">
        <f>IF($B37&lt;Main!$B$10,0,HLOOKUP(BI37,ReplacementRates!$V$3:$AZ$56,ReplacementRates!$A38-3,1)*IF(Main!$B$29=0,Main!$B$32*$B37,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K37" s="337">
        <f ca="1">BJ37*IF($B37=Salary!$B37,Salary!$J37,"")</f>
        <v>0</v>
      </c>
      <c r="BL37" s="338">
        <f ca="1">IF($B37&lt;Main!$B$10,0,(VLOOKUP(BI37,'Survival Probability'!$A$3:$F$98,6)/(1+Main!$B$5)^(OptimumBenefits!BI37-OptimumBenefits!$A37))*(VLOOKUP(BI37,'Survival Probability'!$A$3:$F$98,3)/VLOOKUP($A37,'Survival Probability'!$A$3:$F$98,3)))</f>
        <v>20.193227558707029</v>
      </c>
      <c r="BM37" s="228">
        <f t="shared" si="21"/>
        <v>0</v>
      </c>
      <c r="BN37" s="169">
        <f t="shared" si="127"/>
        <v>57</v>
      </c>
      <c r="BO37" s="395">
        <f>IF($B37&lt;Main!$B$10,0,HLOOKUP(BN37,ReplacementRates!$V$3:$AZ$56,ReplacementRates!$A38-3,1)*IF(Main!$B$29=0,Main!$B$32*$B37,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P37" s="337">
        <f ca="1">BO37*IF($B37=Salary!$B37,Salary!$J37,"")</f>
        <v>0</v>
      </c>
      <c r="BQ37" s="338">
        <f ca="1">IF($B37&lt;Main!$B$10,0,(VLOOKUP(BN37,'Survival Probability'!$A$3:$F$98,6)/(1+Main!$B$5)^(OptimumBenefits!BN37-OptimumBenefits!$A37))*(VLOOKUP(BN37,'Survival Probability'!$A$3:$F$98,3)/VLOOKUP($A37,'Survival Probability'!$A$3:$F$98,3)))</f>
        <v>18.664720811408692</v>
      </c>
      <c r="BR37" s="228">
        <f t="shared" si="23"/>
        <v>0</v>
      </c>
      <c r="BS37" s="169">
        <f t="shared" si="127"/>
        <v>58</v>
      </c>
      <c r="BT37" s="395">
        <f>IF($B37&lt;Main!$B$10,0,HLOOKUP(BS37,ReplacementRates!$V$3:$AZ$56,ReplacementRates!$A38-3,1)*IF(Main!$B$29=0,Main!$B$32*$B37,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U37" s="337">
        <f ca="1">BT37*IF($B37=Salary!$B37,Salary!$J37,"")</f>
        <v>0</v>
      </c>
      <c r="BV37" s="338">
        <f ca="1">IF($B37&lt;Main!$B$10,0,(VLOOKUP(BS37,'Survival Probability'!$A$3:$F$98,6)/(1+Main!$B$5)^(OptimumBenefits!BS37-OptimumBenefits!$A37))*(VLOOKUP(BS37,'Survival Probability'!$A$3:$F$98,3)/VLOOKUP($A37,'Survival Probability'!$A$3:$F$98,3)))</f>
        <v>17.239507006269562</v>
      </c>
      <c r="BW37" s="228">
        <f t="shared" si="25"/>
        <v>0</v>
      </c>
      <c r="BX37" s="169">
        <f t="shared" si="127"/>
        <v>59</v>
      </c>
      <c r="BY37" s="395">
        <f>IF($B37&lt;Main!$B$10,0,HLOOKUP(BX37,ReplacementRates!$V$3:$AZ$56,ReplacementRates!$A38-3,1)*IF(Main!$B$29=0,Main!$B$32*$B37,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Z37" s="337">
        <f ca="1">BY37*IF($B37=Salary!$B37,Salary!$J37,"")</f>
        <v>0</v>
      </c>
      <c r="CA37" s="338">
        <f ca="1">IF($B37&lt;Main!$B$10,0,(VLOOKUP(BX37,'Survival Probability'!$A$3:$F$98,6)/(1+Main!$B$5)^(OptimumBenefits!BX37-OptimumBenefits!$A37))*(VLOOKUP(BX37,'Survival Probability'!$A$3:$F$98,3)/VLOOKUP($A37,'Survival Probability'!$A$3:$F$98,3)))</f>
        <v>15.910829986036815</v>
      </c>
      <c r="CB37" s="228">
        <f t="shared" si="27"/>
        <v>0</v>
      </c>
      <c r="CC37" s="169">
        <f t="shared" si="128"/>
        <v>60</v>
      </c>
      <c r="CD37" s="395">
        <f>IF($B37&lt;Main!$B$10,0,HLOOKUP(CC37,ReplacementRates!$V$3:$AZ$56,ReplacementRates!$A38-3,1)*IF(Main!$B$29=0,Main!$B$32*$B37,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E37" s="337">
        <f ca="1">CD37*IF($B37=Salary!$B37,Salary!$J37,"")</f>
        <v>140237.4560992528</v>
      </c>
      <c r="CF37" s="338">
        <f ca="1">IF($B37&lt;Main!$B$10,0,(VLOOKUP(CC37,'Survival Probability'!$A$3:$F$98,6)/(1+Main!$B$5)^(OptimumBenefits!CC37-OptimumBenefits!$A37))*(VLOOKUP(CC37,'Survival Probability'!$A$3:$F$98,3)/VLOOKUP($A37,'Survival Probability'!$A$3:$F$98,3)))</f>
        <v>14.67237161150608</v>
      </c>
      <c r="CG37" s="228">
        <f t="shared" si="29"/>
        <v>0</v>
      </c>
      <c r="CH37" s="169">
        <f t="shared" si="128"/>
        <v>61</v>
      </c>
      <c r="CI37" s="395">
        <f>IF($B37&lt;Main!$B$10,0,HLOOKUP(CH37,ReplacementRates!$V$3:$AZ$56,ReplacementRates!$A38-3,1)*IF(Main!$B$29=0,Main!$B$32*$B37,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J37" s="337">
        <f ca="1">CI37*IF($B37=Salary!$B37,Salary!$J37,"")</f>
        <v>140237.4560992528</v>
      </c>
      <c r="CK37" s="338">
        <f ca="1">IF($B37&lt;Main!$B$10,0,(VLOOKUP(CH37,'Survival Probability'!$A$3:$F$98,6)/(1+Main!$B$5)^(OptimumBenefits!CH37-OptimumBenefits!$A37))*(VLOOKUP(CH37,'Survival Probability'!$A$3:$F$98,3)/VLOOKUP($A37,'Survival Probability'!$A$3:$F$98,3)))</f>
        <v>13.518235108057791</v>
      </c>
      <c r="CL37" s="228">
        <f t="shared" si="31"/>
        <v>0</v>
      </c>
      <c r="CM37" s="169">
        <f t="shared" si="128"/>
        <v>62</v>
      </c>
      <c r="CN37" s="395">
        <f>IF($B37&lt;Main!$B$10,0,HLOOKUP(CM37,ReplacementRates!$V$3:$AZ$56,ReplacementRates!$A38-3,1)*IF(Main!$B$29=0,Main!$B$32*$B37,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O37" s="337">
        <f ca="1">CN37*IF($B37=Salary!$B37,Salary!$J37,"")</f>
        <v>140237.4560992528</v>
      </c>
      <c r="CP37" s="338">
        <f ca="1">IF($B37&lt;Main!$B$10,0,(VLOOKUP(CM37,'Survival Probability'!$A$3:$F$98,6)/(1+Main!$B$5)^(OptimumBenefits!CM37-OptimumBenefits!$A37))*(VLOOKUP(CM37,'Survival Probability'!$A$3:$F$98,3)/VLOOKUP($A37,'Survival Probability'!$A$3:$F$98,3)))</f>
        <v>12.443793863249397</v>
      </c>
      <c r="CQ37" s="228">
        <f t="shared" ca="1" si="33"/>
        <v>1745085.9956055887</v>
      </c>
      <c r="CR37" s="169">
        <f t="shared" si="128"/>
        <v>63</v>
      </c>
      <c r="CS37" s="395">
        <f>IF($B37&lt;Main!$B$10,0,HLOOKUP(CR37,ReplacementRates!$V$3:$AZ$56,ReplacementRates!$A38-3,1)*IF(Main!$B$29=0,Main!$B$32*$B37,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T37" s="337">
        <f ca="1">CS37*IF($B37=Salary!$B37,Salary!$J37,"")</f>
        <v>140237.4560992528</v>
      </c>
      <c r="CU37" s="338">
        <f ca="1">IF($B37&lt;Main!$B$10,0,(VLOOKUP(CR37,'Survival Probability'!$A$3:$F$98,6)/(1+Main!$B$5)^(OptimumBenefits!CR37-OptimumBenefits!$A37))*(VLOOKUP(CR37,'Survival Probability'!$A$3:$F$98,3)/VLOOKUP($A37,'Survival Probability'!$A$3:$F$98,3)))</f>
        <v>11.4437938632494</v>
      </c>
      <c r="CV37" s="228">
        <f t="shared" ca="1" si="35"/>
        <v>1604848.5395063364</v>
      </c>
      <c r="CW37" s="169">
        <f t="shared" si="128"/>
        <v>64</v>
      </c>
      <c r="CX37" s="395">
        <f>IF($B37&lt;Main!$B$10,0,HLOOKUP(CW37,ReplacementRates!$V$3:$AZ$56,ReplacementRates!$A38-3,1)*IF(Main!$B$29=0,Main!$B$32*$B37,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Y37" s="337">
        <f ca="1">CX37*IF($B37=Salary!$B37,Salary!$J37,"")</f>
        <v>140237.4560992528</v>
      </c>
      <c r="CZ37" s="338">
        <f ca="1">IF($B37&lt;Main!$B$10,0,(VLOOKUP(CW37,'Survival Probability'!$A$3:$F$98,6)/(1+Main!$B$5)^(OptimumBenefits!CW37-OptimumBenefits!$A37))*(VLOOKUP(CW37,'Survival Probability'!$A$3:$F$98,3)/VLOOKUP($A37,'Survival Probability'!$A$3:$F$98,3)))</f>
        <v>10.513323692935771</v>
      </c>
      <c r="DA37" s="228">
        <f t="shared" ca="1" si="37"/>
        <v>1474361.7698453146</v>
      </c>
      <c r="DB37" s="169">
        <f t="shared" si="128"/>
        <v>65</v>
      </c>
      <c r="DC37" s="395">
        <f>IF($B37&lt;Main!$B$10,0,HLOOKUP(DB37,ReplacementRates!$V$3:$AZ$56,ReplacementRates!$A38-3,1)*IF(Main!$B$29=0,Main!$B$32*$B37,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D37" s="337">
        <f ca="1">DC37*IF($B37=Salary!$B37,Salary!$J37,"")</f>
        <v>140237.4560992528</v>
      </c>
      <c r="DE37" s="338">
        <f ca="1">IF($B37&lt;Main!$B$10,0,(VLOOKUP(DB37,'Survival Probability'!$A$3:$F$98,6)/(1+Main!$B$5)^(OptimumBenefits!DB37-OptimumBenefits!$A37))*(VLOOKUP(DB37,'Survival Probability'!$A$3:$F$98,3)/VLOOKUP($A37,'Survival Probability'!$A$3:$F$98,3)))</f>
        <v>9.6477934543116035</v>
      </c>
      <c r="DF37" s="228">
        <f t="shared" ca="1" si="39"/>
        <v>1352982.0110036819</v>
      </c>
      <c r="DG37" s="169">
        <f t="shared" si="128"/>
        <v>66</v>
      </c>
      <c r="DH37" s="395">
        <f>IF($B37&lt;Main!$B$10,0,HLOOKUP(DG37,ReplacementRates!$V$3:$AZ$56,ReplacementRates!$A38-3,1)*IF(Main!$B$29=0,Main!$B$32*$B37,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I37" s="337">
        <f ca="1">DH37*IF($B37=Salary!$B37,Salary!$J37,"")</f>
        <v>140237.4560992528</v>
      </c>
      <c r="DJ37" s="338">
        <f ca="1">IF($B37&lt;Main!$B$10,0,(VLOOKUP(DG37,'Survival Probability'!$A$3:$F$98,6)/(1+Main!$B$5)^(OptimumBenefits!DG37-OptimumBenefits!$A37))*(VLOOKUP(DG37,'Survival Probability'!$A$3:$F$98,3)/VLOOKUP($A37,'Survival Probability'!$A$3:$F$98,3)))</f>
        <v>8.8429295168739852</v>
      </c>
      <c r="DK37" s="228">
        <f t="shared" ca="1" si="41"/>
        <v>1240109.9399114023</v>
      </c>
      <c r="DL37" s="169">
        <f t="shared" si="128"/>
        <v>67</v>
      </c>
      <c r="DM37" s="395">
        <f>IF($B37&lt;Main!$B$10,0,HLOOKUP(DL37,ReplacementRates!$V$3:$AZ$56,ReplacementRates!$A38-3,1)*IF(Main!$B$29=0,Main!$B$32*$B37,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N37" s="337">
        <f ca="1">DM37*IF($B37=Salary!$B37,Salary!$J37,"")</f>
        <v>140237.4560992528</v>
      </c>
      <c r="DO37" s="338">
        <f ca="1">IF($B37&lt;Main!$B$10,0,(VLOOKUP(DL37,'Survival Probability'!$A$3:$F$98,6)/(1+Main!$B$5)^(OptimumBenefits!DL37-OptimumBenefits!$A37))*(VLOOKUP(DL37,'Survival Probability'!$A$3:$F$98,3)/VLOOKUP($A37,'Survival Probability'!$A$3:$F$98,3)))</f>
        <v>8.0947428130192094</v>
      </c>
      <c r="DP37" s="228">
        <f t="shared" ca="1" si="43"/>
        <v>1135186.1398755235</v>
      </c>
      <c r="DQ37" s="169">
        <f t="shared" si="128"/>
        <v>68</v>
      </c>
      <c r="DR37" s="395">
        <f>IF($B37&lt;Main!$B$10,0,HLOOKUP(DQ37,ReplacementRates!$V$3:$AZ$56,ReplacementRates!$A38-3,1)*IF(Main!$B$29=0,Main!$B$32*$B37,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S37" s="337">
        <f ca="1">DR37*IF($B37=Salary!$B37,Salary!$J37,"")</f>
        <v>140237.4560992528</v>
      </c>
      <c r="DT37" s="338">
        <f ca="1">IF($B37&lt;Main!$B$10,0,(VLOOKUP(DQ37,'Survival Probability'!$A$3:$F$98,6)/(1+Main!$B$5)^(OptimumBenefits!DQ37-OptimumBenefits!$A37))*(VLOOKUP(DQ37,'Survival Probability'!$A$3:$F$98,3)/VLOOKUP($A37,'Survival Probability'!$A$3:$F$98,3)))</f>
        <v>7.3995274012099204</v>
      </c>
      <c r="DU37" s="228">
        <f t="shared" ca="1" si="45"/>
        <v>1037690.8990823943</v>
      </c>
      <c r="DV37" s="169">
        <f t="shared" si="128"/>
        <v>69</v>
      </c>
      <c r="DW37" s="395">
        <f>IF($B37&lt;Main!$B$10,0,HLOOKUP(DV37,ReplacementRates!$V$3:$AZ$56,ReplacementRates!$A38-3,1)*IF(Main!$B$29=0,Main!$B$32*$B37,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X37" s="337">
        <f ca="1">DW37*IF($B37=Salary!$B37,Salary!$J37,"")</f>
        <v>140237.4560992528</v>
      </c>
      <c r="DY37" s="338">
        <f ca="1">IF($B37&lt;Main!$B$10,0,(VLOOKUP(DV37,'Survival Probability'!$A$3:$F$98,6)/(1+Main!$B$5)^(OptimumBenefits!DV37-OptimumBenefits!$A37))*(VLOOKUP(DV37,'Survival Probability'!$A$3:$F$98,3)/VLOOKUP($A37,'Survival Probability'!$A$3:$F$98,3)))</f>
        <v>6.753834535917929</v>
      </c>
      <c r="DZ37" s="228">
        <f t="shared" ca="1" si="47"/>
        <v>947140.57423240796</v>
      </c>
      <c r="EA37" s="169">
        <f t="shared" si="128"/>
        <v>70</v>
      </c>
      <c r="EB37" s="395">
        <f>IF($B37&lt;Main!$B$10,0,HLOOKUP(EA37,ReplacementRates!$V$3:$AZ$56,ReplacementRates!$A38-3,1)*IF(Main!$B$29=0,Main!$B$32*$B37,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C37" s="337">
        <f ca="1">EB37*IF($B37=Salary!$B37,Salary!$J37,"")</f>
        <v>140237.4560992528</v>
      </c>
      <c r="ED37" s="338">
        <f ca="1">IF($B37&lt;Main!$B$10,0,(VLOOKUP(EA37,'Survival Probability'!$A$3:$F$98,6)/(1+Main!$B$5)^(OptimumBenefits!EA37-OptimumBenefits!$A37))*(VLOOKUP(EA37,'Survival Probability'!$A$3:$F$98,3)/VLOOKUP($A37,'Survival Probability'!$A$3:$F$98,3)))</f>
        <v>6.1544579577391501</v>
      </c>
      <c r="EE37" s="228">
        <f t="shared" ca="1" si="49"/>
        <v>863085.52766314114</v>
      </c>
      <c r="EF37" s="169">
        <f t="shared" si="128"/>
        <v>71</v>
      </c>
      <c r="EG37" s="395">
        <f>IF($B37&lt;Main!$B$10,0,HLOOKUP(EF37,ReplacementRates!$V$3:$AZ$56,ReplacementRates!$A38-3,1)*IF(Main!$B$29=0,Main!$B$32*$B37,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H37" s="337">
        <f ca="1">EG37*IF($B37=Salary!$B37,Salary!$J37,"")</f>
        <v>140237.4560992528</v>
      </c>
      <c r="EI37" s="338">
        <f ca="1">IF($B37&lt;Main!$B$10,0,(VLOOKUP(EF37,'Survival Probability'!$A$3:$F$98,6)/(1+Main!$B$5)^(OptimumBenefits!EF37-OptimumBenefits!$A37))*(VLOOKUP(EF37,'Survival Probability'!$A$3:$F$98,3)/VLOOKUP($A37,'Survival Probability'!$A$3:$F$98,3)))</f>
        <v>5.5984187609130016</v>
      </c>
      <c r="EJ37" s="228">
        <f t="shared" ca="1" si="51"/>
        <v>785108.00520877028</v>
      </c>
      <c r="EK37" s="169">
        <f t="shared" si="128"/>
        <v>72</v>
      </c>
      <c r="EL37" s="395">
        <f>IF($B37&lt;Main!$B$10,0,HLOOKUP(EK37,ReplacementRates!$V$3:$AZ$56,ReplacementRates!$A38-3,1)*IF(Main!$B$29=0,Main!$B$32*$B37,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M37" s="337">
        <f ca="1">EL37*IF($B37=Salary!$B37,Salary!$J37,"")</f>
        <v>140237.4560992528</v>
      </c>
      <c r="EN37" s="338">
        <f ca="1">IF($B37&lt;Main!$B$10,0,(VLOOKUP(EK37,'Survival Probability'!$A$3:$F$98,6)/(1+Main!$B$5)^(OptimumBenefits!EK37-OptimumBenefits!$A37))*(VLOOKUP(EK37,'Survival Probability'!$A$3:$F$98,3)/VLOOKUP($A37,'Survival Probability'!$A$3:$F$98,3)))</f>
        <v>5.082941911908704</v>
      </c>
      <c r="EO37" s="228">
        <f t="shared" ca="1" si="53"/>
        <v>712818.84322634898</v>
      </c>
      <c r="EP37" s="169">
        <f t="shared" si="129"/>
        <v>73</v>
      </c>
      <c r="EQ37" s="395">
        <f>IF($B37&lt;Main!$B$10,0,HLOOKUP(EP37,ReplacementRates!$V$3:$AZ$56,ReplacementRates!$A38-3,1)*IF(Main!$B$29=0,Main!$B$32*$B37,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R37" s="337">
        <f ca="1">EQ37*IF($B37=Salary!$B37,Salary!$J37,"")</f>
        <v>140237.4560992528</v>
      </c>
      <c r="ES37" s="338">
        <f ca="1">IF($B37&lt;Main!$B$10,0,(VLOOKUP(EP37,'Survival Probability'!$A$3:$F$98,6)/(1+Main!$B$5)^(OptimumBenefits!EP37-OptimumBenefits!$A37))*(VLOOKUP(EP37,'Survival Probability'!$A$3:$F$98,3)/VLOOKUP($A37,'Survival Probability'!$A$3:$F$98,3)))</f>
        <v>4.6054518729817513</v>
      </c>
      <c r="ET37" s="228">
        <f t="shared" ca="1" si="55"/>
        <v>645856.85485449992</v>
      </c>
      <c r="EU37" s="169">
        <f t="shared" si="129"/>
        <v>74</v>
      </c>
      <c r="EV37" s="395">
        <f>IF($B37&lt;Main!$B$10,0,HLOOKUP(EU37,ReplacementRates!$V$3:$AZ$56,ReplacementRates!$A38-3,1)*IF(Main!$B$29=0,Main!$B$32*$B37,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W37" s="337">
        <f ca="1">EV37*IF($B37=Salary!$B37,Salary!$J37,"")</f>
        <v>140237.4560992528</v>
      </c>
      <c r="EX37" s="338">
        <f ca="1">IF($B37&lt;Main!$B$10,0,(VLOOKUP(EU37,'Survival Probability'!$A$3:$F$98,6)/(1+Main!$B$5)^(OptimumBenefits!EU37-OptimumBenefits!$A37))*(VLOOKUP(EU37,'Survival Probability'!$A$3:$F$98,3)/VLOOKUP($A37,'Survival Probability'!$A$3:$F$98,3)))</f>
        <v>4.1635465271448977</v>
      </c>
      <c r="EY37" s="228">
        <f t="shared" ca="1" si="57"/>
        <v>583885.17331767909</v>
      </c>
      <c r="EZ37" s="169">
        <f t="shared" si="129"/>
        <v>75</v>
      </c>
      <c r="FA37" s="395">
        <f>IF($B37&lt;Main!$B$10,0,HLOOKUP(EZ37,ReplacementRates!$V$3:$AZ$56,ReplacementRates!$A38-3,1)*IF(Main!$B$29=0,Main!$B$32*$B37,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B37" s="337">
        <f ca="1">FA37*IF($B37=Salary!$B37,Salary!$J37,"")</f>
        <v>140237.4560992528</v>
      </c>
      <c r="FC37" s="338">
        <f ca="1">IF($B37&lt;Main!$B$10,0,(VLOOKUP(EZ37,'Survival Probability'!$A$3:$F$98,6)/(1+Main!$B$5)^(OptimumBenefits!EZ37-OptimumBenefits!$A37))*(VLOOKUP(EZ37,'Survival Probability'!$A$3:$F$98,3)/VLOOKUP($A37,'Survival Probability'!$A$3:$F$98,3)))</f>
        <v>3.7549927896271664</v>
      </c>
      <c r="FD37" s="228">
        <f t="shared" ca="1" si="59"/>
        <v>526590.63648835057</v>
      </c>
      <c r="FE37" s="169">
        <f t="shared" si="129"/>
        <v>76</v>
      </c>
      <c r="FF37" s="395">
        <f>IF($B37&lt;Main!$B$10,0,HLOOKUP(FE37,ReplacementRates!$V$3:$AZ$56,ReplacementRates!$A38-3,1)*IF(Main!$B$29=0,Main!$B$32*$B37,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G37" s="337">
        <f ca="1">FF37*IF($B37=Salary!$B37,Salary!$J37,"")</f>
        <v>140237.4560992528</v>
      </c>
      <c r="FH37" s="338">
        <f ca="1">IF($B37&lt;Main!$B$10,0,(VLOOKUP(FE37,'Survival Probability'!$A$3:$F$98,6)/(1+Main!$B$5)^(OptimumBenefits!FE37-OptimumBenefits!$A37))*(VLOOKUP(FE37,'Survival Probability'!$A$3:$F$98,3)/VLOOKUP($A37,'Survival Probability'!$A$3:$F$98,3)))</f>
        <v>3.3777161819903356</v>
      </c>
      <c r="FI37" s="228">
        <f t="shared" ca="1" si="61"/>
        <v>473682.3247876055</v>
      </c>
      <c r="FJ37" s="169">
        <f t="shared" si="129"/>
        <v>77</v>
      </c>
      <c r="FK37" s="395">
        <f>IF($B37&lt;Main!$B$10,0,HLOOKUP(FJ37,ReplacementRates!$V$3:$AZ$56,ReplacementRates!$A38-3,1)*IF(Main!$B$29=0,Main!$B$32*$B37,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L37" s="337">
        <f ca="1">FK37*IF($B37=Salary!$B37,Salary!$J37,"")</f>
        <v>140237.4560992528</v>
      </c>
      <c r="FM37" s="338">
        <f ca="1">IF($B37&lt;Main!$B$10,0,(VLOOKUP(FJ37,'Survival Probability'!$A$3:$F$98,6)/(1+Main!$B$5)^(OptimumBenefits!FJ37-OptimumBenefits!$A37))*(VLOOKUP(FJ37,'Survival Probability'!$A$3:$F$98,3)/VLOOKUP($A37,'Survival Probability'!$A$3:$F$98,3)))</f>
        <v>3.0297728898129872</v>
      </c>
      <c r="FN37" s="228">
        <f t="shared" ca="1" si="63"/>
        <v>424887.64262585511</v>
      </c>
      <c r="FO37" s="169">
        <f t="shared" si="129"/>
        <v>78</v>
      </c>
      <c r="FP37" s="395">
        <f>IF($B37&lt;Main!$B$10,0,HLOOKUP(FO37,ReplacementRates!$V$3:$AZ$56,ReplacementRates!$A38-3,1)*IF(Main!$B$29=0,Main!$B$32*$B37,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Q37" s="337">
        <f ca="1">FP37*IF($B37=Salary!$B37,Salary!$J37,"")</f>
        <v>140237.4560992528</v>
      </c>
      <c r="FR37" s="338">
        <f ca="1">IF($B37&lt;Main!$B$10,0,(VLOOKUP(FO37,'Survival Probability'!$A$3:$F$98,6)/(1+Main!$B$5)^(OptimumBenefits!FO37-OptimumBenefits!$A37))*(VLOOKUP(FO37,'Survival Probability'!$A$3:$F$98,3)/VLOOKUP($A37,'Survival Probability'!$A$3:$F$98,3)))</f>
        <v>2.7093506512799199</v>
      </c>
      <c r="FS37" s="228">
        <f t="shared" ca="1" si="65"/>
        <v>379952.44301634975</v>
      </c>
      <c r="FT37" s="169">
        <f t="shared" si="129"/>
        <v>79</v>
      </c>
      <c r="FU37" s="395">
        <f>IF($B37&lt;Main!$B$10,0,HLOOKUP(FT37,ReplacementRates!$V$3:$AZ$56,ReplacementRates!$A38-3,1)*IF(Main!$B$29=0,Main!$B$32*$B37,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V37" s="337">
        <f ca="1">FU37*IF($B37=Salary!$B37,Salary!$J37,"")</f>
        <v>140237.4560992528</v>
      </c>
      <c r="FW37" s="338">
        <f ca="1">IF($B37&lt;Main!$B$10,0,(VLOOKUP(FT37,'Survival Probability'!$A$3:$F$98,6)/(1+Main!$B$5)^(OptimumBenefits!FT37-OptimumBenefits!$A37))*(VLOOKUP(FT37,'Survival Probability'!$A$3:$F$98,3)/VLOOKUP($A37,'Survival Probability'!$A$3:$F$98,3)))</f>
        <v>2.4147601988004213</v>
      </c>
      <c r="FX37" s="228">
        <f t="shared" ca="1" si="67"/>
        <v>338639.82736949704</v>
      </c>
      <c r="FY37" s="169">
        <f t="shared" si="129"/>
        <v>80</v>
      </c>
      <c r="FZ37" s="395">
        <f>IF($B37&lt;Main!$B$10,0,HLOOKUP(FY37,ReplacementRates!$V$3:$AZ$56,ReplacementRates!$A38-3,1)*IF(Main!$B$29=0,Main!$B$32*$B37,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A37" s="337">
        <f ca="1">FZ37*IF($B37=Salary!$B37,Salary!$J37,"")</f>
        <v>140237.4560992528</v>
      </c>
      <c r="GB37" s="338">
        <f ca="1">IF($B37&lt;Main!$B$10,0,(VLOOKUP(FY37,'Survival Probability'!$A$3:$F$98,6)/(1+Main!$B$5)^(OptimumBenefits!FY37-OptimumBenefits!$A37))*(VLOOKUP(FY37,'Survival Probability'!$A$3:$F$98,3)/VLOOKUP($A37,'Survival Probability'!$A$3:$F$98,3)))</f>
        <v>2.1444371740931421</v>
      </c>
      <c r="GC37" s="228">
        <f t="shared" ca="1" si="69"/>
        <v>300730.41405949276</v>
      </c>
      <c r="GD37" s="169">
        <f t="shared" si="129"/>
        <v>81</v>
      </c>
      <c r="GE37" s="395">
        <f>IF($B37&lt;Main!$B$10,0,HLOOKUP(GD37,ReplacementRates!$V$3:$AZ$56,ReplacementRates!$A38-3,1)*IF(Main!$B$29=0,Main!$B$32*$B37,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F37" s="337">
        <f ca="1">GE37*IF($B37=Salary!$B37,Salary!$J37,"")</f>
        <v>140237.4560992528</v>
      </c>
      <c r="GG37" s="338">
        <f ca="1">IF($B37&lt;Main!$B$10,0,(VLOOKUP(GD37,'Survival Probability'!$A$3:$F$98,6)/(1+Main!$B$5)^(OptimumBenefits!GD37-OptimumBenefits!$A37))*(VLOOKUP(GD37,'Survival Probability'!$A$3:$F$98,3)/VLOOKUP($A37,'Survival Probability'!$A$3:$F$98,3)))</f>
        <v>1.8969088260225679</v>
      </c>
      <c r="GH37" s="228">
        <f t="shared" ca="1" si="71"/>
        <v>266017.66821362503</v>
      </c>
      <c r="GI37" s="169">
        <f t="shared" si="129"/>
        <v>82</v>
      </c>
      <c r="GJ37" s="395">
        <f>IF($B37&lt;Main!$B$10,0,HLOOKUP(GI37,ReplacementRates!$V$3:$AZ$56,ReplacementRates!$A38-3,1)*IF(Main!$B$29=0,Main!$B$32*$B37,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K37" s="337">
        <f ca="1">GJ37*IF($B37=Salary!$B37,Salary!$J37,"")</f>
        <v>140237.4560992528</v>
      </c>
      <c r="GL37" s="338">
        <f ca="1">IF($B37&lt;Main!$B$10,0,(VLOOKUP(GI37,'Survival Probability'!$A$3:$F$98,6)/(1+Main!$B$5)^(OptimumBenefits!GI37-OptimumBenefits!$A37))*(VLOOKUP(GI37,'Survival Probability'!$A$3:$F$98,3)/VLOOKUP($A37,'Survival Probability'!$A$3:$F$98,3)))</f>
        <v>1.6707917089534932</v>
      </c>
      <c r="GM37" s="228">
        <f t="shared" ca="1" si="73"/>
        <v>234307.57893536106</v>
      </c>
      <c r="GN37" s="384"/>
      <c r="GO37" s="384"/>
      <c r="GP37" s="385"/>
      <c r="GQ37" s="386"/>
      <c r="GR37" s="387"/>
      <c r="GS37" s="384"/>
      <c r="GT37" s="384"/>
      <c r="GU37" s="385"/>
      <c r="GV37" s="386"/>
      <c r="GW37" s="387"/>
      <c r="GX37" s="384"/>
      <c r="GY37" s="384"/>
      <c r="GZ37" s="385"/>
      <c r="HA37" s="386"/>
      <c r="HB37" s="387"/>
      <c r="HC37" s="384"/>
      <c r="HD37" s="384"/>
      <c r="HE37" s="385"/>
      <c r="HF37" s="386"/>
      <c r="HG37" s="387"/>
      <c r="HH37" s="384"/>
      <c r="HI37" s="384"/>
      <c r="HJ37" s="385"/>
      <c r="HK37" s="386"/>
      <c r="HL37" s="387"/>
      <c r="HM37" s="384"/>
      <c r="HN37" s="384"/>
      <c r="HO37" s="385"/>
      <c r="HP37" s="386"/>
      <c r="HQ37" s="387"/>
      <c r="HR37" s="384"/>
      <c r="HS37" s="384"/>
      <c r="HT37" s="385"/>
      <c r="HU37" s="386"/>
      <c r="HV37" s="387"/>
      <c r="HW37" s="384"/>
      <c r="HX37" s="384"/>
      <c r="HY37" s="385"/>
      <c r="HZ37" s="386"/>
      <c r="IA37" s="387"/>
      <c r="IB37" s="384"/>
      <c r="IC37" s="384"/>
      <c r="ID37" s="385"/>
      <c r="IE37" s="386"/>
      <c r="IF37" s="387"/>
      <c r="IG37" s="384"/>
      <c r="IH37" s="384"/>
      <c r="II37" s="385"/>
      <c r="IJ37" s="386"/>
      <c r="IK37" s="387"/>
      <c r="IL37" s="384"/>
      <c r="IM37" s="384"/>
      <c r="IN37" s="385"/>
      <c r="IO37" s="386"/>
      <c r="IP37" s="387"/>
      <c r="IQ37" s="384"/>
      <c r="IR37" s="384"/>
      <c r="IS37" s="385"/>
      <c r="IT37" s="386"/>
      <c r="IU37" s="387"/>
      <c r="IV37" s="384"/>
      <c r="IW37" s="384"/>
      <c r="IX37" s="385"/>
      <c r="IY37" s="386"/>
      <c r="IZ37" s="387"/>
      <c r="JA37" s="384"/>
      <c r="JB37" s="384"/>
      <c r="JC37" s="385"/>
      <c r="JD37" s="386"/>
      <c r="JE37" s="387"/>
      <c r="JF37" s="384"/>
      <c r="JG37" s="384"/>
      <c r="JH37" s="385"/>
      <c r="JI37" s="386"/>
      <c r="JJ37" s="387"/>
      <c r="JK37" s="384"/>
      <c r="JL37" s="384"/>
      <c r="JM37" s="385"/>
      <c r="JN37" s="386"/>
      <c r="JO37" s="387"/>
      <c r="JP37" s="384"/>
      <c r="JQ37" s="384"/>
      <c r="JR37" s="385"/>
      <c r="JS37" s="386"/>
      <c r="JT37" s="387"/>
      <c r="JU37" s="384"/>
      <c r="JV37" s="384"/>
      <c r="JW37" s="385"/>
      <c r="JX37" s="386"/>
      <c r="JY37" s="387"/>
      <c r="JZ37" s="384"/>
      <c r="KA37" s="384"/>
      <c r="KB37" s="385"/>
      <c r="KC37" s="386"/>
      <c r="KD37" s="387"/>
      <c r="KE37" s="384"/>
      <c r="KF37" s="384"/>
      <c r="KG37" s="385"/>
      <c r="KH37" s="386"/>
      <c r="KI37" s="387"/>
    </row>
    <row r="38" spans="1:295">
      <c r="A38" s="172">
        <f t="shared" si="112"/>
        <v>63</v>
      </c>
      <c r="B38" s="172">
        <v>36</v>
      </c>
      <c r="C38" s="383">
        <f t="shared" ca="1" si="126"/>
        <v>63</v>
      </c>
      <c r="D38" s="425">
        <f t="shared" ca="1" si="116"/>
        <v>1853883.091502877</v>
      </c>
      <c r="E38" s="217">
        <v>1176458.5627696079</v>
      </c>
      <c r="F38" s="169">
        <f t="shared" si="113"/>
        <v>45</v>
      </c>
      <c r="G38" s="395">
        <f>IF($B38&lt;Main!$B$10,0,HLOOKUP(F38,ReplacementRates!$V$3:$AZ$56,ReplacementRates!$A39-3,1)*IF(Main!$B$29=0,Main!$B$32*$B38,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H38" s="337">
        <f ca="1">G38*IF($B38=Salary!$B38,Salary!$J38,"")</f>
        <v>0</v>
      </c>
      <c r="I38" s="338">
        <f ca="1">IF($B38&lt;Main!$B$10,0,(VLOOKUP(F38,'Survival Probability'!$A$3:$F$98,6)/(1+Main!$B$5)^(OptimumBenefits!F38-OptimumBenefits!$A38))*(VLOOKUP(F38,'Survival Probability'!$A$3:$F$98,3)/VLOOKUP($A38,'Survival Probability'!$A$3:$F$98,3)))</f>
        <v>49.73833752995845</v>
      </c>
      <c r="J38" s="228">
        <f t="shared" si="124"/>
        <v>0</v>
      </c>
      <c r="K38" s="169">
        <f t="shared" si="114"/>
        <v>46</v>
      </c>
      <c r="L38" s="395">
        <f>IF($B38&lt;Main!$B$10,0,HLOOKUP(K38,ReplacementRates!$V$3:$AZ$56,ReplacementRates!$A39-3,1)*IF(Main!$B$29=0,Main!$B$32*$B38,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M38" s="337">
        <f ca="1">L38*IF($B38=Salary!$B38,Salary!$J38,"")</f>
        <v>0</v>
      </c>
      <c r="N38" s="338">
        <f ca="1">IF($B38&lt;Main!$B$10,0,(VLOOKUP(K38,'Survival Probability'!$A$3:$F$98,6)/(1+Main!$B$5)^(OptimumBenefits!K38-OptimumBenefits!$A38))*(VLOOKUP(K38,'Survival Probability'!$A$3:$F$98,3)/VLOOKUP($A38,'Survival Probability'!$A$3:$F$98,3)))</f>
        <v>46.229669140039952</v>
      </c>
      <c r="O38" s="228">
        <f t="shared" si="125"/>
        <v>0</v>
      </c>
      <c r="P38" s="169">
        <f t="shared" si="127"/>
        <v>47</v>
      </c>
      <c r="Q38" s="395">
        <f>IF($B38&lt;Main!$B$10,0,HLOOKUP(P38,ReplacementRates!$V$3:$AZ$56,ReplacementRates!$A39-3,1)*IF(Main!$B$29=0,Main!$B$32*$B38,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R38" s="337">
        <f ca="1">Q38*IF($B38=Salary!$B38,Salary!$J38,"")</f>
        <v>0</v>
      </c>
      <c r="S38" s="338">
        <f ca="1">IF($B38&lt;Main!$B$10,0,(VLOOKUP(P38,'Survival Probability'!$A$3:$F$98,6)/(1+Main!$B$5)^(OptimumBenefits!P38-OptimumBenefits!$A38))*(VLOOKUP(P38,'Survival Probability'!$A$3:$F$98,3)/VLOOKUP($A38,'Survival Probability'!$A$3:$F$98,3)))</f>
        <v>42.952732451125165</v>
      </c>
      <c r="T38" s="228">
        <f t="shared" si="3"/>
        <v>0</v>
      </c>
      <c r="U38" s="169">
        <f t="shared" si="127"/>
        <v>48</v>
      </c>
      <c r="V38" s="395">
        <f>IF($B38&lt;Main!$B$10,0,HLOOKUP(U38,ReplacementRates!$V$3:$AZ$56,ReplacementRates!$A39-3,1)*IF(Main!$B$29=0,Main!$B$32*$B38,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W38" s="337">
        <f ca="1">V38*IF($B38=Salary!$B38,Salary!$J38,"")</f>
        <v>0</v>
      </c>
      <c r="X38" s="338">
        <f ca="1">IF($B38&lt;Main!$B$10,0,(VLOOKUP(U38,'Survival Probability'!$A$3:$F$98,6)/(1+Main!$B$5)^(OptimumBenefits!U38-OptimumBenefits!$A38))*(VLOOKUP(U38,'Survival Probability'!$A$3:$F$98,3)/VLOOKUP($A38,'Survival Probability'!$A$3:$F$98,3)))</f>
        <v>39.892313958727804</v>
      </c>
      <c r="Y38" s="228">
        <f t="shared" si="5"/>
        <v>0</v>
      </c>
      <c r="Z38" s="169">
        <f t="shared" si="127"/>
        <v>49</v>
      </c>
      <c r="AA38" s="395">
        <f>IF($B38&lt;Main!$B$10,0,HLOOKUP(Z38,ReplacementRates!$V$3:$AZ$56,ReplacementRates!$A39-3,1)*IF(Main!$B$29=0,Main!$B$32*$B38,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B38" s="337">
        <f ca="1">AA38*IF($B38=Salary!$B38,Salary!$J38,"")</f>
        <v>0</v>
      </c>
      <c r="AC38" s="338">
        <f ca="1">IF($B38&lt;Main!$B$10,0,(VLOOKUP(Z38,'Survival Probability'!$A$3:$F$98,6)/(1+Main!$B$5)^(OptimumBenefits!Z38-OptimumBenefits!$A38))*(VLOOKUP(Z38,'Survival Probability'!$A$3:$F$98,3)/VLOOKUP($A38,'Survival Probability'!$A$3:$F$98,3)))</f>
        <v>37.034195769040842</v>
      </c>
      <c r="AD38" s="228">
        <f t="shared" si="7"/>
        <v>0</v>
      </c>
      <c r="AE38" s="169">
        <f t="shared" si="127"/>
        <v>50</v>
      </c>
      <c r="AF38" s="395">
        <f>IF($B38&lt;Main!$B$10,0,HLOOKUP(AE38,ReplacementRates!$V$3:$AZ$56,ReplacementRates!$A39-3,1)*IF(Main!$B$29=0,Main!$B$32*$B38,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G38" s="337">
        <f ca="1">AF38*IF($B38=Salary!$B38,Salary!$J38,"")</f>
        <v>0</v>
      </c>
      <c r="AH38" s="338">
        <f ca="1">IF($B38&lt;Main!$B$10,0,(VLOOKUP(AE38,'Survival Probability'!$A$3:$F$98,6)/(1+Main!$B$5)^(OptimumBenefits!AE38-OptimumBenefits!$A38))*(VLOOKUP(AE38,'Survival Probability'!$A$3:$F$98,3)/VLOOKUP($A38,'Survival Probability'!$A$3:$F$98,3)))</f>
        <v>34.365110648627684</v>
      </c>
      <c r="AI38" s="228">
        <f t="shared" si="9"/>
        <v>0</v>
      </c>
      <c r="AJ38" s="169">
        <f t="shared" si="127"/>
        <v>51</v>
      </c>
      <c r="AK38" s="395">
        <f>IF($B38&lt;Main!$B$10,0,HLOOKUP(AJ38,ReplacementRates!$V$3:$AZ$56,ReplacementRates!$A39-3,1)*IF(Main!$B$29=0,Main!$B$32*$B38,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L38" s="337">
        <f ca="1">AK38*IF($B38=Salary!$B38,Salary!$J38,"")</f>
        <v>0</v>
      </c>
      <c r="AM38" s="338">
        <f ca="1">IF($B38&lt;Main!$B$10,0,(VLOOKUP(AJ38,'Survival Probability'!$A$3:$F$98,6)/(1+Main!$B$5)^(OptimumBenefits!AJ38-OptimumBenefits!$A38))*(VLOOKUP(AJ38,'Survival Probability'!$A$3:$F$98,3)/VLOOKUP($A38,'Survival Probability'!$A$3:$F$98,3)))</f>
        <v>31.872667444190444</v>
      </c>
      <c r="AN38" s="228">
        <f t="shared" si="11"/>
        <v>0</v>
      </c>
      <c r="AO38" s="169">
        <f t="shared" si="127"/>
        <v>52</v>
      </c>
      <c r="AP38" s="395">
        <f>IF($B38&lt;Main!$B$10,0,HLOOKUP(AO38,ReplacementRates!$V$3:$AZ$56,ReplacementRates!$A39-3,1)*IF(Main!$B$29=0,Main!$B$32*$B38,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Q38" s="337">
        <f ca="1">AP38*IF($B38=Salary!$B38,Salary!$J38,"")</f>
        <v>0</v>
      </c>
      <c r="AR38" s="338">
        <f ca="1">IF($B38&lt;Main!$B$10,0,(VLOOKUP(AO38,'Survival Probability'!$A$3:$F$98,6)/(1+Main!$B$5)^(OptimumBenefits!AO38-OptimumBenefits!$A38))*(VLOOKUP(AO38,'Survival Probability'!$A$3:$F$98,3)/VLOOKUP($A38,'Survival Probability'!$A$3:$F$98,3)))</f>
        <v>29.546881666995802</v>
      </c>
      <c r="AS38" s="228">
        <f t="shared" si="13"/>
        <v>0</v>
      </c>
      <c r="AT38" s="169">
        <f t="shared" si="127"/>
        <v>53</v>
      </c>
      <c r="AU38" s="395">
        <f>IF($B38&lt;Main!$B$10,0,HLOOKUP(AT38,ReplacementRates!$V$3:$AZ$56,ReplacementRates!$A39-3,1)*IF(Main!$B$29=0,Main!$B$32*$B38,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V38" s="337">
        <f ca="1">AU38*IF($B38=Salary!$B38,Salary!$J38,"")</f>
        <v>0</v>
      </c>
      <c r="AW38" s="338">
        <f ca="1">IF($B38&lt;Main!$B$10,0,(VLOOKUP(AT38,'Survival Probability'!$A$3:$F$98,6)/(1+Main!$B$5)^(OptimumBenefits!AT38-OptimumBenefits!$A38))*(VLOOKUP(AT38,'Survival Probability'!$A$3:$F$98,3)/VLOOKUP($A38,'Survival Probability'!$A$3:$F$98,3)))</f>
        <v>27.37681449721812</v>
      </c>
      <c r="AX38" s="228">
        <f t="shared" si="15"/>
        <v>0</v>
      </c>
      <c r="AY38" s="169">
        <f t="shared" si="127"/>
        <v>54</v>
      </c>
      <c r="AZ38" s="395">
        <f>IF($B38&lt;Main!$B$10,0,HLOOKUP(AY38,ReplacementRates!$V$3:$AZ$56,ReplacementRates!$A39-3,1)*IF(Main!$B$29=0,Main!$B$32*$B38,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A38" s="337">
        <f ca="1">AZ38*IF($B38=Salary!$B38,Salary!$J38,"")</f>
        <v>0</v>
      </c>
      <c r="BB38" s="338">
        <f ca="1">IF($B38&lt;Main!$B$10,0,(VLOOKUP(AY38,'Survival Probability'!$A$3:$F$98,6)/(1+Main!$B$5)^(OptimumBenefits!AY38-OptimumBenefits!$A38))*(VLOOKUP(AY38,'Survival Probability'!$A$3:$F$98,3)/VLOOKUP($A38,'Survival Probability'!$A$3:$F$98,3)))</f>
        <v>25.352256354559962</v>
      </c>
      <c r="BC38" s="228">
        <f t="shared" si="17"/>
        <v>0</v>
      </c>
      <c r="BD38" s="169">
        <f t="shared" si="127"/>
        <v>55</v>
      </c>
      <c r="BE38" s="395">
        <f>IF($B38&lt;Main!$B$10,0,HLOOKUP(BD38,ReplacementRates!$V$3:$AZ$56,ReplacementRates!$A39-3,1)*IF(Main!$B$29=0,Main!$B$32*$B38,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F38" s="337">
        <f ca="1">BE38*IF($B38=Salary!$B38,Salary!$J38,"")</f>
        <v>0</v>
      </c>
      <c r="BG38" s="338">
        <f ca="1">IF($B38&lt;Main!$B$10,0,(VLOOKUP(BD38,'Survival Probability'!$A$3:$F$98,6)/(1+Main!$B$5)^(OptimumBenefits!BD38-OptimumBenefits!$A38))*(VLOOKUP(BD38,'Survival Probability'!$A$3:$F$98,3)/VLOOKUP($A38,'Survival Probability'!$A$3:$F$98,3)))</f>
        <v>23.46367488566862</v>
      </c>
      <c r="BH38" s="228">
        <f t="shared" si="19"/>
        <v>0</v>
      </c>
      <c r="BI38" s="169">
        <f t="shared" si="127"/>
        <v>56</v>
      </c>
      <c r="BJ38" s="395">
        <f>IF($B38&lt;Main!$B$10,0,HLOOKUP(BI38,ReplacementRates!$V$3:$AZ$56,ReplacementRates!$A39-3,1)*IF(Main!$B$29=0,Main!$B$32*$B38,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K38" s="337">
        <f ca="1">BJ38*IF($B38=Salary!$B38,Salary!$J38,"")</f>
        <v>0</v>
      </c>
      <c r="BL38" s="338">
        <f ca="1">IF($B38&lt;Main!$B$10,0,(VLOOKUP(BI38,'Survival Probability'!$A$3:$F$98,6)/(1+Main!$B$5)^(OptimumBenefits!BI38-OptimumBenefits!$A38))*(VLOOKUP(BI38,'Survival Probability'!$A$3:$F$98,3)/VLOOKUP($A38,'Survival Probability'!$A$3:$F$98,3)))</f>
        <v>21.702176171752605</v>
      </c>
      <c r="BM38" s="228">
        <f t="shared" si="21"/>
        <v>0</v>
      </c>
      <c r="BN38" s="169">
        <f t="shared" si="127"/>
        <v>57</v>
      </c>
      <c r="BO38" s="395">
        <f>IF($B38&lt;Main!$B$10,0,HLOOKUP(BN38,ReplacementRates!$V$3:$AZ$56,ReplacementRates!$A39-3,1)*IF(Main!$B$29=0,Main!$B$32*$B38,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P38" s="337">
        <f ca="1">BO38*IF($B38=Salary!$B38,Salary!$J38,"")</f>
        <v>0</v>
      </c>
      <c r="BQ38" s="338">
        <f ca="1">IF($B38&lt;Main!$B$10,0,(VLOOKUP(BN38,'Survival Probability'!$A$3:$F$98,6)/(1+Main!$B$5)^(OptimumBenefits!BN38-OptimumBenefits!$A38))*(VLOOKUP(BN38,'Survival Probability'!$A$3:$F$98,3)/VLOOKUP($A38,'Survival Probability'!$A$3:$F$98,3)))</f>
        <v>20.059451024762538</v>
      </c>
      <c r="BR38" s="228">
        <f t="shared" si="23"/>
        <v>0</v>
      </c>
      <c r="BS38" s="169">
        <f t="shared" si="127"/>
        <v>58</v>
      </c>
      <c r="BT38" s="395">
        <f>IF($B38&lt;Main!$B$10,0,HLOOKUP(BS38,ReplacementRates!$V$3:$AZ$56,ReplacementRates!$A39-3,1)*IF(Main!$B$29=0,Main!$B$32*$B38,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U38" s="337">
        <f ca="1">BT38*IF($B38=Salary!$B38,Salary!$J38,"")</f>
        <v>0</v>
      </c>
      <c r="BV38" s="338">
        <f ca="1">IF($B38&lt;Main!$B$10,0,(VLOOKUP(BS38,'Survival Probability'!$A$3:$F$98,6)/(1+Main!$B$5)^(OptimumBenefits!BS38-OptimumBenefits!$A38))*(VLOOKUP(BS38,'Survival Probability'!$A$3:$F$98,3)/VLOOKUP($A38,'Survival Probability'!$A$3:$F$98,3)))</f>
        <v>18.527737434568937</v>
      </c>
      <c r="BW38" s="228">
        <f t="shared" si="25"/>
        <v>0</v>
      </c>
      <c r="BX38" s="169">
        <f t="shared" si="127"/>
        <v>59</v>
      </c>
      <c r="BY38" s="395">
        <f>IF($B38&lt;Main!$B$10,0,HLOOKUP(BX38,ReplacementRates!$V$3:$AZ$56,ReplacementRates!$A39-3,1)*IF(Main!$B$29=0,Main!$B$32*$B38,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Z38" s="337">
        <f ca="1">BY38*IF($B38=Salary!$B38,Salary!$J38,"")</f>
        <v>0</v>
      </c>
      <c r="CA38" s="338">
        <f ca="1">IF($B38&lt;Main!$B$10,0,(VLOOKUP(BX38,'Survival Probability'!$A$3:$F$98,6)/(1+Main!$B$5)^(OptimumBenefits!BX38-OptimumBenefits!$A38))*(VLOOKUP(BX38,'Survival Probability'!$A$3:$F$98,3)/VLOOKUP($A38,'Survival Probability'!$A$3:$F$98,3)))</f>
        <v>17.099774386828358</v>
      </c>
      <c r="CB38" s="228">
        <f t="shared" si="27"/>
        <v>0</v>
      </c>
      <c r="CC38" s="169">
        <f t="shared" si="128"/>
        <v>60</v>
      </c>
      <c r="CD38" s="395">
        <f>IF($B38&lt;Main!$B$10,0,HLOOKUP(CC38,ReplacementRates!$V$3:$AZ$56,ReplacementRates!$A39-3,1)*IF(Main!$B$29=0,Main!$B$32*$B38,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E38" s="337">
        <f ca="1">CD38*IF($B38=Salary!$B38,Salary!$J38,"")</f>
        <v>150735.23138439684</v>
      </c>
      <c r="CF38" s="338">
        <f ca="1">IF($B38&lt;Main!$B$10,0,(VLOOKUP(CC38,'Survival Probability'!$A$3:$F$98,6)/(1+Main!$B$5)^(OptimumBenefits!CC38-OptimumBenefits!$A38))*(VLOOKUP(CC38,'Survival Probability'!$A$3:$F$98,3)/VLOOKUP($A38,'Survival Probability'!$A$3:$F$98,3)))</f>
        <v>15.768771616354487</v>
      </c>
      <c r="CG38" s="228">
        <f t="shared" si="29"/>
        <v>0</v>
      </c>
      <c r="CH38" s="169">
        <f t="shared" si="128"/>
        <v>61</v>
      </c>
      <c r="CI38" s="395">
        <f>IF($B38&lt;Main!$B$10,0,HLOOKUP(CH38,ReplacementRates!$V$3:$AZ$56,ReplacementRates!$A39-3,1)*IF(Main!$B$29=0,Main!$B$32*$B38,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J38" s="337">
        <f ca="1">CI38*IF($B38=Salary!$B38,Salary!$J38,"")</f>
        <v>150735.23138439684</v>
      </c>
      <c r="CK38" s="338">
        <f ca="1">IF($B38&lt;Main!$B$10,0,(VLOOKUP(CH38,'Survival Probability'!$A$3:$F$98,6)/(1+Main!$B$5)^(OptimumBenefits!CH38-OptimumBenefits!$A38))*(VLOOKUP(CH38,'Survival Probability'!$A$3:$F$98,3)/VLOOKUP($A38,'Survival Probability'!$A$3:$F$98,3)))</f>
        <v>14.528391709216498</v>
      </c>
      <c r="CL38" s="228">
        <f t="shared" si="31"/>
        <v>0</v>
      </c>
      <c r="CM38" s="169">
        <f t="shared" si="128"/>
        <v>62</v>
      </c>
      <c r="CN38" s="395">
        <f>IF($B38&lt;Main!$B$10,0,HLOOKUP(CM38,ReplacementRates!$V$3:$AZ$56,ReplacementRates!$A39-3,1)*IF(Main!$B$29=0,Main!$B$32*$B38,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O38" s="337">
        <f ca="1">CN38*IF($B38=Salary!$B38,Salary!$J38,"")</f>
        <v>150735.23138439684</v>
      </c>
      <c r="CP38" s="338">
        <f ca="1">IF($B38&lt;Main!$B$10,0,(VLOOKUP(CM38,'Survival Probability'!$A$3:$F$98,6)/(1+Main!$B$5)^(OptimumBenefits!CM38-OptimumBenefits!$A38))*(VLOOKUP(CM38,'Survival Probability'!$A$3:$F$98,3)/VLOOKUP($A38,'Survival Probability'!$A$3:$F$98,3)))</f>
        <v>13.373662327138364</v>
      </c>
      <c r="CQ38" s="228">
        <f t="shared" si="33"/>
        <v>0</v>
      </c>
      <c r="CR38" s="169">
        <f t="shared" si="128"/>
        <v>63</v>
      </c>
      <c r="CS38" s="395">
        <f>IF($B38&lt;Main!$B$10,0,HLOOKUP(CR38,ReplacementRates!$V$3:$AZ$56,ReplacementRates!$A39-3,1)*IF(Main!$B$29=0,Main!$B$32*$B38,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T38" s="337">
        <f ca="1">CS38*IF($B38=Salary!$B38,Salary!$J38,"")</f>
        <v>150735.23138439684</v>
      </c>
      <c r="CU38" s="338">
        <f ca="1">IF($B38&lt;Main!$B$10,0,(VLOOKUP(CR38,'Survival Probability'!$A$3:$F$98,6)/(1+Main!$B$5)^(OptimumBenefits!CR38-OptimumBenefits!$A38))*(VLOOKUP(CR38,'Survival Probability'!$A$3:$F$98,3)/VLOOKUP($A38,'Survival Probability'!$A$3:$F$98,3)))</f>
        <v>12.298936847585448</v>
      </c>
      <c r="CV38" s="228">
        <f t="shared" ca="1" si="35"/>
        <v>1853883.091502877</v>
      </c>
      <c r="CW38" s="169">
        <f t="shared" si="128"/>
        <v>64</v>
      </c>
      <c r="CX38" s="395">
        <f>IF($B38&lt;Main!$B$10,0,HLOOKUP(CW38,ReplacementRates!$V$3:$AZ$56,ReplacementRates!$A39-3,1)*IF(Main!$B$29=0,Main!$B$32*$B38,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Y38" s="337">
        <f ca="1">CX38*IF($B38=Salary!$B38,Salary!$J38,"")</f>
        <v>150735.23138439684</v>
      </c>
      <c r="CZ38" s="338">
        <f ca="1">IF($B38&lt;Main!$B$10,0,(VLOOKUP(CW38,'Survival Probability'!$A$3:$F$98,6)/(1+Main!$B$5)^(OptimumBenefits!CW38-OptimumBenefits!$A38))*(VLOOKUP(CW38,'Survival Probability'!$A$3:$F$98,3)/VLOOKUP($A38,'Survival Probability'!$A$3:$F$98,3)))</f>
        <v>11.298936847585447</v>
      </c>
      <c r="DA38" s="228">
        <f t="shared" ca="1" si="37"/>
        <v>1703147.8601184797</v>
      </c>
      <c r="DB38" s="169">
        <f t="shared" si="128"/>
        <v>65</v>
      </c>
      <c r="DC38" s="395">
        <f>IF($B38&lt;Main!$B$10,0,HLOOKUP(DB38,ReplacementRates!$V$3:$AZ$56,ReplacementRates!$A39-3,1)*IF(Main!$B$29=0,Main!$B$32*$B38,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D38" s="337">
        <f ca="1">DC38*IF($B38=Salary!$B38,Salary!$J38,"")</f>
        <v>150735.23138439684</v>
      </c>
      <c r="DE38" s="338">
        <f ca="1">IF($B38&lt;Main!$B$10,0,(VLOOKUP(DB38,'Survival Probability'!$A$3:$F$98,6)/(1+Main!$B$5)^(OptimumBenefits!DB38-OptimumBenefits!$A38))*(VLOOKUP(DB38,'Survival Probability'!$A$3:$F$98,3)/VLOOKUP($A38,'Survival Probability'!$A$3:$F$98,3)))</f>
        <v>10.368729446812537</v>
      </c>
      <c r="DF38" s="228">
        <f t="shared" ca="1" si="39"/>
        <v>1562932.832327497</v>
      </c>
      <c r="DG38" s="169">
        <f t="shared" si="128"/>
        <v>66</v>
      </c>
      <c r="DH38" s="395">
        <f>IF($B38&lt;Main!$B$10,0,HLOOKUP(DG38,ReplacementRates!$V$3:$AZ$56,ReplacementRates!$A39-3,1)*IF(Main!$B$29=0,Main!$B$32*$B38,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I38" s="337">
        <f ca="1">DH38*IF($B38=Salary!$B38,Salary!$J38,"")</f>
        <v>150735.23138439684</v>
      </c>
      <c r="DJ38" s="338">
        <f ca="1">IF($B38&lt;Main!$B$10,0,(VLOOKUP(DG38,'Survival Probability'!$A$3:$F$98,6)/(1+Main!$B$5)^(OptimumBenefits!DG38-OptimumBenefits!$A38))*(VLOOKUP(DG38,'Survival Probability'!$A$3:$F$98,3)/VLOOKUP($A38,'Survival Probability'!$A$3:$F$98,3)))</f>
        <v>9.5037216656750445</v>
      </c>
      <c r="DK38" s="228">
        <f t="shared" ca="1" si="41"/>
        <v>1432545.6842884333</v>
      </c>
      <c r="DL38" s="169">
        <f t="shared" si="128"/>
        <v>67</v>
      </c>
      <c r="DM38" s="395">
        <f>IF($B38&lt;Main!$B$10,0,HLOOKUP(DL38,ReplacementRates!$V$3:$AZ$56,ReplacementRates!$A39-3,1)*IF(Main!$B$29=0,Main!$B$32*$B38,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N38" s="337">
        <f ca="1">DM38*IF($B38=Salary!$B38,Salary!$J38,"")</f>
        <v>150735.23138439684</v>
      </c>
      <c r="DO38" s="338">
        <f ca="1">IF($B38&lt;Main!$B$10,0,(VLOOKUP(DL38,'Survival Probability'!$A$3:$F$98,6)/(1+Main!$B$5)^(OptimumBenefits!DL38-OptimumBenefits!$A38))*(VLOOKUP(DL38,'Survival Probability'!$A$3:$F$98,3)/VLOOKUP($A38,'Survival Probability'!$A$3:$F$98,3)))</f>
        <v>8.6996263515796066</v>
      </c>
      <c r="DP38" s="228">
        <f t="shared" ca="1" si="43"/>
        <v>1311340.1910631482</v>
      </c>
      <c r="DQ38" s="169">
        <f t="shared" si="128"/>
        <v>68</v>
      </c>
      <c r="DR38" s="395">
        <f>IF($B38&lt;Main!$B$10,0,HLOOKUP(DQ38,ReplacementRates!$V$3:$AZ$56,ReplacementRates!$A39-3,1)*IF(Main!$B$29=0,Main!$B$32*$B38,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S38" s="337">
        <f ca="1">DR38*IF($B38=Salary!$B38,Salary!$J38,"")</f>
        <v>150735.23138439684</v>
      </c>
      <c r="DT38" s="338">
        <f ca="1">IF($B38&lt;Main!$B$10,0,(VLOOKUP(DQ38,'Survival Probability'!$A$3:$F$98,6)/(1+Main!$B$5)^(OptimumBenefits!DQ38-OptimumBenefits!$A38))*(VLOOKUP(DQ38,'Survival Probability'!$A$3:$F$98,3)/VLOOKUP($A38,'Survival Probability'!$A$3:$F$98,3)))</f>
        <v>7.9524606347302855</v>
      </c>
      <c r="DU38" s="228">
        <f t="shared" ca="1" si="45"/>
        <v>1198715.9938513769</v>
      </c>
      <c r="DV38" s="169">
        <f t="shared" si="128"/>
        <v>69</v>
      </c>
      <c r="DW38" s="395">
        <f>IF($B38&lt;Main!$B$10,0,HLOOKUP(DV38,ReplacementRates!$V$3:$AZ$56,ReplacementRates!$A39-3,1)*IF(Main!$B$29=0,Main!$B$32*$B38,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X38" s="337">
        <f ca="1">DW38*IF($B38=Salary!$B38,Salary!$J38,"")</f>
        <v>150735.23138439684</v>
      </c>
      <c r="DY38" s="338">
        <f ca="1">IF($B38&lt;Main!$B$10,0,(VLOOKUP(DV38,'Survival Probability'!$A$3:$F$98,6)/(1+Main!$B$5)^(OptimumBenefits!DV38-OptimumBenefits!$A38))*(VLOOKUP(DV38,'Survival Probability'!$A$3:$F$98,3)/VLOOKUP($A38,'Survival Probability'!$A$3:$F$98,3)))</f>
        <v>7.2585180604354544</v>
      </c>
      <c r="DZ38" s="228">
        <f t="shared" ca="1" si="47"/>
        <v>1094114.3993475616</v>
      </c>
      <c r="EA38" s="169">
        <f t="shared" si="128"/>
        <v>70</v>
      </c>
      <c r="EB38" s="395">
        <f>IF($B38&lt;Main!$B$10,0,HLOOKUP(EA38,ReplacementRates!$V$3:$AZ$56,ReplacementRates!$A39-3,1)*IF(Main!$B$29=0,Main!$B$32*$B38,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C38" s="337">
        <f ca="1">EB38*IF($B38=Salary!$B38,Salary!$J38,"")</f>
        <v>150735.23138439684</v>
      </c>
      <c r="ED38" s="338">
        <f ca="1">IF($B38&lt;Main!$B$10,0,(VLOOKUP(EA38,'Survival Probability'!$A$3:$F$98,6)/(1+Main!$B$5)^(OptimumBenefits!EA38-OptimumBenefits!$A38))*(VLOOKUP(EA38,'Survival Probability'!$A$3:$F$98,3)/VLOOKUP($A38,'Survival Probability'!$A$3:$F$98,3)))</f>
        <v>6.6143527800194786</v>
      </c>
      <c r="EE38" s="228">
        <f t="shared" ca="1" si="49"/>
        <v>997015.99675426458</v>
      </c>
      <c r="EF38" s="169">
        <f t="shared" si="128"/>
        <v>71</v>
      </c>
      <c r="EG38" s="395">
        <f>IF($B38&lt;Main!$B$10,0,HLOOKUP(EF38,ReplacementRates!$V$3:$AZ$56,ReplacementRates!$A39-3,1)*IF(Main!$B$29=0,Main!$B$32*$B38,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H38" s="337">
        <f ca="1">EG38*IF($B38=Salary!$B38,Salary!$J38,"")</f>
        <v>150735.23138439684</v>
      </c>
      <c r="EI38" s="338">
        <f ca="1">IF($B38&lt;Main!$B$10,0,(VLOOKUP(EF38,'Survival Probability'!$A$3:$F$98,6)/(1+Main!$B$5)^(OptimumBenefits!EF38-OptimumBenefits!$A38))*(VLOOKUP(EF38,'Survival Probability'!$A$3:$F$98,3)/VLOOKUP($A38,'Survival Probability'!$A$3:$F$98,3)))</f>
        <v>6.0167632875602779</v>
      </c>
      <c r="EJ38" s="228">
        <f t="shared" ca="1" si="51"/>
        <v>906938.20633554272</v>
      </c>
      <c r="EK38" s="169">
        <f t="shared" si="128"/>
        <v>72</v>
      </c>
      <c r="EL38" s="395">
        <f>IF($B38&lt;Main!$B$10,0,HLOOKUP(EK38,ReplacementRates!$V$3:$AZ$56,ReplacementRates!$A39-3,1)*IF(Main!$B$29=0,Main!$B$32*$B38,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M38" s="337">
        <f ca="1">EL38*IF($B38=Salary!$B38,Salary!$J38,"")</f>
        <v>150735.23138439684</v>
      </c>
      <c r="EN38" s="338">
        <f ca="1">IF($B38&lt;Main!$B$10,0,(VLOOKUP(EK38,'Survival Probability'!$A$3:$F$98,6)/(1+Main!$B$5)^(OptimumBenefits!EK38-OptimumBenefits!$A38))*(VLOOKUP(EK38,'Survival Probability'!$A$3:$F$98,3)/VLOOKUP($A38,'Survival Probability'!$A$3:$F$98,3)))</f>
        <v>5.4627671838157061</v>
      </c>
      <c r="EO38" s="228">
        <f t="shared" ca="1" si="53"/>
        <v>823431.47545155045</v>
      </c>
      <c r="EP38" s="169">
        <f t="shared" si="129"/>
        <v>73</v>
      </c>
      <c r="EQ38" s="395">
        <f>IF($B38&lt;Main!$B$10,0,HLOOKUP(EP38,ReplacementRates!$V$3:$AZ$56,ReplacementRates!$A39-3,1)*IF(Main!$B$29=0,Main!$B$32*$B38,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R38" s="337">
        <f ca="1">EQ38*IF($B38=Salary!$B38,Salary!$J38,"")</f>
        <v>150735.23138439684</v>
      </c>
      <c r="ES38" s="338">
        <f ca="1">IF($B38&lt;Main!$B$10,0,(VLOOKUP(EP38,'Survival Probability'!$A$3:$F$98,6)/(1+Main!$B$5)^(OptimumBenefits!EP38-OptimumBenefits!$A38))*(VLOOKUP(EP38,'Survival Probability'!$A$3:$F$98,3)/VLOOKUP($A38,'Survival Probability'!$A$3:$F$98,3)))</f>
        <v>4.9495964727481967</v>
      </c>
      <c r="ET38" s="228">
        <f t="shared" ca="1" si="55"/>
        <v>746078.56957909395</v>
      </c>
      <c r="EU38" s="169">
        <f t="shared" si="129"/>
        <v>74</v>
      </c>
      <c r="EV38" s="395">
        <f>IF($B38&lt;Main!$B$10,0,HLOOKUP(EU38,ReplacementRates!$V$3:$AZ$56,ReplacementRates!$A39-3,1)*IF(Main!$B$29=0,Main!$B$32*$B38,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W38" s="337">
        <f ca="1">EV38*IF($B38=Salary!$B38,Salary!$J38,"")</f>
        <v>150735.23138439684</v>
      </c>
      <c r="EX38" s="338">
        <f ca="1">IF($B38&lt;Main!$B$10,0,(VLOOKUP(EU38,'Survival Probability'!$A$3:$F$98,6)/(1+Main!$B$5)^(OptimumBenefits!EU38-OptimumBenefits!$A38))*(VLOOKUP(EU38,'Survival Probability'!$A$3:$F$98,3)/VLOOKUP($A38,'Survival Probability'!$A$3:$F$98,3)))</f>
        <v>4.4746695380266841</v>
      </c>
      <c r="EY38" s="228">
        <f t="shared" ca="1" si="57"/>
        <v>674490.34818316437</v>
      </c>
      <c r="EZ38" s="169">
        <f t="shared" si="129"/>
        <v>75</v>
      </c>
      <c r="FA38" s="395">
        <f>IF($B38&lt;Main!$B$10,0,HLOOKUP(EZ38,ReplacementRates!$V$3:$AZ$56,ReplacementRates!$A39-3,1)*IF(Main!$B$29=0,Main!$B$32*$B38,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B38" s="337">
        <f ca="1">FA38*IF($B38=Salary!$B38,Salary!$J38,"")</f>
        <v>150735.23138439684</v>
      </c>
      <c r="FC38" s="338">
        <f ca="1">IF($B38&lt;Main!$B$10,0,(VLOOKUP(EZ38,'Survival Probability'!$A$3:$F$98,6)/(1+Main!$B$5)^(OptimumBenefits!EZ38-OptimumBenefits!$A38))*(VLOOKUP(EZ38,'Survival Probability'!$A$3:$F$98,3)/VLOOKUP($A38,'Survival Probability'!$A$3:$F$98,3)))</f>
        <v>4.0355864265498047</v>
      </c>
      <c r="FD38" s="228">
        <f t="shared" ca="1" si="59"/>
        <v>608305.05377771601</v>
      </c>
      <c r="FE38" s="169">
        <f t="shared" si="129"/>
        <v>76</v>
      </c>
      <c r="FF38" s="395">
        <f>IF($B38&lt;Main!$B$10,0,HLOOKUP(FE38,ReplacementRates!$V$3:$AZ$56,ReplacementRates!$A39-3,1)*IF(Main!$B$29=0,Main!$B$32*$B38,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G38" s="337">
        <f ca="1">FF38*IF($B38=Salary!$B38,Salary!$J38,"")</f>
        <v>150735.23138439684</v>
      </c>
      <c r="FH38" s="338">
        <f ca="1">IF($B38&lt;Main!$B$10,0,(VLOOKUP(FE38,'Survival Probability'!$A$3:$F$98,6)/(1+Main!$B$5)^(OptimumBenefits!FE38-OptimumBenefits!$A38))*(VLOOKUP(FE38,'Survival Probability'!$A$3:$F$98,3)/VLOOKUP($A38,'Survival Probability'!$A$3:$F$98,3)))</f>
        <v>3.6301176434832136</v>
      </c>
      <c r="FI38" s="228">
        <f t="shared" ca="1" si="61"/>
        <v>547186.62294302357</v>
      </c>
      <c r="FJ38" s="169">
        <f t="shared" si="129"/>
        <v>77</v>
      </c>
      <c r="FK38" s="395">
        <f>IF($B38&lt;Main!$B$10,0,HLOOKUP(FJ38,ReplacementRates!$V$3:$AZ$56,ReplacementRates!$A39-3,1)*IF(Main!$B$29=0,Main!$B$32*$B38,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L38" s="337">
        <f ca="1">FK38*IF($B38=Salary!$B38,Salary!$J38,"")</f>
        <v>150735.23138439684</v>
      </c>
      <c r="FM38" s="338">
        <f ca="1">IF($B38&lt;Main!$B$10,0,(VLOOKUP(FJ38,'Survival Probability'!$A$3:$F$98,6)/(1+Main!$B$5)^(OptimumBenefits!FJ38-OptimumBenefits!$A38))*(VLOOKUP(FJ38,'Survival Probability'!$A$3:$F$98,3)/VLOOKUP($A38,'Survival Probability'!$A$3:$F$98,3)))</f>
        <v>3.2561741219406928</v>
      </c>
      <c r="FN38" s="228">
        <f t="shared" ca="1" si="63"/>
        <v>490820.15969861555</v>
      </c>
      <c r="FO38" s="169">
        <f t="shared" si="129"/>
        <v>78</v>
      </c>
      <c r="FP38" s="395">
        <f>IF($B38&lt;Main!$B$10,0,HLOOKUP(FO38,ReplacementRates!$V$3:$AZ$56,ReplacementRates!$A39-3,1)*IF(Main!$B$29=0,Main!$B$32*$B38,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Q38" s="337">
        <f ca="1">FP38*IF($B38=Salary!$B38,Salary!$J38,"")</f>
        <v>150735.23138439684</v>
      </c>
      <c r="FR38" s="338">
        <f ca="1">IF($B38&lt;Main!$B$10,0,(VLOOKUP(FO38,'Survival Probability'!$A$3:$F$98,6)/(1+Main!$B$5)^(OptimumBenefits!FO38-OptimumBenefits!$A38))*(VLOOKUP(FO38,'Survival Probability'!$A$3:$F$98,3)/VLOOKUP($A38,'Survival Probability'!$A$3:$F$98,3)))</f>
        <v>2.9118081779738216</v>
      </c>
      <c r="FS38" s="228">
        <f t="shared" ca="1" si="65"/>
        <v>438912.07945386297</v>
      </c>
      <c r="FT38" s="169">
        <f t="shared" si="129"/>
        <v>79</v>
      </c>
      <c r="FU38" s="395">
        <f>IF($B38&lt;Main!$B$10,0,HLOOKUP(FT38,ReplacementRates!$V$3:$AZ$56,ReplacementRates!$A39-3,1)*IF(Main!$B$29=0,Main!$B$32*$B38,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V38" s="337">
        <f ca="1">FU38*IF($B38=Salary!$B38,Salary!$J38,"")</f>
        <v>150735.23138439684</v>
      </c>
      <c r="FW38" s="338">
        <f ca="1">IF($B38&lt;Main!$B$10,0,(VLOOKUP(FT38,'Survival Probability'!$A$3:$F$98,6)/(1+Main!$B$5)^(OptimumBenefits!FT38-OptimumBenefits!$A38))*(VLOOKUP(FT38,'Survival Probability'!$A$3:$F$98,3)/VLOOKUP($A38,'Survival Probability'!$A$3:$F$98,3)))</f>
        <v>2.5952043126610813</v>
      </c>
      <c r="FX38" s="228">
        <f t="shared" ca="1" si="67"/>
        <v>391188.72255875269</v>
      </c>
      <c r="FY38" s="169">
        <f t="shared" si="129"/>
        <v>80</v>
      </c>
      <c r="FZ38" s="395">
        <f>IF($B38&lt;Main!$B$10,0,HLOOKUP(FY38,ReplacementRates!$V$3:$AZ$56,ReplacementRates!$A39-3,1)*IF(Main!$B$29=0,Main!$B$32*$B38,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A38" s="337">
        <f ca="1">FZ38*IF($B38=Salary!$B38,Salary!$J38,"")</f>
        <v>150735.23138439684</v>
      </c>
      <c r="GB38" s="338">
        <f ca="1">IF($B38&lt;Main!$B$10,0,(VLOOKUP(FY38,'Survival Probability'!$A$3:$F$98,6)/(1+Main!$B$5)^(OptimumBenefits!FY38-OptimumBenefits!$A38))*(VLOOKUP(FY38,'Survival Probability'!$A$3:$F$98,3)/VLOOKUP($A38,'Survival Probability'!$A$3:$F$98,3)))</f>
        <v>2.3046812702983561</v>
      </c>
      <c r="GC38" s="228">
        <f t="shared" ca="1" si="69"/>
        <v>347396.66454570834</v>
      </c>
      <c r="GD38" s="169">
        <f t="shared" si="129"/>
        <v>81</v>
      </c>
      <c r="GE38" s="395">
        <f>IF($B38&lt;Main!$B$10,0,HLOOKUP(GD38,ReplacementRates!$V$3:$AZ$56,ReplacementRates!$A39-3,1)*IF(Main!$B$29=0,Main!$B$32*$B38,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F38" s="337">
        <f ca="1">GE38*IF($B38=Salary!$B38,Salary!$J38,"")</f>
        <v>150735.23138439684</v>
      </c>
      <c r="GG38" s="338">
        <f ca="1">IF($B38&lt;Main!$B$10,0,(VLOOKUP(GD38,'Survival Probability'!$A$3:$F$98,6)/(1+Main!$B$5)^(OptimumBenefits!GD38-OptimumBenefits!$A38))*(VLOOKUP(GD38,'Survival Probability'!$A$3:$F$98,3)/VLOOKUP($A38,'Survival Probability'!$A$3:$F$98,3)))</f>
        <v>2.0386562477152665</v>
      </c>
      <c r="GH38" s="228">
        <f t="shared" ca="1" si="71"/>
        <v>307297.32121260697</v>
      </c>
      <c r="GI38" s="169">
        <f t="shared" si="129"/>
        <v>82</v>
      </c>
      <c r="GJ38" s="395">
        <f>IF($B38&lt;Main!$B$10,0,HLOOKUP(GI38,ReplacementRates!$V$3:$AZ$56,ReplacementRates!$A39-3,1)*IF(Main!$B$29=0,Main!$B$32*$B38,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K38" s="337">
        <f ca="1">GJ38*IF($B38=Salary!$B38,Salary!$J38,"")</f>
        <v>150735.23138439684</v>
      </c>
      <c r="GL38" s="338">
        <f ca="1">IF($B38&lt;Main!$B$10,0,(VLOOKUP(GI38,'Survival Probability'!$A$3:$F$98,6)/(1+Main!$B$5)^(OptimumBenefits!GI38-OptimumBenefits!$A38))*(VLOOKUP(GI38,'Survival Probability'!$A$3:$F$98,3)/VLOOKUP($A38,'Survival Probability'!$A$3:$F$98,3)))</f>
        <v>1.7956424206380819</v>
      </c>
      <c r="GM38" s="228">
        <f t="shared" ca="1" si="73"/>
        <v>270666.5757585197</v>
      </c>
      <c r="GN38" s="384"/>
      <c r="GO38" s="384"/>
      <c r="GP38" s="385"/>
      <c r="GQ38" s="386"/>
      <c r="GR38" s="387"/>
      <c r="GS38" s="384"/>
      <c r="GT38" s="384"/>
      <c r="GU38" s="385"/>
      <c r="GV38" s="386"/>
      <c r="GW38" s="387"/>
      <c r="GX38" s="384"/>
      <c r="GY38" s="384"/>
      <c r="GZ38" s="385"/>
      <c r="HA38" s="386"/>
      <c r="HB38" s="387"/>
      <c r="HC38" s="384"/>
      <c r="HD38" s="384"/>
      <c r="HE38" s="385"/>
      <c r="HF38" s="386"/>
      <c r="HG38" s="387"/>
      <c r="HH38" s="384"/>
      <c r="HI38" s="384"/>
      <c r="HJ38" s="385"/>
      <c r="HK38" s="386"/>
      <c r="HL38" s="387"/>
      <c r="HM38" s="384"/>
      <c r="HN38" s="384"/>
      <c r="HO38" s="385"/>
      <c r="HP38" s="386"/>
      <c r="HQ38" s="387"/>
      <c r="HR38" s="384"/>
      <c r="HS38" s="384"/>
      <c r="HT38" s="385"/>
      <c r="HU38" s="386"/>
      <c r="HV38" s="387"/>
      <c r="HW38" s="384"/>
      <c r="HX38" s="384"/>
      <c r="HY38" s="385"/>
      <c r="HZ38" s="386"/>
      <c r="IA38" s="387"/>
      <c r="IB38" s="384"/>
      <c r="IC38" s="384"/>
      <c r="ID38" s="385"/>
      <c r="IE38" s="386"/>
      <c r="IF38" s="387"/>
      <c r="IG38" s="384"/>
      <c r="IH38" s="384"/>
      <c r="II38" s="385"/>
      <c r="IJ38" s="386"/>
      <c r="IK38" s="387"/>
      <c r="IL38" s="384"/>
      <c r="IM38" s="384"/>
      <c r="IN38" s="385"/>
      <c r="IO38" s="386"/>
      <c r="IP38" s="387"/>
      <c r="IQ38" s="384"/>
      <c r="IR38" s="384"/>
      <c r="IS38" s="385"/>
      <c r="IT38" s="386"/>
      <c r="IU38" s="387"/>
      <c r="IV38" s="384"/>
      <c r="IW38" s="384"/>
      <c r="IX38" s="385"/>
      <c r="IY38" s="386"/>
      <c r="IZ38" s="387"/>
      <c r="JA38" s="384"/>
      <c r="JB38" s="384"/>
      <c r="JC38" s="385"/>
      <c r="JD38" s="386"/>
      <c r="JE38" s="387"/>
      <c r="JF38" s="384"/>
      <c r="JG38" s="384"/>
      <c r="JH38" s="385"/>
      <c r="JI38" s="386"/>
      <c r="JJ38" s="387"/>
      <c r="JK38" s="384"/>
      <c r="JL38" s="384"/>
      <c r="JM38" s="385"/>
      <c r="JN38" s="386"/>
      <c r="JO38" s="387"/>
      <c r="JP38" s="384"/>
      <c r="JQ38" s="384"/>
      <c r="JR38" s="385"/>
      <c r="JS38" s="386"/>
      <c r="JT38" s="387"/>
      <c r="JU38" s="384"/>
      <c r="JV38" s="384"/>
      <c r="JW38" s="385"/>
      <c r="JX38" s="386"/>
      <c r="JY38" s="387"/>
      <c r="JZ38" s="384"/>
      <c r="KA38" s="384"/>
      <c r="KB38" s="385"/>
      <c r="KC38" s="386"/>
      <c r="KD38" s="387"/>
      <c r="KE38" s="384"/>
      <c r="KF38" s="384"/>
      <c r="KG38" s="385"/>
      <c r="KH38" s="386"/>
      <c r="KI38" s="387"/>
    </row>
    <row r="39" spans="1:295">
      <c r="A39" s="172">
        <f t="shared" si="112"/>
        <v>64</v>
      </c>
      <c r="B39" s="172">
        <v>37</v>
      </c>
      <c r="C39" s="383">
        <f t="shared" ca="1" si="126"/>
        <v>64</v>
      </c>
      <c r="D39" s="425">
        <f t="shared" ca="1" si="116"/>
        <v>1963198.0614077325</v>
      </c>
      <c r="E39" s="217">
        <v>1229399.8801990123</v>
      </c>
      <c r="F39" s="169">
        <f t="shared" si="113"/>
        <v>45</v>
      </c>
      <c r="G39" s="395">
        <f>IF($B39&lt;Main!$B$10,0,HLOOKUP(F39,ReplacementRates!$V$3:$AZ$56,ReplacementRates!$A40-3,1)*IF(Main!$B$29=0,Main!$B$32*$B39,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H39" s="337">
        <f ca="1">G39*IF($B39=Salary!$B39,Salary!$J39,"")</f>
        <v>0</v>
      </c>
      <c r="I39" s="338">
        <f ca="1">IF($B39&lt;Main!$B$10,0,(VLOOKUP(F39,'Survival Probability'!$A$3:$F$98,6)/(1+Main!$B$5)^(OptimumBenefits!F39-OptimumBenefits!$A39))*(VLOOKUP(F39,'Survival Probability'!$A$3:$F$98,3)/VLOOKUP($A39,'Survival Probability'!$A$3:$F$98,3)))</f>
        <v>53.470158900725686</v>
      </c>
      <c r="J39" s="228">
        <f>IF($A39&gt;F39,0,I39*H39)</f>
        <v>0</v>
      </c>
      <c r="K39" s="169">
        <f t="shared" si="114"/>
        <v>46</v>
      </c>
      <c r="L39" s="395">
        <f>IF($B39&lt;Main!$B$10,0,HLOOKUP(K39,ReplacementRates!$V$3:$AZ$56,ReplacementRates!$A40-3,1)*IF(Main!$B$29=0,Main!$B$32*$B39,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M39" s="337">
        <f ca="1">L39*IF($B39=Salary!$B39,Salary!$J39,"")</f>
        <v>0</v>
      </c>
      <c r="N39" s="338">
        <f ca="1">IF($B39&lt;Main!$B$10,0,(VLOOKUP(K39,'Survival Probability'!$A$3:$F$98,6)/(1+Main!$B$5)^(OptimumBenefits!K39-OptimumBenefits!$A39))*(VLOOKUP(K39,'Survival Probability'!$A$3:$F$98,3)/VLOOKUP($A39,'Survival Probability'!$A$3:$F$98,3)))</f>
        <v>49.698238373106648</v>
      </c>
      <c r="O39" s="228">
        <f>IF($A39&gt;K39,0,N39*M39)</f>
        <v>0</v>
      </c>
      <c r="P39" s="169">
        <f t="shared" si="127"/>
        <v>47</v>
      </c>
      <c r="Q39" s="395">
        <f>IF($B39&lt;Main!$B$10,0,HLOOKUP(P39,ReplacementRates!$V$3:$AZ$56,ReplacementRates!$A40-3,1)*IF(Main!$B$29=0,Main!$B$32*$B39,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R39" s="337">
        <f ca="1">Q39*IF($B39=Salary!$B39,Salary!$J39,"")</f>
        <v>0</v>
      </c>
      <c r="S39" s="338">
        <f ca="1">IF($B39&lt;Main!$B$10,0,(VLOOKUP(P39,'Survival Probability'!$A$3:$F$98,6)/(1+Main!$B$5)^(OptimumBenefits!P39-OptimumBenefits!$A39))*(VLOOKUP(P39,'Survival Probability'!$A$3:$F$98,3)/VLOOKUP($A39,'Survival Probability'!$A$3:$F$98,3)))</f>
        <v>46.175436161264429</v>
      </c>
      <c r="T39" s="228">
        <f t="shared" si="3"/>
        <v>0</v>
      </c>
      <c r="U39" s="169">
        <f t="shared" si="127"/>
        <v>48</v>
      </c>
      <c r="V39" s="395">
        <f>IF($B39&lt;Main!$B$10,0,HLOOKUP(U39,ReplacementRates!$V$3:$AZ$56,ReplacementRates!$A40-3,1)*IF(Main!$B$29=0,Main!$B$32*$B39,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W39" s="337">
        <f ca="1">V39*IF($B39=Salary!$B39,Salary!$J39,"")</f>
        <v>0</v>
      </c>
      <c r="X39" s="338">
        <f ca="1">IF($B39&lt;Main!$B$10,0,(VLOOKUP(U39,'Survival Probability'!$A$3:$F$98,6)/(1+Main!$B$5)^(OptimumBenefits!U39-OptimumBenefits!$A39))*(VLOOKUP(U39,'Survival Probability'!$A$3:$F$98,3)/VLOOKUP($A39,'Survival Probability'!$A$3:$F$98,3)))</f>
        <v>42.885397305570038</v>
      </c>
      <c r="Y39" s="228">
        <f t="shared" si="5"/>
        <v>0</v>
      </c>
      <c r="Z39" s="169">
        <f t="shared" si="127"/>
        <v>49</v>
      </c>
      <c r="AA39" s="395">
        <f>IF($B39&lt;Main!$B$10,0,HLOOKUP(Z39,ReplacementRates!$V$3:$AZ$56,ReplacementRates!$A40-3,1)*IF(Main!$B$29=0,Main!$B$32*$B39,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B39" s="337">
        <f ca="1">AA39*IF($B39=Salary!$B39,Salary!$J39,"")</f>
        <v>0</v>
      </c>
      <c r="AC39" s="338">
        <f ca="1">IF($B39&lt;Main!$B$10,0,(VLOOKUP(Z39,'Survival Probability'!$A$3:$F$98,6)/(1+Main!$B$5)^(OptimumBenefits!Z39-OptimumBenefits!$A39))*(VLOOKUP(Z39,'Survival Probability'!$A$3:$F$98,3)/VLOOKUP($A39,'Survival Probability'!$A$3:$F$98,3)))</f>
        <v>39.812837156820251</v>
      </c>
      <c r="AD39" s="228">
        <f t="shared" si="7"/>
        <v>0</v>
      </c>
      <c r="AE39" s="169">
        <f t="shared" si="127"/>
        <v>50</v>
      </c>
      <c r="AF39" s="395">
        <f>IF($B39&lt;Main!$B$10,0,HLOOKUP(AE39,ReplacementRates!$V$3:$AZ$56,ReplacementRates!$A40-3,1)*IF(Main!$B$29=0,Main!$B$32*$B39,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G39" s="337">
        <f ca="1">AF39*IF($B39=Salary!$B39,Salary!$J39,"")</f>
        <v>0</v>
      </c>
      <c r="AH39" s="338">
        <f ca="1">IF($B39&lt;Main!$B$10,0,(VLOOKUP(AE39,'Survival Probability'!$A$3:$F$98,6)/(1+Main!$B$5)^(OptimumBenefits!AE39-OptimumBenefits!$A39))*(VLOOKUP(AE39,'Survival Probability'!$A$3:$F$98,3)/VLOOKUP($A39,'Survival Probability'!$A$3:$F$98,3)))</f>
        <v>36.943493053348881</v>
      </c>
      <c r="AI39" s="228">
        <f t="shared" si="9"/>
        <v>0</v>
      </c>
      <c r="AJ39" s="169">
        <f t="shared" si="127"/>
        <v>51</v>
      </c>
      <c r="AK39" s="395">
        <f>IF($B39&lt;Main!$B$10,0,HLOOKUP(AJ39,ReplacementRates!$V$3:$AZ$56,ReplacementRates!$A40-3,1)*IF(Main!$B$29=0,Main!$B$32*$B39,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L39" s="337">
        <f ca="1">AK39*IF($B39=Salary!$B39,Salary!$J39,"")</f>
        <v>0</v>
      </c>
      <c r="AM39" s="338">
        <f ca="1">IF($B39&lt;Main!$B$10,0,(VLOOKUP(AJ39,'Survival Probability'!$A$3:$F$98,6)/(1+Main!$B$5)^(OptimumBenefits!AJ39-OptimumBenefits!$A39))*(VLOOKUP(AJ39,'Survival Probability'!$A$3:$F$98,3)/VLOOKUP($A39,'Survival Probability'!$A$3:$F$98,3)))</f>
        <v>34.264044145109438</v>
      </c>
      <c r="AN39" s="228">
        <f t="shared" si="11"/>
        <v>0</v>
      </c>
      <c r="AO39" s="169">
        <f t="shared" si="127"/>
        <v>52</v>
      </c>
      <c r="AP39" s="395">
        <f>IF($B39&lt;Main!$B$10,0,HLOOKUP(AO39,ReplacementRates!$V$3:$AZ$56,ReplacementRates!$A40-3,1)*IF(Main!$B$29=0,Main!$B$32*$B39,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Q39" s="337">
        <f ca="1">AP39*IF($B39=Salary!$B39,Salary!$J39,"")</f>
        <v>0</v>
      </c>
      <c r="AR39" s="338">
        <f ca="1">IF($B39&lt;Main!$B$10,0,(VLOOKUP(AO39,'Survival Probability'!$A$3:$F$98,6)/(1+Main!$B$5)^(OptimumBenefits!AO39-OptimumBenefits!$A39))*(VLOOKUP(AO39,'Survival Probability'!$A$3:$F$98,3)/VLOOKUP($A39,'Survival Probability'!$A$3:$F$98,3)))</f>
        <v>31.763756816431819</v>
      </c>
      <c r="AS39" s="228">
        <f t="shared" si="13"/>
        <v>0</v>
      </c>
      <c r="AT39" s="169">
        <f t="shared" si="127"/>
        <v>53</v>
      </c>
      <c r="AU39" s="395">
        <f>IF($B39&lt;Main!$B$10,0,HLOOKUP(AT39,ReplacementRates!$V$3:$AZ$56,ReplacementRates!$A40-3,1)*IF(Main!$B$29=0,Main!$B$32*$B39,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V39" s="337">
        <f ca="1">AU39*IF($B39=Salary!$B39,Salary!$J39,"")</f>
        <v>0</v>
      </c>
      <c r="AW39" s="338">
        <f ca="1">IF($B39&lt;Main!$B$10,0,(VLOOKUP(AT39,'Survival Probability'!$A$3:$F$98,6)/(1+Main!$B$5)^(OptimumBenefits!AT39-OptimumBenefits!$A39))*(VLOOKUP(AT39,'Survival Probability'!$A$3:$F$98,3)/VLOOKUP($A39,'Survival Probability'!$A$3:$F$98,3)))</f>
        <v>29.430871517976257</v>
      </c>
      <c r="AX39" s="228">
        <f t="shared" si="15"/>
        <v>0</v>
      </c>
      <c r="AY39" s="169">
        <f t="shared" si="127"/>
        <v>54</v>
      </c>
      <c r="AZ39" s="395">
        <f>IF($B39&lt;Main!$B$10,0,HLOOKUP(AY39,ReplacementRates!$V$3:$AZ$56,ReplacementRates!$A40-3,1)*IF(Main!$B$29=0,Main!$B$32*$B39,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A39" s="337">
        <f ca="1">AZ39*IF($B39=Salary!$B39,Salary!$J39,"")</f>
        <v>0</v>
      </c>
      <c r="BB39" s="338">
        <f ca="1">IF($B39&lt;Main!$B$10,0,(VLOOKUP(AY39,'Survival Probability'!$A$3:$F$98,6)/(1+Main!$B$5)^(OptimumBenefits!AY39-OptimumBenefits!$A39))*(VLOOKUP(AY39,'Survival Probability'!$A$3:$F$98,3)/VLOOKUP($A39,'Survival Probability'!$A$3:$F$98,3)))</f>
        <v>27.254412654097134</v>
      </c>
      <c r="BC39" s="228">
        <f t="shared" si="17"/>
        <v>0</v>
      </c>
      <c r="BD39" s="169">
        <f t="shared" si="127"/>
        <v>55</v>
      </c>
      <c r="BE39" s="395">
        <f>IF($B39&lt;Main!$B$10,0,HLOOKUP(BD39,ReplacementRates!$V$3:$AZ$56,ReplacementRates!$A40-3,1)*IF(Main!$B$29=0,Main!$B$32*$B39,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F39" s="337">
        <f ca="1">BE39*IF($B39=Salary!$B39,Salary!$J39,"")</f>
        <v>0</v>
      </c>
      <c r="BG39" s="338">
        <f ca="1">IF($B39&lt;Main!$B$10,0,(VLOOKUP(BD39,'Survival Probability'!$A$3:$F$98,6)/(1+Main!$B$5)^(OptimumBenefits!BD39-OptimumBenefits!$A39))*(VLOOKUP(BD39,'Survival Probability'!$A$3:$F$98,3)/VLOOKUP($A39,'Survival Probability'!$A$3:$F$98,3)))</f>
        <v>25.22413266780362</v>
      </c>
      <c r="BH39" s="228">
        <f t="shared" si="19"/>
        <v>0</v>
      </c>
      <c r="BI39" s="169">
        <f t="shared" si="127"/>
        <v>56</v>
      </c>
      <c r="BJ39" s="395">
        <f>IF($B39&lt;Main!$B$10,0,HLOOKUP(BI39,ReplacementRates!$V$3:$AZ$56,ReplacementRates!$A40-3,1)*IF(Main!$B$29=0,Main!$B$32*$B39,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K39" s="337">
        <f ca="1">BJ39*IF($B39=Salary!$B39,Salary!$J39,"")</f>
        <v>0</v>
      </c>
      <c r="BL39" s="338">
        <f ca="1">IF($B39&lt;Main!$B$10,0,(VLOOKUP(BI39,'Survival Probability'!$A$3:$F$98,6)/(1+Main!$B$5)^(OptimumBenefits!BI39-OptimumBenefits!$A39))*(VLOOKUP(BI39,'Survival Probability'!$A$3:$F$98,3)/VLOOKUP($A39,'Survival Probability'!$A$3:$F$98,3)))</f>
        <v>23.330470337819591</v>
      </c>
      <c r="BM39" s="228">
        <f t="shared" si="21"/>
        <v>0</v>
      </c>
      <c r="BN39" s="169">
        <f t="shared" si="127"/>
        <v>57</v>
      </c>
      <c r="BO39" s="395">
        <f>IF($B39&lt;Main!$B$10,0,HLOOKUP(BN39,ReplacementRates!$V$3:$AZ$56,ReplacementRates!$A40-3,1)*IF(Main!$B$29=0,Main!$B$32*$B39,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P39" s="337">
        <f ca="1">BO39*IF($B39=Salary!$B39,Salary!$J39,"")</f>
        <v>0</v>
      </c>
      <c r="BQ39" s="338">
        <f ca="1">IF($B39&lt;Main!$B$10,0,(VLOOKUP(BN39,'Survival Probability'!$A$3:$F$98,6)/(1+Main!$B$5)^(OptimumBenefits!BN39-OptimumBenefits!$A39))*(VLOOKUP(BN39,'Survival Probability'!$A$3:$F$98,3)/VLOOKUP($A39,'Survival Probability'!$A$3:$F$98,3)))</f>
        <v>21.564493045416704</v>
      </c>
      <c r="BR39" s="228">
        <f t="shared" si="23"/>
        <v>0</v>
      </c>
      <c r="BS39" s="169">
        <f t="shared" si="127"/>
        <v>58</v>
      </c>
      <c r="BT39" s="395">
        <f>IF($B39&lt;Main!$B$10,0,HLOOKUP(BS39,ReplacementRates!$V$3:$AZ$56,ReplacementRates!$A40-3,1)*IF(Main!$B$29=0,Main!$B$32*$B39,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U39" s="337">
        <f ca="1">BT39*IF($B39=Salary!$B39,Salary!$J39,"")</f>
        <v>0</v>
      </c>
      <c r="BV39" s="338">
        <f ca="1">IF($B39&lt;Main!$B$10,0,(VLOOKUP(BS39,'Survival Probability'!$A$3:$F$98,6)/(1+Main!$B$5)^(OptimumBenefits!BS39-OptimumBenefits!$A39))*(VLOOKUP(BS39,'Survival Probability'!$A$3:$F$98,3)/VLOOKUP($A39,'Survival Probability'!$A$3:$F$98,3)))</f>
        <v>19.917856404038769</v>
      </c>
      <c r="BW39" s="228">
        <f t="shared" si="25"/>
        <v>0</v>
      </c>
      <c r="BX39" s="169">
        <f t="shared" si="127"/>
        <v>59</v>
      </c>
      <c r="BY39" s="395">
        <f>IF($B39&lt;Main!$B$10,0,HLOOKUP(BX39,ReplacementRates!$V$3:$AZ$56,ReplacementRates!$A40-3,1)*IF(Main!$B$29=0,Main!$B$32*$B39,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Z39" s="337">
        <f ca="1">BY39*IF($B39=Salary!$B39,Salary!$J39,"")</f>
        <v>0</v>
      </c>
      <c r="CA39" s="338">
        <f ca="1">IF($B39&lt;Main!$B$10,0,(VLOOKUP(BX39,'Survival Probability'!$A$3:$F$98,6)/(1+Main!$B$5)^(OptimumBenefits!BX39-OptimumBenefits!$A39))*(VLOOKUP(BX39,'Survival Probability'!$A$3:$F$98,3)/VLOOKUP($A39,'Survival Probability'!$A$3:$F$98,3)))</f>
        <v>18.382754612165165</v>
      </c>
      <c r="CB39" s="228">
        <f t="shared" si="27"/>
        <v>0</v>
      </c>
      <c r="CC39" s="169">
        <f t="shared" si="128"/>
        <v>60</v>
      </c>
      <c r="CD39" s="395">
        <f>IF($B39&lt;Main!$B$10,0,HLOOKUP(CC39,ReplacementRates!$V$3:$AZ$56,ReplacementRates!$A40-3,1)*IF(Main!$B$29=0,Main!$B$32*$B39,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E39" s="337">
        <f ca="1">CD39*IF($B39=Salary!$B39,Salary!$J39,"")</f>
        <v>161624.17672904773</v>
      </c>
      <c r="CF39" s="338">
        <f ca="1">IF($B39&lt;Main!$B$10,0,(VLOOKUP(CC39,'Survival Probability'!$A$3:$F$98,6)/(1+Main!$B$5)^(OptimumBenefits!CC39-OptimumBenefits!$A39))*(VLOOKUP(CC39,'Survival Probability'!$A$3:$F$98,3)/VLOOKUP($A39,'Survival Probability'!$A$3:$F$98,3)))</f>
        <v>16.951887937305408</v>
      </c>
      <c r="CG39" s="228">
        <f t="shared" si="29"/>
        <v>0</v>
      </c>
      <c r="CH39" s="169">
        <f t="shared" si="128"/>
        <v>61</v>
      </c>
      <c r="CI39" s="395">
        <f>IF($B39&lt;Main!$B$10,0,HLOOKUP(CH39,ReplacementRates!$V$3:$AZ$56,ReplacementRates!$A40-3,1)*IF(Main!$B$29=0,Main!$B$32*$B39,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J39" s="337">
        <f ca="1">CI39*IF($B39=Salary!$B39,Salary!$J39,"")</f>
        <v>161624.17672904773</v>
      </c>
      <c r="CK39" s="338">
        <f ca="1">IF($B39&lt;Main!$B$10,0,(VLOOKUP(CH39,'Survival Probability'!$A$3:$F$98,6)/(1+Main!$B$5)^(OptimumBenefits!CH39-OptimumBenefits!$A39))*(VLOOKUP(CH39,'Survival Probability'!$A$3:$F$98,3)/VLOOKUP($A39,'Survival Probability'!$A$3:$F$98,3)))</f>
        <v>15.618443475234523</v>
      </c>
      <c r="CL39" s="228">
        <f t="shared" si="31"/>
        <v>0</v>
      </c>
      <c r="CM39" s="169">
        <f t="shared" si="128"/>
        <v>62</v>
      </c>
      <c r="CN39" s="395">
        <f>IF($B39&lt;Main!$B$10,0,HLOOKUP(CM39,ReplacementRates!$V$3:$AZ$56,ReplacementRates!$A40-3,1)*IF(Main!$B$29=0,Main!$B$32*$B39,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O39" s="337">
        <f ca="1">CN39*IF($B39=Salary!$B39,Salary!$J39,"")</f>
        <v>161624.17672904773</v>
      </c>
      <c r="CP39" s="338">
        <f ca="1">IF($B39&lt;Main!$B$10,0,(VLOOKUP(CM39,'Survival Probability'!$A$3:$F$98,6)/(1+Main!$B$5)^(OptimumBenefits!CM39-OptimumBenefits!$A39))*(VLOOKUP(CM39,'Survival Probability'!$A$3:$F$98,3)/VLOOKUP($A39,'Survival Probability'!$A$3:$F$98,3)))</f>
        <v>14.377075817743654</v>
      </c>
      <c r="CQ39" s="228">
        <f t="shared" si="33"/>
        <v>0</v>
      </c>
      <c r="CR39" s="169">
        <f t="shared" si="128"/>
        <v>63</v>
      </c>
      <c r="CS39" s="395">
        <f>IF($B39&lt;Main!$B$10,0,HLOOKUP(CR39,ReplacementRates!$V$3:$AZ$56,ReplacementRates!$A40-3,1)*IF(Main!$B$29=0,Main!$B$32*$B39,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T39" s="337">
        <f ca="1">CS39*IF($B39=Salary!$B39,Salary!$J39,"")</f>
        <v>161624.17672904773</v>
      </c>
      <c r="CU39" s="338">
        <f ca="1">IF($B39&lt;Main!$B$10,0,(VLOOKUP(CR39,'Survival Probability'!$A$3:$F$98,6)/(1+Main!$B$5)^(OptimumBenefits!CR39-OptimumBenefits!$A39))*(VLOOKUP(CR39,'Survival Probability'!$A$3:$F$98,3)/VLOOKUP($A39,'Survival Probability'!$A$3:$F$98,3)))</f>
        <v>13.221714681442299</v>
      </c>
      <c r="CV39" s="228">
        <f t="shared" si="35"/>
        <v>0</v>
      </c>
      <c r="CW39" s="169">
        <f t="shared" si="128"/>
        <v>64</v>
      </c>
      <c r="CX39" s="395">
        <f>IF($B39&lt;Main!$B$10,0,HLOOKUP(CW39,ReplacementRates!$V$3:$AZ$56,ReplacementRates!$A40-3,1)*IF(Main!$B$29=0,Main!$B$32*$B39,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Y39" s="337">
        <f ca="1">CX39*IF($B39=Salary!$B39,Salary!$J39,"")</f>
        <v>161624.17672904773</v>
      </c>
      <c r="CZ39" s="338">
        <f ca="1">IF($B39&lt;Main!$B$10,0,(VLOOKUP(CW39,'Survival Probability'!$A$3:$F$98,6)/(1+Main!$B$5)^(OptimumBenefits!CW39-OptimumBenefits!$A39))*(VLOOKUP(CW39,'Survival Probability'!$A$3:$F$98,3)/VLOOKUP($A39,'Survival Probability'!$A$3:$F$98,3)))</f>
        <v>12.146685608174231</v>
      </c>
      <c r="DA39" s="228">
        <f t="shared" ca="1" si="37"/>
        <v>1963198.0614077325</v>
      </c>
      <c r="DB39" s="169">
        <f t="shared" si="128"/>
        <v>65</v>
      </c>
      <c r="DC39" s="395">
        <f>IF($B39&lt;Main!$B$10,0,HLOOKUP(DB39,ReplacementRates!$V$3:$AZ$56,ReplacementRates!$A40-3,1)*IF(Main!$B$29=0,Main!$B$32*$B39,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D39" s="337">
        <f ca="1">DC39*IF($B39=Salary!$B39,Salary!$J39,"")</f>
        <v>161624.17672904773</v>
      </c>
      <c r="DE39" s="338">
        <f ca="1">IF($B39&lt;Main!$B$10,0,(VLOOKUP(DB39,'Survival Probability'!$A$3:$F$98,6)/(1+Main!$B$5)^(OptimumBenefits!DB39-OptimumBenefits!$A39))*(VLOOKUP(DB39,'Survival Probability'!$A$3:$F$98,3)/VLOOKUP($A39,'Survival Probability'!$A$3:$F$98,3)))</f>
        <v>11.146685608174229</v>
      </c>
      <c r="DF39" s="228">
        <f t="shared" ca="1" si="39"/>
        <v>1801573.8846786844</v>
      </c>
      <c r="DG39" s="169">
        <f t="shared" si="128"/>
        <v>66</v>
      </c>
      <c r="DH39" s="395">
        <f>IF($B39&lt;Main!$B$10,0,HLOOKUP(DG39,ReplacementRates!$V$3:$AZ$56,ReplacementRates!$A40-3,1)*IF(Main!$B$29=0,Main!$B$32*$B39,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I39" s="337">
        <f ca="1">DH39*IF($B39=Salary!$B39,Salary!$J39,"")</f>
        <v>161624.17672904773</v>
      </c>
      <c r="DJ39" s="338">
        <f ca="1">IF($B39&lt;Main!$B$10,0,(VLOOKUP(DG39,'Survival Probability'!$A$3:$F$98,6)/(1+Main!$B$5)^(OptimumBenefits!DG39-OptimumBenefits!$A39))*(VLOOKUP(DG39,'Survival Probability'!$A$3:$F$98,3)/VLOOKUP($A39,'Survival Probability'!$A$3:$F$98,3)))</f>
        <v>10.21677709484832</v>
      </c>
      <c r="DK39" s="228">
        <f t="shared" ca="1" si="41"/>
        <v>1651278.1867790518</v>
      </c>
      <c r="DL39" s="169">
        <f t="shared" si="128"/>
        <v>67</v>
      </c>
      <c r="DM39" s="395">
        <f>IF($B39&lt;Main!$B$10,0,HLOOKUP(DL39,ReplacementRates!$V$3:$AZ$56,ReplacementRates!$A40-3,1)*IF(Main!$B$29=0,Main!$B$32*$B39,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N39" s="337">
        <f ca="1">DM39*IF($B39=Salary!$B39,Salary!$J39,"")</f>
        <v>161624.17672904773</v>
      </c>
      <c r="DO39" s="338">
        <f ca="1">IF($B39&lt;Main!$B$10,0,(VLOOKUP(DL39,'Survival Probability'!$A$3:$F$98,6)/(1+Main!$B$5)^(OptimumBenefits!DL39-OptimumBenefits!$A39))*(VLOOKUP(DL39,'Survival Probability'!$A$3:$F$98,3)/VLOOKUP($A39,'Survival Probability'!$A$3:$F$98,3)))</f>
        <v>9.3523512545171013</v>
      </c>
      <c r="DP39" s="228">
        <f t="shared" ca="1" si="43"/>
        <v>1511566.0719922031</v>
      </c>
      <c r="DQ39" s="169">
        <f t="shared" si="128"/>
        <v>68</v>
      </c>
      <c r="DR39" s="395">
        <f>IF($B39&lt;Main!$B$10,0,HLOOKUP(DQ39,ReplacementRates!$V$3:$AZ$56,ReplacementRates!$A40-3,1)*IF(Main!$B$29=0,Main!$B$32*$B39,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S39" s="337">
        <f ca="1">DR39*IF($B39=Salary!$B39,Salary!$J39,"")</f>
        <v>161624.17672904773</v>
      </c>
      <c r="DT39" s="338">
        <f ca="1">IF($B39&lt;Main!$B$10,0,(VLOOKUP(DQ39,'Survival Probability'!$A$3:$F$98,6)/(1+Main!$B$5)^(OptimumBenefits!DQ39-OptimumBenefits!$A39))*(VLOOKUP(DQ39,'Survival Probability'!$A$3:$F$98,3)/VLOOKUP($A39,'Survival Probability'!$A$3:$F$98,3)))</f>
        <v>8.5491263863549065</v>
      </c>
      <c r="DU39" s="228">
        <f t="shared" ca="1" si="45"/>
        <v>1381745.5139471905</v>
      </c>
      <c r="DV39" s="169">
        <f t="shared" si="128"/>
        <v>69</v>
      </c>
      <c r="DW39" s="395">
        <f>IF($B39&lt;Main!$B$10,0,HLOOKUP(DV39,ReplacementRates!$V$3:$AZ$56,ReplacementRates!$A40-3,1)*IF(Main!$B$29=0,Main!$B$32*$B39,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X39" s="337">
        <f ca="1">DW39*IF($B39=Salary!$B39,Salary!$J39,"")</f>
        <v>161624.17672904773</v>
      </c>
      <c r="DY39" s="338">
        <f ca="1">IF($B39&lt;Main!$B$10,0,(VLOOKUP(DV39,'Survival Probability'!$A$3:$F$98,6)/(1+Main!$B$5)^(OptimumBenefits!DV39-OptimumBenefits!$A39))*(VLOOKUP(DV39,'Survival Probability'!$A$3:$F$98,3)/VLOOKUP($A39,'Survival Probability'!$A$3:$F$98,3)))</f>
        <v>7.8031179438094744</v>
      </c>
      <c r="DZ39" s="228">
        <f t="shared" ca="1" si="47"/>
        <v>1261172.513587866</v>
      </c>
      <c r="EA39" s="169">
        <f t="shared" si="128"/>
        <v>70</v>
      </c>
      <c r="EB39" s="395">
        <f>IF($B39&lt;Main!$B$10,0,HLOOKUP(EA39,ReplacementRates!$V$3:$AZ$56,ReplacementRates!$A40-3,1)*IF(Main!$B$29=0,Main!$B$32*$B39,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C39" s="337">
        <f ca="1">EB39*IF($B39=Salary!$B39,Salary!$J39,"")</f>
        <v>161624.17672904773</v>
      </c>
      <c r="ED39" s="338">
        <f ca="1">IF($B39&lt;Main!$B$10,0,(VLOOKUP(EA39,'Survival Probability'!$A$3:$F$98,6)/(1+Main!$B$5)^(OptimumBenefits!EA39-OptimumBenefits!$A39))*(VLOOKUP(EA39,'Survival Probability'!$A$3:$F$98,3)/VLOOKUP($A39,'Survival Probability'!$A$3:$F$98,3)))</f>
        <v>7.1106215393724215</v>
      </c>
      <c r="EE39" s="228">
        <f t="shared" ca="1" si="49"/>
        <v>1149248.3523329017</v>
      </c>
      <c r="EF39" s="169">
        <f t="shared" si="128"/>
        <v>71</v>
      </c>
      <c r="EG39" s="395">
        <f>IF($B39&lt;Main!$B$10,0,HLOOKUP(EF39,ReplacementRates!$V$3:$AZ$56,ReplacementRates!$A40-3,1)*IF(Main!$B$29=0,Main!$B$32*$B39,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H39" s="337">
        <f ca="1">EG39*IF($B39=Salary!$B39,Salary!$J39,"")</f>
        <v>161624.17672904773</v>
      </c>
      <c r="EI39" s="338">
        <f ca="1">IF($B39&lt;Main!$B$10,0,(VLOOKUP(EF39,'Survival Probability'!$A$3:$F$98,6)/(1+Main!$B$5)^(OptimumBenefits!EF39-OptimumBenefits!$A39))*(VLOOKUP(EF39,'Survival Probability'!$A$3:$F$98,3)/VLOOKUP($A39,'Survival Probability'!$A$3:$F$98,3)))</f>
        <v>6.4681954610992696</v>
      </c>
      <c r="EJ39" s="228">
        <f t="shared" ca="1" si="51"/>
        <v>1045416.7663227327</v>
      </c>
      <c r="EK39" s="169">
        <f t="shared" si="128"/>
        <v>72</v>
      </c>
      <c r="EL39" s="395">
        <f>IF($B39&lt;Main!$B$10,0,HLOOKUP(EK39,ReplacementRates!$V$3:$AZ$56,ReplacementRates!$A40-3,1)*IF(Main!$B$29=0,Main!$B$32*$B39,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M39" s="337">
        <f ca="1">EL39*IF($B39=Salary!$B39,Salary!$J39,"")</f>
        <v>161624.17672904773</v>
      </c>
      <c r="EN39" s="338">
        <f ca="1">IF($B39&lt;Main!$B$10,0,(VLOOKUP(EK39,'Survival Probability'!$A$3:$F$98,6)/(1+Main!$B$5)^(OptimumBenefits!EK39-OptimumBenefits!$A39))*(VLOOKUP(EK39,'Survival Probability'!$A$3:$F$98,3)/VLOOKUP($A39,'Survival Probability'!$A$3:$F$98,3)))</f>
        <v>5.8726335430966232</v>
      </c>
      <c r="EO39" s="228">
        <f t="shared" ca="1" si="53"/>
        <v>949159.56163438235</v>
      </c>
      <c r="EP39" s="169">
        <f t="shared" si="129"/>
        <v>73</v>
      </c>
      <c r="EQ39" s="395">
        <f>IF($B39&lt;Main!$B$10,0,HLOOKUP(EP39,ReplacementRates!$V$3:$AZ$56,ReplacementRates!$A40-3,1)*IF(Main!$B$29=0,Main!$B$32*$B39,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R39" s="337">
        <f ca="1">EQ39*IF($B39=Salary!$B39,Salary!$J39,"")</f>
        <v>161624.17672904773</v>
      </c>
      <c r="ES39" s="338">
        <f ca="1">IF($B39&lt;Main!$B$10,0,(VLOOKUP(EP39,'Survival Probability'!$A$3:$F$98,6)/(1+Main!$B$5)^(OptimumBenefits!EP39-OptimumBenefits!$A39))*(VLOOKUP(EP39,'Survival Probability'!$A$3:$F$98,3)/VLOOKUP($A39,'Survival Probability'!$A$3:$F$98,3)))</f>
        <v>5.3209601091494001</v>
      </c>
      <c r="ET39" s="228">
        <f t="shared" ca="1" si="55"/>
        <v>859995.79704937572</v>
      </c>
      <c r="EU39" s="169">
        <f t="shared" si="129"/>
        <v>74</v>
      </c>
      <c r="EV39" s="395">
        <f>IF($B39&lt;Main!$B$10,0,HLOOKUP(EU39,ReplacementRates!$V$3:$AZ$56,ReplacementRates!$A40-3,1)*IF(Main!$B$29=0,Main!$B$32*$B39,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W39" s="337">
        <f ca="1">EV39*IF($B39=Salary!$B39,Salary!$J39,"")</f>
        <v>161624.17672904773</v>
      </c>
      <c r="EX39" s="338">
        <f ca="1">IF($B39&lt;Main!$B$10,0,(VLOOKUP(EU39,'Survival Probability'!$A$3:$F$98,6)/(1+Main!$B$5)^(OptimumBenefits!EU39-OptimumBenefits!$A39))*(VLOOKUP(EU39,'Survival Probability'!$A$3:$F$98,3)/VLOOKUP($A39,'Survival Probability'!$A$3:$F$98,3)))</f>
        <v>4.8103998466456899</v>
      </c>
      <c r="EY39" s="228">
        <f t="shared" ca="1" si="57"/>
        <v>777476.91495164705</v>
      </c>
      <c r="EZ39" s="169">
        <f t="shared" si="129"/>
        <v>75</v>
      </c>
      <c r="FA39" s="395">
        <f>IF($B39&lt;Main!$B$10,0,HLOOKUP(EZ39,ReplacementRates!$V$3:$AZ$56,ReplacementRates!$A40-3,1)*IF(Main!$B$29=0,Main!$B$32*$B39,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B39" s="337">
        <f ca="1">FA39*IF($B39=Salary!$B39,Salary!$J39,"")</f>
        <v>161624.17672904773</v>
      </c>
      <c r="FC39" s="338">
        <f ca="1">IF($B39&lt;Main!$B$10,0,(VLOOKUP(EZ39,'Survival Probability'!$A$3:$F$98,6)/(1+Main!$B$5)^(OptimumBenefits!EZ39-OptimumBenefits!$A39))*(VLOOKUP(EZ39,'Survival Probability'!$A$3:$F$98,3)/VLOOKUP($A39,'Survival Probability'!$A$3:$F$98,3)))</f>
        <v>4.3383727362270381</v>
      </c>
      <c r="FD39" s="228">
        <f t="shared" ca="1" si="59"/>
        <v>701185.92183644115</v>
      </c>
      <c r="FE39" s="169">
        <f t="shared" si="129"/>
        <v>76</v>
      </c>
      <c r="FF39" s="395">
        <f>IF($B39&lt;Main!$B$10,0,HLOOKUP(FE39,ReplacementRates!$V$3:$AZ$56,ReplacementRates!$A40-3,1)*IF(Main!$B$29=0,Main!$B$32*$B39,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G39" s="337">
        <f ca="1">FF39*IF($B39=Salary!$B39,Salary!$J39,"")</f>
        <v>161624.17672904773</v>
      </c>
      <c r="FH39" s="338">
        <f ca="1">IF($B39&lt;Main!$B$10,0,(VLOOKUP(FE39,'Survival Probability'!$A$3:$F$98,6)/(1+Main!$B$5)^(OptimumBenefits!FE39-OptimumBenefits!$A39))*(VLOOKUP(FE39,'Survival Probability'!$A$3:$F$98,3)/VLOOKUP($A39,'Survival Probability'!$A$3:$F$98,3)))</f>
        <v>3.9024820061278289</v>
      </c>
      <c r="FI39" s="228">
        <f t="shared" ca="1" si="61"/>
        <v>630735.44144033291</v>
      </c>
      <c r="FJ39" s="169">
        <f t="shared" si="129"/>
        <v>77</v>
      </c>
      <c r="FK39" s="395">
        <f>IF($B39&lt;Main!$B$10,0,HLOOKUP(FJ39,ReplacementRates!$V$3:$AZ$56,ReplacementRates!$A40-3,1)*IF(Main!$B$29=0,Main!$B$32*$B39,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L39" s="337">
        <f ca="1">FK39*IF($B39=Salary!$B39,Salary!$J39,"")</f>
        <v>161624.17672904773</v>
      </c>
      <c r="FM39" s="338">
        <f ca="1">IF($B39&lt;Main!$B$10,0,(VLOOKUP(FJ39,'Survival Probability'!$A$3:$F$98,6)/(1+Main!$B$5)^(OptimumBenefits!FJ39-OptimumBenefits!$A39))*(VLOOKUP(FJ39,'Survival Probability'!$A$3:$F$98,3)/VLOOKUP($A39,'Survival Probability'!$A$3:$F$98,3)))</f>
        <v>3.5004818487093736</v>
      </c>
      <c r="FN39" s="228">
        <f t="shared" ca="1" si="63"/>
        <v>565762.49695262755</v>
      </c>
      <c r="FO39" s="169">
        <f t="shared" si="129"/>
        <v>78</v>
      </c>
      <c r="FP39" s="395">
        <f>IF($B39&lt;Main!$B$10,0,HLOOKUP(FO39,ReplacementRates!$V$3:$AZ$56,ReplacementRates!$A40-3,1)*IF(Main!$B$29=0,Main!$B$32*$B39,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Q39" s="337">
        <f ca="1">FP39*IF($B39=Salary!$B39,Salary!$J39,"")</f>
        <v>161624.17672904773</v>
      </c>
      <c r="FR39" s="338">
        <f ca="1">IF($B39&lt;Main!$B$10,0,(VLOOKUP(FO39,'Survival Probability'!$A$3:$F$98,6)/(1+Main!$B$5)^(OptimumBenefits!FO39-OptimumBenefits!$A39))*(VLOOKUP(FO39,'Survival Probability'!$A$3:$F$98,3)/VLOOKUP($A39,'Survival Probability'!$A$3:$F$98,3)))</f>
        <v>3.1302784471015843</v>
      </c>
      <c r="FS39" s="228">
        <f t="shared" ca="1" si="65"/>
        <v>505928.67694547557</v>
      </c>
      <c r="FT39" s="169">
        <f t="shared" si="129"/>
        <v>79</v>
      </c>
      <c r="FU39" s="395">
        <f>IF($B39&lt;Main!$B$10,0,HLOOKUP(FT39,ReplacementRates!$V$3:$AZ$56,ReplacementRates!$A40-3,1)*IF(Main!$B$29=0,Main!$B$32*$B39,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V39" s="337">
        <f ca="1">FU39*IF($B39=Salary!$B39,Salary!$J39,"")</f>
        <v>161624.17672904773</v>
      </c>
      <c r="FW39" s="338">
        <f ca="1">IF($B39&lt;Main!$B$10,0,(VLOOKUP(FT39,'Survival Probability'!$A$3:$F$98,6)/(1+Main!$B$5)^(OptimumBenefits!FT39-OptimumBenefits!$A39))*(VLOOKUP(FT39,'Survival Probability'!$A$3:$F$98,3)/VLOOKUP($A39,'Survival Probability'!$A$3:$F$98,3)))</f>
        <v>2.7899200871813403</v>
      </c>
      <c r="FX39" s="228">
        <f t="shared" ca="1" si="67"/>
        <v>450918.53723051719</v>
      </c>
      <c r="FY39" s="169">
        <f t="shared" si="129"/>
        <v>80</v>
      </c>
      <c r="FZ39" s="395">
        <f>IF($B39&lt;Main!$B$10,0,HLOOKUP(FY39,ReplacementRates!$V$3:$AZ$56,ReplacementRates!$A40-3,1)*IF(Main!$B$29=0,Main!$B$32*$B39,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A39" s="337">
        <f ca="1">FZ39*IF($B39=Salary!$B39,Salary!$J39,"")</f>
        <v>161624.17672904773</v>
      </c>
      <c r="GB39" s="338">
        <f ca="1">IF($B39&lt;Main!$B$10,0,(VLOOKUP(FY39,'Survival Probability'!$A$3:$F$98,6)/(1+Main!$B$5)^(OptimumBenefits!FY39-OptimumBenefits!$A39))*(VLOOKUP(FY39,'Survival Probability'!$A$3:$F$98,3)/VLOOKUP($A39,'Survival Probability'!$A$3:$F$98,3)))</f>
        <v>2.4775993701871193</v>
      </c>
      <c r="GC39" s="228">
        <f t="shared" ca="1" si="69"/>
        <v>400439.95847090031</v>
      </c>
      <c r="GD39" s="169">
        <f t="shared" si="129"/>
        <v>81</v>
      </c>
      <c r="GE39" s="395">
        <f>IF($B39&lt;Main!$B$10,0,HLOOKUP(GD39,ReplacementRates!$V$3:$AZ$56,ReplacementRates!$A40-3,1)*IF(Main!$B$29=0,Main!$B$32*$B39,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F39" s="337">
        <f ca="1">GE39*IF($B39=Salary!$B39,Salary!$J39,"")</f>
        <v>161624.17672904773</v>
      </c>
      <c r="GG39" s="338">
        <f ca="1">IF($B39&lt;Main!$B$10,0,(VLOOKUP(GD39,'Survival Probability'!$A$3:$F$98,6)/(1+Main!$B$5)^(OptimumBenefits!GD39-OptimumBenefits!$A39))*(VLOOKUP(GD39,'Survival Probability'!$A$3:$F$98,3)/VLOOKUP($A39,'Survival Probability'!$A$3:$F$98,3)))</f>
        <v>2.1916147366935035</v>
      </c>
      <c r="GH39" s="228">
        <f t="shared" ca="1" si="71"/>
        <v>354217.92752533621</v>
      </c>
      <c r="GI39" s="169">
        <f t="shared" si="129"/>
        <v>82</v>
      </c>
      <c r="GJ39" s="395">
        <f>IF($B39&lt;Main!$B$10,0,HLOOKUP(GI39,ReplacementRates!$V$3:$AZ$56,ReplacementRates!$A40-3,1)*IF(Main!$B$29=0,Main!$B$32*$B39,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K39" s="337">
        <f ca="1">GJ39*IF($B39=Salary!$B39,Salary!$J39,"")</f>
        <v>161624.17672904773</v>
      </c>
      <c r="GL39" s="338">
        <f ca="1">IF($B39&lt;Main!$B$10,0,(VLOOKUP(GI39,'Survival Probability'!$A$3:$F$98,6)/(1+Main!$B$5)^(OptimumBenefits!GI39-OptimumBenefits!$A39))*(VLOOKUP(GI39,'Survival Probability'!$A$3:$F$98,3)/VLOOKUP($A39,'Survival Probability'!$A$3:$F$98,3)))</f>
        <v>1.9303678073793906</v>
      </c>
      <c r="GM39" s="228">
        <f t="shared" ca="1" si="73"/>
        <v>311994.10765195097</v>
      </c>
      <c r="GN39" s="384"/>
      <c r="GO39" s="384"/>
      <c r="GP39" s="385"/>
      <c r="GQ39" s="386"/>
      <c r="GR39" s="387"/>
      <c r="GS39" s="384"/>
      <c r="GT39" s="384"/>
      <c r="GU39" s="385"/>
      <c r="GV39" s="386"/>
      <c r="GW39" s="387"/>
      <c r="GX39" s="384"/>
      <c r="GY39" s="384"/>
      <c r="GZ39" s="385"/>
      <c r="HA39" s="386"/>
      <c r="HB39" s="387"/>
      <c r="HC39" s="384"/>
      <c r="HD39" s="384"/>
      <c r="HE39" s="385"/>
      <c r="HF39" s="386"/>
      <c r="HG39" s="387"/>
      <c r="HH39" s="384"/>
      <c r="HI39" s="384"/>
      <c r="HJ39" s="385"/>
      <c r="HK39" s="386"/>
      <c r="HL39" s="387"/>
      <c r="HM39" s="384"/>
      <c r="HN39" s="384"/>
      <c r="HO39" s="385"/>
      <c r="HP39" s="386"/>
      <c r="HQ39" s="387"/>
      <c r="HR39" s="384"/>
      <c r="HS39" s="384"/>
      <c r="HT39" s="385"/>
      <c r="HU39" s="386"/>
      <c r="HV39" s="387"/>
      <c r="HW39" s="384"/>
      <c r="HX39" s="384"/>
      <c r="HY39" s="385"/>
      <c r="HZ39" s="386"/>
      <c r="IA39" s="387"/>
      <c r="IB39" s="384"/>
      <c r="IC39" s="384"/>
      <c r="ID39" s="385"/>
      <c r="IE39" s="386"/>
      <c r="IF39" s="387"/>
      <c r="IG39" s="384"/>
      <c r="IH39" s="384"/>
      <c r="II39" s="385"/>
      <c r="IJ39" s="386"/>
      <c r="IK39" s="387"/>
      <c r="IL39" s="384"/>
      <c r="IM39" s="384"/>
      <c r="IN39" s="385"/>
      <c r="IO39" s="386"/>
      <c r="IP39" s="387"/>
      <c r="IQ39" s="384"/>
      <c r="IR39" s="384"/>
      <c r="IS39" s="385"/>
      <c r="IT39" s="386"/>
      <c r="IU39" s="387"/>
      <c r="IV39" s="384"/>
      <c r="IW39" s="384"/>
      <c r="IX39" s="385"/>
      <c r="IY39" s="386"/>
      <c r="IZ39" s="387"/>
      <c r="JA39" s="384"/>
      <c r="JB39" s="384"/>
      <c r="JC39" s="385"/>
      <c r="JD39" s="386"/>
      <c r="JE39" s="387"/>
      <c r="JF39" s="384"/>
      <c r="JG39" s="384"/>
      <c r="JH39" s="385"/>
      <c r="JI39" s="386"/>
      <c r="JJ39" s="387"/>
      <c r="JK39" s="384"/>
      <c r="JL39" s="384"/>
      <c r="JM39" s="385"/>
      <c r="JN39" s="386"/>
      <c r="JO39" s="387"/>
      <c r="JP39" s="384"/>
      <c r="JQ39" s="384"/>
      <c r="JR39" s="385"/>
      <c r="JS39" s="386"/>
      <c r="JT39" s="387"/>
      <c r="JU39" s="384"/>
      <c r="JV39" s="384"/>
      <c r="JW39" s="385"/>
      <c r="JX39" s="386"/>
      <c r="JY39" s="387"/>
      <c r="JZ39" s="384"/>
      <c r="KA39" s="384"/>
      <c r="KB39" s="385"/>
      <c r="KC39" s="386"/>
      <c r="KD39" s="387"/>
      <c r="KE39" s="384"/>
      <c r="KF39" s="384"/>
      <c r="KG39" s="385"/>
      <c r="KH39" s="386"/>
      <c r="KI39" s="387"/>
    </row>
    <row r="40" spans="1:295">
      <c r="A40" s="172">
        <f t="shared" si="112"/>
        <v>65</v>
      </c>
      <c r="B40" s="172">
        <v>38</v>
      </c>
      <c r="C40" s="383">
        <f t="shared" ca="1" si="126"/>
        <v>65</v>
      </c>
      <c r="D40" s="425">
        <f t="shared" ca="1" si="116"/>
        <v>2072493.844481145</v>
      </c>
      <c r="E40" s="217">
        <v>1282817.2412053831</v>
      </c>
      <c r="F40" s="169">
        <f t="shared" si="113"/>
        <v>45</v>
      </c>
      <c r="G40" s="395">
        <f>IF($B40&lt;Main!$B$10,0,HLOOKUP(F40,ReplacementRates!$V$3:$AZ$56,ReplacementRates!$A41-3,1)*IF(Main!$B$29=0,Main!$B$32*$B40,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H40" s="337">
        <f ca="1">G40*IF($B40=Salary!$B40,Salary!$J40,"")</f>
        <v>0</v>
      </c>
      <c r="I40" s="338">
        <f ca="1">IF($B40&lt;Main!$B$10,0,(VLOOKUP(F40,'Survival Probability'!$A$3:$F$98,6)/(1+Main!$B$5)^(OptimumBenefits!F40-OptimumBenefits!$A40))*(VLOOKUP(F40,'Survival Probability'!$A$3:$F$98,3)/VLOOKUP($A40,'Survival Probability'!$A$3:$F$98,3)))</f>
        <v>57.500450995425858</v>
      </c>
      <c r="J40" s="228">
        <f t="shared" ref="J40:J57" si="130">IF($A40&gt;F40,0,I40*H40)</f>
        <v>0</v>
      </c>
      <c r="K40" s="169">
        <f t="shared" si="114"/>
        <v>46</v>
      </c>
      <c r="L40" s="395">
        <f>IF($B40&lt;Main!$B$10,0,HLOOKUP(K40,ReplacementRates!$V$3:$AZ$56,ReplacementRates!$A41-3,1)*IF(Main!$B$29=0,Main!$B$32*$B40,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M40" s="337">
        <f ca="1">L40*IF($B40=Salary!$B40,Salary!$J40,"")</f>
        <v>0</v>
      </c>
      <c r="N40" s="338">
        <f ca="1">IF($B40&lt;Main!$B$10,0,(VLOOKUP(K40,'Survival Probability'!$A$3:$F$98,6)/(1+Main!$B$5)^(OptimumBenefits!K40-OptimumBenefits!$A40))*(VLOOKUP(K40,'Survival Probability'!$A$3:$F$98,3)/VLOOKUP($A40,'Survival Probability'!$A$3:$F$98,3)))</f>
        <v>53.44422344877357</v>
      </c>
      <c r="O40" s="228">
        <f t="shared" ref="O40:O57" si="131">IF($A40&gt;K40,0,N40*M40)</f>
        <v>0</v>
      </c>
      <c r="P40" s="169">
        <f t="shared" si="127"/>
        <v>47</v>
      </c>
      <c r="Q40" s="395">
        <f>IF($B40&lt;Main!$B$10,0,HLOOKUP(P40,ReplacementRates!$V$3:$AZ$56,ReplacementRates!$A41-3,1)*IF(Main!$B$29=0,Main!$B$32*$B40,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R40" s="337">
        <f ca="1">Q40*IF($B40=Salary!$B40,Salary!$J40,"")</f>
        <v>0</v>
      </c>
      <c r="S40" s="338">
        <f ca="1">IF($B40&lt;Main!$B$10,0,(VLOOKUP(P40,'Survival Probability'!$A$3:$F$98,6)/(1+Main!$B$5)^(OptimumBenefits!P40-OptimumBenefits!$A40))*(VLOOKUP(P40,'Survival Probability'!$A$3:$F$98,3)/VLOOKUP($A40,'Survival Probability'!$A$3:$F$98,3)))</f>
        <v>49.655891412493382</v>
      </c>
      <c r="T40" s="228">
        <f t="shared" si="3"/>
        <v>0</v>
      </c>
      <c r="U40" s="169">
        <f t="shared" si="127"/>
        <v>48</v>
      </c>
      <c r="V40" s="395">
        <f>IF($B40&lt;Main!$B$10,0,HLOOKUP(U40,ReplacementRates!$V$3:$AZ$56,ReplacementRates!$A41-3,1)*IF(Main!$B$29=0,Main!$B$32*$B40,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W40" s="337">
        <f ca="1">V40*IF($B40=Salary!$B40,Salary!$J40,"")</f>
        <v>0</v>
      </c>
      <c r="X40" s="338">
        <f ca="1">IF($B40&lt;Main!$B$10,0,(VLOOKUP(U40,'Survival Probability'!$A$3:$F$98,6)/(1+Main!$B$5)^(OptimumBenefits!U40-OptimumBenefits!$A40))*(VLOOKUP(U40,'Survival Probability'!$A$3:$F$98,3)/VLOOKUP($A40,'Survival Probability'!$A$3:$F$98,3)))</f>
        <v>46.117867178338066</v>
      </c>
      <c r="Y40" s="228">
        <f t="shared" si="5"/>
        <v>0</v>
      </c>
      <c r="Z40" s="169">
        <f t="shared" si="127"/>
        <v>49</v>
      </c>
      <c r="AA40" s="395">
        <f>IF($B40&lt;Main!$B$10,0,HLOOKUP(Z40,ReplacementRates!$V$3:$AZ$56,ReplacementRates!$A41-3,1)*IF(Main!$B$29=0,Main!$B$32*$B40,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B40" s="337">
        <f ca="1">AA40*IF($B40=Salary!$B40,Salary!$J40,"")</f>
        <v>0</v>
      </c>
      <c r="AC40" s="338">
        <f ca="1">IF($B40&lt;Main!$B$10,0,(VLOOKUP(Z40,'Survival Probability'!$A$3:$F$98,6)/(1+Main!$B$5)^(OptimumBenefits!Z40-OptimumBenefits!$A40))*(VLOOKUP(Z40,'Survival Probability'!$A$3:$F$98,3)/VLOOKUP($A40,'Survival Probability'!$A$3:$F$98,3)))</f>
        <v>42.81371402271153</v>
      </c>
      <c r="AD40" s="228">
        <f t="shared" si="7"/>
        <v>0</v>
      </c>
      <c r="AE40" s="169">
        <f t="shared" si="127"/>
        <v>50</v>
      </c>
      <c r="AF40" s="395">
        <f>IF($B40&lt;Main!$B$10,0,HLOOKUP(AE40,ReplacementRates!$V$3:$AZ$56,ReplacementRates!$A41-3,1)*IF(Main!$B$29=0,Main!$B$32*$B40,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G40" s="337">
        <f ca="1">AF40*IF($B40=Salary!$B40,Salary!$J40,"")</f>
        <v>0</v>
      </c>
      <c r="AH40" s="338">
        <f ca="1">IF($B40&lt;Main!$B$10,0,(VLOOKUP(AE40,'Survival Probability'!$A$3:$F$98,6)/(1+Main!$B$5)^(OptimumBenefits!AE40-OptimumBenefits!$A40))*(VLOOKUP(AE40,'Survival Probability'!$A$3:$F$98,3)/VLOOKUP($A40,'Survival Probability'!$A$3:$F$98,3)))</f>
        <v>39.728094241461356</v>
      </c>
      <c r="AI40" s="228">
        <f t="shared" si="9"/>
        <v>0</v>
      </c>
      <c r="AJ40" s="169">
        <f t="shared" si="127"/>
        <v>51</v>
      </c>
      <c r="AK40" s="395">
        <f>IF($B40&lt;Main!$B$10,0,HLOOKUP(AJ40,ReplacementRates!$V$3:$AZ$56,ReplacementRates!$A41-3,1)*IF(Main!$B$29=0,Main!$B$32*$B40,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L40" s="337">
        <f ca="1">AK40*IF($B40=Salary!$B40,Salary!$J40,"")</f>
        <v>0</v>
      </c>
      <c r="AM40" s="338">
        <f ca="1">IF($B40&lt;Main!$B$10,0,(VLOOKUP(AJ40,'Survival Probability'!$A$3:$F$98,6)/(1+Main!$B$5)^(OptimumBenefits!AJ40-OptimumBenefits!$A40))*(VLOOKUP(AJ40,'Survival Probability'!$A$3:$F$98,3)/VLOOKUP($A40,'Survival Probability'!$A$3:$F$98,3)))</f>
        <v>36.846682930733436</v>
      </c>
      <c r="AN40" s="228">
        <f t="shared" si="11"/>
        <v>0</v>
      </c>
      <c r="AO40" s="169">
        <f t="shared" si="127"/>
        <v>52</v>
      </c>
      <c r="AP40" s="395">
        <f>IF($B40&lt;Main!$B$10,0,HLOOKUP(AO40,ReplacementRates!$V$3:$AZ$56,ReplacementRates!$A41-3,1)*IF(Main!$B$29=0,Main!$B$32*$B40,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Q40" s="337">
        <f ca="1">AP40*IF($B40=Salary!$B40,Salary!$J40,"")</f>
        <v>0</v>
      </c>
      <c r="AR40" s="338">
        <f ca="1">IF($B40&lt;Main!$B$10,0,(VLOOKUP(AO40,'Survival Probability'!$A$3:$F$98,6)/(1+Main!$B$5)^(OptimumBenefits!AO40-OptimumBenefits!$A40))*(VLOOKUP(AO40,'Survival Probability'!$A$3:$F$98,3)/VLOOKUP($A40,'Survival Probability'!$A$3:$F$98,3)))</f>
        <v>34.157937432818706</v>
      </c>
      <c r="AS40" s="228">
        <f t="shared" si="13"/>
        <v>0</v>
      </c>
      <c r="AT40" s="169">
        <f t="shared" si="127"/>
        <v>53</v>
      </c>
      <c r="AU40" s="395">
        <f>IF($B40&lt;Main!$B$10,0,HLOOKUP(AT40,ReplacementRates!$V$3:$AZ$56,ReplacementRates!$A41-3,1)*IF(Main!$B$29=0,Main!$B$32*$B40,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V40" s="337">
        <f ca="1">AU40*IF($B40=Salary!$B40,Salary!$J40,"")</f>
        <v>0</v>
      </c>
      <c r="AW40" s="338">
        <f ca="1">IF($B40&lt;Main!$B$10,0,(VLOOKUP(AT40,'Survival Probability'!$A$3:$F$98,6)/(1+Main!$B$5)^(OptimumBenefits!AT40-OptimumBenefits!$A40))*(VLOOKUP(AT40,'Survival Probability'!$A$3:$F$98,3)/VLOOKUP($A40,'Survival Probability'!$A$3:$F$98,3)))</f>
        <v>31.649211826993486</v>
      </c>
      <c r="AX40" s="228">
        <f t="shared" si="15"/>
        <v>0</v>
      </c>
      <c r="AY40" s="169">
        <f t="shared" si="127"/>
        <v>54</v>
      </c>
      <c r="AZ40" s="395">
        <f>IF($B40&lt;Main!$B$10,0,HLOOKUP(AY40,ReplacementRates!$V$3:$AZ$56,ReplacementRates!$A41-3,1)*IF(Main!$B$29=0,Main!$B$32*$B40,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A40" s="337">
        <f ca="1">AZ40*IF($B40=Salary!$B40,Salary!$J40,"")</f>
        <v>0</v>
      </c>
      <c r="BB40" s="338">
        <f ca="1">IF($B40&lt;Main!$B$10,0,(VLOOKUP(AY40,'Survival Probability'!$A$3:$F$98,6)/(1+Main!$B$5)^(OptimumBenefits!AY40-OptimumBenefits!$A40))*(VLOOKUP(AY40,'Survival Probability'!$A$3:$F$98,3)/VLOOKUP($A40,'Survival Probability'!$A$3:$F$98,3)))</f>
        <v>29.308703236428165</v>
      </c>
      <c r="BC40" s="228">
        <f t="shared" si="17"/>
        <v>0</v>
      </c>
      <c r="BD40" s="169">
        <f t="shared" si="127"/>
        <v>55</v>
      </c>
      <c r="BE40" s="395">
        <f>IF($B40&lt;Main!$B$10,0,HLOOKUP(BD40,ReplacementRates!$V$3:$AZ$56,ReplacementRates!$A41-3,1)*IF(Main!$B$29=0,Main!$B$32*$B40,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F40" s="337">
        <f ca="1">BE40*IF($B40=Salary!$B40,Salary!$J40,"")</f>
        <v>0</v>
      </c>
      <c r="BG40" s="338">
        <f ca="1">IF($B40&lt;Main!$B$10,0,(VLOOKUP(BD40,'Survival Probability'!$A$3:$F$98,6)/(1+Main!$B$5)^(OptimumBenefits!BD40-OptimumBenefits!$A40))*(VLOOKUP(BD40,'Survival Probability'!$A$3:$F$98,3)/VLOOKUP($A40,'Survival Probability'!$A$3:$F$98,3)))</f>
        <v>27.125391698573733</v>
      </c>
      <c r="BH40" s="228">
        <f t="shared" si="19"/>
        <v>0</v>
      </c>
      <c r="BI40" s="169">
        <f t="shared" si="127"/>
        <v>56</v>
      </c>
      <c r="BJ40" s="395">
        <f>IF($B40&lt;Main!$B$10,0,HLOOKUP(BI40,ReplacementRates!$V$3:$AZ$56,ReplacementRates!$A41-3,1)*IF(Main!$B$29=0,Main!$B$32*$B40,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K40" s="337">
        <f ca="1">BJ40*IF($B40=Salary!$B40,Salary!$J40,"")</f>
        <v>0</v>
      </c>
      <c r="BL40" s="338">
        <f ca="1">IF($B40&lt;Main!$B$10,0,(VLOOKUP(BI40,'Survival Probability'!$A$3:$F$98,6)/(1+Main!$B$5)^(OptimumBenefits!BI40-OptimumBenefits!$A40))*(VLOOKUP(BI40,'Survival Probability'!$A$3:$F$98,3)/VLOOKUP($A40,'Survival Probability'!$A$3:$F$98,3)))</f>
        <v>25.088995318879167</v>
      </c>
      <c r="BM40" s="228">
        <f t="shared" si="21"/>
        <v>0</v>
      </c>
      <c r="BN40" s="169">
        <f t="shared" si="127"/>
        <v>57</v>
      </c>
      <c r="BO40" s="395">
        <f>IF($B40&lt;Main!$B$10,0,HLOOKUP(BN40,ReplacementRates!$V$3:$AZ$56,ReplacementRates!$A41-3,1)*IF(Main!$B$29=0,Main!$B$32*$B40,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P40" s="337">
        <f ca="1">BO40*IF($B40=Salary!$B40,Salary!$J40,"")</f>
        <v>0</v>
      </c>
      <c r="BQ40" s="338">
        <f ca="1">IF($B40&lt;Main!$B$10,0,(VLOOKUP(BN40,'Survival Probability'!$A$3:$F$98,6)/(1+Main!$B$5)^(OptimumBenefits!BN40-OptimumBenefits!$A40))*(VLOOKUP(BN40,'Survival Probability'!$A$3:$F$98,3)/VLOOKUP($A40,'Survival Probability'!$A$3:$F$98,3)))</f>
        <v>23.189908186009831</v>
      </c>
      <c r="BR40" s="228">
        <f t="shared" si="23"/>
        <v>0</v>
      </c>
      <c r="BS40" s="169">
        <f t="shared" si="127"/>
        <v>58</v>
      </c>
      <c r="BT40" s="395">
        <f>IF($B40&lt;Main!$B$10,0,HLOOKUP(BS40,ReplacementRates!$V$3:$AZ$56,ReplacementRates!$A41-3,1)*IF(Main!$B$29=0,Main!$B$32*$B40,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U40" s="337">
        <f ca="1">BT40*IF($B40=Salary!$B40,Salary!$J40,"")</f>
        <v>0</v>
      </c>
      <c r="BV40" s="338">
        <f ca="1">IF($B40&lt;Main!$B$10,0,(VLOOKUP(BS40,'Survival Probability'!$A$3:$F$98,6)/(1+Main!$B$5)^(OptimumBenefits!BS40-OptimumBenefits!$A40))*(VLOOKUP(BS40,'Survival Probability'!$A$3:$F$98,3)/VLOOKUP($A40,'Survival Probability'!$A$3:$F$98,3)))</f>
        <v>21.419156958570717</v>
      </c>
      <c r="BW40" s="228">
        <f t="shared" si="25"/>
        <v>0</v>
      </c>
      <c r="BX40" s="169">
        <f t="shared" si="127"/>
        <v>59</v>
      </c>
      <c r="BY40" s="395">
        <f>IF($B40&lt;Main!$B$10,0,HLOOKUP(BX40,ReplacementRates!$V$3:$AZ$56,ReplacementRates!$A41-3,1)*IF(Main!$B$29=0,Main!$B$32*$B40,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Z40" s="337">
        <f ca="1">BY40*IF($B40=Salary!$B40,Salary!$J40,"")</f>
        <v>0</v>
      </c>
      <c r="CA40" s="338">
        <f ca="1">IF($B40&lt;Main!$B$10,0,(VLOOKUP(BX40,'Survival Probability'!$A$3:$F$98,6)/(1+Main!$B$5)^(OptimumBenefits!BX40-OptimumBenefits!$A40))*(VLOOKUP(BX40,'Survival Probability'!$A$3:$F$98,3)/VLOOKUP($A40,'Survival Probability'!$A$3:$F$98,3)))</f>
        <v>19.768347475836592</v>
      </c>
      <c r="CB40" s="228">
        <f t="shared" si="27"/>
        <v>0</v>
      </c>
      <c r="CC40" s="169">
        <f t="shared" si="128"/>
        <v>60</v>
      </c>
      <c r="CD40" s="395">
        <f>IF($B40&lt;Main!$B$10,0,HLOOKUP(CC40,ReplacementRates!$V$3:$AZ$56,ReplacementRates!$A41-3,1)*IF(Main!$B$29=0,Main!$B$32*$B40,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E40" s="337">
        <f ca="1">CD40*IF($B40=Salary!$B40,Salary!$J40,"")</f>
        <v>172897.10480263803</v>
      </c>
      <c r="CF40" s="338">
        <f ca="1">IF($B40&lt;Main!$B$10,0,(VLOOKUP(CC40,'Survival Probability'!$A$3:$F$98,6)/(1+Main!$B$5)^(OptimumBenefits!CC40-OptimumBenefits!$A40))*(VLOOKUP(CC40,'Survival Probability'!$A$3:$F$98,3)/VLOOKUP($A40,'Survival Probability'!$A$3:$F$98,3)))</f>
        <v>18.229629790865491</v>
      </c>
      <c r="CG40" s="228">
        <f t="shared" si="29"/>
        <v>0</v>
      </c>
      <c r="CH40" s="169">
        <f t="shared" si="128"/>
        <v>61</v>
      </c>
      <c r="CI40" s="395">
        <f>IF($B40&lt;Main!$B$10,0,HLOOKUP(CH40,ReplacementRates!$V$3:$AZ$56,ReplacementRates!$A41-3,1)*IF(Main!$B$29=0,Main!$B$32*$B40,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J40" s="337">
        <f ca="1">CI40*IF($B40=Salary!$B40,Salary!$J40,"")</f>
        <v>172897.10480263803</v>
      </c>
      <c r="CK40" s="338">
        <f ca="1">IF($B40&lt;Main!$B$10,0,(VLOOKUP(CH40,'Survival Probability'!$A$3:$F$98,6)/(1+Main!$B$5)^(OptimumBenefits!CH40-OptimumBenefits!$A40))*(VLOOKUP(CH40,'Survival Probability'!$A$3:$F$98,3)/VLOOKUP($A40,'Survival Probability'!$A$3:$F$98,3)))</f>
        <v>16.795677479469077</v>
      </c>
      <c r="CL40" s="228">
        <f t="shared" si="31"/>
        <v>0</v>
      </c>
      <c r="CM40" s="169">
        <f t="shared" si="128"/>
        <v>62</v>
      </c>
      <c r="CN40" s="395">
        <f>IF($B40&lt;Main!$B$10,0,HLOOKUP(CM40,ReplacementRates!$V$3:$AZ$56,ReplacementRates!$A41-3,1)*IF(Main!$B$29=0,Main!$B$32*$B40,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O40" s="337">
        <f ca="1">CN40*IF($B40=Salary!$B40,Salary!$J40,"")</f>
        <v>172897.10480263803</v>
      </c>
      <c r="CP40" s="338">
        <f ca="1">IF($B40&lt;Main!$B$10,0,(VLOOKUP(CM40,'Survival Probability'!$A$3:$F$98,6)/(1+Main!$B$5)^(OptimumBenefits!CM40-OptimumBenefits!$A40))*(VLOOKUP(CM40,'Survival Probability'!$A$3:$F$98,3)/VLOOKUP($A40,'Survival Probability'!$A$3:$F$98,3)))</f>
        <v>15.460742225407367</v>
      </c>
      <c r="CQ40" s="228">
        <f t="shared" si="33"/>
        <v>0</v>
      </c>
      <c r="CR40" s="169">
        <f t="shared" si="128"/>
        <v>63</v>
      </c>
      <c r="CS40" s="395">
        <f>IF($B40&lt;Main!$B$10,0,HLOOKUP(CR40,ReplacementRates!$V$3:$AZ$56,ReplacementRates!$A41-3,1)*IF(Main!$B$29=0,Main!$B$32*$B40,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T40" s="337">
        <f ca="1">CS40*IF($B40=Salary!$B40,Salary!$J40,"")</f>
        <v>172897.10480263803</v>
      </c>
      <c r="CU40" s="338">
        <f ca="1">IF($B40&lt;Main!$B$10,0,(VLOOKUP(CR40,'Survival Probability'!$A$3:$F$98,6)/(1+Main!$B$5)^(OptimumBenefits!CR40-OptimumBenefits!$A40))*(VLOOKUP(CR40,'Survival Probability'!$A$3:$F$98,3)/VLOOKUP($A40,'Survival Probability'!$A$3:$F$98,3)))</f>
        <v>14.218296200078393</v>
      </c>
      <c r="CV40" s="228">
        <f t="shared" si="35"/>
        <v>0</v>
      </c>
      <c r="CW40" s="169">
        <f t="shared" si="128"/>
        <v>64</v>
      </c>
      <c r="CX40" s="395">
        <f>IF($B40&lt;Main!$B$10,0,HLOOKUP(CW40,ReplacementRates!$V$3:$AZ$56,ReplacementRates!$A41-3,1)*IF(Main!$B$29=0,Main!$B$32*$B40,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Y40" s="337">
        <f ca="1">CX40*IF($B40=Salary!$B40,Salary!$J40,"")</f>
        <v>172897.10480263803</v>
      </c>
      <c r="CZ40" s="338">
        <f ca="1">IF($B40&lt;Main!$B$10,0,(VLOOKUP(CW40,'Survival Probability'!$A$3:$F$98,6)/(1+Main!$B$5)^(OptimumBenefits!CW40-OptimumBenefits!$A40))*(VLOOKUP(CW40,'Survival Probability'!$A$3:$F$98,3)/VLOOKUP($A40,'Survival Probability'!$A$3:$F$98,3)))</f>
        <v>13.062237235285043</v>
      </c>
      <c r="DA40" s="228">
        <f t="shared" si="37"/>
        <v>0</v>
      </c>
      <c r="DB40" s="169">
        <f t="shared" si="128"/>
        <v>65</v>
      </c>
      <c r="DC40" s="395">
        <f>IF($B40&lt;Main!$B$10,0,HLOOKUP(DB40,ReplacementRates!$V$3:$AZ$56,ReplacementRates!$A41-3,1)*IF(Main!$B$29=0,Main!$B$32*$B40,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D40" s="337">
        <f ca="1">DC40*IF($B40=Salary!$B40,Salary!$J40,"")</f>
        <v>172897.10480263803</v>
      </c>
      <c r="DE40" s="338">
        <f ca="1">IF($B40&lt;Main!$B$10,0,(VLOOKUP(DB40,'Survival Probability'!$A$3:$F$98,6)/(1+Main!$B$5)^(OptimumBenefits!DB40-OptimumBenefits!$A40))*(VLOOKUP(DB40,'Survival Probability'!$A$3:$F$98,3)/VLOOKUP($A40,'Survival Probability'!$A$3:$F$98,3)))</f>
        <v>11.986862630504403</v>
      </c>
      <c r="DF40" s="228">
        <f t="shared" ca="1" si="39"/>
        <v>2072493.844481145</v>
      </c>
      <c r="DG40" s="169">
        <f t="shared" si="128"/>
        <v>66</v>
      </c>
      <c r="DH40" s="395">
        <f>IF($B40&lt;Main!$B$10,0,HLOOKUP(DG40,ReplacementRates!$V$3:$AZ$56,ReplacementRates!$A41-3,1)*IF(Main!$B$29=0,Main!$B$32*$B40,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I40" s="337">
        <f ca="1">DH40*IF($B40=Salary!$B40,Salary!$J40,"")</f>
        <v>172897.10480263803</v>
      </c>
      <c r="DJ40" s="338">
        <f ca="1">IF($B40&lt;Main!$B$10,0,(VLOOKUP(DG40,'Survival Probability'!$A$3:$F$98,6)/(1+Main!$B$5)^(OptimumBenefits!DG40-OptimumBenefits!$A40))*(VLOOKUP(DG40,'Survival Probability'!$A$3:$F$98,3)/VLOOKUP($A40,'Survival Probability'!$A$3:$F$98,3)))</f>
        <v>10.986862630504399</v>
      </c>
      <c r="DK40" s="228">
        <f t="shared" ca="1" si="41"/>
        <v>1899596.7396785065</v>
      </c>
      <c r="DL40" s="169">
        <f t="shared" si="128"/>
        <v>67</v>
      </c>
      <c r="DM40" s="395">
        <f>IF($B40&lt;Main!$B$10,0,HLOOKUP(DL40,ReplacementRates!$V$3:$AZ$56,ReplacementRates!$A41-3,1)*IF(Main!$B$29=0,Main!$B$32*$B40,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N40" s="337">
        <f ca="1">DM40*IF($B40=Salary!$B40,Salary!$J40,"")</f>
        <v>172897.10480263803</v>
      </c>
      <c r="DO40" s="338">
        <f ca="1">IF($B40&lt;Main!$B$10,0,(VLOOKUP(DL40,'Survival Probability'!$A$3:$F$98,6)/(1+Main!$B$5)^(OptimumBenefits!DL40-OptimumBenefits!$A40))*(VLOOKUP(DL40,'Survival Probability'!$A$3:$F$98,3)/VLOOKUP($A40,'Survival Probability'!$A$3:$F$98,3)))</f>
        <v>10.057281034096045</v>
      </c>
      <c r="DP40" s="228">
        <f t="shared" ca="1" si="43"/>
        <v>1738874.7729816877</v>
      </c>
      <c r="DQ40" s="169">
        <f t="shared" si="128"/>
        <v>68</v>
      </c>
      <c r="DR40" s="395">
        <f>IF($B40&lt;Main!$B$10,0,HLOOKUP(DQ40,ReplacementRates!$V$3:$AZ$56,ReplacementRates!$A41-3,1)*IF(Main!$B$29=0,Main!$B$32*$B40,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S40" s="337">
        <f ca="1">DR40*IF($B40=Salary!$B40,Salary!$J40,"")</f>
        <v>172897.10480263803</v>
      </c>
      <c r="DT40" s="338">
        <f ca="1">IF($B40&lt;Main!$B$10,0,(VLOOKUP(DQ40,'Survival Probability'!$A$3:$F$98,6)/(1+Main!$B$5)^(OptimumBenefits!DQ40-OptimumBenefits!$A40))*(VLOOKUP(DQ40,'Survival Probability'!$A$3:$F$98,3)/VLOOKUP($A40,'Survival Probability'!$A$3:$F$98,3)))</f>
        <v>9.1935134089461421</v>
      </c>
      <c r="DU40" s="228">
        <f t="shared" ca="1" si="45"/>
        <v>1589531.8513710191</v>
      </c>
      <c r="DV40" s="169">
        <f t="shared" si="128"/>
        <v>69</v>
      </c>
      <c r="DW40" s="395">
        <f>IF($B40&lt;Main!$B$10,0,HLOOKUP(DV40,ReplacementRates!$V$3:$AZ$56,ReplacementRates!$A41-3,1)*IF(Main!$B$29=0,Main!$B$32*$B40,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X40" s="337">
        <f ca="1">DW40*IF($B40=Salary!$B40,Salary!$J40,"")</f>
        <v>172897.10480263803</v>
      </c>
      <c r="DY40" s="338">
        <f ca="1">IF($B40&lt;Main!$B$10,0,(VLOOKUP(DV40,'Survival Probability'!$A$3:$F$98,6)/(1+Main!$B$5)^(OptimumBenefits!DV40-OptimumBenefits!$A40))*(VLOOKUP(DV40,'Survival Probability'!$A$3:$F$98,3)/VLOOKUP($A40,'Survival Probability'!$A$3:$F$98,3)))</f>
        <v>8.3912748748808283</v>
      </c>
      <c r="DZ40" s="228">
        <f t="shared" ca="1" si="47"/>
        <v>1450827.1314700139</v>
      </c>
      <c r="EA40" s="169">
        <f t="shared" si="128"/>
        <v>70</v>
      </c>
      <c r="EB40" s="395">
        <f>IF($B40&lt;Main!$B$10,0,HLOOKUP(EA40,ReplacementRates!$V$3:$AZ$56,ReplacementRates!$A41-3,1)*IF(Main!$B$29=0,Main!$B$32*$B40,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C40" s="337">
        <f ca="1">EB40*IF($B40=Salary!$B40,Salary!$J40,"")</f>
        <v>172897.10480263803</v>
      </c>
      <c r="ED40" s="338">
        <f ca="1">IF($B40&lt;Main!$B$10,0,(VLOOKUP(EA40,'Survival Probability'!$A$3:$F$98,6)/(1+Main!$B$5)^(OptimumBenefits!EA40-OptimumBenefits!$A40))*(VLOOKUP(EA40,'Survival Probability'!$A$3:$F$98,3)/VLOOKUP($A40,'Survival Probability'!$A$3:$F$98,3)))</f>
        <v>7.6465818276473181</v>
      </c>
      <c r="EE40" s="228">
        <f t="shared" ca="1" si="49"/>
        <v>1322071.8596366858</v>
      </c>
      <c r="EF40" s="169">
        <f t="shared" si="128"/>
        <v>71</v>
      </c>
      <c r="EG40" s="395">
        <f>IF($B40&lt;Main!$B$10,0,HLOOKUP(EF40,ReplacementRates!$V$3:$AZ$56,ReplacementRates!$A41-3,1)*IF(Main!$B$29=0,Main!$B$32*$B40,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H40" s="337">
        <f ca="1">EG40*IF($B40=Salary!$B40,Salary!$J40,"")</f>
        <v>172897.10480263803</v>
      </c>
      <c r="EI40" s="338">
        <f ca="1">IF($B40&lt;Main!$B$10,0,(VLOOKUP(EF40,'Survival Probability'!$A$3:$F$98,6)/(1+Main!$B$5)^(OptimumBenefits!EF40-OptimumBenefits!$A40))*(VLOOKUP(EF40,'Survival Probability'!$A$3:$F$98,3)/VLOOKUP($A40,'Survival Probability'!$A$3:$F$98,3)))</f>
        <v>6.9557331376235538</v>
      </c>
      <c r="EJ40" s="228">
        <f t="shared" ca="1" si="51"/>
        <v>1202626.1212748818</v>
      </c>
      <c r="EK40" s="169">
        <f t="shared" si="128"/>
        <v>72</v>
      </c>
      <c r="EL40" s="395">
        <f>IF($B40&lt;Main!$B$10,0,HLOOKUP(EK40,ReplacementRates!$V$3:$AZ$56,ReplacementRates!$A41-3,1)*IF(Main!$B$29=0,Main!$B$32*$B40,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M40" s="337">
        <f ca="1">EL40*IF($B40=Salary!$B40,Salary!$J40,"")</f>
        <v>172897.10480263803</v>
      </c>
      <c r="EN40" s="338">
        <f ca="1">IF($B40&lt;Main!$B$10,0,(VLOOKUP(EK40,'Survival Probability'!$A$3:$F$98,6)/(1+Main!$B$5)^(OptimumBenefits!EK40-OptimumBenefits!$A40))*(VLOOKUP(EK40,'Survival Probability'!$A$3:$F$98,3)/VLOOKUP($A40,'Survival Probability'!$A$3:$F$98,3)))</f>
        <v>6.3152809754290562</v>
      </c>
      <c r="EO40" s="228">
        <f t="shared" ca="1" si="53"/>
        <v>1091893.7966668636</v>
      </c>
      <c r="EP40" s="169">
        <f t="shared" si="129"/>
        <v>73</v>
      </c>
      <c r="EQ40" s="395">
        <f>IF($B40&lt;Main!$B$10,0,HLOOKUP(EP40,ReplacementRates!$V$3:$AZ$56,ReplacementRates!$A41-3,1)*IF(Main!$B$29=0,Main!$B$32*$B40,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R40" s="337">
        <f ca="1">EQ40*IF($B40=Salary!$B40,Salary!$J40,"")</f>
        <v>172897.10480263803</v>
      </c>
      <c r="ES40" s="338">
        <f ca="1">IF($B40&lt;Main!$B$10,0,(VLOOKUP(EP40,'Survival Probability'!$A$3:$F$98,6)/(1+Main!$B$5)^(OptimumBenefits!EP40-OptimumBenefits!$A40))*(VLOOKUP(EP40,'Survival Probability'!$A$3:$F$98,3)/VLOOKUP($A40,'Survival Probability'!$A$3:$F$98,3)))</f>
        <v>5.7220253744300846</v>
      </c>
      <c r="ET40" s="228">
        <f t="shared" ca="1" si="55"/>
        <v>989321.62084619247</v>
      </c>
      <c r="EU40" s="169">
        <f t="shared" si="129"/>
        <v>74</v>
      </c>
      <c r="EV40" s="395">
        <f>IF($B40&lt;Main!$B$10,0,HLOOKUP(EU40,ReplacementRates!$V$3:$AZ$56,ReplacementRates!$A41-3,1)*IF(Main!$B$29=0,Main!$B$32*$B40,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W40" s="337">
        <f ca="1">EV40*IF($B40=Salary!$B40,Salary!$J40,"")</f>
        <v>172897.10480263803</v>
      </c>
      <c r="EX40" s="338">
        <f ca="1">IF($B40&lt;Main!$B$10,0,(VLOOKUP(EU40,'Survival Probability'!$A$3:$F$98,6)/(1+Main!$B$5)^(OptimumBenefits!EU40-OptimumBenefits!$A40))*(VLOOKUP(EU40,'Survival Probability'!$A$3:$F$98,3)/VLOOKUP($A40,'Survival Probability'!$A$3:$F$98,3)))</f>
        <v>5.1729818339234557</v>
      </c>
      <c r="EY40" s="228">
        <f t="shared" ca="1" si="57"/>
        <v>894393.58228200639</v>
      </c>
      <c r="EZ40" s="169">
        <f t="shared" si="129"/>
        <v>75</v>
      </c>
      <c r="FA40" s="395">
        <f>IF($B40&lt;Main!$B$10,0,HLOOKUP(EZ40,ReplacementRates!$V$3:$AZ$56,ReplacementRates!$A41-3,1)*IF(Main!$B$29=0,Main!$B$32*$B40,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B40" s="337">
        <f ca="1">FA40*IF($B40=Salary!$B40,Salary!$J40,"")</f>
        <v>172897.10480263803</v>
      </c>
      <c r="FC40" s="338">
        <f ca="1">IF($B40&lt;Main!$B$10,0,(VLOOKUP(EZ40,'Survival Probability'!$A$3:$F$98,6)/(1+Main!$B$5)^(OptimumBenefits!EZ40-OptimumBenefits!$A40))*(VLOOKUP(EZ40,'Survival Probability'!$A$3:$F$98,3)/VLOOKUP($A40,'Survival Probability'!$A$3:$F$98,3)))</f>
        <v>4.6653758666112521</v>
      </c>
      <c r="FD40" s="228">
        <f t="shared" ca="1" si="59"/>
        <v>806629.98015318392</v>
      </c>
      <c r="FE40" s="169">
        <f t="shared" si="129"/>
        <v>76</v>
      </c>
      <c r="FF40" s="395">
        <f>IF($B40&lt;Main!$B$10,0,HLOOKUP(FE40,ReplacementRates!$V$3:$AZ$56,ReplacementRates!$A41-3,1)*IF(Main!$B$29=0,Main!$B$32*$B40,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G40" s="337">
        <f ca="1">FF40*IF($B40=Salary!$B40,Salary!$J40,"")</f>
        <v>172897.10480263803</v>
      </c>
      <c r="FH40" s="338">
        <f ca="1">IF($B40&lt;Main!$B$10,0,(VLOOKUP(FE40,'Survival Probability'!$A$3:$F$98,6)/(1+Main!$B$5)^(OptimumBenefits!FE40-OptimumBenefits!$A40))*(VLOOKUP(FE40,'Survival Probability'!$A$3:$F$98,3)/VLOOKUP($A40,'Survival Probability'!$A$3:$F$98,3)))</f>
        <v>4.1966300450032694</v>
      </c>
      <c r="FI40" s="228">
        <f t="shared" ca="1" si="61"/>
        <v>725585.18470882985</v>
      </c>
      <c r="FJ40" s="169">
        <f t="shared" si="129"/>
        <v>77</v>
      </c>
      <c r="FK40" s="395">
        <f>IF($B40&lt;Main!$B$10,0,HLOOKUP(FJ40,ReplacementRates!$V$3:$AZ$56,ReplacementRates!$A41-3,1)*IF(Main!$B$29=0,Main!$B$32*$B40,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L40" s="337">
        <f ca="1">FK40*IF($B40=Salary!$B40,Salary!$J40,"")</f>
        <v>172897.10480263803</v>
      </c>
      <c r="FM40" s="338">
        <f ca="1">IF($B40&lt;Main!$B$10,0,(VLOOKUP(FJ40,'Survival Probability'!$A$3:$F$98,6)/(1+Main!$B$5)^(OptimumBenefits!FJ40-OptimumBenefits!$A40))*(VLOOKUP(FJ40,'Survival Probability'!$A$3:$F$98,3)/VLOOKUP($A40,'Survival Probability'!$A$3:$F$98,3)))</f>
        <v>3.7643292845976446</v>
      </c>
      <c r="FN40" s="228">
        <f t="shared" ca="1" si="63"/>
        <v>650841.63483071839</v>
      </c>
      <c r="FO40" s="169">
        <f t="shared" si="129"/>
        <v>78</v>
      </c>
      <c r="FP40" s="395">
        <f>IF($B40&lt;Main!$B$10,0,HLOOKUP(FO40,ReplacementRates!$V$3:$AZ$56,ReplacementRates!$A41-3,1)*IF(Main!$B$29=0,Main!$B$32*$B40,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Q40" s="337">
        <f ca="1">FP40*IF($B40=Salary!$B40,Salary!$J40,"")</f>
        <v>172897.10480263803</v>
      </c>
      <c r="FR40" s="338">
        <f ca="1">IF($B40&lt;Main!$B$10,0,(VLOOKUP(FO40,'Survival Probability'!$A$3:$F$98,6)/(1+Main!$B$5)^(OptimumBenefits!FO40-OptimumBenefits!$A40))*(VLOOKUP(FO40,'Survival Probability'!$A$3:$F$98,3)/VLOOKUP($A40,'Survival Probability'!$A$3:$F$98,3)))</f>
        <v>3.3662219479052196</v>
      </c>
      <c r="FS40" s="228">
        <f t="shared" ca="1" si="65"/>
        <v>582010.02891590912</v>
      </c>
      <c r="FT40" s="169">
        <f t="shared" si="129"/>
        <v>79</v>
      </c>
      <c r="FU40" s="395">
        <f>IF($B40&lt;Main!$B$10,0,HLOOKUP(FT40,ReplacementRates!$V$3:$AZ$56,ReplacementRates!$A41-3,1)*IF(Main!$B$29=0,Main!$B$32*$B40,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V40" s="337">
        <f ca="1">FU40*IF($B40=Salary!$B40,Salary!$J40,"")</f>
        <v>172897.10480263803</v>
      </c>
      <c r="FW40" s="338">
        <f ca="1">IF($B40&lt;Main!$B$10,0,(VLOOKUP(FT40,'Survival Probability'!$A$3:$F$98,6)/(1+Main!$B$5)^(OptimumBenefits!FT40-OptimumBenefits!$A40))*(VLOOKUP(FT40,'Survival Probability'!$A$3:$F$98,3)/VLOOKUP($A40,'Survival Probability'!$A$3:$F$98,3)))</f>
        <v>3.000209211122201</v>
      </c>
      <c r="FX40" s="228">
        <f t="shared" ca="1" si="67"/>
        <v>518727.48640523513</v>
      </c>
      <c r="FY40" s="169">
        <f t="shared" si="129"/>
        <v>80</v>
      </c>
      <c r="FZ40" s="395">
        <f>IF($B40&lt;Main!$B$10,0,HLOOKUP(FY40,ReplacementRates!$V$3:$AZ$56,ReplacementRates!$A41-3,1)*IF(Main!$B$29=0,Main!$B$32*$B40,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A40" s="337">
        <f ca="1">FZ40*IF($B40=Salary!$B40,Salary!$J40,"")</f>
        <v>172897.10480263803</v>
      </c>
      <c r="GB40" s="338">
        <f ca="1">IF($B40&lt;Main!$B$10,0,(VLOOKUP(FY40,'Survival Probability'!$A$3:$F$98,6)/(1+Main!$B$5)^(OptimumBenefits!FY40-OptimumBenefits!$A40))*(VLOOKUP(FY40,'Survival Probability'!$A$3:$F$98,3)/VLOOKUP($A40,'Survival Probability'!$A$3:$F$98,3)))</f>
        <v>2.6643474435197341</v>
      </c>
      <c r="GC40" s="228">
        <f t="shared" ca="1" si="69"/>
        <v>460657.95917287219</v>
      </c>
      <c r="GD40" s="169">
        <f t="shared" si="129"/>
        <v>81</v>
      </c>
      <c r="GE40" s="395">
        <f>IF($B40&lt;Main!$B$10,0,HLOOKUP(GD40,ReplacementRates!$V$3:$AZ$56,ReplacementRates!$A41-3,1)*IF(Main!$B$29=0,Main!$B$32*$B40,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F40" s="337">
        <f ca="1">GE40*IF($B40=Salary!$B40,Salary!$J40,"")</f>
        <v>172897.10480263803</v>
      </c>
      <c r="GG40" s="338">
        <f ca="1">IF($B40&lt;Main!$B$10,0,(VLOOKUP(GD40,'Survival Probability'!$A$3:$F$98,6)/(1+Main!$B$5)^(OptimumBenefits!GD40-OptimumBenefits!$A40))*(VLOOKUP(GD40,'Survival Probability'!$A$3:$F$98,3)/VLOOKUP($A40,'Survival Probability'!$A$3:$F$98,3)))</f>
        <v>2.3568068313032016</v>
      </c>
      <c r="GH40" s="228">
        <f t="shared" ca="1" si="71"/>
        <v>407485.0777114029</v>
      </c>
      <c r="GI40" s="169">
        <f t="shared" si="129"/>
        <v>82</v>
      </c>
      <c r="GJ40" s="395">
        <f>IF($B40&lt;Main!$B$10,0,HLOOKUP(GI40,ReplacementRates!$V$3:$AZ$56,ReplacementRates!$A41-3,1)*IF(Main!$B$29=0,Main!$B$32*$B40,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K40" s="337">
        <f ca="1">GJ40*IF($B40=Salary!$B40,Salary!$J40,"")</f>
        <v>172897.10480263803</v>
      </c>
      <c r="GL40" s="338">
        <f ca="1">IF($B40&lt;Main!$B$10,0,(VLOOKUP(GI40,'Survival Probability'!$A$3:$F$98,6)/(1+Main!$B$5)^(OptimumBenefits!GI40-OptimumBenefits!$A40))*(VLOOKUP(GI40,'Survival Probability'!$A$3:$F$98,3)/VLOOKUP($A40,'Survival Probability'!$A$3:$F$98,3)))</f>
        <v>2.0758685179418817</v>
      </c>
      <c r="GM40" s="228">
        <f t="shared" ca="1" si="73"/>
        <v>358911.65670309437</v>
      </c>
      <c r="GN40" s="384"/>
      <c r="GO40" s="384"/>
      <c r="GP40" s="385"/>
      <c r="GQ40" s="386"/>
      <c r="GR40" s="387"/>
      <c r="GS40" s="384"/>
      <c r="GT40" s="384"/>
      <c r="GU40" s="385"/>
      <c r="GV40" s="386"/>
      <c r="GW40" s="387"/>
      <c r="GX40" s="384"/>
      <c r="GY40" s="384"/>
      <c r="GZ40" s="385"/>
      <c r="HA40" s="386"/>
      <c r="HB40" s="387"/>
      <c r="HC40" s="384"/>
      <c r="HD40" s="384"/>
      <c r="HE40" s="385"/>
      <c r="HF40" s="386"/>
      <c r="HG40" s="387"/>
      <c r="HH40" s="384"/>
      <c r="HI40" s="384"/>
      <c r="HJ40" s="385"/>
      <c r="HK40" s="386"/>
      <c r="HL40" s="387"/>
      <c r="HM40" s="384"/>
      <c r="HN40" s="384"/>
      <c r="HO40" s="385"/>
      <c r="HP40" s="386"/>
      <c r="HQ40" s="387"/>
      <c r="HR40" s="384"/>
      <c r="HS40" s="384"/>
      <c r="HT40" s="385"/>
      <c r="HU40" s="386"/>
      <c r="HV40" s="387"/>
      <c r="HW40" s="384"/>
      <c r="HX40" s="384"/>
      <c r="HY40" s="385"/>
      <c r="HZ40" s="386"/>
      <c r="IA40" s="387"/>
      <c r="IB40" s="384"/>
      <c r="IC40" s="384"/>
      <c r="ID40" s="385"/>
      <c r="IE40" s="386"/>
      <c r="IF40" s="387"/>
      <c r="IG40" s="384"/>
      <c r="IH40" s="384"/>
      <c r="II40" s="385"/>
      <c r="IJ40" s="386"/>
      <c r="IK40" s="387"/>
      <c r="IL40" s="384"/>
      <c r="IM40" s="384"/>
      <c r="IN40" s="385"/>
      <c r="IO40" s="386"/>
      <c r="IP40" s="387"/>
      <c r="IQ40" s="384"/>
      <c r="IR40" s="384"/>
      <c r="IS40" s="385"/>
      <c r="IT40" s="386"/>
      <c r="IU40" s="387"/>
      <c r="IV40" s="384"/>
      <c r="IW40" s="384"/>
      <c r="IX40" s="385"/>
      <c r="IY40" s="386"/>
      <c r="IZ40" s="387"/>
      <c r="JA40" s="384"/>
      <c r="JB40" s="384"/>
      <c r="JC40" s="385"/>
      <c r="JD40" s="386"/>
      <c r="JE40" s="387"/>
      <c r="JF40" s="384"/>
      <c r="JG40" s="384"/>
      <c r="JH40" s="385"/>
      <c r="JI40" s="386"/>
      <c r="JJ40" s="387"/>
      <c r="JK40" s="384"/>
      <c r="JL40" s="384"/>
      <c r="JM40" s="385"/>
      <c r="JN40" s="386"/>
      <c r="JO40" s="387"/>
      <c r="JP40" s="384"/>
      <c r="JQ40" s="384"/>
      <c r="JR40" s="385"/>
      <c r="JS40" s="386"/>
      <c r="JT40" s="387"/>
      <c r="JU40" s="384"/>
      <c r="JV40" s="384"/>
      <c r="JW40" s="385"/>
      <c r="JX40" s="386"/>
      <c r="JY40" s="387"/>
      <c r="JZ40" s="384"/>
      <c r="KA40" s="384"/>
      <c r="KB40" s="385"/>
      <c r="KC40" s="386"/>
      <c r="KD40" s="387"/>
      <c r="KE40" s="384"/>
      <c r="KF40" s="384"/>
      <c r="KG40" s="385"/>
      <c r="KH40" s="386"/>
      <c r="KI40" s="387"/>
    </row>
    <row r="41" spans="1:295">
      <c r="A41" s="172">
        <f t="shared" si="112"/>
        <v>66</v>
      </c>
      <c r="B41" s="172">
        <v>39</v>
      </c>
      <c r="C41" s="383">
        <f t="shared" ca="1" si="126"/>
        <v>66</v>
      </c>
      <c r="D41" s="425">
        <f t="shared" ca="1" si="116"/>
        <v>2181163.6337265591</v>
      </c>
      <c r="E41" s="217">
        <v>1336564.4017939428</v>
      </c>
      <c r="F41" s="169">
        <f t="shared" si="113"/>
        <v>45</v>
      </c>
      <c r="G41" s="395">
        <f>IF($B41&lt;Main!$B$10,0,HLOOKUP(F41,ReplacementRates!$V$3:$AZ$56,ReplacementRates!$A42-3,1)*IF(Main!$B$29=0,Main!$B$32*$B41,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H41" s="337">
        <f ca="1">G41*IF($B41=Salary!$B41,Salary!$J41,"")</f>
        <v>0</v>
      </c>
      <c r="I41" s="338">
        <f ca="1">IF($B41&lt;Main!$B$10,0,(VLOOKUP(F41,'Survival Probability'!$A$3:$F$98,6)/(1+Main!$B$5)^(OptimumBenefits!F41-OptimumBenefits!$A41))*(VLOOKUP(F41,'Survival Probability'!$A$3:$F$98,3)/VLOOKUP($A41,'Survival Probability'!$A$3:$F$98,3)))</f>
        <v>61.856270840119741</v>
      </c>
      <c r="J41" s="228">
        <f t="shared" si="130"/>
        <v>0</v>
      </c>
      <c r="K41" s="169">
        <f t="shared" si="114"/>
        <v>46</v>
      </c>
      <c r="L41" s="395">
        <f>IF($B41&lt;Main!$B$10,0,HLOOKUP(K41,ReplacementRates!$V$3:$AZ$56,ReplacementRates!$A42-3,1)*IF(Main!$B$29=0,Main!$B$32*$B41,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M41" s="337">
        <f ca="1">L41*IF($B41=Salary!$B41,Salary!$J41,"")</f>
        <v>0</v>
      </c>
      <c r="N41" s="338">
        <f ca="1">IF($B41&lt;Main!$B$10,0,(VLOOKUP(K41,'Survival Probability'!$A$3:$F$98,6)/(1+Main!$B$5)^(OptimumBenefits!K41-OptimumBenefits!$A41))*(VLOOKUP(K41,'Survival Probability'!$A$3:$F$98,3)/VLOOKUP($A41,'Survival Probability'!$A$3:$F$98,3)))</f>
        <v>57.492772721907784</v>
      </c>
      <c r="O41" s="228">
        <f t="shared" si="131"/>
        <v>0</v>
      </c>
      <c r="P41" s="169">
        <f t="shared" si="127"/>
        <v>47</v>
      </c>
      <c r="Q41" s="395">
        <f>IF($B41&lt;Main!$B$10,0,HLOOKUP(P41,ReplacementRates!$V$3:$AZ$56,ReplacementRates!$A42-3,1)*IF(Main!$B$29=0,Main!$B$32*$B41,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R41" s="337">
        <f ca="1">Q41*IF($B41=Salary!$B41,Salary!$J41,"")</f>
        <v>0</v>
      </c>
      <c r="S41" s="338">
        <f ca="1">IF($B41&lt;Main!$B$10,0,(VLOOKUP(P41,'Survival Probability'!$A$3:$F$98,6)/(1+Main!$B$5)^(OptimumBenefits!P41-OptimumBenefits!$A41))*(VLOOKUP(P41,'Survival Probability'!$A$3:$F$98,3)/VLOOKUP($A41,'Survival Probability'!$A$3:$F$98,3)))</f>
        <v>53.417463947597653</v>
      </c>
      <c r="T41" s="228">
        <f t="shared" si="3"/>
        <v>0</v>
      </c>
      <c r="U41" s="169">
        <f t="shared" si="127"/>
        <v>48</v>
      </c>
      <c r="V41" s="395">
        <f>IF($B41&lt;Main!$B$10,0,HLOOKUP(U41,ReplacementRates!$V$3:$AZ$56,ReplacementRates!$A42-3,1)*IF(Main!$B$29=0,Main!$B$32*$B41,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W41" s="337">
        <f ca="1">V41*IF($B41=Salary!$B41,Salary!$J41,"")</f>
        <v>0</v>
      </c>
      <c r="X41" s="338">
        <f ca="1">IF($B41&lt;Main!$B$10,0,(VLOOKUP(U41,'Survival Probability'!$A$3:$F$98,6)/(1+Main!$B$5)^(OptimumBenefits!U41-OptimumBenefits!$A41))*(VLOOKUP(U41,'Survival Probability'!$A$3:$F$98,3)/VLOOKUP($A41,'Survival Probability'!$A$3:$F$98,3)))</f>
        <v>49.611424490894478</v>
      </c>
      <c r="Y41" s="228">
        <f t="shared" si="5"/>
        <v>0</v>
      </c>
      <c r="Z41" s="169">
        <f t="shared" si="127"/>
        <v>49</v>
      </c>
      <c r="AA41" s="395">
        <f>IF($B41&lt;Main!$B$10,0,HLOOKUP(Z41,ReplacementRates!$V$3:$AZ$56,ReplacementRates!$A42-3,1)*IF(Main!$B$29=0,Main!$B$32*$B41,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B41" s="337">
        <f ca="1">AA41*IF($B41=Salary!$B41,Salary!$J41,"")</f>
        <v>0</v>
      </c>
      <c r="AC41" s="338">
        <f ca="1">IF($B41&lt;Main!$B$10,0,(VLOOKUP(Z41,'Survival Probability'!$A$3:$F$98,6)/(1+Main!$B$5)^(OptimumBenefits!Z41-OptimumBenefits!$A41))*(VLOOKUP(Z41,'Survival Probability'!$A$3:$F$98,3)/VLOOKUP($A41,'Survival Probability'!$A$3:$F$98,3)))</f>
        <v>46.056972500458258</v>
      </c>
      <c r="AD41" s="228">
        <f t="shared" si="7"/>
        <v>0</v>
      </c>
      <c r="AE41" s="169">
        <f t="shared" si="127"/>
        <v>50</v>
      </c>
      <c r="AF41" s="395">
        <f>IF($B41&lt;Main!$B$10,0,HLOOKUP(AE41,ReplacementRates!$V$3:$AZ$56,ReplacementRates!$A42-3,1)*IF(Main!$B$29=0,Main!$B$32*$B41,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G41" s="337">
        <f ca="1">AF41*IF($B41=Salary!$B41,Salary!$J41,"")</f>
        <v>0</v>
      </c>
      <c r="AH41" s="338">
        <f ca="1">IF($B41&lt;Main!$B$10,0,(VLOOKUP(AE41,'Survival Probability'!$A$3:$F$98,6)/(1+Main!$B$5)^(OptimumBenefits!AE41-OptimumBenefits!$A41))*(VLOOKUP(AE41,'Survival Probability'!$A$3:$F$98,3)/VLOOKUP($A41,'Survival Probability'!$A$3:$F$98,3)))</f>
        <v>42.737608398186701</v>
      </c>
      <c r="AI41" s="228">
        <f t="shared" si="9"/>
        <v>0</v>
      </c>
      <c r="AJ41" s="169">
        <f t="shared" si="127"/>
        <v>51</v>
      </c>
      <c r="AK41" s="395">
        <f>IF($B41&lt;Main!$B$10,0,HLOOKUP(AJ41,ReplacementRates!$V$3:$AZ$56,ReplacementRates!$A42-3,1)*IF(Main!$B$29=0,Main!$B$32*$B41,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L41" s="337">
        <f ca="1">AK41*IF($B41=Salary!$B41,Salary!$J41,"")</f>
        <v>0</v>
      </c>
      <c r="AM41" s="338">
        <f ca="1">IF($B41&lt;Main!$B$10,0,(VLOOKUP(AJ41,'Survival Probability'!$A$3:$F$98,6)/(1+Main!$B$5)^(OptimumBenefits!AJ41-OptimumBenefits!$A41))*(VLOOKUP(AJ41,'Survival Probability'!$A$3:$F$98,3)/VLOOKUP($A41,'Survival Probability'!$A$3:$F$98,3)))</f>
        <v>39.637922128728597</v>
      </c>
      <c r="AN41" s="228">
        <f t="shared" si="11"/>
        <v>0</v>
      </c>
      <c r="AO41" s="169">
        <f t="shared" si="127"/>
        <v>52</v>
      </c>
      <c r="AP41" s="395">
        <f>IF($B41&lt;Main!$B$10,0,HLOOKUP(AO41,ReplacementRates!$V$3:$AZ$56,ReplacementRates!$A42-3,1)*IF(Main!$B$29=0,Main!$B$32*$B41,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Q41" s="337">
        <f ca="1">AP41*IF($B41=Salary!$B41,Salary!$J41,"")</f>
        <v>0</v>
      </c>
      <c r="AR41" s="338">
        <f ca="1">IF($B41&lt;Main!$B$10,0,(VLOOKUP(AO41,'Survival Probability'!$A$3:$F$98,6)/(1+Main!$B$5)^(OptimumBenefits!AO41-OptimumBenefits!$A41))*(VLOOKUP(AO41,'Survival Probability'!$A$3:$F$98,3)/VLOOKUP($A41,'Survival Probability'!$A$3:$F$98,3)))</f>
        <v>36.745496645798085</v>
      </c>
      <c r="AS41" s="228">
        <f t="shared" si="13"/>
        <v>0</v>
      </c>
      <c r="AT41" s="169">
        <f t="shared" si="127"/>
        <v>53</v>
      </c>
      <c r="AU41" s="395">
        <f>IF($B41&lt;Main!$B$10,0,HLOOKUP(AT41,ReplacementRates!$V$3:$AZ$56,ReplacementRates!$A42-3,1)*IF(Main!$B$29=0,Main!$B$32*$B41,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V41" s="337">
        <f ca="1">AU41*IF($B41=Salary!$B41,Salary!$J41,"")</f>
        <v>0</v>
      </c>
      <c r="AW41" s="338">
        <f ca="1">IF($B41&lt;Main!$B$10,0,(VLOOKUP(AT41,'Survival Probability'!$A$3:$F$98,6)/(1+Main!$B$5)^(OptimumBenefits!AT41-OptimumBenefits!$A41))*(VLOOKUP(AT41,'Survival Probability'!$A$3:$F$98,3)/VLOOKUP($A41,'Survival Probability'!$A$3:$F$98,3)))</f>
        <v>34.046728064838398</v>
      </c>
      <c r="AX41" s="228">
        <f t="shared" si="15"/>
        <v>0</v>
      </c>
      <c r="AY41" s="169">
        <f t="shared" si="127"/>
        <v>54</v>
      </c>
      <c r="AZ41" s="395">
        <f>IF($B41&lt;Main!$B$10,0,HLOOKUP(AY41,ReplacementRates!$V$3:$AZ$56,ReplacementRates!$A42-3,1)*IF(Main!$B$29=0,Main!$B$32*$B41,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A41" s="337">
        <f ca="1">AZ41*IF($B41=Salary!$B41,Salary!$J41,"")</f>
        <v>0</v>
      </c>
      <c r="BB41" s="338">
        <f ca="1">IF($B41&lt;Main!$B$10,0,(VLOOKUP(AY41,'Survival Probability'!$A$3:$F$98,6)/(1+Main!$B$5)^(OptimumBenefits!AY41-OptimumBenefits!$A41))*(VLOOKUP(AY41,'Survival Probability'!$A$3:$F$98,3)/VLOOKUP($A41,'Survival Probability'!$A$3:$F$98,3)))</f>
        <v>31.528919408117542</v>
      </c>
      <c r="BC41" s="228">
        <f t="shared" si="17"/>
        <v>0</v>
      </c>
      <c r="BD41" s="169">
        <f t="shared" si="127"/>
        <v>55</v>
      </c>
      <c r="BE41" s="395">
        <f>IF($B41&lt;Main!$B$10,0,HLOOKUP(BD41,ReplacementRates!$V$3:$AZ$56,ReplacementRates!$A42-3,1)*IF(Main!$B$29=0,Main!$B$32*$B41,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F41" s="337">
        <f ca="1">BE41*IF($B41=Salary!$B41,Salary!$J41,"")</f>
        <v>0</v>
      </c>
      <c r="BG41" s="338">
        <f ca="1">IF($B41&lt;Main!$B$10,0,(VLOOKUP(BD41,'Survival Probability'!$A$3:$F$98,6)/(1+Main!$B$5)^(OptimumBenefits!BD41-OptimumBenefits!$A41))*(VLOOKUP(BD41,'Survival Probability'!$A$3:$F$98,3)/VLOOKUP($A41,'Survival Probability'!$A$3:$F$98,3)))</f>
        <v>29.180215920128816</v>
      </c>
      <c r="BH41" s="228">
        <f t="shared" si="19"/>
        <v>0</v>
      </c>
      <c r="BI41" s="169">
        <f t="shared" si="127"/>
        <v>56</v>
      </c>
      <c r="BJ41" s="395">
        <f>IF($B41&lt;Main!$B$10,0,HLOOKUP(BI41,ReplacementRates!$V$3:$AZ$56,ReplacementRates!$A42-3,1)*IF(Main!$B$29=0,Main!$B$32*$B41,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K41" s="337">
        <f ca="1">BJ41*IF($B41=Salary!$B41,Salary!$J41,"")</f>
        <v>0</v>
      </c>
      <c r="BL41" s="338">
        <f ca="1">IF($B41&lt;Main!$B$10,0,(VLOOKUP(BI41,'Survival Probability'!$A$3:$F$98,6)/(1+Main!$B$5)^(OptimumBenefits!BI41-OptimumBenefits!$A41))*(VLOOKUP(BI41,'Survival Probability'!$A$3:$F$98,3)/VLOOKUP($A41,'Survival Probability'!$A$3:$F$98,3)))</f>
        <v>26.98955682407674</v>
      </c>
      <c r="BM41" s="228">
        <f t="shared" si="21"/>
        <v>0</v>
      </c>
      <c r="BN41" s="169">
        <f t="shared" si="127"/>
        <v>57</v>
      </c>
      <c r="BO41" s="395">
        <f>IF($B41&lt;Main!$B$10,0,HLOOKUP(BN41,ReplacementRates!$V$3:$AZ$56,ReplacementRates!$A42-3,1)*IF(Main!$B$29=0,Main!$B$32*$B41,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P41" s="337">
        <f ca="1">BO41*IF($B41=Salary!$B41,Salary!$J41,"")</f>
        <v>0</v>
      </c>
      <c r="BQ41" s="338">
        <f ca="1">IF($B41&lt;Main!$B$10,0,(VLOOKUP(BN41,'Survival Probability'!$A$3:$F$98,6)/(1+Main!$B$5)^(OptimumBenefits!BN41-OptimumBenefits!$A41))*(VLOOKUP(BN41,'Survival Probability'!$A$3:$F$98,3)/VLOOKUP($A41,'Survival Probability'!$A$3:$F$98,3)))</f>
        <v>24.946608533999903</v>
      </c>
      <c r="BR41" s="228">
        <f t="shared" si="23"/>
        <v>0</v>
      </c>
      <c r="BS41" s="169">
        <f t="shared" si="127"/>
        <v>58</v>
      </c>
      <c r="BT41" s="395">
        <f>IF($B41&lt;Main!$B$10,0,HLOOKUP(BS41,ReplacementRates!$V$3:$AZ$56,ReplacementRates!$A42-3,1)*IF(Main!$B$29=0,Main!$B$32*$B41,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U41" s="337">
        <f ca="1">BT41*IF($B41=Salary!$B41,Salary!$J41,"")</f>
        <v>0</v>
      </c>
      <c r="BV41" s="338">
        <f ca="1">IF($B41&lt;Main!$B$10,0,(VLOOKUP(BS41,'Survival Probability'!$A$3:$F$98,6)/(1+Main!$B$5)^(OptimumBenefits!BS41-OptimumBenefits!$A41))*(VLOOKUP(BS41,'Survival Probability'!$A$3:$F$98,3)/VLOOKUP($A41,'Survival Probability'!$A$3:$F$98,3)))</f>
        <v>23.041717952817137</v>
      </c>
      <c r="BW41" s="228">
        <f t="shared" si="25"/>
        <v>0</v>
      </c>
      <c r="BX41" s="169">
        <f t="shared" si="127"/>
        <v>59</v>
      </c>
      <c r="BY41" s="395">
        <f>IF($B41&lt;Main!$B$10,0,HLOOKUP(BX41,ReplacementRates!$V$3:$AZ$56,ReplacementRates!$A42-3,1)*IF(Main!$B$29=0,Main!$B$32*$B41,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Z41" s="337">
        <f ca="1">BY41*IF($B41=Salary!$B41,Salary!$J41,"")</f>
        <v>0</v>
      </c>
      <c r="CA41" s="338">
        <f ca="1">IF($B41&lt;Main!$B$10,0,(VLOOKUP(BX41,'Survival Probability'!$A$3:$F$98,6)/(1+Main!$B$5)^(OptimumBenefits!BX41-OptimumBenefits!$A41))*(VLOOKUP(BX41,'Survival Probability'!$A$3:$F$98,3)/VLOOKUP($A41,'Survival Probability'!$A$3:$F$98,3)))</f>
        <v>21.265855038671241</v>
      </c>
      <c r="CB41" s="228">
        <f t="shared" si="27"/>
        <v>0</v>
      </c>
      <c r="CC41" s="169">
        <f t="shared" si="128"/>
        <v>60</v>
      </c>
      <c r="CD41" s="395">
        <f>IF($B41&lt;Main!$B$10,0,HLOOKUP(CC41,ReplacementRates!$V$3:$AZ$56,ReplacementRates!$A42-3,1)*IF(Main!$B$29=0,Main!$B$32*$B41,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E41" s="337">
        <f ca="1">CD41*IF($B41=Salary!$B41,Salary!$J41,"")</f>
        <v>184544.90975776318</v>
      </c>
      <c r="CF41" s="338">
        <f ca="1">IF($B41&lt;Main!$B$10,0,(VLOOKUP(CC41,'Survival Probability'!$A$3:$F$98,6)/(1+Main!$B$5)^(OptimumBenefits!CC41-OptimumBenefits!$A41))*(VLOOKUP(CC41,'Survival Probability'!$A$3:$F$98,3)/VLOOKUP($A41,'Survival Probability'!$A$3:$F$98,3)))</f>
        <v>19.610575189203168</v>
      </c>
      <c r="CG41" s="228">
        <f t="shared" si="29"/>
        <v>0</v>
      </c>
      <c r="CH41" s="169">
        <f t="shared" si="128"/>
        <v>61</v>
      </c>
      <c r="CI41" s="395">
        <f>IF($B41&lt;Main!$B$10,0,HLOOKUP(CH41,ReplacementRates!$V$3:$AZ$56,ReplacementRates!$A42-3,1)*IF(Main!$B$29=0,Main!$B$32*$B41,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J41" s="337">
        <f ca="1">CI41*IF($B41=Salary!$B41,Salary!$J41,"")</f>
        <v>184544.90975776318</v>
      </c>
      <c r="CK41" s="338">
        <f ca="1">IF($B41&lt;Main!$B$10,0,(VLOOKUP(CH41,'Survival Probability'!$A$3:$F$98,6)/(1+Main!$B$5)^(OptimumBenefits!CH41-OptimumBenefits!$A41))*(VLOOKUP(CH41,'Survival Probability'!$A$3:$F$98,3)/VLOOKUP($A41,'Survival Probability'!$A$3:$F$98,3)))</f>
        <v>18.067996983119045</v>
      </c>
      <c r="CL41" s="228">
        <f t="shared" si="31"/>
        <v>0</v>
      </c>
      <c r="CM41" s="169">
        <f t="shared" si="128"/>
        <v>62</v>
      </c>
      <c r="CN41" s="395">
        <f>IF($B41&lt;Main!$B$10,0,HLOOKUP(CM41,ReplacementRates!$V$3:$AZ$56,ReplacementRates!$A42-3,1)*IF(Main!$B$29=0,Main!$B$32*$B41,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O41" s="337">
        <f ca="1">CN41*IF($B41=Salary!$B41,Salary!$J41,"")</f>
        <v>184544.90975776318</v>
      </c>
      <c r="CP41" s="338">
        <f ca="1">IF($B41&lt;Main!$B$10,0,(VLOOKUP(CM41,'Survival Probability'!$A$3:$F$98,6)/(1+Main!$B$5)^(OptimumBenefits!CM41-OptimumBenefits!$A41))*(VLOOKUP(CM41,'Survival Probability'!$A$3:$F$98,3)/VLOOKUP($A41,'Survival Probability'!$A$3:$F$98,3)))</f>
        <v>16.631936653160349</v>
      </c>
      <c r="CQ41" s="228">
        <f t="shared" si="33"/>
        <v>0</v>
      </c>
      <c r="CR41" s="169">
        <f t="shared" si="128"/>
        <v>63</v>
      </c>
      <c r="CS41" s="395">
        <f>IF($B41&lt;Main!$B$10,0,HLOOKUP(CR41,ReplacementRates!$V$3:$AZ$56,ReplacementRates!$A42-3,1)*IF(Main!$B$29=0,Main!$B$32*$B41,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T41" s="337">
        <f ca="1">CS41*IF($B41=Salary!$B41,Salary!$J41,"")</f>
        <v>184544.90975776318</v>
      </c>
      <c r="CU41" s="338">
        <f ca="1">IF($B41&lt;Main!$B$10,0,(VLOOKUP(CR41,'Survival Probability'!$A$3:$F$98,6)/(1+Main!$B$5)^(OptimumBenefits!CR41-OptimumBenefits!$A41))*(VLOOKUP(CR41,'Survival Probability'!$A$3:$F$98,3)/VLOOKUP($A41,'Survival Probability'!$A$3:$F$98,3)))</f>
        <v>15.295371869466857</v>
      </c>
      <c r="CV41" s="228">
        <f t="shared" si="35"/>
        <v>0</v>
      </c>
      <c r="CW41" s="169">
        <f t="shared" si="128"/>
        <v>64</v>
      </c>
      <c r="CX41" s="395">
        <f>IF($B41&lt;Main!$B$10,0,HLOOKUP(CW41,ReplacementRates!$V$3:$AZ$56,ReplacementRates!$A42-3,1)*IF(Main!$B$29=0,Main!$B$32*$B41,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Y41" s="337">
        <f ca="1">CX41*IF($B41=Salary!$B41,Salary!$J41,"")</f>
        <v>184544.90975776318</v>
      </c>
      <c r="CZ41" s="338">
        <f ca="1">IF($B41&lt;Main!$B$10,0,(VLOOKUP(CW41,'Survival Probability'!$A$3:$F$98,6)/(1+Main!$B$5)^(OptimumBenefits!CW41-OptimumBenefits!$A41))*(VLOOKUP(CW41,'Survival Probability'!$A$3:$F$98,3)/VLOOKUP($A41,'Survival Probability'!$A$3:$F$98,3)))</f>
        <v>14.051738207548375</v>
      </c>
      <c r="DA41" s="228">
        <f t="shared" si="37"/>
        <v>0</v>
      </c>
      <c r="DB41" s="169">
        <f t="shared" si="128"/>
        <v>65</v>
      </c>
      <c r="DC41" s="395">
        <f>IF($B41&lt;Main!$B$10,0,HLOOKUP(DB41,ReplacementRates!$V$3:$AZ$56,ReplacementRates!$A42-3,1)*IF(Main!$B$29=0,Main!$B$32*$B41,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D41" s="337">
        <f ca="1">DC41*IF($B41=Salary!$B41,Salary!$J41,"")</f>
        <v>184544.90975776318</v>
      </c>
      <c r="DE41" s="338">
        <f ca="1">IF($B41&lt;Main!$B$10,0,(VLOOKUP(DB41,'Survival Probability'!$A$3:$F$98,6)/(1+Main!$B$5)^(OptimumBenefits!DB41-OptimumBenefits!$A41))*(VLOOKUP(DB41,'Survival Probability'!$A$3:$F$98,3)/VLOOKUP($A41,'Survival Probability'!$A$3:$F$98,3)))</f>
        <v>12.894900971381487</v>
      </c>
      <c r="DF41" s="228">
        <f t="shared" si="39"/>
        <v>0</v>
      </c>
      <c r="DG41" s="169">
        <f t="shared" si="128"/>
        <v>66</v>
      </c>
      <c r="DH41" s="395">
        <f>IF($B41&lt;Main!$B$10,0,HLOOKUP(DG41,ReplacementRates!$V$3:$AZ$56,ReplacementRates!$A42-3,1)*IF(Main!$B$29=0,Main!$B$32*$B41,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I41" s="337">
        <f ca="1">DH41*IF($B41=Salary!$B41,Salary!$J41,"")</f>
        <v>184544.90975776318</v>
      </c>
      <c r="DJ41" s="338">
        <f ca="1">IF($B41&lt;Main!$B$10,0,(VLOOKUP(DG41,'Survival Probability'!$A$3:$F$98,6)/(1+Main!$B$5)^(OptimumBenefits!DG41-OptimumBenefits!$A41))*(VLOOKUP(DG41,'Survival Probability'!$A$3:$F$98,3)/VLOOKUP($A41,'Survival Probability'!$A$3:$F$98,3)))</f>
        <v>11.819148176937484</v>
      </c>
      <c r="DK41" s="228">
        <f t="shared" ca="1" si="41"/>
        <v>2181163.6337265591</v>
      </c>
      <c r="DL41" s="169">
        <f t="shared" si="128"/>
        <v>67</v>
      </c>
      <c r="DM41" s="395">
        <f>IF($B41&lt;Main!$B$10,0,HLOOKUP(DL41,ReplacementRates!$V$3:$AZ$56,ReplacementRates!$A42-3,1)*IF(Main!$B$29=0,Main!$B$32*$B41,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N41" s="337">
        <f ca="1">DM41*IF($B41=Salary!$B41,Salary!$J41,"")</f>
        <v>184544.90975776318</v>
      </c>
      <c r="DO41" s="338">
        <f ca="1">IF($B41&lt;Main!$B$10,0,(VLOOKUP(DL41,'Survival Probability'!$A$3:$F$98,6)/(1+Main!$B$5)^(OptimumBenefits!DL41-OptimumBenefits!$A41))*(VLOOKUP(DL41,'Survival Probability'!$A$3:$F$98,3)/VLOOKUP($A41,'Survival Probability'!$A$3:$F$98,3)))</f>
        <v>10.819148176937478</v>
      </c>
      <c r="DP41" s="228">
        <f t="shared" ca="1" si="43"/>
        <v>1996618.7239687948</v>
      </c>
      <c r="DQ41" s="169">
        <f t="shared" si="128"/>
        <v>68</v>
      </c>
      <c r="DR41" s="395">
        <f>IF($B41&lt;Main!$B$10,0,HLOOKUP(DQ41,ReplacementRates!$V$3:$AZ$56,ReplacementRates!$A42-3,1)*IF(Main!$B$29=0,Main!$B$32*$B41,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S41" s="337">
        <f ca="1">DR41*IF($B41=Salary!$B41,Salary!$J41,"")</f>
        <v>184544.90975776318</v>
      </c>
      <c r="DT41" s="338">
        <f ca="1">IF($B41&lt;Main!$B$10,0,(VLOOKUP(DQ41,'Survival Probability'!$A$3:$F$98,6)/(1+Main!$B$5)^(OptimumBenefits!DQ41-OptimumBenefits!$A41))*(VLOOKUP(DQ41,'Survival Probability'!$A$3:$F$98,3)/VLOOKUP($A41,'Survival Probability'!$A$3:$F$98,3)))</f>
        <v>9.8899477404322109</v>
      </c>
      <c r="DU41" s="228">
        <f t="shared" ca="1" si="45"/>
        <v>1825139.5132670561</v>
      </c>
      <c r="DV41" s="169">
        <f t="shared" si="128"/>
        <v>69</v>
      </c>
      <c r="DW41" s="395">
        <f>IF($B41&lt;Main!$B$10,0,HLOOKUP(DV41,ReplacementRates!$V$3:$AZ$56,ReplacementRates!$A42-3,1)*IF(Main!$B$29=0,Main!$B$32*$B41,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X41" s="337">
        <f ca="1">DW41*IF($B41=Salary!$B41,Salary!$J41,"")</f>
        <v>184544.90975776318</v>
      </c>
      <c r="DY41" s="338">
        <f ca="1">IF($B41&lt;Main!$B$10,0,(VLOOKUP(DV41,'Survival Probability'!$A$3:$F$98,6)/(1+Main!$B$5)^(OptimumBenefits!DV41-OptimumBenefits!$A41))*(VLOOKUP(DV41,'Survival Probability'!$A$3:$F$98,3)/VLOOKUP($A41,'Survival Probability'!$A$3:$F$98,3)))</f>
        <v>9.0269373956007897</v>
      </c>
      <c r="DZ41" s="228">
        <f t="shared" ca="1" si="47"/>
        <v>1665875.3470601256</v>
      </c>
      <c r="EA41" s="169">
        <f t="shared" si="128"/>
        <v>70</v>
      </c>
      <c r="EB41" s="395">
        <f>IF($B41&lt;Main!$B$10,0,HLOOKUP(EA41,ReplacementRates!$V$3:$AZ$56,ReplacementRates!$A42-3,1)*IF(Main!$B$29=0,Main!$B$32*$B41,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C41" s="337">
        <f ca="1">EB41*IF($B41=Salary!$B41,Salary!$J41,"")</f>
        <v>184544.90975776318</v>
      </c>
      <c r="ED41" s="338">
        <f ca="1">IF($B41&lt;Main!$B$10,0,(VLOOKUP(EA41,'Survival Probability'!$A$3:$F$98,6)/(1+Main!$B$5)^(OptimumBenefits!EA41-OptimumBenefits!$A41))*(VLOOKUP(EA41,'Survival Probability'!$A$3:$F$98,3)/VLOOKUP($A41,'Survival Probability'!$A$3:$F$98,3)))</f>
        <v>8.2258317690363238</v>
      </c>
      <c r="EE41" s="228">
        <f t="shared" ca="1" si="49"/>
        <v>1518035.3814993498</v>
      </c>
      <c r="EF41" s="169">
        <f t="shared" si="128"/>
        <v>71</v>
      </c>
      <c r="EG41" s="395">
        <f>IF($B41&lt;Main!$B$10,0,HLOOKUP(EF41,ReplacementRates!$V$3:$AZ$56,ReplacementRates!$A42-3,1)*IF(Main!$B$29=0,Main!$B$32*$B41,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H41" s="337">
        <f ca="1">EG41*IF($B41=Salary!$B41,Salary!$J41,"")</f>
        <v>184544.90975776318</v>
      </c>
      <c r="EI41" s="338">
        <f ca="1">IF($B41&lt;Main!$B$10,0,(VLOOKUP(EF41,'Survival Probability'!$A$3:$F$98,6)/(1+Main!$B$5)^(OptimumBenefits!EF41-OptimumBenefits!$A41))*(VLOOKUP(EF41,'Survival Probability'!$A$3:$F$98,3)/VLOOKUP($A41,'Survival Probability'!$A$3:$F$98,3)))</f>
        <v>7.4826493602052802</v>
      </c>
      <c r="EJ41" s="228">
        <f t="shared" ca="1" si="51"/>
        <v>1380884.8509280677</v>
      </c>
      <c r="EK41" s="169">
        <f t="shared" si="128"/>
        <v>72</v>
      </c>
      <c r="EL41" s="395">
        <f>IF($B41&lt;Main!$B$10,0,HLOOKUP(EK41,ReplacementRates!$V$3:$AZ$56,ReplacementRates!$A42-3,1)*IF(Main!$B$29=0,Main!$B$32*$B41,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M41" s="337">
        <f ca="1">EL41*IF($B41=Salary!$B41,Salary!$J41,"")</f>
        <v>184544.90975776318</v>
      </c>
      <c r="EN41" s="338">
        <f ca="1">IF($B41&lt;Main!$B$10,0,(VLOOKUP(EK41,'Survival Probability'!$A$3:$F$98,6)/(1+Main!$B$5)^(OptimumBenefits!EK41-OptimumBenefits!$A41))*(VLOOKUP(EK41,'Survival Probability'!$A$3:$F$98,3)/VLOOKUP($A41,'Survival Probability'!$A$3:$F$98,3)))</f>
        <v>6.7936811570168469</v>
      </c>
      <c r="EO41" s="228">
        <f t="shared" ca="1" si="53"/>
        <v>1253739.2760446901</v>
      </c>
      <c r="EP41" s="169">
        <f t="shared" si="129"/>
        <v>73</v>
      </c>
      <c r="EQ41" s="395">
        <f>IF($B41&lt;Main!$B$10,0,HLOOKUP(EP41,ReplacementRates!$V$3:$AZ$56,ReplacementRates!$A42-3,1)*IF(Main!$B$29=0,Main!$B$32*$B41,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R41" s="337">
        <f ca="1">EQ41*IF($B41=Salary!$B41,Salary!$J41,"")</f>
        <v>184544.90975776318</v>
      </c>
      <c r="ES41" s="338">
        <f ca="1">IF($B41&lt;Main!$B$10,0,(VLOOKUP(EP41,'Survival Probability'!$A$3:$F$98,6)/(1+Main!$B$5)^(OptimumBenefits!EP41-OptimumBenefits!$A41))*(VLOOKUP(EP41,'Survival Probability'!$A$3:$F$98,3)/VLOOKUP($A41,'Survival Probability'!$A$3:$F$98,3)))</f>
        <v>6.1554847864226474</v>
      </c>
      <c r="ET41" s="228">
        <f t="shared" ca="1" si="55"/>
        <v>1135963.3844256515</v>
      </c>
      <c r="EU41" s="169">
        <f t="shared" si="129"/>
        <v>74</v>
      </c>
      <c r="EV41" s="395">
        <f>IF($B41&lt;Main!$B$10,0,HLOOKUP(EU41,ReplacementRates!$V$3:$AZ$56,ReplacementRates!$A42-3,1)*IF(Main!$B$29=0,Main!$B$32*$B41,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W41" s="337">
        <f ca="1">EV41*IF($B41=Salary!$B41,Salary!$J41,"")</f>
        <v>184544.90975776318</v>
      </c>
      <c r="EX41" s="338">
        <f ca="1">IF($B41&lt;Main!$B$10,0,(VLOOKUP(EU41,'Survival Probability'!$A$3:$F$98,6)/(1+Main!$B$5)^(OptimumBenefits!EU41-OptimumBenefits!$A41))*(VLOOKUP(EU41,'Survival Probability'!$A$3:$F$98,3)/VLOOKUP($A41,'Survival Probability'!$A$3:$F$98,3)))</f>
        <v>5.5648496634512146</v>
      </c>
      <c r="EY41" s="228">
        <f t="shared" ca="1" si="57"/>
        <v>1026964.6789571232</v>
      </c>
      <c r="EZ41" s="169">
        <f t="shared" si="129"/>
        <v>75</v>
      </c>
      <c r="FA41" s="395">
        <f>IF($B41&lt;Main!$B$10,0,HLOOKUP(EZ41,ReplacementRates!$V$3:$AZ$56,ReplacementRates!$A42-3,1)*IF(Main!$B$29=0,Main!$B$32*$B41,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B41" s="337">
        <f ca="1">FA41*IF($B41=Salary!$B41,Salary!$J41,"")</f>
        <v>184544.90975776318</v>
      </c>
      <c r="FC41" s="338">
        <f ca="1">IF($B41&lt;Main!$B$10,0,(VLOOKUP(EZ41,'Survival Probability'!$A$3:$F$98,6)/(1+Main!$B$5)^(OptimumBenefits!EZ41-OptimumBenefits!$A41))*(VLOOKUP(EZ41,'Survival Probability'!$A$3:$F$98,3)/VLOOKUP($A41,'Survival Probability'!$A$3:$F$98,3)))</f>
        <v>5.0187911256386597</v>
      </c>
      <c r="FD41" s="228">
        <f t="shared" ca="1" si="59"/>
        <v>926192.35537404916</v>
      </c>
      <c r="FE41" s="169">
        <f t="shared" si="129"/>
        <v>76</v>
      </c>
      <c r="FF41" s="395">
        <f>IF($B41&lt;Main!$B$10,0,HLOOKUP(FE41,ReplacementRates!$V$3:$AZ$56,ReplacementRates!$A42-3,1)*IF(Main!$B$29=0,Main!$B$32*$B41,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G41" s="337">
        <f ca="1">FF41*IF($B41=Salary!$B41,Salary!$J41,"")</f>
        <v>184544.90975776318</v>
      </c>
      <c r="FH41" s="338">
        <f ca="1">IF($B41&lt;Main!$B$10,0,(VLOOKUP(FE41,'Survival Probability'!$A$3:$F$98,6)/(1+Main!$B$5)^(OptimumBenefits!FE41-OptimumBenefits!$A41))*(VLOOKUP(FE41,'Survival Probability'!$A$3:$F$98,3)/VLOOKUP($A41,'Survival Probability'!$A$3:$F$98,3)))</f>
        <v>4.5145364981599236</v>
      </c>
      <c r="FI41" s="228">
        <f t="shared" ca="1" si="61"/>
        <v>833134.73065105127</v>
      </c>
      <c r="FJ41" s="169">
        <f t="shared" si="129"/>
        <v>77</v>
      </c>
      <c r="FK41" s="395">
        <f>IF($B41&lt;Main!$B$10,0,HLOOKUP(FJ41,ReplacementRates!$V$3:$AZ$56,ReplacementRates!$A42-3,1)*IF(Main!$B$29=0,Main!$B$32*$B41,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L41" s="337">
        <f ca="1">FK41*IF($B41=Salary!$B41,Salary!$J41,"")</f>
        <v>184544.90975776318</v>
      </c>
      <c r="FM41" s="338">
        <f ca="1">IF($B41&lt;Main!$B$10,0,(VLOOKUP(FJ41,'Survival Probability'!$A$3:$F$98,6)/(1+Main!$B$5)^(OptimumBenefits!FJ41-OptimumBenefits!$A41))*(VLOOKUP(FJ41,'Survival Probability'!$A$3:$F$98,3)/VLOOKUP($A41,'Survival Probability'!$A$3:$F$98,3)))</f>
        <v>4.0494877471133046</v>
      </c>
      <c r="FN41" s="228">
        <f t="shared" ca="1" si="63"/>
        <v>747312.35085619253</v>
      </c>
      <c r="FO41" s="169">
        <f t="shared" si="129"/>
        <v>78</v>
      </c>
      <c r="FP41" s="395">
        <f>IF($B41&lt;Main!$B$10,0,HLOOKUP(FO41,ReplacementRates!$V$3:$AZ$56,ReplacementRates!$A42-3,1)*IF(Main!$B$29=0,Main!$B$32*$B41,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Q41" s="337">
        <f ca="1">FP41*IF($B41=Salary!$B41,Salary!$J41,"")</f>
        <v>184544.90975776318</v>
      </c>
      <c r="FR41" s="338">
        <f ca="1">IF($B41&lt;Main!$B$10,0,(VLOOKUP(FO41,'Survival Probability'!$A$3:$F$98,6)/(1+Main!$B$5)^(OptimumBenefits!FO41-OptimumBenefits!$A41))*(VLOOKUP(FO41,'Survival Probability'!$A$3:$F$98,3)/VLOOKUP($A41,'Survival Probability'!$A$3:$F$98,3)))</f>
        <v>3.6212226671777703</v>
      </c>
      <c r="FS41" s="228">
        <f t="shared" ca="1" si="65"/>
        <v>668278.21032708813</v>
      </c>
      <c r="FT41" s="169">
        <f t="shared" si="129"/>
        <v>79</v>
      </c>
      <c r="FU41" s="395">
        <f>IF($B41&lt;Main!$B$10,0,HLOOKUP(FT41,ReplacementRates!$V$3:$AZ$56,ReplacementRates!$A42-3,1)*IF(Main!$B$29=0,Main!$B$32*$B41,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V41" s="337">
        <f ca="1">FU41*IF($B41=Salary!$B41,Salary!$J41,"")</f>
        <v>184544.90975776318</v>
      </c>
      <c r="FW41" s="338">
        <f ca="1">IF($B41&lt;Main!$B$10,0,(VLOOKUP(FT41,'Survival Probability'!$A$3:$F$98,6)/(1+Main!$B$5)^(OptimumBenefits!FT41-OptimumBenefits!$A41))*(VLOOKUP(FT41,'Survival Probability'!$A$3:$F$98,3)/VLOOKUP($A41,'Survival Probability'!$A$3:$F$98,3)))</f>
        <v>3.2274834427813408</v>
      </c>
      <c r="FX41" s="228">
        <f t="shared" ca="1" si="67"/>
        <v>595615.64069275733</v>
      </c>
      <c r="FY41" s="169">
        <f t="shared" si="129"/>
        <v>80</v>
      </c>
      <c r="FZ41" s="395">
        <f>IF($B41&lt;Main!$B$10,0,HLOOKUP(FY41,ReplacementRates!$V$3:$AZ$56,ReplacementRates!$A42-3,1)*IF(Main!$B$29=0,Main!$B$32*$B41,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A41" s="337">
        <f ca="1">FZ41*IF($B41=Salary!$B41,Salary!$J41,"")</f>
        <v>184544.90975776318</v>
      </c>
      <c r="GB41" s="338">
        <f ca="1">IF($B41&lt;Main!$B$10,0,(VLOOKUP(FY41,'Survival Probability'!$A$3:$F$98,6)/(1+Main!$B$5)^(OptimumBenefits!FY41-OptimumBenefits!$A41))*(VLOOKUP(FY41,'Survival Probability'!$A$3:$F$98,3)/VLOOKUP($A41,'Survival Probability'!$A$3:$F$98,3)))</f>
        <v>2.8661792077360859</v>
      </c>
      <c r="GC41" s="228">
        <f t="shared" ca="1" si="69"/>
        <v>528938.78324123309</v>
      </c>
      <c r="GD41" s="169">
        <f t="shared" si="129"/>
        <v>81</v>
      </c>
      <c r="GE41" s="395">
        <f>IF($B41&lt;Main!$B$10,0,HLOOKUP(GD41,ReplacementRates!$V$3:$AZ$56,ReplacementRates!$A42-3,1)*IF(Main!$B$29=0,Main!$B$32*$B41,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F41" s="337">
        <f ca="1">GE41*IF($B41=Salary!$B41,Salary!$J41,"")</f>
        <v>184544.90975776318</v>
      </c>
      <c r="GG41" s="338">
        <f ca="1">IF($B41&lt;Main!$B$10,0,(VLOOKUP(GD41,'Survival Probability'!$A$3:$F$98,6)/(1+Main!$B$5)^(OptimumBenefits!GD41-OptimumBenefits!$A41))*(VLOOKUP(GD41,'Survival Probability'!$A$3:$F$98,3)/VLOOKUP($A41,'Survival Probability'!$A$3:$F$98,3)))</f>
        <v>2.535341534739131</v>
      </c>
      <c r="GH41" s="228">
        <f t="shared" ca="1" si="71"/>
        <v>467884.37473354174</v>
      </c>
      <c r="GI41" s="169">
        <f t="shared" si="129"/>
        <v>82</v>
      </c>
      <c r="GJ41" s="395">
        <f>IF($B41&lt;Main!$B$10,0,HLOOKUP(GI41,ReplacementRates!$V$3:$AZ$56,ReplacementRates!$A42-3,1)*IF(Main!$B$29=0,Main!$B$32*$B41,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K41" s="337">
        <f ca="1">GJ41*IF($B41=Salary!$B41,Salary!$J41,"")</f>
        <v>184544.90975776318</v>
      </c>
      <c r="GL41" s="338">
        <f ca="1">IF($B41&lt;Main!$B$10,0,(VLOOKUP(GI41,'Survival Probability'!$A$3:$F$98,6)/(1+Main!$B$5)^(OptimumBenefits!GI41-OptimumBenefits!$A41))*(VLOOKUP(GI41,'Survival Probability'!$A$3:$F$98,3)/VLOOKUP($A41,'Survival Probability'!$A$3:$F$98,3)))</f>
        <v>2.2331213590743069</v>
      </c>
      <c r="GM41" s="228">
        <f t="shared" ca="1" si="73"/>
        <v>412111.1796885014</v>
      </c>
      <c r="GN41" s="384"/>
      <c r="GO41" s="384"/>
      <c r="GP41" s="385"/>
      <c r="GQ41" s="386"/>
      <c r="GR41" s="387"/>
      <c r="GS41" s="384"/>
      <c r="GT41" s="384"/>
      <c r="GU41" s="385"/>
      <c r="GV41" s="386"/>
      <c r="GW41" s="387"/>
      <c r="GX41" s="384"/>
      <c r="GY41" s="384"/>
      <c r="GZ41" s="385"/>
      <c r="HA41" s="386"/>
      <c r="HB41" s="387"/>
      <c r="HC41" s="384"/>
      <c r="HD41" s="384"/>
      <c r="HE41" s="385"/>
      <c r="HF41" s="386"/>
      <c r="HG41" s="387"/>
      <c r="HH41" s="384"/>
      <c r="HI41" s="384"/>
      <c r="HJ41" s="385"/>
      <c r="HK41" s="386"/>
      <c r="HL41" s="387"/>
      <c r="HM41" s="384"/>
      <c r="HN41" s="384"/>
      <c r="HO41" s="385"/>
      <c r="HP41" s="386"/>
      <c r="HQ41" s="387"/>
      <c r="HR41" s="384"/>
      <c r="HS41" s="384"/>
      <c r="HT41" s="385"/>
      <c r="HU41" s="386"/>
      <c r="HV41" s="387"/>
      <c r="HW41" s="384"/>
      <c r="HX41" s="384"/>
      <c r="HY41" s="385"/>
      <c r="HZ41" s="386"/>
      <c r="IA41" s="387"/>
      <c r="IB41" s="384"/>
      <c r="IC41" s="384"/>
      <c r="ID41" s="385"/>
      <c r="IE41" s="386"/>
      <c r="IF41" s="387"/>
      <c r="IG41" s="384"/>
      <c r="IH41" s="384"/>
      <c r="II41" s="385"/>
      <c r="IJ41" s="386"/>
      <c r="IK41" s="387"/>
      <c r="IL41" s="384"/>
      <c r="IM41" s="384"/>
      <c r="IN41" s="385"/>
      <c r="IO41" s="386"/>
      <c r="IP41" s="387"/>
      <c r="IQ41" s="384"/>
      <c r="IR41" s="384"/>
      <c r="IS41" s="385"/>
      <c r="IT41" s="386"/>
      <c r="IU41" s="387"/>
      <c r="IV41" s="384"/>
      <c r="IW41" s="384"/>
      <c r="IX41" s="385"/>
      <c r="IY41" s="386"/>
      <c r="IZ41" s="387"/>
      <c r="JA41" s="384"/>
      <c r="JB41" s="384"/>
      <c r="JC41" s="385"/>
      <c r="JD41" s="386"/>
      <c r="JE41" s="387"/>
      <c r="JF41" s="384"/>
      <c r="JG41" s="384"/>
      <c r="JH41" s="385"/>
      <c r="JI41" s="386"/>
      <c r="JJ41" s="387"/>
      <c r="JK41" s="384"/>
      <c r="JL41" s="384"/>
      <c r="JM41" s="385"/>
      <c r="JN41" s="386"/>
      <c r="JO41" s="387"/>
      <c r="JP41" s="384"/>
      <c r="JQ41" s="384"/>
      <c r="JR41" s="385"/>
      <c r="JS41" s="386"/>
      <c r="JT41" s="387"/>
      <c r="JU41" s="384"/>
      <c r="JV41" s="384"/>
      <c r="JW41" s="385"/>
      <c r="JX41" s="386"/>
      <c r="JY41" s="387"/>
      <c r="JZ41" s="384"/>
      <c r="KA41" s="384"/>
      <c r="KB41" s="385"/>
      <c r="KC41" s="386"/>
      <c r="KD41" s="387"/>
      <c r="KE41" s="384"/>
      <c r="KF41" s="384"/>
      <c r="KG41" s="385"/>
      <c r="KH41" s="386"/>
      <c r="KI41" s="387"/>
    </row>
    <row r="42" spans="1:295">
      <c r="A42" s="172">
        <f t="shared" si="112"/>
        <v>67</v>
      </c>
      <c r="B42" s="172">
        <v>40</v>
      </c>
      <c r="C42" s="383">
        <f t="shared" ca="1" si="126"/>
        <v>67</v>
      </c>
      <c r="D42" s="425">
        <f t="shared" ca="1" si="116"/>
        <v>2291999.1804028507</v>
      </c>
      <c r="E42" s="217">
        <v>1390489.9662947422</v>
      </c>
      <c r="F42" s="169">
        <f t="shared" si="113"/>
        <v>45</v>
      </c>
      <c r="G42" s="395">
        <f>IF($B42&lt;Main!$B$10,0,HLOOKUP(F42,ReplacementRates!$V$3:$AZ$56,ReplacementRates!$A43-3,1)*IF(Main!$B$29=0,Main!$B$32*$B42,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H42" s="337">
        <f ca="1">G42*IF($B42=Salary!$B42,Salary!$J42,"")</f>
        <v>0</v>
      </c>
      <c r="I42" s="338">
        <f ca="1">IF($B42&lt;Main!$B$10,0,(VLOOKUP(F42,'Survival Probability'!$A$3:$F$98,6)/(1+Main!$B$5)^(OptimumBenefits!F42-OptimumBenefits!$A42))*(VLOOKUP(F42,'Survival Probability'!$A$3:$F$98,3)/VLOOKUP($A42,'Survival Probability'!$A$3:$F$98,3)))</f>
        <v>66.569351896520544</v>
      </c>
      <c r="J42" s="228">
        <f t="shared" si="130"/>
        <v>0</v>
      </c>
      <c r="K42" s="169">
        <f t="shared" si="114"/>
        <v>46</v>
      </c>
      <c r="L42" s="395">
        <f>IF($B42&lt;Main!$B$10,0,HLOOKUP(K42,ReplacementRates!$V$3:$AZ$56,ReplacementRates!$A43-3,1)*IF(Main!$B$29=0,Main!$B$32*$B42,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M42" s="337">
        <f ca="1">L42*IF($B42=Salary!$B42,Salary!$J42,"")</f>
        <v>0</v>
      </c>
      <c r="N42" s="338">
        <f ca="1">IF($B42&lt;Main!$B$10,0,(VLOOKUP(K42,'Survival Probability'!$A$3:$F$98,6)/(1+Main!$B$5)^(OptimumBenefits!K42-OptimumBenefits!$A42))*(VLOOKUP(K42,'Survival Probability'!$A$3:$F$98,3)/VLOOKUP($A42,'Survival Probability'!$A$3:$F$98,3)))</f>
        <v>61.873381095405648</v>
      </c>
      <c r="O42" s="228">
        <f t="shared" si="131"/>
        <v>0</v>
      </c>
      <c r="P42" s="169">
        <f t="shared" si="127"/>
        <v>47</v>
      </c>
      <c r="Q42" s="395">
        <f>IF($B42&lt;Main!$B$10,0,HLOOKUP(P42,ReplacementRates!$V$3:$AZ$56,ReplacementRates!$A43-3,1)*IF(Main!$B$29=0,Main!$B$32*$B42,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R42" s="337">
        <f ca="1">Q42*IF($B42=Salary!$B42,Salary!$J42,"")</f>
        <v>0</v>
      </c>
      <c r="S42" s="338">
        <f ca="1">IF($B42&lt;Main!$B$10,0,(VLOOKUP(P42,'Survival Probability'!$A$3:$F$98,6)/(1+Main!$B$5)^(OptimumBenefits!P42-OptimumBenefits!$A42))*(VLOOKUP(P42,'Survival Probability'!$A$3:$F$98,3)/VLOOKUP($A42,'Survival Probability'!$A$3:$F$98,3)))</f>
        <v>57.48755795735655</v>
      </c>
      <c r="T42" s="228">
        <f t="shared" si="3"/>
        <v>0</v>
      </c>
      <c r="U42" s="169">
        <f t="shared" si="127"/>
        <v>48</v>
      </c>
      <c r="V42" s="395">
        <f>IF($B42&lt;Main!$B$10,0,HLOOKUP(U42,ReplacementRates!$V$3:$AZ$56,ReplacementRates!$A43-3,1)*IF(Main!$B$29=0,Main!$B$32*$B42,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W42" s="337">
        <f ca="1">V42*IF($B42=Salary!$B42,Salary!$J42,"")</f>
        <v>0</v>
      </c>
      <c r="X42" s="338">
        <f ca="1">IF($B42&lt;Main!$B$10,0,(VLOOKUP(U42,'Survival Probability'!$A$3:$F$98,6)/(1+Main!$B$5)^(OptimumBenefits!U42-OptimumBenefits!$A42))*(VLOOKUP(U42,'Survival Probability'!$A$3:$F$98,3)/VLOOKUP($A42,'Survival Probability'!$A$3:$F$98,3)))</f>
        <v>53.391520862262489</v>
      </c>
      <c r="Y42" s="228">
        <f t="shared" si="5"/>
        <v>0</v>
      </c>
      <c r="Z42" s="169">
        <f t="shared" si="127"/>
        <v>49</v>
      </c>
      <c r="AA42" s="395">
        <f>IF($B42&lt;Main!$B$10,0,HLOOKUP(Z42,ReplacementRates!$V$3:$AZ$56,ReplacementRates!$A43-3,1)*IF(Main!$B$29=0,Main!$B$32*$B42,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B42" s="337">
        <f ca="1">AA42*IF($B42=Salary!$B42,Salary!$J42,"")</f>
        <v>0</v>
      </c>
      <c r="AC42" s="338">
        <f ca="1">IF($B42&lt;Main!$B$10,0,(VLOOKUP(Z42,'Survival Probability'!$A$3:$F$98,6)/(1+Main!$B$5)^(OptimumBenefits!Z42-OptimumBenefits!$A42))*(VLOOKUP(Z42,'Survival Probability'!$A$3:$F$98,3)/VLOOKUP($A42,'Survival Probability'!$A$3:$F$98,3)))</f>
        <v>49.566240706557288</v>
      </c>
      <c r="AD42" s="228">
        <f t="shared" si="7"/>
        <v>0</v>
      </c>
      <c r="AE42" s="169">
        <f t="shared" si="127"/>
        <v>50</v>
      </c>
      <c r="AF42" s="395">
        <f>IF($B42&lt;Main!$B$10,0,HLOOKUP(AE42,ReplacementRates!$V$3:$AZ$56,ReplacementRates!$A43-3,1)*IF(Main!$B$29=0,Main!$B$32*$B42,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G42" s="337">
        <f ca="1">AF42*IF($B42=Salary!$B42,Salary!$J42,"")</f>
        <v>0</v>
      </c>
      <c r="AH42" s="338">
        <f ca="1">IF($B42&lt;Main!$B$10,0,(VLOOKUP(AE42,'Survival Probability'!$A$3:$F$98,6)/(1+Main!$B$5)^(OptimumBenefits!AE42-OptimumBenefits!$A42))*(VLOOKUP(AE42,'Survival Probability'!$A$3:$F$98,3)/VLOOKUP($A42,'Survival Probability'!$A$3:$F$98,3)))</f>
        <v>45.993960742122788</v>
      </c>
      <c r="AI42" s="228">
        <f t="shared" si="9"/>
        <v>0</v>
      </c>
      <c r="AJ42" s="169">
        <f t="shared" si="127"/>
        <v>51</v>
      </c>
      <c r="AK42" s="395">
        <f>IF($B42&lt;Main!$B$10,0,HLOOKUP(AJ42,ReplacementRates!$V$3:$AZ$56,ReplacementRates!$A43-3,1)*IF(Main!$B$29=0,Main!$B$32*$B42,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L42" s="337">
        <f ca="1">AK42*IF($B42=Salary!$B42,Salary!$J42,"")</f>
        <v>0</v>
      </c>
      <c r="AM42" s="338">
        <f ca="1">IF($B42&lt;Main!$B$10,0,(VLOOKUP(AJ42,'Survival Probability'!$A$3:$F$98,6)/(1+Main!$B$5)^(OptimumBenefits!AJ42-OptimumBenefits!$A42))*(VLOOKUP(AJ42,'Survival Probability'!$A$3:$F$98,3)/VLOOKUP($A42,'Survival Probability'!$A$3:$F$98,3)))</f>
        <v>42.658096758765161</v>
      </c>
      <c r="AN42" s="228">
        <f t="shared" si="11"/>
        <v>0</v>
      </c>
      <c r="AO42" s="169">
        <f t="shared" si="127"/>
        <v>52</v>
      </c>
      <c r="AP42" s="395">
        <f>IF($B42&lt;Main!$B$10,0,HLOOKUP(AO42,ReplacementRates!$V$3:$AZ$56,ReplacementRates!$A43-3,1)*IF(Main!$B$29=0,Main!$B$32*$B42,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Q42" s="337">
        <f ca="1">AP42*IF($B42=Salary!$B42,Salary!$J42,"")</f>
        <v>0</v>
      </c>
      <c r="AR42" s="338">
        <f ca="1">IF($B42&lt;Main!$B$10,0,(VLOOKUP(AO42,'Survival Probability'!$A$3:$F$98,6)/(1+Main!$B$5)^(OptimumBenefits!AO42-OptimumBenefits!$A42))*(VLOOKUP(AO42,'Survival Probability'!$A$3:$F$98,3)/VLOOKUP($A42,'Survival Probability'!$A$3:$F$98,3)))</f>
        <v>39.545285604899448</v>
      </c>
      <c r="AS42" s="228">
        <f t="shared" si="13"/>
        <v>0</v>
      </c>
      <c r="AT42" s="169">
        <f t="shared" si="127"/>
        <v>53</v>
      </c>
      <c r="AU42" s="395">
        <f>IF($B42&lt;Main!$B$10,0,HLOOKUP(AT42,ReplacementRates!$V$3:$AZ$56,ReplacementRates!$A43-3,1)*IF(Main!$B$29=0,Main!$B$32*$B42,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V42" s="337">
        <f ca="1">AU42*IF($B42=Salary!$B42,Salary!$J42,"")</f>
        <v>0</v>
      </c>
      <c r="AW42" s="338">
        <f ca="1">IF($B42&lt;Main!$B$10,0,(VLOOKUP(AT42,'Survival Probability'!$A$3:$F$98,6)/(1+Main!$B$5)^(OptimumBenefits!AT42-OptimumBenefits!$A42))*(VLOOKUP(AT42,'Survival Probability'!$A$3:$F$98,3)/VLOOKUP($A42,'Survival Probability'!$A$3:$F$98,3)))</f>
        <v>36.640886860630879</v>
      </c>
      <c r="AX42" s="228">
        <f t="shared" si="15"/>
        <v>0</v>
      </c>
      <c r="AY42" s="169">
        <f t="shared" si="127"/>
        <v>54</v>
      </c>
      <c r="AZ42" s="395">
        <f>IF($B42&lt;Main!$B$10,0,HLOOKUP(AY42,ReplacementRates!$V$3:$AZ$56,ReplacementRates!$A43-3,1)*IF(Main!$B$29=0,Main!$B$32*$B42,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A42" s="337">
        <f ca="1">AZ42*IF($B42=Salary!$B42,Salary!$J42,"")</f>
        <v>0</v>
      </c>
      <c r="BB42" s="338">
        <f ca="1">IF($B42&lt;Main!$B$10,0,(VLOOKUP(AY42,'Survival Probability'!$A$3:$F$98,6)/(1+Main!$B$5)^(OptimumBenefits!AY42-OptimumBenefits!$A42))*(VLOOKUP(AY42,'Survival Probability'!$A$3:$F$98,3)/VLOOKUP($A42,'Survival Probability'!$A$3:$F$98,3)))</f>
        <v>33.931236113812105</v>
      </c>
      <c r="BC42" s="228">
        <f t="shared" si="17"/>
        <v>0</v>
      </c>
      <c r="BD42" s="169">
        <f t="shared" si="127"/>
        <v>55</v>
      </c>
      <c r="BE42" s="395">
        <f>IF($B42&lt;Main!$B$10,0,HLOOKUP(BD42,ReplacementRates!$V$3:$AZ$56,ReplacementRates!$A43-3,1)*IF(Main!$B$29=0,Main!$B$32*$B42,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F42" s="337">
        <f ca="1">BE42*IF($B42=Salary!$B42,Salary!$J42,"")</f>
        <v>0</v>
      </c>
      <c r="BG42" s="338">
        <f ca="1">IF($B42&lt;Main!$B$10,0,(VLOOKUP(BD42,'Survival Probability'!$A$3:$F$98,6)/(1+Main!$B$5)^(OptimumBenefits!BD42-OptimumBenefits!$A42))*(VLOOKUP(BD42,'Survival Probability'!$A$3:$F$98,3)/VLOOKUP($A42,'Survival Probability'!$A$3:$F$98,3)))</f>
        <v>31.403575346860425</v>
      </c>
      <c r="BH42" s="228">
        <f t="shared" si="19"/>
        <v>0</v>
      </c>
      <c r="BI42" s="169">
        <f t="shared" si="127"/>
        <v>56</v>
      </c>
      <c r="BJ42" s="395">
        <f>IF($B42&lt;Main!$B$10,0,HLOOKUP(BI42,ReplacementRates!$V$3:$AZ$56,ReplacementRates!$A43-3,1)*IF(Main!$B$29=0,Main!$B$32*$B42,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K42" s="337">
        <f ca="1">BJ42*IF($B42=Salary!$B42,Salary!$J42,"")</f>
        <v>0</v>
      </c>
      <c r="BL42" s="338">
        <f ca="1">IF($B42&lt;Main!$B$10,0,(VLOOKUP(BI42,'Survival Probability'!$A$3:$F$98,6)/(1+Main!$B$5)^(OptimumBenefits!BI42-OptimumBenefits!$A42))*(VLOOKUP(BI42,'Survival Probability'!$A$3:$F$98,3)/VLOOKUP($A42,'Survival Probability'!$A$3:$F$98,3)))</f>
        <v>29.046001017374362</v>
      </c>
      <c r="BM42" s="228">
        <f t="shared" si="21"/>
        <v>0</v>
      </c>
      <c r="BN42" s="169">
        <f t="shared" si="127"/>
        <v>57</v>
      </c>
      <c r="BO42" s="395">
        <f>IF($B42&lt;Main!$B$10,0,HLOOKUP(BN42,ReplacementRates!$V$3:$AZ$56,ReplacementRates!$A43-3,1)*IF(Main!$B$29=0,Main!$B$32*$B42,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P42" s="337">
        <f ca="1">BO42*IF($B42=Salary!$B42,Salary!$J42,"")</f>
        <v>0</v>
      </c>
      <c r="BQ42" s="338">
        <f ca="1">IF($B42&lt;Main!$B$10,0,(VLOOKUP(BN42,'Survival Probability'!$A$3:$F$98,6)/(1+Main!$B$5)^(OptimumBenefits!BN42-OptimumBenefits!$A42))*(VLOOKUP(BN42,'Survival Probability'!$A$3:$F$98,3)/VLOOKUP($A42,'Survival Probability'!$A$3:$F$98,3)))</f>
        <v>26.847392181416009</v>
      </c>
      <c r="BR42" s="228">
        <f t="shared" si="23"/>
        <v>0</v>
      </c>
      <c r="BS42" s="169">
        <f t="shared" si="127"/>
        <v>58</v>
      </c>
      <c r="BT42" s="395">
        <f>IF($B42&lt;Main!$B$10,0,HLOOKUP(BS42,ReplacementRates!$V$3:$AZ$56,ReplacementRates!$A43-3,1)*IF(Main!$B$29=0,Main!$B$32*$B42,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U42" s="337">
        <f ca="1">BT42*IF($B42=Salary!$B42,Salary!$J42,"")</f>
        <v>0</v>
      </c>
      <c r="BV42" s="338">
        <f ca="1">IF($B42&lt;Main!$B$10,0,(VLOOKUP(BS42,'Survival Probability'!$A$3:$F$98,6)/(1+Main!$B$5)^(OptimumBenefits!BS42-OptimumBenefits!$A42))*(VLOOKUP(BS42,'Survival Probability'!$A$3:$F$98,3)/VLOOKUP($A42,'Survival Probability'!$A$3:$F$98,3)))</f>
        <v>24.797360233145429</v>
      </c>
      <c r="BW42" s="228">
        <f t="shared" si="25"/>
        <v>0</v>
      </c>
      <c r="BX42" s="169">
        <f t="shared" si="127"/>
        <v>59</v>
      </c>
      <c r="BY42" s="395">
        <f>IF($B42&lt;Main!$B$10,0,HLOOKUP(BX42,ReplacementRates!$V$3:$AZ$56,ReplacementRates!$A43-3,1)*IF(Main!$B$29=0,Main!$B$32*$B42,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Z42" s="337">
        <f ca="1">BY42*IF($B42=Salary!$B42,Salary!$J42,"")</f>
        <v>0</v>
      </c>
      <c r="CA42" s="338">
        <f ca="1">IF($B42&lt;Main!$B$10,0,(VLOOKUP(BX42,'Survival Probability'!$A$3:$F$98,6)/(1+Main!$B$5)^(OptimumBenefits!BX42-OptimumBenefits!$A42))*(VLOOKUP(BX42,'Survival Probability'!$A$3:$F$98,3)/VLOOKUP($A42,'Survival Probability'!$A$3:$F$98,3)))</f>
        <v>22.886187095060247</v>
      </c>
      <c r="CB42" s="228">
        <f t="shared" si="27"/>
        <v>0</v>
      </c>
      <c r="CC42" s="169">
        <f t="shared" si="128"/>
        <v>60</v>
      </c>
      <c r="CD42" s="395">
        <f>IF($B42&lt;Main!$B$10,0,HLOOKUP(CC42,ReplacementRates!$V$3:$AZ$56,ReplacementRates!$A43-3,1)*IF(Main!$B$29=0,Main!$B$32*$B42,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E42" s="337">
        <f ca="1">CD42*IF($B42=Salary!$B42,Salary!$J42,"")</f>
        <v>196847.90374161402</v>
      </c>
      <c r="CF42" s="338">
        <f ca="1">IF($B42&lt;Main!$B$10,0,(VLOOKUP(CC42,'Survival Probability'!$A$3:$F$98,6)/(1+Main!$B$5)^(OptimumBenefits!CC42-OptimumBenefits!$A42))*(VLOOKUP(CC42,'Survival Probability'!$A$3:$F$98,3)/VLOOKUP($A42,'Survival Probability'!$A$3:$F$98,3)))</f>
        <v>21.104784736174594</v>
      </c>
      <c r="CG42" s="228">
        <f t="shared" si="29"/>
        <v>0</v>
      </c>
      <c r="CH42" s="169">
        <f t="shared" si="128"/>
        <v>61</v>
      </c>
      <c r="CI42" s="395">
        <f>IF($B42&lt;Main!$B$10,0,HLOOKUP(CH42,ReplacementRates!$V$3:$AZ$56,ReplacementRates!$A43-3,1)*IF(Main!$B$29=0,Main!$B$32*$B42,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J42" s="337">
        <f ca="1">CI42*IF($B42=Salary!$B42,Salary!$J42,"")</f>
        <v>196847.90374161402</v>
      </c>
      <c r="CK42" s="338">
        <f ca="1">IF($B42&lt;Main!$B$10,0,(VLOOKUP(CH42,'Survival Probability'!$A$3:$F$98,6)/(1+Main!$B$5)^(OptimumBenefits!CH42-OptimumBenefits!$A42))*(VLOOKUP(CH42,'Survival Probability'!$A$3:$F$98,3)/VLOOKUP($A42,'Survival Probability'!$A$3:$F$98,3)))</f>
        <v>19.444671217625487</v>
      </c>
      <c r="CL42" s="228">
        <f t="shared" si="31"/>
        <v>0</v>
      </c>
      <c r="CM42" s="169">
        <f t="shared" si="128"/>
        <v>62</v>
      </c>
      <c r="CN42" s="395">
        <f>IF($B42&lt;Main!$B$10,0,HLOOKUP(CM42,ReplacementRates!$V$3:$AZ$56,ReplacementRates!$A43-3,1)*IF(Main!$B$29=0,Main!$B$32*$B42,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O42" s="337">
        <f ca="1">CN42*IF($B42=Salary!$B42,Salary!$J42,"")</f>
        <v>196847.90374161402</v>
      </c>
      <c r="CP42" s="338">
        <f ca="1">IF($B42&lt;Main!$B$10,0,(VLOOKUP(CM42,'Survival Probability'!$A$3:$F$98,6)/(1+Main!$B$5)^(OptimumBenefits!CM42-OptimumBenefits!$A42))*(VLOOKUP(CM42,'Survival Probability'!$A$3:$F$98,3)/VLOOKUP($A42,'Survival Probability'!$A$3:$F$98,3)))</f>
        <v>17.89919160575646</v>
      </c>
      <c r="CQ42" s="228">
        <f t="shared" si="33"/>
        <v>0</v>
      </c>
      <c r="CR42" s="169">
        <f t="shared" si="128"/>
        <v>63</v>
      </c>
      <c r="CS42" s="395">
        <f>IF($B42&lt;Main!$B$10,0,HLOOKUP(CR42,ReplacementRates!$V$3:$AZ$56,ReplacementRates!$A43-3,1)*IF(Main!$B$29=0,Main!$B$32*$B42,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T42" s="337">
        <f ca="1">CS42*IF($B42=Salary!$B42,Salary!$J42,"")</f>
        <v>196847.90374161402</v>
      </c>
      <c r="CU42" s="338">
        <f ca="1">IF($B42&lt;Main!$B$10,0,(VLOOKUP(CR42,'Survival Probability'!$A$3:$F$98,6)/(1+Main!$B$5)^(OptimumBenefits!CR42-OptimumBenefits!$A42))*(VLOOKUP(CR42,'Survival Probability'!$A$3:$F$98,3)/VLOOKUP($A42,'Survival Probability'!$A$3:$F$98,3)))</f>
        <v>16.460788510811387</v>
      </c>
      <c r="CV42" s="228">
        <f t="shared" si="35"/>
        <v>0</v>
      </c>
      <c r="CW42" s="169">
        <f t="shared" si="128"/>
        <v>64</v>
      </c>
      <c r="CX42" s="395">
        <f>IF($B42&lt;Main!$B$10,0,HLOOKUP(CW42,ReplacementRates!$V$3:$AZ$56,ReplacementRates!$A43-3,1)*IF(Main!$B$29=0,Main!$B$32*$B42,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Y42" s="337">
        <f ca="1">CX42*IF($B42=Salary!$B42,Salary!$J42,"")</f>
        <v>196847.90374161402</v>
      </c>
      <c r="CZ42" s="338">
        <f ca="1">IF($B42&lt;Main!$B$10,0,(VLOOKUP(CW42,'Survival Probability'!$A$3:$F$98,6)/(1+Main!$B$5)^(OptimumBenefits!CW42-OptimumBenefits!$A42))*(VLOOKUP(CW42,'Survival Probability'!$A$3:$F$98,3)/VLOOKUP($A42,'Survival Probability'!$A$3:$F$98,3)))</f>
        <v>15.122397338078194</v>
      </c>
      <c r="DA42" s="228">
        <f t="shared" si="37"/>
        <v>0</v>
      </c>
      <c r="DB42" s="169">
        <f t="shared" si="128"/>
        <v>65</v>
      </c>
      <c r="DC42" s="395">
        <f>IF($B42&lt;Main!$B$10,0,HLOOKUP(DB42,ReplacementRates!$V$3:$AZ$56,ReplacementRates!$A43-3,1)*IF(Main!$B$29=0,Main!$B$32*$B42,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D42" s="337">
        <f ca="1">DC42*IF($B42=Salary!$B42,Salary!$J42,"")</f>
        <v>196847.90374161402</v>
      </c>
      <c r="DE42" s="338">
        <f ca="1">IF($B42&lt;Main!$B$10,0,(VLOOKUP(DB42,'Survival Probability'!$A$3:$F$98,6)/(1+Main!$B$5)^(OptimumBenefits!DB42-OptimumBenefits!$A42))*(VLOOKUP(DB42,'Survival Probability'!$A$3:$F$98,3)/VLOOKUP($A42,'Survival Probability'!$A$3:$F$98,3)))</f>
        <v>13.877415964072643</v>
      </c>
      <c r="DF42" s="228">
        <f t="shared" si="39"/>
        <v>0</v>
      </c>
      <c r="DG42" s="169">
        <f t="shared" si="128"/>
        <v>66</v>
      </c>
      <c r="DH42" s="395">
        <f>IF($B42&lt;Main!$B$10,0,HLOOKUP(DG42,ReplacementRates!$V$3:$AZ$56,ReplacementRates!$A43-3,1)*IF(Main!$B$29=0,Main!$B$32*$B42,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I42" s="337">
        <f ca="1">DH42*IF($B42=Salary!$B42,Salary!$J42,"")</f>
        <v>196847.90374161402</v>
      </c>
      <c r="DJ42" s="338">
        <f ca="1">IF($B42&lt;Main!$B$10,0,(VLOOKUP(DG42,'Survival Probability'!$A$3:$F$98,6)/(1+Main!$B$5)^(OptimumBenefits!DG42-OptimumBenefits!$A42))*(VLOOKUP(DG42,'Survival Probability'!$A$3:$F$98,3)/VLOOKUP($A42,'Survival Probability'!$A$3:$F$98,3)))</f>
        <v>12.719697185452693</v>
      </c>
      <c r="DK42" s="228">
        <f t="shared" si="41"/>
        <v>0</v>
      </c>
      <c r="DL42" s="169">
        <f t="shared" si="128"/>
        <v>67</v>
      </c>
      <c r="DM42" s="395">
        <f>IF($B42&lt;Main!$B$10,0,HLOOKUP(DL42,ReplacementRates!$V$3:$AZ$56,ReplacementRates!$A43-3,1)*IF(Main!$B$29=0,Main!$B$32*$B42,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N42" s="337">
        <f ca="1">DM42*IF($B42=Salary!$B42,Salary!$J42,"")</f>
        <v>196847.90374161402</v>
      </c>
      <c r="DO42" s="338">
        <f ca="1">IF($B42&lt;Main!$B$10,0,(VLOOKUP(DL42,'Survival Probability'!$A$3:$F$98,6)/(1+Main!$B$5)^(OptimumBenefits!DL42-OptimumBenefits!$A42))*(VLOOKUP(DL42,'Survival Probability'!$A$3:$F$98,3)/VLOOKUP($A42,'Survival Probability'!$A$3:$F$98,3)))</f>
        <v>11.643503115031232</v>
      </c>
      <c r="DP42" s="228">
        <f t="shared" ca="1" si="43"/>
        <v>2291999.1804028507</v>
      </c>
      <c r="DQ42" s="169">
        <f t="shared" si="128"/>
        <v>68</v>
      </c>
      <c r="DR42" s="395">
        <f>IF($B42&lt;Main!$B$10,0,HLOOKUP(DQ42,ReplacementRates!$V$3:$AZ$56,ReplacementRates!$A43-3,1)*IF(Main!$B$29=0,Main!$B$32*$B42,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S42" s="337">
        <f ca="1">DR42*IF($B42=Salary!$B42,Salary!$J42,"")</f>
        <v>196847.90374161402</v>
      </c>
      <c r="DT42" s="338">
        <f ca="1">IF($B42&lt;Main!$B$10,0,(VLOOKUP(DQ42,'Survival Probability'!$A$3:$F$98,6)/(1+Main!$B$5)^(OptimumBenefits!DQ42-OptimumBenefits!$A42))*(VLOOKUP(DQ42,'Survival Probability'!$A$3:$F$98,3)/VLOOKUP($A42,'Survival Probability'!$A$3:$F$98,3)))</f>
        <v>10.643503115031232</v>
      </c>
      <c r="DU42" s="228">
        <f t="shared" ca="1" si="45"/>
        <v>2095151.2766612368</v>
      </c>
      <c r="DV42" s="169">
        <f t="shared" si="128"/>
        <v>69</v>
      </c>
      <c r="DW42" s="395">
        <f>IF($B42&lt;Main!$B$10,0,HLOOKUP(DV42,ReplacementRates!$V$3:$AZ$56,ReplacementRates!$A43-3,1)*IF(Main!$B$29=0,Main!$B$32*$B42,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X42" s="337">
        <f ca="1">DW42*IF($B42=Salary!$B42,Salary!$J42,"")</f>
        <v>196847.90374161402</v>
      </c>
      <c r="DY42" s="338">
        <f ca="1">IF($B42&lt;Main!$B$10,0,(VLOOKUP(DV42,'Survival Probability'!$A$3:$F$98,6)/(1+Main!$B$5)^(OptimumBenefits!DV42-OptimumBenefits!$A42))*(VLOOKUP(DV42,'Survival Probability'!$A$3:$F$98,3)/VLOOKUP($A42,'Survival Probability'!$A$3:$F$98,3)))</f>
        <v>9.7147364992112806</v>
      </c>
      <c r="DZ42" s="228">
        <f t="shared" ca="1" si="47"/>
        <v>1912325.5152718865</v>
      </c>
      <c r="EA42" s="169">
        <f t="shared" si="128"/>
        <v>70</v>
      </c>
      <c r="EB42" s="395">
        <f>IF($B42&lt;Main!$B$10,0,HLOOKUP(EA42,ReplacementRates!$V$3:$AZ$56,ReplacementRates!$A43-3,1)*IF(Main!$B$29=0,Main!$B$32*$B42,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C42" s="337">
        <f ca="1">EB42*IF($B42=Salary!$B42,Salary!$J42,"")</f>
        <v>196847.90374161402</v>
      </c>
      <c r="ED42" s="338">
        <f ca="1">IF($B42&lt;Main!$B$10,0,(VLOOKUP(EA42,'Survival Probability'!$A$3:$F$98,6)/(1+Main!$B$5)^(OptimumBenefits!EA42-OptimumBenefits!$A42))*(VLOOKUP(EA42,'Survival Probability'!$A$3:$F$98,3)/VLOOKUP($A42,'Survival Probability'!$A$3:$F$98,3)))</f>
        <v>8.8525913741213351</v>
      </c>
      <c r="EE42" s="228">
        <f t="shared" ca="1" si="49"/>
        <v>1742614.0546768792</v>
      </c>
      <c r="EF42" s="169">
        <f t="shared" si="128"/>
        <v>71</v>
      </c>
      <c r="EG42" s="395">
        <f>IF($B42&lt;Main!$B$10,0,HLOOKUP(EF42,ReplacementRates!$V$3:$AZ$56,ReplacementRates!$A43-3,1)*IF(Main!$B$29=0,Main!$B$32*$B42,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H42" s="337">
        <f ca="1">EG42*IF($B42=Salary!$B42,Salary!$J42,"")</f>
        <v>196847.90374161402</v>
      </c>
      <c r="EI42" s="338">
        <f ca="1">IF($B42&lt;Main!$B$10,0,(VLOOKUP(EF42,'Survival Probability'!$A$3:$F$98,6)/(1+Main!$B$5)^(OptimumBenefits!EF42-OptimumBenefits!$A42))*(VLOOKUP(EF42,'Survival Probability'!$A$3:$F$98,3)/VLOOKUP($A42,'Survival Probability'!$A$3:$F$98,3)))</f>
        <v>8.0527828724958308</v>
      </c>
      <c r="EJ42" s="228">
        <f t="shared" ca="1" si="51"/>
        <v>1585173.4277371773</v>
      </c>
      <c r="EK42" s="169">
        <f t="shared" si="128"/>
        <v>72</v>
      </c>
      <c r="EL42" s="395">
        <f>IF($B42&lt;Main!$B$10,0,HLOOKUP(EK42,ReplacementRates!$V$3:$AZ$56,ReplacementRates!$A43-3,1)*IF(Main!$B$29=0,Main!$B$32*$B42,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M42" s="337">
        <f ca="1">EL42*IF($B42=Salary!$B42,Salary!$J42,"")</f>
        <v>196847.90374161402</v>
      </c>
      <c r="EN42" s="338">
        <f ca="1">IF($B42&lt;Main!$B$10,0,(VLOOKUP(EK42,'Survival Probability'!$A$3:$F$98,6)/(1+Main!$B$5)^(OptimumBenefits!EK42-OptimumBenefits!$A42))*(VLOOKUP(EK42,'Survival Probability'!$A$3:$F$98,3)/VLOOKUP($A42,'Survival Probability'!$A$3:$F$98,3)))</f>
        <v>7.3113193775155132</v>
      </c>
      <c r="EO42" s="228">
        <f t="shared" ca="1" si="53"/>
        <v>1439217.893049371</v>
      </c>
      <c r="EP42" s="169">
        <f t="shared" si="129"/>
        <v>73</v>
      </c>
      <c r="EQ42" s="395">
        <f>IF($B42&lt;Main!$B$10,0,HLOOKUP(EP42,ReplacementRates!$V$3:$AZ$56,ReplacementRates!$A43-3,1)*IF(Main!$B$29=0,Main!$B$32*$B42,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R42" s="337">
        <f ca="1">EQ42*IF($B42=Salary!$B42,Salary!$J42,"")</f>
        <v>196847.90374161402</v>
      </c>
      <c r="ES42" s="338">
        <f ca="1">IF($B42&lt;Main!$B$10,0,(VLOOKUP(EP42,'Survival Probability'!$A$3:$F$98,6)/(1+Main!$B$5)^(OptimumBenefits!EP42-OptimumBenefits!$A42))*(VLOOKUP(EP42,'Survival Probability'!$A$3:$F$98,3)/VLOOKUP($A42,'Survival Probability'!$A$3:$F$98,3)))</f>
        <v>6.6244962277175423</v>
      </c>
      <c r="ET42" s="228">
        <f t="shared" ca="1" si="55"/>
        <v>1304018.1957704281</v>
      </c>
      <c r="EU42" s="169">
        <f t="shared" si="129"/>
        <v>74</v>
      </c>
      <c r="EV42" s="395">
        <f>IF($B42&lt;Main!$B$10,0,HLOOKUP(EU42,ReplacementRates!$V$3:$AZ$56,ReplacementRates!$A43-3,1)*IF(Main!$B$29=0,Main!$B$32*$B42,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W42" s="337">
        <f ca="1">EV42*IF($B42=Salary!$B42,Salary!$J42,"")</f>
        <v>196847.90374161402</v>
      </c>
      <c r="EX42" s="338">
        <f ca="1">IF($B42&lt;Main!$B$10,0,(VLOOKUP(EU42,'Survival Probability'!$A$3:$F$98,6)/(1+Main!$B$5)^(OptimumBenefits!EU42-OptimumBenefits!$A42))*(VLOOKUP(EU42,'Survival Probability'!$A$3:$F$98,3)/VLOOKUP($A42,'Survival Probability'!$A$3:$F$98,3)))</f>
        <v>5.9888582105930377</v>
      </c>
      <c r="EY42" s="228">
        <f t="shared" ca="1" si="57"/>
        <v>1178894.184560993</v>
      </c>
      <c r="EZ42" s="169">
        <f t="shared" si="129"/>
        <v>75</v>
      </c>
      <c r="FA42" s="395">
        <f>IF($B42&lt;Main!$B$10,0,HLOOKUP(EZ42,ReplacementRates!$V$3:$AZ$56,ReplacementRates!$A43-3,1)*IF(Main!$B$29=0,Main!$B$32*$B42,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B42" s="337">
        <f ca="1">FA42*IF($B42=Salary!$B42,Salary!$J42,"")</f>
        <v>196847.90374161402</v>
      </c>
      <c r="FC42" s="338">
        <f ca="1">IF($B42&lt;Main!$B$10,0,(VLOOKUP(EZ42,'Survival Probability'!$A$3:$F$98,6)/(1+Main!$B$5)^(OptimumBenefits!EZ42-OptimumBenefits!$A42))*(VLOOKUP(EZ42,'Survival Probability'!$A$3:$F$98,3)/VLOOKUP($A42,'Survival Probability'!$A$3:$F$98,3)))</f>
        <v>5.4011932500961555</v>
      </c>
      <c r="FD42" s="228">
        <f t="shared" ca="1" si="59"/>
        <v>1063213.5689847835</v>
      </c>
      <c r="FE42" s="169">
        <f t="shared" si="129"/>
        <v>76</v>
      </c>
      <c r="FF42" s="395">
        <f>IF($B42&lt;Main!$B$10,0,HLOOKUP(FE42,ReplacementRates!$V$3:$AZ$56,ReplacementRates!$A43-3,1)*IF(Main!$B$29=0,Main!$B$32*$B42,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G42" s="337">
        <f ca="1">FF42*IF($B42=Salary!$B42,Salary!$J42,"")</f>
        <v>196847.90374161402</v>
      </c>
      <c r="FH42" s="338">
        <f ca="1">IF($B42&lt;Main!$B$10,0,(VLOOKUP(FE42,'Survival Probability'!$A$3:$F$98,6)/(1+Main!$B$5)^(OptimumBenefits!FE42-OptimumBenefits!$A42))*(VLOOKUP(FE42,'Survival Probability'!$A$3:$F$98,3)/VLOOKUP($A42,'Survival Probability'!$A$3:$F$98,3)))</f>
        <v>4.8585174100209576</v>
      </c>
      <c r="FI42" s="228">
        <f t="shared" ca="1" si="61"/>
        <v>956388.96745476127</v>
      </c>
      <c r="FJ42" s="169">
        <f t="shared" si="129"/>
        <v>77</v>
      </c>
      <c r="FK42" s="395">
        <f>IF($B42&lt;Main!$B$10,0,HLOOKUP(FJ42,ReplacementRates!$V$3:$AZ$56,ReplacementRates!$A43-3,1)*IF(Main!$B$29=0,Main!$B$32*$B42,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L42" s="337">
        <f ca="1">FK42*IF($B42=Salary!$B42,Salary!$J42,"")</f>
        <v>196847.90374161402</v>
      </c>
      <c r="FM42" s="338">
        <f ca="1">IF($B42&lt;Main!$B$10,0,(VLOOKUP(FJ42,'Survival Probability'!$A$3:$F$98,6)/(1+Main!$B$5)^(OptimumBenefits!FJ42-OptimumBenefits!$A42))*(VLOOKUP(FJ42,'Survival Probability'!$A$3:$F$98,3)/VLOOKUP($A42,'Survival Probability'!$A$3:$F$98,3)))</f>
        <v>4.3580347016876839</v>
      </c>
      <c r="FN42" s="228">
        <f t="shared" ca="1" si="63"/>
        <v>857869.99546043074</v>
      </c>
      <c r="FO42" s="169">
        <f t="shared" si="129"/>
        <v>78</v>
      </c>
      <c r="FP42" s="395">
        <f>IF($B42&lt;Main!$B$10,0,HLOOKUP(FO42,ReplacementRates!$V$3:$AZ$56,ReplacementRates!$A43-3,1)*IF(Main!$B$29=0,Main!$B$32*$B42,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Q42" s="337">
        <f ca="1">FP42*IF($B42=Salary!$B42,Salary!$J42,"")</f>
        <v>196847.90374161402</v>
      </c>
      <c r="FR42" s="338">
        <f ca="1">IF($B42&lt;Main!$B$10,0,(VLOOKUP(FO42,'Survival Probability'!$A$3:$F$98,6)/(1+Main!$B$5)^(OptimumBenefits!FO42-OptimumBenefits!$A42))*(VLOOKUP(FO42,'Survival Probability'!$A$3:$F$98,3)/VLOOKUP($A42,'Survival Probability'!$A$3:$F$98,3)))</f>
        <v>3.8971383620924893</v>
      </c>
      <c r="FS42" s="228">
        <f t="shared" ca="1" si="65"/>
        <v>767143.51716893364</v>
      </c>
      <c r="FT42" s="169">
        <f t="shared" si="129"/>
        <v>79</v>
      </c>
      <c r="FU42" s="395">
        <f>IF($B42&lt;Main!$B$10,0,HLOOKUP(FT42,ReplacementRates!$V$3:$AZ$56,ReplacementRates!$A43-3,1)*IF(Main!$B$29=0,Main!$B$32*$B42,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V42" s="337">
        <f ca="1">FU42*IF($B42=Salary!$B42,Salary!$J42,"")</f>
        <v>196847.90374161402</v>
      </c>
      <c r="FW42" s="338">
        <f ca="1">IF($B42&lt;Main!$B$10,0,(VLOOKUP(FT42,'Survival Probability'!$A$3:$F$98,6)/(1+Main!$B$5)^(OptimumBenefits!FT42-OptimumBenefits!$A42))*(VLOOKUP(FT42,'Survival Probability'!$A$3:$F$98,3)/VLOOKUP($A42,'Survival Probability'!$A$3:$F$98,3)))</f>
        <v>3.4733985435047092</v>
      </c>
      <c r="FX42" s="228">
        <f t="shared" ca="1" si="67"/>
        <v>683731.22214807733</v>
      </c>
      <c r="FY42" s="169">
        <f t="shared" si="129"/>
        <v>80</v>
      </c>
      <c r="FZ42" s="395">
        <f>IF($B42&lt;Main!$B$10,0,HLOOKUP(FY42,ReplacementRates!$V$3:$AZ$56,ReplacementRates!$A43-3,1)*IF(Main!$B$29=0,Main!$B$32*$B42,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A42" s="337">
        <f ca="1">FZ42*IF($B42=Salary!$B42,Salary!$J42,"")</f>
        <v>196847.90374161402</v>
      </c>
      <c r="GB42" s="338">
        <f ca="1">IF($B42&lt;Main!$B$10,0,(VLOOKUP(FY42,'Survival Probability'!$A$3:$F$98,6)/(1+Main!$B$5)^(OptimumBenefits!FY42-OptimumBenefits!$A42))*(VLOOKUP(FY42,'Survival Probability'!$A$3:$F$98,3)/VLOOKUP($A42,'Survival Probability'!$A$3:$F$98,3)))</f>
        <v>3.084565068130845</v>
      </c>
      <c r="GC42" s="228">
        <f t="shared" ca="1" si="69"/>
        <v>607190.16761616571</v>
      </c>
      <c r="GD42" s="169">
        <f t="shared" si="129"/>
        <v>81</v>
      </c>
      <c r="GE42" s="395">
        <f>IF($B42&lt;Main!$B$10,0,HLOOKUP(GD42,ReplacementRates!$V$3:$AZ$56,ReplacementRates!$A43-3,1)*IF(Main!$B$29=0,Main!$B$32*$B42,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F42" s="337">
        <f ca="1">GE42*IF($B42=Salary!$B42,Salary!$J42,"")</f>
        <v>196847.90374161402</v>
      </c>
      <c r="GG42" s="338">
        <f ca="1">IF($B42&lt;Main!$B$10,0,(VLOOKUP(GD42,'Survival Probability'!$A$3:$F$98,6)/(1+Main!$B$5)^(OptimumBenefits!GD42-OptimumBenefits!$A42))*(VLOOKUP(GD42,'Survival Probability'!$A$3:$F$98,3)/VLOOKUP($A42,'Survival Probability'!$A$3:$F$98,3)))</f>
        <v>2.7285195261794897</v>
      </c>
      <c r="GH42" s="228">
        <f t="shared" ca="1" si="71"/>
        <v>537103.34904649446</v>
      </c>
      <c r="GI42" s="169">
        <f t="shared" si="129"/>
        <v>82</v>
      </c>
      <c r="GJ42" s="395">
        <f>IF($B42&lt;Main!$B$10,0,HLOOKUP(GI42,ReplacementRates!$V$3:$AZ$56,ReplacementRates!$A43-3,1)*IF(Main!$B$29=0,Main!$B$32*$B42,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K42" s="337">
        <f ca="1">GJ42*IF($B42=Salary!$B42,Salary!$J42,"")</f>
        <v>196847.90374161402</v>
      </c>
      <c r="GL42" s="338">
        <f ca="1">IF($B42&lt;Main!$B$10,0,(VLOOKUP(GI42,'Survival Probability'!$A$3:$F$98,6)/(1+Main!$B$5)^(OptimumBenefits!GI42-OptimumBenefits!$A42))*(VLOOKUP(GI42,'Survival Probability'!$A$3:$F$98,3)/VLOOKUP($A42,'Survival Probability'!$A$3:$F$98,3)))</f>
        <v>2.4032719651672743</v>
      </c>
      <c r="GM42" s="228">
        <f t="shared" ca="1" si="73"/>
        <v>473079.04846416716</v>
      </c>
      <c r="GN42" s="384"/>
      <c r="GO42" s="384"/>
      <c r="GP42" s="385"/>
      <c r="GQ42" s="386"/>
      <c r="GR42" s="387"/>
      <c r="GS42" s="384"/>
      <c r="GT42" s="384"/>
      <c r="GU42" s="385"/>
      <c r="GV42" s="386"/>
      <c r="GW42" s="387"/>
      <c r="GX42" s="384"/>
      <c r="GY42" s="384"/>
      <c r="GZ42" s="385"/>
      <c r="HA42" s="386"/>
      <c r="HB42" s="387"/>
      <c r="HC42" s="384"/>
      <c r="HD42" s="384"/>
      <c r="HE42" s="385"/>
      <c r="HF42" s="386"/>
      <c r="HG42" s="387"/>
      <c r="HH42" s="384"/>
      <c r="HI42" s="384"/>
      <c r="HJ42" s="385"/>
      <c r="HK42" s="386"/>
      <c r="HL42" s="387"/>
      <c r="HM42" s="384"/>
      <c r="HN42" s="384"/>
      <c r="HO42" s="385"/>
      <c r="HP42" s="386"/>
      <c r="HQ42" s="387"/>
      <c r="HR42" s="384"/>
      <c r="HS42" s="384"/>
      <c r="HT42" s="385"/>
      <c r="HU42" s="386"/>
      <c r="HV42" s="387"/>
      <c r="HW42" s="384"/>
      <c r="HX42" s="384"/>
      <c r="HY42" s="385"/>
      <c r="HZ42" s="386"/>
      <c r="IA42" s="387"/>
      <c r="IB42" s="384"/>
      <c r="IC42" s="384"/>
      <c r="ID42" s="385"/>
      <c r="IE42" s="386"/>
      <c r="IF42" s="387"/>
      <c r="IG42" s="384"/>
      <c r="IH42" s="384"/>
      <c r="II42" s="385"/>
      <c r="IJ42" s="386"/>
      <c r="IK42" s="387"/>
      <c r="IL42" s="384"/>
      <c r="IM42" s="384"/>
      <c r="IN42" s="385"/>
      <c r="IO42" s="386"/>
      <c r="IP42" s="387"/>
      <c r="IQ42" s="384"/>
      <c r="IR42" s="384"/>
      <c r="IS42" s="385"/>
      <c r="IT42" s="386"/>
      <c r="IU42" s="387"/>
      <c r="IV42" s="384"/>
      <c r="IW42" s="384"/>
      <c r="IX42" s="385"/>
      <c r="IY42" s="386"/>
      <c r="IZ42" s="387"/>
      <c r="JA42" s="384"/>
      <c r="JB42" s="384"/>
      <c r="JC42" s="385"/>
      <c r="JD42" s="386"/>
      <c r="JE42" s="387"/>
      <c r="JF42" s="384"/>
      <c r="JG42" s="384"/>
      <c r="JH42" s="385"/>
      <c r="JI42" s="386"/>
      <c r="JJ42" s="387"/>
      <c r="JK42" s="384"/>
      <c r="JL42" s="384"/>
      <c r="JM42" s="385"/>
      <c r="JN42" s="386"/>
      <c r="JO42" s="387"/>
      <c r="JP42" s="384"/>
      <c r="JQ42" s="384"/>
      <c r="JR42" s="385"/>
      <c r="JS42" s="386"/>
      <c r="JT42" s="387"/>
      <c r="JU42" s="384"/>
      <c r="JV42" s="384"/>
      <c r="JW42" s="385"/>
      <c r="JX42" s="386"/>
      <c r="JY42" s="387"/>
      <c r="JZ42" s="384"/>
      <c r="KA42" s="384"/>
      <c r="KB42" s="385"/>
      <c r="KC42" s="386"/>
      <c r="KD42" s="387"/>
      <c r="KE42" s="384"/>
      <c r="KF42" s="384"/>
      <c r="KG42" s="385"/>
      <c r="KH42" s="386"/>
      <c r="KI42" s="387"/>
    </row>
    <row r="43" spans="1:295">
      <c r="A43" s="172">
        <f t="shared" si="112"/>
        <v>68</v>
      </c>
      <c r="B43" s="172">
        <v>41</v>
      </c>
      <c r="C43" s="383">
        <f t="shared" ca="1" si="126"/>
        <v>68</v>
      </c>
      <c r="D43" s="425">
        <f t="shared" ca="1" si="116"/>
        <v>2404728.1877688128</v>
      </c>
      <c r="E43" s="217">
        <v>1444426.3169914978</v>
      </c>
      <c r="F43" s="169">
        <f t="shared" si="113"/>
        <v>45</v>
      </c>
      <c r="G43" s="395">
        <f>IF($B43&lt;Main!$B$10,0,HLOOKUP(F43,ReplacementRates!$V$3:$AZ$56,ReplacementRates!$A44-3,1)*IF(Main!$B$29=0,Main!$B$32*$B43,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H43" s="337">
        <f ca="1">G43*IF($B43=Salary!$B43,Salary!$J43,"")</f>
        <v>0</v>
      </c>
      <c r="I43" s="338">
        <f ca="1">IF($B43&lt;Main!$B$10,0,(VLOOKUP(F43,'Survival Probability'!$A$3:$F$98,6)/(1+Main!$B$5)^(OptimumBenefits!F43-OptimumBenefits!$A43))*(VLOOKUP(F43,'Survival Probability'!$A$3:$F$98,3)/VLOOKUP($A43,'Survival Probability'!$A$3:$F$98,3)))</f>
        <v>71.675005068685294</v>
      </c>
      <c r="J43" s="228">
        <f t="shared" si="130"/>
        <v>0</v>
      </c>
      <c r="K43" s="169">
        <f t="shared" si="114"/>
        <v>46</v>
      </c>
      <c r="L43" s="395">
        <f>IF($B43&lt;Main!$B$10,0,HLOOKUP(K43,ReplacementRates!$V$3:$AZ$56,ReplacementRates!$A44-3,1)*IF(Main!$B$29=0,Main!$B$32*$B43,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M43" s="337">
        <f ca="1">L43*IF($B43=Salary!$B43,Salary!$J43,"")</f>
        <v>0</v>
      </c>
      <c r="N43" s="338">
        <f ca="1">IF($B43&lt;Main!$B$10,0,(VLOOKUP(K43,'Survival Probability'!$A$3:$F$98,6)/(1+Main!$B$5)^(OptimumBenefits!K43-OptimumBenefits!$A43))*(VLOOKUP(K43,'Survival Probability'!$A$3:$F$98,3)/VLOOKUP($A43,'Survival Probability'!$A$3:$F$98,3)))</f>
        <v>66.618868552657403</v>
      </c>
      <c r="O43" s="228">
        <f t="shared" si="131"/>
        <v>0</v>
      </c>
      <c r="P43" s="169">
        <f t="shared" si="127"/>
        <v>47</v>
      </c>
      <c r="Q43" s="395">
        <f>IF($B43&lt;Main!$B$10,0,HLOOKUP(P43,ReplacementRates!$V$3:$AZ$56,ReplacementRates!$A44-3,1)*IF(Main!$B$29=0,Main!$B$32*$B43,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R43" s="337">
        <f ca="1">Q43*IF($B43=Salary!$B43,Salary!$J43,"")</f>
        <v>0</v>
      </c>
      <c r="S43" s="338">
        <f ca="1">IF($B43&lt;Main!$B$10,0,(VLOOKUP(P43,'Survival Probability'!$A$3:$F$98,6)/(1+Main!$B$5)^(OptimumBenefits!P43-OptimumBenefits!$A43))*(VLOOKUP(P43,'Survival Probability'!$A$3:$F$98,3)/VLOOKUP($A43,'Survival Probability'!$A$3:$F$98,3)))</f>
        <v>61.896667018553885</v>
      </c>
      <c r="T43" s="228">
        <f t="shared" si="3"/>
        <v>0</v>
      </c>
      <c r="U43" s="169">
        <f t="shared" si="127"/>
        <v>48</v>
      </c>
      <c r="V43" s="395">
        <f>IF($B43&lt;Main!$B$10,0,HLOOKUP(U43,ReplacementRates!$V$3:$AZ$56,ReplacementRates!$A44-3,1)*IF(Main!$B$29=0,Main!$B$32*$B43,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W43" s="337">
        <f ca="1">V43*IF($B43=Salary!$B43,Salary!$J43,"")</f>
        <v>0</v>
      </c>
      <c r="X43" s="338">
        <f ca="1">IF($B43&lt;Main!$B$10,0,(VLOOKUP(U43,'Survival Probability'!$A$3:$F$98,6)/(1+Main!$B$5)^(OptimumBenefits!U43-OptimumBenefits!$A43))*(VLOOKUP(U43,'Survival Probability'!$A$3:$F$98,3)/VLOOKUP($A43,'Survival Probability'!$A$3:$F$98,3)))</f>
        <v>57.486477176105758</v>
      </c>
      <c r="Y43" s="228">
        <f t="shared" si="5"/>
        <v>0</v>
      </c>
      <c r="Z43" s="169">
        <f t="shared" si="127"/>
        <v>49</v>
      </c>
      <c r="AA43" s="395">
        <f>IF($B43&lt;Main!$B$10,0,HLOOKUP(Z43,ReplacementRates!$V$3:$AZ$56,ReplacementRates!$A44-3,1)*IF(Main!$B$29=0,Main!$B$32*$B43,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B43" s="337">
        <f ca="1">AA43*IF($B43=Salary!$B43,Salary!$J43,"")</f>
        <v>0</v>
      </c>
      <c r="AC43" s="338">
        <f ca="1">IF($B43&lt;Main!$B$10,0,(VLOOKUP(Z43,'Survival Probability'!$A$3:$F$98,6)/(1+Main!$B$5)^(OptimumBenefits!Z43-OptimumBenefits!$A43))*(VLOOKUP(Z43,'Survival Probability'!$A$3:$F$98,3)/VLOOKUP($A43,'Survival Probability'!$A$3:$F$98,3)))</f>
        <v>53.367810451281564</v>
      </c>
      <c r="AD43" s="228">
        <f t="shared" si="7"/>
        <v>0</v>
      </c>
      <c r="AE43" s="169">
        <f t="shared" si="127"/>
        <v>50</v>
      </c>
      <c r="AF43" s="395">
        <f>IF($B43&lt;Main!$B$10,0,HLOOKUP(AE43,ReplacementRates!$V$3:$AZ$56,ReplacementRates!$A44-3,1)*IF(Main!$B$29=0,Main!$B$32*$B43,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G43" s="337">
        <f ca="1">AF43*IF($B43=Salary!$B43,Salary!$J43,"")</f>
        <v>0</v>
      </c>
      <c r="AH43" s="338">
        <f ca="1">IF($B43&lt;Main!$B$10,0,(VLOOKUP(AE43,'Survival Probability'!$A$3:$F$98,6)/(1+Main!$B$5)^(OptimumBenefits!AE43-OptimumBenefits!$A43))*(VLOOKUP(AE43,'Survival Probability'!$A$3:$F$98,3)/VLOOKUP($A43,'Survival Probability'!$A$3:$F$98,3)))</f>
        <v>49.521548211030016</v>
      </c>
      <c r="AI43" s="228">
        <f t="shared" si="9"/>
        <v>0</v>
      </c>
      <c r="AJ43" s="169">
        <f t="shared" si="127"/>
        <v>51</v>
      </c>
      <c r="AK43" s="395">
        <f>IF($B43&lt;Main!$B$10,0,HLOOKUP(AJ43,ReplacementRates!$V$3:$AZ$56,ReplacementRates!$A44-3,1)*IF(Main!$B$29=0,Main!$B$32*$B43,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L43" s="337">
        <f ca="1">AK43*IF($B43=Salary!$B43,Salary!$J43,"")</f>
        <v>0</v>
      </c>
      <c r="AM43" s="338">
        <f ca="1">IF($B43&lt;Main!$B$10,0,(VLOOKUP(AJ43,'Survival Probability'!$A$3:$F$98,6)/(1+Main!$B$5)^(OptimumBenefits!AJ43-OptimumBenefits!$A43))*(VLOOKUP(AJ43,'Survival Probability'!$A$3:$F$98,3)/VLOOKUP($A43,'Survival Probability'!$A$3:$F$98,3)))</f>
        <v>45.929834290076236</v>
      </c>
      <c r="AN43" s="228">
        <f t="shared" si="11"/>
        <v>0</v>
      </c>
      <c r="AO43" s="169">
        <f t="shared" si="127"/>
        <v>52</v>
      </c>
      <c r="AP43" s="395">
        <f>IF($B43&lt;Main!$B$10,0,HLOOKUP(AO43,ReplacementRates!$V$3:$AZ$56,ReplacementRates!$A44-3,1)*IF(Main!$B$29=0,Main!$B$32*$B43,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Q43" s="337">
        <f ca="1">AP43*IF($B43=Salary!$B43,Salary!$J43,"")</f>
        <v>0</v>
      </c>
      <c r="AR43" s="338">
        <f ca="1">IF($B43&lt;Main!$B$10,0,(VLOOKUP(AO43,'Survival Probability'!$A$3:$F$98,6)/(1+Main!$B$5)^(OptimumBenefits!AO43-OptimumBenefits!$A43))*(VLOOKUP(AO43,'Survival Probability'!$A$3:$F$98,3)/VLOOKUP($A43,'Survival Probability'!$A$3:$F$98,3)))</f>
        <v>42.578280626492386</v>
      </c>
      <c r="AS43" s="228">
        <f t="shared" si="13"/>
        <v>0</v>
      </c>
      <c r="AT43" s="169">
        <f t="shared" si="127"/>
        <v>53</v>
      </c>
      <c r="AU43" s="395">
        <f>IF($B43&lt;Main!$B$10,0,HLOOKUP(AT43,ReplacementRates!$V$3:$AZ$56,ReplacementRates!$A44-3,1)*IF(Main!$B$29=0,Main!$B$32*$B43,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V43" s="337">
        <f ca="1">AU43*IF($B43=Salary!$B43,Salary!$J43,"")</f>
        <v>0</v>
      </c>
      <c r="AW43" s="338">
        <f ca="1">IF($B43&lt;Main!$B$10,0,(VLOOKUP(AT43,'Survival Probability'!$A$3:$F$98,6)/(1+Main!$B$5)^(OptimumBenefits!AT43-OptimumBenefits!$A43))*(VLOOKUP(AT43,'Survival Probability'!$A$3:$F$98,3)/VLOOKUP($A43,'Survival Probability'!$A$3:$F$98,3)))</f>
        <v>39.451123927708117</v>
      </c>
      <c r="AX43" s="228">
        <f t="shared" si="15"/>
        <v>0</v>
      </c>
      <c r="AY43" s="169">
        <f t="shared" si="127"/>
        <v>54</v>
      </c>
      <c r="AZ43" s="395">
        <f>IF($B43&lt;Main!$B$10,0,HLOOKUP(AY43,ReplacementRates!$V$3:$AZ$56,ReplacementRates!$A44-3,1)*IF(Main!$B$29=0,Main!$B$32*$B43,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A43" s="337">
        <f ca="1">AZ43*IF($B43=Salary!$B43,Salary!$J43,"")</f>
        <v>0</v>
      </c>
      <c r="BB43" s="338">
        <f ca="1">IF($B43&lt;Main!$B$10,0,(VLOOKUP(AY43,'Survival Probability'!$A$3:$F$98,6)/(1+Main!$B$5)^(OptimumBenefits!AY43-OptimumBenefits!$A43))*(VLOOKUP(AY43,'Survival Probability'!$A$3:$F$98,3)/VLOOKUP($A43,'Survival Probability'!$A$3:$F$98,3)))</f>
        <v>36.533651765526002</v>
      </c>
      <c r="BC43" s="228">
        <f t="shared" si="17"/>
        <v>0</v>
      </c>
      <c r="BD43" s="169">
        <f t="shared" si="127"/>
        <v>55</v>
      </c>
      <c r="BE43" s="395">
        <f>IF($B43&lt;Main!$B$10,0,HLOOKUP(BD43,ReplacementRates!$V$3:$AZ$56,ReplacementRates!$A44-3,1)*IF(Main!$B$29=0,Main!$B$32*$B43,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F43" s="337">
        <f ca="1">BE43*IF($B43=Salary!$B43,Salary!$J43,"")</f>
        <v>0</v>
      </c>
      <c r="BG43" s="338">
        <f ca="1">IF($B43&lt;Main!$B$10,0,(VLOOKUP(BD43,'Survival Probability'!$A$3:$F$98,6)/(1+Main!$B$5)^(OptimumBenefits!BD43-OptimumBenefits!$A43))*(VLOOKUP(BD43,'Survival Probability'!$A$3:$F$98,3)/VLOOKUP($A43,'Survival Probability'!$A$3:$F$98,3)))</f>
        <v>33.812127623833902</v>
      </c>
      <c r="BH43" s="228">
        <f t="shared" si="19"/>
        <v>0</v>
      </c>
      <c r="BI43" s="169">
        <f t="shared" si="127"/>
        <v>56</v>
      </c>
      <c r="BJ43" s="395">
        <f>IF($B43&lt;Main!$B$10,0,HLOOKUP(BI43,ReplacementRates!$V$3:$AZ$56,ReplacementRates!$A44-3,1)*IF(Main!$B$29=0,Main!$B$32*$B43,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K43" s="337">
        <f ca="1">BJ43*IF($B43=Salary!$B43,Salary!$J43,"")</f>
        <v>0</v>
      </c>
      <c r="BL43" s="338">
        <f ca="1">IF($B43&lt;Main!$B$10,0,(VLOOKUP(BI43,'Survival Probability'!$A$3:$F$98,6)/(1+Main!$B$5)^(OptimumBenefits!BI43-OptimumBenefits!$A43))*(VLOOKUP(BI43,'Survival Probability'!$A$3:$F$98,3)/VLOOKUP($A43,'Survival Probability'!$A$3:$F$98,3)))</f>
        <v>31.273734997173086</v>
      </c>
      <c r="BM43" s="228">
        <f t="shared" si="21"/>
        <v>0</v>
      </c>
      <c r="BN43" s="169">
        <f t="shared" si="127"/>
        <v>57</v>
      </c>
      <c r="BO43" s="395">
        <f>IF($B43&lt;Main!$B$10,0,HLOOKUP(BN43,ReplacementRates!$V$3:$AZ$56,ReplacementRates!$A44-3,1)*IF(Main!$B$29=0,Main!$B$32*$B43,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P43" s="337">
        <f ca="1">BO43*IF($B43=Salary!$B43,Salary!$J43,"")</f>
        <v>0</v>
      </c>
      <c r="BQ43" s="338">
        <f ca="1">IF($B43&lt;Main!$B$10,0,(VLOOKUP(BN43,'Survival Probability'!$A$3:$F$98,6)/(1+Main!$B$5)^(OptimumBenefits!BN43-OptimumBenefits!$A43))*(VLOOKUP(BN43,'Survival Probability'!$A$3:$F$98,3)/VLOOKUP($A43,'Survival Probability'!$A$3:$F$98,3)))</f>
        <v>28.906500001309968</v>
      </c>
      <c r="BR43" s="228">
        <f t="shared" si="23"/>
        <v>0</v>
      </c>
      <c r="BS43" s="169">
        <f t="shared" si="127"/>
        <v>58</v>
      </c>
      <c r="BT43" s="395">
        <f>IF($B43&lt;Main!$B$10,0,HLOOKUP(BS43,ReplacementRates!$V$3:$AZ$56,ReplacementRates!$A44-3,1)*IF(Main!$B$29=0,Main!$B$32*$B43,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U43" s="337">
        <f ca="1">BT43*IF($B43=Salary!$B43,Salary!$J43,"")</f>
        <v>0</v>
      </c>
      <c r="BV43" s="338">
        <f ca="1">IF($B43&lt;Main!$B$10,0,(VLOOKUP(BS43,'Survival Probability'!$A$3:$F$98,6)/(1+Main!$B$5)^(OptimumBenefits!BS43-OptimumBenefits!$A43))*(VLOOKUP(BS43,'Survival Probability'!$A$3:$F$98,3)/VLOOKUP($A43,'Survival Probability'!$A$3:$F$98,3)))</f>
        <v>26.699237258063388</v>
      </c>
      <c r="BW43" s="228">
        <f t="shared" si="25"/>
        <v>0</v>
      </c>
      <c r="BX43" s="169">
        <f t="shared" si="127"/>
        <v>59</v>
      </c>
      <c r="BY43" s="395">
        <f>IF($B43&lt;Main!$B$10,0,HLOOKUP(BX43,ReplacementRates!$V$3:$AZ$56,ReplacementRates!$A44-3,1)*IF(Main!$B$29=0,Main!$B$32*$B43,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Z43" s="337">
        <f ca="1">BY43*IF($B43=Salary!$B43,Salary!$J43,"")</f>
        <v>0</v>
      </c>
      <c r="CA43" s="338">
        <f ca="1">IF($B43&lt;Main!$B$10,0,(VLOOKUP(BX43,'Survival Probability'!$A$3:$F$98,6)/(1+Main!$B$5)^(OptimumBenefits!BX43-OptimumBenefits!$A43))*(VLOOKUP(BX43,'Survival Probability'!$A$3:$F$98,3)/VLOOKUP($A43,'Survival Probability'!$A$3:$F$98,3)))</f>
        <v>24.641483344936432</v>
      </c>
      <c r="CB43" s="228">
        <f t="shared" si="27"/>
        <v>0</v>
      </c>
      <c r="CC43" s="169">
        <f t="shared" si="128"/>
        <v>60</v>
      </c>
      <c r="CD43" s="395">
        <f>IF($B43&lt;Main!$B$10,0,HLOOKUP(CC43,ReplacementRates!$V$3:$AZ$56,ReplacementRates!$A44-3,1)*IF(Main!$B$29=0,Main!$B$32*$B43,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E43" s="337">
        <f ca="1">CD43*IF($B43=Salary!$B43,Salary!$J43,"")</f>
        <v>209839.86538856057</v>
      </c>
      <c r="CF43" s="338">
        <f ca="1">IF($B43&lt;Main!$B$10,0,(VLOOKUP(CC43,'Survival Probability'!$A$3:$F$98,6)/(1+Main!$B$5)^(OptimumBenefits!CC43-OptimumBenefits!$A43))*(VLOOKUP(CC43,'Survival Probability'!$A$3:$F$98,3)/VLOOKUP($A43,'Survival Probability'!$A$3:$F$98,3)))</f>
        <v>22.723453208471021</v>
      </c>
      <c r="CG43" s="228">
        <f t="shared" si="29"/>
        <v>0</v>
      </c>
      <c r="CH43" s="169">
        <f t="shared" si="128"/>
        <v>61</v>
      </c>
      <c r="CI43" s="395">
        <f>IF($B43&lt;Main!$B$10,0,HLOOKUP(CH43,ReplacementRates!$V$3:$AZ$56,ReplacementRates!$A44-3,1)*IF(Main!$B$29=0,Main!$B$32*$B43,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J43" s="337">
        <f ca="1">CI43*IF($B43=Salary!$B43,Salary!$J43,"")</f>
        <v>209839.86538856057</v>
      </c>
      <c r="CK43" s="338">
        <f ca="1">IF($B43&lt;Main!$B$10,0,(VLOOKUP(CH43,'Survival Probability'!$A$3:$F$98,6)/(1+Main!$B$5)^(OptimumBenefits!CH43-OptimumBenefits!$A43))*(VLOOKUP(CH43,'Survival Probability'!$A$3:$F$98,3)/VLOOKUP($A43,'Survival Probability'!$A$3:$F$98,3)))</f>
        <v>20.936014372630119</v>
      </c>
      <c r="CL43" s="228">
        <f t="shared" si="31"/>
        <v>0</v>
      </c>
      <c r="CM43" s="169">
        <f t="shared" si="128"/>
        <v>62</v>
      </c>
      <c r="CN43" s="395">
        <f>IF($B43&lt;Main!$B$10,0,HLOOKUP(CM43,ReplacementRates!$V$3:$AZ$56,ReplacementRates!$A44-3,1)*IF(Main!$B$29=0,Main!$B$32*$B43,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O43" s="337">
        <f ca="1">CN43*IF($B43=Salary!$B43,Salary!$J43,"")</f>
        <v>209839.86538856057</v>
      </c>
      <c r="CP43" s="338">
        <f ca="1">IF($B43&lt;Main!$B$10,0,(VLOOKUP(CM43,'Survival Probability'!$A$3:$F$98,6)/(1+Main!$B$5)^(OptimumBenefits!CM43-OptimumBenefits!$A43))*(VLOOKUP(CM43,'Survival Probability'!$A$3:$F$98,3)/VLOOKUP($A43,'Survival Probability'!$A$3:$F$98,3)))</f>
        <v>19.272001491951126</v>
      </c>
      <c r="CQ43" s="228">
        <f t="shared" si="33"/>
        <v>0</v>
      </c>
      <c r="CR43" s="169">
        <f t="shared" si="128"/>
        <v>63</v>
      </c>
      <c r="CS43" s="395">
        <f>IF($B43&lt;Main!$B$10,0,HLOOKUP(CR43,ReplacementRates!$V$3:$AZ$56,ReplacementRates!$A44-3,1)*IF(Main!$B$29=0,Main!$B$32*$B43,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T43" s="337">
        <f ca="1">CS43*IF($B43=Salary!$B43,Salary!$J43,"")</f>
        <v>209839.86538856057</v>
      </c>
      <c r="CU43" s="338">
        <f ca="1">IF($B43&lt;Main!$B$10,0,(VLOOKUP(CR43,'Survival Probability'!$A$3:$F$98,6)/(1+Main!$B$5)^(OptimumBenefits!CR43-OptimumBenefits!$A43))*(VLOOKUP(CR43,'Survival Probability'!$A$3:$F$98,3)/VLOOKUP($A43,'Survival Probability'!$A$3:$F$98,3)))</f>
        <v>17.72327754941881</v>
      </c>
      <c r="CV43" s="228">
        <f t="shared" si="35"/>
        <v>0</v>
      </c>
      <c r="CW43" s="169">
        <f t="shared" si="128"/>
        <v>64</v>
      </c>
      <c r="CX43" s="395">
        <f>IF($B43&lt;Main!$B$10,0,HLOOKUP(CW43,ReplacementRates!$V$3:$AZ$56,ReplacementRates!$A44-3,1)*IF(Main!$B$29=0,Main!$B$32*$B43,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Y43" s="337">
        <f ca="1">CX43*IF($B43=Salary!$B43,Salary!$J43,"")</f>
        <v>209839.86538856057</v>
      </c>
      <c r="CZ43" s="338">
        <f ca="1">IF($B43&lt;Main!$B$10,0,(VLOOKUP(CW43,'Survival Probability'!$A$3:$F$98,6)/(1+Main!$B$5)^(OptimumBenefits!CW43-OptimumBenefits!$A43))*(VLOOKUP(CW43,'Survival Probability'!$A$3:$F$98,3)/VLOOKUP($A43,'Survival Probability'!$A$3:$F$98,3)))</f>
        <v>16.282236118841961</v>
      </c>
      <c r="DA43" s="228">
        <f t="shared" si="37"/>
        <v>0</v>
      </c>
      <c r="DB43" s="169">
        <f t="shared" si="128"/>
        <v>65</v>
      </c>
      <c r="DC43" s="395">
        <f>IF($B43&lt;Main!$B$10,0,HLOOKUP(DB43,ReplacementRates!$V$3:$AZ$56,ReplacementRates!$A44-3,1)*IF(Main!$B$29=0,Main!$B$32*$B43,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D43" s="337">
        <f ca="1">DC43*IF($B43=Salary!$B43,Salary!$J43,"")</f>
        <v>209839.86538856057</v>
      </c>
      <c r="DE43" s="338">
        <f ca="1">IF($B43&lt;Main!$B$10,0,(VLOOKUP(DB43,'Survival Probability'!$A$3:$F$98,6)/(1+Main!$B$5)^(OptimumBenefits!DB43-OptimumBenefits!$A43))*(VLOOKUP(DB43,'Survival Probability'!$A$3:$F$98,3)/VLOOKUP($A43,'Survival Probability'!$A$3:$F$98,3)))</f>
        <v>14.941768715299004</v>
      </c>
      <c r="DF43" s="228">
        <f t="shared" si="39"/>
        <v>0</v>
      </c>
      <c r="DG43" s="169">
        <f t="shared" si="128"/>
        <v>66</v>
      </c>
      <c r="DH43" s="395">
        <f>IF($B43&lt;Main!$B$10,0,HLOOKUP(DG43,ReplacementRates!$V$3:$AZ$56,ReplacementRates!$A44-3,1)*IF(Main!$B$29=0,Main!$B$32*$B43,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I43" s="337">
        <f ca="1">DH43*IF($B43=Salary!$B43,Salary!$J43,"")</f>
        <v>209839.86538856057</v>
      </c>
      <c r="DJ43" s="338">
        <f ca="1">IF($B43&lt;Main!$B$10,0,(VLOOKUP(DG43,'Survival Probability'!$A$3:$F$98,6)/(1+Main!$B$5)^(OptimumBenefits!DG43-OptimumBenefits!$A43))*(VLOOKUP(DG43,'Survival Probability'!$A$3:$F$98,3)/VLOOKUP($A43,'Survival Probability'!$A$3:$F$98,3)))</f>
        <v>13.695256664908527</v>
      </c>
      <c r="DK43" s="228">
        <f t="shared" si="41"/>
        <v>0</v>
      </c>
      <c r="DL43" s="169">
        <f t="shared" si="128"/>
        <v>67</v>
      </c>
      <c r="DM43" s="395">
        <f>IF($B43&lt;Main!$B$10,0,HLOOKUP(DL43,ReplacementRates!$V$3:$AZ$56,ReplacementRates!$A44-3,1)*IF(Main!$B$29=0,Main!$B$32*$B43,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N43" s="337">
        <f ca="1">DM43*IF($B43=Salary!$B43,Salary!$J43,"")</f>
        <v>209839.86538856057</v>
      </c>
      <c r="DO43" s="338">
        <f ca="1">IF($B43&lt;Main!$B$10,0,(VLOOKUP(DL43,'Survival Probability'!$A$3:$F$98,6)/(1+Main!$B$5)^(OptimumBenefits!DL43-OptimumBenefits!$A43))*(VLOOKUP(DL43,'Survival Probability'!$A$3:$F$98,3)/VLOOKUP($A43,'Survival Probability'!$A$3:$F$98,3)))</f>
        <v>12.536522003164295</v>
      </c>
      <c r="DP43" s="228">
        <f t="shared" si="43"/>
        <v>0</v>
      </c>
      <c r="DQ43" s="169">
        <f t="shared" si="128"/>
        <v>68</v>
      </c>
      <c r="DR43" s="395">
        <f>IF($B43&lt;Main!$B$10,0,HLOOKUP(DQ43,ReplacementRates!$V$3:$AZ$56,ReplacementRates!$A44-3,1)*IF(Main!$B$29=0,Main!$B$32*$B43,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S43" s="337">
        <f ca="1">DR43*IF($B43=Salary!$B43,Salary!$J43,"")</f>
        <v>209839.86538856057</v>
      </c>
      <c r="DT43" s="338">
        <f ca="1">IF($B43&lt;Main!$B$10,0,(VLOOKUP(DQ43,'Survival Probability'!$A$3:$F$98,6)/(1+Main!$B$5)^(OptimumBenefits!DQ43-OptimumBenefits!$A43))*(VLOOKUP(DQ43,'Survival Probability'!$A$3:$F$98,3)/VLOOKUP($A43,'Survival Probability'!$A$3:$F$98,3)))</f>
        <v>11.459825249677779</v>
      </c>
      <c r="DU43" s="228">
        <f t="shared" ca="1" si="45"/>
        <v>2404728.1877688128</v>
      </c>
      <c r="DV43" s="169">
        <f t="shared" si="128"/>
        <v>69</v>
      </c>
      <c r="DW43" s="395">
        <f>IF($B43&lt;Main!$B$10,0,HLOOKUP(DV43,ReplacementRates!$V$3:$AZ$56,ReplacementRates!$A44-3,1)*IF(Main!$B$29=0,Main!$B$32*$B43,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X43" s="337">
        <f ca="1">DW43*IF($B43=Salary!$B43,Salary!$J43,"")</f>
        <v>209839.86538856057</v>
      </c>
      <c r="DY43" s="338">
        <f ca="1">IF($B43&lt;Main!$B$10,0,(VLOOKUP(DV43,'Survival Probability'!$A$3:$F$98,6)/(1+Main!$B$5)^(OptimumBenefits!DV43-OptimumBenefits!$A43))*(VLOOKUP(DV43,'Survival Probability'!$A$3:$F$98,3)/VLOOKUP($A43,'Survival Probability'!$A$3:$F$98,3)))</f>
        <v>10.459825249677776</v>
      </c>
      <c r="DZ43" s="228">
        <f t="shared" ca="1" si="47"/>
        <v>2194888.3223802513</v>
      </c>
      <c r="EA43" s="169">
        <f t="shared" si="128"/>
        <v>70</v>
      </c>
      <c r="EB43" s="395">
        <f>IF($B43&lt;Main!$B$10,0,HLOOKUP(EA43,ReplacementRates!$V$3:$AZ$56,ReplacementRates!$A44-3,1)*IF(Main!$B$29=0,Main!$B$32*$B43,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C43" s="337">
        <f ca="1">EB43*IF($B43=Salary!$B43,Salary!$J43,"")</f>
        <v>209839.86538856057</v>
      </c>
      <c r="ED43" s="338">
        <f ca="1">IF($B43&lt;Main!$B$10,0,(VLOOKUP(EA43,'Survival Probability'!$A$3:$F$98,6)/(1+Main!$B$5)^(OptimumBenefits!EA43-OptimumBenefits!$A43))*(VLOOKUP(EA43,'Survival Probability'!$A$3:$F$98,3)/VLOOKUP($A43,'Survival Probability'!$A$3:$F$98,3)))</f>
        <v>9.5315563924592031</v>
      </c>
      <c r="EE43" s="228">
        <f t="shared" ca="1" si="49"/>
        <v>2000100.5103371132</v>
      </c>
      <c r="EF43" s="169">
        <f t="shared" si="128"/>
        <v>71</v>
      </c>
      <c r="EG43" s="395">
        <f>IF($B43&lt;Main!$B$10,0,HLOOKUP(EF43,ReplacementRates!$V$3:$AZ$56,ReplacementRates!$A44-3,1)*IF(Main!$B$29=0,Main!$B$32*$B43,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H43" s="337">
        <f ca="1">EG43*IF($B43=Salary!$B43,Salary!$J43,"")</f>
        <v>209839.86538856057</v>
      </c>
      <c r="EI43" s="338">
        <f ca="1">IF($B43&lt;Main!$B$10,0,(VLOOKUP(EF43,'Survival Probability'!$A$3:$F$98,6)/(1+Main!$B$5)^(OptimumBenefits!EF43-OptimumBenefits!$A43))*(VLOOKUP(EF43,'Survival Probability'!$A$3:$F$98,3)/VLOOKUP($A43,'Survival Probability'!$A$3:$F$98,3)))</f>
        <v>8.6704051753481046</v>
      </c>
      <c r="EJ43" s="228">
        <f t="shared" ca="1" si="51"/>
        <v>1819396.6548593252</v>
      </c>
      <c r="EK43" s="169">
        <f t="shared" si="128"/>
        <v>72</v>
      </c>
      <c r="EL43" s="395">
        <f>IF($B43&lt;Main!$B$10,0,HLOOKUP(EK43,ReplacementRates!$V$3:$AZ$56,ReplacementRates!$A44-3,1)*IF(Main!$B$29=0,Main!$B$32*$B43,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M43" s="337">
        <f ca="1">EL43*IF($B43=Salary!$B43,Salary!$J43,"")</f>
        <v>209839.86538856057</v>
      </c>
      <c r="EN43" s="338">
        <f ca="1">IF($B43&lt;Main!$B$10,0,(VLOOKUP(EK43,'Survival Probability'!$A$3:$F$98,6)/(1+Main!$B$5)^(OptimumBenefits!EK43-OptimumBenefits!$A43))*(VLOOKUP(EK43,'Survival Probability'!$A$3:$F$98,3)/VLOOKUP($A43,'Survival Probability'!$A$3:$F$98,3)))</f>
        <v>7.8720738374740291</v>
      </c>
      <c r="EO43" s="228">
        <f t="shared" ca="1" si="53"/>
        <v>1651874.9143843597</v>
      </c>
      <c r="EP43" s="169">
        <f t="shared" si="129"/>
        <v>73</v>
      </c>
      <c r="EQ43" s="395">
        <f>IF($B43&lt;Main!$B$10,0,HLOOKUP(EP43,ReplacementRates!$V$3:$AZ$56,ReplacementRates!$A44-3,1)*IF(Main!$B$29=0,Main!$B$32*$B43,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R43" s="337">
        <f ca="1">EQ43*IF($B43=Salary!$B43,Salary!$J43,"")</f>
        <v>209839.86538856057</v>
      </c>
      <c r="ES43" s="338">
        <f ca="1">IF($B43&lt;Main!$B$10,0,(VLOOKUP(EP43,'Survival Probability'!$A$3:$F$98,6)/(1+Main!$B$5)^(OptimumBenefits!EP43-OptimumBenefits!$A43))*(VLOOKUP(EP43,'Survival Probability'!$A$3:$F$98,3)/VLOOKUP($A43,'Survival Probability'!$A$3:$F$98,3)))</f>
        <v>7.1325735818671676</v>
      </c>
      <c r="ET43" s="228">
        <f t="shared" ca="1" si="55"/>
        <v>1496698.2802930097</v>
      </c>
      <c r="EU43" s="169">
        <f t="shared" si="129"/>
        <v>74</v>
      </c>
      <c r="EV43" s="395">
        <f>IF($B43&lt;Main!$B$10,0,HLOOKUP(EU43,ReplacementRates!$V$3:$AZ$56,ReplacementRates!$A44-3,1)*IF(Main!$B$29=0,Main!$B$32*$B43,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W43" s="337">
        <f ca="1">EV43*IF($B43=Salary!$B43,Salary!$J43,"")</f>
        <v>209839.86538856057</v>
      </c>
      <c r="EX43" s="338">
        <f ca="1">IF($B43&lt;Main!$B$10,0,(VLOOKUP(EU43,'Survival Probability'!$A$3:$F$98,6)/(1+Main!$B$5)^(OptimumBenefits!EU43-OptimumBenefits!$A43))*(VLOOKUP(EU43,'Survival Probability'!$A$3:$F$98,3)/VLOOKUP($A43,'Survival Probability'!$A$3:$F$98,3)))</f>
        <v>6.4481841924366057</v>
      </c>
      <c r="EY43" s="228">
        <f t="shared" ca="1" si="57"/>
        <v>1353086.1029415415</v>
      </c>
      <c r="EZ43" s="169">
        <f t="shared" si="129"/>
        <v>75</v>
      </c>
      <c r="FA43" s="395">
        <f>IF($B43&lt;Main!$B$10,0,HLOOKUP(EZ43,ReplacementRates!$V$3:$AZ$56,ReplacementRates!$A44-3,1)*IF(Main!$B$29=0,Main!$B$32*$B43,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B43" s="337">
        <f ca="1">FA43*IF($B43=Salary!$B43,Salary!$J43,"")</f>
        <v>209839.86538856057</v>
      </c>
      <c r="FC43" s="338">
        <f ca="1">IF($B43&lt;Main!$B$10,0,(VLOOKUP(EZ43,'Survival Probability'!$A$3:$F$98,6)/(1+Main!$B$5)^(OptimumBenefits!EZ43-OptimumBenefits!$A43))*(VLOOKUP(EZ43,'Survival Probability'!$A$3:$F$98,3)/VLOOKUP($A43,'Survival Probability'!$A$3:$F$98,3)))</f>
        <v>5.8154472373318296</v>
      </c>
      <c r="FD43" s="228">
        <f t="shared" ca="1" si="59"/>
        <v>1220312.6654559877</v>
      </c>
      <c r="FE43" s="169">
        <f t="shared" si="129"/>
        <v>76</v>
      </c>
      <c r="FF43" s="395">
        <f>IF($B43&lt;Main!$B$10,0,HLOOKUP(FE43,ReplacementRates!$V$3:$AZ$56,ReplacementRates!$A44-3,1)*IF(Main!$B$29=0,Main!$B$32*$B43,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G43" s="337">
        <f ca="1">FF43*IF($B43=Salary!$B43,Salary!$J43,"")</f>
        <v>209839.86538856057</v>
      </c>
      <c r="FH43" s="338">
        <f ca="1">IF($B43&lt;Main!$B$10,0,(VLOOKUP(FE43,'Survival Probability'!$A$3:$F$98,6)/(1+Main!$B$5)^(OptimumBenefits!FE43-OptimumBenefits!$A43))*(VLOOKUP(FE43,'Survival Probability'!$A$3:$F$98,3)/VLOOKUP($A43,'Survival Probability'!$A$3:$F$98,3)))</f>
        <v>5.2311499221272966</v>
      </c>
      <c r="FI43" s="228">
        <f t="shared" ca="1" si="61"/>
        <v>1097703.795486571</v>
      </c>
      <c r="FJ43" s="169">
        <f t="shared" si="129"/>
        <v>77</v>
      </c>
      <c r="FK43" s="395">
        <f>IF($B43&lt;Main!$B$10,0,HLOOKUP(FJ43,ReplacementRates!$V$3:$AZ$56,ReplacementRates!$A44-3,1)*IF(Main!$B$29=0,Main!$B$32*$B43,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L43" s="337">
        <f ca="1">FK43*IF($B43=Salary!$B43,Salary!$J43,"")</f>
        <v>209839.86538856057</v>
      </c>
      <c r="FM43" s="338">
        <f ca="1">IF($B43&lt;Main!$B$10,0,(VLOOKUP(FJ43,'Survival Probability'!$A$3:$F$98,6)/(1+Main!$B$5)^(OptimumBenefits!FJ43-OptimumBenefits!$A43))*(VLOOKUP(FJ43,'Survival Probability'!$A$3:$F$98,3)/VLOOKUP($A43,'Survival Probability'!$A$3:$F$98,3)))</f>
        <v>4.6922818148887178</v>
      </c>
      <c r="FN43" s="228">
        <f t="shared" ca="1" si="63"/>
        <v>984627.78440143925</v>
      </c>
      <c r="FO43" s="169">
        <f t="shared" si="129"/>
        <v>78</v>
      </c>
      <c r="FP43" s="395">
        <f>IF($B43&lt;Main!$B$10,0,HLOOKUP(FO43,ReplacementRates!$V$3:$AZ$56,ReplacementRates!$A44-3,1)*IF(Main!$B$29=0,Main!$B$32*$B43,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Q43" s="337">
        <f ca="1">FP43*IF($B43=Salary!$B43,Salary!$J43,"")</f>
        <v>209839.86538856057</v>
      </c>
      <c r="FR43" s="338">
        <f ca="1">IF($B43&lt;Main!$B$10,0,(VLOOKUP(FO43,'Survival Probability'!$A$3:$F$98,6)/(1+Main!$B$5)^(OptimumBenefits!FO43-OptimumBenefits!$A43))*(VLOOKUP(FO43,'Survival Probability'!$A$3:$F$98,3)/VLOOKUP($A43,'Survival Probability'!$A$3:$F$98,3)))</f>
        <v>4.1960362223527525</v>
      </c>
      <c r="FS43" s="228">
        <f t="shared" ca="1" si="65"/>
        <v>880495.67606402584</v>
      </c>
      <c r="FT43" s="169">
        <f t="shared" si="129"/>
        <v>79</v>
      </c>
      <c r="FU43" s="395">
        <f>IF($B43&lt;Main!$B$10,0,HLOOKUP(FT43,ReplacementRates!$V$3:$AZ$56,ReplacementRates!$A44-3,1)*IF(Main!$B$29=0,Main!$B$32*$B43,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V43" s="337">
        <f ca="1">FU43*IF($B43=Salary!$B43,Salary!$J43,"")</f>
        <v>209839.86538856057</v>
      </c>
      <c r="FW43" s="338">
        <f ca="1">IF($B43&lt;Main!$B$10,0,(VLOOKUP(FT43,'Survival Probability'!$A$3:$F$98,6)/(1+Main!$B$5)^(OptimumBenefits!FT43-OptimumBenefits!$A43))*(VLOOKUP(FT43,'Survival Probability'!$A$3:$F$98,3)/VLOOKUP($A43,'Survival Probability'!$A$3:$F$98,3)))</f>
        <v>3.7397969353563223</v>
      </c>
      <c r="FX43" s="228">
        <f t="shared" ca="1" si="67"/>
        <v>784758.48549572204</v>
      </c>
      <c r="FY43" s="169">
        <f t="shared" si="129"/>
        <v>80</v>
      </c>
      <c r="FZ43" s="395">
        <f>IF($B43&lt;Main!$B$10,0,HLOOKUP(FY43,ReplacementRates!$V$3:$AZ$56,ReplacementRates!$A44-3,1)*IF(Main!$B$29=0,Main!$B$32*$B43,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A43" s="337">
        <f ca="1">FZ43*IF($B43=Salary!$B43,Salary!$J43,"")</f>
        <v>209839.86538856057</v>
      </c>
      <c r="GB43" s="338">
        <f ca="1">IF($B43&lt;Main!$B$10,0,(VLOOKUP(FY43,'Survival Probability'!$A$3:$F$98,6)/(1+Main!$B$5)^(OptimumBenefits!FY43-OptimumBenefits!$A43))*(VLOOKUP(FY43,'Survival Probability'!$A$3:$F$98,3)/VLOOKUP($A43,'Survival Probability'!$A$3:$F$98,3)))</f>
        <v>3.3211411947744032</v>
      </c>
      <c r="GC43" s="228">
        <f t="shared" ca="1" si="69"/>
        <v>696907.82124786405</v>
      </c>
      <c r="GD43" s="169">
        <f t="shared" si="129"/>
        <v>81</v>
      </c>
      <c r="GE43" s="395">
        <f>IF($B43&lt;Main!$B$10,0,HLOOKUP(GD43,ReplacementRates!$V$3:$AZ$56,ReplacementRates!$A44-3,1)*IF(Main!$B$29=0,Main!$B$32*$B43,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F43" s="337">
        <f ca="1">GE43*IF($B43=Salary!$B43,Salary!$J43,"")</f>
        <v>209839.86538856057</v>
      </c>
      <c r="GG43" s="338">
        <f ca="1">IF($B43&lt;Main!$B$10,0,(VLOOKUP(GD43,'Survival Probability'!$A$3:$F$98,6)/(1+Main!$B$5)^(OptimumBenefits!GD43-OptimumBenefits!$A43))*(VLOOKUP(GD43,'Survival Probability'!$A$3:$F$98,3)/VLOOKUP($A43,'Survival Probability'!$A$3:$F$98,3)))</f>
        <v>2.9377881156620309</v>
      </c>
      <c r="GH43" s="228">
        <f t="shared" ca="1" si="71"/>
        <v>616465.06273063354</v>
      </c>
      <c r="GI43" s="169">
        <f t="shared" si="129"/>
        <v>82</v>
      </c>
      <c r="GJ43" s="395">
        <f>IF($B43&lt;Main!$B$10,0,HLOOKUP(GI43,ReplacementRates!$V$3:$AZ$56,ReplacementRates!$A44-3,1)*IF(Main!$B$29=0,Main!$B$32*$B43,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K43" s="337">
        <f ca="1">GJ43*IF($B43=Salary!$B43,Salary!$J43,"")</f>
        <v>209839.86538856057</v>
      </c>
      <c r="GL43" s="338">
        <f ca="1">IF($B43&lt;Main!$B$10,0,(VLOOKUP(GI43,'Survival Probability'!$A$3:$F$98,6)/(1+Main!$B$5)^(OptimumBenefits!GI43-OptimumBenefits!$A43))*(VLOOKUP(GI43,'Survival Probability'!$A$3:$F$98,3)/VLOOKUP($A43,'Survival Probability'!$A$3:$F$98,3)))</f>
        <v>2.5875951226407707</v>
      </c>
      <c r="GM43" s="228">
        <f t="shared" ca="1" si="73"/>
        <v>542980.61221503525</v>
      </c>
      <c r="GN43" s="384"/>
      <c r="GO43" s="384"/>
      <c r="GP43" s="385"/>
      <c r="GQ43" s="386"/>
      <c r="GR43" s="387"/>
      <c r="GS43" s="384"/>
      <c r="GT43" s="384"/>
      <c r="GU43" s="385"/>
      <c r="GV43" s="386"/>
      <c r="GW43" s="387"/>
      <c r="GX43" s="384"/>
      <c r="GY43" s="384"/>
      <c r="GZ43" s="385"/>
      <c r="HA43" s="386"/>
      <c r="HB43" s="387"/>
      <c r="HC43" s="384"/>
      <c r="HD43" s="384"/>
      <c r="HE43" s="385"/>
      <c r="HF43" s="386"/>
      <c r="HG43" s="387"/>
      <c r="HH43" s="384"/>
      <c r="HI43" s="384"/>
      <c r="HJ43" s="385"/>
      <c r="HK43" s="386"/>
      <c r="HL43" s="387"/>
      <c r="HM43" s="384"/>
      <c r="HN43" s="384"/>
      <c r="HO43" s="385"/>
      <c r="HP43" s="386"/>
      <c r="HQ43" s="387"/>
      <c r="HR43" s="384"/>
      <c r="HS43" s="384"/>
      <c r="HT43" s="385"/>
      <c r="HU43" s="386"/>
      <c r="HV43" s="387"/>
      <c r="HW43" s="384"/>
      <c r="HX43" s="384"/>
      <c r="HY43" s="385"/>
      <c r="HZ43" s="386"/>
      <c r="IA43" s="387"/>
      <c r="IB43" s="384"/>
      <c r="IC43" s="384"/>
      <c r="ID43" s="385"/>
      <c r="IE43" s="386"/>
      <c r="IF43" s="387"/>
      <c r="IG43" s="384"/>
      <c r="IH43" s="384"/>
      <c r="II43" s="385"/>
      <c r="IJ43" s="386"/>
      <c r="IK43" s="387"/>
      <c r="IL43" s="384"/>
      <c r="IM43" s="384"/>
      <c r="IN43" s="385"/>
      <c r="IO43" s="386"/>
      <c r="IP43" s="387"/>
      <c r="IQ43" s="384"/>
      <c r="IR43" s="384"/>
      <c r="IS43" s="385"/>
      <c r="IT43" s="386"/>
      <c r="IU43" s="387"/>
      <c r="IV43" s="384"/>
      <c r="IW43" s="384"/>
      <c r="IX43" s="385"/>
      <c r="IY43" s="386"/>
      <c r="IZ43" s="387"/>
      <c r="JA43" s="384"/>
      <c r="JB43" s="384"/>
      <c r="JC43" s="385"/>
      <c r="JD43" s="386"/>
      <c r="JE43" s="387"/>
      <c r="JF43" s="384"/>
      <c r="JG43" s="384"/>
      <c r="JH43" s="385"/>
      <c r="JI43" s="386"/>
      <c r="JJ43" s="387"/>
      <c r="JK43" s="384"/>
      <c r="JL43" s="384"/>
      <c r="JM43" s="385"/>
      <c r="JN43" s="386"/>
      <c r="JO43" s="387"/>
      <c r="JP43" s="384"/>
      <c r="JQ43" s="384"/>
      <c r="JR43" s="385"/>
      <c r="JS43" s="386"/>
      <c r="JT43" s="387"/>
      <c r="JU43" s="384"/>
      <c r="JV43" s="384"/>
      <c r="JW43" s="385"/>
      <c r="JX43" s="386"/>
      <c r="JY43" s="387"/>
      <c r="JZ43" s="384"/>
      <c r="KA43" s="384"/>
      <c r="KB43" s="385"/>
      <c r="KC43" s="386"/>
      <c r="KD43" s="387"/>
      <c r="KE43" s="384"/>
      <c r="KF43" s="384"/>
      <c r="KG43" s="385"/>
      <c r="KH43" s="386"/>
      <c r="KI43" s="387"/>
    </row>
    <row r="44" spans="1:295">
      <c r="A44" s="172">
        <f t="shared" si="112"/>
        <v>69</v>
      </c>
      <c r="B44" s="172">
        <v>42</v>
      </c>
      <c r="C44" s="383">
        <f t="shared" ca="1" si="126"/>
        <v>69</v>
      </c>
      <c r="D44" s="425">
        <f t="shared" ca="1" si="116"/>
        <v>2519053.6697141174</v>
      </c>
      <c r="E44" s="217">
        <v>1498191.4496763288</v>
      </c>
      <c r="F44" s="169">
        <f t="shared" si="113"/>
        <v>45</v>
      </c>
      <c r="G44" s="395">
        <f>IF($B44&lt;Main!$B$10,0,HLOOKUP(F44,ReplacementRates!$V$3:$AZ$56,ReplacementRates!$A45-3,1)*IF(Main!$B$29=0,Main!$B$32*$B44,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H44" s="337">
        <f ca="1">G44*IF($B44=Salary!$B44,Salary!$J44,"")</f>
        <v>0</v>
      </c>
      <c r="I44" s="338">
        <f ca="1">IF($B44&lt;Main!$B$10,0,(VLOOKUP(F44,'Survival Probability'!$A$3:$F$98,6)/(1+Main!$B$5)^(OptimumBenefits!F44-OptimumBenefits!$A44))*(VLOOKUP(F44,'Survival Probability'!$A$3:$F$98,3)/VLOOKUP($A44,'Survival Probability'!$A$3:$F$98,3)))</f>
        <v>77.213626754051603</v>
      </c>
      <c r="J44" s="228">
        <f t="shared" si="130"/>
        <v>0</v>
      </c>
      <c r="K44" s="169">
        <f t="shared" si="114"/>
        <v>46</v>
      </c>
      <c r="L44" s="395">
        <f>IF($B44&lt;Main!$B$10,0,HLOOKUP(K44,ReplacementRates!$V$3:$AZ$56,ReplacementRates!$A45-3,1)*IF(Main!$B$29=0,Main!$B$32*$B44,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M44" s="337">
        <f ca="1">L44*IF($B44=Salary!$B44,Salary!$J44,"")</f>
        <v>0</v>
      </c>
      <c r="N44" s="338">
        <f ca="1">IF($B44&lt;Main!$B$10,0,(VLOOKUP(K44,'Survival Probability'!$A$3:$F$98,6)/(1+Main!$B$5)^(OptimumBenefits!K44-OptimumBenefits!$A44))*(VLOOKUP(K44,'Survival Probability'!$A$3:$F$98,3)/VLOOKUP($A44,'Survival Probability'!$A$3:$F$98,3)))</f>
        <v>71.766781826841751</v>
      </c>
      <c r="O44" s="228">
        <f t="shared" si="131"/>
        <v>0</v>
      </c>
      <c r="P44" s="169">
        <f t="shared" si="127"/>
        <v>47</v>
      </c>
      <c r="Q44" s="395">
        <f>IF($B44&lt;Main!$B$10,0,HLOOKUP(P44,ReplacementRates!$V$3:$AZ$56,ReplacementRates!$A45-3,1)*IF(Main!$B$29=0,Main!$B$32*$B44,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R44" s="337">
        <f ca="1">Q44*IF($B44=Salary!$B44,Salary!$J44,"")</f>
        <v>0</v>
      </c>
      <c r="S44" s="338">
        <f ca="1">IF($B44&lt;Main!$B$10,0,(VLOOKUP(P44,'Survival Probability'!$A$3:$F$98,6)/(1+Main!$B$5)^(OptimumBenefits!P44-OptimumBenefits!$A44))*(VLOOKUP(P44,'Survival Probability'!$A$3:$F$98,3)/VLOOKUP($A44,'Survival Probability'!$A$3:$F$98,3)))</f>
        <v>66.679676407563846</v>
      </c>
      <c r="T44" s="228">
        <f t="shared" si="3"/>
        <v>0</v>
      </c>
      <c r="U44" s="169">
        <f t="shared" si="127"/>
        <v>48</v>
      </c>
      <c r="V44" s="395">
        <f>IF($B44&lt;Main!$B$10,0,HLOOKUP(U44,ReplacementRates!$V$3:$AZ$56,ReplacementRates!$A45-3,1)*IF(Main!$B$29=0,Main!$B$32*$B44,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W44" s="337">
        <f ca="1">V44*IF($B44=Salary!$B44,Salary!$J44,"")</f>
        <v>0</v>
      </c>
      <c r="X44" s="338">
        <f ca="1">IF($B44&lt;Main!$B$10,0,(VLOOKUP(U44,'Survival Probability'!$A$3:$F$98,6)/(1+Main!$B$5)^(OptimumBenefits!U44-OptimumBenefits!$A44))*(VLOOKUP(U44,'Survival Probability'!$A$3:$F$98,3)/VLOOKUP($A44,'Survival Probability'!$A$3:$F$98,3)))</f>
        <v>61.928693103370478</v>
      </c>
      <c r="Y44" s="228">
        <f t="shared" si="5"/>
        <v>0</v>
      </c>
      <c r="Z44" s="169">
        <f t="shared" si="127"/>
        <v>49</v>
      </c>
      <c r="AA44" s="395">
        <f>IF($B44&lt;Main!$B$10,0,HLOOKUP(Z44,ReplacementRates!$V$3:$AZ$56,ReplacementRates!$A45-3,1)*IF(Main!$B$29=0,Main!$B$32*$B44,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B44" s="337">
        <f ca="1">AA44*IF($B44=Salary!$B44,Salary!$J44,"")</f>
        <v>0</v>
      </c>
      <c r="AC44" s="338">
        <f ca="1">IF($B44&lt;Main!$B$10,0,(VLOOKUP(Z44,'Survival Probability'!$A$3:$F$98,6)/(1+Main!$B$5)^(OptimumBenefits!Z44-OptimumBenefits!$A44))*(VLOOKUP(Z44,'Survival Probability'!$A$3:$F$98,3)/VLOOKUP($A44,'Survival Probability'!$A$3:$F$98,3)))</f>
        <v>57.491760104061221</v>
      </c>
      <c r="AD44" s="228">
        <f t="shared" si="7"/>
        <v>0</v>
      </c>
      <c r="AE44" s="169">
        <f t="shared" si="127"/>
        <v>50</v>
      </c>
      <c r="AF44" s="395">
        <f>IF($B44&lt;Main!$B$10,0,HLOOKUP(AE44,ReplacementRates!$V$3:$AZ$56,ReplacementRates!$A45-3,1)*IF(Main!$B$29=0,Main!$B$32*$B44,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G44" s="337">
        <f ca="1">AF44*IF($B44=Salary!$B44,Salary!$J44,"")</f>
        <v>0</v>
      </c>
      <c r="AH44" s="338">
        <f ca="1">IF($B44&lt;Main!$B$10,0,(VLOOKUP(AE44,'Survival Probability'!$A$3:$F$98,6)/(1+Main!$B$5)^(OptimumBenefits!AE44-OptimumBenefits!$A44))*(VLOOKUP(AE44,'Survival Probability'!$A$3:$F$98,3)/VLOOKUP($A44,'Survival Probability'!$A$3:$F$98,3)))</f>
        <v>53.348281401375544</v>
      </c>
      <c r="AI44" s="228">
        <f t="shared" si="9"/>
        <v>0</v>
      </c>
      <c r="AJ44" s="169">
        <f t="shared" si="127"/>
        <v>51</v>
      </c>
      <c r="AK44" s="395">
        <f>IF($B44&lt;Main!$B$10,0,HLOOKUP(AJ44,ReplacementRates!$V$3:$AZ$56,ReplacementRates!$A45-3,1)*IF(Main!$B$29=0,Main!$B$32*$B44,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L44" s="337">
        <f ca="1">AK44*IF($B44=Salary!$B44,Salary!$J44,"")</f>
        <v>0</v>
      </c>
      <c r="AM44" s="338">
        <f ca="1">IF($B44&lt;Main!$B$10,0,(VLOOKUP(AJ44,'Survival Probability'!$A$3:$F$98,6)/(1+Main!$B$5)^(OptimumBenefits!AJ44-OptimumBenefits!$A44))*(VLOOKUP(AJ44,'Survival Probability'!$A$3:$F$98,3)/VLOOKUP($A44,'Survival Probability'!$A$3:$F$98,3)))</f>
        <v>49.479021010893632</v>
      </c>
      <c r="AN44" s="228">
        <f t="shared" si="11"/>
        <v>0</v>
      </c>
      <c r="AO44" s="169">
        <f t="shared" si="127"/>
        <v>52</v>
      </c>
      <c r="AP44" s="395">
        <f>IF($B44&lt;Main!$B$10,0,HLOOKUP(AO44,ReplacementRates!$V$3:$AZ$56,ReplacementRates!$A45-3,1)*IF(Main!$B$29=0,Main!$B$32*$B44,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Q44" s="337">
        <f ca="1">AP44*IF($B44=Salary!$B44,Salary!$J44,"")</f>
        <v>0</v>
      </c>
      <c r="AR44" s="338">
        <f ca="1">IF($B44&lt;Main!$B$10,0,(VLOOKUP(AO44,'Survival Probability'!$A$3:$F$98,6)/(1+Main!$B$5)^(OptimumBenefits!AO44-OptimumBenefits!$A44))*(VLOOKUP(AO44,'Survival Probability'!$A$3:$F$98,3)/VLOOKUP($A44,'Survival Probability'!$A$3:$F$98,3)))</f>
        <v>45.868479046115993</v>
      </c>
      <c r="AS44" s="228">
        <f t="shared" si="13"/>
        <v>0</v>
      </c>
      <c r="AT44" s="169">
        <f t="shared" si="127"/>
        <v>53</v>
      </c>
      <c r="AU44" s="395">
        <f>IF($B44&lt;Main!$B$10,0,HLOOKUP(AT44,ReplacementRates!$V$3:$AZ$56,ReplacementRates!$A45-3,1)*IF(Main!$B$29=0,Main!$B$32*$B44,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V44" s="337">
        <f ca="1">AU44*IF($B44=Salary!$B44,Salary!$J44,"")</f>
        <v>0</v>
      </c>
      <c r="AW44" s="338">
        <f ca="1">IF($B44&lt;Main!$B$10,0,(VLOOKUP(AT44,'Survival Probability'!$A$3:$F$98,6)/(1+Main!$B$5)^(OptimumBenefits!AT44-OptimumBenefits!$A44))*(VLOOKUP(AT44,'Survival Probability'!$A$3:$F$98,3)/VLOOKUP($A44,'Survival Probability'!$A$3:$F$98,3)))</f>
        <v>42.499674120187159</v>
      </c>
      <c r="AX44" s="228">
        <f t="shared" si="15"/>
        <v>0</v>
      </c>
      <c r="AY44" s="169">
        <f t="shared" si="127"/>
        <v>54</v>
      </c>
      <c r="AZ44" s="395">
        <f>IF($B44&lt;Main!$B$10,0,HLOOKUP(AY44,ReplacementRates!$V$3:$AZ$56,ReplacementRates!$A45-3,1)*IF(Main!$B$29=0,Main!$B$32*$B44,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A44" s="337">
        <f ca="1">AZ44*IF($B44=Salary!$B44,Salary!$J44,"")</f>
        <v>0</v>
      </c>
      <c r="BB44" s="338">
        <f ca="1">IF($B44&lt;Main!$B$10,0,(VLOOKUP(AY44,'Survival Probability'!$A$3:$F$98,6)/(1+Main!$B$5)^(OptimumBenefits!AY44-OptimumBenefits!$A44))*(VLOOKUP(AY44,'Survival Probability'!$A$3:$F$98,3)/VLOOKUP($A44,'Survival Probability'!$A$3:$F$98,3)))</f>
        <v>39.35675691522578</v>
      </c>
      <c r="BC44" s="228">
        <f t="shared" si="17"/>
        <v>0</v>
      </c>
      <c r="BD44" s="169">
        <f t="shared" si="127"/>
        <v>55</v>
      </c>
      <c r="BE44" s="395">
        <f>IF($B44&lt;Main!$B$10,0,HLOOKUP(BD44,ReplacementRates!$V$3:$AZ$56,ReplacementRates!$A45-3,1)*IF(Main!$B$29=0,Main!$B$32*$B44,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F44" s="337">
        <f ca="1">BE44*IF($B44=Salary!$B44,Salary!$J44,"")</f>
        <v>0</v>
      </c>
      <c r="BG44" s="338">
        <f ca="1">IF($B44&lt;Main!$B$10,0,(VLOOKUP(BD44,'Survival Probability'!$A$3:$F$98,6)/(1+Main!$B$5)^(OptimumBenefits!BD44-OptimumBenefits!$A44))*(VLOOKUP(BD44,'Survival Probability'!$A$3:$F$98,3)/VLOOKUP($A44,'Survival Probability'!$A$3:$F$98,3)))</f>
        <v>36.424929438166217</v>
      </c>
      <c r="BH44" s="228">
        <f t="shared" si="19"/>
        <v>0</v>
      </c>
      <c r="BI44" s="169">
        <f t="shared" si="127"/>
        <v>56</v>
      </c>
      <c r="BJ44" s="395">
        <f>IF($B44&lt;Main!$B$10,0,HLOOKUP(BI44,ReplacementRates!$V$3:$AZ$56,ReplacementRates!$A45-3,1)*IF(Main!$B$29=0,Main!$B$32*$B44,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K44" s="337">
        <f ca="1">BJ44*IF($B44=Salary!$B44,Salary!$J44,"")</f>
        <v>0</v>
      </c>
      <c r="BL44" s="338">
        <f ca="1">IF($B44&lt;Main!$B$10,0,(VLOOKUP(BI44,'Survival Probability'!$A$3:$F$98,6)/(1+Main!$B$5)^(OptimumBenefits!BI44-OptimumBenefits!$A44))*(VLOOKUP(BI44,'Survival Probability'!$A$3:$F$98,3)/VLOOKUP($A44,'Survival Probability'!$A$3:$F$98,3)))</f>
        <v>33.690384799593801</v>
      </c>
      <c r="BM44" s="228">
        <f t="shared" si="21"/>
        <v>0</v>
      </c>
      <c r="BN44" s="169">
        <f t="shared" si="127"/>
        <v>57</v>
      </c>
      <c r="BO44" s="395">
        <f>IF($B44&lt;Main!$B$10,0,HLOOKUP(BN44,ReplacementRates!$V$3:$AZ$56,ReplacementRates!$A45-3,1)*IF(Main!$B$29=0,Main!$B$32*$B44,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P44" s="337">
        <f ca="1">BO44*IF($B44=Salary!$B44,Salary!$J44,"")</f>
        <v>0</v>
      </c>
      <c r="BQ44" s="338">
        <f ca="1">IF($B44&lt;Main!$B$10,0,(VLOOKUP(BN44,'Survival Probability'!$A$3:$F$98,6)/(1+Main!$B$5)^(OptimumBenefits!BN44-OptimumBenefits!$A44))*(VLOOKUP(BN44,'Survival Probability'!$A$3:$F$98,3)/VLOOKUP($A44,'Survival Probability'!$A$3:$F$98,3)))</f>
        <v>31.140223844117823</v>
      </c>
      <c r="BR44" s="228">
        <f t="shared" si="23"/>
        <v>0</v>
      </c>
      <c r="BS44" s="169">
        <f t="shared" si="127"/>
        <v>58</v>
      </c>
      <c r="BT44" s="395">
        <f>IF($B44&lt;Main!$B$10,0,HLOOKUP(BS44,ReplacementRates!$V$3:$AZ$56,ReplacementRates!$A45-3,1)*IF(Main!$B$29=0,Main!$B$32*$B44,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U44" s="337">
        <f ca="1">BT44*IF($B44=Salary!$B44,Salary!$J44,"")</f>
        <v>0</v>
      </c>
      <c r="BV44" s="338">
        <f ca="1">IF($B44&lt;Main!$B$10,0,(VLOOKUP(BS44,'Survival Probability'!$A$3:$F$98,6)/(1+Main!$B$5)^(OptimumBenefits!BS44-OptimumBenefits!$A44))*(VLOOKUP(BS44,'Survival Probability'!$A$3:$F$98,3)/VLOOKUP($A44,'Survival Probability'!$A$3:$F$98,3)))</f>
        <v>28.762396853497542</v>
      </c>
      <c r="BW44" s="228">
        <f t="shared" si="25"/>
        <v>0</v>
      </c>
      <c r="BX44" s="169">
        <f t="shared" si="127"/>
        <v>59</v>
      </c>
      <c r="BY44" s="395">
        <f>IF($B44&lt;Main!$B$10,0,HLOOKUP(BX44,ReplacementRates!$V$3:$AZ$56,ReplacementRates!$A45-3,1)*IF(Main!$B$29=0,Main!$B$32*$B44,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Z44" s="337">
        <f ca="1">BY44*IF($B44=Salary!$B44,Salary!$J44,"")</f>
        <v>0</v>
      </c>
      <c r="CA44" s="338">
        <f ca="1">IF($B44&lt;Main!$B$10,0,(VLOOKUP(BX44,'Survival Probability'!$A$3:$F$98,6)/(1+Main!$B$5)^(OptimumBenefits!BX44-OptimumBenefits!$A44))*(VLOOKUP(BX44,'Survival Probability'!$A$3:$F$98,3)/VLOOKUP($A44,'Survival Probability'!$A$3:$F$98,3)))</f>
        <v>26.545631853653944</v>
      </c>
      <c r="CB44" s="228">
        <f t="shared" si="27"/>
        <v>0</v>
      </c>
      <c r="CC44" s="169">
        <f t="shared" si="128"/>
        <v>60</v>
      </c>
      <c r="CD44" s="395">
        <f>IF($B44&lt;Main!$B$10,0,HLOOKUP(CC44,ReplacementRates!$V$3:$AZ$56,ReplacementRates!$A45-3,1)*IF(Main!$B$29=0,Main!$B$32*$B44,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E44" s="337">
        <f ca="1">CD44*IF($B44=Salary!$B44,Salary!$J44,"")</f>
        <v>223556.22732127621</v>
      </c>
      <c r="CF44" s="338">
        <f ca="1">IF($B44&lt;Main!$B$10,0,(VLOOKUP(CC44,'Survival Probability'!$A$3:$F$98,6)/(1+Main!$B$5)^(OptimumBenefits!CC44-OptimumBenefits!$A44))*(VLOOKUP(CC44,'Survival Probability'!$A$3:$F$98,3)/VLOOKUP($A44,'Survival Probability'!$A$3:$F$98,3)))</f>
        <v>24.479387659905477</v>
      </c>
      <c r="CG44" s="228">
        <f t="shared" si="29"/>
        <v>0</v>
      </c>
      <c r="CH44" s="169">
        <f t="shared" si="128"/>
        <v>61</v>
      </c>
      <c r="CI44" s="395">
        <f>IF($B44&lt;Main!$B$10,0,HLOOKUP(CH44,ReplacementRates!$V$3:$AZ$56,ReplacementRates!$A45-3,1)*IF(Main!$B$29=0,Main!$B$32*$B44,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J44" s="337">
        <f ca="1">CI44*IF($B44=Salary!$B44,Salary!$J44,"")</f>
        <v>223556.22732127621</v>
      </c>
      <c r="CK44" s="338">
        <f ca="1">IF($B44&lt;Main!$B$10,0,(VLOOKUP(CH44,'Survival Probability'!$A$3:$F$98,6)/(1+Main!$B$5)^(OptimumBenefits!CH44-OptimumBenefits!$A44))*(VLOOKUP(CH44,'Survival Probability'!$A$3:$F$98,3)/VLOOKUP($A44,'Survival Probability'!$A$3:$F$98,3)))</f>
        <v>22.553826092326123</v>
      </c>
      <c r="CL44" s="228">
        <f t="shared" si="31"/>
        <v>0</v>
      </c>
      <c r="CM44" s="169">
        <f t="shared" si="128"/>
        <v>62</v>
      </c>
      <c r="CN44" s="395">
        <f>IF($B44&lt;Main!$B$10,0,HLOOKUP(CM44,ReplacementRates!$V$3:$AZ$56,ReplacementRates!$A45-3,1)*IF(Main!$B$29=0,Main!$B$32*$B44,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O44" s="337">
        <f ca="1">CN44*IF($B44=Salary!$B44,Salary!$J44,"")</f>
        <v>223556.22732127621</v>
      </c>
      <c r="CP44" s="338">
        <f ca="1">IF($B44&lt;Main!$B$10,0,(VLOOKUP(CM44,'Survival Probability'!$A$3:$F$98,6)/(1+Main!$B$5)^(OptimumBenefits!CM44-OptimumBenefits!$A44))*(VLOOKUP(CM44,'Survival Probability'!$A$3:$F$98,3)/VLOOKUP($A44,'Survival Probability'!$A$3:$F$98,3)))</f>
        <v>20.761228109813857</v>
      </c>
      <c r="CQ44" s="228">
        <f t="shared" si="33"/>
        <v>0</v>
      </c>
      <c r="CR44" s="169">
        <f t="shared" si="128"/>
        <v>63</v>
      </c>
      <c r="CS44" s="395">
        <f>IF($B44&lt;Main!$B$10,0,HLOOKUP(CR44,ReplacementRates!$V$3:$AZ$56,ReplacementRates!$A45-3,1)*IF(Main!$B$29=0,Main!$B$32*$B44,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T44" s="337">
        <f ca="1">CS44*IF($B44=Salary!$B44,Salary!$J44,"")</f>
        <v>223556.22732127621</v>
      </c>
      <c r="CU44" s="338">
        <f ca="1">IF($B44&lt;Main!$B$10,0,(VLOOKUP(CR44,'Survival Probability'!$A$3:$F$98,6)/(1+Main!$B$5)^(OptimumBenefits!CR44-OptimumBenefits!$A44))*(VLOOKUP(CR44,'Survival Probability'!$A$3:$F$98,3)/VLOOKUP($A44,'Survival Probability'!$A$3:$F$98,3)))</f>
        <v>19.092827914666898</v>
      </c>
      <c r="CV44" s="228">
        <f t="shared" si="35"/>
        <v>0</v>
      </c>
      <c r="CW44" s="169">
        <f t="shared" si="128"/>
        <v>64</v>
      </c>
      <c r="CX44" s="395">
        <f>IF($B44&lt;Main!$B$10,0,HLOOKUP(CW44,ReplacementRates!$V$3:$AZ$56,ReplacementRates!$A45-3,1)*IF(Main!$B$29=0,Main!$B$32*$B44,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Y44" s="337">
        <f ca="1">CX44*IF($B44=Salary!$B44,Salary!$J44,"")</f>
        <v>223556.22732127621</v>
      </c>
      <c r="CZ44" s="338">
        <f ca="1">IF($B44&lt;Main!$B$10,0,(VLOOKUP(CW44,'Survival Probability'!$A$3:$F$98,6)/(1+Main!$B$5)^(OptimumBenefits!CW44-OptimumBenefits!$A44))*(VLOOKUP(CW44,'Survival Probability'!$A$3:$F$98,3)/VLOOKUP($A44,'Survival Probability'!$A$3:$F$98,3)))</f>
        <v>17.540431300937215</v>
      </c>
      <c r="DA44" s="228">
        <f t="shared" si="37"/>
        <v>0</v>
      </c>
      <c r="DB44" s="169">
        <f t="shared" si="128"/>
        <v>65</v>
      </c>
      <c r="DC44" s="395">
        <f>IF($B44&lt;Main!$B$10,0,HLOOKUP(DB44,ReplacementRates!$V$3:$AZ$56,ReplacementRates!$A45-3,1)*IF(Main!$B$29=0,Main!$B$32*$B44,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D44" s="337">
        <f ca="1">DC44*IF($B44=Salary!$B44,Salary!$J44,"")</f>
        <v>223556.22732127621</v>
      </c>
      <c r="DE44" s="338">
        <f ca="1">IF($B44&lt;Main!$B$10,0,(VLOOKUP(DB44,'Survival Probability'!$A$3:$F$98,6)/(1+Main!$B$5)^(OptimumBenefits!DB44-OptimumBenefits!$A44))*(VLOOKUP(DB44,'Survival Probability'!$A$3:$F$98,3)/VLOOKUP($A44,'Survival Probability'!$A$3:$F$98,3)))</f>
        <v>16.096380481911055</v>
      </c>
      <c r="DF44" s="228">
        <f t="shared" si="39"/>
        <v>0</v>
      </c>
      <c r="DG44" s="169">
        <f t="shared" si="128"/>
        <v>66</v>
      </c>
      <c r="DH44" s="395">
        <f>IF($B44&lt;Main!$B$10,0,HLOOKUP(DG44,ReplacementRates!$V$3:$AZ$56,ReplacementRates!$A45-3,1)*IF(Main!$B$29=0,Main!$B$32*$B44,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I44" s="337">
        <f ca="1">DH44*IF($B44=Salary!$B44,Salary!$J44,"")</f>
        <v>223556.22732127621</v>
      </c>
      <c r="DJ44" s="338">
        <f ca="1">IF($B44&lt;Main!$B$10,0,(VLOOKUP(DG44,'Survival Probability'!$A$3:$F$98,6)/(1+Main!$B$5)^(OptimumBenefits!DG44-OptimumBenefits!$A44))*(VLOOKUP(DG44,'Survival Probability'!$A$3:$F$98,3)/VLOOKUP($A44,'Survival Probability'!$A$3:$F$98,3)))</f>
        <v>14.753545331623384</v>
      </c>
      <c r="DK44" s="228">
        <f t="shared" si="41"/>
        <v>0</v>
      </c>
      <c r="DL44" s="169">
        <f t="shared" si="128"/>
        <v>67</v>
      </c>
      <c r="DM44" s="395">
        <f>IF($B44&lt;Main!$B$10,0,HLOOKUP(DL44,ReplacementRates!$V$3:$AZ$56,ReplacementRates!$A45-3,1)*IF(Main!$B$29=0,Main!$B$32*$B44,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N44" s="337">
        <f ca="1">DM44*IF($B44=Salary!$B44,Salary!$J44,"")</f>
        <v>223556.22732127621</v>
      </c>
      <c r="DO44" s="338">
        <f ca="1">IF($B44&lt;Main!$B$10,0,(VLOOKUP(DL44,'Survival Probability'!$A$3:$F$98,6)/(1+Main!$B$5)^(OptimumBenefits!DL44-OptimumBenefits!$A44))*(VLOOKUP(DL44,'Survival Probability'!$A$3:$F$98,3)/VLOOKUP($A44,'Survival Probability'!$A$3:$F$98,3)))</f>
        <v>13.505270488905715</v>
      </c>
      <c r="DP44" s="228">
        <f t="shared" si="43"/>
        <v>0</v>
      </c>
      <c r="DQ44" s="169">
        <f t="shared" si="128"/>
        <v>68</v>
      </c>
      <c r="DR44" s="395">
        <f>IF($B44&lt;Main!$B$10,0,HLOOKUP(DQ44,ReplacementRates!$V$3:$AZ$56,ReplacementRates!$A45-3,1)*IF(Main!$B$29=0,Main!$B$32*$B44,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S44" s="337">
        <f ca="1">DR44*IF($B44=Salary!$B44,Salary!$J44,"")</f>
        <v>223556.22732127621</v>
      </c>
      <c r="DT44" s="338">
        <f ca="1">IF($B44&lt;Main!$B$10,0,(VLOOKUP(DQ44,'Survival Probability'!$A$3:$F$98,6)/(1+Main!$B$5)^(OptimumBenefits!DQ44-OptimumBenefits!$A44))*(VLOOKUP(DQ44,'Survival Probability'!$A$3:$F$98,3)/VLOOKUP($A44,'Survival Probability'!$A$3:$F$98,3)))</f>
        <v>12.34537296017392</v>
      </c>
      <c r="DU44" s="228">
        <f t="shared" si="45"/>
        <v>0</v>
      </c>
      <c r="DV44" s="169">
        <f t="shared" si="128"/>
        <v>69</v>
      </c>
      <c r="DW44" s="395">
        <f>IF($B44&lt;Main!$B$10,0,HLOOKUP(DV44,ReplacementRates!$V$3:$AZ$56,ReplacementRates!$A45-3,1)*IF(Main!$B$29=0,Main!$B$32*$B44,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X44" s="337">
        <f ca="1">DW44*IF($B44=Salary!$B44,Salary!$J44,"")</f>
        <v>223556.22732127621</v>
      </c>
      <c r="DY44" s="338">
        <f ca="1">IF($B44&lt;Main!$B$10,0,(VLOOKUP(DV44,'Survival Probability'!$A$3:$F$98,6)/(1+Main!$B$5)^(OptimumBenefits!DV44-OptimumBenefits!$A44))*(VLOOKUP(DV44,'Survival Probability'!$A$3:$F$98,3)/VLOOKUP($A44,'Survival Probability'!$A$3:$F$98,3)))</f>
        <v>11.268098857715762</v>
      </c>
      <c r="DZ44" s="228">
        <f t="shared" ca="1" si="47"/>
        <v>2519053.6697141174</v>
      </c>
      <c r="EA44" s="169">
        <f t="shared" si="128"/>
        <v>70</v>
      </c>
      <c r="EB44" s="395">
        <f>IF($B44&lt;Main!$B$10,0,HLOOKUP(EA44,ReplacementRates!$V$3:$AZ$56,ReplacementRates!$A45-3,1)*IF(Main!$B$29=0,Main!$B$32*$B44,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C44" s="337">
        <f ca="1">EB44*IF($B44=Salary!$B44,Salary!$J44,"")</f>
        <v>223556.22732127621</v>
      </c>
      <c r="ED44" s="338">
        <f ca="1">IF($B44&lt;Main!$B$10,0,(VLOOKUP(EA44,'Survival Probability'!$A$3:$F$98,6)/(1+Main!$B$5)^(OptimumBenefits!EA44-OptimumBenefits!$A44))*(VLOOKUP(EA44,'Survival Probability'!$A$3:$F$98,3)/VLOOKUP($A44,'Survival Probability'!$A$3:$F$98,3)))</f>
        <v>10.268098857715767</v>
      </c>
      <c r="EE44" s="228">
        <f t="shared" ca="1" si="49"/>
        <v>2295497.4423928424</v>
      </c>
      <c r="EF44" s="169">
        <f t="shared" si="128"/>
        <v>71</v>
      </c>
      <c r="EG44" s="395">
        <f>IF($B44&lt;Main!$B$10,0,HLOOKUP(EF44,ReplacementRates!$V$3:$AZ$56,ReplacementRates!$A45-3,1)*IF(Main!$B$29=0,Main!$B$32*$B44,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H44" s="337">
        <f ca="1">EG44*IF($B44=Salary!$B44,Salary!$J44,"")</f>
        <v>223556.22732127621</v>
      </c>
      <c r="EI44" s="338">
        <f ca="1">IF($B44&lt;Main!$B$10,0,(VLOOKUP(EF44,'Survival Probability'!$A$3:$F$98,6)/(1+Main!$B$5)^(OptimumBenefits!EF44-OptimumBenefits!$A44))*(VLOOKUP(EF44,'Survival Probability'!$A$3:$F$98,3)/VLOOKUP($A44,'Survival Probability'!$A$3:$F$98,3)))</f>
        <v>9.3404029532216626</v>
      </c>
      <c r="EJ44" s="228">
        <f t="shared" ca="1" si="51"/>
        <v>2088105.2458827416</v>
      </c>
      <c r="EK44" s="169">
        <f t="shared" si="128"/>
        <v>72</v>
      </c>
      <c r="EL44" s="395">
        <f>IF($B44&lt;Main!$B$10,0,HLOOKUP(EK44,ReplacementRates!$V$3:$AZ$56,ReplacementRates!$A45-3,1)*IF(Main!$B$29=0,Main!$B$32*$B44,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M44" s="337">
        <f ca="1">EL44*IF($B44=Salary!$B44,Salary!$J44,"")</f>
        <v>223556.22732127621</v>
      </c>
      <c r="EN44" s="338">
        <f ca="1">IF($B44&lt;Main!$B$10,0,(VLOOKUP(EK44,'Survival Probability'!$A$3:$F$98,6)/(1+Main!$B$5)^(OptimumBenefits!EK44-OptimumBenefits!$A44))*(VLOOKUP(EK44,'Survival Probability'!$A$3:$F$98,3)/VLOOKUP($A44,'Survival Probability'!$A$3:$F$98,3)))</f>
        <v>8.4803812777491494</v>
      </c>
      <c r="EO44" s="228">
        <f t="shared" ca="1" si="53"/>
        <v>1895842.0446995837</v>
      </c>
      <c r="EP44" s="169">
        <f t="shared" si="129"/>
        <v>73</v>
      </c>
      <c r="EQ44" s="395">
        <f>IF($B44&lt;Main!$B$10,0,HLOOKUP(EP44,ReplacementRates!$V$3:$AZ$56,ReplacementRates!$A45-3,1)*IF(Main!$B$29=0,Main!$B$32*$B44,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R44" s="337">
        <f ca="1">EQ44*IF($B44=Salary!$B44,Salary!$J44,"")</f>
        <v>223556.22732127621</v>
      </c>
      <c r="ES44" s="338">
        <f ca="1">IF($B44&lt;Main!$B$10,0,(VLOOKUP(EP44,'Survival Probability'!$A$3:$F$98,6)/(1+Main!$B$5)^(OptimumBenefits!EP44-OptimumBenefits!$A44))*(VLOOKUP(EP44,'Survival Probability'!$A$3:$F$98,3)/VLOOKUP($A44,'Survival Probability'!$A$3:$F$98,3)))</f>
        <v>7.6837368036226934</v>
      </c>
      <c r="ET44" s="228">
        <f t="shared" ca="1" si="55"/>
        <v>1717747.2115475312</v>
      </c>
      <c r="EU44" s="169">
        <f t="shared" si="129"/>
        <v>74</v>
      </c>
      <c r="EV44" s="395">
        <f>IF($B44&lt;Main!$B$10,0,HLOOKUP(EU44,ReplacementRates!$V$3:$AZ$56,ReplacementRates!$A45-3,1)*IF(Main!$B$29=0,Main!$B$32*$B44,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W44" s="337">
        <f ca="1">EV44*IF($B44=Salary!$B44,Salary!$J44,"")</f>
        <v>223556.22732127621</v>
      </c>
      <c r="EX44" s="338">
        <f ca="1">IF($B44&lt;Main!$B$10,0,(VLOOKUP(EU44,'Survival Probability'!$A$3:$F$98,6)/(1+Main!$B$5)^(OptimumBenefits!EU44-OptimumBenefits!$A44))*(VLOOKUP(EU44,'Survival Probability'!$A$3:$F$98,3)/VLOOKUP($A44,'Survival Probability'!$A$3:$F$98,3)))</f>
        <v>6.9464618383919996</v>
      </c>
      <c r="EY44" s="228">
        <f t="shared" ca="1" si="57"/>
        <v>1552924.8018221322</v>
      </c>
      <c r="EZ44" s="169">
        <f t="shared" si="129"/>
        <v>75</v>
      </c>
      <c r="FA44" s="395">
        <f>IF($B44&lt;Main!$B$10,0,HLOOKUP(EZ44,ReplacementRates!$V$3:$AZ$56,ReplacementRates!$A45-3,1)*IF(Main!$B$29=0,Main!$B$32*$B44,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B44" s="337">
        <f ca="1">FA44*IF($B44=Salary!$B44,Salary!$J44,"")</f>
        <v>223556.22732127621</v>
      </c>
      <c r="FC44" s="338">
        <f ca="1">IF($B44&lt;Main!$B$10,0,(VLOOKUP(EZ44,'Survival Probability'!$A$3:$F$98,6)/(1+Main!$B$5)^(OptimumBenefits!EZ44-OptimumBenefits!$A44))*(VLOOKUP(EZ44,'Survival Probability'!$A$3:$F$98,3)/VLOOKUP($A44,'Survival Probability'!$A$3:$F$98,3)))</f>
        <v>6.2648307029893981</v>
      </c>
      <c r="FD44" s="228">
        <f t="shared" ca="1" si="59"/>
        <v>1400541.9167668086</v>
      </c>
      <c r="FE44" s="169">
        <f t="shared" si="129"/>
        <v>76</v>
      </c>
      <c r="FF44" s="395">
        <f>IF($B44&lt;Main!$B$10,0,HLOOKUP(FE44,ReplacementRates!$V$3:$AZ$56,ReplacementRates!$A45-3,1)*IF(Main!$B$29=0,Main!$B$32*$B44,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G44" s="337">
        <f ca="1">FF44*IF($B44=Salary!$B44,Salary!$J44,"")</f>
        <v>223556.22732127621</v>
      </c>
      <c r="FH44" s="338">
        <f ca="1">IF($B44&lt;Main!$B$10,0,(VLOOKUP(FE44,'Survival Probability'!$A$3:$F$98,6)/(1+Main!$B$5)^(OptimumBenefits!FE44-OptimumBenefits!$A44))*(VLOOKUP(FE44,'Survival Probability'!$A$3:$F$98,3)/VLOOKUP($A44,'Survival Probability'!$A$3:$F$98,3)))</f>
        <v>5.6353823371837253</v>
      </c>
      <c r="FI44" s="228">
        <f t="shared" ca="1" si="61"/>
        <v>1259824.8148137496</v>
      </c>
      <c r="FJ44" s="169">
        <f t="shared" si="129"/>
        <v>77</v>
      </c>
      <c r="FK44" s="395">
        <f>IF($B44&lt;Main!$B$10,0,HLOOKUP(FJ44,ReplacementRates!$V$3:$AZ$56,ReplacementRates!$A45-3,1)*IF(Main!$B$29=0,Main!$B$32*$B44,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L44" s="337">
        <f ca="1">FK44*IF($B44=Salary!$B44,Salary!$J44,"")</f>
        <v>223556.22732127621</v>
      </c>
      <c r="FM44" s="338">
        <f ca="1">IF($B44&lt;Main!$B$10,0,(VLOOKUP(FJ44,'Survival Probability'!$A$3:$F$98,6)/(1+Main!$B$5)^(OptimumBenefits!FJ44-OptimumBenefits!$A44))*(VLOOKUP(FJ44,'Survival Probability'!$A$3:$F$98,3)/VLOOKUP($A44,'Survival Probability'!$A$3:$F$98,3)))</f>
        <v>5.0548736806149615</v>
      </c>
      <c r="FN44" s="228">
        <f t="shared" ca="1" si="63"/>
        <v>1130048.4896238944</v>
      </c>
      <c r="FO44" s="169">
        <f t="shared" si="129"/>
        <v>78</v>
      </c>
      <c r="FP44" s="395">
        <f>IF($B44&lt;Main!$B$10,0,HLOOKUP(FO44,ReplacementRates!$V$3:$AZ$56,ReplacementRates!$A45-3,1)*IF(Main!$B$29=0,Main!$B$32*$B44,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Q44" s="337">
        <f ca="1">FP44*IF($B44=Salary!$B44,Salary!$J44,"")</f>
        <v>223556.22732127621</v>
      </c>
      <c r="FR44" s="338">
        <f ca="1">IF($B44&lt;Main!$B$10,0,(VLOOKUP(FO44,'Survival Probability'!$A$3:$F$98,6)/(1+Main!$B$5)^(OptimumBenefits!FO44-OptimumBenefits!$A44))*(VLOOKUP(FO44,'Survival Probability'!$A$3:$F$98,3)/VLOOKUP($A44,'Survival Probability'!$A$3:$F$98,3)))</f>
        <v>4.5202811553169644</v>
      </c>
      <c r="FS44" s="228">
        <f t="shared" ca="1" si="65"/>
        <v>1010537.0015141204</v>
      </c>
      <c r="FT44" s="169">
        <f t="shared" si="129"/>
        <v>79</v>
      </c>
      <c r="FU44" s="395">
        <f>IF($B44&lt;Main!$B$10,0,HLOOKUP(FT44,ReplacementRates!$V$3:$AZ$56,ReplacementRates!$A45-3,1)*IF(Main!$B$29=0,Main!$B$32*$B44,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V44" s="337">
        <f ca="1">FU44*IF($B44=Salary!$B44,Salary!$J44,"")</f>
        <v>223556.22732127621</v>
      </c>
      <c r="FW44" s="338">
        <f ca="1">IF($B44&lt;Main!$B$10,0,(VLOOKUP(FT44,'Survival Probability'!$A$3:$F$98,6)/(1+Main!$B$5)^(OptimumBenefits!FT44-OptimumBenefits!$A44))*(VLOOKUP(FT44,'Survival Probability'!$A$3:$F$98,3)/VLOOKUP($A44,'Survival Probability'!$A$3:$F$98,3)))</f>
        <v>4.0287863869117375</v>
      </c>
      <c r="FX44" s="228">
        <f t="shared" ca="1" si="67"/>
        <v>900660.28534130345</v>
      </c>
      <c r="FY44" s="169">
        <f t="shared" si="129"/>
        <v>80</v>
      </c>
      <c r="FZ44" s="395">
        <f>IF($B44&lt;Main!$B$10,0,HLOOKUP(FY44,ReplacementRates!$V$3:$AZ$56,ReplacementRates!$A45-3,1)*IF(Main!$B$29=0,Main!$B$32*$B44,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A44" s="337">
        <f ca="1">FZ44*IF($B44=Salary!$B44,Salary!$J44,"")</f>
        <v>223556.22732127621</v>
      </c>
      <c r="GB44" s="338">
        <f ca="1">IF($B44&lt;Main!$B$10,0,(VLOOKUP(FY44,'Survival Probability'!$A$3:$F$98,6)/(1+Main!$B$5)^(OptimumBenefits!FY44-OptimumBenefits!$A44))*(VLOOKUP(FY44,'Survival Probability'!$A$3:$F$98,3)/VLOOKUP($A44,'Survival Probability'!$A$3:$F$98,3)))</f>
        <v>3.5777793997373961</v>
      </c>
      <c r="GC44" s="228">
        <f t="shared" ca="1" si="69"/>
        <v>799834.86479307245</v>
      </c>
      <c r="GD44" s="169">
        <f t="shared" si="129"/>
        <v>81</v>
      </c>
      <c r="GE44" s="395">
        <f>IF($B44&lt;Main!$B$10,0,HLOOKUP(GD44,ReplacementRates!$V$3:$AZ$56,ReplacementRates!$A45-3,1)*IF(Main!$B$29=0,Main!$B$32*$B44,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F44" s="337">
        <f ca="1">GE44*IF($B44=Salary!$B44,Salary!$J44,"")</f>
        <v>223556.22732127621</v>
      </c>
      <c r="GG44" s="338">
        <f ca="1">IF($B44&lt;Main!$B$10,0,(VLOOKUP(GD44,'Survival Probability'!$A$3:$F$98,6)/(1+Main!$B$5)^(OptimumBenefits!GD44-OptimumBenefits!$A44))*(VLOOKUP(GD44,'Survival Probability'!$A$3:$F$98,3)/VLOOKUP($A44,'Survival Probability'!$A$3:$F$98,3)))</f>
        <v>3.1648030555120461</v>
      </c>
      <c r="GH44" s="228">
        <f t="shared" ca="1" si="71"/>
        <v>707511.43130512047</v>
      </c>
      <c r="GI44" s="169">
        <f t="shared" si="129"/>
        <v>82</v>
      </c>
      <c r="GJ44" s="395">
        <f>IF($B44&lt;Main!$B$10,0,HLOOKUP(GI44,ReplacementRates!$V$3:$AZ$56,ReplacementRates!$A45-3,1)*IF(Main!$B$29=0,Main!$B$32*$B44,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K44" s="337">
        <f ca="1">GJ44*IF($B44=Salary!$B44,Salary!$J44,"")</f>
        <v>223556.22732127621</v>
      </c>
      <c r="GL44" s="338">
        <f ca="1">IF($B44&lt;Main!$B$10,0,(VLOOKUP(GI44,'Survival Probability'!$A$3:$F$98,6)/(1+Main!$B$5)^(OptimumBenefits!GI44-OptimumBenefits!$A44))*(VLOOKUP(GI44,'Survival Probability'!$A$3:$F$98,3)/VLOOKUP($A44,'Survival Probability'!$A$3:$F$98,3)))</f>
        <v>2.7875492132679329</v>
      </c>
      <c r="GM44" s="228">
        <f t="shared" ca="1" si="73"/>
        <v>623173.98559057072</v>
      </c>
      <c r="GN44" s="384"/>
      <c r="GO44" s="384"/>
      <c r="GP44" s="385"/>
      <c r="GQ44" s="386"/>
      <c r="GR44" s="387"/>
      <c r="GS44" s="384"/>
      <c r="GT44" s="384"/>
      <c r="GU44" s="385"/>
      <c r="GV44" s="386"/>
      <c r="GW44" s="387"/>
      <c r="GX44" s="384"/>
      <c r="GY44" s="384"/>
      <c r="GZ44" s="385"/>
      <c r="HA44" s="386"/>
      <c r="HB44" s="387"/>
      <c r="HC44" s="384"/>
      <c r="HD44" s="384"/>
      <c r="HE44" s="385"/>
      <c r="HF44" s="386"/>
      <c r="HG44" s="387"/>
      <c r="HH44" s="384"/>
      <c r="HI44" s="384"/>
      <c r="HJ44" s="385"/>
      <c r="HK44" s="386"/>
      <c r="HL44" s="387"/>
      <c r="HM44" s="384"/>
      <c r="HN44" s="384"/>
      <c r="HO44" s="385"/>
      <c r="HP44" s="386"/>
      <c r="HQ44" s="387"/>
      <c r="HR44" s="384"/>
      <c r="HS44" s="384"/>
      <c r="HT44" s="385"/>
      <c r="HU44" s="386"/>
      <c r="HV44" s="387"/>
      <c r="HW44" s="384"/>
      <c r="HX44" s="384"/>
      <c r="HY44" s="385"/>
      <c r="HZ44" s="386"/>
      <c r="IA44" s="387"/>
      <c r="IB44" s="384"/>
      <c r="IC44" s="384"/>
      <c r="ID44" s="385"/>
      <c r="IE44" s="386"/>
      <c r="IF44" s="387"/>
      <c r="IG44" s="384"/>
      <c r="IH44" s="384"/>
      <c r="II44" s="385"/>
      <c r="IJ44" s="386"/>
      <c r="IK44" s="387"/>
      <c r="IL44" s="384"/>
      <c r="IM44" s="384"/>
      <c r="IN44" s="385"/>
      <c r="IO44" s="386"/>
      <c r="IP44" s="387"/>
      <c r="IQ44" s="384"/>
      <c r="IR44" s="384"/>
      <c r="IS44" s="385"/>
      <c r="IT44" s="386"/>
      <c r="IU44" s="387"/>
      <c r="IV44" s="384"/>
      <c r="IW44" s="384"/>
      <c r="IX44" s="385"/>
      <c r="IY44" s="386"/>
      <c r="IZ44" s="387"/>
      <c r="JA44" s="384"/>
      <c r="JB44" s="384"/>
      <c r="JC44" s="385"/>
      <c r="JD44" s="386"/>
      <c r="JE44" s="387"/>
      <c r="JF44" s="384"/>
      <c r="JG44" s="384"/>
      <c r="JH44" s="385"/>
      <c r="JI44" s="386"/>
      <c r="JJ44" s="387"/>
      <c r="JK44" s="384"/>
      <c r="JL44" s="384"/>
      <c r="JM44" s="385"/>
      <c r="JN44" s="386"/>
      <c r="JO44" s="387"/>
      <c r="JP44" s="384"/>
      <c r="JQ44" s="384"/>
      <c r="JR44" s="385"/>
      <c r="JS44" s="386"/>
      <c r="JT44" s="387"/>
      <c r="JU44" s="384"/>
      <c r="JV44" s="384"/>
      <c r="JW44" s="385"/>
      <c r="JX44" s="386"/>
      <c r="JY44" s="387"/>
      <c r="JZ44" s="384"/>
      <c r="KA44" s="384"/>
      <c r="KB44" s="385"/>
      <c r="KC44" s="386"/>
      <c r="KD44" s="387"/>
      <c r="KE44" s="384"/>
      <c r="KF44" s="384"/>
      <c r="KG44" s="385"/>
      <c r="KH44" s="386"/>
      <c r="KI44" s="387"/>
    </row>
    <row r="45" spans="1:295">
      <c r="A45" s="172">
        <f t="shared" si="112"/>
        <v>70</v>
      </c>
      <c r="B45" s="172">
        <v>43</v>
      </c>
      <c r="C45" s="383">
        <f t="shared" ca="1" si="126"/>
        <v>70</v>
      </c>
      <c r="D45" s="425">
        <f t="shared" ca="1" si="116"/>
        <v>2634654.5428279606</v>
      </c>
      <c r="E45" s="217">
        <v>1551597.3755291798</v>
      </c>
      <c r="F45" s="169">
        <f t="shared" si="113"/>
        <v>45</v>
      </c>
      <c r="G45" s="395">
        <f>IF($B45&lt;Main!$B$10,0,HLOOKUP(F45,ReplacementRates!$V$3:$AZ$56,ReplacementRates!$A46-3,1)*IF(Main!$B$29=0,Main!$B$32*$B45,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H45" s="337">
        <f ca="1">G45*IF($B45=Salary!$B45,Salary!$J45,"")</f>
        <v>0</v>
      </c>
      <c r="I45" s="338">
        <f ca="1">IF($B45&lt;Main!$B$10,0,(VLOOKUP(F45,'Survival Probability'!$A$3:$F$98,6)/(1+Main!$B$5)^(OptimumBenefits!F45-OptimumBenefits!$A45))*(VLOOKUP(F45,'Survival Probability'!$A$3:$F$98,3)/VLOOKUP($A45,'Survival Probability'!$A$3:$F$98,3)))</f>
        <v>83.231613268960345</v>
      </c>
      <c r="J45" s="228">
        <f t="shared" si="130"/>
        <v>0</v>
      </c>
      <c r="K45" s="169">
        <f t="shared" si="114"/>
        <v>46</v>
      </c>
      <c r="L45" s="395">
        <f>IF($B45&lt;Main!$B$10,0,HLOOKUP(K45,ReplacementRates!$V$3:$AZ$56,ReplacementRates!$A46-3,1)*IF(Main!$B$29=0,Main!$B$32*$B45,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M45" s="337">
        <f ca="1">L45*IF($B45=Salary!$B45,Salary!$J45,"")</f>
        <v>0</v>
      </c>
      <c r="N45" s="338">
        <f ca="1">IF($B45&lt;Main!$B$10,0,(VLOOKUP(K45,'Survival Probability'!$A$3:$F$98,6)/(1+Main!$B$5)^(OptimumBenefits!K45-OptimumBenefits!$A45))*(VLOOKUP(K45,'Survival Probability'!$A$3:$F$98,3)/VLOOKUP($A45,'Survival Probability'!$A$3:$F$98,3)))</f>
        <v>77.3602443205546</v>
      </c>
      <c r="O45" s="228">
        <f t="shared" si="131"/>
        <v>0</v>
      </c>
      <c r="P45" s="169">
        <f t="shared" si="127"/>
        <v>47</v>
      </c>
      <c r="Q45" s="395">
        <f>IF($B45&lt;Main!$B$10,0,HLOOKUP(P45,ReplacementRates!$V$3:$AZ$56,ReplacementRates!$A46-3,1)*IF(Main!$B$29=0,Main!$B$32*$B45,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R45" s="337">
        <f ca="1">Q45*IF($B45=Salary!$B45,Salary!$J45,"")</f>
        <v>0</v>
      </c>
      <c r="S45" s="338">
        <f ca="1">IF($B45&lt;Main!$B$10,0,(VLOOKUP(P45,'Survival Probability'!$A$3:$F$98,6)/(1+Main!$B$5)^(OptimumBenefits!P45-OptimumBenefits!$A45))*(VLOOKUP(P45,'Survival Probability'!$A$3:$F$98,3)/VLOOKUP($A45,'Survival Probability'!$A$3:$F$98,3)))</f>
        <v>71.876652774408853</v>
      </c>
      <c r="T45" s="228">
        <f t="shared" si="3"/>
        <v>0</v>
      </c>
      <c r="U45" s="169">
        <f t="shared" si="127"/>
        <v>48</v>
      </c>
      <c r="V45" s="395">
        <f>IF($B45&lt;Main!$B$10,0,HLOOKUP(U45,ReplacementRates!$V$3:$AZ$56,ReplacementRates!$A46-3,1)*IF(Main!$B$29=0,Main!$B$32*$B45,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W45" s="337">
        <f ca="1">V45*IF($B45=Salary!$B45,Salary!$J45,"")</f>
        <v>0</v>
      </c>
      <c r="X45" s="338">
        <f ca="1">IF($B45&lt;Main!$B$10,0,(VLOOKUP(U45,'Survival Probability'!$A$3:$F$98,6)/(1+Main!$B$5)^(OptimumBenefits!U45-OptimumBenefits!$A45))*(VLOOKUP(U45,'Survival Probability'!$A$3:$F$98,3)/VLOOKUP($A45,'Survival Probability'!$A$3:$F$98,3)))</f>
        <v>66.755380511399125</v>
      </c>
      <c r="Y45" s="228">
        <f t="shared" si="5"/>
        <v>0</v>
      </c>
      <c r="Z45" s="169">
        <f t="shared" si="127"/>
        <v>49</v>
      </c>
      <c r="AA45" s="395">
        <f>IF($B45&lt;Main!$B$10,0,HLOOKUP(Z45,ReplacementRates!$V$3:$AZ$56,ReplacementRates!$A46-3,1)*IF(Main!$B$29=0,Main!$B$32*$B45,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B45" s="337">
        <f ca="1">AA45*IF($B45=Salary!$B45,Salary!$J45,"")</f>
        <v>0</v>
      </c>
      <c r="AC45" s="338">
        <f ca="1">IF($B45&lt;Main!$B$10,0,(VLOOKUP(Z45,'Survival Probability'!$A$3:$F$98,6)/(1+Main!$B$5)^(OptimumBenefits!Z45-OptimumBenefits!$A45))*(VLOOKUP(Z45,'Survival Probability'!$A$3:$F$98,3)/VLOOKUP($A45,'Survival Probability'!$A$3:$F$98,3)))</f>
        <v>61.972635456888163</v>
      </c>
      <c r="AD45" s="228">
        <f t="shared" si="7"/>
        <v>0</v>
      </c>
      <c r="AE45" s="169">
        <f t="shared" si="127"/>
        <v>50</v>
      </c>
      <c r="AF45" s="395">
        <f>IF($B45&lt;Main!$B$10,0,HLOOKUP(AE45,ReplacementRates!$V$3:$AZ$56,ReplacementRates!$A46-3,1)*IF(Main!$B$29=0,Main!$B$32*$B45,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G45" s="337">
        <f ca="1">AF45*IF($B45=Salary!$B45,Salary!$J45,"")</f>
        <v>0</v>
      </c>
      <c r="AH45" s="338">
        <f ca="1">IF($B45&lt;Main!$B$10,0,(VLOOKUP(AE45,'Survival Probability'!$A$3:$F$98,6)/(1+Main!$B$5)^(OptimumBenefits!AE45-OptimumBenefits!$A45))*(VLOOKUP(AE45,'Survival Probability'!$A$3:$F$98,3)/VLOOKUP($A45,'Survival Probability'!$A$3:$F$98,3)))</f>
        <v>57.506216361349288</v>
      </c>
      <c r="AI45" s="228">
        <f t="shared" si="9"/>
        <v>0</v>
      </c>
      <c r="AJ45" s="169">
        <f t="shared" si="127"/>
        <v>51</v>
      </c>
      <c r="AK45" s="395">
        <f>IF($B45&lt;Main!$B$10,0,HLOOKUP(AJ45,ReplacementRates!$V$3:$AZ$56,ReplacementRates!$A46-3,1)*IF(Main!$B$29=0,Main!$B$32*$B45,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L45" s="337">
        <f ca="1">AK45*IF($B45=Salary!$B45,Salary!$J45,"")</f>
        <v>0</v>
      </c>
      <c r="AM45" s="338">
        <f ca="1">IF($B45&lt;Main!$B$10,0,(VLOOKUP(AJ45,'Survival Probability'!$A$3:$F$98,6)/(1+Main!$B$5)^(OptimumBenefits!AJ45-OptimumBenefits!$A45))*(VLOOKUP(AJ45,'Survival Probability'!$A$3:$F$98,3)/VLOOKUP($A45,'Survival Probability'!$A$3:$F$98,3)))</f>
        <v>53.335387998587528</v>
      </c>
      <c r="AN45" s="228">
        <f t="shared" si="11"/>
        <v>0</v>
      </c>
      <c r="AO45" s="169">
        <f t="shared" si="127"/>
        <v>52</v>
      </c>
      <c r="AP45" s="395">
        <f>IF($B45&lt;Main!$B$10,0,HLOOKUP(AO45,ReplacementRates!$V$3:$AZ$56,ReplacementRates!$A46-3,1)*IF(Main!$B$29=0,Main!$B$32*$B45,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Q45" s="337">
        <f ca="1">AP45*IF($B45=Salary!$B45,Salary!$J45,"")</f>
        <v>0</v>
      </c>
      <c r="AR45" s="338">
        <f ca="1">IF($B45&lt;Main!$B$10,0,(VLOOKUP(AO45,'Survival Probability'!$A$3:$F$98,6)/(1+Main!$B$5)^(OptimumBenefits!AO45-OptimumBenefits!$A45))*(VLOOKUP(AO45,'Survival Probability'!$A$3:$F$98,3)/VLOOKUP($A45,'Survival Probability'!$A$3:$F$98,3)))</f>
        <v>49.44344242969278</v>
      </c>
      <c r="AS45" s="228">
        <f t="shared" si="13"/>
        <v>0</v>
      </c>
      <c r="AT45" s="169">
        <f t="shared" si="127"/>
        <v>53</v>
      </c>
      <c r="AU45" s="395">
        <f>IF($B45&lt;Main!$B$10,0,HLOOKUP(AT45,ReplacementRates!$V$3:$AZ$56,ReplacementRates!$A46-3,1)*IF(Main!$B$29=0,Main!$B$32*$B45,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V45" s="337">
        <f ca="1">AU45*IF($B45=Salary!$B45,Salary!$J45,"")</f>
        <v>0</v>
      </c>
      <c r="AW45" s="338">
        <f ca="1">IF($B45&lt;Main!$B$10,0,(VLOOKUP(AT45,'Survival Probability'!$A$3:$F$98,6)/(1+Main!$B$5)^(OptimumBenefits!AT45-OptimumBenefits!$A45))*(VLOOKUP(AT45,'Survival Probability'!$A$3:$F$98,3)/VLOOKUP($A45,'Survival Probability'!$A$3:$F$98,3)))</f>
        <v>45.812074748096812</v>
      </c>
      <c r="AX45" s="228">
        <f t="shared" si="15"/>
        <v>0</v>
      </c>
      <c r="AY45" s="169">
        <f t="shared" si="127"/>
        <v>54</v>
      </c>
      <c r="AZ45" s="395">
        <f>IF($B45&lt;Main!$B$10,0,HLOOKUP(AY45,ReplacementRates!$V$3:$AZ$56,ReplacementRates!$A46-3,1)*IF(Main!$B$29=0,Main!$B$32*$B45,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A45" s="337">
        <f ca="1">AZ45*IF($B45=Salary!$B45,Salary!$J45,"")</f>
        <v>0</v>
      </c>
      <c r="BB45" s="338">
        <f ca="1">IF($B45&lt;Main!$B$10,0,(VLOOKUP(AY45,'Survival Probability'!$A$3:$F$98,6)/(1+Main!$B$5)^(OptimumBenefits!AY45-OptimumBenefits!$A45))*(VLOOKUP(AY45,'Survival Probability'!$A$3:$F$98,3)/VLOOKUP($A45,'Survival Probability'!$A$3:$F$98,3)))</f>
        <v>42.424200349022797</v>
      </c>
      <c r="BC45" s="228">
        <f t="shared" si="17"/>
        <v>0</v>
      </c>
      <c r="BD45" s="169">
        <f t="shared" si="127"/>
        <v>55</v>
      </c>
      <c r="BE45" s="395">
        <f>IF($B45&lt;Main!$B$10,0,HLOOKUP(BD45,ReplacementRates!$V$3:$AZ$56,ReplacementRates!$A46-3,1)*IF(Main!$B$29=0,Main!$B$32*$B45,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F45" s="337">
        <f ca="1">BE45*IF($B45=Salary!$B45,Salary!$J45,"")</f>
        <v>0</v>
      </c>
      <c r="BG45" s="338">
        <f ca="1">IF($B45&lt;Main!$B$10,0,(VLOOKUP(BD45,'Survival Probability'!$A$3:$F$98,6)/(1+Main!$B$5)^(OptimumBenefits!BD45-OptimumBenefits!$A45))*(VLOOKUP(BD45,'Survival Probability'!$A$3:$F$98,3)/VLOOKUP($A45,'Survival Probability'!$A$3:$F$98,3)))</f>
        <v>39.263867892172783</v>
      </c>
      <c r="BH45" s="228">
        <f t="shared" si="19"/>
        <v>0</v>
      </c>
      <c r="BI45" s="169">
        <f t="shared" si="127"/>
        <v>56</v>
      </c>
      <c r="BJ45" s="395">
        <f>IF($B45&lt;Main!$B$10,0,HLOOKUP(BI45,ReplacementRates!$V$3:$AZ$56,ReplacementRates!$A46-3,1)*IF(Main!$B$29=0,Main!$B$32*$B45,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K45" s="337">
        <f ca="1">BJ45*IF($B45=Salary!$B45,Salary!$J45,"")</f>
        <v>0</v>
      </c>
      <c r="BL45" s="338">
        <f ca="1">IF($B45&lt;Main!$B$10,0,(VLOOKUP(BI45,'Survival Probability'!$A$3:$F$98,6)/(1+Main!$B$5)^(OptimumBenefits!BI45-OptimumBenefits!$A45))*(VLOOKUP(BI45,'Survival Probability'!$A$3:$F$98,3)/VLOOKUP($A45,'Survival Probability'!$A$3:$F$98,3)))</f>
        <v>36.316194386959189</v>
      </c>
      <c r="BM45" s="228">
        <f t="shared" si="21"/>
        <v>0</v>
      </c>
      <c r="BN45" s="169">
        <f t="shared" si="127"/>
        <v>57</v>
      </c>
      <c r="BO45" s="395">
        <f>IF($B45&lt;Main!$B$10,0,HLOOKUP(BN45,ReplacementRates!$V$3:$AZ$56,ReplacementRates!$A46-3,1)*IF(Main!$B$29=0,Main!$B$32*$B45,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P45" s="337">
        <f ca="1">BO45*IF($B45=Salary!$B45,Salary!$J45,"")</f>
        <v>0</v>
      </c>
      <c r="BQ45" s="338">
        <f ca="1">IF($B45&lt;Main!$B$10,0,(VLOOKUP(BN45,'Survival Probability'!$A$3:$F$98,6)/(1+Main!$B$5)^(OptimumBenefits!BN45-OptimumBenefits!$A45))*(VLOOKUP(BN45,'Survival Probability'!$A$3:$F$98,3)/VLOOKUP($A45,'Survival Probability'!$A$3:$F$98,3)))</f>
        <v>33.567275325096304</v>
      </c>
      <c r="BR45" s="228">
        <f t="shared" si="23"/>
        <v>0</v>
      </c>
      <c r="BS45" s="169">
        <f t="shared" si="127"/>
        <v>58</v>
      </c>
      <c r="BT45" s="395">
        <f>IF($B45&lt;Main!$B$10,0,HLOOKUP(BS45,ReplacementRates!$V$3:$AZ$56,ReplacementRates!$A46-3,1)*IF(Main!$B$29=0,Main!$B$32*$B45,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U45" s="337">
        <f ca="1">BT45*IF($B45=Salary!$B45,Salary!$J45,"")</f>
        <v>0</v>
      </c>
      <c r="BV45" s="338">
        <f ca="1">IF($B45&lt;Main!$B$10,0,(VLOOKUP(BS45,'Survival Probability'!$A$3:$F$98,6)/(1+Main!$B$5)^(OptimumBenefits!BS45-OptimumBenefits!$A45))*(VLOOKUP(BS45,'Survival Probability'!$A$3:$F$98,3)/VLOOKUP($A45,'Survival Probability'!$A$3:$F$98,3)))</f>
        <v>31.00412184010062</v>
      </c>
      <c r="BW45" s="228">
        <f t="shared" si="25"/>
        <v>0</v>
      </c>
      <c r="BX45" s="169">
        <f t="shared" si="127"/>
        <v>59</v>
      </c>
      <c r="BY45" s="395">
        <f>IF($B45&lt;Main!$B$10,0,HLOOKUP(BX45,ReplacementRates!$V$3:$AZ$56,ReplacementRates!$A46-3,1)*IF(Main!$B$29=0,Main!$B$32*$B45,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Z45" s="337">
        <f ca="1">BY45*IF($B45=Salary!$B45,Salary!$J45,"")</f>
        <v>0</v>
      </c>
      <c r="CA45" s="338">
        <f ca="1">IF($B45&lt;Main!$B$10,0,(VLOOKUP(BX45,'Survival Probability'!$A$3:$F$98,6)/(1+Main!$B$5)^(OptimumBenefits!BX45-OptimumBenefits!$A45))*(VLOOKUP(BX45,'Survival Probability'!$A$3:$F$98,3)/VLOOKUP($A45,'Survival Probability'!$A$3:$F$98,3)))</f>
        <v>28.614583426591672</v>
      </c>
      <c r="CB45" s="228">
        <f t="shared" si="27"/>
        <v>0</v>
      </c>
      <c r="CC45" s="169">
        <f t="shared" si="128"/>
        <v>60</v>
      </c>
      <c r="CD45" s="395">
        <f>IF($B45&lt;Main!$B$10,0,HLOOKUP(CC45,ReplacementRates!$V$3:$AZ$56,ReplacementRates!$A46-3,1)*IF(Main!$B$29=0,Main!$B$32*$B45,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E45" s="337">
        <f ca="1">CD45*IF($B45=Salary!$B45,Salary!$J45,"")</f>
        <v>238034.15442398746</v>
      </c>
      <c r="CF45" s="338">
        <f ca="1">IF($B45&lt;Main!$B$10,0,(VLOOKUP(CC45,'Survival Probability'!$A$3:$F$98,6)/(1+Main!$B$5)^(OptimumBenefits!CC45-OptimumBenefits!$A45))*(VLOOKUP(CC45,'Survival Probability'!$A$3:$F$98,3)/VLOOKUP($A45,'Survival Probability'!$A$3:$F$98,3)))</f>
        <v>26.387297325899819</v>
      </c>
      <c r="CG45" s="228">
        <f t="shared" si="29"/>
        <v>0</v>
      </c>
      <c r="CH45" s="169">
        <f t="shared" si="128"/>
        <v>61</v>
      </c>
      <c r="CI45" s="395">
        <f>IF($B45&lt;Main!$B$10,0,HLOOKUP(CH45,ReplacementRates!$V$3:$AZ$56,ReplacementRates!$A46-3,1)*IF(Main!$B$29=0,Main!$B$32*$B45,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J45" s="337">
        <f ca="1">CI45*IF($B45=Salary!$B45,Salary!$J45,"")</f>
        <v>238034.15442398746</v>
      </c>
      <c r="CK45" s="338">
        <f ca="1">IF($B45&lt;Main!$B$10,0,(VLOOKUP(CH45,'Survival Probability'!$A$3:$F$98,6)/(1+Main!$B$5)^(OptimumBenefits!CH45-OptimumBenefits!$A45))*(VLOOKUP(CH45,'Survival Probability'!$A$3:$F$98,3)/VLOOKUP($A45,'Survival Probability'!$A$3:$F$98,3)))</f>
        <v>24.31165857590511</v>
      </c>
      <c r="CL45" s="228">
        <f t="shared" si="31"/>
        <v>0</v>
      </c>
      <c r="CM45" s="169">
        <f t="shared" si="128"/>
        <v>62</v>
      </c>
      <c r="CN45" s="395">
        <f>IF($B45&lt;Main!$B$10,0,HLOOKUP(CM45,ReplacementRates!$V$3:$AZ$56,ReplacementRates!$A46-3,1)*IF(Main!$B$29=0,Main!$B$32*$B45,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O45" s="337">
        <f ca="1">CN45*IF($B45=Salary!$B45,Salary!$J45,"")</f>
        <v>238034.15442398746</v>
      </c>
      <c r="CP45" s="338">
        <f ca="1">IF($B45&lt;Main!$B$10,0,(VLOOKUP(CM45,'Survival Probability'!$A$3:$F$98,6)/(1+Main!$B$5)^(OptimumBenefits!CM45-OptimumBenefits!$A45))*(VLOOKUP(CM45,'Survival Probability'!$A$3:$F$98,3)/VLOOKUP($A45,'Survival Probability'!$A$3:$F$98,3)))</f>
        <v>22.379346517796133</v>
      </c>
      <c r="CQ45" s="228">
        <f t="shared" si="33"/>
        <v>0</v>
      </c>
      <c r="CR45" s="169">
        <f t="shared" si="128"/>
        <v>63</v>
      </c>
      <c r="CS45" s="395">
        <f>IF($B45&lt;Main!$B$10,0,HLOOKUP(CR45,ReplacementRates!$V$3:$AZ$56,ReplacementRates!$A46-3,1)*IF(Main!$B$29=0,Main!$B$32*$B45,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T45" s="337">
        <f ca="1">CS45*IF($B45=Salary!$B45,Salary!$J45,"")</f>
        <v>238034.15442398746</v>
      </c>
      <c r="CU45" s="338">
        <f ca="1">IF($B45&lt;Main!$B$10,0,(VLOOKUP(CR45,'Survival Probability'!$A$3:$F$98,6)/(1+Main!$B$5)^(OptimumBenefits!CR45-OptimumBenefits!$A45))*(VLOOKUP(CR45,'Survival Probability'!$A$3:$F$98,3)/VLOOKUP($A45,'Survival Probability'!$A$3:$F$98,3)))</f>
        <v>20.580912152542819</v>
      </c>
      <c r="CV45" s="228">
        <f t="shared" si="35"/>
        <v>0</v>
      </c>
      <c r="CW45" s="169">
        <f t="shared" si="128"/>
        <v>64</v>
      </c>
      <c r="CX45" s="395">
        <f>IF($B45&lt;Main!$B$10,0,HLOOKUP(CW45,ReplacementRates!$V$3:$AZ$56,ReplacementRates!$A46-3,1)*IF(Main!$B$29=0,Main!$B$32*$B45,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Y45" s="337">
        <f ca="1">CX45*IF($B45=Salary!$B45,Salary!$J45,"")</f>
        <v>238034.15442398746</v>
      </c>
      <c r="CZ45" s="338">
        <f ca="1">IF($B45&lt;Main!$B$10,0,(VLOOKUP(CW45,'Survival Probability'!$A$3:$F$98,6)/(1+Main!$B$5)^(OptimumBenefits!CW45-OptimumBenefits!$A45))*(VLOOKUP(CW45,'Survival Probability'!$A$3:$F$98,3)/VLOOKUP($A45,'Survival Probability'!$A$3:$F$98,3)))</f>
        <v>18.907522622407672</v>
      </c>
      <c r="DA45" s="228">
        <f t="shared" si="37"/>
        <v>0</v>
      </c>
      <c r="DB45" s="169">
        <f t="shared" si="128"/>
        <v>65</v>
      </c>
      <c r="DC45" s="395">
        <f>IF($B45&lt;Main!$B$10,0,HLOOKUP(DB45,ReplacementRates!$V$3:$AZ$56,ReplacementRates!$A46-3,1)*IF(Main!$B$29=0,Main!$B$32*$B45,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D45" s="337">
        <f ca="1">DC45*IF($B45=Salary!$B45,Salary!$J45,"")</f>
        <v>238034.15442398746</v>
      </c>
      <c r="DE45" s="338">
        <f ca="1">IF($B45&lt;Main!$B$10,0,(VLOOKUP(DB45,'Survival Probability'!$A$3:$F$98,6)/(1+Main!$B$5)^(OptimumBenefits!DB45-OptimumBenefits!$A45))*(VLOOKUP(DB45,'Survival Probability'!$A$3:$F$98,3)/VLOOKUP($A45,'Survival Probability'!$A$3:$F$98,3)))</f>
        <v>17.35092329710006</v>
      </c>
      <c r="DF45" s="228">
        <f t="shared" si="39"/>
        <v>0</v>
      </c>
      <c r="DG45" s="169">
        <f t="shared" si="128"/>
        <v>66</v>
      </c>
      <c r="DH45" s="395">
        <f>IF($B45&lt;Main!$B$10,0,HLOOKUP(DG45,ReplacementRates!$V$3:$AZ$56,ReplacementRates!$A46-3,1)*IF(Main!$B$29=0,Main!$B$32*$B45,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I45" s="337">
        <f ca="1">DH45*IF($B45=Salary!$B45,Salary!$J45,"")</f>
        <v>238034.15442398746</v>
      </c>
      <c r="DJ45" s="338">
        <f ca="1">IF($B45&lt;Main!$B$10,0,(VLOOKUP(DG45,'Survival Probability'!$A$3:$F$98,6)/(1+Main!$B$5)^(OptimumBenefits!DG45-OptimumBenefits!$A45))*(VLOOKUP(DG45,'Survival Probability'!$A$3:$F$98,3)/VLOOKUP($A45,'Survival Probability'!$A$3:$F$98,3)))</f>
        <v>15.903428332659148</v>
      </c>
      <c r="DK45" s="228">
        <f t="shared" si="41"/>
        <v>0</v>
      </c>
      <c r="DL45" s="169">
        <f t="shared" si="128"/>
        <v>67</v>
      </c>
      <c r="DM45" s="395">
        <f>IF($B45&lt;Main!$B$10,0,HLOOKUP(DL45,ReplacementRates!$V$3:$AZ$56,ReplacementRates!$A46-3,1)*IF(Main!$B$29=0,Main!$B$32*$B45,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N45" s="337">
        <f ca="1">DM45*IF($B45=Salary!$B45,Salary!$J45,"")</f>
        <v>238034.15442398746</v>
      </c>
      <c r="DO45" s="338">
        <f ca="1">IF($B45&lt;Main!$B$10,0,(VLOOKUP(DL45,'Survival Probability'!$A$3:$F$98,6)/(1+Main!$B$5)^(OptimumBenefits!DL45-OptimumBenefits!$A45))*(VLOOKUP(DL45,'Survival Probability'!$A$3:$F$98,3)/VLOOKUP($A45,'Survival Probability'!$A$3:$F$98,3)))</f>
        <v>14.55786365282111</v>
      </c>
      <c r="DP45" s="228">
        <f t="shared" si="43"/>
        <v>0</v>
      </c>
      <c r="DQ45" s="169">
        <f t="shared" si="128"/>
        <v>68</v>
      </c>
      <c r="DR45" s="395">
        <f>IF($B45&lt;Main!$B$10,0,HLOOKUP(DQ45,ReplacementRates!$V$3:$AZ$56,ReplacementRates!$A46-3,1)*IF(Main!$B$29=0,Main!$B$32*$B45,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S45" s="337">
        <f ca="1">DR45*IF($B45=Salary!$B45,Salary!$J45,"")</f>
        <v>238034.15442398746</v>
      </c>
      <c r="DT45" s="338">
        <f ca="1">IF($B45&lt;Main!$B$10,0,(VLOOKUP(DQ45,'Survival Probability'!$A$3:$F$98,6)/(1+Main!$B$5)^(OptimumBenefits!DQ45-OptimumBenefits!$A45))*(VLOOKUP(DQ45,'Survival Probability'!$A$3:$F$98,3)/VLOOKUP($A45,'Survival Probability'!$A$3:$F$98,3)))</f>
        <v>13.30756436496954</v>
      </c>
      <c r="DU45" s="228">
        <f t="shared" si="45"/>
        <v>0</v>
      </c>
      <c r="DV45" s="169">
        <f t="shared" si="128"/>
        <v>69</v>
      </c>
      <c r="DW45" s="395">
        <f>IF($B45&lt;Main!$B$10,0,HLOOKUP(DV45,ReplacementRates!$V$3:$AZ$56,ReplacementRates!$A46-3,1)*IF(Main!$B$29=0,Main!$B$32*$B45,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X45" s="337">
        <f ca="1">DW45*IF($B45=Salary!$B45,Salary!$J45,"")</f>
        <v>238034.15442398746</v>
      </c>
      <c r="DY45" s="338">
        <f ca="1">IF($B45&lt;Main!$B$10,0,(VLOOKUP(DV45,'Survival Probability'!$A$3:$F$98,6)/(1+Main!$B$5)^(OptimumBenefits!DV45-OptimumBenefits!$A45))*(VLOOKUP(DV45,'Survival Probability'!$A$3:$F$98,3)/VLOOKUP($A45,'Survival Probability'!$A$3:$F$98,3)))</f>
        <v>12.146328126629538</v>
      </c>
      <c r="DZ45" s="228">
        <f t="shared" si="47"/>
        <v>0</v>
      </c>
      <c r="EA45" s="169">
        <f t="shared" si="128"/>
        <v>70</v>
      </c>
      <c r="EB45" s="395">
        <f>IF($B45&lt;Main!$B$10,0,HLOOKUP(EA45,ReplacementRates!$V$3:$AZ$56,ReplacementRates!$A46-3,1)*IF(Main!$B$29=0,Main!$B$32*$B45,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C45" s="337">
        <f ca="1">EB45*IF($B45=Salary!$B45,Salary!$J45,"")</f>
        <v>238034.15442398746</v>
      </c>
      <c r="ED45" s="338">
        <f ca="1">IF($B45&lt;Main!$B$10,0,(VLOOKUP(EA45,'Survival Probability'!$A$3:$F$98,6)/(1+Main!$B$5)^(OptimumBenefits!EA45-OptimumBenefits!$A45))*(VLOOKUP(EA45,'Survival Probability'!$A$3:$F$98,3)/VLOOKUP($A45,'Survival Probability'!$A$3:$F$98,3)))</f>
        <v>11.068388690704875</v>
      </c>
      <c r="EE45" s="228">
        <f t="shared" ca="1" si="49"/>
        <v>2634654.5428279606</v>
      </c>
      <c r="EF45" s="169">
        <f t="shared" si="128"/>
        <v>71</v>
      </c>
      <c r="EG45" s="395">
        <f>IF($B45&lt;Main!$B$10,0,HLOOKUP(EF45,ReplacementRates!$V$3:$AZ$56,ReplacementRates!$A46-3,1)*IF(Main!$B$29=0,Main!$B$32*$B45,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H45" s="337">
        <f ca="1">EG45*IF($B45=Salary!$B45,Salary!$J45,"")</f>
        <v>238034.15442398746</v>
      </c>
      <c r="EI45" s="338">
        <f ca="1">IF($B45&lt;Main!$B$10,0,(VLOOKUP(EF45,'Survival Probability'!$A$3:$F$98,6)/(1+Main!$B$5)^(OptimumBenefits!EF45-OptimumBenefits!$A45))*(VLOOKUP(EF45,'Survival Probability'!$A$3:$F$98,3)/VLOOKUP($A45,'Survival Probability'!$A$3:$F$98,3)))</f>
        <v>10.068388690704875</v>
      </c>
      <c r="EJ45" s="228">
        <f t="shared" ca="1" si="51"/>
        <v>2396620.3884039731</v>
      </c>
      <c r="EK45" s="169">
        <f t="shared" si="128"/>
        <v>72</v>
      </c>
      <c r="EL45" s="395">
        <f>IF($B45&lt;Main!$B$10,0,HLOOKUP(EK45,ReplacementRates!$V$3:$AZ$56,ReplacementRates!$A46-3,1)*IF(Main!$B$29=0,Main!$B$32*$B45,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M45" s="337">
        <f ca="1">EL45*IF($B45=Salary!$B45,Salary!$J45,"")</f>
        <v>238034.15442398746</v>
      </c>
      <c r="EN45" s="338">
        <f ca="1">IF($B45&lt;Main!$B$10,0,(VLOOKUP(EK45,'Survival Probability'!$A$3:$F$98,6)/(1+Main!$B$5)^(OptimumBenefits!EK45-OptimumBenefits!$A45))*(VLOOKUP(EK45,'Survival Probability'!$A$3:$F$98,3)/VLOOKUP($A45,'Survival Probability'!$A$3:$F$98,3)))</f>
        <v>9.141337410963045</v>
      </c>
      <c r="EO45" s="228">
        <f t="shared" ca="1" si="53"/>
        <v>2175950.5209229514</v>
      </c>
      <c r="EP45" s="169">
        <f t="shared" si="129"/>
        <v>73</v>
      </c>
      <c r="EQ45" s="395">
        <f>IF($B45&lt;Main!$B$10,0,HLOOKUP(EP45,ReplacementRates!$V$3:$AZ$56,ReplacementRates!$A46-3,1)*IF(Main!$B$29=0,Main!$B$32*$B45,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R45" s="337">
        <f ca="1">EQ45*IF($B45=Salary!$B45,Salary!$J45,"")</f>
        <v>238034.15442398746</v>
      </c>
      <c r="ES45" s="338">
        <f ca="1">IF($B45&lt;Main!$B$10,0,(VLOOKUP(EP45,'Survival Probability'!$A$3:$F$98,6)/(1+Main!$B$5)^(OptimumBenefits!EP45-OptimumBenefits!$A45))*(VLOOKUP(EP45,'Survival Probability'!$A$3:$F$98,3)/VLOOKUP($A45,'Survival Probability'!$A$3:$F$98,3)))</f>
        <v>8.2826029158906671</v>
      </c>
      <c r="ET45" s="228">
        <f t="shared" ca="1" si="55"/>
        <v>1971542.381513688</v>
      </c>
      <c r="EU45" s="169">
        <f t="shared" si="129"/>
        <v>74</v>
      </c>
      <c r="EV45" s="395">
        <f>IF($B45&lt;Main!$B$10,0,HLOOKUP(EU45,ReplacementRates!$V$3:$AZ$56,ReplacementRates!$A46-3,1)*IF(Main!$B$29=0,Main!$B$32*$B45,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W45" s="337">
        <f ca="1">EV45*IF($B45=Salary!$B45,Salary!$J45,"")</f>
        <v>238034.15442398746</v>
      </c>
      <c r="EX45" s="338">
        <f ca="1">IF($B45&lt;Main!$B$10,0,(VLOOKUP(EU45,'Survival Probability'!$A$3:$F$98,6)/(1+Main!$B$5)^(OptimumBenefits!EU45-OptimumBenefits!$A45))*(VLOOKUP(EU45,'Survival Probability'!$A$3:$F$98,3)/VLOOKUP($A45,'Survival Probability'!$A$3:$F$98,3)))</f>
        <v>7.4878651557485147</v>
      </c>
      <c r="EY45" s="228">
        <f t="shared" ca="1" si="57"/>
        <v>1782367.6507894369</v>
      </c>
      <c r="EZ45" s="169">
        <f t="shared" si="129"/>
        <v>75</v>
      </c>
      <c r="FA45" s="395">
        <f>IF($B45&lt;Main!$B$10,0,HLOOKUP(EZ45,ReplacementRates!$V$3:$AZ$56,ReplacementRates!$A46-3,1)*IF(Main!$B$29=0,Main!$B$32*$B45,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B45" s="337">
        <f ca="1">FA45*IF($B45=Salary!$B45,Salary!$J45,"")</f>
        <v>238034.15442398746</v>
      </c>
      <c r="FC45" s="338">
        <f ca="1">IF($B45&lt;Main!$B$10,0,(VLOOKUP(EZ45,'Survival Probability'!$A$3:$F$98,6)/(1+Main!$B$5)^(OptimumBenefits!EZ45-OptimumBenefits!$A45))*(VLOOKUP(EZ45,'Survival Probability'!$A$3:$F$98,3)/VLOOKUP($A45,'Survival Probability'!$A$3:$F$98,3)))</f>
        <v>6.7531080741439409</v>
      </c>
      <c r="FD45" s="228">
        <f t="shared" ca="1" si="59"/>
        <v>1607470.3701626554</v>
      </c>
      <c r="FE45" s="169">
        <f t="shared" si="129"/>
        <v>76</v>
      </c>
      <c r="FF45" s="395">
        <f>IF($B45&lt;Main!$B$10,0,HLOOKUP(FE45,ReplacementRates!$V$3:$AZ$56,ReplacementRates!$A46-3,1)*IF(Main!$B$29=0,Main!$B$32*$B45,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G45" s="337">
        <f ca="1">FF45*IF($B45=Salary!$B45,Salary!$J45,"")</f>
        <v>238034.15442398746</v>
      </c>
      <c r="FH45" s="338">
        <f ca="1">IF($B45&lt;Main!$B$10,0,(VLOOKUP(FE45,'Survival Probability'!$A$3:$F$98,6)/(1+Main!$B$5)^(OptimumBenefits!FE45-OptimumBenefits!$A45))*(VLOOKUP(FE45,'Survival Probability'!$A$3:$F$98,3)/VLOOKUP($A45,'Survival Probability'!$A$3:$F$98,3)))</f>
        <v>6.0746008577636683</v>
      </c>
      <c r="FI45" s="228">
        <f t="shared" ca="1" si="61"/>
        <v>1445962.4786410038</v>
      </c>
      <c r="FJ45" s="169">
        <f t="shared" si="129"/>
        <v>77</v>
      </c>
      <c r="FK45" s="395">
        <f>IF($B45&lt;Main!$B$10,0,HLOOKUP(FJ45,ReplacementRates!$V$3:$AZ$56,ReplacementRates!$A46-3,1)*IF(Main!$B$29=0,Main!$B$32*$B45,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L45" s="337">
        <f ca="1">FK45*IF($B45=Salary!$B45,Salary!$J45,"")</f>
        <v>238034.15442398746</v>
      </c>
      <c r="FM45" s="338">
        <f ca="1">IF($B45&lt;Main!$B$10,0,(VLOOKUP(FJ45,'Survival Probability'!$A$3:$F$98,6)/(1+Main!$B$5)^(OptimumBenefits!FJ45-OptimumBenefits!$A45))*(VLOOKUP(FJ45,'Survival Probability'!$A$3:$F$98,3)/VLOOKUP($A45,'Survival Probability'!$A$3:$F$98,3)))</f>
        <v>5.4488476839525486</v>
      </c>
      <c r="FN45" s="228">
        <f t="shared" ca="1" si="63"/>
        <v>1297011.8510347474</v>
      </c>
      <c r="FO45" s="169">
        <f t="shared" si="129"/>
        <v>78</v>
      </c>
      <c r="FP45" s="395">
        <f>IF($B45&lt;Main!$B$10,0,HLOOKUP(FO45,ReplacementRates!$V$3:$AZ$56,ReplacementRates!$A46-3,1)*IF(Main!$B$29=0,Main!$B$32*$B45,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Q45" s="337">
        <f ca="1">FP45*IF($B45=Salary!$B45,Salary!$J45,"")</f>
        <v>238034.15442398746</v>
      </c>
      <c r="FR45" s="338">
        <f ca="1">IF($B45&lt;Main!$B$10,0,(VLOOKUP(FO45,'Survival Probability'!$A$3:$F$98,6)/(1+Main!$B$5)^(OptimumBenefits!FO45-OptimumBenefits!$A45))*(VLOOKUP(FO45,'Survival Probability'!$A$3:$F$98,3)/VLOOKUP($A45,'Survival Probability'!$A$3:$F$98,3)))</f>
        <v>4.8725893187832812</v>
      </c>
      <c r="FS45" s="228">
        <f t="shared" ca="1" si="65"/>
        <v>1159842.6783519315</v>
      </c>
      <c r="FT45" s="169">
        <f t="shared" si="129"/>
        <v>79</v>
      </c>
      <c r="FU45" s="395">
        <f>IF($B45&lt;Main!$B$10,0,HLOOKUP(FT45,ReplacementRates!$V$3:$AZ$56,ReplacementRates!$A46-3,1)*IF(Main!$B$29=0,Main!$B$32*$B45,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V45" s="337">
        <f ca="1">FU45*IF($B45=Salary!$B45,Salary!$J45,"")</f>
        <v>238034.15442398746</v>
      </c>
      <c r="FW45" s="338">
        <f ca="1">IF($B45&lt;Main!$B$10,0,(VLOOKUP(FT45,'Survival Probability'!$A$3:$F$98,6)/(1+Main!$B$5)^(OptimumBenefits!FT45-OptimumBenefits!$A45))*(VLOOKUP(FT45,'Survival Probability'!$A$3:$F$98,3)/VLOOKUP($A45,'Survival Probability'!$A$3:$F$98,3)))</f>
        <v>4.3427877253686242</v>
      </c>
      <c r="FX45" s="228">
        <f t="shared" ca="1" si="67"/>
        <v>1033731.8040509924</v>
      </c>
      <c r="FY45" s="169">
        <f t="shared" si="129"/>
        <v>80</v>
      </c>
      <c r="FZ45" s="395">
        <f>IF($B45&lt;Main!$B$10,0,HLOOKUP(FY45,ReplacementRates!$V$3:$AZ$56,ReplacementRates!$A46-3,1)*IF(Main!$B$29=0,Main!$B$32*$B45,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A45" s="337">
        <f ca="1">FZ45*IF($B45=Salary!$B45,Salary!$J45,"")</f>
        <v>238034.15442398746</v>
      </c>
      <c r="GB45" s="338">
        <f ca="1">IF($B45&lt;Main!$B$10,0,(VLOOKUP(FY45,'Survival Probability'!$A$3:$F$98,6)/(1+Main!$B$5)^(OptimumBenefits!FY45-OptimumBenefits!$A45))*(VLOOKUP(FY45,'Survival Probability'!$A$3:$F$98,3)/VLOOKUP($A45,'Survival Probability'!$A$3:$F$98,3)))</f>
        <v>3.856629508015831</v>
      </c>
      <c r="GC45" s="228">
        <f t="shared" ca="1" si="69"/>
        <v>918009.54386714718</v>
      </c>
      <c r="GD45" s="169">
        <f t="shared" si="129"/>
        <v>81</v>
      </c>
      <c r="GE45" s="395">
        <f>IF($B45&lt;Main!$B$10,0,HLOOKUP(GD45,ReplacementRates!$V$3:$AZ$56,ReplacementRates!$A46-3,1)*IF(Main!$B$29=0,Main!$B$32*$B45,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F45" s="337">
        <f ca="1">GE45*IF($B45=Salary!$B45,Salary!$J45,"")</f>
        <v>238034.15442398746</v>
      </c>
      <c r="GG45" s="338">
        <f ca="1">IF($B45&lt;Main!$B$10,0,(VLOOKUP(GD45,'Survival Probability'!$A$3:$F$98,6)/(1+Main!$B$5)^(OptimumBenefits!GD45-OptimumBenefits!$A45))*(VLOOKUP(GD45,'Survival Probability'!$A$3:$F$98,3)/VLOOKUP($A45,'Survival Probability'!$A$3:$F$98,3)))</f>
        <v>3.4114660204713241</v>
      </c>
      <c r="GH45" s="228">
        <f t="shared" ca="1" si="71"/>
        <v>812045.42952905712</v>
      </c>
      <c r="GI45" s="169">
        <f t="shared" si="129"/>
        <v>82</v>
      </c>
      <c r="GJ45" s="395">
        <f>IF($B45&lt;Main!$B$10,0,HLOOKUP(GI45,ReplacementRates!$V$3:$AZ$56,ReplacementRates!$A46-3,1)*IF(Main!$B$29=0,Main!$B$32*$B45,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K45" s="337">
        <f ca="1">GJ45*IF($B45=Salary!$B45,Salary!$J45,"")</f>
        <v>238034.15442398746</v>
      </c>
      <c r="GL45" s="338">
        <f ca="1">IF($B45&lt;Main!$B$10,0,(VLOOKUP(GI45,'Survival Probability'!$A$3:$F$98,6)/(1+Main!$B$5)^(OptimumBenefits!GI45-OptimumBenefits!$A45))*(VLOOKUP(GI45,'Survival Probability'!$A$3:$F$98,3)/VLOOKUP($A45,'Survival Probability'!$A$3:$F$98,3)))</f>
        <v>3.0048092265622914</v>
      </c>
      <c r="GM45" s="228">
        <f t="shared" ca="1" si="73"/>
        <v>715247.22345015081</v>
      </c>
      <c r="GN45" s="384"/>
      <c r="GO45" s="384"/>
      <c r="GP45" s="385"/>
      <c r="GQ45" s="386"/>
      <c r="GR45" s="387"/>
      <c r="GS45" s="384"/>
      <c r="GT45" s="384"/>
      <c r="GU45" s="385"/>
      <c r="GV45" s="386"/>
      <c r="GW45" s="387"/>
      <c r="GX45" s="384"/>
      <c r="GY45" s="384"/>
      <c r="GZ45" s="385"/>
      <c r="HA45" s="386"/>
      <c r="HB45" s="387"/>
      <c r="HC45" s="384"/>
      <c r="HD45" s="384"/>
      <c r="HE45" s="385"/>
      <c r="HF45" s="386"/>
      <c r="HG45" s="387"/>
      <c r="HH45" s="384"/>
      <c r="HI45" s="384"/>
      <c r="HJ45" s="385"/>
      <c r="HK45" s="386"/>
      <c r="HL45" s="387"/>
      <c r="HM45" s="384"/>
      <c r="HN45" s="384"/>
      <c r="HO45" s="385"/>
      <c r="HP45" s="386"/>
      <c r="HQ45" s="387"/>
      <c r="HR45" s="384"/>
      <c r="HS45" s="384"/>
      <c r="HT45" s="385"/>
      <c r="HU45" s="386"/>
      <c r="HV45" s="387"/>
      <c r="HW45" s="384"/>
      <c r="HX45" s="384"/>
      <c r="HY45" s="385"/>
      <c r="HZ45" s="386"/>
      <c r="IA45" s="387"/>
      <c r="IB45" s="384"/>
      <c r="IC45" s="384"/>
      <c r="ID45" s="385"/>
      <c r="IE45" s="386"/>
      <c r="IF45" s="387"/>
      <c r="IG45" s="384"/>
      <c r="IH45" s="384"/>
      <c r="II45" s="385"/>
      <c r="IJ45" s="386"/>
      <c r="IK45" s="387"/>
      <c r="IL45" s="384"/>
      <c r="IM45" s="384"/>
      <c r="IN45" s="385"/>
      <c r="IO45" s="386"/>
      <c r="IP45" s="387"/>
      <c r="IQ45" s="384"/>
      <c r="IR45" s="384"/>
      <c r="IS45" s="385"/>
      <c r="IT45" s="386"/>
      <c r="IU45" s="387"/>
      <c r="IV45" s="384"/>
      <c r="IW45" s="384"/>
      <c r="IX45" s="385"/>
      <c r="IY45" s="386"/>
      <c r="IZ45" s="387"/>
      <c r="JA45" s="384"/>
      <c r="JB45" s="384"/>
      <c r="JC45" s="385"/>
      <c r="JD45" s="386"/>
      <c r="JE45" s="387"/>
      <c r="JF45" s="384"/>
      <c r="JG45" s="384"/>
      <c r="JH45" s="385"/>
      <c r="JI45" s="386"/>
      <c r="JJ45" s="387"/>
      <c r="JK45" s="384"/>
      <c r="JL45" s="384"/>
      <c r="JM45" s="385"/>
      <c r="JN45" s="386"/>
      <c r="JO45" s="387"/>
      <c r="JP45" s="384"/>
      <c r="JQ45" s="384"/>
      <c r="JR45" s="385"/>
      <c r="JS45" s="386"/>
      <c r="JT45" s="387"/>
      <c r="JU45" s="384"/>
      <c r="JV45" s="384"/>
      <c r="JW45" s="385"/>
      <c r="JX45" s="386"/>
      <c r="JY45" s="387"/>
      <c r="JZ45" s="384"/>
      <c r="KA45" s="384"/>
      <c r="KB45" s="385"/>
      <c r="KC45" s="386"/>
      <c r="KD45" s="387"/>
      <c r="KE45" s="384"/>
      <c r="KF45" s="384"/>
      <c r="KG45" s="385"/>
      <c r="KH45" s="386"/>
      <c r="KI45" s="387"/>
    </row>
    <row r="46" spans="1:295">
      <c r="A46" s="172">
        <f t="shared" si="112"/>
        <v>71</v>
      </c>
      <c r="B46" s="172">
        <v>44</v>
      </c>
      <c r="C46" s="383">
        <f t="shared" ca="1" si="126"/>
        <v>71</v>
      </c>
      <c r="D46" s="425">
        <f t="shared" ca="1" si="116"/>
        <v>2751142.2850686857</v>
      </c>
      <c r="E46" s="217">
        <v>1604445.583860009</v>
      </c>
      <c r="F46" s="169">
        <f t="shared" si="113"/>
        <v>45</v>
      </c>
      <c r="G46" s="395">
        <f>IF($B46&lt;Main!$B$10,0,HLOOKUP(F46,ReplacementRates!$V$3:$AZ$56,ReplacementRates!$A47-3,1)*IF(Main!$B$29=0,Main!$B$32*$B46,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H46" s="337">
        <f ca="1">G46*IF($B46=Salary!$B46,Salary!$J46,"")</f>
        <v>0</v>
      </c>
      <c r="I46" s="338">
        <f ca="1">IF($B46&lt;Main!$B$10,0,(VLOOKUP(F46,'Survival Probability'!$A$3:$F$98,6)/(1+Main!$B$5)^(OptimumBenefits!F46-OptimumBenefits!$A46))*(VLOOKUP(F46,'Survival Probability'!$A$3:$F$98,3)/VLOOKUP($A46,'Survival Probability'!$A$3:$F$98,3)))</f>
        <v>89.781024078990683</v>
      </c>
      <c r="J46" s="228">
        <f t="shared" si="130"/>
        <v>0</v>
      </c>
      <c r="K46" s="169">
        <f t="shared" si="114"/>
        <v>46</v>
      </c>
      <c r="L46" s="395">
        <f>IF($B46&lt;Main!$B$10,0,HLOOKUP(K46,ReplacementRates!$V$3:$AZ$56,ReplacementRates!$A47-3,1)*IF(Main!$B$29=0,Main!$B$32*$B46,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M46" s="337">
        <f ca="1">L46*IF($B46=Salary!$B46,Salary!$J46,"")</f>
        <v>0</v>
      </c>
      <c r="N46" s="338">
        <f ca="1">IF($B46&lt;Main!$B$10,0,(VLOOKUP(K46,'Survival Probability'!$A$3:$F$98,6)/(1+Main!$B$5)^(OptimumBenefits!K46-OptimumBenefits!$A46))*(VLOOKUP(K46,'Survival Probability'!$A$3:$F$98,3)/VLOOKUP($A46,'Survival Probability'!$A$3:$F$98,3)))</f>
        <v>83.44764309272982</v>
      </c>
      <c r="O46" s="228">
        <f t="shared" si="131"/>
        <v>0</v>
      </c>
      <c r="P46" s="169">
        <f t="shared" si="127"/>
        <v>47</v>
      </c>
      <c r="Q46" s="395">
        <f>IF($B46&lt;Main!$B$10,0,HLOOKUP(P46,ReplacementRates!$V$3:$AZ$56,ReplacementRates!$A47-3,1)*IF(Main!$B$29=0,Main!$B$32*$B46,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R46" s="337">
        <f ca="1">Q46*IF($B46=Salary!$B46,Salary!$J46,"")</f>
        <v>0</v>
      </c>
      <c r="S46" s="338">
        <f ca="1">IF($B46&lt;Main!$B$10,0,(VLOOKUP(P46,'Survival Probability'!$A$3:$F$98,6)/(1+Main!$B$5)^(OptimumBenefits!P46-OptimumBenefits!$A46))*(VLOOKUP(P46,'Survival Probability'!$A$3:$F$98,3)/VLOOKUP($A46,'Survival Probability'!$A$3:$F$98,3)))</f>
        <v>77.532553317250674</v>
      </c>
      <c r="T46" s="228">
        <f t="shared" si="3"/>
        <v>0</v>
      </c>
      <c r="U46" s="169">
        <f t="shared" si="127"/>
        <v>48</v>
      </c>
      <c r="V46" s="395">
        <f>IF($B46&lt;Main!$B$10,0,HLOOKUP(U46,ReplacementRates!$V$3:$AZ$56,ReplacementRates!$A47-3,1)*IF(Main!$B$29=0,Main!$B$32*$B46,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W46" s="337">
        <f ca="1">V46*IF($B46=Salary!$B46,Salary!$J46,"")</f>
        <v>0</v>
      </c>
      <c r="X46" s="338">
        <f ca="1">IF($B46&lt;Main!$B$10,0,(VLOOKUP(U46,'Survival Probability'!$A$3:$F$98,6)/(1+Main!$B$5)^(OptimumBenefits!U46-OptimumBenefits!$A46))*(VLOOKUP(U46,'Survival Probability'!$A$3:$F$98,3)/VLOOKUP($A46,'Survival Probability'!$A$3:$F$98,3)))</f>
        <v>72.008293359984975</v>
      </c>
      <c r="Y46" s="228">
        <f t="shared" si="5"/>
        <v>0</v>
      </c>
      <c r="Z46" s="169">
        <f t="shared" si="127"/>
        <v>49</v>
      </c>
      <c r="AA46" s="395">
        <f>IF($B46&lt;Main!$B$10,0,HLOOKUP(Z46,ReplacementRates!$V$3:$AZ$56,ReplacementRates!$A47-3,1)*IF(Main!$B$29=0,Main!$B$32*$B46,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B46" s="337">
        <f ca="1">AA46*IF($B46=Salary!$B46,Salary!$J46,"")</f>
        <v>0</v>
      </c>
      <c r="AC46" s="338">
        <f ca="1">IF($B46&lt;Main!$B$10,0,(VLOOKUP(Z46,'Survival Probability'!$A$3:$F$98,6)/(1+Main!$B$5)^(OptimumBenefits!Z46-OptimumBenefits!$A46))*(VLOOKUP(Z46,'Survival Probability'!$A$3:$F$98,3)/VLOOKUP($A46,'Survival Probability'!$A$3:$F$98,3)))</f>
        <v>66.849198972193491</v>
      </c>
      <c r="AD46" s="228">
        <f t="shared" si="7"/>
        <v>0</v>
      </c>
      <c r="AE46" s="169">
        <f t="shared" si="127"/>
        <v>50</v>
      </c>
      <c r="AF46" s="395">
        <f>IF($B46&lt;Main!$B$10,0,HLOOKUP(AE46,ReplacementRates!$V$3:$AZ$56,ReplacementRates!$A47-3,1)*IF(Main!$B$29=0,Main!$B$32*$B46,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G46" s="337">
        <f ca="1">AF46*IF($B46=Salary!$B46,Salary!$J46,"")</f>
        <v>0</v>
      </c>
      <c r="AH46" s="338">
        <f ca="1">IF($B46&lt;Main!$B$10,0,(VLOOKUP(AE46,'Survival Probability'!$A$3:$F$98,6)/(1+Main!$B$5)^(OptimumBenefits!AE46-OptimumBenefits!$A46))*(VLOOKUP(AE46,'Survival Probability'!$A$3:$F$98,3)/VLOOKUP($A46,'Survival Probability'!$A$3:$F$98,3)))</f>
        <v>62.031321910654107</v>
      </c>
      <c r="AI46" s="228">
        <f t="shared" si="9"/>
        <v>0</v>
      </c>
      <c r="AJ46" s="169">
        <f t="shared" si="127"/>
        <v>51</v>
      </c>
      <c r="AK46" s="395">
        <f>IF($B46&lt;Main!$B$10,0,HLOOKUP(AJ46,ReplacementRates!$V$3:$AZ$56,ReplacementRates!$A47-3,1)*IF(Main!$B$29=0,Main!$B$32*$B46,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L46" s="337">
        <f ca="1">AK46*IF($B46=Salary!$B46,Salary!$J46,"")</f>
        <v>0</v>
      </c>
      <c r="AM46" s="338">
        <f ca="1">IF($B46&lt;Main!$B$10,0,(VLOOKUP(AJ46,'Survival Probability'!$A$3:$F$98,6)/(1+Main!$B$5)^(OptimumBenefits!AJ46-OptimumBenefits!$A46))*(VLOOKUP(AJ46,'Survival Probability'!$A$3:$F$98,3)/VLOOKUP($A46,'Survival Probability'!$A$3:$F$98,3)))</f>
        <v>57.532295315358027</v>
      </c>
      <c r="AN46" s="228">
        <f t="shared" si="11"/>
        <v>0</v>
      </c>
      <c r="AO46" s="169">
        <f t="shared" si="127"/>
        <v>52</v>
      </c>
      <c r="AP46" s="395">
        <f>IF($B46&lt;Main!$B$10,0,HLOOKUP(AO46,ReplacementRates!$V$3:$AZ$56,ReplacementRates!$A47-3,1)*IF(Main!$B$29=0,Main!$B$32*$B46,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Q46" s="337">
        <f ca="1">AP46*IF($B46=Salary!$B46,Salary!$J46,"")</f>
        <v>0</v>
      </c>
      <c r="AR46" s="338">
        <f ca="1">IF($B46&lt;Main!$B$10,0,(VLOOKUP(AO46,'Survival Probability'!$A$3:$F$98,6)/(1+Main!$B$5)^(OptimumBenefits!AO46-OptimumBenefits!$A46))*(VLOOKUP(AO46,'Survival Probability'!$A$3:$F$98,3)/VLOOKUP($A46,'Survival Probability'!$A$3:$F$98,3)))</f>
        <v>53.334096516712727</v>
      </c>
      <c r="AS46" s="228">
        <f t="shared" si="13"/>
        <v>0</v>
      </c>
      <c r="AT46" s="169">
        <f t="shared" si="127"/>
        <v>53</v>
      </c>
      <c r="AU46" s="395">
        <f>IF($B46&lt;Main!$B$10,0,HLOOKUP(AT46,ReplacementRates!$V$3:$AZ$56,ReplacementRates!$A47-3,1)*IF(Main!$B$29=0,Main!$B$32*$B46,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V46" s="337">
        <f ca="1">AU46*IF($B46=Salary!$B46,Salary!$J46,"")</f>
        <v>0</v>
      </c>
      <c r="AW46" s="338">
        <f ca="1">IF($B46&lt;Main!$B$10,0,(VLOOKUP(AT46,'Survival Probability'!$A$3:$F$98,6)/(1+Main!$B$5)^(OptimumBenefits!AT46-OptimumBenefits!$A46))*(VLOOKUP(AT46,'Survival Probability'!$A$3:$F$98,3)/VLOOKUP($A46,'Survival Probability'!$A$3:$F$98,3)))</f>
        <v>49.416980213710318</v>
      </c>
      <c r="AX46" s="228">
        <f t="shared" si="15"/>
        <v>0</v>
      </c>
      <c r="AY46" s="169">
        <f t="shared" si="127"/>
        <v>54</v>
      </c>
      <c r="AZ46" s="395">
        <f>IF($B46&lt;Main!$B$10,0,HLOOKUP(AY46,ReplacementRates!$V$3:$AZ$56,ReplacementRates!$A47-3,1)*IF(Main!$B$29=0,Main!$B$32*$B46,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A46" s="337">
        <f ca="1">AZ46*IF($B46=Salary!$B46,Salary!$J46,"")</f>
        <v>0</v>
      </c>
      <c r="BB46" s="338">
        <f ca="1">IF($B46&lt;Main!$B$10,0,(VLOOKUP(AY46,'Survival Probability'!$A$3:$F$98,6)/(1+Main!$B$5)^(OptimumBenefits!AY46-OptimumBenefits!$A46))*(VLOOKUP(AY46,'Survival Probability'!$A$3:$F$98,3)/VLOOKUP($A46,'Survival Probability'!$A$3:$F$98,3)))</f>
        <v>45.762517431438461</v>
      </c>
      <c r="BC46" s="228">
        <f t="shared" si="17"/>
        <v>0</v>
      </c>
      <c r="BD46" s="169">
        <f t="shared" si="127"/>
        <v>55</v>
      </c>
      <c r="BE46" s="395">
        <f>IF($B46&lt;Main!$B$10,0,HLOOKUP(BD46,ReplacementRates!$V$3:$AZ$56,ReplacementRates!$A47-3,1)*IF(Main!$B$29=0,Main!$B$32*$B46,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F46" s="337">
        <f ca="1">BE46*IF($B46=Salary!$B46,Salary!$J46,"")</f>
        <v>0</v>
      </c>
      <c r="BG46" s="338">
        <f ca="1">IF($B46&lt;Main!$B$10,0,(VLOOKUP(BD46,'Survival Probability'!$A$3:$F$98,6)/(1+Main!$B$5)^(OptimumBenefits!BD46-OptimumBenefits!$A46))*(VLOOKUP(BD46,'Survival Probability'!$A$3:$F$98,3)/VLOOKUP($A46,'Survival Probability'!$A$3:$F$98,3)))</f>
        <v>42.353501634890357</v>
      </c>
      <c r="BH46" s="228">
        <f t="shared" si="19"/>
        <v>0</v>
      </c>
      <c r="BI46" s="169">
        <f t="shared" si="127"/>
        <v>56</v>
      </c>
      <c r="BJ46" s="395">
        <f>IF($B46&lt;Main!$B$10,0,HLOOKUP(BI46,ReplacementRates!$V$3:$AZ$56,ReplacementRates!$A47-3,1)*IF(Main!$B$29=0,Main!$B$32*$B46,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K46" s="337">
        <f ca="1">BJ46*IF($B46=Salary!$B46,Salary!$J46,"")</f>
        <v>0</v>
      </c>
      <c r="BL46" s="338">
        <f ca="1">IF($B46&lt;Main!$B$10,0,(VLOOKUP(BI46,'Survival Probability'!$A$3:$F$98,6)/(1+Main!$B$5)^(OptimumBenefits!BI46-OptimumBenefits!$A46))*(VLOOKUP(BI46,'Survival Probability'!$A$3:$F$98,3)/VLOOKUP($A46,'Survival Probability'!$A$3:$F$98,3)))</f>
        <v>39.173878706119403</v>
      </c>
      <c r="BM46" s="228">
        <f t="shared" si="21"/>
        <v>0</v>
      </c>
      <c r="BN46" s="169">
        <f t="shared" si="127"/>
        <v>57</v>
      </c>
      <c r="BO46" s="395">
        <f>IF($B46&lt;Main!$B$10,0,HLOOKUP(BN46,ReplacementRates!$V$3:$AZ$56,ReplacementRates!$A47-3,1)*IF(Main!$B$29=0,Main!$B$32*$B46,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P46" s="337">
        <f ca="1">BO46*IF($B46=Salary!$B46,Salary!$J46,"")</f>
        <v>0</v>
      </c>
      <c r="BQ46" s="338">
        <f ca="1">IF($B46&lt;Main!$B$10,0,(VLOOKUP(BN46,'Survival Probability'!$A$3:$F$98,6)/(1+Main!$B$5)^(OptimumBenefits!BN46-OptimumBenefits!$A46))*(VLOOKUP(BN46,'Survival Probability'!$A$3:$F$98,3)/VLOOKUP($A46,'Survival Probability'!$A$3:$F$98,3)))</f>
        <v>36.208650005255706</v>
      </c>
      <c r="BR46" s="228">
        <f t="shared" si="23"/>
        <v>0</v>
      </c>
      <c r="BS46" s="169">
        <f t="shared" si="127"/>
        <v>58</v>
      </c>
      <c r="BT46" s="395">
        <f>IF($B46&lt;Main!$B$10,0,HLOOKUP(BS46,ReplacementRates!$V$3:$AZ$56,ReplacementRates!$A47-3,1)*IF(Main!$B$29=0,Main!$B$32*$B46,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U46" s="337">
        <f ca="1">BT46*IF($B46=Salary!$B46,Salary!$J46,"")</f>
        <v>0</v>
      </c>
      <c r="BV46" s="338">
        <f ca="1">IF($B46&lt;Main!$B$10,0,(VLOOKUP(BS46,'Survival Probability'!$A$3:$F$98,6)/(1+Main!$B$5)^(OptimumBenefits!BS46-OptimumBenefits!$A46))*(VLOOKUP(BS46,'Survival Probability'!$A$3:$F$98,3)/VLOOKUP($A46,'Survival Probability'!$A$3:$F$98,3)))</f>
        <v>33.443804585151781</v>
      </c>
      <c r="BW46" s="228">
        <f t="shared" si="25"/>
        <v>0</v>
      </c>
      <c r="BX46" s="169">
        <f t="shared" si="127"/>
        <v>59</v>
      </c>
      <c r="BY46" s="395">
        <f>IF($B46&lt;Main!$B$10,0,HLOOKUP(BX46,ReplacementRates!$V$3:$AZ$56,ReplacementRates!$A47-3,1)*IF(Main!$B$29=0,Main!$B$32*$B46,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Z46" s="337">
        <f ca="1">BY46*IF($B46=Salary!$B46,Salary!$J46,"")</f>
        <v>0</v>
      </c>
      <c r="CA46" s="338">
        <f ca="1">IF($B46&lt;Main!$B$10,0,(VLOOKUP(BX46,'Survival Probability'!$A$3:$F$98,6)/(1+Main!$B$5)^(OptimumBenefits!BX46-OptimumBenefits!$A46))*(VLOOKUP(BX46,'Survival Probability'!$A$3:$F$98,3)/VLOOKUP($A46,'Survival Probability'!$A$3:$F$98,3)))</f>
        <v>30.866235829543776</v>
      </c>
      <c r="CB46" s="228">
        <f t="shared" si="27"/>
        <v>0</v>
      </c>
      <c r="CC46" s="169">
        <f t="shared" si="128"/>
        <v>60</v>
      </c>
      <c r="CD46" s="395">
        <f>IF($B46&lt;Main!$B$10,0,HLOOKUP(CC46,ReplacementRates!$V$3:$AZ$56,ReplacementRates!$A47-3,1)*IF(Main!$B$29=0,Main!$B$32*$B46,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E46" s="337">
        <f ca="1">CD46*IF($B46=Salary!$B46,Salary!$J46,"")</f>
        <v>253312.62573120152</v>
      </c>
      <c r="CF46" s="338">
        <f ca="1">IF($B46&lt;Main!$B$10,0,(VLOOKUP(CC46,'Survival Probability'!$A$3:$F$98,6)/(1+Main!$B$5)^(OptimumBenefits!CC46-OptimumBenefits!$A46))*(VLOOKUP(CC46,'Survival Probability'!$A$3:$F$98,3)/VLOOKUP($A46,'Survival Probability'!$A$3:$F$98,3)))</f>
        <v>28.463686855864449</v>
      </c>
      <c r="CG46" s="228">
        <f t="shared" si="29"/>
        <v>0</v>
      </c>
      <c r="CH46" s="169">
        <f t="shared" si="128"/>
        <v>61</v>
      </c>
      <c r="CI46" s="395">
        <f>IF($B46&lt;Main!$B$10,0,HLOOKUP(CH46,ReplacementRates!$V$3:$AZ$56,ReplacementRates!$A47-3,1)*IF(Main!$B$29=0,Main!$B$32*$B46,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J46" s="337">
        <f ca="1">CI46*IF($B46=Salary!$B46,Salary!$J46,"")</f>
        <v>253312.62573120152</v>
      </c>
      <c r="CK46" s="338">
        <f ca="1">IF($B46&lt;Main!$B$10,0,(VLOOKUP(CH46,'Survival Probability'!$A$3:$F$98,6)/(1+Main!$B$5)^(OptimumBenefits!CH46-OptimumBenefits!$A46))*(VLOOKUP(CH46,'Survival Probability'!$A$3:$F$98,3)/VLOOKUP($A46,'Survival Probability'!$A$3:$F$98,3)))</f>
        <v>26.224718208334238</v>
      </c>
      <c r="CL46" s="228">
        <f t="shared" si="31"/>
        <v>0</v>
      </c>
      <c r="CM46" s="169">
        <f t="shared" si="128"/>
        <v>62</v>
      </c>
      <c r="CN46" s="395">
        <f>IF($B46&lt;Main!$B$10,0,HLOOKUP(CM46,ReplacementRates!$V$3:$AZ$56,ReplacementRates!$A47-3,1)*IF(Main!$B$29=0,Main!$B$32*$B46,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O46" s="337">
        <f ca="1">CN46*IF($B46=Salary!$B46,Salary!$J46,"")</f>
        <v>253312.62573120152</v>
      </c>
      <c r="CP46" s="338">
        <f ca="1">IF($B46&lt;Main!$B$10,0,(VLOOKUP(CM46,'Survival Probability'!$A$3:$F$98,6)/(1+Main!$B$5)^(OptimumBenefits!CM46-OptimumBenefits!$A46))*(VLOOKUP(CM46,'Survival Probability'!$A$3:$F$98,3)/VLOOKUP($A46,'Survival Probability'!$A$3:$F$98,3)))</f>
        <v>24.140354483981152</v>
      </c>
      <c r="CQ46" s="228">
        <f t="shared" si="33"/>
        <v>0</v>
      </c>
      <c r="CR46" s="169">
        <f t="shared" si="128"/>
        <v>63</v>
      </c>
      <c r="CS46" s="395">
        <f>IF($B46&lt;Main!$B$10,0,HLOOKUP(CR46,ReplacementRates!$V$3:$AZ$56,ReplacementRates!$A47-3,1)*IF(Main!$B$29=0,Main!$B$32*$B46,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T46" s="337">
        <f ca="1">CS46*IF($B46=Salary!$B46,Salary!$J46,"")</f>
        <v>253312.62573120152</v>
      </c>
      <c r="CU46" s="338">
        <f ca="1">IF($B46&lt;Main!$B$10,0,(VLOOKUP(CR46,'Survival Probability'!$A$3:$F$98,6)/(1+Main!$B$5)^(OptimumBenefits!CR46-OptimumBenefits!$A46))*(VLOOKUP(CR46,'Survival Probability'!$A$3:$F$98,3)/VLOOKUP($A46,'Survival Probability'!$A$3:$F$98,3)))</f>
        <v>22.200403151672809</v>
      </c>
      <c r="CV46" s="228">
        <f t="shared" si="35"/>
        <v>0</v>
      </c>
      <c r="CW46" s="169">
        <f t="shared" si="128"/>
        <v>64</v>
      </c>
      <c r="CX46" s="395">
        <f>IF($B46&lt;Main!$B$10,0,HLOOKUP(CW46,ReplacementRates!$V$3:$AZ$56,ReplacementRates!$A47-3,1)*IF(Main!$B$29=0,Main!$B$32*$B46,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Y46" s="337">
        <f ca="1">CX46*IF($B46=Salary!$B46,Salary!$J46,"")</f>
        <v>253312.62573120152</v>
      </c>
      <c r="CZ46" s="338">
        <f ca="1">IF($B46&lt;Main!$B$10,0,(VLOOKUP(CW46,'Survival Probability'!$A$3:$F$98,6)/(1+Main!$B$5)^(OptimumBenefits!CW46-OptimumBenefits!$A46))*(VLOOKUP(CW46,'Survival Probability'!$A$3:$F$98,3)/VLOOKUP($A46,'Survival Probability'!$A$3:$F$98,3)))</f>
        <v>20.395336305099701</v>
      </c>
      <c r="DA46" s="228">
        <f t="shared" si="37"/>
        <v>0</v>
      </c>
      <c r="DB46" s="169">
        <f t="shared" si="128"/>
        <v>65</v>
      </c>
      <c r="DC46" s="395">
        <f>IF($B46&lt;Main!$B$10,0,HLOOKUP(DB46,ReplacementRates!$V$3:$AZ$56,ReplacementRates!$A47-3,1)*IF(Main!$B$29=0,Main!$B$32*$B46,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D46" s="337">
        <f ca="1">DC46*IF($B46=Salary!$B46,Salary!$J46,"")</f>
        <v>253312.62573120152</v>
      </c>
      <c r="DE46" s="338">
        <f ca="1">IF($B46&lt;Main!$B$10,0,(VLOOKUP(DB46,'Survival Probability'!$A$3:$F$98,6)/(1+Main!$B$5)^(OptimumBenefits!DB46-OptimumBenefits!$A46))*(VLOOKUP(DB46,'Survival Probability'!$A$3:$F$98,3)/VLOOKUP($A46,'Survival Probability'!$A$3:$F$98,3)))</f>
        <v>18.716249765527582</v>
      </c>
      <c r="DF46" s="228">
        <f t="shared" si="39"/>
        <v>0</v>
      </c>
      <c r="DG46" s="169">
        <f t="shared" si="128"/>
        <v>66</v>
      </c>
      <c r="DH46" s="395">
        <f>IF($B46&lt;Main!$B$10,0,HLOOKUP(DG46,ReplacementRates!$V$3:$AZ$56,ReplacementRates!$A47-3,1)*IF(Main!$B$29=0,Main!$B$32*$B46,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I46" s="337">
        <f ca="1">DH46*IF($B46=Salary!$B46,Salary!$J46,"")</f>
        <v>253312.62573120152</v>
      </c>
      <c r="DJ46" s="338">
        <f ca="1">IF($B46&lt;Main!$B$10,0,(VLOOKUP(DG46,'Survival Probability'!$A$3:$F$98,6)/(1+Main!$B$5)^(OptimumBenefits!DG46-OptimumBenefits!$A46))*(VLOOKUP(DG46,'Survival Probability'!$A$3:$F$98,3)/VLOOKUP($A46,'Survival Probability'!$A$3:$F$98,3)))</f>
        <v>17.154852897768535</v>
      </c>
      <c r="DK46" s="228">
        <f t="shared" si="41"/>
        <v>0</v>
      </c>
      <c r="DL46" s="169">
        <f t="shared" si="128"/>
        <v>67</v>
      </c>
      <c r="DM46" s="395">
        <f>IF($B46&lt;Main!$B$10,0,HLOOKUP(DL46,ReplacementRates!$V$3:$AZ$56,ReplacementRates!$A47-3,1)*IF(Main!$B$29=0,Main!$B$32*$B46,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N46" s="337">
        <f ca="1">DM46*IF($B46=Salary!$B46,Salary!$J46,"")</f>
        <v>253312.62573120152</v>
      </c>
      <c r="DO46" s="338">
        <f ca="1">IF($B46&lt;Main!$B$10,0,(VLOOKUP(DL46,'Survival Probability'!$A$3:$F$98,6)/(1+Main!$B$5)^(OptimumBenefits!DL46-OptimumBenefits!$A46))*(VLOOKUP(DL46,'Survival Probability'!$A$3:$F$98,3)/VLOOKUP($A46,'Survival Probability'!$A$3:$F$98,3)))</f>
        <v>15.703407104810067</v>
      </c>
      <c r="DP46" s="228">
        <f t="shared" si="43"/>
        <v>0</v>
      </c>
      <c r="DQ46" s="169">
        <f t="shared" si="128"/>
        <v>68</v>
      </c>
      <c r="DR46" s="395">
        <f>IF($B46&lt;Main!$B$10,0,HLOOKUP(DQ46,ReplacementRates!$V$3:$AZ$56,ReplacementRates!$A47-3,1)*IF(Main!$B$29=0,Main!$B$32*$B46,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S46" s="337">
        <f ca="1">DR46*IF($B46=Salary!$B46,Salary!$J46,"")</f>
        <v>253312.62573120152</v>
      </c>
      <c r="DT46" s="338">
        <f ca="1">IF($B46&lt;Main!$B$10,0,(VLOOKUP(DQ46,'Survival Probability'!$A$3:$F$98,6)/(1+Main!$B$5)^(OptimumBenefits!DQ46-OptimumBenefits!$A46))*(VLOOKUP(DQ46,'Survival Probability'!$A$3:$F$98,3)/VLOOKUP($A46,'Survival Probability'!$A$3:$F$98,3)))</f>
        <v>14.354723040429336</v>
      </c>
      <c r="DU46" s="228">
        <f t="shared" si="45"/>
        <v>0</v>
      </c>
      <c r="DV46" s="169">
        <f t="shared" si="128"/>
        <v>69</v>
      </c>
      <c r="DW46" s="395">
        <f>IF($B46&lt;Main!$B$10,0,HLOOKUP(DV46,ReplacementRates!$V$3:$AZ$56,ReplacementRates!$A47-3,1)*IF(Main!$B$29=0,Main!$B$32*$B46,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X46" s="337">
        <f ca="1">DW46*IF($B46=Salary!$B46,Salary!$J46,"")</f>
        <v>253312.62573120152</v>
      </c>
      <c r="DY46" s="338">
        <f ca="1">IF($B46&lt;Main!$B$10,0,(VLOOKUP(DV46,'Survival Probability'!$A$3:$F$98,6)/(1+Main!$B$5)^(OptimumBenefits!DV46-OptimumBenefits!$A46))*(VLOOKUP(DV46,'Survival Probability'!$A$3:$F$98,3)/VLOOKUP($A46,'Survival Probability'!$A$3:$F$98,3)))</f>
        <v>13.102110306144143</v>
      </c>
      <c r="DZ46" s="228">
        <f t="shared" si="47"/>
        <v>0</v>
      </c>
      <c r="EA46" s="169">
        <f t="shared" si="128"/>
        <v>70</v>
      </c>
      <c r="EB46" s="395">
        <f>IF($B46&lt;Main!$B$10,0,HLOOKUP(EA46,ReplacementRates!$V$3:$AZ$56,ReplacementRates!$A47-3,1)*IF(Main!$B$29=0,Main!$B$32*$B46,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C46" s="337">
        <f ca="1">EB46*IF($B46=Salary!$B46,Salary!$J46,"")</f>
        <v>253312.62573120152</v>
      </c>
      <c r="ED46" s="338">
        <f ca="1">IF($B46&lt;Main!$B$10,0,(VLOOKUP(EA46,'Survival Probability'!$A$3:$F$98,6)/(1+Main!$B$5)^(OptimumBenefits!EA46-OptimumBenefits!$A46))*(VLOOKUP(EA46,'Survival Probability'!$A$3:$F$98,3)/VLOOKUP($A46,'Survival Probability'!$A$3:$F$98,3)))</f>
        <v>11.939348914751795</v>
      </c>
      <c r="EE46" s="228">
        <f t="shared" si="49"/>
        <v>0</v>
      </c>
      <c r="EF46" s="169">
        <f t="shared" si="128"/>
        <v>71</v>
      </c>
      <c r="EG46" s="395">
        <f>IF($B46&lt;Main!$B$10,0,HLOOKUP(EF46,ReplacementRates!$V$3:$AZ$56,ReplacementRates!$A47-3,1)*IF(Main!$B$29=0,Main!$B$32*$B46,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H46" s="337">
        <f ca="1">EG46*IF($B46=Salary!$B46,Salary!$J46,"")</f>
        <v>253312.62573120152</v>
      </c>
      <c r="EI46" s="338">
        <f ca="1">IF($B46&lt;Main!$B$10,0,(VLOOKUP(EF46,'Survival Probability'!$A$3:$F$98,6)/(1+Main!$B$5)^(OptimumBenefits!EF46-OptimumBenefits!$A46))*(VLOOKUP(EF46,'Survival Probability'!$A$3:$F$98,3)/VLOOKUP($A46,'Survival Probability'!$A$3:$F$98,3)))</f>
        <v>10.860659934053245</v>
      </c>
      <c r="EJ46" s="228">
        <f t="shared" ca="1" si="51"/>
        <v>2751142.2850686857</v>
      </c>
      <c r="EK46" s="169">
        <f t="shared" si="128"/>
        <v>72</v>
      </c>
      <c r="EL46" s="395">
        <f>IF($B46&lt;Main!$B$10,0,HLOOKUP(EK46,ReplacementRates!$V$3:$AZ$56,ReplacementRates!$A47-3,1)*IF(Main!$B$29=0,Main!$B$32*$B46,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M46" s="337">
        <f ca="1">EL46*IF($B46=Salary!$B46,Salary!$J46,"")</f>
        <v>253312.62573120152</v>
      </c>
      <c r="EN46" s="338">
        <f ca="1">IF($B46&lt;Main!$B$10,0,(VLOOKUP(EK46,'Survival Probability'!$A$3:$F$98,6)/(1+Main!$B$5)^(OptimumBenefits!EK46-OptimumBenefits!$A46))*(VLOOKUP(EK46,'Survival Probability'!$A$3:$F$98,3)/VLOOKUP($A46,'Survival Probability'!$A$3:$F$98,3)))</f>
        <v>9.8606599340532455</v>
      </c>
      <c r="EO46" s="228">
        <f t="shared" ca="1" si="53"/>
        <v>2497829.6593374843</v>
      </c>
      <c r="EP46" s="169">
        <f t="shared" si="129"/>
        <v>73</v>
      </c>
      <c r="EQ46" s="395">
        <f>IF($B46&lt;Main!$B$10,0,HLOOKUP(EP46,ReplacementRates!$V$3:$AZ$56,ReplacementRates!$A47-3,1)*IF(Main!$B$29=0,Main!$B$32*$B46,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R46" s="337">
        <f ca="1">EQ46*IF($B46=Salary!$B46,Salary!$J46,"")</f>
        <v>253312.62573120152</v>
      </c>
      <c r="ES46" s="338">
        <f ca="1">IF($B46&lt;Main!$B$10,0,(VLOOKUP(EP46,'Survival Probability'!$A$3:$F$98,6)/(1+Main!$B$5)^(OptimumBenefits!EP46-OptimumBenefits!$A46))*(VLOOKUP(EP46,'Survival Probability'!$A$3:$F$98,3)/VLOOKUP($A46,'Survival Probability'!$A$3:$F$98,3)))</f>
        <v>8.9343524968729398</v>
      </c>
      <c r="ET46" s="228">
        <f t="shared" ca="1" si="55"/>
        <v>2263184.2901910008</v>
      </c>
      <c r="EU46" s="169">
        <f t="shared" si="129"/>
        <v>74</v>
      </c>
      <c r="EV46" s="395">
        <f>IF($B46&lt;Main!$B$10,0,HLOOKUP(EU46,ReplacementRates!$V$3:$AZ$56,ReplacementRates!$A47-3,1)*IF(Main!$B$29=0,Main!$B$32*$B46,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W46" s="337">
        <f ca="1">EV46*IF($B46=Salary!$B46,Salary!$J46,"")</f>
        <v>253312.62573120152</v>
      </c>
      <c r="EX46" s="338">
        <f ca="1">IF($B46&lt;Main!$B$10,0,(VLOOKUP(EU46,'Survival Probability'!$A$3:$F$98,6)/(1+Main!$B$5)^(OptimumBenefits!EU46-OptimumBenefits!$A46))*(VLOOKUP(EU46,'Survival Probability'!$A$3:$F$98,3)/VLOOKUP($A46,'Survival Probability'!$A$3:$F$98,3)))</f>
        <v>8.0770776324625508</v>
      </c>
      <c r="EY46" s="228">
        <f t="shared" ca="1" si="57"/>
        <v>2046025.7433138455</v>
      </c>
      <c r="EZ46" s="169">
        <f t="shared" si="129"/>
        <v>75</v>
      </c>
      <c r="FA46" s="395">
        <f>IF($B46&lt;Main!$B$10,0,HLOOKUP(EZ46,ReplacementRates!$V$3:$AZ$56,ReplacementRates!$A47-3,1)*IF(Main!$B$29=0,Main!$B$32*$B46,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B46" s="337">
        <f ca="1">FA46*IF($B46=Salary!$B46,Salary!$J46,"")</f>
        <v>253312.62573120152</v>
      </c>
      <c r="FC46" s="338">
        <f ca="1">IF($B46&lt;Main!$B$10,0,(VLOOKUP(EZ46,'Survival Probability'!$A$3:$F$98,6)/(1+Main!$B$5)^(OptimumBenefits!EZ46-OptimumBenefits!$A46))*(VLOOKUP(EZ46,'Survival Probability'!$A$3:$F$98,3)/VLOOKUP($A46,'Survival Probability'!$A$3:$F$98,3)))</f>
        <v>7.2845032650454735</v>
      </c>
      <c r="FD46" s="228">
        <f t="shared" ca="1" si="59"/>
        <v>1845256.6492161795</v>
      </c>
      <c r="FE46" s="169">
        <f t="shared" si="129"/>
        <v>76</v>
      </c>
      <c r="FF46" s="395">
        <f>IF($B46&lt;Main!$B$10,0,HLOOKUP(FE46,ReplacementRates!$V$3:$AZ$56,ReplacementRates!$A47-3,1)*IF(Main!$B$29=0,Main!$B$32*$B46,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G46" s="337">
        <f ca="1">FF46*IF($B46=Salary!$B46,Salary!$J46,"")</f>
        <v>253312.62573120152</v>
      </c>
      <c r="FH46" s="338">
        <f ca="1">IF($B46&lt;Main!$B$10,0,(VLOOKUP(FE46,'Survival Probability'!$A$3:$F$98,6)/(1+Main!$B$5)^(OptimumBenefits!FE46-OptimumBenefits!$A46))*(VLOOKUP(FE46,'Survival Probability'!$A$3:$F$98,3)/VLOOKUP($A46,'Survival Probability'!$A$3:$F$98,3)))</f>
        <v>6.5526050074116267</v>
      </c>
      <c r="FI46" s="228">
        <f t="shared" ca="1" si="61"/>
        <v>1659857.5798068584</v>
      </c>
      <c r="FJ46" s="169">
        <f t="shared" si="129"/>
        <v>77</v>
      </c>
      <c r="FK46" s="395">
        <f>IF($B46&lt;Main!$B$10,0,HLOOKUP(FJ46,ReplacementRates!$V$3:$AZ$56,ReplacementRates!$A47-3,1)*IF(Main!$B$29=0,Main!$B$32*$B46,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L46" s="337">
        <f ca="1">FK46*IF($B46=Salary!$B46,Salary!$J46,"")</f>
        <v>253312.62573120152</v>
      </c>
      <c r="FM46" s="338">
        <f ca="1">IF($B46&lt;Main!$B$10,0,(VLOOKUP(FJ46,'Survival Probability'!$A$3:$F$98,6)/(1+Main!$B$5)^(OptimumBenefits!FJ46-OptimumBenefits!$A46))*(VLOOKUP(FJ46,'Survival Probability'!$A$3:$F$98,3)/VLOOKUP($A46,'Survival Probability'!$A$3:$F$98,3)))</f>
        <v>5.8776119541844274</v>
      </c>
      <c r="FN46" s="228">
        <f t="shared" ca="1" si="63"/>
        <v>1488873.3171435557</v>
      </c>
      <c r="FO46" s="169">
        <f t="shared" si="129"/>
        <v>78</v>
      </c>
      <c r="FP46" s="395">
        <f>IF($B46&lt;Main!$B$10,0,HLOOKUP(FO46,ReplacementRates!$V$3:$AZ$56,ReplacementRates!$A47-3,1)*IF(Main!$B$29=0,Main!$B$32*$B46,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Q46" s="337">
        <f ca="1">FP46*IF($B46=Salary!$B46,Salary!$J46,"")</f>
        <v>253312.62573120152</v>
      </c>
      <c r="FR46" s="338">
        <f ca="1">IF($B46&lt;Main!$B$10,0,(VLOOKUP(FO46,'Survival Probability'!$A$3:$F$98,6)/(1+Main!$B$5)^(OptimumBenefits!FO46-OptimumBenefits!$A46))*(VLOOKUP(FO46,'Survival Probability'!$A$3:$F$98,3)/VLOOKUP($A46,'Survival Probability'!$A$3:$F$98,3)))</f>
        <v>5.2560084056409782</v>
      </c>
      <c r="FS46" s="228">
        <f t="shared" ca="1" si="65"/>
        <v>1331413.2900981824</v>
      </c>
      <c r="FT46" s="169">
        <f t="shared" si="129"/>
        <v>79</v>
      </c>
      <c r="FU46" s="395">
        <f>IF($B46&lt;Main!$B$10,0,HLOOKUP(FT46,ReplacementRates!$V$3:$AZ$56,ReplacementRates!$A47-3,1)*IF(Main!$B$29=0,Main!$B$32*$B46,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V46" s="337">
        <f ca="1">FU46*IF($B46=Salary!$B46,Salary!$J46,"")</f>
        <v>253312.62573120152</v>
      </c>
      <c r="FW46" s="338">
        <f ca="1">IF($B46&lt;Main!$B$10,0,(VLOOKUP(FT46,'Survival Probability'!$A$3:$F$98,6)/(1+Main!$B$5)^(OptimumBenefits!FT46-OptimumBenefits!$A46))*(VLOOKUP(FT46,'Survival Probability'!$A$3:$F$98,3)/VLOOKUP($A46,'Survival Probability'!$A$3:$F$98,3)))</f>
        <v>4.6845172648680551</v>
      </c>
      <c r="FX46" s="228">
        <f t="shared" ca="1" si="67"/>
        <v>1186647.3686468734</v>
      </c>
      <c r="FY46" s="169">
        <f t="shared" si="129"/>
        <v>80</v>
      </c>
      <c r="FZ46" s="395">
        <f>IF($B46&lt;Main!$B$10,0,HLOOKUP(FY46,ReplacementRates!$V$3:$AZ$56,ReplacementRates!$A47-3,1)*IF(Main!$B$29=0,Main!$B$32*$B46,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A46" s="337">
        <f ca="1">FZ46*IF($B46=Salary!$B46,Salary!$J46,"")</f>
        <v>253312.62573120152</v>
      </c>
      <c r="GB46" s="338">
        <f ca="1">IF($B46&lt;Main!$B$10,0,(VLOOKUP(FY46,'Survival Probability'!$A$3:$F$98,6)/(1+Main!$B$5)^(OptimumBenefits!FY46-OptimumBenefits!$A46))*(VLOOKUP(FY46,'Survival Probability'!$A$3:$F$98,3)/VLOOKUP($A46,'Survival Probability'!$A$3:$F$98,3)))</f>
        <v>4.1601037529335452</v>
      </c>
      <c r="GC46" s="228">
        <f t="shared" ca="1" si="69"/>
        <v>1053806.8049698221</v>
      </c>
      <c r="GD46" s="169">
        <f t="shared" si="129"/>
        <v>81</v>
      </c>
      <c r="GE46" s="395">
        <f>IF($B46&lt;Main!$B$10,0,HLOOKUP(GD46,ReplacementRates!$V$3:$AZ$56,ReplacementRates!$A47-3,1)*IF(Main!$B$29=0,Main!$B$32*$B46,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F46" s="337">
        <f ca="1">GE46*IF($B46=Salary!$B46,Salary!$J46,"")</f>
        <v>253312.62573120152</v>
      </c>
      <c r="GG46" s="338">
        <f ca="1">IF($B46&lt;Main!$B$10,0,(VLOOKUP(GD46,'Survival Probability'!$A$3:$F$98,6)/(1+Main!$B$5)^(OptimumBenefits!GD46-OptimumBenefits!$A46))*(VLOOKUP(GD46,'Survival Probability'!$A$3:$F$98,3)/VLOOKUP($A46,'Survival Probability'!$A$3:$F$98,3)))</f>
        <v>3.6799108043099502</v>
      </c>
      <c r="GH46" s="228">
        <f t="shared" ca="1" si="71"/>
        <v>932167.86829637119</v>
      </c>
      <c r="GI46" s="169">
        <f t="shared" si="129"/>
        <v>82</v>
      </c>
      <c r="GJ46" s="395">
        <f>IF($B46&lt;Main!$B$10,0,HLOOKUP(GI46,ReplacementRates!$V$3:$AZ$56,ReplacementRates!$A47-3,1)*IF(Main!$B$29=0,Main!$B$32*$B46,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K46" s="337">
        <f ca="1">GJ46*IF($B46=Salary!$B46,Salary!$J46,"")</f>
        <v>253312.62573120152</v>
      </c>
      <c r="GL46" s="338">
        <f ca="1">IF($B46&lt;Main!$B$10,0,(VLOOKUP(GI46,'Survival Probability'!$A$3:$F$98,6)/(1+Main!$B$5)^(OptimumBenefits!GI46-OptimumBenefits!$A46))*(VLOOKUP(GI46,'Survival Probability'!$A$3:$F$98,3)/VLOOKUP($A46,'Survival Probability'!$A$3:$F$98,3)))</f>
        <v>3.2412546017940747</v>
      </c>
      <c r="GM46" s="228">
        <f t="shared" ca="1" si="73"/>
        <v>821050.7138437971</v>
      </c>
      <c r="GN46" s="384"/>
      <c r="GO46" s="384"/>
      <c r="GP46" s="385"/>
      <c r="GQ46" s="386"/>
      <c r="GR46" s="387"/>
      <c r="GS46" s="384"/>
      <c r="GT46" s="384"/>
      <c r="GU46" s="385"/>
      <c r="GV46" s="386"/>
      <c r="GW46" s="387"/>
      <c r="GX46" s="384"/>
      <c r="GY46" s="384"/>
      <c r="GZ46" s="385"/>
      <c r="HA46" s="386"/>
      <c r="HB46" s="387"/>
      <c r="HC46" s="384"/>
      <c r="HD46" s="384"/>
      <c r="HE46" s="385"/>
      <c r="HF46" s="386"/>
      <c r="HG46" s="387"/>
      <c r="HH46" s="384"/>
      <c r="HI46" s="384"/>
      <c r="HJ46" s="385"/>
      <c r="HK46" s="386"/>
      <c r="HL46" s="387"/>
      <c r="HM46" s="384"/>
      <c r="HN46" s="384"/>
      <c r="HO46" s="385"/>
      <c r="HP46" s="386"/>
      <c r="HQ46" s="387"/>
      <c r="HR46" s="384"/>
      <c r="HS46" s="384"/>
      <c r="HT46" s="385"/>
      <c r="HU46" s="386"/>
      <c r="HV46" s="387"/>
      <c r="HW46" s="384"/>
      <c r="HX46" s="384"/>
      <c r="HY46" s="385"/>
      <c r="HZ46" s="386"/>
      <c r="IA46" s="387"/>
      <c r="IB46" s="384"/>
      <c r="IC46" s="384"/>
      <c r="ID46" s="385"/>
      <c r="IE46" s="386"/>
      <c r="IF46" s="387"/>
      <c r="IG46" s="384"/>
      <c r="IH46" s="384"/>
      <c r="II46" s="385"/>
      <c r="IJ46" s="386"/>
      <c r="IK46" s="387"/>
      <c r="IL46" s="384"/>
      <c r="IM46" s="384"/>
      <c r="IN46" s="385"/>
      <c r="IO46" s="386"/>
      <c r="IP46" s="387"/>
      <c r="IQ46" s="384"/>
      <c r="IR46" s="384"/>
      <c r="IS46" s="385"/>
      <c r="IT46" s="386"/>
      <c r="IU46" s="387"/>
      <c r="IV46" s="384"/>
      <c r="IW46" s="384"/>
      <c r="IX46" s="385"/>
      <c r="IY46" s="386"/>
      <c r="IZ46" s="387"/>
      <c r="JA46" s="384"/>
      <c r="JB46" s="384"/>
      <c r="JC46" s="385"/>
      <c r="JD46" s="386"/>
      <c r="JE46" s="387"/>
      <c r="JF46" s="384"/>
      <c r="JG46" s="384"/>
      <c r="JH46" s="385"/>
      <c r="JI46" s="386"/>
      <c r="JJ46" s="387"/>
      <c r="JK46" s="384"/>
      <c r="JL46" s="384"/>
      <c r="JM46" s="385"/>
      <c r="JN46" s="386"/>
      <c r="JO46" s="387"/>
      <c r="JP46" s="384"/>
      <c r="JQ46" s="384"/>
      <c r="JR46" s="385"/>
      <c r="JS46" s="386"/>
      <c r="JT46" s="387"/>
      <c r="JU46" s="384"/>
      <c r="JV46" s="384"/>
      <c r="JW46" s="385"/>
      <c r="JX46" s="386"/>
      <c r="JY46" s="387"/>
      <c r="JZ46" s="384"/>
      <c r="KA46" s="384"/>
      <c r="KB46" s="385"/>
      <c r="KC46" s="386"/>
      <c r="KD46" s="387"/>
      <c r="KE46" s="384"/>
      <c r="KF46" s="384"/>
      <c r="KG46" s="385"/>
      <c r="KH46" s="386"/>
      <c r="KI46" s="387"/>
    </row>
    <row r="47" spans="1:295">
      <c r="A47" s="172">
        <f t="shared" si="112"/>
        <v>72</v>
      </c>
      <c r="B47" s="172">
        <v>45</v>
      </c>
      <c r="C47" s="383">
        <f t="shared" ca="1" si="126"/>
        <v>72</v>
      </c>
      <c r="D47" s="425">
        <f t="shared" ca="1" si="116"/>
        <v>2868143.2850502259</v>
      </c>
      <c r="E47" s="217">
        <v>1656526.464737844</v>
      </c>
      <c r="F47" s="169">
        <f t="shared" si="113"/>
        <v>45</v>
      </c>
      <c r="G47" s="395">
        <f>IF($B47&lt;Main!$B$10,0,HLOOKUP(F47,ReplacementRates!$V$3:$AZ$56,ReplacementRates!$A48-3,1)*IF(Main!$B$29=0,Main!$B$32*$B47,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H47" s="337">
        <f ca="1">G47*IF($B47=Salary!$B47,Salary!$J47,"")</f>
        <v>0</v>
      </c>
      <c r="I47" s="338">
        <f ca="1">IF($B47&lt;Main!$B$10,0,(VLOOKUP(F47,'Survival Probability'!$A$3:$F$98,6)/(1+Main!$B$5)^(OptimumBenefits!F47-OptimumBenefits!$A47))*(VLOOKUP(F47,'Survival Probability'!$A$3:$F$98,3)/VLOOKUP($A47,'Survival Probability'!$A$3:$F$98,3)))</f>
        <v>96.923570377763042</v>
      </c>
      <c r="J47" s="228">
        <f t="shared" si="130"/>
        <v>0</v>
      </c>
      <c r="K47" s="169">
        <f t="shared" si="114"/>
        <v>46</v>
      </c>
      <c r="L47" s="395">
        <f>IF($B47&lt;Main!$B$10,0,HLOOKUP(K47,ReplacementRates!$V$3:$AZ$56,ReplacementRates!$A48-3,1)*IF(Main!$B$29=0,Main!$B$32*$B47,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M47" s="337">
        <f ca="1">L47*IF($B47=Salary!$B47,Salary!$J47,"")</f>
        <v>0</v>
      </c>
      <c r="N47" s="338">
        <f ca="1">IF($B47&lt;Main!$B$10,0,(VLOOKUP(K47,'Survival Probability'!$A$3:$F$98,6)/(1+Main!$B$5)^(OptimumBenefits!K47-OptimumBenefits!$A47))*(VLOOKUP(K47,'Survival Probability'!$A$3:$F$98,3)/VLOOKUP($A47,'Survival Probability'!$A$3:$F$98,3)))</f>
        <v>90.086336072984253</v>
      </c>
      <c r="O47" s="228">
        <f t="shared" si="131"/>
        <v>0</v>
      </c>
      <c r="P47" s="169">
        <f t="shared" si="127"/>
        <v>47</v>
      </c>
      <c r="Q47" s="395">
        <f>IF($B47&lt;Main!$B$10,0,HLOOKUP(P47,ReplacementRates!$V$3:$AZ$56,ReplacementRates!$A48-3,1)*IF(Main!$B$29=0,Main!$B$32*$B47,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R47" s="337">
        <f ca="1">Q47*IF($B47=Salary!$B47,Salary!$J47,"")</f>
        <v>0</v>
      </c>
      <c r="S47" s="338">
        <f ca="1">IF($B47&lt;Main!$B$10,0,(VLOOKUP(P47,'Survival Probability'!$A$3:$F$98,6)/(1+Main!$B$5)^(OptimumBenefits!P47-OptimumBenefits!$A47))*(VLOOKUP(P47,'Survival Probability'!$A$3:$F$98,3)/VLOOKUP($A47,'Survival Probability'!$A$3:$F$98,3)))</f>
        <v>83.70067021512962</v>
      </c>
      <c r="T47" s="228">
        <f t="shared" si="3"/>
        <v>0</v>
      </c>
      <c r="U47" s="169">
        <f t="shared" si="127"/>
        <v>48</v>
      </c>
      <c r="V47" s="395">
        <f>IF($B47&lt;Main!$B$10,0,HLOOKUP(U47,ReplacementRates!$V$3:$AZ$56,ReplacementRates!$A48-3,1)*IF(Main!$B$29=0,Main!$B$32*$B47,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W47" s="337">
        <f ca="1">V47*IF($B47=Salary!$B47,Salary!$J47,"")</f>
        <v>0</v>
      </c>
      <c r="X47" s="338">
        <f ca="1">IF($B47&lt;Main!$B$10,0,(VLOOKUP(U47,'Survival Probability'!$A$3:$F$98,6)/(1+Main!$B$5)^(OptimumBenefits!U47-OptimumBenefits!$A47))*(VLOOKUP(U47,'Survival Probability'!$A$3:$F$98,3)/VLOOKUP($A47,'Survival Probability'!$A$3:$F$98,3)))</f>
        <v>77.73692671536709</v>
      </c>
      <c r="Y47" s="228">
        <f t="shared" si="5"/>
        <v>0</v>
      </c>
      <c r="Z47" s="169">
        <f t="shared" si="127"/>
        <v>49</v>
      </c>
      <c r="AA47" s="395">
        <f>IF($B47&lt;Main!$B$10,0,HLOOKUP(Z47,ReplacementRates!$V$3:$AZ$56,ReplacementRates!$A48-3,1)*IF(Main!$B$29=0,Main!$B$32*$B47,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B47" s="337">
        <f ca="1">AA47*IF($B47=Salary!$B47,Salary!$J47,"")</f>
        <v>0</v>
      </c>
      <c r="AC47" s="338">
        <f ca="1">IF($B47&lt;Main!$B$10,0,(VLOOKUP(Z47,'Survival Probability'!$A$3:$F$98,6)/(1+Main!$B$5)^(OptimumBenefits!Z47-OptimumBenefits!$A47))*(VLOOKUP(Z47,'Survival Probability'!$A$3:$F$98,3)/VLOOKUP($A47,'Survival Probability'!$A$3:$F$98,3)))</f>
        <v>72.167399600810157</v>
      </c>
      <c r="AD47" s="228">
        <f t="shared" si="7"/>
        <v>0</v>
      </c>
      <c r="AE47" s="169">
        <f t="shared" si="127"/>
        <v>50</v>
      </c>
      <c r="AF47" s="395">
        <f>IF($B47&lt;Main!$B$10,0,HLOOKUP(AE47,ReplacementRates!$V$3:$AZ$56,ReplacementRates!$A48-3,1)*IF(Main!$B$29=0,Main!$B$32*$B47,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G47" s="337">
        <f ca="1">AF47*IF($B47=Salary!$B47,Salary!$J47,"")</f>
        <v>0</v>
      </c>
      <c r="AH47" s="338">
        <f ca="1">IF($B47&lt;Main!$B$10,0,(VLOOKUP(AE47,'Survival Probability'!$A$3:$F$98,6)/(1+Main!$B$5)^(OptimumBenefits!AE47-OptimumBenefits!$A47))*(VLOOKUP(AE47,'Survival Probability'!$A$3:$F$98,3)/VLOOKUP($A47,'Survival Probability'!$A$3:$F$98,3)))</f>
        <v>66.966235421231644</v>
      </c>
      <c r="AI47" s="228">
        <f t="shared" si="9"/>
        <v>0</v>
      </c>
      <c r="AJ47" s="169">
        <f t="shared" si="127"/>
        <v>51</v>
      </c>
      <c r="AK47" s="395">
        <f>IF($B47&lt;Main!$B$10,0,HLOOKUP(AJ47,ReplacementRates!$V$3:$AZ$56,ReplacementRates!$A48-3,1)*IF(Main!$B$29=0,Main!$B$32*$B47,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L47" s="337">
        <f ca="1">AK47*IF($B47=Salary!$B47,Salary!$J47,"")</f>
        <v>0</v>
      </c>
      <c r="AM47" s="338">
        <f ca="1">IF($B47&lt;Main!$B$10,0,(VLOOKUP(AJ47,'Survival Probability'!$A$3:$F$98,6)/(1+Main!$B$5)^(OptimumBenefits!AJ47-OptimumBenefits!$A47))*(VLOOKUP(AJ47,'Survival Probability'!$A$3:$F$98,3)/VLOOKUP($A47,'Survival Probability'!$A$3:$F$98,3)))</f>
        <v>62.109287916857518</v>
      </c>
      <c r="AN47" s="228">
        <f t="shared" si="11"/>
        <v>0</v>
      </c>
      <c r="AO47" s="169">
        <f t="shared" si="127"/>
        <v>52</v>
      </c>
      <c r="AP47" s="395">
        <f>IF($B47&lt;Main!$B$10,0,HLOOKUP(AO47,ReplacementRates!$V$3:$AZ$56,ReplacementRates!$A48-3,1)*IF(Main!$B$29=0,Main!$B$32*$B47,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Q47" s="337">
        <f ca="1">AP47*IF($B47=Salary!$B47,Salary!$J47,"")</f>
        <v>0</v>
      </c>
      <c r="AR47" s="338">
        <f ca="1">IF($B47&lt;Main!$B$10,0,(VLOOKUP(AO47,'Survival Probability'!$A$3:$F$98,6)/(1+Main!$B$5)^(OptimumBenefits!AO47-OptimumBenefits!$A47))*(VLOOKUP(AO47,'Survival Probability'!$A$3:$F$98,3)/VLOOKUP($A47,'Survival Probability'!$A$3:$F$98,3)))</f>
        <v>57.577100621217646</v>
      </c>
      <c r="AS47" s="228">
        <f t="shared" si="13"/>
        <v>0</v>
      </c>
      <c r="AT47" s="169">
        <f t="shared" si="127"/>
        <v>53</v>
      </c>
      <c r="AU47" s="395">
        <f>IF($B47&lt;Main!$B$10,0,HLOOKUP(AT47,ReplacementRates!$V$3:$AZ$56,ReplacementRates!$A48-3,1)*IF(Main!$B$29=0,Main!$B$32*$B47,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V47" s="337">
        <f ca="1">AU47*IF($B47=Salary!$B47,Salary!$J47,"")</f>
        <v>0</v>
      </c>
      <c r="AW47" s="338">
        <f ca="1">IF($B47&lt;Main!$B$10,0,(VLOOKUP(AT47,'Survival Probability'!$A$3:$F$98,6)/(1+Main!$B$5)^(OptimumBenefits!AT47-OptimumBenefits!$A47))*(VLOOKUP(AT47,'Survival Probability'!$A$3:$F$98,3)/VLOOKUP($A47,'Survival Probability'!$A$3:$F$98,3)))</f>
        <v>53.348357392159514</v>
      </c>
      <c r="AX47" s="228">
        <f t="shared" si="15"/>
        <v>0</v>
      </c>
      <c r="AY47" s="169">
        <f t="shared" si="127"/>
        <v>54</v>
      </c>
      <c r="AZ47" s="395">
        <f>IF($B47&lt;Main!$B$10,0,HLOOKUP(AY47,ReplacementRates!$V$3:$AZ$56,ReplacementRates!$A48-3,1)*IF(Main!$B$29=0,Main!$B$32*$B47,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A47" s="337">
        <f ca="1">AZ47*IF($B47=Salary!$B47,Salary!$J47,"")</f>
        <v>0</v>
      </c>
      <c r="BB47" s="338">
        <f ca="1">IF($B47&lt;Main!$B$10,0,(VLOOKUP(AY47,'Survival Probability'!$A$3:$F$98,6)/(1+Main!$B$5)^(OptimumBenefits!AY47-OptimumBenefits!$A47))*(VLOOKUP(AY47,'Survival Probability'!$A$3:$F$98,3)/VLOOKUP($A47,'Survival Probability'!$A$3:$F$98,3)))</f>
        <v>49.403163134196845</v>
      </c>
      <c r="BC47" s="228">
        <f t="shared" si="17"/>
        <v>0</v>
      </c>
      <c r="BD47" s="169">
        <f t="shared" si="127"/>
        <v>55</v>
      </c>
      <c r="BE47" s="395">
        <f>IF($B47&lt;Main!$B$10,0,HLOOKUP(BD47,ReplacementRates!$V$3:$AZ$56,ReplacementRates!$A48-3,1)*IF(Main!$B$29=0,Main!$B$32*$B47,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F47" s="337">
        <f ca="1">BE47*IF($B47=Salary!$B47,Salary!$J47,"")</f>
        <v>0</v>
      </c>
      <c r="BG47" s="338">
        <f ca="1">IF($B47&lt;Main!$B$10,0,(VLOOKUP(BD47,'Survival Probability'!$A$3:$F$98,6)/(1+Main!$B$5)^(OptimumBenefits!BD47-OptimumBenefits!$A47))*(VLOOKUP(BD47,'Survival Probability'!$A$3:$F$98,3)/VLOOKUP($A47,'Survival Probability'!$A$3:$F$98,3)))</f>
        <v>45.722942443186092</v>
      </c>
      <c r="BH47" s="228">
        <f t="shared" si="19"/>
        <v>0</v>
      </c>
      <c r="BI47" s="169">
        <f t="shared" si="127"/>
        <v>56</v>
      </c>
      <c r="BJ47" s="395">
        <f>IF($B47&lt;Main!$B$10,0,HLOOKUP(BI47,ReplacementRates!$V$3:$AZ$56,ReplacementRates!$A48-3,1)*IF(Main!$B$29=0,Main!$B$32*$B47,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K47" s="337">
        <f ca="1">BJ47*IF($B47=Salary!$B47,Salary!$J47,"")</f>
        <v>0</v>
      </c>
      <c r="BL47" s="338">
        <f ca="1">IF($B47&lt;Main!$B$10,0,(VLOOKUP(BI47,'Survival Probability'!$A$3:$F$98,6)/(1+Main!$B$5)^(OptimumBenefits!BI47-OptimumBenefits!$A47))*(VLOOKUP(BI47,'Survival Probability'!$A$3:$F$98,3)/VLOOKUP($A47,'Survival Probability'!$A$3:$F$98,3)))</f>
        <v>42.290364012800417</v>
      </c>
      <c r="BM47" s="228">
        <f t="shared" si="21"/>
        <v>0</v>
      </c>
      <c r="BN47" s="169">
        <f t="shared" si="127"/>
        <v>57</v>
      </c>
      <c r="BO47" s="395">
        <f>IF($B47&lt;Main!$B$10,0,HLOOKUP(BN47,ReplacementRates!$V$3:$AZ$56,ReplacementRates!$A48-3,1)*IF(Main!$B$29=0,Main!$B$32*$B47,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P47" s="337">
        <f ca="1">BO47*IF($B47=Salary!$B47,Salary!$J47,"")</f>
        <v>0</v>
      </c>
      <c r="BQ47" s="338">
        <f ca="1">IF($B47&lt;Main!$B$10,0,(VLOOKUP(BN47,'Survival Probability'!$A$3:$F$98,6)/(1+Main!$B$5)^(OptimumBenefits!BN47-OptimumBenefits!$A47))*(VLOOKUP(BN47,'Survival Probability'!$A$3:$F$98,3)/VLOOKUP($A47,'Survival Probability'!$A$3:$F$98,3)))</f>
        <v>39.089235983547091</v>
      </c>
      <c r="BR47" s="228">
        <f t="shared" si="23"/>
        <v>0</v>
      </c>
      <c r="BS47" s="169">
        <f t="shared" si="127"/>
        <v>58</v>
      </c>
      <c r="BT47" s="395">
        <f>IF($B47&lt;Main!$B$10,0,HLOOKUP(BS47,ReplacementRates!$V$3:$AZ$56,ReplacementRates!$A48-3,1)*IF(Main!$B$29=0,Main!$B$32*$B47,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U47" s="337">
        <f ca="1">BT47*IF($B47=Salary!$B47,Salary!$J47,"")</f>
        <v>0</v>
      </c>
      <c r="BV47" s="338">
        <f ca="1">IF($B47&lt;Main!$B$10,0,(VLOOKUP(BS47,'Survival Probability'!$A$3:$F$98,6)/(1+Main!$B$5)^(OptimumBenefits!BS47-OptimumBenefits!$A47))*(VLOOKUP(BS47,'Survival Probability'!$A$3:$F$98,3)/VLOOKUP($A47,'Survival Probability'!$A$3:$F$98,3)))</f>
        <v>36.104432764736536</v>
      </c>
      <c r="BW47" s="228">
        <f t="shared" si="25"/>
        <v>0</v>
      </c>
      <c r="BX47" s="169">
        <f t="shared" si="127"/>
        <v>59</v>
      </c>
      <c r="BY47" s="395">
        <f>IF($B47&lt;Main!$B$10,0,HLOOKUP(BX47,ReplacementRates!$V$3:$AZ$56,ReplacementRates!$A48-3,1)*IF(Main!$B$29=0,Main!$B$32*$B47,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Z47" s="337">
        <f ca="1">BY47*IF($B47=Salary!$B47,Salary!$J47,"")</f>
        <v>0</v>
      </c>
      <c r="CA47" s="338">
        <f ca="1">IF($B47&lt;Main!$B$10,0,(VLOOKUP(BX47,'Survival Probability'!$A$3:$F$98,6)/(1+Main!$B$5)^(OptimumBenefits!BX47-OptimumBenefits!$A47))*(VLOOKUP(BX47,'Survival Probability'!$A$3:$F$98,3)/VLOOKUP($A47,'Survival Probability'!$A$3:$F$98,3)))</f>
        <v>33.321805040776816</v>
      </c>
      <c r="CB47" s="228">
        <f t="shared" si="27"/>
        <v>0</v>
      </c>
      <c r="CC47" s="169">
        <f t="shared" si="128"/>
        <v>60</v>
      </c>
      <c r="CD47" s="395">
        <f>IF($B47&lt;Main!$B$10,0,HLOOKUP(CC47,ReplacementRates!$V$3:$AZ$56,ReplacementRates!$A48-3,1)*IF(Main!$B$29=0,Main!$B$32*$B47,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E47" s="337">
        <f ca="1">CD47*IF($B47=Salary!$B47,Salary!$J47,"")</f>
        <v>269432.52009591437</v>
      </c>
      <c r="CF47" s="338">
        <f ca="1">IF($B47&lt;Main!$B$10,0,(VLOOKUP(CC47,'Survival Probability'!$A$3:$F$98,6)/(1+Main!$B$5)^(OptimumBenefits!CC47-OptimumBenefits!$A47))*(VLOOKUP(CC47,'Survival Probability'!$A$3:$F$98,3)/VLOOKUP($A47,'Survival Probability'!$A$3:$F$98,3)))</f>
        <v>30.728120830496984</v>
      </c>
      <c r="CG47" s="228">
        <f t="shared" si="29"/>
        <v>0</v>
      </c>
      <c r="CH47" s="169">
        <f t="shared" si="128"/>
        <v>61</v>
      </c>
      <c r="CI47" s="395">
        <f>IF($B47&lt;Main!$B$10,0,HLOOKUP(CH47,ReplacementRates!$V$3:$AZ$56,ReplacementRates!$A48-3,1)*IF(Main!$B$29=0,Main!$B$32*$B47,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J47" s="337">
        <f ca="1">CI47*IF($B47=Salary!$B47,Salary!$J47,"")</f>
        <v>269432.52009591437</v>
      </c>
      <c r="CK47" s="338">
        <f ca="1">IF($B47&lt;Main!$B$10,0,(VLOOKUP(CH47,'Survival Probability'!$A$3:$F$98,6)/(1+Main!$B$5)^(OptimumBenefits!CH47-OptimumBenefits!$A47))*(VLOOKUP(CH47,'Survival Probability'!$A$3:$F$98,3)/VLOOKUP($A47,'Survival Probability'!$A$3:$F$98,3)))</f>
        <v>28.311030610056072</v>
      </c>
      <c r="CL47" s="228">
        <f t="shared" si="31"/>
        <v>0</v>
      </c>
      <c r="CM47" s="169">
        <f t="shared" si="128"/>
        <v>62</v>
      </c>
      <c r="CN47" s="395">
        <f>IF($B47&lt;Main!$B$10,0,HLOOKUP(CM47,ReplacementRates!$V$3:$AZ$56,ReplacementRates!$A48-3,1)*IF(Main!$B$29=0,Main!$B$32*$B47,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O47" s="337">
        <f ca="1">CN47*IF($B47=Salary!$B47,Salary!$J47,"")</f>
        <v>269432.52009591437</v>
      </c>
      <c r="CP47" s="338">
        <f ca="1">IF($B47&lt;Main!$B$10,0,(VLOOKUP(CM47,'Survival Probability'!$A$3:$F$98,6)/(1+Main!$B$5)^(OptimumBenefits!CM47-OptimumBenefits!$A47))*(VLOOKUP(CM47,'Survival Probability'!$A$3:$F$98,3)/VLOOKUP($A47,'Survival Probability'!$A$3:$F$98,3)))</f>
        <v>26.060844936606312</v>
      </c>
      <c r="CQ47" s="228">
        <f t="shared" si="33"/>
        <v>0</v>
      </c>
      <c r="CR47" s="169">
        <f t="shared" si="128"/>
        <v>63</v>
      </c>
      <c r="CS47" s="395">
        <f>IF($B47&lt;Main!$B$10,0,HLOOKUP(CR47,ReplacementRates!$V$3:$AZ$56,ReplacementRates!$A48-3,1)*IF(Main!$B$29=0,Main!$B$32*$B47,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T47" s="337">
        <f ca="1">CS47*IF($B47=Salary!$B47,Salary!$J47,"")</f>
        <v>269432.52009591437</v>
      </c>
      <c r="CU47" s="338">
        <f ca="1">IF($B47&lt;Main!$B$10,0,(VLOOKUP(CR47,'Survival Probability'!$A$3:$F$98,6)/(1+Main!$B$5)^(OptimumBenefits!CR47-OptimumBenefits!$A47))*(VLOOKUP(CR47,'Survival Probability'!$A$3:$F$98,3)/VLOOKUP($A47,'Survival Probability'!$A$3:$F$98,3)))</f>
        <v>23.966560410279303</v>
      </c>
      <c r="CV47" s="228">
        <f t="shared" si="35"/>
        <v>0</v>
      </c>
      <c r="CW47" s="169">
        <f t="shared" si="128"/>
        <v>64</v>
      </c>
      <c r="CX47" s="395">
        <f>IF($B47&lt;Main!$B$10,0,HLOOKUP(CW47,ReplacementRates!$V$3:$AZ$56,ReplacementRates!$A48-3,1)*IF(Main!$B$29=0,Main!$B$32*$B47,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Y47" s="337">
        <f ca="1">CX47*IF($B47=Salary!$B47,Salary!$J47,"")</f>
        <v>269432.52009591437</v>
      </c>
      <c r="CZ47" s="338">
        <f ca="1">IF($B47&lt;Main!$B$10,0,(VLOOKUP(CW47,'Survival Probability'!$A$3:$F$98,6)/(1+Main!$B$5)^(OptimumBenefits!CW47-OptimumBenefits!$A47))*(VLOOKUP(CW47,'Survival Probability'!$A$3:$F$98,3)/VLOOKUP($A47,'Survival Probability'!$A$3:$F$98,3)))</f>
        <v>22.017891130382605</v>
      </c>
      <c r="DA47" s="228">
        <f t="shared" si="37"/>
        <v>0</v>
      </c>
      <c r="DB47" s="169">
        <f t="shared" si="128"/>
        <v>65</v>
      </c>
      <c r="DC47" s="395">
        <f>IF($B47&lt;Main!$B$10,0,HLOOKUP(DB47,ReplacementRates!$V$3:$AZ$56,ReplacementRates!$A48-3,1)*IF(Main!$B$29=0,Main!$B$32*$B47,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D47" s="337">
        <f ca="1">DC47*IF($B47=Salary!$B47,Salary!$J47,"")</f>
        <v>269432.52009591437</v>
      </c>
      <c r="DE47" s="338">
        <f ca="1">IF($B47&lt;Main!$B$10,0,(VLOOKUP(DB47,'Survival Probability'!$A$3:$F$98,6)/(1+Main!$B$5)^(OptimumBenefits!DB47-OptimumBenefits!$A47))*(VLOOKUP(DB47,'Survival Probability'!$A$3:$F$98,3)/VLOOKUP($A47,'Survival Probability'!$A$3:$F$98,3)))</f>
        <v>20.20522454456388</v>
      </c>
      <c r="DF47" s="228">
        <f t="shared" si="39"/>
        <v>0</v>
      </c>
      <c r="DG47" s="169">
        <f t="shared" si="128"/>
        <v>66</v>
      </c>
      <c r="DH47" s="395">
        <f>IF($B47&lt;Main!$B$10,0,HLOOKUP(DG47,ReplacementRates!$V$3:$AZ$56,ReplacementRates!$A48-3,1)*IF(Main!$B$29=0,Main!$B$32*$B47,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I47" s="337">
        <f ca="1">DH47*IF($B47=Salary!$B47,Salary!$J47,"")</f>
        <v>269432.52009591437</v>
      </c>
      <c r="DJ47" s="338">
        <f ca="1">IF($B47&lt;Main!$B$10,0,(VLOOKUP(DG47,'Survival Probability'!$A$3:$F$98,6)/(1+Main!$B$5)^(OptimumBenefits!DG47-OptimumBenefits!$A47))*(VLOOKUP(DG47,'Survival Probability'!$A$3:$F$98,3)/VLOOKUP($A47,'Survival Probability'!$A$3:$F$98,3)))</f>
        <v>18.519610454589639</v>
      </c>
      <c r="DK47" s="228">
        <f t="shared" si="41"/>
        <v>0</v>
      </c>
      <c r="DL47" s="169">
        <f t="shared" si="128"/>
        <v>67</v>
      </c>
      <c r="DM47" s="395">
        <f>IF($B47&lt;Main!$B$10,0,HLOOKUP(DL47,ReplacementRates!$V$3:$AZ$56,ReplacementRates!$A48-3,1)*IF(Main!$B$29=0,Main!$B$32*$B47,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N47" s="337">
        <f ca="1">DM47*IF($B47=Salary!$B47,Salary!$J47,"")</f>
        <v>269432.52009591437</v>
      </c>
      <c r="DO47" s="338">
        <f ca="1">IF($B47&lt;Main!$B$10,0,(VLOOKUP(DL47,'Survival Probability'!$A$3:$F$98,6)/(1+Main!$B$5)^(OptimumBenefits!DL47-OptimumBenefits!$A47))*(VLOOKUP(DL47,'Survival Probability'!$A$3:$F$98,3)/VLOOKUP($A47,'Survival Probability'!$A$3:$F$98,3)))</f>
        <v>16.952694617902967</v>
      </c>
      <c r="DP47" s="228">
        <f t="shared" si="43"/>
        <v>0</v>
      </c>
      <c r="DQ47" s="169">
        <f t="shared" si="128"/>
        <v>68</v>
      </c>
      <c r="DR47" s="395">
        <f>IF($B47&lt;Main!$B$10,0,HLOOKUP(DQ47,ReplacementRates!$V$3:$AZ$56,ReplacementRates!$A48-3,1)*IF(Main!$B$29=0,Main!$B$32*$B47,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S47" s="337">
        <f ca="1">DR47*IF($B47=Salary!$B47,Salary!$J47,"")</f>
        <v>269432.52009591437</v>
      </c>
      <c r="DT47" s="338">
        <f ca="1">IF($B47&lt;Main!$B$10,0,(VLOOKUP(DQ47,'Survival Probability'!$A$3:$F$98,6)/(1+Main!$B$5)^(OptimumBenefits!DQ47-OptimumBenefits!$A47))*(VLOOKUP(DQ47,'Survival Probability'!$A$3:$F$98,3)/VLOOKUP($A47,'Survival Probability'!$A$3:$F$98,3)))</f>
        <v>15.496715738486705</v>
      </c>
      <c r="DU47" s="228">
        <f t="shared" si="45"/>
        <v>0</v>
      </c>
      <c r="DV47" s="169">
        <f t="shared" si="128"/>
        <v>69</v>
      </c>
      <c r="DW47" s="395">
        <f>IF($B47&lt;Main!$B$10,0,HLOOKUP(DV47,ReplacementRates!$V$3:$AZ$56,ReplacementRates!$A48-3,1)*IF(Main!$B$29=0,Main!$B$32*$B47,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X47" s="337">
        <f ca="1">DW47*IF($B47=Salary!$B47,Salary!$J47,"")</f>
        <v>269432.52009591437</v>
      </c>
      <c r="DY47" s="338">
        <f ca="1">IF($B47&lt;Main!$B$10,0,(VLOOKUP(DV47,'Survival Probability'!$A$3:$F$98,6)/(1+Main!$B$5)^(OptimumBenefits!DV47-OptimumBenefits!$A47))*(VLOOKUP(DV47,'Survival Probability'!$A$3:$F$98,3)/VLOOKUP($A47,'Survival Probability'!$A$3:$F$98,3)))</f>
        <v>14.144451161945934</v>
      </c>
      <c r="DZ47" s="228">
        <f t="shared" si="47"/>
        <v>0</v>
      </c>
      <c r="EA47" s="169">
        <f t="shared" si="128"/>
        <v>70</v>
      </c>
      <c r="EB47" s="395">
        <f>IF($B47&lt;Main!$B$10,0,HLOOKUP(EA47,ReplacementRates!$V$3:$AZ$56,ReplacementRates!$A48-3,1)*IF(Main!$B$29=0,Main!$B$32*$B47,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C47" s="337">
        <f ca="1">EB47*IF($B47=Salary!$B47,Salary!$J47,"")</f>
        <v>269432.52009591437</v>
      </c>
      <c r="ED47" s="338">
        <f ca="1">IF($B47&lt;Main!$B$10,0,(VLOOKUP(EA47,'Survival Probability'!$A$3:$F$98,6)/(1+Main!$B$5)^(OptimumBenefits!EA47-OptimumBenefits!$A47))*(VLOOKUP(EA47,'Survival Probability'!$A$3:$F$98,3)/VLOOKUP($A47,'Survival Probability'!$A$3:$F$98,3)))</f>
        <v>12.889186068823282</v>
      </c>
      <c r="EE47" s="228">
        <f t="shared" si="49"/>
        <v>0</v>
      </c>
      <c r="EF47" s="169">
        <f t="shared" si="128"/>
        <v>71</v>
      </c>
      <c r="EG47" s="395">
        <f>IF($B47&lt;Main!$B$10,0,HLOOKUP(EF47,ReplacementRates!$V$3:$AZ$56,ReplacementRates!$A48-3,1)*IF(Main!$B$29=0,Main!$B$32*$B47,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H47" s="337">
        <f ca="1">EG47*IF($B47=Salary!$B47,Salary!$J47,"")</f>
        <v>269432.52009591437</v>
      </c>
      <c r="EI47" s="338">
        <f ca="1">IF($B47&lt;Main!$B$10,0,(VLOOKUP(EF47,'Survival Probability'!$A$3:$F$98,6)/(1+Main!$B$5)^(OptimumBenefits!EF47-OptimumBenefits!$A47))*(VLOOKUP(EF47,'Survival Probability'!$A$3:$F$98,3)/VLOOKUP($A47,'Survival Probability'!$A$3:$F$98,3)))</f>
        <v>11.724681782878974</v>
      </c>
      <c r="EJ47" s="228">
        <f t="shared" si="51"/>
        <v>0</v>
      </c>
      <c r="EK47" s="169">
        <f t="shared" si="128"/>
        <v>72</v>
      </c>
      <c r="EL47" s="395">
        <f>IF($B47&lt;Main!$B$10,0,HLOOKUP(EK47,ReplacementRates!$V$3:$AZ$56,ReplacementRates!$A48-3,1)*IF(Main!$B$29=0,Main!$B$32*$B47,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M47" s="337">
        <f ca="1">EL47*IF($B47=Salary!$B47,Salary!$J47,"")</f>
        <v>269432.52009591437</v>
      </c>
      <c r="EN47" s="338">
        <f ca="1">IF($B47&lt;Main!$B$10,0,(VLOOKUP(EK47,'Survival Probability'!$A$3:$F$98,6)/(1+Main!$B$5)^(OptimumBenefits!EK47-OptimumBenefits!$A47))*(VLOOKUP(EK47,'Survival Probability'!$A$3:$F$98,3)/VLOOKUP($A47,'Survival Probability'!$A$3:$F$98,3)))</f>
        <v>10.645126594329465</v>
      </c>
      <c r="EO47" s="228">
        <f t="shared" ca="1" si="53"/>
        <v>2868143.2850502259</v>
      </c>
      <c r="EP47" s="169">
        <f t="shared" si="129"/>
        <v>73</v>
      </c>
      <c r="EQ47" s="395">
        <f>IF($B47&lt;Main!$B$10,0,HLOOKUP(EP47,ReplacementRates!$V$3:$AZ$56,ReplacementRates!$A48-3,1)*IF(Main!$B$29=0,Main!$B$32*$B47,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R47" s="337">
        <f ca="1">EQ47*IF($B47=Salary!$B47,Salary!$J47,"")</f>
        <v>269432.52009591437</v>
      </c>
      <c r="ES47" s="338">
        <f ca="1">IF($B47&lt;Main!$B$10,0,(VLOOKUP(EP47,'Survival Probability'!$A$3:$F$98,6)/(1+Main!$B$5)^(OptimumBenefits!EP47-OptimumBenefits!$A47))*(VLOOKUP(EP47,'Survival Probability'!$A$3:$F$98,3)/VLOOKUP($A47,'Survival Probability'!$A$3:$F$98,3)))</f>
        <v>9.6451265943294615</v>
      </c>
      <c r="ET47" s="228">
        <f t="shared" ca="1" si="55"/>
        <v>2598710.7649543108</v>
      </c>
      <c r="EU47" s="169">
        <f t="shared" si="129"/>
        <v>74</v>
      </c>
      <c r="EV47" s="395">
        <f>IF($B47&lt;Main!$B$10,0,HLOOKUP(EU47,ReplacementRates!$V$3:$AZ$56,ReplacementRates!$A48-3,1)*IF(Main!$B$29=0,Main!$B$32*$B47,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W47" s="337">
        <f ca="1">EV47*IF($B47=Salary!$B47,Salary!$J47,"")</f>
        <v>269432.52009591437</v>
      </c>
      <c r="EX47" s="338">
        <f ca="1">IF($B47&lt;Main!$B$10,0,(VLOOKUP(EU47,'Survival Probability'!$A$3:$F$98,6)/(1+Main!$B$5)^(OptimumBenefits!EU47-OptimumBenefits!$A47))*(VLOOKUP(EU47,'Survival Probability'!$A$3:$F$98,3)/VLOOKUP($A47,'Survival Probability'!$A$3:$F$98,3)))</f>
        <v>8.7196510664421503</v>
      </c>
      <c r="EY47" s="228">
        <f t="shared" ca="1" si="57"/>
        <v>2349357.5611885358</v>
      </c>
      <c r="EZ47" s="169">
        <f t="shared" si="129"/>
        <v>75</v>
      </c>
      <c r="FA47" s="395">
        <f>IF($B47&lt;Main!$B$10,0,HLOOKUP(EZ47,ReplacementRates!$V$3:$AZ$56,ReplacementRates!$A48-3,1)*IF(Main!$B$29=0,Main!$B$32*$B47,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B47" s="337">
        <f ca="1">FA47*IF($B47=Salary!$B47,Salary!$J47,"")</f>
        <v>269432.52009591437</v>
      </c>
      <c r="FC47" s="338">
        <f ca="1">IF($B47&lt;Main!$B$10,0,(VLOOKUP(EZ47,'Survival Probability'!$A$3:$F$98,6)/(1+Main!$B$5)^(OptimumBenefits!EZ47-OptimumBenefits!$A47))*(VLOOKUP(EZ47,'Survival Probability'!$A$3:$F$98,3)/VLOOKUP($A47,'Survival Probability'!$A$3:$F$98,3)))</f>
        <v>7.8640232957856959</v>
      </c>
      <c r="FD47" s="228">
        <f t="shared" ca="1" si="59"/>
        <v>2118823.6146765184</v>
      </c>
      <c r="FE47" s="169">
        <f t="shared" si="129"/>
        <v>76</v>
      </c>
      <c r="FF47" s="395">
        <f>IF($B47&lt;Main!$B$10,0,HLOOKUP(FE47,ReplacementRates!$V$3:$AZ$56,ReplacementRates!$A48-3,1)*IF(Main!$B$29=0,Main!$B$32*$B47,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G47" s="337">
        <f ca="1">FF47*IF($B47=Salary!$B47,Salary!$J47,"")</f>
        <v>269432.52009591437</v>
      </c>
      <c r="FH47" s="338">
        <f ca="1">IF($B47&lt;Main!$B$10,0,(VLOOKUP(FE47,'Survival Probability'!$A$3:$F$98,6)/(1+Main!$B$5)^(OptimumBenefits!FE47-OptimumBenefits!$A47))*(VLOOKUP(FE47,'Survival Probability'!$A$3:$F$98,3)/VLOOKUP($A47,'Survival Probability'!$A$3:$F$98,3)))</f>
        <v>7.0738987342667317</v>
      </c>
      <c r="FI47" s="228">
        <f t="shared" ca="1" si="61"/>
        <v>1905938.3628767843</v>
      </c>
      <c r="FJ47" s="169">
        <f t="shared" si="129"/>
        <v>77</v>
      </c>
      <c r="FK47" s="395">
        <f>IF($B47&lt;Main!$B$10,0,HLOOKUP(FJ47,ReplacementRates!$V$3:$AZ$56,ReplacementRates!$A48-3,1)*IF(Main!$B$29=0,Main!$B$32*$B47,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L47" s="337">
        <f ca="1">FK47*IF($B47=Salary!$B47,Salary!$J47,"")</f>
        <v>269432.52009591437</v>
      </c>
      <c r="FM47" s="338">
        <f ca="1">IF($B47&lt;Main!$B$10,0,(VLOOKUP(FJ47,'Survival Probability'!$A$3:$F$98,6)/(1+Main!$B$5)^(OptimumBenefits!FJ47-OptimumBenefits!$A47))*(VLOOKUP(FJ47,'Survival Probability'!$A$3:$F$98,3)/VLOOKUP($A47,'Survival Probability'!$A$3:$F$98,3)))</f>
        <v>6.3452064814204316</v>
      </c>
      <c r="FN47" s="228">
        <f t="shared" ca="1" si="63"/>
        <v>1709604.9728180366</v>
      </c>
      <c r="FO47" s="169">
        <f t="shared" si="129"/>
        <v>78</v>
      </c>
      <c r="FP47" s="395">
        <f>IF($B47&lt;Main!$B$10,0,HLOOKUP(FO47,ReplacementRates!$V$3:$AZ$56,ReplacementRates!$A48-3,1)*IF(Main!$B$29=0,Main!$B$32*$B47,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Q47" s="337">
        <f ca="1">FP47*IF($B47=Salary!$B47,Salary!$J47,"")</f>
        <v>269432.52009591437</v>
      </c>
      <c r="FR47" s="338">
        <f ca="1">IF($B47&lt;Main!$B$10,0,(VLOOKUP(FO47,'Survival Probability'!$A$3:$F$98,6)/(1+Main!$B$5)^(OptimumBenefits!FO47-OptimumBenefits!$A47))*(VLOOKUP(FO47,'Survival Probability'!$A$3:$F$98,3)/VLOOKUP($A47,'Survival Probability'!$A$3:$F$98,3)))</f>
        <v>5.6741511453695637</v>
      </c>
      <c r="FS47" s="228">
        <f t="shared" ca="1" si="65"/>
        <v>1528800.8425020406</v>
      </c>
      <c r="FT47" s="169">
        <f t="shared" si="129"/>
        <v>79</v>
      </c>
      <c r="FU47" s="395">
        <f>IF($B47&lt;Main!$B$10,0,HLOOKUP(FT47,ReplacementRates!$V$3:$AZ$56,ReplacementRates!$A48-3,1)*IF(Main!$B$29=0,Main!$B$32*$B47,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V47" s="337">
        <f ca="1">FU47*IF($B47=Salary!$B47,Salary!$J47,"")</f>
        <v>269432.52009591437</v>
      </c>
      <c r="FW47" s="338">
        <f ca="1">IF($B47&lt;Main!$B$10,0,(VLOOKUP(FT47,'Survival Probability'!$A$3:$F$98,6)/(1+Main!$B$5)^(OptimumBenefits!FT47-OptimumBenefits!$A47))*(VLOOKUP(FT47,'Survival Probability'!$A$3:$F$98,3)/VLOOKUP($A47,'Survival Probability'!$A$3:$F$98,3)))</f>
        <v>5.0571949191380741</v>
      </c>
      <c r="FX47" s="228">
        <f t="shared" ca="1" si="67"/>
        <v>1362572.7716796251</v>
      </c>
      <c r="FY47" s="169">
        <f t="shared" si="129"/>
        <v>80</v>
      </c>
      <c r="FZ47" s="395">
        <f>IF($B47&lt;Main!$B$10,0,HLOOKUP(FY47,ReplacementRates!$V$3:$AZ$56,ReplacementRates!$A48-3,1)*IF(Main!$B$29=0,Main!$B$32*$B47,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A47" s="337">
        <f ca="1">FZ47*IF($B47=Salary!$B47,Salary!$J47,"")</f>
        <v>269432.52009591437</v>
      </c>
      <c r="GB47" s="338">
        <f ca="1">IF($B47&lt;Main!$B$10,0,(VLOOKUP(FY47,'Survival Probability'!$A$3:$F$98,6)/(1+Main!$B$5)^(OptimumBenefits!FY47-OptimumBenefits!$A47))*(VLOOKUP(FY47,'Survival Probability'!$A$3:$F$98,3)/VLOOKUP($A47,'Survival Probability'!$A$3:$F$98,3)))</f>
        <v>4.4910615913837031</v>
      </c>
      <c r="GC47" s="228">
        <f t="shared" ca="1" si="69"/>
        <v>1210038.0424724787</v>
      </c>
      <c r="GD47" s="169">
        <f t="shared" si="129"/>
        <v>81</v>
      </c>
      <c r="GE47" s="395">
        <f>IF($B47&lt;Main!$B$10,0,HLOOKUP(GD47,ReplacementRates!$V$3:$AZ$56,ReplacementRates!$A48-3,1)*IF(Main!$B$29=0,Main!$B$32*$B47,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F47" s="337">
        <f ca="1">GE47*IF($B47=Salary!$B47,Salary!$J47,"")</f>
        <v>269432.52009591437</v>
      </c>
      <c r="GG47" s="338">
        <f ca="1">IF($B47&lt;Main!$B$10,0,(VLOOKUP(GD47,'Survival Probability'!$A$3:$F$98,6)/(1+Main!$B$5)^(OptimumBenefits!GD47-OptimumBenefits!$A47))*(VLOOKUP(GD47,'Survival Probability'!$A$3:$F$98,3)/VLOOKUP($A47,'Survival Probability'!$A$3:$F$98,3)))</f>
        <v>3.9726668021922129</v>
      </c>
      <c r="GH47" s="228">
        <f t="shared" ca="1" si="71"/>
        <v>1070365.6280160253</v>
      </c>
      <c r="GI47" s="169">
        <f t="shared" si="129"/>
        <v>82</v>
      </c>
      <c r="GJ47" s="395">
        <f>IF($B47&lt;Main!$B$10,0,HLOOKUP(GI47,ReplacementRates!$V$3:$AZ$56,ReplacementRates!$A48-3,1)*IF(Main!$B$29=0,Main!$B$32*$B47,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K47" s="337">
        <f ca="1">GJ47*IF($B47=Salary!$B47,Salary!$J47,"")</f>
        <v>269432.52009591437</v>
      </c>
      <c r="GL47" s="338">
        <f ca="1">IF($B47&lt;Main!$B$10,0,(VLOOKUP(GI47,'Survival Probability'!$A$3:$F$98,6)/(1+Main!$B$5)^(OptimumBenefits!GI47-OptimumBenefits!$A47))*(VLOOKUP(GI47,'Survival Probability'!$A$3:$F$98,3)/VLOOKUP($A47,'Survival Probability'!$A$3:$F$98,3)))</f>
        <v>3.4991132227767747</v>
      </c>
      <c r="GM47" s="228">
        <f t="shared" ca="1" si="73"/>
        <v>942774.89371368301</v>
      </c>
      <c r="GN47" s="384"/>
      <c r="GO47" s="384"/>
      <c r="GP47" s="385"/>
      <c r="GQ47" s="386"/>
      <c r="GR47" s="387"/>
      <c r="GS47" s="384"/>
      <c r="GT47" s="384"/>
      <c r="GU47" s="385"/>
      <c r="GV47" s="386"/>
      <c r="GW47" s="387"/>
      <c r="GX47" s="384"/>
      <c r="GY47" s="384"/>
      <c r="GZ47" s="385"/>
      <c r="HA47" s="386"/>
      <c r="HB47" s="387"/>
      <c r="HC47" s="384"/>
      <c r="HD47" s="384"/>
      <c r="HE47" s="385"/>
      <c r="HF47" s="386"/>
      <c r="HG47" s="387"/>
      <c r="HH47" s="384"/>
      <c r="HI47" s="384"/>
      <c r="HJ47" s="385"/>
      <c r="HK47" s="386"/>
      <c r="HL47" s="387"/>
      <c r="HM47" s="384"/>
      <c r="HN47" s="384"/>
      <c r="HO47" s="385"/>
      <c r="HP47" s="386"/>
      <c r="HQ47" s="387"/>
      <c r="HR47" s="384"/>
      <c r="HS47" s="384"/>
      <c r="HT47" s="385"/>
      <c r="HU47" s="386"/>
      <c r="HV47" s="387"/>
      <c r="HW47" s="384"/>
      <c r="HX47" s="384"/>
      <c r="HY47" s="385"/>
      <c r="HZ47" s="386"/>
      <c r="IA47" s="387"/>
      <c r="IB47" s="384"/>
      <c r="IC47" s="384"/>
      <c r="ID47" s="385"/>
      <c r="IE47" s="386"/>
      <c r="IF47" s="387"/>
      <c r="IG47" s="384"/>
      <c r="IH47" s="384"/>
      <c r="II47" s="385"/>
      <c r="IJ47" s="386"/>
      <c r="IK47" s="387"/>
      <c r="IL47" s="384"/>
      <c r="IM47" s="384"/>
      <c r="IN47" s="385"/>
      <c r="IO47" s="386"/>
      <c r="IP47" s="387"/>
      <c r="IQ47" s="384"/>
      <c r="IR47" s="384"/>
      <c r="IS47" s="385"/>
      <c r="IT47" s="386"/>
      <c r="IU47" s="387"/>
      <c r="IV47" s="384"/>
      <c r="IW47" s="384"/>
      <c r="IX47" s="385"/>
      <c r="IY47" s="386"/>
      <c r="IZ47" s="387"/>
      <c r="JA47" s="384"/>
      <c r="JB47" s="384"/>
      <c r="JC47" s="385"/>
      <c r="JD47" s="386"/>
      <c r="JE47" s="387"/>
      <c r="JF47" s="384"/>
      <c r="JG47" s="384"/>
      <c r="JH47" s="385"/>
      <c r="JI47" s="386"/>
      <c r="JJ47" s="387"/>
      <c r="JK47" s="384"/>
      <c r="JL47" s="384"/>
      <c r="JM47" s="385"/>
      <c r="JN47" s="386"/>
      <c r="JO47" s="387"/>
      <c r="JP47" s="384"/>
      <c r="JQ47" s="384"/>
      <c r="JR47" s="385"/>
      <c r="JS47" s="386"/>
      <c r="JT47" s="387"/>
      <c r="JU47" s="384"/>
      <c r="JV47" s="384"/>
      <c r="JW47" s="385"/>
      <c r="JX47" s="386"/>
      <c r="JY47" s="387"/>
      <c r="JZ47" s="384"/>
      <c r="KA47" s="384"/>
      <c r="KB47" s="385"/>
      <c r="KC47" s="386"/>
      <c r="KD47" s="387"/>
      <c r="KE47" s="384"/>
      <c r="KF47" s="384"/>
      <c r="KG47" s="385"/>
      <c r="KH47" s="386"/>
      <c r="KI47" s="387"/>
    </row>
    <row r="48" spans="1:295">
      <c r="A48" s="172">
        <f t="shared" si="112"/>
        <v>73</v>
      </c>
      <c r="B48" s="172">
        <v>46</v>
      </c>
      <c r="C48" s="383">
        <f t="shared" ca="1" si="126"/>
        <v>73</v>
      </c>
      <c r="D48" s="425">
        <f t="shared" ca="1" si="116"/>
        <v>2985187.8364560879</v>
      </c>
      <c r="E48" s="217">
        <v>1707627.5547520244</v>
      </c>
      <c r="F48" s="169">
        <f t="shared" si="113"/>
        <v>45</v>
      </c>
      <c r="G48" s="395">
        <f>IF($B48&lt;Main!$B$10,0,HLOOKUP(F48,ReplacementRates!$V$3:$AZ$56,ReplacementRates!$A49-3,1)*IF(Main!$B$29=0,Main!$B$32*$B48,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H48" s="337">
        <f ca="1">G48*IF($B48=Salary!$B48,Salary!$J48,"")</f>
        <v>0</v>
      </c>
      <c r="I48" s="338">
        <f ca="1">IF($B48&lt;Main!$B$10,0,(VLOOKUP(F48,'Survival Probability'!$A$3:$F$98,6)/(1+Main!$B$5)^(OptimumBenefits!F48-OptimumBenefits!$A48))*(VLOOKUP(F48,'Survival Probability'!$A$3:$F$98,3)/VLOOKUP($A48,'Survival Probability'!$A$3:$F$98,3)))</f>
        <v>104.72839903073543</v>
      </c>
      <c r="J48" s="228">
        <f t="shared" si="130"/>
        <v>0</v>
      </c>
      <c r="K48" s="169">
        <f t="shared" si="114"/>
        <v>46</v>
      </c>
      <c r="L48" s="395">
        <f>IF($B48&lt;Main!$B$10,0,HLOOKUP(K48,ReplacementRates!$V$3:$AZ$56,ReplacementRates!$A49-3,1)*IF(Main!$B$29=0,Main!$B$32*$B48,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M48" s="337">
        <f ca="1">L48*IF($B48=Salary!$B48,Salary!$J48,"")</f>
        <v>0</v>
      </c>
      <c r="N48" s="338">
        <f ca="1">IF($B48&lt;Main!$B$10,0,(VLOOKUP(K48,'Survival Probability'!$A$3:$F$98,6)/(1+Main!$B$5)^(OptimumBenefits!K48-OptimumBenefits!$A48))*(VLOOKUP(K48,'Survival Probability'!$A$3:$F$98,3)/VLOOKUP($A48,'Survival Probability'!$A$3:$F$98,3)))</f>
        <v>97.340592331635719</v>
      </c>
      <c r="O48" s="228">
        <f t="shared" si="131"/>
        <v>0</v>
      </c>
      <c r="P48" s="169">
        <f t="shared" si="127"/>
        <v>47</v>
      </c>
      <c r="Q48" s="395">
        <f>IF($B48&lt;Main!$B$10,0,HLOOKUP(P48,ReplacementRates!$V$3:$AZ$56,ReplacementRates!$A49-3,1)*IF(Main!$B$29=0,Main!$B$32*$B48,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R48" s="337">
        <f ca="1">Q48*IF($B48=Salary!$B48,Salary!$J48,"")</f>
        <v>0</v>
      </c>
      <c r="S48" s="338">
        <f ca="1">IF($B48&lt;Main!$B$10,0,(VLOOKUP(P48,'Survival Probability'!$A$3:$F$98,6)/(1+Main!$B$5)^(OptimumBenefits!P48-OptimumBenefits!$A48))*(VLOOKUP(P48,'Survival Probability'!$A$3:$F$98,3)/VLOOKUP($A48,'Survival Probability'!$A$3:$F$98,3)))</f>
        <v>90.440716899562474</v>
      </c>
      <c r="T48" s="228">
        <f t="shared" si="3"/>
        <v>0</v>
      </c>
      <c r="U48" s="169">
        <f t="shared" si="127"/>
        <v>48</v>
      </c>
      <c r="V48" s="395">
        <f>IF($B48&lt;Main!$B$10,0,HLOOKUP(U48,ReplacementRates!$V$3:$AZ$56,ReplacementRates!$A49-3,1)*IF(Main!$B$29=0,Main!$B$32*$B48,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W48" s="337">
        <f ca="1">V48*IF($B48=Salary!$B48,Salary!$J48,"")</f>
        <v>0</v>
      </c>
      <c r="X48" s="338">
        <f ca="1">IF($B48&lt;Main!$B$10,0,(VLOOKUP(U48,'Survival Probability'!$A$3:$F$98,6)/(1+Main!$B$5)^(OptimumBenefits!U48-OptimumBenefits!$A48))*(VLOOKUP(U48,'Survival Probability'!$A$3:$F$98,3)/VLOOKUP($A48,'Survival Probability'!$A$3:$F$98,3)))</f>
        <v>83.996739376594803</v>
      </c>
      <c r="Y48" s="228">
        <f t="shared" si="5"/>
        <v>0</v>
      </c>
      <c r="Z48" s="169">
        <f t="shared" si="127"/>
        <v>49</v>
      </c>
      <c r="AA48" s="395">
        <f>IF($B48&lt;Main!$B$10,0,HLOOKUP(Z48,ReplacementRates!$V$3:$AZ$56,ReplacementRates!$A49-3,1)*IF(Main!$B$29=0,Main!$B$32*$B48,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B48" s="337">
        <f ca="1">AA48*IF($B48=Salary!$B48,Salary!$J48,"")</f>
        <v>0</v>
      </c>
      <c r="AC48" s="338">
        <f ca="1">IF($B48&lt;Main!$B$10,0,(VLOOKUP(Z48,'Survival Probability'!$A$3:$F$98,6)/(1+Main!$B$5)^(OptimumBenefits!Z48-OptimumBenefits!$A48))*(VLOOKUP(Z48,'Survival Probability'!$A$3:$F$98,3)/VLOOKUP($A48,'Survival Probability'!$A$3:$F$98,3)))</f>
        <v>77.978722749757395</v>
      </c>
      <c r="AD48" s="228">
        <f t="shared" si="7"/>
        <v>0</v>
      </c>
      <c r="AE48" s="169">
        <f t="shared" si="127"/>
        <v>50</v>
      </c>
      <c r="AF48" s="395">
        <f>IF($B48&lt;Main!$B$10,0,HLOOKUP(AE48,ReplacementRates!$V$3:$AZ$56,ReplacementRates!$A49-3,1)*IF(Main!$B$29=0,Main!$B$32*$B48,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G48" s="337">
        <f ca="1">AF48*IF($B48=Salary!$B48,Salary!$J48,"")</f>
        <v>0</v>
      </c>
      <c r="AH48" s="338">
        <f ca="1">IF($B48&lt;Main!$B$10,0,(VLOOKUP(AE48,'Survival Probability'!$A$3:$F$98,6)/(1+Main!$B$5)^(OptimumBenefits!AE48-OptimumBenefits!$A48))*(VLOOKUP(AE48,'Survival Probability'!$A$3:$F$98,3)/VLOOKUP($A48,'Survival Probability'!$A$3:$F$98,3)))</f>
        <v>72.358731704233179</v>
      </c>
      <c r="AI48" s="228">
        <f t="shared" si="9"/>
        <v>0</v>
      </c>
      <c r="AJ48" s="169">
        <f t="shared" si="127"/>
        <v>51</v>
      </c>
      <c r="AK48" s="395">
        <f>IF($B48&lt;Main!$B$10,0,HLOOKUP(AJ48,ReplacementRates!$V$3:$AZ$56,ReplacementRates!$A49-3,1)*IF(Main!$B$29=0,Main!$B$32*$B48,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L48" s="337">
        <f ca="1">AK48*IF($B48=Salary!$B48,Salary!$J48,"")</f>
        <v>0</v>
      </c>
      <c r="AM48" s="338">
        <f ca="1">IF($B48&lt;Main!$B$10,0,(VLOOKUP(AJ48,'Survival Probability'!$A$3:$F$98,6)/(1+Main!$B$5)^(OptimumBenefits!AJ48-OptimumBenefits!$A48))*(VLOOKUP(AJ48,'Survival Probability'!$A$3:$F$98,3)/VLOOKUP($A48,'Survival Probability'!$A$3:$F$98,3)))</f>
        <v>67.11067558819343</v>
      </c>
      <c r="AN48" s="228">
        <f t="shared" si="11"/>
        <v>0</v>
      </c>
      <c r="AO48" s="169">
        <f t="shared" si="127"/>
        <v>52</v>
      </c>
      <c r="AP48" s="395">
        <f>IF($B48&lt;Main!$B$10,0,HLOOKUP(AO48,ReplacementRates!$V$3:$AZ$56,ReplacementRates!$A49-3,1)*IF(Main!$B$29=0,Main!$B$32*$B48,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Q48" s="337">
        <f ca="1">AP48*IF($B48=Salary!$B48,Salary!$J48,"")</f>
        <v>0</v>
      </c>
      <c r="AR48" s="338">
        <f ca="1">IF($B48&lt;Main!$B$10,0,(VLOOKUP(AO48,'Survival Probability'!$A$3:$F$98,6)/(1+Main!$B$5)^(OptimumBenefits!AO48-OptimumBenefits!$A48))*(VLOOKUP(AO48,'Survival Probability'!$A$3:$F$98,3)/VLOOKUP($A48,'Survival Probability'!$A$3:$F$98,3)))</f>
        <v>62.21353119153283</v>
      </c>
      <c r="AS48" s="228">
        <f t="shared" si="13"/>
        <v>0</v>
      </c>
      <c r="AT48" s="169">
        <f t="shared" si="127"/>
        <v>53</v>
      </c>
      <c r="AU48" s="395">
        <f>IF($B48&lt;Main!$B$10,0,HLOOKUP(AT48,ReplacementRates!$V$3:$AZ$56,ReplacementRates!$A49-3,1)*IF(Main!$B$29=0,Main!$B$32*$B48,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V48" s="337">
        <f ca="1">AU48*IF($B48=Salary!$B48,Salary!$J48,"")</f>
        <v>0</v>
      </c>
      <c r="AW48" s="338">
        <f ca="1">IF($B48&lt;Main!$B$10,0,(VLOOKUP(AT48,'Survival Probability'!$A$3:$F$98,6)/(1+Main!$B$5)^(OptimumBenefits!AT48-OptimumBenefits!$A48))*(VLOOKUP(AT48,'Survival Probability'!$A$3:$F$98,3)/VLOOKUP($A48,'Survival Probability'!$A$3:$F$98,3)))</f>
        <v>57.644265876963615</v>
      </c>
      <c r="AX48" s="228">
        <f t="shared" si="15"/>
        <v>0</v>
      </c>
      <c r="AY48" s="169">
        <f t="shared" si="127"/>
        <v>54</v>
      </c>
      <c r="AZ48" s="395">
        <f>IF($B48&lt;Main!$B$10,0,HLOOKUP(AY48,ReplacementRates!$V$3:$AZ$56,ReplacementRates!$A49-3,1)*IF(Main!$B$29=0,Main!$B$32*$B48,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A48" s="337">
        <f ca="1">AZ48*IF($B48=Salary!$B48,Salary!$J48,"")</f>
        <v>0</v>
      </c>
      <c r="BB48" s="338">
        <f ca="1">IF($B48&lt;Main!$B$10,0,(VLOOKUP(AY48,'Survival Probability'!$A$3:$F$98,6)/(1+Main!$B$5)^(OptimumBenefits!AY48-OptimumBenefits!$A48))*(VLOOKUP(AY48,'Survival Probability'!$A$3:$F$98,3)/VLOOKUP($A48,'Survival Probability'!$A$3:$F$98,3)))</f>
        <v>53.381382484499625</v>
      </c>
      <c r="BC48" s="228">
        <f t="shared" si="17"/>
        <v>0</v>
      </c>
      <c r="BD48" s="169">
        <f t="shared" si="127"/>
        <v>55</v>
      </c>
      <c r="BE48" s="395">
        <f>IF($B48&lt;Main!$B$10,0,HLOOKUP(BD48,ReplacementRates!$V$3:$AZ$56,ReplacementRates!$A49-3,1)*IF(Main!$B$29=0,Main!$B$32*$B48,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F48" s="337">
        <f ca="1">BE48*IF($B48=Salary!$B48,Salary!$J48,"")</f>
        <v>0</v>
      </c>
      <c r="BG48" s="338">
        <f ca="1">IF($B48&lt;Main!$B$10,0,(VLOOKUP(BD48,'Survival Probability'!$A$3:$F$98,6)/(1+Main!$B$5)^(OptimumBenefits!BD48-OptimumBenefits!$A48))*(VLOOKUP(BD48,'Survival Probability'!$A$3:$F$98,3)/VLOOKUP($A48,'Survival Probability'!$A$3:$F$98,3)))</f>
        <v>49.404809814434543</v>
      </c>
      <c r="BH48" s="228">
        <f t="shared" si="19"/>
        <v>0</v>
      </c>
      <c r="BI48" s="169">
        <f t="shared" si="127"/>
        <v>56</v>
      </c>
      <c r="BJ48" s="395">
        <f>IF($B48&lt;Main!$B$10,0,HLOOKUP(BI48,ReplacementRates!$V$3:$AZ$56,ReplacementRates!$A49-3,1)*IF(Main!$B$29=0,Main!$B$32*$B48,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K48" s="337">
        <f ca="1">BJ48*IF($B48=Salary!$B48,Salary!$J48,"")</f>
        <v>0</v>
      </c>
      <c r="BL48" s="338">
        <f ca="1">IF($B48&lt;Main!$B$10,0,(VLOOKUP(BI48,'Survival Probability'!$A$3:$F$98,6)/(1+Main!$B$5)^(OptimumBenefits!BI48-OptimumBenefits!$A48))*(VLOOKUP(BI48,'Survival Probability'!$A$3:$F$98,3)/VLOOKUP($A48,'Survival Probability'!$A$3:$F$98,3)))</f>
        <v>45.695820946601778</v>
      </c>
      <c r="BM48" s="228">
        <f t="shared" si="21"/>
        <v>0</v>
      </c>
      <c r="BN48" s="169">
        <f t="shared" si="127"/>
        <v>57</v>
      </c>
      <c r="BO48" s="395">
        <f>IF($B48&lt;Main!$B$10,0,HLOOKUP(BN48,ReplacementRates!$V$3:$AZ$56,ReplacementRates!$A49-3,1)*IF(Main!$B$29=0,Main!$B$32*$B48,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P48" s="337">
        <f ca="1">BO48*IF($B48=Salary!$B48,Salary!$J48,"")</f>
        <v>0</v>
      </c>
      <c r="BQ48" s="338">
        <f ca="1">IF($B48&lt;Main!$B$10,0,(VLOOKUP(BN48,'Survival Probability'!$A$3:$F$98,6)/(1+Main!$B$5)^(OptimumBenefits!BN48-OptimumBenefits!$A48))*(VLOOKUP(BN48,'Survival Probability'!$A$3:$F$98,3)/VLOOKUP($A48,'Survival Probability'!$A$3:$F$98,3)))</f>
        <v>42.23692016230887</v>
      </c>
      <c r="BR48" s="228">
        <f t="shared" si="23"/>
        <v>0</v>
      </c>
      <c r="BS48" s="169">
        <f t="shared" si="127"/>
        <v>58</v>
      </c>
      <c r="BT48" s="395">
        <f>IF($B48&lt;Main!$B$10,0,HLOOKUP(BS48,ReplacementRates!$V$3:$AZ$56,ReplacementRates!$A49-3,1)*IF(Main!$B$29=0,Main!$B$32*$B48,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U48" s="337">
        <f ca="1">BT48*IF($B48=Salary!$B48,Salary!$J48,"")</f>
        <v>0</v>
      </c>
      <c r="BV48" s="338">
        <f ca="1">IF($B48&lt;Main!$B$10,0,(VLOOKUP(BS48,'Survival Probability'!$A$3:$F$98,6)/(1+Main!$B$5)^(OptimumBenefits!BS48-OptimumBenefits!$A48))*(VLOOKUP(BS48,'Survival Probability'!$A$3:$F$98,3)/VLOOKUP($A48,'Survival Probability'!$A$3:$F$98,3)))</f>
        <v>39.011763873601502</v>
      </c>
      <c r="BW48" s="228">
        <f t="shared" si="25"/>
        <v>0</v>
      </c>
      <c r="BX48" s="169">
        <f t="shared" si="127"/>
        <v>59</v>
      </c>
      <c r="BY48" s="395">
        <f>IF($B48&lt;Main!$B$10,0,HLOOKUP(BX48,ReplacementRates!$V$3:$AZ$56,ReplacementRates!$A49-3,1)*IF(Main!$B$29=0,Main!$B$32*$B48,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Z48" s="337">
        <f ca="1">BY48*IF($B48=Salary!$B48,Salary!$J48,"")</f>
        <v>0</v>
      </c>
      <c r="CA48" s="338">
        <f ca="1">IF($B48&lt;Main!$B$10,0,(VLOOKUP(BX48,'Survival Probability'!$A$3:$F$98,6)/(1+Main!$B$5)^(OptimumBenefits!BX48-OptimumBenefits!$A48))*(VLOOKUP(BX48,'Survival Probability'!$A$3:$F$98,3)/VLOOKUP($A48,'Survival Probability'!$A$3:$F$98,3)))</f>
        <v>36.005063382760916</v>
      </c>
      <c r="CB48" s="228">
        <f t="shared" si="27"/>
        <v>0</v>
      </c>
      <c r="CC48" s="169">
        <f t="shared" si="128"/>
        <v>60</v>
      </c>
      <c r="CD48" s="395">
        <f>IF($B48&lt;Main!$B$10,0,HLOOKUP(CC48,ReplacementRates!$V$3:$AZ$56,ReplacementRates!$A49-3,1)*IF(Main!$B$29=0,Main!$B$32*$B48,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E48" s="337">
        <f ca="1">CD48*IF($B48=Salary!$B48,Salary!$J48,"")</f>
        <v>286436.70580863429</v>
      </c>
      <c r="CF48" s="338">
        <f ca="1">IF($B48&lt;Main!$B$10,0,(VLOOKUP(CC48,'Survival Probability'!$A$3:$F$98,6)/(1+Main!$B$5)^(OptimumBenefits!CC48-OptimumBenefits!$A48))*(VLOOKUP(CC48,'Survival Probability'!$A$3:$F$98,3)/VLOOKUP($A48,'Survival Probability'!$A$3:$F$98,3)))</f>
        <v>33.202521195394034</v>
      </c>
      <c r="CG48" s="228">
        <f t="shared" si="29"/>
        <v>0</v>
      </c>
      <c r="CH48" s="169">
        <f t="shared" si="128"/>
        <v>61</v>
      </c>
      <c r="CI48" s="395">
        <f>IF($B48&lt;Main!$B$10,0,HLOOKUP(CH48,ReplacementRates!$V$3:$AZ$56,ReplacementRates!$A49-3,1)*IF(Main!$B$29=0,Main!$B$32*$B48,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J48" s="337">
        <f ca="1">CI48*IF($B48=Salary!$B48,Salary!$J48,"")</f>
        <v>286436.70580863429</v>
      </c>
      <c r="CK48" s="338">
        <f ca="1">IF($B48&lt;Main!$B$10,0,(VLOOKUP(CH48,'Survival Probability'!$A$3:$F$98,6)/(1+Main!$B$5)^(OptimumBenefits!CH48-OptimumBenefits!$A48))*(VLOOKUP(CH48,'Survival Probability'!$A$3:$F$98,3)/VLOOKUP($A48,'Survival Probability'!$A$3:$F$98,3)))</f>
        <v>30.5907933348436</v>
      </c>
      <c r="CL48" s="228">
        <f t="shared" si="31"/>
        <v>0</v>
      </c>
      <c r="CM48" s="169">
        <f t="shared" si="128"/>
        <v>62</v>
      </c>
      <c r="CN48" s="395">
        <f>IF($B48&lt;Main!$B$10,0,HLOOKUP(CM48,ReplacementRates!$V$3:$AZ$56,ReplacementRates!$A49-3,1)*IF(Main!$B$29=0,Main!$B$32*$B48,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O48" s="337">
        <f ca="1">CN48*IF($B48=Salary!$B48,Salary!$J48,"")</f>
        <v>286436.70580863429</v>
      </c>
      <c r="CP48" s="338">
        <f ca="1">IF($B48&lt;Main!$B$10,0,(VLOOKUP(CM48,'Survival Probability'!$A$3:$F$98,6)/(1+Main!$B$5)^(OptimumBenefits!CM48-OptimumBenefits!$A48))*(VLOOKUP(CM48,'Survival Probability'!$A$3:$F$98,3)/VLOOKUP($A48,'Survival Probability'!$A$3:$F$98,3)))</f>
        <v>28.159410110063458</v>
      </c>
      <c r="CQ48" s="228">
        <f t="shared" si="33"/>
        <v>0</v>
      </c>
      <c r="CR48" s="169">
        <f t="shared" si="128"/>
        <v>63</v>
      </c>
      <c r="CS48" s="395">
        <f>IF($B48&lt;Main!$B$10,0,HLOOKUP(CR48,ReplacementRates!$V$3:$AZ$56,ReplacementRates!$A49-3,1)*IF(Main!$B$29=0,Main!$B$32*$B48,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T48" s="337">
        <f ca="1">CS48*IF($B48=Salary!$B48,Salary!$J48,"")</f>
        <v>286436.70580863429</v>
      </c>
      <c r="CU48" s="338">
        <f ca="1">IF($B48&lt;Main!$B$10,0,(VLOOKUP(CR48,'Survival Probability'!$A$3:$F$98,6)/(1+Main!$B$5)^(OptimumBenefits!CR48-OptimumBenefits!$A48))*(VLOOKUP(CR48,'Survival Probability'!$A$3:$F$98,3)/VLOOKUP($A48,'Survival Probability'!$A$3:$F$98,3)))</f>
        <v>25.896482065809419</v>
      </c>
      <c r="CV48" s="228">
        <f t="shared" si="35"/>
        <v>0</v>
      </c>
      <c r="CW48" s="169">
        <f t="shared" si="128"/>
        <v>64</v>
      </c>
      <c r="CX48" s="395">
        <f>IF($B48&lt;Main!$B$10,0,HLOOKUP(CW48,ReplacementRates!$V$3:$AZ$56,ReplacementRates!$A49-3,1)*IF(Main!$B$29=0,Main!$B$32*$B48,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Y48" s="337">
        <f ca="1">CX48*IF($B48=Salary!$B48,Salary!$J48,"")</f>
        <v>286436.70580863429</v>
      </c>
      <c r="CZ48" s="338">
        <f ca="1">IF($B48&lt;Main!$B$10,0,(VLOOKUP(CW48,'Survival Probability'!$A$3:$F$98,6)/(1+Main!$B$5)^(OptimumBenefits!CW48-OptimumBenefits!$A48))*(VLOOKUP(CW48,'Survival Probability'!$A$3:$F$98,3)/VLOOKUP($A48,'Survival Probability'!$A$3:$F$98,3)))</f>
        <v>23.790895023064866</v>
      </c>
      <c r="DA48" s="228">
        <f t="shared" si="37"/>
        <v>0</v>
      </c>
      <c r="DB48" s="169">
        <f t="shared" si="128"/>
        <v>65</v>
      </c>
      <c r="DC48" s="395">
        <f>IF($B48&lt;Main!$B$10,0,HLOOKUP(DB48,ReplacementRates!$V$3:$AZ$56,ReplacementRates!$A49-3,1)*IF(Main!$B$29=0,Main!$B$32*$B48,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D48" s="337">
        <f ca="1">DC48*IF($B48=Salary!$B48,Salary!$J48,"")</f>
        <v>286436.70580863429</v>
      </c>
      <c r="DE48" s="338">
        <f ca="1">IF($B48&lt;Main!$B$10,0,(VLOOKUP(DB48,'Survival Probability'!$A$3:$F$98,6)/(1+Main!$B$5)^(OptimumBenefits!DB48-OptimumBenefits!$A48))*(VLOOKUP(DB48,'Survival Probability'!$A$3:$F$98,3)/VLOOKUP($A48,'Survival Probability'!$A$3:$F$98,3)))</f>
        <v>21.832262372932345</v>
      </c>
      <c r="DF48" s="228">
        <f t="shared" si="39"/>
        <v>0</v>
      </c>
      <c r="DG48" s="169">
        <f t="shared" si="128"/>
        <v>66</v>
      </c>
      <c r="DH48" s="395">
        <f>IF($B48&lt;Main!$B$10,0,HLOOKUP(DG48,ReplacementRates!$V$3:$AZ$56,ReplacementRates!$A49-3,1)*IF(Main!$B$29=0,Main!$B$32*$B48,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I48" s="337">
        <f ca="1">DH48*IF($B48=Salary!$B48,Salary!$J48,"")</f>
        <v>286436.70580863429</v>
      </c>
      <c r="DJ48" s="338">
        <f ca="1">IF($B48&lt;Main!$B$10,0,(VLOOKUP(DG48,'Survival Probability'!$A$3:$F$98,6)/(1+Main!$B$5)^(OptimumBenefits!DG48-OptimumBenefits!$A48))*(VLOOKUP(DG48,'Survival Probability'!$A$3:$F$98,3)/VLOOKUP($A48,'Survival Probability'!$A$3:$F$98,3)))</f>
        <v>20.010913197096027</v>
      </c>
      <c r="DK48" s="228">
        <f t="shared" si="41"/>
        <v>0</v>
      </c>
      <c r="DL48" s="169">
        <f t="shared" si="128"/>
        <v>67</v>
      </c>
      <c r="DM48" s="395">
        <f>IF($B48&lt;Main!$B$10,0,HLOOKUP(DL48,ReplacementRates!$V$3:$AZ$56,ReplacementRates!$A49-3,1)*IF(Main!$B$29=0,Main!$B$32*$B48,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N48" s="337">
        <f ca="1">DM48*IF($B48=Salary!$B48,Salary!$J48,"")</f>
        <v>286436.70580863429</v>
      </c>
      <c r="DO48" s="338">
        <f ca="1">IF($B48&lt;Main!$B$10,0,(VLOOKUP(DL48,'Survival Probability'!$A$3:$F$98,6)/(1+Main!$B$5)^(OptimumBenefits!DL48-OptimumBenefits!$A48))*(VLOOKUP(DL48,'Survival Probability'!$A$3:$F$98,3)/VLOOKUP($A48,'Survival Probability'!$A$3:$F$98,3)))</f>
        <v>18.317820522605054</v>
      </c>
      <c r="DP48" s="228">
        <f t="shared" si="43"/>
        <v>0</v>
      </c>
      <c r="DQ48" s="169">
        <f t="shared" si="128"/>
        <v>68</v>
      </c>
      <c r="DR48" s="395">
        <f>IF($B48&lt;Main!$B$10,0,HLOOKUP(DQ48,ReplacementRates!$V$3:$AZ$56,ReplacementRates!$A49-3,1)*IF(Main!$B$29=0,Main!$B$32*$B48,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S48" s="337">
        <f ca="1">DR48*IF($B48=Salary!$B48,Salary!$J48,"")</f>
        <v>286436.70580863429</v>
      </c>
      <c r="DT48" s="338">
        <f ca="1">IF($B48&lt;Main!$B$10,0,(VLOOKUP(DQ48,'Survival Probability'!$A$3:$F$98,6)/(1+Main!$B$5)^(OptimumBenefits!DQ48-OptimumBenefits!$A48))*(VLOOKUP(DQ48,'Survival Probability'!$A$3:$F$98,3)/VLOOKUP($A48,'Survival Probability'!$A$3:$F$98,3)))</f>
        <v>16.744598070424185</v>
      </c>
      <c r="DU48" s="228">
        <f t="shared" si="45"/>
        <v>0</v>
      </c>
      <c r="DV48" s="169">
        <f t="shared" si="128"/>
        <v>69</v>
      </c>
      <c r="DW48" s="395">
        <f>IF($B48&lt;Main!$B$10,0,HLOOKUP(DV48,ReplacementRates!$V$3:$AZ$56,ReplacementRates!$A49-3,1)*IF(Main!$B$29=0,Main!$B$32*$B48,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X48" s="337">
        <f ca="1">DW48*IF($B48=Salary!$B48,Salary!$J48,"")</f>
        <v>286436.70580863429</v>
      </c>
      <c r="DY48" s="338">
        <f ca="1">IF($B48&lt;Main!$B$10,0,(VLOOKUP(DV48,'Survival Probability'!$A$3:$F$98,6)/(1+Main!$B$5)^(OptimumBenefits!DV48-OptimumBenefits!$A48))*(VLOOKUP(DV48,'Survival Probability'!$A$3:$F$98,3)/VLOOKUP($A48,'Survival Probability'!$A$3:$F$98,3)))</f>
        <v>15.283441577580192</v>
      </c>
      <c r="DZ48" s="228">
        <f t="shared" si="47"/>
        <v>0</v>
      </c>
      <c r="EA48" s="169">
        <f t="shared" si="128"/>
        <v>70</v>
      </c>
      <c r="EB48" s="395">
        <f>IF($B48&lt;Main!$B$10,0,HLOOKUP(EA48,ReplacementRates!$V$3:$AZ$56,ReplacementRates!$A49-3,1)*IF(Main!$B$29=0,Main!$B$32*$B48,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C48" s="337">
        <f ca="1">EB48*IF($B48=Salary!$B48,Salary!$J48,"")</f>
        <v>286436.70580863429</v>
      </c>
      <c r="ED48" s="338">
        <f ca="1">IF($B48&lt;Main!$B$10,0,(VLOOKUP(EA48,'Survival Probability'!$A$3:$F$98,6)/(1+Main!$B$5)^(OptimumBenefits!EA48-OptimumBenefits!$A48))*(VLOOKUP(EA48,'Survival Probability'!$A$3:$F$98,3)/VLOOKUP($A48,'Survival Probability'!$A$3:$F$98,3)))</f>
        <v>13.927095509750407</v>
      </c>
      <c r="EE48" s="228">
        <f t="shared" si="49"/>
        <v>0</v>
      </c>
      <c r="EF48" s="169">
        <f t="shared" si="128"/>
        <v>71</v>
      </c>
      <c r="EG48" s="395">
        <f>IF($B48&lt;Main!$B$10,0,HLOOKUP(EF48,ReplacementRates!$V$3:$AZ$56,ReplacementRates!$A49-3,1)*IF(Main!$B$29=0,Main!$B$32*$B48,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H48" s="337">
        <f ca="1">EG48*IF($B48=Salary!$B48,Salary!$J48,"")</f>
        <v>286436.70580863429</v>
      </c>
      <c r="EI48" s="338">
        <f ca="1">IF($B48&lt;Main!$B$10,0,(VLOOKUP(EF48,'Survival Probability'!$A$3:$F$98,6)/(1+Main!$B$5)^(OptimumBenefits!EF48-OptimumBenefits!$A48))*(VLOOKUP(EF48,'Survival Probability'!$A$3:$F$98,3)/VLOOKUP($A48,'Survival Probability'!$A$3:$F$98,3)))</f>
        <v>12.66881881754802</v>
      </c>
      <c r="EJ48" s="228">
        <f t="shared" si="51"/>
        <v>0</v>
      </c>
      <c r="EK48" s="169">
        <f t="shared" si="128"/>
        <v>72</v>
      </c>
      <c r="EL48" s="395">
        <f>IF($B48&lt;Main!$B$10,0,HLOOKUP(EK48,ReplacementRates!$V$3:$AZ$56,ReplacementRates!$A49-3,1)*IF(Main!$B$29=0,Main!$B$32*$B48,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M48" s="337">
        <f ca="1">EL48*IF($B48=Salary!$B48,Salary!$J48,"")</f>
        <v>286436.70580863429</v>
      </c>
      <c r="EN48" s="338">
        <f ca="1">IF($B48&lt;Main!$B$10,0,(VLOOKUP(EK48,'Survival Probability'!$A$3:$F$98,6)/(1+Main!$B$5)^(OptimumBenefits!EK48-OptimumBenefits!$A48))*(VLOOKUP(EK48,'Survival Probability'!$A$3:$F$98,3)/VLOOKUP($A48,'Survival Probability'!$A$3:$F$98,3)))</f>
        <v>11.502331799772483</v>
      </c>
      <c r="EO48" s="228">
        <f t="shared" si="53"/>
        <v>0</v>
      </c>
      <c r="EP48" s="169">
        <f t="shared" si="129"/>
        <v>73</v>
      </c>
      <c r="EQ48" s="395">
        <f>IF($B48&lt;Main!$B$10,0,HLOOKUP(EP48,ReplacementRates!$V$3:$AZ$56,ReplacementRates!$A49-3,1)*IF(Main!$B$29=0,Main!$B$32*$B48,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R48" s="337">
        <f ca="1">EQ48*IF($B48=Salary!$B48,Salary!$J48,"")</f>
        <v>286436.70580863429</v>
      </c>
      <c r="ES48" s="338">
        <f ca="1">IF($B48&lt;Main!$B$10,0,(VLOOKUP(EP48,'Survival Probability'!$A$3:$F$98,6)/(1+Main!$B$5)^(OptimumBenefits!EP48-OptimumBenefits!$A48))*(VLOOKUP(EP48,'Survival Probability'!$A$3:$F$98,3)/VLOOKUP($A48,'Survival Probability'!$A$3:$F$98,3)))</f>
        <v>10.421806199832728</v>
      </c>
      <c r="ET48" s="228">
        <f t="shared" ca="1" si="55"/>
        <v>2985187.8364560879</v>
      </c>
      <c r="EU48" s="169">
        <f t="shared" si="129"/>
        <v>74</v>
      </c>
      <c r="EV48" s="395">
        <f>IF($B48&lt;Main!$B$10,0,HLOOKUP(EU48,ReplacementRates!$V$3:$AZ$56,ReplacementRates!$A49-3,1)*IF(Main!$B$29=0,Main!$B$32*$B48,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W48" s="337">
        <f ca="1">EV48*IF($B48=Salary!$B48,Salary!$J48,"")</f>
        <v>286436.70580863429</v>
      </c>
      <c r="EX48" s="338">
        <f ca="1">IF($B48&lt;Main!$B$10,0,(VLOOKUP(EU48,'Survival Probability'!$A$3:$F$98,6)/(1+Main!$B$5)^(OptimumBenefits!EU48-OptimumBenefits!$A48))*(VLOOKUP(EU48,'Survival Probability'!$A$3:$F$98,3)/VLOOKUP($A48,'Survival Probability'!$A$3:$F$98,3)))</f>
        <v>9.4218061998327283</v>
      </c>
      <c r="EY48" s="228">
        <f t="shared" ca="1" si="57"/>
        <v>2698751.1306474539</v>
      </c>
      <c r="EZ48" s="169">
        <f t="shared" si="129"/>
        <v>75</v>
      </c>
      <c r="FA48" s="395">
        <f>IF($B48&lt;Main!$B$10,0,HLOOKUP(EZ48,ReplacementRates!$V$3:$AZ$56,ReplacementRates!$A49-3,1)*IF(Main!$B$29=0,Main!$B$32*$B48,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B48" s="337">
        <f ca="1">FA48*IF($B48=Salary!$B48,Salary!$J48,"")</f>
        <v>286436.70580863429</v>
      </c>
      <c r="FC48" s="338">
        <f ca="1">IF($B48&lt;Main!$B$10,0,(VLOOKUP(EZ48,'Survival Probability'!$A$3:$F$98,6)/(1+Main!$B$5)^(OptimumBenefits!EZ48-OptimumBenefits!$A48))*(VLOOKUP(EZ48,'Survival Probability'!$A$3:$F$98,3)/VLOOKUP($A48,'Survival Probability'!$A$3:$F$98,3)))</f>
        <v>8.497278489619049</v>
      </c>
      <c r="FD48" s="228">
        <f t="shared" ca="1" si="59"/>
        <v>2433932.4589050477</v>
      </c>
      <c r="FE48" s="169">
        <f t="shared" si="129"/>
        <v>76</v>
      </c>
      <c r="FF48" s="395">
        <f>IF($B48&lt;Main!$B$10,0,HLOOKUP(FE48,ReplacementRates!$V$3:$AZ$56,ReplacementRates!$A49-3,1)*IF(Main!$B$29=0,Main!$B$32*$B48,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G48" s="337">
        <f ca="1">FF48*IF($B48=Salary!$B48,Salary!$J48,"")</f>
        <v>286436.70580863429</v>
      </c>
      <c r="FH48" s="338">
        <f ca="1">IF($B48&lt;Main!$B$10,0,(VLOOKUP(FE48,'Survival Probability'!$A$3:$F$98,6)/(1+Main!$B$5)^(OptimumBenefits!FE48-OptimumBenefits!$A48))*(VLOOKUP(FE48,'Survival Probability'!$A$3:$F$98,3)/VLOOKUP($A48,'Survival Probability'!$A$3:$F$98,3)))</f>
        <v>7.6435286737566317</v>
      </c>
      <c r="FI48" s="228">
        <f t="shared" ca="1" si="61"/>
        <v>2189387.1740646889</v>
      </c>
      <c r="FJ48" s="169">
        <f t="shared" si="129"/>
        <v>77</v>
      </c>
      <c r="FK48" s="395">
        <f>IF($B48&lt;Main!$B$10,0,HLOOKUP(FJ48,ReplacementRates!$V$3:$AZ$56,ReplacementRates!$A49-3,1)*IF(Main!$B$29=0,Main!$B$32*$B48,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L48" s="337">
        <f ca="1">FK48*IF($B48=Salary!$B48,Salary!$J48,"")</f>
        <v>286436.70580863429</v>
      </c>
      <c r="FM48" s="338">
        <f ca="1">IF($B48&lt;Main!$B$10,0,(VLOOKUP(FJ48,'Survival Probability'!$A$3:$F$98,6)/(1+Main!$B$5)^(OptimumBenefits!FJ48-OptimumBenefits!$A48))*(VLOOKUP(FJ48,'Survival Probability'!$A$3:$F$98,3)/VLOOKUP($A48,'Survival Probability'!$A$3:$F$98,3)))</f>
        <v>6.8561580400784337</v>
      </c>
      <c r="FN48" s="228">
        <f t="shared" ca="1" si="63"/>
        <v>1963855.3235034489</v>
      </c>
      <c r="FO48" s="169">
        <f t="shared" si="129"/>
        <v>78</v>
      </c>
      <c r="FP48" s="395">
        <f>IF($B48&lt;Main!$B$10,0,HLOOKUP(FO48,ReplacementRates!$V$3:$AZ$56,ReplacementRates!$A49-3,1)*IF(Main!$B$29=0,Main!$B$32*$B48,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Q48" s="337">
        <f ca="1">FP48*IF($B48=Salary!$B48,Salary!$J48,"")</f>
        <v>286436.70580863429</v>
      </c>
      <c r="FR48" s="338">
        <f ca="1">IF($B48&lt;Main!$B$10,0,(VLOOKUP(FO48,'Survival Probability'!$A$3:$F$98,6)/(1+Main!$B$5)^(OptimumBenefits!FO48-OptimumBenefits!$A48))*(VLOOKUP(FO48,'Survival Probability'!$A$3:$F$98,3)/VLOOKUP($A48,'Survival Probability'!$A$3:$F$98,3)))</f>
        <v>6.1310655704992945</v>
      </c>
      <c r="FS48" s="228">
        <f t="shared" ca="1" si="65"/>
        <v>1756162.225110553</v>
      </c>
      <c r="FT48" s="169">
        <f t="shared" si="129"/>
        <v>79</v>
      </c>
      <c r="FU48" s="395">
        <f>IF($B48&lt;Main!$B$10,0,HLOOKUP(FT48,ReplacementRates!$V$3:$AZ$56,ReplacementRates!$A49-3,1)*IF(Main!$B$29=0,Main!$B$32*$B48,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V48" s="337">
        <f ca="1">FU48*IF($B48=Salary!$B48,Salary!$J48,"")</f>
        <v>286436.70580863429</v>
      </c>
      <c r="FW48" s="338">
        <f ca="1">IF($B48&lt;Main!$B$10,0,(VLOOKUP(FT48,'Survival Probability'!$A$3:$F$98,6)/(1+Main!$B$5)^(OptimumBenefits!FT48-OptimumBenefits!$A48))*(VLOOKUP(FT48,'Survival Probability'!$A$3:$F$98,3)/VLOOKUP($A48,'Survival Probability'!$A$3:$F$98,3)))</f>
        <v>5.4644285740139482</v>
      </c>
      <c r="FX48" s="228">
        <f t="shared" ca="1" si="67"/>
        <v>1565212.9198671284</v>
      </c>
      <c r="FY48" s="169">
        <f t="shared" si="129"/>
        <v>80</v>
      </c>
      <c r="FZ48" s="395">
        <f>IF($B48&lt;Main!$B$10,0,HLOOKUP(FY48,ReplacementRates!$V$3:$AZ$56,ReplacementRates!$A49-3,1)*IF(Main!$B$29=0,Main!$B$32*$B48,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A48" s="337">
        <f ca="1">FZ48*IF($B48=Salary!$B48,Salary!$J48,"")</f>
        <v>286436.70580863429</v>
      </c>
      <c r="GB48" s="338">
        <f ca="1">IF($B48&lt;Main!$B$10,0,(VLOOKUP(FY48,'Survival Probability'!$A$3:$F$98,6)/(1+Main!$B$5)^(OptimumBenefits!FY48-OptimumBenefits!$A48))*(VLOOKUP(FY48,'Survival Probability'!$A$3:$F$98,3)/VLOOKUP($A48,'Survival Probability'!$A$3:$F$98,3)))</f>
        <v>4.8527070203962666</v>
      </c>
      <c r="GC48" s="228">
        <f t="shared" ca="1" si="69"/>
        <v>1389993.4131767396</v>
      </c>
      <c r="GD48" s="169">
        <f t="shared" si="129"/>
        <v>81</v>
      </c>
      <c r="GE48" s="395">
        <f>IF($B48&lt;Main!$B$10,0,HLOOKUP(GD48,ReplacementRates!$V$3:$AZ$56,ReplacementRates!$A49-3,1)*IF(Main!$B$29=0,Main!$B$32*$B48,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F48" s="337">
        <f ca="1">GE48*IF($B48=Salary!$B48,Salary!$J48,"")</f>
        <v>286436.70580863429</v>
      </c>
      <c r="GG48" s="338">
        <f ca="1">IF($B48&lt;Main!$B$10,0,(VLOOKUP(GD48,'Survival Probability'!$A$3:$F$98,6)/(1+Main!$B$5)^(OptimumBenefits!GD48-OptimumBenefits!$A48))*(VLOOKUP(GD48,'Survival Probability'!$A$3:$F$98,3)/VLOOKUP($A48,'Survival Probability'!$A$3:$F$98,3)))</f>
        <v>4.2925681797994875</v>
      </c>
      <c r="GH48" s="228">
        <f t="shared" ca="1" si="71"/>
        <v>1229549.0888807306</v>
      </c>
      <c r="GI48" s="169">
        <f t="shared" si="129"/>
        <v>82</v>
      </c>
      <c r="GJ48" s="395">
        <f>IF($B48&lt;Main!$B$10,0,HLOOKUP(GI48,ReplacementRates!$V$3:$AZ$56,ReplacementRates!$A49-3,1)*IF(Main!$B$29=0,Main!$B$32*$B48,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K48" s="337">
        <f ca="1">GJ48*IF($B48=Salary!$B48,Salary!$J48,"")</f>
        <v>286436.70580863429</v>
      </c>
      <c r="GL48" s="338">
        <f ca="1">IF($B48&lt;Main!$B$10,0,(VLOOKUP(GI48,'Survival Probability'!$A$3:$F$98,6)/(1+Main!$B$5)^(OptimumBenefits!GI48-OptimumBenefits!$A48))*(VLOOKUP(GI48,'Survival Probability'!$A$3:$F$98,3)/VLOOKUP($A48,'Survival Probability'!$A$3:$F$98,3)))</f>
        <v>3.780881414298003</v>
      </c>
      <c r="GM48" s="228">
        <f t="shared" ca="1" si="73"/>
        <v>1082983.2173646102</v>
      </c>
      <c r="GN48" s="384"/>
      <c r="GO48" s="384"/>
      <c r="GP48" s="385"/>
      <c r="GQ48" s="386"/>
      <c r="GR48" s="387"/>
      <c r="GS48" s="384"/>
      <c r="GT48" s="384"/>
      <c r="GU48" s="385"/>
      <c r="GV48" s="386"/>
      <c r="GW48" s="387"/>
      <c r="GX48" s="384"/>
      <c r="GY48" s="384"/>
      <c r="GZ48" s="385"/>
      <c r="HA48" s="386"/>
      <c r="HB48" s="387"/>
      <c r="HC48" s="384"/>
      <c r="HD48" s="384"/>
      <c r="HE48" s="385"/>
      <c r="HF48" s="386"/>
      <c r="HG48" s="387"/>
      <c r="HH48" s="384"/>
      <c r="HI48" s="384"/>
      <c r="HJ48" s="385"/>
      <c r="HK48" s="386"/>
      <c r="HL48" s="387"/>
      <c r="HM48" s="384"/>
      <c r="HN48" s="384"/>
      <c r="HO48" s="385"/>
      <c r="HP48" s="386"/>
      <c r="HQ48" s="387"/>
      <c r="HR48" s="384"/>
      <c r="HS48" s="384"/>
      <c r="HT48" s="385"/>
      <c r="HU48" s="386"/>
      <c r="HV48" s="387"/>
      <c r="HW48" s="384"/>
      <c r="HX48" s="384"/>
      <c r="HY48" s="385"/>
      <c r="HZ48" s="386"/>
      <c r="IA48" s="387"/>
      <c r="IB48" s="384"/>
      <c r="IC48" s="384"/>
      <c r="ID48" s="385"/>
      <c r="IE48" s="386"/>
      <c r="IF48" s="387"/>
      <c r="IG48" s="384"/>
      <c r="IH48" s="384"/>
      <c r="II48" s="385"/>
      <c r="IJ48" s="386"/>
      <c r="IK48" s="387"/>
      <c r="IL48" s="384"/>
      <c r="IM48" s="384"/>
      <c r="IN48" s="385"/>
      <c r="IO48" s="386"/>
      <c r="IP48" s="387"/>
      <c r="IQ48" s="384"/>
      <c r="IR48" s="384"/>
      <c r="IS48" s="385"/>
      <c r="IT48" s="386"/>
      <c r="IU48" s="387"/>
      <c r="IV48" s="384"/>
      <c r="IW48" s="384"/>
      <c r="IX48" s="385"/>
      <c r="IY48" s="386"/>
      <c r="IZ48" s="387"/>
      <c r="JA48" s="384"/>
      <c r="JB48" s="384"/>
      <c r="JC48" s="385"/>
      <c r="JD48" s="386"/>
      <c r="JE48" s="387"/>
      <c r="JF48" s="384"/>
      <c r="JG48" s="384"/>
      <c r="JH48" s="385"/>
      <c r="JI48" s="386"/>
      <c r="JJ48" s="387"/>
      <c r="JK48" s="384"/>
      <c r="JL48" s="384"/>
      <c r="JM48" s="385"/>
      <c r="JN48" s="386"/>
      <c r="JO48" s="387"/>
      <c r="JP48" s="384"/>
      <c r="JQ48" s="384"/>
      <c r="JR48" s="385"/>
      <c r="JS48" s="386"/>
      <c r="JT48" s="387"/>
      <c r="JU48" s="384"/>
      <c r="JV48" s="384"/>
      <c r="JW48" s="385"/>
      <c r="JX48" s="386"/>
      <c r="JY48" s="387"/>
      <c r="JZ48" s="384"/>
      <c r="KA48" s="384"/>
      <c r="KB48" s="385"/>
      <c r="KC48" s="386"/>
      <c r="KD48" s="387"/>
      <c r="KE48" s="384"/>
      <c r="KF48" s="384"/>
      <c r="KG48" s="385"/>
      <c r="KH48" s="386"/>
      <c r="KI48" s="387"/>
    </row>
    <row r="49" spans="1:295">
      <c r="A49" s="172">
        <f t="shared" si="112"/>
        <v>74</v>
      </c>
      <c r="B49" s="172">
        <v>47</v>
      </c>
      <c r="C49" s="383">
        <f t="shared" ca="1" si="126"/>
        <v>74</v>
      </c>
      <c r="D49" s="425">
        <f t="shared" ca="1" si="116"/>
        <v>3096650.6569977151</v>
      </c>
      <c r="E49" s="217">
        <v>1757523.9385394978</v>
      </c>
      <c r="F49" s="169">
        <f t="shared" si="113"/>
        <v>45</v>
      </c>
      <c r="G49" s="395">
        <f>IF($B49&lt;Main!$B$10,0,HLOOKUP(F49,ReplacementRates!$V$3:$AZ$56,ReplacementRates!$A50-3,1)*IF(Main!$B$29=0,Main!$B$32*$B49,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H49" s="337">
        <f ca="1">G49*IF($B49=Salary!$B49,Salary!$J49,"")</f>
        <v>0</v>
      </c>
      <c r="I49" s="338">
        <f ca="1">IF($B49&lt;Main!$B$10,0,(VLOOKUP(F49,'Survival Probability'!$A$3:$F$98,6)/(1+Main!$B$5)^(OptimumBenefits!F49-OptimumBenefits!$A49))*(VLOOKUP(F49,'Survival Probability'!$A$3:$F$98,3)/VLOOKUP($A49,'Survival Probability'!$A$3:$F$98,3)))</f>
        <v>113.27772858915209</v>
      </c>
      <c r="J49" s="228">
        <f t="shared" si="130"/>
        <v>0</v>
      </c>
      <c r="K49" s="169">
        <f t="shared" si="114"/>
        <v>46</v>
      </c>
      <c r="L49" s="395">
        <f>IF($B49&lt;Main!$B$10,0,HLOOKUP(K49,ReplacementRates!$V$3:$AZ$56,ReplacementRates!$A50-3,1)*IF(Main!$B$29=0,Main!$B$32*$B49,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M49" s="337">
        <f ca="1">L49*IF($B49=Salary!$B49,Salary!$J49,"")</f>
        <v>0</v>
      </c>
      <c r="N49" s="338">
        <f ca="1">IF($B49&lt;Main!$B$10,0,(VLOOKUP(K49,'Survival Probability'!$A$3:$F$98,6)/(1+Main!$B$5)^(OptimumBenefits!K49-OptimumBenefits!$A49))*(VLOOKUP(K49,'Survival Probability'!$A$3:$F$98,3)/VLOOKUP($A49,'Survival Probability'!$A$3:$F$98,3)))</f>
        <v>105.28683051494266</v>
      </c>
      <c r="O49" s="228">
        <f t="shared" si="131"/>
        <v>0</v>
      </c>
      <c r="P49" s="169">
        <f t="shared" si="127"/>
        <v>47</v>
      </c>
      <c r="Q49" s="395">
        <f>IF($B49&lt;Main!$B$10,0,HLOOKUP(P49,ReplacementRates!$V$3:$AZ$56,ReplacementRates!$A50-3,1)*IF(Main!$B$29=0,Main!$B$32*$B49,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R49" s="337">
        <f ca="1">Q49*IF($B49=Salary!$B49,Salary!$J49,"")</f>
        <v>0</v>
      </c>
      <c r="S49" s="338">
        <f ca="1">IF($B49&lt;Main!$B$10,0,(VLOOKUP(P49,'Survival Probability'!$A$3:$F$98,6)/(1+Main!$B$5)^(OptimumBenefits!P49-OptimumBenefits!$A49))*(VLOOKUP(P49,'Survival Probability'!$A$3:$F$98,3)/VLOOKUP($A49,'Survival Probability'!$A$3:$F$98,3)))</f>
        <v>97.823695169352561</v>
      </c>
      <c r="T49" s="228">
        <f t="shared" si="3"/>
        <v>0</v>
      </c>
      <c r="U49" s="169">
        <f t="shared" si="127"/>
        <v>48</v>
      </c>
      <c r="V49" s="395">
        <f>IF($B49&lt;Main!$B$10,0,HLOOKUP(U49,ReplacementRates!$V$3:$AZ$56,ReplacementRates!$A50-3,1)*IF(Main!$B$29=0,Main!$B$32*$B49,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W49" s="337">
        <f ca="1">V49*IF($B49=Salary!$B49,Salary!$J49,"")</f>
        <v>0</v>
      </c>
      <c r="X49" s="338">
        <f ca="1">IF($B49&lt;Main!$B$10,0,(VLOOKUP(U49,'Survival Probability'!$A$3:$F$98,6)/(1+Main!$B$5)^(OptimumBenefits!U49-OptimumBenefits!$A49))*(VLOOKUP(U49,'Survival Probability'!$A$3:$F$98,3)/VLOOKUP($A49,'Survival Probability'!$A$3:$F$98,3)))</f>
        <v>90.853674204293142</v>
      </c>
      <c r="Y49" s="228">
        <f t="shared" si="5"/>
        <v>0</v>
      </c>
      <c r="Z49" s="169">
        <f t="shared" si="127"/>
        <v>49</v>
      </c>
      <c r="AA49" s="395">
        <f>IF($B49&lt;Main!$B$10,0,HLOOKUP(Z49,ReplacementRates!$V$3:$AZ$56,ReplacementRates!$A50-3,1)*IF(Main!$B$29=0,Main!$B$32*$B49,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B49" s="337">
        <f ca="1">AA49*IF($B49=Salary!$B49,Salary!$J49,"")</f>
        <v>0</v>
      </c>
      <c r="AC49" s="338">
        <f ca="1">IF($B49&lt;Main!$B$10,0,(VLOOKUP(Z49,'Survival Probability'!$A$3:$F$98,6)/(1+Main!$B$5)^(OptimumBenefits!Z49-OptimumBenefits!$A49))*(VLOOKUP(Z49,'Survival Probability'!$A$3:$F$98,3)/VLOOKUP($A49,'Survival Probability'!$A$3:$F$98,3)))</f>
        <v>84.344386748272541</v>
      </c>
      <c r="AD49" s="228">
        <f t="shared" si="7"/>
        <v>0</v>
      </c>
      <c r="AE49" s="169">
        <f t="shared" si="127"/>
        <v>50</v>
      </c>
      <c r="AF49" s="395">
        <f>IF($B49&lt;Main!$B$10,0,HLOOKUP(AE49,ReplacementRates!$V$3:$AZ$56,ReplacementRates!$A50-3,1)*IF(Main!$B$29=0,Main!$B$32*$B49,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G49" s="337">
        <f ca="1">AF49*IF($B49=Salary!$B49,Salary!$J49,"")</f>
        <v>0</v>
      </c>
      <c r="AH49" s="338">
        <f ca="1">IF($B49&lt;Main!$B$10,0,(VLOOKUP(AE49,'Survival Probability'!$A$3:$F$98,6)/(1+Main!$B$5)^(OptimumBenefits!AE49-OptimumBenefits!$A49))*(VLOOKUP(AE49,'Survival Probability'!$A$3:$F$98,3)/VLOOKUP($A49,'Survival Probability'!$A$3:$F$98,3)))</f>
        <v>78.265617033273585</v>
      </c>
      <c r="AI49" s="228">
        <f t="shared" si="9"/>
        <v>0</v>
      </c>
      <c r="AJ49" s="169">
        <f t="shared" si="127"/>
        <v>51</v>
      </c>
      <c r="AK49" s="395">
        <f>IF($B49&lt;Main!$B$10,0,HLOOKUP(AJ49,ReplacementRates!$V$3:$AZ$56,ReplacementRates!$A50-3,1)*IF(Main!$B$29=0,Main!$B$32*$B49,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L49" s="337">
        <f ca="1">AK49*IF($B49=Salary!$B49,Salary!$J49,"")</f>
        <v>0</v>
      </c>
      <c r="AM49" s="338">
        <f ca="1">IF($B49&lt;Main!$B$10,0,(VLOOKUP(AJ49,'Survival Probability'!$A$3:$F$98,6)/(1+Main!$B$5)^(OptimumBenefits!AJ49-OptimumBenefits!$A49))*(VLOOKUP(AJ49,'Survival Probability'!$A$3:$F$98,3)/VLOOKUP($A49,'Survival Probability'!$A$3:$F$98,3)))</f>
        <v>72.589144540278426</v>
      </c>
      <c r="AN49" s="228">
        <f t="shared" si="11"/>
        <v>0</v>
      </c>
      <c r="AO49" s="169">
        <f t="shared" si="127"/>
        <v>52</v>
      </c>
      <c r="AP49" s="395">
        <f>IF($B49&lt;Main!$B$10,0,HLOOKUP(AO49,ReplacementRates!$V$3:$AZ$56,ReplacementRates!$A50-3,1)*IF(Main!$B$29=0,Main!$B$32*$B49,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Q49" s="337">
        <f ca="1">AP49*IF($B49=Salary!$B49,Salary!$J49,"")</f>
        <v>0</v>
      </c>
      <c r="AR49" s="338">
        <f ca="1">IF($B49&lt;Main!$B$10,0,(VLOOKUP(AO49,'Survival Probability'!$A$3:$F$98,6)/(1+Main!$B$5)^(OptimumBenefits!AO49-OptimumBenefits!$A49))*(VLOOKUP(AO49,'Survival Probability'!$A$3:$F$98,3)/VLOOKUP($A49,'Survival Probability'!$A$3:$F$98,3)))</f>
        <v>67.292229864212345</v>
      </c>
      <c r="AS49" s="228">
        <f t="shared" si="13"/>
        <v>0</v>
      </c>
      <c r="AT49" s="169">
        <f t="shared" si="127"/>
        <v>53</v>
      </c>
      <c r="AU49" s="395">
        <f>IF($B49&lt;Main!$B$10,0,HLOOKUP(AT49,ReplacementRates!$V$3:$AZ$56,ReplacementRates!$A50-3,1)*IF(Main!$B$29=0,Main!$B$32*$B49,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V49" s="337">
        <f ca="1">AU49*IF($B49=Salary!$B49,Salary!$J49,"")</f>
        <v>0</v>
      </c>
      <c r="AW49" s="338">
        <f ca="1">IF($B49&lt;Main!$B$10,0,(VLOOKUP(AT49,'Survival Probability'!$A$3:$F$98,6)/(1+Main!$B$5)^(OptimumBenefits!AT49-OptimumBenefits!$A49))*(VLOOKUP(AT49,'Survival Probability'!$A$3:$F$98,3)/VLOOKUP($A49,'Survival Probability'!$A$3:$F$98,3)))</f>
        <v>62.349960136555232</v>
      </c>
      <c r="AX49" s="228">
        <f t="shared" si="15"/>
        <v>0</v>
      </c>
      <c r="AY49" s="169">
        <f t="shared" si="127"/>
        <v>54</v>
      </c>
      <c r="AZ49" s="395">
        <f>IF($B49&lt;Main!$B$10,0,HLOOKUP(AY49,ReplacementRates!$V$3:$AZ$56,ReplacementRates!$A50-3,1)*IF(Main!$B$29=0,Main!$B$32*$B49,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A49" s="337">
        <f ca="1">AZ49*IF($B49=Salary!$B49,Salary!$J49,"")</f>
        <v>0</v>
      </c>
      <c r="BB49" s="338">
        <f ca="1">IF($B49&lt;Main!$B$10,0,(VLOOKUP(AY49,'Survival Probability'!$A$3:$F$98,6)/(1+Main!$B$5)^(OptimumBenefits!AY49-OptimumBenefits!$A49))*(VLOOKUP(AY49,'Survival Probability'!$A$3:$F$98,3)/VLOOKUP($A49,'Survival Probability'!$A$3:$F$98,3)))</f>
        <v>57.739083312237291</v>
      </c>
      <c r="BC49" s="228">
        <f t="shared" si="17"/>
        <v>0</v>
      </c>
      <c r="BD49" s="169">
        <f t="shared" si="127"/>
        <v>55</v>
      </c>
      <c r="BE49" s="395">
        <f>IF($B49&lt;Main!$B$10,0,HLOOKUP(BD49,ReplacementRates!$V$3:$AZ$56,ReplacementRates!$A50-3,1)*IF(Main!$B$29=0,Main!$B$32*$B49,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F49" s="337">
        <f ca="1">BE49*IF($B49=Salary!$B49,Salary!$J49,"")</f>
        <v>0</v>
      </c>
      <c r="BG49" s="338">
        <f ca="1">IF($B49&lt;Main!$B$10,0,(VLOOKUP(BD49,'Survival Probability'!$A$3:$F$98,6)/(1+Main!$B$5)^(OptimumBenefits!BD49-OptimumBenefits!$A49))*(VLOOKUP(BD49,'Survival Probability'!$A$3:$F$98,3)/VLOOKUP($A49,'Survival Probability'!$A$3:$F$98,3)))</f>
        <v>53.437889712376453</v>
      </c>
      <c r="BH49" s="228">
        <f t="shared" si="19"/>
        <v>0</v>
      </c>
      <c r="BI49" s="169">
        <f t="shared" si="127"/>
        <v>56</v>
      </c>
      <c r="BJ49" s="395">
        <f>IF($B49&lt;Main!$B$10,0,HLOOKUP(BI49,ReplacementRates!$V$3:$AZ$56,ReplacementRates!$A50-3,1)*IF(Main!$B$29=0,Main!$B$32*$B49,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K49" s="337">
        <f ca="1">BJ49*IF($B49=Salary!$B49,Salary!$J49,"")</f>
        <v>0</v>
      </c>
      <c r="BL49" s="338">
        <f ca="1">IF($B49&lt;Main!$B$10,0,(VLOOKUP(BI49,'Survival Probability'!$A$3:$F$98,6)/(1+Main!$B$5)^(OptimumBenefits!BI49-OptimumBenefits!$A49))*(VLOOKUP(BI49,'Survival Probability'!$A$3:$F$98,3)/VLOOKUP($A49,'Survival Probability'!$A$3:$F$98,3)))</f>
        <v>49.426123675666183</v>
      </c>
      <c r="BM49" s="228">
        <f t="shared" si="21"/>
        <v>0</v>
      </c>
      <c r="BN49" s="169">
        <f t="shared" si="127"/>
        <v>57</v>
      </c>
      <c r="BO49" s="395">
        <f>IF($B49&lt;Main!$B$10,0,HLOOKUP(BN49,ReplacementRates!$V$3:$AZ$56,ReplacementRates!$A50-3,1)*IF(Main!$B$29=0,Main!$B$32*$B49,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P49" s="337">
        <f ca="1">BO49*IF($B49=Salary!$B49,Salary!$J49,"")</f>
        <v>0</v>
      </c>
      <c r="BQ49" s="338">
        <f ca="1">IF($B49&lt;Main!$B$10,0,(VLOOKUP(BN49,'Survival Probability'!$A$3:$F$98,6)/(1+Main!$B$5)^(OptimumBenefits!BN49-OptimumBenefits!$A49))*(VLOOKUP(BN49,'Survival Probability'!$A$3:$F$98,3)/VLOOKUP($A49,'Survival Probability'!$A$3:$F$98,3)))</f>
        <v>45.684861249369092</v>
      </c>
      <c r="BR49" s="228">
        <f t="shared" si="23"/>
        <v>0</v>
      </c>
      <c r="BS49" s="169">
        <f t="shared" si="127"/>
        <v>58</v>
      </c>
      <c r="BT49" s="395">
        <f>IF($B49&lt;Main!$B$10,0,HLOOKUP(BS49,ReplacementRates!$V$3:$AZ$56,ReplacementRates!$A50-3,1)*IF(Main!$B$29=0,Main!$B$32*$B49,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U49" s="337">
        <f ca="1">BT49*IF($B49=Salary!$B49,Salary!$J49,"")</f>
        <v>0</v>
      </c>
      <c r="BV49" s="338">
        <f ca="1">IF($B49&lt;Main!$B$10,0,(VLOOKUP(BS49,'Survival Probability'!$A$3:$F$98,6)/(1+Main!$B$5)^(OptimumBenefits!BS49-OptimumBenefits!$A49))*(VLOOKUP(BS49,'Survival Probability'!$A$3:$F$98,3)/VLOOKUP($A49,'Survival Probability'!$A$3:$F$98,3)))</f>
        <v>42.196424663772369</v>
      </c>
      <c r="BW49" s="228">
        <f t="shared" si="25"/>
        <v>0</v>
      </c>
      <c r="BX49" s="169">
        <f t="shared" si="127"/>
        <v>59</v>
      </c>
      <c r="BY49" s="395">
        <f>IF($B49&lt;Main!$B$10,0,HLOOKUP(BX49,ReplacementRates!$V$3:$AZ$56,ReplacementRates!$A50-3,1)*IF(Main!$B$29=0,Main!$B$32*$B49,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Z49" s="337">
        <f ca="1">BY49*IF($B49=Salary!$B49,Salary!$J49,"")</f>
        <v>0</v>
      </c>
      <c r="CA49" s="338">
        <f ca="1">IF($B49&lt;Main!$B$10,0,(VLOOKUP(BX49,'Survival Probability'!$A$3:$F$98,6)/(1+Main!$B$5)^(OptimumBenefits!BX49-OptimumBenefits!$A49))*(VLOOKUP(BX49,'Survival Probability'!$A$3:$F$98,3)/VLOOKUP($A49,'Survival Probability'!$A$3:$F$98,3)))</f>
        <v>38.944277153617513</v>
      </c>
      <c r="CB49" s="228">
        <f t="shared" si="27"/>
        <v>0</v>
      </c>
      <c r="CC49" s="169">
        <f t="shared" si="128"/>
        <v>60</v>
      </c>
      <c r="CD49" s="395">
        <f>IF($B49&lt;Main!$B$10,0,HLOOKUP(CC49,ReplacementRates!$V$3:$AZ$56,ReplacementRates!$A50-3,1)*IF(Main!$B$29=0,Main!$B$32*$B49,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E49" s="337">
        <f ca="1">CD49*IF($B49=Salary!$B49,Salary!$J49,"")</f>
        <v>303863.1108010491</v>
      </c>
      <c r="CF49" s="338">
        <f ca="1">IF($B49&lt;Main!$B$10,0,(VLOOKUP(CC49,'Survival Probability'!$A$3:$F$98,6)/(1+Main!$B$5)^(OptimumBenefits!CC49-OptimumBenefits!$A49))*(VLOOKUP(CC49,'Survival Probability'!$A$3:$F$98,3)/VLOOKUP($A49,'Survival Probability'!$A$3:$F$98,3)))</f>
        <v>35.912954072215065</v>
      </c>
      <c r="CG49" s="228">
        <f t="shared" si="29"/>
        <v>0</v>
      </c>
      <c r="CH49" s="169">
        <f t="shared" si="128"/>
        <v>61</v>
      </c>
      <c r="CI49" s="395">
        <f>IF($B49&lt;Main!$B$10,0,HLOOKUP(CH49,ReplacementRates!$V$3:$AZ$56,ReplacementRates!$A50-3,1)*IF(Main!$B$29=0,Main!$B$32*$B49,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J49" s="337">
        <f ca="1">CI49*IF($B49=Salary!$B49,Salary!$J49,"")</f>
        <v>303863.1108010491</v>
      </c>
      <c r="CK49" s="338">
        <f ca="1">IF($B49&lt;Main!$B$10,0,(VLOOKUP(CH49,'Survival Probability'!$A$3:$F$98,6)/(1+Main!$B$5)^(OptimumBenefits!CH49-OptimumBenefits!$A49))*(VLOOKUP(CH49,'Survival Probability'!$A$3:$F$98,3)/VLOOKUP($A49,'Survival Probability'!$A$3:$F$98,3)))</f>
        <v>33.088022129453933</v>
      </c>
      <c r="CL49" s="228">
        <f t="shared" si="31"/>
        <v>0</v>
      </c>
      <c r="CM49" s="169">
        <f t="shared" si="128"/>
        <v>62</v>
      </c>
      <c r="CN49" s="395">
        <f>IF($B49&lt;Main!$B$10,0,HLOOKUP(CM49,ReplacementRates!$V$3:$AZ$56,ReplacementRates!$A50-3,1)*IF(Main!$B$29=0,Main!$B$32*$B49,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O49" s="337">
        <f ca="1">CN49*IF($B49=Salary!$B49,Salary!$J49,"")</f>
        <v>303863.1108010491</v>
      </c>
      <c r="CP49" s="338">
        <f ca="1">IF($B49&lt;Main!$B$10,0,(VLOOKUP(CM49,'Survival Probability'!$A$3:$F$98,6)/(1+Main!$B$5)^(OptimumBenefits!CM49-OptimumBenefits!$A49))*(VLOOKUP(CM49,'Survival Probability'!$A$3:$F$98,3)/VLOOKUP($A49,'Survival Probability'!$A$3:$F$98,3)))</f>
        <v>30.458156958383832</v>
      </c>
      <c r="CQ49" s="228">
        <f t="shared" si="33"/>
        <v>0</v>
      </c>
      <c r="CR49" s="169">
        <f t="shared" si="128"/>
        <v>63</v>
      </c>
      <c r="CS49" s="395">
        <f>IF($B49&lt;Main!$B$10,0,HLOOKUP(CR49,ReplacementRates!$V$3:$AZ$56,ReplacementRates!$A50-3,1)*IF(Main!$B$29=0,Main!$B$32*$B49,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T49" s="337">
        <f ca="1">CS49*IF($B49=Salary!$B49,Salary!$J49,"")</f>
        <v>303863.1108010491</v>
      </c>
      <c r="CU49" s="338">
        <f ca="1">IF($B49&lt;Main!$B$10,0,(VLOOKUP(CR49,'Survival Probability'!$A$3:$F$98,6)/(1+Main!$B$5)^(OptimumBenefits!CR49-OptimumBenefits!$A49))*(VLOOKUP(CR49,'Survival Probability'!$A$3:$F$98,3)/VLOOKUP($A49,'Survival Probability'!$A$3:$F$98,3)))</f>
        <v>28.010498527755484</v>
      </c>
      <c r="CV49" s="228">
        <f t="shared" si="35"/>
        <v>0</v>
      </c>
      <c r="CW49" s="169">
        <f t="shared" si="128"/>
        <v>64</v>
      </c>
      <c r="CX49" s="395">
        <f>IF($B49&lt;Main!$B$10,0,HLOOKUP(CW49,ReplacementRates!$V$3:$AZ$56,ReplacementRates!$A50-3,1)*IF(Main!$B$29=0,Main!$B$32*$B49,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Y49" s="337">
        <f ca="1">CX49*IF($B49=Salary!$B49,Salary!$J49,"")</f>
        <v>303863.1108010491</v>
      </c>
      <c r="CZ49" s="338">
        <f ca="1">IF($B49&lt;Main!$B$10,0,(VLOOKUP(CW49,'Survival Probability'!$A$3:$F$98,6)/(1+Main!$B$5)^(OptimumBenefits!CW49-OptimumBenefits!$A49))*(VLOOKUP(CW49,'Survival Probability'!$A$3:$F$98,3)/VLOOKUP($A49,'Survival Probability'!$A$3:$F$98,3)))</f>
        <v>25.733025370939121</v>
      </c>
      <c r="DA49" s="228">
        <f t="shared" si="37"/>
        <v>0</v>
      </c>
      <c r="DB49" s="169">
        <f t="shared" si="128"/>
        <v>65</v>
      </c>
      <c r="DC49" s="395">
        <f>IF($B49&lt;Main!$B$10,0,HLOOKUP(DB49,ReplacementRates!$V$3:$AZ$56,ReplacementRates!$A50-3,1)*IF(Main!$B$29=0,Main!$B$32*$B49,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D49" s="337">
        <f ca="1">DC49*IF($B49=Salary!$B49,Salary!$J49,"")</f>
        <v>303863.1108010491</v>
      </c>
      <c r="DE49" s="338">
        <f ca="1">IF($B49&lt;Main!$B$10,0,(VLOOKUP(DB49,'Survival Probability'!$A$3:$F$98,6)/(1+Main!$B$5)^(OptimumBenefits!DB49-OptimumBenefits!$A49))*(VLOOKUP(DB49,'Survival Probability'!$A$3:$F$98,3)/VLOOKUP($A49,'Survival Probability'!$A$3:$F$98,3)))</f>
        <v>23.614502985406904</v>
      </c>
      <c r="DF49" s="228">
        <f t="shared" si="39"/>
        <v>0</v>
      </c>
      <c r="DG49" s="169">
        <f t="shared" si="128"/>
        <v>66</v>
      </c>
      <c r="DH49" s="395">
        <f>IF($B49&lt;Main!$B$10,0,HLOOKUP(DG49,ReplacementRates!$V$3:$AZ$56,ReplacementRates!$A50-3,1)*IF(Main!$B$29=0,Main!$B$32*$B49,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I49" s="337">
        <f ca="1">DH49*IF($B49=Salary!$B49,Salary!$J49,"")</f>
        <v>303863.1108010491</v>
      </c>
      <c r="DJ49" s="338">
        <f ca="1">IF($B49&lt;Main!$B$10,0,(VLOOKUP(DG49,'Survival Probability'!$A$3:$F$98,6)/(1+Main!$B$5)^(OptimumBenefits!DG49-OptimumBenefits!$A49))*(VLOOKUP(DG49,'Survival Probability'!$A$3:$F$98,3)/VLOOKUP($A49,'Survival Probability'!$A$3:$F$98,3)))</f>
        <v>21.644470983428977</v>
      </c>
      <c r="DK49" s="228">
        <f t="shared" si="41"/>
        <v>0</v>
      </c>
      <c r="DL49" s="169">
        <f t="shared" si="128"/>
        <v>67</v>
      </c>
      <c r="DM49" s="395">
        <f>IF($B49&lt;Main!$B$10,0,HLOOKUP(DL49,ReplacementRates!$V$3:$AZ$56,ReplacementRates!$A50-3,1)*IF(Main!$B$29=0,Main!$B$32*$B49,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N49" s="337">
        <f ca="1">DM49*IF($B49=Salary!$B49,Salary!$J49,"")</f>
        <v>303863.1108010491</v>
      </c>
      <c r="DO49" s="338">
        <f ca="1">IF($B49&lt;Main!$B$10,0,(VLOOKUP(DL49,'Survival Probability'!$A$3:$F$98,6)/(1+Main!$B$5)^(OptimumBenefits!DL49-OptimumBenefits!$A49))*(VLOOKUP(DL49,'Survival Probability'!$A$3:$F$98,3)/VLOOKUP($A49,'Survival Probability'!$A$3:$F$98,3)))</f>
        <v>19.813165490054796</v>
      </c>
      <c r="DP49" s="228">
        <f t="shared" si="43"/>
        <v>0</v>
      </c>
      <c r="DQ49" s="169">
        <f t="shared" si="128"/>
        <v>68</v>
      </c>
      <c r="DR49" s="395">
        <f>IF($B49&lt;Main!$B$10,0,HLOOKUP(DQ49,ReplacementRates!$V$3:$AZ$56,ReplacementRates!$A50-3,1)*IF(Main!$B$29=0,Main!$B$32*$B49,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S49" s="337">
        <f ca="1">DR49*IF($B49=Salary!$B49,Salary!$J49,"")</f>
        <v>303863.1108010491</v>
      </c>
      <c r="DT49" s="338">
        <f ca="1">IF($B49&lt;Main!$B$10,0,(VLOOKUP(DQ49,'Survival Probability'!$A$3:$F$98,6)/(1+Main!$B$5)^(OptimumBenefits!DQ49-OptimumBenefits!$A49))*(VLOOKUP(DQ49,'Survival Probability'!$A$3:$F$98,3)/VLOOKUP($A49,'Survival Probability'!$A$3:$F$98,3)))</f>
        <v>18.111515626237022</v>
      </c>
      <c r="DU49" s="228">
        <f t="shared" si="45"/>
        <v>0</v>
      </c>
      <c r="DV49" s="169">
        <f t="shared" si="128"/>
        <v>69</v>
      </c>
      <c r="DW49" s="395">
        <f>IF($B49&lt;Main!$B$10,0,HLOOKUP(DV49,ReplacementRates!$V$3:$AZ$56,ReplacementRates!$A50-3,1)*IF(Main!$B$29=0,Main!$B$32*$B49,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X49" s="337">
        <f ca="1">DW49*IF($B49=Salary!$B49,Salary!$J49,"")</f>
        <v>303863.1108010491</v>
      </c>
      <c r="DY49" s="338">
        <f ca="1">IF($B49&lt;Main!$B$10,0,(VLOOKUP(DV49,'Survival Probability'!$A$3:$F$98,6)/(1+Main!$B$5)^(OptimumBenefits!DV49-OptimumBenefits!$A49))*(VLOOKUP(DV49,'Survival Probability'!$A$3:$F$98,3)/VLOOKUP($A49,'Survival Probability'!$A$3:$F$98,3)))</f>
        <v>16.531080040908499</v>
      </c>
      <c r="DZ49" s="228">
        <f t="shared" si="47"/>
        <v>0</v>
      </c>
      <c r="EA49" s="169">
        <f t="shared" si="128"/>
        <v>70</v>
      </c>
      <c r="EB49" s="395">
        <f>IF($B49&lt;Main!$B$10,0,HLOOKUP(EA49,ReplacementRates!$V$3:$AZ$56,ReplacementRates!$A50-3,1)*IF(Main!$B$29=0,Main!$B$32*$B49,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C49" s="337">
        <f ca="1">EB49*IF($B49=Salary!$B49,Salary!$J49,"")</f>
        <v>303863.1108010491</v>
      </c>
      <c r="ED49" s="338">
        <f ca="1">IF($B49&lt;Main!$B$10,0,(VLOOKUP(EA49,'Survival Probability'!$A$3:$F$98,6)/(1+Main!$B$5)^(OptimumBenefits!EA49-OptimumBenefits!$A49))*(VLOOKUP(EA49,'Survival Probability'!$A$3:$F$98,3)/VLOOKUP($A49,'Survival Probability'!$A$3:$F$98,3)))</f>
        <v>15.064010906208027</v>
      </c>
      <c r="EE49" s="228">
        <f t="shared" si="49"/>
        <v>0</v>
      </c>
      <c r="EF49" s="169">
        <f t="shared" si="128"/>
        <v>71</v>
      </c>
      <c r="EG49" s="395">
        <f>IF($B49&lt;Main!$B$10,0,HLOOKUP(EF49,ReplacementRates!$V$3:$AZ$56,ReplacementRates!$A50-3,1)*IF(Main!$B$29=0,Main!$B$32*$B49,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H49" s="337">
        <f ca="1">EG49*IF($B49=Salary!$B49,Salary!$J49,"")</f>
        <v>303863.1108010491</v>
      </c>
      <c r="EI49" s="338">
        <f ca="1">IF($B49&lt;Main!$B$10,0,(VLOOKUP(EF49,'Survival Probability'!$A$3:$F$98,6)/(1+Main!$B$5)^(OptimumBenefits!EF49-OptimumBenefits!$A49))*(VLOOKUP(EF49,'Survival Probability'!$A$3:$F$98,3)/VLOOKUP($A49,'Survival Probability'!$A$3:$F$98,3)))</f>
        <v>13.70301687833669</v>
      </c>
      <c r="EJ49" s="228">
        <f t="shared" si="51"/>
        <v>0</v>
      </c>
      <c r="EK49" s="169">
        <f t="shared" si="128"/>
        <v>72</v>
      </c>
      <c r="EL49" s="395">
        <f>IF($B49&lt;Main!$B$10,0,HLOOKUP(EK49,ReplacementRates!$V$3:$AZ$56,ReplacementRates!$A50-3,1)*IF(Main!$B$29=0,Main!$B$32*$B49,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M49" s="337">
        <f ca="1">EL49*IF($B49=Salary!$B49,Salary!$J49,"")</f>
        <v>303863.1108010491</v>
      </c>
      <c r="EN49" s="338">
        <f ca="1">IF($B49&lt;Main!$B$10,0,(VLOOKUP(EK49,'Survival Probability'!$A$3:$F$98,6)/(1+Main!$B$5)^(OptimumBenefits!EK49-OptimumBenefits!$A49))*(VLOOKUP(EK49,'Survival Probability'!$A$3:$F$98,3)/VLOOKUP($A49,'Survival Probability'!$A$3:$F$98,3)))</f>
        <v>12.441305623077573</v>
      </c>
      <c r="EO49" s="228">
        <f t="shared" si="53"/>
        <v>0</v>
      </c>
      <c r="EP49" s="169">
        <f t="shared" si="129"/>
        <v>73</v>
      </c>
      <c r="EQ49" s="395">
        <f>IF($B49&lt;Main!$B$10,0,HLOOKUP(EP49,ReplacementRates!$V$3:$AZ$56,ReplacementRates!$A50-3,1)*IF(Main!$B$29=0,Main!$B$32*$B49,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R49" s="337">
        <f ca="1">EQ49*IF($B49=Salary!$B49,Salary!$J49,"")</f>
        <v>303863.1108010491</v>
      </c>
      <c r="ES49" s="338">
        <f ca="1">IF($B49&lt;Main!$B$10,0,(VLOOKUP(EP49,'Survival Probability'!$A$3:$F$98,6)/(1+Main!$B$5)^(OptimumBenefits!EP49-OptimumBenefits!$A49))*(VLOOKUP(EP49,'Survival Probability'!$A$3:$F$98,3)/VLOOKUP($A49,'Survival Probability'!$A$3:$F$98,3)))</f>
        <v>11.272573103756955</v>
      </c>
      <c r="ET49" s="228">
        <f t="shared" si="55"/>
        <v>0</v>
      </c>
      <c r="EU49" s="169">
        <f t="shared" si="129"/>
        <v>74</v>
      </c>
      <c r="EV49" s="395">
        <f>IF($B49&lt;Main!$B$10,0,HLOOKUP(EU49,ReplacementRates!$V$3:$AZ$56,ReplacementRates!$A50-3,1)*IF(Main!$B$29=0,Main!$B$32*$B49,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W49" s="337">
        <f ca="1">EV49*IF($B49=Salary!$B49,Salary!$J49,"")</f>
        <v>303863.1108010491</v>
      </c>
      <c r="EX49" s="338">
        <f ca="1">IF($B49&lt;Main!$B$10,0,(VLOOKUP(EU49,'Survival Probability'!$A$3:$F$98,6)/(1+Main!$B$5)^(OptimumBenefits!EU49-OptimumBenefits!$A49))*(VLOOKUP(EU49,'Survival Probability'!$A$3:$F$98,3)/VLOOKUP($A49,'Survival Probability'!$A$3:$F$98,3)))</f>
        <v>10.190939758479638</v>
      </c>
      <c r="EY49" s="228">
        <f t="shared" ca="1" si="57"/>
        <v>3096650.6569977151</v>
      </c>
      <c r="EZ49" s="169">
        <f t="shared" si="129"/>
        <v>75</v>
      </c>
      <c r="FA49" s="395">
        <f>IF($B49&lt;Main!$B$10,0,HLOOKUP(EZ49,ReplacementRates!$V$3:$AZ$56,ReplacementRates!$A50-3,1)*IF(Main!$B$29=0,Main!$B$32*$B49,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B49" s="337">
        <f ca="1">FA49*IF($B49=Salary!$B49,Salary!$J49,"")</f>
        <v>303863.1108010491</v>
      </c>
      <c r="FC49" s="338">
        <f ca="1">IF($B49&lt;Main!$B$10,0,(VLOOKUP(EZ49,'Survival Probability'!$A$3:$F$98,6)/(1+Main!$B$5)^(OptimumBenefits!EZ49-OptimumBenefits!$A49))*(VLOOKUP(EZ49,'Survival Probability'!$A$3:$F$98,3)/VLOOKUP($A49,'Survival Probability'!$A$3:$F$98,3)))</f>
        <v>9.1909397584796384</v>
      </c>
      <c r="FD49" s="228">
        <f t="shared" ca="1" si="59"/>
        <v>2792787.5461966656</v>
      </c>
      <c r="FE49" s="169">
        <f t="shared" si="129"/>
        <v>76</v>
      </c>
      <c r="FF49" s="395">
        <f>IF($B49&lt;Main!$B$10,0,HLOOKUP(FE49,ReplacementRates!$V$3:$AZ$56,ReplacementRates!$A50-3,1)*IF(Main!$B$29=0,Main!$B$32*$B49,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G49" s="337">
        <f ca="1">FF49*IF($B49=Salary!$B49,Salary!$J49,"")</f>
        <v>303863.1108010491</v>
      </c>
      <c r="FH49" s="338">
        <f ca="1">IF($B49&lt;Main!$B$10,0,(VLOOKUP(FE49,'Survival Probability'!$A$3:$F$98,6)/(1+Main!$B$5)^(OptimumBenefits!FE49-OptimumBenefits!$A49))*(VLOOKUP(FE49,'Survival Probability'!$A$3:$F$98,3)/VLOOKUP($A49,'Survival Probability'!$A$3:$F$98,3)))</f>
        <v>8.2674954891184793</v>
      </c>
      <c r="FI49" s="228">
        <f t="shared" ca="1" si="61"/>
        <v>2512186.8978571822</v>
      </c>
      <c r="FJ49" s="169">
        <f t="shared" si="129"/>
        <v>77</v>
      </c>
      <c r="FK49" s="395">
        <f>IF($B49&lt;Main!$B$10,0,HLOOKUP(FJ49,ReplacementRates!$V$3:$AZ$56,ReplacementRates!$A50-3,1)*IF(Main!$B$29=0,Main!$B$32*$B49,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L49" s="337">
        <f ca="1">FK49*IF($B49=Salary!$B49,Salary!$J49,"")</f>
        <v>303863.1108010491</v>
      </c>
      <c r="FM49" s="338">
        <f ca="1">IF($B49&lt;Main!$B$10,0,(VLOOKUP(FJ49,'Survival Probability'!$A$3:$F$98,6)/(1+Main!$B$5)^(OptimumBenefits!FJ49-OptimumBenefits!$A49))*(VLOOKUP(FJ49,'Survival Probability'!$A$3:$F$98,3)/VLOOKUP($A49,'Survival Probability'!$A$3:$F$98,3)))</f>
        <v>7.4158491566400073</v>
      </c>
      <c r="FN49" s="228">
        <f t="shared" ca="1" si="63"/>
        <v>2253402.993967969</v>
      </c>
      <c r="FO49" s="169">
        <f t="shared" si="129"/>
        <v>78</v>
      </c>
      <c r="FP49" s="395">
        <f>IF($B49&lt;Main!$B$10,0,HLOOKUP(FO49,ReplacementRates!$V$3:$AZ$56,ReplacementRates!$A50-3,1)*IF(Main!$B$29=0,Main!$B$32*$B49,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Q49" s="337">
        <f ca="1">FP49*IF($B49=Salary!$B49,Salary!$J49,"")</f>
        <v>303863.1108010491</v>
      </c>
      <c r="FR49" s="338">
        <f ca="1">IF($B49&lt;Main!$B$10,0,(VLOOKUP(FO49,'Survival Probability'!$A$3:$F$98,6)/(1+Main!$B$5)^(OptimumBenefits!FO49-OptimumBenefits!$A49))*(VLOOKUP(FO49,'Survival Probability'!$A$3:$F$98,3)/VLOOKUP($A49,'Survival Probability'!$A$3:$F$98,3)))</f>
        <v>6.6315649631337337</v>
      </c>
      <c r="FS49" s="228">
        <f t="shared" ca="1" si="65"/>
        <v>2015087.9591770608</v>
      </c>
      <c r="FT49" s="169">
        <f t="shared" si="129"/>
        <v>79</v>
      </c>
      <c r="FU49" s="395">
        <f>IF($B49&lt;Main!$B$10,0,HLOOKUP(FT49,ReplacementRates!$V$3:$AZ$56,ReplacementRates!$A50-3,1)*IF(Main!$B$29=0,Main!$B$32*$B49,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V49" s="337">
        <f ca="1">FU49*IF($B49=Salary!$B49,Salary!$J49,"")</f>
        <v>303863.1108010491</v>
      </c>
      <c r="FW49" s="338">
        <f ca="1">IF($B49&lt;Main!$B$10,0,(VLOOKUP(FT49,'Survival Probability'!$A$3:$F$98,6)/(1+Main!$B$5)^(OptimumBenefits!FT49-OptimumBenefits!$A49))*(VLOOKUP(FT49,'Survival Probability'!$A$3:$F$98,3)/VLOOKUP($A49,'Survival Probability'!$A$3:$F$98,3)))</f>
        <v>5.9105081585396642</v>
      </c>
      <c r="FX49" s="228">
        <f t="shared" ca="1" si="67"/>
        <v>1795985.3954688427</v>
      </c>
      <c r="FY49" s="169">
        <f t="shared" si="129"/>
        <v>80</v>
      </c>
      <c r="FZ49" s="395">
        <f>IF($B49&lt;Main!$B$10,0,HLOOKUP(FY49,ReplacementRates!$V$3:$AZ$56,ReplacementRates!$A50-3,1)*IF(Main!$B$29=0,Main!$B$32*$B49,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A49" s="337">
        <f ca="1">FZ49*IF($B49=Salary!$B49,Salary!$J49,"")</f>
        <v>303863.1108010491</v>
      </c>
      <c r="GB49" s="338">
        <f ca="1">IF($B49&lt;Main!$B$10,0,(VLOOKUP(FY49,'Survival Probability'!$A$3:$F$98,6)/(1+Main!$B$5)^(OptimumBenefits!FY49-OptimumBenefits!$A49))*(VLOOKUP(FY49,'Survival Probability'!$A$3:$F$98,3)/VLOOKUP($A49,'Survival Probability'!$A$3:$F$98,3)))</f>
        <v>5.2488497281219351</v>
      </c>
      <c r="GC49" s="228">
        <f t="shared" ca="1" si="69"/>
        <v>1594931.8065143721</v>
      </c>
      <c r="GD49" s="169">
        <f t="shared" si="129"/>
        <v>81</v>
      </c>
      <c r="GE49" s="395">
        <f>IF($B49&lt;Main!$B$10,0,HLOOKUP(GD49,ReplacementRates!$V$3:$AZ$56,ReplacementRates!$A50-3,1)*IF(Main!$B$29=0,Main!$B$32*$B49,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F49" s="337">
        <f ca="1">GE49*IF($B49=Salary!$B49,Salary!$J49,"")</f>
        <v>303863.1108010491</v>
      </c>
      <c r="GG49" s="338">
        <f ca="1">IF($B49&lt;Main!$B$10,0,(VLOOKUP(GD49,'Survival Probability'!$A$3:$F$98,6)/(1+Main!$B$5)^(OptimumBenefits!GD49-OptimumBenefits!$A49))*(VLOOKUP(GD49,'Survival Probability'!$A$3:$F$98,3)/VLOOKUP($A49,'Survival Probability'!$A$3:$F$98,3)))</f>
        <v>4.642984880147484</v>
      </c>
      <c r="GH49" s="228">
        <f t="shared" ca="1" si="71"/>
        <v>1410831.8290838506</v>
      </c>
      <c r="GI49" s="169">
        <f t="shared" si="129"/>
        <v>82</v>
      </c>
      <c r="GJ49" s="395">
        <f>IF($B49&lt;Main!$B$10,0,HLOOKUP(GI49,ReplacementRates!$V$3:$AZ$56,ReplacementRates!$A50-3,1)*IF(Main!$B$29=0,Main!$B$32*$B49,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K49" s="337">
        <f ca="1">GJ49*IF($B49=Salary!$B49,Salary!$J49,"")</f>
        <v>303863.1108010491</v>
      </c>
      <c r="GL49" s="338">
        <f ca="1">IF($B49&lt;Main!$B$10,0,(VLOOKUP(GI49,'Survival Probability'!$A$3:$F$98,6)/(1+Main!$B$5)^(OptimumBenefits!GI49-OptimumBenefits!$A49))*(VLOOKUP(GI49,'Survival Probability'!$A$3:$F$98,3)/VLOOKUP($A49,'Survival Probability'!$A$3:$F$98,3)))</f>
        <v>4.0895274122439824</v>
      </c>
      <c r="GM49" s="228">
        <f t="shared" ca="1" si="73"/>
        <v>1242656.5211906207</v>
      </c>
      <c r="GN49" s="384"/>
      <c r="GO49" s="384"/>
      <c r="GP49" s="385"/>
      <c r="GQ49" s="386"/>
      <c r="GR49" s="387"/>
      <c r="GS49" s="384"/>
      <c r="GT49" s="384"/>
      <c r="GU49" s="385"/>
      <c r="GV49" s="386"/>
      <c r="GW49" s="387"/>
      <c r="GX49" s="384"/>
      <c r="GY49" s="384"/>
      <c r="GZ49" s="385"/>
      <c r="HA49" s="386"/>
      <c r="HB49" s="387"/>
      <c r="HC49" s="384"/>
      <c r="HD49" s="384"/>
      <c r="HE49" s="385"/>
      <c r="HF49" s="386"/>
      <c r="HG49" s="387"/>
      <c r="HH49" s="384"/>
      <c r="HI49" s="384"/>
      <c r="HJ49" s="385"/>
      <c r="HK49" s="386"/>
      <c r="HL49" s="387"/>
      <c r="HM49" s="384"/>
      <c r="HN49" s="384"/>
      <c r="HO49" s="385"/>
      <c r="HP49" s="386"/>
      <c r="HQ49" s="387"/>
      <c r="HR49" s="384"/>
      <c r="HS49" s="384"/>
      <c r="HT49" s="385"/>
      <c r="HU49" s="386"/>
      <c r="HV49" s="387"/>
      <c r="HW49" s="384"/>
      <c r="HX49" s="384"/>
      <c r="HY49" s="385"/>
      <c r="HZ49" s="386"/>
      <c r="IA49" s="387"/>
      <c r="IB49" s="384"/>
      <c r="IC49" s="384"/>
      <c r="ID49" s="385"/>
      <c r="IE49" s="386"/>
      <c r="IF49" s="387"/>
      <c r="IG49" s="384"/>
      <c r="IH49" s="384"/>
      <c r="II49" s="385"/>
      <c r="IJ49" s="386"/>
      <c r="IK49" s="387"/>
      <c r="IL49" s="384"/>
      <c r="IM49" s="384"/>
      <c r="IN49" s="385"/>
      <c r="IO49" s="386"/>
      <c r="IP49" s="387"/>
      <c r="IQ49" s="384"/>
      <c r="IR49" s="384"/>
      <c r="IS49" s="385"/>
      <c r="IT49" s="386"/>
      <c r="IU49" s="387"/>
      <c r="IV49" s="384"/>
      <c r="IW49" s="384"/>
      <c r="IX49" s="385"/>
      <c r="IY49" s="386"/>
      <c r="IZ49" s="387"/>
      <c r="JA49" s="384"/>
      <c r="JB49" s="384"/>
      <c r="JC49" s="385"/>
      <c r="JD49" s="386"/>
      <c r="JE49" s="387"/>
      <c r="JF49" s="384"/>
      <c r="JG49" s="384"/>
      <c r="JH49" s="385"/>
      <c r="JI49" s="386"/>
      <c r="JJ49" s="387"/>
      <c r="JK49" s="384"/>
      <c r="JL49" s="384"/>
      <c r="JM49" s="385"/>
      <c r="JN49" s="386"/>
      <c r="JO49" s="387"/>
      <c r="JP49" s="384"/>
      <c r="JQ49" s="384"/>
      <c r="JR49" s="385"/>
      <c r="JS49" s="386"/>
      <c r="JT49" s="387"/>
      <c r="JU49" s="384"/>
      <c r="JV49" s="384"/>
      <c r="JW49" s="385"/>
      <c r="JX49" s="386"/>
      <c r="JY49" s="387"/>
      <c r="JZ49" s="384"/>
      <c r="KA49" s="384"/>
      <c r="KB49" s="385"/>
      <c r="KC49" s="386"/>
      <c r="KD49" s="387"/>
      <c r="KE49" s="384"/>
      <c r="KF49" s="384"/>
      <c r="KG49" s="385"/>
      <c r="KH49" s="386"/>
      <c r="KI49" s="387"/>
    </row>
    <row r="50" spans="1:295">
      <c r="A50" s="172">
        <f t="shared" si="112"/>
        <v>75</v>
      </c>
      <c r="B50" s="172">
        <v>48</v>
      </c>
      <c r="C50" s="383">
        <f t="shared" ca="1" si="126"/>
        <v>75</v>
      </c>
      <c r="D50" s="425">
        <f t="shared" ca="1" si="116"/>
        <v>3201722.164112221</v>
      </c>
      <c r="E50" s="217">
        <v>1805981.3505971243</v>
      </c>
      <c r="F50" s="169">
        <f t="shared" si="113"/>
        <v>45</v>
      </c>
      <c r="G50" s="395">
        <f>IF($B50&lt;Main!$B$10,0,HLOOKUP(F50,ReplacementRates!$V$3:$AZ$56,ReplacementRates!$A51-3,1)*IF(Main!$B$29=0,Main!$B$32*$B50,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H50" s="337">
        <f ca="1">G50*IF($B50=Salary!$B50,Salary!$J50,"")</f>
        <v>0</v>
      </c>
      <c r="I50" s="338">
        <f ca="1">IF($B50&lt;Main!$B$10,0,(VLOOKUP(F50,'Survival Probability'!$A$3:$F$98,6)/(1+Main!$B$5)^(OptimumBenefits!F50-OptimumBenefits!$A50))*(VLOOKUP(F50,'Survival Probability'!$A$3:$F$98,3)/VLOOKUP($A50,'Survival Probability'!$A$3:$F$98,3)))</f>
        <v>122.66872224732916</v>
      </c>
      <c r="J50" s="228">
        <f t="shared" si="130"/>
        <v>0</v>
      </c>
      <c r="K50" s="169">
        <f t="shared" si="114"/>
        <v>46</v>
      </c>
      <c r="L50" s="395">
        <f>IF($B50&lt;Main!$B$10,0,HLOOKUP(K50,ReplacementRates!$V$3:$AZ$56,ReplacementRates!$A51-3,1)*IF(Main!$B$29=0,Main!$B$32*$B50,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M50" s="337">
        <f ca="1">L50*IF($B50=Salary!$B50,Salary!$J50,"")</f>
        <v>0</v>
      </c>
      <c r="N50" s="338">
        <f ca="1">IF($B50&lt;Main!$B$10,0,(VLOOKUP(K50,'Survival Probability'!$A$3:$F$98,6)/(1+Main!$B$5)^(OptimumBenefits!K50-OptimumBenefits!$A50))*(VLOOKUP(K50,'Survival Probability'!$A$3:$F$98,3)/VLOOKUP($A50,'Survival Probability'!$A$3:$F$98,3)))</f>
        <v>114.01535967923664</v>
      </c>
      <c r="O50" s="228">
        <f t="shared" si="131"/>
        <v>0</v>
      </c>
      <c r="P50" s="169">
        <f t="shared" si="127"/>
        <v>47</v>
      </c>
      <c r="Q50" s="395">
        <f>IF($B50&lt;Main!$B$10,0,HLOOKUP(P50,ReplacementRates!$V$3:$AZ$56,ReplacementRates!$A51-3,1)*IF(Main!$B$29=0,Main!$B$32*$B50,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R50" s="337">
        <f ca="1">Q50*IF($B50=Salary!$B50,Salary!$J50,"")</f>
        <v>0</v>
      </c>
      <c r="S50" s="338">
        <f ca="1">IF($B50&lt;Main!$B$10,0,(VLOOKUP(P50,'Survival Probability'!$A$3:$F$98,6)/(1+Main!$B$5)^(OptimumBenefits!P50-OptimumBenefits!$A50))*(VLOOKUP(P50,'Survival Probability'!$A$3:$F$98,3)/VLOOKUP($A50,'Survival Probability'!$A$3:$F$98,3)))</f>
        <v>105.93351262770518</v>
      </c>
      <c r="T50" s="228">
        <f t="shared" si="3"/>
        <v>0</v>
      </c>
      <c r="U50" s="169">
        <f t="shared" si="127"/>
        <v>48</v>
      </c>
      <c r="V50" s="395">
        <f>IF($B50&lt;Main!$B$10,0,HLOOKUP(U50,ReplacementRates!$V$3:$AZ$56,ReplacementRates!$A51-3,1)*IF(Main!$B$29=0,Main!$B$32*$B50,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W50" s="337">
        <f ca="1">V50*IF($B50=Salary!$B50,Salary!$J50,"")</f>
        <v>0</v>
      </c>
      <c r="X50" s="338">
        <f ca="1">IF($B50&lt;Main!$B$10,0,(VLOOKUP(U50,'Survival Probability'!$A$3:$F$98,6)/(1+Main!$B$5)^(OptimumBenefits!U50-OptimumBenefits!$A50))*(VLOOKUP(U50,'Survival Probability'!$A$3:$F$98,3)/VLOOKUP($A50,'Survival Probability'!$A$3:$F$98,3)))</f>
        <v>98.385660314017386</v>
      </c>
      <c r="Y50" s="228">
        <f t="shared" si="5"/>
        <v>0</v>
      </c>
      <c r="Z50" s="169">
        <f t="shared" si="127"/>
        <v>49</v>
      </c>
      <c r="AA50" s="395">
        <f>IF($B50&lt;Main!$B$10,0,HLOOKUP(Z50,ReplacementRates!$V$3:$AZ$56,ReplacementRates!$A51-3,1)*IF(Main!$B$29=0,Main!$B$32*$B50,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B50" s="337">
        <f ca="1">AA50*IF($B50=Salary!$B50,Salary!$J50,"")</f>
        <v>0</v>
      </c>
      <c r="AC50" s="338">
        <f ca="1">IF($B50&lt;Main!$B$10,0,(VLOOKUP(Z50,'Survival Probability'!$A$3:$F$98,6)/(1+Main!$B$5)^(OptimumBenefits!Z50-OptimumBenefits!$A50))*(VLOOKUP(Z50,'Survival Probability'!$A$3:$F$98,3)/VLOOKUP($A50,'Survival Probability'!$A$3:$F$98,3)))</f>
        <v>91.336737415266001</v>
      </c>
      <c r="AD50" s="228">
        <f t="shared" si="7"/>
        <v>0</v>
      </c>
      <c r="AE50" s="169">
        <f t="shared" si="127"/>
        <v>50</v>
      </c>
      <c r="AF50" s="395">
        <f>IF($B50&lt;Main!$B$10,0,HLOOKUP(AE50,ReplacementRates!$V$3:$AZ$56,ReplacementRates!$A51-3,1)*IF(Main!$B$29=0,Main!$B$32*$B50,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G50" s="337">
        <f ca="1">AF50*IF($B50=Salary!$B50,Salary!$J50,"")</f>
        <v>0</v>
      </c>
      <c r="AH50" s="338">
        <f ca="1">IF($B50&lt;Main!$B$10,0,(VLOOKUP(AE50,'Survival Probability'!$A$3:$F$98,6)/(1+Main!$B$5)^(OptimumBenefits!AE50-OptimumBenefits!$A50))*(VLOOKUP(AE50,'Survival Probability'!$A$3:$F$98,3)/VLOOKUP($A50,'Survival Probability'!$A$3:$F$98,3)))</f>
        <v>84.754023204256569</v>
      </c>
      <c r="AI50" s="228">
        <f t="shared" si="9"/>
        <v>0</v>
      </c>
      <c r="AJ50" s="169">
        <f t="shared" si="127"/>
        <v>51</v>
      </c>
      <c r="AK50" s="395">
        <f>IF($B50&lt;Main!$B$10,0,HLOOKUP(AJ50,ReplacementRates!$V$3:$AZ$56,ReplacementRates!$A51-3,1)*IF(Main!$B$29=0,Main!$B$32*$B50,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L50" s="337">
        <f ca="1">AK50*IF($B50=Salary!$B50,Salary!$J50,"")</f>
        <v>0</v>
      </c>
      <c r="AM50" s="338">
        <f ca="1">IF($B50&lt;Main!$B$10,0,(VLOOKUP(AJ50,'Survival Probability'!$A$3:$F$98,6)/(1+Main!$B$5)^(OptimumBenefits!AJ50-OptimumBenefits!$A50))*(VLOOKUP(AJ50,'Survival Probability'!$A$3:$F$98,3)/VLOOKUP($A50,'Survival Probability'!$A$3:$F$98,3)))</f>
        <v>78.606957613690781</v>
      </c>
      <c r="AN50" s="228">
        <f t="shared" si="11"/>
        <v>0</v>
      </c>
      <c r="AO50" s="169">
        <f t="shared" si="127"/>
        <v>52</v>
      </c>
      <c r="AP50" s="395">
        <f>IF($B50&lt;Main!$B$10,0,HLOOKUP(AO50,ReplacementRates!$V$3:$AZ$56,ReplacementRates!$A51-3,1)*IF(Main!$B$29=0,Main!$B$32*$B50,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Q50" s="337">
        <f ca="1">AP50*IF($B50=Salary!$B50,Salary!$J50,"")</f>
        <v>0</v>
      </c>
      <c r="AR50" s="338">
        <f ca="1">IF($B50&lt;Main!$B$10,0,(VLOOKUP(AO50,'Survival Probability'!$A$3:$F$98,6)/(1+Main!$B$5)^(OptimumBenefits!AO50-OptimumBenefits!$A50))*(VLOOKUP(AO50,'Survival Probability'!$A$3:$F$98,3)/VLOOKUP($A50,'Survival Probability'!$A$3:$F$98,3)))</f>
        <v>72.870916087621779</v>
      </c>
      <c r="AS50" s="228">
        <f t="shared" si="13"/>
        <v>0</v>
      </c>
      <c r="AT50" s="169">
        <f t="shared" si="127"/>
        <v>53</v>
      </c>
      <c r="AU50" s="395">
        <f>IF($B50&lt;Main!$B$10,0,HLOOKUP(AT50,ReplacementRates!$V$3:$AZ$56,ReplacementRates!$A51-3,1)*IF(Main!$B$29=0,Main!$B$32*$B50,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V50" s="337">
        <f ca="1">AU50*IF($B50=Salary!$B50,Salary!$J50,"")</f>
        <v>0</v>
      </c>
      <c r="AW50" s="338">
        <f ca="1">IF($B50&lt;Main!$B$10,0,(VLOOKUP(AT50,'Survival Probability'!$A$3:$F$98,6)/(1+Main!$B$5)^(OptimumBenefits!AT50-OptimumBenefits!$A50))*(VLOOKUP(AT50,'Survival Probability'!$A$3:$F$98,3)/VLOOKUP($A50,'Survival Probability'!$A$3:$F$98,3)))</f>
        <v>67.518920421357919</v>
      </c>
      <c r="AX50" s="228">
        <f t="shared" si="15"/>
        <v>0</v>
      </c>
      <c r="AY50" s="169">
        <f t="shared" si="127"/>
        <v>54</v>
      </c>
      <c r="AZ50" s="395">
        <f>IF($B50&lt;Main!$B$10,0,HLOOKUP(AY50,ReplacementRates!$V$3:$AZ$56,ReplacementRates!$A51-3,1)*IF(Main!$B$29=0,Main!$B$32*$B50,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A50" s="337">
        <f ca="1">AZ50*IF($B50=Salary!$B50,Salary!$J50,"")</f>
        <v>0</v>
      </c>
      <c r="BB50" s="338">
        <f ca="1">IF($B50&lt;Main!$B$10,0,(VLOOKUP(AY50,'Survival Probability'!$A$3:$F$98,6)/(1+Main!$B$5)^(OptimumBenefits!AY50-OptimumBenefits!$A50))*(VLOOKUP(AY50,'Survival Probability'!$A$3:$F$98,3)/VLOOKUP($A50,'Survival Probability'!$A$3:$F$98,3)))</f>
        <v>62.525790919880002</v>
      </c>
      <c r="BC50" s="228">
        <f t="shared" si="17"/>
        <v>0</v>
      </c>
      <c r="BD50" s="169">
        <f t="shared" si="127"/>
        <v>55</v>
      </c>
      <c r="BE50" s="395">
        <f>IF($B50&lt;Main!$B$10,0,HLOOKUP(BD50,ReplacementRates!$V$3:$AZ$56,ReplacementRates!$A51-3,1)*IF(Main!$B$29=0,Main!$B$32*$B50,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F50" s="337">
        <f ca="1">BE50*IF($B50=Salary!$B50,Salary!$J50,"")</f>
        <v>0</v>
      </c>
      <c r="BG50" s="338">
        <f ca="1">IF($B50&lt;Main!$B$10,0,(VLOOKUP(BD50,'Survival Probability'!$A$3:$F$98,6)/(1+Main!$B$5)^(OptimumBenefits!BD50-OptimumBenefits!$A50))*(VLOOKUP(BD50,'Survival Probability'!$A$3:$F$98,3)/VLOOKUP($A50,'Survival Probability'!$A$3:$F$98,3)))</f>
        <v>57.868018120189106</v>
      </c>
      <c r="BH50" s="228">
        <f t="shared" si="19"/>
        <v>0</v>
      </c>
      <c r="BI50" s="169">
        <f t="shared" si="127"/>
        <v>56</v>
      </c>
      <c r="BJ50" s="395">
        <f>IF($B50&lt;Main!$B$10,0,HLOOKUP(BI50,ReplacementRates!$V$3:$AZ$56,ReplacementRates!$A51-3,1)*IF(Main!$B$29=0,Main!$B$32*$B50,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K50" s="337">
        <f ca="1">BJ50*IF($B50=Salary!$B50,Salary!$J50,"")</f>
        <v>0</v>
      </c>
      <c r="BL50" s="338">
        <f ca="1">IF($B50&lt;Main!$B$10,0,(VLOOKUP(BI50,'Survival Probability'!$A$3:$F$98,6)/(1+Main!$B$5)^(OptimumBenefits!BI50-OptimumBenefits!$A50))*(VLOOKUP(BI50,'Survival Probability'!$A$3:$F$98,3)/VLOOKUP($A50,'Survival Probability'!$A$3:$F$98,3)))</f>
        <v>53.523667118384083</v>
      </c>
      <c r="BM50" s="228">
        <f t="shared" si="21"/>
        <v>0</v>
      </c>
      <c r="BN50" s="169">
        <f t="shared" si="127"/>
        <v>57</v>
      </c>
      <c r="BO50" s="395">
        <f>IF($B50&lt;Main!$B$10,0,HLOOKUP(BN50,ReplacementRates!$V$3:$AZ$56,ReplacementRates!$A51-3,1)*IF(Main!$B$29=0,Main!$B$32*$B50,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P50" s="337">
        <f ca="1">BO50*IF($B50=Salary!$B50,Salary!$J50,"")</f>
        <v>0</v>
      </c>
      <c r="BQ50" s="338">
        <f ca="1">IF($B50&lt;Main!$B$10,0,(VLOOKUP(BN50,'Survival Probability'!$A$3:$F$98,6)/(1+Main!$B$5)^(OptimumBenefits!BN50-OptimumBenefits!$A50))*(VLOOKUP(BN50,'Survival Probability'!$A$3:$F$98,3)/VLOOKUP($A50,'Survival Probability'!$A$3:$F$98,3)))</f>
        <v>49.47224512094693</v>
      </c>
      <c r="BR50" s="228">
        <f t="shared" si="23"/>
        <v>0</v>
      </c>
      <c r="BS50" s="169">
        <f t="shared" si="127"/>
        <v>58</v>
      </c>
      <c r="BT50" s="395">
        <f>IF($B50&lt;Main!$B$10,0,HLOOKUP(BS50,ReplacementRates!$V$3:$AZ$56,ReplacementRates!$A51-3,1)*IF(Main!$B$29=0,Main!$B$32*$B50,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U50" s="337">
        <f ca="1">BT50*IF($B50=Salary!$B50,Salary!$J50,"")</f>
        <v>0</v>
      </c>
      <c r="BV50" s="338">
        <f ca="1">IF($B50&lt;Main!$B$10,0,(VLOOKUP(BS50,'Survival Probability'!$A$3:$F$98,6)/(1+Main!$B$5)^(OptimumBenefits!BS50-OptimumBenefits!$A50))*(VLOOKUP(BS50,'Survival Probability'!$A$3:$F$98,3)/VLOOKUP($A50,'Survival Probability'!$A$3:$F$98,3)))</f>
        <v>45.694608828926796</v>
      </c>
      <c r="BW50" s="228">
        <f t="shared" si="25"/>
        <v>0</v>
      </c>
      <c r="BX50" s="169">
        <f t="shared" si="127"/>
        <v>59</v>
      </c>
      <c r="BY50" s="395">
        <f>IF($B50&lt;Main!$B$10,0,HLOOKUP(BX50,ReplacementRates!$V$3:$AZ$56,ReplacementRates!$A51-3,1)*IF(Main!$B$29=0,Main!$B$32*$B50,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Z50" s="337">
        <f ca="1">BY50*IF($B50=Salary!$B50,Salary!$J50,"")</f>
        <v>0</v>
      </c>
      <c r="CA50" s="338">
        <f ca="1">IF($B50&lt;Main!$B$10,0,(VLOOKUP(BX50,'Survival Probability'!$A$3:$F$98,6)/(1+Main!$B$5)^(OptimumBenefits!BX50-OptimumBenefits!$A50))*(VLOOKUP(BX50,'Survival Probability'!$A$3:$F$98,3)/VLOOKUP($A50,'Survival Probability'!$A$3:$F$98,3)))</f>
        <v>42.172850539815656</v>
      </c>
      <c r="CB50" s="228">
        <f t="shared" si="27"/>
        <v>0</v>
      </c>
      <c r="CC50" s="169">
        <f t="shared" si="128"/>
        <v>60</v>
      </c>
      <c r="CD50" s="395">
        <f>IF($B50&lt;Main!$B$10,0,HLOOKUP(CC50,ReplacementRates!$V$3:$AZ$56,ReplacementRates!$A51-3,1)*IF(Main!$B$29=0,Main!$B$32*$B50,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E50" s="337">
        <f ca="1">CD50*IF($B50=Salary!$B50,Salary!$J50,"")</f>
        <v>321687.66875098384</v>
      </c>
      <c r="CF50" s="338">
        <f ca="1">IF($B50&lt;Main!$B$10,0,(VLOOKUP(CC50,'Survival Probability'!$A$3:$F$98,6)/(1+Main!$B$5)^(OptimumBenefits!CC50-OptimumBenefits!$A50))*(VLOOKUP(CC50,'Survival Probability'!$A$3:$F$98,3)/VLOOKUP($A50,'Survival Probability'!$A$3:$F$98,3)))</f>
        <v>38.890223550858849</v>
      </c>
      <c r="CG50" s="228">
        <f t="shared" si="29"/>
        <v>0</v>
      </c>
      <c r="CH50" s="169">
        <f t="shared" si="128"/>
        <v>61</v>
      </c>
      <c r="CI50" s="395">
        <f>IF($B50&lt;Main!$B$10,0,HLOOKUP(CH50,ReplacementRates!$V$3:$AZ$56,ReplacementRates!$A51-3,1)*IF(Main!$B$29=0,Main!$B$32*$B50,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J50" s="337">
        <f ca="1">CI50*IF($B50=Salary!$B50,Salary!$J50,"")</f>
        <v>321687.66875098384</v>
      </c>
      <c r="CK50" s="338">
        <f ca="1">IF($B50&lt;Main!$B$10,0,(VLOOKUP(CH50,'Survival Probability'!$A$3:$F$98,6)/(1+Main!$B$5)^(OptimumBenefits!CH50-OptimumBenefits!$A50))*(VLOOKUP(CH50,'Survival Probability'!$A$3:$F$98,3)/VLOOKUP($A50,'Survival Probability'!$A$3:$F$98,3)))</f>
        <v>35.83109801779834</v>
      </c>
      <c r="CL50" s="228">
        <f t="shared" si="31"/>
        <v>0</v>
      </c>
      <c r="CM50" s="169">
        <f t="shared" si="128"/>
        <v>62</v>
      </c>
      <c r="CN50" s="395">
        <f>IF($B50&lt;Main!$B$10,0,HLOOKUP(CM50,ReplacementRates!$V$3:$AZ$56,ReplacementRates!$A51-3,1)*IF(Main!$B$29=0,Main!$B$32*$B50,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O50" s="337">
        <f ca="1">CN50*IF($B50=Salary!$B50,Salary!$J50,"")</f>
        <v>321687.66875098384</v>
      </c>
      <c r="CP50" s="338">
        <f ca="1">IF($B50&lt;Main!$B$10,0,(VLOOKUP(CM50,'Survival Probability'!$A$3:$F$98,6)/(1+Main!$B$5)^(OptimumBenefits!CM50-OptimumBenefits!$A50))*(VLOOKUP(CM50,'Survival Probability'!$A$3:$F$98,3)/VLOOKUP($A50,'Survival Probability'!$A$3:$F$98,3)))</f>
        <v>32.98321075667598</v>
      </c>
      <c r="CQ50" s="228">
        <f t="shared" si="33"/>
        <v>0</v>
      </c>
      <c r="CR50" s="169">
        <f t="shared" si="128"/>
        <v>63</v>
      </c>
      <c r="CS50" s="395">
        <f>IF($B50&lt;Main!$B$10,0,HLOOKUP(CR50,ReplacementRates!$V$3:$AZ$56,ReplacementRates!$A51-3,1)*IF(Main!$B$29=0,Main!$B$32*$B50,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T50" s="337">
        <f ca="1">CS50*IF($B50=Salary!$B50,Salary!$J50,"")</f>
        <v>321687.66875098384</v>
      </c>
      <c r="CU50" s="338">
        <f ca="1">IF($B50&lt;Main!$B$10,0,(VLOOKUP(CR50,'Survival Probability'!$A$3:$F$98,6)/(1+Main!$B$5)^(OptimumBenefits!CR50-OptimumBenefits!$A50))*(VLOOKUP(CR50,'Survival Probability'!$A$3:$F$98,3)/VLOOKUP($A50,'Survival Probability'!$A$3:$F$98,3)))</f>
        <v>30.332635609004488</v>
      </c>
      <c r="CV50" s="228">
        <f t="shared" si="35"/>
        <v>0</v>
      </c>
      <c r="CW50" s="169">
        <f t="shared" si="128"/>
        <v>64</v>
      </c>
      <c r="CX50" s="395">
        <f>IF($B50&lt;Main!$B$10,0,HLOOKUP(CW50,ReplacementRates!$V$3:$AZ$56,ReplacementRates!$A51-3,1)*IF(Main!$B$29=0,Main!$B$32*$B50,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Y50" s="337">
        <f ca="1">CX50*IF($B50=Salary!$B50,Salary!$J50,"")</f>
        <v>321687.66875098384</v>
      </c>
      <c r="CZ50" s="338">
        <f ca="1">IF($B50&lt;Main!$B$10,0,(VLOOKUP(CW50,'Survival Probability'!$A$3:$F$98,6)/(1+Main!$B$5)^(OptimumBenefits!CW50-OptimumBenefits!$A50))*(VLOOKUP(CW50,'Survival Probability'!$A$3:$F$98,3)/VLOOKUP($A50,'Survival Probability'!$A$3:$F$98,3)))</f>
        <v>27.866354499921517</v>
      </c>
      <c r="DA50" s="228">
        <f t="shared" si="37"/>
        <v>0</v>
      </c>
      <c r="DB50" s="169">
        <f t="shared" si="128"/>
        <v>65</v>
      </c>
      <c r="DC50" s="395">
        <f>IF($B50&lt;Main!$B$10,0,HLOOKUP(DB50,ReplacementRates!$V$3:$AZ$56,ReplacementRates!$A51-3,1)*IF(Main!$B$29=0,Main!$B$32*$B50,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D50" s="337">
        <f ca="1">DC50*IF($B50=Salary!$B50,Salary!$J50,"")</f>
        <v>321687.66875098384</v>
      </c>
      <c r="DE50" s="338">
        <f ca="1">IF($B50&lt;Main!$B$10,0,(VLOOKUP(DB50,'Survival Probability'!$A$3:$F$98,6)/(1+Main!$B$5)^(OptimumBenefits!DB50-OptimumBenefits!$A50))*(VLOOKUP(DB50,'Survival Probability'!$A$3:$F$98,3)/VLOOKUP($A50,'Survival Probability'!$A$3:$F$98,3)))</f>
        <v>25.572201559866112</v>
      </c>
      <c r="DF50" s="228">
        <f t="shared" si="39"/>
        <v>0</v>
      </c>
      <c r="DG50" s="169">
        <f t="shared" si="128"/>
        <v>66</v>
      </c>
      <c r="DH50" s="395">
        <f>IF($B50&lt;Main!$B$10,0,HLOOKUP(DG50,ReplacementRates!$V$3:$AZ$56,ReplacementRates!$A51-3,1)*IF(Main!$B$29=0,Main!$B$32*$B50,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I50" s="337">
        <f ca="1">DH50*IF($B50=Salary!$B50,Salary!$J50,"")</f>
        <v>321687.66875098384</v>
      </c>
      <c r="DJ50" s="338">
        <f ca="1">IF($B50&lt;Main!$B$10,0,(VLOOKUP(DG50,'Survival Probability'!$A$3:$F$98,6)/(1+Main!$B$5)^(OptimumBenefits!DG50-OptimumBenefits!$A50))*(VLOOKUP(DG50,'Survival Probability'!$A$3:$F$98,3)/VLOOKUP($A50,'Survival Probability'!$A$3:$F$98,3)))</f>
        <v>23.438849210036935</v>
      </c>
      <c r="DK50" s="228">
        <f t="shared" si="41"/>
        <v>0</v>
      </c>
      <c r="DL50" s="169">
        <f t="shared" si="128"/>
        <v>67</v>
      </c>
      <c r="DM50" s="395">
        <f>IF($B50&lt;Main!$B$10,0,HLOOKUP(DL50,ReplacementRates!$V$3:$AZ$56,ReplacementRates!$A51-3,1)*IF(Main!$B$29=0,Main!$B$32*$B50,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N50" s="337">
        <f ca="1">DM50*IF($B50=Salary!$B50,Salary!$J50,"")</f>
        <v>321687.66875098384</v>
      </c>
      <c r="DO50" s="338">
        <f ca="1">IF($B50&lt;Main!$B$10,0,(VLOOKUP(DL50,'Survival Probability'!$A$3:$F$98,6)/(1+Main!$B$5)^(OptimumBenefits!DL50-OptimumBenefits!$A50))*(VLOOKUP(DL50,'Survival Probability'!$A$3:$F$98,3)/VLOOKUP($A50,'Survival Probability'!$A$3:$F$98,3)))</f>
        <v>21.455724126981213</v>
      </c>
      <c r="DP50" s="228">
        <f t="shared" si="43"/>
        <v>0</v>
      </c>
      <c r="DQ50" s="169">
        <f t="shared" si="128"/>
        <v>68</v>
      </c>
      <c r="DR50" s="395">
        <f>IF($B50&lt;Main!$B$10,0,HLOOKUP(DQ50,ReplacementRates!$V$3:$AZ$56,ReplacementRates!$A51-3,1)*IF(Main!$B$29=0,Main!$B$32*$B50,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S50" s="337">
        <f ca="1">DR50*IF($B50=Salary!$B50,Salary!$J50,"")</f>
        <v>321687.66875098384</v>
      </c>
      <c r="DT50" s="338">
        <f ca="1">IF($B50&lt;Main!$B$10,0,(VLOOKUP(DQ50,'Survival Probability'!$A$3:$F$98,6)/(1+Main!$B$5)^(OptimumBenefits!DQ50-OptimumBenefits!$A50))*(VLOOKUP(DQ50,'Survival Probability'!$A$3:$F$98,3)/VLOOKUP($A50,'Survival Probability'!$A$3:$F$98,3)))</f>
        <v>19.6130034341613</v>
      </c>
      <c r="DU50" s="228">
        <f t="shared" si="45"/>
        <v>0</v>
      </c>
      <c r="DV50" s="169">
        <f t="shared" si="128"/>
        <v>69</v>
      </c>
      <c r="DW50" s="395">
        <f>IF($B50&lt;Main!$B$10,0,HLOOKUP(DV50,ReplacementRates!$V$3:$AZ$56,ReplacementRates!$A51-3,1)*IF(Main!$B$29=0,Main!$B$32*$B50,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X50" s="337">
        <f ca="1">DW50*IF($B50=Salary!$B50,Salary!$J50,"")</f>
        <v>321687.66875098384</v>
      </c>
      <c r="DY50" s="338">
        <f ca="1">IF($B50&lt;Main!$B$10,0,(VLOOKUP(DV50,'Survival Probability'!$A$3:$F$98,6)/(1+Main!$B$5)^(OptimumBenefits!DV50-OptimumBenefits!$A50))*(VLOOKUP(DV50,'Survival Probability'!$A$3:$F$98,3)/VLOOKUP($A50,'Survival Probability'!$A$3:$F$98,3)))</f>
        <v>17.901545972389545</v>
      </c>
      <c r="DZ50" s="228">
        <f t="shared" si="47"/>
        <v>0</v>
      </c>
      <c r="EA50" s="169">
        <f t="shared" si="128"/>
        <v>70</v>
      </c>
      <c r="EB50" s="395">
        <f>IF($B50&lt;Main!$B$10,0,HLOOKUP(EA50,ReplacementRates!$V$3:$AZ$56,ReplacementRates!$A51-3,1)*IF(Main!$B$29=0,Main!$B$32*$B50,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C50" s="337">
        <f ca="1">EB50*IF($B50=Salary!$B50,Salary!$J50,"")</f>
        <v>321687.66875098384</v>
      </c>
      <c r="ED50" s="338">
        <f ca="1">IF($B50&lt;Main!$B$10,0,(VLOOKUP(EA50,'Survival Probability'!$A$3:$F$98,6)/(1+Main!$B$5)^(OptimumBenefits!EA50-OptimumBenefits!$A50))*(VLOOKUP(EA50,'Survival Probability'!$A$3:$F$98,3)/VLOOKUP($A50,'Survival Probability'!$A$3:$F$98,3)))</f>
        <v>16.312853310172486</v>
      </c>
      <c r="EE50" s="228">
        <f t="shared" si="49"/>
        <v>0</v>
      </c>
      <c r="EF50" s="169">
        <f t="shared" si="128"/>
        <v>71</v>
      </c>
      <c r="EG50" s="395">
        <f>IF($B50&lt;Main!$B$10,0,HLOOKUP(EF50,ReplacementRates!$V$3:$AZ$56,ReplacementRates!$A51-3,1)*IF(Main!$B$29=0,Main!$B$32*$B50,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H50" s="337">
        <f ca="1">EG50*IF($B50=Salary!$B50,Salary!$J50,"")</f>
        <v>321687.66875098384</v>
      </c>
      <c r="EI50" s="338">
        <f ca="1">IF($B50&lt;Main!$B$10,0,(VLOOKUP(EF50,'Survival Probability'!$A$3:$F$98,6)/(1+Main!$B$5)^(OptimumBenefits!EF50-OptimumBenefits!$A50))*(VLOOKUP(EF50,'Survival Probability'!$A$3:$F$98,3)/VLOOKUP($A50,'Survival Probability'!$A$3:$F$98,3)))</f>
        <v>14.839029633933878</v>
      </c>
      <c r="EJ50" s="228">
        <f t="shared" si="51"/>
        <v>0</v>
      </c>
      <c r="EK50" s="169">
        <f t="shared" si="128"/>
        <v>72</v>
      </c>
      <c r="EL50" s="395">
        <f>IF($B50&lt;Main!$B$10,0,HLOOKUP(EK50,ReplacementRates!$V$3:$AZ$56,ReplacementRates!$A51-3,1)*IF(Main!$B$29=0,Main!$B$32*$B50,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M50" s="337">
        <f ca="1">EL50*IF($B50=Salary!$B50,Salary!$J50,"")</f>
        <v>321687.66875098384</v>
      </c>
      <c r="EN50" s="338">
        <f ca="1">IF($B50&lt;Main!$B$10,0,(VLOOKUP(EK50,'Survival Probability'!$A$3:$F$98,6)/(1+Main!$B$5)^(OptimumBenefits!EK50-OptimumBenefits!$A50))*(VLOOKUP(EK50,'Survival Probability'!$A$3:$F$98,3)/VLOOKUP($A50,'Survival Probability'!$A$3:$F$98,3)))</f>
        <v>13.472719508763072</v>
      </c>
      <c r="EO50" s="228">
        <f t="shared" si="53"/>
        <v>0</v>
      </c>
      <c r="EP50" s="169">
        <f t="shared" si="129"/>
        <v>73</v>
      </c>
      <c r="EQ50" s="395">
        <f>IF($B50&lt;Main!$B$10,0,HLOOKUP(EP50,ReplacementRates!$V$3:$AZ$56,ReplacementRates!$A51-3,1)*IF(Main!$B$29=0,Main!$B$32*$B50,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R50" s="337">
        <f ca="1">EQ50*IF($B50=Salary!$B50,Salary!$J50,"")</f>
        <v>321687.66875098384</v>
      </c>
      <c r="ES50" s="338">
        <f ca="1">IF($B50&lt;Main!$B$10,0,(VLOOKUP(EP50,'Survival Probability'!$A$3:$F$98,6)/(1+Main!$B$5)^(OptimumBenefits!EP50-OptimumBenefits!$A50))*(VLOOKUP(EP50,'Survival Probability'!$A$3:$F$98,3)/VLOOKUP($A50,'Survival Probability'!$A$3:$F$98,3)))</f>
        <v>12.207096278322597</v>
      </c>
      <c r="ET50" s="228">
        <f t="shared" si="55"/>
        <v>0</v>
      </c>
      <c r="EU50" s="169">
        <f t="shared" si="129"/>
        <v>74</v>
      </c>
      <c r="EV50" s="395">
        <f>IF($B50&lt;Main!$B$10,0,HLOOKUP(EU50,ReplacementRates!$V$3:$AZ$56,ReplacementRates!$A51-3,1)*IF(Main!$B$29=0,Main!$B$32*$B50,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W50" s="337">
        <f ca="1">EV50*IF($B50=Salary!$B50,Salary!$J50,"")</f>
        <v>321687.66875098384</v>
      </c>
      <c r="EX50" s="338">
        <f ca="1">IF($B50&lt;Main!$B$10,0,(VLOOKUP(EU50,'Survival Probability'!$A$3:$F$98,6)/(1+Main!$B$5)^(OptimumBenefits!EU50-OptimumBenefits!$A50))*(VLOOKUP(EU50,'Survival Probability'!$A$3:$F$98,3)/VLOOKUP($A50,'Survival Probability'!$A$3:$F$98,3)))</f>
        <v>11.035792951024249</v>
      </c>
      <c r="EY50" s="228">
        <f t="shared" si="57"/>
        <v>0</v>
      </c>
      <c r="EZ50" s="169">
        <f t="shared" si="129"/>
        <v>75</v>
      </c>
      <c r="FA50" s="395">
        <f>IF($B50&lt;Main!$B$10,0,HLOOKUP(EZ50,ReplacementRates!$V$3:$AZ$56,ReplacementRates!$A51-3,1)*IF(Main!$B$29=0,Main!$B$32*$B50,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B50" s="337">
        <f ca="1">FA50*IF($B50=Salary!$B50,Salary!$J50,"")</f>
        <v>321687.66875098384</v>
      </c>
      <c r="FC50" s="338">
        <f ca="1">IF($B50&lt;Main!$B$10,0,(VLOOKUP(EZ50,'Survival Probability'!$A$3:$F$98,6)/(1+Main!$B$5)^(OptimumBenefits!EZ50-OptimumBenefits!$A50))*(VLOOKUP(EZ50,'Survival Probability'!$A$3:$F$98,3)/VLOOKUP($A50,'Survival Probability'!$A$3:$F$98,3)))</f>
        <v>9.9528905678714459</v>
      </c>
      <c r="FD50" s="228">
        <f t="shared" ca="1" si="59"/>
        <v>3201722.164112221</v>
      </c>
      <c r="FE50" s="169">
        <f t="shared" si="129"/>
        <v>76</v>
      </c>
      <c r="FF50" s="395">
        <f>IF($B50&lt;Main!$B$10,0,HLOOKUP(FE50,ReplacementRates!$V$3:$AZ$56,ReplacementRates!$A51-3,1)*IF(Main!$B$29=0,Main!$B$32*$B50,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G50" s="337">
        <f ca="1">FF50*IF($B50=Salary!$B50,Salary!$J50,"")</f>
        <v>321687.66875098384</v>
      </c>
      <c r="FH50" s="338">
        <f ca="1">IF($B50&lt;Main!$B$10,0,(VLOOKUP(FE50,'Survival Probability'!$A$3:$F$98,6)/(1+Main!$B$5)^(OptimumBenefits!FE50-OptimumBenefits!$A50))*(VLOOKUP(FE50,'Survival Probability'!$A$3:$F$98,3)/VLOOKUP($A50,'Survival Probability'!$A$3:$F$98,3)))</f>
        <v>8.9528905678714494</v>
      </c>
      <c r="FI50" s="228">
        <f t="shared" ca="1" si="61"/>
        <v>2880034.4953612383</v>
      </c>
      <c r="FJ50" s="169">
        <f t="shared" si="129"/>
        <v>77</v>
      </c>
      <c r="FK50" s="395">
        <f>IF($B50&lt;Main!$B$10,0,HLOOKUP(FJ50,ReplacementRates!$V$3:$AZ$56,ReplacementRates!$A51-3,1)*IF(Main!$B$29=0,Main!$B$32*$B50,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L50" s="337">
        <f ca="1">FK50*IF($B50=Salary!$B50,Salary!$J50,"")</f>
        <v>321687.66875098384</v>
      </c>
      <c r="FM50" s="338">
        <f ca="1">IF($B50&lt;Main!$B$10,0,(VLOOKUP(FJ50,'Survival Probability'!$A$3:$F$98,6)/(1+Main!$B$5)^(OptimumBenefits!FJ50-OptimumBenefits!$A50))*(VLOOKUP(FJ50,'Survival Probability'!$A$3:$F$98,3)/VLOOKUP($A50,'Survival Probability'!$A$3:$F$98,3)))</f>
        <v>8.0306407248271672</v>
      </c>
      <c r="FN50" s="228">
        <f t="shared" ca="1" si="63"/>
        <v>2583358.0933463625</v>
      </c>
      <c r="FO50" s="169">
        <f t="shared" si="129"/>
        <v>78</v>
      </c>
      <c r="FP50" s="395">
        <f>IF($B50&lt;Main!$B$10,0,HLOOKUP(FO50,ReplacementRates!$V$3:$AZ$56,ReplacementRates!$A51-3,1)*IF(Main!$B$29=0,Main!$B$32*$B50,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Q50" s="337">
        <f ca="1">FP50*IF($B50=Salary!$B50,Salary!$J50,"")</f>
        <v>321687.66875098384</v>
      </c>
      <c r="FR50" s="338">
        <f ca="1">IF($B50&lt;Main!$B$10,0,(VLOOKUP(FO50,'Survival Probability'!$A$3:$F$98,6)/(1+Main!$B$5)^(OptimumBenefits!FO50-OptimumBenefits!$A50))*(VLOOKUP(FO50,'Survival Probability'!$A$3:$F$98,3)/VLOOKUP($A50,'Survival Probability'!$A$3:$F$98,3)))</f>
        <v>7.1813375026101474</v>
      </c>
      <c r="FS50" s="228">
        <f t="shared" ca="1" si="65"/>
        <v>2310147.7197286705</v>
      </c>
      <c r="FT50" s="169">
        <f t="shared" si="129"/>
        <v>79</v>
      </c>
      <c r="FU50" s="395">
        <f>IF($B50&lt;Main!$B$10,0,HLOOKUP(FT50,ReplacementRates!$V$3:$AZ$56,ReplacementRates!$A51-3,1)*IF(Main!$B$29=0,Main!$B$32*$B50,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V50" s="337">
        <f ca="1">FU50*IF($B50=Salary!$B50,Salary!$J50,"")</f>
        <v>321687.66875098384</v>
      </c>
      <c r="FW50" s="338">
        <f ca="1">IF($B50&lt;Main!$B$10,0,(VLOOKUP(FT50,'Survival Probability'!$A$3:$F$98,6)/(1+Main!$B$5)^(OptimumBenefits!FT50-OptimumBenefits!$A50))*(VLOOKUP(FT50,'Survival Probability'!$A$3:$F$98,3)/VLOOKUP($A50,'Survival Probability'!$A$3:$F$98,3)))</f>
        <v>6.4005033705266872</v>
      </c>
      <c r="FX50" s="228">
        <f t="shared" ca="1" si="67"/>
        <v>2058963.0080975445</v>
      </c>
      <c r="FY50" s="169">
        <f t="shared" si="129"/>
        <v>80</v>
      </c>
      <c r="FZ50" s="395">
        <f>IF($B50&lt;Main!$B$10,0,HLOOKUP(FY50,ReplacementRates!$V$3:$AZ$56,ReplacementRates!$A51-3,1)*IF(Main!$B$29=0,Main!$B$32*$B50,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A50" s="337">
        <f ca="1">FZ50*IF($B50=Salary!$B50,Salary!$J50,"")</f>
        <v>321687.66875098384</v>
      </c>
      <c r="GB50" s="338">
        <f ca="1">IF($B50&lt;Main!$B$10,0,(VLOOKUP(FY50,'Survival Probability'!$A$3:$F$98,6)/(1+Main!$B$5)^(OptimumBenefits!FY50-OptimumBenefits!$A50))*(VLOOKUP(FY50,'Survival Probability'!$A$3:$F$98,3)/VLOOKUP($A50,'Survival Probability'!$A$3:$F$98,3)))</f>
        <v>5.6839918793941839</v>
      </c>
      <c r="GC50" s="228">
        <f t="shared" ca="1" si="69"/>
        <v>1828470.0968818383</v>
      </c>
      <c r="GD50" s="169">
        <f t="shared" si="129"/>
        <v>81</v>
      </c>
      <c r="GE50" s="395">
        <f>IF($B50&lt;Main!$B$10,0,HLOOKUP(GD50,ReplacementRates!$V$3:$AZ$56,ReplacementRates!$A51-3,1)*IF(Main!$B$29=0,Main!$B$32*$B50,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F50" s="337">
        <f ca="1">GE50*IF($B50=Salary!$B50,Salary!$J50,"")</f>
        <v>321687.66875098384</v>
      </c>
      <c r="GG50" s="338">
        <f ca="1">IF($B50&lt;Main!$B$10,0,(VLOOKUP(GD50,'Survival Probability'!$A$3:$F$98,6)/(1+Main!$B$5)^(OptimumBenefits!GD50-OptimumBenefits!$A50))*(VLOOKUP(GD50,'Survival Probability'!$A$3:$F$98,3)/VLOOKUP($A50,'Survival Probability'!$A$3:$F$98,3)))</f>
        <v>5.0278993916541408</v>
      </c>
      <c r="GH50" s="228">
        <f t="shared" ca="1" si="71"/>
        <v>1617413.2340157104</v>
      </c>
      <c r="GI50" s="169">
        <f t="shared" si="129"/>
        <v>82</v>
      </c>
      <c r="GJ50" s="395">
        <f>IF($B50&lt;Main!$B$10,0,HLOOKUP(GI50,ReplacementRates!$V$3:$AZ$56,ReplacementRates!$A51-3,1)*IF(Main!$B$29=0,Main!$B$32*$B50,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K50" s="337">
        <f ca="1">GJ50*IF($B50=Salary!$B50,Salary!$J50,"")</f>
        <v>321687.66875098384</v>
      </c>
      <c r="GL50" s="338">
        <f ca="1">IF($B50&lt;Main!$B$10,0,(VLOOKUP(GI50,'Survival Probability'!$A$3:$F$98,6)/(1+Main!$B$5)^(OptimumBenefits!GI50-OptimumBenefits!$A50))*(VLOOKUP(GI50,'Survival Probability'!$A$3:$F$98,3)/VLOOKUP($A50,'Survival Probability'!$A$3:$F$98,3)))</f>
        <v>4.4285589806877228</v>
      </c>
      <c r="GM50" s="228">
        <f t="shared" ca="1" si="73"/>
        <v>1424612.8144236668</v>
      </c>
      <c r="GN50" s="384"/>
      <c r="GO50" s="384"/>
      <c r="GP50" s="385"/>
      <c r="GQ50" s="386"/>
      <c r="GR50" s="387"/>
      <c r="GS50" s="384"/>
      <c r="GT50" s="384"/>
      <c r="GU50" s="385"/>
      <c r="GV50" s="386"/>
      <c r="GW50" s="387"/>
      <c r="GX50" s="384"/>
      <c r="GY50" s="384"/>
      <c r="GZ50" s="385"/>
      <c r="HA50" s="386"/>
      <c r="HB50" s="387"/>
      <c r="HC50" s="384"/>
      <c r="HD50" s="384"/>
      <c r="HE50" s="385"/>
      <c r="HF50" s="386"/>
      <c r="HG50" s="387"/>
      <c r="HH50" s="384"/>
      <c r="HI50" s="384"/>
      <c r="HJ50" s="385"/>
      <c r="HK50" s="386"/>
      <c r="HL50" s="387"/>
      <c r="HM50" s="384"/>
      <c r="HN50" s="384"/>
      <c r="HO50" s="385"/>
      <c r="HP50" s="386"/>
      <c r="HQ50" s="387"/>
      <c r="HR50" s="384"/>
      <c r="HS50" s="384"/>
      <c r="HT50" s="385"/>
      <c r="HU50" s="386"/>
      <c r="HV50" s="387"/>
      <c r="HW50" s="384"/>
      <c r="HX50" s="384"/>
      <c r="HY50" s="385"/>
      <c r="HZ50" s="386"/>
      <c r="IA50" s="387"/>
      <c r="IB50" s="384"/>
      <c r="IC50" s="384"/>
      <c r="ID50" s="385"/>
      <c r="IE50" s="386"/>
      <c r="IF50" s="387"/>
      <c r="IG50" s="384"/>
      <c r="IH50" s="384"/>
      <c r="II50" s="385"/>
      <c r="IJ50" s="386"/>
      <c r="IK50" s="387"/>
      <c r="IL50" s="384"/>
      <c r="IM50" s="384"/>
      <c r="IN50" s="385"/>
      <c r="IO50" s="386"/>
      <c r="IP50" s="387"/>
      <c r="IQ50" s="384"/>
      <c r="IR50" s="384"/>
      <c r="IS50" s="385"/>
      <c r="IT50" s="386"/>
      <c r="IU50" s="387"/>
      <c r="IV50" s="384"/>
      <c r="IW50" s="384"/>
      <c r="IX50" s="385"/>
      <c r="IY50" s="386"/>
      <c r="IZ50" s="387"/>
      <c r="JA50" s="384"/>
      <c r="JB50" s="384"/>
      <c r="JC50" s="385"/>
      <c r="JD50" s="386"/>
      <c r="JE50" s="387"/>
      <c r="JF50" s="384"/>
      <c r="JG50" s="384"/>
      <c r="JH50" s="385"/>
      <c r="JI50" s="386"/>
      <c r="JJ50" s="387"/>
      <c r="JK50" s="384"/>
      <c r="JL50" s="384"/>
      <c r="JM50" s="385"/>
      <c r="JN50" s="386"/>
      <c r="JO50" s="387"/>
      <c r="JP50" s="384"/>
      <c r="JQ50" s="384"/>
      <c r="JR50" s="385"/>
      <c r="JS50" s="386"/>
      <c r="JT50" s="387"/>
      <c r="JU50" s="384"/>
      <c r="JV50" s="384"/>
      <c r="JW50" s="385"/>
      <c r="JX50" s="386"/>
      <c r="JY50" s="387"/>
      <c r="JZ50" s="384"/>
      <c r="KA50" s="384"/>
      <c r="KB50" s="385"/>
      <c r="KC50" s="386"/>
      <c r="KD50" s="387"/>
      <c r="KE50" s="384"/>
      <c r="KF50" s="384"/>
      <c r="KG50" s="385"/>
      <c r="KH50" s="386"/>
      <c r="KI50" s="387"/>
    </row>
    <row r="51" spans="1:295">
      <c r="A51" s="172">
        <f t="shared" si="112"/>
        <v>76</v>
      </c>
      <c r="B51" s="172">
        <v>49</v>
      </c>
      <c r="C51" s="383">
        <f t="shared" ca="1" si="126"/>
        <v>76</v>
      </c>
      <c r="D51" s="425">
        <f t="shared" ca="1" si="116"/>
        <v>3299470.8206841233</v>
      </c>
      <c r="E51" s="217">
        <v>1852769.5647621513</v>
      </c>
      <c r="F51" s="169">
        <f t="shared" si="113"/>
        <v>45</v>
      </c>
      <c r="G51" s="395">
        <f>IF($B51&lt;Main!$B$10,0,HLOOKUP(F51,ReplacementRates!$V$3:$AZ$56,ReplacementRates!$A52-3,1)*IF(Main!$B$29=0,Main!$B$32*$B51,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H51" s="337">
        <f ca="1">G51*IF($B51=Salary!$B51,Salary!$J51,"")</f>
        <v>0</v>
      </c>
      <c r="I51" s="338">
        <f ca="1">IF($B51&lt;Main!$B$10,0,(VLOOKUP(F51,'Survival Probability'!$A$3:$F$98,6)/(1+Main!$B$5)^(OptimumBenefits!F51-OptimumBenefits!$A51))*(VLOOKUP(F51,'Survival Probability'!$A$3:$F$98,3)/VLOOKUP($A51,'Survival Probability'!$A$3:$F$98,3)))</f>
        <v>133.01029343893288</v>
      </c>
      <c r="J51" s="228">
        <f t="shared" si="130"/>
        <v>0</v>
      </c>
      <c r="K51" s="169">
        <f t="shared" si="114"/>
        <v>46</v>
      </c>
      <c r="L51" s="395">
        <f>IF($B51&lt;Main!$B$10,0,HLOOKUP(K51,ReplacementRates!$V$3:$AZ$56,ReplacementRates!$A52-3,1)*IF(Main!$B$29=0,Main!$B$32*$B51,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M51" s="337">
        <f ca="1">L51*IF($B51=Salary!$B51,Salary!$J51,"")</f>
        <v>0</v>
      </c>
      <c r="N51" s="338">
        <f ca="1">IF($B51&lt;Main!$B$10,0,(VLOOKUP(K51,'Survival Probability'!$A$3:$F$98,6)/(1+Main!$B$5)^(OptimumBenefits!K51-OptimumBenefits!$A51))*(VLOOKUP(K51,'Survival Probability'!$A$3:$F$98,3)/VLOOKUP($A51,'Survival Probability'!$A$3:$F$98,3)))</f>
        <v>123.62741022853466</v>
      </c>
      <c r="O51" s="228">
        <f t="shared" si="131"/>
        <v>0</v>
      </c>
      <c r="P51" s="169">
        <f t="shared" ref="P51:BX57" si="132">P50</f>
        <v>47</v>
      </c>
      <c r="Q51" s="395">
        <f>IF($B51&lt;Main!$B$10,0,HLOOKUP(P51,ReplacementRates!$V$3:$AZ$56,ReplacementRates!$A52-3,1)*IF(Main!$B$29=0,Main!$B$32*$B51,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R51" s="337">
        <f ca="1">Q51*IF($B51=Salary!$B51,Salary!$J51,"")</f>
        <v>0</v>
      </c>
      <c r="S51" s="338">
        <f ca="1">IF($B51&lt;Main!$B$10,0,(VLOOKUP(P51,'Survival Probability'!$A$3:$F$98,6)/(1+Main!$B$5)^(OptimumBenefits!P51-OptimumBenefits!$A51))*(VLOOKUP(P51,'Survival Probability'!$A$3:$F$98,3)/VLOOKUP($A51,'Survival Probability'!$A$3:$F$98,3)))</f>
        <v>114.86422407839784</v>
      </c>
      <c r="T51" s="228">
        <f t="shared" si="3"/>
        <v>0</v>
      </c>
      <c r="U51" s="169">
        <f t="shared" si="132"/>
        <v>48</v>
      </c>
      <c r="V51" s="395">
        <f>IF($B51&lt;Main!$B$10,0,HLOOKUP(U51,ReplacementRates!$V$3:$AZ$56,ReplacementRates!$A52-3,1)*IF(Main!$B$29=0,Main!$B$32*$B51,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W51" s="337">
        <f ca="1">V51*IF($B51=Salary!$B51,Salary!$J51,"")</f>
        <v>0</v>
      </c>
      <c r="X51" s="338">
        <f ca="1">IF($B51&lt;Main!$B$10,0,(VLOOKUP(U51,'Survival Probability'!$A$3:$F$98,6)/(1+Main!$B$5)^(OptimumBenefits!U51-OptimumBenefits!$A51))*(VLOOKUP(U51,'Survival Probability'!$A$3:$F$98,3)/VLOOKUP($A51,'Survival Probability'!$A$3:$F$98,3)))</f>
        <v>106.68005102527709</v>
      </c>
      <c r="Y51" s="228">
        <f t="shared" si="5"/>
        <v>0</v>
      </c>
      <c r="Z51" s="169">
        <f t="shared" si="132"/>
        <v>49</v>
      </c>
      <c r="AA51" s="395">
        <f>IF($B51&lt;Main!$B$10,0,HLOOKUP(Z51,ReplacementRates!$V$3:$AZ$56,ReplacementRates!$A52-3,1)*IF(Main!$B$29=0,Main!$B$32*$B51,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B51" s="337">
        <f ca="1">AA51*IF($B51=Salary!$B51,Salary!$J51,"")</f>
        <v>0</v>
      </c>
      <c r="AC51" s="338">
        <f ca="1">IF($B51&lt;Main!$B$10,0,(VLOOKUP(Z51,'Survival Probability'!$A$3:$F$98,6)/(1+Main!$B$5)^(OptimumBenefits!Z51-OptimumBenefits!$A51))*(VLOOKUP(Z51,'Survival Probability'!$A$3:$F$98,3)/VLOOKUP($A51,'Survival Probability'!$A$3:$F$98,3)))</f>
        <v>99.036869568630408</v>
      </c>
      <c r="AD51" s="228">
        <f t="shared" si="7"/>
        <v>0</v>
      </c>
      <c r="AE51" s="169">
        <f t="shared" si="132"/>
        <v>50</v>
      </c>
      <c r="AF51" s="395">
        <f>IF($B51&lt;Main!$B$10,0,HLOOKUP(AE51,ReplacementRates!$V$3:$AZ$56,ReplacementRates!$A52-3,1)*IF(Main!$B$29=0,Main!$B$32*$B51,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G51" s="337">
        <f ca="1">AF51*IF($B51=Salary!$B51,Salary!$J51,"")</f>
        <v>0</v>
      </c>
      <c r="AH51" s="338">
        <f ca="1">IF($B51&lt;Main!$B$10,0,(VLOOKUP(AE51,'Survival Probability'!$A$3:$F$98,6)/(1+Main!$B$5)^(OptimumBenefits!AE51-OptimumBenefits!$A51))*(VLOOKUP(AE51,'Survival Probability'!$A$3:$F$98,3)/VLOOKUP($A51,'Survival Probability'!$A$3:$F$98,3)))</f>
        <v>91.899200464474831</v>
      </c>
      <c r="AI51" s="228">
        <f t="shared" si="9"/>
        <v>0</v>
      </c>
      <c r="AJ51" s="169">
        <f t="shared" si="132"/>
        <v>51</v>
      </c>
      <c r="AK51" s="395">
        <f>IF($B51&lt;Main!$B$10,0,HLOOKUP(AJ51,ReplacementRates!$V$3:$AZ$56,ReplacementRates!$A52-3,1)*IF(Main!$B$29=0,Main!$B$32*$B51,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L51" s="337">
        <f ca="1">AK51*IF($B51=Salary!$B51,Salary!$J51,"")</f>
        <v>0</v>
      </c>
      <c r="AM51" s="338">
        <f ca="1">IF($B51&lt;Main!$B$10,0,(VLOOKUP(AJ51,'Survival Probability'!$A$3:$F$98,6)/(1+Main!$B$5)^(OptimumBenefits!AJ51-OptimumBenefits!$A51))*(VLOOKUP(AJ51,'Survival Probability'!$A$3:$F$98,3)/VLOOKUP($A51,'Survival Probability'!$A$3:$F$98,3)))</f>
        <v>85.233907282884516</v>
      </c>
      <c r="AN51" s="228">
        <f t="shared" si="11"/>
        <v>0</v>
      </c>
      <c r="AO51" s="169">
        <f t="shared" si="132"/>
        <v>52</v>
      </c>
      <c r="AP51" s="395">
        <f>IF($B51&lt;Main!$B$10,0,HLOOKUP(AO51,ReplacementRates!$V$3:$AZ$56,ReplacementRates!$A52-3,1)*IF(Main!$B$29=0,Main!$B$32*$B51,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Q51" s="337">
        <f ca="1">AP51*IF($B51=Salary!$B51,Salary!$J51,"")</f>
        <v>0</v>
      </c>
      <c r="AR51" s="338">
        <f ca="1">IF($B51&lt;Main!$B$10,0,(VLOOKUP(AO51,'Survival Probability'!$A$3:$F$98,6)/(1+Main!$B$5)^(OptimumBenefits!AO51-OptimumBenefits!$A51))*(VLOOKUP(AO51,'Survival Probability'!$A$3:$F$98,3)/VLOOKUP($A51,'Survival Probability'!$A$3:$F$98,3)))</f>
        <v>79.014289497822304</v>
      </c>
      <c r="AS51" s="228">
        <f t="shared" si="13"/>
        <v>0</v>
      </c>
      <c r="AT51" s="169">
        <f t="shared" si="132"/>
        <v>53</v>
      </c>
      <c r="AU51" s="395">
        <f>IF($B51&lt;Main!$B$10,0,HLOOKUP(AT51,ReplacementRates!$V$3:$AZ$56,ReplacementRates!$A52-3,1)*IF(Main!$B$29=0,Main!$B$32*$B51,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V51" s="337">
        <f ca="1">AU51*IF($B51=Salary!$B51,Salary!$J51,"")</f>
        <v>0</v>
      </c>
      <c r="AW51" s="338">
        <f ca="1">IF($B51&lt;Main!$B$10,0,(VLOOKUP(AT51,'Survival Probability'!$A$3:$F$98,6)/(1+Main!$B$5)^(OptimumBenefits!AT51-OptimumBenefits!$A51))*(VLOOKUP(AT51,'Survival Probability'!$A$3:$F$98,3)/VLOOKUP($A51,'Survival Probability'!$A$3:$F$98,3)))</f>
        <v>73.211094510445236</v>
      </c>
      <c r="AX51" s="228">
        <f t="shared" si="15"/>
        <v>0</v>
      </c>
      <c r="AY51" s="169">
        <f t="shared" si="132"/>
        <v>54</v>
      </c>
      <c r="AZ51" s="395">
        <f>IF($B51&lt;Main!$B$10,0,HLOOKUP(AY51,ReplacementRates!$V$3:$AZ$56,ReplacementRates!$A52-3,1)*IF(Main!$B$29=0,Main!$B$32*$B51,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A51" s="337">
        <f ca="1">AZ51*IF($B51=Salary!$B51,Salary!$J51,"")</f>
        <v>0</v>
      </c>
      <c r="BB51" s="338">
        <f ca="1">IF($B51&lt;Main!$B$10,0,(VLOOKUP(AY51,'Survival Probability'!$A$3:$F$98,6)/(1+Main!$B$5)^(OptimumBenefits!AY51-OptimumBenefits!$A51))*(VLOOKUP(AY51,'Survival Probability'!$A$3:$F$98,3)/VLOOKUP($A51,'Survival Probability'!$A$3:$F$98,3)))</f>
        <v>67.797019854714236</v>
      </c>
      <c r="BC51" s="228">
        <f t="shared" si="17"/>
        <v>0</v>
      </c>
      <c r="BD51" s="169">
        <f t="shared" si="132"/>
        <v>55</v>
      </c>
      <c r="BE51" s="395">
        <f>IF($B51&lt;Main!$B$10,0,HLOOKUP(BD51,ReplacementRates!$V$3:$AZ$56,ReplacementRates!$A52-3,1)*IF(Main!$B$29=0,Main!$B$32*$B51,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F51" s="337">
        <f ca="1">BE51*IF($B51=Salary!$B51,Salary!$J51,"")</f>
        <v>0</v>
      </c>
      <c r="BG51" s="338">
        <f ca="1">IF($B51&lt;Main!$B$10,0,(VLOOKUP(BD51,'Survival Probability'!$A$3:$F$98,6)/(1+Main!$B$5)^(OptimumBenefits!BD51-OptimumBenefits!$A51))*(VLOOKUP(BD51,'Survival Probability'!$A$3:$F$98,3)/VLOOKUP($A51,'Survival Probability'!$A$3:$F$98,3)))</f>
        <v>62.74657410531087</v>
      </c>
      <c r="BH51" s="228">
        <f t="shared" si="19"/>
        <v>0</v>
      </c>
      <c r="BI51" s="169">
        <f t="shared" si="132"/>
        <v>56</v>
      </c>
      <c r="BJ51" s="395">
        <f>IF($B51&lt;Main!$B$10,0,HLOOKUP(BI51,ReplacementRates!$V$3:$AZ$56,ReplacementRates!$A52-3,1)*IF(Main!$B$29=0,Main!$B$32*$B51,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K51" s="337">
        <f ca="1">BJ51*IF($B51=Salary!$B51,Salary!$J51,"")</f>
        <v>0</v>
      </c>
      <c r="BL51" s="338">
        <f ca="1">IF($B51&lt;Main!$B$10,0,(VLOOKUP(BI51,'Survival Probability'!$A$3:$F$98,6)/(1+Main!$B$5)^(OptimumBenefits!BI51-OptimumBenefits!$A51))*(VLOOKUP(BI51,'Survival Probability'!$A$3:$F$98,3)/VLOOKUP($A51,'Survival Probability'!$A$3:$F$98,3)))</f>
        <v>58.035973139021031</v>
      </c>
      <c r="BM51" s="228">
        <f t="shared" si="21"/>
        <v>0</v>
      </c>
      <c r="BN51" s="169">
        <f t="shared" si="132"/>
        <v>57</v>
      </c>
      <c r="BO51" s="395">
        <f>IF($B51&lt;Main!$B$10,0,HLOOKUP(BN51,ReplacementRates!$V$3:$AZ$56,ReplacementRates!$A52-3,1)*IF(Main!$B$29=0,Main!$B$32*$B51,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P51" s="337">
        <f ca="1">BO51*IF($B51=Salary!$B51,Salary!$J51,"")</f>
        <v>0</v>
      </c>
      <c r="BQ51" s="338">
        <f ca="1">IF($B51&lt;Main!$B$10,0,(VLOOKUP(BN51,'Survival Probability'!$A$3:$F$98,6)/(1+Main!$B$5)^(OptimumBenefits!BN51-OptimumBenefits!$A51))*(VLOOKUP(BN51,'Survival Probability'!$A$3:$F$98,3)/VLOOKUP($A51,'Survival Probability'!$A$3:$F$98,3)))</f>
        <v>53.642996519948149</v>
      </c>
      <c r="BR51" s="228">
        <f t="shared" si="23"/>
        <v>0</v>
      </c>
      <c r="BS51" s="169">
        <f t="shared" si="132"/>
        <v>58</v>
      </c>
      <c r="BT51" s="395">
        <f>IF($B51&lt;Main!$B$10,0,HLOOKUP(BS51,ReplacementRates!$V$3:$AZ$56,ReplacementRates!$A52-3,1)*IF(Main!$B$29=0,Main!$B$32*$B51,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U51" s="337">
        <f ca="1">BT51*IF($B51=Salary!$B51,Salary!$J51,"")</f>
        <v>0</v>
      </c>
      <c r="BV51" s="338">
        <f ca="1">IF($B51&lt;Main!$B$10,0,(VLOOKUP(BS51,'Survival Probability'!$A$3:$F$98,6)/(1+Main!$B$5)^(OptimumBenefits!BS51-OptimumBenefits!$A51))*(VLOOKUP(BS51,'Survival Probability'!$A$3:$F$98,3)/VLOOKUP($A51,'Survival Probability'!$A$3:$F$98,3)))</f>
        <v>49.546887075732428</v>
      </c>
      <c r="BW51" s="228">
        <f t="shared" si="25"/>
        <v>0</v>
      </c>
      <c r="BX51" s="169">
        <f t="shared" si="132"/>
        <v>59</v>
      </c>
      <c r="BY51" s="395">
        <f>IF($B51&lt;Main!$B$10,0,HLOOKUP(BX51,ReplacementRates!$V$3:$AZ$56,ReplacementRates!$A52-3,1)*IF(Main!$B$29=0,Main!$B$32*$B51,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Z51" s="337">
        <f ca="1">BY51*IF($B51=Salary!$B51,Salary!$J51,"")</f>
        <v>0</v>
      </c>
      <c r="CA51" s="338">
        <f ca="1">IF($B51&lt;Main!$B$10,0,(VLOOKUP(BX51,'Survival Probability'!$A$3:$F$98,6)/(1+Main!$B$5)^(OptimumBenefits!BX51-OptimumBenefits!$A51))*(VLOOKUP(BX51,'Survival Probability'!$A$3:$F$98,3)/VLOOKUP($A51,'Survival Probability'!$A$3:$F$98,3)))</f>
        <v>45.728227397259531</v>
      </c>
      <c r="CB51" s="228">
        <f t="shared" si="27"/>
        <v>0</v>
      </c>
      <c r="CC51" s="169">
        <f t="shared" ref="CC51:EK57" si="133">CC50</f>
        <v>60</v>
      </c>
      <c r="CD51" s="395">
        <f>IF($B51&lt;Main!$B$10,0,HLOOKUP(CC51,ReplacementRates!$V$3:$AZ$56,ReplacementRates!$A52-3,1)*IF(Main!$B$29=0,Main!$B$32*$B51,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E51" s="337">
        <f ca="1">CD51*IF($B51=Salary!$B51,Salary!$J51,"")</f>
        <v>339883.12751471129</v>
      </c>
      <c r="CF51" s="338">
        <f ca="1">IF($B51&lt;Main!$B$10,0,(VLOOKUP(CC51,'Survival Probability'!$A$3:$F$98,6)/(1+Main!$B$5)^(OptimumBenefits!CC51-OptimumBenefits!$A51))*(VLOOKUP(CC51,'Survival Probability'!$A$3:$F$98,3)/VLOOKUP($A51,'Survival Probability'!$A$3:$F$98,3)))</f>
        <v>42.168858953106586</v>
      </c>
      <c r="CG51" s="228">
        <f t="shared" si="29"/>
        <v>0</v>
      </c>
      <c r="CH51" s="169">
        <f t="shared" si="133"/>
        <v>61</v>
      </c>
      <c r="CI51" s="395">
        <f>IF($B51&lt;Main!$B$10,0,HLOOKUP(CH51,ReplacementRates!$V$3:$AZ$56,ReplacementRates!$A52-3,1)*IF(Main!$B$29=0,Main!$B$32*$B51,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J51" s="337">
        <f ca="1">CI51*IF($B51=Salary!$B51,Salary!$J51,"")</f>
        <v>339883.12751471129</v>
      </c>
      <c r="CK51" s="338">
        <f ca="1">IF($B51&lt;Main!$B$10,0,(VLOOKUP(CH51,'Survival Probability'!$A$3:$F$98,6)/(1+Main!$B$5)^(OptimumBenefits!CH51-OptimumBenefits!$A51))*(VLOOKUP(CH51,'Survival Probability'!$A$3:$F$98,3)/VLOOKUP($A51,'Survival Probability'!$A$3:$F$98,3)))</f>
        <v>38.851834226962346</v>
      </c>
      <c r="CL51" s="228">
        <f t="shared" si="31"/>
        <v>0</v>
      </c>
      <c r="CM51" s="169">
        <f t="shared" si="133"/>
        <v>62</v>
      </c>
      <c r="CN51" s="395">
        <f>IF($B51&lt;Main!$B$10,0,HLOOKUP(CM51,ReplacementRates!$V$3:$AZ$56,ReplacementRates!$A52-3,1)*IF(Main!$B$29=0,Main!$B$32*$B51,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O51" s="337">
        <f ca="1">CN51*IF($B51=Salary!$B51,Salary!$J51,"")</f>
        <v>339883.12751471129</v>
      </c>
      <c r="CP51" s="338">
        <f ca="1">IF($B51&lt;Main!$B$10,0,(VLOOKUP(CM51,'Survival Probability'!$A$3:$F$98,6)/(1+Main!$B$5)^(OptimumBenefits!CM51-OptimumBenefits!$A51))*(VLOOKUP(CM51,'Survival Probability'!$A$3:$F$98,3)/VLOOKUP($A51,'Survival Probability'!$A$3:$F$98,3)))</f>
        <v>35.763856188688365</v>
      </c>
      <c r="CQ51" s="228">
        <f t="shared" si="33"/>
        <v>0</v>
      </c>
      <c r="CR51" s="169">
        <f t="shared" si="133"/>
        <v>63</v>
      </c>
      <c r="CS51" s="395">
        <f>IF($B51&lt;Main!$B$10,0,HLOOKUP(CR51,ReplacementRates!$V$3:$AZ$56,ReplacementRates!$A52-3,1)*IF(Main!$B$29=0,Main!$B$32*$B51,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T51" s="337">
        <f ca="1">CS51*IF($B51=Salary!$B51,Salary!$J51,"")</f>
        <v>339883.12751471129</v>
      </c>
      <c r="CU51" s="338">
        <f ca="1">IF($B51&lt;Main!$B$10,0,(VLOOKUP(CR51,'Survival Probability'!$A$3:$F$98,6)/(1+Main!$B$5)^(OptimumBenefits!CR51-OptimumBenefits!$A51))*(VLOOKUP(CR51,'Survival Probability'!$A$3:$F$98,3)/VLOOKUP($A51,'Survival Probability'!$A$3:$F$98,3)))</f>
        <v>32.889824636758654</v>
      </c>
      <c r="CV51" s="228">
        <f t="shared" si="35"/>
        <v>0</v>
      </c>
      <c r="CW51" s="169">
        <f t="shared" si="133"/>
        <v>64</v>
      </c>
      <c r="CX51" s="395">
        <f>IF($B51&lt;Main!$B$10,0,HLOOKUP(CW51,ReplacementRates!$V$3:$AZ$56,ReplacementRates!$A52-3,1)*IF(Main!$B$29=0,Main!$B$32*$B51,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Y51" s="337">
        <f ca="1">CX51*IF($B51=Salary!$B51,Salary!$J51,"")</f>
        <v>339883.12751471129</v>
      </c>
      <c r="CZ51" s="338">
        <f ca="1">IF($B51&lt;Main!$B$10,0,(VLOOKUP(CW51,'Survival Probability'!$A$3:$F$98,6)/(1+Main!$B$5)^(OptimumBenefits!CW51-OptimumBenefits!$A51))*(VLOOKUP(CW51,'Survival Probability'!$A$3:$F$98,3)/VLOOKUP($A51,'Survival Probability'!$A$3:$F$98,3)))</f>
        <v>30.215624009147842</v>
      </c>
      <c r="DA51" s="228">
        <f t="shared" si="37"/>
        <v>0</v>
      </c>
      <c r="DB51" s="169">
        <f t="shared" si="133"/>
        <v>65</v>
      </c>
      <c r="DC51" s="395">
        <f>IF($B51&lt;Main!$B$10,0,HLOOKUP(DB51,ReplacementRates!$V$3:$AZ$56,ReplacementRates!$A52-3,1)*IF(Main!$B$29=0,Main!$B$32*$B51,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D51" s="337">
        <f ca="1">DC51*IF($B51=Salary!$B51,Salary!$J51,"")</f>
        <v>339883.12751471129</v>
      </c>
      <c r="DE51" s="338">
        <f ca="1">IF($B51&lt;Main!$B$10,0,(VLOOKUP(DB51,'Survival Probability'!$A$3:$F$98,6)/(1+Main!$B$5)^(OptimumBenefits!DB51-OptimumBenefits!$A51))*(VLOOKUP(DB51,'Survival Probability'!$A$3:$F$98,3)/VLOOKUP($A51,'Survival Probability'!$A$3:$F$98,3)))</f>
        <v>27.728062794192716</v>
      </c>
      <c r="DF51" s="228">
        <f t="shared" si="39"/>
        <v>0</v>
      </c>
      <c r="DG51" s="169">
        <f t="shared" si="133"/>
        <v>66</v>
      </c>
      <c r="DH51" s="395">
        <f>IF($B51&lt;Main!$B$10,0,HLOOKUP(DG51,ReplacementRates!$V$3:$AZ$56,ReplacementRates!$A52-3,1)*IF(Main!$B$29=0,Main!$B$32*$B51,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I51" s="337">
        <f ca="1">DH51*IF($B51=Salary!$B51,Salary!$J51,"")</f>
        <v>339883.12751471129</v>
      </c>
      <c r="DJ51" s="338">
        <f ca="1">IF($B51&lt;Main!$B$10,0,(VLOOKUP(DG51,'Survival Probability'!$A$3:$F$98,6)/(1+Main!$B$5)^(OptimumBenefits!DG51-OptimumBenefits!$A51))*(VLOOKUP(DG51,'Survival Probability'!$A$3:$F$98,3)/VLOOKUP($A51,'Survival Probability'!$A$3:$F$98,3)))</f>
        <v>25.414858442986596</v>
      </c>
      <c r="DK51" s="228">
        <f t="shared" si="41"/>
        <v>0</v>
      </c>
      <c r="DL51" s="169">
        <f t="shared" si="133"/>
        <v>67</v>
      </c>
      <c r="DM51" s="395">
        <f>IF($B51&lt;Main!$B$10,0,HLOOKUP(DL51,ReplacementRates!$V$3:$AZ$56,ReplacementRates!$A52-3,1)*IF(Main!$B$29=0,Main!$B$32*$B51,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N51" s="337">
        <f ca="1">DM51*IF($B51=Salary!$B51,Salary!$J51,"")</f>
        <v>339883.12751471129</v>
      </c>
      <c r="DO51" s="338">
        <f ca="1">IF($B51&lt;Main!$B$10,0,(VLOOKUP(DL51,'Survival Probability'!$A$3:$F$98,6)/(1+Main!$B$5)^(OptimumBenefits!DL51-OptimumBenefits!$A51))*(VLOOKUP(DL51,'Survival Probability'!$A$3:$F$98,3)/VLOOKUP($A51,'Survival Probability'!$A$3:$F$98,3)))</f>
        <v>23.264546249373666</v>
      </c>
      <c r="DP51" s="228">
        <f t="shared" si="43"/>
        <v>0</v>
      </c>
      <c r="DQ51" s="169">
        <f t="shared" si="133"/>
        <v>68</v>
      </c>
      <c r="DR51" s="395">
        <f>IF($B51&lt;Main!$B$10,0,HLOOKUP(DQ51,ReplacementRates!$V$3:$AZ$56,ReplacementRates!$A52-3,1)*IF(Main!$B$29=0,Main!$B$32*$B51,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S51" s="337">
        <f ca="1">DR51*IF($B51=Salary!$B51,Salary!$J51,"")</f>
        <v>339883.12751471129</v>
      </c>
      <c r="DT51" s="338">
        <f ca="1">IF($B51&lt;Main!$B$10,0,(VLOOKUP(DQ51,'Survival Probability'!$A$3:$F$98,6)/(1+Main!$B$5)^(OptimumBenefits!DQ51-OptimumBenefits!$A51))*(VLOOKUP(DQ51,'Survival Probability'!$A$3:$F$98,3)/VLOOKUP($A51,'Survival Probability'!$A$3:$F$98,3)))</f>
        <v>21.266475220445944</v>
      </c>
      <c r="DU51" s="228">
        <f t="shared" si="45"/>
        <v>0</v>
      </c>
      <c r="DV51" s="169">
        <f t="shared" si="133"/>
        <v>69</v>
      </c>
      <c r="DW51" s="395">
        <f>IF($B51&lt;Main!$B$10,0,HLOOKUP(DV51,ReplacementRates!$V$3:$AZ$56,ReplacementRates!$A52-3,1)*IF(Main!$B$29=0,Main!$B$32*$B51,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X51" s="337">
        <f ca="1">DW51*IF($B51=Salary!$B51,Salary!$J51,"")</f>
        <v>339883.12751471129</v>
      </c>
      <c r="DY51" s="338">
        <f ca="1">IF($B51&lt;Main!$B$10,0,(VLOOKUP(DV51,'Survival Probability'!$A$3:$F$98,6)/(1+Main!$B$5)^(OptimumBenefits!DV51-OptimumBenefits!$A51))*(VLOOKUP(DV51,'Survival Probability'!$A$3:$F$98,3)/VLOOKUP($A51,'Survival Probability'!$A$3:$F$98,3)))</f>
        <v>19.410733552740847</v>
      </c>
      <c r="DZ51" s="228">
        <f t="shared" si="47"/>
        <v>0</v>
      </c>
      <c r="EA51" s="169">
        <f t="shared" si="133"/>
        <v>70</v>
      </c>
      <c r="EB51" s="395">
        <f>IF($B51&lt;Main!$B$10,0,HLOOKUP(EA51,ReplacementRates!$V$3:$AZ$56,ReplacementRates!$A52-3,1)*IF(Main!$B$29=0,Main!$B$32*$B51,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C51" s="337">
        <f ca="1">EB51*IF($B51=Salary!$B51,Salary!$J51,"")</f>
        <v>339883.12751471129</v>
      </c>
      <c r="ED51" s="338">
        <f ca="1">IF($B51&lt;Main!$B$10,0,(VLOOKUP(EA51,'Survival Probability'!$A$3:$F$98,6)/(1+Main!$B$5)^(OptimumBenefits!EA51-OptimumBenefits!$A51))*(VLOOKUP(EA51,'Survival Probability'!$A$3:$F$98,3)/VLOOKUP($A51,'Survival Probability'!$A$3:$F$98,3)))</f>
        <v>17.688106355567353</v>
      </c>
      <c r="EE51" s="228">
        <f t="shared" si="49"/>
        <v>0</v>
      </c>
      <c r="EF51" s="169">
        <f t="shared" si="133"/>
        <v>71</v>
      </c>
      <c r="EG51" s="395">
        <f>IF($B51&lt;Main!$B$10,0,HLOOKUP(EF51,ReplacementRates!$V$3:$AZ$56,ReplacementRates!$A52-3,1)*IF(Main!$B$29=0,Main!$B$32*$B51,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H51" s="337">
        <f ca="1">EG51*IF($B51=Salary!$B51,Salary!$J51,"")</f>
        <v>339883.12751471129</v>
      </c>
      <c r="EI51" s="338">
        <f ca="1">IF($B51&lt;Main!$B$10,0,(VLOOKUP(EF51,'Survival Probability'!$A$3:$F$98,6)/(1+Main!$B$5)^(OptimumBenefits!EF51-OptimumBenefits!$A51))*(VLOOKUP(EF51,'Survival Probability'!$A$3:$F$98,3)/VLOOKUP($A51,'Survival Probability'!$A$3:$F$98,3)))</f>
        <v>16.090032159779337</v>
      </c>
      <c r="EJ51" s="228">
        <f t="shared" si="51"/>
        <v>0</v>
      </c>
      <c r="EK51" s="169">
        <f t="shared" si="133"/>
        <v>72</v>
      </c>
      <c r="EL51" s="395">
        <f>IF($B51&lt;Main!$B$10,0,HLOOKUP(EK51,ReplacementRates!$V$3:$AZ$56,ReplacementRates!$A52-3,1)*IF(Main!$B$29=0,Main!$B$32*$B51,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M51" s="337">
        <f ca="1">EL51*IF($B51=Salary!$B51,Salary!$J51,"")</f>
        <v>339883.12751471129</v>
      </c>
      <c r="EN51" s="338">
        <f ca="1">IF($B51&lt;Main!$B$10,0,(VLOOKUP(EK51,'Survival Probability'!$A$3:$F$98,6)/(1+Main!$B$5)^(OptimumBenefits!EK51-OptimumBenefits!$A51))*(VLOOKUP(EK51,'Survival Probability'!$A$3:$F$98,3)/VLOOKUP($A51,'Survival Probability'!$A$3:$F$98,3)))</f>
        <v>14.608535431451665</v>
      </c>
      <c r="EO51" s="228">
        <f t="shared" si="53"/>
        <v>0</v>
      </c>
      <c r="EP51" s="169">
        <f t="shared" ref="EP51:GI57" si="134">EP50</f>
        <v>73</v>
      </c>
      <c r="EQ51" s="395">
        <f>IF($B51&lt;Main!$B$10,0,HLOOKUP(EP51,ReplacementRates!$V$3:$AZ$56,ReplacementRates!$A52-3,1)*IF(Main!$B$29=0,Main!$B$32*$B51,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R51" s="337">
        <f ca="1">EQ51*IF($B51=Salary!$B51,Salary!$J51,"")</f>
        <v>339883.12751471129</v>
      </c>
      <c r="ES51" s="338">
        <f ca="1">IF($B51&lt;Main!$B$10,0,(VLOOKUP(EP51,'Survival Probability'!$A$3:$F$98,6)/(1+Main!$B$5)^(OptimumBenefits!EP51-OptimumBenefits!$A51))*(VLOOKUP(EP51,'Survival Probability'!$A$3:$F$98,3)/VLOOKUP($A51,'Survival Probability'!$A$3:$F$98,3)))</f>
        <v>13.236213993843448</v>
      </c>
      <c r="ET51" s="228">
        <f t="shared" si="55"/>
        <v>0</v>
      </c>
      <c r="EU51" s="169">
        <f t="shared" si="134"/>
        <v>74</v>
      </c>
      <c r="EV51" s="395">
        <f>IF($B51&lt;Main!$B$10,0,HLOOKUP(EU51,ReplacementRates!$V$3:$AZ$56,ReplacementRates!$A52-3,1)*IF(Main!$B$29=0,Main!$B$32*$B51,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W51" s="337">
        <f ca="1">EV51*IF($B51=Salary!$B51,Salary!$J51,"")</f>
        <v>339883.12751471129</v>
      </c>
      <c r="EX51" s="338">
        <f ca="1">IF($B51&lt;Main!$B$10,0,(VLOOKUP(EU51,'Survival Probability'!$A$3:$F$98,6)/(1+Main!$B$5)^(OptimumBenefits!EU51-OptimumBenefits!$A51))*(VLOOKUP(EU51,'Survival Probability'!$A$3:$F$98,3)/VLOOKUP($A51,'Survival Probability'!$A$3:$F$98,3)))</f>
        <v>11.966164086941907</v>
      </c>
      <c r="EY51" s="228">
        <f t="shared" si="57"/>
        <v>0</v>
      </c>
      <c r="EZ51" s="169">
        <f t="shared" si="134"/>
        <v>75</v>
      </c>
      <c r="FA51" s="395">
        <f>IF($B51&lt;Main!$B$10,0,HLOOKUP(EZ51,ReplacementRates!$V$3:$AZ$56,ReplacementRates!$A52-3,1)*IF(Main!$B$29=0,Main!$B$32*$B51,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B51" s="337">
        <f ca="1">FA51*IF($B51=Salary!$B51,Salary!$J51,"")</f>
        <v>339883.12751471129</v>
      </c>
      <c r="FC51" s="338">
        <f ca="1">IF($B51&lt;Main!$B$10,0,(VLOOKUP(EZ51,'Survival Probability'!$A$3:$F$98,6)/(1+Main!$B$5)^(OptimumBenefits!EZ51-OptimumBenefits!$A51))*(VLOOKUP(EZ51,'Survival Probability'!$A$3:$F$98,3)/VLOOKUP($A51,'Survival Probability'!$A$3:$F$98,3)))</f>
        <v>10.791967754657129</v>
      </c>
      <c r="FD51" s="228">
        <f t="shared" si="59"/>
        <v>0</v>
      </c>
      <c r="FE51" s="169">
        <f t="shared" si="134"/>
        <v>76</v>
      </c>
      <c r="FF51" s="395">
        <f>IF($B51&lt;Main!$B$10,0,HLOOKUP(FE51,ReplacementRates!$V$3:$AZ$56,ReplacementRates!$A52-3,1)*IF(Main!$B$29=0,Main!$B$32*$B51,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G51" s="337">
        <f ca="1">FF51*IF($B51=Salary!$B51,Salary!$J51,"")</f>
        <v>339883.12751471129</v>
      </c>
      <c r="FH51" s="338">
        <f ca="1">IF($B51&lt;Main!$B$10,0,(VLOOKUP(FE51,'Survival Probability'!$A$3:$F$98,6)/(1+Main!$B$5)^(OptimumBenefits!FE51-OptimumBenefits!$A51))*(VLOOKUP(FE51,'Survival Probability'!$A$3:$F$98,3)/VLOOKUP($A51,'Survival Probability'!$A$3:$F$98,3)))</f>
        <v>9.7076628805038609</v>
      </c>
      <c r="FI51" s="228">
        <f t="shared" ca="1" si="61"/>
        <v>3299470.8206841233</v>
      </c>
      <c r="FJ51" s="169">
        <f t="shared" si="134"/>
        <v>77</v>
      </c>
      <c r="FK51" s="395">
        <f>IF($B51&lt;Main!$B$10,0,HLOOKUP(FJ51,ReplacementRates!$V$3:$AZ$56,ReplacementRates!$A52-3,1)*IF(Main!$B$29=0,Main!$B$32*$B51,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L51" s="337">
        <f ca="1">FK51*IF($B51=Salary!$B51,Salary!$J51,"")</f>
        <v>339883.12751471129</v>
      </c>
      <c r="FM51" s="338">
        <f ca="1">IF($B51&lt;Main!$B$10,0,(VLOOKUP(FJ51,'Survival Probability'!$A$3:$F$98,6)/(1+Main!$B$5)^(OptimumBenefits!FJ51-OptimumBenefits!$A51))*(VLOOKUP(FJ51,'Survival Probability'!$A$3:$F$98,3)/VLOOKUP($A51,'Survival Probability'!$A$3:$F$98,3)))</f>
        <v>8.7076628805038556</v>
      </c>
      <c r="FN51" s="228">
        <f t="shared" ca="1" si="63"/>
        <v>2959587.6931694103</v>
      </c>
      <c r="FO51" s="169">
        <f t="shared" si="134"/>
        <v>78</v>
      </c>
      <c r="FP51" s="395">
        <f>IF($B51&lt;Main!$B$10,0,HLOOKUP(FO51,ReplacementRates!$V$3:$AZ$56,ReplacementRates!$A52-3,1)*IF(Main!$B$29=0,Main!$B$32*$B51,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Q51" s="337">
        <f ca="1">FP51*IF($B51=Salary!$B51,Salary!$J51,"")</f>
        <v>339883.12751471129</v>
      </c>
      <c r="FR51" s="338">
        <f ca="1">IF($B51&lt;Main!$B$10,0,(VLOOKUP(FO51,'Survival Probability'!$A$3:$F$98,6)/(1+Main!$B$5)^(OptimumBenefits!FO51-OptimumBenefits!$A51))*(VLOOKUP(FO51,'Survival Probability'!$A$3:$F$98,3)/VLOOKUP($A51,'Survival Probability'!$A$3:$F$98,3)))</f>
        <v>7.786759257019864</v>
      </c>
      <c r="FS51" s="228">
        <f t="shared" ca="1" si="65"/>
        <v>2646588.0894800411</v>
      </c>
      <c r="FT51" s="169">
        <f t="shared" si="134"/>
        <v>79</v>
      </c>
      <c r="FU51" s="395">
        <f>IF($B51&lt;Main!$B$10,0,HLOOKUP(FT51,ReplacementRates!$V$3:$AZ$56,ReplacementRates!$A52-3,1)*IF(Main!$B$29=0,Main!$B$32*$B51,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V51" s="337">
        <f ca="1">FU51*IF($B51=Salary!$B51,Salary!$J51,"")</f>
        <v>339883.12751471129</v>
      </c>
      <c r="FW51" s="338">
        <f ca="1">IF($B51&lt;Main!$B$10,0,(VLOOKUP(FT51,'Survival Probability'!$A$3:$F$98,6)/(1+Main!$B$5)^(OptimumBenefits!FT51-OptimumBenefits!$A51))*(VLOOKUP(FT51,'Survival Probability'!$A$3:$F$98,3)/VLOOKUP($A51,'Survival Probability'!$A$3:$F$98,3)))</f>
        <v>6.9400970016965271</v>
      </c>
      <c r="FX51" s="228">
        <f t="shared" ca="1" si="67"/>
        <v>2358821.874192086</v>
      </c>
      <c r="FY51" s="169">
        <f t="shared" si="134"/>
        <v>80</v>
      </c>
      <c r="FZ51" s="395">
        <f>IF($B51&lt;Main!$B$10,0,HLOOKUP(FY51,ReplacementRates!$V$3:$AZ$56,ReplacementRates!$A52-3,1)*IF(Main!$B$29=0,Main!$B$32*$B51,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A51" s="337">
        <f ca="1">FZ51*IF($B51=Salary!$B51,Salary!$J51,"")</f>
        <v>339883.12751471129</v>
      </c>
      <c r="GB51" s="338">
        <f ca="1">IF($B51&lt;Main!$B$10,0,(VLOOKUP(FY51,'Survival Probability'!$A$3:$F$98,6)/(1+Main!$B$5)^(OptimumBenefits!FY51-OptimumBenefits!$A51))*(VLOOKUP(FY51,'Survival Probability'!$A$3:$F$98,3)/VLOOKUP($A51,'Survival Probability'!$A$3:$F$98,3)))</f>
        <v>6.1631800994747268</v>
      </c>
      <c r="GC51" s="228">
        <f t="shared" ca="1" si="69"/>
        <v>2094760.9276458996</v>
      </c>
      <c r="GD51" s="169">
        <f t="shared" si="134"/>
        <v>81</v>
      </c>
      <c r="GE51" s="395">
        <f>IF($B51&lt;Main!$B$10,0,HLOOKUP(GD51,ReplacementRates!$V$3:$AZ$56,ReplacementRates!$A52-3,1)*IF(Main!$B$29=0,Main!$B$32*$B51,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F51" s="337">
        <f ca="1">GE51*IF($B51=Salary!$B51,Salary!$J51,"")</f>
        <v>339883.12751471129</v>
      </c>
      <c r="GG51" s="338">
        <f ca="1">IF($B51&lt;Main!$B$10,0,(VLOOKUP(GD51,'Survival Probability'!$A$3:$F$98,6)/(1+Main!$B$5)^(OptimumBenefits!GD51-OptimumBenefits!$A51))*(VLOOKUP(GD51,'Survival Probability'!$A$3:$F$98,3)/VLOOKUP($A51,'Survival Probability'!$A$3:$F$98,3)))</f>
        <v>5.4517758171228516</v>
      </c>
      <c r="GH51" s="228">
        <f t="shared" ca="1" si="71"/>
        <v>1852966.6152327855</v>
      </c>
      <c r="GI51" s="169">
        <f t="shared" si="134"/>
        <v>82</v>
      </c>
      <c r="GJ51" s="395">
        <f>IF($B51&lt;Main!$B$10,0,HLOOKUP(GI51,ReplacementRates!$V$3:$AZ$56,ReplacementRates!$A52-3,1)*IF(Main!$B$29=0,Main!$B$32*$B51,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K51" s="337">
        <f ca="1">GJ51*IF($B51=Salary!$B51,Salary!$J51,"")</f>
        <v>339883.12751471129</v>
      </c>
      <c r="GL51" s="338">
        <f ca="1">IF($B51&lt;Main!$B$10,0,(VLOOKUP(GI51,'Survival Probability'!$A$3:$F$98,6)/(1+Main!$B$5)^(OptimumBenefits!GI51-OptimumBenefits!$A51))*(VLOOKUP(GI51,'Survival Probability'!$A$3:$F$98,3)/VLOOKUP($A51,'Survival Probability'!$A$3:$F$98,3)))</f>
        <v>4.8019080882349412</v>
      </c>
      <c r="GM51" s="228">
        <f t="shared" ca="1" si="73"/>
        <v>1632087.53906748</v>
      </c>
      <c r="GN51" s="384"/>
      <c r="GO51" s="384"/>
      <c r="GP51" s="385"/>
      <c r="GQ51" s="386"/>
      <c r="GR51" s="387"/>
      <c r="GS51" s="384"/>
      <c r="GT51" s="384"/>
      <c r="GU51" s="385"/>
      <c r="GV51" s="386"/>
      <c r="GW51" s="387"/>
      <c r="GX51" s="384"/>
      <c r="GY51" s="384"/>
      <c r="GZ51" s="385"/>
      <c r="HA51" s="386"/>
      <c r="HB51" s="387"/>
      <c r="HC51" s="384"/>
      <c r="HD51" s="384"/>
      <c r="HE51" s="385"/>
      <c r="HF51" s="386"/>
      <c r="HG51" s="387"/>
      <c r="HH51" s="384"/>
      <c r="HI51" s="384"/>
      <c r="HJ51" s="385"/>
      <c r="HK51" s="386"/>
      <c r="HL51" s="387"/>
      <c r="HM51" s="384"/>
      <c r="HN51" s="384"/>
      <c r="HO51" s="385"/>
      <c r="HP51" s="386"/>
      <c r="HQ51" s="387"/>
      <c r="HR51" s="384"/>
      <c r="HS51" s="384"/>
      <c r="HT51" s="385"/>
      <c r="HU51" s="386"/>
      <c r="HV51" s="387"/>
      <c r="HW51" s="384"/>
      <c r="HX51" s="384"/>
      <c r="HY51" s="385"/>
      <c r="HZ51" s="386"/>
      <c r="IA51" s="387"/>
      <c r="IB51" s="384"/>
      <c r="IC51" s="384"/>
      <c r="ID51" s="385"/>
      <c r="IE51" s="386"/>
      <c r="IF51" s="387"/>
      <c r="IG51" s="384"/>
      <c r="IH51" s="384"/>
      <c r="II51" s="385"/>
      <c r="IJ51" s="386"/>
      <c r="IK51" s="387"/>
      <c r="IL51" s="384"/>
      <c r="IM51" s="384"/>
      <c r="IN51" s="385"/>
      <c r="IO51" s="386"/>
      <c r="IP51" s="387"/>
      <c r="IQ51" s="384"/>
      <c r="IR51" s="384"/>
      <c r="IS51" s="385"/>
      <c r="IT51" s="386"/>
      <c r="IU51" s="387"/>
      <c r="IV51" s="384"/>
      <c r="IW51" s="384"/>
      <c r="IX51" s="385"/>
      <c r="IY51" s="386"/>
      <c r="IZ51" s="387"/>
      <c r="JA51" s="384"/>
      <c r="JB51" s="384"/>
      <c r="JC51" s="385"/>
      <c r="JD51" s="386"/>
      <c r="JE51" s="387"/>
      <c r="JF51" s="384"/>
      <c r="JG51" s="384"/>
      <c r="JH51" s="385"/>
      <c r="JI51" s="386"/>
      <c r="JJ51" s="387"/>
      <c r="JK51" s="384"/>
      <c r="JL51" s="384"/>
      <c r="JM51" s="385"/>
      <c r="JN51" s="386"/>
      <c r="JO51" s="387"/>
      <c r="JP51" s="384"/>
      <c r="JQ51" s="384"/>
      <c r="JR51" s="385"/>
      <c r="JS51" s="386"/>
      <c r="JT51" s="387"/>
      <c r="JU51" s="384"/>
      <c r="JV51" s="384"/>
      <c r="JW51" s="385"/>
      <c r="JX51" s="386"/>
      <c r="JY51" s="387"/>
      <c r="JZ51" s="384"/>
      <c r="KA51" s="384"/>
      <c r="KB51" s="385"/>
      <c r="KC51" s="386"/>
      <c r="KD51" s="387"/>
      <c r="KE51" s="384"/>
      <c r="KF51" s="384"/>
      <c r="KG51" s="385"/>
      <c r="KH51" s="386"/>
      <c r="KI51" s="387"/>
    </row>
    <row r="52" spans="1:295">
      <c r="A52" s="172">
        <f t="shared" si="112"/>
        <v>77</v>
      </c>
      <c r="B52" s="172">
        <v>50</v>
      </c>
      <c r="C52" s="383">
        <f t="shared" ca="1" si="126"/>
        <v>77</v>
      </c>
      <c r="D52" s="425">
        <f t="shared" ca="1" si="116"/>
        <v>3394152.1379346238</v>
      </c>
      <c r="E52" s="217">
        <v>1897642.2617997858</v>
      </c>
      <c r="F52" s="169">
        <f t="shared" si="113"/>
        <v>45</v>
      </c>
      <c r="G52" s="395">
        <f>IF($B52&lt;Main!$B$10,0,HLOOKUP(F52,ReplacementRates!$V$3:$AZ$56,ReplacementRates!$A53-3,1)*IF(Main!$B$29=0,Main!$B$32*$B52,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H52" s="337">
        <f ca="1">G52*IF($B52=Salary!$B52,Salary!$J52,"")</f>
        <v>0</v>
      </c>
      <c r="I52" s="338">
        <f ca="1">IF($B52&lt;Main!$B$10,0,(VLOOKUP(F52,'Survival Probability'!$A$3:$F$98,6)/(1+Main!$B$5)^(OptimumBenefits!F52-OptimumBenefits!$A52))*(VLOOKUP(F52,'Survival Probability'!$A$3:$F$98,3)/VLOOKUP($A52,'Survival Probability'!$A$3:$F$98,3)))</f>
        <v>144.43454238536259</v>
      </c>
      <c r="J52" s="228">
        <f t="shared" si="130"/>
        <v>0</v>
      </c>
      <c r="K52" s="169">
        <f t="shared" si="114"/>
        <v>46</v>
      </c>
      <c r="L52" s="395">
        <f>IF($B52&lt;Main!$B$10,0,HLOOKUP(K52,ReplacementRates!$V$3:$AZ$56,ReplacementRates!$A53-3,1)*IF(Main!$B$29=0,Main!$B$32*$B52,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M52" s="337">
        <f ca="1">L52*IF($B52=Salary!$B52,Salary!$J52,"")</f>
        <v>0</v>
      </c>
      <c r="N52" s="338">
        <f ca="1">IF($B52&lt;Main!$B$10,0,(VLOOKUP(K52,'Survival Probability'!$A$3:$F$98,6)/(1+Main!$B$5)^(OptimumBenefits!K52-OptimumBenefits!$A52))*(VLOOKUP(K52,'Survival Probability'!$A$3:$F$98,3)/VLOOKUP($A52,'Survival Probability'!$A$3:$F$98,3)))</f>
        <v>134.24576369981398</v>
      </c>
      <c r="O52" s="228">
        <f t="shared" si="131"/>
        <v>0</v>
      </c>
      <c r="P52" s="169">
        <f t="shared" si="132"/>
        <v>47</v>
      </c>
      <c r="Q52" s="395">
        <f>IF($B52&lt;Main!$B$10,0,HLOOKUP(P52,ReplacementRates!$V$3:$AZ$56,ReplacementRates!$A53-3,1)*IF(Main!$B$29=0,Main!$B$32*$B52,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R52" s="337">
        <f ca="1">Q52*IF($B52=Salary!$B52,Salary!$J52,"")</f>
        <v>0</v>
      </c>
      <c r="S52" s="338">
        <f ca="1">IF($B52&lt;Main!$B$10,0,(VLOOKUP(P52,'Survival Probability'!$A$3:$F$98,6)/(1+Main!$B$5)^(OptimumBenefits!P52-OptimumBenefits!$A52))*(VLOOKUP(P52,'Survival Probability'!$A$3:$F$98,3)/VLOOKUP($A52,'Survival Probability'!$A$3:$F$98,3)))</f>
        <v>124.72990783100585</v>
      </c>
      <c r="T52" s="228">
        <f t="shared" si="3"/>
        <v>0</v>
      </c>
      <c r="U52" s="169">
        <f t="shared" si="132"/>
        <v>48</v>
      </c>
      <c r="V52" s="395">
        <f>IF($B52&lt;Main!$B$10,0,HLOOKUP(U52,ReplacementRates!$V$3:$AZ$56,ReplacementRates!$A53-3,1)*IF(Main!$B$29=0,Main!$B$32*$B52,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W52" s="337">
        <f ca="1">V52*IF($B52=Salary!$B52,Salary!$J52,"")</f>
        <v>0</v>
      </c>
      <c r="X52" s="338">
        <f ca="1">IF($B52&lt;Main!$B$10,0,(VLOOKUP(U52,'Survival Probability'!$A$3:$F$98,6)/(1+Main!$B$5)^(OptimumBenefits!U52-OptimumBenefits!$A52))*(VLOOKUP(U52,'Survival Probability'!$A$3:$F$98,3)/VLOOKUP($A52,'Survival Probability'!$A$3:$F$98,3)))</f>
        <v>115.84279647166717</v>
      </c>
      <c r="Y52" s="228">
        <f t="shared" si="5"/>
        <v>0</v>
      </c>
      <c r="Z52" s="169">
        <f t="shared" si="132"/>
        <v>49</v>
      </c>
      <c r="AA52" s="395">
        <f>IF($B52&lt;Main!$B$10,0,HLOOKUP(Z52,ReplacementRates!$V$3:$AZ$56,ReplacementRates!$A53-3,1)*IF(Main!$B$29=0,Main!$B$32*$B52,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B52" s="337">
        <f ca="1">AA52*IF($B52=Salary!$B52,Salary!$J52,"")</f>
        <v>0</v>
      </c>
      <c r="AC52" s="338">
        <f ca="1">IF($B52&lt;Main!$B$10,0,(VLOOKUP(Z52,'Survival Probability'!$A$3:$F$98,6)/(1+Main!$B$5)^(OptimumBenefits!Z52-OptimumBenefits!$A52))*(VLOOKUP(Z52,'Survival Probability'!$A$3:$F$98,3)/VLOOKUP($A52,'Survival Probability'!$A$3:$F$98,3)))</f>
        <v>107.5431424560485</v>
      </c>
      <c r="AD52" s="228">
        <f t="shared" si="7"/>
        <v>0</v>
      </c>
      <c r="AE52" s="169">
        <f t="shared" si="132"/>
        <v>50</v>
      </c>
      <c r="AF52" s="395">
        <f>IF($B52&lt;Main!$B$10,0,HLOOKUP(AE52,ReplacementRates!$V$3:$AZ$56,ReplacementRates!$A53-3,1)*IF(Main!$B$29=0,Main!$B$32*$B52,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G52" s="337">
        <f ca="1">AF52*IF($B52=Salary!$B52,Salary!$J52,"")</f>
        <v>0</v>
      </c>
      <c r="AH52" s="338">
        <f ca="1">IF($B52&lt;Main!$B$10,0,(VLOOKUP(AE52,'Survival Probability'!$A$3:$F$98,6)/(1+Main!$B$5)^(OptimumBenefits!AE52-OptimumBenefits!$A52))*(VLOOKUP(AE52,'Survival Probability'!$A$3:$F$98,3)/VLOOKUP($A52,'Survival Probability'!$A$3:$F$98,3)))</f>
        <v>99.792419229276888</v>
      </c>
      <c r="AI52" s="228">
        <f t="shared" si="9"/>
        <v>0</v>
      </c>
      <c r="AJ52" s="169">
        <f t="shared" si="132"/>
        <v>51</v>
      </c>
      <c r="AK52" s="395">
        <f>IF($B52&lt;Main!$B$10,0,HLOOKUP(AJ52,ReplacementRates!$V$3:$AZ$56,ReplacementRates!$A53-3,1)*IF(Main!$B$29=0,Main!$B$32*$B52,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L52" s="337">
        <f ca="1">AK52*IF($B52=Salary!$B52,Salary!$J52,"")</f>
        <v>0</v>
      </c>
      <c r="AM52" s="338">
        <f ca="1">IF($B52&lt;Main!$B$10,0,(VLOOKUP(AJ52,'Survival Probability'!$A$3:$F$98,6)/(1+Main!$B$5)^(OptimumBenefits!AJ52-OptimumBenefits!$A52))*(VLOOKUP(AJ52,'Survival Probability'!$A$3:$F$98,3)/VLOOKUP($A52,'Survival Probability'!$A$3:$F$98,3)))</f>
        <v>92.55464427474476</v>
      </c>
      <c r="AN52" s="228">
        <f t="shared" si="11"/>
        <v>0</v>
      </c>
      <c r="AO52" s="169">
        <f t="shared" si="132"/>
        <v>52</v>
      </c>
      <c r="AP52" s="395">
        <f>IF($B52&lt;Main!$B$10,0,HLOOKUP(AO52,ReplacementRates!$V$3:$AZ$56,ReplacementRates!$A53-3,1)*IF(Main!$B$29=0,Main!$B$32*$B52,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Q52" s="337">
        <f ca="1">AP52*IF($B52=Salary!$B52,Salary!$J52,"")</f>
        <v>0</v>
      </c>
      <c r="AR52" s="338">
        <f ca="1">IF($B52&lt;Main!$B$10,0,(VLOOKUP(AO52,'Survival Probability'!$A$3:$F$98,6)/(1+Main!$B$5)^(OptimumBenefits!AO52-OptimumBenefits!$A52))*(VLOOKUP(AO52,'Survival Probability'!$A$3:$F$98,3)/VLOOKUP($A52,'Survival Probability'!$A$3:$F$98,3)))</f>
        <v>85.800823759268965</v>
      </c>
      <c r="AS52" s="228">
        <f t="shared" si="13"/>
        <v>0</v>
      </c>
      <c r="AT52" s="169">
        <f t="shared" si="132"/>
        <v>53</v>
      </c>
      <c r="AU52" s="395">
        <f>IF($B52&lt;Main!$B$10,0,HLOOKUP(AT52,ReplacementRates!$V$3:$AZ$56,ReplacementRates!$A53-3,1)*IF(Main!$B$29=0,Main!$B$32*$B52,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V52" s="337">
        <f ca="1">AU52*IF($B52=Salary!$B52,Salary!$J52,"")</f>
        <v>0</v>
      </c>
      <c r="AW52" s="338">
        <f ca="1">IF($B52&lt;Main!$B$10,0,(VLOOKUP(AT52,'Survival Probability'!$A$3:$F$98,6)/(1+Main!$B$5)^(OptimumBenefits!AT52-OptimumBenefits!$A52))*(VLOOKUP(AT52,'Survival Probability'!$A$3:$F$98,3)/VLOOKUP($A52,'Survival Probability'!$A$3:$F$98,3)))</f>
        <v>79.499192579426023</v>
      </c>
      <c r="AX52" s="228">
        <f t="shared" si="15"/>
        <v>0</v>
      </c>
      <c r="AY52" s="169">
        <f t="shared" si="132"/>
        <v>54</v>
      </c>
      <c r="AZ52" s="395">
        <f>IF($B52&lt;Main!$B$10,0,HLOOKUP(AY52,ReplacementRates!$V$3:$AZ$56,ReplacementRates!$A53-3,1)*IF(Main!$B$29=0,Main!$B$32*$B52,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A52" s="337">
        <f ca="1">AZ52*IF($B52=Salary!$B52,Salary!$J52,"")</f>
        <v>0</v>
      </c>
      <c r="BB52" s="338">
        <f ca="1">IF($B52&lt;Main!$B$10,0,(VLOOKUP(AY52,'Survival Probability'!$A$3:$F$98,6)/(1+Main!$B$5)^(OptimumBenefits!AY52-OptimumBenefits!$A52))*(VLOOKUP(AY52,'Survival Probability'!$A$3:$F$98,3)/VLOOKUP($A52,'Survival Probability'!$A$3:$F$98,3)))</f>
        <v>73.62010326142736</v>
      </c>
      <c r="BC52" s="228">
        <f t="shared" si="17"/>
        <v>0</v>
      </c>
      <c r="BD52" s="169">
        <f t="shared" si="132"/>
        <v>55</v>
      </c>
      <c r="BE52" s="395">
        <f>IF($B52&lt;Main!$B$10,0,HLOOKUP(BD52,ReplacementRates!$V$3:$AZ$56,ReplacementRates!$A53-3,1)*IF(Main!$B$29=0,Main!$B$32*$B52,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F52" s="337">
        <f ca="1">BE52*IF($B52=Salary!$B52,Salary!$J52,"")</f>
        <v>0</v>
      </c>
      <c r="BG52" s="338">
        <f ca="1">IF($B52&lt;Main!$B$10,0,(VLOOKUP(BD52,'Survival Probability'!$A$3:$F$98,6)/(1+Main!$B$5)^(OptimumBenefits!BD52-OptimumBenefits!$A52))*(VLOOKUP(BD52,'Survival Probability'!$A$3:$F$98,3)/VLOOKUP($A52,'Survival Probability'!$A$3:$F$98,3)))</f>
        <v>68.135874922422289</v>
      </c>
      <c r="BH52" s="228">
        <f t="shared" si="19"/>
        <v>0</v>
      </c>
      <c r="BI52" s="169">
        <f t="shared" si="132"/>
        <v>56</v>
      </c>
      <c r="BJ52" s="395">
        <f>IF($B52&lt;Main!$B$10,0,HLOOKUP(BI52,ReplacementRates!$V$3:$AZ$56,ReplacementRates!$A53-3,1)*IF(Main!$B$29=0,Main!$B$32*$B52,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K52" s="337">
        <f ca="1">BJ52*IF($B52=Salary!$B52,Salary!$J52,"")</f>
        <v>0</v>
      </c>
      <c r="BL52" s="338">
        <f ca="1">IF($B52&lt;Main!$B$10,0,(VLOOKUP(BI52,'Survival Probability'!$A$3:$F$98,6)/(1+Main!$B$5)^(OptimumBenefits!BI52-OptimumBenefits!$A52))*(VLOOKUP(BI52,'Survival Probability'!$A$3:$F$98,3)/VLOOKUP($A52,'Survival Probability'!$A$3:$F$98,3)))</f>
        <v>63.020680621776016</v>
      </c>
      <c r="BM52" s="228">
        <f t="shared" si="21"/>
        <v>0</v>
      </c>
      <c r="BN52" s="169">
        <f t="shared" si="132"/>
        <v>57</v>
      </c>
      <c r="BO52" s="395">
        <f>IF($B52&lt;Main!$B$10,0,HLOOKUP(BN52,ReplacementRates!$V$3:$AZ$56,ReplacementRates!$A53-3,1)*IF(Main!$B$29=0,Main!$B$32*$B52,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P52" s="337">
        <f ca="1">BO52*IF($B52=Salary!$B52,Salary!$J52,"")</f>
        <v>0</v>
      </c>
      <c r="BQ52" s="338">
        <f ca="1">IF($B52&lt;Main!$B$10,0,(VLOOKUP(BN52,'Survival Probability'!$A$3:$F$98,6)/(1+Main!$B$5)^(OptimumBenefits!BN52-OptimumBenefits!$A52))*(VLOOKUP(BN52,'Survival Probability'!$A$3:$F$98,3)/VLOOKUP($A52,'Survival Probability'!$A$3:$F$98,3)))</f>
        <v>58.250391411214288</v>
      </c>
      <c r="BR52" s="228">
        <f t="shared" si="23"/>
        <v>0</v>
      </c>
      <c r="BS52" s="169">
        <f t="shared" si="132"/>
        <v>58</v>
      </c>
      <c r="BT52" s="395">
        <f>IF($B52&lt;Main!$B$10,0,HLOOKUP(BS52,ReplacementRates!$V$3:$AZ$56,ReplacementRates!$A53-3,1)*IF(Main!$B$29=0,Main!$B$32*$B52,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U52" s="337">
        <f ca="1">BT52*IF($B52=Salary!$B52,Salary!$J52,"")</f>
        <v>0</v>
      </c>
      <c r="BV52" s="338">
        <f ca="1">IF($B52&lt;Main!$B$10,0,(VLOOKUP(BS52,'Survival Probability'!$A$3:$F$98,6)/(1+Main!$B$5)^(OptimumBenefits!BS52-OptimumBenefits!$A52))*(VLOOKUP(BS52,'Survival Probability'!$A$3:$F$98,3)/VLOOKUP($A52,'Survival Probability'!$A$3:$F$98,3)))</f>
        <v>53.802467285648184</v>
      </c>
      <c r="BW52" s="228">
        <f t="shared" si="25"/>
        <v>0</v>
      </c>
      <c r="BX52" s="169">
        <f t="shared" si="132"/>
        <v>59</v>
      </c>
      <c r="BY52" s="395">
        <f>IF($B52&lt;Main!$B$10,0,HLOOKUP(BX52,ReplacementRates!$V$3:$AZ$56,ReplacementRates!$A53-3,1)*IF(Main!$B$29=0,Main!$B$32*$B52,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Z52" s="337">
        <f ca="1">BY52*IF($B52=Salary!$B52,Salary!$J52,"")</f>
        <v>0</v>
      </c>
      <c r="CA52" s="338">
        <f ca="1">IF($B52&lt;Main!$B$10,0,(VLOOKUP(BX52,'Survival Probability'!$A$3:$F$98,6)/(1+Main!$B$5)^(OptimumBenefits!BX52-OptimumBenefits!$A52))*(VLOOKUP(BX52,'Survival Probability'!$A$3:$F$98,3)/VLOOKUP($A52,'Survival Probability'!$A$3:$F$98,3)))</f>
        <v>49.655823075447316</v>
      </c>
      <c r="CB52" s="228">
        <f t="shared" si="27"/>
        <v>0</v>
      </c>
      <c r="CC52" s="169">
        <f t="shared" si="133"/>
        <v>60</v>
      </c>
      <c r="CD52" s="395">
        <f>IF($B52&lt;Main!$B$10,0,HLOOKUP(CC52,ReplacementRates!$V$3:$AZ$56,ReplacementRates!$A53-3,1)*IF(Main!$B$29=0,Main!$B$32*$B52,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E52" s="337">
        <f ca="1">CD52*IF($B52=Salary!$B52,Salary!$J52,"")</f>
        <v>358958.20099767979</v>
      </c>
      <c r="CF52" s="338">
        <f ca="1">IF($B52&lt;Main!$B$10,0,(VLOOKUP(CC52,'Survival Probability'!$A$3:$F$98,6)/(1+Main!$B$5)^(OptimumBenefits!CC52-OptimumBenefits!$A52))*(VLOOKUP(CC52,'Survival Probability'!$A$3:$F$98,3)/VLOOKUP($A52,'Survival Probability'!$A$3:$F$98,3)))</f>
        <v>45.790740613628962</v>
      </c>
      <c r="CG52" s="228">
        <f t="shared" si="29"/>
        <v>0</v>
      </c>
      <c r="CH52" s="169">
        <f t="shared" si="133"/>
        <v>61</v>
      </c>
      <c r="CI52" s="395">
        <f>IF($B52&lt;Main!$B$10,0,HLOOKUP(CH52,ReplacementRates!$V$3:$AZ$56,ReplacementRates!$A53-3,1)*IF(Main!$B$29=0,Main!$B$32*$B52,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J52" s="337">
        <f ca="1">CI52*IF($B52=Salary!$B52,Salary!$J52,"")</f>
        <v>358958.20099767979</v>
      </c>
      <c r="CK52" s="338">
        <f ca="1">IF($B52&lt;Main!$B$10,0,(VLOOKUP(CH52,'Survival Probability'!$A$3:$F$98,6)/(1+Main!$B$5)^(OptimumBenefits!CH52-OptimumBenefits!$A52))*(VLOOKUP(CH52,'Survival Probability'!$A$3:$F$98,3)/VLOOKUP($A52,'Survival Probability'!$A$3:$F$98,3)))</f>
        <v>42.188816762363011</v>
      </c>
      <c r="CL52" s="228">
        <f t="shared" si="31"/>
        <v>0</v>
      </c>
      <c r="CM52" s="169">
        <f t="shared" si="133"/>
        <v>62</v>
      </c>
      <c r="CN52" s="395">
        <f>IF($B52&lt;Main!$B$10,0,HLOOKUP(CM52,ReplacementRates!$V$3:$AZ$56,ReplacementRates!$A53-3,1)*IF(Main!$B$29=0,Main!$B$32*$B52,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O52" s="337">
        <f ca="1">CN52*IF($B52=Salary!$B52,Salary!$J52,"")</f>
        <v>358958.20099767979</v>
      </c>
      <c r="CP52" s="338">
        <f ca="1">IF($B52&lt;Main!$B$10,0,(VLOOKUP(CM52,'Survival Probability'!$A$3:$F$98,6)/(1+Main!$B$5)^(OptimumBenefits!CM52-OptimumBenefits!$A52))*(VLOOKUP(CM52,'Survival Probability'!$A$3:$F$98,3)/VLOOKUP($A52,'Survival Probability'!$A$3:$F$98,3)))</f>
        <v>38.835612410107963</v>
      </c>
      <c r="CQ52" s="228">
        <f t="shared" si="33"/>
        <v>0</v>
      </c>
      <c r="CR52" s="169">
        <f t="shared" si="133"/>
        <v>63</v>
      </c>
      <c r="CS52" s="395">
        <f>IF($B52&lt;Main!$B$10,0,HLOOKUP(CR52,ReplacementRates!$V$3:$AZ$56,ReplacementRates!$A53-3,1)*IF(Main!$B$29=0,Main!$B$32*$B52,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T52" s="337">
        <f ca="1">CS52*IF($B52=Salary!$B52,Salary!$J52,"")</f>
        <v>358958.20099767979</v>
      </c>
      <c r="CU52" s="338">
        <f ca="1">IF($B52&lt;Main!$B$10,0,(VLOOKUP(CR52,'Survival Probability'!$A$3:$F$98,6)/(1+Main!$B$5)^(OptimumBenefits!CR52-OptimumBenefits!$A52))*(VLOOKUP(CR52,'Survival Probability'!$A$3:$F$98,3)/VLOOKUP($A52,'Survival Probability'!$A$3:$F$98,3)))</f>
        <v>35.714730399614183</v>
      </c>
      <c r="CV52" s="228">
        <f t="shared" si="35"/>
        <v>0</v>
      </c>
      <c r="CW52" s="169">
        <f t="shared" si="133"/>
        <v>64</v>
      </c>
      <c r="CX52" s="395">
        <f>IF($B52&lt;Main!$B$10,0,HLOOKUP(CW52,ReplacementRates!$V$3:$AZ$56,ReplacementRates!$A53-3,1)*IF(Main!$B$29=0,Main!$B$32*$B52,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Y52" s="337">
        <f ca="1">CX52*IF($B52=Salary!$B52,Salary!$J52,"")</f>
        <v>358958.20099767979</v>
      </c>
      <c r="CZ52" s="338">
        <f ca="1">IF($B52&lt;Main!$B$10,0,(VLOOKUP(CW52,'Survival Probability'!$A$3:$F$98,6)/(1+Main!$B$5)^(OptimumBenefits!CW52-OptimumBenefits!$A52))*(VLOOKUP(CW52,'Survival Probability'!$A$3:$F$98,3)/VLOOKUP($A52,'Survival Probability'!$A$3:$F$98,3)))</f>
        <v>32.810842783781297</v>
      </c>
      <c r="DA52" s="228">
        <f t="shared" si="37"/>
        <v>0</v>
      </c>
      <c r="DB52" s="169">
        <f t="shared" si="133"/>
        <v>65</v>
      </c>
      <c r="DC52" s="395">
        <f>IF($B52&lt;Main!$B$10,0,HLOOKUP(DB52,ReplacementRates!$V$3:$AZ$56,ReplacementRates!$A53-3,1)*IF(Main!$B$29=0,Main!$B$32*$B52,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D52" s="337">
        <f ca="1">DC52*IF($B52=Salary!$B52,Salary!$J52,"")</f>
        <v>358958.20099767979</v>
      </c>
      <c r="DE52" s="338">
        <f ca="1">IF($B52&lt;Main!$B$10,0,(VLOOKUP(DB52,'Survival Probability'!$A$3:$F$98,6)/(1+Main!$B$5)^(OptimumBenefits!DB52-OptimumBenefits!$A52))*(VLOOKUP(DB52,'Survival Probability'!$A$3:$F$98,3)/VLOOKUP($A52,'Survival Probability'!$A$3:$F$98,3)))</f>
        <v>30.109625032520746</v>
      </c>
      <c r="DF52" s="228">
        <f t="shared" si="39"/>
        <v>0</v>
      </c>
      <c r="DG52" s="169">
        <f t="shared" si="133"/>
        <v>66</v>
      </c>
      <c r="DH52" s="395">
        <f>IF($B52&lt;Main!$B$10,0,HLOOKUP(DG52,ReplacementRates!$V$3:$AZ$56,ReplacementRates!$A53-3,1)*IF(Main!$B$29=0,Main!$B$32*$B52,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I52" s="337">
        <f ca="1">DH52*IF($B52=Salary!$B52,Salary!$J52,"")</f>
        <v>358958.20099767979</v>
      </c>
      <c r="DJ52" s="338">
        <f ca="1">IF($B52&lt;Main!$B$10,0,(VLOOKUP(DG52,'Survival Probability'!$A$3:$F$98,6)/(1+Main!$B$5)^(OptimumBenefits!DG52-OptimumBenefits!$A52))*(VLOOKUP(DG52,'Survival Probability'!$A$3:$F$98,3)/VLOOKUP($A52,'Survival Probability'!$A$3:$F$98,3)))</f>
        <v>27.597739649276495</v>
      </c>
      <c r="DK52" s="228">
        <f t="shared" si="41"/>
        <v>0</v>
      </c>
      <c r="DL52" s="169">
        <f t="shared" si="133"/>
        <v>67</v>
      </c>
      <c r="DM52" s="395">
        <f>IF($B52&lt;Main!$B$10,0,HLOOKUP(DL52,ReplacementRates!$V$3:$AZ$56,ReplacementRates!$A53-3,1)*IF(Main!$B$29=0,Main!$B$32*$B52,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N52" s="337">
        <f ca="1">DM52*IF($B52=Salary!$B52,Salary!$J52,"")</f>
        <v>358958.20099767979</v>
      </c>
      <c r="DO52" s="338">
        <f ca="1">IF($B52&lt;Main!$B$10,0,(VLOOKUP(DL52,'Survival Probability'!$A$3:$F$98,6)/(1+Main!$B$5)^(OptimumBenefits!DL52-OptimumBenefits!$A52))*(VLOOKUP(DL52,'Survival Probability'!$A$3:$F$98,3)/VLOOKUP($A52,'Survival Probability'!$A$3:$F$98,3)))</f>
        <v>25.262737224725488</v>
      </c>
      <c r="DP52" s="228">
        <f t="shared" si="43"/>
        <v>0</v>
      </c>
      <c r="DQ52" s="169">
        <f t="shared" si="133"/>
        <v>68</v>
      </c>
      <c r="DR52" s="395">
        <f>IF($B52&lt;Main!$B$10,0,HLOOKUP(DQ52,ReplacementRates!$V$3:$AZ$56,ReplacementRates!$A53-3,1)*IF(Main!$B$29=0,Main!$B$32*$B52,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S52" s="337">
        <f ca="1">DR52*IF($B52=Salary!$B52,Salary!$J52,"")</f>
        <v>358958.20099767979</v>
      </c>
      <c r="DT52" s="338">
        <f ca="1">IF($B52&lt;Main!$B$10,0,(VLOOKUP(DQ52,'Survival Probability'!$A$3:$F$98,6)/(1+Main!$B$5)^(OptimumBenefits!DQ52-OptimumBenefits!$A52))*(VLOOKUP(DQ52,'Survival Probability'!$A$3:$F$98,3)/VLOOKUP($A52,'Survival Probability'!$A$3:$F$98,3)))</f>
        <v>23.093051952591843</v>
      </c>
      <c r="DU52" s="228">
        <f t="shared" si="45"/>
        <v>0</v>
      </c>
      <c r="DV52" s="169">
        <f t="shared" si="133"/>
        <v>69</v>
      </c>
      <c r="DW52" s="395">
        <f>IF($B52&lt;Main!$B$10,0,HLOOKUP(DV52,ReplacementRates!$V$3:$AZ$56,ReplacementRates!$A53-3,1)*IF(Main!$B$29=0,Main!$B$32*$B52,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X52" s="337">
        <f ca="1">DW52*IF($B52=Salary!$B52,Salary!$J52,"")</f>
        <v>358958.20099767979</v>
      </c>
      <c r="DY52" s="338">
        <f ca="1">IF($B52&lt;Main!$B$10,0,(VLOOKUP(DV52,'Survival Probability'!$A$3:$F$98,6)/(1+Main!$B$5)^(OptimumBenefits!DV52-OptimumBenefits!$A52))*(VLOOKUP(DV52,'Survival Probability'!$A$3:$F$98,3)/VLOOKUP($A52,'Survival Probability'!$A$3:$F$98,3)))</f>
        <v>21.07792070499789</v>
      </c>
      <c r="DZ52" s="228">
        <f t="shared" si="47"/>
        <v>0</v>
      </c>
      <c r="EA52" s="169">
        <f t="shared" si="133"/>
        <v>70</v>
      </c>
      <c r="EB52" s="395">
        <f>IF($B52&lt;Main!$B$10,0,HLOOKUP(EA52,ReplacementRates!$V$3:$AZ$56,ReplacementRates!$A53-3,1)*IF(Main!$B$29=0,Main!$B$32*$B52,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C52" s="337">
        <f ca="1">EB52*IF($B52=Salary!$B52,Salary!$J52,"")</f>
        <v>358958.20099767979</v>
      </c>
      <c r="ED52" s="338">
        <f ca="1">IF($B52&lt;Main!$B$10,0,(VLOOKUP(EA52,'Survival Probability'!$A$3:$F$98,6)/(1+Main!$B$5)^(OptimumBenefits!EA52-OptimumBenefits!$A52))*(VLOOKUP(EA52,'Survival Probability'!$A$3:$F$98,3)/VLOOKUP($A52,'Survival Probability'!$A$3:$F$98,3)))</f>
        <v>19.207337124648411</v>
      </c>
      <c r="EE52" s="228">
        <f t="shared" si="49"/>
        <v>0</v>
      </c>
      <c r="EF52" s="169">
        <f t="shared" si="133"/>
        <v>71</v>
      </c>
      <c r="EG52" s="395">
        <f>IF($B52&lt;Main!$B$10,0,HLOOKUP(EF52,ReplacementRates!$V$3:$AZ$56,ReplacementRates!$A53-3,1)*IF(Main!$B$29=0,Main!$B$32*$B52,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H52" s="337">
        <f ca="1">EG52*IF($B52=Salary!$B52,Salary!$J52,"")</f>
        <v>358958.20099767979</v>
      </c>
      <c r="EI52" s="338">
        <f ca="1">IF($B52&lt;Main!$B$10,0,(VLOOKUP(EF52,'Survival Probability'!$A$3:$F$98,6)/(1+Main!$B$5)^(OptimumBenefits!EF52-OptimumBenefits!$A52))*(VLOOKUP(EF52,'Survival Probability'!$A$3:$F$98,3)/VLOOKUP($A52,'Survival Probability'!$A$3:$F$98,3)))</f>
        <v>17.472004398144275</v>
      </c>
      <c r="EJ52" s="228">
        <f t="shared" si="51"/>
        <v>0</v>
      </c>
      <c r="EK52" s="169">
        <f t="shared" si="133"/>
        <v>72</v>
      </c>
      <c r="EL52" s="395">
        <f>IF($B52&lt;Main!$B$10,0,HLOOKUP(EK52,ReplacementRates!$V$3:$AZ$56,ReplacementRates!$A53-3,1)*IF(Main!$B$29=0,Main!$B$32*$B52,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M52" s="337">
        <f ca="1">EL52*IF($B52=Salary!$B52,Salary!$J52,"")</f>
        <v>358958.20099767979</v>
      </c>
      <c r="EN52" s="338">
        <f ca="1">IF($B52&lt;Main!$B$10,0,(VLOOKUP(EK52,'Survival Probability'!$A$3:$F$98,6)/(1+Main!$B$5)^(OptimumBenefits!EK52-OptimumBenefits!$A52))*(VLOOKUP(EK52,'Survival Probability'!$A$3:$F$98,3)/VLOOKUP($A52,'Survival Probability'!$A$3:$F$98,3)))</f>
        <v>15.863261973260744</v>
      </c>
      <c r="EO52" s="228">
        <f t="shared" si="53"/>
        <v>0</v>
      </c>
      <c r="EP52" s="169">
        <f t="shared" si="134"/>
        <v>73</v>
      </c>
      <c r="EQ52" s="395">
        <f>IF($B52&lt;Main!$B$10,0,HLOOKUP(EP52,ReplacementRates!$V$3:$AZ$56,ReplacementRates!$A53-3,1)*IF(Main!$B$29=0,Main!$B$32*$B52,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R52" s="337">
        <f ca="1">EQ52*IF($B52=Salary!$B52,Salary!$J52,"")</f>
        <v>358958.20099767979</v>
      </c>
      <c r="ES52" s="338">
        <f ca="1">IF($B52&lt;Main!$B$10,0,(VLOOKUP(EP52,'Survival Probability'!$A$3:$F$98,6)/(1+Main!$B$5)^(OptimumBenefits!EP52-OptimumBenefits!$A52))*(VLOOKUP(EP52,'Survival Probability'!$A$3:$F$98,3)/VLOOKUP($A52,'Survival Probability'!$A$3:$F$98,3)))</f>
        <v>14.373071900583641</v>
      </c>
      <c r="ET52" s="228">
        <f t="shared" si="55"/>
        <v>0</v>
      </c>
      <c r="EU52" s="169">
        <f t="shared" si="134"/>
        <v>74</v>
      </c>
      <c r="EV52" s="395">
        <f>IF($B52&lt;Main!$B$10,0,HLOOKUP(EU52,ReplacementRates!$V$3:$AZ$56,ReplacementRates!$A53-3,1)*IF(Main!$B$29=0,Main!$B$32*$B52,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W52" s="337">
        <f ca="1">EV52*IF($B52=Salary!$B52,Salary!$J52,"")</f>
        <v>358958.20099767979</v>
      </c>
      <c r="EX52" s="338">
        <f ca="1">IF($B52&lt;Main!$B$10,0,(VLOOKUP(EU52,'Survival Probability'!$A$3:$F$98,6)/(1+Main!$B$5)^(OptimumBenefits!EU52-OptimumBenefits!$A52))*(VLOOKUP(EU52,'Survival Probability'!$A$3:$F$98,3)/VLOOKUP($A52,'Survival Probability'!$A$3:$F$98,3)))</f>
        <v>12.993937456420374</v>
      </c>
      <c r="EY52" s="228">
        <f t="shared" si="57"/>
        <v>0</v>
      </c>
      <c r="EZ52" s="169">
        <f t="shared" si="134"/>
        <v>75</v>
      </c>
      <c r="FA52" s="395">
        <f>IF($B52&lt;Main!$B$10,0,HLOOKUP(EZ52,ReplacementRates!$V$3:$AZ$56,ReplacementRates!$A53-3,1)*IF(Main!$B$29=0,Main!$B$32*$B52,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B52" s="337">
        <f ca="1">FA52*IF($B52=Salary!$B52,Salary!$J52,"")</f>
        <v>358958.20099767979</v>
      </c>
      <c r="FC52" s="338">
        <f ca="1">IF($B52&lt;Main!$B$10,0,(VLOOKUP(EZ52,'Survival Probability'!$A$3:$F$98,6)/(1+Main!$B$5)^(OptimumBenefits!EZ52-OptimumBenefits!$A52))*(VLOOKUP(EZ52,'Survival Probability'!$A$3:$F$98,3)/VLOOKUP($A52,'Survival Probability'!$A$3:$F$98,3)))</f>
        <v>11.718889446681287</v>
      </c>
      <c r="FD52" s="228">
        <f t="shared" si="59"/>
        <v>0</v>
      </c>
      <c r="FE52" s="169">
        <f t="shared" si="134"/>
        <v>76</v>
      </c>
      <c r="FF52" s="395">
        <f>IF($B52&lt;Main!$B$10,0,HLOOKUP(FE52,ReplacementRates!$V$3:$AZ$56,ReplacementRates!$A53-3,1)*IF(Main!$B$29=0,Main!$B$32*$B52,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G52" s="337">
        <f ca="1">FF52*IF($B52=Salary!$B52,Salary!$J52,"")</f>
        <v>358958.20099767979</v>
      </c>
      <c r="FH52" s="338">
        <f ca="1">IF($B52&lt;Main!$B$10,0,(VLOOKUP(FE52,'Survival Probability'!$A$3:$F$98,6)/(1+Main!$B$5)^(OptimumBenefits!FE52-OptimumBenefits!$A52))*(VLOOKUP(FE52,'Survival Probability'!$A$3:$F$98,3)/VLOOKUP($A52,'Survival Probability'!$A$3:$F$98,3)))</f>
        <v>10.541453668927376</v>
      </c>
      <c r="FI52" s="228">
        <f t="shared" si="61"/>
        <v>0</v>
      </c>
      <c r="FJ52" s="169">
        <f t="shared" si="134"/>
        <v>77</v>
      </c>
      <c r="FK52" s="395">
        <f>IF($B52&lt;Main!$B$10,0,HLOOKUP(FJ52,ReplacementRates!$V$3:$AZ$56,ReplacementRates!$A53-3,1)*IF(Main!$B$29=0,Main!$B$32*$B52,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L52" s="337">
        <f ca="1">FK52*IF($B52=Salary!$B52,Salary!$J52,"")</f>
        <v>358958.20099767979</v>
      </c>
      <c r="FM52" s="338">
        <f ca="1">IF($B52&lt;Main!$B$10,0,(VLOOKUP(FJ52,'Survival Probability'!$A$3:$F$98,6)/(1+Main!$B$5)^(OptimumBenefits!FJ52-OptimumBenefits!$A52))*(VLOOKUP(FJ52,'Survival Probability'!$A$3:$F$98,3)/VLOOKUP($A52,'Survival Probability'!$A$3:$F$98,3)))</f>
        <v>9.4555637076991115</v>
      </c>
      <c r="FN52" s="228">
        <f t="shared" ca="1" si="63"/>
        <v>3394152.1379346238</v>
      </c>
      <c r="FO52" s="169">
        <f t="shared" si="134"/>
        <v>78</v>
      </c>
      <c r="FP52" s="395">
        <f>IF($B52&lt;Main!$B$10,0,HLOOKUP(FO52,ReplacementRates!$V$3:$AZ$56,ReplacementRates!$A53-3,1)*IF(Main!$B$29=0,Main!$B$32*$B52,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Q52" s="337">
        <f ca="1">FP52*IF($B52=Salary!$B52,Salary!$J52,"")</f>
        <v>358958.20099767979</v>
      </c>
      <c r="FR52" s="338">
        <f ca="1">IF($B52&lt;Main!$B$10,0,(VLOOKUP(FO52,'Survival Probability'!$A$3:$F$98,6)/(1+Main!$B$5)^(OptimumBenefits!FO52-OptimumBenefits!$A52))*(VLOOKUP(FO52,'Survival Probability'!$A$3:$F$98,3)/VLOOKUP($A52,'Survival Probability'!$A$3:$F$98,3)))</f>
        <v>8.4555637076991133</v>
      </c>
      <c r="FS52" s="228">
        <f t="shared" ca="1" si="65"/>
        <v>3035193.9369369447</v>
      </c>
      <c r="FT52" s="169">
        <f t="shared" si="134"/>
        <v>79</v>
      </c>
      <c r="FU52" s="395">
        <f>IF($B52&lt;Main!$B$10,0,HLOOKUP(FT52,ReplacementRates!$V$3:$AZ$56,ReplacementRates!$A53-3,1)*IF(Main!$B$29=0,Main!$B$32*$B52,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V52" s="337">
        <f ca="1">FU52*IF($B52=Salary!$B52,Salary!$J52,"")</f>
        <v>358958.20099767979</v>
      </c>
      <c r="FW52" s="338">
        <f ca="1">IF($B52&lt;Main!$B$10,0,(VLOOKUP(FT52,'Survival Probability'!$A$3:$F$98,6)/(1+Main!$B$5)^(OptimumBenefits!FT52-OptimumBenefits!$A52))*(VLOOKUP(FT52,'Survival Probability'!$A$3:$F$98,3)/VLOOKUP($A52,'Survival Probability'!$A$3:$F$98,3)))</f>
        <v>7.5361816640926218</v>
      </c>
      <c r="FX52" s="228">
        <f t="shared" ca="1" si="67"/>
        <v>2705174.2125343881</v>
      </c>
      <c r="FY52" s="169">
        <f t="shared" si="134"/>
        <v>80</v>
      </c>
      <c r="FZ52" s="395">
        <f>IF($B52&lt;Main!$B$10,0,HLOOKUP(FY52,ReplacementRates!$V$3:$AZ$56,ReplacementRates!$A53-3,1)*IF(Main!$B$29=0,Main!$B$32*$B52,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A52" s="337">
        <f ca="1">FZ52*IF($B52=Salary!$B52,Salary!$J52,"")</f>
        <v>358958.20099767979</v>
      </c>
      <c r="GB52" s="338">
        <f ca="1">IF($B52&lt;Main!$B$10,0,(VLOOKUP(FY52,'Survival Probability'!$A$3:$F$98,6)/(1+Main!$B$5)^(OptimumBenefits!FY52-OptimumBenefits!$A52))*(VLOOKUP(FY52,'Survival Probability'!$A$3:$F$98,3)/VLOOKUP($A52,'Survival Probability'!$A$3:$F$98,3)))</f>
        <v>6.6925353992614074</v>
      </c>
      <c r="GC52" s="228">
        <f t="shared" ca="1" si="69"/>
        <v>2402340.4670321634</v>
      </c>
      <c r="GD52" s="169">
        <f t="shared" si="134"/>
        <v>81</v>
      </c>
      <c r="GE52" s="395">
        <f>IF($B52&lt;Main!$B$10,0,HLOOKUP(GD52,ReplacementRates!$V$3:$AZ$56,ReplacementRates!$A53-3,1)*IF(Main!$B$29=0,Main!$B$32*$B52,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F52" s="337">
        <f ca="1">GE52*IF($B52=Salary!$B52,Salary!$J52,"")</f>
        <v>358958.20099767979</v>
      </c>
      <c r="GG52" s="338">
        <f ca="1">IF($B52&lt;Main!$B$10,0,(VLOOKUP(GD52,'Survival Probability'!$A$3:$F$98,6)/(1+Main!$B$5)^(OptimumBenefits!GD52-OptimumBenefits!$A52))*(VLOOKUP(GD52,'Survival Probability'!$A$3:$F$98,3)/VLOOKUP($A52,'Survival Probability'!$A$3:$F$98,3)))</f>
        <v>5.9200286306807115</v>
      </c>
      <c r="GH52" s="228">
        <f t="shared" ca="1" si="71"/>
        <v>2125042.827123906</v>
      </c>
      <c r="GI52" s="169">
        <f t="shared" si="134"/>
        <v>82</v>
      </c>
      <c r="GJ52" s="395">
        <f>IF($B52&lt;Main!$B$10,0,HLOOKUP(GI52,ReplacementRates!$V$3:$AZ$56,ReplacementRates!$A53-3,1)*IF(Main!$B$29=0,Main!$B$32*$B52,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K52" s="337">
        <f ca="1">GJ52*IF($B52=Salary!$B52,Salary!$J52,"")</f>
        <v>358958.20099767979</v>
      </c>
      <c r="GL52" s="338">
        <f ca="1">IF($B52&lt;Main!$B$10,0,(VLOOKUP(GI52,'Survival Probability'!$A$3:$F$98,6)/(1+Main!$B$5)^(OptimumBenefits!GI52-OptimumBenefits!$A52))*(VLOOKUP(GI52,'Survival Probability'!$A$3:$F$98,3)/VLOOKUP($A52,'Survival Probability'!$A$3:$F$98,3)))</f>
        <v>5.2143437877551193</v>
      </c>
      <c r="GM52" s="228">
        <f t="shared" ca="1" si="73"/>
        <v>1871731.465436005</v>
      </c>
      <c r="GN52" s="384"/>
      <c r="GO52" s="384"/>
      <c r="GP52" s="385"/>
      <c r="GQ52" s="386"/>
      <c r="GR52" s="387"/>
      <c r="GS52" s="384"/>
      <c r="GT52" s="384"/>
      <c r="GU52" s="385"/>
      <c r="GV52" s="386"/>
      <c r="GW52" s="387"/>
      <c r="GX52" s="384"/>
      <c r="GY52" s="384"/>
      <c r="GZ52" s="385"/>
      <c r="HA52" s="386"/>
      <c r="HB52" s="387"/>
      <c r="HC52" s="384"/>
      <c r="HD52" s="384"/>
      <c r="HE52" s="385"/>
      <c r="HF52" s="386"/>
      <c r="HG52" s="387"/>
      <c r="HH52" s="384"/>
      <c r="HI52" s="384"/>
      <c r="HJ52" s="385"/>
      <c r="HK52" s="386"/>
      <c r="HL52" s="387"/>
      <c r="HM52" s="384"/>
      <c r="HN52" s="384"/>
      <c r="HO52" s="385"/>
      <c r="HP52" s="386"/>
      <c r="HQ52" s="387"/>
      <c r="HR52" s="384"/>
      <c r="HS52" s="384"/>
      <c r="HT52" s="385"/>
      <c r="HU52" s="386"/>
      <c r="HV52" s="387"/>
      <c r="HW52" s="384"/>
      <c r="HX52" s="384"/>
      <c r="HY52" s="385"/>
      <c r="HZ52" s="386"/>
      <c r="IA52" s="387"/>
      <c r="IB52" s="384"/>
      <c r="IC52" s="384"/>
      <c r="ID52" s="385"/>
      <c r="IE52" s="386"/>
      <c r="IF52" s="387"/>
      <c r="IG52" s="384"/>
      <c r="IH52" s="384"/>
      <c r="II52" s="385"/>
      <c r="IJ52" s="386"/>
      <c r="IK52" s="387"/>
      <c r="IL52" s="384"/>
      <c r="IM52" s="384"/>
      <c r="IN52" s="385"/>
      <c r="IO52" s="386"/>
      <c r="IP52" s="387"/>
      <c r="IQ52" s="384"/>
      <c r="IR52" s="384"/>
      <c r="IS52" s="385"/>
      <c r="IT52" s="386"/>
      <c r="IU52" s="387"/>
      <c r="IV52" s="384"/>
      <c r="IW52" s="384"/>
      <c r="IX52" s="385"/>
      <c r="IY52" s="386"/>
      <c r="IZ52" s="387"/>
      <c r="JA52" s="384"/>
      <c r="JB52" s="384"/>
      <c r="JC52" s="385"/>
      <c r="JD52" s="386"/>
      <c r="JE52" s="387"/>
      <c r="JF52" s="384"/>
      <c r="JG52" s="384"/>
      <c r="JH52" s="385"/>
      <c r="JI52" s="386"/>
      <c r="JJ52" s="387"/>
      <c r="JK52" s="384"/>
      <c r="JL52" s="384"/>
      <c r="JM52" s="385"/>
      <c r="JN52" s="386"/>
      <c r="JO52" s="387"/>
      <c r="JP52" s="384"/>
      <c r="JQ52" s="384"/>
      <c r="JR52" s="385"/>
      <c r="JS52" s="386"/>
      <c r="JT52" s="387"/>
      <c r="JU52" s="384"/>
      <c r="JV52" s="384"/>
      <c r="JW52" s="385"/>
      <c r="JX52" s="386"/>
      <c r="JY52" s="387"/>
      <c r="JZ52" s="384"/>
      <c r="KA52" s="384"/>
      <c r="KB52" s="385"/>
      <c r="KC52" s="386"/>
      <c r="KD52" s="387"/>
      <c r="KE52" s="384"/>
      <c r="KF52" s="384"/>
      <c r="KG52" s="385"/>
      <c r="KH52" s="386"/>
      <c r="KI52" s="387"/>
    </row>
    <row r="53" spans="1:295">
      <c r="A53" s="172">
        <f t="shared" si="112"/>
        <v>78</v>
      </c>
      <c r="B53" s="172">
        <v>51</v>
      </c>
      <c r="C53" s="383">
        <f t="shared" ca="1" si="126"/>
        <v>78</v>
      </c>
      <c r="D53" s="425">
        <f t="shared" ca="1" si="116"/>
        <v>3485226.040150729</v>
      </c>
      <c r="E53" s="217">
        <v>1940348.4293819633</v>
      </c>
      <c r="F53" s="169">
        <f t="shared" si="113"/>
        <v>45</v>
      </c>
      <c r="G53" s="395">
        <f>IF($B53&lt;Main!$B$10,0,HLOOKUP(F53,ReplacementRates!$V$3:$AZ$56,ReplacementRates!$A54-3,1)*IF(Main!$B$29=0,Main!$B$32*$B53,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H53" s="337">
        <f ca="1">G53*IF($B53=Salary!$B53,Salary!$J53,"")</f>
        <v>0</v>
      </c>
      <c r="I53" s="338">
        <f ca="1">IF($B53&lt;Main!$B$10,0,(VLOOKUP(F53,'Survival Probability'!$A$3:$F$98,6)/(1+Main!$B$5)^(OptimumBenefits!F53-OptimumBenefits!$A53))*(VLOOKUP(F53,'Survival Probability'!$A$3:$F$98,3)/VLOOKUP($A53,'Survival Probability'!$A$3:$F$98,3)))</f>
        <v>157.09959030609789</v>
      </c>
      <c r="J53" s="228">
        <f t="shared" si="130"/>
        <v>0</v>
      </c>
      <c r="K53" s="169">
        <f t="shared" si="114"/>
        <v>46</v>
      </c>
      <c r="L53" s="395">
        <f>IF($B53&lt;Main!$B$10,0,HLOOKUP(K53,ReplacementRates!$V$3:$AZ$56,ReplacementRates!$A54-3,1)*IF(Main!$B$29=0,Main!$B$32*$B53,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M53" s="337">
        <f ca="1">L53*IF($B53=Salary!$B53,Salary!$J53,"")</f>
        <v>0</v>
      </c>
      <c r="N53" s="338">
        <f ca="1">IF($B53&lt;Main!$B$10,0,(VLOOKUP(K53,'Survival Probability'!$A$3:$F$98,6)/(1+Main!$B$5)^(OptimumBenefits!K53-OptimumBenefits!$A53))*(VLOOKUP(K53,'Survival Probability'!$A$3:$F$98,3)/VLOOKUP($A53,'Survival Probability'!$A$3:$F$98,3)))</f>
        <v>146.01738704097781</v>
      </c>
      <c r="O53" s="228">
        <f t="shared" si="131"/>
        <v>0</v>
      </c>
      <c r="P53" s="169">
        <f t="shared" si="132"/>
        <v>47</v>
      </c>
      <c r="Q53" s="395">
        <f>IF($B53&lt;Main!$B$10,0,HLOOKUP(P53,ReplacementRates!$V$3:$AZ$56,ReplacementRates!$A54-3,1)*IF(Main!$B$29=0,Main!$B$32*$B53,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R53" s="337">
        <f ca="1">Q53*IF($B53=Salary!$B53,Salary!$J53,"")</f>
        <v>0</v>
      </c>
      <c r="S53" s="338">
        <f ca="1">IF($B53&lt;Main!$B$10,0,(VLOOKUP(P53,'Survival Probability'!$A$3:$F$98,6)/(1+Main!$B$5)^(OptimumBenefits!P53-OptimumBenefits!$A53))*(VLOOKUP(P53,'Survival Probability'!$A$3:$F$98,3)/VLOOKUP($A53,'Survival Probability'!$A$3:$F$98,3)))</f>
        <v>135.66711325111791</v>
      </c>
      <c r="T53" s="228">
        <f t="shared" si="3"/>
        <v>0</v>
      </c>
      <c r="U53" s="169">
        <f t="shared" si="132"/>
        <v>48</v>
      </c>
      <c r="V53" s="395">
        <f>IF($B53&lt;Main!$B$10,0,HLOOKUP(U53,ReplacementRates!$V$3:$AZ$56,ReplacementRates!$A54-3,1)*IF(Main!$B$29=0,Main!$B$32*$B53,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W53" s="337">
        <f ca="1">V53*IF($B53=Salary!$B53,Salary!$J53,"")</f>
        <v>0</v>
      </c>
      <c r="X53" s="338">
        <f ca="1">IF($B53&lt;Main!$B$10,0,(VLOOKUP(U53,'Survival Probability'!$A$3:$F$98,6)/(1+Main!$B$5)^(OptimumBenefits!U53-OptimumBenefits!$A53))*(VLOOKUP(U53,'Survival Probability'!$A$3:$F$98,3)/VLOOKUP($A53,'Survival Probability'!$A$3:$F$98,3)))</f>
        <v>126.00071676106144</v>
      </c>
      <c r="Y53" s="228">
        <f t="shared" si="5"/>
        <v>0</v>
      </c>
      <c r="Z53" s="169">
        <f t="shared" si="132"/>
        <v>49</v>
      </c>
      <c r="AA53" s="395">
        <f>IF($B53&lt;Main!$B$10,0,HLOOKUP(Z53,ReplacementRates!$V$3:$AZ$56,ReplacementRates!$A54-3,1)*IF(Main!$B$29=0,Main!$B$32*$B53,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B53" s="337">
        <f ca="1">AA53*IF($B53=Salary!$B53,Salary!$J53,"")</f>
        <v>0</v>
      </c>
      <c r="AC53" s="338">
        <f ca="1">IF($B53&lt;Main!$B$10,0,(VLOOKUP(Z53,'Survival Probability'!$A$3:$F$98,6)/(1+Main!$B$5)^(OptimumBenefits!Z53-OptimumBenefits!$A53))*(VLOOKUP(Z53,'Survival Probability'!$A$3:$F$98,3)/VLOOKUP($A53,'Survival Probability'!$A$3:$F$98,3)))</f>
        <v>116.97329005272445</v>
      </c>
      <c r="AD53" s="228">
        <f t="shared" si="7"/>
        <v>0</v>
      </c>
      <c r="AE53" s="169">
        <f t="shared" si="132"/>
        <v>50</v>
      </c>
      <c r="AF53" s="395">
        <f>IF($B53&lt;Main!$B$10,0,HLOOKUP(AE53,ReplacementRates!$V$3:$AZ$56,ReplacementRates!$A54-3,1)*IF(Main!$B$29=0,Main!$B$32*$B53,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G53" s="337">
        <f ca="1">AF53*IF($B53=Salary!$B53,Salary!$J53,"")</f>
        <v>0</v>
      </c>
      <c r="AH53" s="338">
        <f ca="1">IF($B53&lt;Main!$B$10,0,(VLOOKUP(AE53,'Survival Probability'!$A$3:$F$98,6)/(1+Main!$B$5)^(OptimumBenefits!AE53-OptimumBenefits!$A53))*(VLOOKUP(AE53,'Survival Probability'!$A$3:$F$98,3)/VLOOKUP($A53,'Survival Probability'!$A$3:$F$98,3)))</f>
        <v>108.54292828889491</v>
      </c>
      <c r="AI53" s="228">
        <f t="shared" si="9"/>
        <v>0</v>
      </c>
      <c r="AJ53" s="169">
        <f t="shared" si="132"/>
        <v>51</v>
      </c>
      <c r="AK53" s="395">
        <f>IF($B53&lt;Main!$B$10,0,HLOOKUP(AJ53,ReplacementRates!$V$3:$AZ$56,ReplacementRates!$A54-3,1)*IF(Main!$B$29=0,Main!$B$32*$B53,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L53" s="337">
        <f ca="1">AK53*IF($B53=Salary!$B53,Salary!$J53,"")</f>
        <v>0</v>
      </c>
      <c r="AM53" s="338">
        <f ca="1">IF($B53&lt;Main!$B$10,0,(VLOOKUP(AJ53,'Survival Probability'!$A$3:$F$98,6)/(1+Main!$B$5)^(OptimumBenefits!AJ53-OptimumBenefits!$A53))*(VLOOKUP(AJ53,'Survival Probability'!$A$3:$F$98,3)/VLOOKUP($A53,'Survival Probability'!$A$3:$F$98,3)))</f>
        <v>100.67049374999499</v>
      </c>
      <c r="AN53" s="228">
        <f t="shared" si="11"/>
        <v>0</v>
      </c>
      <c r="AO53" s="169">
        <f t="shared" si="132"/>
        <v>52</v>
      </c>
      <c r="AP53" s="395">
        <f>IF($B53&lt;Main!$B$10,0,HLOOKUP(AO53,ReplacementRates!$V$3:$AZ$56,ReplacementRates!$A54-3,1)*IF(Main!$B$29=0,Main!$B$32*$B53,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Q53" s="337">
        <f ca="1">AP53*IF($B53=Salary!$B53,Salary!$J53,"")</f>
        <v>0</v>
      </c>
      <c r="AR53" s="338">
        <f ca="1">IF($B53&lt;Main!$B$10,0,(VLOOKUP(AO53,'Survival Probability'!$A$3:$F$98,6)/(1+Main!$B$5)^(OptimumBenefits!AO53-OptimumBenefits!$A53))*(VLOOKUP(AO53,'Survival Probability'!$A$3:$F$98,3)/VLOOKUP($A53,'Survival Probability'!$A$3:$F$98,3)))</f>
        <v>93.324450217338665</v>
      </c>
      <c r="AS53" s="228">
        <f t="shared" si="13"/>
        <v>0</v>
      </c>
      <c r="AT53" s="169">
        <f t="shared" si="132"/>
        <v>53</v>
      </c>
      <c r="AU53" s="395">
        <f>IF($B53&lt;Main!$B$10,0,HLOOKUP(AT53,ReplacementRates!$V$3:$AZ$56,ReplacementRates!$A54-3,1)*IF(Main!$B$29=0,Main!$B$32*$B53,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V53" s="337">
        <f ca="1">AU53*IF($B53=Salary!$B53,Salary!$J53,"")</f>
        <v>0</v>
      </c>
      <c r="AW53" s="338">
        <f ca="1">IF($B53&lt;Main!$B$10,0,(VLOOKUP(AT53,'Survival Probability'!$A$3:$F$98,6)/(1+Main!$B$5)^(OptimumBenefits!AT53-OptimumBenefits!$A53))*(VLOOKUP(AT53,'Survival Probability'!$A$3:$F$98,3)/VLOOKUP($A53,'Survival Probability'!$A$3:$F$98,3)))</f>
        <v>86.470247197315217</v>
      </c>
      <c r="AX53" s="228">
        <f t="shared" si="15"/>
        <v>0</v>
      </c>
      <c r="AY53" s="169">
        <f t="shared" si="132"/>
        <v>54</v>
      </c>
      <c r="AZ53" s="395">
        <f>IF($B53&lt;Main!$B$10,0,HLOOKUP(AY53,ReplacementRates!$V$3:$AZ$56,ReplacementRates!$A54-3,1)*IF(Main!$B$29=0,Main!$B$32*$B53,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A53" s="337">
        <f ca="1">AZ53*IF($B53=Salary!$B53,Salary!$J53,"")</f>
        <v>0</v>
      </c>
      <c r="BB53" s="338">
        <f ca="1">IF($B53&lt;Main!$B$10,0,(VLOOKUP(AY53,'Survival Probability'!$A$3:$F$98,6)/(1+Main!$B$5)^(OptimumBenefits!AY53-OptimumBenefits!$A53))*(VLOOKUP(AY53,'Survival Probability'!$A$3:$F$98,3)/VLOOKUP($A53,'Survival Probability'!$A$3:$F$98,3)))</f>
        <v>80.075637514776105</v>
      </c>
      <c r="BC53" s="228">
        <f t="shared" si="17"/>
        <v>0</v>
      </c>
      <c r="BD53" s="169">
        <f t="shared" si="132"/>
        <v>55</v>
      </c>
      <c r="BE53" s="395">
        <f>IF($B53&lt;Main!$B$10,0,HLOOKUP(BD53,ReplacementRates!$V$3:$AZ$56,ReplacementRates!$A54-3,1)*IF(Main!$B$29=0,Main!$B$32*$B53,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F53" s="337">
        <f ca="1">BE53*IF($B53=Salary!$B53,Salary!$J53,"")</f>
        <v>0</v>
      </c>
      <c r="BG53" s="338">
        <f ca="1">IF($B53&lt;Main!$B$10,0,(VLOOKUP(BD53,'Survival Probability'!$A$3:$F$98,6)/(1+Main!$B$5)^(OptimumBenefits!BD53-OptimumBenefits!$A53))*(VLOOKUP(BD53,'Survival Probability'!$A$3:$F$98,3)/VLOOKUP($A53,'Survival Probability'!$A$3:$F$98,3)))</f>
        <v>74.110513030190887</v>
      </c>
      <c r="BH53" s="228">
        <f t="shared" si="19"/>
        <v>0</v>
      </c>
      <c r="BI53" s="169">
        <f t="shared" si="132"/>
        <v>56</v>
      </c>
      <c r="BJ53" s="395">
        <f>IF($B53&lt;Main!$B$10,0,HLOOKUP(BI53,ReplacementRates!$V$3:$AZ$56,ReplacementRates!$A54-3,1)*IF(Main!$B$29=0,Main!$B$32*$B53,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K53" s="337">
        <f ca="1">BJ53*IF($B53=Salary!$B53,Salary!$J53,"")</f>
        <v>0</v>
      </c>
      <c r="BL53" s="338">
        <f ca="1">IF($B53&lt;Main!$B$10,0,(VLOOKUP(BI53,'Survival Probability'!$A$3:$F$98,6)/(1+Main!$B$5)^(OptimumBenefits!BI53-OptimumBenefits!$A53))*(VLOOKUP(BI53,'Survival Probability'!$A$3:$F$98,3)/VLOOKUP($A53,'Survival Probability'!$A$3:$F$98,3)))</f>
        <v>68.546782113084063</v>
      </c>
      <c r="BM53" s="228">
        <f t="shared" si="21"/>
        <v>0</v>
      </c>
      <c r="BN53" s="169">
        <f t="shared" si="132"/>
        <v>57</v>
      </c>
      <c r="BO53" s="395">
        <f>IF($B53&lt;Main!$B$10,0,HLOOKUP(BN53,ReplacementRates!$V$3:$AZ$56,ReplacementRates!$A54-3,1)*IF(Main!$B$29=0,Main!$B$32*$B53,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P53" s="337">
        <f ca="1">BO53*IF($B53=Salary!$B53,Salary!$J53,"")</f>
        <v>0</v>
      </c>
      <c r="BQ53" s="338">
        <f ca="1">IF($B53&lt;Main!$B$10,0,(VLOOKUP(BN53,'Survival Probability'!$A$3:$F$98,6)/(1+Main!$B$5)^(OptimumBenefits!BN53-OptimumBenefits!$A53))*(VLOOKUP(BN53,'Survival Probability'!$A$3:$F$98,3)/VLOOKUP($A53,'Survival Probability'!$A$3:$F$98,3)))</f>
        <v>63.358200017387318</v>
      </c>
      <c r="BR53" s="228">
        <f t="shared" si="23"/>
        <v>0</v>
      </c>
      <c r="BS53" s="169">
        <f t="shared" si="132"/>
        <v>58</v>
      </c>
      <c r="BT53" s="395">
        <f>IF($B53&lt;Main!$B$10,0,HLOOKUP(BS53,ReplacementRates!$V$3:$AZ$56,ReplacementRates!$A54-3,1)*IF(Main!$B$29=0,Main!$B$32*$B53,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U53" s="337">
        <f ca="1">BT53*IF($B53=Salary!$B53,Salary!$J53,"")</f>
        <v>0</v>
      </c>
      <c r="BV53" s="338">
        <f ca="1">IF($B53&lt;Main!$B$10,0,(VLOOKUP(BS53,'Survival Probability'!$A$3:$F$98,6)/(1+Main!$B$5)^(OptimumBenefits!BS53-OptimumBenefits!$A53))*(VLOOKUP(BS53,'Survival Probability'!$A$3:$F$98,3)/VLOOKUP($A53,'Survival Probability'!$A$3:$F$98,3)))</f>
        <v>58.52025027005692</v>
      </c>
      <c r="BW53" s="228">
        <f t="shared" si="25"/>
        <v>0</v>
      </c>
      <c r="BX53" s="169">
        <f t="shared" si="132"/>
        <v>59</v>
      </c>
      <c r="BY53" s="395">
        <f>IF($B53&lt;Main!$B$10,0,HLOOKUP(BX53,ReplacementRates!$V$3:$AZ$56,ReplacementRates!$A54-3,1)*IF(Main!$B$29=0,Main!$B$32*$B53,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Z53" s="337">
        <f ca="1">BY53*IF($B53=Salary!$B53,Salary!$J53,"")</f>
        <v>0</v>
      </c>
      <c r="CA53" s="338">
        <f ca="1">IF($B53&lt;Main!$B$10,0,(VLOOKUP(BX53,'Survival Probability'!$A$3:$F$98,6)/(1+Main!$B$5)^(OptimumBenefits!BX53-OptimumBenefits!$A53))*(VLOOKUP(BX53,'Survival Probability'!$A$3:$F$98,3)/VLOOKUP($A53,'Survival Probability'!$A$3:$F$98,3)))</f>
        <v>54.009998803827841</v>
      </c>
      <c r="CB53" s="228">
        <f t="shared" si="27"/>
        <v>0</v>
      </c>
      <c r="CC53" s="169">
        <f t="shared" si="133"/>
        <v>60</v>
      </c>
      <c r="CD53" s="395">
        <f>IF($B53&lt;Main!$B$10,0,HLOOKUP(CC53,ReplacementRates!$V$3:$AZ$56,ReplacementRates!$A54-3,1)*IF(Main!$B$29=0,Main!$B$32*$B53,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E53" s="337">
        <f ca="1">CD53*IF($B53=Salary!$B53,Salary!$J53,"")</f>
        <v>378952.17279325047</v>
      </c>
      <c r="CF53" s="338">
        <f ca="1">IF($B53&lt;Main!$B$10,0,(VLOOKUP(CC53,'Survival Probability'!$A$3:$F$98,6)/(1+Main!$B$5)^(OptimumBenefits!CC53-OptimumBenefits!$A53))*(VLOOKUP(CC53,'Survival Probability'!$A$3:$F$98,3)/VLOOKUP($A53,'Survival Probability'!$A$3:$F$98,3)))</f>
        <v>49.805998422597149</v>
      </c>
      <c r="CG53" s="228">
        <f t="shared" si="29"/>
        <v>0</v>
      </c>
      <c r="CH53" s="169">
        <f t="shared" si="133"/>
        <v>61</v>
      </c>
      <c r="CI53" s="395">
        <f>IF($B53&lt;Main!$B$10,0,HLOOKUP(CH53,ReplacementRates!$V$3:$AZ$56,ReplacementRates!$A54-3,1)*IF(Main!$B$29=0,Main!$B$32*$B53,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J53" s="337">
        <f ca="1">CI53*IF($B53=Salary!$B53,Salary!$J53,"")</f>
        <v>378952.17279325047</v>
      </c>
      <c r="CK53" s="338">
        <f ca="1">IF($B53&lt;Main!$B$10,0,(VLOOKUP(CH53,'Survival Probability'!$A$3:$F$98,6)/(1+Main!$B$5)^(OptimumBenefits!CH53-OptimumBenefits!$A53))*(VLOOKUP(CH53,'Survival Probability'!$A$3:$F$98,3)/VLOOKUP($A53,'Survival Probability'!$A$3:$F$98,3)))</f>
        <v>45.888232270523325</v>
      </c>
      <c r="CL53" s="228">
        <f t="shared" si="31"/>
        <v>0</v>
      </c>
      <c r="CM53" s="169">
        <f t="shared" si="133"/>
        <v>62</v>
      </c>
      <c r="CN53" s="395">
        <f>IF($B53&lt;Main!$B$10,0,HLOOKUP(CM53,ReplacementRates!$V$3:$AZ$56,ReplacementRates!$A54-3,1)*IF(Main!$B$29=0,Main!$B$32*$B53,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O53" s="337">
        <f ca="1">CN53*IF($B53=Salary!$B53,Salary!$J53,"")</f>
        <v>378952.17279325047</v>
      </c>
      <c r="CP53" s="338">
        <f ca="1">IF($B53&lt;Main!$B$10,0,(VLOOKUP(CM53,'Survival Probability'!$A$3:$F$98,6)/(1+Main!$B$5)^(OptimumBenefits!CM53-OptimumBenefits!$A53))*(VLOOKUP(CM53,'Survival Probability'!$A$3:$F$98,3)/VLOOKUP($A53,'Survival Probability'!$A$3:$F$98,3)))</f>
        <v>42.240995112071403</v>
      </c>
      <c r="CQ53" s="228">
        <f t="shared" si="33"/>
        <v>0</v>
      </c>
      <c r="CR53" s="169">
        <f t="shared" si="133"/>
        <v>63</v>
      </c>
      <c r="CS53" s="395">
        <f>IF($B53&lt;Main!$B$10,0,HLOOKUP(CR53,ReplacementRates!$V$3:$AZ$56,ReplacementRates!$A54-3,1)*IF(Main!$B$29=0,Main!$B$32*$B53,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T53" s="337">
        <f ca="1">CS53*IF($B53=Salary!$B53,Salary!$J53,"")</f>
        <v>378952.17279325047</v>
      </c>
      <c r="CU53" s="338">
        <f ca="1">IF($B53&lt;Main!$B$10,0,(VLOOKUP(CR53,'Survival Probability'!$A$3:$F$98,6)/(1+Main!$B$5)^(OptimumBenefits!CR53-OptimumBenefits!$A53))*(VLOOKUP(CR53,'Survival Probability'!$A$3:$F$98,3)/VLOOKUP($A53,'Survival Probability'!$A$3:$F$98,3)))</f>
        <v>38.846451970624585</v>
      </c>
      <c r="CV53" s="228">
        <f t="shared" si="35"/>
        <v>0</v>
      </c>
      <c r="CW53" s="169">
        <f t="shared" si="133"/>
        <v>64</v>
      </c>
      <c r="CX53" s="395">
        <f>IF($B53&lt;Main!$B$10,0,HLOOKUP(CW53,ReplacementRates!$V$3:$AZ$56,ReplacementRates!$A54-3,1)*IF(Main!$B$29=0,Main!$B$32*$B53,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Y53" s="337">
        <f ca="1">CX53*IF($B53=Salary!$B53,Salary!$J53,"")</f>
        <v>378952.17279325047</v>
      </c>
      <c r="CZ53" s="338">
        <f ca="1">IF($B53&lt;Main!$B$10,0,(VLOOKUP(CW53,'Survival Probability'!$A$3:$F$98,6)/(1+Main!$B$5)^(OptimumBenefits!CW53-OptimumBenefits!$A53))*(VLOOKUP(CW53,'Survival Probability'!$A$3:$F$98,3)/VLOOKUP($A53,'Survival Probability'!$A$3:$F$98,3)))</f>
        <v>35.68793083566559</v>
      </c>
      <c r="DA53" s="228">
        <f t="shared" si="37"/>
        <v>0</v>
      </c>
      <c r="DB53" s="169">
        <f t="shared" si="133"/>
        <v>65</v>
      </c>
      <c r="DC53" s="395">
        <f>IF($B53&lt;Main!$B$10,0,HLOOKUP(DB53,ReplacementRates!$V$3:$AZ$56,ReplacementRates!$A54-3,1)*IF(Main!$B$29=0,Main!$B$32*$B53,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D53" s="337">
        <f ca="1">DC53*IF($B53=Salary!$B53,Salary!$J53,"")</f>
        <v>378952.17279325047</v>
      </c>
      <c r="DE53" s="338">
        <f ca="1">IF($B53&lt;Main!$B$10,0,(VLOOKUP(DB53,'Survival Probability'!$A$3:$F$98,6)/(1+Main!$B$5)^(OptimumBenefits!DB53-OptimumBenefits!$A53))*(VLOOKUP(DB53,'Survival Probability'!$A$3:$F$98,3)/VLOOKUP($A53,'Survival Probability'!$A$3:$F$98,3)))</f>
        <v>32.74985110042909</v>
      </c>
      <c r="DF53" s="228">
        <f t="shared" si="39"/>
        <v>0</v>
      </c>
      <c r="DG53" s="169">
        <f t="shared" si="133"/>
        <v>66</v>
      </c>
      <c r="DH53" s="395">
        <f>IF($B53&lt;Main!$B$10,0,HLOOKUP(DG53,ReplacementRates!$V$3:$AZ$56,ReplacementRates!$A54-3,1)*IF(Main!$B$29=0,Main!$B$32*$B53,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I53" s="337">
        <f ca="1">DH53*IF($B53=Salary!$B53,Salary!$J53,"")</f>
        <v>378952.17279325047</v>
      </c>
      <c r="DJ53" s="338">
        <f ca="1">IF($B53&lt;Main!$B$10,0,(VLOOKUP(DG53,'Survival Probability'!$A$3:$F$98,6)/(1+Main!$B$5)^(OptimumBenefits!DG53-OptimumBenefits!$A53))*(VLOOKUP(DG53,'Survival Probability'!$A$3:$F$98,3)/VLOOKUP($A53,'Survival Probability'!$A$3:$F$98,3)))</f>
        <v>30.017705741802327</v>
      </c>
      <c r="DK53" s="228">
        <f t="shared" si="41"/>
        <v>0</v>
      </c>
      <c r="DL53" s="169">
        <f t="shared" si="133"/>
        <v>67</v>
      </c>
      <c r="DM53" s="395">
        <f>IF($B53&lt;Main!$B$10,0,HLOOKUP(DL53,ReplacementRates!$V$3:$AZ$56,ReplacementRates!$A54-3,1)*IF(Main!$B$29=0,Main!$B$32*$B53,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N53" s="337">
        <f ca="1">DM53*IF($B53=Salary!$B53,Salary!$J53,"")</f>
        <v>378952.17279325047</v>
      </c>
      <c r="DO53" s="338">
        <f ca="1">IF($B53&lt;Main!$B$10,0,(VLOOKUP(DL53,'Survival Probability'!$A$3:$F$98,6)/(1+Main!$B$5)^(OptimumBenefits!DL53-OptimumBenefits!$A53))*(VLOOKUP(DL53,'Survival Probability'!$A$3:$F$98,3)/VLOOKUP($A53,'Survival Probability'!$A$3:$F$98,3)))</f>
        <v>27.477953697710394</v>
      </c>
      <c r="DP53" s="228">
        <f t="shared" si="43"/>
        <v>0</v>
      </c>
      <c r="DQ53" s="169">
        <f t="shared" si="133"/>
        <v>68</v>
      </c>
      <c r="DR53" s="395">
        <f>IF($B53&lt;Main!$B$10,0,HLOOKUP(DQ53,ReplacementRates!$V$3:$AZ$56,ReplacementRates!$A54-3,1)*IF(Main!$B$29=0,Main!$B$32*$B53,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S53" s="337">
        <f ca="1">DR53*IF($B53=Salary!$B53,Salary!$J53,"")</f>
        <v>378952.17279325047</v>
      </c>
      <c r="DT53" s="338">
        <f ca="1">IF($B53&lt;Main!$B$10,0,(VLOOKUP(DQ53,'Survival Probability'!$A$3:$F$98,6)/(1+Main!$B$5)^(OptimumBenefits!DQ53-OptimumBenefits!$A53))*(VLOOKUP(DQ53,'Survival Probability'!$A$3:$F$98,3)/VLOOKUP($A53,'Survival Probability'!$A$3:$F$98,3)))</f>
        <v>25.118014989725033</v>
      </c>
      <c r="DU53" s="228">
        <f t="shared" si="45"/>
        <v>0</v>
      </c>
      <c r="DV53" s="169">
        <f t="shared" si="133"/>
        <v>69</v>
      </c>
      <c r="DW53" s="395">
        <f>IF($B53&lt;Main!$B$10,0,HLOOKUP(DV53,ReplacementRates!$V$3:$AZ$56,ReplacementRates!$A54-3,1)*IF(Main!$B$29=0,Main!$B$32*$B53,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X53" s="337">
        <f ca="1">DW53*IF($B53=Salary!$B53,Salary!$J53,"")</f>
        <v>378952.17279325047</v>
      </c>
      <c r="DY53" s="338">
        <f ca="1">IF($B53&lt;Main!$B$10,0,(VLOOKUP(DV53,'Survival Probability'!$A$3:$F$98,6)/(1+Main!$B$5)^(OptimumBenefits!DV53-OptimumBenefits!$A53))*(VLOOKUP(DV53,'Survival Probability'!$A$3:$F$98,3)/VLOOKUP($A53,'Survival Probability'!$A$3:$F$98,3)))</f>
        <v>22.926182702366951</v>
      </c>
      <c r="DZ53" s="228">
        <f t="shared" si="47"/>
        <v>0</v>
      </c>
      <c r="EA53" s="169">
        <f t="shared" si="133"/>
        <v>70</v>
      </c>
      <c r="EB53" s="395">
        <f>IF($B53&lt;Main!$B$10,0,HLOOKUP(EA53,ReplacementRates!$V$3:$AZ$56,ReplacementRates!$A54-3,1)*IF(Main!$B$29=0,Main!$B$32*$B53,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C53" s="337">
        <f ca="1">EB53*IF($B53=Salary!$B53,Salary!$J53,"")</f>
        <v>378952.17279325047</v>
      </c>
      <c r="ED53" s="338">
        <f ca="1">IF($B53&lt;Main!$B$10,0,(VLOOKUP(EA53,'Survival Probability'!$A$3:$F$98,6)/(1+Main!$B$5)^(OptimumBenefits!EA53-OptimumBenefits!$A53))*(VLOOKUP(EA53,'Survival Probability'!$A$3:$F$98,3)/VLOOKUP($A53,'Survival Probability'!$A$3:$F$98,3)))</f>
        <v>20.891573049766304</v>
      </c>
      <c r="EE53" s="228">
        <f t="shared" si="49"/>
        <v>0</v>
      </c>
      <c r="EF53" s="169">
        <f t="shared" si="133"/>
        <v>71</v>
      </c>
      <c r="EG53" s="395">
        <f>IF($B53&lt;Main!$B$10,0,HLOOKUP(EF53,ReplacementRates!$V$3:$AZ$56,ReplacementRates!$A54-3,1)*IF(Main!$B$29=0,Main!$B$32*$B53,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H53" s="337">
        <f ca="1">EG53*IF($B53=Salary!$B53,Salary!$J53,"")</f>
        <v>378952.17279325047</v>
      </c>
      <c r="EI53" s="338">
        <f ca="1">IF($B53&lt;Main!$B$10,0,(VLOOKUP(EF53,'Survival Probability'!$A$3:$F$98,6)/(1+Main!$B$5)^(OptimumBenefits!EF53-OptimumBenefits!$A53))*(VLOOKUP(EF53,'Survival Probability'!$A$3:$F$98,3)/VLOOKUP($A53,'Survival Probability'!$A$3:$F$98,3)))</f>
        <v>19.004074007804501</v>
      </c>
      <c r="EJ53" s="228">
        <f t="shared" si="51"/>
        <v>0</v>
      </c>
      <c r="EK53" s="169">
        <f t="shared" si="133"/>
        <v>72</v>
      </c>
      <c r="EL53" s="395">
        <f>IF($B53&lt;Main!$B$10,0,HLOOKUP(EK53,ReplacementRates!$V$3:$AZ$56,ReplacementRates!$A54-3,1)*IF(Main!$B$29=0,Main!$B$32*$B53,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M53" s="337">
        <f ca="1">EL53*IF($B53=Salary!$B53,Salary!$J53,"")</f>
        <v>378952.17279325047</v>
      </c>
      <c r="EN53" s="338">
        <f ca="1">IF($B53&lt;Main!$B$10,0,(VLOOKUP(EK53,'Survival Probability'!$A$3:$F$98,6)/(1+Main!$B$5)^(OptimumBenefits!EK53-OptimumBenefits!$A53))*(VLOOKUP(EK53,'Survival Probability'!$A$3:$F$98,3)/VLOOKUP($A53,'Survival Probability'!$A$3:$F$98,3)))</f>
        <v>17.254265605442331</v>
      </c>
      <c r="EO53" s="228">
        <f t="shared" si="53"/>
        <v>0</v>
      </c>
      <c r="EP53" s="169">
        <f t="shared" si="134"/>
        <v>73</v>
      </c>
      <c r="EQ53" s="395">
        <f>IF($B53&lt;Main!$B$10,0,HLOOKUP(EP53,ReplacementRates!$V$3:$AZ$56,ReplacementRates!$A54-3,1)*IF(Main!$B$29=0,Main!$B$32*$B53,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R53" s="337">
        <f ca="1">EQ53*IF($B53=Salary!$B53,Salary!$J53,"")</f>
        <v>378952.17279325047</v>
      </c>
      <c r="ES53" s="338">
        <f ca="1">IF($B53&lt;Main!$B$10,0,(VLOOKUP(EP53,'Survival Probability'!$A$3:$F$98,6)/(1+Main!$B$5)^(OptimumBenefits!EP53-OptimumBenefits!$A53))*(VLOOKUP(EP53,'Survival Probability'!$A$3:$F$98,3)/VLOOKUP($A53,'Survival Probability'!$A$3:$F$98,3)))</f>
        <v>15.633405068693666</v>
      </c>
      <c r="ET53" s="228">
        <f t="shared" si="55"/>
        <v>0</v>
      </c>
      <c r="EU53" s="169">
        <f t="shared" si="134"/>
        <v>74</v>
      </c>
      <c r="EV53" s="395">
        <f>IF($B53&lt;Main!$B$10,0,HLOOKUP(EU53,ReplacementRates!$V$3:$AZ$56,ReplacementRates!$A54-3,1)*IF(Main!$B$29=0,Main!$B$32*$B53,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W53" s="337">
        <f ca="1">EV53*IF($B53=Salary!$B53,Salary!$J53,"")</f>
        <v>378952.17279325047</v>
      </c>
      <c r="EX53" s="338">
        <f ca="1">IF($B53&lt;Main!$B$10,0,(VLOOKUP(EU53,'Survival Probability'!$A$3:$F$98,6)/(1+Main!$B$5)^(OptimumBenefits!EU53-OptimumBenefits!$A53))*(VLOOKUP(EU53,'Survival Probability'!$A$3:$F$98,3)/VLOOKUP($A53,'Survival Probability'!$A$3:$F$98,3)))</f>
        <v>14.133338307814485</v>
      </c>
      <c r="EY53" s="228">
        <f t="shared" si="57"/>
        <v>0</v>
      </c>
      <c r="EZ53" s="169">
        <f t="shared" si="134"/>
        <v>75</v>
      </c>
      <c r="FA53" s="395">
        <f>IF($B53&lt;Main!$B$10,0,HLOOKUP(EZ53,ReplacementRates!$V$3:$AZ$56,ReplacementRates!$A54-3,1)*IF(Main!$B$29=0,Main!$B$32*$B53,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B53" s="337">
        <f ca="1">FA53*IF($B53=Salary!$B53,Salary!$J53,"")</f>
        <v>378952.17279325047</v>
      </c>
      <c r="FC53" s="338">
        <f ca="1">IF($B53&lt;Main!$B$10,0,(VLOOKUP(EZ53,'Survival Probability'!$A$3:$F$98,6)/(1+Main!$B$5)^(OptimumBenefits!EZ53-OptimumBenefits!$A53))*(VLOOKUP(EZ53,'Survival Probability'!$A$3:$F$98,3)/VLOOKUP($A53,'Survival Probability'!$A$3:$F$98,3)))</f>
        <v>12.746485020211203</v>
      </c>
      <c r="FD53" s="228">
        <f t="shared" si="59"/>
        <v>0</v>
      </c>
      <c r="FE53" s="169">
        <f t="shared" si="134"/>
        <v>76</v>
      </c>
      <c r="FF53" s="395">
        <f>IF($B53&lt;Main!$B$10,0,HLOOKUP(FE53,ReplacementRates!$V$3:$AZ$56,ReplacementRates!$A54-3,1)*IF(Main!$B$29=0,Main!$B$32*$B53,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G53" s="337">
        <f ca="1">FF53*IF($B53=Salary!$B53,Salary!$J53,"")</f>
        <v>378952.17279325047</v>
      </c>
      <c r="FH53" s="338">
        <f ca="1">IF($B53&lt;Main!$B$10,0,(VLOOKUP(FE53,'Survival Probability'!$A$3:$F$98,6)/(1+Main!$B$5)^(OptimumBenefits!FE53-OptimumBenefits!$A53))*(VLOOKUP(FE53,'Survival Probability'!$A$3:$F$98,3)/VLOOKUP($A53,'Survival Probability'!$A$3:$F$98,3)))</f>
        <v>11.465803299329272</v>
      </c>
      <c r="FI53" s="228">
        <f t="shared" si="61"/>
        <v>0</v>
      </c>
      <c r="FJ53" s="169">
        <f t="shared" si="134"/>
        <v>77</v>
      </c>
      <c r="FK53" s="395">
        <f>IF($B53&lt;Main!$B$10,0,HLOOKUP(FJ53,ReplacementRates!$V$3:$AZ$56,ReplacementRates!$A54-3,1)*IF(Main!$B$29=0,Main!$B$32*$B53,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L53" s="337">
        <f ca="1">FK53*IF($B53=Salary!$B53,Salary!$J53,"")</f>
        <v>378952.17279325047</v>
      </c>
      <c r="FM53" s="338">
        <f ca="1">IF($B53&lt;Main!$B$10,0,(VLOOKUP(FJ53,'Survival Probability'!$A$3:$F$98,6)/(1+Main!$B$5)^(OptimumBenefits!FJ53-OptimumBenefits!$A53))*(VLOOKUP(FJ53,'Survival Probability'!$A$3:$F$98,3)/VLOOKUP($A53,'Survival Probability'!$A$3:$F$98,3)))</f>
        <v>10.284694783256221</v>
      </c>
      <c r="FN53" s="228">
        <f t="shared" si="63"/>
        <v>0</v>
      </c>
      <c r="FO53" s="169">
        <f t="shared" si="134"/>
        <v>78</v>
      </c>
      <c r="FP53" s="395">
        <f>IF($B53&lt;Main!$B$10,0,HLOOKUP(FO53,ReplacementRates!$V$3:$AZ$56,ReplacementRates!$A54-3,1)*IF(Main!$B$29=0,Main!$B$32*$B53,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Q53" s="337">
        <f ca="1">FP53*IF($B53=Salary!$B53,Salary!$J53,"")</f>
        <v>378952.17279325047</v>
      </c>
      <c r="FR53" s="338">
        <f ca="1">IF($B53&lt;Main!$B$10,0,(VLOOKUP(FO53,'Survival Probability'!$A$3:$F$98,6)/(1+Main!$B$5)^(OptimumBenefits!FO53-OptimumBenefits!$A53))*(VLOOKUP(FO53,'Survival Probability'!$A$3:$F$98,3)/VLOOKUP($A53,'Survival Probability'!$A$3:$F$98,3)))</f>
        <v>9.1970076710767561</v>
      </c>
      <c r="FS53" s="228">
        <f t="shared" ca="1" si="65"/>
        <v>3485226.040150729</v>
      </c>
      <c r="FT53" s="169">
        <f t="shared" si="134"/>
        <v>79</v>
      </c>
      <c r="FU53" s="395">
        <f>IF($B53&lt;Main!$B$10,0,HLOOKUP(FT53,ReplacementRates!$V$3:$AZ$56,ReplacementRates!$A54-3,1)*IF(Main!$B$29=0,Main!$B$32*$B53,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V53" s="337">
        <f ca="1">FU53*IF($B53=Salary!$B53,Salary!$J53,"")</f>
        <v>378952.17279325047</v>
      </c>
      <c r="FW53" s="338">
        <f ca="1">IF($B53&lt;Main!$B$10,0,(VLOOKUP(FT53,'Survival Probability'!$A$3:$F$98,6)/(1+Main!$B$5)^(OptimumBenefits!FT53-OptimumBenefits!$A53))*(VLOOKUP(FT53,'Survival Probability'!$A$3:$F$98,3)/VLOOKUP($A53,'Survival Probability'!$A$3:$F$98,3)))</f>
        <v>8.1970076710767561</v>
      </c>
      <c r="FX53" s="228">
        <f t="shared" ca="1" si="67"/>
        <v>3106273.8673574785</v>
      </c>
      <c r="FY53" s="169">
        <f t="shared" si="134"/>
        <v>80</v>
      </c>
      <c r="FZ53" s="395">
        <f>IF($B53&lt;Main!$B$10,0,HLOOKUP(FY53,ReplacementRates!$V$3:$AZ$56,ReplacementRates!$A54-3,1)*IF(Main!$B$29=0,Main!$B$32*$B53,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A53" s="337">
        <f ca="1">FZ53*IF($B53=Salary!$B53,Salary!$J53,"")</f>
        <v>378952.17279325047</v>
      </c>
      <c r="GB53" s="338">
        <f ca="1">IF($B53&lt;Main!$B$10,0,(VLOOKUP(FY53,'Survival Probability'!$A$3:$F$98,6)/(1+Main!$B$5)^(OptimumBenefits!FY53-OptimumBenefits!$A53))*(VLOOKUP(FY53,'Survival Probability'!$A$3:$F$98,3)/VLOOKUP($A53,'Survival Probability'!$A$3:$F$98,3)))</f>
        <v>7.2793845015814984</v>
      </c>
      <c r="GC53" s="228">
        <f t="shared" ca="1" si="69"/>
        <v>2758538.5734718214</v>
      </c>
      <c r="GD53" s="169">
        <f t="shared" si="134"/>
        <v>81</v>
      </c>
      <c r="GE53" s="395">
        <f>IF($B53&lt;Main!$B$10,0,HLOOKUP(GD53,ReplacementRates!$V$3:$AZ$56,ReplacementRates!$A54-3,1)*IF(Main!$B$29=0,Main!$B$32*$B53,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F53" s="337">
        <f ca="1">GE53*IF($B53=Salary!$B53,Salary!$J53,"")</f>
        <v>378952.17279325047</v>
      </c>
      <c r="GG53" s="338">
        <f ca="1">IF($B53&lt;Main!$B$10,0,(VLOOKUP(GD53,'Survival Probability'!$A$3:$F$98,6)/(1+Main!$B$5)^(OptimumBenefits!GD53-OptimumBenefits!$A53))*(VLOOKUP(GD53,'Survival Probability'!$A$3:$F$98,3)/VLOOKUP($A53,'Survival Probability'!$A$3:$F$98,3)))</f>
        <v>6.4391388453248677</v>
      </c>
      <c r="GH53" s="228">
        <f t="shared" ca="1" si="71"/>
        <v>2440125.6563532804</v>
      </c>
      <c r="GI53" s="169">
        <f t="shared" si="134"/>
        <v>82</v>
      </c>
      <c r="GJ53" s="395">
        <f>IF($B53&lt;Main!$B$10,0,HLOOKUP(GI53,ReplacementRates!$V$3:$AZ$56,ReplacementRates!$A54-3,1)*IF(Main!$B$29=0,Main!$B$32*$B53,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K53" s="337">
        <f ca="1">GJ53*IF($B53=Salary!$B53,Salary!$J53,"")</f>
        <v>378952.17279325047</v>
      </c>
      <c r="GL53" s="338">
        <f ca="1">IF($B53&lt;Main!$B$10,0,(VLOOKUP(GI53,'Survival Probability'!$A$3:$F$98,6)/(1+Main!$B$5)^(OptimumBenefits!GI53-OptimumBenefits!$A53))*(VLOOKUP(GI53,'Survival Probability'!$A$3:$F$98,3)/VLOOKUP($A53,'Survival Probability'!$A$3:$F$98,3)))</f>
        <v>5.67157453641431</v>
      </c>
      <c r="GM53" s="228">
        <f t="shared" ca="1" si="73"/>
        <v>2149255.493733075</v>
      </c>
      <c r="GN53" s="384"/>
      <c r="GO53" s="384"/>
      <c r="GP53" s="385"/>
      <c r="GQ53" s="386"/>
      <c r="GR53" s="387"/>
      <c r="GS53" s="384"/>
      <c r="GT53" s="384"/>
      <c r="GU53" s="385"/>
      <c r="GV53" s="386"/>
      <c r="GW53" s="387"/>
      <c r="GX53" s="384"/>
      <c r="GY53" s="384"/>
      <c r="GZ53" s="385"/>
      <c r="HA53" s="386"/>
      <c r="HB53" s="387"/>
      <c r="HC53" s="384"/>
      <c r="HD53" s="384"/>
      <c r="HE53" s="385"/>
      <c r="HF53" s="386"/>
      <c r="HG53" s="387"/>
      <c r="HH53" s="384"/>
      <c r="HI53" s="384"/>
      <c r="HJ53" s="385"/>
      <c r="HK53" s="386"/>
      <c r="HL53" s="387"/>
      <c r="HM53" s="384"/>
      <c r="HN53" s="384"/>
      <c r="HO53" s="385"/>
      <c r="HP53" s="386"/>
      <c r="HQ53" s="387"/>
      <c r="HR53" s="384"/>
      <c r="HS53" s="384"/>
      <c r="HT53" s="385"/>
      <c r="HU53" s="386"/>
      <c r="HV53" s="387"/>
      <c r="HW53" s="384"/>
      <c r="HX53" s="384"/>
      <c r="HY53" s="385"/>
      <c r="HZ53" s="386"/>
      <c r="IA53" s="387"/>
      <c r="IB53" s="384"/>
      <c r="IC53" s="384"/>
      <c r="ID53" s="385"/>
      <c r="IE53" s="386"/>
      <c r="IF53" s="387"/>
      <c r="IG53" s="384"/>
      <c r="IH53" s="384"/>
      <c r="II53" s="385"/>
      <c r="IJ53" s="386"/>
      <c r="IK53" s="387"/>
      <c r="IL53" s="384"/>
      <c r="IM53" s="384"/>
      <c r="IN53" s="385"/>
      <c r="IO53" s="386"/>
      <c r="IP53" s="387"/>
      <c r="IQ53" s="384"/>
      <c r="IR53" s="384"/>
      <c r="IS53" s="385"/>
      <c r="IT53" s="386"/>
      <c r="IU53" s="387"/>
      <c r="IV53" s="384"/>
      <c r="IW53" s="384"/>
      <c r="IX53" s="385"/>
      <c r="IY53" s="386"/>
      <c r="IZ53" s="387"/>
      <c r="JA53" s="384"/>
      <c r="JB53" s="384"/>
      <c r="JC53" s="385"/>
      <c r="JD53" s="386"/>
      <c r="JE53" s="387"/>
      <c r="JF53" s="384"/>
      <c r="JG53" s="384"/>
      <c r="JH53" s="385"/>
      <c r="JI53" s="386"/>
      <c r="JJ53" s="387"/>
      <c r="JK53" s="384"/>
      <c r="JL53" s="384"/>
      <c r="JM53" s="385"/>
      <c r="JN53" s="386"/>
      <c r="JO53" s="387"/>
      <c r="JP53" s="384"/>
      <c r="JQ53" s="384"/>
      <c r="JR53" s="385"/>
      <c r="JS53" s="386"/>
      <c r="JT53" s="387"/>
      <c r="JU53" s="384"/>
      <c r="JV53" s="384"/>
      <c r="JW53" s="385"/>
      <c r="JX53" s="386"/>
      <c r="JY53" s="387"/>
      <c r="JZ53" s="384"/>
      <c r="KA53" s="384"/>
      <c r="KB53" s="385"/>
      <c r="KC53" s="386"/>
      <c r="KD53" s="387"/>
      <c r="KE53" s="384"/>
      <c r="KF53" s="384"/>
      <c r="KG53" s="385"/>
      <c r="KH53" s="386"/>
      <c r="KI53" s="387"/>
    </row>
    <row r="54" spans="1:295" s="121" customFormat="1">
      <c r="A54" s="172">
        <f t="shared" si="112"/>
        <v>79</v>
      </c>
      <c r="B54" s="224">
        <v>52</v>
      </c>
      <c r="C54" s="383">
        <f t="shared" ca="1" si="126"/>
        <v>79</v>
      </c>
      <c r="D54" s="425">
        <f t="shared" ca="1" si="116"/>
        <v>3572307.9462196105</v>
      </c>
      <c r="E54" s="217">
        <v>1980645.9878882396</v>
      </c>
      <c r="F54" s="169">
        <f t="shared" si="113"/>
        <v>45</v>
      </c>
      <c r="G54" s="395">
        <f>IF($B54&lt;Main!$B$10,0,HLOOKUP(F54,ReplacementRates!$V$3:$AZ$56,ReplacementRates!$A55-3,1)*IF(Main!$B$29=0,Main!$B$32*$B54,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H54" s="337">
        <f ca="1">G54*IF($B54=Salary!$B54,Salary!$J54,"")</f>
        <v>0</v>
      </c>
      <c r="I54" s="338">
        <f ca="1">IF($B54&lt;Main!$B$10,0,(VLOOKUP(F54,'Survival Probability'!$A$3:$F$98,6)/(1+Main!$B$5)^(OptimumBenefits!F54-OptimumBenefits!$A54))*(VLOOKUP(F54,'Survival Probability'!$A$3:$F$98,3)/VLOOKUP($A54,'Survival Probability'!$A$3:$F$98,3)))</f>
        <v>171.20272844953493</v>
      </c>
      <c r="J54" s="228">
        <f t="shared" si="130"/>
        <v>0</v>
      </c>
      <c r="K54" s="169">
        <f t="shared" si="114"/>
        <v>46</v>
      </c>
      <c r="L54" s="395">
        <f>IF($B54&lt;Main!$B$10,0,HLOOKUP(K54,ReplacementRates!$V$3:$AZ$56,ReplacementRates!$A55-3,1)*IF(Main!$B$29=0,Main!$B$32*$B54,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M54" s="337">
        <f ca="1">L54*IF($B54=Salary!$B54,Salary!$J54,"")</f>
        <v>0</v>
      </c>
      <c r="N54" s="338">
        <f ca="1">IF($B54&lt;Main!$B$10,0,(VLOOKUP(K54,'Survival Probability'!$A$3:$F$98,6)/(1+Main!$B$5)^(OptimumBenefits!K54-OptimumBenefits!$A54))*(VLOOKUP(K54,'Survival Probability'!$A$3:$F$98,3)/VLOOKUP($A54,'Survival Probability'!$A$3:$F$98,3)))</f>
        <v>159.12565407573081</v>
      </c>
      <c r="O54" s="228">
        <f t="shared" si="131"/>
        <v>0</v>
      </c>
      <c r="P54" s="169">
        <f t="shared" si="132"/>
        <v>47</v>
      </c>
      <c r="Q54" s="395">
        <f>IF($B54&lt;Main!$B$10,0,HLOOKUP(P54,ReplacementRates!$V$3:$AZ$56,ReplacementRates!$A55-3,1)*IF(Main!$B$29=0,Main!$B$32*$B54,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R54" s="337">
        <f ca="1">Q54*IF($B54=Salary!$B54,Salary!$J54,"")</f>
        <v>0</v>
      </c>
      <c r="S54" s="338">
        <f ca="1">IF($B54&lt;Main!$B$10,0,(VLOOKUP(P54,'Survival Probability'!$A$3:$F$98,6)/(1+Main!$B$5)^(OptimumBenefits!P54-OptimumBenefits!$A54))*(VLOOKUP(P54,'Survival Probability'!$A$3:$F$98,3)/VLOOKUP($A54,'Survival Probability'!$A$3:$F$98,3)))</f>
        <v>147.84621592079282</v>
      </c>
      <c r="T54" s="228">
        <f t="shared" si="3"/>
        <v>0</v>
      </c>
      <c r="U54" s="169">
        <f t="shared" si="132"/>
        <v>48</v>
      </c>
      <c r="V54" s="395">
        <f>IF($B54&lt;Main!$B$10,0,HLOOKUP(U54,ReplacementRates!$V$3:$AZ$56,ReplacementRates!$A55-3,1)*IF(Main!$B$29=0,Main!$B$32*$B54,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W54" s="337">
        <f ca="1">V54*IF($B54=Salary!$B54,Salary!$J54,"")</f>
        <v>0</v>
      </c>
      <c r="X54" s="338">
        <f ca="1">IF($B54&lt;Main!$B$10,0,(VLOOKUP(U54,'Survival Probability'!$A$3:$F$98,6)/(1+Main!$B$5)^(OptimumBenefits!U54-OptimumBenefits!$A54))*(VLOOKUP(U54,'Survival Probability'!$A$3:$F$98,3)/VLOOKUP($A54,'Survival Probability'!$A$3:$F$98,3)))</f>
        <v>137.31204807128935</v>
      </c>
      <c r="Y54" s="228">
        <f t="shared" si="5"/>
        <v>0</v>
      </c>
      <c r="Z54" s="169">
        <f t="shared" si="132"/>
        <v>49</v>
      </c>
      <c r="AA54" s="395">
        <f>IF($B54&lt;Main!$B$10,0,HLOOKUP(Z54,ReplacementRates!$V$3:$AZ$56,ReplacementRates!$A55-3,1)*IF(Main!$B$29=0,Main!$B$32*$B54,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B54" s="337">
        <f ca="1">AA54*IF($B54=Salary!$B54,Salary!$J54,"")</f>
        <v>0</v>
      </c>
      <c r="AC54" s="338">
        <f ca="1">IF($B54&lt;Main!$B$10,0,(VLOOKUP(Z54,'Survival Probability'!$A$3:$F$98,6)/(1+Main!$B$5)^(OptimumBenefits!Z54-OptimumBenefits!$A54))*(VLOOKUP(Z54,'Survival Probability'!$A$3:$F$98,3)/VLOOKUP($A54,'Survival Probability'!$A$3:$F$98,3)))</f>
        <v>127.47421157321725</v>
      </c>
      <c r="AD54" s="228">
        <f t="shared" si="7"/>
        <v>0</v>
      </c>
      <c r="AE54" s="169">
        <f t="shared" si="132"/>
        <v>50</v>
      </c>
      <c r="AF54" s="395">
        <f>IF($B54&lt;Main!$B$10,0,HLOOKUP(AE54,ReplacementRates!$V$3:$AZ$56,ReplacementRates!$A55-3,1)*IF(Main!$B$29=0,Main!$B$32*$B54,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G54" s="337">
        <f ca="1">AF54*IF($B54=Salary!$B54,Salary!$J54,"")</f>
        <v>0</v>
      </c>
      <c r="AH54" s="338">
        <f ca="1">IF($B54&lt;Main!$B$10,0,(VLOOKUP(AE54,'Survival Probability'!$A$3:$F$98,6)/(1+Main!$B$5)^(OptimumBenefits!AE54-OptimumBenefits!$A54))*(VLOOKUP(AE54,'Survival Probability'!$A$3:$F$98,3)/VLOOKUP($A54,'Survival Probability'!$A$3:$F$98,3)))</f>
        <v>118.28703970999291</v>
      </c>
      <c r="AI54" s="228">
        <f t="shared" si="9"/>
        <v>0</v>
      </c>
      <c r="AJ54" s="169">
        <f t="shared" si="132"/>
        <v>51</v>
      </c>
      <c r="AK54" s="395">
        <f>IF($B54&lt;Main!$B$10,0,HLOOKUP(AJ54,ReplacementRates!$V$3:$AZ$56,ReplacementRates!$A55-3,1)*IF(Main!$B$29=0,Main!$B$32*$B54,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L54" s="337">
        <f ca="1">AK54*IF($B54=Salary!$B54,Salary!$J54,"")</f>
        <v>0</v>
      </c>
      <c r="AM54" s="338">
        <f ca="1">IF($B54&lt;Main!$B$10,0,(VLOOKUP(AJ54,'Survival Probability'!$A$3:$F$98,6)/(1+Main!$B$5)^(OptimumBenefits!AJ54-OptimumBenefits!$A54))*(VLOOKUP(AJ54,'Survival Probability'!$A$3:$F$98,3)/VLOOKUP($A54,'Survival Probability'!$A$3:$F$98,3)))</f>
        <v>109.70788129224046</v>
      </c>
      <c r="AN54" s="228">
        <f t="shared" si="11"/>
        <v>0</v>
      </c>
      <c r="AO54" s="169">
        <f t="shared" si="132"/>
        <v>52</v>
      </c>
      <c r="AP54" s="395">
        <f>IF($B54&lt;Main!$B$10,0,HLOOKUP(AO54,ReplacementRates!$V$3:$AZ$56,ReplacementRates!$A55-3,1)*IF(Main!$B$29=0,Main!$B$32*$B54,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Q54" s="337">
        <f ca="1">AP54*IF($B54=Salary!$B54,Salary!$J54,"")</f>
        <v>0</v>
      </c>
      <c r="AR54" s="338">
        <f ca="1">IF($B54&lt;Main!$B$10,0,(VLOOKUP(AO54,'Survival Probability'!$A$3:$F$98,6)/(1+Main!$B$5)^(OptimumBenefits!AO54-OptimumBenefits!$A54))*(VLOOKUP(AO54,'Survival Probability'!$A$3:$F$98,3)/VLOOKUP($A54,'Survival Probability'!$A$3:$F$98,3)))</f>
        <v>101.70236903311012</v>
      </c>
      <c r="AS54" s="228">
        <f t="shared" si="13"/>
        <v>0</v>
      </c>
      <c r="AT54" s="169">
        <f t="shared" si="132"/>
        <v>53</v>
      </c>
      <c r="AU54" s="395">
        <f>IF($B54&lt;Main!$B$10,0,HLOOKUP(AT54,ReplacementRates!$V$3:$AZ$56,ReplacementRates!$A55-3,1)*IF(Main!$B$29=0,Main!$B$32*$B54,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V54" s="337">
        <f ca="1">AU54*IF($B54=Salary!$B54,Salary!$J54,"")</f>
        <v>0</v>
      </c>
      <c r="AW54" s="338">
        <f ca="1">IF($B54&lt;Main!$B$10,0,(VLOOKUP(AT54,'Survival Probability'!$A$3:$F$98,6)/(1+Main!$B$5)^(OptimumBenefits!AT54-OptimumBenefits!$A54))*(VLOOKUP(AT54,'Survival Probability'!$A$3:$F$98,3)/VLOOKUP($A54,'Survival Probability'!$A$3:$F$98,3)))</f>
        <v>94.232850773459305</v>
      </c>
      <c r="AX54" s="228">
        <f t="shared" si="15"/>
        <v>0</v>
      </c>
      <c r="AY54" s="169">
        <f t="shared" si="132"/>
        <v>54</v>
      </c>
      <c r="AZ54" s="395">
        <f>IF($B54&lt;Main!$B$10,0,HLOOKUP(AY54,ReplacementRates!$V$3:$AZ$56,ReplacementRates!$A55-3,1)*IF(Main!$B$29=0,Main!$B$32*$B54,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A54" s="337">
        <f ca="1">AZ54*IF($B54=Salary!$B54,Salary!$J54,"")</f>
        <v>0</v>
      </c>
      <c r="BB54" s="338">
        <f ca="1">IF($B54&lt;Main!$B$10,0,(VLOOKUP(AY54,'Survival Probability'!$A$3:$F$98,6)/(1+Main!$B$5)^(OptimumBenefits!AY54-OptimumBenefits!$A54))*(VLOOKUP(AY54,'Survival Probability'!$A$3:$F$98,3)/VLOOKUP($A54,'Survival Probability'!$A$3:$F$98,3)))</f>
        <v>87.264184446020693</v>
      </c>
      <c r="BC54" s="228">
        <f t="shared" si="17"/>
        <v>0</v>
      </c>
      <c r="BD54" s="169">
        <f t="shared" si="132"/>
        <v>55</v>
      </c>
      <c r="BE54" s="395">
        <f>IF($B54&lt;Main!$B$10,0,HLOOKUP(BD54,ReplacementRates!$V$3:$AZ$56,ReplacementRates!$A55-3,1)*IF(Main!$B$29=0,Main!$B$32*$B54,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F54" s="337">
        <f ca="1">BE54*IF($B54=Salary!$B54,Salary!$J54,"")</f>
        <v>0</v>
      </c>
      <c r="BG54" s="338">
        <f ca="1">IF($B54&lt;Main!$B$10,0,(VLOOKUP(BD54,'Survival Probability'!$A$3:$F$98,6)/(1+Main!$B$5)^(OptimumBenefits!BD54-OptimumBenefits!$A54))*(VLOOKUP(BD54,'Survival Probability'!$A$3:$F$98,3)/VLOOKUP($A54,'Survival Probability'!$A$3:$F$98,3)))</f>
        <v>80.763559044564914</v>
      </c>
      <c r="BH54" s="228">
        <f t="shared" si="19"/>
        <v>0</v>
      </c>
      <c r="BI54" s="169">
        <f t="shared" si="132"/>
        <v>56</v>
      </c>
      <c r="BJ54" s="395">
        <f>IF($B54&lt;Main!$B$10,0,HLOOKUP(BI54,ReplacementRates!$V$3:$AZ$56,ReplacementRates!$A55-3,1)*IF(Main!$B$29=0,Main!$B$32*$B54,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K54" s="337">
        <f ca="1">BJ54*IF($B54=Salary!$B54,Salary!$J54,"")</f>
        <v>0</v>
      </c>
      <c r="BL54" s="338">
        <f ca="1">IF($B54&lt;Main!$B$10,0,(VLOOKUP(BI54,'Survival Probability'!$A$3:$F$98,6)/(1+Main!$B$5)^(OptimumBenefits!BI54-OptimumBenefits!$A54))*(VLOOKUP(BI54,'Survival Probability'!$A$3:$F$98,3)/VLOOKUP($A54,'Survival Probability'!$A$3:$F$98,3)))</f>
        <v>74.700361097887964</v>
      </c>
      <c r="BM54" s="228">
        <f t="shared" si="21"/>
        <v>0</v>
      </c>
      <c r="BN54" s="169">
        <f t="shared" si="132"/>
        <v>57</v>
      </c>
      <c r="BO54" s="395">
        <f>IF($B54&lt;Main!$B$10,0,HLOOKUP(BN54,ReplacementRates!$V$3:$AZ$56,ReplacementRates!$A55-3,1)*IF(Main!$B$29=0,Main!$B$32*$B54,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P54" s="337">
        <f ca="1">BO54*IF($B54=Salary!$B54,Salary!$J54,"")</f>
        <v>0</v>
      </c>
      <c r="BQ54" s="338">
        <f ca="1">IF($B54&lt;Main!$B$10,0,(VLOOKUP(BN54,'Survival Probability'!$A$3:$F$98,6)/(1+Main!$B$5)^(OptimumBenefits!BN54-OptimumBenefits!$A54))*(VLOOKUP(BN54,'Survival Probability'!$A$3:$F$98,3)/VLOOKUP($A54,'Survival Probability'!$A$3:$F$98,3)))</f>
        <v>69.045989817626193</v>
      </c>
      <c r="BR54" s="228">
        <f t="shared" si="23"/>
        <v>0</v>
      </c>
      <c r="BS54" s="169">
        <f t="shared" si="132"/>
        <v>58</v>
      </c>
      <c r="BT54" s="395">
        <f>IF($B54&lt;Main!$B$10,0,HLOOKUP(BS54,ReplacementRates!$V$3:$AZ$56,ReplacementRates!$A55-3,1)*IF(Main!$B$29=0,Main!$B$32*$B54,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U54" s="337">
        <f ca="1">BT54*IF($B54=Salary!$B54,Salary!$J54,"")</f>
        <v>0</v>
      </c>
      <c r="BV54" s="338">
        <f ca="1">IF($B54&lt;Main!$B$10,0,(VLOOKUP(BS54,'Survival Probability'!$A$3:$F$98,6)/(1+Main!$B$5)^(OptimumBenefits!BS54-OptimumBenefits!$A54))*(VLOOKUP(BS54,'Survival Probability'!$A$3:$F$98,3)/VLOOKUP($A54,'Survival Probability'!$A$3:$F$98,3)))</f>
        <v>63.77372783889745</v>
      </c>
      <c r="BW54" s="228">
        <f t="shared" si="25"/>
        <v>0</v>
      </c>
      <c r="BX54" s="169">
        <f t="shared" si="132"/>
        <v>59</v>
      </c>
      <c r="BY54" s="395">
        <f>IF($B54&lt;Main!$B$10,0,HLOOKUP(BX54,ReplacementRates!$V$3:$AZ$56,ReplacementRates!$A55-3,1)*IF(Main!$B$29=0,Main!$B$32*$B54,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Z54" s="337">
        <f ca="1">BY54*IF($B54=Salary!$B54,Salary!$J54,"")</f>
        <v>0</v>
      </c>
      <c r="CA54" s="338">
        <f ca="1">IF($B54&lt;Main!$B$10,0,(VLOOKUP(BX54,'Survival Probability'!$A$3:$F$98,6)/(1+Main!$B$5)^(OptimumBenefits!BX54-OptimumBenefits!$A54))*(VLOOKUP(BX54,'Survival Probability'!$A$3:$F$98,3)/VLOOKUP($A54,'Survival Probability'!$A$3:$F$98,3)))</f>
        <v>58.858582258266601</v>
      </c>
      <c r="CB54" s="228">
        <f t="shared" si="27"/>
        <v>0</v>
      </c>
      <c r="CC54" s="169">
        <f t="shared" si="133"/>
        <v>60</v>
      </c>
      <c r="CD54" s="395">
        <f>IF($B54&lt;Main!$B$10,0,HLOOKUP(CC54,ReplacementRates!$V$3:$AZ$56,ReplacementRates!$A55-3,1)*IF(Main!$B$29=0,Main!$B$32*$B54,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E54" s="337">
        <f ca="1">CD54*IF($B54=Salary!$B54,Salary!$J54,"")</f>
        <v>399905.99881828908</v>
      </c>
      <c r="CF54" s="338">
        <f ca="1">IF($B54&lt;Main!$B$10,0,(VLOOKUP(CC54,'Survival Probability'!$A$3:$F$98,6)/(1+Main!$B$5)^(OptimumBenefits!CC54-OptimumBenefits!$A54))*(VLOOKUP(CC54,'Survival Probability'!$A$3:$F$98,3)/VLOOKUP($A54,'Survival Probability'!$A$3:$F$98,3)))</f>
        <v>54.277180522799171</v>
      </c>
      <c r="CG54" s="228">
        <f t="shared" si="29"/>
        <v>0</v>
      </c>
      <c r="CH54" s="169">
        <f t="shared" si="133"/>
        <v>61</v>
      </c>
      <c r="CI54" s="395">
        <f>IF($B54&lt;Main!$B$10,0,HLOOKUP(CH54,ReplacementRates!$V$3:$AZ$56,ReplacementRates!$A55-3,1)*IF(Main!$B$29=0,Main!$B$32*$B54,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J54" s="337">
        <f ca="1">CI54*IF($B54=Salary!$B54,Salary!$J54,"")</f>
        <v>399905.99881828908</v>
      </c>
      <c r="CK54" s="338">
        <f ca="1">IF($B54&lt;Main!$B$10,0,(VLOOKUP(CH54,'Survival Probability'!$A$3:$F$98,6)/(1+Main!$B$5)^(OptimumBenefits!CH54-OptimumBenefits!$A54))*(VLOOKUP(CH54,'Survival Probability'!$A$3:$F$98,3)/VLOOKUP($A54,'Survival Probability'!$A$3:$F$98,3)))</f>
        <v>50.007708824270892</v>
      </c>
      <c r="CL54" s="228">
        <f t="shared" si="31"/>
        <v>0</v>
      </c>
      <c r="CM54" s="169">
        <f t="shared" si="133"/>
        <v>62</v>
      </c>
      <c r="CN54" s="395">
        <f>IF($B54&lt;Main!$B$10,0,HLOOKUP(CM54,ReplacementRates!$V$3:$AZ$56,ReplacementRates!$A55-3,1)*IF(Main!$B$29=0,Main!$B$32*$B54,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O54" s="337">
        <f ca="1">CN54*IF($B54=Salary!$B54,Salary!$J54,"")</f>
        <v>399905.99881828908</v>
      </c>
      <c r="CP54" s="338">
        <f ca="1">IF($B54&lt;Main!$B$10,0,(VLOOKUP(CM54,'Survival Probability'!$A$3:$F$98,6)/(1+Main!$B$5)^(OptimumBenefits!CM54-OptimumBenefits!$A54))*(VLOOKUP(CM54,'Survival Probability'!$A$3:$F$98,3)/VLOOKUP($A54,'Survival Probability'!$A$3:$F$98,3)))</f>
        <v>46.033052037369877</v>
      </c>
      <c r="CQ54" s="228">
        <f t="shared" si="33"/>
        <v>0</v>
      </c>
      <c r="CR54" s="169">
        <f t="shared" si="133"/>
        <v>63</v>
      </c>
      <c r="CS54" s="395">
        <f>IF($B54&lt;Main!$B$10,0,HLOOKUP(CR54,ReplacementRates!$V$3:$AZ$56,ReplacementRates!$A55-3,1)*IF(Main!$B$29=0,Main!$B$32*$B54,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T54" s="337">
        <f ca="1">CS54*IF($B54=Salary!$B54,Salary!$J54,"")</f>
        <v>399905.99881828908</v>
      </c>
      <c r="CU54" s="338">
        <f ca="1">IF($B54&lt;Main!$B$10,0,(VLOOKUP(CR54,'Survival Probability'!$A$3:$F$98,6)/(1+Main!$B$5)^(OptimumBenefits!CR54-OptimumBenefits!$A54))*(VLOOKUP(CR54,'Survival Probability'!$A$3:$F$98,3)/VLOOKUP($A54,'Survival Probability'!$A$3:$F$98,3)))</f>
        <v>42.333774104671207</v>
      </c>
      <c r="CV54" s="228">
        <f t="shared" si="35"/>
        <v>0</v>
      </c>
      <c r="CW54" s="169">
        <f t="shared" si="133"/>
        <v>64</v>
      </c>
      <c r="CX54" s="395">
        <f>IF($B54&lt;Main!$B$10,0,HLOOKUP(CW54,ReplacementRates!$V$3:$AZ$56,ReplacementRates!$A55-3,1)*IF(Main!$B$29=0,Main!$B$32*$B54,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Y54" s="337">
        <f ca="1">CX54*IF($B54=Salary!$B54,Salary!$J54,"")</f>
        <v>399905.99881828908</v>
      </c>
      <c r="CZ54" s="338">
        <f ca="1">IF($B54&lt;Main!$B$10,0,(VLOOKUP(CW54,'Survival Probability'!$A$3:$F$98,6)/(1+Main!$B$5)^(OptimumBenefits!CW54-OptimumBenefits!$A54))*(VLOOKUP(CW54,'Survival Probability'!$A$3:$F$98,3)/VLOOKUP($A54,'Survival Probability'!$A$3:$F$98,3)))</f>
        <v>38.891706336595611</v>
      </c>
      <c r="DA54" s="228">
        <f t="shared" si="37"/>
        <v>0</v>
      </c>
      <c r="DB54" s="169">
        <f t="shared" si="133"/>
        <v>65</v>
      </c>
      <c r="DC54" s="395">
        <f>IF($B54&lt;Main!$B$10,0,HLOOKUP(DB54,ReplacementRates!$V$3:$AZ$56,ReplacementRates!$A55-3,1)*IF(Main!$B$29=0,Main!$B$32*$B54,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D54" s="337">
        <f ca="1">DC54*IF($B54=Salary!$B54,Salary!$J54,"")</f>
        <v>399905.99881828908</v>
      </c>
      <c r="DE54" s="338">
        <f ca="1">IF($B54&lt;Main!$B$10,0,(VLOOKUP(DB54,'Survival Probability'!$A$3:$F$98,6)/(1+Main!$B$5)^(OptimumBenefits!DB54-OptimumBenefits!$A54))*(VLOOKUP(DB54,'Survival Probability'!$A$3:$F$98,3)/VLOOKUP($A54,'Survival Probability'!$A$3:$F$98,3)))</f>
        <v>35.689869424769796</v>
      </c>
      <c r="DF54" s="228">
        <f t="shared" si="39"/>
        <v>0</v>
      </c>
      <c r="DG54" s="169">
        <f t="shared" si="133"/>
        <v>66</v>
      </c>
      <c r="DH54" s="395">
        <f>IF($B54&lt;Main!$B$10,0,HLOOKUP(DG54,ReplacementRates!$V$3:$AZ$56,ReplacementRates!$A55-3,1)*IF(Main!$B$29=0,Main!$B$32*$B54,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I54" s="337">
        <f ca="1">DH54*IF($B54=Salary!$B54,Salary!$J54,"")</f>
        <v>399905.99881828908</v>
      </c>
      <c r="DJ54" s="338">
        <f ca="1">IF($B54&lt;Main!$B$10,0,(VLOOKUP(DG54,'Survival Probability'!$A$3:$F$98,6)/(1+Main!$B$5)^(OptimumBenefits!DG54-OptimumBenefits!$A54))*(VLOOKUP(DG54,'Survival Probability'!$A$3:$F$98,3)/VLOOKUP($A54,'Survival Probability'!$A$3:$F$98,3)))</f>
        <v>32.712454022181838</v>
      </c>
      <c r="DK54" s="228">
        <f t="shared" si="41"/>
        <v>0</v>
      </c>
      <c r="DL54" s="169">
        <f t="shared" si="133"/>
        <v>67</v>
      </c>
      <c r="DM54" s="395">
        <f>IF($B54&lt;Main!$B$10,0,HLOOKUP(DL54,ReplacementRates!$V$3:$AZ$56,ReplacementRates!$A55-3,1)*IF(Main!$B$29=0,Main!$B$32*$B54,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N54" s="337">
        <f ca="1">DM54*IF($B54=Salary!$B54,Salary!$J54,"")</f>
        <v>399905.99881828908</v>
      </c>
      <c r="DO54" s="338">
        <f ca="1">IF($B54&lt;Main!$B$10,0,(VLOOKUP(DL54,'Survival Probability'!$A$3:$F$98,6)/(1+Main!$B$5)^(OptimumBenefits!DL54-OptimumBenefits!$A54))*(VLOOKUP(DL54,'Survival Probability'!$A$3:$F$98,3)/VLOOKUP($A54,'Survival Probability'!$A$3:$F$98,3)))</f>
        <v>29.944703459073295</v>
      </c>
      <c r="DP54" s="228">
        <f t="shared" si="43"/>
        <v>0</v>
      </c>
      <c r="DQ54" s="169">
        <f t="shared" si="133"/>
        <v>68</v>
      </c>
      <c r="DR54" s="395">
        <f>IF($B54&lt;Main!$B$10,0,HLOOKUP(DQ54,ReplacementRates!$V$3:$AZ$56,ReplacementRates!$A55-3,1)*IF(Main!$B$29=0,Main!$B$32*$B54,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S54" s="337">
        <f ca="1">DR54*IF($B54=Salary!$B54,Salary!$J54,"")</f>
        <v>399905.99881828908</v>
      </c>
      <c r="DT54" s="338">
        <f ca="1">IF($B54&lt;Main!$B$10,0,(VLOOKUP(DQ54,'Survival Probability'!$A$3:$F$98,6)/(1+Main!$B$5)^(OptimumBenefits!DQ54-OptimumBenefits!$A54))*(VLOOKUP(DQ54,'Survival Probability'!$A$3:$F$98,3)/VLOOKUP($A54,'Survival Probability'!$A$3:$F$98,3)))</f>
        <v>27.372908427695162</v>
      </c>
      <c r="DU54" s="228">
        <f t="shared" si="45"/>
        <v>0</v>
      </c>
      <c r="DV54" s="169">
        <f t="shared" si="133"/>
        <v>69</v>
      </c>
      <c r="DW54" s="395">
        <f>IF($B54&lt;Main!$B$10,0,HLOOKUP(DV54,ReplacementRates!$V$3:$AZ$56,ReplacementRates!$A55-3,1)*IF(Main!$B$29=0,Main!$B$32*$B54,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X54" s="337">
        <f ca="1">DW54*IF($B54=Salary!$B54,Salary!$J54,"")</f>
        <v>399905.99881828908</v>
      </c>
      <c r="DY54" s="338">
        <f ca="1">IF($B54&lt;Main!$B$10,0,(VLOOKUP(DV54,'Survival Probability'!$A$3:$F$98,6)/(1+Main!$B$5)^(OptimumBenefits!DV54-OptimumBenefits!$A54))*(VLOOKUP(DV54,'Survival Probability'!$A$3:$F$98,3)/VLOOKUP($A54,'Survival Probability'!$A$3:$F$98,3)))</f>
        <v>24.984311059819508</v>
      </c>
      <c r="DZ54" s="228">
        <f t="shared" si="47"/>
        <v>0</v>
      </c>
      <c r="EA54" s="169">
        <f t="shared" si="133"/>
        <v>70</v>
      </c>
      <c r="EB54" s="395">
        <f>IF($B54&lt;Main!$B$10,0,HLOOKUP(EA54,ReplacementRates!$V$3:$AZ$56,ReplacementRates!$A55-3,1)*IF(Main!$B$29=0,Main!$B$32*$B54,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C54" s="337">
        <f ca="1">EB54*IF($B54=Salary!$B54,Salary!$J54,"")</f>
        <v>399905.99881828908</v>
      </c>
      <c r="ED54" s="338">
        <f ca="1">IF($B54&lt;Main!$B$10,0,(VLOOKUP(EA54,'Survival Probability'!$A$3:$F$98,6)/(1+Main!$B$5)^(OptimumBenefits!EA54-OptimumBenefits!$A54))*(VLOOKUP(EA54,'Survival Probability'!$A$3:$F$98,3)/VLOOKUP($A54,'Survival Probability'!$A$3:$F$98,3)))</f>
        <v>22.767050510786291</v>
      </c>
      <c r="EE54" s="228">
        <f t="shared" si="49"/>
        <v>0</v>
      </c>
      <c r="EF54" s="169">
        <f t="shared" si="133"/>
        <v>71</v>
      </c>
      <c r="EG54" s="395">
        <f>IF($B54&lt;Main!$B$10,0,HLOOKUP(EF54,ReplacementRates!$V$3:$AZ$56,ReplacementRates!$A55-3,1)*IF(Main!$B$29=0,Main!$B$32*$B54,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H54" s="337">
        <f ca="1">EG54*IF($B54=Salary!$B54,Salary!$J54,"")</f>
        <v>399905.99881828908</v>
      </c>
      <c r="EI54" s="338">
        <f ca="1">IF($B54&lt;Main!$B$10,0,(VLOOKUP(EF54,'Survival Probability'!$A$3:$F$98,6)/(1+Main!$B$5)^(OptimumBenefits!EF54-OptimumBenefits!$A54))*(VLOOKUP(EF54,'Survival Probability'!$A$3:$F$98,3)/VLOOKUP($A54,'Survival Probability'!$A$3:$F$98,3)))</f>
        <v>20.710106980251823</v>
      </c>
      <c r="EJ54" s="228">
        <f t="shared" si="51"/>
        <v>0</v>
      </c>
      <c r="EK54" s="169">
        <f t="shared" si="133"/>
        <v>72</v>
      </c>
      <c r="EL54" s="395">
        <f>IF($B54&lt;Main!$B$10,0,HLOOKUP(EK54,ReplacementRates!$V$3:$AZ$56,ReplacementRates!$A55-3,1)*IF(Main!$B$29=0,Main!$B$32*$B54,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M54" s="337">
        <f ca="1">EL54*IF($B54=Salary!$B54,Salary!$J54,"")</f>
        <v>399905.99881828908</v>
      </c>
      <c r="EN54" s="338">
        <f ca="1">IF($B54&lt;Main!$B$10,0,(VLOOKUP(EK54,'Survival Probability'!$A$3:$F$98,6)/(1+Main!$B$5)^(OptimumBenefits!EK54-OptimumBenefits!$A54))*(VLOOKUP(EK54,'Survival Probability'!$A$3:$F$98,3)/VLOOKUP($A54,'Survival Probability'!$A$3:$F$98,3)))</f>
        <v>18.803214847913164</v>
      </c>
      <c r="EO54" s="228">
        <f t="shared" si="53"/>
        <v>0</v>
      </c>
      <c r="EP54" s="169">
        <f t="shared" si="134"/>
        <v>73</v>
      </c>
      <c r="EQ54" s="395">
        <f>IF($B54&lt;Main!$B$10,0,HLOOKUP(EP54,ReplacementRates!$V$3:$AZ$56,ReplacementRates!$A55-3,1)*IF(Main!$B$29=0,Main!$B$32*$B54,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R54" s="337">
        <f ca="1">EQ54*IF($B54=Salary!$B54,Salary!$J54,"")</f>
        <v>399905.99881828908</v>
      </c>
      <c r="ES54" s="338">
        <f ca="1">IF($B54&lt;Main!$B$10,0,(VLOOKUP(EP54,'Survival Probability'!$A$3:$F$98,6)/(1+Main!$B$5)^(OptimumBenefits!EP54-OptimumBenefits!$A54))*(VLOOKUP(EP54,'Survival Probability'!$A$3:$F$98,3)/VLOOKUP($A54,'Survival Probability'!$A$3:$F$98,3)))</f>
        <v>17.036846483827247</v>
      </c>
      <c r="ET54" s="228">
        <f t="shared" si="55"/>
        <v>0</v>
      </c>
      <c r="EU54" s="169">
        <f t="shared" si="134"/>
        <v>74</v>
      </c>
      <c r="EV54" s="395">
        <f>IF($B54&lt;Main!$B$10,0,HLOOKUP(EU54,ReplacementRates!$V$3:$AZ$56,ReplacementRates!$A55-3,1)*IF(Main!$B$29=0,Main!$B$32*$B54,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W54" s="337">
        <f ca="1">EV54*IF($B54=Salary!$B54,Salary!$J54,"")</f>
        <v>399905.99881828908</v>
      </c>
      <c r="EX54" s="338">
        <f ca="1">IF($B54&lt;Main!$B$10,0,(VLOOKUP(EU54,'Survival Probability'!$A$3:$F$98,6)/(1+Main!$B$5)^(OptimumBenefits!EU54-OptimumBenefits!$A54))*(VLOOKUP(EU54,'Survival Probability'!$A$3:$F$98,3)/VLOOKUP($A54,'Survival Probability'!$A$3:$F$98,3)))</f>
        <v>15.402115789631393</v>
      </c>
      <c r="EY54" s="228">
        <f t="shared" si="57"/>
        <v>0</v>
      </c>
      <c r="EZ54" s="169">
        <f t="shared" si="134"/>
        <v>75</v>
      </c>
      <c r="FA54" s="395">
        <f>IF($B54&lt;Main!$B$10,0,HLOOKUP(EZ54,ReplacementRates!$V$3:$AZ$56,ReplacementRates!$A55-3,1)*IF(Main!$B$29=0,Main!$B$32*$B54,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B54" s="337">
        <f ca="1">FA54*IF($B54=Salary!$B54,Salary!$J54,"")</f>
        <v>399905.99881828908</v>
      </c>
      <c r="FC54" s="338">
        <f ca="1">IF($B54&lt;Main!$B$10,0,(VLOOKUP(EZ54,'Survival Probability'!$A$3:$F$98,6)/(1+Main!$B$5)^(OptimumBenefits!EZ54-OptimumBenefits!$A54))*(VLOOKUP(EZ54,'Survival Probability'!$A$3:$F$98,3)/VLOOKUP($A54,'Survival Probability'!$A$3:$F$98,3)))</f>
        <v>13.890761964110478</v>
      </c>
      <c r="FD54" s="228">
        <f t="shared" si="59"/>
        <v>0</v>
      </c>
      <c r="FE54" s="169">
        <f t="shared" si="134"/>
        <v>76</v>
      </c>
      <c r="FF54" s="395">
        <f>IF($B54&lt;Main!$B$10,0,HLOOKUP(FE54,ReplacementRates!$V$3:$AZ$56,ReplacementRates!$A55-3,1)*IF(Main!$B$29=0,Main!$B$32*$B54,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G54" s="337">
        <f ca="1">FF54*IF($B54=Salary!$B54,Salary!$J54,"")</f>
        <v>399905.99881828908</v>
      </c>
      <c r="FH54" s="338">
        <f ca="1">IF($B54&lt;Main!$B$10,0,(VLOOKUP(FE54,'Survival Probability'!$A$3:$F$98,6)/(1+Main!$B$5)^(OptimumBenefits!FE54-OptimumBenefits!$A54))*(VLOOKUP(FE54,'Survival Probability'!$A$3:$F$98,3)/VLOOKUP($A54,'Survival Probability'!$A$3:$F$98,3)))</f>
        <v>12.495110934956125</v>
      </c>
      <c r="FI54" s="228">
        <f t="shared" si="61"/>
        <v>0</v>
      </c>
      <c r="FJ54" s="169">
        <f t="shared" si="134"/>
        <v>77</v>
      </c>
      <c r="FK54" s="395">
        <f>IF($B54&lt;Main!$B$10,0,HLOOKUP(FJ54,ReplacementRates!$V$3:$AZ$56,ReplacementRates!$A55-3,1)*IF(Main!$B$29=0,Main!$B$32*$B54,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L54" s="337">
        <f ca="1">FK54*IF($B54=Salary!$B54,Salary!$J54,"")</f>
        <v>399905.99881828908</v>
      </c>
      <c r="FM54" s="338">
        <f ca="1">IF($B54&lt;Main!$B$10,0,(VLOOKUP(FJ54,'Survival Probability'!$A$3:$F$98,6)/(1+Main!$B$5)^(OptimumBenefits!FJ54-OptimumBenefits!$A54))*(VLOOKUP(FJ54,'Survival Probability'!$A$3:$F$98,3)/VLOOKUP($A54,'Survival Probability'!$A$3:$F$98,3)))</f>
        <v>11.207971992373928</v>
      </c>
      <c r="FN54" s="228">
        <f t="shared" si="63"/>
        <v>0</v>
      </c>
      <c r="FO54" s="169">
        <f t="shared" si="134"/>
        <v>78</v>
      </c>
      <c r="FP54" s="395">
        <f>IF($B54&lt;Main!$B$10,0,HLOOKUP(FO54,ReplacementRates!$V$3:$AZ$56,ReplacementRates!$A55-3,1)*IF(Main!$B$29=0,Main!$B$32*$B54,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Q54" s="337">
        <f ca="1">FP54*IF($B54=Salary!$B54,Salary!$J54,"")</f>
        <v>399905.99881828908</v>
      </c>
      <c r="FR54" s="338">
        <f ca="1">IF($B54&lt;Main!$B$10,0,(VLOOKUP(FO54,'Survival Probability'!$A$3:$F$98,6)/(1+Main!$B$5)^(OptimumBenefits!FO54-OptimumBenefits!$A54))*(VLOOKUP(FO54,'Survival Probability'!$A$3:$F$98,3)/VLOOKUP($A54,'Survival Probability'!$A$3:$F$98,3)))</f>
        <v>10.022641076222634</v>
      </c>
      <c r="FS54" s="228">
        <f t="shared" si="65"/>
        <v>0</v>
      </c>
      <c r="FT54" s="169">
        <f t="shared" si="134"/>
        <v>79</v>
      </c>
      <c r="FU54" s="395">
        <f>IF($B54&lt;Main!$B$10,0,HLOOKUP(FT54,ReplacementRates!$V$3:$AZ$56,ReplacementRates!$A55-3,1)*IF(Main!$B$29=0,Main!$B$32*$B54,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V54" s="337">
        <f ca="1">FU54*IF($B54=Salary!$B54,Salary!$J54,"")</f>
        <v>399905.99881828908</v>
      </c>
      <c r="FW54" s="338">
        <f ca="1">IF($B54&lt;Main!$B$10,0,(VLOOKUP(FT54,'Survival Probability'!$A$3:$F$98,6)/(1+Main!$B$5)^(OptimumBenefits!FT54-OptimumBenefits!$A54))*(VLOOKUP(FT54,'Survival Probability'!$A$3:$F$98,3)/VLOOKUP($A54,'Survival Probability'!$A$3:$F$98,3)))</f>
        <v>8.9328691161815019</v>
      </c>
      <c r="FX54" s="228">
        <f t="shared" ca="1" si="67"/>
        <v>3572307.9462196105</v>
      </c>
      <c r="FY54" s="169">
        <f t="shared" si="134"/>
        <v>80</v>
      </c>
      <c r="FZ54" s="395">
        <f>IF($B54&lt;Main!$B$10,0,HLOOKUP(FY54,ReplacementRates!$V$3:$AZ$56,ReplacementRates!$A55-3,1)*IF(Main!$B$29=0,Main!$B$32*$B54,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A54" s="337">
        <f ca="1">FZ54*IF($B54=Salary!$B54,Salary!$J54,"")</f>
        <v>399905.99881828908</v>
      </c>
      <c r="GB54" s="338">
        <f ca="1">IF($B54&lt;Main!$B$10,0,(VLOOKUP(FY54,'Survival Probability'!$A$3:$F$98,6)/(1+Main!$B$5)^(OptimumBenefits!FY54-OptimumBenefits!$A54))*(VLOOKUP(FY54,'Survival Probability'!$A$3:$F$98,3)/VLOOKUP($A54,'Survival Probability'!$A$3:$F$98,3)))</f>
        <v>7.9328691161815001</v>
      </c>
      <c r="GC54" s="228">
        <f t="shared" ca="1" si="69"/>
        <v>3172401.947401321</v>
      </c>
      <c r="GD54" s="169">
        <f t="shared" si="134"/>
        <v>81</v>
      </c>
      <c r="GE54" s="395">
        <f>IF($B54&lt;Main!$B$10,0,HLOOKUP(GD54,ReplacementRates!$V$3:$AZ$56,ReplacementRates!$A55-3,1)*IF(Main!$B$29=0,Main!$B$32*$B54,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F54" s="337">
        <f ca="1">GE54*IF($B54=Salary!$B54,Salary!$J54,"")</f>
        <v>399905.99881828908</v>
      </c>
      <c r="GG54" s="338">
        <f ca="1">IF($B54&lt;Main!$B$10,0,(VLOOKUP(GD54,'Survival Probability'!$A$3:$F$98,6)/(1+Main!$B$5)^(OptimumBenefits!GD54-OptimumBenefits!$A54))*(VLOOKUP(GD54,'Survival Probability'!$A$3:$F$98,3)/VLOOKUP($A54,'Survival Probability'!$A$3:$F$98,3)))</f>
        <v>7.0171929604466667</v>
      </c>
      <c r="GH54" s="228">
        <f t="shared" ca="1" si="71"/>
        <v>2806217.5597480913</v>
      </c>
      <c r="GI54" s="169">
        <f t="shared" si="134"/>
        <v>82</v>
      </c>
      <c r="GJ54" s="395">
        <f>IF($B54&lt;Main!$B$10,0,HLOOKUP(GI54,ReplacementRates!$V$3:$AZ$56,ReplacementRates!$A55-3,1)*IF(Main!$B$29=0,Main!$B$32*$B54,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K54" s="337">
        <f ca="1">GJ54*IF($B54=Salary!$B54,Salary!$J54,"")</f>
        <v>399905.99881828908</v>
      </c>
      <c r="GL54" s="338">
        <f ca="1">IF($B54&lt;Main!$B$10,0,(VLOOKUP(GI54,'Survival Probability'!$A$3:$F$98,6)/(1+Main!$B$5)^(OptimumBenefits!GI54-OptimumBenefits!$A54))*(VLOOKUP(GI54,'Survival Probability'!$A$3:$F$98,3)/VLOOKUP($A54,'Survival Probability'!$A$3:$F$98,3)))</f>
        <v>6.1807228990675913</v>
      </c>
      <c r="GM54" s="228">
        <f t="shared" ca="1" si="73"/>
        <v>2471708.1643706965</v>
      </c>
      <c r="GN54" s="384"/>
      <c r="GO54" s="384"/>
      <c r="GP54" s="385"/>
      <c r="GQ54" s="386"/>
      <c r="GR54" s="387"/>
      <c r="GS54" s="384"/>
      <c r="GT54" s="384"/>
      <c r="GU54" s="385"/>
      <c r="GV54" s="386"/>
      <c r="GW54" s="387"/>
      <c r="GX54" s="384"/>
      <c r="GY54" s="384"/>
      <c r="GZ54" s="385"/>
      <c r="HA54" s="386"/>
      <c r="HB54" s="387"/>
      <c r="HC54" s="384"/>
      <c r="HD54" s="384"/>
      <c r="HE54" s="385"/>
      <c r="HF54" s="386"/>
      <c r="HG54" s="387"/>
      <c r="HH54" s="384"/>
      <c r="HI54" s="384"/>
      <c r="HJ54" s="385"/>
      <c r="HK54" s="386"/>
      <c r="HL54" s="387"/>
      <c r="HM54" s="384"/>
      <c r="HN54" s="384"/>
      <c r="HO54" s="385"/>
      <c r="HP54" s="386"/>
      <c r="HQ54" s="387"/>
      <c r="HR54" s="384"/>
      <c r="HS54" s="384"/>
      <c r="HT54" s="385"/>
      <c r="HU54" s="386"/>
      <c r="HV54" s="387"/>
      <c r="HW54" s="384"/>
      <c r="HX54" s="384"/>
      <c r="HY54" s="385"/>
      <c r="HZ54" s="386"/>
      <c r="IA54" s="387"/>
      <c r="IB54" s="384"/>
      <c r="IC54" s="384"/>
      <c r="ID54" s="385"/>
      <c r="IE54" s="386"/>
      <c r="IF54" s="387"/>
      <c r="IG54" s="384"/>
      <c r="IH54" s="384"/>
      <c r="II54" s="385"/>
      <c r="IJ54" s="386"/>
      <c r="IK54" s="387"/>
      <c r="IL54" s="384"/>
      <c r="IM54" s="384"/>
      <c r="IN54" s="385"/>
      <c r="IO54" s="386"/>
      <c r="IP54" s="387"/>
      <c r="IQ54" s="384"/>
      <c r="IR54" s="384"/>
      <c r="IS54" s="385"/>
      <c r="IT54" s="386"/>
      <c r="IU54" s="387"/>
      <c r="IV54" s="384"/>
      <c r="IW54" s="384"/>
      <c r="IX54" s="385"/>
      <c r="IY54" s="386"/>
      <c r="IZ54" s="387"/>
      <c r="JA54" s="384"/>
      <c r="JB54" s="384"/>
      <c r="JC54" s="385"/>
      <c r="JD54" s="386"/>
      <c r="JE54" s="387"/>
      <c r="JF54" s="384"/>
      <c r="JG54" s="384"/>
      <c r="JH54" s="385"/>
      <c r="JI54" s="386"/>
      <c r="JJ54" s="387"/>
      <c r="JK54" s="384"/>
      <c r="JL54" s="384"/>
      <c r="JM54" s="385"/>
      <c r="JN54" s="386"/>
      <c r="JO54" s="387"/>
      <c r="JP54" s="384"/>
      <c r="JQ54" s="384"/>
      <c r="JR54" s="385"/>
      <c r="JS54" s="386"/>
      <c r="JT54" s="387"/>
      <c r="JU54" s="384"/>
      <c r="JV54" s="384"/>
      <c r="JW54" s="385"/>
      <c r="JX54" s="386"/>
      <c r="JY54" s="387"/>
      <c r="JZ54" s="384"/>
      <c r="KA54" s="384"/>
      <c r="KB54" s="385"/>
      <c r="KC54" s="386"/>
      <c r="KD54" s="387"/>
      <c r="KE54" s="384"/>
      <c r="KF54" s="384"/>
      <c r="KG54" s="385"/>
      <c r="KH54" s="386"/>
      <c r="KI54" s="387"/>
    </row>
    <row r="55" spans="1:295" s="226" customFormat="1">
      <c r="A55" s="172">
        <f t="shared" si="112"/>
        <v>80</v>
      </c>
      <c r="B55" s="225">
        <f t="shared" si="112"/>
        <v>53</v>
      </c>
      <c r="C55" s="383">
        <f t="shared" ca="1" si="126"/>
        <v>80</v>
      </c>
      <c r="D55" s="425">
        <f t="shared" ca="1" si="116"/>
        <v>3654762.6526039215</v>
      </c>
      <c r="E55" s="217">
        <v>2018263.6656403041</v>
      </c>
      <c r="F55" s="221">
        <f t="shared" si="113"/>
        <v>45</v>
      </c>
      <c r="G55" s="395">
        <f>IF($B55&lt;Main!$B$10,0,HLOOKUP(F55,ReplacementRates!$V$3:$AZ$56,ReplacementRates!$A56-3,1)*IF(Main!$B$29=0,Main!$B$32*$B55,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H55" s="337">
        <f ca="1">G55*IF($B55=Salary!$B55,Salary!$J55,"")</f>
        <v>0</v>
      </c>
      <c r="I55" s="338">
        <f ca="1">IF($B55&lt;Main!$B$10,0,(VLOOKUP(F55,'Survival Probability'!$A$3:$F$98,6)/(1+Main!$B$5)^(OptimumBenefits!F55-OptimumBenefits!$A55))*(VLOOKUP(F55,'Survival Probability'!$A$3:$F$98,3)/VLOOKUP($A55,'Survival Probability'!$A$3:$F$98,3)))</f>
        <v>186.96864320131164</v>
      </c>
      <c r="J55" s="222">
        <f t="shared" si="130"/>
        <v>0</v>
      </c>
      <c r="K55" s="221">
        <f t="shared" si="114"/>
        <v>46</v>
      </c>
      <c r="L55" s="395">
        <f>IF($B55&lt;Main!$B$10,0,HLOOKUP(K55,ReplacementRates!$V$3:$AZ$56,ReplacementRates!$A56-3,1)*IF(Main!$B$29=0,Main!$B$32*$B55,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M55" s="337">
        <f ca="1">L55*IF($B55=Salary!$B55,Salary!$J55,"")</f>
        <v>0</v>
      </c>
      <c r="N55" s="338">
        <f ca="1">IF($B55&lt;Main!$B$10,0,(VLOOKUP(K55,'Survival Probability'!$A$3:$F$98,6)/(1+Main!$B$5)^(OptimumBenefits!K55-OptimumBenefits!$A55))*(VLOOKUP(K55,'Survival Probability'!$A$3:$F$98,3)/VLOOKUP($A55,'Survival Probability'!$A$3:$F$98,3)))</f>
        <v>173.77940124260604</v>
      </c>
      <c r="O55" s="222">
        <f t="shared" si="131"/>
        <v>0</v>
      </c>
      <c r="P55" s="221">
        <f t="shared" si="132"/>
        <v>47</v>
      </c>
      <c r="Q55" s="395">
        <f>IF($B55&lt;Main!$B$10,0,HLOOKUP(P55,ReplacementRates!$V$3:$AZ$56,ReplacementRates!$A56-3,1)*IF(Main!$B$29=0,Main!$B$32*$B55,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R55" s="337">
        <f ca="1">Q55*IF($B55=Salary!$B55,Salary!$J55,"")</f>
        <v>0</v>
      </c>
      <c r="S55" s="338">
        <f ca="1">IF($B55&lt;Main!$B$10,0,(VLOOKUP(P55,'Survival Probability'!$A$3:$F$98,6)/(1+Main!$B$5)^(OptimumBenefits!P55-OptimumBenefits!$A55))*(VLOOKUP(P55,'Survival Probability'!$A$3:$F$98,3)/VLOOKUP($A55,'Survival Probability'!$A$3:$F$98,3)))</f>
        <v>161.46124914888225</v>
      </c>
      <c r="T55" s="222">
        <f t="shared" si="3"/>
        <v>0</v>
      </c>
      <c r="U55" s="221">
        <f t="shared" si="132"/>
        <v>48</v>
      </c>
      <c r="V55" s="395">
        <f>IF($B55&lt;Main!$B$10,0,HLOOKUP(U55,ReplacementRates!$V$3:$AZ$56,ReplacementRates!$A56-3,1)*IF(Main!$B$29=0,Main!$B$32*$B55,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W55" s="337">
        <f ca="1">V55*IF($B55=Salary!$B55,Salary!$J55,"")</f>
        <v>0</v>
      </c>
      <c r="X55" s="338">
        <f ca="1">IF($B55&lt;Main!$B$10,0,(VLOOKUP(U55,'Survival Probability'!$A$3:$F$98,6)/(1+Main!$B$5)^(OptimumBenefits!U55-OptimumBenefits!$A55))*(VLOOKUP(U55,'Survival Probability'!$A$3:$F$98,3)/VLOOKUP($A55,'Survival Probability'!$A$3:$F$98,3)))</f>
        <v>149.95699867394251</v>
      </c>
      <c r="Y55" s="222">
        <f t="shared" si="5"/>
        <v>0</v>
      </c>
      <c r="Z55" s="221">
        <f t="shared" si="132"/>
        <v>49</v>
      </c>
      <c r="AA55" s="395">
        <f>IF($B55&lt;Main!$B$10,0,HLOOKUP(Z55,ReplacementRates!$V$3:$AZ$56,ReplacementRates!$A56-3,1)*IF(Main!$B$29=0,Main!$B$32*$B55,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B55" s="337">
        <f ca="1">AA55*IF($B55=Salary!$B55,Salary!$J55,"")</f>
        <v>0</v>
      </c>
      <c r="AC55" s="338">
        <f ca="1">IF($B55&lt;Main!$B$10,0,(VLOOKUP(Z55,'Survival Probability'!$A$3:$F$98,6)/(1+Main!$B$5)^(OptimumBenefits!Z55-OptimumBenefits!$A55))*(VLOOKUP(Z55,'Survival Probability'!$A$3:$F$98,3)/VLOOKUP($A55,'Survival Probability'!$A$3:$F$98,3)))</f>
        <v>139.21320411681859</v>
      </c>
      <c r="AD55" s="222">
        <f t="shared" si="7"/>
        <v>0</v>
      </c>
      <c r="AE55" s="221">
        <f t="shared" si="132"/>
        <v>50</v>
      </c>
      <c r="AF55" s="395">
        <f>IF($B55&lt;Main!$B$10,0,HLOOKUP(AE55,ReplacementRates!$V$3:$AZ$56,ReplacementRates!$A56-3,1)*IF(Main!$B$29=0,Main!$B$32*$B55,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G55" s="337">
        <f ca="1">AF55*IF($B55=Salary!$B55,Salary!$J55,"")</f>
        <v>0</v>
      </c>
      <c r="AH55" s="338">
        <f ca="1">IF($B55&lt;Main!$B$10,0,(VLOOKUP(AE55,'Survival Probability'!$A$3:$F$98,6)/(1+Main!$B$5)^(OptimumBenefits!AE55-OptimumBenefits!$A55))*(VLOOKUP(AE55,'Survival Probability'!$A$3:$F$98,3)/VLOOKUP($A55,'Survival Probability'!$A$3:$F$98,3)))</f>
        <v>129.1799933515436</v>
      </c>
      <c r="AI55" s="222">
        <f t="shared" si="9"/>
        <v>0</v>
      </c>
      <c r="AJ55" s="221">
        <f t="shared" si="132"/>
        <v>51</v>
      </c>
      <c r="AK55" s="395">
        <f>IF($B55&lt;Main!$B$10,0,HLOOKUP(AJ55,ReplacementRates!$V$3:$AZ$56,ReplacementRates!$A56-3,1)*IF(Main!$B$29=0,Main!$B$32*$B55,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L55" s="337">
        <f ca="1">AK55*IF($B55=Salary!$B55,Salary!$J55,"")</f>
        <v>0</v>
      </c>
      <c r="AM55" s="338">
        <f ca="1">IF($B55&lt;Main!$B$10,0,(VLOOKUP(AJ55,'Survival Probability'!$A$3:$F$98,6)/(1+Main!$B$5)^(OptimumBenefits!AJ55-OptimumBenefits!$A55))*(VLOOKUP(AJ55,'Survival Probability'!$A$3:$F$98,3)/VLOOKUP($A55,'Survival Probability'!$A$3:$F$98,3)))</f>
        <v>119.81078747671371</v>
      </c>
      <c r="AN55" s="222">
        <f t="shared" si="11"/>
        <v>0</v>
      </c>
      <c r="AO55" s="221">
        <f t="shared" si="132"/>
        <v>52</v>
      </c>
      <c r="AP55" s="395">
        <f>IF($B55&lt;Main!$B$10,0,HLOOKUP(AO55,ReplacementRates!$V$3:$AZ$56,ReplacementRates!$A56-3,1)*IF(Main!$B$29=0,Main!$B$32*$B55,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Q55" s="337">
        <f ca="1">AP55*IF($B55=Salary!$B55,Salary!$J55,"")</f>
        <v>0</v>
      </c>
      <c r="AR55" s="338">
        <f ca="1">IF($B55&lt;Main!$B$10,0,(VLOOKUP(AO55,'Survival Probability'!$A$3:$F$98,6)/(1+Main!$B$5)^(OptimumBenefits!AO55-OptimumBenefits!$A55))*(VLOOKUP(AO55,'Survival Probability'!$A$3:$F$98,3)/VLOOKUP($A55,'Survival Probability'!$A$3:$F$98,3)))</f>
        <v>111.06805435104238</v>
      </c>
      <c r="AS55" s="222">
        <f t="shared" si="13"/>
        <v>0</v>
      </c>
      <c r="AT55" s="221">
        <f t="shared" si="132"/>
        <v>53</v>
      </c>
      <c r="AU55" s="395">
        <f>IF($B55&lt;Main!$B$10,0,HLOOKUP(AT55,ReplacementRates!$V$3:$AZ$56,ReplacementRates!$A56-3,1)*IF(Main!$B$29=0,Main!$B$32*$B55,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V55" s="337">
        <f ca="1">AU55*IF($B55=Salary!$B55,Salary!$J55,"")</f>
        <v>0</v>
      </c>
      <c r="AW55" s="338">
        <f ca="1">IF($B55&lt;Main!$B$10,0,(VLOOKUP(AT55,'Survival Probability'!$A$3:$F$98,6)/(1+Main!$B$5)^(OptimumBenefits!AT55-OptimumBenefits!$A55))*(VLOOKUP(AT55,'Survival Probability'!$A$3:$F$98,3)/VLOOKUP($A55,'Survival Probability'!$A$3:$F$98,3)))</f>
        <v>102.91067445983349</v>
      </c>
      <c r="AX55" s="222">
        <f t="shared" si="15"/>
        <v>0</v>
      </c>
      <c r="AY55" s="221">
        <f t="shared" si="132"/>
        <v>54</v>
      </c>
      <c r="AZ55" s="395">
        <f>IF($B55&lt;Main!$B$10,0,HLOOKUP(AY55,ReplacementRates!$V$3:$AZ$56,ReplacementRates!$A56-3,1)*IF(Main!$B$29=0,Main!$B$32*$B55,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A55" s="337">
        <f ca="1">AZ55*IF($B55=Salary!$B55,Salary!$J55,"")</f>
        <v>0</v>
      </c>
      <c r="BB55" s="338">
        <f ca="1">IF($B55&lt;Main!$B$10,0,(VLOOKUP(AY55,'Survival Probability'!$A$3:$F$98,6)/(1+Main!$B$5)^(OptimumBenefits!AY55-OptimumBenefits!$A55))*(VLOOKUP(AY55,'Survival Probability'!$A$3:$F$98,3)/VLOOKUP($A55,'Survival Probability'!$A$3:$F$98,3)))</f>
        <v>95.300269532508196</v>
      </c>
      <c r="BC55" s="222">
        <f t="shared" si="17"/>
        <v>0</v>
      </c>
      <c r="BD55" s="221">
        <f t="shared" si="132"/>
        <v>55</v>
      </c>
      <c r="BE55" s="395">
        <f>IF($B55&lt;Main!$B$10,0,HLOOKUP(BD55,ReplacementRates!$V$3:$AZ$56,ReplacementRates!$A56-3,1)*IF(Main!$B$29=0,Main!$B$32*$B55,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F55" s="337">
        <f ca="1">BE55*IF($B55=Salary!$B55,Salary!$J55,"")</f>
        <v>0</v>
      </c>
      <c r="BG55" s="338">
        <f ca="1">IF($B55&lt;Main!$B$10,0,(VLOOKUP(BD55,'Survival Probability'!$A$3:$F$98,6)/(1+Main!$B$5)^(OptimumBenefits!BD55-OptimumBenefits!$A55))*(VLOOKUP(BD55,'Survival Probability'!$A$3:$F$98,3)/VLOOKUP($A55,'Survival Probability'!$A$3:$F$98,3)))</f>
        <v>88.201007024969201</v>
      </c>
      <c r="BH55" s="222">
        <f t="shared" si="19"/>
        <v>0</v>
      </c>
      <c r="BI55" s="221">
        <f t="shared" si="132"/>
        <v>56</v>
      </c>
      <c r="BJ55" s="395">
        <f>IF($B55&lt;Main!$B$10,0,HLOOKUP(BI55,ReplacementRates!$V$3:$AZ$56,ReplacementRates!$A56-3,1)*IF(Main!$B$29=0,Main!$B$32*$B55,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K55" s="337">
        <f ca="1">BJ55*IF($B55=Salary!$B55,Salary!$J55,"")</f>
        <v>0</v>
      </c>
      <c r="BL55" s="338">
        <f ca="1">IF($B55&lt;Main!$B$10,0,(VLOOKUP(BI55,'Survival Probability'!$A$3:$F$98,6)/(1+Main!$B$5)^(OptimumBenefits!BI55-OptimumBenefits!$A55))*(VLOOKUP(BI55,'Survival Probability'!$A$3:$F$98,3)/VLOOKUP($A55,'Survival Probability'!$A$3:$F$98,3)))</f>
        <v>81.579454297289828</v>
      </c>
      <c r="BM55" s="222">
        <f t="shared" si="21"/>
        <v>0</v>
      </c>
      <c r="BN55" s="221">
        <f t="shared" si="132"/>
        <v>57</v>
      </c>
      <c r="BO55" s="395">
        <f>IF($B55&lt;Main!$B$10,0,HLOOKUP(BN55,ReplacementRates!$V$3:$AZ$56,ReplacementRates!$A56-3,1)*IF(Main!$B$29=0,Main!$B$32*$B55,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P55" s="337">
        <f ca="1">BO55*IF($B55=Salary!$B55,Salary!$J55,"")</f>
        <v>0</v>
      </c>
      <c r="BQ55" s="338">
        <f ca="1">IF($B55&lt;Main!$B$10,0,(VLOOKUP(BN55,'Survival Probability'!$A$3:$F$98,6)/(1+Main!$B$5)^(OptimumBenefits!BN55-OptimumBenefits!$A55))*(VLOOKUP(BN55,'Survival Probability'!$A$3:$F$98,3)/VLOOKUP($A55,'Survival Probability'!$A$3:$F$98,3)))</f>
        <v>75.404376738647812</v>
      </c>
      <c r="BR55" s="222">
        <f t="shared" si="23"/>
        <v>0</v>
      </c>
      <c r="BS55" s="221">
        <f t="shared" si="132"/>
        <v>58</v>
      </c>
      <c r="BT55" s="395">
        <f>IF($B55&lt;Main!$B$10,0,HLOOKUP(BS55,ReplacementRates!$V$3:$AZ$56,ReplacementRates!$A56-3,1)*IF(Main!$B$29=0,Main!$B$32*$B55,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U55" s="337">
        <f ca="1">BT55*IF($B55=Salary!$B55,Salary!$J55,"")</f>
        <v>0</v>
      </c>
      <c r="BV55" s="338">
        <f ca="1">IF($B55&lt;Main!$B$10,0,(VLOOKUP(BS55,'Survival Probability'!$A$3:$F$98,6)/(1+Main!$B$5)^(OptimumBenefits!BS55-OptimumBenefits!$A55))*(VLOOKUP(BS55,'Survival Probability'!$A$3:$F$98,3)/VLOOKUP($A55,'Survival Probability'!$A$3:$F$98,3)))</f>
        <v>69.646596604580949</v>
      </c>
      <c r="BW55" s="222">
        <f t="shared" si="25"/>
        <v>0</v>
      </c>
      <c r="BX55" s="221">
        <f t="shared" si="132"/>
        <v>59</v>
      </c>
      <c r="BY55" s="395">
        <f>IF($B55&lt;Main!$B$10,0,HLOOKUP(BX55,ReplacementRates!$V$3:$AZ$56,ReplacementRates!$A56-3,1)*IF(Main!$B$29=0,Main!$B$32*$B55,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Z55" s="337">
        <f ca="1">BY55*IF($B55=Salary!$B55,Salary!$J55,"")</f>
        <v>0</v>
      </c>
      <c r="CA55" s="338">
        <f ca="1">IF($B55&lt;Main!$B$10,0,(VLOOKUP(BX55,'Survival Probability'!$A$3:$F$98,6)/(1+Main!$B$5)^(OptimumBenefits!BX55-OptimumBenefits!$A55))*(VLOOKUP(BX55,'Survival Probability'!$A$3:$F$98,3)/VLOOKUP($A55,'Survival Probability'!$A$3:$F$98,3)))</f>
        <v>64.278819416273123</v>
      </c>
      <c r="CB55" s="222">
        <f t="shared" si="27"/>
        <v>0</v>
      </c>
      <c r="CC55" s="221">
        <f t="shared" si="133"/>
        <v>60</v>
      </c>
      <c r="CD55" s="395">
        <f>IF($B55&lt;Main!$B$10,0,HLOOKUP(CC55,ReplacementRates!$V$3:$AZ$56,ReplacementRates!$A56-3,1)*IF(Main!$B$29=0,Main!$B$32*$B55,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E55" s="337">
        <f ca="1">CD55*IF($B55=Salary!$B55,Salary!$J55,"")</f>
        <v>421862.37625340855</v>
      </c>
      <c r="CF55" s="338">
        <f ca="1">IF($B55&lt;Main!$B$10,0,(VLOOKUP(CC55,'Survival Probability'!$A$3:$F$98,6)/(1+Main!$B$5)^(OptimumBenefits!CC55-OptimumBenefits!$A55))*(VLOOKUP(CC55,'Survival Probability'!$A$3:$F$98,3)/VLOOKUP($A55,'Survival Probability'!$A$3:$F$98,3)))</f>
        <v>59.275520262118725</v>
      </c>
      <c r="CG55" s="222">
        <f t="shared" si="29"/>
        <v>0</v>
      </c>
      <c r="CH55" s="221">
        <f t="shared" si="133"/>
        <v>61</v>
      </c>
      <c r="CI55" s="395">
        <f>IF($B55&lt;Main!$B$10,0,HLOOKUP(CH55,ReplacementRates!$V$3:$AZ$56,ReplacementRates!$A56-3,1)*IF(Main!$B$29=0,Main!$B$32*$B55,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J55" s="337">
        <f ca="1">CI55*IF($B55=Salary!$B55,Salary!$J55,"")</f>
        <v>421862.37625340855</v>
      </c>
      <c r="CK55" s="338">
        <f ca="1">IF($B55&lt;Main!$B$10,0,(VLOOKUP(CH55,'Survival Probability'!$A$3:$F$98,6)/(1+Main!$B$5)^(OptimumBenefits!CH55-OptimumBenefits!$A55))*(VLOOKUP(CH55,'Survival Probability'!$A$3:$F$98,3)/VLOOKUP($A55,'Survival Probability'!$A$3:$F$98,3)))</f>
        <v>54.612876518707061</v>
      </c>
      <c r="CL55" s="222">
        <f t="shared" si="31"/>
        <v>0</v>
      </c>
      <c r="CM55" s="221">
        <f t="shared" si="133"/>
        <v>62</v>
      </c>
      <c r="CN55" s="395">
        <f>IF($B55&lt;Main!$B$10,0,HLOOKUP(CM55,ReplacementRates!$V$3:$AZ$56,ReplacementRates!$A56-3,1)*IF(Main!$B$29=0,Main!$B$32*$B55,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O55" s="337">
        <f ca="1">CN55*IF($B55=Salary!$B55,Salary!$J55,"")</f>
        <v>421862.37625340855</v>
      </c>
      <c r="CP55" s="338">
        <f ca="1">IF($B55&lt;Main!$B$10,0,(VLOOKUP(CM55,'Survival Probability'!$A$3:$F$98,6)/(1+Main!$B$5)^(OptimumBenefits!CM55-OptimumBenefits!$A55))*(VLOOKUP(CM55,'Survival Probability'!$A$3:$F$98,3)/VLOOKUP($A55,'Survival Probability'!$A$3:$F$98,3)))</f>
        <v>50.272196943283021</v>
      </c>
      <c r="CQ55" s="222">
        <f t="shared" si="33"/>
        <v>0</v>
      </c>
      <c r="CR55" s="221">
        <f t="shared" si="133"/>
        <v>63</v>
      </c>
      <c r="CS55" s="395">
        <f>IF($B55&lt;Main!$B$10,0,HLOOKUP(CR55,ReplacementRates!$V$3:$AZ$56,ReplacementRates!$A56-3,1)*IF(Main!$B$29=0,Main!$B$32*$B55,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T55" s="337">
        <f ca="1">CS55*IF($B55=Salary!$B55,Salary!$J55,"")</f>
        <v>421862.37625340855</v>
      </c>
      <c r="CU55" s="338">
        <f ca="1">IF($B55&lt;Main!$B$10,0,(VLOOKUP(CR55,'Survival Probability'!$A$3:$F$98,6)/(1+Main!$B$5)^(OptimumBenefits!CR55-OptimumBenefits!$A55))*(VLOOKUP(CR55,'Survival Probability'!$A$3:$F$98,3)/VLOOKUP($A55,'Survival Probability'!$A$3:$F$98,3)))</f>
        <v>46.232255628299228</v>
      </c>
      <c r="CV55" s="222">
        <f t="shared" si="35"/>
        <v>0</v>
      </c>
      <c r="CW55" s="221">
        <f t="shared" si="133"/>
        <v>64</v>
      </c>
      <c r="CX55" s="395">
        <f>IF($B55&lt;Main!$B$10,0,HLOOKUP(CW55,ReplacementRates!$V$3:$AZ$56,ReplacementRates!$A56-3,1)*IF(Main!$B$29=0,Main!$B$32*$B55,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Y55" s="337">
        <f ca="1">CX55*IF($B55=Salary!$B55,Salary!$J55,"")</f>
        <v>421862.37625340855</v>
      </c>
      <c r="CZ55" s="338">
        <f ca="1">IF($B55&lt;Main!$B$10,0,(VLOOKUP(CW55,'Survival Probability'!$A$3:$F$98,6)/(1+Main!$B$5)^(OptimumBenefits!CW55-OptimumBenefits!$A55))*(VLOOKUP(CW55,'Survival Probability'!$A$3:$F$98,3)/VLOOKUP($A55,'Survival Probability'!$A$3:$F$98,3)))</f>
        <v>42.473210744889201</v>
      </c>
      <c r="DA55" s="222">
        <f t="shared" si="37"/>
        <v>0</v>
      </c>
      <c r="DB55" s="221">
        <f t="shared" si="133"/>
        <v>65</v>
      </c>
      <c r="DC55" s="395">
        <f>IF($B55&lt;Main!$B$10,0,HLOOKUP(DB55,ReplacementRates!$V$3:$AZ$56,ReplacementRates!$A56-3,1)*IF(Main!$B$29=0,Main!$B$32*$B55,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D55" s="337">
        <f ca="1">DC55*IF($B55=Salary!$B55,Salary!$J55,"")</f>
        <v>421862.37625340855</v>
      </c>
      <c r="DE55" s="338">
        <f ca="1">IF($B55&lt;Main!$B$10,0,(VLOOKUP(DB55,'Survival Probability'!$A$3:$F$98,6)/(1+Main!$B$5)^(OptimumBenefits!DB55-OptimumBenefits!$A55))*(VLOOKUP(DB55,'Survival Probability'!$A$3:$F$98,3)/VLOOKUP($A55,'Survival Probability'!$A$3:$F$98,3)))</f>
        <v>38.976519374503653</v>
      </c>
      <c r="DF55" s="222">
        <f t="shared" si="39"/>
        <v>0</v>
      </c>
      <c r="DG55" s="221">
        <f t="shared" si="133"/>
        <v>66</v>
      </c>
      <c r="DH55" s="395">
        <f>IF($B55&lt;Main!$B$10,0,HLOOKUP(DG55,ReplacementRates!$V$3:$AZ$56,ReplacementRates!$A56-3,1)*IF(Main!$B$29=0,Main!$B$32*$B55,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I55" s="337">
        <f ca="1">DH55*IF($B55=Salary!$B55,Salary!$J55,"")</f>
        <v>421862.37625340855</v>
      </c>
      <c r="DJ55" s="338">
        <f ca="1">IF($B55&lt;Main!$B$10,0,(VLOOKUP(DG55,'Survival Probability'!$A$3:$F$98,6)/(1+Main!$B$5)^(OptimumBenefits!DG55-OptimumBenefits!$A55))*(VLOOKUP(DG55,'Survival Probability'!$A$3:$F$98,3)/VLOOKUP($A55,'Survival Probability'!$A$3:$F$98,3)))</f>
        <v>35.724916300708877</v>
      </c>
      <c r="DK55" s="222">
        <f t="shared" si="41"/>
        <v>0</v>
      </c>
      <c r="DL55" s="221">
        <f t="shared" si="133"/>
        <v>67</v>
      </c>
      <c r="DM55" s="395">
        <f>IF($B55&lt;Main!$B$10,0,HLOOKUP(DL55,ReplacementRates!$V$3:$AZ$56,ReplacementRates!$A56-3,1)*IF(Main!$B$29=0,Main!$B$32*$B55,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N55" s="337">
        <f ca="1">DM55*IF($B55=Salary!$B55,Salary!$J55,"")</f>
        <v>421862.37625340855</v>
      </c>
      <c r="DO55" s="338">
        <f ca="1">IF($B55&lt;Main!$B$10,0,(VLOOKUP(DL55,'Survival Probability'!$A$3:$F$98,6)/(1+Main!$B$5)^(OptimumBenefits!DL55-OptimumBenefits!$A55))*(VLOOKUP(DL55,'Survival Probability'!$A$3:$F$98,3)/VLOOKUP($A55,'Survival Probability'!$A$3:$F$98,3)))</f>
        <v>32.702285924484435</v>
      </c>
      <c r="DP55" s="222">
        <f t="shared" si="43"/>
        <v>0</v>
      </c>
      <c r="DQ55" s="221">
        <f t="shared" si="133"/>
        <v>68</v>
      </c>
      <c r="DR55" s="395">
        <f>IF($B55&lt;Main!$B$10,0,HLOOKUP(DQ55,ReplacementRates!$V$3:$AZ$56,ReplacementRates!$A56-3,1)*IF(Main!$B$29=0,Main!$B$32*$B55,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S55" s="337">
        <f ca="1">DR55*IF($B55=Salary!$B55,Salary!$J55,"")</f>
        <v>421862.37625340855</v>
      </c>
      <c r="DT55" s="338">
        <f ca="1">IF($B55&lt;Main!$B$10,0,(VLOOKUP(DQ55,'Survival Probability'!$A$3:$F$98,6)/(1+Main!$B$5)^(OptimumBenefits!DQ55-OptimumBenefits!$A55))*(VLOOKUP(DQ55,'Survival Probability'!$A$3:$F$98,3)/VLOOKUP($A55,'Survival Probability'!$A$3:$F$98,3)))</f>
        <v>29.893656459502612</v>
      </c>
      <c r="DU55" s="222">
        <f t="shared" si="45"/>
        <v>0</v>
      </c>
      <c r="DV55" s="221">
        <f t="shared" si="133"/>
        <v>69</v>
      </c>
      <c r="DW55" s="395">
        <f>IF($B55&lt;Main!$B$10,0,HLOOKUP(DV55,ReplacementRates!$V$3:$AZ$56,ReplacementRates!$A56-3,1)*IF(Main!$B$29=0,Main!$B$32*$B55,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X55" s="337">
        <f ca="1">DW55*IF($B55=Salary!$B55,Salary!$J55,"")</f>
        <v>421862.37625340855</v>
      </c>
      <c r="DY55" s="338">
        <f ca="1">IF($B55&lt;Main!$B$10,0,(VLOOKUP(DV55,'Survival Probability'!$A$3:$F$98,6)/(1+Main!$B$5)^(OptimumBenefits!DV55-OptimumBenefits!$A55))*(VLOOKUP(DV55,'Survival Probability'!$A$3:$F$98,3)/VLOOKUP($A55,'Survival Probability'!$A$3:$F$98,3)))</f>
        <v>27.28509517621924</v>
      </c>
      <c r="DZ55" s="222">
        <f t="shared" si="47"/>
        <v>0</v>
      </c>
      <c r="EA55" s="221">
        <f t="shared" si="133"/>
        <v>70</v>
      </c>
      <c r="EB55" s="395">
        <f>IF($B55&lt;Main!$B$10,0,HLOOKUP(EA55,ReplacementRates!$V$3:$AZ$56,ReplacementRates!$A56-3,1)*IF(Main!$B$29=0,Main!$B$32*$B55,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C55" s="337">
        <f ca="1">EB55*IF($B55=Salary!$B55,Salary!$J55,"")</f>
        <v>421862.37625340855</v>
      </c>
      <c r="ED55" s="338">
        <f ca="1">IF($B55&lt;Main!$B$10,0,(VLOOKUP(EA55,'Survival Probability'!$A$3:$F$98,6)/(1+Main!$B$5)^(OptimumBenefits!EA55-OptimumBenefits!$A55))*(VLOOKUP(EA55,'Survival Probability'!$A$3:$F$98,3)/VLOOKUP($A55,'Survival Probability'!$A$3:$F$98,3)))</f>
        <v>24.863648974801169</v>
      </c>
      <c r="EE55" s="222">
        <f t="shared" si="49"/>
        <v>0</v>
      </c>
      <c r="EF55" s="221">
        <f t="shared" si="133"/>
        <v>71</v>
      </c>
      <c r="EG55" s="395">
        <f>IF($B55&lt;Main!$B$10,0,HLOOKUP(EF55,ReplacementRates!$V$3:$AZ$56,ReplacementRates!$A56-3,1)*IF(Main!$B$29=0,Main!$B$32*$B55,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H55" s="337">
        <f ca="1">EG55*IF($B55=Salary!$B55,Salary!$J55,"")</f>
        <v>421862.37625340855</v>
      </c>
      <c r="EI55" s="338">
        <f ca="1">IF($B55&lt;Main!$B$10,0,(VLOOKUP(EF55,'Survival Probability'!$A$3:$F$98,6)/(1+Main!$B$5)^(OptimumBenefits!EF55-OptimumBenefits!$A55))*(VLOOKUP(EF55,'Survival Probability'!$A$3:$F$98,3)/VLOOKUP($A55,'Survival Probability'!$A$3:$F$98,3)))</f>
        <v>22.617283250792809</v>
      </c>
      <c r="EJ55" s="222">
        <f t="shared" si="51"/>
        <v>0</v>
      </c>
      <c r="EK55" s="221">
        <f t="shared" si="133"/>
        <v>72</v>
      </c>
      <c r="EL55" s="395">
        <f>IF($B55&lt;Main!$B$10,0,HLOOKUP(EK55,ReplacementRates!$V$3:$AZ$56,ReplacementRates!$A56-3,1)*IF(Main!$B$29=0,Main!$B$32*$B55,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M55" s="337">
        <f ca="1">EL55*IF($B55=Salary!$B55,Salary!$J55,"")</f>
        <v>421862.37625340855</v>
      </c>
      <c r="EN55" s="338">
        <f ca="1">IF($B55&lt;Main!$B$10,0,(VLOOKUP(EK55,'Survival Probability'!$A$3:$F$98,6)/(1+Main!$B$5)^(OptimumBenefits!EK55-OptimumBenefits!$A55))*(VLOOKUP(EK55,'Survival Probability'!$A$3:$F$98,3)/VLOOKUP($A55,'Survival Probability'!$A$3:$F$98,3)))</f>
        <v>20.534787031582685</v>
      </c>
      <c r="EO55" s="222">
        <f t="shared" si="53"/>
        <v>0</v>
      </c>
      <c r="EP55" s="221">
        <f t="shared" si="134"/>
        <v>73</v>
      </c>
      <c r="EQ55" s="395">
        <f>IF($B55&lt;Main!$B$10,0,HLOOKUP(EP55,ReplacementRates!$V$3:$AZ$56,ReplacementRates!$A56-3,1)*IF(Main!$B$29=0,Main!$B$32*$B55,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R55" s="337">
        <f ca="1">EQ55*IF($B55=Salary!$B55,Salary!$J55,"")</f>
        <v>421862.37625340855</v>
      </c>
      <c r="ES55" s="338">
        <f ca="1">IF($B55&lt;Main!$B$10,0,(VLOOKUP(EP55,'Survival Probability'!$A$3:$F$98,6)/(1+Main!$B$5)^(OptimumBenefits!EP55-OptimumBenefits!$A55))*(VLOOKUP(EP55,'Survival Probability'!$A$3:$F$98,3)/VLOOKUP($A55,'Survival Probability'!$A$3:$F$98,3)))</f>
        <v>18.60575529582847</v>
      </c>
      <c r="ET55" s="222">
        <f t="shared" si="55"/>
        <v>0</v>
      </c>
      <c r="EU55" s="221">
        <f t="shared" si="134"/>
        <v>74</v>
      </c>
      <c r="EV55" s="395">
        <f>IF($B55&lt;Main!$B$10,0,HLOOKUP(EU55,ReplacementRates!$V$3:$AZ$56,ReplacementRates!$A56-3,1)*IF(Main!$B$29=0,Main!$B$32*$B55,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W55" s="337">
        <f ca="1">EV55*IF($B55=Salary!$B55,Salary!$J55,"")</f>
        <v>421862.37625340855</v>
      </c>
      <c r="EX55" s="338">
        <f ca="1">IF($B55&lt;Main!$B$10,0,(VLOOKUP(EU55,'Survival Probability'!$A$3:$F$98,6)/(1+Main!$B$5)^(OptimumBenefits!EU55-OptimumBenefits!$A55))*(VLOOKUP(EU55,'Survival Probability'!$A$3:$F$98,3)/VLOOKUP($A55,'Survival Probability'!$A$3:$F$98,3)))</f>
        <v>16.820483631869962</v>
      </c>
      <c r="EY55" s="222">
        <f t="shared" si="57"/>
        <v>0</v>
      </c>
      <c r="EZ55" s="221">
        <f t="shared" si="134"/>
        <v>75</v>
      </c>
      <c r="FA55" s="395">
        <f>IF($B55&lt;Main!$B$10,0,HLOOKUP(EZ55,ReplacementRates!$V$3:$AZ$56,ReplacementRates!$A56-3,1)*IF(Main!$B$29=0,Main!$B$32*$B55,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B55" s="337">
        <f ca="1">FA55*IF($B55=Salary!$B55,Salary!$J55,"")</f>
        <v>421862.37625340855</v>
      </c>
      <c r="FC55" s="338">
        <f ca="1">IF($B55&lt;Main!$B$10,0,(VLOOKUP(EZ55,'Survival Probability'!$A$3:$F$98,6)/(1+Main!$B$5)^(OptimumBenefits!EZ55-OptimumBenefits!$A55))*(VLOOKUP(EZ55,'Survival Probability'!$A$3:$F$98,3)/VLOOKUP($A55,'Survival Probability'!$A$3:$F$98,3)))</f>
        <v>15.169950508281037</v>
      </c>
      <c r="FD55" s="222">
        <f t="shared" si="59"/>
        <v>0</v>
      </c>
      <c r="FE55" s="221">
        <f t="shared" si="134"/>
        <v>76</v>
      </c>
      <c r="FF55" s="395">
        <f>IF($B55&lt;Main!$B$10,0,HLOOKUP(FE55,ReplacementRates!$V$3:$AZ$56,ReplacementRates!$A56-3,1)*IF(Main!$B$29=0,Main!$B$32*$B55,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G55" s="337">
        <f ca="1">FF55*IF($B55=Salary!$B55,Salary!$J55,"")</f>
        <v>421862.37625340855</v>
      </c>
      <c r="FH55" s="338">
        <f ca="1">IF($B55&lt;Main!$B$10,0,(VLOOKUP(FE55,'Survival Probability'!$A$3:$F$98,6)/(1+Main!$B$5)^(OptimumBenefits!FE55-OptimumBenefits!$A55))*(VLOOKUP(FE55,'Survival Probability'!$A$3:$F$98,3)/VLOOKUP($A55,'Survival Probability'!$A$3:$F$98,3)))</f>
        <v>13.645775153912073</v>
      </c>
      <c r="FI55" s="222">
        <f t="shared" si="61"/>
        <v>0</v>
      </c>
      <c r="FJ55" s="221">
        <f t="shared" si="134"/>
        <v>77</v>
      </c>
      <c r="FK55" s="395">
        <f>IF($B55&lt;Main!$B$10,0,HLOOKUP(FJ55,ReplacementRates!$V$3:$AZ$56,ReplacementRates!$A56-3,1)*IF(Main!$B$29=0,Main!$B$32*$B55,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L55" s="337">
        <f ca="1">FK55*IF($B55=Salary!$B55,Salary!$J55,"")</f>
        <v>421862.37625340855</v>
      </c>
      <c r="FM55" s="338">
        <f ca="1">IF($B55&lt;Main!$B$10,0,(VLOOKUP(FJ55,'Survival Probability'!$A$3:$F$98,6)/(1+Main!$B$5)^(OptimumBenefits!FJ55-OptimumBenefits!$A55))*(VLOOKUP(FJ55,'Survival Probability'!$A$3:$F$98,3)/VLOOKUP($A55,'Survival Probability'!$A$3:$F$98,3)))</f>
        <v>12.240104672573329</v>
      </c>
      <c r="FN55" s="222">
        <f t="shared" si="63"/>
        <v>0</v>
      </c>
      <c r="FO55" s="221">
        <f t="shared" si="134"/>
        <v>78</v>
      </c>
      <c r="FP55" s="395">
        <f>IF($B55&lt;Main!$B$10,0,HLOOKUP(FO55,ReplacementRates!$V$3:$AZ$56,ReplacementRates!$A56-3,1)*IF(Main!$B$29=0,Main!$B$32*$B55,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Q55" s="337">
        <f ca="1">FP55*IF($B55=Salary!$B55,Salary!$J55,"")</f>
        <v>421862.37625340855</v>
      </c>
      <c r="FR55" s="338">
        <f ca="1">IF($B55&lt;Main!$B$10,0,(VLOOKUP(FO55,'Survival Probability'!$A$3:$F$98,6)/(1+Main!$B$5)^(OptimumBenefits!FO55-OptimumBenefits!$A55))*(VLOOKUP(FO55,'Survival Probability'!$A$3:$F$98,3)/VLOOKUP($A55,'Survival Probability'!$A$3:$F$98,3)))</f>
        <v>10.945617632883993</v>
      </c>
      <c r="FS55" s="222">
        <f t="shared" si="65"/>
        <v>0</v>
      </c>
      <c r="FT55" s="221">
        <f t="shared" si="134"/>
        <v>79</v>
      </c>
      <c r="FU55" s="395">
        <f>IF($B55&lt;Main!$B$10,0,HLOOKUP(FT55,ReplacementRates!$V$3:$AZ$56,ReplacementRates!$A56-3,1)*IF(Main!$B$29=0,Main!$B$32*$B55,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V55" s="337">
        <f ca="1">FU55*IF($B55=Salary!$B55,Salary!$J55,"")</f>
        <v>421862.37625340855</v>
      </c>
      <c r="FW55" s="338">
        <f ca="1">IF($B55&lt;Main!$B$10,0,(VLOOKUP(FT55,'Survival Probability'!$A$3:$F$98,6)/(1+Main!$B$5)^(OptimumBenefits!FT55-OptimumBenefits!$A55))*(VLOOKUP(FT55,'Survival Probability'!$A$3:$F$98,3)/VLOOKUP($A55,'Survival Probability'!$A$3:$F$98,3)))</f>
        <v>9.7554894929122984</v>
      </c>
      <c r="FX55" s="222">
        <f t="shared" si="67"/>
        <v>0</v>
      </c>
      <c r="FY55" s="221">
        <f t="shared" si="134"/>
        <v>80</v>
      </c>
      <c r="FZ55" s="395">
        <f>IF($B55&lt;Main!$B$10,0,HLOOKUP(FY55,ReplacementRates!$V$3:$AZ$56,ReplacementRates!$A56-3,1)*IF(Main!$B$29=0,Main!$B$32*$B55,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A55" s="337">
        <f ca="1">FZ55*IF($B55=Salary!$B55,Salary!$J55,"")</f>
        <v>421862.37625340855</v>
      </c>
      <c r="GB55" s="338">
        <f ca="1">IF($B55&lt;Main!$B$10,0,(VLOOKUP(FY55,'Survival Probability'!$A$3:$F$98,6)/(1+Main!$B$5)^(OptimumBenefits!FY55-OptimumBenefits!$A55))*(VLOOKUP(FY55,'Survival Probability'!$A$3:$F$98,3)/VLOOKUP($A55,'Survival Probability'!$A$3:$F$98,3)))</f>
        <v>8.6634003370059762</v>
      </c>
      <c r="GC55" s="222">
        <f t="shared" ca="1" si="69"/>
        <v>3654762.6526039215</v>
      </c>
      <c r="GD55" s="221">
        <f t="shared" si="134"/>
        <v>81</v>
      </c>
      <c r="GE55" s="395">
        <f>IF($B55&lt;Main!$B$10,0,HLOOKUP(GD55,ReplacementRates!$V$3:$AZ$56,ReplacementRates!$A56-3,1)*IF(Main!$B$29=0,Main!$B$32*$B55,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F55" s="337">
        <f ca="1">GE55*IF($B55=Salary!$B55,Salary!$J55,"")</f>
        <v>421862.37625340855</v>
      </c>
      <c r="GG55" s="338">
        <f ca="1">IF($B55&lt;Main!$B$10,0,(VLOOKUP(GD55,'Survival Probability'!$A$3:$F$98,6)/(1+Main!$B$5)^(OptimumBenefits!GD55-OptimumBenefits!$A55))*(VLOOKUP(GD55,'Survival Probability'!$A$3:$F$98,3)/VLOOKUP($A55,'Survival Probability'!$A$3:$F$98,3)))</f>
        <v>7.6634003370059753</v>
      </c>
      <c r="GH55" s="222">
        <f t="shared" ca="1" si="71"/>
        <v>3232900.2763505126</v>
      </c>
      <c r="GI55" s="221">
        <f t="shared" si="134"/>
        <v>82</v>
      </c>
      <c r="GJ55" s="395">
        <f>IF($B55&lt;Main!$B$10,0,HLOOKUP(GI55,ReplacementRates!$V$3:$AZ$56,ReplacementRates!$A56-3,1)*IF(Main!$B$29=0,Main!$B$32*$B55,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K55" s="337">
        <f ca="1">GJ55*IF($B55=Salary!$B55,Salary!$J55,"")</f>
        <v>421862.37625340855</v>
      </c>
      <c r="GL55" s="338">
        <f ca="1">IF($B55&lt;Main!$B$10,0,(VLOOKUP(GI55,'Survival Probability'!$A$3:$F$98,6)/(1+Main!$B$5)^(OptimumBenefits!GI55-OptimumBenefits!$A55))*(VLOOKUP(GI55,'Survival Probability'!$A$3:$F$98,3)/VLOOKUP($A55,'Survival Probability'!$A$3:$F$98,3)))</f>
        <v>6.7499004537335932</v>
      </c>
      <c r="GM55" s="222">
        <f t="shared" ca="1" si="73"/>
        <v>2847529.0448860144</v>
      </c>
      <c r="GN55" s="384"/>
      <c r="GO55" s="384"/>
      <c r="GP55" s="385"/>
      <c r="GQ55" s="386"/>
      <c r="GR55" s="387"/>
      <c r="GS55" s="384"/>
      <c r="GT55" s="384"/>
      <c r="GU55" s="385"/>
      <c r="GV55" s="386"/>
      <c r="GW55" s="387"/>
      <c r="GX55" s="384"/>
      <c r="GY55" s="384"/>
      <c r="GZ55" s="385"/>
      <c r="HA55" s="386"/>
      <c r="HB55" s="387"/>
      <c r="HC55" s="384"/>
      <c r="HD55" s="384"/>
      <c r="HE55" s="385"/>
      <c r="HF55" s="386"/>
      <c r="HG55" s="387"/>
      <c r="HH55" s="384"/>
      <c r="HI55" s="384"/>
      <c r="HJ55" s="385"/>
      <c r="HK55" s="386"/>
      <c r="HL55" s="387"/>
      <c r="HM55" s="384"/>
      <c r="HN55" s="384"/>
      <c r="HO55" s="385"/>
      <c r="HP55" s="386"/>
      <c r="HQ55" s="387"/>
      <c r="HR55" s="384"/>
      <c r="HS55" s="384"/>
      <c r="HT55" s="385"/>
      <c r="HU55" s="386"/>
      <c r="HV55" s="387"/>
      <c r="HW55" s="384"/>
      <c r="HX55" s="384"/>
      <c r="HY55" s="385"/>
      <c r="HZ55" s="386"/>
      <c r="IA55" s="387"/>
      <c r="IB55" s="384"/>
      <c r="IC55" s="384"/>
      <c r="ID55" s="385"/>
      <c r="IE55" s="386"/>
      <c r="IF55" s="387"/>
      <c r="IG55" s="384"/>
      <c r="IH55" s="384"/>
      <c r="II55" s="385"/>
      <c r="IJ55" s="386"/>
      <c r="IK55" s="387"/>
      <c r="IL55" s="384"/>
      <c r="IM55" s="384"/>
      <c r="IN55" s="385"/>
      <c r="IO55" s="386"/>
      <c r="IP55" s="387"/>
      <c r="IQ55" s="384"/>
      <c r="IR55" s="384"/>
      <c r="IS55" s="385"/>
      <c r="IT55" s="386"/>
      <c r="IU55" s="387"/>
      <c r="IV55" s="384"/>
      <c r="IW55" s="384"/>
      <c r="IX55" s="385"/>
      <c r="IY55" s="386"/>
      <c r="IZ55" s="387"/>
      <c r="JA55" s="384"/>
      <c r="JB55" s="384"/>
      <c r="JC55" s="385"/>
      <c r="JD55" s="386"/>
      <c r="JE55" s="387"/>
      <c r="JF55" s="384"/>
      <c r="JG55" s="384"/>
      <c r="JH55" s="385"/>
      <c r="JI55" s="386"/>
      <c r="JJ55" s="387"/>
      <c r="JK55" s="384"/>
      <c r="JL55" s="384"/>
      <c r="JM55" s="385"/>
      <c r="JN55" s="386"/>
      <c r="JO55" s="387"/>
      <c r="JP55" s="384"/>
      <c r="JQ55" s="384"/>
      <c r="JR55" s="385"/>
      <c r="JS55" s="386"/>
      <c r="JT55" s="387"/>
      <c r="JU55" s="384"/>
      <c r="JV55" s="384"/>
      <c r="JW55" s="385"/>
      <c r="JX55" s="386"/>
      <c r="JY55" s="387"/>
      <c r="JZ55" s="384"/>
      <c r="KA55" s="384"/>
      <c r="KB55" s="385"/>
      <c r="KC55" s="386"/>
      <c r="KD55" s="387"/>
      <c r="KE55" s="384"/>
      <c r="KF55" s="384"/>
      <c r="KG55" s="385"/>
      <c r="KH55" s="386"/>
      <c r="KI55" s="387"/>
    </row>
    <row r="56" spans="1:295" s="226" customFormat="1">
      <c r="A56" s="172">
        <f t="shared" ref="A56:B57" si="135">A55+1</f>
        <v>81</v>
      </c>
      <c r="B56" s="225">
        <f t="shared" si="135"/>
        <v>54</v>
      </c>
      <c r="C56" s="383">
        <f t="shared" ca="1" si="126"/>
        <v>81</v>
      </c>
      <c r="D56" s="425">
        <f t="shared" ca="1" si="116"/>
        <v>3732003.5842552115</v>
      </c>
      <c r="E56" s="217">
        <v>2052925.666479338</v>
      </c>
      <c r="F56" s="221">
        <f t="shared" si="113"/>
        <v>45</v>
      </c>
      <c r="G56" s="395">
        <f>IF($B56&lt;Main!$B$10,0,HLOOKUP(F56,ReplacementRates!$V$3:$AZ$56,ReplacementRates!$A57-3,1)*IF(Main!$B$29=0,Main!$B$32*$B56,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H56" s="337">
        <f ca="1">G56*IF($B56=Salary!$B56,Salary!$J56,"")</f>
        <v>0</v>
      </c>
      <c r="I56" s="338">
        <f ca="1">IF($B56&lt;Main!$B$10,0,(VLOOKUP(F56,'Survival Probability'!$A$3:$F$98,6)/(1+Main!$B$5)^(OptimumBenefits!F56-OptimumBenefits!$A56))*(VLOOKUP(F56,'Survival Probability'!$A$3:$F$98,3)/VLOOKUP($A56,'Survival Probability'!$A$3:$F$98,3)))</f>
        <v>204.67287038017321</v>
      </c>
      <c r="J56" s="222">
        <f t="shared" si="130"/>
        <v>0</v>
      </c>
      <c r="K56" s="221">
        <f t="shared" si="114"/>
        <v>46</v>
      </c>
      <c r="L56" s="395">
        <f>IF($B56&lt;Main!$B$10,0,HLOOKUP(K56,ReplacementRates!$V$3:$AZ$56,ReplacementRates!$A57-3,1)*IF(Main!$B$29=0,Main!$B$32*$B56,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M56" s="337">
        <f ca="1">L56*IF($B56=Salary!$B56,Salary!$J56,"")</f>
        <v>0</v>
      </c>
      <c r="N56" s="338">
        <f ca="1">IF($B56&lt;Main!$B$10,0,(VLOOKUP(K56,'Survival Probability'!$A$3:$F$98,6)/(1+Main!$B$5)^(OptimumBenefits!K56-OptimumBenefits!$A56))*(VLOOKUP(K56,'Survival Probability'!$A$3:$F$98,3)/VLOOKUP($A56,'Survival Probability'!$A$3:$F$98,3)))</f>
        <v>190.23472736535589</v>
      </c>
      <c r="O56" s="222">
        <f t="shared" si="131"/>
        <v>0</v>
      </c>
      <c r="P56" s="221">
        <f t="shared" si="132"/>
        <v>47</v>
      </c>
      <c r="Q56" s="395">
        <f>IF($B56&lt;Main!$B$10,0,HLOOKUP(P56,ReplacementRates!$V$3:$AZ$56,ReplacementRates!$A57-3,1)*IF(Main!$B$29=0,Main!$B$32*$B56,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R56" s="337">
        <f ca="1">Q56*IF($B56=Salary!$B56,Salary!$J56,"")</f>
        <v>0</v>
      </c>
      <c r="S56" s="338">
        <f ca="1">IF($B56&lt;Main!$B$10,0,(VLOOKUP(P56,'Survival Probability'!$A$3:$F$98,6)/(1+Main!$B$5)^(OptimumBenefits!P56-OptimumBenefits!$A56))*(VLOOKUP(P56,'Survival Probability'!$A$3:$F$98,3)/VLOOKUP($A56,'Survival Probability'!$A$3:$F$98,3)))</f>
        <v>176.75015848988198</v>
      </c>
      <c r="T56" s="222">
        <f t="shared" si="3"/>
        <v>0</v>
      </c>
      <c r="U56" s="221">
        <f t="shared" si="132"/>
        <v>48</v>
      </c>
      <c r="V56" s="395">
        <f>IF($B56&lt;Main!$B$10,0,HLOOKUP(U56,ReplacementRates!$V$3:$AZ$56,ReplacementRates!$A57-3,1)*IF(Main!$B$29=0,Main!$B$32*$B56,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W56" s="337">
        <f ca="1">V56*IF($B56=Salary!$B56,Salary!$J56,"")</f>
        <v>0</v>
      </c>
      <c r="X56" s="338">
        <f ca="1">IF($B56&lt;Main!$B$10,0,(VLOOKUP(U56,'Survival Probability'!$A$3:$F$98,6)/(1+Main!$B$5)^(OptimumBenefits!U56-OptimumBenefits!$A56))*(VLOOKUP(U56,'Survival Probability'!$A$3:$F$98,3)/VLOOKUP($A56,'Survival Probability'!$A$3:$F$98,3)))</f>
        <v>164.15656030163845</v>
      </c>
      <c r="Y56" s="222">
        <f t="shared" si="5"/>
        <v>0</v>
      </c>
      <c r="Z56" s="221">
        <f t="shared" si="132"/>
        <v>49</v>
      </c>
      <c r="AA56" s="395">
        <f>IF($B56&lt;Main!$B$10,0,HLOOKUP(Z56,ReplacementRates!$V$3:$AZ$56,ReplacementRates!$A57-3,1)*IF(Main!$B$29=0,Main!$B$32*$B56,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B56" s="337">
        <f ca="1">AA56*IF($B56=Salary!$B56,Salary!$J56,"")</f>
        <v>0</v>
      </c>
      <c r="AC56" s="338">
        <f ca="1">IF($B56&lt;Main!$B$10,0,(VLOOKUP(Z56,'Survival Probability'!$A$3:$F$98,6)/(1+Main!$B$5)^(OptimumBenefits!Z56-OptimumBenefits!$A56))*(VLOOKUP(Z56,'Survival Probability'!$A$3:$F$98,3)/VLOOKUP($A56,'Survival Probability'!$A$3:$F$98,3)))</f>
        <v>152.39542627867942</v>
      </c>
      <c r="AD56" s="222">
        <f t="shared" si="7"/>
        <v>0</v>
      </c>
      <c r="AE56" s="221">
        <f t="shared" si="132"/>
        <v>50</v>
      </c>
      <c r="AF56" s="395">
        <f>IF($B56&lt;Main!$B$10,0,HLOOKUP(AE56,ReplacementRates!$V$3:$AZ$56,ReplacementRates!$A57-3,1)*IF(Main!$B$29=0,Main!$B$32*$B56,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G56" s="337">
        <f ca="1">AF56*IF($B56=Salary!$B56,Salary!$J56,"")</f>
        <v>0</v>
      </c>
      <c r="AH56" s="338">
        <f ca="1">IF($B56&lt;Main!$B$10,0,(VLOOKUP(AE56,'Survival Probability'!$A$3:$F$98,6)/(1+Main!$B$5)^(OptimumBenefits!AE56-OptimumBenefits!$A56))*(VLOOKUP(AE56,'Survival Probability'!$A$3:$F$98,3)/VLOOKUP($A56,'Survival Probability'!$A$3:$F$98,3)))</f>
        <v>141.41216185905682</v>
      </c>
      <c r="AI56" s="222">
        <f t="shared" si="9"/>
        <v>0</v>
      </c>
      <c r="AJ56" s="221">
        <f t="shared" si="132"/>
        <v>51</v>
      </c>
      <c r="AK56" s="395">
        <f>IF($B56&lt;Main!$B$10,0,HLOOKUP(AJ56,ReplacementRates!$V$3:$AZ$56,ReplacementRates!$A57-3,1)*IF(Main!$B$29=0,Main!$B$32*$B56,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L56" s="337">
        <f ca="1">AK56*IF($B56=Salary!$B56,Salary!$J56,"")</f>
        <v>0</v>
      </c>
      <c r="AM56" s="338">
        <f ca="1">IF($B56&lt;Main!$B$10,0,(VLOOKUP(AJ56,'Survival Probability'!$A$3:$F$98,6)/(1+Main!$B$5)^(OptimumBenefits!AJ56-OptimumBenefits!$A56))*(VLOOKUP(AJ56,'Survival Probability'!$A$3:$F$98,3)/VLOOKUP($A56,'Survival Probability'!$A$3:$F$98,3)))</f>
        <v>131.15577754374951</v>
      </c>
      <c r="AN56" s="222">
        <f t="shared" si="11"/>
        <v>0</v>
      </c>
      <c r="AO56" s="221">
        <f t="shared" si="132"/>
        <v>52</v>
      </c>
      <c r="AP56" s="395">
        <f>IF($B56&lt;Main!$B$10,0,HLOOKUP(AO56,ReplacementRates!$V$3:$AZ$56,ReplacementRates!$A57-3,1)*IF(Main!$B$29=0,Main!$B$32*$B56,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Q56" s="337">
        <f ca="1">AP56*IF($B56=Salary!$B56,Salary!$J56,"")</f>
        <v>0</v>
      </c>
      <c r="AR56" s="338">
        <f ca="1">IF($B56&lt;Main!$B$10,0,(VLOOKUP(AO56,'Survival Probability'!$A$3:$F$98,6)/(1+Main!$B$5)^(OptimumBenefits!AO56-OptimumBenefits!$A56))*(VLOOKUP(AO56,'Survival Probability'!$A$3:$F$98,3)/VLOOKUP($A56,'Survival Probability'!$A$3:$F$98,3)))</f>
        <v>121.58518723961863</v>
      </c>
      <c r="AS56" s="222">
        <f t="shared" si="13"/>
        <v>0</v>
      </c>
      <c r="AT56" s="221">
        <f t="shared" si="132"/>
        <v>53</v>
      </c>
      <c r="AU56" s="395">
        <f>IF($B56&lt;Main!$B$10,0,HLOOKUP(AT56,ReplacementRates!$V$3:$AZ$56,ReplacementRates!$A57-3,1)*IF(Main!$B$29=0,Main!$B$32*$B56,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V56" s="337">
        <f ca="1">AU56*IF($B56=Salary!$B56,Salary!$J56,"")</f>
        <v>0</v>
      </c>
      <c r="AW56" s="338">
        <f ca="1">IF($B56&lt;Main!$B$10,0,(VLOOKUP(AT56,'Survival Probability'!$A$3:$F$98,6)/(1+Main!$B$5)^(OptimumBenefits!AT56-OptimumBenefits!$A56))*(VLOOKUP(AT56,'Survival Probability'!$A$3:$F$98,3)/VLOOKUP($A56,'Survival Probability'!$A$3:$F$98,3)))</f>
        <v>112.65537778853569</v>
      </c>
      <c r="AX56" s="222">
        <f t="shared" si="15"/>
        <v>0</v>
      </c>
      <c r="AY56" s="221">
        <f t="shared" si="132"/>
        <v>54</v>
      </c>
      <c r="AZ56" s="395">
        <f>IF($B56&lt;Main!$B$10,0,HLOOKUP(AY56,ReplacementRates!$V$3:$AZ$56,ReplacementRates!$A57-3,1)*IF(Main!$B$29=0,Main!$B$32*$B56,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A56" s="337">
        <f ca="1">AZ56*IF($B56=Salary!$B56,Salary!$J56,"")</f>
        <v>0</v>
      </c>
      <c r="BB56" s="338">
        <f ca="1">IF($B56&lt;Main!$B$10,0,(VLOOKUP(AY56,'Survival Probability'!$A$3:$F$98,6)/(1+Main!$B$5)^(OptimumBenefits!AY56-OptimumBenefits!$A56))*(VLOOKUP(AY56,'Survival Probability'!$A$3:$F$98,3)/VLOOKUP($A56,'Survival Probability'!$A$3:$F$98,3)))</f>
        <v>104.32433684733391</v>
      </c>
      <c r="BC56" s="222">
        <f t="shared" si="17"/>
        <v>0</v>
      </c>
      <c r="BD56" s="221">
        <f t="shared" si="132"/>
        <v>55</v>
      </c>
      <c r="BE56" s="395">
        <f>IF($B56&lt;Main!$B$10,0,HLOOKUP(BD56,ReplacementRates!$V$3:$AZ$56,ReplacementRates!$A57-3,1)*IF(Main!$B$29=0,Main!$B$32*$B56,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F56" s="337">
        <f ca="1">BE56*IF($B56=Salary!$B56,Salary!$J56,"")</f>
        <v>0</v>
      </c>
      <c r="BG56" s="338">
        <f ca="1">IF($B56&lt;Main!$B$10,0,(VLOOKUP(BD56,'Survival Probability'!$A$3:$F$98,6)/(1+Main!$B$5)^(OptimumBenefits!BD56-OptimumBenefits!$A56))*(VLOOKUP(BD56,'Survival Probability'!$A$3:$F$98,3)/VLOOKUP($A56,'Survival Probability'!$A$3:$F$98,3)))</f>
        <v>96.552838856433553</v>
      </c>
      <c r="BH56" s="222">
        <f t="shared" si="19"/>
        <v>0</v>
      </c>
      <c r="BI56" s="221">
        <f t="shared" si="132"/>
        <v>56</v>
      </c>
      <c r="BJ56" s="395">
        <f>IF($B56&lt;Main!$B$10,0,HLOOKUP(BI56,ReplacementRates!$V$3:$AZ$56,ReplacementRates!$A57-3,1)*IF(Main!$B$29=0,Main!$B$32*$B56,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K56" s="337">
        <f ca="1">BJ56*IF($B56=Salary!$B56,Salary!$J56,"")</f>
        <v>0</v>
      </c>
      <c r="BL56" s="338">
        <f ca="1">IF($B56&lt;Main!$B$10,0,(VLOOKUP(BI56,'Survival Probability'!$A$3:$F$98,6)/(1+Main!$B$5)^(OptimumBenefits!BI56-OptimumBenefits!$A56))*(VLOOKUP(BI56,'Survival Probability'!$A$3:$F$98,3)/VLOOKUP($A56,'Survival Probability'!$A$3:$F$98,3)))</f>
        <v>89.304285409486951</v>
      </c>
      <c r="BM56" s="222">
        <f t="shared" si="21"/>
        <v>0</v>
      </c>
      <c r="BN56" s="221">
        <f t="shared" si="132"/>
        <v>57</v>
      </c>
      <c r="BO56" s="395">
        <f>IF($B56&lt;Main!$B$10,0,HLOOKUP(BN56,ReplacementRates!$V$3:$AZ$56,ReplacementRates!$A57-3,1)*IF(Main!$B$29=0,Main!$B$32*$B56,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P56" s="337">
        <f ca="1">BO56*IF($B56=Salary!$B56,Salary!$J56,"")</f>
        <v>0</v>
      </c>
      <c r="BQ56" s="338">
        <f ca="1">IF($B56&lt;Main!$B$10,0,(VLOOKUP(BN56,'Survival Probability'!$A$3:$F$98,6)/(1+Main!$B$5)^(OptimumBenefits!BN56-OptimumBenefits!$A56))*(VLOOKUP(BN56,'Survival Probability'!$A$3:$F$98,3)/VLOOKUP($A56,'Survival Probability'!$A$3:$F$98,3)))</f>
        <v>82.544484262582174</v>
      </c>
      <c r="BR56" s="222">
        <f t="shared" si="23"/>
        <v>0</v>
      </c>
      <c r="BS56" s="221">
        <f t="shared" si="132"/>
        <v>58</v>
      </c>
      <c r="BT56" s="395">
        <f>IF($B56&lt;Main!$B$10,0,HLOOKUP(BS56,ReplacementRates!$V$3:$AZ$56,ReplacementRates!$A57-3,1)*IF(Main!$B$29=0,Main!$B$32*$B56,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U56" s="337">
        <f ca="1">BT56*IF($B56=Salary!$B56,Salary!$J56,"")</f>
        <v>0</v>
      </c>
      <c r="BV56" s="338">
        <f ca="1">IF($B56&lt;Main!$B$10,0,(VLOOKUP(BS56,'Survival Probability'!$A$3:$F$98,6)/(1+Main!$B$5)^(OptimumBenefits!BS56-OptimumBenefits!$A56))*(VLOOKUP(BS56,'Survival Probability'!$A$3:$F$98,3)/VLOOKUP($A56,'Survival Probability'!$A$3:$F$98,3)))</f>
        <v>76.241494804673252</v>
      </c>
      <c r="BW56" s="222">
        <f t="shared" si="25"/>
        <v>0</v>
      </c>
      <c r="BX56" s="221">
        <f t="shared" si="132"/>
        <v>59</v>
      </c>
      <c r="BY56" s="395">
        <f>IF($B56&lt;Main!$B$10,0,HLOOKUP(BX56,ReplacementRates!$V$3:$AZ$56,ReplacementRates!$A57-3,1)*IF(Main!$B$29=0,Main!$B$32*$B56,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Z56" s="337">
        <f ca="1">BY56*IF($B56=Salary!$B56,Salary!$J56,"")</f>
        <v>0</v>
      </c>
      <c r="CA56" s="338">
        <f ca="1">IF($B56&lt;Main!$B$10,0,(VLOOKUP(BX56,'Survival Probability'!$A$3:$F$98,6)/(1+Main!$B$5)^(OptimumBenefits!BX56-OptimumBenefits!$A56))*(VLOOKUP(BX56,'Survival Probability'!$A$3:$F$98,3)/VLOOKUP($A56,'Survival Probability'!$A$3:$F$98,3)))</f>
        <v>70.365438018459841</v>
      </c>
      <c r="CB56" s="222">
        <f t="shared" si="27"/>
        <v>0</v>
      </c>
      <c r="CC56" s="221">
        <f t="shared" si="133"/>
        <v>60</v>
      </c>
      <c r="CD56" s="395">
        <f>IF($B56&lt;Main!$B$10,0,HLOOKUP(CC56,ReplacementRates!$V$3:$AZ$56,ReplacementRates!$A57-3,1)*IF(Main!$B$29=0,Main!$B$32*$B56,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E56" s="337">
        <f ca="1">CD56*IF($B56=Salary!$B56,Salary!$J56,"")</f>
        <v>444865.81526043394</v>
      </c>
      <c r="CF56" s="338">
        <f ca="1">IF($B56&lt;Main!$B$10,0,(VLOOKUP(CC56,'Survival Probability'!$A$3:$F$98,6)/(1+Main!$B$5)^(OptimumBenefits!CC56-OptimumBenefits!$A56))*(VLOOKUP(CC56,'Survival Probability'!$A$3:$F$98,3)/VLOOKUP($A56,'Survival Probability'!$A$3:$F$98,3)))</f>
        <v>64.88837201574583</v>
      </c>
      <c r="CG56" s="222">
        <f t="shared" si="29"/>
        <v>0</v>
      </c>
      <c r="CH56" s="221">
        <f t="shared" si="133"/>
        <v>61</v>
      </c>
      <c r="CI56" s="395">
        <f>IF($B56&lt;Main!$B$10,0,HLOOKUP(CH56,ReplacementRates!$V$3:$AZ$56,ReplacementRates!$A57-3,1)*IF(Main!$B$29=0,Main!$B$32*$B56,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J56" s="337">
        <f ca="1">CI56*IF($B56=Salary!$B56,Salary!$J56,"")</f>
        <v>444865.81526043394</v>
      </c>
      <c r="CK56" s="338">
        <f ca="1">IF($B56&lt;Main!$B$10,0,(VLOOKUP(CH56,'Survival Probability'!$A$3:$F$98,6)/(1+Main!$B$5)^(OptimumBenefits!CH56-OptimumBenefits!$A56))*(VLOOKUP(CH56,'Survival Probability'!$A$3:$F$98,3)/VLOOKUP($A56,'Survival Probability'!$A$3:$F$98,3)))</f>
        <v>59.784218387713686</v>
      </c>
      <c r="CL56" s="222">
        <f t="shared" si="31"/>
        <v>0</v>
      </c>
      <c r="CM56" s="221">
        <f t="shared" si="133"/>
        <v>62</v>
      </c>
      <c r="CN56" s="395">
        <f>IF($B56&lt;Main!$B$10,0,HLOOKUP(CM56,ReplacementRates!$V$3:$AZ$56,ReplacementRates!$A57-3,1)*IF(Main!$B$29=0,Main!$B$32*$B56,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O56" s="337">
        <f ca="1">CN56*IF($B56=Salary!$B56,Salary!$J56,"")</f>
        <v>444865.81526043394</v>
      </c>
      <c r="CP56" s="338">
        <f ca="1">IF($B56&lt;Main!$B$10,0,(VLOOKUP(CM56,'Survival Probability'!$A$3:$F$98,6)/(1+Main!$B$5)^(OptimumBenefits!CM56-OptimumBenefits!$A56))*(VLOOKUP(CM56,'Survival Probability'!$A$3:$F$98,3)/VLOOKUP($A56,'Survival Probability'!$A$3:$F$98,3)))</f>
        <v>55.032516001201436</v>
      </c>
      <c r="CQ56" s="222">
        <f t="shared" si="33"/>
        <v>0</v>
      </c>
      <c r="CR56" s="221">
        <f t="shared" si="133"/>
        <v>63</v>
      </c>
      <c r="CS56" s="395">
        <f>IF($B56&lt;Main!$B$10,0,HLOOKUP(CR56,ReplacementRates!$V$3:$AZ$56,ReplacementRates!$A57-3,1)*IF(Main!$B$29=0,Main!$B$32*$B56,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T56" s="337">
        <f ca="1">CS56*IF($B56=Salary!$B56,Salary!$J56,"")</f>
        <v>444865.81526043394</v>
      </c>
      <c r="CU56" s="338">
        <f ca="1">IF($B56&lt;Main!$B$10,0,(VLOOKUP(CR56,'Survival Probability'!$A$3:$F$98,6)/(1+Main!$B$5)^(OptimumBenefits!CR56-OptimumBenefits!$A56))*(VLOOKUP(CR56,'Survival Probability'!$A$3:$F$98,3)/VLOOKUP($A56,'Survival Probability'!$A$3:$F$98,3)))</f>
        <v>50.610029048590434</v>
      </c>
      <c r="CV56" s="222">
        <f t="shared" si="35"/>
        <v>0</v>
      </c>
      <c r="CW56" s="221">
        <f t="shared" si="133"/>
        <v>64</v>
      </c>
      <c r="CX56" s="395">
        <f>IF($B56&lt;Main!$B$10,0,HLOOKUP(CW56,ReplacementRates!$V$3:$AZ$56,ReplacementRates!$A57-3,1)*IF(Main!$B$29=0,Main!$B$32*$B56,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Y56" s="337">
        <f ca="1">CX56*IF($B56=Salary!$B56,Salary!$J56,"")</f>
        <v>444865.81526043394</v>
      </c>
      <c r="CZ56" s="338">
        <f ca="1">IF($B56&lt;Main!$B$10,0,(VLOOKUP(CW56,'Survival Probability'!$A$3:$F$98,6)/(1+Main!$B$5)^(OptimumBenefits!CW56-OptimumBenefits!$A56))*(VLOOKUP(CW56,'Survival Probability'!$A$3:$F$98,3)/VLOOKUP($A56,'Survival Probability'!$A$3:$F$98,3)))</f>
        <v>46.495036860584662</v>
      </c>
      <c r="DA56" s="222">
        <f t="shared" si="37"/>
        <v>0</v>
      </c>
      <c r="DB56" s="221">
        <f t="shared" si="133"/>
        <v>65</v>
      </c>
      <c r="DC56" s="395">
        <f>IF($B56&lt;Main!$B$10,0,HLOOKUP(DB56,ReplacementRates!$V$3:$AZ$56,ReplacementRates!$A57-3,1)*IF(Main!$B$29=0,Main!$B$32*$B56,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D56" s="337">
        <f ca="1">DC56*IF($B56=Salary!$B56,Salary!$J56,"")</f>
        <v>444865.81526043394</v>
      </c>
      <c r="DE56" s="338">
        <f ca="1">IF($B56&lt;Main!$B$10,0,(VLOOKUP(DB56,'Survival Probability'!$A$3:$F$98,6)/(1+Main!$B$5)^(OptimumBenefits!DB56-OptimumBenefits!$A56))*(VLOOKUP(DB56,'Survival Probability'!$A$3:$F$98,3)/VLOOKUP($A56,'Survival Probability'!$A$3:$F$98,3)))</f>
        <v>42.667240673178988</v>
      </c>
      <c r="DF56" s="222">
        <f t="shared" si="39"/>
        <v>0</v>
      </c>
      <c r="DG56" s="221">
        <f t="shared" si="133"/>
        <v>66</v>
      </c>
      <c r="DH56" s="395">
        <f>IF($B56&lt;Main!$B$10,0,HLOOKUP(DG56,ReplacementRates!$V$3:$AZ$56,ReplacementRates!$A57-3,1)*IF(Main!$B$29=0,Main!$B$32*$B56,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I56" s="337">
        <f ca="1">DH56*IF($B56=Salary!$B56,Salary!$J56,"")</f>
        <v>444865.81526043394</v>
      </c>
      <c r="DJ56" s="338">
        <f ca="1">IF($B56&lt;Main!$B$10,0,(VLOOKUP(DG56,'Survival Probability'!$A$3:$F$98,6)/(1+Main!$B$5)^(OptimumBenefits!DG56-OptimumBenefits!$A56))*(VLOOKUP(DG56,'Survival Probability'!$A$3:$F$98,3)/VLOOKUP($A56,'Survival Probability'!$A$3:$F$98,3)))</f>
        <v>39.107740411234005</v>
      </c>
      <c r="DK56" s="222">
        <f t="shared" si="41"/>
        <v>0</v>
      </c>
      <c r="DL56" s="221">
        <f t="shared" si="133"/>
        <v>67</v>
      </c>
      <c r="DM56" s="395">
        <f>IF($B56&lt;Main!$B$10,0,HLOOKUP(DL56,ReplacementRates!$V$3:$AZ$56,ReplacementRates!$A57-3,1)*IF(Main!$B$29=0,Main!$B$32*$B56,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N56" s="337">
        <f ca="1">DM56*IF($B56=Salary!$B56,Salary!$J56,"")</f>
        <v>444865.81526043394</v>
      </c>
      <c r="DO56" s="338">
        <f ca="1">IF($B56&lt;Main!$B$10,0,(VLOOKUP(DL56,'Survival Probability'!$A$3:$F$98,6)/(1+Main!$B$5)^(OptimumBenefits!DL56-OptimumBenefits!$A56))*(VLOOKUP(DL56,'Survival Probability'!$A$3:$F$98,3)/VLOOKUP($A56,'Survival Probability'!$A$3:$F$98,3)))</f>
        <v>35.798894475319223</v>
      </c>
      <c r="DP56" s="222">
        <f t="shared" si="43"/>
        <v>0</v>
      </c>
      <c r="DQ56" s="221">
        <f t="shared" si="133"/>
        <v>68</v>
      </c>
      <c r="DR56" s="395">
        <f>IF($B56&lt;Main!$B$10,0,HLOOKUP(DQ56,ReplacementRates!$V$3:$AZ$56,ReplacementRates!$A57-3,1)*IF(Main!$B$29=0,Main!$B$32*$B56,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S56" s="337">
        <f ca="1">DR56*IF($B56=Salary!$B56,Salary!$J56,"")</f>
        <v>444865.81526043394</v>
      </c>
      <c r="DT56" s="338">
        <f ca="1">IF($B56&lt;Main!$B$10,0,(VLOOKUP(DQ56,'Survival Probability'!$A$3:$F$98,6)/(1+Main!$B$5)^(OptimumBenefits!DQ56-OptimumBenefits!$A56))*(VLOOKUP(DQ56,'Survival Probability'!$A$3:$F$98,3)/VLOOKUP($A56,'Survival Probability'!$A$3:$F$98,3)))</f>
        <v>32.72431338733854</v>
      </c>
      <c r="DU56" s="222">
        <f t="shared" si="45"/>
        <v>0</v>
      </c>
      <c r="DV56" s="221">
        <f t="shared" si="133"/>
        <v>69</v>
      </c>
      <c r="DW56" s="395">
        <f>IF($B56&lt;Main!$B$10,0,HLOOKUP(DV56,ReplacementRates!$V$3:$AZ$56,ReplacementRates!$A57-3,1)*IF(Main!$B$29=0,Main!$B$32*$B56,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X56" s="337">
        <f ca="1">DW56*IF($B56=Salary!$B56,Salary!$J56,"")</f>
        <v>444865.81526043394</v>
      </c>
      <c r="DY56" s="338">
        <f ca="1">IF($B56&lt;Main!$B$10,0,(VLOOKUP(DV56,'Survival Probability'!$A$3:$F$98,6)/(1+Main!$B$5)^(OptimumBenefits!DV56-OptimumBenefits!$A56))*(VLOOKUP(DV56,'Survival Probability'!$A$3:$F$98,3)/VLOOKUP($A56,'Survival Probability'!$A$3:$F$98,3)))</f>
        <v>29.868745115190691</v>
      </c>
      <c r="DZ56" s="222">
        <f t="shared" si="47"/>
        <v>0</v>
      </c>
      <c r="EA56" s="221">
        <f t="shared" si="133"/>
        <v>70</v>
      </c>
      <c r="EB56" s="395">
        <f>IF($B56&lt;Main!$B$10,0,HLOOKUP(EA56,ReplacementRates!$V$3:$AZ$56,ReplacementRates!$A57-3,1)*IF(Main!$B$29=0,Main!$B$32*$B56,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C56" s="337">
        <f ca="1">EB56*IF($B56=Salary!$B56,Salary!$J56,"")</f>
        <v>444865.81526043394</v>
      </c>
      <c r="ED56" s="338">
        <f ca="1">IF($B56&lt;Main!$B$10,0,(VLOOKUP(EA56,'Survival Probability'!$A$3:$F$98,6)/(1+Main!$B$5)^(OptimumBenefits!EA56-OptimumBenefits!$A56))*(VLOOKUP(EA56,'Survival Probability'!$A$3:$F$98,3)/VLOOKUP($A56,'Survival Probability'!$A$3:$F$98,3)))</f>
        <v>27.218010018494407</v>
      </c>
      <c r="EE56" s="222">
        <f t="shared" si="49"/>
        <v>0</v>
      </c>
      <c r="EF56" s="221">
        <f t="shared" si="133"/>
        <v>71</v>
      </c>
      <c r="EG56" s="395">
        <f>IF($B56&lt;Main!$B$10,0,HLOOKUP(EF56,ReplacementRates!$V$3:$AZ$56,ReplacementRates!$A57-3,1)*IF(Main!$B$29=0,Main!$B$32*$B56,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H56" s="337">
        <f ca="1">EG56*IF($B56=Salary!$B56,Salary!$J56,"")</f>
        <v>444865.81526043394</v>
      </c>
      <c r="EI56" s="338">
        <f ca="1">IF($B56&lt;Main!$B$10,0,(VLOOKUP(EF56,'Survival Probability'!$A$3:$F$98,6)/(1+Main!$B$5)^(OptimumBenefits!EF56-OptimumBenefits!$A56))*(VLOOKUP(EF56,'Survival Probability'!$A$3:$F$98,3)/VLOOKUP($A56,'Survival Probability'!$A$3:$F$98,3)))</f>
        <v>24.758933925390462</v>
      </c>
      <c r="EJ56" s="222">
        <f t="shared" si="51"/>
        <v>0</v>
      </c>
      <c r="EK56" s="221">
        <f t="shared" si="133"/>
        <v>72</v>
      </c>
      <c r="EL56" s="395">
        <f>IF($B56&lt;Main!$B$10,0,HLOOKUP(EK56,ReplacementRates!$V$3:$AZ$56,ReplacementRates!$A57-3,1)*IF(Main!$B$29=0,Main!$B$32*$B56,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M56" s="337">
        <f ca="1">EL56*IF($B56=Salary!$B56,Salary!$J56,"")</f>
        <v>444865.81526043394</v>
      </c>
      <c r="EN56" s="338">
        <f ca="1">IF($B56&lt;Main!$B$10,0,(VLOOKUP(EK56,'Survival Probability'!$A$3:$F$98,6)/(1+Main!$B$5)^(OptimumBenefits!EK56-OptimumBenefits!$A56))*(VLOOKUP(EK56,'Survival Probability'!$A$3:$F$98,3)/VLOOKUP($A56,'Survival Probability'!$A$3:$F$98,3)))</f>
        <v>22.479244286295913</v>
      </c>
      <c r="EO56" s="222">
        <f t="shared" si="53"/>
        <v>0</v>
      </c>
      <c r="EP56" s="221">
        <f t="shared" si="134"/>
        <v>73</v>
      </c>
      <c r="EQ56" s="395">
        <f>IF($B56&lt;Main!$B$10,0,HLOOKUP(EP56,ReplacementRates!$V$3:$AZ$56,ReplacementRates!$A57-3,1)*IF(Main!$B$29=0,Main!$B$32*$B56,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R56" s="337">
        <f ca="1">EQ56*IF($B56=Salary!$B56,Salary!$J56,"")</f>
        <v>444865.81526043394</v>
      </c>
      <c r="ES56" s="338">
        <f ca="1">IF($B56&lt;Main!$B$10,0,(VLOOKUP(EP56,'Survival Probability'!$A$3:$F$98,6)/(1+Main!$B$5)^(OptimumBenefits!EP56-OptimumBenefits!$A56))*(VLOOKUP(EP56,'Survival Probability'!$A$3:$F$98,3)/VLOOKUP($A56,'Survival Probability'!$A$3:$F$98,3)))</f>
        <v>20.367550819139744</v>
      </c>
      <c r="ET56" s="222">
        <f t="shared" si="55"/>
        <v>0</v>
      </c>
      <c r="EU56" s="221">
        <f t="shared" si="134"/>
        <v>74</v>
      </c>
      <c r="EV56" s="395">
        <f>IF($B56&lt;Main!$B$10,0,HLOOKUP(EU56,ReplacementRates!$V$3:$AZ$56,ReplacementRates!$A57-3,1)*IF(Main!$B$29=0,Main!$B$32*$B56,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W56" s="337">
        <f ca="1">EV56*IF($B56=Salary!$B56,Salary!$J56,"")</f>
        <v>444865.81526043394</v>
      </c>
      <c r="EX56" s="338">
        <f ca="1">IF($B56&lt;Main!$B$10,0,(VLOOKUP(EU56,'Survival Probability'!$A$3:$F$98,6)/(1+Main!$B$5)^(OptimumBenefits!EU56-OptimumBenefits!$A56))*(VLOOKUP(EU56,'Survival Probability'!$A$3:$F$98,3)/VLOOKUP($A56,'Survival Probability'!$A$3:$F$98,3)))</f>
        <v>18.413230192887202</v>
      </c>
      <c r="EY56" s="222">
        <f t="shared" si="57"/>
        <v>0</v>
      </c>
      <c r="EZ56" s="221">
        <f t="shared" si="134"/>
        <v>75</v>
      </c>
      <c r="FA56" s="395">
        <f>IF($B56&lt;Main!$B$10,0,HLOOKUP(EZ56,ReplacementRates!$V$3:$AZ$56,ReplacementRates!$A57-3,1)*IF(Main!$B$29=0,Main!$B$32*$B56,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B56" s="337">
        <f ca="1">FA56*IF($B56=Salary!$B56,Salary!$J56,"")</f>
        <v>444865.81526043394</v>
      </c>
      <c r="FC56" s="338">
        <f ca="1">IF($B56&lt;Main!$B$10,0,(VLOOKUP(EZ56,'Survival Probability'!$A$3:$F$98,6)/(1+Main!$B$5)^(OptimumBenefits!EZ56-OptimumBenefits!$A56))*(VLOOKUP(EZ56,'Survival Probability'!$A$3:$F$98,3)/VLOOKUP($A56,'Survival Probability'!$A$3:$F$98,3)))</f>
        <v>16.606406619274573</v>
      </c>
      <c r="FD56" s="222">
        <f t="shared" si="59"/>
        <v>0</v>
      </c>
      <c r="FE56" s="221">
        <f t="shared" si="134"/>
        <v>76</v>
      </c>
      <c r="FF56" s="395">
        <f>IF($B56&lt;Main!$B$10,0,HLOOKUP(FE56,ReplacementRates!$V$3:$AZ$56,ReplacementRates!$A57-3,1)*IF(Main!$B$29=0,Main!$B$32*$B56,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G56" s="337">
        <f ca="1">FF56*IF($B56=Salary!$B56,Salary!$J56,"")</f>
        <v>444865.81526043394</v>
      </c>
      <c r="FH56" s="338">
        <f ca="1">IF($B56&lt;Main!$B$10,0,(VLOOKUP(FE56,'Survival Probability'!$A$3:$F$98,6)/(1+Main!$B$5)^(OptimumBenefits!FE56-OptimumBenefits!$A56))*(VLOOKUP(FE56,'Survival Probability'!$A$3:$F$98,3)/VLOOKUP($A56,'Survival Probability'!$A$3:$F$98,3)))</f>
        <v>14.937905744475342</v>
      </c>
      <c r="FI56" s="222">
        <f t="shared" si="61"/>
        <v>0</v>
      </c>
      <c r="FJ56" s="221">
        <f t="shared" si="134"/>
        <v>77</v>
      </c>
      <c r="FK56" s="395">
        <f>IF($B56&lt;Main!$B$10,0,HLOOKUP(FJ56,ReplacementRates!$V$3:$AZ$56,ReplacementRates!$A57-3,1)*IF(Main!$B$29=0,Main!$B$32*$B56,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L56" s="337">
        <f ca="1">FK56*IF($B56=Salary!$B56,Salary!$J56,"")</f>
        <v>444865.81526043394</v>
      </c>
      <c r="FM56" s="338">
        <f ca="1">IF($B56&lt;Main!$B$10,0,(VLOOKUP(FJ56,'Survival Probability'!$A$3:$F$98,6)/(1+Main!$B$5)^(OptimumBenefits!FJ56-OptimumBenefits!$A56))*(VLOOKUP(FJ56,'Survival Probability'!$A$3:$F$98,3)/VLOOKUP($A56,'Survival Probability'!$A$3:$F$98,3)))</f>
        <v>13.399131074572496</v>
      </c>
      <c r="FN56" s="222">
        <f t="shared" si="63"/>
        <v>0</v>
      </c>
      <c r="FO56" s="221">
        <f t="shared" si="134"/>
        <v>78</v>
      </c>
      <c r="FP56" s="395">
        <f>IF($B56&lt;Main!$B$10,0,HLOOKUP(FO56,ReplacementRates!$V$3:$AZ$56,ReplacementRates!$A57-3,1)*IF(Main!$B$29=0,Main!$B$32*$B56,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Q56" s="337">
        <f ca="1">FP56*IF($B56=Salary!$B56,Salary!$J56,"")</f>
        <v>444865.81526043394</v>
      </c>
      <c r="FR56" s="338">
        <f ca="1">IF($B56&lt;Main!$B$10,0,(VLOOKUP(FO56,'Survival Probability'!$A$3:$F$98,6)/(1+Main!$B$5)^(OptimumBenefits!FO56-OptimumBenefits!$A56))*(VLOOKUP(FO56,'Survival Probability'!$A$3:$F$98,3)/VLOOKUP($A56,'Survival Probability'!$A$3:$F$98,3)))</f>
        <v>11.982067905333594</v>
      </c>
      <c r="FS56" s="222">
        <f t="shared" si="65"/>
        <v>0</v>
      </c>
      <c r="FT56" s="221">
        <f t="shared" si="134"/>
        <v>79</v>
      </c>
      <c r="FU56" s="395">
        <f>IF($B56&lt;Main!$B$10,0,HLOOKUP(FT56,ReplacementRates!$V$3:$AZ$56,ReplacementRates!$A57-3,1)*IF(Main!$B$29=0,Main!$B$32*$B56,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V56" s="337">
        <f ca="1">FU56*IF($B56=Salary!$B56,Salary!$J56,"")</f>
        <v>444865.81526043394</v>
      </c>
      <c r="FW56" s="338">
        <f ca="1">IF($B56&lt;Main!$B$10,0,(VLOOKUP(FT56,'Survival Probability'!$A$3:$F$98,6)/(1+Main!$B$5)^(OptimumBenefits!FT56-OptimumBenefits!$A56))*(VLOOKUP(FT56,'Survival Probability'!$A$3:$F$98,3)/VLOOKUP($A56,'Survival Probability'!$A$3:$F$98,3)))</f>
        <v>10.679245472879236</v>
      </c>
      <c r="FX56" s="222">
        <f t="shared" si="67"/>
        <v>0</v>
      </c>
      <c r="FY56" s="221">
        <f t="shared" si="134"/>
        <v>80</v>
      </c>
      <c r="FZ56" s="395">
        <f>IF($B56&lt;Main!$B$10,0,HLOOKUP(FY56,ReplacementRates!$V$3:$AZ$56,ReplacementRates!$A57-3,1)*IF(Main!$B$29=0,Main!$B$32*$B56,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A56" s="337">
        <f ca="1">FZ56*IF($B56=Salary!$B56,Salary!$J56,"")</f>
        <v>444865.81526043394</v>
      </c>
      <c r="GB56" s="338">
        <f ca="1">IF($B56&lt;Main!$B$10,0,(VLOOKUP(FY56,'Survival Probability'!$A$3:$F$98,6)/(1+Main!$B$5)^(OptimumBenefits!FY56-OptimumBenefits!$A56))*(VLOOKUP(FY56,'Survival Probability'!$A$3:$F$98,3)/VLOOKUP($A56,'Survival Probability'!$A$3:$F$98,3)))</f>
        <v>9.4837454231209506</v>
      </c>
      <c r="GC56" s="222">
        <f t="shared" si="69"/>
        <v>0</v>
      </c>
      <c r="GD56" s="221">
        <f t="shared" si="134"/>
        <v>81</v>
      </c>
      <c r="GE56" s="395">
        <f>IF($B56&lt;Main!$B$10,0,HLOOKUP(GD56,ReplacementRates!$V$3:$AZ$56,ReplacementRates!$A57-3,1)*IF(Main!$B$29=0,Main!$B$32*$B56,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F56" s="337">
        <f ca="1">GE56*IF($B56=Salary!$B56,Salary!$J56,"")</f>
        <v>444865.81526043394</v>
      </c>
      <c r="GG56" s="338">
        <f ca="1">IF($B56&lt;Main!$B$10,0,(VLOOKUP(GD56,'Survival Probability'!$A$3:$F$98,6)/(1+Main!$B$5)^(OptimumBenefits!GD56-OptimumBenefits!$A56))*(VLOOKUP(GD56,'Survival Probability'!$A$3:$F$98,3)/VLOOKUP($A56,'Survival Probability'!$A$3:$F$98,3)))</f>
        <v>8.3890545333774789</v>
      </c>
      <c r="GH56" s="222">
        <f t="shared" ca="1" si="71"/>
        <v>3732003.5842552115</v>
      </c>
      <c r="GI56" s="221">
        <f t="shared" si="134"/>
        <v>82</v>
      </c>
      <c r="GJ56" s="395">
        <f>IF($B56&lt;Main!$B$10,0,HLOOKUP(GI56,ReplacementRates!$V$3:$AZ$56,ReplacementRates!$A57-3,1)*IF(Main!$B$29=0,Main!$B$32*$B56,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K56" s="337">
        <f ca="1">GJ56*IF($B56=Salary!$B56,Salary!$J56,"")</f>
        <v>444865.81526043394</v>
      </c>
      <c r="GL56" s="338">
        <f ca="1">IF($B56&lt;Main!$B$10,0,(VLOOKUP(GI56,'Survival Probability'!$A$3:$F$98,6)/(1+Main!$B$5)^(OptimumBenefits!GI56-OptimumBenefits!$A56))*(VLOOKUP(GI56,'Survival Probability'!$A$3:$F$98,3)/VLOOKUP($A56,'Survival Probability'!$A$3:$F$98,3)))</f>
        <v>7.389054533377478</v>
      </c>
      <c r="GM56" s="222">
        <f t="shared" ca="1" si="73"/>
        <v>3287137.768994777</v>
      </c>
      <c r="GN56" s="384"/>
      <c r="GO56" s="384"/>
      <c r="GP56" s="385"/>
      <c r="GQ56" s="386"/>
      <c r="GR56" s="387"/>
      <c r="GS56" s="384"/>
      <c r="GT56" s="384"/>
      <c r="GU56" s="385"/>
      <c r="GV56" s="386"/>
      <c r="GW56" s="387"/>
      <c r="GX56" s="384"/>
      <c r="GY56" s="384"/>
      <c r="GZ56" s="385"/>
      <c r="HA56" s="386"/>
      <c r="HB56" s="387"/>
      <c r="HC56" s="384"/>
      <c r="HD56" s="384"/>
      <c r="HE56" s="385"/>
      <c r="HF56" s="386"/>
      <c r="HG56" s="387"/>
      <c r="HH56" s="384"/>
      <c r="HI56" s="384"/>
      <c r="HJ56" s="385"/>
      <c r="HK56" s="386"/>
      <c r="HL56" s="387"/>
      <c r="HM56" s="384"/>
      <c r="HN56" s="384"/>
      <c r="HO56" s="385"/>
      <c r="HP56" s="386"/>
      <c r="HQ56" s="387"/>
      <c r="HR56" s="384"/>
      <c r="HS56" s="384"/>
      <c r="HT56" s="385"/>
      <c r="HU56" s="386"/>
      <c r="HV56" s="387"/>
      <c r="HW56" s="384"/>
      <c r="HX56" s="384"/>
      <c r="HY56" s="385"/>
      <c r="HZ56" s="386"/>
      <c r="IA56" s="387"/>
      <c r="IB56" s="384"/>
      <c r="IC56" s="384"/>
      <c r="ID56" s="385"/>
      <c r="IE56" s="386"/>
      <c r="IF56" s="387"/>
      <c r="IG56" s="384"/>
      <c r="IH56" s="384"/>
      <c r="II56" s="385"/>
      <c r="IJ56" s="386"/>
      <c r="IK56" s="387"/>
      <c r="IL56" s="384"/>
      <c r="IM56" s="384"/>
      <c r="IN56" s="385"/>
      <c r="IO56" s="386"/>
      <c r="IP56" s="387"/>
      <c r="IQ56" s="384"/>
      <c r="IR56" s="384"/>
      <c r="IS56" s="385"/>
      <c r="IT56" s="386"/>
      <c r="IU56" s="387"/>
      <c r="IV56" s="384"/>
      <c r="IW56" s="384"/>
      <c r="IX56" s="385"/>
      <c r="IY56" s="386"/>
      <c r="IZ56" s="387"/>
      <c r="JA56" s="384"/>
      <c r="JB56" s="384"/>
      <c r="JC56" s="385"/>
      <c r="JD56" s="386"/>
      <c r="JE56" s="387"/>
      <c r="JF56" s="384"/>
      <c r="JG56" s="384"/>
      <c r="JH56" s="385"/>
      <c r="JI56" s="386"/>
      <c r="JJ56" s="387"/>
      <c r="JK56" s="384"/>
      <c r="JL56" s="384"/>
      <c r="JM56" s="385"/>
      <c r="JN56" s="386"/>
      <c r="JO56" s="387"/>
      <c r="JP56" s="384"/>
      <c r="JQ56" s="384"/>
      <c r="JR56" s="385"/>
      <c r="JS56" s="386"/>
      <c r="JT56" s="387"/>
      <c r="JU56" s="384"/>
      <c r="JV56" s="384"/>
      <c r="JW56" s="385"/>
      <c r="JX56" s="386"/>
      <c r="JY56" s="387"/>
      <c r="JZ56" s="384"/>
      <c r="KA56" s="384"/>
      <c r="KB56" s="385"/>
      <c r="KC56" s="386"/>
      <c r="KD56" s="387"/>
      <c r="KE56" s="384"/>
      <c r="KF56" s="384"/>
      <c r="KG56" s="385"/>
      <c r="KH56" s="386"/>
      <c r="KI56" s="387"/>
    </row>
    <row r="57" spans="1:295" s="223" customFormat="1">
      <c r="A57" s="172">
        <f t="shared" si="135"/>
        <v>82</v>
      </c>
      <c r="B57" s="220">
        <f t="shared" si="135"/>
        <v>55</v>
      </c>
      <c r="C57" s="383">
        <f t="shared" ca="1" si="126"/>
        <v>82</v>
      </c>
      <c r="D57" s="425">
        <f t="shared" ca="1" si="116"/>
        <v>3803484.3032070398</v>
      </c>
      <c r="E57" s="217">
        <v>2084368.5665979888</v>
      </c>
      <c r="F57" s="231">
        <f t="shared" si="113"/>
        <v>45</v>
      </c>
      <c r="G57" s="395">
        <f>IF($B57&lt;Main!$B$10,0,HLOOKUP(F57,ReplacementRates!$V$3:$AZ$56,ReplacementRates!$A58-3,1)*IF(Main!$B$29=0,Main!$B$32*$B57,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H57" s="339">
        <f ca="1">G57*IF($B57=Salary!$B57,Salary!$J57,"")</f>
        <v>0</v>
      </c>
      <c r="I57" s="340">
        <f ca="1">IF($B57&lt;Main!$B$10,0,(VLOOKUP(F57,'Survival Probability'!$A$3:$F$98,6)/(1+Main!$B$5)^(OptimumBenefits!F57-OptimumBenefits!$A57))*(VLOOKUP(F57,'Survival Probability'!$A$3:$F$98,3)/VLOOKUP($A57,'Survival Probability'!$A$3:$F$98,3)))</f>
        <v>224.65429329069485</v>
      </c>
      <c r="J57" s="232">
        <f t="shared" si="130"/>
        <v>0</v>
      </c>
      <c r="K57" s="231">
        <f t="shared" si="114"/>
        <v>46</v>
      </c>
      <c r="L57" s="395">
        <f>IF($B57&lt;Main!$B$10,0,HLOOKUP(K57,ReplacementRates!$V$3:$AZ$56,ReplacementRates!$A58-3,1)*IF(Main!$B$29=0,Main!$B$32*$B57,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M57" s="339">
        <f ca="1">L57*IF($B57=Salary!$B57,Salary!$J57,"")</f>
        <v>0</v>
      </c>
      <c r="N57" s="340">
        <f ca="1">IF($B57&lt;Main!$B$10,0,(VLOOKUP(K57,'Survival Probability'!$A$3:$F$98,6)/(1+Main!$B$5)^(OptimumBenefits!K57-OptimumBenefits!$A57))*(VLOOKUP(K57,'Survival Probability'!$A$3:$F$98,3)/VLOOKUP($A57,'Survival Probability'!$A$3:$F$98,3)))</f>
        <v>208.80661006135961</v>
      </c>
      <c r="O57" s="232">
        <f t="shared" si="131"/>
        <v>0</v>
      </c>
      <c r="P57" s="231">
        <f t="shared" si="132"/>
        <v>47</v>
      </c>
      <c r="Q57" s="395">
        <f>IF($B57&lt;Main!$B$10,0,HLOOKUP(P57,ReplacementRates!$V$3:$AZ$56,ReplacementRates!$A58-3,1)*IF(Main!$B$29=0,Main!$B$32*$B57,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R57" s="339">
        <f ca="1">Q57*IF($B57=Salary!$B57,Salary!$J57,"")</f>
        <v>0</v>
      </c>
      <c r="S57" s="340">
        <f ca="1">IF($B57&lt;Main!$B$10,0,(VLOOKUP(P57,'Survival Probability'!$A$3:$F$98,6)/(1+Main!$B$5)^(OptimumBenefits!P57-OptimumBenefits!$A57))*(VLOOKUP(P57,'Survival Probability'!$A$3:$F$98,3)/VLOOKUP($A57,'Survival Probability'!$A$3:$F$98,3)))</f>
        <v>194.00559473664987</v>
      </c>
      <c r="T57" s="232">
        <f t="shared" si="3"/>
        <v>0</v>
      </c>
      <c r="U57" s="231">
        <f t="shared" si="132"/>
        <v>48</v>
      </c>
      <c r="V57" s="395">
        <f>IF($B57&lt;Main!$B$10,0,HLOOKUP(U57,ReplacementRates!$V$3:$AZ$56,ReplacementRates!$A58-3,1)*IF(Main!$B$29=0,Main!$B$32*$B57,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W57" s="339">
        <f ca="1">V57*IF($B57=Salary!$B57,Salary!$J57,"")</f>
        <v>0</v>
      </c>
      <c r="X57" s="340">
        <f ca="1">IF($B57&lt;Main!$B$10,0,(VLOOKUP(U57,'Survival Probability'!$A$3:$F$98,6)/(1+Main!$B$5)^(OptimumBenefits!U57-OptimumBenefits!$A57))*(VLOOKUP(U57,'Survival Probability'!$A$3:$F$98,3)/VLOOKUP($A57,'Survival Probability'!$A$3:$F$98,3)))</f>
        <v>180.18253213088448</v>
      </c>
      <c r="Y57" s="232">
        <f t="shared" si="5"/>
        <v>0</v>
      </c>
      <c r="Z57" s="231">
        <f t="shared" si="132"/>
        <v>49</v>
      </c>
      <c r="AA57" s="395">
        <f>IF($B57&lt;Main!$B$10,0,HLOOKUP(Z57,ReplacementRates!$V$3:$AZ$56,ReplacementRates!$A58-3,1)*IF(Main!$B$29=0,Main!$B$32*$B57,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B57" s="339">
        <f ca="1">AA57*IF($B57=Salary!$B57,Salary!$J57,"")</f>
        <v>0</v>
      </c>
      <c r="AC57" s="340">
        <f ca="1">IF($B57&lt;Main!$B$10,0,(VLOOKUP(Z57,'Survival Probability'!$A$3:$F$98,6)/(1+Main!$B$5)^(OptimumBenefits!Z57-OptimumBenefits!$A57))*(VLOOKUP(Z57,'Survival Probability'!$A$3:$F$98,3)/VLOOKUP($A57,'Survival Probability'!$A$3:$F$98,3)))</f>
        <v>167.27320395604028</v>
      </c>
      <c r="AD57" s="232">
        <f t="shared" si="7"/>
        <v>0</v>
      </c>
      <c r="AE57" s="231">
        <f t="shared" si="132"/>
        <v>50</v>
      </c>
      <c r="AF57" s="395">
        <f>IF($B57&lt;Main!$B$10,0,HLOOKUP(AE57,ReplacementRates!$V$3:$AZ$56,ReplacementRates!$A58-3,1)*IF(Main!$B$29=0,Main!$B$32*$B57,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G57" s="339">
        <f ca="1">AF57*IF($B57=Salary!$B57,Salary!$J57,"")</f>
        <v>0</v>
      </c>
      <c r="AH57" s="340">
        <f ca="1">IF($B57&lt;Main!$B$10,0,(VLOOKUP(AE57,'Survival Probability'!$A$3:$F$98,6)/(1+Main!$B$5)^(OptimumBenefits!AE57-OptimumBenefits!$A57))*(VLOOKUP(AE57,'Survival Probability'!$A$3:$F$98,3)/VLOOKUP($A57,'Survival Probability'!$A$3:$F$98,3)))</f>
        <v>155.21768579365772</v>
      </c>
      <c r="AI57" s="232">
        <f t="shared" si="9"/>
        <v>0</v>
      </c>
      <c r="AJ57" s="231">
        <f t="shared" si="132"/>
        <v>51</v>
      </c>
      <c r="AK57" s="395">
        <f>IF($B57&lt;Main!$B$10,0,HLOOKUP(AJ57,ReplacementRates!$V$3:$AZ$56,ReplacementRates!$A58-3,1)*IF(Main!$B$29=0,Main!$B$32*$B57,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L57" s="339">
        <f ca="1">AK57*IF($B57=Salary!$B57,Salary!$J57,"")</f>
        <v>0</v>
      </c>
      <c r="AM57" s="340">
        <f ca="1">IF($B57&lt;Main!$B$10,0,(VLOOKUP(AJ57,'Survival Probability'!$A$3:$F$98,6)/(1+Main!$B$5)^(OptimumBenefits!AJ57-OptimumBenefits!$A57))*(VLOOKUP(AJ57,'Survival Probability'!$A$3:$F$98,3)/VLOOKUP($A57,'Survival Probability'!$A$3:$F$98,3)))</f>
        <v>143.96001023659315</v>
      </c>
      <c r="AN57" s="232">
        <f t="shared" si="11"/>
        <v>0</v>
      </c>
      <c r="AO57" s="231">
        <f t="shared" si="132"/>
        <v>52</v>
      </c>
      <c r="AP57" s="395">
        <f>IF($B57&lt;Main!$B$10,0,HLOOKUP(AO57,ReplacementRates!$V$3:$AZ$56,ReplacementRates!$A58-3,1)*IF(Main!$B$29=0,Main!$B$32*$B57,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Q57" s="339">
        <f ca="1">AP57*IF($B57=Salary!$B57,Salary!$J57,"")</f>
        <v>0</v>
      </c>
      <c r="AR57" s="340">
        <f ca="1">IF($B57&lt;Main!$B$10,0,(VLOOKUP(AO57,'Survival Probability'!$A$3:$F$98,6)/(1+Main!$B$5)^(OptimumBenefits!AO57-OptimumBenefits!$A57))*(VLOOKUP(AO57,'Survival Probability'!$A$3:$F$98,3)/VLOOKUP($A57,'Survival Probability'!$A$3:$F$98,3)))</f>
        <v>133.45508011490375</v>
      </c>
      <c r="AS57" s="232">
        <f t="shared" si="13"/>
        <v>0</v>
      </c>
      <c r="AT57" s="231">
        <f t="shared" si="132"/>
        <v>53</v>
      </c>
      <c r="AU57" s="395">
        <f>IF($B57&lt;Main!$B$10,0,HLOOKUP(AT57,ReplacementRates!$V$3:$AZ$56,ReplacementRates!$A58-3,1)*IF(Main!$B$29=0,Main!$B$32*$B57,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V57" s="339">
        <f ca="1">AU57*IF($B57=Salary!$B57,Salary!$J57,"")</f>
        <v>0</v>
      </c>
      <c r="AW57" s="340">
        <f ca="1">IF($B57&lt;Main!$B$10,0,(VLOOKUP(AT57,'Survival Probability'!$A$3:$F$98,6)/(1+Main!$B$5)^(OptimumBenefits!AT57-OptimumBenefits!$A57))*(VLOOKUP(AT57,'Survival Probability'!$A$3:$F$98,3)/VLOOKUP($A57,'Survival Probability'!$A$3:$F$98,3)))</f>
        <v>123.6534878094492</v>
      </c>
      <c r="AX57" s="232">
        <f t="shared" si="15"/>
        <v>0</v>
      </c>
      <c r="AY57" s="231">
        <f t="shared" si="132"/>
        <v>54</v>
      </c>
      <c r="AZ57" s="395">
        <f>IF($B57&lt;Main!$B$10,0,HLOOKUP(AY57,ReplacementRates!$V$3:$AZ$56,ReplacementRates!$A58-3,1)*IF(Main!$B$29=0,Main!$B$32*$B57,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A57" s="339">
        <f ca="1">AZ57*IF($B57=Salary!$B57,Salary!$J57,"")</f>
        <v>0</v>
      </c>
      <c r="BB57" s="340">
        <f ca="1">IF($B57&lt;Main!$B$10,0,(VLOOKUP(AY57,'Survival Probability'!$A$3:$F$98,6)/(1+Main!$B$5)^(OptimumBenefits!AY57-OptimumBenefits!$A57))*(VLOOKUP(AY57,'Survival Probability'!$A$3:$F$98,3)/VLOOKUP($A57,'Survival Probability'!$A$3:$F$98,3)))</f>
        <v>114.50911947404116</v>
      </c>
      <c r="BC57" s="232">
        <f t="shared" si="17"/>
        <v>0</v>
      </c>
      <c r="BD57" s="231">
        <f t="shared" si="132"/>
        <v>55</v>
      </c>
      <c r="BE57" s="395">
        <f>IF($B57&lt;Main!$B$10,0,HLOOKUP(BD57,ReplacementRates!$V$3:$AZ$56,ReplacementRates!$A58-3,1)*IF(Main!$B$29=0,Main!$B$32*$B57,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F57" s="339">
        <f ca="1">BE57*IF($B57=Salary!$B57,Salary!$J57,"")</f>
        <v>0</v>
      </c>
      <c r="BG57" s="340">
        <f ca="1">IF($B57&lt;Main!$B$10,0,(VLOOKUP(BD57,'Survival Probability'!$A$3:$F$98,6)/(1+Main!$B$5)^(OptimumBenefits!BD57-OptimumBenefits!$A57))*(VLOOKUP(BD57,'Survival Probability'!$A$3:$F$98,3)/VLOOKUP($A57,'Survival Probability'!$A$3:$F$98,3)))</f>
        <v>105.97892010901141</v>
      </c>
      <c r="BH57" s="232">
        <f t="shared" si="19"/>
        <v>0</v>
      </c>
      <c r="BI57" s="231">
        <f t="shared" si="132"/>
        <v>56</v>
      </c>
      <c r="BJ57" s="395">
        <f>IF($B57&lt;Main!$B$10,0,HLOOKUP(BI57,ReplacementRates!$V$3:$AZ$56,ReplacementRates!$A58-3,1)*IF(Main!$B$29=0,Main!$B$32*$B57,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K57" s="339">
        <f ca="1">BJ57*IF($B57=Salary!$B57,Salary!$J57,"")</f>
        <v>0</v>
      </c>
      <c r="BL57" s="340">
        <f ca="1">IF($B57&lt;Main!$B$10,0,(VLOOKUP(BI57,'Survival Probability'!$A$3:$F$98,6)/(1+Main!$B$5)^(OptimumBenefits!BI57-OptimumBenefits!$A57))*(VLOOKUP(BI57,'Survival Probability'!$A$3:$F$98,3)/VLOOKUP($A57,'Survival Probability'!$A$3:$F$98,3)))</f>
        <v>98.022718346760783</v>
      </c>
      <c r="BM57" s="232">
        <f t="shared" si="21"/>
        <v>0</v>
      </c>
      <c r="BN57" s="231">
        <f t="shared" si="132"/>
        <v>57</v>
      </c>
      <c r="BO57" s="395">
        <f>IF($B57&lt;Main!$B$10,0,HLOOKUP(BN57,ReplacementRates!$V$3:$AZ$56,ReplacementRates!$A58-3,1)*IF(Main!$B$29=0,Main!$B$32*$B57,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P57" s="339">
        <f ca="1">BO57*IF($B57=Salary!$B57,Salary!$J57,"")</f>
        <v>0</v>
      </c>
      <c r="BQ57" s="340">
        <f ca="1">IF($B57&lt;Main!$B$10,0,(VLOOKUP(BN57,'Survival Probability'!$A$3:$F$98,6)/(1+Main!$B$5)^(OptimumBenefits!BN57-OptimumBenefits!$A57))*(VLOOKUP(BN57,'Survival Probability'!$A$3:$F$98,3)/VLOOKUP($A57,'Survival Probability'!$A$3:$F$98,3)))</f>
        <v>90.602983886484097</v>
      </c>
      <c r="BR57" s="232">
        <f t="shared" si="23"/>
        <v>0</v>
      </c>
      <c r="BS57" s="231">
        <f t="shared" si="132"/>
        <v>58</v>
      </c>
      <c r="BT57" s="395">
        <f>IF($B57&lt;Main!$B$10,0,HLOOKUP(BS57,ReplacementRates!$V$3:$AZ$56,ReplacementRates!$A58-3,1)*IF(Main!$B$29=0,Main!$B$32*$B57,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U57" s="339">
        <f ca="1">BT57*IF($B57=Salary!$B57,Salary!$J57,"")</f>
        <v>0</v>
      </c>
      <c r="BV57" s="340">
        <f ca="1">IF($B57&lt;Main!$B$10,0,(VLOOKUP(BS57,'Survival Probability'!$A$3:$F$98,6)/(1+Main!$B$5)^(OptimumBenefits!BS57-OptimumBenefits!$A57))*(VLOOKUP(BS57,'Survival Probability'!$A$3:$F$98,3)/VLOOKUP($A57,'Survival Probability'!$A$3:$F$98,3)))</f>
        <v>83.684657878473999</v>
      </c>
      <c r="BW57" s="232">
        <f t="shared" si="25"/>
        <v>0</v>
      </c>
      <c r="BX57" s="231">
        <f t="shared" si="132"/>
        <v>59</v>
      </c>
      <c r="BY57" s="395">
        <f>IF($B57&lt;Main!$B$10,0,HLOOKUP(BX57,ReplacementRates!$V$3:$AZ$56,ReplacementRates!$A58-3,1)*IF(Main!$B$29=0,Main!$B$32*$B57,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Z57" s="339">
        <f ca="1">BY57*IF($B57=Salary!$B57,Salary!$J57,"")</f>
        <v>0</v>
      </c>
      <c r="CA57" s="340">
        <f ca="1">IF($B57&lt;Main!$B$10,0,(VLOOKUP(BX57,'Survival Probability'!$A$3:$F$98,6)/(1+Main!$B$5)^(OptimumBenefits!BX57-OptimumBenefits!$A57))*(VLOOKUP(BX57,'Survival Probability'!$A$3:$F$98,3)/VLOOKUP($A57,'Survival Probability'!$A$3:$F$98,3)))</f>
        <v>77.234944332214766</v>
      </c>
      <c r="CB57" s="232">
        <f t="shared" si="27"/>
        <v>0</v>
      </c>
      <c r="CC57" s="231">
        <f t="shared" si="133"/>
        <v>60</v>
      </c>
      <c r="CD57" s="395">
        <f>IF($B57&lt;Main!$B$10,0,HLOOKUP(CC57,ReplacementRates!$V$3:$AZ$56,ReplacementRates!$A58-3,1)*IF(Main!$B$29=0,Main!$B$32*$B57,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E57" s="339">
        <f ca="1">CD57*IF($B57=Salary!$B57,Salary!$J57,"")</f>
        <v>468962.71358704084</v>
      </c>
      <c r="CF57" s="340">
        <f ca="1">IF($B57&lt;Main!$B$10,0,(VLOOKUP(CC57,'Survival Probability'!$A$3:$F$98,6)/(1+Main!$B$5)^(OptimumBenefits!CC57-OptimumBenefits!$A57))*(VLOOKUP(CC57,'Survival Probability'!$A$3:$F$98,3)/VLOOKUP($A57,'Survival Probability'!$A$3:$F$98,3)))</f>
        <v>71.223173500737715</v>
      </c>
      <c r="CG57" s="232">
        <f t="shared" si="29"/>
        <v>0</v>
      </c>
      <c r="CH57" s="231">
        <f t="shared" si="133"/>
        <v>61</v>
      </c>
      <c r="CI57" s="395">
        <f>IF($B57&lt;Main!$B$10,0,HLOOKUP(CH57,ReplacementRates!$V$3:$AZ$56,ReplacementRates!$A58-3,1)*IF(Main!$B$29=0,Main!$B$32*$B57,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J57" s="339">
        <f ca="1">CI57*IF($B57=Salary!$B57,Salary!$J57,"")</f>
        <v>468962.71358704084</v>
      </c>
      <c r="CK57" s="340">
        <f ca="1">IF($B57&lt;Main!$B$10,0,(VLOOKUP(CH57,'Survival Probability'!$A$3:$F$98,6)/(1+Main!$B$5)^(OptimumBenefits!CH57-OptimumBenefits!$A57))*(VLOOKUP(CH57,'Survival Probability'!$A$3:$F$98,3)/VLOOKUP($A57,'Survival Probability'!$A$3:$F$98,3)))</f>
        <v>65.620721040757076</v>
      </c>
      <c r="CL57" s="232">
        <f t="shared" si="31"/>
        <v>0</v>
      </c>
      <c r="CM57" s="231">
        <f t="shared" si="133"/>
        <v>62</v>
      </c>
      <c r="CN57" s="395">
        <f>IF($B57&lt;Main!$B$10,0,HLOOKUP(CM57,ReplacementRates!$V$3:$AZ$56,ReplacementRates!$A58-3,1)*IF(Main!$B$29=0,Main!$B$32*$B57,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O57" s="339">
        <f ca="1">CN57*IF($B57=Salary!$B57,Salary!$J57,"")</f>
        <v>468962.71358704084</v>
      </c>
      <c r="CP57" s="340">
        <f ca="1">IF($B57&lt;Main!$B$10,0,(VLOOKUP(CM57,'Survival Probability'!$A$3:$F$98,6)/(1+Main!$B$5)^(OptimumBenefits!CM57-OptimumBenefits!$A57))*(VLOOKUP(CM57,'Survival Probability'!$A$3:$F$98,3)/VLOOKUP($A57,'Survival Probability'!$A$3:$F$98,3)))</f>
        <v>60.405128277599033</v>
      </c>
      <c r="CQ57" s="232">
        <f t="shared" si="33"/>
        <v>0</v>
      </c>
      <c r="CR57" s="231">
        <f t="shared" si="133"/>
        <v>63</v>
      </c>
      <c r="CS57" s="395">
        <f>IF($B57&lt;Main!$B$10,0,HLOOKUP(CR57,ReplacementRates!$V$3:$AZ$56,ReplacementRates!$A58-3,1)*IF(Main!$B$29=0,Main!$B$32*$B57,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T57" s="339">
        <f ca="1">CS57*IF($B57=Salary!$B57,Salary!$J57,"")</f>
        <v>468962.71358704084</v>
      </c>
      <c r="CU57" s="340">
        <f ca="1">IF($B57&lt;Main!$B$10,0,(VLOOKUP(CR57,'Survival Probability'!$A$3:$F$98,6)/(1+Main!$B$5)^(OptimumBenefits!CR57-OptimumBenefits!$A57))*(VLOOKUP(CR57,'Survival Probability'!$A$3:$F$98,3)/VLOOKUP($A57,'Survival Probability'!$A$3:$F$98,3)))</f>
        <v>55.550890981367786</v>
      </c>
      <c r="CV57" s="232">
        <f t="shared" si="35"/>
        <v>0</v>
      </c>
      <c r="CW57" s="231">
        <f t="shared" si="133"/>
        <v>64</v>
      </c>
      <c r="CX57" s="395">
        <f>IF($B57&lt;Main!$B$10,0,HLOOKUP(CW57,ReplacementRates!$V$3:$AZ$56,ReplacementRates!$A58-3,1)*IF(Main!$B$29=0,Main!$B$32*$B57,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Y57" s="339">
        <f ca="1">CX57*IF($B57=Salary!$B57,Salary!$J57,"")</f>
        <v>468962.71358704084</v>
      </c>
      <c r="CZ57" s="340">
        <f ca="1">IF($B57&lt;Main!$B$10,0,(VLOOKUP(CW57,'Survival Probability'!$A$3:$F$98,6)/(1+Main!$B$5)^(OptimumBenefits!CW57-OptimumBenefits!$A57))*(VLOOKUP(CW57,'Survival Probability'!$A$3:$F$98,3)/VLOOKUP($A57,'Survival Probability'!$A$3:$F$98,3)))</f>
        <v>51.034167977600703</v>
      </c>
      <c r="DA57" s="232">
        <f t="shared" si="37"/>
        <v>0</v>
      </c>
      <c r="DB57" s="231">
        <f t="shared" si="133"/>
        <v>65</v>
      </c>
      <c r="DC57" s="395">
        <f>IF($B57&lt;Main!$B$10,0,HLOOKUP(DB57,ReplacementRates!$V$3:$AZ$56,ReplacementRates!$A58-3,1)*IF(Main!$B$29=0,Main!$B$32*$B57,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D57" s="339">
        <f ca="1">DC57*IF($B57=Salary!$B57,Salary!$J57,"")</f>
        <v>468962.71358704084</v>
      </c>
      <c r="DE57" s="340">
        <f ca="1">IF($B57&lt;Main!$B$10,0,(VLOOKUP(DB57,'Survival Probability'!$A$3:$F$98,6)/(1+Main!$B$5)^(OptimumBenefits!DB57-OptimumBenefits!$A57))*(VLOOKUP(DB57,'Survival Probability'!$A$3:$F$98,3)/VLOOKUP($A57,'Survival Probability'!$A$3:$F$98,3)))</f>
        <v>46.832678812255317</v>
      </c>
      <c r="DF57" s="232">
        <f t="shared" si="39"/>
        <v>0</v>
      </c>
      <c r="DG57" s="231">
        <f t="shared" si="133"/>
        <v>66</v>
      </c>
      <c r="DH57" s="395">
        <f>IF($B57&lt;Main!$B$10,0,HLOOKUP(DG57,ReplacementRates!$V$3:$AZ$56,ReplacementRates!$A58-3,1)*IF(Main!$B$29=0,Main!$B$32*$B57,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I57" s="339">
        <f ca="1">DH57*IF($B57=Salary!$B57,Salary!$J57,"")</f>
        <v>468962.71358704084</v>
      </c>
      <c r="DJ57" s="340">
        <f ca="1">IF($B57&lt;Main!$B$10,0,(VLOOKUP(DG57,'Survival Probability'!$A$3:$F$98,6)/(1+Main!$B$5)^(OptimumBenefits!DG57-OptimumBenefits!$A57))*(VLOOKUP(DG57,'Survival Probability'!$A$3:$F$98,3)/VLOOKUP($A57,'Survival Probability'!$A$3:$F$98,3)))</f>
        <v>42.925678268754076</v>
      </c>
      <c r="DK57" s="232">
        <f t="shared" si="41"/>
        <v>0</v>
      </c>
      <c r="DL57" s="231">
        <f t="shared" si="133"/>
        <v>67</v>
      </c>
      <c r="DM57" s="395">
        <f>IF($B57&lt;Main!$B$10,0,HLOOKUP(DL57,ReplacementRates!$V$3:$AZ$56,ReplacementRates!$A58-3,1)*IF(Main!$B$29=0,Main!$B$32*$B57,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N57" s="339">
        <f ca="1">DM57*IF($B57=Salary!$B57,Salary!$J57,"")</f>
        <v>468962.71358704084</v>
      </c>
      <c r="DO57" s="340">
        <f ca="1">IF($B57&lt;Main!$B$10,0,(VLOOKUP(DL57,'Survival Probability'!$A$3:$F$98,6)/(1+Main!$B$5)^(OptimumBenefits!DL57-OptimumBenefits!$A57))*(VLOOKUP(DL57,'Survival Probability'!$A$3:$F$98,3)/VLOOKUP($A57,'Survival Probability'!$A$3:$F$98,3)))</f>
        <v>39.293802466357896</v>
      </c>
      <c r="DP57" s="232">
        <f t="shared" si="43"/>
        <v>0</v>
      </c>
      <c r="DQ57" s="231">
        <f t="shared" si="133"/>
        <v>68</v>
      </c>
      <c r="DR57" s="395">
        <f>IF($B57&lt;Main!$B$10,0,HLOOKUP(DQ57,ReplacementRates!$V$3:$AZ$56,ReplacementRates!$A58-3,1)*IF(Main!$B$29=0,Main!$B$32*$B57,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S57" s="339">
        <f ca="1">DR57*IF($B57=Salary!$B57,Salary!$J57,"")</f>
        <v>468962.71358704084</v>
      </c>
      <c r="DT57" s="340">
        <f ca="1">IF($B57&lt;Main!$B$10,0,(VLOOKUP(DQ57,'Survival Probability'!$A$3:$F$98,6)/(1+Main!$B$5)^(OptimumBenefits!DQ57-OptimumBenefits!$A57))*(VLOOKUP(DQ57,'Survival Probability'!$A$3:$F$98,3)/VLOOKUP($A57,'Survival Probability'!$A$3:$F$98,3)))</f>
        <v>35.919061885438452</v>
      </c>
      <c r="DU57" s="232">
        <f t="shared" si="45"/>
        <v>0</v>
      </c>
      <c r="DV57" s="231">
        <f t="shared" si="133"/>
        <v>69</v>
      </c>
      <c r="DW57" s="395">
        <f>IF($B57&lt;Main!$B$10,0,HLOOKUP(DV57,ReplacementRates!$V$3:$AZ$56,ReplacementRates!$A58-3,1)*IF(Main!$B$29=0,Main!$B$32*$B57,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X57" s="339">
        <f ca="1">DW57*IF($B57=Salary!$B57,Salary!$J57,"")</f>
        <v>468962.71358704084</v>
      </c>
      <c r="DY57" s="340">
        <f ca="1">IF($B57&lt;Main!$B$10,0,(VLOOKUP(DV57,'Survival Probability'!$A$3:$F$98,6)/(1+Main!$B$5)^(OptimumBenefits!DV57-OptimumBenefits!$A57))*(VLOOKUP(DV57,'Survival Probability'!$A$3:$F$98,3)/VLOOKUP($A57,'Survival Probability'!$A$3:$F$98,3)))</f>
        <v>32.784715496827637</v>
      </c>
      <c r="DZ57" s="232">
        <f t="shared" si="47"/>
        <v>0</v>
      </c>
      <c r="EA57" s="231">
        <f t="shared" si="133"/>
        <v>70</v>
      </c>
      <c r="EB57" s="395">
        <f>IF($B57&lt;Main!$B$10,0,HLOOKUP(EA57,ReplacementRates!$V$3:$AZ$56,ReplacementRates!$A58-3,1)*IF(Main!$B$29=0,Main!$B$32*$B57,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C57" s="339">
        <f ca="1">EB57*IF($B57=Salary!$B57,Salary!$J57,"")</f>
        <v>468962.71358704084</v>
      </c>
      <c r="ED57" s="340">
        <f ca="1">IF($B57&lt;Main!$B$10,0,(VLOOKUP(EA57,'Survival Probability'!$A$3:$F$98,6)/(1+Main!$B$5)^(OptimumBenefits!EA57-OptimumBenefits!$A57))*(VLOOKUP(EA57,'Survival Probability'!$A$3:$F$98,3)/VLOOKUP($A57,'Survival Probability'!$A$3:$F$98,3)))</f>
        <v>29.875199356544726</v>
      </c>
      <c r="EE57" s="232">
        <f t="shared" si="49"/>
        <v>0</v>
      </c>
      <c r="EF57" s="231">
        <f t="shared" si="133"/>
        <v>71</v>
      </c>
      <c r="EG57" s="395">
        <f>IF($B57&lt;Main!$B$10,0,HLOOKUP(EF57,ReplacementRates!$V$3:$AZ$56,ReplacementRates!$A58-3,1)*IF(Main!$B$29=0,Main!$B$32*$B57,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H57" s="339">
        <f ca="1">EG57*IF($B57=Salary!$B57,Salary!$J57,"")</f>
        <v>468962.71358704084</v>
      </c>
      <c r="EI57" s="340">
        <f ca="1">IF($B57&lt;Main!$B$10,0,(VLOOKUP(EF57,'Survival Probability'!$A$3:$F$98,6)/(1+Main!$B$5)^(OptimumBenefits!EF57-OptimumBenefits!$A57))*(VLOOKUP(EF57,'Survival Probability'!$A$3:$F$98,3)/VLOOKUP($A57,'Survival Probability'!$A$3:$F$98,3)))</f>
        <v>27.176053149144764</v>
      </c>
      <c r="EJ57" s="232">
        <f t="shared" si="51"/>
        <v>0</v>
      </c>
      <c r="EK57" s="231">
        <f t="shared" si="133"/>
        <v>72</v>
      </c>
      <c r="EL57" s="395">
        <f>IF($B57&lt;Main!$B$10,0,HLOOKUP(EK57,ReplacementRates!$V$3:$AZ$56,ReplacementRates!$A58-3,1)*IF(Main!$B$29=0,Main!$B$32*$B57,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M57" s="339">
        <f ca="1">EL57*IF($B57=Salary!$B57,Salary!$J57,"")</f>
        <v>468962.71358704084</v>
      </c>
      <c r="EN57" s="340">
        <f ca="1">IF($B57&lt;Main!$B$10,0,(VLOOKUP(EK57,'Survival Probability'!$A$3:$F$98,6)/(1+Main!$B$5)^(OptimumBenefits!EK57-OptimumBenefits!$A57))*(VLOOKUP(EK57,'Survival Probability'!$A$3:$F$98,3)/VLOOKUP($A57,'Survival Probability'!$A$3:$F$98,3)))</f>
        <v>24.673806203364318</v>
      </c>
      <c r="EO57" s="232">
        <f t="shared" si="53"/>
        <v>0</v>
      </c>
      <c r="EP57" s="231">
        <f t="shared" si="134"/>
        <v>73</v>
      </c>
      <c r="EQ57" s="395">
        <f>IF($B57&lt;Main!$B$10,0,HLOOKUP(EP57,ReplacementRates!$V$3:$AZ$56,ReplacementRates!$A58-3,1)*IF(Main!$B$29=0,Main!$B$32*$B57,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R57" s="339">
        <f ca="1">EQ57*IF($B57=Salary!$B57,Salary!$J57,"")</f>
        <v>468962.71358704084</v>
      </c>
      <c r="ES57" s="340">
        <f ca="1">IF($B57&lt;Main!$B$10,0,(VLOOKUP(EP57,'Survival Probability'!$A$3:$F$98,6)/(1+Main!$B$5)^(OptimumBenefits!EP57-OptimumBenefits!$A57))*(VLOOKUP(EP57,'Survival Probability'!$A$3:$F$98,3)/VLOOKUP($A57,'Survival Probability'!$A$3:$F$98,3)))</f>
        <v>22.355956247826185</v>
      </c>
      <c r="ET57" s="232">
        <f t="shared" si="55"/>
        <v>0</v>
      </c>
      <c r="EU57" s="231">
        <f t="shared" si="134"/>
        <v>74</v>
      </c>
      <c r="EV57" s="395">
        <f>IF($B57&lt;Main!$B$10,0,HLOOKUP(EU57,ReplacementRates!$V$3:$AZ$56,ReplacementRates!$A58-3,1)*IF(Main!$B$29=0,Main!$B$32*$B57,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W57" s="339">
        <f ca="1">EV57*IF($B57=Salary!$B57,Salary!$J57,"")</f>
        <v>468962.71358704084</v>
      </c>
      <c r="EX57" s="340">
        <f ca="1">IF($B57&lt;Main!$B$10,0,(VLOOKUP(EU57,'Survival Probability'!$A$3:$F$98,6)/(1+Main!$B$5)^(OptimumBenefits!EU57-OptimumBenefits!$A57))*(VLOOKUP(EU57,'Survival Probability'!$A$3:$F$98,3)/VLOOKUP($A57,'Survival Probability'!$A$3:$F$98,3)))</f>
        <v>20.210842836660948</v>
      </c>
      <c r="EY57" s="232">
        <f t="shared" si="57"/>
        <v>0</v>
      </c>
      <c r="EZ57" s="231">
        <f t="shared" si="134"/>
        <v>75</v>
      </c>
      <c r="FA57" s="395">
        <f>IF($B57&lt;Main!$B$10,0,HLOOKUP(EZ57,ReplacementRates!$V$3:$AZ$56,ReplacementRates!$A58-3,1)*IF(Main!$B$29=0,Main!$B$32*$B57,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B57" s="339">
        <f ca="1">FA57*IF($B57=Salary!$B57,Salary!$J57,"")</f>
        <v>468962.71358704084</v>
      </c>
      <c r="FC57" s="340">
        <f ca="1">IF($B57&lt;Main!$B$10,0,(VLOOKUP(EZ57,'Survival Probability'!$A$3:$F$98,6)/(1+Main!$B$5)^(OptimumBenefits!EZ57-OptimumBenefits!$A57))*(VLOOKUP(EZ57,'Survival Probability'!$A$3:$F$98,3)/VLOOKUP($A57,'Survival Probability'!$A$3:$F$98,3)))</f>
        <v>18.2276260464877</v>
      </c>
      <c r="FD57" s="232">
        <f t="shared" si="59"/>
        <v>0</v>
      </c>
      <c r="FE57" s="231">
        <f t="shared" si="134"/>
        <v>76</v>
      </c>
      <c r="FF57" s="395">
        <f>IF($B57&lt;Main!$B$10,0,HLOOKUP(FE57,ReplacementRates!$V$3:$AZ$56,ReplacementRates!$A58-3,1)*IF(Main!$B$29=0,Main!$B$32*$B57,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G57" s="339">
        <f ca="1">FF57*IF($B57=Salary!$B57,Salary!$J57,"")</f>
        <v>468962.71358704084</v>
      </c>
      <c r="FH57" s="340">
        <f ca="1">IF($B57&lt;Main!$B$10,0,(VLOOKUP(FE57,'Survival Probability'!$A$3:$F$98,6)/(1+Main!$B$5)^(OptimumBenefits!FE57-OptimumBenefits!$A57))*(VLOOKUP(FE57,'Survival Probability'!$A$3:$F$98,3)/VLOOKUP($A57,'Survival Probability'!$A$3:$F$98,3)))</f>
        <v>16.396235866701378</v>
      </c>
      <c r="FI57" s="232">
        <f t="shared" si="61"/>
        <v>0</v>
      </c>
      <c r="FJ57" s="231">
        <f t="shared" si="134"/>
        <v>77</v>
      </c>
      <c r="FK57" s="395">
        <f>IF($B57&lt;Main!$B$10,0,HLOOKUP(FJ57,ReplacementRates!$V$3:$AZ$56,ReplacementRates!$A58-3,1)*IF(Main!$B$29=0,Main!$B$32*$B57,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L57" s="339">
        <f ca="1">FK57*IF($B57=Salary!$B57,Salary!$J57,"")</f>
        <v>468962.71358704084</v>
      </c>
      <c r="FM57" s="340">
        <f ca="1">IF($B57&lt;Main!$B$10,0,(VLOOKUP(FJ57,'Survival Probability'!$A$3:$F$98,6)/(1+Main!$B$5)^(OptimumBenefits!FJ57-OptimumBenefits!$A57))*(VLOOKUP(FJ57,'Survival Probability'!$A$3:$F$98,3)/VLOOKUP($A57,'Survival Probability'!$A$3:$F$98,3)))</f>
        <v>14.707236560840602</v>
      </c>
      <c r="FN57" s="232">
        <f t="shared" si="63"/>
        <v>0</v>
      </c>
      <c r="FO57" s="231">
        <f t="shared" si="134"/>
        <v>78</v>
      </c>
      <c r="FP57" s="395">
        <f>IF($B57&lt;Main!$B$10,0,HLOOKUP(FO57,ReplacementRates!$V$3:$AZ$56,ReplacementRates!$A58-3,1)*IF(Main!$B$29=0,Main!$B$32*$B57,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Q57" s="339">
        <f ca="1">FP57*IF($B57=Salary!$B57,Salary!$J57,"")</f>
        <v>468962.71358704084</v>
      </c>
      <c r="FR57" s="340">
        <f ca="1">IF($B57&lt;Main!$B$10,0,(VLOOKUP(FO57,'Survival Probability'!$A$3:$F$98,6)/(1+Main!$B$5)^(OptimumBenefits!FO57-OptimumBenefits!$A57))*(VLOOKUP(FO57,'Survival Probability'!$A$3:$F$98,3)/VLOOKUP($A57,'Survival Probability'!$A$3:$F$98,3)))</f>
        <v>13.151830980011471</v>
      </c>
      <c r="FS57" s="232">
        <f t="shared" si="65"/>
        <v>0</v>
      </c>
      <c r="FT57" s="231">
        <f t="shared" si="134"/>
        <v>79</v>
      </c>
      <c r="FU57" s="395">
        <f>IF($B57&lt;Main!$B$10,0,HLOOKUP(FT57,ReplacementRates!$V$3:$AZ$56,ReplacementRates!$A58-3,1)*IF(Main!$B$29=0,Main!$B$32*$B57,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V57" s="339">
        <f ca="1">FU57*IF($B57=Salary!$B57,Salary!$J57,"")</f>
        <v>468962.71358704084</v>
      </c>
      <c r="FW57" s="340">
        <f ca="1">IF($B57&lt;Main!$B$10,0,(VLOOKUP(FT57,'Survival Probability'!$A$3:$F$98,6)/(1+Main!$B$5)^(OptimumBenefits!FT57-OptimumBenefits!$A57))*(VLOOKUP(FT57,'Survival Probability'!$A$3:$F$98,3)/VLOOKUP($A57,'Survival Probability'!$A$3:$F$98,3)))</f>
        <v>11.721819018471843</v>
      </c>
      <c r="FX57" s="232">
        <f t="shared" si="67"/>
        <v>0</v>
      </c>
      <c r="FY57" s="231">
        <f t="shared" si="134"/>
        <v>80</v>
      </c>
      <c r="FZ57" s="395">
        <f>IF($B57&lt;Main!$B$10,0,HLOOKUP(FY57,ReplacementRates!$V$3:$AZ$56,ReplacementRates!$A58-3,1)*IF(Main!$B$29=0,Main!$B$32*$B57,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A57" s="339">
        <f ca="1">FZ57*IF($B57=Salary!$B57,Salary!$J57,"")</f>
        <v>468962.71358704084</v>
      </c>
      <c r="GB57" s="340">
        <f ca="1">IF($B57&lt;Main!$B$10,0,(VLOOKUP(FY57,'Survival Probability'!$A$3:$F$98,6)/(1+Main!$B$5)^(OptimumBenefits!FY57-OptimumBenefits!$A57))*(VLOOKUP(FY57,'Survival Probability'!$A$3:$F$98,3)/VLOOKUP($A57,'Survival Probability'!$A$3:$F$98,3)))</f>
        <v>10.409606909907721</v>
      </c>
      <c r="GC57" s="232">
        <f t="shared" si="69"/>
        <v>0</v>
      </c>
      <c r="GD57" s="231">
        <f t="shared" si="134"/>
        <v>81</v>
      </c>
      <c r="GE57" s="395">
        <f>IF($B57&lt;Main!$B$10,0,HLOOKUP(GD57,ReplacementRates!$V$3:$AZ$56,ReplacementRates!$A58-3,1)*IF(Main!$B$29=0,Main!$B$32*$B57,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F57" s="339">
        <f ca="1">GE57*IF($B57=Salary!$B57,Salary!$J57,"")</f>
        <v>468962.71358704084</v>
      </c>
      <c r="GG57" s="340">
        <f ca="1">IF($B57&lt;Main!$B$10,0,(VLOOKUP(GD57,'Survival Probability'!$A$3:$F$98,6)/(1+Main!$B$5)^(OptimumBenefits!GD57-OptimumBenefits!$A57))*(VLOOKUP(GD57,'Survival Probability'!$A$3:$F$98,3)/VLOOKUP($A57,'Survival Probability'!$A$3:$F$98,3)))</f>
        <v>9.2080455708290252</v>
      </c>
      <c r="GH57" s="232">
        <f t="shared" si="71"/>
        <v>0</v>
      </c>
      <c r="GI57" s="231">
        <f t="shared" si="134"/>
        <v>82</v>
      </c>
      <c r="GJ57" s="395">
        <f>IF($B57&lt;Main!$B$10,0,HLOOKUP(GI57,ReplacementRates!$V$3:$AZ$56,ReplacementRates!$A58-3,1)*IF(Main!$B$29=0,Main!$B$32*$B57,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K57" s="339">
        <f ca="1">GJ57*IF($B57=Salary!$B57,Salary!$J57,"")</f>
        <v>468962.71358704084</v>
      </c>
      <c r="GL57" s="340">
        <f ca="1">IF($B57&lt;Main!$B$10,0,(VLOOKUP(GI57,'Survival Probability'!$A$3:$F$98,6)/(1+Main!$B$5)^(OptimumBenefits!GI57-OptimumBenefits!$A57))*(VLOOKUP(GI57,'Survival Probability'!$A$3:$F$98,3)/VLOOKUP($A57,'Survival Probability'!$A$3:$F$98,3)))</f>
        <v>8.11041942783603</v>
      </c>
      <c r="GM57" s="232">
        <f t="shared" ca="1" si="73"/>
        <v>3803484.3032070398</v>
      </c>
      <c r="GN57" s="389"/>
      <c r="GO57" s="384"/>
      <c r="GP57" s="390"/>
      <c r="GQ57" s="391"/>
      <c r="GR57" s="392"/>
      <c r="GS57" s="389"/>
      <c r="GT57" s="384"/>
      <c r="GU57" s="390"/>
      <c r="GV57" s="391"/>
      <c r="GW57" s="392"/>
      <c r="GX57" s="389"/>
      <c r="GY57" s="384"/>
      <c r="GZ57" s="390"/>
      <c r="HA57" s="391"/>
      <c r="HB57" s="392"/>
      <c r="HC57" s="389"/>
      <c r="HD57" s="384"/>
      <c r="HE57" s="390"/>
      <c r="HF57" s="391"/>
      <c r="HG57" s="392"/>
      <c r="HH57" s="389"/>
      <c r="HI57" s="384"/>
      <c r="HJ57" s="390"/>
      <c r="HK57" s="391"/>
      <c r="HL57" s="392"/>
      <c r="HM57" s="389"/>
      <c r="HN57" s="384"/>
      <c r="HO57" s="390"/>
      <c r="HP57" s="391"/>
      <c r="HQ57" s="392"/>
      <c r="HR57" s="389"/>
      <c r="HS57" s="384"/>
      <c r="HT57" s="390"/>
      <c r="HU57" s="391"/>
      <c r="HV57" s="392"/>
      <c r="HW57" s="389"/>
      <c r="HX57" s="384"/>
      <c r="HY57" s="390"/>
      <c r="HZ57" s="391"/>
      <c r="IA57" s="392"/>
      <c r="IB57" s="389"/>
      <c r="IC57" s="384"/>
      <c r="ID57" s="390"/>
      <c r="IE57" s="391"/>
      <c r="IF57" s="392"/>
      <c r="IG57" s="389"/>
      <c r="IH57" s="384"/>
      <c r="II57" s="390"/>
      <c r="IJ57" s="391"/>
      <c r="IK57" s="392"/>
      <c r="IL57" s="389"/>
      <c r="IM57" s="384"/>
      <c r="IN57" s="390"/>
      <c r="IO57" s="391"/>
      <c r="IP57" s="392"/>
      <c r="IQ57" s="389"/>
      <c r="IR57" s="384"/>
      <c r="IS57" s="390"/>
      <c r="IT57" s="391"/>
      <c r="IU57" s="392"/>
      <c r="IV57" s="389"/>
      <c r="IW57" s="384"/>
      <c r="IX57" s="390"/>
      <c r="IY57" s="391"/>
      <c r="IZ57" s="392"/>
      <c r="JA57" s="389"/>
      <c r="JB57" s="384"/>
      <c r="JC57" s="390"/>
      <c r="JD57" s="391"/>
      <c r="JE57" s="392"/>
      <c r="JF57" s="389"/>
      <c r="JG57" s="384"/>
      <c r="JH57" s="390"/>
      <c r="JI57" s="391"/>
      <c r="JJ57" s="392"/>
      <c r="JK57" s="389"/>
      <c r="JL57" s="384"/>
      <c r="JM57" s="390"/>
      <c r="JN57" s="391"/>
      <c r="JO57" s="392"/>
      <c r="JP57" s="389"/>
      <c r="JQ57" s="384"/>
      <c r="JR57" s="390"/>
      <c r="JS57" s="391"/>
      <c r="JT57" s="392"/>
      <c r="JU57" s="389"/>
      <c r="JV57" s="384"/>
      <c r="JW57" s="390"/>
      <c r="JX57" s="391"/>
      <c r="JY57" s="392"/>
      <c r="JZ57" s="389"/>
      <c r="KA57" s="384"/>
      <c r="KB57" s="390"/>
      <c r="KC57" s="391"/>
      <c r="KD57" s="392"/>
      <c r="KE57" s="389"/>
      <c r="KF57" s="384"/>
      <c r="KG57" s="390"/>
      <c r="KH57" s="391"/>
      <c r="KI57" s="392"/>
    </row>
    <row r="58" spans="1:295">
      <c r="G58" s="229"/>
      <c r="L58" s="229"/>
      <c r="Q58" s="229"/>
      <c r="V58" s="229"/>
      <c r="AA58" s="229"/>
      <c r="AF58" s="229"/>
      <c r="AK58" s="229"/>
      <c r="AP58" s="229"/>
      <c r="AU58" s="229"/>
      <c r="AZ58" s="229"/>
      <c r="BE58" s="229"/>
      <c r="BJ58" s="229"/>
      <c r="BO58" s="229"/>
      <c r="BT58" s="229"/>
      <c r="BY58" s="229"/>
      <c r="CD58" s="229"/>
      <c r="CI58" s="229"/>
      <c r="CN58" s="229"/>
      <c r="CS58" s="229"/>
      <c r="CX58" s="229"/>
      <c r="DC58" s="229"/>
      <c r="DH58" s="229"/>
      <c r="DM58" s="229"/>
      <c r="DR58" s="229"/>
      <c r="DW58" s="229"/>
      <c r="EB58" s="229"/>
      <c r="EG58" s="229"/>
      <c r="EL58" s="229"/>
      <c r="EQ58" s="229"/>
      <c r="EV58" s="229"/>
      <c r="FA58" s="229"/>
      <c r="FF58" s="229"/>
      <c r="FK58" s="229"/>
      <c r="FP58" s="229"/>
      <c r="FU58" s="229"/>
      <c r="FZ58" s="229"/>
      <c r="GE58" s="229"/>
      <c r="GJ58" s="229"/>
    </row>
    <row r="60" spans="1:295">
      <c r="G60" s="230"/>
      <c r="L60" s="230"/>
      <c r="Q60" s="230"/>
      <c r="V60" s="230"/>
      <c r="AA60" s="230"/>
      <c r="AF60" s="230"/>
      <c r="AK60" s="230"/>
      <c r="AP60" s="230"/>
      <c r="AU60" s="230"/>
      <c r="AZ60" s="230"/>
      <c r="BE60" s="230"/>
      <c r="BJ60" s="230"/>
      <c r="BO60" s="230"/>
      <c r="BT60" s="230"/>
      <c r="BY60" s="230"/>
      <c r="CD60" s="230"/>
      <c r="CI60" s="230"/>
      <c r="CN60" s="230"/>
      <c r="CS60" s="230"/>
      <c r="CX60" s="230"/>
      <c r="DC60" s="230"/>
      <c r="DH60" s="230"/>
      <c r="DM60" s="230"/>
      <c r="DR60" s="230"/>
      <c r="DW60" s="230"/>
      <c r="EB60" s="230"/>
      <c r="EG60" s="230"/>
      <c r="EL60" s="230"/>
      <c r="EQ60" s="230"/>
      <c r="EV60" s="230"/>
      <c r="FA60" s="230"/>
      <c r="FF60" s="230"/>
      <c r="FK60" s="230"/>
      <c r="FP60" s="230"/>
      <c r="FU60" s="230"/>
      <c r="FZ60" s="230"/>
      <c r="GE60" s="230"/>
      <c r="GJ60" s="230"/>
    </row>
    <row r="61" spans="1:295">
      <c r="G61" s="230"/>
      <c r="L61" s="230"/>
      <c r="Q61" s="230"/>
      <c r="V61" s="230"/>
      <c r="AA61" s="230"/>
      <c r="AF61" s="230"/>
      <c r="AK61" s="230"/>
      <c r="AP61" s="230"/>
      <c r="AU61" s="230"/>
      <c r="AZ61" s="230"/>
      <c r="BE61" s="230"/>
      <c r="BJ61" s="230"/>
      <c r="BO61" s="230"/>
      <c r="BT61" s="230"/>
      <c r="BY61" s="230"/>
      <c r="CD61" s="230"/>
      <c r="CI61" s="230"/>
      <c r="CN61" s="230"/>
      <c r="CS61" s="230"/>
      <c r="CX61" s="230"/>
      <c r="DC61" s="230"/>
      <c r="DH61" s="230"/>
      <c r="DM61" s="230"/>
      <c r="DR61" s="230"/>
      <c r="DW61" s="230"/>
      <c r="EB61" s="230"/>
      <c r="EG61" s="230"/>
      <c r="EL61" s="230"/>
      <c r="EQ61" s="230"/>
      <c r="EV61" s="230"/>
      <c r="FA61" s="230"/>
      <c r="FF61" s="230"/>
      <c r="FK61" s="230"/>
      <c r="FP61" s="230"/>
      <c r="FU61" s="230"/>
      <c r="FZ61" s="230"/>
      <c r="GE61" s="230"/>
      <c r="GJ61" s="230"/>
    </row>
    <row r="62" spans="1:295">
      <c r="G62" s="230"/>
      <c r="L62" s="230"/>
      <c r="Q62" s="230"/>
      <c r="V62" s="230"/>
      <c r="AA62" s="230"/>
      <c r="AF62" s="230"/>
      <c r="AK62" s="230"/>
      <c r="AP62" s="230"/>
      <c r="AU62" s="230"/>
      <c r="AZ62" s="230"/>
      <c r="BE62" s="230"/>
      <c r="BJ62" s="230"/>
      <c r="BO62" s="230"/>
      <c r="BT62" s="230"/>
      <c r="BY62" s="230"/>
      <c r="CD62" s="230"/>
      <c r="CI62" s="230"/>
      <c r="CN62" s="230"/>
      <c r="CS62" s="230"/>
      <c r="CX62" s="230"/>
      <c r="DC62" s="230"/>
      <c r="DH62" s="230"/>
      <c r="DM62" s="230"/>
      <c r="DR62" s="230"/>
      <c r="DW62" s="230"/>
      <c r="EB62" s="230"/>
      <c r="EG62" s="230"/>
      <c r="EL62" s="230"/>
      <c r="EQ62" s="230"/>
      <c r="EV62" s="230"/>
      <c r="FA62" s="230"/>
      <c r="FF62" s="230"/>
      <c r="FK62" s="230"/>
      <c r="FP62" s="230"/>
      <c r="FU62" s="230"/>
      <c r="FZ62" s="230"/>
      <c r="GE62" s="230"/>
      <c r="GJ62" s="230"/>
    </row>
    <row r="63" spans="1:295">
      <c r="G63" s="230"/>
      <c r="L63" s="230"/>
      <c r="Q63" s="230"/>
      <c r="V63" s="230"/>
      <c r="AA63" s="230"/>
      <c r="AF63" s="230"/>
      <c r="AK63" s="230"/>
      <c r="AP63" s="230"/>
      <c r="AU63" s="230"/>
      <c r="AZ63" s="230"/>
      <c r="BE63" s="230"/>
      <c r="BJ63" s="230"/>
      <c r="BO63" s="230"/>
      <c r="BT63" s="230"/>
      <c r="BY63" s="230"/>
      <c r="CD63" s="230"/>
      <c r="CI63" s="230"/>
      <c r="CN63" s="230"/>
      <c r="CS63" s="230"/>
      <c r="CX63" s="230"/>
      <c r="DC63" s="230"/>
      <c r="DH63" s="230"/>
      <c r="DM63" s="230"/>
      <c r="DR63" s="230"/>
      <c r="DW63" s="230"/>
      <c r="EB63" s="230"/>
      <c r="EG63" s="230"/>
      <c r="EL63" s="230"/>
      <c r="EQ63" s="230"/>
      <c r="EV63" s="230"/>
      <c r="FA63" s="230"/>
      <c r="FF63" s="230"/>
      <c r="FK63" s="230"/>
      <c r="FP63" s="230"/>
      <c r="FU63" s="230"/>
      <c r="FZ63" s="230"/>
      <c r="GE63" s="230"/>
      <c r="GJ63" s="230"/>
    </row>
    <row r="64" spans="1:295">
      <c r="G64" s="230"/>
      <c r="L64" s="230"/>
      <c r="Q64" s="230"/>
      <c r="V64" s="230"/>
      <c r="AA64" s="230"/>
      <c r="AF64" s="230"/>
      <c r="AK64" s="230"/>
      <c r="AP64" s="230"/>
      <c r="AU64" s="230"/>
      <c r="AZ64" s="230"/>
      <c r="BE64" s="230"/>
      <c r="BJ64" s="230"/>
      <c r="BO64" s="230"/>
      <c r="BT64" s="230"/>
      <c r="BY64" s="230"/>
      <c r="CD64" s="230"/>
      <c r="CI64" s="230"/>
      <c r="CN64" s="230"/>
      <c r="CS64" s="230"/>
      <c r="CX64" s="230"/>
      <c r="DC64" s="230"/>
      <c r="DH64" s="230"/>
      <c r="DM64" s="230"/>
      <c r="DR64" s="230"/>
      <c r="DW64" s="230"/>
      <c r="EB64" s="230"/>
      <c r="EG64" s="230"/>
      <c r="EL64" s="230"/>
      <c r="EQ64" s="230"/>
      <c r="EV64" s="230"/>
      <c r="FA64" s="230"/>
      <c r="FF64" s="230"/>
      <c r="FK64" s="230"/>
      <c r="FP64" s="230"/>
      <c r="FU64" s="230"/>
      <c r="FZ64" s="230"/>
      <c r="GE64" s="230"/>
      <c r="GJ64" s="230"/>
    </row>
    <row r="65" spans="7:192">
      <c r="G65" s="230"/>
      <c r="L65" s="230"/>
      <c r="Q65" s="230"/>
      <c r="V65" s="230"/>
      <c r="AA65" s="230"/>
      <c r="AF65" s="230"/>
      <c r="AK65" s="230"/>
      <c r="AP65" s="230"/>
      <c r="AU65" s="230"/>
      <c r="AZ65" s="230"/>
      <c r="BE65" s="230"/>
      <c r="BJ65" s="230"/>
      <c r="BO65" s="230"/>
      <c r="BT65" s="230"/>
      <c r="BY65" s="230"/>
      <c r="CD65" s="230"/>
      <c r="CI65" s="230"/>
      <c r="CN65" s="230"/>
      <c r="CS65" s="230"/>
      <c r="CX65" s="230"/>
      <c r="DC65" s="230"/>
      <c r="DH65" s="230"/>
      <c r="DM65" s="230"/>
      <c r="DR65" s="230"/>
      <c r="DW65" s="230"/>
      <c r="EB65" s="230"/>
      <c r="EG65" s="230"/>
      <c r="EL65" s="230"/>
      <c r="EQ65" s="230"/>
      <c r="EV65" s="230"/>
      <c r="FA65" s="230"/>
      <c r="FF65" s="230"/>
      <c r="FK65" s="230"/>
      <c r="FP65" s="230"/>
      <c r="FU65" s="230"/>
      <c r="FZ65" s="230"/>
      <c r="GE65" s="230"/>
      <c r="GJ65" s="230"/>
    </row>
    <row r="66" spans="7:192">
      <c r="G66" s="230"/>
      <c r="L66" s="230"/>
      <c r="Q66" s="230"/>
      <c r="V66" s="230"/>
      <c r="AA66" s="230"/>
      <c r="AF66" s="230"/>
      <c r="AK66" s="230"/>
      <c r="AP66" s="230"/>
      <c r="AU66" s="230"/>
      <c r="AZ66" s="230"/>
      <c r="BE66" s="230"/>
      <c r="BJ66" s="230"/>
      <c r="BO66" s="230"/>
      <c r="BT66" s="230"/>
      <c r="BY66" s="230"/>
      <c r="CD66" s="230"/>
      <c r="CI66" s="230"/>
      <c r="CN66" s="230"/>
      <c r="CS66" s="230"/>
      <c r="CX66" s="230"/>
      <c r="DC66" s="230"/>
      <c r="DH66" s="230"/>
      <c r="DM66" s="230"/>
      <c r="DR66" s="230"/>
      <c r="DW66" s="230"/>
      <c r="EB66" s="230"/>
      <c r="EG66" s="230"/>
      <c r="EL66" s="230"/>
      <c r="EQ66" s="230"/>
      <c r="EV66" s="230"/>
      <c r="FA66" s="230"/>
      <c r="FF66" s="230"/>
      <c r="FK66" s="230"/>
      <c r="FP66" s="230"/>
      <c r="FU66" s="230"/>
      <c r="FZ66" s="230"/>
      <c r="GE66" s="230"/>
      <c r="GJ66" s="230"/>
    </row>
    <row r="67" spans="7:192">
      <c r="G67" s="230"/>
      <c r="L67" s="230"/>
      <c r="Q67" s="230"/>
      <c r="V67" s="230"/>
      <c r="AA67" s="230"/>
      <c r="AF67" s="230"/>
      <c r="AK67" s="230"/>
      <c r="AP67" s="230"/>
      <c r="AU67" s="230"/>
      <c r="AZ67" s="230"/>
      <c r="BE67" s="230"/>
      <c r="BJ67" s="230"/>
      <c r="BO67" s="230"/>
      <c r="BT67" s="230"/>
      <c r="BY67" s="230"/>
      <c r="CD67" s="230"/>
      <c r="CI67" s="230"/>
      <c r="CN67" s="230"/>
      <c r="CS67" s="230"/>
      <c r="CX67" s="230"/>
      <c r="DC67" s="230"/>
      <c r="DH67" s="230"/>
      <c r="DM67" s="230"/>
      <c r="DR67" s="230"/>
      <c r="DW67" s="230"/>
      <c r="EB67" s="230"/>
      <c r="EG67" s="230"/>
      <c r="EL67" s="230"/>
      <c r="EQ67" s="230"/>
      <c r="EV67" s="230"/>
      <c r="FA67" s="230"/>
      <c r="FF67" s="230"/>
      <c r="FK67" s="230"/>
      <c r="FP67" s="230"/>
      <c r="FU67" s="230"/>
      <c r="FZ67" s="230"/>
      <c r="GE67" s="230"/>
      <c r="GJ67" s="230"/>
    </row>
    <row r="68" spans="7:192">
      <c r="G68" s="230"/>
      <c r="L68" s="230"/>
      <c r="Q68" s="230"/>
      <c r="V68" s="230"/>
      <c r="AA68" s="230"/>
      <c r="AF68" s="230"/>
      <c r="AK68" s="230"/>
      <c r="AP68" s="230"/>
      <c r="AU68" s="230"/>
      <c r="AZ68" s="230"/>
      <c r="BE68" s="230"/>
      <c r="BJ68" s="230"/>
      <c r="BO68" s="230"/>
      <c r="BT68" s="230"/>
      <c r="BY68" s="230"/>
      <c r="CD68" s="230"/>
      <c r="CI68" s="230"/>
      <c r="CN68" s="230"/>
      <c r="CS68" s="230"/>
      <c r="CX68" s="230"/>
      <c r="DC68" s="230"/>
      <c r="DH68" s="230"/>
      <c r="DM68" s="230"/>
      <c r="DR68" s="230"/>
      <c r="DW68" s="230"/>
      <c r="EB68" s="230"/>
      <c r="EG68" s="230"/>
      <c r="EL68" s="230"/>
      <c r="EQ68" s="230"/>
      <c r="EV68" s="230"/>
      <c r="FA68" s="230"/>
      <c r="FF68" s="230"/>
      <c r="FK68" s="230"/>
      <c r="FP68" s="230"/>
      <c r="FU68" s="230"/>
      <c r="FZ68" s="230"/>
      <c r="GE68" s="230"/>
      <c r="GJ68" s="230"/>
    </row>
    <row r="69" spans="7:192">
      <c r="G69" s="230"/>
      <c r="L69" s="230"/>
      <c r="Q69" s="230"/>
      <c r="V69" s="230"/>
      <c r="AA69" s="230"/>
      <c r="AF69" s="230"/>
      <c r="AK69" s="230"/>
      <c r="AP69" s="230"/>
      <c r="AU69" s="230"/>
      <c r="AZ69" s="230"/>
      <c r="BE69" s="230"/>
      <c r="BJ69" s="230"/>
      <c r="BO69" s="230"/>
      <c r="BT69" s="230"/>
      <c r="BY69" s="230"/>
      <c r="CD69" s="230"/>
      <c r="CI69" s="230"/>
      <c r="CN69" s="230"/>
      <c r="CS69" s="230"/>
      <c r="CX69" s="230"/>
      <c r="DC69" s="230"/>
      <c r="DH69" s="230"/>
      <c r="DM69" s="230"/>
      <c r="DR69" s="230"/>
      <c r="DW69" s="230"/>
      <c r="EB69" s="230"/>
      <c r="EG69" s="230"/>
      <c r="EL69" s="230"/>
      <c r="EQ69" s="230"/>
      <c r="EV69" s="230"/>
      <c r="FA69" s="230"/>
      <c r="FF69" s="230"/>
      <c r="FK69" s="230"/>
      <c r="FP69" s="230"/>
      <c r="FU69" s="230"/>
      <c r="FZ69" s="230"/>
      <c r="GE69" s="230"/>
      <c r="GJ69" s="230"/>
    </row>
    <row r="70" spans="7:192">
      <c r="G70" s="230"/>
      <c r="L70" s="230"/>
      <c r="Q70" s="230"/>
      <c r="V70" s="230"/>
      <c r="AA70" s="230"/>
      <c r="AF70" s="230"/>
      <c r="AK70" s="230"/>
      <c r="AP70" s="230"/>
      <c r="AU70" s="230"/>
      <c r="AZ70" s="230"/>
      <c r="BE70" s="230"/>
      <c r="BJ70" s="230"/>
      <c r="BO70" s="230"/>
      <c r="BT70" s="230"/>
      <c r="BY70" s="230"/>
      <c r="CD70" s="230"/>
      <c r="CI70" s="230"/>
      <c r="CN70" s="230"/>
      <c r="CS70" s="230"/>
      <c r="CX70" s="230"/>
      <c r="DC70" s="230"/>
      <c r="DH70" s="230"/>
      <c r="DM70" s="230"/>
      <c r="DR70" s="230"/>
      <c r="DW70" s="230"/>
      <c r="EB70" s="230"/>
      <c r="EG70" s="230"/>
      <c r="EL70" s="230"/>
      <c r="EQ70" s="230"/>
      <c r="EV70" s="230"/>
      <c r="FA70" s="230"/>
      <c r="FF70" s="230"/>
      <c r="FK70" s="230"/>
      <c r="FP70" s="230"/>
      <c r="FU70" s="230"/>
      <c r="FZ70" s="230"/>
      <c r="GE70" s="230"/>
      <c r="GJ70" s="230"/>
    </row>
    <row r="71" spans="7:192">
      <c r="G71" s="230"/>
      <c r="L71" s="230"/>
      <c r="Q71" s="230"/>
      <c r="V71" s="230"/>
      <c r="AA71" s="230"/>
      <c r="AF71" s="230"/>
      <c r="AK71" s="230"/>
      <c r="AP71" s="230"/>
      <c r="AU71" s="230"/>
      <c r="AZ71" s="230"/>
      <c r="BE71" s="230"/>
      <c r="BJ71" s="230"/>
      <c r="BO71" s="230"/>
      <c r="BT71" s="230"/>
      <c r="BY71" s="230"/>
      <c r="CD71" s="230"/>
      <c r="CI71" s="230"/>
      <c r="CN71" s="230"/>
      <c r="CS71" s="230"/>
      <c r="CX71" s="230"/>
      <c r="DC71" s="230"/>
      <c r="DH71" s="230"/>
      <c r="DM71" s="230"/>
      <c r="DR71" s="230"/>
      <c r="DW71" s="230"/>
      <c r="EB71" s="230"/>
      <c r="EG71" s="230"/>
      <c r="EL71" s="230"/>
      <c r="EQ71" s="230"/>
      <c r="EV71" s="230"/>
      <c r="FA71" s="230"/>
      <c r="FF71" s="230"/>
      <c r="FK71" s="230"/>
      <c r="FP71" s="230"/>
      <c r="FU71" s="230"/>
      <c r="FZ71" s="230"/>
      <c r="GE71" s="230"/>
      <c r="GJ71" s="230"/>
    </row>
    <row r="72" spans="7:192">
      <c r="G72" s="230"/>
      <c r="L72" s="230"/>
      <c r="Q72" s="230"/>
      <c r="V72" s="230"/>
      <c r="AA72" s="230"/>
      <c r="AF72" s="230"/>
      <c r="AK72" s="230"/>
      <c r="AP72" s="230"/>
      <c r="AU72" s="230"/>
      <c r="AZ72" s="230"/>
      <c r="BE72" s="230"/>
      <c r="BJ72" s="230"/>
      <c r="BO72" s="230"/>
      <c r="BT72" s="230"/>
      <c r="BY72" s="230"/>
      <c r="CD72" s="230"/>
      <c r="CI72" s="230"/>
      <c r="CN72" s="230"/>
      <c r="CS72" s="230"/>
      <c r="CX72" s="230"/>
      <c r="DC72" s="230"/>
      <c r="DH72" s="230"/>
      <c r="DM72" s="230"/>
      <c r="DR72" s="230"/>
      <c r="DW72" s="230"/>
      <c r="EB72" s="230"/>
      <c r="EG72" s="230"/>
      <c r="EL72" s="230"/>
      <c r="EQ72" s="230"/>
      <c r="EV72" s="230"/>
      <c r="FA72" s="230"/>
      <c r="FF72" s="230"/>
      <c r="FK72" s="230"/>
      <c r="FP72" s="230"/>
      <c r="FU72" s="230"/>
      <c r="FZ72" s="230"/>
      <c r="GE72" s="230"/>
      <c r="GJ72" s="230"/>
    </row>
    <row r="73" spans="7:192">
      <c r="G73" s="230"/>
      <c r="L73" s="230"/>
      <c r="Q73" s="230"/>
      <c r="V73" s="230"/>
      <c r="AA73" s="230"/>
      <c r="AF73" s="230"/>
      <c r="AK73" s="230"/>
      <c r="AP73" s="230"/>
      <c r="AU73" s="230"/>
      <c r="AZ73" s="230"/>
      <c r="BE73" s="230"/>
      <c r="BJ73" s="230"/>
      <c r="BO73" s="230"/>
      <c r="BT73" s="230"/>
      <c r="BY73" s="230"/>
      <c r="CD73" s="230"/>
      <c r="CI73" s="230"/>
      <c r="CN73" s="230"/>
      <c r="CS73" s="230"/>
      <c r="CX73" s="230"/>
      <c r="DC73" s="230"/>
      <c r="DH73" s="230"/>
      <c r="DM73" s="230"/>
      <c r="DR73" s="230"/>
      <c r="DW73" s="230"/>
      <c r="EB73" s="230"/>
      <c r="EG73" s="230"/>
      <c r="EL73" s="230"/>
      <c r="EQ73" s="230"/>
      <c r="EV73" s="230"/>
      <c r="FA73" s="230"/>
      <c r="FF73" s="230"/>
      <c r="FK73" s="230"/>
      <c r="FP73" s="230"/>
      <c r="FU73" s="230"/>
      <c r="FZ73" s="230"/>
      <c r="GE73" s="230"/>
      <c r="GJ73" s="2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5"/>
  <sheetViews>
    <sheetView workbookViewId="0">
      <pane ySplit="1" topLeftCell="A2" activePane="bottomLeft" state="frozen"/>
      <selection pane="bottomLeft" activeCell="I3" sqref="I3"/>
    </sheetView>
  </sheetViews>
  <sheetFormatPr baseColWidth="10" defaultColWidth="10.6640625" defaultRowHeight="16"/>
  <cols>
    <col min="1" max="1" width="10.6640625" style="50"/>
    <col min="2" max="2" width="10.6640625" style="110"/>
    <col min="3" max="6" width="14.1640625" style="50" customWidth="1"/>
    <col min="7" max="7" width="14.1640625" style="110" customWidth="1"/>
    <col min="8" max="8" width="2.5" style="110" customWidth="1"/>
    <col min="9" max="9" width="11.1640625" style="110" customWidth="1"/>
    <col min="10" max="10" width="14.1640625" style="112" customWidth="1"/>
    <col min="11" max="11" width="14.5" style="253" customWidth="1"/>
    <col min="12" max="16384" width="10.6640625" style="50"/>
  </cols>
  <sheetData>
    <row r="1" spans="1:12" ht="86" customHeight="1">
      <c r="A1" s="43" t="s">
        <v>0</v>
      </c>
      <c r="B1" s="9" t="s">
        <v>18</v>
      </c>
      <c r="C1" s="10" t="s">
        <v>1</v>
      </c>
      <c r="D1" s="10" t="s">
        <v>165</v>
      </c>
      <c r="E1" s="10" t="s">
        <v>164</v>
      </c>
      <c r="F1" s="10" t="s">
        <v>8</v>
      </c>
      <c r="G1" s="11" t="s">
        <v>7</v>
      </c>
      <c r="H1" s="8"/>
      <c r="I1" s="15" t="s">
        <v>32</v>
      </c>
      <c r="J1" s="16" t="s">
        <v>31</v>
      </c>
      <c r="K1" s="252" t="s">
        <v>106</v>
      </c>
    </row>
    <row r="2" spans="1:12">
      <c r="A2" s="53">
        <f>Main!B11</f>
        <v>27</v>
      </c>
      <c r="B2" s="108">
        <v>0</v>
      </c>
      <c r="C2" s="154">
        <f>Main!$B$8</f>
        <v>3.5000000000000003E-2</v>
      </c>
      <c r="D2" s="322">
        <v>0.1075</v>
      </c>
      <c r="E2" s="155"/>
      <c r="F2" s="435">
        <f>IF(B2&lt;45,D2+E2,C2)</f>
        <v>0.1075</v>
      </c>
      <c r="G2" s="156">
        <f>Main!B21</f>
        <v>38702.617256637168</v>
      </c>
      <c r="H2" s="3"/>
      <c r="I2" s="131">
        <f>MIN(G2,Main!$B$38)</f>
        <v>38702.617256637168</v>
      </c>
      <c r="J2" s="109">
        <f ca="1">IF($B2&lt;Main!$B$10,,AVERAGE(OFFSET(Salary!$G2,-Main!$B$10,0):OFFSET(Salary!$G2,-1,0)))</f>
        <v>0</v>
      </c>
      <c r="L2" s="251" t="s">
        <v>166</v>
      </c>
    </row>
    <row r="3" spans="1:12">
      <c r="A3" s="50">
        <f>A2+1</f>
        <v>28</v>
      </c>
      <c r="B3" s="110">
        <v>1</v>
      </c>
      <c r="C3" s="154">
        <f>C2</f>
        <v>3.5000000000000003E-2</v>
      </c>
      <c r="D3" s="322">
        <v>7.4999999999999997E-2</v>
      </c>
      <c r="E3" s="155"/>
      <c r="F3" s="435">
        <f t="shared" ref="F3:F46" si="0">IF(B3&lt;45,D3+E3,C3)</f>
        <v>7.4999999999999997E-2</v>
      </c>
      <c r="G3" s="157">
        <f>G2*(1+F2)</f>
        <v>42863.148611725657</v>
      </c>
      <c r="H3" s="111"/>
      <c r="I3" s="131">
        <f>MIN(G3,Main!$B$38)</f>
        <v>42863.148611725657</v>
      </c>
      <c r="J3" s="109">
        <f ca="1">IF($B3&lt;Main!$B$10,,AVERAGE(OFFSET(Salary!$G3,-Main!$B$10,0):OFFSET(Salary!$G3,-1,0)))</f>
        <v>0</v>
      </c>
      <c r="K3" s="254">
        <f>$K2*(1+Main!$B$5)+$G2</f>
        <v>38702.617256637168</v>
      </c>
    </row>
    <row r="4" spans="1:12">
      <c r="A4" s="50">
        <f t="shared" ref="A4:A67" si="1">A3+1</f>
        <v>29</v>
      </c>
      <c r="B4" s="110">
        <v>2</v>
      </c>
      <c r="C4" s="154">
        <f t="shared" ref="C4:C67" si="2">C3</f>
        <v>3.5000000000000003E-2</v>
      </c>
      <c r="D4" s="322">
        <v>5.7500000000000002E-2</v>
      </c>
      <c r="E4" s="155"/>
      <c r="F4" s="435">
        <f t="shared" si="0"/>
        <v>5.7500000000000002E-2</v>
      </c>
      <c r="G4" s="157">
        <f>G3*(1+F3)</f>
        <v>46077.884757605083</v>
      </c>
      <c r="H4" s="111"/>
      <c r="I4" s="131">
        <f>MIN(G4,Main!$B$38)</f>
        <v>46077.884757605083</v>
      </c>
      <c r="J4" s="109">
        <f ca="1">IF($B4&lt;Main!$B$10,,AVERAGE(OFFSET(Salary!$G4,-Main!$B$10,0):OFFSET(Salary!$G4,-1,0)))</f>
        <v>0</v>
      </c>
      <c r="K4" s="254">
        <f>$K3*(1+Main!$B$5)+$G3</f>
        <v>84274.949076327437</v>
      </c>
    </row>
    <row r="5" spans="1:12">
      <c r="A5" s="50">
        <f t="shared" si="1"/>
        <v>30</v>
      </c>
      <c r="B5" s="110">
        <v>3</v>
      </c>
      <c r="C5" s="154">
        <f t="shared" si="2"/>
        <v>3.5000000000000003E-2</v>
      </c>
      <c r="D5" s="155"/>
      <c r="E5" s="434">
        <f>D4</f>
        <v>5.7500000000000002E-2</v>
      </c>
      <c r="F5" s="435">
        <f t="shared" si="0"/>
        <v>5.7500000000000002E-2</v>
      </c>
      <c r="G5" s="157">
        <f t="shared" ref="G5:G67" si="3">G4*(1+F4)</f>
        <v>48727.363131167382</v>
      </c>
      <c r="H5" s="111"/>
      <c r="I5" s="131">
        <f>MIN(G5,Main!$B$38)</f>
        <v>48727.363131167382</v>
      </c>
      <c r="J5" s="109">
        <f ca="1">IF($B5&lt;Main!$B$10,,AVERAGE(OFFSET(Salary!$G5,-Main!$B$10,0):OFFSET(Salary!$G5,-1,0)))</f>
        <v>42547.883541989308</v>
      </c>
      <c r="K5" s="254">
        <f>$K4*(1+Main!$B$5)+$G4</f>
        <v>136252.08026927544</v>
      </c>
    </row>
    <row r="6" spans="1:12">
      <c r="A6" s="50">
        <f t="shared" si="1"/>
        <v>31</v>
      </c>
      <c r="B6" s="110">
        <v>4</v>
      </c>
      <c r="C6" s="154">
        <f t="shared" si="2"/>
        <v>3.5000000000000003E-2</v>
      </c>
      <c r="D6" s="155"/>
      <c r="E6" s="155">
        <f t="shared" ref="E6" si="4">E5</f>
        <v>5.7500000000000002E-2</v>
      </c>
      <c r="F6" s="435">
        <f t="shared" si="0"/>
        <v>5.7500000000000002E-2</v>
      </c>
      <c r="G6" s="157">
        <f>G5*(1+F5)</f>
        <v>51529.186511209511</v>
      </c>
      <c r="H6" s="111"/>
      <c r="I6" s="131">
        <f>MIN(G6,Main!$B$38)</f>
        <v>51529.186511209511</v>
      </c>
      <c r="J6" s="109">
        <f ca="1">IF($B6&lt;Main!$B$10,,AVERAGE(OFFSET(Salary!$G6,-Main!$B$10,0):OFFSET(Salary!$G6,-1,0)))</f>
        <v>45889.465500166036</v>
      </c>
      <c r="K6" s="254">
        <f>$K5*(1+Main!$B$5)+$G5</f>
        <v>194517.08901929209</v>
      </c>
    </row>
    <row r="7" spans="1:12">
      <c r="A7" s="50">
        <f t="shared" si="1"/>
        <v>32</v>
      </c>
      <c r="B7" s="110">
        <v>5</v>
      </c>
      <c r="C7" s="154">
        <f t="shared" si="2"/>
        <v>3.5000000000000003E-2</v>
      </c>
      <c r="D7" s="155"/>
      <c r="E7" s="155">
        <f t="shared" ref="E7" si="5">E6</f>
        <v>5.7500000000000002E-2</v>
      </c>
      <c r="F7" s="435">
        <f t="shared" si="0"/>
        <v>5.7500000000000002E-2</v>
      </c>
      <c r="G7" s="157">
        <f t="shared" si="3"/>
        <v>54492.11473560406</v>
      </c>
      <c r="H7" s="111"/>
      <c r="I7" s="131">
        <f>MIN(G7,Main!$B$38)</f>
        <v>54492.11473560406</v>
      </c>
      <c r="J7" s="109">
        <f ca="1">IF($B7&lt;Main!$B$10,,AVERAGE(OFFSET(Salary!$G7,-Main!$B$22,0):OFFSET(Salary!$G7,-1,0)))</f>
        <v>48778.144799993992</v>
      </c>
      <c r="K7" s="254">
        <f>$K6*(1+Main!$B$5)+$G6</f>
        <v>259662.47176185204</v>
      </c>
      <c r="L7" s="323"/>
    </row>
    <row r="8" spans="1:12">
      <c r="A8" s="50">
        <f t="shared" si="1"/>
        <v>33</v>
      </c>
      <c r="B8" s="110">
        <v>6</v>
      </c>
      <c r="C8" s="154">
        <f t="shared" si="2"/>
        <v>3.5000000000000003E-2</v>
      </c>
      <c r="D8" s="155"/>
      <c r="E8" s="155">
        <f t="shared" ref="E8" si="6">E7</f>
        <v>5.7500000000000002E-2</v>
      </c>
      <c r="F8" s="435">
        <f t="shared" si="0"/>
        <v>5.7500000000000002E-2</v>
      </c>
      <c r="G8" s="157">
        <f t="shared" si="3"/>
        <v>57625.411332901298</v>
      </c>
      <c r="H8" s="111"/>
      <c r="I8" s="131">
        <f>MIN(G8,Main!$B$38)</f>
        <v>57625.411332901298</v>
      </c>
      <c r="J8" s="109">
        <f ca="1">IF($B8&lt;Main!$B$10,,AVERAGE(OFFSET(Salary!$G8,-Main!$B$22,0):OFFSET(Salary!$G8,-1,0)))</f>
        <v>51582.888125993653</v>
      </c>
      <c r="K8" s="254">
        <f>$K7*(1+Main!$B$5)+$G7</f>
        <v>332330.95952078572</v>
      </c>
    </row>
    <row r="9" spans="1:12">
      <c r="A9" s="50">
        <f t="shared" si="1"/>
        <v>34</v>
      </c>
      <c r="B9" s="110">
        <v>7</v>
      </c>
      <c r="C9" s="154">
        <f t="shared" si="2"/>
        <v>3.5000000000000003E-2</v>
      </c>
      <c r="D9" s="155"/>
      <c r="E9" s="155">
        <f t="shared" ref="E9" si="7">E8</f>
        <v>5.7500000000000002E-2</v>
      </c>
      <c r="F9" s="435">
        <f t="shared" si="0"/>
        <v>5.7500000000000002E-2</v>
      </c>
      <c r="G9" s="157">
        <f t="shared" si="3"/>
        <v>60938.872484543128</v>
      </c>
      <c r="H9" s="111"/>
      <c r="I9" s="131">
        <f>MIN(G9,Main!$B$38)</f>
        <v>60938.872484543128</v>
      </c>
      <c r="J9" s="109">
        <f ca="1">IF($B9&lt;Main!$B$10,,AVERAGE(OFFSET(Salary!$G9,-Main!$B$22,0):OFFSET(Salary!$G9,-1,0)))</f>
        <v>54548.90419323829</v>
      </c>
      <c r="K9" s="254">
        <f>$K8*(1+Main!$B$5)+$G8</f>
        <v>413219.538020142</v>
      </c>
    </row>
    <row r="10" spans="1:12">
      <c r="A10" s="50">
        <f t="shared" si="1"/>
        <v>35</v>
      </c>
      <c r="B10" s="110">
        <v>8</v>
      </c>
      <c r="C10" s="154">
        <f t="shared" si="2"/>
        <v>3.5000000000000003E-2</v>
      </c>
      <c r="D10" s="155"/>
      <c r="E10" s="155">
        <f t="shared" ref="E10" si="8">E9</f>
        <v>5.7500000000000002E-2</v>
      </c>
      <c r="F10" s="435">
        <f t="shared" si="0"/>
        <v>5.7500000000000002E-2</v>
      </c>
      <c r="G10" s="157">
        <f t="shared" si="3"/>
        <v>64442.857652404367</v>
      </c>
      <c r="H10" s="111"/>
      <c r="I10" s="131">
        <f>MIN(G10,Main!$B$38)</f>
        <v>64442.857652404367</v>
      </c>
      <c r="J10" s="109">
        <f ca="1">IF($B10&lt;Main!$B$10,,AVERAGE(OFFSET(Salary!$G10,-Main!$B$22,0):OFFSET(Salary!$G10,-1,0)))</f>
        <v>57685.466184349498</v>
      </c>
      <c r="K10" s="254">
        <f>$K9*(1+Main!$B$5)+$G9</f>
        <v>503083.77816609509</v>
      </c>
    </row>
    <row r="11" spans="1:12">
      <c r="A11" s="50">
        <f t="shared" si="1"/>
        <v>36</v>
      </c>
      <c r="B11" s="110">
        <v>9</v>
      </c>
      <c r="C11" s="154">
        <f t="shared" si="2"/>
        <v>3.5000000000000003E-2</v>
      </c>
      <c r="D11" s="155"/>
      <c r="E11" s="155">
        <f t="shared" ref="E11" si="9">E10</f>
        <v>5.7500000000000002E-2</v>
      </c>
      <c r="F11" s="435">
        <f t="shared" si="0"/>
        <v>5.7500000000000002E-2</v>
      </c>
      <c r="G11" s="157">
        <f t="shared" si="3"/>
        <v>68148.321967417622</v>
      </c>
      <c r="H11" s="111"/>
      <c r="I11" s="131">
        <f>MIN(G11,Main!$B$38)</f>
        <v>68148.321967417622</v>
      </c>
      <c r="J11" s="109">
        <f ca="1">IF($B11&lt;Main!$B$10,,AVERAGE(OFFSET(Salary!$G11,-Main!$B$22,0):OFFSET(Salary!$G11,-1,0)))</f>
        <v>61002.380489949603</v>
      </c>
      <c r="K11" s="254">
        <f>$K10*(1+Main!$B$5)+$G10</f>
        <v>602742.50029012607</v>
      </c>
    </row>
    <row r="12" spans="1:12">
      <c r="A12" s="50">
        <f t="shared" si="1"/>
        <v>37</v>
      </c>
      <c r="B12" s="110">
        <v>10</v>
      </c>
      <c r="C12" s="154">
        <f t="shared" si="2"/>
        <v>3.5000000000000003E-2</v>
      </c>
      <c r="D12" s="155"/>
      <c r="E12" s="155">
        <f t="shared" ref="E12" si="10">E11</f>
        <v>5.7500000000000002E-2</v>
      </c>
      <c r="F12" s="435">
        <f t="shared" si="0"/>
        <v>5.7500000000000002E-2</v>
      </c>
      <c r="G12" s="157">
        <f t="shared" si="3"/>
        <v>72066.850480544148</v>
      </c>
      <c r="H12" s="111"/>
      <c r="I12" s="131">
        <f>MIN(G12,Main!$B$38)</f>
        <v>72066.850480544148</v>
      </c>
      <c r="J12" s="109">
        <f ca="1">IF($B12&lt;Main!$B$10,,AVERAGE(OFFSET(Salary!$G12,-Main!$B$22,0):OFFSET(Salary!$G12,-1,0)))</f>
        <v>64510.017368121713</v>
      </c>
      <c r="K12" s="254">
        <f>$K11*(1+Main!$B$5)+$G11</f>
        <v>713082.79727785254</v>
      </c>
    </row>
    <row r="13" spans="1:12">
      <c r="A13" s="50">
        <f t="shared" si="1"/>
        <v>38</v>
      </c>
      <c r="B13" s="110">
        <v>11</v>
      </c>
      <c r="C13" s="154">
        <f t="shared" si="2"/>
        <v>3.5000000000000003E-2</v>
      </c>
      <c r="D13" s="155"/>
      <c r="E13" s="155">
        <f t="shared" ref="E13" si="11">E12</f>
        <v>5.7500000000000002E-2</v>
      </c>
      <c r="F13" s="435">
        <f t="shared" si="0"/>
        <v>5.7500000000000002E-2</v>
      </c>
      <c r="G13" s="157">
        <f>G12*(1+F12)</f>
        <v>76210.694383175447</v>
      </c>
      <c r="H13" s="111"/>
      <c r="I13" s="131">
        <f>MIN(G13,Main!$B$38)</f>
        <v>76210.694383175447</v>
      </c>
      <c r="J13" s="109">
        <f ca="1">IF($B13&lt;Main!$B$10,,AVERAGE(OFFSET(Salary!$G13,-Main!$B$22,0):OFFSET(Salary!$G13,-1,0)))</f>
        <v>68219.343366788715</v>
      </c>
      <c r="K13" s="254">
        <f>$K12*(1+Main!$B$5)+$G12</f>
        <v>835065.44356784644</v>
      </c>
    </row>
    <row r="14" spans="1:12">
      <c r="A14" s="50">
        <f t="shared" si="1"/>
        <v>39</v>
      </c>
      <c r="B14" s="110">
        <v>12</v>
      </c>
      <c r="C14" s="154">
        <f t="shared" si="2"/>
        <v>3.5000000000000003E-2</v>
      </c>
      <c r="D14" s="155"/>
      <c r="E14" s="155">
        <f t="shared" ref="E14" si="12">E13</f>
        <v>5.7500000000000002E-2</v>
      </c>
      <c r="F14" s="435">
        <f t="shared" si="0"/>
        <v>5.7500000000000002E-2</v>
      </c>
      <c r="G14" s="157">
        <f t="shared" si="3"/>
        <v>80592.809310208046</v>
      </c>
      <c r="H14" s="111"/>
      <c r="I14" s="131">
        <f>MIN(G14,Main!$B$38)</f>
        <v>80592.809310208046</v>
      </c>
      <c r="J14" s="109">
        <f ca="1">IF($B14&lt;Main!$B$10,,AVERAGE(OFFSET(Salary!$G14,-Main!$B$22,0):OFFSET(Salary!$G14,-1,0)))</f>
        <v>72141.955610379067</v>
      </c>
      <c r="K14" s="254">
        <f>$K13*(1+Main!$B$5)+$G13</f>
        <v>969730.71900077118</v>
      </c>
    </row>
    <row r="15" spans="1:12">
      <c r="A15" s="50">
        <f t="shared" si="1"/>
        <v>40</v>
      </c>
      <c r="B15" s="110">
        <v>13</v>
      </c>
      <c r="C15" s="154">
        <f t="shared" si="2"/>
        <v>3.5000000000000003E-2</v>
      </c>
      <c r="D15" s="155"/>
      <c r="E15" s="155">
        <f t="shared" ref="E15" si="13">E14</f>
        <v>5.7500000000000002E-2</v>
      </c>
      <c r="F15" s="435">
        <f t="shared" si="0"/>
        <v>5.7500000000000002E-2</v>
      </c>
      <c r="G15" s="157">
        <f t="shared" si="3"/>
        <v>85226.895845545019</v>
      </c>
      <c r="H15" s="111"/>
      <c r="I15" s="131">
        <f>MIN(G15,Main!$B$38)</f>
        <v>85226.895845545019</v>
      </c>
      <c r="J15" s="109">
        <f ca="1">IF($B15&lt;Main!$B$10,,AVERAGE(OFFSET(Salary!$G15,-Main!$B$22,0):OFFSET(Salary!$G15,-1,0)))</f>
        <v>76290.11805797588</v>
      </c>
      <c r="K15" s="254">
        <f>$K14*(1+Main!$B$5)+$G14</f>
        <v>1118204.6786410331</v>
      </c>
    </row>
    <row r="16" spans="1:12">
      <c r="A16" s="50">
        <f t="shared" si="1"/>
        <v>41</v>
      </c>
      <c r="B16" s="110">
        <v>14</v>
      </c>
      <c r="C16" s="154">
        <f t="shared" si="2"/>
        <v>3.5000000000000003E-2</v>
      </c>
      <c r="D16" s="155"/>
      <c r="E16" s="155">
        <f t="shared" ref="E16" si="14">E15</f>
        <v>5.7500000000000002E-2</v>
      </c>
      <c r="F16" s="435">
        <f t="shared" si="0"/>
        <v>5.7500000000000002E-2</v>
      </c>
      <c r="G16" s="157">
        <f t="shared" si="3"/>
        <v>90127.442356663872</v>
      </c>
      <c r="H16" s="111"/>
      <c r="I16" s="131">
        <f>MIN(G16,Main!$B$38)</f>
        <v>90127.442356663872</v>
      </c>
      <c r="J16" s="109">
        <f ca="1">IF($B16&lt;Main!$B$10,,AVERAGE(OFFSET(Salary!$G16,-Main!$B$22,0):OFFSET(Salary!$G16,-1,0)))</f>
        <v>80676.799846309499</v>
      </c>
      <c r="K16" s="254">
        <f>$K15*(1+Main!$B$5)+$G15</f>
        <v>1281705.9019914505</v>
      </c>
    </row>
    <row r="17" spans="1:11">
      <c r="A17" s="50">
        <f t="shared" si="1"/>
        <v>42</v>
      </c>
      <c r="B17" s="110">
        <v>15</v>
      </c>
      <c r="C17" s="154">
        <f t="shared" si="2"/>
        <v>3.5000000000000003E-2</v>
      </c>
      <c r="D17" s="155"/>
      <c r="E17" s="434">
        <v>5.2499999999999998E-2</v>
      </c>
      <c r="F17" s="435">
        <f t="shared" si="0"/>
        <v>5.2499999999999998E-2</v>
      </c>
      <c r="G17" s="157">
        <f t="shared" si="3"/>
        <v>95309.770292172048</v>
      </c>
      <c r="H17" s="111"/>
      <c r="I17" s="131">
        <f>MIN(G17,Main!$B$38)</f>
        <v>95309.770292172048</v>
      </c>
      <c r="J17" s="109">
        <f ca="1">IF($B17&lt;Main!$B$10,,AVERAGE(OFFSET(Salary!$G17,-Main!$B$22,0):OFFSET(Salary!$G17,-1,0)))</f>
        <v>85315.715837472308</v>
      </c>
      <c r="K17" s="254">
        <f>$K16*(1+Main!$B$5)+$G16</f>
        <v>1461552.7574875159</v>
      </c>
    </row>
    <row r="18" spans="1:11">
      <c r="A18" s="50">
        <f t="shared" si="1"/>
        <v>43</v>
      </c>
      <c r="B18" s="110">
        <v>16</v>
      </c>
      <c r="C18" s="154">
        <f t="shared" si="2"/>
        <v>3.5000000000000003E-2</v>
      </c>
      <c r="D18" s="155"/>
      <c r="E18" s="155">
        <f>E17</f>
        <v>5.2499999999999998E-2</v>
      </c>
      <c r="F18" s="435">
        <f t="shared" si="0"/>
        <v>5.2499999999999998E-2</v>
      </c>
      <c r="G18" s="157">
        <f t="shared" si="3"/>
        <v>100313.53323251108</v>
      </c>
      <c r="H18" s="111"/>
      <c r="I18" s="131">
        <f>MIN(G18,Main!$B$38)</f>
        <v>100313.53323251108</v>
      </c>
      <c r="J18" s="109">
        <f ca="1">IF($B18&lt;Main!$B$10,,AVERAGE(OFFSET(Salary!$G18,-Main!$B$22,0):OFFSET(Salary!$G18,-1,0)))</f>
        <v>90221.36949812698</v>
      </c>
      <c r="K18" s="254">
        <f>$K17*(1+Main!$B$5)+$G17</f>
        <v>1659171.220803814</v>
      </c>
    </row>
    <row r="19" spans="1:11">
      <c r="A19" s="50">
        <f t="shared" si="1"/>
        <v>44</v>
      </c>
      <c r="B19" s="110">
        <v>17</v>
      </c>
      <c r="C19" s="154">
        <f t="shared" si="2"/>
        <v>3.5000000000000003E-2</v>
      </c>
      <c r="D19" s="155"/>
      <c r="E19" s="155">
        <f t="shared" ref="E19:E26" si="15">E18</f>
        <v>5.2499999999999998E-2</v>
      </c>
      <c r="F19" s="435">
        <f t="shared" si="0"/>
        <v>5.2499999999999998E-2</v>
      </c>
      <c r="G19" s="157">
        <f t="shared" si="3"/>
        <v>105579.99372721791</v>
      </c>
      <c r="H19" s="111"/>
      <c r="I19" s="131">
        <f>MIN(G19,Main!$B$38)</f>
        <v>105579.99372721791</v>
      </c>
      <c r="J19" s="109">
        <f ca="1">IF($B19&lt;Main!$B$10,,AVERAGE(OFFSET(Salary!$G19,-Main!$B$22,0):OFFSET(Salary!$G19,-1,0)))</f>
        <v>95250.248627115667</v>
      </c>
      <c r="K19" s="254">
        <f>$K18*(1+Main!$B$5)+$G18</f>
        <v>1875626.7394925922</v>
      </c>
    </row>
    <row r="20" spans="1:11">
      <c r="A20" s="50">
        <f t="shared" si="1"/>
        <v>45</v>
      </c>
      <c r="B20" s="110">
        <v>18</v>
      </c>
      <c r="C20" s="154">
        <f t="shared" si="2"/>
        <v>3.5000000000000003E-2</v>
      </c>
      <c r="D20" s="155"/>
      <c r="E20" s="155">
        <f t="shared" si="15"/>
        <v>5.2499999999999998E-2</v>
      </c>
      <c r="F20" s="435">
        <f t="shared" si="0"/>
        <v>5.2499999999999998E-2</v>
      </c>
      <c r="G20" s="157">
        <f t="shared" si="3"/>
        <v>111122.94339789684</v>
      </c>
      <c r="H20" s="111"/>
      <c r="I20" s="131">
        <f>MIN(G20,Main!$B$38)</f>
        <v>111122.94339789684</v>
      </c>
      <c r="J20" s="109">
        <f ca="1">IF($B20&lt;Main!$B$10,,AVERAGE(OFFSET(Salary!$G20,-Main!$B$22,0):OFFSET(Salary!$G20,-1,0)))</f>
        <v>100401.099083967</v>
      </c>
      <c r="K20" s="254">
        <f>$K19*(1+Main!$B$5)+$G19</f>
        <v>2112500.6049842918</v>
      </c>
    </row>
    <row r="21" spans="1:11">
      <c r="A21" s="50">
        <f t="shared" si="1"/>
        <v>46</v>
      </c>
      <c r="B21" s="110">
        <v>19</v>
      </c>
      <c r="C21" s="154">
        <f t="shared" si="2"/>
        <v>3.5000000000000003E-2</v>
      </c>
      <c r="D21" s="155"/>
      <c r="E21" s="155">
        <f t="shared" si="15"/>
        <v>5.2499999999999998E-2</v>
      </c>
      <c r="F21" s="435">
        <f t="shared" si="0"/>
        <v>5.2499999999999998E-2</v>
      </c>
      <c r="G21" s="157">
        <f t="shared" si="3"/>
        <v>116956.89792628643</v>
      </c>
      <c r="H21" s="111"/>
      <c r="I21" s="131">
        <f>MIN(G21,Main!$B$38)</f>
        <v>116956.89792628643</v>
      </c>
      <c r="J21" s="109">
        <f ca="1">IF($B21&lt;Main!$B$10,,AVERAGE(OFFSET(Salary!$G21,-Main!$B$22,0):OFFSET(Salary!$G21,-1,0)))</f>
        <v>105672.15678587527</v>
      </c>
      <c r="K21" s="254">
        <f>$K20*(1+Main!$B$5)+$G20</f>
        <v>2371498.590731089</v>
      </c>
    </row>
    <row r="22" spans="1:11">
      <c r="A22" s="50">
        <f t="shared" si="1"/>
        <v>47</v>
      </c>
      <c r="B22" s="110">
        <v>20</v>
      </c>
      <c r="C22" s="154">
        <f t="shared" si="2"/>
        <v>3.5000000000000003E-2</v>
      </c>
      <c r="D22" s="155"/>
      <c r="E22" s="155">
        <f t="shared" si="15"/>
        <v>5.2499999999999998E-2</v>
      </c>
      <c r="F22" s="435">
        <f t="shared" si="0"/>
        <v>5.2499999999999998E-2</v>
      </c>
      <c r="G22" s="157">
        <f t="shared" si="3"/>
        <v>123097.13506741647</v>
      </c>
      <c r="H22" s="111"/>
      <c r="I22" s="131">
        <f>MIN(G22,Main!$B$38)</f>
        <v>123097.13506741647</v>
      </c>
      <c r="J22" s="109">
        <f ca="1">IF($B22&lt;Main!$B$10,,AVERAGE(OFFSET(Salary!$G22,-Main!$B$22,0):OFFSET(Salary!$G22,-1,0)))</f>
        <v>111219.94501713372</v>
      </c>
      <c r="K22" s="254">
        <f>$K21*(1+Main!$B$5)+$G21</f>
        <v>2654460.3900085515</v>
      </c>
    </row>
    <row r="23" spans="1:11">
      <c r="A23" s="50">
        <f t="shared" si="1"/>
        <v>48</v>
      </c>
      <c r="B23" s="110">
        <v>21</v>
      </c>
      <c r="C23" s="154">
        <f t="shared" si="2"/>
        <v>3.5000000000000003E-2</v>
      </c>
      <c r="D23" s="155"/>
      <c r="E23" s="155">
        <f t="shared" si="15"/>
        <v>5.2499999999999998E-2</v>
      </c>
      <c r="F23" s="435">
        <f t="shared" si="0"/>
        <v>5.2499999999999998E-2</v>
      </c>
      <c r="G23" s="157">
        <f t="shared" si="3"/>
        <v>129559.73465845584</v>
      </c>
      <c r="H23" s="111"/>
      <c r="I23" s="131">
        <f>MIN(G23,Main!$B$38)</f>
        <v>129559.73465845584</v>
      </c>
      <c r="J23" s="109">
        <f ca="1">IF($B23&lt;Main!$B$10,,AVERAGE(OFFSET(Salary!$G23,-Main!$B$22,0):OFFSET(Salary!$G23,-1,0)))</f>
        <v>117058.99213053325</v>
      </c>
      <c r="K23" s="254">
        <f>$K22*(1+Main!$B$5)+$G22</f>
        <v>2963369.7523765666</v>
      </c>
    </row>
    <row r="24" spans="1:11">
      <c r="A24" s="50">
        <f t="shared" si="1"/>
        <v>49</v>
      </c>
      <c r="B24" s="110">
        <v>22</v>
      </c>
      <c r="C24" s="154">
        <f t="shared" si="2"/>
        <v>3.5000000000000003E-2</v>
      </c>
      <c r="D24" s="155"/>
      <c r="E24" s="155">
        <f t="shared" si="15"/>
        <v>5.2499999999999998E-2</v>
      </c>
      <c r="F24" s="435">
        <f t="shared" si="0"/>
        <v>5.2499999999999998E-2</v>
      </c>
      <c r="G24" s="157">
        <f t="shared" si="3"/>
        <v>136361.62072802478</v>
      </c>
      <c r="H24" s="111"/>
      <c r="I24" s="131">
        <f>MIN(G24,Main!$B$38)</f>
        <v>136361.62072802478</v>
      </c>
      <c r="J24" s="109">
        <f ca="1">IF($B24&lt;Main!$B$10,,AVERAGE(OFFSET(Salary!$G24,-Main!$B$22,0):OFFSET(Salary!$G24,-1,0)))</f>
        <v>123204.58921738625</v>
      </c>
      <c r="K24" s="254">
        <f>$K23*(1+Main!$B$5)+$G23</f>
        <v>3300365.3697013822</v>
      </c>
    </row>
    <row r="25" spans="1:11">
      <c r="A25" s="50">
        <f t="shared" si="1"/>
        <v>50</v>
      </c>
      <c r="B25" s="110">
        <v>23</v>
      </c>
      <c r="C25" s="154">
        <f t="shared" si="2"/>
        <v>3.5000000000000003E-2</v>
      </c>
      <c r="D25" s="155"/>
      <c r="E25" s="155">
        <f t="shared" si="15"/>
        <v>5.2499999999999998E-2</v>
      </c>
      <c r="F25" s="435">
        <f t="shared" si="0"/>
        <v>5.2499999999999998E-2</v>
      </c>
      <c r="G25" s="157">
        <f t="shared" si="3"/>
        <v>143520.60581624607</v>
      </c>
      <c r="H25" s="111"/>
      <c r="I25" s="131">
        <f>MIN(G25,Main!$B$38)</f>
        <v>143520.60581624607</v>
      </c>
      <c r="J25" s="109">
        <f ca="1">IF($B25&lt;Main!$B$10,,AVERAGE(OFFSET(Salary!$G25,-Main!$B$22,0):OFFSET(Salary!$G25,-1,0)))</f>
        <v>129672.83015129901</v>
      </c>
      <c r="K25" s="254">
        <f>$K24*(1+Main!$B$5)+$G24</f>
        <v>3667752.566308504</v>
      </c>
    </row>
    <row r="26" spans="1:11">
      <c r="A26" s="50">
        <f t="shared" si="1"/>
        <v>51</v>
      </c>
      <c r="B26" s="110">
        <v>24</v>
      </c>
      <c r="C26" s="154">
        <f t="shared" si="2"/>
        <v>3.5000000000000003E-2</v>
      </c>
      <c r="D26" s="155"/>
      <c r="E26" s="155">
        <f t="shared" si="15"/>
        <v>5.2499999999999998E-2</v>
      </c>
      <c r="F26" s="435">
        <f t="shared" si="0"/>
        <v>5.2499999999999998E-2</v>
      </c>
      <c r="G26" s="157">
        <f t="shared" si="3"/>
        <v>151055.43762159898</v>
      </c>
      <c r="H26" s="111"/>
      <c r="I26" s="131">
        <f>MIN(G26,Main!$B$38)</f>
        <v>151055.43762159898</v>
      </c>
      <c r="J26" s="109">
        <f ca="1">IF($B26&lt;Main!$B$10,,AVERAGE(OFFSET(Salary!$G26,-Main!$B$22,0):OFFSET(Salary!$G26,-1,0)))</f>
        <v>136480.65373424222</v>
      </c>
      <c r="K26" s="254">
        <f>$K25*(1+Main!$B$5)+$G25</f>
        <v>4068015.8517663456</v>
      </c>
    </row>
    <row r="27" spans="1:11">
      <c r="A27" s="50">
        <f t="shared" si="1"/>
        <v>52</v>
      </c>
      <c r="B27" s="110">
        <v>25</v>
      </c>
      <c r="C27" s="154">
        <f t="shared" si="2"/>
        <v>3.5000000000000003E-2</v>
      </c>
      <c r="D27" s="155"/>
      <c r="E27" s="434">
        <v>4.7500000000000001E-2</v>
      </c>
      <c r="F27" s="435">
        <f t="shared" si="0"/>
        <v>4.7500000000000001E-2</v>
      </c>
      <c r="G27" s="157">
        <f t="shared" si="3"/>
        <v>158985.84809673292</v>
      </c>
      <c r="H27" s="111"/>
      <c r="I27" s="131">
        <f>MIN(G27,Main!$B$38)</f>
        <v>158985.84809673292</v>
      </c>
      <c r="J27" s="109">
        <f ca="1">IF($B27&lt;Main!$B$10,,AVERAGE(OFFSET(Salary!$G27,-Main!$B$22,0):OFFSET(Salary!$G27,-1,0)))</f>
        <v>143645.88805528995</v>
      </c>
      <c r="K27" s="254">
        <f>$K26*(1+Main!$B$5)+$G26</f>
        <v>4503832.3990115887</v>
      </c>
    </row>
    <row r="28" spans="1:11">
      <c r="A28" s="50">
        <f t="shared" si="1"/>
        <v>53</v>
      </c>
      <c r="B28" s="110">
        <v>26</v>
      </c>
      <c r="C28" s="154">
        <f t="shared" si="2"/>
        <v>3.5000000000000003E-2</v>
      </c>
      <c r="D28" s="155"/>
      <c r="E28" s="155">
        <f>E27</f>
        <v>4.7500000000000001E-2</v>
      </c>
      <c r="F28" s="435">
        <f t="shared" si="0"/>
        <v>4.7500000000000001E-2</v>
      </c>
      <c r="G28" s="157">
        <f t="shared" si="3"/>
        <v>166537.67588132774</v>
      </c>
      <c r="H28" s="111"/>
      <c r="I28" s="131">
        <f>MIN(G28,Main!$B$38)</f>
        <v>166537.67588132774</v>
      </c>
      <c r="J28" s="109">
        <f ca="1">IF($B28&lt;Main!$B$10,,AVERAGE(OFFSET(Salary!$G28,-Main!$B$22,0):OFFSET(Salary!$G28,-1,0)))</f>
        <v>151187.29717819268</v>
      </c>
      <c r="K28" s="254">
        <f>$K27*(1+Main!$B$5)+$G27</f>
        <v>4978086.5150391329</v>
      </c>
    </row>
    <row r="29" spans="1:11">
      <c r="A29" s="50">
        <f t="shared" si="1"/>
        <v>54</v>
      </c>
      <c r="B29" s="110">
        <v>27</v>
      </c>
      <c r="C29" s="154">
        <f t="shared" si="2"/>
        <v>3.5000000000000003E-2</v>
      </c>
      <c r="D29" s="155"/>
      <c r="E29" s="155">
        <f t="shared" ref="E29:E31" si="16">E28</f>
        <v>4.7500000000000001E-2</v>
      </c>
      <c r="F29" s="435">
        <f t="shared" si="0"/>
        <v>4.7500000000000001E-2</v>
      </c>
      <c r="G29" s="157">
        <f t="shared" si="3"/>
        <v>174448.21548569083</v>
      </c>
      <c r="H29" s="111"/>
      <c r="I29" s="131">
        <f>MIN(G29,Main!$B$38)</f>
        <v>174448.21548569083</v>
      </c>
      <c r="J29" s="109">
        <f ca="1">IF($B29&lt;Main!$B$10,,AVERAGE(OFFSET(Salary!$G29,-Main!$B$22,0):OFFSET(Salary!$G29,-1,0)))</f>
        <v>158859.65386655321</v>
      </c>
      <c r="K29" s="254">
        <f>$K28*(1+Main!$B$5)+$G28</f>
        <v>5493090.2469732007</v>
      </c>
    </row>
    <row r="30" spans="1:11">
      <c r="A30" s="50">
        <f t="shared" si="1"/>
        <v>55</v>
      </c>
      <c r="B30" s="110">
        <v>28</v>
      </c>
      <c r="C30" s="154">
        <f t="shared" si="2"/>
        <v>3.5000000000000003E-2</v>
      </c>
      <c r="D30" s="155"/>
      <c r="E30" s="155">
        <f t="shared" si="16"/>
        <v>4.7500000000000001E-2</v>
      </c>
      <c r="F30" s="435">
        <f t="shared" si="0"/>
        <v>4.7500000000000001E-2</v>
      </c>
      <c r="G30" s="157">
        <f t="shared" si="3"/>
        <v>182734.50572126117</v>
      </c>
      <c r="H30" s="111"/>
      <c r="I30" s="131">
        <f>MIN(G30,Main!$B$38)</f>
        <v>182734.50572126117</v>
      </c>
      <c r="J30" s="109">
        <f ca="1">IF($B30&lt;Main!$B$10,,AVERAGE(OFFSET(Salary!$G30,-Main!$B$22,0):OFFSET(Salary!$G30,-1,0)))</f>
        <v>166657.24648791717</v>
      </c>
      <c r="K30" s="254">
        <f>$K29*(1+Main!$B$5)+$G29</f>
        <v>6052054.7797470158</v>
      </c>
    </row>
    <row r="31" spans="1:11">
      <c r="A31" s="50">
        <f t="shared" si="1"/>
        <v>56</v>
      </c>
      <c r="B31" s="110">
        <v>29</v>
      </c>
      <c r="C31" s="154">
        <f t="shared" si="2"/>
        <v>3.5000000000000003E-2</v>
      </c>
      <c r="D31" s="155"/>
      <c r="E31" s="155">
        <f t="shared" si="16"/>
        <v>4.7500000000000001E-2</v>
      </c>
      <c r="F31" s="435">
        <f t="shared" si="0"/>
        <v>4.7500000000000001E-2</v>
      </c>
      <c r="G31" s="157">
        <f t="shared" si="3"/>
        <v>191414.39474302108</v>
      </c>
      <c r="H31" s="111"/>
      <c r="I31" s="131">
        <f>MIN(G31,Main!$B$38)</f>
        <v>191414.39474302108</v>
      </c>
      <c r="J31" s="109">
        <f ca="1">IF($B31&lt;Main!$B$10,,AVERAGE(OFFSET(Salary!$G31,-Main!$B$22,0):OFFSET(Salary!$G31,-1,0)))</f>
        <v>174573.46569609325</v>
      </c>
      <c r="K31" s="254">
        <f>$K30*(1+Main!$B$5)+$G30</f>
        <v>6658433.1200505681</v>
      </c>
    </row>
    <row r="32" spans="1:11">
      <c r="A32" s="50">
        <f t="shared" si="1"/>
        <v>57</v>
      </c>
      <c r="B32" s="110">
        <v>30</v>
      </c>
      <c r="C32" s="154">
        <f t="shared" si="2"/>
        <v>3.5000000000000003E-2</v>
      </c>
      <c r="D32" s="155"/>
      <c r="E32" s="434">
        <v>4.4999999999999998E-2</v>
      </c>
      <c r="F32" s="435">
        <f t="shared" si="0"/>
        <v>4.4999999999999998E-2</v>
      </c>
      <c r="G32" s="157">
        <f t="shared" si="3"/>
        <v>200506.57849331459</v>
      </c>
      <c r="H32" s="111"/>
      <c r="I32" s="131">
        <f>MIN(G32,Main!$B$38)</f>
        <v>200506.57849331459</v>
      </c>
      <c r="J32" s="109">
        <f ca="1">IF($B32&lt;Main!$B$10,,AVERAGE(OFFSET(Salary!$G32,-Main!$B$22,0):OFFSET(Salary!$G32,-1,0)))</f>
        <v>182865.7053166577</v>
      </c>
      <c r="K32" s="254">
        <f>$K31*(1+Main!$B$5)+$G31</f>
        <v>7315937.833197129</v>
      </c>
    </row>
    <row r="33" spans="1:11">
      <c r="A33" s="50">
        <f t="shared" si="1"/>
        <v>58</v>
      </c>
      <c r="B33" s="110">
        <v>31</v>
      </c>
      <c r="C33" s="154">
        <f t="shared" si="2"/>
        <v>3.5000000000000003E-2</v>
      </c>
      <c r="D33" s="155"/>
      <c r="E33" s="155">
        <f>E32</f>
        <v>4.4999999999999998E-2</v>
      </c>
      <c r="F33" s="435">
        <f t="shared" si="0"/>
        <v>4.4999999999999998E-2</v>
      </c>
      <c r="G33" s="157">
        <f t="shared" si="3"/>
        <v>209529.37452551373</v>
      </c>
      <c r="H33" s="111"/>
      <c r="I33" s="131">
        <f>MIN(G33,Main!$B$38)</f>
        <v>209529.37452551373</v>
      </c>
      <c r="J33" s="109">
        <f ca="1">IF($B33&lt;Main!$B$10,,AVERAGE(OFFSET(Salary!$G33,-Main!$B$22,0):OFFSET(Salary!$G33,-1,0)))</f>
        <v>191551.82631919894</v>
      </c>
      <c r="K33" s="254">
        <f>$K32*(1+Main!$B$5)+$G32</f>
        <v>8028560.0600142432</v>
      </c>
    </row>
    <row r="34" spans="1:11">
      <c r="A34" s="50">
        <f t="shared" si="1"/>
        <v>59</v>
      </c>
      <c r="B34" s="110">
        <v>32</v>
      </c>
      <c r="C34" s="154">
        <f t="shared" si="2"/>
        <v>3.5000000000000003E-2</v>
      </c>
      <c r="D34" s="155"/>
      <c r="E34" s="155">
        <f t="shared" ref="E34:E36" si="17">E33</f>
        <v>4.4999999999999998E-2</v>
      </c>
      <c r="F34" s="435">
        <f t="shared" si="0"/>
        <v>4.4999999999999998E-2</v>
      </c>
      <c r="G34" s="157">
        <f t="shared" si="3"/>
        <v>218958.19637916185</v>
      </c>
      <c r="H34" s="111"/>
      <c r="I34" s="131">
        <f>MIN(G34,Main!$B$38)</f>
        <v>218958.19637916185</v>
      </c>
      <c r="J34" s="109">
        <f ca="1">IF($B34&lt;Main!$B$10,,AVERAGE(OFFSET(Salary!$G34,-Main!$B$22,0):OFFSET(Salary!$G34,-1,0)))</f>
        <v>200483.4492539498</v>
      </c>
      <c r="K34" s="254">
        <f>$K33*(1+Main!$B$5)+$G33</f>
        <v>8800088.6387407538</v>
      </c>
    </row>
    <row r="35" spans="1:11">
      <c r="A35" s="50">
        <f t="shared" si="1"/>
        <v>60</v>
      </c>
      <c r="B35" s="110">
        <v>33</v>
      </c>
      <c r="C35" s="154">
        <f t="shared" si="2"/>
        <v>3.5000000000000003E-2</v>
      </c>
      <c r="D35" s="155"/>
      <c r="E35" s="155">
        <f t="shared" si="17"/>
        <v>4.4999999999999998E-2</v>
      </c>
      <c r="F35" s="435">
        <f t="shared" si="0"/>
        <v>4.4999999999999998E-2</v>
      </c>
      <c r="G35" s="157">
        <f t="shared" si="3"/>
        <v>228811.31521622412</v>
      </c>
      <c r="H35" s="111"/>
      <c r="I35" s="131">
        <f>MIN(G35,Main!$B$38)</f>
        <v>228811.31521622412</v>
      </c>
      <c r="J35" s="109">
        <f ca="1">IF($B35&lt;Main!$B$10,,AVERAGE(OFFSET(Salary!$G35,-Main!$B$22,0):OFFSET(Salary!$G35,-1,0)))</f>
        <v>209664.71646599672</v>
      </c>
      <c r="K35" s="254">
        <f>$K34*(1+Main!$B$5)+$G34</f>
        <v>9635053.0398317687</v>
      </c>
    </row>
    <row r="36" spans="1:11">
      <c r="A36" s="50">
        <f t="shared" si="1"/>
        <v>61</v>
      </c>
      <c r="B36" s="110">
        <v>34</v>
      </c>
      <c r="C36" s="154">
        <f t="shared" si="2"/>
        <v>3.5000000000000003E-2</v>
      </c>
      <c r="D36" s="155"/>
      <c r="E36" s="155">
        <f t="shared" si="17"/>
        <v>4.4999999999999998E-2</v>
      </c>
      <c r="F36" s="435">
        <f t="shared" si="0"/>
        <v>4.4999999999999998E-2</v>
      </c>
      <c r="G36" s="157">
        <f t="shared" si="3"/>
        <v>239107.82440095418</v>
      </c>
      <c r="H36" s="111"/>
      <c r="I36" s="131">
        <f>MIN(G36,Main!$B$38)</f>
        <v>239107.82440095418</v>
      </c>
      <c r="J36" s="109">
        <f ca="1">IF($B36&lt;Main!$B$10,,AVERAGE(OFFSET(Salary!$G36,-Main!$B$22,0):OFFSET(Salary!$G36,-1,0)))</f>
        <v>219099.62870696656</v>
      </c>
      <c r="K36" s="254">
        <f>$K35*(1+Main!$B$5)+$G35</f>
        <v>10538318.067836218</v>
      </c>
    </row>
    <row r="37" spans="1:11">
      <c r="A37" s="50">
        <f t="shared" si="1"/>
        <v>62</v>
      </c>
      <c r="B37" s="110">
        <v>35</v>
      </c>
      <c r="C37" s="154">
        <f t="shared" si="2"/>
        <v>3.5000000000000003E-2</v>
      </c>
      <c r="D37" s="155"/>
      <c r="E37" s="434">
        <v>0.04</v>
      </c>
      <c r="F37" s="435">
        <f t="shared" si="0"/>
        <v>0.04</v>
      </c>
      <c r="G37" s="157">
        <f t="shared" si="3"/>
        <v>249867.67649899711</v>
      </c>
      <c r="H37" s="111"/>
      <c r="I37" s="131">
        <f>MIN(G37,Main!$B$38)</f>
        <v>249867.67649899711</v>
      </c>
      <c r="J37" s="109">
        <f ca="1">IF($B37&lt;Main!$B$10,,AVERAGE(OFFSET(Salary!$G37,-Main!$B$22,0):OFFSET(Salary!$G37,-1,0)))</f>
        <v>228959.11199878005</v>
      </c>
      <c r="K37" s="254">
        <f>$K36*(1+Main!$B$5)+$G36</f>
        <v>11515108.156985708</v>
      </c>
    </row>
    <row r="38" spans="1:11">
      <c r="A38" s="50">
        <f t="shared" si="1"/>
        <v>63</v>
      </c>
      <c r="B38" s="110">
        <v>36</v>
      </c>
      <c r="C38" s="154">
        <f t="shared" si="2"/>
        <v>3.5000000000000003E-2</v>
      </c>
      <c r="D38" s="155"/>
      <c r="E38" s="155">
        <f>E37</f>
        <v>0.04</v>
      </c>
      <c r="F38" s="435">
        <f t="shared" si="0"/>
        <v>0.04</v>
      </c>
      <c r="G38" s="157">
        <f t="shared" si="3"/>
        <v>259862.38355895699</v>
      </c>
      <c r="H38" s="111"/>
      <c r="I38" s="131">
        <f>MIN(G38,Main!$B$38)</f>
        <v>259862.38355895699</v>
      </c>
      <c r="J38" s="109">
        <f ca="1">IF($B38&lt;Main!$B$10,,AVERAGE(OFFSET(Salary!$G38,-Main!$B$22,0):OFFSET(Salary!$G38,-1,0)))</f>
        <v>239262.27203872512</v>
      </c>
      <c r="K38" s="254">
        <f>$K37*(1+Main!$B$5)+$G37</f>
        <v>12571033.404473705</v>
      </c>
    </row>
    <row r="39" spans="1:11">
      <c r="A39" s="50">
        <f t="shared" si="1"/>
        <v>64</v>
      </c>
      <c r="B39" s="110">
        <v>37</v>
      </c>
      <c r="C39" s="154">
        <f t="shared" si="2"/>
        <v>3.5000000000000003E-2</v>
      </c>
      <c r="D39" s="155"/>
      <c r="E39" s="155">
        <f t="shared" ref="E39:E46" si="18">E38</f>
        <v>0.04</v>
      </c>
      <c r="F39" s="435">
        <f t="shared" si="0"/>
        <v>0.04</v>
      </c>
      <c r="G39" s="157">
        <f t="shared" si="3"/>
        <v>270256.87890131527</v>
      </c>
      <c r="H39" s="111"/>
      <c r="I39" s="131">
        <f>MIN(G39,Main!$B$38)</f>
        <v>270256.87890131527</v>
      </c>
      <c r="J39" s="109">
        <f ca="1">IF($B39&lt;Main!$B$10,,AVERAGE(OFFSET(Salary!$G39,-Main!$B$22,0):OFFSET(Salary!$G39,-1,0)))</f>
        <v>249612.62815296944</v>
      </c>
      <c r="K39" s="254">
        <f>$K38*(1+Main!$B$5)+$G38</f>
        <v>13710868.126345823</v>
      </c>
    </row>
    <row r="40" spans="1:11">
      <c r="A40" s="50">
        <f t="shared" si="1"/>
        <v>65</v>
      </c>
      <c r="B40" s="110">
        <v>38</v>
      </c>
      <c r="C40" s="154">
        <f t="shared" si="2"/>
        <v>3.5000000000000003E-2</v>
      </c>
      <c r="D40" s="155"/>
      <c r="E40" s="155">
        <f t="shared" si="18"/>
        <v>0.04</v>
      </c>
      <c r="F40" s="435">
        <f t="shared" si="0"/>
        <v>0.04</v>
      </c>
      <c r="G40" s="157">
        <f t="shared" si="3"/>
        <v>281067.15405736788</v>
      </c>
      <c r="H40" s="111"/>
      <c r="I40" s="131">
        <f>MIN(G40,Main!$B$38)</f>
        <v>280000</v>
      </c>
      <c r="J40" s="109">
        <f ca="1">IF($B40&lt;Main!$B$10,,AVERAGE(OFFSET(Salary!$G40,-Main!$B$22,0):OFFSET(Salary!$G40,-1,0)))</f>
        <v>259995.64631975643</v>
      </c>
      <c r="K40" s="254">
        <f>$K39*(1+Main!$B$5)+$G39</f>
        <v>14940885.774091346</v>
      </c>
    </row>
    <row r="41" spans="1:11">
      <c r="A41" s="50">
        <f t="shared" si="1"/>
        <v>66</v>
      </c>
      <c r="B41" s="110">
        <v>39</v>
      </c>
      <c r="C41" s="154">
        <f t="shared" si="2"/>
        <v>3.5000000000000003E-2</v>
      </c>
      <c r="D41" s="155"/>
      <c r="E41" s="155">
        <f t="shared" si="18"/>
        <v>0.04</v>
      </c>
      <c r="F41" s="435">
        <f t="shared" si="0"/>
        <v>0.04</v>
      </c>
      <c r="G41" s="157">
        <f t="shared" si="3"/>
        <v>292309.84021966258</v>
      </c>
      <c r="H41" s="111"/>
      <c r="I41" s="131">
        <f>MIN(G41,Main!$B$38)</f>
        <v>280000</v>
      </c>
      <c r="J41" s="109">
        <f ca="1">IF($B41&lt;Main!$B$10,,AVERAGE(OFFSET(Salary!$G41,-Main!$B$22,0):OFFSET(Salary!$G41,-1,0)))</f>
        <v>270395.47217254672</v>
      </c>
      <c r="K41" s="254">
        <f>$K40*(1+Main!$B$5)+$G40</f>
        <v>16267814.93233511</v>
      </c>
    </row>
    <row r="42" spans="1:11">
      <c r="A42" s="50">
        <f t="shared" si="1"/>
        <v>67</v>
      </c>
      <c r="B42" s="110">
        <v>40</v>
      </c>
      <c r="C42" s="154">
        <f t="shared" si="2"/>
        <v>3.5000000000000003E-2</v>
      </c>
      <c r="D42" s="155"/>
      <c r="E42" s="155">
        <f t="shared" si="18"/>
        <v>0.04</v>
      </c>
      <c r="F42" s="435">
        <f t="shared" si="0"/>
        <v>0.04</v>
      </c>
      <c r="G42" s="157">
        <f t="shared" si="3"/>
        <v>304002.2338284491</v>
      </c>
      <c r="H42" s="111"/>
      <c r="I42" s="131">
        <f>MIN(G42,Main!$B$38)</f>
        <v>280000</v>
      </c>
      <c r="J42" s="109">
        <f ca="1">IF($B42&lt;Main!$B$10,,AVERAGE(OFFSET(Salary!$G42,-Main!$B$22,0):OFFSET(Salary!$G42,-1,0)))</f>
        <v>281211.29105944856</v>
      </c>
      <c r="K42" s="254">
        <f>$K41*(1+Main!$B$5)+$G41</f>
        <v>17698871.817818232</v>
      </c>
    </row>
    <row r="43" spans="1:11">
      <c r="A43" s="50">
        <f t="shared" si="1"/>
        <v>68</v>
      </c>
      <c r="B43" s="110">
        <v>41</v>
      </c>
      <c r="C43" s="154">
        <f t="shared" si="2"/>
        <v>3.5000000000000003E-2</v>
      </c>
      <c r="D43" s="155"/>
      <c r="E43" s="155">
        <f t="shared" si="18"/>
        <v>0.04</v>
      </c>
      <c r="F43" s="435">
        <f t="shared" si="0"/>
        <v>0.04</v>
      </c>
      <c r="G43" s="157">
        <f t="shared" si="3"/>
        <v>316162.3231815871</v>
      </c>
      <c r="H43" s="111"/>
      <c r="I43" s="131">
        <f>MIN(G43,Main!$B$38)</f>
        <v>280000</v>
      </c>
      <c r="J43" s="109">
        <f ca="1">IF($B43&lt;Main!$B$10,,AVERAGE(OFFSET(Salary!$G43,-Main!$B$22,0):OFFSET(Salary!$G43,-1,0)))</f>
        <v>292459.74270182656</v>
      </c>
      <c r="K43" s="254">
        <f>$K42*(1+Main!$B$5)+$G42</f>
        <v>19241795.078893956</v>
      </c>
    </row>
    <row r="44" spans="1:11">
      <c r="A44" s="50">
        <f t="shared" si="1"/>
        <v>69</v>
      </c>
      <c r="B44" s="110">
        <v>42</v>
      </c>
      <c r="C44" s="154">
        <f t="shared" si="2"/>
        <v>3.5000000000000003E-2</v>
      </c>
      <c r="D44" s="155"/>
      <c r="E44" s="155">
        <f t="shared" si="18"/>
        <v>0.04</v>
      </c>
      <c r="F44" s="435">
        <f t="shared" si="0"/>
        <v>0.04</v>
      </c>
      <c r="G44" s="157">
        <f t="shared" si="3"/>
        <v>328808.81610885059</v>
      </c>
      <c r="H44" s="111"/>
      <c r="I44" s="131">
        <f>MIN(G44,Main!$B$38)</f>
        <v>280000</v>
      </c>
      <c r="J44" s="109">
        <f ca="1">IF($B44&lt;Main!$B$10,,AVERAGE(OFFSET(Salary!$G44,-Main!$B$22,0):OFFSET(Salary!$G44,-1,0)))</f>
        <v>304158.13240989955</v>
      </c>
      <c r="K44" s="254">
        <f>$K43*(1+Main!$B$5)+$G43</f>
        <v>20904883.057598121</v>
      </c>
    </row>
    <row r="45" spans="1:11">
      <c r="A45" s="50">
        <f t="shared" si="1"/>
        <v>70</v>
      </c>
      <c r="B45" s="110">
        <v>43</v>
      </c>
      <c r="C45" s="154">
        <f t="shared" si="2"/>
        <v>3.5000000000000003E-2</v>
      </c>
      <c r="D45" s="155"/>
      <c r="E45" s="155">
        <f t="shared" si="18"/>
        <v>0.04</v>
      </c>
      <c r="F45" s="435">
        <f t="shared" si="0"/>
        <v>0.04</v>
      </c>
      <c r="G45" s="157">
        <f t="shared" si="3"/>
        <v>341961.16875320463</v>
      </c>
      <c r="H45" s="111"/>
      <c r="I45" s="131">
        <f>MIN(G45,Main!$B$38)</f>
        <v>280000</v>
      </c>
      <c r="J45" s="109">
        <f ca="1">IF($B45&lt;Main!$B$10,,AVERAGE(OFFSET(Salary!$G45,-Main!$B$22,0):OFFSET(Salary!$G45,-1,0)))</f>
        <v>316324.45770629559</v>
      </c>
      <c r="K45" s="254">
        <f>$K44*(1+Main!$B$5)+$G44</f>
        <v>22697033.68773884</v>
      </c>
    </row>
    <row r="46" spans="1:11">
      <c r="A46" s="50">
        <f t="shared" si="1"/>
        <v>71</v>
      </c>
      <c r="B46" s="110">
        <v>44</v>
      </c>
      <c r="C46" s="154">
        <f t="shared" si="2"/>
        <v>3.5000000000000003E-2</v>
      </c>
      <c r="D46" s="155"/>
      <c r="E46" s="155">
        <f t="shared" si="18"/>
        <v>0.04</v>
      </c>
      <c r="F46" s="435">
        <f t="shared" si="0"/>
        <v>0.04</v>
      </c>
      <c r="G46" s="157">
        <f t="shared" si="3"/>
        <v>355639.61550333281</v>
      </c>
      <c r="H46" s="111"/>
      <c r="I46" s="131">
        <f>MIN(G46,Main!$B$38)</f>
        <v>280000</v>
      </c>
      <c r="J46" s="109">
        <f ca="1">IF($B46&lt;Main!$B$10,,AVERAGE(OFFSET(Salary!$G46,-Main!$B$22,0):OFFSET(Salary!$G46,-1,0)))</f>
        <v>328977.43601454742</v>
      </c>
      <c r="K46" s="254">
        <f>$K45*(1+Main!$B$5)+$G45</f>
        <v>24627787.214633763</v>
      </c>
    </row>
    <row r="47" spans="1:11">
      <c r="A47" s="50">
        <f t="shared" si="1"/>
        <v>72</v>
      </c>
      <c r="B47" s="110">
        <v>45</v>
      </c>
      <c r="C47" s="154">
        <f t="shared" si="2"/>
        <v>3.5000000000000003E-2</v>
      </c>
      <c r="D47" s="155"/>
      <c r="E47" s="434">
        <f>C47</f>
        <v>3.5000000000000003E-2</v>
      </c>
      <c r="F47" s="436">
        <f>IF(B47&lt;45,D47+E47,C47)</f>
        <v>3.5000000000000003E-2</v>
      </c>
      <c r="G47" s="157">
        <f t="shared" si="3"/>
        <v>369865.20012346614</v>
      </c>
      <c r="H47" s="111"/>
      <c r="I47" s="131">
        <f>MIN(G47,Main!$B$38)</f>
        <v>280000</v>
      </c>
      <c r="J47" s="109">
        <f ca="1">IF($B47&lt;Main!$B$10,,AVERAGE(OFFSET(Salary!$G47,-Main!$B$22,0):OFFSET(Salary!$G47,-1,0)))</f>
        <v>342136.53345512931</v>
      </c>
      <c r="K47" s="254">
        <f>$K46*(1+Main!$B$5)+$G46</f>
        <v>26707371.93516146</v>
      </c>
    </row>
    <row r="48" spans="1:11">
      <c r="A48" s="50">
        <f t="shared" si="1"/>
        <v>73</v>
      </c>
      <c r="B48" s="110">
        <v>46</v>
      </c>
      <c r="C48" s="154">
        <f t="shared" si="2"/>
        <v>3.5000000000000003E-2</v>
      </c>
      <c r="D48" s="155"/>
      <c r="E48" s="155">
        <v>0</v>
      </c>
      <c r="F48" s="436">
        <f t="shared" ref="F48:F80" si="19">IF(B48&lt;45,D48+E48,C48)</f>
        <v>3.5000000000000003E-2</v>
      </c>
      <c r="G48" s="157">
        <f t="shared" si="3"/>
        <v>382810.48212778743</v>
      </c>
      <c r="H48" s="111"/>
      <c r="I48" s="131">
        <f>MIN(G48,Main!$B$38)</f>
        <v>280000</v>
      </c>
      <c r="J48" s="109">
        <f ca="1">IF($B48&lt;Main!$B$10,,AVERAGE(OFFSET(Salary!$G48,-Main!$B$22,0):OFFSET(Salary!$G48,-1,0)))</f>
        <v>355821.99479333451</v>
      </c>
      <c r="K48" s="254">
        <f>$K47*(1+Main!$B$5)+$G47</f>
        <v>28946753.17074623</v>
      </c>
    </row>
    <row r="49" spans="1:11">
      <c r="A49" s="50">
        <f t="shared" si="1"/>
        <v>74</v>
      </c>
      <c r="B49" s="110">
        <v>47</v>
      </c>
      <c r="C49" s="154">
        <f t="shared" si="2"/>
        <v>3.5000000000000003E-2</v>
      </c>
      <c r="D49" s="155"/>
      <c r="E49" s="155">
        <v>0</v>
      </c>
      <c r="F49" s="436">
        <f t="shared" si="19"/>
        <v>3.5000000000000003E-2</v>
      </c>
      <c r="G49" s="157">
        <f t="shared" si="3"/>
        <v>396208.84900225996</v>
      </c>
      <c r="H49" s="111"/>
      <c r="I49" s="131">
        <f>MIN(G49,Main!$B$38)</f>
        <v>280000</v>
      </c>
      <c r="J49" s="109">
        <f ca="1">IF($B49&lt;Main!$B$10,,AVERAGE(OFFSET(Salary!$G49,-Main!$B$22,0):OFFSET(Salary!$G49,-1,0)))</f>
        <v>369438.43258486205</v>
      </c>
      <c r="K49" s="254">
        <f>$K48*(1+Main!$B$5)+$G48</f>
        <v>31355836.374826252</v>
      </c>
    </row>
    <row r="50" spans="1:11">
      <c r="A50" s="50">
        <f t="shared" si="1"/>
        <v>75</v>
      </c>
      <c r="B50" s="110">
        <v>48</v>
      </c>
      <c r="C50" s="154">
        <f t="shared" si="2"/>
        <v>3.5000000000000003E-2</v>
      </c>
      <c r="D50" s="155"/>
      <c r="E50" s="155">
        <v>0</v>
      </c>
      <c r="F50" s="436">
        <f t="shared" si="19"/>
        <v>3.5000000000000003E-2</v>
      </c>
      <c r="G50" s="157">
        <f t="shared" si="3"/>
        <v>410076.15871733904</v>
      </c>
      <c r="H50" s="111"/>
      <c r="I50" s="131">
        <f>MIN(G50,Main!$B$38)</f>
        <v>280000</v>
      </c>
      <c r="J50" s="109">
        <f ca="1">IF($B50&lt;Main!$B$10,,AVERAGE(OFFSET(Salary!$G50,-Main!$B$22,0):OFFSET(Salary!$G50,-1,0)))</f>
        <v>382961.51041783788</v>
      </c>
      <c r="K50" s="254">
        <f>$K49*(1+Main!$B$5)+$G49</f>
        <v>33946953.770066351</v>
      </c>
    </row>
    <row r="51" spans="1:11">
      <c r="A51" s="50">
        <f t="shared" si="1"/>
        <v>76</v>
      </c>
      <c r="B51" s="110">
        <v>49</v>
      </c>
      <c r="C51" s="154">
        <f t="shared" si="2"/>
        <v>3.5000000000000003E-2</v>
      </c>
      <c r="D51" s="155"/>
      <c r="E51" s="155">
        <v>0</v>
      </c>
      <c r="F51" s="436">
        <f t="shared" si="19"/>
        <v>3.5000000000000003E-2</v>
      </c>
      <c r="G51" s="157">
        <f t="shared" si="3"/>
        <v>424428.82427244587</v>
      </c>
      <c r="H51" s="111"/>
      <c r="I51" s="131">
        <f>MIN(G51,Main!$B$38)</f>
        <v>280000</v>
      </c>
      <c r="J51" s="109">
        <f ca="1">IF($B51&lt;Main!$B$10,,AVERAGE(OFFSET(Salary!$G51,-Main!$B$22,0):OFFSET(Salary!$G51,-1,0)))</f>
        <v>396365.1632824621</v>
      </c>
      <c r="K51" s="254">
        <f>$K50*(1+Main!$B$5)+$G50</f>
        <v>36733316.692688338</v>
      </c>
    </row>
    <row r="52" spans="1:11">
      <c r="A52" s="50">
        <f t="shared" si="1"/>
        <v>77</v>
      </c>
      <c r="B52" s="110">
        <v>50</v>
      </c>
      <c r="C52" s="154">
        <f t="shared" si="2"/>
        <v>3.5000000000000003E-2</v>
      </c>
      <c r="D52" s="155"/>
      <c r="E52" s="155">
        <v>0</v>
      </c>
      <c r="F52" s="436">
        <f t="shared" si="19"/>
        <v>3.5000000000000003E-2</v>
      </c>
      <c r="G52" s="157">
        <f t="shared" si="3"/>
        <v>439283.83312198141</v>
      </c>
      <c r="H52" s="111"/>
      <c r="I52" s="131">
        <f>MIN(G52,Main!$B$38)</f>
        <v>280000</v>
      </c>
      <c r="J52" s="109">
        <f ca="1">IF($B52&lt;Main!$B$10,,AVERAGE(OFFSET(Salary!$G52,-Main!$B$22,0):OFFSET(Salary!$G52,-1,0)))</f>
        <v>410237.94399734825</v>
      </c>
      <c r="K52" s="254">
        <f>$K51*(1+Main!$B$5)+$G51</f>
        <v>39729077.685448974</v>
      </c>
    </row>
    <row r="53" spans="1:11">
      <c r="A53" s="50">
        <f t="shared" si="1"/>
        <v>78</v>
      </c>
      <c r="B53" s="110">
        <v>51</v>
      </c>
      <c r="C53" s="154">
        <f t="shared" si="2"/>
        <v>3.5000000000000003E-2</v>
      </c>
      <c r="D53" s="155"/>
      <c r="E53" s="155">
        <v>0</v>
      </c>
      <c r="F53" s="436">
        <f t="shared" si="19"/>
        <v>3.5000000000000003E-2</v>
      </c>
      <c r="G53" s="157">
        <f t="shared" si="3"/>
        <v>454658.76728125074</v>
      </c>
      <c r="H53" s="111"/>
      <c r="I53" s="131">
        <f>MIN(G53,Main!$B$38)</f>
        <v>280000</v>
      </c>
      <c r="J53" s="109">
        <f ca="1">IF($B53&lt;Main!$B$10,,AVERAGE(OFFSET(Salary!$G53,-Main!$B$22,0):OFFSET(Salary!$G53,-1,0)))</f>
        <v>424596.2720372554</v>
      </c>
      <c r="K53" s="254">
        <f>$K52*(1+Main!$B$5)+$G52</f>
        <v>42949396.956552386</v>
      </c>
    </row>
    <row r="54" spans="1:11">
      <c r="A54" s="50">
        <f t="shared" si="1"/>
        <v>79</v>
      </c>
      <c r="B54" s="110">
        <v>52</v>
      </c>
      <c r="C54" s="154">
        <f t="shared" si="2"/>
        <v>3.5000000000000003E-2</v>
      </c>
      <c r="D54" s="155"/>
      <c r="E54" s="155">
        <v>0</v>
      </c>
      <c r="F54" s="436">
        <f t="shared" si="19"/>
        <v>3.5000000000000003E-2</v>
      </c>
      <c r="G54" s="157">
        <f t="shared" si="3"/>
        <v>470571.82413609448</v>
      </c>
      <c r="H54" s="111"/>
      <c r="I54" s="131">
        <f>MIN(G54,Main!$B$38)</f>
        <v>280000</v>
      </c>
      <c r="J54" s="109">
        <f ca="1">IF($B54&lt;Main!$B$10,,AVERAGE(OFFSET(Salary!$G54,-Main!$B$22,0):OFFSET(Salary!$G54,-1,0)))</f>
        <v>439457.14155855938</v>
      </c>
      <c r="K54" s="254">
        <f>$K53*(1+Main!$B$5)+$G53</f>
        <v>46410513.510792308</v>
      </c>
    </row>
    <row r="55" spans="1:11">
      <c r="A55" s="50">
        <f t="shared" si="1"/>
        <v>80</v>
      </c>
      <c r="B55" s="110">
        <v>53</v>
      </c>
      <c r="C55" s="154">
        <f t="shared" si="2"/>
        <v>3.5000000000000003E-2</v>
      </c>
      <c r="D55" s="155"/>
      <c r="E55" s="155">
        <v>0</v>
      </c>
      <c r="F55" s="436">
        <f t="shared" si="19"/>
        <v>3.5000000000000003E-2</v>
      </c>
      <c r="G55" s="157">
        <f t="shared" si="3"/>
        <v>487041.83798085776</v>
      </c>
      <c r="H55" s="111"/>
      <c r="I55" s="131">
        <f>MIN(G55,Main!$B$38)</f>
        <v>280000</v>
      </c>
      <c r="J55" s="109">
        <f ca="1">IF($B55&lt;Main!$B$10,,AVERAGE(OFFSET(Salary!$G55,-Main!$B$22,0):OFFSET(Salary!$G55,-1,0)))</f>
        <v>454838.14151310892</v>
      </c>
      <c r="K55" s="254">
        <f>$K54*(1+Main!$B$5)+$G54</f>
        <v>50129821.280683868</v>
      </c>
    </row>
    <row r="56" spans="1:11">
      <c r="A56" s="50">
        <f t="shared" si="1"/>
        <v>81</v>
      </c>
      <c r="B56" s="110">
        <v>54</v>
      </c>
      <c r="C56" s="154">
        <f t="shared" si="2"/>
        <v>3.5000000000000003E-2</v>
      </c>
      <c r="D56" s="155"/>
      <c r="E56" s="155">
        <v>0</v>
      </c>
      <c r="F56" s="436">
        <f t="shared" si="19"/>
        <v>3.5000000000000003E-2</v>
      </c>
      <c r="G56" s="157">
        <f t="shared" si="3"/>
        <v>504088.30231018772</v>
      </c>
      <c r="H56" s="111"/>
      <c r="I56" s="131">
        <f>MIN(G56,Main!$B$38)</f>
        <v>280000</v>
      </c>
      <c r="J56" s="109">
        <f ca="1">IF($B56&lt;Main!$B$10,,AVERAGE(OFFSET(Salary!$G56,-Main!$B$22,0):OFFSET(Salary!$G56,-1,0)))</f>
        <v>470757.47646606766</v>
      </c>
      <c r="K56" s="254">
        <f>$K55*(1+Main!$B$5)+$G55</f>
        <v>54125950.608312599</v>
      </c>
    </row>
    <row r="57" spans="1:11">
      <c r="A57" s="50">
        <f t="shared" si="1"/>
        <v>82</v>
      </c>
      <c r="B57" s="110">
        <v>55</v>
      </c>
      <c r="C57" s="154">
        <f t="shared" si="2"/>
        <v>3.5000000000000003E-2</v>
      </c>
      <c r="D57" s="155"/>
      <c r="E57" s="155">
        <v>0</v>
      </c>
      <c r="F57" s="436">
        <f t="shared" si="19"/>
        <v>3.5000000000000003E-2</v>
      </c>
      <c r="G57" s="157">
        <f t="shared" si="3"/>
        <v>521731.39289104426</v>
      </c>
      <c r="H57" s="111"/>
      <c r="I57" s="131">
        <f>MIN(G57,Main!$B$38)</f>
        <v>280000</v>
      </c>
      <c r="J57" s="109">
        <f ca="1">IF($B57&lt;Main!$B$10,,AVERAGE(OFFSET(Salary!$G57,-Main!$B$22,0):OFFSET(Salary!$G57,-1,0)))</f>
        <v>487233.98814238003</v>
      </c>
      <c r="K57" s="254">
        <f>$K56*(1+Main!$B$5)+$G56</f>
        <v>58418855.453204677</v>
      </c>
    </row>
    <row r="58" spans="1:11">
      <c r="A58" s="50">
        <f t="shared" si="1"/>
        <v>83</v>
      </c>
      <c r="B58" s="110">
        <v>56</v>
      </c>
      <c r="C58" s="154">
        <f t="shared" si="2"/>
        <v>3.5000000000000003E-2</v>
      </c>
      <c r="D58" s="155"/>
      <c r="E58" s="155">
        <v>0</v>
      </c>
      <c r="F58" s="436">
        <f t="shared" si="19"/>
        <v>3.5000000000000003E-2</v>
      </c>
      <c r="G58" s="157">
        <f t="shared" si="3"/>
        <v>539991.99164223077</v>
      </c>
      <c r="H58" s="111"/>
      <c r="I58" s="131">
        <f>MIN(G58,Main!$B$38)</f>
        <v>280000</v>
      </c>
      <c r="J58" s="109">
        <f ca="1">IF($B58&lt;Main!$B$10,,AVERAGE(OFFSET(Salary!$G58,-Main!$B$22,0):OFFSET(Salary!$G58,-1,0)))</f>
        <v>504287.17772736325</v>
      </c>
      <c r="K58" s="254">
        <f>$K57*(1+Main!$B$5)+$G57</f>
        <v>63029906.727820046</v>
      </c>
    </row>
    <row r="59" spans="1:11">
      <c r="A59" s="50">
        <f t="shared" si="1"/>
        <v>84</v>
      </c>
      <c r="B59" s="110">
        <v>57</v>
      </c>
      <c r="C59" s="154">
        <f t="shared" si="2"/>
        <v>3.5000000000000003E-2</v>
      </c>
      <c r="D59" s="155"/>
      <c r="E59" s="155">
        <v>0</v>
      </c>
      <c r="F59" s="436">
        <f t="shared" si="19"/>
        <v>3.5000000000000003E-2</v>
      </c>
      <c r="G59" s="157">
        <f>G58*(1+F58)</f>
        <v>558891.71134970884</v>
      </c>
      <c r="H59" s="111"/>
      <c r="I59" s="131">
        <f>MIN(G59,Main!$B$38)</f>
        <v>280000</v>
      </c>
      <c r="J59" s="109">
        <f ca="1">IF($B59&lt;Main!$B$10,,AVERAGE(OFFSET(Salary!$G59,-Main!$B$22,0):OFFSET(Salary!$G59,-1,0)))</f>
        <v>521937.2289478209</v>
      </c>
      <c r="K59" s="254">
        <f>$K58*(1+Main!$B$5)+$G58</f>
        <v>67981992.19040969</v>
      </c>
    </row>
    <row r="60" spans="1:11">
      <c r="A60" s="50">
        <f t="shared" si="1"/>
        <v>85</v>
      </c>
      <c r="B60" s="110">
        <v>58</v>
      </c>
      <c r="C60" s="154">
        <f t="shared" si="2"/>
        <v>3.5000000000000003E-2</v>
      </c>
      <c r="D60" s="155"/>
      <c r="E60" s="155">
        <v>0</v>
      </c>
      <c r="F60" s="436">
        <f t="shared" si="19"/>
        <v>3.5000000000000003E-2</v>
      </c>
      <c r="G60" s="157">
        <f t="shared" si="3"/>
        <v>578452.92124694865</v>
      </c>
      <c r="H60" s="111"/>
      <c r="I60" s="131">
        <f>MIN(G60,Main!$B$38)</f>
        <v>280000</v>
      </c>
      <c r="J60" s="109">
        <f ca="1">IF($B60&lt;Main!$B$10,,AVERAGE(OFFSET(Salary!$G60,-Main!$B$22,0):OFFSET(Salary!$G60,-1,0)))</f>
        <v>540205.03196099459</v>
      </c>
      <c r="K60" s="254">
        <f>$K59*(1+Main!$B$5)+$G59</f>
        <v>73299623.355088085</v>
      </c>
    </row>
    <row r="61" spans="1:11">
      <c r="A61" s="50">
        <f t="shared" si="1"/>
        <v>86</v>
      </c>
      <c r="B61" s="110">
        <v>59</v>
      </c>
      <c r="C61" s="154">
        <f t="shared" si="2"/>
        <v>3.5000000000000003E-2</v>
      </c>
      <c r="D61" s="155"/>
      <c r="E61" s="155">
        <v>0</v>
      </c>
      <c r="F61" s="436">
        <f t="shared" si="19"/>
        <v>3.5000000000000003E-2</v>
      </c>
      <c r="G61" s="157">
        <f t="shared" si="3"/>
        <v>598698.77349059179</v>
      </c>
      <c r="H61" s="111"/>
      <c r="I61" s="131">
        <f>MIN(G61,Main!$B$38)</f>
        <v>280000</v>
      </c>
      <c r="J61" s="109">
        <f ca="1">IF($B61&lt;Main!$B$10,,AVERAGE(OFFSET(Salary!$G61,-Main!$B$22,0):OFFSET(Salary!$G61,-1,0)))</f>
        <v>559112.20807962946</v>
      </c>
      <c r="K61" s="254">
        <f>$K60*(1+Main!$B$5)+$G60</f>
        <v>79009049.911191195</v>
      </c>
    </row>
    <row r="62" spans="1:11">
      <c r="A62" s="50">
        <f t="shared" si="1"/>
        <v>87</v>
      </c>
      <c r="B62" s="110">
        <v>60</v>
      </c>
      <c r="C62" s="154">
        <f t="shared" si="2"/>
        <v>3.5000000000000003E-2</v>
      </c>
      <c r="D62" s="155"/>
      <c r="E62" s="155">
        <v>0</v>
      </c>
      <c r="F62" s="436">
        <f t="shared" si="19"/>
        <v>3.5000000000000003E-2</v>
      </c>
      <c r="G62" s="157">
        <f t="shared" si="3"/>
        <v>619653.23056276247</v>
      </c>
      <c r="H62" s="111"/>
      <c r="I62" s="131">
        <f>MIN(G62,Main!$B$38)</f>
        <v>280000</v>
      </c>
      <c r="J62" s="109">
        <f ca="1">IF($B62&lt;Main!$B$10,,AVERAGE(OFFSET(Salary!$G62,-Main!$B$22,0):OFFSET(Salary!$G62,-1,0)))</f>
        <v>578681.13536241651</v>
      </c>
      <c r="K62" s="254">
        <f>$K61*(1+Main!$B$5)+$G61</f>
        <v>85138382.178465173</v>
      </c>
    </row>
    <row r="63" spans="1:11">
      <c r="A63" s="50">
        <f t="shared" si="1"/>
        <v>88</v>
      </c>
      <c r="B63" s="110">
        <v>61</v>
      </c>
      <c r="C63" s="154">
        <f t="shared" si="2"/>
        <v>3.5000000000000003E-2</v>
      </c>
      <c r="D63" s="155"/>
      <c r="E63" s="155">
        <v>0</v>
      </c>
      <c r="F63" s="436">
        <f t="shared" si="19"/>
        <v>3.5000000000000003E-2</v>
      </c>
      <c r="G63" s="157">
        <f t="shared" si="3"/>
        <v>641341.09363245906</v>
      </c>
      <c r="H63" s="111"/>
      <c r="I63" s="131">
        <f>MIN(G63,Main!$B$38)</f>
        <v>280000</v>
      </c>
      <c r="J63" s="109">
        <f ca="1">IF($B63&lt;Main!$B$10,,AVERAGE(OFFSET(Salary!$G63,-Main!$B$22,0):OFFSET(Salary!$G63,-1,0)))</f>
        <v>598934.97510010097</v>
      </c>
      <c r="K63" s="254">
        <f>$K62*(1+Main!$B$5)+$G62</f>
        <v>91717722.161520496</v>
      </c>
    </row>
    <row r="64" spans="1:11">
      <c r="A64" s="50">
        <f t="shared" si="1"/>
        <v>89</v>
      </c>
      <c r="B64" s="110">
        <v>62</v>
      </c>
      <c r="C64" s="154">
        <f t="shared" si="2"/>
        <v>3.5000000000000003E-2</v>
      </c>
      <c r="D64" s="155"/>
      <c r="E64" s="155">
        <v>0</v>
      </c>
      <c r="F64" s="436">
        <f t="shared" si="19"/>
        <v>3.5000000000000003E-2</v>
      </c>
      <c r="G64" s="157">
        <f t="shared" si="3"/>
        <v>663788.03190959513</v>
      </c>
      <c r="H64" s="111"/>
      <c r="I64" s="131">
        <f>MIN(G64,Main!$B$38)</f>
        <v>280000</v>
      </c>
      <c r="J64" s="109">
        <f ca="1">IF($B64&lt;Main!$B$10,,AVERAGE(OFFSET(Salary!$G64,-Main!$B$22,0):OFFSET(Salary!$G64,-1,0)))</f>
        <v>619897.69922860444</v>
      </c>
      <c r="K64" s="254">
        <f>$K63*(1+Main!$B$5)+$G63</f>
        <v>98779303.806459397</v>
      </c>
    </row>
    <row r="65" spans="1:11">
      <c r="A65" s="50">
        <f t="shared" si="1"/>
        <v>90</v>
      </c>
      <c r="B65" s="110">
        <v>63</v>
      </c>
      <c r="C65" s="154">
        <f t="shared" si="2"/>
        <v>3.5000000000000003E-2</v>
      </c>
      <c r="D65" s="155"/>
      <c r="E65" s="155">
        <v>0</v>
      </c>
      <c r="F65" s="436">
        <f t="shared" si="19"/>
        <v>3.5000000000000003E-2</v>
      </c>
      <c r="G65" s="157">
        <f t="shared" si="3"/>
        <v>687020.61302643095</v>
      </c>
      <c r="H65" s="111"/>
      <c r="I65" s="131">
        <f>MIN(G65,Main!$B$38)</f>
        <v>280000</v>
      </c>
      <c r="J65" s="109">
        <f ca="1">IF($B65&lt;Main!$B$10,,AVERAGE(OFFSET(Salary!$G65,-Main!$B$22,0):OFFSET(Salary!$G65,-1,0)))</f>
        <v>641594.11870160559</v>
      </c>
      <c r="K65" s="254">
        <f>$K64*(1+Main!$B$5)+$G64</f>
        <v>106357643.10482116</v>
      </c>
    </row>
    <row r="66" spans="1:11">
      <c r="A66" s="50">
        <f t="shared" si="1"/>
        <v>91</v>
      </c>
      <c r="B66" s="110">
        <v>64</v>
      </c>
      <c r="C66" s="154">
        <f t="shared" si="2"/>
        <v>3.5000000000000003E-2</v>
      </c>
      <c r="D66" s="155"/>
      <c r="E66" s="155">
        <v>0</v>
      </c>
      <c r="F66" s="436">
        <f t="shared" si="19"/>
        <v>3.5000000000000003E-2</v>
      </c>
      <c r="G66" s="157">
        <f t="shared" si="3"/>
        <v>711066.33448235597</v>
      </c>
      <c r="H66" s="111"/>
      <c r="I66" s="131">
        <f>MIN(G66,Main!$B$38)</f>
        <v>280000</v>
      </c>
      <c r="J66" s="109">
        <f ca="1">IF($B66&lt;Main!$B$10,,AVERAGE(OFFSET(Salary!$G66,-Main!$B$22,0):OFFSET(Salary!$G66,-1,0)))</f>
        <v>664049.91285616171</v>
      </c>
      <c r="K66" s="254">
        <f>$K65*(1+Main!$B$5)+$G65</f>
        <v>114489698.73518507</v>
      </c>
    </row>
    <row r="67" spans="1:11">
      <c r="A67" s="50">
        <f t="shared" si="1"/>
        <v>92</v>
      </c>
      <c r="B67" s="110">
        <v>65</v>
      </c>
      <c r="C67" s="154">
        <f t="shared" si="2"/>
        <v>3.5000000000000003E-2</v>
      </c>
      <c r="D67" s="155"/>
      <c r="E67" s="155">
        <v>0</v>
      </c>
      <c r="F67" s="436">
        <f t="shared" si="19"/>
        <v>3.5000000000000003E-2</v>
      </c>
      <c r="G67" s="157">
        <f t="shared" si="3"/>
        <v>735953.65618923842</v>
      </c>
      <c r="H67" s="111"/>
      <c r="I67" s="131">
        <f>MIN(G67,Main!$B$38)</f>
        <v>280000</v>
      </c>
      <c r="J67" s="109">
        <f ca="1">IF($B67&lt;Main!$B$10,,AVERAGE(OFFSET(Salary!$G67,-Main!$B$22,0):OFFSET(Salary!$G67,-1,0)))</f>
        <v>687291.65980612731</v>
      </c>
      <c r="K67" s="254">
        <f>$K66*(1+Main!$B$5)+$G66</f>
        <v>123215043.98113039</v>
      </c>
    </row>
    <row r="68" spans="1:11">
      <c r="A68" s="50">
        <f t="shared" ref="A68:A95" si="20">A67+1</f>
        <v>93</v>
      </c>
      <c r="B68" s="110">
        <v>66</v>
      </c>
      <c r="C68" s="154">
        <f t="shared" ref="C68:C95" si="21">C67</f>
        <v>3.5000000000000003E-2</v>
      </c>
      <c r="D68" s="155"/>
      <c r="E68" s="155">
        <v>0</v>
      </c>
      <c r="F68" s="436">
        <f t="shared" si="19"/>
        <v>3.5000000000000003E-2</v>
      </c>
      <c r="G68" s="157">
        <f t="shared" ref="G68:G80" si="22">G67*(1+F67)</f>
        <v>761712.03415586171</v>
      </c>
      <c r="H68" s="111"/>
      <c r="I68" s="131">
        <f>MIN(G68,Main!$B$38)</f>
        <v>280000</v>
      </c>
      <c r="J68" s="109">
        <f ca="1">IF($B68&lt;Main!$B$10,,AVERAGE(OFFSET(Salary!$G68,-Main!$B$22,0):OFFSET(Salary!$G68,-1,0)))</f>
        <v>711346.86789934186</v>
      </c>
      <c r="K68" s="254">
        <f>$K67*(1+Main!$B$5)+$G67</f>
        <v>132576050.71599875</v>
      </c>
    </row>
    <row r="69" spans="1:11">
      <c r="A69" s="50">
        <f t="shared" si="20"/>
        <v>94</v>
      </c>
      <c r="B69" s="110">
        <v>67</v>
      </c>
      <c r="C69" s="154">
        <f t="shared" si="21"/>
        <v>3.5000000000000003E-2</v>
      </c>
      <c r="D69" s="155"/>
      <c r="E69" s="155">
        <v>0</v>
      </c>
      <c r="F69" s="436">
        <f t="shared" si="19"/>
        <v>3.5000000000000003E-2</v>
      </c>
      <c r="G69" s="157">
        <f t="shared" si="22"/>
        <v>788371.95535131684</v>
      </c>
      <c r="H69" s="111"/>
      <c r="I69" s="131">
        <f>MIN(G69,Main!$B$38)</f>
        <v>280000</v>
      </c>
      <c r="J69" s="109">
        <f ca="1">IF($B69&lt;Main!$B$10,,AVERAGE(OFFSET(Salary!$G69,-Main!$B$22,0):OFFSET(Salary!$G69,-1,0)))</f>
        <v>736244.00827581866</v>
      </c>
      <c r="K69" s="254">
        <f>$K68*(1+Main!$B$5)+$G68</f>
        <v>142618086.30027455</v>
      </c>
    </row>
    <row r="70" spans="1:11">
      <c r="A70" s="50">
        <f t="shared" si="20"/>
        <v>95</v>
      </c>
      <c r="B70" s="110">
        <v>68</v>
      </c>
      <c r="C70" s="154">
        <f t="shared" si="21"/>
        <v>3.5000000000000003E-2</v>
      </c>
      <c r="D70" s="155"/>
      <c r="E70" s="155">
        <v>0</v>
      </c>
      <c r="F70" s="436">
        <f t="shared" si="19"/>
        <v>3.5000000000000003E-2</v>
      </c>
      <c r="G70" s="157">
        <f t="shared" si="22"/>
        <v>815964.97378861287</v>
      </c>
      <c r="H70" s="111"/>
      <c r="I70" s="131">
        <f>MIN(G70,Main!$B$38)</f>
        <v>280000</v>
      </c>
      <c r="J70" s="109">
        <f ca="1">IF($B70&lt;Main!$B$10,,AVERAGE(OFFSET(Salary!$G70,-Main!$B$22,0):OFFSET(Salary!$G70,-1,0)))</f>
        <v>762012.54856547236</v>
      </c>
      <c r="K70" s="254">
        <f>$K69*(1+Main!$B$5)+$G69</f>
        <v>153389724.2966451</v>
      </c>
    </row>
    <row r="71" spans="1:11">
      <c r="A71" s="50">
        <f t="shared" si="20"/>
        <v>96</v>
      </c>
      <c r="B71" s="110">
        <v>69</v>
      </c>
      <c r="C71" s="154">
        <f t="shared" si="21"/>
        <v>3.5000000000000003E-2</v>
      </c>
      <c r="D71" s="155"/>
      <c r="E71" s="155">
        <v>0</v>
      </c>
      <c r="F71" s="436">
        <f t="shared" si="19"/>
        <v>3.5000000000000003E-2</v>
      </c>
      <c r="G71" s="157">
        <f t="shared" si="22"/>
        <v>844523.74787121429</v>
      </c>
      <c r="H71" s="111"/>
      <c r="I71" s="131">
        <f>MIN(G71,Main!$B$38)</f>
        <v>280000</v>
      </c>
      <c r="J71" s="109">
        <f ca="1">IF($B71&lt;Main!$B$10,,AVERAGE(OFFSET(Salary!$G71,-Main!$B$22,0):OFFSET(Salary!$G71,-1,0)))</f>
        <v>788682.98776526377</v>
      </c>
      <c r="K71" s="254">
        <f>$K70*(1+Main!$B$5)+$G70</f>
        <v>164942969.97119889</v>
      </c>
    </row>
    <row r="72" spans="1:11">
      <c r="A72" s="50">
        <f t="shared" si="20"/>
        <v>97</v>
      </c>
      <c r="B72" s="110">
        <v>70</v>
      </c>
      <c r="C72" s="154">
        <f t="shared" si="21"/>
        <v>3.5000000000000003E-2</v>
      </c>
      <c r="D72" s="155"/>
      <c r="E72" s="155">
        <v>0</v>
      </c>
      <c r="F72" s="436">
        <f t="shared" si="19"/>
        <v>3.5000000000000003E-2</v>
      </c>
      <c r="G72" s="157">
        <f t="shared" si="22"/>
        <v>874082.07904670667</v>
      </c>
      <c r="H72" s="111"/>
      <c r="I72" s="131">
        <f>MIN(G72,Main!$B$38)</f>
        <v>280000</v>
      </c>
      <c r="J72" s="109">
        <f ca="1">IF($B72&lt;Main!$B$10,,AVERAGE(OFFSET(Salary!$G72,-Main!$B$22,0):OFFSET(Salary!$G72,-1,0)))</f>
        <v>816286.89233704808</v>
      </c>
      <c r="K72" s="254">
        <f>$K71*(1+Main!$B$5)+$G71</f>
        <v>177333501.61705405</v>
      </c>
    </row>
    <row r="73" spans="1:11">
      <c r="A73" s="50">
        <f t="shared" si="20"/>
        <v>98</v>
      </c>
      <c r="B73" s="110">
        <v>71</v>
      </c>
      <c r="C73" s="154">
        <f t="shared" si="21"/>
        <v>3.5000000000000003E-2</v>
      </c>
      <c r="D73" s="155"/>
      <c r="E73" s="155">
        <v>0</v>
      </c>
      <c r="F73" s="436">
        <f t="shared" si="19"/>
        <v>3.5000000000000003E-2</v>
      </c>
      <c r="G73" s="157">
        <f t="shared" si="22"/>
        <v>904674.95181334135</v>
      </c>
      <c r="H73" s="111"/>
      <c r="I73" s="131">
        <f>MIN(G73,Main!$B$38)</f>
        <v>280000</v>
      </c>
      <c r="J73" s="109">
        <f ca="1">IF($B73&lt;Main!$B$10,,AVERAGE(OFFSET(Salary!$G73,-Main!$B$22,0):OFFSET(Salary!$G73,-1,0)))</f>
        <v>844856.93356884457</v>
      </c>
      <c r="K73" s="254">
        <f>$K72*(1+Main!$B$5)+$G72</f>
        <v>190620928.80929452</v>
      </c>
    </row>
    <row r="74" spans="1:11">
      <c r="A74" s="50">
        <f t="shared" si="20"/>
        <v>99</v>
      </c>
      <c r="B74" s="110">
        <v>72</v>
      </c>
      <c r="C74" s="154">
        <f t="shared" si="21"/>
        <v>3.5000000000000003E-2</v>
      </c>
      <c r="D74" s="155"/>
      <c r="E74" s="155">
        <v>0</v>
      </c>
      <c r="F74" s="436">
        <f t="shared" si="19"/>
        <v>3.5000000000000003E-2</v>
      </c>
      <c r="G74" s="157">
        <f t="shared" si="22"/>
        <v>936338.57512680825</v>
      </c>
      <c r="H74" s="111"/>
      <c r="I74" s="131">
        <f>MIN(G74,Main!$B$38)</f>
        <v>280000</v>
      </c>
      <c r="J74" s="109">
        <f ca="1">IF($B74&lt;Main!$B$10,,AVERAGE(OFFSET(Salary!$G74,-Main!$B$22,0):OFFSET(Salary!$G74,-1,0)))</f>
        <v>874426.9262437541</v>
      </c>
      <c r="K74" s="254">
        <f>$K73*(1+Main!$B$5)+$G73</f>
        <v>204869068.77775848</v>
      </c>
    </row>
    <row r="75" spans="1:11">
      <c r="A75" s="50">
        <f t="shared" si="20"/>
        <v>100</v>
      </c>
      <c r="B75" s="110">
        <v>73</v>
      </c>
      <c r="C75" s="154">
        <f t="shared" si="21"/>
        <v>3.5000000000000003E-2</v>
      </c>
      <c r="D75" s="155"/>
      <c r="E75" s="155">
        <v>0</v>
      </c>
      <c r="F75" s="436">
        <f t="shared" si="19"/>
        <v>3.5000000000000003E-2</v>
      </c>
      <c r="G75" s="157">
        <f t="shared" si="22"/>
        <v>969110.42525624647</v>
      </c>
      <c r="H75" s="111"/>
      <c r="I75" s="131">
        <f>MIN(G75,Main!$B$38)</f>
        <v>280000</v>
      </c>
      <c r="J75" s="109">
        <f ca="1">IF($B75&lt;Main!$B$10,,AVERAGE(OFFSET(Salary!$G75,-Main!$B$22,0):OFFSET(Salary!$G75,-1,0)))</f>
        <v>905031.8686622855</v>
      </c>
      <c r="K75" s="254">
        <f>$K74*(1+Main!$B$5)+$G74</f>
        <v>220146242.16732839</v>
      </c>
    </row>
    <row r="76" spans="1:11">
      <c r="A76" s="50">
        <f t="shared" si="20"/>
        <v>101</v>
      </c>
      <c r="B76" s="110">
        <v>74</v>
      </c>
      <c r="C76" s="154">
        <f t="shared" si="21"/>
        <v>3.5000000000000003E-2</v>
      </c>
      <c r="D76" s="155"/>
      <c r="E76" s="155">
        <v>0</v>
      </c>
      <c r="F76" s="436">
        <f t="shared" si="19"/>
        <v>3.5000000000000003E-2</v>
      </c>
      <c r="G76" s="157">
        <f t="shared" si="22"/>
        <v>1003029.2901402151</v>
      </c>
      <c r="H76" s="111"/>
      <c r="I76" s="131">
        <f>MIN(G76,Main!$B$38)</f>
        <v>280000</v>
      </c>
      <c r="J76" s="109">
        <f ca="1">IF($B76&lt;Main!$B$10,,AVERAGE(OFFSET(Salary!$G76,-Main!$B$22,0):OFFSET(Salary!$G76,-1,0)))</f>
        <v>936707.98406546528</v>
      </c>
      <c r="K76" s="254">
        <f>$K75*(1+Main!$B$5)+$G75</f>
        <v>236525589.54429764</v>
      </c>
    </row>
    <row r="77" spans="1:11">
      <c r="A77" s="50">
        <f t="shared" si="20"/>
        <v>102</v>
      </c>
      <c r="B77" s="110">
        <v>75</v>
      </c>
      <c r="C77" s="154">
        <f t="shared" si="21"/>
        <v>3.5000000000000003E-2</v>
      </c>
      <c r="D77" s="155"/>
      <c r="E77" s="155">
        <v>0</v>
      </c>
      <c r="F77" s="436">
        <f t="shared" si="19"/>
        <v>3.5000000000000003E-2</v>
      </c>
      <c r="G77" s="157">
        <f t="shared" si="22"/>
        <v>1038135.3152951226</v>
      </c>
      <c r="H77" s="111"/>
      <c r="I77" s="131">
        <f>MIN(G77,Main!$B$38)</f>
        <v>280000</v>
      </c>
      <c r="J77" s="109">
        <f ca="1">IF($B77&lt;Main!$B$10,,AVERAGE(OFFSET(Salary!$G77,-Main!$B$22,0):OFFSET(Salary!$G77,-1,0)))</f>
        <v>969492.76350775675</v>
      </c>
      <c r="K77" s="254">
        <f>$K76*(1+Main!$B$5)+$G76</f>
        <v>254085410.1025387</v>
      </c>
    </row>
    <row r="78" spans="1:11">
      <c r="A78" s="50">
        <f t="shared" si="20"/>
        <v>103</v>
      </c>
      <c r="B78" s="110">
        <v>76</v>
      </c>
      <c r="C78" s="154">
        <f t="shared" si="21"/>
        <v>3.5000000000000003E-2</v>
      </c>
      <c r="D78" s="155"/>
      <c r="E78" s="155">
        <v>0</v>
      </c>
      <c r="F78" s="436">
        <f t="shared" si="19"/>
        <v>3.5000000000000003E-2</v>
      </c>
      <c r="G78" s="157">
        <f t="shared" si="22"/>
        <v>1074470.0513304519</v>
      </c>
      <c r="H78" s="111"/>
      <c r="I78" s="131">
        <f>MIN(G78,Main!$B$38)</f>
        <v>280000</v>
      </c>
      <c r="J78" s="109">
        <f ca="1">IF($B78&lt;Main!$B$10,,AVERAGE(OFFSET(Salary!$G78,-Main!$B$22,0):OFFSET(Salary!$G78,-1,0)))</f>
        <v>1003425.0102305281</v>
      </c>
      <c r="K78" s="254">
        <f>$K77*(1+Main!$B$5)+$G77</f>
        <v>272909524.1250115</v>
      </c>
    </row>
    <row r="79" spans="1:11">
      <c r="A79" s="50">
        <f t="shared" si="20"/>
        <v>104</v>
      </c>
      <c r="B79" s="110">
        <v>77</v>
      </c>
      <c r="C79" s="154">
        <f t="shared" si="21"/>
        <v>3.5000000000000003E-2</v>
      </c>
      <c r="D79" s="155"/>
      <c r="E79" s="155">
        <v>0</v>
      </c>
      <c r="F79" s="436">
        <f t="shared" si="19"/>
        <v>3.5000000000000003E-2</v>
      </c>
      <c r="G79" s="157">
        <f t="shared" si="22"/>
        <v>1112076.5031270175</v>
      </c>
      <c r="H79" s="111"/>
      <c r="I79" s="131">
        <f>MIN(G79,Main!$B$38)</f>
        <v>280000</v>
      </c>
      <c r="J79" s="109">
        <f ca="1">IF($B79&lt;Main!$B$10,,AVERAGE(OFFSET(Salary!$G79,-Main!$B$22,0):OFFSET(Salary!$G79,-1,0)))</f>
        <v>1038544.8855885966</v>
      </c>
      <c r="K79" s="254">
        <f>$K78*(1+Main!$B$5)+$G78</f>
        <v>293087660.86509275</v>
      </c>
    </row>
    <row r="80" spans="1:11">
      <c r="A80" s="50">
        <f t="shared" si="20"/>
        <v>105</v>
      </c>
      <c r="B80" s="110">
        <v>78</v>
      </c>
      <c r="C80" s="154">
        <f t="shared" si="21"/>
        <v>3.5000000000000003E-2</v>
      </c>
      <c r="D80" s="155"/>
      <c r="E80" s="155">
        <v>0</v>
      </c>
      <c r="F80" s="436">
        <f t="shared" si="19"/>
        <v>3.5000000000000003E-2</v>
      </c>
      <c r="G80" s="157">
        <f t="shared" si="22"/>
        <v>1150999.1807364631</v>
      </c>
      <c r="H80" s="111"/>
      <c r="I80" s="131">
        <f>MIN(G80,Main!$B$38)</f>
        <v>280000</v>
      </c>
      <c r="J80" s="109">
        <f ca="1">IF($B80&lt;Main!$B$10,,AVERAGE(OFFSET(Salary!$G80,-Main!$B$22,0):OFFSET(Salary!$G80,-1,0)))</f>
        <v>1074893.9565841972</v>
      </c>
      <c r="K80" s="254">
        <f>$K79*(1+Main!$B$5)+$G79</f>
        <v>314715873.62877631</v>
      </c>
    </row>
    <row r="81" spans="1:11">
      <c r="A81" s="50">
        <f t="shared" si="20"/>
        <v>106</v>
      </c>
      <c r="B81" s="110">
        <v>79</v>
      </c>
      <c r="C81" s="154">
        <f t="shared" si="21"/>
        <v>3.5000000000000003E-2</v>
      </c>
      <c r="D81" s="155"/>
      <c r="E81" s="155">
        <v>0</v>
      </c>
      <c r="F81" s="436">
        <f t="shared" ref="F81:F95" si="23">IF(B81&lt;45,D81+E81,C81)</f>
        <v>3.5000000000000003E-2</v>
      </c>
      <c r="G81" s="157">
        <f t="shared" ref="G81:G95" si="24">G80*(1+F80)</f>
        <v>1191284.1520622391</v>
      </c>
      <c r="H81" s="111"/>
      <c r="I81" s="131">
        <f>MIN(G81,Main!$B$38)</f>
        <v>280000</v>
      </c>
      <c r="J81" s="109">
        <f ca="1">IF($B81&lt;Main!$B$10,,AVERAGE(OFFSET(Salary!$G81,-Main!$B$22,0):OFFSET(Salary!$G81,-1,0)))</f>
        <v>1112515.2450646441</v>
      </c>
      <c r="K81" s="254">
        <f>$K80*(1+Main!$B$5)+$G80</f>
        <v>337896983.96352714</v>
      </c>
    </row>
    <row r="82" spans="1:11">
      <c r="A82" s="50">
        <f t="shared" si="20"/>
        <v>107</v>
      </c>
      <c r="B82" s="110">
        <v>80</v>
      </c>
      <c r="C82" s="154">
        <f t="shared" si="21"/>
        <v>3.5000000000000003E-2</v>
      </c>
      <c r="D82" s="155"/>
      <c r="E82" s="155">
        <v>0</v>
      </c>
      <c r="F82" s="436">
        <f t="shared" si="23"/>
        <v>3.5000000000000003E-2</v>
      </c>
      <c r="G82" s="157">
        <f t="shared" si="24"/>
        <v>1232979.0973844174</v>
      </c>
      <c r="H82" s="111"/>
      <c r="I82" s="131">
        <f>MIN(G82,Main!$B$38)</f>
        <v>280000</v>
      </c>
      <c r="J82" s="109">
        <f ca="1">IF($B82&lt;Main!$B$10,,AVERAGE(OFFSET(Salary!$G82,-Main!$B$22,0):OFFSET(Salary!$G82,-1,0)))</f>
        <v>1151453.2786419066</v>
      </c>
      <c r="K82" s="254">
        <f>$K81*(1+Main!$B$5)+$G81</f>
        <v>362741056.99303633</v>
      </c>
    </row>
    <row r="83" spans="1:11">
      <c r="A83" s="50">
        <f t="shared" si="20"/>
        <v>108</v>
      </c>
      <c r="B83" s="110">
        <v>81</v>
      </c>
      <c r="C83" s="154">
        <f t="shared" si="21"/>
        <v>3.5000000000000003E-2</v>
      </c>
      <c r="D83" s="155"/>
      <c r="E83" s="155">
        <v>0</v>
      </c>
      <c r="F83" s="436">
        <f t="shared" si="23"/>
        <v>3.5000000000000003E-2</v>
      </c>
      <c r="G83" s="157">
        <f t="shared" si="24"/>
        <v>1276133.3657928719</v>
      </c>
      <c r="H83" s="111"/>
      <c r="I83" s="131">
        <f>MIN(G83,Main!$B$38)</f>
        <v>280000</v>
      </c>
      <c r="J83" s="109">
        <f ca="1">IF($B83&lt;Main!$B$10,,AVERAGE(OFFSET(Salary!$G83,-Main!$B$22,0):OFFSET(Salary!$G83,-1,0)))</f>
        <v>1191754.1433943731</v>
      </c>
      <c r="K83" s="254">
        <f>$K82*(1+Main!$B$5)+$G82</f>
        <v>389365910.07993329</v>
      </c>
    </row>
    <row r="84" spans="1:11">
      <c r="A84" s="50">
        <f t="shared" si="20"/>
        <v>109</v>
      </c>
      <c r="B84" s="110">
        <v>82</v>
      </c>
      <c r="C84" s="154">
        <f t="shared" si="21"/>
        <v>3.5000000000000003E-2</v>
      </c>
      <c r="D84" s="155"/>
      <c r="E84" s="155">
        <v>0</v>
      </c>
      <c r="F84" s="436">
        <f t="shared" si="23"/>
        <v>3.5000000000000003E-2</v>
      </c>
      <c r="G84" s="157">
        <f t="shared" si="24"/>
        <v>1320798.0335956223</v>
      </c>
      <c r="H84" s="111"/>
      <c r="I84" s="131">
        <f>MIN(G84,Main!$B$38)</f>
        <v>280000</v>
      </c>
      <c r="J84" s="109">
        <f ca="1">IF($B84&lt;Main!$B$10,,AVERAGE(OFFSET(Salary!$G84,-Main!$B$22,0):OFFSET(Salary!$G84,-1,0)))</f>
        <v>1233465.5384131761</v>
      </c>
      <c r="K84" s="254">
        <f>$K83*(1+Main!$B$5)+$G83</f>
        <v>417897657.15132153</v>
      </c>
    </row>
    <row r="85" spans="1:11">
      <c r="A85" s="50">
        <f t="shared" si="20"/>
        <v>110</v>
      </c>
      <c r="B85" s="110">
        <v>83</v>
      </c>
      <c r="C85" s="154">
        <f t="shared" si="21"/>
        <v>3.5000000000000003E-2</v>
      </c>
      <c r="D85" s="155"/>
      <c r="E85" s="155">
        <v>0</v>
      </c>
      <c r="F85" s="436">
        <f t="shared" si="23"/>
        <v>3.5000000000000003E-2</v>
      </c>
      <c r="G85" s="157">
        <f t="shared" si="24"/>
        <v>1367025.9647714689</v>
      </c>
      <c r="H85" s="111"/>
      <c r="I85" s="131">
        <f>MIN(G85,Main!$B$38)</f>
        <v>280000</v>
      </c>
      <c r="J85" s="109">
        <f ca="1">IF($B85&lt;Main!$B$10,,AVERAGE(OFFSET(Salary!$G85,-Main!$B$22,0):OFFSET(Salary!$G85,-1,0)))</f>
        <v>1276636.8322576371</v>
      </c>
      <c r="K85" s="254">
        <f>$K84*(1+Main!$B$5)+$G84</f>
        <v>448471291.18550968</v>
      </c>
    </row>
    <row r="86" spans="1:11">
      <c r="A86" s="50">
        <f t="shared" si="20"/>
        <v>111</v>
      </c>
      <c r="B86" s="110">
        <v>84</v>
      </c>
      <c r="C86" s="154">
        <f t="shared" si="21"/>
        <v>3.5000000000000003E-2</v>
      </c>
      <c r="D86" s="155"/>
      <c r="E86" s="155">
        <v>0</v>
      </c>
      <c r="F86" s="436">
        <f t="shared" si="23"/>
        <v>3.5000000000000003E-2</v>
      </c>
      <c r="G86" s="157">
        <f t="shared" si="24"/>
        <v>1414871.8735384701</v>
      </c>
      <c r="H86" s="111"/>
      <c r="I86" s="131">
        <f>MIN(G86,Main!$B$38)</f>
        <v>280000</v>
      </c>
      <c r="J86" s="109">
        <f ca="1">IF($B86&lt;Main!$B$10,,AVERAGE(OFFSET(Salary!$G86,-Main!$B$22,0):OFFSET(Salary!$G86,-1,0)))</f>
        <v>1321319.1213866544</v>
      </c>
      <c r="K86" s="254">
        <f>$K85*(1+Main!$B$5)+$G85</f>
        <v>481231307.53326684</v>
      </c>
    </row>
    <row r="87" spans="1:11">
      <c r="A87" s="50">
        <f t="shared" si="20"/>
        <v>112</v>
      </c>
      <c r="B87" s="110">
        <v>85</v>
      </c>
      <c r="C87" s="154">
        <f t="shared" si="21"/>
        <v>3.5000000000000003E-2</v>
      </c>
      <c r="D87" s="155"/>
      <c r="E87" s="155">
        <v>0</v>
      </c>
      <c r="F87" s="436">
        <f t="shared" si="23"/>
        <v>3.5000000000000003E-2</v>
      </c>
      <c r="G87" s="157">
        <f t="shared" si="24"/>
        <v>1464392.3891123165</v>
      </c>
      <c r="H87" s="111"/>
      <c r="I87" s="131">
        <f>MIN(G87,Main!$B$38)</f>
        <v>280000</v>
      </c>
      <c r="J87" s="109">
        <f ca="1">IF($B87&lt;Main!$B$10,,AVERAGE(OFFSET(Salary!$G87,-Main!$B$22,0):OFFSET(Salary!$G87,-1,0)))</f>
        <v>1367565.2906351872</v>
      </c>
      <c r="K87" s="254">
        <f>$K86*(1+Main!$B$5)+$G86</f>
        <v>516332370.93413407</v>
      </c>
    </row>
    <row r="88" spans="1:11">
      <c r="A88" s="50">
        <f t="shared" si="20"/>
        <v>113</v>
      </c>
      <c r="B88" s="110">
        <v>86</v>
      </c>
      <c r="C88" s="154">
        <f t="shared" si="21"/>
        <v>3.5000000000000003E-2</v>
      </c>
      <c r="D88" s="155"/>
      <c r="E88" s="155">
        <v>0</v>
      </c>
      <c r="F88" s="436">
        <f t="shared" si="23"/>
        <v>3.5000000000000003E-2</v>
      </c>
      <c r="G88" s="157">
        <f t="shared" si="24"/>
        <v>1515646.1227312475</v>
      </c>
      <c r="H88" s="111"/>
      <c r="I88" s="131">
        <f>MIN(G88,Main!$B$38)</f>
        <v>280000</v>
      </c>
      <c r="J88" s="109">
        <f ca="1">IF($B88&lt;Main!$B$10,,AVERAGE(OFFSET(Salary!$G88,-Main!$B$22,0):OFFSET(Salary!$G88,-1,0)))</f>
        <v>1415430.0758074187</v>
      </c>
      <c r="K88" s="254">
        <f>$K87*(1+Main!$B$5)+$G87</f>
        <v>553940029.28863585</v>
      </c>
    </row>
    <row r="89" spans="1:11">
      <c r="A89" s="50">
        <f t="shared" si="20"/>
        <v>114</v>
      </c>
      <c r="B89" s="110">
        <v>87</v>
      </c>
      <c r="C89" s="154">
        <f t="shared" si="21"/>
        <v>3.5000000000000003E-2</v>
      </c>
      <c r="D89" s="155"/>
      <c r="E89" s="155">
        <v>0</v>
      </c>
      <c r="F89" s="436">
        <f t="shared" si="23"/>
        <v>3.5000000000000003E-2</v>
      </c>
      <c r="G89" s="157">
        <f t="shared" si="24"/>
        <v>1568693.7370268409</v>
      </c>
      <c r="H89" s="111"/>
      <c r="I89" s="131">
        <f>MIN(G89,Main!$B$38)</f>
        <v>280000</v>
      </c>
      <c r="J89" s="109">
        <f ca="1">IF($B89&lt;Main!$B$10,,AVERAGE(OFFSET(Salary!$G89,-Main!$B$22,0):OFFSET(Salary!$G89,-1,0)))</f>
        <v>1464970.128460678</v>
      </c>
      <c r="K89" s="254">
        <f>$K88*(1+Main!$B$5)+$G88</f>
        <v>594231477.46157157</v>
      </c>
    </row>
    <row r="90" spans="1:11">
      <c r="A90" s="50">
        <f t="shared" si="20"/>
        <v>115</v>
      </c>
      <c r="B90" s="110">
        <v>88</v>
      </c>
      <c r="C90" s="154">
        <f t="shared" si="21"/>
        <v>3.5000000000000003E-2</v>
      </c>
      <c r="D90" s="155"/>
      <c r="E90" s="155">
        <v>0</v>
      </c>
      <c r="F90" s="436">
        <f t="shared" si="23"/>
        <v>3.5000000000000003E-2</v>
      </c>
      <c r="G90" s="157">
        <f t="shared" si="24"/>
        <v>1623598.0178227802</v>
      </c>
      <c r="H90" s="111"/>
      <c r="I90" s="131">
        <f>MIN(G90,Main!$B$38)</f>
        <v>280000</v>
      </c>
      <c r="J90" s="109">
        <f ca="1">IF($B90&lt;Main!$B$10,,AVERAGE(OFFSET(Salary!$G90,-Main!$B$22,0):OFFSET(Salary!$G90,-1,0)))</f>
        <v>1516244.0829568014</v>
      </c>
      <c r="K90" s="254">
        <f>$K89*(1+Main!$B$5)+$G89</f>
        <v>637396374.62090838</v>
      </c>
    </row>
    <row r="91" spans="1:11">
      <c r="A91" s="50">
        <f t="shared" si="20"/>
        <v>116</v>
      </c>
      <c r="B91" s="110">
        <v>89</v>
      </c>
      <c r="C91" s="154">
        <f t="shared" si="21"/>
        <v>3.5000000000000003E-2</v>
      </c>
      <c r="D91" s="155"/>
      <c r="E91" s="155">
        <v>0</v>
      </c>
      <c r="F91" s="436">
        <f t="shared" si="23"/>
        <v>3.5000000000000003E-2</v>
      </c>
      <c r="G91" s="157">
        <f t="shared" si="24"/>
        <v>1680423.9484465774</v>
      </c>
      <c r="H91" s="111"/>
      <c r="I91" s="131">
        <f>MIN(G91,Main!$B$38)</f>
        <v>280000</v>
      </c>
      <c r="J91" s="109">
        <f ca="1">IF($B91&lt;Main!$B$10,,AVERAGE(OFFSET(Salary!$G91,-Main!$B$22,0):OFFSET(Salary!$G91,-1,0)))</f>
        <v>1569312.6258602894</v>
      </c>
      <c r="K91" s="254">
        <f>$K90*(1+Main!$B$5)+$G90</f>
        <v>683637718.86219478</v>
      </c>
    </row>
    <row r="92" spans="1:11">
      <c r="A92" s="50">
        <f t="shared" si="20"/>
        <v>117</v>
      </c>
      <c r="B92" s="110">
        <v>90</v>
      </c>
      <c r="C92" s="154">
        <f t="shared" si="21"/>
        <v>3.5000000000000003E-2</v>
      </c>
      <c r="D92" s="155"/>
      <c r="E92" s="155">
        <v>0</v>
      </c>
      <c r="F92" s="436">
        <f t="shared" si="23"/>
        <v>3.5000000000000003E-2</v>
      </c>
      <c r="G92" s="157">
        <f t="shared" si="24"/>
        <v>1739238.7866422075</v>
      </c>
      <c r="H92" s="111"/>
      <c r="I92" s="131">
        <f>MIN(G92,Main!$B$38)</f>
        <v>280000</v>
      </c>
      <c r="J92" s="109">
        <f ca="1">IF($B92&lt;Main!$B$10,,AVERAGE(OFFSET(Salary!$G92,-Main!$B$22,0):OFFSET(Salary!$G92,-1,0)))</f>
        <v>1624238.5677653996</v>
      </c>
      <c r="K92" s="254">
        <f>$K91*(1+Main!$B$5)+$G91</f>
        <v>733172783.13099504</v>
      </c>
    </row>
    <row r="93" spans="1:11">
      <c r="A93" s="50">
        <f t="shared" si="20"/>
        <v>118</v>
      </c>
      <c r="B93" s="110">
        <v>91</v>
      </c>
      <c r="C93" s="154">
        <f t="shared" si="21"/>
        <v>3.5000000000000003E-2</v>
      </c>
      <c r="D93" s="155"/>
      <c r="E93" s="155">
        <v>0</v>
      </c>
      <c r="F93" s="436">
        <f t="shared" si="23"/>
        <v>3.5000000000000003E-2</v>
      </c>
      <c r="G93" s="157">
        <f t="shared" si="24"/>
        <v>1800112.1441746848</v>
      </c>
      <c r="H93" s="111"/>
      <c r="I93" s="131">
        <f>MIN(G93,Main!$B$38)</f>
        <v>280000</v>
      </c>
      <c r="J93" s="109">
        <f ca="1">IF($B93&lt;Main!$B$10,,AVERAGE(OFFSET(Salary!$G93,-Main!$B$22,0):OFFSET(Salary!$G93,-1,0)))</f>
        <v>1681086.9176371882</v>
      </c>
      <c r="K93" s="254">
        <f>$K92*(1+Main!$B$5)+$G92</f>
        <v>786234116.73680687</v>
      </c>
    </row>
    <row r="94" spans="1:11">
      <c r="A94" s="50">
        <f t="shared" si="20"/>
        <v>119</v>
      </c>
      <c r="B94" s="110">
        <v>92</v>
      </c>
      <c r="C94" s="154">
        <f t="shared" si="21"/>
        <v>3.5000000000000003E-2</v>
      </c>
      <c r="D94" s="155"/>
      <c r="E94" s="155">
        <v>0</v>
      </c>
      <c r="F94" s="436">
        <f t="shared" si="23"/>
        <v>3.5000000000000003E-2</v>
      </c>
      <c r="G94" s="157">
        <f t="shared" si="24"/>
        <v>1863116.0692207986</v>
      </c>
      <c r="H94" s="111"/>
      <c r="I94" s="131">
        <f>MIN(G94,Main!$B$38)</f>
        <v>280000</v>
      </c>
      <c r="J94" s="109">
        <f ca="1">IF($B94&lt;Main!$B$10,,AVERAGE(OFFSET(Salary!$G94,-Main!$B$22,0):OFFSET(Salary!$G94,-1,0)))</f>
        <v>1739924.9597544901</v>
      </c>
      <c r="K94" s="254">
        <f>$K93*(1+Main!$B$5)+$G93</f>
        <v>843070617.05255806</v>
      </c>
    </row>
    <row r="95" spans="1:11">
      <c r="A95" s="50">
        <f t="shared" si="20"/>
        <v>120</v>
      </c>
      <c r="B95" s="110">
        <v>93</v>
      </c>
      <c r="C95" s="154">
        <f t="shared" si="21"/>
        <v>3.5000000000000003E-2</v>
      </c>
      <c r="D95" s="155"/>
      <c r="E95" s="155">
        <v>0</v>
      </c>
      <c r="F95" s="436">
        <f t="shared" si="23"/>
        <v>3.5000000000000003E-2</v>
      </c>
      <c r="G95" s="157">
        <f t="shared" si="24"/>
        <v>1928325.1316435263</v>
      </c>
      <c r="H95" s="111"/>
      <c r="I95" s="131">
        <f>MIN(G95,Main!$B$38)</f>
        <v>280000</v>
      </c>
      <c r="J95" s="109">
        <f ca="1">IF($B95&lt;Main!$B$10,,AVERAGE(OFFSET(Salary!$G95,-Main!$B$22,0):OFFSET(Salary!$G95,-1,0)))</f>
        <v>1800822.3333458968</v>
      </c>
      <c r="K95" s="254">
        <f>$K94*(1+Main!$B$5)+$G94</f>
        <v>903948676.31545794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E109"/>
  <sheetViews>
    <sheetView workbookViewId="0">
      <pane xSplit="1" topLeftCell="B1" activePane="topRight" state="frozen"/>
      <selection pane="topRight" activeCell="H101" sqref="H101"/>
    </sheetView>
  </sheetViews>
  <sheetFormatPr baseColWidth="10" defaultColWidth="10.6640625" defaultRowHeight="16"/>
  <cols>
    <col min="1" max="1" width="6.5" style="51" customWidth="1"/>
    <col min="2" max="2" width="14.1640625" style="120" customWidth="1"/>
    <col min="3" max="4" width="14.1640625" style="50" customWidth="1"/>
    <col min="5" max="5" width="14.1640625" style="118" customWidth="1"/>
    <col min="6" max="6" width="10.6640625" style="13"/>
    <col min="7" max="82" width="14.1640625" style="50" customWidth="1"/>
    <col min="83" max="83" width="14.1640625" style="54" customWidth="1"/>
    <col min="84" max="85" width="14.1640625" style="50" customWidth="1"/>
    <col min="86" max="16384" width="10.6640625" style="50"/>
  </cols>
  <sheetData>
    <row r="1" spans="1:83" s="114" customFormat="1" ht="68">
      <c r="A1" s="17"/>
      <c r="B1" s="18" t="s">
        <v>19</v>
      </c>
      <c r="C1" s="19" t="s">
        <v>20</v>
      </c>
      <c r="D1" s="19" t="s">
        <v>21</v>
      </c>
      <c r="E1" s="20" t="s">
        <v>25</v>
      </c>
      <c r="F1" s="21" t="s">
        <v>26</v>
      </c>
      <c r="G1" s="477" t="s">
        <v>27</v>
      </c>
      <c r="H1" s="478"/>
      <c r="I1" s="478"/>
      <c r="J1" s="479"/>
      <c r="K1" s="477" t="s">
        <v>27</v>
      </c>
      <c r="L1" s="478"/>
      <c r="M1" s="478"/>
      <c r="N1" s="479"/>
      <c r="O1" s="477" t="s">
        <v>27</v>
      </c>
      <c r="P1" s="478"/>
      <c r="Q1" s="478"/>
      <c r="R1" s="479"/>
      <c r="S1" s="477" t="s">
        <v>27</v>
      </c>
      <c r="T1" s="478"/>
      <c r="U1" s="478"/>
      <c r="V1" s="479"/>
      <c r="W1" s="477" t="s">
        <v>27</v>
      </c>
      <c r="X1" s="478"/>
      <c r="Y1" s="478"/>
      <c r="Z1" s="479"/>
      <c r="AA1" s="477" t="s">
        <v>27</v>
      </c>
      <c r="AB1" s="478"/>
      <c r="AC1" s="478"/>
      <c r="AD1" s="479"/>
      <c r="AE1" s="477" t="s">
        <v>27</v>
      </c>
      <c r="AF1" s="478"/>
      <c r="AG1" s="478"/>
      <c r="AH1" s="479"/>
      <c r="AI1" s="477" t="s">
        <v>27</v>
      </c>
      <c r="AJ1" s="478"/>
      <c r="AK1" s="478"/>
      <c r="AL1" s="479"/>
      <c r="AM1" s="477" t="s">
        <v>27</v>
      </c>
      <c r="AN1" s="478"/>
      <c r="AO1" s="478"/>
      <c r="AP1" s="479"/>
      <c r="AQ1" s="477" t="s">
        <v>27</v>
      </c>
      <c r="AR1" s="478"/>
      <c r="AS1" s="478"/>
      <c r="AT1" s="479"/>
      <c r="AU1" s="477" t="s">
        <v>27</v>
      </c>
      <c r="AV1" s="478"/>
      <c r="AW1" s="478"/>
      <c r="AX1" s="479"/>
      <c r="AY1" s="477" t="s">
        <v>27</v>
      </c>
      <c r="AZ1" s="478"/>
      <c r="BA1" s="478"/>
      <c r="BB1" s="479"/>
      <c r="BC1" s="477" t="s">
        <v>27</v>
      </c>
      <c r="BD1" s="478"/>
      <c r="BE1" s="478"/>
      <c r="BF1" s="479"/>
      <c r="BG1" s="477" t="s">
        <v>27</v>
      </c>
      <c r="BH1" s="478"/>
      <c r="BI1" s="478"/>
      <c r="BJ1" s="479"/>
      <c r="BK1" s="477" t="s">
        <v>27</v>
      </c>
      <c r="BL1" s="478"/>
      <c r="BM1" s="478"/>
      <c r="BN1" s="479"/>
      <c r="BO1" s="477" t="s">
        <v>27</v>
      </c>
      <c r="BP1" s="478"/>
      <c r="BQ1" s="478"/>
      <c r="BR1" s="479"/>
      <c r="BS1" s="477" t="s">
        <v>27</v>
      </c>
      <c r="BT1" s="478"/>
      <c r="BU1" s="478"/>
      <c r="BV1" s="479"/>
      <c r="BW1" s="477" t="s">
        <v>27</v>
      </c>
      <c r="BX1" s="478"/>
      <c r="BY1" s="478"/>
      <c r="BZ1" s="479"/>
      <c r="CA1" s="477" t="s">
        <v>27</v>
      </c>
      <c r="CB1" s="478"/>
      <c r="CC1" s="478"/>
      <c r="CD1" s="479"/>
      <c r="CE1" s="113"/>
    </row>
    <row r="2" spans="1:83" s="117" customFormat="1">
      <c r="A2" s="5" t="s">
        <v>0</v>
      </c>
      <c r="B2" s="6"/>
      <c r="C2" s="7"/>
      <c r="D2" s="7"/>
      <c r="E2" s="8"/>
      <c r="F2" s="12"/>
      <c r="G2" s="115">
        <v>45</v>
      </c>
      <c r="H2" s="115">
        <v>46</v>
      </c>
      <c r="I2" s="115">
        <v>47</v>
      </c>
      <c r="J2" s="115">
        <v>48</v>
      </c>
      <c r="K2" s="115">
        <v>49</v>
      </c>
      <c r="L2" s="115">
        <v>50</v>
      </c>
      <c r="M2" s="115">
        <v>51</v>
      </c>
      <c r="N2" s="115">
        <v>52</v>
      </c>
      <c r="O2" s="115">
        <v>53</v>
      </c>
      <c r="P2" s="115">
        <v>54</v>
      </c>
      <c r="Q2" s="115">
        <v>55</v>
      </c>
      <c r="R2" s="115">
        <v>56</v>
      </c>
      <c r="S2" s="115">
        <v>57</v>
      </c>
      <c r="T2" s="115">
        <v>58</v>
      </c>
      <c r="U2" s="115">
        <v>59</v>
      </c>
      <c r="V2" s="115">
        <v>60</v>
      </c>
      <c r="W2" s="115">
        <v>61</v>
      </c>
      <c r="X2" s="115">
        <v>62</v>
      </c>
      <c r="Y2" s="115">
        <v>63</v>
      </c>
      <c r="Z2" s="115">
        <v>64</v>
      </c>
      <c r="AA2" s="115">
        <v>65</v>
      </c>
      <c r="AB2" s="115">
        <v>66</v>
      </c>
      <c r="AC2" s="115">
        <v>67</v>
      </c>
      <c r="AD2" s="115">
        <v>68</v>
      </c>
      <c r="AE2" s="115">
        <v>69</v>
      </c>
      <c r="AF2" s="115">
        <v>70</v>
      </c>
      <c r="AG2" s="115">
        <v>71</v>
      </c>
      <c r="AH2" s="115">
        <v>72</v>
      </c>
      <c r="AI2" s="115">
        <v>73</v>
      </c>
      <c r="AJ2" s="115">
        <v>74</v>
      </c>
      <c r="AK2" s="115">
        <v>75</v>
      </c>
      <c r="AL2" s="115">
        <v>76</v>
      </c>
      <c r="AM2" s="115">
        <v>77</v>
      </c>
      <c r="AN2" s="115">
        <v>78</v>
      </c>
      <c r="AO2" s="115">
        <v>79</v>
      </c>
      <c r="AP2" s="115">
        <v>80</v>
      </c>
      <c r="AQ2" s="115">
        <v>81</v>
      </c>
      <c r="AR2" s="115">
        <v>82</v>
      </c>
      <c r="AS2" s="115">
        <v>83</v>
      </c>
      <c r="AT2" s="115">
        <v>84</v>
      </c>
      <c r="AU2" s="115">
        <v>85</v>
      </c>
      <c r="AV2" s="115">
        <v>86</v>
      </c>
      <c r="AW2" s="115">
        <v>87</v>
      </c>
      <c r="AX2" s="115">
        <v>88</v>
      </c>
      <c r="AY2" s="115">
        <v>89</v>
      </c>
      <c r="AZ2" s="115">
        <v>90</v>
      </c>
      <c r="BA2" s="115">
        <v>91</v>
      </c>
      <c r="BB2" s="115">
        <v>92</v>
      </c>
      <c r="BC2" s="115">
        <v>93</v>
      </c>
      <c r="BD2" s="115">
        <v>94</v>
      </c>
      <c r="BE2" s="115">
        <v>95</v>
      </c>
      <c r="BF2" s="115">
        <v>96</v>
      </c>
      <c r="BG2" s="115">
        <v>97</v>
      </c>
      <c r="BH2" s="115">
        <v>98</v>
      </c>
      <c r="BI2" s="115">
        <v>99</v>
      </c>
      <c r="BJ2" s="115">
        <v>100</v>
      </c>
      <c r="BK2" s="115">
        <v>101</v>
      </c>
      <c r="BL2" s="115">
        <v>102</v>
      </c>
      <c r="BM2" s="115">
        <v>103</v>
      </c>
      <c r="BN2" s="115">
        <v>104</v>
      </c>
      <c r="BO2" s="115">
        <v>105</v>
      </c>
      <c r="BP2" s="115">
        <v>106</v>
      </c>
      <c r="BQ2" s="115">
        <v>107</v>
      </c>
      <c r="BR2" s="115">
        <v>108</v>
      </c>
      <c r="BS2" s="115">
        <v>109</v>
      </c>
      <c r="BT2" s="115">
        <v>110</v>
      </c>
      <c r="BU2" s="115">
        <v>111</v>
      </c>
      <c r="BV2" s="115">
        <v>112</v>
      </c>
      <c r="BW2" s="115">
        <v>113</v>
      </c>
      <c r="BX2" s="115">
        <v>114</v>
      </c>
      <c r="BY2" s="115">
        <v>115</v>
      </c>
      <c r="BZ2" s="115">
        <v>116</v>
      </c>
      <c r="CA2" s="115">
        <v>117</v>
      </c>
      <c r="CB2" s="115">
        <v>118</v>
      </c>
      <c r="CC2" s="115">
        <v>119</v>
      </c>
      <c r="CD2" s="115">
        <v>120</v>
      </c>
      <c r="CE2" s="116"/>
    </row>
    <row r="3" spans="1:83">
      <c r="A3" s="51">
        <v>25</v>
      </c>
      <c r="B3" s="54">
        <f ca="1">VLOOKUP($A3,Mortality!$A$3:$G$108,7,)</f>
        <v>2.0668926016271491E-4</v>
      </c>
      <c r="C3" s="335">
        <f ca="1">1*(1-$B3)</f>
        <v>0.99979331073983724</v>
      </c>
      <c r="D3" s="50">
        <f t="shared" ref="D3:D62" ca="1" si="0">SUM($C3:$C103)/$C3</f>
        <v>64.096612228340447</v>
      </c>
      <c r="E3" s="118">
        <f ca="1">C3/(1+Main!$B$5)^($A3-$A$3)</f>
        <v>0.99979331073983724</v>
      </c>
      <c r="F3" s="336">
        <v>1</v>
      </c>
      <c r="G3" s="119" t="str">
        <f>IF($A3=G$2,VLOOKUP($A3,$A$3:$E$98,5),IF($A3&lt;G$2,"",VLOOKUP($A3,$A$3:$E$98,5)*IF(Main!$B$5=1,(1+Main!$B$6)^($A3-G$2),1+(Main!$B$6*($A3-G$2)))))</f>
        <v/>
      </c>
      <c r="H3" s="119" t="str">
        <f>IF($A3=H$2,VLOOKUP($A3,$A$3:$E$98,5),IF($A3&lt;H$2,"",VLOOKUP($A3,$A$3:$E$98,5)*IF(Main!$B$5=1,(1+Main!$B$6)^($A3-H$2),1+(Main!$B$6*($A3-H$2)))))</f>
        <v/>
      </c>
      <c r="I3" s="119" t="str">
        <f>IF($A3=I$2,VLOOKUP($A3,$A$3:$E$98,5),IF($A3&lt;I$2,"",VLOOKUP($A3,$A$3:$E$98,5)*IF(Main!$B$5=1,(1+Main!$B$6)^($A3-I$2),1+(Main!$B$6*($A3-I$2)))))</f>
        <v/>
      </c>
      <c r="J3" s="119" t="str">
        <f>IF($A3=J$2,VLOOKUP($A3,$A$3:$E$98,5),IF($A3&lt;J$2,"",VLOOKUP($A3,$A$3:$E$98,5)*IF(Main!$B$5=1,(1+Main!$B$6)^($A3-J$2),1+(Main!$B$6*($A3-J$2)))))</f>
        <v/>
      </c>
      <c r="K3" s="119" t="str">
        <f>IF($A3=K$2,VLOOKUP($A3,$A$3:$E$98,5),IF($A3&lt;K$2,"",VLOOKUP($A3,$A$3:$E$98,5)*IF(Main!$B$5=1,(1+Main!$B$6)^($A3-K$2),1+(Main!$B$6*($A3-K$2)))))</f>
        <v/>
      </c>
      <c r="L3" s="119" t="str">
        <f>IF($A3=L$2,VLOOKUP($A3,$A$3:$E$98,5),IF($A3&lt;L$2,"",VLOOKUP($A3,$A$3:$E$98,5)*IF(Main!$B$5=1,(1+Main!$B$6)^($A3-L$2),1+(Main!$B$6*($A3-L$2)))))</f>
        <v/>
      </c>
      <c r="M3" s="119" t="str">
        <f>IF($A3=M$2,VLOOKUP($A3,$A$3:$E$98,5),IF($A3&lt;M$2,"",VLOOKUP($A3,$A$3:$E$98,5)*IF(Main!$B$5=1,(1+Main!$B$6)^($A3-M$2),1+(Main!$B$6*($A3-M$2)))))</f>
        <v/>
      </c>
      <c r="N3" s="119" t="str">
        <f>IF($A3=N$2,VLOOKUP($A3,$A$3:$E$98,5),IF($A3&lt;N$2,"",VLOOKUP($A3,$A$3:$E$98,5)*IF(Main!$B$5=1,(1+Main!$B$6)^($A3-N$2),1+(Main!$B$6*($A3-N$2)))))</f>
        <v/>
      </c>
      <c r="O3" s="119" t="str">
        <f>IF($A3=O$2,VLOOKUP($A3,$A$3:$E$98,5),IF($A3&lt;O$2,"",VLOOKUP($A3,$A$3:$E$98,5)*IF(Main!$B$5=1,(1+Main!$B$6)^($A3-O$2),1+(Main!$B$6*($A3-O$2)))))</f>
        <v/>
      </c>
      <c r="P3" s="119" t="str">
        <f>IF($A3=P$2,VLOOKUP($A3,$A$3:$E$98,5),IF($A3&lt;P$2,"",VLOOKUP($A3,$A$3:$E$98,5)*IF(Main!$B$5=1,(1+Main!$B$6)^($A3-P$2),1+(Main!$B$6*($A3-P$2)))))</f>
        <v/>
      </c>
      <c r="Q3" s="119" t="str">
        <f>IF($A3=Q$2,VLOOKUP($A3,$A$3:$E$98,5),IF($A3&lt;Q$2,"",VLOOKUP($A3,$A$3:$E$98,5)*IF(Main!$B$5=1,(1+Main!$B$6)^($A3-Q$2),1+(Main!$B$6*($A3-Q$2)))))</f>
        <v/>
      </c>
      <c r="R3" s="119" t="str">
        <f>IF($A3=R$2,VLOOKUP($A3,$A$3:$E$98,5),IF($A3&lt;R$2,"",VLOOKUP($A3,$A$3:$E$98,5)*IF(Main!$B$5=1,(1+Main!$B$6)^($A3-R$2),1+(Main!$B$6*($A3-R$2)))))</f>
        <v/>
      </c>
      <c r="S3" s="119" t="str">
        <f>IF($A3=S$2,VLOOKUP($A3,$A$3:$E$98,5),IF($A3&lt;S$2,"",VLOOKUP($A3,$A$3:$E$98,5)*IF(Main!$B$5=1,(1+Main!$B$6)^($A3-S$2),1+(Main!$B$6*($A3-S$2)))))</f>
        <v/>
      </c>
      <c r="T3" s="119" t="str">
        <f>IF($A3=T$2,VLOOKUP($A3,$A$3:$E$98,5),IF($A3&lt;T$2,"",VLOOKUP($A3,$A$3:$E$98,5)*IF(Main!$B$5=1,(1+Main!$B$6)^($A3-T$2),1+(Main!$B$6*($A3-T$2)))))</f>
        <v/>
      </c>
      <c r="U3" s="119" t="str">
        <f>IF($A3=U$2,VLOOKUP($A3,$A$3:$E$98,5),IF($A3&lt;U$2,"",VLOOKUP($A3,$A$3:$E$98,5)*IF(Main!$B$5=1,(1+Main!$B$6)^($A3-U$2),1+(Main!$B$6*($A3-U$2)))))</f>
        <v/>
      </c>
      <c r="V3" s="119" t="str">
        <f>IF($A3=V$2,VLOOKUP($A3,$A$3:$E$98,5),IF($A3&lt;V$2,"",VLOOKUP($A3,$A$3:$E$98,5)*IF(Main!$B$5=1,(1+Main!$B$6)^($A3-V$2),1+(Main!$B$6*($A3-V$2)))))</f>
        <v/>
      </c>
      <c r="W3" s="119" t="str">
        <f>IF($A3=W$2,VLOOKUP($A3,$A$3:$E$98,5),IF($A3&lt;W$2,"",VLOOKUP($A3,$A$3:$E$98,5)*IF(Main!$B$5=1,(1+Main!$B$6)^($A3-W$2),1+(Main!$B$6*($A3-W$2)))))</f>
        <v/>
      </c>
      <c r="X3" s="119" t="str">
        <f>IF($A3=X$2,VLOOKUP($A3,$A$3:$E$98,5),IF($A3&lt;X$2,"",VLOOKUP($A3,$A$3:$E$98,5)*IF(Main!$B$5=1,(1+Main!$B$6)^($A3-X$2),1+(Main!$B$6*($A3-X$2)))))</f>
        <v/>
      </c>
      <c r="Y3" s="119" t="str">
        <f>IF($A3=Y$2,VLOOKUP($A3,$A$3:$E$98,5),IF($A3&lt;Y$2,"",VLOOKUP($A3,$A$3:$E$98,5)*IF(Main!$B$5=1,(1+Main!$B$6)^($A3-Y$2),1+(Main!$B$6*($A3-Y$2)))))</f>
        <v/>
      </c>
      <c r="Z3" s="119" t="str">
        <f>IF($A3=Z$2,VLOOKUP($A3,$A$3:$E$98,5),IF($A3&lt;Z$2,"",VLOOKUP($A3,$A$3:$E$98,5)*IF(Main!$B$5=1,(1+Main!$B$6)^($A3-Z$2),1+(Main!$B$6*($A3-Z$2)))))</f>
        <v/>
      </c>
      <c r="AA3" s="119" t="str">
        <f>IF($A3=AA$2,VLOOKUP($A3,$A$3:$E$98,5),IF($A3&lt;AA$2,"",VLOOKUP($A3,$A$3:$E$98,5)*IF(Main!$B$5=1,(1+Main!$B$6)^($A3-AA$2),1+(Main!$B$6*($A3-AA$2)))))</f>
        <v/>
      </c>
      <c r="AB3" s="119" t="str">
        <f>IF($A3=AB$2,VLOOKUP($A3,$A$3:$E$98,5),IF($A3&lt;AB$2,"",VLOOKUP($A3,$A$3:$E$98,5)*IF(Main!$B$5=1,(1+Main!$B$6)^($A3-AB$2),1+(Main!$B$6*($A3-AB$2)))))</f>
        <v/>
      </c>
      <c r="AC3" s="119" t="str">
        <f>IF($A3=AC$2,VLOOKUP($A3,$A$3:$E$98,5),IF($A3&lt;AC$2,"",VLOOKUP($A3,$A$3:$E$98,5)*IF(Main!$B$5=1,(1+Main!$B$6)^($A3-AC$2),1+(Main!$B$6*($A3-AC$2)))))</f>
        <v/>
      </c>
      <c r="AD3" s="119" t="str">
        <f>IF($A3=AD$2,VLOOKUP($A3,$A$3:$E$98,5),IF($A3&lt;AD$2,"",VLOOKUP($A3,$A$3:$E$98,5)*IF(Main!$B$5=1,(1+Main!$B$6)^($A3-AD$2),1+(Main!$B$6*($A3-AD$2)))))</f>
        <v/>
      </c>
      <c r="AE3" s="119" t="str">
        <f>IF($A3=AE$2,VLOOKUP($A3,$A$3:$E$98,5),IF($A3&lt;AE$2,"",VLOOKUP($A3,$A$3:$E$98,5)*IF(Main!$B$5=1,(1+Main!$B$6)^($A3-AE$2),1+(Main!$B$6*($A3-AE$2)))))</f>
        <v/>
      </c>
      <c r="AF3" s="119" t="str">
        <f>IF($A3=AF$2,VLOOKUP($A3,$A$3:$E$98,5),IF($A3&lt;AF$2,"",VLOOKUP($A3,$A$3:$E$98,5)*IF(Main!$B$5=1,(1+Main!$B$6)^($A3-AF$2),1+(Main!$B$6*($A3-AF$2)))))</f>
        <v/>
      </c>
      <c r="AG3" s="119" t="str">
        <f>IF($A3=AG$2,VLOOKUP($A3,$A$3:$E$98,5),IF($A3&lt;AG$2,"",VLOOKUP($A3,$A$3:$E$98,5)*IF(Main!$B$5=1,(1+Main!$B$6)^($A3-AG$2),1+(Main!$B$6*($A3-AG$2)))))</f>
        <v/>
      </c>
      <c r="AH3" s="119" t="str">
        <f>IF($A3=AH$2,VLOOKUP($A3,$A$3:$E$98,5),IF($A3&lt;AH$2,"",VLOOKUP($A3,$A$3:$E$98,5)*IF(Main!$B$5=1,(1+Main!$B$6)^($A3-AH$2),1+(Main!$B$6*($A3-AH$2)))))</f>
        <v/>
      </c>
      <c r="AI3" s="119" t="str">
        <f>IF($A3=AI$2,VLOOKUP($A3,$A$3:$E$98,5),IF($A3&lt;AI$2,"",VLOOKUP($A3,$A$3:$E$98,5)*IF(Main!$B$5=1,(1+Main!$B$6)^($A3-AI$2),1+(Main!$B$6*($A3-AI$2)))))</f>
        <v/>
      </c>
      <c r="AJ3" s="119" t="str">
        <f>IF($A3=AJ$2,VLOOKUP($A3,$A$3:$E$98,5),IF($A3&lt;AJ$2,"",VLOOKUP($A3,$A$3:$E$98,5)*IF(Main!$B$5=1,(1+Main!$B$6)^($A3-AJ$2),1+(Main!$B$6*($A3-AJ$2)))))</f>
        <v/>
      </c>
      <c r="AK3" s="119" t="str">
        <f>IF($A3=AK$2,VLOOKUP($A3,$A$3:$E$98,5),IF($A3&lt;AK$2,"",VLOOKUP($A3,$A$3:$E$98,5)*IF(Main!$B$5=1,(1+Main!$B$6)^($A3-AK$2),1+(Main!$B$6*($A3-AK$2)))))</f>
        <v/>
      </c>
      <c r="AL3" s="119" t="str">
        <f>IF($A3=AL$2,VLOOKUP($A3,$A$3:$E$98,5),IF($A3&lt;AL$2,"",VLOOKUP($A3,$A$3:$E$98,5)*IF(Main!$B$5=1,(1+Main!$B$6)^($A3-AL$2),1+(Main!$B$6*($A3-AL$2)))))</f>
        <v/>
      </c>
      <c r="AM3" s="119" t="str">
        <f>IF($A3=AM$2,VLOOKUP($A3,$A$3:$E$98,5),IF($A3&lt;AM$2,"",VLOOKUP($A3,$A$3:$E$98,5)*IF(Main!$B$5=1,(1+Main!$B$6)^($A3-AM$2),1+(Main!$B$6*($A3-AM$2)))))</f>
        <v/>
      </c>
      <c r="AN3" s="119" t="str">
        <f>IF($A3=AN$2,VLOOKUP($A3,$A$3:$E$98,5),IF($A3&lt;AN$2,"",VLOOKUP($A3,$A$3:$E$98,5)*IF(Main!$B$5=1,(1+Main!$B$6)^($A3-AN$2),1+(Main!$B$6*($A3-AN$2)))))</f>
        <v/>
      </c>
      <c r="AO3" s="119" t="str">
        <f>IF($A3=AO$2,VLOOKUP($A3,$A$3:$E$98,5),IF($A3&lt;AO$2,"",VLOOKUP($A3,$A$3:$E$98,5)*IF(Main!$B$5=1,(1+Main!$B$6)^($A3-AO$2),1+(Main!$B$6*($A3-AO$2)))))</f>
        <v/>
      </c>
      <c r="AP3" s="119" t="str">
        <f>IF($A3=AP$2,VLOOKUP($A3,$A$3:$E$98,5),IF($A3&lt;AP$2,"",VLOOKUP($A3,$A$3:$E$98,5)*IF(Main!$B$5=1,(1+Main!$B$6)^($A3-AP$2),1+(Main!$B$6*($A3-AP$2)))))</f>
        <v/>
      </c>
      <c r="AQ3" s="119" t="str">
        <f>IF($A3=AQ$2,VLOOKUP($A3,$A$3:$E$98,5),IF($A3&lt;AQ$2,"",VLOOKUP($A3,$A$3:$E$98,5)*IF(Main!$B$5=1,(1+Main!$B$6)^($A3-AQ$2),1+(Main!$B$6*($A3-AQ$2)))))</f>
        <v/>
      </c>
      <c r="AR3" s="119" t="str">
        <f>IF($A3=AR$2,VLOOKUP($A3,$A$3:$E$98,5),IF($A3&lt;AR$2,"",VLOOKUP($A3,$A$3:$E$98,5)*IF(Main!$B$5=1,(1+Main!$B$6)^($A3-AR$2),1+(Main!$B$6*($A3-AR$2)))))</f>
        <v/>
      </c>
      <c r="AS3" s="119" t="str">
        <f>IF($A3=AS$2,VLOOKUP($A3,$A$3:$E$98,5),IF($A3&lt;AS$2,"",VLOOKUP($A3,$A$3:$E$98,5)*IF(Main!$B$5=1,(1+Main!$B$6)^($A3-AS$2),1+(Main!$B$6*($A3-AS$2)))))</f>
        <v/>
      </c>
      <c r="AT3" s="119" t="str">
        <f>IF($A3=AT$2,VLOOKUP($A3,$A$3:$E$98,5),IF($A3&lt;AT$2,"",VLOOKUP($A3,$A$3:$E$98,5)*IF(Main!$B$5=1,(1+Main!$B$6)^($A3-AT$2),1+(Main!$B$6*($A3-AT$2)))))</f>
        <v/>
      </c>
      <c r="AU3" s="119" t="str">
        <f>IF($A3=AU$2,VLOOKUP($A3,$A$3:$E$98,5),IF($A3&lt;AU$2,"",VLOOKUP($A3,$A$3:$E$98,5)*IF(Main!$B$5=1,(1+Main!$B$6)^($A3-AU$2),1+(Main!$B$6*($A3-AU$2)))))</f>
        <v/>
      </c>
      <c r="AV3" s="119" t="str">
        <f>IF($A3=AV$2,VLOOKUP($A3,$A$3:$E$98,5),IF($A3&lt;AV$2,"",VLOOKUP($A3,$A$3:$E$98,5)*IF(Main!$B$5=1,(1+Main!$B$6)^($A3-AV$2),1+(Main!$B$6*($A3-AV$2)))))</f>
        <v/>
      </c>
      <c r="AW3" s="119" t="str">
        <f>IF($A3=AW$2,VLOOKUP($A3,$A$3:$E$98,5),IF($A3&lt;AW$2,"",VLOOKUP($A3,$A$3:$E$98,5)*IF(Main!$B$5=1,(1+Main!$B$6)^($A3-AW$2),1+(Main!$B$6*($A3-AW$2)))))</f>
        <v/>
      </c>
      <c r="AX3" s="119" t="str">
        <f>IF($A3=AX$2,VLOOKUP($A3,$A$3:$E$98,5),IF($A3&lt;AX$2,"",VLOOKUP($A3,$A$3:$E$98,5)*IF(Main!$B$5=1,(1+Main!$B$6)^($A3-AX$2),1+(Main!$B$6*($A3-AX$2)))))</f>
        <v/>
      </c>
      <c r="AY3" s="119" t="str">
        <f>IF($A3=AY$2,VLOOKUP($A3,$A$3:$E$98,5),IF($A3&lt;AY$2,"",VLOOKUP($A3,$A$3:$E$98,5)*IF(Main!$B$5=1,(1+Main!$B$6)^($A3-AY$2),1+(Main!$B$6*($A3-AY$2)))))</f>
        <v/>
      </c>
      <c r="AZ3" s="119" t="str">
        <f>IF($A3=AZ$2,VLOOKUP($A3,$A$3:$E$98,5),IF($A3&lt;AZ$2,"",VLOOKUP($A3,$A$3:$E$98,5)*IF(Main!$B$5=1,(1+Main!$B$6)^($A3-AZ$2),1+(Main!$B$6*($A3-AZ$2)))))</f>
        <v/>
      </c>
      <c r="BA3" s="119" t="str">
        <f>IF($A3=BA$2,VLOOKUP($A3,$A$3:$E$98,5),IF($A3&lt;BA$2,"",VLOOKUP($A3,$A$3:$E$98,5)*IF(Main!$B$5=1,(1+Main!$B$6)^($A3-BA$2),1+(Main!$B$6*($A3-BA$2)))))</f>
        <v/>
      </c>
      <c r="BB3" s="119" t="str">
        <f>IF($A3=BB$2,VLOOKUP($A3,$A$3:$E$98,5),IF($A3&lt;BB$2,"",VLOOKUP($A3,$A$3:$E$98,5)*IF(Main!$B$5=1,(1+Main!$B$6)^($A3-BB$2),1+(Main!$B$6*($A3-BB$2)))))</f>
        <v/>
      </c>
      <c r="BC3" s="119" t="str">
        <f>IF($A3=BC$2,VLOOKUP($A3,$A$3:$E$98,5),IF($A3&lt;BC$2,"",VLOOKUP($A3,$A$3:$E$98,5)*IF(Main!$B$5=1,(1+Main!$B$6)^($A3-BC$2),1+(Main!$B$6*($A3-BC$2)))))</f>
        <v/>
      </c>
      <c r="BD3" s="119" t="str">
        <f>IF($A3=BD$2,VLOOKUP($A3,$A$3:$E$98,5),IF($A3&lt;BD$2,"",VLOOKUP($A3,$A$3:$E$98,5)*IF(Main!$B$5=1,(1+Main!$B$6)^($A3-BD$2),1+(Main!$B$6*($A3-BD$2)))))</f>
        <v/>
      </c>
      <c r="BE3" s="119" t="str">
        <f>IF($A3=BE$2,VLOOKUP($A3,$A$3:$E$98,5),IF($A3&lt;BE$2,"",VLOOKUP($A3,$A$3:$E$98,5)*IF(Main!$B$5=1,(1+Main!$B$6)^($A3-BE$2),1+(Main!$B$6*($A3-BE$2)))))</f>
        <v/>
      </c>
      <c r="BF3" s="119" t="str">
        <f>IF($A3=BF$2,VLOOKUP($A3,$A$3:$E$98,5),IF($A3&lt;BF$2,"",VLOOKUP($A3,$A$3:$E$98,5)*IF(Main!$B$5=1,(1+Main!$B$6)^($A3-BF$2),1+(Main!$B$6*($A3-BF$2)))))</f>
        <v/>
      </c>
      <c r="BG3" s="119" t="str">
        <f>IF($A3=BG$2,VLOOKUP($A3,$A$3:$E$98,5),IF($A3&lt;BG$2,"",VLOOKUP($A3,$A$3:$E$98,5)*IF(Main!$B$5=1,(1+Main!$B$6)^($A3-BG$2),1+(Main!$B$6*($A3-BG$2)))))</f>
        <v/>
      </c>
      <c r="BH3" s="119" t="str">
        <f>IF($A3=BH$2,VLOOKUP($A3,$A$3:$E$98,5),IF($A3&lt;BH$2,"",VLOOKUP($A3,$A$3:$E$98,5)*IF(Main!$B$5=1,(1+Main!$B$6)^($A3-BH$2),1+(Main!$B$6*($A3-BH$2)))))</f>
        <v/>
      </c>
      <c r="BI3" s="119" t="str">
        <f>IF($A3=BI$2,VLOOKUP($A3,$A$3:$E$98,5),IF($A3&lt;BI$2,"",VLOOKUP($A3,$A$3:$E$98,5)*IF(Main!$B$5=1,(1+Main!$B$6)^($A3-BI$2),1+(Main!$B$6*($A3-BI$2)))))</f>
        <v/>
      </c>
      <c r="BJ3" s="119" t="str">
        <f>IF($A3=BJ$2,VLOOKUP($A3,$A$3:$E$98,5),IF($A3&lt;BJ$2,"",VLOOKUP($A3,$A$3:$E$98,5)*IF(Main!$B$5=1,(1+Main!$B$6)^($A3-BJ$2),1+(Main!$B$6*($A3-BJ$2)))))</f>
        <v/>
      </c>
    </row>
    <row r="4" spans="1:83">
      <c r="A4" s="51">
        <v>26</v>
      </c>
      <c r="B4" s="54">
        <f ca="1">VLOOKUP($A4,Mortality!$A$3:$G$108,7,)</f>
        <v>2.321886751938171E-4</v>
      </c>
      <c r="C4" s="50">
        <f ca="1">$C3*(1-$B3)</f>
        <v>0.99958666420012476</v>
      </c>
      <c r="D4" s="50">
        <f t="shared" ca="1" si="0"/>
        <v>63.109656316513636</v>
      </c>
      <c r="E4" s="118">
        <f ca="1">C4/(1+Main!$B$5)^($A4-$A$3)</f>
        <v>0.93419314411226606</v>
      </c>
      <c r="F4" s="336">
        <v>1</v>
      </c>
      <c r="G4" s="119" t="str">
        <f>IF($A4=G$2,VLOOKUP($A4,$A$3:$E$98,5),IF($A4&lt;G$2,"",VLOOKUP($A4,$A$3:$E$98,5)*IF(Main!$B$5=1,(1+Main!$B$6)^($A4-G$2),1+(Main!$B$6*($A4-G$2)))))</f>
        <v/>
      </c>
      <c r="H4" s="119" t="str">
        <f>IF($A4=H$2,VLOOKUP($A4,$A$3:$E$98,5),IF($A4&lt;H$2,"",VLOOKUP($A4,$A$3:$E$98,5)*IF(Main!$B$5=1,(1+Main!$B$6)^($A4-H$2),1+(Main!$B$6*($A4-H$2)))))</f>
        <v/>
      </c>
      <c r="I4" s="119" t="str">
        <f>IF($A4=I$2,VLOOKUP($A4,$A$3:$E$98,5),IF($A4&lt;I$2,"",VLOOKUP($A4,$A$3:$E$98,5)*IF(Main!$B$5=1,(1+Main!$B$6)^($A4-I$2),1+(Main!$B$6*($A4-I$2)))))</f>
        <v/>
      </c>
      <c r="J4" s="119" t="str">
        <f>IF($A4=J$2,VLOOKUP($A4,$A$3:$E$98,5),IF($A4&lt;J$2,"",VLOOKUP($A4,$A$3:$E$98,5)*IF(Main!$B$5=1,(1+Main!$B$6)^($A4-J$2),1+(Main!$B$6*($A4-J$2)))))</f>
        <v/>
      </c>
      <c r="K4" s="119" t="str">
        <f>IF($A4=K$2,VLOOKUP($A4,$A$3:$E$98,5),IF($A4&lt;K$2,"",VLOOKUP($A4,$A$3:$E$98,5)*IF(Main!$B$5=1,(1+Main!$B$6)^($A4-K$2),1+(Main!$B$6*($A4-K$2)))))</f>
        <v/>
      </c>
      <c r="L4" s="119" t="str">
        <f>IF($A4=L$2,VLOOKUP($A4,$A$3:$E$98,5),IF($A4&lt;L$2,"",VLOOKUP($A4,$A$3:$E$98,5)*IF(Main!$B$5=1,(1+Main!$B$6)^($A4-L$2),1+(Main!$B$6*($A4-L$2)))))</f>
        <v/>
      </c>
      <c r="M4" s="119" t="str">
        <f>IF($A4=M$2,VLOOKUP($A4,$A$3:$E$98,5),IF($A4&lt;M$2,"",VLOOKUP($A4,$A$3:$E$98,5)*IF(Main!$B$5=1,(1+Main!$B$6)^($A4-M$2),1+(Main!$B$6*($A4-M$2)))))</f>
        <v/>
      </c>
      <c r="N4" s="119" t="str">
        <f>IF($A4=N$2,VLOOKUP($A4,$A$3:$E$98,5),IF($A4&lt;N$2,"",VLOOKUP($A4,$A$3:$E$98,5)*IF(Main!$B$5=1,(1+Main!$B$6)^($A4-N$2),1+(Main!$B$6*($A4-N$2)))))</f>
        <v/>
      </c>
      <c r="O4" s="119" t="str">
        <f>IF($A4=O$2,VLOOKUP($A4,$A$3:$E$98,5),IF($A4&lt;O$2,"",VLOOKUP($A4,$A$3:$E$98,5)*IF(Main!$B$5=1,(1+Main!$B$6)^($A4-O$2),1+(Main!$B$6*($A4-O$2)))))</f>
        <v/>
      </c>
      <c r="P4" s="119" t="str">
        <f>IF($A4=P$2,VLOOKUP($A4,$A$3:$E$98,5),IF($A4&lt;P$2,"",VLOOKUP($A4,$A$3:$E$98,5)*IF(Main!$B$5=1,(1+Main!$B$6)^($A4-P$2),1+(Main!$B$6*($A4-P$2)))))</f>
        <v/>
      </c>
      <c r="Q4" s="119" t="str">
        <f>IF($A4=Q$2,VLOOKUP($A4,$A$3:$E$98,5),IF($A4&lt;Q$2,"",VLOOKUP($A4,$A$3:$E$98,5)*IF(Main!$B$5=1,(1+Main!$B$6)^($A4-Q$2),1+(Main!$B$6*($A4-Q$2)))))</f>
        <v/>
      </c>
      <c r="R4" s="119" t="str">
        <f>IF($A4=R$2,VLOOKUP($A4,$A$3:$E$98,5),IF($A4&lt;R$2,"",VLOOKUP($A4,$A$3:$E$98,5)*IF(Main!$B$5=1,(1+Main!$B$6)^($A4-R$2),1+(Main!$B$6*($A4-R$2)))))</f>
        <v/>
      </c>
      <c r="S4" s="119" t="str">
        <f>IF($A4=S$2,VLOOKUP($A4,$A$3:$E$98,5),IF($A4&lt;S$2,"",VLOOKUP($A4,$A$3:$E$98,5)*IF(Main!$B$5=1,(1+Main!$B$6)^($A4-S$2),1+(Main!$B$6*($A4-S$2)))))</f>
        <v/>
      </c>
      <c r="T4" s="119" t="str">
        <f>IF($A4=T$2,VLOOKUP($A4,$A$3:$E$98,5),IF($A4&lt;T$2,"",VLOOKUP($A4,$A$3:$E$98,5)*IF(Main!$B$5=1,(1+Main!$B$6)^($A4-T$2),1+(Main!$B$6*($A4-T$2)))))</f>
        <v/>
      </c>
      <c r="U4" s="119" t="str">
        <f>IF($A4=U$2,VLOOKUP($A4,$A$3:$E$98,5),IF($A4&lt;U$2,"",VLOOKUP($A4,$A$3:$E$98,5)*IF(Main!$B$5=1,(1+Main!$B$6)^($A4-U$2),1+(Main!$B$6*($A4-U$2)))))</f>
        <v/>
      </c>
      <c r="V4" s="119" t="str">
        <f>IF($A4=V$2,VLOOKUP($A4,$A$3:$E$98,5),IF($A4&lt;V$2,"",VLOOKUP($A4,$A$3:$E$98,5)*IF(Main!$B$5=1,(1+Main!$B$6)^($A4-V$2),1+(Main!$B$6*($A4-V$2)))))</f>
        <v/>
      </c>
      <c r="W4" s="119" t="str">
        <f>IF($A4=W$2,VLOOKUP($A4,$A$3:$E$98,5),IF($A4&lt;W$2,"",VLOOKUP($A4,$A$3:$E$98,5)*IF(Main!$B$5=1,(1+Main!$B$6)^($A4-W$2),1+(Main!$B$6*($A4-W$2)))))</f>
        <v/>
      </c>
      <c r="X4" s="119" t="str">
        <f>IF($A4=X$2,VLOOKUP($A4,$A$3:$E$98,5),IF($A4&lt;X$2,"",VLOOKUP($A4,$A$3:$E$98,5)*IF(Main!$B$5=1,(1+Main!$B$6)^($A4-X$2),1+(Main!$B$6*($A4-X$2)))))</f>
        <v/>
      </c>
      <c r="Y4" s="119" t="str">
        <f>IF($A4=Y$2,VLOOKUP($A4,$A$3:$E$98,5),IF($A4&lt;Y$2,"",VLOOKUP($A4,$A$3:$E$98,5)*IF(Main!$B$5=1,(1+Main!$B$6)^($A4-Y$2),1+(Main!$B$6*($A4-Y$2)))))</f>
        <v/>
      </c>
      <c r="Z4" s="119" t="str">
        <f>IF($A4=Z$2,VLOOKUP($A4,$A$3:$E$98,5),IF($A4&lt;Z$2,"",VLOOKUP($A4,$A$3:$E$98,5)*IF(Main!$B$5=1,(1+Main!$B$6)^($A4-Z$2),1+(Main!$B$6*($A4-Z$2)))))</f>
        <v/>
      </c>
      <c r="AA4" s="119" t="str">
        <f>IF($A4=AA$2,VLOOKUP($A4,$A$3:$E$98,5),IF($A4&lt;AA$2,"",VLOOKUP($A4,$A$3:$E$98,5)*IF(Main!$B$5=1,(1+Main!$B$6)^($A4-AA$2),1+(Main!$B$6*($A4-AA$2)))))</f>
        <v/>
      </c>
      <c r="AB4" s="119" t="str">
        <f>IF($A4=AB$2,VLOOKUP($A4,$A$3:$E$98,5),IF($A4&lt;AB$2,"",VLOOKUP($A4,$A$3:$E$98,5)*IF(Main!$B$5=1,(1+Main!$B$6)^($A4-AB$2),1+(Main!$B$6*($A4-AB$2)))))</f>
        <v/>
      </c>
      <c r="AC4" s="119" t="str">
        <f>IF($A4=AC$2,VLOOKUP($A4,$A$3:$E$98,5),IF($A4&lt;AC$2,"",VLOOKUP($A4,$A$3:$E$98,5)*IF(Main!$B$5=1,(1+Main!$B$6)^($A4-AC$2),1+(Main!$B$6*($A4-AC$2)))))</f>
        <v/>
      </c>
      <c r="AD4" s="119" t="str">
        <f>IF($A4=AD$2,VLOOKUP($A4,$A$3:$E$98,5),IF($A4&lt;AD$2,"",VLOOKUP($A4,$A$3:$E$98,5)*IF(Main!$B$5=1,(1+Main!$B$6)^($A4-AD$2),1+(Main!$B$6*($A4-AD$2)))))</f>
        <v/>
      </c>
      <c r="AE4" s="119" t="str">
        <f>IF($A4=AE$2,VLOOKUP($A4,$A$3:$E$98,5),IF($A4&lt;AE$2,"",VLOOKUP($A4,$A$3:$E$98,5)*IF(Main!$B$5=1,(1+Main!$B$6)^($A4-AE$2),1+(Main!$B$6*($A4-AE$2)))))</f>
        <v/>
      </c>
      <c r="AF4" s="119" t="str">
        <f>IF($A4=AF$2,VLOOKUP($A4,$A$3:$E$98,5),IF($A4&lt;AF$2,"",VLOOKUP($A4,$A$3:$E$98,5)*IF(Main!$B$5=1,(1+Main!$B$6)^($A4-AF$2),1+(Main!$B$6*($A4-AF$2)))))</f>
        <v/>
      </c>
      <c r="AG4" s="119" t="str">
        <f>IF($A4=AG$2,VLOOKUP($A4,$A$3:$E$98,5),IF($A4&lt;AG$2,"",VLOOKUP($A4,$A$3:$E$98,5)*IF(Main!$B$5=1,(1+Main!$B$6)^($A4-AG$2),1+(Main!$B$6*($A4-AG$2)))))</f>
        <v/>
      </c>
      <c r="AH4" s="119" t="str">
        <f>IF($A4=AH$2,VLOOKUP($A4,$A$3:$E$98,5),IF($A4&lt;AH$2,"",VLOOKUP($A4,$A$3:$E$98,5)*IF(Main!$B$5=1,(1+Main!$B$6)^($A4-AH$2),1+(Main!$B$6*($A4-AH$2)))))</f>
        <v/>
      </c>
      <c r="AI4" s="119" t="str">
        <f>IF($A4=AI$2,VLOOKUP($A4,$A$3:$E$98,5),IF($A4&lt;AI$2,"",VLOOKUP($A4,$A$3:$E$98,5)*IF(Main!$B$5=1,(1+Main!$B$6)^($A4-AI$2),1+(Main!$B$6*($A4-AI$2)))))</f>
        <v/>
      </c>
      <c r="AJ4" s="119" t="str">
        <f>IF($A4=AJ$2,VLOOKUP($A4,$A$3:$E$98,5),IF($A4&lt;AJ$2,"",VLOOKUP($A4,$A$3:$E$98,5)*IF(Main!$B$5=1,(1+Main!$B$6)^($A4-AJ$2),1+(Main!$B$6*($A4-AJ$2)))))</f>
        <v/>
      </c>
      <c r="AK4" s="119" t="str">
        <f>IF($A4=AK$2,VLOOKUP($A4,$A$3:$E$98,5),IF($A4&lt;AK$2,"",VLOOKUP($A4,$A$3:$E$98,5)*IF(Main!$B$5=1,(1+Main!$B$6)^($A4-AK$2),1+(Main!$B$6*($A4-AK$2)))))</f>
        <v/>
      </c>
      <c r="AL4" s="119" t="str">
        <f>IF($A4=AL$2,VLOOKUP($A4,$A$3:$E$98,5),IF($A4&lt;AL$2,"",VLOOKUP($A4,$A$3:$E$98,5)*IF(Main!$B$5=1,(1+Main!$B$6)^($A4-AL$2),1+(Main!$B$6*($A4-AL$2)))))</f>
        <v/>
      </c>
      <c r="AM4" s="119" t="str">
        <f>IF($A4=AM$2,VLOOKUP($A4,$A$3:$E$98,5),IF($A4&lt;AM$2,"",VLOOKUP($A4,$A$3:$E$98,5)*IF(Main!$B$5=1,(1+Main!$B$6)^($A4-AM$2),1+(Main!$B$6*($A4-AM$2)))))</f>
        <v/>
      </c>
      <c r="AN4" s="119" t="str">
        <f>IF($A4=AN$2,VLOOKUP($A4,$A$3:$E$98,5),IF($A4&lt;AN$2,"",VLOOKUP($A4,$A$3:$E$98,5)*IF(Main!$B$5=1,(1+Main!$B$6)^($A4-AN$2),1+(Main!$B$6*($A4-AN$2)))))</f>
        <v/>
      </c>
      <c r="AO4" s="119" t="str">
        <f>IF($A4=AO$2,VLOOKUP($A4,$A$3:$E$98,5),IF($A4&lt;AO$2,"",VLOOKUP($A4,$A$3:$E$98,5)*IF(Main!$B$5=1,(1+Main!$B$6)^($A4-AO$2),1+(Main!$B$6*($A4-AO$2)))))</f>
        <v/>
      </c>
      <c r="AP4" s="119" t="str">
        <f>IF($A4=AP$2,VLOOKUP($A4,$A$3:$E$98,5),IF($A4&lt;AP$2,"",VLOOKUP($A4,$A$3:$E$98,5)*IF(Main!$B$5=1,(1+Main!$B$6)^($A4-AP$2),1+(Main!$B$6*($A4-AP$2)))))</f>
        <v/>
      </c>
      <c r="AQ4" s="119" t="str">
        <f>IF($A4=AQ$2,VLOOKUP($A4,$A$3:$E$98,5),IF($A4&lt;AQ$2,"",VLOOKUP($A4,$A$3:$E$98,5)*IF(Main!$B$5=1,(1+Main!$B$6)^($A4-AQ$2),1+(Main!$B$6*($A4-AQ$2)))))</f>
        <v/>
      </c>
      <c r="AR4" s="119" t="str">
        <f>IF($A4=AR$2,VLOOKUP($A4,$A$3:$E$98,5),IF($A4&lt;AR$2,"",VLOOKUP($A4,$A$3:$E$98,5)*IF(Main!$B$5=1,(1+Main!$B$6)^($A4-AR$2),1+(Main!$B$6*($A4-AR$2)))))</f>
        <v/>
      </c>
      <c r="AS4" s="119" t="str">
        <f>IF($A4=AS$2,VLOOKUP($A4,$A$3:$E$98,5),IF($A4&lt;AS$2,"",VLOOKUP($A4,$A$3:$E$98,5)*IF(Main!$B$5=1,(1+Main!$B$6)^($A4-AS$2),1+(Main!$B$6*($A4-AS$2)))))</f>
        <v/>
      </c>
      <c r="AT4" s="119" t="str">
        <f>IF($A4=AT$2,VLOOKUP($A4,$A$3:$E$98,5),IF($A4&lt;AT$2,"",VLOOKUP($A4,$A$3:$E$98,5)*IF(Main!$B$5=1,(1+Main!$B$6)^($A4-AT$2),1+(Main!$B$6*($A4-AT$2)))))</f>
        <v/>
      </c>
      <c r="AU4" s="119" t="str">
        <f>IF($A4=AU$2,VLOOKUP($A4,$A$3:$E$98,5),IF($A4&lt;AU$2,"",VLOOKUP($A4,$A$3:$E$98,5)*IF(Main!$B$5=1,(1+Main!$B$6)^($A4-AU$2),1+(Main!$B$6*($A4-AU$2)))))</f>
        <v/>
      </c>
      <c r="AV4" s="119" t="str">
        <f>IF($A4=AV$2,VLOOKUP($A4,$A$3:$E$98,5),IF($A4&lt;AV$2,"",VLOOKUP($A4,$A$3:$E$98,5)*IF(Main!$B$5=1,(1+Main!$B$6)^($A4-AV$2),1+(Main!$B$6*($A4-AV$2)))))</f>
        <v/>
      </c>
      <c r="AW4" s="119" t="str">
        <f>IF($A4=AW$2,VLOOKUP($A4,$A$3:$E$98,5),IF($A4&lt;AW$2,"",VLOOKUP($A4,$A$3:$E$98,5)*IF(Main!$B$5=1,(1+Main!$B$6)^($A4-AW$2),1+(Main!$B$6*($A4-AW$2)))))</f>
        <v/>
      </c>
      <c r="AX4" s="119" t="str">
        <f>IF($A4=AX$2,VLOOKUP($A4,$A$3:$E$98,5),IF($A4&lt;AX$2,"",VLOOKUP($A4,$A$3:$E$98,5)*IF(Main!$B$5=1,(1+Main!$B$6)^($A4-AX$2),1+(Main!$B$6*($A4-AX$2)))))</f>
        <v/>
      </c>
      <c r="AY4" s="119" t="str">
        <f>IF($A4=AY$2,VLOOKUP($A4,$A$3:$E$98,5),IF($A4&lt;AY$2,"",VLOOKUP($A4,$A$3:$E$98,5)*IF(Main!$B$5=1,(1+Main!$B$6)^($A4-AY$2),1+(Main!$B$6*($A4-AY$2)))))</f>
        <v/>
      </c>
      <c r="AZ4" s="119" t="str">
        <f>IF($A4=AZ$2,VLOOKUP($A4,$A$3:$E$98,5),IF($A4&lt;AZ$2,"",VLOOKUP($A4,$A$3:$E$98,5)*IF(Main!$B$5=1,(1+Main!$B$6)^($A4-AZ$2),1+(Main!$B$6*($A4-AZ$2)))))</f>
        <v/>
      </c>
      <c r="BA4" s="119" t="str">
        <f>IF($A4=BA$2,VLOOKUP($A4,$A$3:$E$98,5),IF($A4&lt;BA$2,"",VLOOKUP($A4,$A$3:$E$98,5)*IF(Main!$B$5=1,(1+Main!$B$6)^($A4-BA$2),1+(Main!$B$6*($A4-BA$2)))))</f>
        <v/>
      </c>
      <c r="BB4" s="119" t="str">
        <f>IF($A4=BB$2,VLOOKUP($A4,$A$3:$E$98,5),IF($A4&lt;BB$2,"",VLOOKUP($A4,$A$3:$E$98,5)*IF(Main!$B$5=1,(1+Main!$B$6)^($A4-BB$2),1+(Main!$B$6*($A4-BB$2)))))</f>
        <v/>
      </c>
      <c r="BC4" s="119" t="str">
        <f>IF($A4=BC$2,VLOOKUP($A4,$A$3:$E$98,5),IF($A4&lt;BC$2,"",VLOOKUP($A4,$A$3:$E$98,5)*IF(Main!$B$5=1,(1+Main!$B$6)^($A4-BC$2),1+(Main!$B$6*($A4-BC$2)))))</f>
        <v/>
      </c>
      <c r="BD4" s="119" t="str">
        <f>IF($A4=BD$2,VLOOKUP($A4,$A$3:$E$98,5),IF($A4&lt;BD$2,"",VLOOKUP($A4,$A$3:$E$98,5)*IF(Main!$B$5=1,(1+Main!$B$6)^($A4-BD$2),1+(Main!$B$6*($A4-BD$2)))))</f>
        <v/>
      </c>
      <c r="BE4" s="119" t="str">
        <f>IF($A4=BE$2,VLOOKUP($A4,$A$3:$E$98,5),IF($A4&lt;BE$2,"",VLOOKUP($A4,$A$3:$E$98,5)*IF(Main!$B$5=1,(1+Main!$B$6)^($A4-BE$2),1+(Main!$B$6*($A4-BE$2)))))</f>
        <v/>
      </c>
      <c r="BF4" s="119" t="str">
        <f>IF($A4=BF$2,VLOOKUP($A4,$A$3:$E$98,5),IF($A4&lt;BF$2,"",VLOOKUP($A4,$A$3:$E$98,5)*IF(Main!$B$5=1,(1+Main!$B$6)^($A4-BF$2),1+(Main!$B$6*($A4-BF$2)))))</f>
        <v/>
      </c>
      <c r="BG4" s="119" t="str">
        <f>IF($A4=BG$2,VLOOKUP($A4,$A$3:$E$98,5),IF($A4&lt;BG$2,"",VLOOKUP($A4,$A$3:$E$98,5)*IF(Main!$B$5=1,(1+Main!$B$6)^($A4-BG$2),1+(Main!$B$6*($A4-BG$2)))))</f>
        <v/>
      </c>
      <c r="BH4" s="119" t="str">
        <f>IF($A4=BH$2,VLOOKUP($A4,$A$3:$E$98,5),IF($A4&lt;BH$2,"",VLOOKUP($A4,$A$3:$E$98,5)*IF(Main!$B$5=1,(1+Main!$B$6)^($A4-BH$2),1+(Main!$B$6*($A4-BH$2)))))</f>
        <v/>
      </c>
      <c r="BI4" s="119" t="str">
        <f>IF($A4=BI$2,VLOOKUP($A4,$A$3:$E$98,5),IF($A4&lt;BI$2,"",VLOOKUP($A4,$A$3:$E$98,5)*IF(Main!$B$5=1,(1+Main!$B$6)^($A4-BI$2),1+(Main!$B$6*($A4-BI$2)))))</f>
        <v/>
      </c>
      <c r="BJ4" s="119" t="str">
        <f>IF($A4=BJ$2,VLOOKUP($A4,$A$3:$E$98,5),IF($A4&lt;BJ$2,"",VLOOKUP($A4,$A$3:$E$98,5)*IF(Main!$B$5=1,(1+Main!$B$6)^($A4-BJ$2),1+(Main!$B$6*($A4-BJ$2)))))</f>
        <v/>
      </c>
    </row>
    <row r="5" spans="1:83">
      <c r="A5" s="51">
        <v>27</v>
      </c>
      <c r="B5" s="54">
        <f ca="1">VLOOKUP($A5,Mortality!$A$3:$G$108,7,)</f>
        <v>2.5238892424497844E-4</v>
      </c>
      <c r="C5" s="50">
        <f t="shared" ref="C5:C63" ca="1" si="1">$C4*(1-$B4)</f>
        <v>0.99935457149682272</v>
      </c>
      <c r="D5" s="50">
        <f t="shared" ca="1" si="0"/>
        <v>62.12408082453792</v>
      </c>
      <c r="E5" s="118">
        <f ca="1">C5/(1+Main!$B$5)^($A5-$A$3)</f>
        <v>0.87287498602220515</v>
      </c>
      <c r="F5" s="336">
        <v>1</v>
      </c>
      <c r="G5" s="119" t="str">
        <f>IF($A5=G$2,VLOOKUP($A5,$A$3:$E$98,5),IF($A5&lt;G$2,"",VLOOKUP($A5,$A$3:$E$98,5)*IF(Main!$B$5=1,(1+Main!$B$6)^($A5-G$2),1+(Main!$B$6*($A5-G$2)))))</f>
        <v/>
      </c>
      <c r="H5" s="119" t="str">
        <f>IF($A5=H$2,VLOOKUP($A5,$A$3:$E$98,5),IF($A5&lt;H$2,"",VLOOKUP($A5,$A$3:$E$98,5)*IF(Main!$B$5=1,(1+Main!$B$6)^($A5-H$2),1+(Main!$B$6*($A5-H$2)))))</f>
        <v/>
      </c>
      <c r="I5" s="119" t="str">
        <f>IF($A5=I$2,VLOOKUP($A5,$A$3:$E$98,5),IF($A5&lt;I$2,"",VLOOKUP($A5,$A$3:$E$98,5)*IF(Main!$B$5=1,(1+Main!$B$6)^($A5-I$2),1+(Main!$B$6*($A5-I$2)))))</f>
        <v/>
      </c>
      <c r="J5" s="119" t="str">
        <f>IF($A5=J$2,VLOOKUP($A5,$A$3:$E$98,5),IF($A5&lt;J$2,"",VLOOKUP($A5,$A$3:$E$98,5)*IF(Main!$B$5=1,(1+Main!$B$6)^($A5-J$2),1+(Main!$B$6*($A5-J$2)))))</f>
        <v/>
      </c>
      <c r="K5" s="119" t="str">
        <f>IF($A5=K$2,VLOOKUP($A5,$A$3:$E$98,5),IF($A5&lt;K$2,"",VLOOKUP($A5,$A$3:$E$98,5)*IF(Main!$B$5=1,(1+Main!$B$6)^($A5-K$2),1+(Main!$B$6*($A5-K$2)))))</f>
        <v/>
      </c>
      <c r="L5" s="119" t="str">
        <f>IF($A5=L$2,VLOOKUP($A5,$A$3:$E$98,5),IF($A5&lt;L$2,"",VLOOKUP($A5,$A$3:$E$98,5)*IF(Main!$B$5=1,(1+Main!$B$6)^($A5-L$2),1+(Main!$B$6*($A5-L$2)))))</f>
        <v/>
      </c>
      <c r="M5" s="119" t="str">
        <f>IF($A5=M$2,VLOOKUP($A5,$A$3:$E$98,5),IF($A5&lt;M$2,"",VLOOKUP($A5,$A$3:$E$98,5)*IF(Main!$B$5=1,(1+Main!$B$6)^($A5-M$2),1+(Main!$B$6*($A5-M$2)))))</f>
        <v/>
      </c>
      <c r="N5" s="119" t="str">
        <f>IF($A5=N$2,VLOOKUP($A5,$A$3:$E$98,5),IF($A5&lt;N$2,"",VLOOKUP($A5,$A$3:$E$98,5)*IF(Main!$B$5=1,(1+Main!$B$6)^($A5-N$2),1+(Main!$B$6*($A5-N$2)))))</f>
        <v/>
      </c>
      <c r="O5" s="119" t="str">
        <f>IF($A5=O$2,VLOOKUP($A5,$A$3:$E$98,5),IF($A5&lt;O$2,"",VLOOKUP($A5,$A$3:$E$98,5)*IF(Main!$B$5=1,(1+Main!$B$6)^($A5-O$2),1+(Main!$B$6*($A5-O$2)))))</f>
        <v/>
      </c>
      <c r="P5" s="119" t="str">
        <f>IF($A5=P$2,VLOOKUP($A5,$A$3:$E$98,5),IF($A5&lt;P$2,"",VLOOKUP($A5,$A$3:$E$98,5)*IF(Main!$B$5=1,(1+Main!$B$6)^($A5-P$2),1+(Main!$B$6*($A5-P$2)))))</f>
        <v/>
      </c>
      <c r="Q5" s="119" t="str">
        <f>IF($A5=Q$2,VLOOKUP($A5,$A$3:$E$98,5),IF($A5&lt;Q$2,"",VLOOKUP($A5,$A$3:$E$98,5)*IF(Main!$B$5=1,(1+Main!$B$6)^($A5-Q$2),1+(Main!$B$6*($A5-Q$2)))))</f>
        <v/>
      </c>
      <c r="R5" s="119" t="str">
        <f>IF($A5=R$2,VLOOKUP($A5,$A$3:$E$98,5),IF($A5&lt;R$2,"",VLOOKUP($A5,$A$3:$E$98,5)*IF(Main!$B$5=1,(1+Main!$B$6)^($A5-R$2),1+(Main!$B$6*($A5-R$2)))))</f>
        <v/>
      </c>
      <c r="S5" s="119" t="str">
        <f>IF($A5=S$2,VLOOKUP($A5,$A$3:$E$98,5),IF($A5&lt;S$2,"",VLOOKUP($A5,$A$3:$E$98,5)*IF(Main!$B$5=1,(1+Main!$B$6)^($A5-S$2),1+(Main!$B$6*($A5-S$2)))))</f>
        <v/>
      </c>
      <c r="T5" s="119" t="str">
        <f>IF($A5=T$2,VLOOKUP($A5,$A$3:$E$98,5),IF($A5&lt;T$2,"",VLOOKUP($A5,$A$3:$E$98,5)*IF(Main!$B$5=1,(1+Main!$B$6)^($A5-T$2),1+(Main!$B$6*($A5-T$2)))))</f>
        <v/>
      </c>
      <c r="U5" s="119" t="str">
        <f>IF($A5=U$2,VLOOKUP($A5,$A$3:$E$98,5),IF($A5&lt;U$2,"",VLOOKUP($A5,$A$3:$E$98,5)*IF(Main!$B$5=1,(1+Main!$B$6)^($A5-U$2),1+(Main!$B$6*($A5-U$2)))))</f>
        <v/>
      </c>
      <c r="V5" s="119" t="str">
        <f>IF($A5=V$2,VLOOKUP($A5,$A$3:$E$98,5),IF($A5&lt;V$2,"",VLOOKUP($A5,$A$3:$E$98,5)*IF(Main!$B$5=1,(1+Main!$B$6)^($A5-V$2),1+(Main!$B$6*($A5-V$2)))))</f>
        <v/>
      </c>
      <c r="W5" s="119" t="str">
        <f>IF($A5=W$2,VLOOKUP($A5,$A$3:$E$98,5),IF($A5&lt;W$2,"",VLOOKUP($A5,$A$3:$E$98,5)*IF(Main!$B$5=1,(1+Main!$B$6)^($A5-W$2),1+(Main!$B$6*($A5-W$2)))))</f>
        <v/>
      </c>
      <c r="X5" s="119" t="str">
        <f>IF($A5=X$2,VLOOKUP($A5,$A$3:$E$98,5),IF($A5&lt;X$2,"",VLOOKUP($A5,$A$3:$E$98,5)*IF(Main!$B$5=1,(1+Main!$B$6)^($A5-X$2),1+(Main!$B$6*($A5-X$2)))))</f>
        <v/>
      </c>
      <c r="Y5" s="119" t="str">
        <f>IF($A5=Y$2,VLOOKUP($A5,$A$3:$E$98,5),IF($A5&lt;Y$2,"",VLOOKUP($A5,$A$3:$E$98,5)*IF(Main!$B$5=1,(1+Main!$B$6)^($A5-Y$2),1+(Main!$B$6*($A5-Y$2)))))</f>
        <v/>
      </c>
      <c r="Z5" s="119" t="str">
        <f>IF($A5=Z$2,VLOOKUP($A5,$A$3:$E$98,5),IF($A5&lt;Z$2,"",VLOOKUP($A5,$A$3:$E$98,5)*IF(Main!$B$5=1,(1+Main!$B$6)^($A5-Z$2),1+(Main!$B$6*($A5-Z$2)))))</f>
        <v/>
      </c>
      <c r="AA5" s="119" t="str">
        <f>IF($A5=AA$2,VLOOKUP($A5,$A$3:$E$98,5),IF($A5&lt;AA$2,"",VLOOKUP($A5,$A$3:$E$98,5)*IF(Main!$B$5=1,(1+Main!$B$6)^($A5-AA$2),1+(Main!$B$6*($A5-AA$2)))))</f>
        <v/>
      </c>
      <c r="AB5" s="119" t="str">
        <f>IF($A5=AB$2,VLOOKUP($A5,$A$3:$E$98,5),IF($A5&lt;AB$2,"",VLOOKUP($A5,$A$3:$E$98,5)*IF(Main!$B$5=1,(1+Main!$B$6)^($A5-AB$2),1+(Main!$B$6*($A5-AB$2)))))</f>
        <v/>
      </c>
      <c r="AC5" s="119" t="str">
        <f>IF($A5=AC$2,VLOOKUP($A5,$A$3:$E$98,5),IF($A5&lt;AC$2,"",VLOOKUP($A5,$A$3:$E$98,5)*IF(Main!$B$5=1,(1+Main!$B$6)^($A5-AC$2),1+(Main!$B$6*($A5-AC$2)))))</f>
        <v/>
      </c>
      <c r="AD5" s="119" t="str">
        <f>IF($A5=AD$2,VLOOKUP($A5,$A$3:$E$98,5),IF($A5&lt;AD$2,"",VLOOKUP($A5,$A$3:$E$98,5)*IF(Main!$B$5=1,(1+Main!$B$6)^($A5-AD$2),1+(Main!$B$6*($A5-AD$2)))))</f>
        <v/>
      </c>
      <c r="AE5" s="119" t="str">
        <f>IF($A5=AE$2,VLOOKUP($A5,$A$3:$E$98,5),IF($A5&lt;AE$2,"",VLOOKUP($A5,$A$3:$E$98,5)*IF(Main!$B$5=1,(1+Main!$B$6)^($A5-AE$2),1+(Main!$B$6*($A5-AE$2)))))</f>
        <v/>
      </c>
      <c r="AF5" s="119" t="str">
        <f>IF($A5=AF$2,VLOOKUP($A5,$A$3:$E$98,5),IF($A5&lt;AF$2,"",VLOOKUP($A5,$A$3:$E$98,5)*IF(Main!$B$5=1,(1+Main!$B$6)^($A5-AF$2),1+(Main!$B$6*($A5-AF$2)))))</f>
        <v/>
      </c>
      <c r="AG5" s="119" t="str">
        <f>IF($A5=AG$2,VLOOKUP($A5,$A$3:$E$98,5),IF($A5&lt;AG$2,"",VLOOKUP($A5,$A$3:$E$98,5)*IF(Main!$B$5=1,(1+Main!$B$6)^($A5-AG$2),1+(Main!$B$6*($A5-AG$2)))))</f>
        <v/>
      </c>
      <c r="AH5" s="119" t="str">
        <f>IF($A5=AH$2,VLOOKUP($A5,$A$3:$E$98,5),IF($A5&lt;AH$2,"",VLOOKUP($A5,$A$3:$E$98,5)*IF(Main!$B$5=1,(1+Main!$B$6)^($A5-AH$2),1+(Main!$B$6*($A5-AH$2)))))</f>
        <v/>
      </c>
      <c r="AI5" s="119" t="str">
        <f>IF($A5=AI$2,VLOOKUP($A5,$A$3:$E$98,5),IF($A5&lt;AI$2,"",VLOOKUP($A5,$A$3:$E$98,5)*IF(Main!$B$5=1,(1+Main!$B$6)^($A5-AI$2),1+(Main!$B$6*($A5-AI$2)))))</f>
        <v/>
      </c>
      <c r="AJ5" s="119" t="str">
        <f>IF($A5=AJ$2,VLOOKUP($A5,$A$3:$E$98,5),IF($A5&lt;AJ$2,"",VLOOKUP($A5,$A$3:$E$98,5)*IF(Main!$B$5=1,(1+Main!$B$6)^($A5-AJ$2),1+(Main!$B$6*($A5-AJ$2)))))</f>
        <v/>
      </c>
      <c r="AK5" s="119" t="str">
        <f>IF($A5=AK$2,VLOOKUP($A5,$A$3:$E$98,5),IF($A5&lt;AK$2,"",VLOOKUP($A5,$A$3:$E$98,5)*IF(Main!$B$5=1,(1+Main!$B$6)^($A5-AK$2),1+(Main!$B$6*($A5-AK$2)))))</f>
        <v/>
      </c>
      <c r="AL5" s="119" t="str">
        <f>IF($A5=AL$2,VLOOKUP($A5,$A$3:$E$98,5),IF($A5&lt;AL$2,"",VLOOKUP($A5,$A$3:$E$98,5)*IF(Main!$B$5=1,(1+Main!$B$6)^($A5-AL$2),1+(Main!$B$6*($A5-AL$2)))))</f>
        <v/>
      </c>
      <c r="AM5" s="119" t="str">
        <f>IF($A5=AM$2,VLOOKUP($A5,$A$3:$E$98,5),IF($A5&lt;AM$2,"",VLOOKUP($A5,$A$3:$E$98,5)*IF(Main!$B$5=1,(1+Main!$B$6)^($A5-AM$2),1+(Main!$B$6*($A5-AM$2)))))</f>
        <v/>
      </c>
      <c r="AN5" s="119" t="str">
        <f>IF($A5=AN$2,VLOOKUP($A5,$A$3:$E$98,5),IF($A5&lt;AN$2,"",VLOOKUP($A5,$A$3:$E$98,5)*IF(Main!$B$5=1,(1+Main!$B$6)^($A5-AN$2),1+(Main!$B$6*($A5-AN$2)))))</f>
        <v/>
      </c>
      <c r="AO5" s="119" t="str">
        <f>IF($A5=AO$2,VLOOKUP($A5,$A$3:$E$98,5),IF($A5&lt;AO$2,"",VLOOKUP($A5,$A$3:$E$98,5)*IF(Main!$B$5=1,(1+Main!$B$6)^($A5-AO$2),1+(Main!$B$6*($A5-AO$2)))))</f>
        <v/>
      </c>
      <c r="AP5" s="119" t="str">
        <f>IF($A5=AP$2,VLOOKUP($A5,$A$3:$E$98,5),IF($A5&lt;AP$2,"",VLOOKUP($A5,$A$3:$E$98,5)*IF(Main!$B$5=1,(1+Main!$B$6)^($A5-AP$2),1+(Main!$B$6*($A5-AP$2)))))</f>
        <v/>
      </c>
      <c r="AQ5" s="119" t="str">
        <f>IF($A5=AQ$2,VLOOKUP($A5,$A$3:$E$98,5),IF($A5&lt;AQ$2,"",VLOOKUP($A5,$A$3:$E$98,5)*IF(Main!$B$5=1,(1+Main!$B$6)^($A5-AQ$2),1+(Main!$B$6*($A5-AQ$2)))))</f>
        <v/>
      </c>
      <c r="AR5" s="119" t="str">
        <f>IF($A5=AR$2,VLOOKUP($A5,$A$3:$E$98,5),IF($A5&lt;AR$2,"",VLOOKUP($A5,$A$3:$E$98,5)*IF(Main!$B$5=1,(1+Main!$B$6)^($A5-AR$2),1+(Main!$B$6*($A5-AR$2)))))</f>
        <v/>
      </c>
      <c r="AS5" s="119" t="str">
        <f>IF($A5=AS$2,VLOOKUP($A5,$A$3:$E$98,5),IF($A5&lt;AS$2,"",VLOOKUP($A5,$A$3:$E$98,5)*IF(Main!$B$5=1,(1+Main!$B$6)^($A5-AS$2),1+(Main!$B$6*($A5-AS$2)))))</f>
        <v/>
      </c>
      <c r="AT5" s="119" t="str">
        <f>IF($A5=AT$2,VLOOKUP($A5,$A$3:$E$98,5),IF($A5&lt;AT$2,"",VLOOKUP($A5,$A$3:$E$98,5)*IF(Main!$B$5=1,(1+Main!$B$6)^($A5-AT$2),1+(Main!$B$6*($A5-AT$2)))))</f>
        <v/>
      </c>
      <c r="AU5" s="119" t="str">
        <f>IF($A5=AU$2,VLOOKUP($A5,$A$3:$E$98,5),IF($A5&lt;AU$2,"",VLOOKUP($A5,$A$3:$E$98,5)*IF(Main!$B$5=1,(1+Main!$B$6)^($A5-AU$2),1+(Main!$B$6*($A5-AU$2)))))</f>
        <v/>
      </c>
      <c r="AV5" s="119" t="str">
        <f>IF($A5=AV$2,VLOOKUP($A5,$A$3:$E$98,5),IF($A5&lt;AV$2,"",VLOOKUP($A5,$A$3:$E$98,5)*IF(Main!$B$5=1,(1+Main!$B$6)^($A5-AV$2),1+(Main!$B$6*($A5-AV$2)))))</f>
        <v/>
      </c>
      <c r="AW5" s="119" t="str">
        <f>IF($A5=AW$2,VLOOKUP($A5,$A$3:$E$98,5),IF($A5&lt;AW$2,"",VLOOKUP($A5,$A$3:$E$98,5)*IF(Main!$B$5=1,(1+Main!$B$6)^($A5-AW$2),1+(Main!$B$6*($A5-AW$2)))))</f>
        <v/>
      </c>
      <c r="AX5" s="119" t="str">
        <f>IF($A5=AX$2,VLOOKUP($A5,$A$3:$E$98,5),IF($A5&lt;AX$2,"",VLOOKUP($A5,$A$3:$E$98,5)*IF(Main!$B$5=1,(1+Main!$B$6)^($A5-AX$2),1+(Main!$B$6*($A5-AX$2)))))</f>
        <v/>
      </c>
      <c r="AY5" s="119" t="str">
        <f>IF($A5=AY$2,VLOOKUP($A5,$A$3:$E$98,5),IF($A5&lt;AY$2,"",VLOOKUP($A5,$A$3:$E$98,5)*IF(Main!$B$5=1,(1+Main!$B$6)^($A5-AY$2),1+(Main!$B$6*($A5-AY$2)))))</f>
        <v/>
      </c>
      <c r="AZ5" s="119" t="str">
        <f>IF($A5=AZ$2,VLOOKUP($A5,$A$3:$E$98,5),IF($A5&lt;AZ$2,"",VLOOKUP($A5,$A$3:$E$98,5)*IF(Main!$B$5=1,(1+Main!$B$6)^($A5-AZ$2),1+(Main!$B$6*($A5-AZ$2)))))</f>
        <v/>
      </c>
      <c r="BA5" s="119" t="str">
        <f>IF($A5=BA$2,VLOOKUP($A5,$A$3:$E$98,5),IF($A5&lt;BA$2,"",VLOOKUP($A5,$A$3:$E$98,5)*IF(Main!$B$5=1,(1+Main!$B$6)^($A5-BA$2),1+(Main!$B$6*($A5-BA$2)))))</f>
        <v/>
      </c>
      <c r="BB5" s="119" t="str">
        <f>IF($A5=BB$2,VLOOKUP($A5,$A$3:$E$98,5),IF($A5&lt;BB$2,"",VLOOKUP($A5,$A$3:$E$98,5)*IF(Main!$B$5=1,(1+Main!$B$6)^($A5-BB$2),1+(Main!$B$6*($A5-BB$2)))))</f>
        <v/>
      </c>
      <c r="BC5" s="119" t="str">
        <f>IF($A5=BC$2,VLOOKUP($A5,$A$3:$E$98,5),IF($A5&lt;BC$2,"",VLOOKUP($A5,$A$3:$E$98,5)*IF(Main!$B$5=1,(1+Main!$B$6)^($A5-BC$2),1+(Main!$B$6*($A5-BC$2)))))</f>
        <v/>
      </c>
      <c r="BD5" s="119" t="str">
        <f>IF($A5=BD$2,VLOOKUP($A5,$A$3:$E$98,5),IF($A5&lt;BD$2,"",VLOOKUP($A5,$A$3:$E$98,5)*IF(Main!$B$5=1,(1+Main!$B$6)^($A5-BD$2),1+(Main!$B$6*($A5-BD$2)))))</f>
        <v/>
      </c>
      <c r="BE5" s="119" t="str">
        <f>IF($A5=BE$2,VLOOKUP($A5,$A$3:$E$98,5),IF($A5&lt;BE$2,"",VLOOKUP($A5,$A$3:$E$98,5)*IF(Main!$B$5=1,(1+Main!$B$6)^($A5-BE$2),1+(Main!$B$6*($A5-BE$2)))))</f>
        <v/>
      </c>
      <c r="BF5" s="119" t="str">
        <f>IF($A5=BF$2,VLOOKUP($A5,$A$3:$E$98,5),IF($A5&lt;BF$2,"",VLOOKUP($A5,$A$3:$E$98,5)*IF(Main!$B$5=1,(1+Main!$B$6)^($A5-BF$2),1+(Main!$B$6*($A5-BF$2)))))</f>
        <v/>
      </c>
      <c r="BG5" s="119" t="str">
        <f>IF($A5=BG$2,VLOOKUP($A5,$A$3:$E$98,5),IF($A5&lt;BG$2,"",VLOOKUP($A5,$A$3:$E$98,5)*IF(Main!$B$5=1,(1+Main!$B$6)^($A5-BG$2),1+(Main!$B$6*($A5-BG$2)))))</f>
        <v/>
      </c>
      <c r="BH5" s="119" t="str">
        <f>IF($A5=BH$2,VLOOKUP($A5,$A$3:$E$98,5),IF($A5&lt;BH$2,"",VLOOKUP($A5,$A$3:$E$98,5)*IF(Main!$B$5=1,(1+Main!$B$6)^($A5-BH$2),1+(Main!$B$6*($A5-BH$2)))))</f>
        <v/>
      </c>
      <c r="BI5" s="119" t="str">
        <f>IF($A5=BI$2,VLOOKUP($A5,$A$3:$E$98,5),IF($A5&lt;BI$2,"",VLOOKUP($A5,$A$3:$E$98,5)*IF(Main!$B$5=1,(1+Main!$B$6)^($A5-BI$2),1+(Main!$B$6*($A5-BI$2)))))</f>
        <v/>
      </c>
      <c r="BJ5" s="119" t="str">
        <f>IF($A5=BJ$2,VLOOKUP($A5,$A$3:$E$98,5),IF($A5&lt;BJ$2,"",VLOOKUP($A5,$A$3:$E$98,5)*IF(Main!$B$5=1,(1+Main!$B$6)^($A5-BJ$2),1+(Main!$B$6*($A5-BJ$2)))))</f>
        <v/>
      </c>
    </row>
    <row r="6" spans="1:83">
      <c r="A6" s="51">
        <v>28</v>
      </c>
      <c r="B6" s="54">
        <f ca="1">VLOOKUP($A6,Mortality!$A$3:$G$108,7,)</f>
        <v>2.7883526986397926E-4</v>
      </c>
      <c r="C6" s="50">
        <f t="shared" ca="1" si="1"/>
        <v>0.99910234547158339</v>
      </c>
      <c r="D6" s="50">
        <f t="shared" ca="1" si="0"/>
        <v>61.139511760139911</v>
      </c>
      <c r="E6" s="118">
        <f ca="1">C6/(1+Main!$B$5)^($A6-$A$3)</f>
        <v>0.81556512340512399</v>
      </c>
      <c r="F6" s="336">
        <v>1</v>
      </c>
      <c r="G6" s="119"/>
      <c r="H6" s="119" t="str">
        <f>IF($A6=H$2,VLOOKUP($A6,$A$3:$E$98,5),IF($A6&lt;H$2,"",VLOOKUP($A6,$A$3:$E$98,5)*IF(Main!$B$5=1,(1+Main!$B$6)^($A6-H$2),1+(Main!$B$6*($A6-H$2)))))</f>
        <v/>
      </c>
      <c r="I6" s="119" t="str">
        <f>IF($A6=I$2,VLOOKUP($A6,$A$3:$E$98,5),IF($A6&lt;I$2,"",VLOOKUP($A6,$A$3:$E$98,5)*IF(Main!$B$5=1,(1+Main!$B$6)^($A6-I$2),1+(Main!$B$6*($A6-I$2)))))</f>
        <v/>
      </c>
      <c r="J6" s="119" t="str">
        <f>IF($A6=J$2,VLOOKUP($A6,$A$3:$E$98,5),IF($A6&lt;J$2,"",VLOOKUP($A6,$A$3:$E$98,5)*IF(Main!$B$5=1,(1+Main!$B$6)^($A6-J$2),1+(Main!$B$6*($A6-J$2)))))</f>
        <v/>
      </c>
      <c r="K6" s="119" t="str">
        <f>IF($A6=K$2,VLOOKUP($A6,$A$3:$E$98,5),IF($A6&lt;K$2,"",VLOOKUP($A6,$A$3:$E$98,5)*IF(Main!$B$5=1,(1+Main!$B$6)^($A6-K$2),1+(Main!$B$6*($A6-K$2)))))</f>
        <v/>
      </c>
      <c r="L6" s="119" t="str">
        <f>IF($A6=L$2,VLOOKUP($A6,$A$3:$E$98,5),IF($A6&lt;L$2,"",VLOOKUP($A6,$A$3:$E$98,5)*IF(Main!$B$5=1,(1+Main!$B$6)^($A6-L$2),1+(Main!$B$6*($A6-L$2)))))</f>
        <v/>
      </c>
      <c r="M6" s="119" t="str">
        <f>IF($A6=M$2,VLOOKUP($A6,$A$3:$E$98,5),IF($A6&lt;M$2,"",VLOOKUP($A6,$A$3:$E$98,5)*IF(Main!$B$5=1,(1+Main!$B$6)^($A6-M$2),1+(Main!$B$6*($A6-M$2)))))</f>
        <v/>
      </c>
      <c r="N6" s="119" t="str">
        <f>IF($A6=N$2,VLOOKUP($A6,$A$3:$E$98,5),IF($A6&lt;N$2,"",VLOOKUP($A6,$A$3:$E$98,5)*IF(Main!$B$5=1,(1+Main!$B$6)^($A6-N$2),1+(Main!$B$6*($A6-N$2)))))</f>
        <v/>
      </c>
      <c r="O6" s="119" t="str">
        <f>IF($A6=O$2,VLOOKUP($A6,$A$3:$E$98,5),IF($A6&lt;O$2,"",VLOOKUP($A6,$A$3:$E$98,5)*IF(Main!$B$5=1,(1+Main!$B$6)^($A6-O$2),1+(Main!$B$6*($A6-O$2)))))</f>
        <v/>
      </c>
      <c r="P6" s="119" t="str">
        <f>IF($A6=P$2,VLOOKUP($A6,$A$3:$E$98,5),IF($A6&lt;P$2,"",VLOOKUP($A6,$A$3:$E$98,5)*IF(Main!$B$5=1,(1+Main!$B$6)^($A6-P$2),1+(Main!$B$6*($A6-P$2)))))</f>
        <v/>
      </c>
      <c r="Q6" s="119" t="str">
        <f>IF($A6=Q$2,VLOOKUP($A6,$A$3:$E$98,5),IF($A6&lt;Q$2,"",VLOOKUP($A6,$A$3:$E$98,5)*IF(Main!$B$5=1,(1+Main!$B$6)^($A6-Q$2),1+(Main!$B$6*($A6-Q$2)))))</f>
        <v/>
      </c>
      <c r="R6" s="119" t="str">
        <f>IF($A6=R$2,VLOOKUP($A6,$A$3:$E$98,5),IF($A6&lt;R$2,"",VLOOKUP($A6,$A$3:$E$98,5)*IF(Main!$B$5=1,(1+Main!$B$6)^($A6-R$2),1+(Main!$B$6*($A6-R$2)))))</f>
        <v/>
      </c>
      <c r="S6" s="119" t="str">
        <f>IF($A6=S$2,VLOOKUP($A6,$A$3:$E$98,5),IF($A6&lt;S$2,"",VLOOKUP($A6,$A$3:$E$98,5)*IF(Main!$B$5=1,(1+Main!$B$6)^($A6-S$2),1+(Main!$B$6*($A6-S$2)))))</f>
        <v/>
      </c>
      <c r="T6" s="119" t="str">
        <f>IF($A6=T$2,VLOOKUP($A6,$A$3:$E$98,5),IF($A6&lt;T$2,"",VLOOKUP($A6,$A$3:$E$98,5)*IF(Main!$B$5=1,(1+Main!$B$6)^($A6-T$2),1+(Main!$B$6*($A6-T$2)))))</f>
        <v/>
      </c>
      <c r="U6" s="119" t="str">
        <f>IF($A6=U$2,VLOOKUP($A6,$A$3:$E$98,5),IF($A6&lt;U$2,"",VLOOKUP($A6,$A$3:$E$98,5)*IF(Main!$B$5=1,(1+Main!$B$6)^($A6-U$2),1+(Main!$B$6*($A6-U$2)))))</f>
        <v/>
      </c>
      <c r="V6" s="119" t="str">
        <f>IF($A6=V$2,VLOOKUP($A6,$A$3:$E$98,5),IF($A6&lt;V$2,"",VLOOKUP($A6,$A$3:$E$98,5)*IF(Main!$B$5=1,(1+Main!$B$6)^($A6-V$2),1+(Main!$B$6*($A6-V$2)))))</f>
        <v/>
      </c>
      <c r="W6" s="119" t="str">
        <f>IF($A6=W$2,VLOOKUP($A6,$A$3:$E$98,5),IF($A6&lt;W$2,"",VLOOKUP($A6,$A$3:$E$98,5)*IF(Main!$B$5=1,(1+Main!$B$6)^($A6-W$2),1+(Main!$B$6*($A6-W$2)))))</f>
        <v/>
      </c>
      <c r="X6" s="119" t="str">
        <f>IF($A6=X$2,VLOOKUP($A6,$A$3:$E$98,5),IF($A6&lt;X$2,"",VLOOKUP($A6,$A$3:$E$98,5)*IF(Main!$B$5=1,(1+Main!$B$6)^($A6-X$2),1+(Main!$B$6*($A6-X$2)))))</f>
        <v/>
      </c>
      <c r="Y6" s="119" t="str">
        <f>IF($A6=Y$2,VLOOKUP($A6,$A$3:$E$98,5),IF($A6&lt;Y$2,"",VLOOKUP($A6,$A$3:$E$98,5)*IF(Main!$B$5=1,(1+Main!$B$6)^($A6-Y$2),1+(Main!$B$6*($A6-Y$2)))))</f>
        <v/>
      </c>
      <c r="Z6" s="119" t="str">
        <f>IF($A6=Z$2,VLOOKUP($A6,$A$3:$E$98,5),IF($A6&lt;Z$2,"",VLOOKUP($A6,$A$3:$E$98,5)*IF(Main!$B$5=1,(1+Main!$B$6)^($A6-Z$2),1+(Main!$B$6*($A6-Z$2)))))</f>
        <v/>
      </c>
      <c r="AA6" s="119" t="str">
        <f>IF($A6=AA$2,VLOOKUP($A6,$A$3:$E$98,5),IF($A6&lt;AA$2,"",VLOOKUP($A6,$A$3:$E$98,5)*IF(Main!$B$5=1,(1+Main!$B$6)^($A6-AA$2),1+(Main!$B$6*($A6-AA$2)))))</f>
        <v/>
      </c>
      <c r="AB6" s="119" t="str">
        <f>IF($A6=AB$2,VLOOKUP($A6,$A$3:$E$98,5),IF($A6&lt;AB$2,"",VLOOKUP($A6,$A$3:$E$98,5)*IF(Main!$B$5=1,(1+Main!$B$6)^($A6-AB$2),1+(Main!$B$6*($A6-AB$2)))))</f>
        <v/>
      </c>
      <c r="AC6" s="119" t="str">
        <f>IF($A6=AC$2,VLOOKUP($A6,$A$3:$E$98,5),IF($A6&lt;AC$2,"",VLOOKUP($A6,$A$3:$E$98,5)*IF(Main!$B$5=1,(1+Main!$B$6)^($A6-AC$2),1+(Main!$B$6*($A6-AC$2)))))</f>
        <v/>
      </c>
      <c r="AD6" s="119" t="str">
        <f>IF($A6=AD$2,VLOOKUP($A6,$A$3:$E$98,5),IF($A6&lt;AD$2,"",VLOOKUP($A6,$A$3:$E$98,5)*IF(Main!$B$5=1,(1+Main!$B$6)^($A6-AD$2),1+(Main!$B$6*($A6-AD$2)))))</f>
        <v/>
      </c>
      <c r="AE6" s="119" t="str">
        <f>IF($A6=AE$2,VLOOKUP($A6,$A$3:$E$98,5),IF($A6&lt;AE$2,"",VLOOKUP($A6,$A$3:$E$98,5)*IF(Main!$B$5=1,(1+Main!$B$6)^($A6-AE$2),1+(Main!$B$6*($A6-AE$2)))))</f>
        <v/>
      </c>
      <c r="AF6" s="119" t="str">
        <f>IF($A6=AF$2,VLOOKUP($A6,$A$3:$E$98,5),IF($A6&lt;AF$2,"",VLOOKUP($A6,$A$3:$E$98,5)*IF(Main!$B$5=1,(1+Main!$B$6)^($A6-AF$2),1+(Main!$B$6*($A6-AF$2)))))</f>
        <v/>
      </c>
      <c r="AG6" s="119" t="str">
        <f>IF($A6=AG$2,VLOOKUP($A6,$A$3:$E$98,5),IF($A6&lt;AG$2,"",VLOOKUP($A6,$A$3:$E$98,5)*IF(Main!$B$5=1,(1+Main!$B$6)^($A6-AG$2),1+(Main!$B$6*($A6-AG$2)))))</f>
        <v/>
      </c>
      <c r="AH6" s="119" t="str">
        <f>IF($A6=AH$2,VLOOKUP($A6,$A$3:$E$98,5),IF($A6&lt;AH$2,"",VLOOKUP($A6,$A$3:$E$98,5)*IF(Main!$B$5=1,(1+Main!$B$6)^($A6-AH$2),1+(Main!$B$6*($A6-AH$2)))))</f>
        <v/>
      </c>
      <c r="AI6" s="119" t="str">
        <f>IF($A6=AI$2,VLOOKUP($A6,$A$3:$E$98,5),IF($A6&lt;AI$2,"",VLOOKUP($A6,$A$3:$E$98,5)*IF(Main!$B$5=1,(1+Main!$B$6)^($A6-AI$2),1+(Main!$B$6*($A6-AI$2)))))</f>
        <v/>
      </c>
      <c r="AJ6" s="119" t="str">
        <f>IF($A6=AJ$2,VLOOKUP($A6,$A$3:$E$98,5),IF($A6&lt;AJ$2,"",VLOOKUP($A6,$A$3:$E$98,5)*IF(Main!$B$5=1,(1+Main!$B$6)^($A6-AJ$2),1+(Main!$B$6*($A6-AJ$2)))))</f>
        <v/>
      </c>
      <c r="AK6" s="119" t="str">
        <f>IF($A6=AK$2,VLOOKUP($A6,$A$3:$E$98,5),IF($A6&lt;AK$2,"",VLOOKUP($A6,$A$3:$E$98,5)*IF(Main!$B$5=1,(1+Main!$B$6)^($A6-AK$2),1+(Main!$B$6*($A6-AK$2)))))</f>
        <v/>
      </c>
      <c r="AL6" s="119" t="str">
        <f>IF($A6=AL$2,VLOOKUP($A6,$A$3:$E$98,5),IF($A6&lt;AL$2,"",VLOOKUP($A6,$A$3:$E$98,5)*IF(Main!$B$5=1,(1+Main!$B$6)^($A6-AL$2),1+(Main!$B$6*($A6-AL$2)))))</f>
        <v/>
      </c>
      <c r="AM6" s="119" t="str">
        <f>IF($A6=AM$2,VLOOKUP($A6,$A$3:$E$98,5),IF($A6&lt;AM$2,"",VLOOKUP($A6,$A$3:$E$98,5)*IF(Main!$B$5=1,(1+Main!$B$6)^($A6-AM$2),1+(Main!$B$6*($A6-AM$2)))))</f>
        <v/>
      </c>
      <c r="AN6" s="119" t="str">
        <f>IF($A6=AN$2,VLOOKUP($A6,$A$3:$E$98,5),IF($A6&lt;AN$2,"",VLOOKUP($A6,$A$3:$E$98,5)*IF(Main!$B$5=1,(1+Main!$B$6)^($A6-AN$2),1+(Main!$B$6*($A6-AN$2)))))</f>
        <v/>
      </c>
      <c r="AO6" s="119" t="str">
        <f>IF($A6=AO$2,VLOOKUP($A6,$A$3:$E$98,5),IF($A6&lt;AO$2,"",VLOOKUP($A6,$A$3:$E$98,5)*IF(Main!$B$5=1,(1+Main!$B$6)^($A6-AO$2),1+(Main!$B$6*($A6-AO$2)))))</f>
        <v/>
      </c>
      <c r="AP6" s="119" t="str">
        <f>IF($A6=AP$2,VLOOKUP($A6,$A$3:$E$98,5),IF($A6&lt;AP$2,"",VLOOKUP($A6,$A$3:$E$98,5)*IF(Main!$B$5=1,(1+Main!$B$6)^($A6-AP$2),1+(Main!$B$6*($A6-AP$2)))))</f>
        <v/>
      </c>
      <c r="AQ6" s="119" t="str">
        <f>IF($A6=AQ$2,VLOOKUP($A6,$A$3:$E$98,5),IF($A6&lt;AQ$2,"",VLOOKUP($A6,$A$3:$E$98,5)*IF(Main!$B$5=1,(1+Main!$B$6)^($A6-AQ$2),1+(Main!$B$6*($A6-AQ$2)))))</f>
        <v/>
      </c>
      <c r="AR6" s="119" t="str">
        <f>IF($A6=AR$2,VLOOKUP($A6,$A$3:$E$98,5),IF($A6&lt;AR$2,"",VLOOKUP($A6,$A$3:$E$98,5)*IF(Main!$B$5=1,(1+Main!$B$6)^($A6-AR$2),1+(Main!$B$6*($A6-AR$2)))))</f>
        <v/>
      </c>
      <c r="AS6" s="119" t="str">
        <f>IF($A6=AS$2,VLOOKUP($A6,$A$3:$E$98,5),IF($A6&lt;AS$2,"",VLOOKUP($A6,$A$3:$E$98,5)*IF(Main!$B$5=1,(1+Main!$B$6)^($A6-AS$2),1+(Main!$B$6*($A6-AS$2)))))</f>
        <v/>
      </c>
      <c r="AT6" s="119" t="str">
        <f>IF($A6=AT$2,VLOOKUP($A6,$A$3:$E$98,5),IF($A6&lt;AT$2,"",VLOOKUP($A6,$A$3:$E$98,5)*IF(Main!$B$5=1,(1+Main!$B$6)^($A6-AT$2),1+(Main!$B$6*($A6-AT$2)))))</f>
        <v/>
      </c>
      <c r="AU6" s="119" t="str">
        <f>IF($A6=AU$2,VLOOKUP($A6,$A$3:$E$98,5),IF($A6&lt;AU$2,"",VLOOKUP($A6,$A$3:$E$98,5)*IF(Main!$B$5=1,(1+Main!$B$6)^($A6-AU$2),1+(Main!$B$6*($A6-AU$2)))))</f>
        <v/>
      </c>
      <c r="AV6" s="119" t="str">
        <f>IF($A6=AV$2,VLOOKUP($A6,$A$3:$E$98,5),IF($A6&lt;AV$2,"",VLOOKUP($A6,$A$3:$E$98,5)*IF(Main!$B$5=1,(1+Main!$B$6)^($A6-AV$2),1+(Main!$B$6*($A6-AV$2)))))</f>
        <v/>
      </c>
      <c r="AW6" s="119" t="str">
        <f>IF($A6=AW$2,VLOOKUP($A6,$A$3:$E$98,5),IF($A6&lt;AW$2,"",VLOOKUP($A6,$A$3:$E$98,5)*IF(Main!$B$5=1,(1+Main!$B$6)^($A6-AW$2),1+(Main!$B$6*($A6-AW$2)))))</f>
        <v/>
      </c>
      <c r="AX6" s="119" t="str">
        <f>IF($A6=AX$2,VLOOKUP($A6,$A$3:$E$98,5),IF($A6&lt;AX$2,"",VLOOKUP($A6,$A$3:$E$98,5)*IF(Main!$B$5=1,(1+Main!$B$6)^($A6-AX$2),1+(Main!$B$6*($A6-AX$2)))))</f>
        <v/>
      </c>
      <c r="AY6" s="119" t="str">
        <f>IF($A6=AY$2,VLOOKUP($A6,$A$3:$E$98,5),IF($A6&lt;AY$2,"",VLOOKUP($A6,$A$3:$E$98,5)*IF(Main!$B$5=1,(1+Main!$B$6)^($A6-AY$2),1+(Main!$B$6*($A6-AY$2)))))</f>
        <v/>
      </c>
      <c r="AZ6" s="119" t="str">
        <f>IF($A6=AZ$2,VLOOKUP($A6,$A$3:$E$98,5),IF($A6&lt;AZ$2,"",VLOOKUP($A6,$A$3:$E$98,5)*IF(Main!$B$5=1,(1+Main!$B$6)^($A6-AZ$2),1+(Main!$B$6*($A6-AZ$2)))))</f>
        <v/>
      </c>
      <c r="BA6" s="119" t="str">
        <f>IF($A6=BA$2,VLOOKUP($A6,$A$3:$E$98,5),IF($A6&lt;BA$2,"",VLOOKUP($A6,$A$3:$E$98,5)*IF(Main!$B$5=1,(1+Main!$B$6)^($A6-BA$2),1+(Main!$B$6*($A6-BA$2)))))</f>
        <v/>
      </c>
      <c r="BB6" s="119" t="str">
        <f>IF($A6=BB$2,VLOOKUP($A6,$A$3:$E$98,5),IF($A6&lt;BB$2,"",VLOOKUP($A6,$A$3:$E$98,5)*IF(Main!$B$5=1,(1+Main!$B$6)^($A6-BB$2),1+(Main!$B$6*($A6-BB$2)))))</f>
        <v/>
      </c>
      <c r="BC6" s="119" t="str">
        <f>IF($A6=BC$2,VLOOKUP($A6,$A$3:$E$98,5),IF($A6&lt;BC$2,"",VLOOKUP($A6,$A$3:$E$98,5)*IF(Main!$B$5=1,(1+Main!$B$6)^($A6-BC$2),1+(Main!$B$6*($A6-BC$2)))))</f>
        <v/>
      </c>
      <c r="BD6" s="119" t="str">
        <f>IF($A6=BD$2,VLOOKUP($A6,$A$3:$E$98,5),IF($A6&lt;BD$2,"",VLOOKUP($A6,$A$3:$E$98,5)*IF(Main!$B$5=1,(1+Main!$B$6)^($A6-BD$2),1+(Main!$B$6*($A6-BD$2)))))</f>
        <v/>
      </c>
      <c r="BE6" s="119" t="str">
        <f>IF($A6=BE$2,VLOOKUP($A6,$A$3:$E$98,5),IF($A6&lt;BE$2,"",VLOOKUP($A6,$A$3:$E$98,5)*IF(Main!$B$5=1,(1+Main!$B$6)^($A6-BE$2),1+(Main!$B$6*($A6-BE$2)))))</f>
        <v/>
      </c>
      <c r="BF6" s="119" t="str">
        <f>IF($A6=BF$2,VLOOKUP($A6,$A$3:$E$98,5),IF($A6&lt;BF$2,"",VLOOKUP($A6,$A$3:$E$98,5)*IF(Main!$B$5=1,(1+Main!$B$6)^($A6-BF$2),1+(Main!$B$6*($A6-BF$2)))))</f>
        <v/>
      </c>
      <c r="BG6" s="119" t="str">
        <f>IF($A6=BG$2,VLOOKUP($A6,$A$3:$E$98,5),IF($A6&lt;BG$2,"",VLOOKUP($A6,$A$3:$E$98,5)*IF(Main!$B$5=1,(1+Main!$B$6)^($A6-BG$2),1+(Main!$B$6*($A6-BG$2)))))</f>
        <v/>
      </c>
      <c r="BH6" s="119" t="str">
        <f>IF($A6=BH$2,VLOOKUP($A6,$A$3:$E$98,5),IF($A6&lt;BH$2,"",VLOOKUP($A6,$A$3:$E$98,5)*IF(Main!$B$5=1,(1+Main!$B$6)^($A6-BH$2),1+(Main!$B$6*($A6-BH$2)))))</f>
        <v/>
      </c>
      <c r="BI6" s="119" t="str">
        <f>IF($A6=BI$2,VLOOKUP($A6,$A$3:$E$98,5),IF($A6&lt;BI$2,"",VLOOKUP($A6,$A$3:$E$98,5)*IF(Main!$B$5=1,(1+Main!$B$6)^($A6-BI$2),1+(Main!$B$6*($A6-BI$2)))))</f>
        <v/>
      </c>
      <c r="BJ6" s="119" t="str">
        <f>IF($A6=BJ$2,VLOOKUP($A6,$A$3:$E$98,5),IF($A6&lt;BJ$2,"",VLOOKUP($A6,$A$3:$E$98,5)*IF(Main!$B$5=1,(1+Main!$B$6)^($A6-BJ$2),1+(Main!$B$6*($A6-BJ$2)))))</f>
        <v/>
      </c>
    </row>
    <row r="7" spans="1:83">
      <c r="A7" s="51">
        <v>29</v>
      </c>
      <c r="B7" s="54">
        <f ca="1">VLOOKUP($A7,Mortality!$A$3:$G$108,7,)</f>
        <v>2.9902761830310522E-4</v>
      </c>
      <c r="C7" s="50">
        <f t="shared" ca="1" si="1"/>
        <v>0.99882376049946209</v>
      </c>
      <c r="D7" s="50">
        <f t="shared" ca="1" si="0"/>
        <v>60.156285454228552</v>
      </c>
      <c r="E7" s="118">
        <f ca="1">C7/(1+Main!$B$5)^($A7-$A$3)</f>
        <v>0.76199786456434371</v>
      </c>
      <c r="F7" s="336">
        <v>1</v>
      </c>
      <c r="G7" s="119" t="str">
        <f>IF($A7=G$2,VLOOKUP($A7,$A$3:$E$98,5),IF($A7&lt;G$2,"",VLOOKUP($A7,$A$3:$E$98,5)*IF(Main!$B$5=1,(1+Main!$B$6)^($A7-G$2),1+(Main!$B$6*($A7-G$2)))))</f>
        <v/>
      </c>
      <c r="H7" s="119" t="str">
        <f>IF($A7=H$2,VLOOKUP($A7,$A$3:$E$98,5),IF($A7&lt;H$2,"",VLOOKUP($A7,$A$3:$E$98,5)*IF(Main!$B$5=1,(1+Main!$B$6)^($A7-H$2),1+(Main!$B$6*($A7-H$2)))))</f>
        <v/>
      </c>
      <c r="I7" s="119" t="str">
        <f>IF($A7=I$2,VLOOKUP($A7,$A$3:$E$98,5),IF($A7&lt;I$2,"",VLOOKUP($A7,$A$3:$E$98,5)*IF(Main!$B$5=1,(1+Main!$B$6)^($A7-I$2),1+(Main!$B$6*($A7-I$2)))))</f>
        <v/>
      </c>
      <c r="J7" s="119" t="str">
        <f>IF($A7=J$2,VLOOKUP($A7,$A$3:$E$98,5),IF($A7&lt;J$2,"",VLOOKUP($A7,$A$3:$E$98,5)*IF(Main!$B$5=1,(1+Main!$B$6)^($A7-J$2),1+(Main!$B$6*($A7-J$2)))))</f>
        <v/>
      </c>
      <c r="K7" s="119" t="str">
        <f>IF($A7=K$2,VLOOKUP($A7,$A$3:$E$98,5),IF($A7&lt;K$2,"",VLOOKUP($A7,$A$3:$E$98,5)*IF(Main!$B$5=1,(1+Main!$B$6)^($A7-K$2),1+(Main!$B$6*($A7-K$2)))))</f>
        <v/>
      </c>
      <c r="L7" s="119" t="str">
        <f>IF($A7=L$2,VLOOKUP($A7,$A$3:$E$98,5),IF($A7&lt;L$2,"",VLOOKUP($A7,$A$3:$E$98,5)*IF(Main!$B$5=1,(1+Main!$B$6)^($A7-L$2),1+(Main!$B$6*($A7-L$2)))))</f>
        <v/>
      </c>
      <c r="M7" s="119" t="str">
        <f>IF($A7=M$2,VLOOKUP($A7,$A$3:$E$98,5),IF($A7&lt;M$2,"",VLOOKUP($A7,$A$3:$E$98,5)*IF(Main!$B$5=1,(1+Main!$B$6)^($A7-M$2),1+(Main!$B$6*($A7-M$2)))))</f>
        <v/>
      </c>
      <c r="N7" s="119" t="str">
        <f>IF($A7=N$2,VLOOKUP($A7,$A$3:$E$98,5),IF($A7&lt;N$2,"",VLOOKUP($A7,$A$3:$E$98,5)*IF(Main!$B$5=1,(1+Main!$B$6)^($A7-N$2),1+(Main!$B$6*($A7-N$2)))))</f>
        <v/>
      </c>
      <c r="O7" s="119" t="str">
        <f>IF($A7=O$2,VLOOKUP($A7,$A$3:$E$98,5),IF($A7&lt;O$2,"",VLOOKUP($A7,$A$3:$E$98,5)*IF(Main!$B$5=1,(1+Main!$B$6)^($A7-O$2),1+(Main!$B$6*($A7-O$2)))))</f>
        <v/>
      </c>
      <c r="P7" s="119" t="str">
        <f>IF($A7=P$2,VLOOKUP($A7,$A$3:$E$98,5),IF($A7&lt;P$2,"",VLOOKUP($A7,$A$3:$E$98,5)*IF(Main!$B$5=1,(1+Main!$B$6)^($A7-P$2),1+(Main!$B$6*($A7-P$2)))))</f>
        <v/>
      </c>
      <c r="Q7" s="119" t="str">
        <f>IF($A7=Q$2,VLOOKUP($A7,$A$3:$E$98,5),IF($A7&lt;Q$2,"",VLOOKUP($A7,$A$3:$E$98,5)*IF(Main!$B$5=1,(1+Main!$B$6)^($A7-Q$2),1+(Main!$B$6*($A7-Q$2)))))</f>
        <v/>
      </c>
      <c r="R7" s="119" t="str">
        <f>IF($A7=R$2,VLOOKUP($A7,$A$3:$E$98,5),IF($A7&lt;R$2,"",VLOOKUP($A7,$A$3:$E$98,5)*IF(Main!$B$5=1,(1+Main!$B$6)^($A7-R$2),1+(Main!$B$6*($A7-R$2)))))</f>
        <v/>
      </c>
      <c r="S7" s="119" t="str">
        <f>IF($A7=S$2,VLOOKUP($A7,$A$3:$E$98,5),IF($A7&lt;S$2,"",VLOOKUP($A7,$A$3:$E$98,5)*IF(Main!$B$5=1,(1+Main!$B$6)^($A7-S$2),1+(Main!$B$6*($A7-S$2)))))</f>
        <v/>
      </c>
      <c r="T7" s="119" t="str">
        <f>IF($A7=T$2,VLOOKUP($A7,$A$3:$E$98,5),IF($A7&lt;T$2,"",VLOOKUP($A7,$A$3:$E$98,5)*IF(Main!$B$5=1,(1+Main!$B$6)^($A7-T$2),1+(Main!$B$6*($A7-T$2)))))</f>
        <v/>
      </c>
      <c r="U7" s="119" t="str">
        <f>IF($A7=U$2,VLOOKUP($A7,$A$3:$E$98,5),IF($A7&lt;U$2,"",VLOOKUP($A7,$A$3:$E$98,5)*IF(Main!$B$5=1,(1+Main!$B$6)^($A7-U$2),1+(Main!$B$6*($A7-U$2)))))</f>
        <v/>
      </c>
      <c r="V7" s="119" t="str">
        <f>IF($A7=V$2,VLOOKUP($A7,$A$3:$E$98,5),IF($A7&lt;V$2,"",VLOOKUP($A7,$A$3:$E$98,5)*IF(Main!$B$5=1,(1+Main!$B$6)^($A7-V$2),1+(Main!$B$6*($A7-V$2)))))</f>
        <v/>
      </c>
      <c r="W7" s="119" t="str">
        <f>IF($A7=W$2,VLOOKUP($A7,$A$3:$E$98,5),IF($A7&lt;W$2,"",VLOOKUP($A7,$A$3:$E$98,5)*IF(Main!$B$5=1,(1+Main!$B$6)^($A7-W$2),1+(Main!$B$6*($A7-W$2)))))</f>
        <v/>
      </c>
      <c r="X7" s="119" t="str">
        <f>IF($A7=X$2,VLOOKUP($A7,$A$3:$E$98,5),IF($A7&lt;X$2,"",VLOOKUP($A7,$A$3:$E$98,5)*IF(Main!$B$5=1,(1+Main!$B$6)^($A7-X$2),1+(Main!$B$6*($A7-X$2)))))</f>
        <v/>
      </c>
      <c r="Y7" s="119" t="str">
        <f>IF($A7=Y$2,VLOOKUP($A7,$A$3:$E$98,5),IF($A7&lt;Y$2,"",VLOOKUP($A7,$A$3:$E$98,5)*IF(Main!$B$5=1,(1+Main!$B$6)^($A7-Y$2),1+(Main!$B$6*($A7-Y$2)))))</f>
        <v/>
      </c>
      <c r="Z7" s="119" t="str">
        <f>IF($A7=Z$2,VLOOKUP($A7,$A$3:$E$98,5),IF($A7&lt;Z$2,"",VLOOKUP($A7,$A$3:$E$98,5)*IF(Main!$B$5=1,(1+Main!$B$6)^($A7-Z$2),1+(Main!$B$6*($A7-Z$2)))))</f>
        <v/>
      </c>
      <c r="AA7" s="119" t="str">
        <f>IF($A7=AA$2,VLOOKUP($A7,$A$3:$E$98,5),IF($A7&lt;AA$2,"",VLOOKUP($A7,$A$3:$E$98,5)*IF(Main!$B$5=1,(1+Main!$B$6)^($A7-AA$2),1+(Main!$B$6*($A7-AA$2)))))</f>
        <v/>
      </c>
      <c r="AB7" s="119" t="str">
        <f>IF($A7=AB$2,VLOOKUP($A7,$A$3:$E$98,5),IF($A7&lt;AB$2,"",VLOOKUP($A7,$A$3:$E$98,5)*IF(Main!$B$5=1,(1+Main!$B$6)^($A7-AB$2),1+(Main!$B$6*($A7-AB$2)))))</f>
        <v/>
      </c>
      <c r="AC7" s="119" t="str">
        <f>IF($A7=AC$2,VLOOKUP($A7,$A$3:$E$98,5),IF($A7&lt;AC$2,"",VLOOKUP($A7,$A$3:$E$98,5)*IF(Main!$B$5=1,(1+Main!$B$6)^($A7-AC$2),1+(Main!$B$6*($A7-AC$2)))))</f>
        <v/>
      </c>
      <c r="AD7" s="119" t="str">
        <f>IF($A7=AD$2,VLOOKUP($A7,$A$3:$E$98,5),IF($A7&lt;AD$2,"",VLOOKUP($A7,$A$3:$E$98,5)*IF(Main!$B$5=1,(1+Main!$B$6)^($A7-AD$2),1+(Main!$B$6*($A7-AD$2)))))</f>
        <v/>
      </c>
      <c r="AE7" s="119" t="str">
        <f>IF($A7=AE$2,VLOOKUP($A7,$A$3:$E$98,5),IF($A7&lt;AE$2,"",VLOOKUP($A7,$A$3:$E$98,5)*IF(Main!$B$5=1,(1+Main!$B$6)^($A7-AE$2),1+(Main!$B$6*($A7-AE$2)))))</f>
        <v/>
      </c>
      <c r="AF7" s="119" t="str">
        <f>IF($A7=AF$2,VLOOKUP($A7,$A$3:$E$98,5),IF($A7&lt;AF$2,"",VLOOKUP($A7,$A$3:$E$98,5)*IF(Main!$B$5=1,(1+Main!$B$6)^($A7-AF$2),1+(Main!$B$6*($A7-AF$2)))))</f>
        <v/>
      </c>
      <c r="AG7" s="119" t="str">
        <f>IF($A7=AG$2,VLOOKUP($A7,$A$3:$E$98,5),IF($A7&lt;AG$2,"",VLOOKUP($A7,$A$3:$E$98,5)*IF(Main!$B$5=1,(1+Main!$B$6)^($A7-AG$2),1+(Main!$B$6*($A7-AG$2)))))</f>
        <v/>
      </c>
      <c r="AH7" s="119" t="str">
        <f>IF($A7=AH$2,VLOOKUP($A7,$A$3:$E$98,5),IF($A7&lt;AH$2,"",VLOOKUP($A7,$A$3:$E$98,5)*IF(Main!$B$5=1,(1+Main!$B$6)^($A7-AH$2),1+(Main!$B$6*($A7-AH$2)))))</f>
        <v/>
      </c>
      <c r="AI7" s="119" t="str">
        <f>IF($A7=AI$2,VLOOKUP($A7,$A$3:$E$98,5),IF($A7&lt;AI$2,"",VLOOKUP($A7,$A$3:$E$98,5)*IF(Main!$B$5=1,(1+Main!$B$6)^($A7-AI$2),1+(Main!$B$6*($A7-AI$2)))))</f>
        <v/>
      </c>
      <c r="AJ7" s="119" t="str">
        <f>IF($A7=AJ$2,VLOOKUP($A7,$A$3:$E$98,5),IF($A7&lt;AJ$2,"",VLOOKUP($A7,$A$3:$E$98,5)*IF(Main!$B$5=1,(1+Main!$B$6)^($A7-AJ$2),1+(Main!$B$6*($A7-AJ$2)))))</f>
        <v/>
      </c>
      <c r="AK7" s="119" t="str">
        <f>IF($A7=AK$2,VLOOKUP($A7,$A$3:$E$98,5),IF($A7&lt;AK$2,"",VLOOKUP($A7,$A$3:$E$98,5)*IF(Main!$B$5=1,(1+Main!$B$6)^($A7-AK$2),1+(Main!$B$6*($A7-AK$2)))))</f>
        <v/>
      </c>
      <c r="AL7" s="119" t="str">
        <f>IF($A7=AL$2,VLOOKUP($A7,$A$3:$E$98,5),IF($A7&lt;AL$2,"",VLOOKUP($A7,$A$3:$E$98,5)*IF(Main!$B$5=1,(1+Main!$B$6)^($A7-AL$2),1+(Main!$B$6*($A7-AL$2)))))</f>
        <v/>
      </c>
      <c r="AM7" s="119" t="str">
        <f>IF($A7=AM$2,VLOOKUP($A7,$A$3:$E$98,5),IF($A7&lt;AM$2,"",VLOOKUP($A7,$A$3:$E$98,5)*IF(Main!$B$5=1,(1+Main!$B$6)^($A7-AM$2),1+(Main!$B$6*($A7-AM$2)))))</f>
        <v/>
      </c>
      <c r="AN7" s="119" t="str">
        <f>IF($A7=AN$2,VLOOKUP($A7,$A$3:$E$98,5),IF($A7&lt;AN$2,"",VLOOKUP($A7,$A$3:$E$98,5)*IF(Main!$B$5=1,(1+Main!$B$6)^($A7-AN$2),1+(Main!$B$6*($A7-AN$2)))))</f>
        <v/>
      </c>
      <c r="AO7" s="119" t="str">
        <f>IF($A7=AO$2,VLOOKUP($A7,$A$3:$E$98,5),IF($A7&lt;AO$2,"",VLOOKUP($A7,$A$3:$E$98,5)*IF(Main!$B$5=1,(1+Main!$B$6)^($A7-AO$2),1+(Main!$B$6*($A7-AO$2)))))</f>
        <v/>
      </c>
      <c r="AP7" s="119" t="str">
        <f>IF($A7=AP$2,VLOOKUP($A7,$A$3:$E$98,5),IF($A7&lt;AP$2,"",VLOOKUP($A7,$A$3:$E$98,5)*IF(Main!$B$5=1,(1+Main!$B$6)^($A7-AP$2),1+(Main!$B$6*($A7-AP$2)))))</f>
        <v/>
      </c>
      <c r="AQ7" s="119" t="str">
        <f>IF($A7=AQ$2,VLOOKUP($A7,$A$3:$E$98,5),IF($A7&lt;AQ$2,"",VLOOKUP($A7,$A$3:$E$98,5)*IF(Main!$B$5=1,(1+Main!$B$6)^($A7-AQ$2),1+(Main!$B$6*($A7-AQ$2)))))</f>
        <v/>
      </c>
      <c r="AR7" s="119" t="str">
        <f>IF($A7=AR$2,VLOOKUP($A7,$A$3:$E$98,5),IF($A7&lt;AR$2,"",VLOOKUP($A7,$A$3:$E$98,5)*IF(Main!$B$5=1,(1+Main!$B$6)^($A7-AR$2),1+(Main!$B$6*($A7-AR$2)))))</f>
        <v/>
      </c>
      <c r="AS7" s="119" t="str">
        <f>IF($A7=AS$2,VLOOKUP($A7,$A$3:$E$98,5),IF($A7&lt;AS$2,"",VLOOKUP($A7,$A$3:$E$98,5)*IF(Main!$B$5=1,(1+Main!$B$6)^($A7-AS$2),1+(Main!$B$6*($A7-AS$2)))))</f>
        <v/>
      </c>
      <c r="AT7" s="119" t="str">
        <f>IF($A7=AT$2,VLOOKUP($A7,$A$3:$E$98,5),IF($A7&lt;AT$2,"",VLOOKUP($A7,$A$3:$E$98,5)*IF(Main!$B$5=1,(1+Main!$B$6)^($A7-AT$2),1+(Main!$B$6*($A7-AT$2)))))</f>
        <v/>
      </c>
      <c r="AU7" s="119" t="str">
        <f>IF($A7=AU$2,VLOOKUP($A7,$A$3:$E$98,5),IF($A7&lt;AU$2,"",VLOOKUP($A7,$A$3:$E$98,5)*IF(Main!$B$5=1,(1+Main!$B$6)^($A7-AU$2),1+(Main!$B$6*($A7-AU$2)))))</f>
        <v/>
      </c>
      <c r="AV7" s="119" t="str">
        <f>IF($A7=AV$2,VLOOKUP($A7,$A$3:$E$98,5),IF($A7&lt;AV$2,"",VLOOKUP($A7,$A$3:$E$98,5)*IF(Main!$B$5=1,(1+Main!$B$6)^($A7-AV$2),1+(Main!$B$6*($A7-AV$2)))))</f>
        <v/>
      </c>
      <c r="AW7" s="119" t="str">
        <f>IF($A7=AW$2,VLOOKUP($A7,$A$3:$E$98,5),IF($A7&lt;AW$2,"",VLOOKUP($A7,$A$3:$E$98,5)*IF(Main!$B$5=1,(1+Main!$B$6)^($A7-AW$2),1+(Main!$B$6*($A7-AW$2)))))</f>
        <v/>
      </c>
      <c r="AX7" s="119" t="str">
        <f>IF($A7=AX$2,VLOOKUP($A7,$A$3:$E$98,5),IF($A7&lt;AX$2,"",VLOOKUP($A7,$A$3:$E$98,5)*IF(Main!$B$5=1,(1+Main!$B$6)^($A7-AX$2),1+(Main!$B$6*($A7-AX$2)))))</f>
        <v/>
      </c>
      <c r="AY7" s="119" t="str">
        <f>IF($A7=AY$2,VLOOKUP($A7,$A$3:$E$98,5),IF($A7&lt;AY$2,"",VLOOKUP($A7,$A$3:$E$98,5)*IF(Main!$B$5=1,(1+Main!$B$6)^($A7-AY$2),1+(Main!$B$6*($A7-AY$2)))))</f>
        <v/>
      </c>
      <c r="AZ7" s="119" t="str">
        <f>IF($A7=AZ$2,VLOOKUP($A7,$A$3:$E$98,5),IF($A7&lt;AZ$2,"",VLOOKUP($A7,$A$3:$E$98,5)*IF(Main!$B$5=1,(1+Main!$B$6)^($A7-AZ$2),1+(Main!$B$6*($A7-AZ$2)))))</f>
        <v/>
      </c>
      <c r="BA7" s="119" t="str">
        <f>IF($A7=BA$2,VLOOKUP($A7,$A$3:$E$98,5),IF($A7&lt;BA$2,"",VLOOKUP($A7,$A$3:$E$98,5)*IF(Main!$B$5=1,(1+Main!$B$6)^($A7-BA$2),1+(Main!$B$6*($A7-BA$2)))))</f>
        <v/>
      </c>
      <c r="BB7" s="119" t="str">
        <f>IF($A7=BB$2,VLOOKUP($A7,$A$3:$E$98,5),IF($A7&lt;BB$2,"",VLOOKUP($A7,$A$3:$E$98,5)*IF(Main!$B$5=1,(1+Main!$B$6)^($A7-BB$2),1+(Main!$B$6*($A7-BB$2)))))</f>
        <v/>
      </c>
      <c r="BC7" s="119" t="str">
        <f>IF($A7=BC$2,VLOOKUP($A7,$A$3:$E$98,5),IF($A7&lt;BC$2,"",VLOOKUP($A7,$A$3:$E$98,5)*IF(Main!$B$5=1,(1+Main!$B$6)^($A7-BC$2),1+(Main!$B$6*($A7-BC$2)))))</f>
        <v/>
      </c>
      <c r="BD7" s="119" t="str">
        <f>IF($A7=BD$2,VLOOKUP($A7,$A$3:$E$98,5),IF($A7&lt;BD$2,"",VLOOKUP($A7,$A$3:$E$98,5)*IF(Main!$B$5=1,(1+Main!$B$6)^($A7-BD$2),1+(Main!$B$6*($A7-BD$2)))))</f>
        <v/>
      </c>
      <c r="BE7" s="119" t="str">
        <f>IF($A7=BE$2,VLOOKUP($A7,$A$3:$E$98,5),IF($A7&lt;BE$2,"",VLOOKUP($A7,$A$3:$E$98,5)*IF(Main!$B$5=1,(1+Main!$B$6)^($A7-BE$2),1+(Main!$B$6*($A7-BE$2)))))</f>
        <v/>
      </c>
      <c r="BF7" s="119" t="str">
        <f>IF($A7=BF$2,VLOOKUP($A7,$A$3:$E$98,5),IF($A7&lt;BF$2,"",VLOOKUP($A7,$A$3:$E$98,5)*IF(Main!$B$5=1,(1+Main!$B$6)^($A7-BF$2),1+(Main!$B$6*($A7-BF$2)))))</f>
        <v/>
      </c>
      <c r="BG7" s="119" t="str">
        <f>IF($A7=BG$2,VLOOKUP($A7,$A$3:$E$98,5),IF($A7&lt;BG$2,"",VLOOKUP($A7,$A$3:$E$98,5)*IF(Main!$B$5=1,(1+Main!$B$6)^($A7-BG$2),1+(Main!$B$6*($A7-BG$2)))))</f>
        <v/>
      </c>
      <c r="BH7" s="119" t="str">
        <f>IF($A7=BH$2,VLOOKUP($A7,$A$3:$E$98,5),IF($A7&lt;BH$2,"",VLOOKUP($A7,$A$3:$E$98,5)*IF(Main!$B$5=1,(1+Main!$B$6)^($A7-BH$2),1+(Main!$B$6*($A7-BH$2)))))</f>
        <v/>
      </c>
      <c r="BI7" s="119" t="str">
        <f>IF($A7=BI$2,VLOOKUP($A7,$A$3:$E$98,5),IF($A7&lt;BI$2,"",VLOOKUP($A7,$A$3:$E$98,5)*IF(Main!$B$5=1,(1+Main!$B$6)^($A7-BI$2),1+(Main!$B$6*($A7-BI$2)))))</f>
        <v/>
      </c>
      <c r="BJ7" s="119" t="str">
        <f>IF($A7=BJ$2,VLOOKUP($A7,$A$3:$E$98,5),IF($A7&lt;BJ$2,"",VLOOKUP($A7,$A$3:$E$98,5)*IF(Main!$B$5=1,(1+Main!$B$6)^($A7-BJ$2),1+(Main!$B$6*($A7-BJ$2)))))</f>
        <v/>
      </c>
    </row>
    <row r="8" spans="1:83">
      <c r="A8" s="51">
        <v>30</v>
      </c>
      <c r="B8" s="54">
        <f ca="1">VLOOKUP($A8,Mortality!$A$3:$G$108,7,)</f>
        <v>3.3159734860606935E-4</v>
      </c>
      <c r="C8" s="50">
        <f t="shared" ca="1" si="1"/>
        <v>0.99852508460925538</v>
      </c>
      <c r="D8" s="50">
        <f t="shared" ca="1" si="0"/>
        <v>59.173980108565942</v>
      </c>
      <c r="E8" s="118">
        <f ca="1">C8/(1+Main!$B$5)^($A8-$A$3)</f>
        <v>0.71193458519415964</v>
      </c>
      <c r="F8" s="336">
        <v>1</v>
      </c>
      <c r="G8" s="119" t="str">
        <f>IF($A8=G$2,VLOOKUP($A8,$A$3:$E$98,5),IF($A8&lt;G$2,"",VLOOKUP($A8,$A$3:$E$98,5)*IF(Main!$B$5=1,(1+Main!$B$6)^($A8-G$2),1+(Main!$B$6*($A8-G$2)))))</f>
        <v/>
      </c>
      <c r="H8" s="119" t="str">
        <f>IF($A8=H$2,VLOOKUP($A8,$A$3:$E$98,5),IF($A8&lt;H$2,"",VLOOKUP($A8,$A$3:$E$98,5)*IF(Main!$B$5=1,(1+Main!$B$6)^($A8-H$2),1+(Main!$B$6*($A8-H$2)))))</f>
        <v/>
      </c>
      <c r="I8" s="119" t="str">
        <f>IF($A8=I$2,VLOOKUP($A8,$A$3:$E$98,5),IF($A8&lt;I$2,"",VLOOKUP($A8,$A$3:$E$98,5)*IF(Main!$B$5=1,(1+Main!$B$6)^($A8-I$2),1+(Main!$B$6*($A8-I$2)))))</f>
        <v/>
      </c>
      <c r="J8" s="119" t="str">
        <f>IF($A8=J$2,VLOOKUP($A8,$A$3:$E$98,5),IF($A8&lt;J$2,"",VLOOKUP($A8,$A$3:$E$98,5)*IF(Main!$B$5=1,(1+Main!$B$6)^($A8-J$2),1+(Main!$B$6*($A8-J$2)))))</f>
        <v/>
      </c>
      <c r="K8" s="119" t="str">
        <f>IF($A8=K$2,VLOOKUP($A8,$A$3:$E$98,5),IF($A8&lt;K$2,"",VLOOKUP($A8,$A$3:$E$98,5)*IF(Main!$B$5=1,(1+Main!$B$6)^($A8-K$2),1+(Main!$B$6*($A8-K$2)))))</f>
        <v/>
      </c>
      <c r="L8" s="119" t="str">
        <f>IF($A8=L$2,VLOOKUP($A8,$A$3:$E$98,5),IF($A8&lt;L$2,"",VLOOKUP($A8,$A$3:$E$98,5)*IF(Main!$B$5=1,(1+Main!$B$6)^($A8-L$2),1+(Main!$B$6*($A8-L$2)))))</f>
        <v/>
      </c>
      <c r="M8" s="119" t="str">
        <f>IF($A8=M$2,VLOOKUP($A8,$A$3:$E$98,5),IF($A8&lt;M$2,"",VLOOKUP($A8,$A$3:$E$98,5)*IF(Main!$B$5=1,(1+Main!$B$6)^($A8-M$2),1+(Main!$B$6*($A8-M$2)))))</f>
        <v/>
      </c>
      <c r="N8" s="119" t="str">
        <f>IF($A8=N$2,VLOOKUP($A8,$A$3:$E$98,5),IF($A8&lt;N$2,"",VLOOKUP($A8,$A$3:$E$98,5)*IF(Main!$B$5=1,(1+Main!$B$6)^($A8-N$2),1+(Main!$B$6*($A8-N$2)))))</f>
        <v/>
      </c>
      <c r="O8" s="119" t="str">
        <f>IF($A8=O$2,VLOOKUP($A8,$A$3:$E$98,5),IF($A8&lt;O$2,"",VLOOKUP($A8,$A$3:$E$98,5)*IF(Main!$B$5=1,(1+Main!$B$6)^($A8-O$2),1+(Main!$B$6*($A8-O$2)))))</f>
        <v/>
      </c>
      <c r="P8" s="119" t="str">
        <f>IF($A8=P$2,VLOOKUP($A8,$A$3:$E$98,5),IF($A8&lt;P$2,"",VLOOKUP($A8,$A$3:$E$98,5)*IF(Main!$B$5=1,(1+Main!$B$6)^($A8-P$2),1+(Main!$B$6*($A8-P$2)))))</f>
        <v/>
      </c>
      <c r="Q8" s="119" t="str">
        <f>IF($A8=Q$2,VLOOKUP($A8,$A$3:$E$98,5),IF($A8&lt;Q$2,"",VLOOKUP($A8,$A$3:$E$98,5)*IF(Main!$B$5=1,(1+Main!$B$6)^($A8-Q$2),1+(Main!$B$6*($A8-Q$2)))))</f>
        <v/>
      </c>
      <c r="R8" s="119" t="str">
        <f>IF($A8=R$2,VLOOKUP($A8,$A$3:$E$98,5),IF($A8&lt;R$2,"",VLOOKUP($A8,$A$3:$E$98,5)*IF(Main!$B$5=1,(1+Main!$B$6)^($A8-R$2),1+(Main!$B$6*($A8-R$2)))))</f>
        <v/>
      </c>
      <c r="S8" s="119" t="str">
        <f>IF($A8=S$2,VLOOKUP($A8,$A$3:$E$98,5),IF($A8&lt;S$2,"",VLOOKUP($A8,$A$3:$E$98,5)*IF(Main!$B$5=1,(1+Main!$B$6)^($A8-S$2),1+(Main!$B$6*($A8-S$2)))))</f>
        <v/>
      </c>
      <c r="T8" s="119" t="str">
        <f>IF($A8=T$2,VLOOKUP($A8,$A$3:$E$98,5),IF($A8&lt;T$2,"",VLOOKUP($A8,$A$3:$E$98,5)*IF(Main!$B$5=1,(1+Main!$B$6)^($A8-T$2),1+(Main!$B$6*($A8-T$2)))))</f>
        <v/>
      </c>
      <c r="U8" s="119" t="str">
        <f>IF($A8=U$2,VLOOKUP($A8,$A$3:$E$98,5),IF($A8&lt;U$2,"",VLOOKUP($A8,$A$3:$E$98,5)*IF(Main!$B$5=1,(1+Main!$B$6)^($A8-U$2),1+(Main!$B$6*($A8-U$2)))))</f>
        <v/>
      </c>
      <c r="V8" s="119" t="str">
        <f>IF($A8=V$2,VLOOKUP($A8,$A$3:$E$98,5),IF($A8&lt;V$2,"",VLOOKUP($A8,$A$3:$E$98,5)*IF(Main!$B$5=1,(1+Main!$B$6)^($A8-V$2),1+(Main!$B$6*($A8-V$2)))))</f>
        <v/>
      </c>
      <c r="W8" s="119" t="str">
        <f>IF($A8=W$2,VLOOKUP($A8,$A$3:$E$98,5),IF($A8&lt;W$2,"",VLOOKUP($A8,$A$3:$E$98,5)*IF(Main!$B$5=1,(1+Main!$B$6)^($A8-W$2),1+(Main!$B$6*($A8-W$2)))))</f>
        <v/>
      </c>
      <c r="X8" s="119" t="str">
        <f>IF($A8=X$2,VLOOKUP($A8,$A$3:$E$98,5),IF($A8&lt;X$2,"",VLOOKUP($A8,$A$3:$E$98,5)*IF(Main!$B$5=1,(1+Main!$B$6)^($A8-X$2),1+(Main!$B$6*($A8-X$2)))))</f>
        <v/>
      </c>
      <c r="Y8" s="119" t="str">
        <f>IF($A8=Y$2,VLOOKUP($A8,$A$3:$E$98,5),IF($A8&lt;Y$2,"",VLOOKUP($A8,$A$3:$E$98,5)*IF(Main!$B$5=1,(1+Main!$B$6)^($A8-Y$2),1+(Main!$B$6*($A8-Y$2)))))</f>
        <v/>
      </c>
      <c r="Z8" s="119" t="str">
        <f>IF($A8=Z$2,VLOOKUP($A8,$A$3:$E$98,5),IF($A8&lt;Z$2,"",VLOOKUP($A8,$A$3:$E$98,5)*IF(Main!$B$5=1,(1+Main!$B$6)^($A8-Z$2),1+(Main!$B$6*($A8-Z$2)))))</f>
        <v/>
      </c>
      <c r="AA8" s="119" t="str">
        <f>IF($A8=AA$2,VLOOKUP($A8,$A$3:$E$98,5),IF($A8&lt;AA$2,"",VLOOKUP($A8,$A$3:$E$98,5)*IF(Main!$B$5=1,(1+Main!$B$6)^($A8-AA$2),1+(Main!$B$6*($A8-AA$2)))))</f>
        <v/>
      </c>
      <c r="AB8" s="119" t="str">
        <f>IF($A8=AB$2,VLOOKUP($A8,$A$3:$E$98,5),IF($A8&lt;AB$2,"",VLOOKUP($A8,$A$3:$E$98,5)*IF(Main!$B$5=1,(1+Main!$B$6)^($A8-AB$2),1+(Main!$B$6*($A8-AB$2)))))</f>
        <v/>
      </c>
      <c r="AC8" s="119" t="str">
        <f>IF($A8=AC$2,VLOOKUP($A8,$A$3:$E$98,5),IF($A8&lt;AC$2,"",VLOOKUP($A8,$A$3:$E$98,5)*IF(Main!$B$5=1,(1+Main!$B$6)^($A8-AC$2),1+(Main!$B$6*($A8-AC$2)))))</f>
        <v/>
      </c>
      <c r="AD8" s="119" t="str">
        <f>IF($A8=AD$2,VLOOKUP($A8,$A$3:$E$98,5),IF($A8&lt;AD$2,"",VLOOKUP($A8,$A$3:$E$98,5)*IF(Main!$B$5=1,(1+Main!$B$6)^($A8-AD$2),1+(Main!$B$6*($A8-AD$2)))))</f>
        <v/>
      </c>
      <c r="AE8" s="119" t="str">
        <f>IF($A8=AE$2,VLOOKUP($A8,$A$3:$E$98,5),IF($A8&lt;AE$2,"",VLOOKUP($A8,$A$3:$E$98,5)*IF(Main!$B$5=1,(1+Main!$B$6)^($A8-AE$2),1+(Main!$B$6*($A8-AE$2)))))</f>
        <v/>
      </c>
      <c r="AF8" s="119" t="str">
        <f>IF($A8=AF$2,VLOOKUP($A8,$A$3:$E$98,5),IF($A8&lt;AF$2,"",VLOOKUP($A8,$A$3:$E$98,5)*IF(Main!$B$5=1,(1+Main!$B$6)^($A8-AF$2),1+(Main!$B$6*($A8-AF$2)))))</f>
        <v/>
      </c>
      <c r="AG8" s="119" t="str">
        <f>IF($A8=AG$2,VLOOKUP($A8,$A$3:$E$98,5),IF($A8&lt;AG$2,"",VLOOKUP($A8,$A$3:$E$98,5)*IF(Main!$B$5=1,(1+Main!$B$6)^($A8-AG$2),1+(Main!$B$6*($A8-AG$2)))))</f>
        <v/>
      </c>
      <c r="AH8" s="119" t="str">
        <f>IF($A8=AH$2,VLOOKUP($A8,$A$3:$E$98,5),IF($A8&lt;AH$2,"",VLOOKUP($A8,$A$3:$E$98,5)*IF(Main!$B$5=1,(1+Main!$B$6)^($A8-AH$2),1+(Main!$B$6*($A8-AH$2)))))</f>
        <v/>
      </c>
      <c r="AI8" s="119" t="str">
        <f>IF($A8=AI$2,VLOOKUP($A8,$A$3:$E$98,5),IF($A8&lt;AI$2,"",VLOOKUP($A8,$A$3:$E$98,5)*IF(Main!$B$5=1,(1+Main!$B$6)^($A8-AI$2),1+(Main!$B$6*($A8-AI$2)))))</f>
        <v/>
      </c>
      <c r="AJ8" s="119" t="str">
        <f>IF($A8=AJ$2,VLOOKUP($A8,$A$3:$E$98,5),IF($A8&lt;AJ$2,"",VLOOKUP($A8,$A$3:$E$98,5)*IF(Main!$B$5=1,(1+Main!$B$6)^($A8-AJ$2),1+(Main!$B$6*($A8-AJ$2)))))</f>
        <v/>
      </c>
      <c r="AK8" s="119" t="str">
        <f>IF($A8=AK$2,VLOOKUP($A8,$A$3:$E$98,5),IF($A8&lt;AK$2,"",VLOOKUP($A8,$A$3:$E$98,5)*IF(Main!$B$5=1,(1+Main!$B$6)^($A8-AK$2),1+(Main!$B$6*($A8-AK$2)))))</f>
        <v/>
      </c>
      <c r="AL8" s="119" t="str">
        <f>IF($A8=AL$2,VLOOKUP($A8,$A$3:$E$98,5),IF($A8&lt;AL$2,"",VLOOKUP($A8,$A$3:$E$98,5)*IF(Main!$B$5=1,(1+Main!$B$6)^($A8-AL$2),1+(Main!$B$6*($A8-AL$2)))))</f>
        <v/>
      </c>
      <c r="AM8" s="119" t="str">
        <f>IF($A8=AM$2,VLOOKUP($A8,$A$3:$E$98,5),IF($A8&lt;AM$2,"",VLOOKUP($A8,$A$3:$E$98,5)*IF(Main!$B$5=1,(1+Main!$B$6)^($A8-AM$2),1+(Main!$B$6*($A8-AM$2)))))</f>
        <v/>
      </c>
      <c r="AN8" s="119" t="str">
        <f>IF($A8=AN$2,VLOOKUP($A8,$A$3:$E$98,5),IF($A8&lt;AN$2,"",VLOOKUP($A8,$A$3:$E$98,5)*IF(Main!$B$5=1,(1+Main!$B$6)^($A8-AN$2),1+(Main!$B$6*($A8-AN$2)))))</f>
        <v/>
      </c>
      <c r="AO8" s="119" t="str">
        <f>IF($A8=AO$2,VLOOKUP($A8,$A$3:$E$98,5),IF($A8&lt;AO$2,"",VLOOKUP($A8,$A$3:$E$98,5)*IF(Main!$B$5=1,(1+Main!$B$6)^($A8-AO$2),1+(Main!$B$6*($A8-AO$2)))))</f>
        <v/>
      </c>
      <c r="AP8" s="119" t="str">
        <f>IF($A8=AP$2,VLOOKUP($A8,$A$3:$E$98,5),IF($A8&lt;AP$2,"",VLOOKUP($A8,$A$3:$E$98,5)*IF(Main!$B$5=1,(1+Main!$B$6)^($A8-AP$2),1+(Main!$B$6*($A8-AP$2)))))</f>
        <v/>
      </c>
      <c r="AQ8" s="119" t="str">
        <f>IF($A8=AQ$2,VLOOKUP($A8,$A$3:$E$98,5),IF($A8&lt;AQ$2,"",VLOOKUP($A8,$A$3:$E$98,5)*IF(Main!$B$5=1,(1+Main!$B$6)^($A8-AQ$2),1+(Main!$B$6*($A8-AQ$2)))))</f>
        <v/>
      </c>
      <c r="AR8" s="119" t="str">
        <f>IF($A8=AR$2,VLOOKUP($A8,$A$3:$E$98,5),IF($A8&lt;AR$2,"",VLOOKUP($A8,$A$3:$E$98,5)*IF(Main!$B$5=1,(1+Main!$B$6)^($A8-AR$2),1+(Main!$B$6*($A8-AR$2)))))</f>
        <v/>
      </c>
      <c r="AS8" s="119" t="str">
        <f>IF($A8=AS$2,VLOOKUP($A8,$A$3:$E$98,5),IF($A8&lt;AS$2,"",VLOOKUP($A8,$A$3:$E$98,5)*IF(Main!$B$5=1,(1+Main!$B$6)^($A8-AS$2),1+(Main!$B$6*($A8-AS$2)))))</f>
        <v/>
      </c>
      <c r="AT8" s="119" t="str">
        <f>IF($A8=AT$2,VLOOKUP($A8,$A$3:$E$98,5),IF($A8&lt;AT$2,"",VLOOKUP($A8,$A$3:$E$98,5)*IF(Main!$B$5=1,(1+Main!$B$6)^($A8-AT$2),1+(Main!$B$6*($A8-AT$2)))))</f>
        <v/>
      </c>
      <c r="AU8" s="119" t="str">
        <f>IF($A8=AU$2,VLOOKUP($A8,$A$3:$E$98,5),IF($A8&lt;AU$2,"",VLOOKUP($A8,$A$3:$E$98,5)*IF(Main!$B$5=1,(1+Main!$B$6)^($A8-AU$2),1+(Main!$B$6*($A8-AU$2)))))</f>
        <v/>
      </c>
      <c r="AV8" s="119" t="str">
        <f>IF($A8=AV$2,VLOOKUP($A8,$A$3:$E$98,5),IF($A8&lt;AV$2,"",VLOOKUP($A8,$A$3:$E$98,5)*IF(Main!$B$5=1,(1+Main!$B$6)^($A8-AV$2),1+(Main!$B$6*($A8-AV$2)))))</f>
        <v/>
      </c>
      <c r="AW8" s="119" t="str">
        <f>IF($A8=AW$2,VLOOKUP($A8,$A$3:$E$98,5),IF($A8&lt;AW$2,"",VLOOKUP($A8,$A$3:$E$98,5)*IF(Main!$B$5=1,(1+Main!$B$6)^($A8-AW$2),1+(Main!$B$6*($A8-AW$2)))))</f>
        <v/>
      </c>
      <c r="AX8" s="119" t="str">
        <f>IF($A8=AX$2,VLOOKUP($A8,$A$3:$E$98,5),IF($A8&lt;AX$2,"",VLOOKUP($A8,$A$3:$E$98,5)*IF(Main!$B$5=1,(1+Main!$B$6)^($A8-AX$2),1+(Main!$B$6*($A8-AX$2)))))</f>
        <v/>
      </c>
      <c r="AY8" s="119" t="str">
        <f>IF($A8=AY$2,VLOOKUP($A8,$A$3:$E$98,5),IF($A8&lt;AY$2,"",VLOOKUP($A8,$A$3:$E$98,5)*IF(Main!$B$5=1,(1+Main!$B$6)^($A8-AY$2),1+(Main!$B$6*($A8-AY$2)))))</f>
        <v/>
      </c>
      <c r="AZ8" s="119" t="str">
        <f>IF($A8=AZ$2,VLOOKUP($A8,$A$3:$E$98,5),IF($A8&lt;AZ$2,"",VLOOKUP($A8,$A$3:$E$98,5)*IF(Main!$B$5=1,(1+Main!$B$6)^($A8-AZ$2),1+(Main!$B$6*($A8-AZ$2)))))</f>
        <v/>
      </c>
      <c r="BA8" s="119" t="str">
        <f>IF($A8=BA$2,VLOOKUP($A8,$A$3:$E$98,5),IF($A8&lt;BA$2,"",VLOOKUP($A8,$A$3:$E$98,5)*IF(Main!$B$5=1,(1+Main!$B$6)^($A8-BA$2),1+(Main!$B$6*($A8-BA$2)))))</f>
        <v/>
      </c>
      <c r="BB8" s="119" t="str">
        <f>IF($A8=BB$2,VLOOKUP($A8,$A$3:$E$98,5),IF($A8&lt;BB$2,"",VLOOKUP($A8,$A$3:$E$98,5)*IF(Main!$B$5=1,(1+Main!$B$6)^($A8-BB$2),1+(Main!$B$6*($A8-BB$2)))))</f>
        <v/>
      </c>
      <c r="BC8" s="119" t="str">
        <f>IF($A8=BC$2,VLOOKUP($A8,$A$3:$E$98,5),IF($A8&lt;BC$2,"",VLOOKUP($A8,$A$3:$E$98,5)*IF(Main!$B$5=1,(1+Main!$B$6)^($A8-BC$2),1+(Main!$B$6*($A8-BC$2)))))</f>
        <v/>
      </c>
      <c r="BD8" s="119" t="str">
        <f>IF($A8=BD$2,VLOOKUP($A8,$A$3:$E$98,5),IF($A8&lt;BD$2,"",VLOOKUP($A8,$A$3:$E$98,5)*IF(Main!$B$5=1,(1+Main!$B$6)^($A8-BD$2),1+(Main!$B$6*($A8-BD$2)))))</f>
        <v/>
      </c>
      <c r="BE8" s="119" t="str">
        <f>IF($A8=BE$2,VLOOKUP($A8,$A$3:$E$98,5),IF($A8&lt;BE$2,"",VLOOKUP($A8,$A$3:$E$98,5)*IF(Main!$B$5=1,(1+Main!$B$6)^($A8-BE$2),1+(Main!$B$6*($A8-BE$2)))))</f>
        <v/>
      </c>
      <c r="BF8" s="119" t="str">
        <f>IF($A8=BF$2,VLOOKUP($A8,$A$3:$E$98,5),IF($A8&lt;BF$2,"",VLOOKUP($A8,$A$3:$E$98,5)*IF(Main!$B$5=1,(1+Main!$B$6)^($A8-BF$2),1+(Main!$B$6*($A8-BF$2)))))</f>
        <v/>
      </c>
      <c r="BG8" s="119" t="str">
        <f>IF($A8=BG$2,VLOOKUP($A8,$A$3:$E$98,5),IF($A8&lt;BG$2,"",VLOOKUP($A8,$A$3:$E$98,5)*IF(Main!$B$5=1,(1+Main!$B$6)^($A8-BG$2),1+(Main!$B$6*($A8-BG$2)))))</f>
        <v/>
      </c>
      <c r="BH8" s="119" t="str">
        <f>IF($A8=BH$2,VLOOKUP($A8,$A$3:$E$98,5),IF($A8&lt;BH$2,"",VLOOKUP($A8,$A$3:$E$98,5)*IF(Main!$B$5=1,(1+Main!$B$6)^($A8-BH$2),1+(Main!$B$6*($A8-BH$2)))))</f>
        <v/>
      </c>
      <c r="BI8" s="119" t="str">
        <f>IF($A8=BI$2,VLOOKUP($A8,$A$3:$E$98,5),IF($A8&lt;BI$2,"",VLOOKUP($A8,$A$3:$E$98,5)*IF(Main!$B$5=1,(1+Main!$B$6)^($A8-BI$2),1+(Main!$B$6*($A8-BI$2)))))</f>
        <v/>
      </c>
      <c r="BJ8" s="119" t="str">
        <f>IF($A8=BJ$2,VLOOKUP($A8,$A$3:$E$98,5),IF($A8&lt;BJ$2,"",VLOOKUP($A8,$A$3:$E$98,5)*IF(Main!$B$5=1,(1+Main!$B$6)^($A8-BJ$2),1+(Main!$B$6*($A8-BJ$2)))))</f>
        <v/>
      </c>
    </row>
    <row r="9" spans="1:83">
      <c r="A9" s="51">
        <v>31</v>
      </c>
      <c r="B9" s="54">
        <f ca="1">VLOOKUP($A9,Mortality!$A$3:$G$108,7,)</f>
        <v>3.5720201026826013E-4</v>
      </c>
      <c r="C9" s="50">
        <f t="shared" ca="1" si="1"/>
        <v>0.99819397633868223</v>
      </c>
      <c r="D9" s="50">
        <f t="shared" ca="1" si="0"/>
        <v>58.193276844874411</v>
      </c>
      <c r="E9" s="118">
        <f ca="1">C9/(1+Main!$B$5)^($A9-$A$3)</f>
        <v>0.66513879399376485</v>
      </c>
      <c r="F9" s="336">
        <v>1</v>
      </c>
      <c r="G9" s="119" t="str">
        <f>IF($A9=G$2,VLOOKUP($A9,$A$3:$E$98,5),IF($A9&lt;G$2,"",VLOOKUP($A9,$A$3:$E$98,5)*IF(Main!$B$5=1,(1+Main!$B$6)^($A9-G$2),1+(Main!$B$6*($A9-G$2)))))</f>
        <v/>
      </c>
      <c r="H9" s="119" t="str">
        <f>IF($A9=H$2,VLOOKUP($A9,$A$3:$E$98,5),IF($A9&lt;H$2,"",VLOOKUP($A9,$A$3:$E$98,5)*IF(Main!$B$5=1,(1+Main!$B$6)^($A9-H$2),1+(Main!$B$6*($A9-H$2)))))</f>
        <v/>
      </c>
      <c r="I9" s="119" t="str">
        <f>IF($A9=I$2,VLOOKUP($A9,$A$3:$E$98,5),IF($A9&lt;I$2,"",VLOOKUP($A9,$A$3:$E$98,5)*IF(Main!$B$5=1,(1+Main!$B$6)^($A9-I$2),1+(Main!$B$6*($A9-I$2)))))</f>
        <v/>
      </c>
      <c r="J9" s="119" t="str">
        <f>IF($A9=J$2,VLOOKUP($A9,$A$3:$E$98,5),IF($A9&lt;J$2,"",VLOOKUP($A9,$A$3:$E$98,5)*IF(Main!$B$5=1,(1+Main!$B$6)^($A9-J$2),1+(Main!$B$6*($A9-J$2)))))</f>
        <v/>
      </c>
      <c r="K9" s="119" t="str">
        <f>IF($A9=K$2,VLOOKUP($A9,$A$3:$E$98,5),IF($A9&lt;K$2,"",VLOOKUP($A9,$A$3:$E$98,5)*IF(Main!$B$5=1,(1+Main!$B$6)^($A9-K$2),1+(Main!$B$6*($A9-K$2)))))</f>
        <v/>
      </c>
      <c r="L9" s="119" t="str">
        <f>IF($A9=L$2,VLOOKUP($A9,$A$3:$E$98,5),IF($A9&lt;L$2,"",VLOOKUP($A9,$A$3:$E$98,5)*IF(Main!$B$5=1,(1+Main!$B$6)^($A9-L$2),1+(Main!$B$6*($A9-L$2)))))</f>
        <v/>
      </c>
      <c r="M9" s="119" t="str">
        <f>IF($A9=M$2,VLOOKUP($A9,$A$3:$E$98,5),IF($A9&lt;M$2,"",VLOOKUP($A9,$A$3:$E$98,5)*IF(Main!$B$5=1,(1+Main!$B$6)^($A9-M$2),1+(Main!$B$6*($A9-M$2)))))</f>
        <v/>
      </c>
      <c r="N9" s="119" t="str">
        <f>IF($A9=N$2,VLOOKUP($A9,$A$3:$E$98,5),IF($A9&lt;N$2,"",VLOOKUP($A9,$A$3:$E$98,5)*IF(Main!$B$5=1,(1+Main!$B$6)^($A9-N$2),1+(Main!$B$6*($A9-N$2)))))</f>
        <v/>
      </c>
      <c r="O9" s="119" t="str">
        <f>IF($A9=O$2,VLOOKUP($A9,$A$3:$E$98,5),IF($A9&lt;O$2,"",VLOOKUP($A9,$A$3:$E$98,5)*IF(Main!$B$5=1,(1+Main!$B$6)^($A9-O$2),1+(Main!$B$6*($A9-O$2)))))</f>
        <v/>
      </c>
      <c r="P9" s="119" t="str">
        <f>IF($A9=P$2,VLOOKUP($A9,$A$3:$E$98,5),IF($A9&lt;P$2,"",VLOOKUP($A9,$A$3:$E$98,5)*IF(Main!$B$5=1,(1+Main!$B$6)^($A9-P$2),1+(Main!$B$6*($A9-P$2)))))</f>
        <v/>
      </c>
      <c r="Q9" s="119" t="str">
        <f>IF($A9=Q$2,VLOOKUP($A9,$A$3:$E$98,5),IF($A9&lt;Q$2,"",VLOOKUP($A9,$A$3:$E$98,5)*IF(Main!$B$5=1,(1+Main!$B$6)^($A9-Q$2),1+(Main!$B$6*($A9-Q$2)))))</f>
        <v/>
      </c>
      <c r="R9" s="119" t="str">
        <f>IF($A9=R$2,VLOOKUP($A9,$A$3:$E$98,5),IF($A9&lt;R$2,"",VLOOKUP($A9,$A$3:$E$98,5)*IF(Main!$B$5=1,(1+Main!$B$6)^($A9-R$2),1+(Main!$B$6*($A9-R$2)))))</f>
        <v/>
      </c>
      <c r="S9" s="119" t="str">
        <f>IF($A9=S$2,VLOOKUP($A9,$A$3:$E$98,5),IF($A9&lt;S$2,"",VLOOKUP($A9,$A$3:$E$98,5)*IF(Main!$B$5=1,(1+Main!$B$6)^($A9-S$2),1+(Main!$B$6*($A9-S$2)))))</f>
        <v/>
      </c>
      <c r="T9" s="119" t="str">
        <f>IF($A9=T$2,VLOOKUP($A9,$A$3:$E$98,5),IF($A9&lt;T$2,"",VLOOKUP($A9,$A$3:$E$98,5)*IF(Main!$B$5=1,(1+Main!$B$6)^($A9-T$2),1+(Main!$B$6*($A9-T$2)))))</f>
        <v/>
      </c>
      <c r="U9" s="119" t="str">
        <f>IF($A9=U$2,VLOOKUP($A9,$A$3:$E$98,5),IF($A9&lt;U$2,"",VLOOKUP($A9,$A$3:$E$98,5)*IF(Main!$B$5=1,(1+Main!$B$6)^($A9-U$2),1+(Main!$B$6*($A9-U$2)))))</f>
        <v/>
      </c>
      <c r="V9" s="119" t="str">
        <f>IF($A9=V$2,VLOOKUP($A9,$A$3:$E$98,5),IF($A9&lt;V$2,"",VLOOKUP($A9,$A$3:$E$98,5)*IF(Main!$B$5=1,(1+Main!$B$6)^($A9-V$2),1+(Main!$B$6*($A9-V$2)))))</f>
        <v/>
      </c>
      <c r="W9" s="119" t="str">
        <f>IF($A9=W$2,VLOOKUP($A9,$A$3:$E$98,5),IF($A9&lt;W$2,"",VLOOKUP($A9,$A$3:$E$98,5)*IF(Main!$B$5=1,(1+Main!$B$6)^($A9-W$2),1+(Main!$B$6*($A9-W$2)))))</f>
        <v/>
      </c>
      <c r="X9" s="119" t="str">
        <f>IF($A9=X$2,VLOOKUP($A9,$A$3:$E$98,5),IF($A9&lt;X$2,"",VLOOKUP($A9,$A$3:$E$98,5)*IF(Main!$B$5=1,(1+Main!$B$6)^($A9-X$2),1+(Main!$B$6*($A9-X$2)))))</f>
        <v/>
      </c>
      <c r="Y9" s="119" t="str">
        <f>IF($A9=Y$2,VLOOKUP($A9,$A$3:$E$98,5),IF($A9&lt;Y$2,"",VLOOKUP($A9,$A$3:$E$98,5)*IF(Main!$B$5=1,(1+Main!$B$6)^($A9-Y$2),1+(Main!$B$6*($A9-Y$2)))))</f>
        <v/>
      </c>
      <c r="Z9" s="119" t="str">
        <f>IF($A9=Z$2,VLOOKUP($A9,$A$3:$E$98,5),IF($A9&lt;Z$2,"",VLOOKUP($A9,$A$3:$E$98,5)*IF(Main!$B$5=1,(1+Main!$B$6)^($A9-Z$2),1+(Main!$B$6*($A9-Z$2)))))</f>
        <v/>
      </c>
      <c r="AA9" s="119" t="str">
        <f>IF($A9=AA$2,VLOOKUP($A9,$A$3:$E$98,5),IF($A9&lt;AA$2,"",VLOOKUP($A9,$A$3:$E$98,5)*IF(Main!$B$5=1,(1+Main!$B$6)^($A9-AA$2),1+(Main!$B$6*($A9-AA$2)))))</f>
        <v/>
      </c>
      <c r="AB9" s="119" t="str">
        <f>IF($A9=AB$2,VLOOKUP($A9,$A$3:$E$98,5),IF($A9&lt;AB$2,"",VLOOKUP($A9,$A$3:$E$98,5)*IF(Main!$B$5=1,(1+Main!$B$6)^($A9-AB$2),1+(Main!$B$6*($A9-AB$2)))))</f>
        <v/>
      </c>
      <c r="AC9" s="119" t="str">
        <f>IF($A9=AC$2,VLOOKUP($A9,$A$3:$E$98,5),IF($A9&lt;AC$2,"",VLOOKUP($A9,$A$3:$E$98,5)*IF(Main!$B$5=1,(1+Main!$B$6)^($A9-AC$2),1+(Main!$B$6*($A9-AC$2)))))</f>
        <v/>
      </c>
      <c r="AD9" s="119" t="str">
        <f>IF($A9=AD$2,VLOOKUP($A9,$A$3:$E$98,5),IF($A9&lt;AD$2,"",VLOOKUP($A9,$A$3:$E$98,5)*IF(Main!$B$5=1,(1+Main!$B$6)^($A9-AD$2),1+(Main!$B$6*($A9-AD$2)))))</f>
        <v/>
      </c>
      <c r="AE9" s="119" t="str">
        <f>IF($A9=AE$2,VLOOKUP($A9,$A$3:$E$98,5),IF($A9&lt;AE$2,"",VLOOKUP($A9,$A$3:$E$98,5)*IF(Main!$B$5=1,(1+Main!$B$6)^($A9-AE$2),1+(Main!$B$6*($A9-AE$2)))))</f>
        <v/>
      </c>
      <c r="AF9" s="119" t="str">
        <f>IF($A9=AF$2,VLOOKUP($A9,$A$3:$E$98,5),IF($A9&lt;AF$2,"",VLOOKUP($A9,$A$3:$E$98,5)*IF(Main!$B$5=1,(1+Main!$B$6)^($A9-AF$2),1+(Main!$B$6*($A9-AF$2)))))</f>
        <v/>
      </c>
      <c r="AG9" s="119" t="str">
        <f>IF($A9=AG$2,VLOOKUP($A9,$A$3:$E$98,5),IF($A9&lt;AG$2,"",VLOOKUP($A9,$A$3:$E$98,5)*IF(Main!$B$5=1,(1+Main!$B$6)^($A9-AG$2),1+(Main!$B$6*($A9-AG$2)))))</f>
        <v/>
      </c>
      <c r="AH9" s="119" t="str">
        <f>IF($A9=AH$2,VLOOKUP($A9,$A$3:$E$98,5),IF($A9&lt;AH$2,"",VLOOKUP($A9,$A$3:$E$98,5)*IF(Main!$B$5=1,(1+Main!$B$6)^($A9-AH$2),1+(Main!$B$6*($A9-AH$2)))))</f>
        <v/>
      </c>
      <c r="AI9" s="119" t="str">
        <f>IF($A9=AI$2,VLOOKUP($A9,$A$3:$E$98,5),IF($A9&lt;AI$2,"",VLOOKUP($A9,$A$3:$E$98,5)*IF(Main!$B$5=1,(1+Main!$B$6)^($A9-AI$2),1+(Main!$B$6*($A9-AI$2)))))</f>
        <v/>
      </c>
      <c r="AJ9" s="119" t="str">
        <f>IF($A9=AJ$2,VLOOKUP($A9,$A$3:$E$98,5),IF($A9&lt;AJ$2,"",VLOOKUP($A9,$A$3:$E$98,5)*IF(Main!$B$5=1,(1+Main!$B$6)^($A9-AJ$2),1+(Main!$B$6*($A9-AJ$2)))))</f>
        <v/>
      </c>
      <c r="AK9" s="119" t="str">
        <f>IF($A9=AK$2,VLOOKUP($A9,$A$3:$E$98,5),IF($A9&lt;AK$2,"",VLOOKUP($A9,$A$3:$E$98,5)*IF(Main!$B$5=1,(1+Main!$B$6)^($A9-AK$2),1+(Main!$B$6*($A9-AK$2)))))</f>
        <v/>
      </c>
      <c r="AL9" s="119" t="str">
        <f>IF($A9=AL$2,VLOOKUP($A9,$A$3:$E$98,5),IF($A9&lt;AL$2,"",VLOOKUP($A9,$A$3:$E$98,5)*IF(Main!$B$5=1,(1+Main!$B$6)^($A9-AL$2),1+(Main!$B$6*($A9-AL$2)))))</f>
        <v/>
      </c>
      <c r="AM9" s="119" t="str">
        <f>IF($A9=AM$2,VLOOKUP($A9,$A$3:$E$98,5),IF($A9&lt;AM$2,"",VLOOKUP($A9,$A$3:$E$98,5)*IF(Main!$B$5=1,(1+Main!$B$6)^($A9-AM$2),1+(Main!$B$6*($A9-AM$2)))))</f>
        <v/>
      </c>
      <c r="AN9" s="119" t="str">
        <f>IF($A9=AN$2,VLOOKUP($A9,$A$3:$E$98,5),IF($A9&lt;AN$2,"",VLOOKUP($A9,$A$3:$E$98,5)*IF(Main!$B$5=1,(1+Main!$B$6)^($A9-AN$2),1+(Main!$B$6*($A9-AN$2)))))</f>
        <v/>
      </c>
      <c r="AO9" s="119" t="str">
        <f>IF($A9=AO$2,VLOOKUP($A9,$A$3:$E$98,5),IF($A9&lt;AO$2,"",VLOOKUP($A9,$A$3:$E$98,5)*IF(Main!$B$5=1,(1+Main!$B$6)^($A9-AO$2),1+(Main!$B$6*($A9-AO$2)))))</f>
        <v/>
      </c>
      <c r="AP9" s="119" t="str">
        <f>IF($A9=AP$2,VLOOKUP($A9,$A$3:$E$98,5),IF($A9&lt;AP$2,"",VLOOKUP($A9,$A$3:$E$98,5)*IF(Main!$B$5=1,(1+Main!$B$6)^($A9-AP$2),1+(Main!$B$6*($A9-AP$2)))))</f>
        <v/>
      </c>
      <c r="AQ9" s="119" t="str">
        <f>IF($A9=AQ$2,VLOOKUP($A9,$A$3:$E$98,5),IF($A9&lt;AQ$2,"",VLOOKUP($A9,$A$3:$E$98,5)*IF(Main!$B$5=1,(1+Main!$B$6)^($A9-AQ$2),1+(Main!$B$6*($A9-AQ$2)))))</f>
        <v/>
      </c>
      <c r="AR9" s="119" t="str">
        <f>IF($A9=AR$2,VLOOKUP($A9,$A$3:$E$98,5),IF($A9&lt;AR$2,"",VLOOKUP($A9,$A$3:$E$98,5)*IF(Main!$B$5=1,(1+Main!$B$6)^($A9-AR$2),1+(Main!$B$6*($A9-AR$2)))))</f>
        <v/>
      </c>
      <c r="AS9" s="119" t="str">
        <f>IF($A9=AS$2,VLOOKUP($A9,$A$3:$E$98,5),IF($A9&lt;AS$2,"",VLOOKUP($A9,$A$3:$E$98,5)*IF(Main!$B$5=1,(1+Main!$B$6)^($A9-AS$2),1+(Main!$B$6*($A9-AS$2)))))</f>
        <v/>
      </c>
      <c r="AT9" s="119" t="str">
        <f>IF($A9=AT$2,VLOOKUP($A9,$A$3:$E$98,5),IF($A9&lt;AT$2,"",VLOOKUP($A9,$A$3:$E$98,5)*IF(Main!$B$5=1,(1+Main!$B$6)^($A9-AT$2),1+(Main!$B$6*($A9-AT$2)))))</f>
        <v/>
      </c>
      <c r="AU9" s="119" t="str">
        <f>IF($A9=AU$2,VLOOKUP($A9,$A$3:$E$98,5),IF($A9&lt;AU$2,"",VLOOKUP($A9,$A$3:$E$98,5)*IF(Main!$B$5=1,(1+Main!$B$6)^($A9-AU$2),1+(Main!$B$6*($A9-AU$2)))))</f>
        <v/>
      </c>
      <c r="AV9" s="119" t="str">
        <f>IF($A9=AV$2,VLOOKUP($A9,$A$3:$E$98,5),IF($A9&lt;AV$2,"",VLOOKUP($A9,$A$3:$E$98,5)*IF(Main!$B$5=1,(1+Main!$B$6)^($A9-AV$2),1+(Main!$B$6*($A9-AV$2)))))</f>
        <v/>
      </c>
      <c r="AW9" s="119" t="str">
        <f>IF($A9=AW$2,VLOOKUP($A9,$A$3:$E$98,5),IF($A9&lt;AW$2,"",VLOOKUP($A9,$A$3:$E$98,5)*IF(Main!$B$5=1,(1+Main!$B$6)^($A9-AW$2),1+(Main!$B$6*($A9-AW$2)))))</f>
        <v/>
      </c>
      <c r="AX9" s="119" t="str">
        <f>IF($A9=AX$2,VLOOKUP($A9,$A$3:$E$98,5),IF($A9&lt;AX$2,"",VLOOKUP($A9,$A$3:$E$98,5)*IF(Main!$B$5=1,(1+Main!$B$6)^($A9-AX$2),1+(Main!$B$6*($A9-AX$2)))))</f>
        <v/>
      </c>
      <c r="AY9" s="119" t="str">
        <f>IF($A9=AY$2,VLOOKUP($A9,$A$3:$E$98,5),IF($A9&lt;AY$2,"",VLOOKUP($A9,$A$3:$E$98,5)*IF(Main!$B$5=1,(1+Main!$B$6)^($A9-AY$2),1+(Main!$B$6*($A9-AY$2)))))</f>
        <v/>
      </c>
      <c r="AZ9" s="119" t="str">
        <f>IF($A9=AZ$2,VLOOKUP($A9,$A$3:$E$98,5),IF($A9&lt;AZ$2,"",VLOOKUP($A9,$A$3:$E$98,5)*IF(Main!$B$5=1,(1+Main!$B$6)^($A9-AZ$2),1+(Main!$B$6*($A9-AZ$2)))))</f>
        <v/>
      </c>
      <c r="BA9" s="119" t="str">
        <f>IF($A9=BA$2,VLOOKUP($A9,$A$3:$E$98,5),IF($A9&lt;BA$2,"",VLOOKUP($A9,$A$3:$E$98,5)*IF(Main!$B$5=1,(1+Main!$B$6)^($A9-BA$2),1+(Main!$B$6*($A9-BA$2)))))</f>
        <v/>
      </c>
      <c r="BB9" s="119" t="str">
        <f>IF($A9=BB$2,VLOOKUP($A9,$A$3:$E$98,5),IF($A9&lt;BB$2,"",VLOOKUP($A9,$A$3:$E$98,5)*IF(Main!$B$5=1,(1+Main!$B$6)^($A9-BB$2),1+(Main!$B$6*($A9-BB$2)))))</f>
        <v/>
      </c>
      <c r="BC9" s="119" t="str">
        <f>IF($A9=BC$2,VLOOKUP($A9,$A$3:$E$98,5),IF($A9&lt;BC$2,"",VLOOKUP($A9,$A$3:$E$98,5)*IF(Main!$B$5=1,(1+Main!$B$6)^($A9-BC$2),1+(Main!$B$6*($A9-BC$2)))))</f>
        <v/>
      </c>
      <c r="BD9" s="119" t="str">
        <f>IF($A9=BD$2,VLOOKUP($A9,$A$3:$E$98,5),IF($A9&lt;BD$2,"",VLOOKUP($A9,$A$3:$E$98,5)*IF(Main!$B$5=1,(1+Main!$B$6)^($A9-BD$2),1+(Main!$B$6*($A9-BD$2)))))</f>
        <v/>
      </c>
      <c r="BE9" s="119" t="str">
        <f>IF($A9=BE$2,VLOOKUP($A9,$A$3:$E$98,5),IF($A9&lt;BE$2,"",VLOOKUP($A9,$A$3:$E$98,5)*IF(Main!$B$5=1,(1+Main!$B$6)^($A9-BE$2),1+(Main!$B$6*($A9-BE$2)))))</f>
        <v/>
      </c>
      <c r="BF9" s="119" t="str">
        <f>IF($A9=BF$2,VLOOKUP($A9,$A$3:$E$98,5),IF($A9&lt;BF$2,"",VLOOKUP($A9,$A$3:$E$98,5)*IF(Main!$B$5=1,(1+Main!$B$6)^($A9-BF$2),1+(Main!$B$6*($A9-BF$2)))))</f>
        <v/>
      </c>
      <c r="BG9" s="119" t="str">
        <f>IF($A9=BG$2,VLOOKUP($A9,$A$3:$E$98,5),IF($A9&lt;BG$2,"",VLOOKUP($A9,$A$3:$E$98,5)*IF(Main!$B$5=1,(1+Main!$B$6)^($A9-BG$2),1+(Main!$B$6*($A9-BG$2)))))</f>
        <v/>
      </c>
      <c r="BH9" s="119" t="str">
        <f>IF($A9=BH$2,VLOOKUP($A9,$A$3:$E$98,5),IF($A9&lt;BH$2,"",VLOOKUP($A9,$A$3:$E$98,5)*IF(Main!$B$5=1,(1+Main!$B$6)^($A9-BH$2),1+(Main!$B$6*($A9-BH$2)))))</f>
        <v/>
      </c>
      <c r="BI9" s="119" t="str">
        <f>IF($A9=BI$2,VLOOKUP($A9,$A$3:$E$98,5),IF($A9&lt;BI$2,"",VLOOKUP($A9,$A$3:$E$98,5)*IF(Main!$B$5=1,(1+Main!$B$6)^($A9-BI$2),1+(Main!$B$6*($A9-BI$2)))))</f>
        <v/>
      </c>
      <c r="BJ9" s="119" t="str">
        <f>IF($A9=BJ$2,VLOOKUP($A9,$A$3:$E$98,5),IF($A9&lt;BJ$2,"",VLOOKUP($A9,$A$3:$E$98,5)*IF(Main!$B$5=1,(1+Main!$B$6)^($A9-BJ$2),1+(Main!$B$6*($A9-BJ$2)))))</f>
        <v/>
      </c>
    </row>
    <row r="10" spans="1:83">
      <c r="A10" s="51">
        <v>32</v>
      </c>
      <c r="B10" s="54">
        <f ca="1">VLOOKUP($A10,Mortality!$A$3:$G$108,7,)</f>
        <v>3.8762349099406997E-4</v>
      </c>
      <c r="C10" s="50">
        <f t="shared" ca="1" si="1"/>
        <v>0.99783741944369642</v>
      </c>
      <c r="D10" s="50">
        <f t="shared" ca="1" si="0"/>
        <v>57.213713698422396</v>
      </c>
      <c r="E10" s="118">
        <f ca="1">C10/(1+Main!$B$5)^($A10-$A$3)</f>
        <v>0.62140299540134847</v>
      </c>
      <c r="F10" s="336">
        <v>1</v>
      </c>
      <c r="G10" s="119" t="str">
        <f>IF($A10=G$2,VLOOKUP($A10,$A$3:$E$98,5),IF($A10&lt;G$2,"",VLOOKUP($A10,$A$3:$E$98,5)*IF(Main!$B$5=1,(1+Main!$B$6)^($A10-G$2),1+(Main!$B$6*($A10-G$2)))))</f>
        <v/>
      </c>
      <c r="H10" s="119" t="str">
        <f>IF($A10=H$2,VLOOKUP($A10,$A$3:$E$98,5),IF($A10&lt;H$2,"",VLOOKUP($A10,$A$3:$E$98,5)*IF(Main!$B$5=1,(1+Main!$B$6)^($A10-H$2),1+(Main!$B$6*($A10-H$2)))))</f>
        <v/>
      </c>
      <c r="I10" s="119" t="str">
        <f>IF($A10=I$2,VLOOKUP($A10,$A$3:$E$98,5),IF($A10&lt;I$2,"",VLOOKUP($A10,$A$3:$E$98,5)*IF(Main!$B$5=1,(1+Main!$B$6)^($A10-I$2),1+(Main!$B$6*($A10-I$2)))))</f>
        <v/>
      </c>
      <c r="J10" s="119" t="str">
        <f>IF($A10=J$2,VLOOKUP($A10,$A$3:$E$98,5),IF($A10&lt;J$2,"",VLOOKUP($A10,$A$3:$E$98,5)*IF(Main!$B$5=1,(1+Main!$B$6)^($A10-J$2),1+(Main!$B$6*($A10-J$2)))))</f>
        <v/>
      </c>
      <c r="K10" s="119" t="str">
        <f>IF($A10=K$2,VLOOKUP($A10,$A$3:$E$98,5),IF($A10&lt;K$2,"",VLOOKUP($A10,$A$3:$E$98,5)*IF(Main!$B$5=1,(1+Main!$B$6)^($A10-K$2),1+(Main!$B$6*($A10-K$2)))))</f>
        <v/>
      </c>
      <c r="L10" s="119" t="str">
        <f>IF($A10=L$2,VLOOKUP($A10,$A$3:$E$98,5),IF($A10&lt;L$2,"",VLOOKUP($A10,$A$3:$E$98,5)*IF(Main!$B$5=1,(1+Main!$B$6)^($A10-L$2),1+(Main!$B$6*($A10-L$2)))))</f>
        <v/>
      </c>
      <c r="M10" s="119" t="str">
        <f>IF($A10=M$2,VLOOKUP($A10,$A$3:$E$98,5),IF($A10&lt;M$2,"",VLOOKUP($A10,$A$3:$E$98,5)*IF(Main!$B$5=1,(1+Main!$B$6)^($A10-M$2),1+(Main!$B$6*($A10-M$2)))))</f>
        <v/>
      </c>
      <c r="N10" s="119" t="str">
        <f>IF($A10=N$2,VLOOKUP($A10,$A$3:$E$98,5),IF($A10&lt;N$2,"",VLOOKUP($A10,$A$3:$E$98,5)*IF(Main!$B$5=1,(1+Main!$B$6)^($A10-N$2),1+(Main!$B$6*($A10-N$2)))))</f>
        <v/>
      </c>
      <c r="O10" s="119" t="str">
        <f>IF($A10=O$2,VLOOKUP($A10,$A$3:$E$98,5),IF($A10&lt;O$2,"",VLOOKUP($A10,$A$3:$E$98,5)*IF(Main!$B$5=1,(1+Main!$B$6)^($A10-O$2),1+(Main!$B$6*($A10-O$2)))))</f>
        <v/>
      </c>
      <c r="P10" s="119" t="str">
        <f>IF($A10=P$2,VLOOKUP($A10,$A$3:$E$98,5),IF($A10&lt;P$2,"",VLOOKUP($A10,$A$3:$E$98,5)*IF(Main!$B$5=1,(1+Main!$B$6)^($A10-P$2),1+(Main!$B$6*($A10-P$2)))))</f>
        <v/>
      </c>
      <c r="Q10" s="119" t="str">
        <f>IF($A10=Q$2,VLOOKUP($A10,$A$3:$E$98,5),IF($A10&lt;Q$2,"",VLOOKUP($A10,$A$3:$E$98,5)*IF(Main!$B$5=1,(1+Main!$B$6)^($A10-Q$2),1+(Main!$B$6*($A10-Q$2)))))</f>
        <v/>
      </c>
      <c r="R10" s="119" t="str">
        <f>IF($A10=R$2,VLOOKUP($A10,$A$3:$E$98,5),IF($A10&lt;R$2,"",VLOOKUP($A10,$A$3:$E$98,5)*IF(Main!$B$5=1,(1+Main!$B$6)^($A10-R$2),1+(Main!$B$6*($A10-R$2)))))</f>
        <v/>
      </c>
      <c r="S10" s="119" t="str">
        <f>IF($A10=S$2,VLOOKUP($A10,$A$3:$E$98,5),IF($A10&lt;S$2,"",VLOOKUP($A10,$A$3:$E$98,5)*IF(Main!$B$5=1,(1+Main!$B$6)^($A10-S$2),1+(Main!$B$6*($A10-S$2)))))</f>
        <v/>
      </c>
      <c r="T10" s="119" t="str">
        <f>IF($A10=T$2,VLOOKUP($A10,$A$3:$E$98,5),IF($A10&lt;T$2,"",VLOOKUP($A10,$A$3:$E$98,5)*IF(Main!$B$5=1,(1+Main!$B$6)^($A10-T$2),1+(Main!$B$6*($A10-T$2)))))</f>
        <v/>
      </c>
      <c r="U10" s="119" t="str">
        <f>IF($A10=U$2,VLOOKUP($A10,$A$3:$E$98,5),IF($A10&lt;U$2,"",VLOOKUP($A10,$A$3:$E$98,5)*IF(Main!$B$5=1,(1+Main!$B$6)^($A10-U$2),1+(Main!$B$6*($A10-U$2)))))</f>
        <v/>
      </c>
      <c r="V10" s="119" t="str">
        <f>IF($A10=V$2,VLOOKUP($A10,$A$3:$E$98,5),IF($A10&lt;V$2,"",VLOOKUP($A10,$A$3:$E$98,5)*IF(Main!$B$5=1,(1+Main!$B$6)^($A10-V$2),1+(Main!$B$6*($A10-V$2)))))</f>
        <v/>
      </c>
      <c r="W10" s="119" t="str">
        <f>IF($A10=W$2,VLOOKUP($A10,$A$3:$E$98,5),IF($A10&lt;W$2,"",VLOOKUP($A10,$A$3:$E$98,5)*IF(Main!$B$5=1,(1+Main!$B$6)^($A10-W$2),1+(Main!$B$6*($A10-W$2)))))</f>
        <v/>
      </c>
      <c r="X10" s="119" t="str">
        <f>IF($A10=X$2,VLOOKUP($A10,$A$3:$E$98,5),IF($A10&lt;X$2,"",VLOOKUP($A10,$A$3:$E$98,5)*IF(Main!$B$5=1,(1+Main!$B$6)^($A10-X$2),1+(Main!$B$6*($A10-X$2)))))</f>
        <v/>
      </c>
      <c r="Y10" s="119" t="str">
        <f>IF($A10=Y$2,VLOOKUP($A10,$A$3:$E$98,5),IF($A10&lt;Y$2,"",VLOOKUP($A10,$A$3:$E$98,5)*IF(Main!$B$5=1,(1+Main!$B$6)^($A10-Y$2),1+(Main!$B$6*($A10-Y$2)))))</f>
        <v/>
      </c>
      <c r="Z10" s="119" t="str">
        <f>IF($A10=Z$2,VLOOKUP($A10,$A$3:$E$98,5),IF($A10&lt;Z$2,"",VLOOKUP($A10,$A$3:$E$98,5)*IF(Main!$B$5=1,(1+Main!$B$6)^($A10-Z$2),1+(Main!$B$6*($A10-Z$2)))))</f>
        <v/>
      </c>
      <c r="AA10" s="119" t="str">
        <f>IF($A10=AA$2,VLOOKUP($A10,$A$3:$E$98,5),IF($A10&lt;AA$2,"",VLOOKUP($A10,$A$3:$E$98,5)*IF(Main!$B$5=1,(1+Main!$B$6)^($A10-AA$2),1+(Main!$B$6*($A10-AA$2)))))</f>
        <v/>
      </c>
      <c r="AB10" s="119" t="str">
        <f>IF($A10=AB$2,VLOOKUP($A10,$A$3:$E$98,5),IF($A10&lt;AB$2,"",VLOOKUP($A10,$A$3:$E$98,5)*IF(Main!$B$5=1,(1+Main!$B$6)^($A10-AB$2),1+(Main!$B$6*($A10-AB$2)))))</f>
        <v/>
      </c>
      <c r="AC10" s="119" t="str">
        <f>IF($A10=AC$2,VLOOKUP($A10,$A$3:$E$98,5),IF($A10&lt;AC$2,"",VLOOKUP($A10,$A$3:$E$98,5)*IF(Main!$B$5=1,(1+Main!$B$6)^($A10-AC$2),1+(Main!$B$6*($A10-AC$2)))))</f>
        <v/>
      </c>
      <c r="AD10" s="119" t="str">
        <f>IF($A10=AD$2,VLOOKUP($A10,$A$3:$E$98,5),IF($A10&lt;AD$2,"",VLOOKUP($A10,$A$3:$E$98,5)*IF(Main!$B$5=1,(1+Main!$B$6)^($A10-AD$2),1+(Main!$B$6*($A10-AD$2)))))</f>
        <v/>
      </c>
      <c r="AE10" s="119" t="str">
        <f>IF($A10=AE$2,VLOOKUP($A10,$A$3:$E$98,5),IF($A10&lt;AE$2,"",VLOOKUP($A10,$A$3:$E$98,5)*IF(Main!$B$5=1,(1+Main!$B$6)^($A10-AE$2),1+(Main!$B$6*($A10-AE$2)))))</f>
        <v/>
      </c>
      <c r="AF10" s="119" t="str">
        <f>IF($A10=AF$2,VLOOKUP($A10,$A$3:$E$98,5),IF($A10&lt;AF$2,"",VLOOKUP($A10,$A$3:$E$98,5)*IF(Main!$B$5=1,(1+Main!$B$6)^($A10-AF$2),1+(Main!$B$6*($A10-AF$2)))))</f>
        <v/>
      </c>
      <c r="AG10" s="119" t="str">
        <f>IF($A10=AG$2,VLOOKUP($A10,$A$3:$E$98,5),IF($A10&lt;AG$2,"",VLOOKUP($A10,$A$3:$E$98,5)*IF(Main!$B$5=1,(1+Main!$B$6)^($A10-AG$2),1+(Main!$B$6*($A10-AG$2)))))</f>
        <v/>
      </c>
      <c r="AH10" s="119" t="str">
        <f>IF($A10=AH$2,VLOOKUP($A10,$A$3:$E$98,5),IF($A10&lt;AH$2,"",VLOOKUP($A10,$A$3:$E$98,5)*IF(Main!$B$5=1,(1+Main!$B$6)^($A10-AH$2),1+(Main!$B$6*($A10-AH$2)))))</f>
        <v/>
      </c>
      <c r="AI10" s="119" t="str">
        <f>IF($A10=AI$2,VLOOKUP($A10,$A$3:$E$98,5),IF($A10&lt;AI$2,"",VLOOKUP($A10,$A$3:$E$98,5)*IF(Main!$B$5=1,(1+Main!$B$6)^($A10-AI$2),1+(Main!$B$6*($A10-AI$2)))))</f>
        <v/>
      </c>
      <c r="AJ10" s="119" t="str">
        <f>IF($A10=AJ$2,VLOOKUP($A10,$A$3:$E$98,5),IF($A10&lt;AJ$2,"",VLOOKUP($A10,$A$3:$E$98,5)*IF(Main!$B$5=1,(1+Main!$B$6)^($A10-AJ$2),1+(Main!$B$6*($A10-AJ$2)))))</f>
        <v/>
      </c>
      <c r="AK10" s="119" t="str">
        <f>IF($A10=AK$2,VLOOKUP($A10,$A$3:$E$98,5),IF($A10&lt;AK$2,"",VLOOKUP($A10,$A$3:$E$98,5)*IF(Main!$B$5=1,(1+Main!$B$6)^($A10-AK$2),1+(Main!$B$6*($A10-AK$2)))))</f>
        <v/>
      </c>
      <c r="AL10" s="119" t="str">
        <f>IF($A10=AL$2,VLOOKUP($A10,$A$3:$E$98,5),IF($A10&lt;AL$2,"",VLOOKUP($A10,$A$3:$E$98,5)*IF(Main!$B$5=1,(1+Main!$B$6)^($A10-AL$2),1+(Main!$B$6*($A10-AL$2)))))</f>
        <v/>
      </c>
      <c r="AM10" s="119" t="str">
        <f>IF($A10=AM$2,VLOOKUP($A10,$A$3:$E$98,5),IF($A10&lt;AM$2,"",VLOOKUP($A10,$A$3:$E$98,5)*IF(Main!$B$5=1,(1+Main!$B$6)^($A10-AM$2),1+(Main!$B$6*($A10-AM$2)))))</f>
        <v/>
      </c>
      <c r="AN10" s="119" t="str">
        <f>IF($A10=AN$2,VLOOKUP($A10,$A$3:$E$98,5),IF($A10&lt;AN$2,"",VLOOKUP($A10,$A$3:$E$98,5)*IF(Main!$B$5=1,(1+Main!$B$6)^($A10-AN$2),1+(Main!$B$6*($A10-AN$2)))))</f>
        <v/>
      </c>
      <c r="AO10" s="119" t="str">
        <f>IF($A10=AO$2,VLOOKUP($A10,$A$3:$E$98,5),IF($A10&lt;AO$2,"",VLOOKUP($A10,$A$3:$E$98,5)*IF(Main!$B$5=1,(1+Main!$B$6)^($A10-AO$2),1+(Main!$B$6*($A10-AO$2)))))</f>
        <v/>
      </c>
      <c r="AP10" s="119" t="str">
        <f>IF($A10=AP$2,VLOOKUP($A10,$A$3:$E$98,5),IF($A10&lt;AP$2,"",VLOOKUP($A10,$A$3:$E$98,5)*IF(Main!$B$5=1,(1+Main!$B$6)^($A10-AP$2),1+(Main!$B$6*($A10-AP$2)))))</f>
        <v/>
      </c>
      <c r="AQ10" s="119" t="str">
        <f>IF($A10=AQ$2,VLOOKUP($A10,$A$3:$E$98,5),IF($A10&lt;AQ$2,"",VLOOKUP($A10,$A$3:$E$98,5)*IF(Main!$B$5=1,(1+Main!$B$6)^($A10-AQ$2),1+(Main!$B$6*($A10-AQ$2)))))</f>
        <v/>
      </c>
      <c r="AR10" s="119" t="str">
        <f>IF($A10=AR$2,VLOOKUP($A10,$A$3:$E$98,5),IF($A10&lt;AR$2,"",VLOOKUP($A10,$A$3:$E$98,5)*IF(Main!$B$5=1,(1+Main!$B$6)^($A10-AR$2),1+(Main!$B$6*($A10-AR$2)))))</f>
        <v/>
      </c>
      <c r="AS10" s="119" t="str">
        <f>IF($A10=AS$2,VLOOKUP($A10,$A$3:$E$98,5),IF($A10&lt;AS$2,"",VLOOKUP($A10,$A$3:$E$98,5)*IF(Main!$B$5=1,(1+Main!$B$6)^($A10-AS$2),1+(Main!$B$6*($A10-AS$2)))))</f>
        <v/>
      </c>
      <c r="AT10" s="119" t="str">
        <f>IF($A10=AT$2,VLOOKUP($A10,$A$3:$E$98,5),IF($A10&lt;AT$2,"",VLOOKUP($A10,$A$3:$E$98,5)*IF(Main!$B$5=1,(1+Main!$B$6)^($A10-AT$2),1+(Main!$B$6*($A10-AT$2)))))</f>
        <v/>
      </c>
      <c r="AU10" s="119" t="str">
        <f>IF($A10=AU$2,VLOOKUP($A10,$A$3:$E$98,5),IF($A10&lt;AU$2,"",VLOOKUP($A10,$A$3:$E$98,5)*IF(Main!$B$5=1,(1+Main!$B$6)^($A10-AU$2),1+(Main!$B$6*($A10-AU$2)))))</f>
        <v/>
      </c>
      <c r="AV10" s="119" t="str">
        <f>IF($A10=AV$2,VLOOKUP($A10,$A$3:$E$98,5),IF($A10&lt;AV$2,"",VLOOKUP($A10,$A$3:$E$98,5)*IF(Main!$B$5=1,(1+Main!$B$6)^($A10-AV$2),1+(Main!$B$6*($A10-AV$2)))))</f>
        <v/>
      </c>
      <c r="AW10" s="119" t="str">
        <f>IF($A10=AW$2,VLOOKUP($A10,$A$3:$E$98,5),IF($A10&lt;AW$2,"",VLOOKUP($A10,$A$3:$E$98,5)*IF(Main!$B$5=1,(1+Main!$B$6)^($A10-AW$2),1+(Main!$B$6*($A10-AW$2)))))</f>
        <v/>
      </c>
      <c r="AX10" s="119" t="str">
        <f>IF($A10=AX$2,VLOOKUP($A10,$A$3:$E$98,5),IF($A10&lt;AX$2,"",VLOOKUP($A10,$A$3:$E$98,5)*IF(Main!$B$5=1,(1+Main!$B$6)^($A10-AX$2),1+(Main!$B$6*($A10-AX$2)))))</f>
        <v/>
      </c>
      <c r="AY10" s="119" t="str">
        <f>IF($A10=AY$2,VLOOKUP($A10,$A$3:$E$98,5),IF($A10&lt;AY$2,"",VLOOKUP($A10,$A$3:$E$98,5)*IF(Main!$B$5=1,(1+Main!$B$6)^($A10-AY$2),1+(Main!$B$6*($A10-AY$2)))))</f>
        <v/>
      </c>
      <c r="AZ10" s="119" t="str">
        <f>IF($A10=AZ$2,VLOOKUP($A10,$A$3:$E$98,5),IF($A10&lt;AZ$2,"",VLOOKUP($A10,$A$3:$E$98,5)*IF(Main!$B$5=1,(1+Main!$B$6)^($A10-AZ$2),1+(Main!$B$6*($A10-AZ$2)))))</f>
        <v/>
      </c>
      <c r="BA10" s="119" t="str">
        <f>IF($A10=BA$2,VLOOKUP($A10,$A$3:$E$98,5),IF($A10&lt;BA$2,"",VLOOKUP($A10,$A$3:$E$98,5)*IF(Main!$B$5=1,(1+Main!$B$6)^($A10-BA$2),1+(Main!$B$6*($A10-BA$2)))))</f>
        <v/>
      </c>
      <c r="BB10" s="119" t="str">
        <f>IF($A10=BB$2,VLOOKUP($A10,$A$3:$E$98,5),IF($A10&lt;BB$2,"",VLOOKUP($A10,$A$3:$E$98,5)*IF(Main!$B$5=1,(1+Main!$B$6)^($A10-BB$2),1+(Main!$B$6*($A10-BB$2)))))</f>
        <v/>
      </c>
      <c r="BC10" s="119" t="str">
        <f>IF($A10=BC$2,VLOOKUP($A10,$A$3:$E$98,5),IF($A10&lt;BC$2,"",VLOOKUP($A10,$A$3:$E$98,5)*IF(Main!$B$5=1,(1+Main!$B$6)^($A10-BC$2),1+(Main!$B$6*($A10-BC$2)))))</f>
        <v/>
      </c>
      <c r="BD10" s="119" t="str">
        <f>IF($A10=BD$2,VLOOKUP($A10,$A$3:$E$98,5),IF($A10&lt;BD$2,"",VLOOKUP($A10,$A$3:$E$98,5)*IF(Main!$B$5=1,(1+Main!$B$6)^($A10-BD$2),1+(Main!$B$6*($A10-BD$2)))))</f>
        <v/>
      </c>
      <c r="BE10" s="119" t="str">
        <f>IF($A10=BE$2,VLOOKUP($A10,$A$3:$E$98,5),IF($A10&lt;BE$2,"",VLOOKUP($A10,$A$3:$E$98,5)*IF(Main!$B$5=1,(1+Main!$B$6)^($A10-BE$2),1+(Main!$B$6*($A10-BE$2)))))</f>
        <v/>
      </c>
      <c r="BF10" s="119" t="str">
        <f>IF($A10=BF$2,VLOOKUP($A10,$A$3:$E$98,5),IF($A10&lt;BF$2,"",VLOOKUP($A10,$A$3:$E$98,5)*IF(Main!$B$5=1,(1+Main!$B$6)^($A10-BF$2),1+(Main!$B$6*($A10-BF$2)))))</f>
        <v/>
      </c>
      <c r="BG10" s="119" t="str">
        <f>IF($A10=BG$2,VLOOKUP($A10,$A$3:$E$98,5),IF($A10&lt;BG$2,"",VLOOKUP($A10,$A$3:$E$98,5)*IF(Main!$B$5=1,(1+Main!$B$6)^($A10-BG$2),1+(Main!$B$6*($A10-BG$2)))))</f>
        <v/>
      </c>
      <c r="BH10" s="119" t="str">
        <f>IF($A10=BH$2,VLOOKUP($A10,$A$3:$E$98,5),IF($A10&lt;BH$2,"",VLOOKUP($A10,$A$3:$E$98,5)*IF(Main!$B$5=1,(1+Main!$B$6)^($A10-BH$2),1+(Main!$B$6*($A10-BH$2)))))</f>
        <v/>
      </c>
      <c r="BI10" s="119" t="str">
        <f>IF($A10=BI$2,VLOOKUP($A10,$A$3:$E$98,5),IF($A10&lt;BI$2,"",VLOOKUP($A10,$A$3:$E$98,5)*IF(Main!$B$5=1,(1+Main!$B$6)^($A10-BI$2),1+(Main!$B$6*($A10-BI$2)))))</f>
        <v/>
      </c>
      <c r="BJ10" s="119" t="str">
        <f>IF($A10=BJ$2,VLOOKUP($A10,$A$3:$E$98,5),IF($A10&lt;BJ$2,"",VLOOKUP($A10,$A$3:$E$98,5)*IF(Main!$B$5=1,(1+Main!$B$6)^($A10-BJ$2),1+(Main!$B$6*($A10-BJ$2)))))</f>
        <v/>
      </c>
    </row>
    <row r="11" spans="1:83">
      <c r="A11" s="51">
        <v>33</v>
      </c>
      <c r="B11" s="54">
        <f ca="1">VLOOKUP($A11,Mortality!$A$3:$G$108,7,)</f>
        <v>4.0948335258722204E-4</v>
      </c>
      <c r="C11" s="50">
        <f t="shared" ca="1" si="1"/>
        <v>0.99745063421972713</v>
      </c>
      <c r="D11" s="50">
        <f t="shared" ca="1" si="0"/>
        <v>56.23551190386442</v>
      </c>
      <c r="E11" s="118">
        <f ca="1">C11/(1+Main!$B$5)^($A11-$A$3)</f>
        <v>0.58052535047005305</v>
      </c>
      <c r="F11" s="336">
        <v>1</v>
      </c>
      <c r="G11" s="119" t="str">
        <f>IF($A11=G$2,VLOOKUP($A11,$A$3:$E$98,5),IF($A11&lt;G$2,"",VLOOKUP($A11,$A$3:$E$98,5)*IF(Main!$B$5=1,(1+Main!$B$6)^($A11-G$2),1+(Main!$B$6*($A11-G$2)))))</f>
        <v/>
      </c>
      <c r="H11" s="119" t="str">
        <f>IF($A11=H$2,VLOOKUP($A11,$A$3:$E$98,5),IF($A11&lt;H$2,"",VLOOKUP($A11,$A$3:$E$98,5)*IF(Main!$B$5=1,(1+Main!$B$6)^($A11-H$2),1+(Main!$B$6*($A11-H$2)))))</f>
        <v/>
      </c>
      <c r="I11" s="119" t="str">
        <f>IF($A11=I$2,VLOOKUP($A11,$A$3:$E$98,5),IF($A11&lt;I$2,"",VLOOKUP($A11,$A$3:$E$98,5)*IF(Main!$B$5=1,(1+Main!$B$6)^($A11-I$2),1+(Main!$B$6*($A11-I$2)))))</f>
        <v/>
      </c>
      <c r="J11" s="119" t="str">
        <f>IF($A11=J$2,VLOOKUP($A11,$A$3:$E$98,5),IF($A11&lt;J$2,"",VLOOKUP($A11,$A$3:$E$98,5)*IF(Main!$B$5=1,(1+Main!$B$6)^($A11-J$2),1+(Main!$B$6*($A11-J$2)))))</f>
        <v/>
      </c>
      <c r="K11" s="119" t="str">
        <f>IF($A11=K$2,VLOOKUP($A11,$A$3:$E$98,5),IF($A11&lt;K$2,"",VLOOKUP($A11,$A$3:$E$98,5)*IF(Main!$B$5=1,(1+Main!$B$6)^($A11-K$2),1+(Main!$B$6*($A11-K$2)))))</f>
        <v/>
      </c>
      <c r="L11" s="119" t="str">
        <f>IF($A11=L$2,VLOOKUP($A11,$A$3:$E$98,5),IF($A11&lt;L$2,"",VLOOKUP($A11,$A$3:$E$98,5)*IF(Main!$B$5=1,(1+Main!$B$6)^($A11-L$2),1+(Main!$B$6*($A11-L$2)))))</f>
        <v/>
      </c>
      <c r="M11" s="119" t="str">
        <f>IF($A11=M$2,VLOOKUP($A11,$A$3:$E$98,5),IF($A11&lt;M$2,"",VLOOKUP($A11,$A$3:$E$98,5)*IF(Main!$B$5=1,(1+Main!$B$6)^($A11-M$2),1+(Main!$B$6*($A11-M$2)))))</f>
        <v/>
      </c>
      <c r="N11" s="119" t="str">
        <f>IF($A11=N$2,VLOOKUP($A11,$A$3:$E$98,5),IF($A11&lt;N$2,"",VLOOKUP($A11,$A$3:$E$98,5)*IF(Main!$B$5=1,(1+Main!$B$6)^($A11-N$2),1+(Main!$B$6*($A11-N$2)))))</f>
        <v/>
      </c>
      <c r="O11" s="119" t="str">
        <f>IF($A11=O$2,VLOOKUP($A11,$A$3:$E$98,5),IF($A11&lt;O$2,"",VLOOKUP($A11,$A$3:$E$98,5)*IF(Main!$B$5=1,(1+Main!$B$6)^($A11-O$2),1+(Main!$B$6*($A11-O$2)))))</f>
        <v/>
      </c>
      <c r="P11" s="119" t="str">
        <f>IF($A11=P$2,VLOOKUP($A11,$A$3:$E$98,5),IF($A11&lt;P$2,"",VLOOKUP($A11,$A$3:$E$98,5)*IF(Main!$B$5=1,(1+Main!$B$6)^($A11-P$2),1+(Main!$B$6*($A11-P$2)))))</f>
        <v/>
      </c>
      <c r="Q11" s="119" t="str">
        <f>IF($A11=Q$2,VLOOKUP($A11,$A$3:$E$98,5),IF($A11&lt;Q$2,"",VLOOKUP($A11,$A$3:$E$98,5)*IF(Main!$B$5=1,(1+Main!$B$6)^($A11-Q$2),1+(Main!$B$6*($A11-Q$2)))))</f>
        <v/>
      </c>
      <c r="R11" s="119" t="str">
        <f>IF($A11=R$2,VLOOKUP($A11,$A$3:$E$98,5),IF($A11&lt;R$2,"",VLOOKUP($A11,$A$3:$E$98,5)*IF(Main!$B$5=1,(1+Main!$B$6)^($A11-R$2),1+(Main!$B$6*($A11-R$2)))))</f>
        <v/>
      </c>
      <c r="S11" s="119" t="str">
        <f>IF($A11=S$2,VLOOKUP($A11,$A$3:$E$98,5),IF($A11&lt;S$2,"",VLOOKUP($A11,$A$3:$E$98,5)*IF(Main!$B$5=1,(1+Main!$B$6)^($A11-S$2),1+(Main!$B$6*($A11-S$2)))))</f>
        <v/>
      </c>
      <c r="T11" s="119" t="str">
        <f>IF($A11=T$2,VLOOKUP($A11,$A$3:$E$98,5),IF($A11&lt;T$2,"",VLOOKUP($A11,$A$3:$E$98,5)*IF(Main!$B$5=1,(1+Main!$B$6)^($A11-T$2),1+(Main!$B$6*($A11-T$2)))))</f>
        <v/>
      </c>
      <c r="U11" s="119" t="str">
        <f>IF($A11=U$2,VLOOKUP($A11,$A$3:$E$98,5),IF($A11&lt;U$2,"",VLOOKUP($A11,$A$3:$E$98,5)*IF(Main!$B$5=1,(1+Main!$B$6)^($A11-U$2),1+(Main!$B$6*($A11-U$2)))))</f>
        <v/>
      </c>
      <c r="V11" s="119" t="str">
        <f>IF($A11=V$2,VLOOKUP($A11,$A$3:$E$98,5),IF($A11&lt;V$2,"",VLOOKUP($A11,$A$3:$E$98,5)*IF(Main!$B$5=1,(1+Main!$B$6)^($A11-V$2),1+(Main!$B$6*($A11-V$2)))))</f>
        <v/>
      </c>
      <c r="W11" s="119" t="str">
        <f>IF($A11=W$2,VLOOKUP($A11,$A$3:$E$98,5),IF($A11&lt;W$2,"",VLOOKUP($A11,$A$3:$E$98,5)*IF(Main!$B$5=1,(1+Main!$B$6)^($A11-W$2),1+(Main!$B$6*($A11-W$2)))))</f>
        <v/>
      </c>
      <c r="X11" s="119" t="str">
        <f>IF($A11=X$2,VLOOKUP($A11,$A$3:$E$98,5),IF($A11&lt;X$2,"",VLOOKUP($A11,$A$3:$E$98,5)*IF(Main!$B$5=1,(1+Main!$B$6)^($A11-X$2),1+(Main!$B$6*($A11-X$2)))))</f>
        <v/>
      </c>
      <c r="Y11" s="119" t="str">
        <f>IF($A11=Y$2,VLOOKUP($A11,$A$3:$E$98,5),IF($A11&lt;Y$2,"",VLOOKUP($A11,$A$3:$E$98,5)*IF(Main!$B$5=1,(1+Main!$B$6)^($A11-Y$2),1+(Main!$B$6*($A11-Y$2)))))</f>
        <v/>
      </c>
      <c r="Z11" s="119" t="str">
        <f>IF($A11=Z$2,VLOOKUP($A11,$A$3:$E$98,5),IF($A11&lt;Z$2,"",VLOOKUP($A11,$A$3:$E$98,5)*IF(Main!$B$5=1,(1+Main!$B$6)^($A11-Z$2),1+(Main!$B$6*($A11-Z$2)))))</f>
        <v/>
      </c>
      <c r="AA11" s="119" t="str">
        <f>IF($A11=AA$2,VLOOKUP($A11,$A$3:$E$98,5),IF($A11&lt;AA$2,"",VLOOKUP($A11,$A$3:$E$98,5)*IF(Main!$B$5=1,(1+Main!$B$6)^($A11-AA$2),1+(Main!$B$6*($A11-AA$2)))))</f>
        <v/>
      </c>
      <c r="AB11" s="119" t="str">
        <f>IF($A11=AB$2,VLOOKUP($A11,$A$3:$E$98,5),IF($A11&lt;AB$2,"",VLOOKUP($A11,$A$3:$E$98,5)*IF(Main!$B$5=1,(1+Main!$B$6)^($A11-AB$2),1+(Main!$B$6*($A11-AB$2)))))</f>
        <v/>
      </c>
      <c r="AC11" s="119" t="str">
        <f>IF($A11=AC$2,VLOOKUP($A11,$A$3:$E$98,5),IF($A11&lt;AC$2,"",VLOOKUP($A11,$A$3:$E$98,5)*IF(Main!$B$5=1,(1+Main!$B$6)^($A11-AC$2),1+(Main!$B$6*($A11-AC$2)))))</f>
        <v/>
      </c>
      <c r="AD11" s="119" t="str">
        <f>IF($A11=AD$2,VLOOKUP($A11,$A$3:$E$98,5),IF($A11&lt;AD$2,"",VLOOKUP($A11,$A$3:$E$98,5)*IF(Main!$B$5=1,(1+Main!$B$6)^($A11-AD$2),1+(Main!$B$6*($A11-AD$2)))))</f>
        <v/>
      </c>
      <c r="AE11" s="119" t="str">
        <f>IF($A11=AE$2,VLOOKUP($A11,$A$3:$E$98,5),IF($A11&lt;AE$2,"",VLOOKUP($A11,$A$3:$E$98,5)*IF(Main!$B$5=1,(1+Main!$B$6)^($A11-AE$2),1+(Main!$B$6*($A11-AE$2)))))</f>
        <v/>
      </c>
      <c r="AF11" s="119" t="str">
        <f>IF($A11=AF$2,VLOOKUP($A11,$A$3:$E$98,5),IF($A11&lt;AF$2,"",VLOOKUP($A11,$A$3:$E$98,5)*IF(Main!$B$5=1,(1+Main!$B$6)^($A11-AF$2),1+(Main!$B$6*($A11-AF$2)))))</f>
        <v/>
      </c>
      <c r="AG11" s="119" t="str">
        <f>IF($A11=AG$2,VLOOKUP($A11,$A$3:$E$98,5),IF($A11&lt;AG$2,"",VLOOKUP($A11,$A$3:$E$98,5)*IF(Main!$B$5=1,(1+Main!$B$6)^($A11-AG$2),1+(Main!$B$6*($A11-AG$2)))))</f>
        <v/>
      </c>
      <c r="AH11" s="119" t="str">
        <f>IF($A11=AH$2,VLOOKUP($A11,$A$3:$E$98,5),IF($A11&lt;AH$2,"",VLOOKUP($A11,$A$3:$E$98,5)*IF(Main!$B$5=1,(1+Main!$B$6)^($A11-AH$2),1+(Main!$B$6*($A11-AH$2)))))</f>
        <v/>
      </c>
      <c r="AI11" s="119" t="str">
        <f>IF($A11=AI$2,VLOOKUP($A11,$A$3:$E$98,5),IF($A11&lt;AI$2,"",VLOOKUP($A11,$A$3:$E$98,5)*IF(Main!$B$5=1,(1+Main!$B$6)^($A11-AI$2),1+(Main!$B$6*($A11-AI$2)))))</f>
        <v/>
      </c>
      <c r="AJ11" s="119" t="str">
        <f>IF($A11=AJ$2,VLOOKUP($A11,$A$3:$E$98,5),IF($A11&lt;AJ$2,"",VLOOKUP($A11,$A$3:$E$98,5)*IF(Main!$B$5=1,(1+Main!$B$6)^($A11-AJ$2),1+(Main!$B$6*($A11-AJ$2)))))</f>
        <v/>
      </c>
      <c r="AK11" s="119" t="str">
        <f>IF($A11=AK$2,VLOOKUP($A11,$A$3:$E$98,5),IF($A11&lt;AK$2,"",VLOOKUP($A11,$A$3:$E$98,5)*IF(Main!$B$5=1,(1+Main!$B$6)^($A11-AK$2),1+(Main!$B$6*($A11-AK$2)))))</f>
        <v/>
      </c>
      <c r="AL11" s="119" t="str">
        <f>IF($A11=AL$2,VLOOKUP($A11,$A$3:$E$98,5),IF($A11&lt;AL$2,"",VLOOKUP($A11,$A$3:$E$98,5)*IF(Main!$B$5=1,(1+Main!$B$6)^($A11-AL$2),1+(Main!$B$6*($A11-AL$2)))))</f>
        <v/>
      </c>
      <c r="AM11" s="119" t="str">
        <f>IF($A11=AM$2,VLOOKUP($A11,$A$3:$E$98,5),IF($A11&lt;AM$2,"",VLOOKUP($A11,$A$3:$E$98,5)*IF(Main!$B$5=1,(1+Main!$B$6)^($A11-AM$2),1+(Main!$B$6*($A11-AM$2)))))</f>
        <v/>
      </c>
      <c r="AN11" s="119" t="str">
        <f>IF($A11=AN$2,VLOOKUP($A11,$A$3:$E$98,5),IF($A11&lt;AN$2,"",VLOOKUP($A11,$A$3:$E$98,5)*IF(Main!$B$5=1,(1+Main!$B$6)^($A11-AN$2),1+(Main!$B$6*($A11-AN$2)))))</f>
        <v/>
      </c>
      <c r="AO11" s="119" t="str">
        <f>IF($A11=AO$2,VLOOKUP($A11,$A$3:$E$98,5),IF($A11&lt;AO$2,"",VLOOKUP($A11,$A$3:$E$98,5)*IF(Main!$B$5=1,(1+Main!$B$6)^($A11-AO$2),1+(Main!$B$6*($A11-AO$2)))))</f>
        <v/>
      </c>
      <c r="AP11" s="119" t="str">
        <f>IF($A11=AP$2,VLOOKUP($A11,$A$3:$E$98,5),IF($A11&lt;AP$2,"",VLOOKUP($A11,$A$3:$E$98,5)*IF(Main!$B$5=1,(1+Main!$B$6)^($A11-AP$2),1+(Main!$B$6*($A11-AP$2)))))</f>
        <v/>
      </c>
      <c r="AQ11" s="119" t="str">
        <f>IF($A11=AQ$2,VLOOKUP($A11,$A$3:$E$98,5),IF($A11&lt;AQ$2,"",VLOOKUP($A11,$A$3:$E$98,5)*IF(Main!$B$5=1,(1+Main!$B$6)^($A11-AQ$2),1+(Main!$B$6*($A11-AQ$2)))))</f>
        <v/>
      </c>
      <c r="AR11" s="119" t="str">
        <f>IF($A11=AR$2,VLOOKUP($A11,$A$3:$E$98,5),IF($A11&lt;AR$2,"",VLOOKUP($A11,$A$3:$E$98,5)*IF(Main!$B$5=1,(1+Main!$B$6)^($A11-AR$2),1+(Main!$B$6*($A11-AR$2)))))</f>
        <v/>
      </c>
      <c r="AS11" s="119" t="str">
        <f>IF($A11=AS$2,VLOOKUP($A11,$A$3:$E$98,5),IF($A11&lt;AS$2,"",VLOOKUP($A11,$A$3:$E$98,5)*IF(Main!$B$5=1,(1+Main!$B$6)^($A11-AS$2),1+(Main!$B$6*($A11-AS$2)))))</f>
        <v/>
      </c>
      <c r="AT11" s="119" t="str">
        <f>IF($A11=AT$2,VLOOKUP($A11,$A$3:$E$98,5),IF($A11&lt;AT$2,"",VLOOKUP($A11,$A$3:$E$98,5)*IF(Main!$B$5=1,(1+Main!$B$6)^($A11-AT$2),1+(Main!$B$6*($A11-AT$2)))))</f>
        <v/>
      </c>
      <c r="AU11" s="119" t="str">
        <f>IF($A11=AU$2,VLOOKUP($A11,$A$3:$E$98,5),IF($A11&lt;AU$2,"",VLOOKUP($A11,$A$3:$E$98,5)*IF(Main!$B$5=1,(1+Main!$B$6)^($A11-AU$2),1+(Main!$B$6*($A11-AU$2)))))</f>
        <v/>
      </c>
      <c r="AV11" s="119" t="str">
        <f>IF($A11=AV$2,VLOOKUP($A11,$A$3:$E$98,5),IF($A11&lt;AV$2,"",VLOOKUP($A11,$A$3:$E$98,5)*IF(Main!$B$5=1,(1+Main!$B$6)^($A11-AV$2),1+(Main!$B$6*($A11-AV$2)))))</f>
        <v/>
      </c>
      <c r="AW11" s="119" t="str">
        <f>IF($A11=AW$2,VLOOKUP($A11,$A$3:$E$98,5),IF($A11&lt;AW$2,"",VLOOKUP($A11,$A$3:$E$98,5)*IF(Main!$B$5=1,(1+Main!$B$6)^($A11-AW$2),1+(Main!$B$6*($A11-AW$2)))))</f>
        <v/>
      </c>
      <c r="AX11" s="119" t="str">
        <f>IF($A11=AX$2,VLOOKUP($A11,$A$3:$E$98,5),IF($A11&lt;AX$2,"",VLOOKUP($A11,$A$3:$E$98,5)*IF(Main!$B$5=1,(1+Main!$B$6)^($A11-AX$2),1+(Main!$B$6*($A11-AX$2)))))</f>
        <v/>
      </c>
      <c r="AY11" s="119" t="str">
        <f>IF($A11=AY$2,VLOOKUP($A11,$A$3:$E$98,5),IF($A11&lt;AY$2,"",VLOOKUP($A11,$A$3:$E$98,5)*IF(Main!$B$5=1,(1+Main!$B$6)^($A11-AY$2),1+(Main!$B$6*($A11-AY$2)))))</f>
        <v/>
      </c>
      <c r="AZ11" s="119" t="str">
        <f>IF($A11=AZ$2,VLOOKUP($A11,$A$3:$E$98,5),IF($A11&lt;AZ$2,"",VLOOKUP($A11,$A$3:$E$98,5)*IF(Main!$B$5=1,(1+Main!$B$6)^($A11-AZ$2),1+(Main!$B$6*($A11-AZ$2)))))</f>
        <v/>
      </c>
      <c r="BA11" s="119" t="str">
        <f>IF($A11=BA$2,VLOOKUP($A11,$A$3:$E$98,5),IF($A11&lt;BA$2,"",VLOOKUP($A11,$A$3:$E$98,5)*IF(Main!$B$5=1,(1+Main!$B$6)^($A11-BA$2),1+(Main!$B$6*($A11-BA$2)))))</f>
        <v/>
      </c>
      <c r="BB11" s="119" t="str">
        <f>IF($A11=BB$2,VLOOKUP($A11,$A$3:$E$98,5),IF($A11&lt;BB$2,"",VLOOKUP($A11,$A$3:$E$98,5)*IF(Main!$B$5=1,(1+Main!$B$6)^($A11-BB$2),1+(Main!$B$6*($A11-BB$2)))))</f>
        <v/>
      </c>
      <c r="BC11" s="119" t="str">
        <f>IF($A11=BC$2,VLOOKUP($A11,$A$3:$E$98,5),IF($A11&lt;BC$2,"",VLOOKUP($A11,$A$3:$E$98,5)*IF(Main!$B$5=1,(1+Main!$B$6)^($A11-BC$2),1+(Main!$B$6*($A11-BC$2)))))</f>
        <v/>
      </c>
      <c r="BD11" s="119" t="str">
        <f>IF($A11=BD$2,VLOOKUP($A11,$A$3:$E$98,5),IF($A11&lt;BD$2,"",VLOOKUP($A11,$A$3:$E$98,5)*IF(Main!$B$5=1,(1+Main!$B$6)^($A11-BD$2),1+(Main!$B$6*($A11-BD$2)))))</f>
        <v/>
      </c>
      <c r="BE11" s="119" t="str">
        <f>IF($A11=BE$2,VLOOKUP($A11,$A$3:$E$98,5),IF($A11&lt;BE$2,"",VLOOKUP($A11,$A$3:$E$98,5)*IF(Main!$B$5=1,(1+Main!$B$6)^($A11-BE$2),1+(Main!$B$6*($A11-BE$2)))))</f>
        <v/>
      </c>
      <c r="BF11" s="119" t="str">
        <f>IF($A11=BF$2,VLOOKUP($A11,$A$3:$E$98,5),IF($A11&lt;BF$2,"",VLOOKUP($A11,$A$3:$E$98,5)*IF(Main!$B$5=1,(1+Main!$B$6)^($A11-BF$2),1+(Main!$B$6*($A11-BF$2)))))</f>
        <v/>
      </c>
      <c r="BG11" s="119" t="str">
        <f>IF($A11=BG$2,VLOOKUP($A11,$A$3:$E$98,5),IF($A11&lt;BG$2,"",VLOOKUP($A11,$A$3:$E$98,5)*IF(Main!$B$5=1,(1+Main!$B$6)^($A11-BG$2),1+(Main!$B$6*($A11-BG$2)))))</f>
        <v/>
      </c>
      <c r="BH11" s="119" t="str">
        <f>IF($A11=BH$2,VLOOKUP($A11,$A$3:$E$98,5),IF($A11&lt;BH$2,"",VLOOKUP($A11,$A$3:$E$98,5)*IF(Main!$B$5=1,(1+Main!$B$6)^($A11-BH$2),1+(Main!$B$6*($A11-BH$2)))))</f>
        <v/>
      </c>
      <c r="BI11" s="119" t="str">
        <f>IF($A11=BI$2,VLOOKUP($A11,$A$3:$E$98,5),IF($A11&lt;BI$2,"",VLOOKUP($A11,$A$3:$E$98,5)*IF(Main!$B$5=1,(1+Main!$B$6)^($A11-BI$2),1+(Main!$B$6*($A11-BI$2)))))</f>
        <v/>
      </c>
      <c r="BJ11" s="119" t="str">
        <f>IF($A11=BJ$2,VLOOKUP($A11,$A$3:$E$98,5),IF($A11&lt;BJ$2,"",VLOOKUP($A11,$A$3:$E$98,5)*IF(Main!$B$5=1,(1+Main!$B$6)^($A11-BJ$2),1+(Main!$B$6*($A11-BJ$2)))))</f>
        <v/>
      </c>
    </row>
    <row r="12" spans="1:83">
      <c r="A12" s="51">
        <v>34</v>
      </c>
      <c r="B12" s="54">
        <f ca="1">VLOOKUP($A12,Mortality!$A$3:$G$108,7,)</f>
        <v>4.3463380056530396E-4</v>
      </c>
      <c r="C12" s="50">
        <f t="shared" ca="1" si="1"/>
        <v>0.99704219478998668</v>
      </c>
      <c r="D12" s="50">
        <f t="shared" ca="1" si="0"/>
        <v>55.25813919195847</v>
      </c>
      <c r="E12" s="118">
        <f ca="1">C12/(1+Main!$B$5)^($A12-$A$3)</f>
        <v>0.54232489252643057</v>
      </c>
      <c r="F12" s="336">
        <v>1</v>
      </c>
      <c r="G12" s="119" t="str">
        <f>IF($A12=G$2,VLOOKUP($A12,$A$3:$E$98,5),IF($A12&lt;G$2,"",VLOOKUP($A12,$A$3:$E$98,5)*IF(Main!$B$5=1,(1+Main!$B$6)^($A12-G$2),1+(Main!$B$6*($A12-G$2)))))</f>
        <v/>
      </c>
      <c r="H12" s="119" t="str">
        <f>IF($A12=H$2,VLOOKUP($A12,$A$3:$E$98,5),IF($A12&lt;H$2,"",VLOOKUP($A12,$A$3:$E$98,5)*IF(Main!$B$5=1,(1+Main!$B$6)^($A12-H$2),1+(Main!$B$6*($A12-H$2)))))</f>
        <v/>
      </c>
      <c r="I12" s="119" t="str">
        <f>IF($A12=I$2,VLOOKUP($A12,$A$3:$E$98,5),IF($A12&lt;I$2,"",VLOOKUP($A12,$A$3:$E$98,5)*IF(Main!$B$5=1,(1+Main!$B$6)^($A12-I$2),1+(Main!$B$6*($A12-I$2)))))</f>
        <v/>
      </c>
      <c r="J12" s="119" t="str">
        <f>IF($A12=J$2,VLOOKUP($A12,$A$3:$E$98,5),IF($A12&lt;J$2,"",VLOOKUP($A12,$A$3:$E$98,5)*IF(Main!$B$5=1,(1+Main!$B$6)^($A12-J$2),1+(Main!$B$6*($A12-J$2)))))</f>
        <v/>
      </c>
      <c r="K12" s="119" t="str">
        <f>IF($A12=K$2,VLOOKUP($A12,$A$3:$E$98,5),IF($A12&lt;K$2,"",VLOOKUP($A12,$A$3:$E$98,5)*IF(Main!$B$5=1,(1+Main!$B$6)^($A12-K$2),1+(Main!$B$6*($A12-K$2)))))</f>
        <v/>
      </c>
      <c r="L12" s="119" t="str">
        <f>IF($A12=L$2,VLOOKUP($A12,$A$3:$E$98,5),IF($A12&lt;L$2,"",VLOOKUP($A12,$A$3:$E$98,5)*IF(Main!$B$5=1,(1+Main!$B$6)^($A12-L$2),1+(Main!$B$6*($A12-L$2)))))</f>
        <v/>
      </c>
      <c r="M12" s="119" t="str">
        <f>IF($A12=M$2,VLOOKUP($A12,$A$3:$E$98,5),IF($A12&lt;M$2,"",VLOOKUP($A12,$A$3:$E$98,5)*IF(Main!$B$5=1,(1+Main!$B$6)^($A12-M$2),1+(Main!$B$6*($A12-M$2)))))</f>
        <v/>
      </c>
      <c r="N12" s="119" t="str">
        <f>IF($A12=N$2,VLOOKUP($A12,$A$3:$E$98,5),IF($A12&lt;N$2,"",VLOOKUP($A12,$A$3:$E$98,5)*IF(Main!$B$5=1,(1+Main!$B$6)^($A12-N$2),1+(Main!$B$6*($A12-N$2)))))</f>
        <v/>
      </c>
      <c r="O12" s="119" t="str">
        <f>IF($A12=O$2,VLOOKUP($A12,$A$3:$E$98,5),IF($A12&lt;O$2,"",VLOOKUP($A12,$A$3:$E$98,5)*IF(Main!$B$5=1,(1+Main!$B$6)^($A12-O$2),1+(Main!$B$6*($A12-O$2)))))</f>
        <v/>
      </c>
      <c r="P12" s="119" t="str">
        <f>IF($A12=P$2,VLOOKUP($A12,$A$3:$E$98,5),IF($A12&lt;P$2,"",VLOOKUP($A12,$A$3:$E$98,5)*IF(Main!$B$5=1,(1+Main!$B$6)^($A12-P$2),1+(Main!$B$6*($A12-P$2)))))</f>
        <v/>
      </c>
      <c r="Q12" s="119" t="str">
        <f>IF($A12=Q$2,VLOOKUP($A12,$A$3:$E$98,5),IF($A12&lt;Q$2,"",VLOOKUP($A12,$A$3:$E$98,5)*IF(Main!$B$5=1,(1+Main!$B$6)^($A12-Q$2),1+(Main!$B$6*($A12-Q$2)))))</f>
        <v/>
      </c>
      <c r="R12" s="119" t="str">
        <f>IF($A12=R$2,VLOOKUP($A12,$A$3:$E$98,5),IF($A12&lt;R$2,"",VLOOKUP($A12,$A$3:$E$98,5)*IF(Main!$B$5=1,(1+Main!$B$6)^($A12-R$2),1+(Main!$B$6*($A12-R$2)))))</f>
        <v/>
      </c>
      <c r="S12" s="119" t="str">
        <f>IF($A12=S$2,VLOOKUP($A12,$A$3:$E$98,5),IF($A12&lt;S$2,"",VLOOKUP($A12,$A$3:$E$98,5)*IF(Main!$B$5=1,(1+Main!$B$6)^($A12-S$2),1+(Main!$B$6*($A12-S$2)))))</f>
        <v/>
      </c>
      <c r="T12" s="119" t="str">
        <f>IF($A12=T$2,VLOOKUP($A12,$A$3:$E$98,5),IF($A12&lt;T$2,"",VLOOKUP($A12,$A$3:$E$98,5)*IF(Main!$B$5=1,(1+Main!$B$6)^($A12-T$2),1+(Main!$B$6*($A12-T$2)))))</f>
        <v/>
      </c>
      <c r="U12" s="119" t="str">
        <f>IF($A12=U$2,VLOOKUP($A12,$A$3:$E$98,5),IF($A12&lt;U$2,"",VLOOKUP($A12,$A$3:$E$98,5)*IF(Main!$B$5=1,(1+Main!$B$6)^($A12-U$2),1+(Main!$B$6*($A12-U$2)))))</f>
        <v/>
      </c>
      <c r="V12" s="119" t="str">
        <f>IF($A12=V$2,VLOOKUP($A12,$A$3:$E$98,5),IF($A12&lt;V$2,"",VLOOKUP($A12,$A$3:$E$98,5)*IF(Main!$B$5=1,(1+Main!$B$6)^($A12-V$2),1+(Main!$B$6*($A12-V$2)))))</f>
        <v/>
      </c>
      <c r="W12" s="119" t="str">
        <f>IF($A12=W$2,VLOOKUP($A12,$A$3:$E$98,5),IF($A12&lt;W$2,"",VLOOKUP($A12,$A$3:$E$98,5)*IF(Main!$B$5=1,(1+Main!$B$6)^($A12-W$2),1+(Main!$B$6*($A12-W$2)))))</f>
        <v/>
      </c>
      <c r="X12" s="119" t="str">
        <f>IF($A12=X$2,VLOOKUP($A12,$A$3:$E$98,5),IF($A12&lt;X$2,"",VLOOKUP($A12,$A$3:$E$98,5)*IF(Main!$B$5=1,(1+Main!$B$6)^($A12-X$2),1+(Main!$B$6*($A12-X$2)))))</f>
        <v/>
      </c>
      <c r="Y12" s="119" t="str">
        <f>IF($A12=Y$2,VLOOKUP($A12,$A$3:$E$98,5),IF($A12&lt;Y$2,"",VLOOKUP($A12,$A$3:$E$98,5)*IF(Main!$B$5=1,(1+Main!$B$6)^($A12-Y$2),1+(Main!$B$6*($A12-Y$2)))))</f>
        <v/>
      </c>
      <c r="Z12" s="119" t="str">
        <f>IF($A12=Z$2,VLOOKUP($A12,$A$3:$E$98,5),IF($A12&lt;Z$2,"",VLOOKUP($A12,$A$3:$E$98,5)*IF(Main!$B$5=1,(1+Main!$B$6)^($A12-Z$2),1+(Main!$B$6*($A12-Z$2)))))</f>
        <v/>
      </c>
      <c r="AA12" s="119" t="str">
        <f>IF($A12=AA$2,VLOOKUP($A12,$A$3:$E$98,5),IF($A12&lt;AA$2,"",VLOOKUP($A12,$A$3:$E$98,5)*IF(Main!$B$5=1,(1+Main!$B$6)^($A12-AA$2),1+(Main!$B$6*($A12-AA$2)))))</f>
        <v/>
      </c>
      <c r="AB12" s="119" t="str">
        <f>IF($A12=AB$2,VLOOKUP($A12,$A$3:$E$98,5),IF($A12&lt;AB$2,"",VLOOKUP($A12,$A$3:$E$98,5)*IF(Main!$B$5=1,(1+Main!$B$6)^($A12-AB$2),1+(Main!$B$6*($A12-AB$2)))))</f>
        <v/>
      </c>
      <c r="AC12" s="119" t="str">
        <f>IF($A12=AC$2,VLOOKUP($A12,$A$3:$E$98,5),IF($A12&lt;AC$2,"",VLOOKUP($A12,$A$3:$E$98,5)*IF(Main!$B$5=1,(1+Main!$B$6)^($A12-AC$2),1+(Main!$B$6*($A12-AC$2)))))</f>
        <v/>
      </c>
      <c r="AD12" s="119" t="str">
        <f>IF($A12=AD$2,VLOOKUP($A12,$A$3:$E$98,5),IF($A12&lt;AD$2,"",VLOOKUP($A12,$A$3:$E$98,5)*IF(Main!$B$5=1,(1+Main!$B$6)^($A12-AD$2),1+(Main!$B$6*($A12-AD$2)))))</f>
        <v/>
      </c>
      <c r="AE12" s="119" t="str">
        <f>IF($A12=AE$2,VLOOKUP($A12,$A$3:$E$98,5),IF($A12&lt;AE$2,"",VLOOKUP($A12,$A$3:$E$98,5)*IF(Main!$B$5=1,(1+Main!$B$6)^($A12-AE$2),1+(Main!$B$6*($A12-AE$2)))))</f>
        <v/>
      </c>
      <c r="AF12" s="119" t="str">
        <f>IF($A12=AF$2,VLOOKUP($A12,$A$3:$E$98,5),IF($A12&lt;AF$2,"",VLOOKUP($A12,$A$3:$E$98,5)*IF(Main!$B$5=1,(1+Main!$B$6)^($A12-AF$2),1+(Main!$B$6*($A12-AF$2)))))</f>
        <v/>
      </c>
      <c r="AG12" s="119" t="str">
        <f>IF($A12=AG$2,VLOOKUP($A12,$A$3:$E$98,5),IF($A12&lt;AG$2,"",VLOOKUP($A12,$A$3:$E$98,5)*IF(Main!$B$5=1,(1+Main!$B$6)^($A12-AG$2),1+(Main!$B$6*($A12-AG$2)))))</f>
        <v/>
      </c>
      <c r="AH12" s="119" t="str">
        <f>IF($A12=AH$2,VLOOKUP($A12,$A$3:$E$98,5),IF($A12&lt;AH$2,"",VLOOKUP($A12,$A$3:$E$98,5)*IF(Main!$B$5=1,(1+Main!$B$6)^($A12-AH$2),1+(Main!$B$6*($A12-AH$2)))))</f>
        <v/>
      </c>
      <c r="AI12" s="119" t="str">
        <f>IF($A12=AI$2,VLOOKUP($A12,$A$3:$E$98,5),IF($A12&lt;AI$2,"",VLOOKUP($A12,$A$3:$E$98,5)*IF(Main!$B$5=1,(1+Main!$B$6)^($A12-AI$2),1+(Main!$B$6*($A12-AI$2)))))</f>
        <v/>
      </c>
      <c r="AJ12" s="119" t="str">
        <f>IF($A12=AJ$2,VLOOKUP($A12,$A$3:$E$98,5),IF($A12&lt;AJ$2,"",VLOOKUP($A12,$A$3:$E$98,5)*IF(Main!$B$5=1,(1+Main!$B$6)^($A12-AJ$2),1+(Main!$B$6*($A12-AJ$2)))))</f>
        <v/>
      </c>
      <c r="AK12" s="119" t="str">
        <f>IF($A12=AK$2,VLOOKUP($A12,$A$3:$E$98,5),IF($A12&lt;AK$2,"",VLOOKUP($A12,$A$3:$E$98,5)*IF(Main!$B$5=1,(1+Main!$B$6)^($A12-AK$2),1+(Main!$B$6*($A12-AK$2)))))</f>
        <v/>
      </c>
      <c r="AL12" s="119" t="str">
        <f>IF($A12=AL$2,VLOOKUP($A12,$A$3:$E$98,5),IF($A12&lt;AL$2,"",VLOOKUP($A12,$A$3:$E$98,5)*IF(Main!$B$5=1,(1+Main!$B$6)^($A12-AL$2),1+(Main!$B$6*($A12-AL$2)))))</f>
        <v/>
      </c>
      <c r="AM12" s="119" t="str">
        <f>IF($A12=AM$2,VLOOKUP($A12,$A$3:$E$98,5),IF($A12&lt;AM$2,"",VLOOKUP($A12,$A$3:$E$98,5)*IF(Main!$B$5=1,(1+Main!$B$6)^($A12-AM$2),1+(Main!$B$6*($A12-AM$2)))))</f>
        <v/>
      </c>
      <c r="AN12" s="119" t="str">
        <f>IF($A12=AN$2,VLOOKUP($A12,$A$3:$E$98,5),IF($A12&lt;AN$2,"",VLOOKUP($A12,$A$3:$E$98,5)*IF(Main!$B$5=1,(1+Main!$B$6)^($A12-AN$2),1+(Main!$B$6*($A12-AN$2)))))</f>
        <v/>
      </c>
      <c r="AO12" s="119" t="str">
        <f>IF($A12=AO$2,VLOOKUP($A12,$A$3:$E$98,5),IF($A12&lt;AO$2,"",VLOOKUP($A12,$A$3:$E$98,5)*IF(Main!$B$5=1,(1+Main!$B$6)^($A12-AO$2),1+(Main!$B$6*($A12-AO$2)))))</f>
        <v/>
      </c>
      <c r="AP12" s="119" t="str">
        <f>IF($A12=AP$2,VLOOKUP($A12,$A$3:$E$98,5),IF($A12&lt;AP$2,"",VLOOKUP($A12,$A$3:$E$98,5)*IF(Main!$B$5=1,(1+Main!$B$6)^($A12-AP$2),1+(Main!$B$6*($A12-AP$2)))))</f>
        <v/>
      </c>
      <c r="AQ12" s="119" t="str">
        <f>IF($A12=AQ$2,VLOOKUP($A12,$A$3:$E$98,5),IF($A12&lt;AQ$2,"",VLOOKUP($A12,$A$3:$E$98,5)*IF(Main!$B$5=1,(1+Main!$B$6)^($A12-AQ$2),1+(Main!$B$6*($A12-AQ$2)))))</f>
        <v/>
      </c>
      <c r="AR12" s="119" t="str">
        <f>IF($A12=AR$2,VLOOKUP($A12,$A$3:$E$98,5),IF($A12&lt;AR$2,"",VLOOKUP($A12,$A$3:$E$98,5)*IF(Main!$B$5=1,(1+Main!$B$6)^($A12-AR$2),1+(Main!$B$6*($A12-AR$2)))))</f>
        <v/>
      </c>
      <c r="AS12" s="119" t="str">
        <f>IF($A12=AS$2,VLOOKUP($A12,$A$3:$E$98,5),IF($A12&lt;AS$2,"",VLOOKUP($A12,$A$3:$E$98,5)*IF(Main!$B$5=1,(1+Main!$B$6)^($A12-AS$2),1+(Main!$B$6*($A12-AS$2)))))</f>
        <v/>
      </c>
      <c r="AT12" s="119" t="str">
        <f>IF($A12=AT$2,VLOOKUP($A12,$A$3:$E$98,5),IF($A12&lt;AT$2,"",VLOOKUP($A12,$A$3:$E$98,5)*IF(Main!$B$5=1,(1+Main!$B$6)^($A12-AT$2),1+(Main!$B$6*($A12-AT$2)))))</f>
        <v/>
      </c>
      <c r="AU12" s="119" t="str">
        <f>IF($A12=AU$2,VLOOKUP($A12,$A$3:$E$98,5),IF($A12&lt;AU$2,"",VLOOKUP($A12,$A$3:$E$98,5)*IF(Main!$B$5=1,(1+Main!$B$6)^($A12-AU$2),1+(Main!$B$6*($A12-AU$2)))))</f>
        <v/>
      </c>
      <c r="AV12" s="119" t="str">
        <f>IF($A12=AV$2,VLOOKUP($A12,$A$3:$E$98,5),IF($A12&lt;AV$2,"",VLOOKUP($A12,$A$3:$E$98,5)*IF(Main!$B$5=1,(1+Main!$B$6)^($A12-AV$2),1+(Main!$B$6*($A12-AV$2)))))</f>
        <v/>
      </c>
      <c r="AW12" s="119" t="str">
        <f>IF($A12=AW$2,VLOOKUP($A12,$A$3:$E$98,5),IF($A12&lt;AW$2,"",VLOOKUP($A12,$A$3:$E$98,5)*IF(Main!$B$5=1,(1+Main!$B$6)^($A12-AW$2),1+(Main!$B$6*($A12-AW$2)))))</f>
        <v/>
      </c>
      <c r="AX12" s="119" t="str">
        <f>IF($A12=AX$2,VLOOKUP($A12,$A$3:$E$98,5),IF($A12&lt;AX$2,"",VLOOKUP($A12,$A$3:$E$98,5)*IF(Main!$B$5=1,(1+Main!$B$6)^($A12-AX$2),1+(Main!$B$6*($A12-AX$2)))))</f>
        <v/>
      </c>
      <c r="AY12" s="119" t="str">
        <f>IF($A12=AY$2,VLOOKUP($A12,$A$3:$E$98,5),IF($A12&lt;AY$2,"",VLOOKUP($A12,$A$3:$E$98,5)*IF(Main!$B$5=1,(1+Main!$B$6)^($A12-AY$2),1+(Main!$B$6*($A12-AY$2)))))</f>
        <v/>
      </c>
      <c r="AZ12" s="119" t="str">
        <f>IF($A12=AZ$2,VLOOKUP($A12,$A$3:$E$98,5),IF($A12&lt;AZ$2,"",VLOOKUP($A12,$A$3:$E$98,5)*IF(Main!$B$5=1,(1+Main!$B$6)^($A12-AZ$2),1+(Main!$B$6*($A12-AZ$2)))))</f>
        <v/>
      </c>
      <c r="BA12" s="119" t="str">
        <f>IF($A12=BA$2,VLOOKUP($A12,$A$3:$E$98,5),IF($A12&lt;BA$2,"",VLOOKUP($A12,$A$3:$E$98,5)*IF(Main!$B$5=1,(1+Main!$B$6)^($A12-BA$2),1+(Main!$B$6*($A12-BA$2)))))</f>
        <v/>
      </c>
      <c r="BB12" s="119" t="str">
        <f>IF($A12=BB$2,VLOOKUP($A12,$A$3:$E$98,5),IF($A12&lt;BB$2,"",VLOOKUP($A12,$A$3:$E$98,5)*IF(Main!$B$5=1,(1+Main!$B$6)^($A12-BB$2),1+(Main!$B$6*($A12-BB$2)))))</f>
        <v/>
      </c>
      <c r="BC12" s="119" t="str">
        <f>IF($A12=BC$2,VLOOKUP($A12,$A$3:$E$98,5),IF($A12&lt;BC$2,"",VLOOKUP($A12,$A$3:$E$98,5)*IF(Main!$B$5=1,(1+Main!$B$6)^($A12-BC$2),1+(Main!$B$6*($A12-BC$2)))))</f>
        <v/>
      </c>
      <c r="BD12" s="119" t="str">
        <f>IF($A12=BD$2,VLOOKUP($A12,$A$3:$E$98,5),IF($A12&lt;BD$2,"",VLOOKUP($A12,$A$3:$E$98,5)*IF(Main!$B$5=1,(1+Main!$B$6)^($A12-BD$2),1+(Main!$B$6*($A12-BD$2)))))</f>
        <v/>
      </c>
      <c r="BE12" s="119" t="str">
        <f>IF($A12=BE$2,VLOOKUP($A12,$A$3:$E$98,5),IF($A12&lt;BE$2,"",VLOOKUP($A12,$A$3:$E$98,5)*IF(Main!$B$5=1,(1+Main!$B$6)^($A12-BE$2),1+(Main!$B$6*($A12-BE$2)))))</f>
        <v/>
      </c>
      <c r="BF12" s="119" t="str">
        <f>IF($A12=BF$2,VLOOKUP($A12,$A$3:$E$98,5),IF($A12&lt;BF$2,"",VLOOKUP($A12,$A$3:$E$98,5)*IF(Main!$B$5=1,(1+Main!$B$6)^($A12-BF$2),1+(Main!$B$6*($A12-BF$2)))))</f>
        <v/>
      </c>
      <c r="BG12" s="119" t="str">
        <f>IF($A12=BG$2,VLOOKUP($A12,$A$3:$E$98,5),IF($A12&lt;BG$2,"",VLOOKUP($A12,$A$3:$E$98,5)*IF(Main!$B$5=1,(1+Main!$B$6)^($A12-BG$2),1+(Main!$B$6*($A12-BG$2)))))</f>
        <v/>
      </c>
      <c r="BH12" s="119" t="str">
        <f>IF($A12=BH$2,VLOOKUP($A12,$A$3:$E$98,5),IF($A12&lt;BH$2,"",VLOOKUP($A12,$A$3:$E$98,5)*IF(Main!$B$5=1,(1+Main!$B$6)^($A12-BH$2),1+(Main!$B$6*($A12-BH$2)))))</f>
        <v/>
      </c>
      <c r="BI12" s="119" t="str">
        <f>IF($A12=BI$2,VLOOKUP($A12,$A$3:$E$98,5),IF($A12&lt;BI$2,"",VLOOKUP($A12,$A$3:$E$98,5)*IF(Main!$B$5=1,(1+Main!$B$6)^($A12-BI$2),1+(Main!$B$6*($A12-BI$2)))))</f>
        <v/>
      </c>
      <c r="BJ12" s="119" t="str">
        <f>IF($A12=BJ$2,VLOOKUP($A12,$A$3:$E$98,5),IF($A12&lt;BJ$2,"",VLOOKUP($A12,$A$3:$E$98,5)*IF(Main!$B$5=1,(1+Main!$B$6)^($A12-BJ$2),1+(Main!$B$6*($A12-BJ$2)))))</f>
        <v/>
      </c>
    </row>
    <row r="13" spans="1:83">
      <c r="A13" s="51">
        <v>35</v>
      </c>
      <c r="B13" s="54">
        <f ca="1">VLOOKUP($A13,Mortality!$A$3:$G$108,7,)</f>
        <v>4.6275614905880847E-4</v>
      </c>
      <c r="C13" s="50">
        <f t="shared" ca="1" si="1"/>
        <v>0.99660884655154114</v>
      </c>
      <c r="D13" s="50">
        <f t="shared" ca="1" si="0"/>
        <v>54.281731867381239</v>
      </c>
      <c r="E13" s="118">
        <f ca="1">C13/(1+Main!$B$5)^($A13-$A$3)</f>
        <v>0.50662540167967351</v>
      </c>
      <c r="F13" s="336">
        <v>1</v>
      </c>
      <c r="G13" s="119"/>
      <c r="H13" s="119" t="str">
        <f>IF($A13=H$2,VLOOKUP($A13,$A$3:$E$98,5),IF($A13&lt;H$2,"",VLOOKUP($A13,$A$3:$E$98,5)*IF(Main!$B$5=1,(1+Main!$B$6)^($A13-H$2),1+(Main!$B$6*($A13-H$2)))))</f>
        <v/>
      </c>
      <c r="I13" s="119" t="str">
        <f>IF($A13=I$2,VLOOKUP($A13,$A$3:$E$98,5),IF($A13&lt;I$2,"",VLOOKUP($A13,$A$3:$E$98,5)*IF(Main!$B$5=1,(1+Main!$B$6)^($A13-I$2),1+(Main!$B$6*($A13-I$2)))))</f>
        <v/>
      </c>
      <c r="J13" s="119" t="str">
        <f>IF($A13=J$2,VLOOKUP($A13,$A$3:$E$98,5),IF($A13&lt;J$2,"",VLOOKUP($A13,$A$3:$E$98,5)*IF(Main!$B$5=1,(1+Main!$B$6)^($A13-J$2),1+(Main!$B$6*($A13-J$2)))))</f>
        <v/>
      </c>
      <c r="K13" s="119" t="str">
        <f>IF($A13=K$2,VLOOKUP($A13,$A$3:$E$98,5),IF($A13&lt;K$2,"",VLOOKUP($A13,$A$3:$E$98,5)*IF(Main!$B$5=1,(1+Main!$B$6)^($A13-K$2),1+(Main!$B$6*($A13-K$2)))))</f>
        <v/>
      </c>
      <c r="L13" s="119" t="str">
        <f>IF($A13=L$2,VLOOKUP($A13,$A$3:$E$98,5),IF($A13&lt;L$2,"",VLOOKUP($A13,$A$3:$E$98,5)*IF(Main!$B$5=1,(1+Main!$B$6)^($A13-L$2),1+(Main!$B$6*($A13-L$2)))))</f>
        <v/>
      </c>
      <c r="M13" s="119" t="str">
        <f>IF($A13=M$2,VLOOKUP($A13,$A$3:$E$98,5),IF($A13&lt;M$2,"",VLOOKUP($A13,$A$3:$E$98,5)*IF(Main!$B$5=1,(1+Main!$B$6)^($A13-M$2),1+(Main!$B$6*($A13-M$2)))))</f>
        <v/>
      </c>
      <c r="N13" s="119" t="str">
        <f>IF($A13=N$2,VLOOKUP($A13,$A$3:$E$98,5),IF($A13&lt;N$2,"",VLOOKUP($A13,$A$3:$E$98,5)*IF(Main!$B$5=1,(1+Main!$B$6)^($A13-N$2),1+(Main!$B$6*($A13-N$2)))))</f>
        <v/>
      </c>
      <c r="O13" s="119" t="str">
        <f>IF($A13=O$2,VLOOKUP($A13,$A$3:$E$98,5),IF($A13&lt;O$2,"",VLOOKUP($A13,$A$3:$E$98,5)*IF(Main!$B$5=1,(1+Main!$B$6)^($A13-O$2),1+(Main!$B$6*($A13-O$2)))))</f>
        <v/>
      </c>
      <c r="P13" s="119" t="str">
        <f>IF($A13=P$2,VLOOKUP($A13,$A$3:$E$98,5),IF($A13&lt;P$2,"",VLOOKUP($A13,$A$3:$E$98,5)*IF(Main!$B$5=1,(1+Main!$B$6)^($A13-P$2),1+(Main!$B$6*($A13-P$2)))))</f>
        <v/>
      </c>
      <c r="Q13" s="119" t="str">
        <f>IF($A13=Q$2,VLOOKUP($A13,$A$3:$E$98,5),IF($A13&lt;Q$2,"",VLOOKUP($A13,$A$3:$E$98,5)*IF(Main!$B$5=1,(1+Main!$B$6)^($A13-Q$2),1+(Main!$B$6*($A13-Q$2)))))</f>
        <v/>
      </c>
      <c r="R13" s="119" t="str">
        <f>IF($A13=R$2,VLOOKUP($A13,$A$3:$E$98,5),IF($A13&lt;R$2,"",VLOOKUP($A13,$A$3:$E$98,5)*IF(Main!$B$5=1,(1+Main!$B$6)^($A13-R$2),1+(Main!$B$6*($A13-R$2)))))</f>
        <v/>
      </c>
      <c r="S13" s="119" t="str">
        <f>IF($A13=S$2,VLOOKUP($A13,$A$3:$E$98,5),IF($A13&lt;S$2,"",VLOOKUP($A13,$A$3:$E$98,5)*IF(Main!$B$5=1,(1+Main!$B$6)^($A13-S$2),1+(Main!$B$6*($A13-S$2)))))</f>
        <v/>
      </c>
      <c r="T13" s="119" t="str">
        <f>IF($A13=T$2,VLOOKUP($A13,$A$3:$E$98,5),IF($A13&lt;T$2,"",VLOOKUP($A13,$A$3:$E$98,5)*IF(Main!$B$5=1,(1+Main!$B$6)^($A13-T$2),1+(Main!$B$6*($A13-T$2)))))</f>
        <v/>
      </c>
      <c r="U13" s="119" t="str">
        <f>IF($A13=U$2,VLOOKUP($A13,$A$3:$E$98,5),IF($A13&lt;U$2,"",VLOOKUP($A13,$A$3:$E$98,5)*IF(Main!$B$5=1,(1+Main!$B$6)^($A13-U$2),1+(Main!$B$6*($A13-U$2)))))</f>
        <v/>
      </c>
      <c r="V13" s="119" t="str">
        <f>IF($A13=V$2,VLOOKUP($A13,$A$3:$E$98,5),IF($A13&lt;V$2,"",VLOOKUP($A13,$A$3:$E$98,5)*IF(Main!$B$5=1,(1+Main!$B$6)^($A13-V$2),1+(Main!$B$6*($A13-V$2)))))</f>
        <v/>
      </c>
      <c r="W13" s="119" t="str">
        <f>IF($A13=W$2,VLOOKUP($A13,$A$3:$E$98,5),IF($A13&lt;W$2,"",VLOOKUP($A13,$A$3:$E$98,5)*IF(Main!$B$5=1,(1+Main!$B$6)^($A13-W$2),1+(Main!$B$6*($A13-W$2)))))</f>
        <v/>
      </c>
      <c r="X13" s="119" t="str">
        <f>IF($A13=X$2,VLOOKUP($A13,$A$3:$E$98,5),IF($A13&lt;X$2,"",VLOOKUP($A13,$A$3:$E$98,5)*IF(Main!$B$5=1,(1+Main!$B$6)^($A13-X$2),1+(Main!$B$6*($A13-X$2)))))</f>
        <v/>
      </c>
      <c r="Y13" s="119" t="str">
        <f>IF($A13=Y$2,VLOOKUP($A13,$A$3:$E$98,5),IF($A13&lt;Y$2,"",VLOOKUP($A13,$A$3:$E$98,5)*IF(Main!$B$5=1,(1+Main!$B$6)^($A13-Y$2),1+(Main!$B$6*($A13-Y$2)))))</f>
        <v/>
      </c>
      <c r="Z13" s="119" t="str">
        <f>IF($A13=Z$2,VLOOKUP($A13,$A$3:$E$98,5),IF($A13&lt;Z$2,"",VLOOKUP($A13,$A$3:$E$98,5)*IF(Main!$B$5=1,(1+Main!$B$6)^($A13-Z$2),1+(Main!$B$6*($A13-Z$2)))))</f>
        <v/>
      </c>
      <c r="AA13" s="119" t="str">
        <f>IF($A13=AA$2,VLOOKUP($A13,$A$3:$E$98,5),IF($A13&lt;AA$2,"",VLOOKUP($A13,$A$3:$E$98,5)*IF(Main!$B$5=1,(1+Main!$B$6)^($A13-AA$2),1+(Main!$B$6*($A13-AA$2)))))</f>
        <v/>
      </c>
      <c r="AB13" s="119" t="str">
        <f>IF($A13=AB$2,VLOOKUP($A13,$A$3:$E$98,5),IF($A13&lt;AB$2,"",VLOOKUP($A13,$A$3:$E$98,5)*IF(Main!$B$5=1,(1+Main!$B$6)^($A13-AB$2),1+(Main!$B$6*($A13-AB$2)))))</f>
        <v/>
      </c>
      <c r="AC13" s="119" t="str">
        <f>IF($A13=AC$2,VLOOKUP($A13,$A$3:$E$98,5),IF($A13&lt;AC$2,"",VLOOKUP($A13,$A$3:$E$98,5)*IF(Main!$B$5=1,(1+Main!$B$6)^($A13-AC$2),1+(Main!$B$6*($A13-AC$2)))))</f>
        <v/>
      </c>
      <c r="AD13" s="119" t="str">
        <f>IF($A13=AD$2,VLOOKUP($A13,$A$3:$E$98,5),IF($A13&lt;AD$2,"",VLOOKUP($A13,$A$3:$E$98,5)*IF(Main!$B$5=1,(1+Main!$B$6)^($A13-AD$2),1+(Main!$B$6*($A13-AD$2)))))</f>
        <v/>
      </c>
      <c r="AE13" s="119" t="str">
        <f>IF($A13=AE$2,VLOOKUP($A13,$A$3:$E$98,5),IF($A13&lt;AE$2,"",VLOOKUP($A13,$A$3:$E$98,5)*IF(Main!$B$5=1,(1+Main!$B$6)^($A13-AE$2),1+(Main!$B$6*($A13-AE$2)))))</f>
        <v/>
      </c>
      <c r="AF13" s="119" t="str">
        <f>IF($A13=AF$2,VLOOKUP($A13,$A$3:$E$98,5),IF($A13&lt;AF$2,"",VLOOKUP($A13,$A$3:$E$98,5)*IF(Main!$B$5=1,(1+Main!$B$6)^($A13-AF$2),1+(Main!$B$6*($A13-AF$2)))))</f>
        <v/>
      </c>
      <c r="AG13" s="119" t="str">
        <f>IF($A13=AG$2,VLOOKUP($A13,$A$3:$E$98,5),IF($A13&lt;AG$2,"",VLOOKUP($A13,$A$3:$E$98,5)*IF(Main!$B$5=1,(1+Main!$B$6)^($A13-AG$2),1+(Main!$B$6*($A13-AG$2)))))</f>
        <v/>
      </c>
      <c r="AH13" s="119" t="str">
        <f>IF($A13=AH$2,VLOOKUP($A13,$A$3:$E$98,5),IF($A13&lt;AH$2,"",VLOOKUP($A13,$A$3:$E$98,5)*IF(Main!$B$5=1,(1+Main!$B$6)^($A13-AH$2),1+(Main!$B$6*($A13-AH$2)))))</f>
        <v/>
      </c>
      <c r="AI13" s="119" t="str">
        <f>IF($A13=AI$2,VLOOKUP($A13,$A$3:$E$98,5),IF($A13&lt;AI$2,"",VLOOKUP($A13,$A$3:$E$98,5)*IF(Main!$B$5=1,(1+Main!$B$6)^($A13-AI$2),1+(Main!$B$6*($A13-AI$2)))))</f>
        <v/>
      </c>
      <c r="AJ13" s="119" t="str">
        <f>IF($A13=AJ$2,VLOOKUP($A13,$A$3:$E$98,5),IF($A13&lt;AJ$2,"",VLOOKUP($A13,$A$3:$E$98,5)*IF(Main!$B$5=1,(1+Main!$B$6)^($A13-AJ$2),1+(Main!$B$6*($A13-AJ$2)))))</f>
        <v/>
      </c>
      <c r="AK13" s="119" t="str">
        <f>IF($A13=AK$2,VLOOKUP($A13,$A$3:$E$98,5),IF($A13&lt;AK$2,"",VLOOKUP($A13,$A$3:$E$98,5)*IF(Main!$B$5=1,(1+Main!$B$6)^($A13-AK$2),1+(Main!$B$6*($A13-AK$2)))))</f>
        <v/>
      </c>
      <c r="AL13" s="119" t="str">
        <f>IF($A13=AL$2,VLOOKUP($A13,$A$3:$E$98,5),IF($A13&lt;AL$2,"",VLOOKUP($A13,$A$3:$E$98,5)*IF(Main!$B$5=1,(1+Main!$B$6)^($A13-AL$2),1+(Main!$B$6*($A13-AL$2)))))</f>
        <v/>
      </c>
      <c r="AM13" s="119" t="str">
        <f>IF($A13=AM$2,VLOOKUP($A13,$A$3:$E$98,5),IF($A13&lt;AM$2,"",VLOOKUP($A13,$A$3:$E$98,5)*IF(Main!$B$5=1,(1+Main!$B$6)^($A13-AM$2),1+(Main!$B$6*($A13-AM$2)))))</f>
        <v/>
      </c>
      <c r="AN13" s="119" t="str">
        <f>IF($A13=AN$2,VLOOKUP($A13,$A$3:$E$98,5),IF($A13&lt;AN$2,"",VLOOKUP($A13,$A$3:$E$98,5)*IF(Main!$B$5=1,(1+Main!$B$6)^($A13-AN$2),1+(Main!$B$6*($A13-AN$2)))))</f>
        <v/>
      </c>
      <c r="AO13" s="119" t="str">
        <f>IF($A13=AO$2,VLOOKUP($A13,$A$3:$E$98,5),IF($A13&lt;AO$2,"",VLOOKUP($A13,$A$3:$E$98,5)*IF(Main!$B$5=1,(1+Main!$B$6)^($A13-AO$2),1+(Main!$B$6*($A13-AO$2)))))</f>
        <v/>
      </c>
      <c r="AP13" s="119" t="str">
        <f>IF($A13=AP$2,VLOOKUP($A13,$A$3:$E$98,5),IF($A13&lt;AP$2,"",VLOOKUP($A13,$A$3:$E$98,5)*IF(Main!$B$5=1,(1+Main!$B$6)^($A13-AP$2),1+(Main!$B$6*($A13-AP$2)))))</f>
        <v/>
      </c>
      <c r="AQ13" s="119" t="str">
        <f>IF($A13=AQ$2,VLOOKUP($A13,$A$3:$E$98,5),IF($A13&lt;AQ$2,"",VLOOKUP($A13,$A$3:$E$98,5)*IF(Main!$B$5=1,(1+Main!$B$6)^($A13-AQ$2),1+(Main!$B$6*($A13-AQ$2)))))</f>
        <v/>
      </c>
      <c r="AR13" s="119" t="str">
        <f>IF($A13=AR$2,VLOOKUP($A13,$A$3:$E$98,5),IF($A13&lt;AR$2,"",VLOOKUP($A13,$A$3:$E$98,5)*IF(Main!$B$5=1,(1+Main!$B$6)^($A13-AR$2),1+(Main!$B$6*($A13-AR$2)))))</f>
        <v/>
      </c>
      <c r="AS13" s="119" t="str">
        <f>IF($A13=AS$2,VLOOKUP($A13,$A$3:$E$98,5),IF($A13&lt;AS$2,"",VLOOKUP($A13,$A$3:$E$98,5)*IF(Main!$B$5=1,(1+Main!$B$6)^($A13-AS$2),1+(Main!$B$6*($A13-AS$2)))))</f>
        <v/>
      </c>
      <c r="AT13" s="119" t="str">
        <f>IF($A13=AT$2,VLOOKUP($A13,$A$3:$E$98,5),IF($A13&lt;AT$2,"",VLOOKUP($A13,$A$3:$E$98,5)*IF(Main!$B$5=1,(1+Main!$B$6)^($A13-AT$2),1+(Main!$B$6*($A13-AT$2)))))</f>
        <v/>
      </c>
      <c r="AU13" s="119" t="str">
        <f>IF($A13=AU$2,VLOOKUP($A13,$A$3:$E$98,5),IF($A13&lt;AU$2,"",VLOOKUP($A13,$A$3:$E$98,5)*IF(Main!$B$5=1,(1+Main!$B$6)^($A13-AU$2),1+(Main!$B$6*($A13-AU$2)))))</f>
        <v/>
      </c>
      <c r="AV13" s="119" t="str">
        <f>IF($A13=AV$2,VLOOKUP($A13,$A$3:$E$98,5),IF($A13&lt;AV$2,"",VLOOKUP($A13,$A$3:$E$98,5)*IF(Main!$B$5=1,(1+Main!$B$6)^($A13-AV$2),1+(Main!$B$6*($A13-AV$2)))))</f>
        <v/>
      </c>
      <c r="AW13" s="119" t="str">
        <f>IF($A13=AW$2,VLOOKUP($A13,$A$3:$E$98,5),IF($A13&lt;AW$2,"",VLOOKUP($A13,$A$3:$E$98,5)*IF(Main!$B$5=1,(1+Main!$B$6)^($A13-AW$2),1+(Main!$B$6*($A13-AW$2)))))</f>
        <v/>
      </c>
      <c r="AX13" s="119" t="str">
        <f>IF($A13=AX$2,VLOOKUP($A13,$A$3:$E$98,5),IF($A13&lt;AX$2,"",VLOOKUP($A13,$A$3:$E$98,5)*IF(Main!$B$5=1,(1+Main!$B$6)^($A13-AX$2),1+(Main!$B$6*($A13-AX$2)))))</f>
        <v/>
      </c>
      <c r="AY13" s="119" t="str">
        <f>IF($A13=AY$2,VLOOKUP($A13,$A$3:$E$98,5),IF($A13&lt;AY$2,"",VLOOKUP($A13,$A$3:$E$98,5)*IF(Main!$B$5=1,(1+Main!$B$6)^($A13-AY$2),1+(Main!$B$6*($A13-AY$2)))))</f>
        <v/>
      </c>
      <c r="AZ13" s="119" t="str">
        <f>IF($A13=AZ$2,VLOOKUP($A13,$A$3:$E$98,5),IF($A13&lt;AZ$2,"",VLOOKUP($A13,$A$3:$E$98,5)*IF(Main!$B$5=1,(1+Main!$B$6)^($A13-AZ$2),1+(Main!$B$6*($A13-AZ$2)))))</f>
        <v/>
      </c>
      <c r="BA13" s="119" t="str">
        <f>IF($A13=BA$2,VLOOKUP($A13,$A$3:$E$98,5),IF($A13&lt;BA$2,"",VLOOKUP($A13,$A$3:$E$98,5)*IF(Main!$B$5=1,(1+Main!$B$6)^($A13-BA$2),1+(Main!$B$6*($A13-BA$2)))))</f>
        <v/>
      </c>
      <c r="BB13" s="119" t="str">
        <f>IF($A13=BB$2,VLOOKUP($A13,$A$3:$E$98,5),IF($A13&lt;BB$2,"",VLOOKUP($A13,$A$3:$E$98,5)*IF(Main!$B$5=1,(1+Main!$B$6)^($A13-BB$2),1+(Main!$B$6*($A13-BB$2)))))</f>
        <v/>
      </c>
      <c r="BC13" s="119" t="str">
        <f>IF($A13=BC$2,VLOOKUP($A13,$A$3:$E$98,5),IF($A13&lt;BC$2,"",VLOOKUP($A13,$A$3:$E$98,5)*IF(Main!$B$5=1,(1+Main!$B$6)^($A13-BC$2),1+(Main!$B$6*($A13-BC$2)))))</f>
        <v/>
      </c>
      <c r="BD13" s="119" t="str">
        <f>IF($A13=BD$2,VLOOKUP($A13,$A$3:$E$98,5),IF($A13&lt;BD$2,"",VLOOKUP($A13,$A$3:$E$98,5)*IF(Main!$B$5=1,(1+Main!$B$6)^($A13-BD$2),1+(Main!$B$6*($A13-BD$2)))))</f>
        <v/>
      </c>
      <c r="BE13" s="119" t="str">
        <f>IF($A13=BE$2,VLOOKUP($A13,$A$3:$E$98,5),IF($A13&lt;BE$2,"",VLOOKUP($A13,$A$3:$E$98,5)*IF(Main!$B$5=1,(1+Main!$B$6)^($A13-BE$2),1+(Main!$B$6*($A13-BE$2)))))</f>
        <v/>
      </c>
      <c r="BF13" s="119" t="str">
        <f>IF($A13=BF$2,VLOOKUP($A13,$A$3:$E$98,5),IF($A13&lt;BF$2,"",VLOOKUP($A13,$A$3:$E$98,5)*IF(Main!$B$5=1,(1+Main!$B$6)^($A13-BF$2),1+(Main!$B$6*($A13-BF$2)))))</f>
        <v/>
      </c>
      <c r="BG13" s="119" t="str">
        <f>IF($A13=BG$2,VLOOKUP($A13,$A$3:$E$98,5),IF($A13&lt;BG$2,"",VLOOKUP($A13,$A$3:$E$98,5)*IF(Main!$B$5=1,(1+Main!$B$6)^($A13-BG$2),1+(Main!$B$6*($A13-BG$2)))))</f>
        <v/>
      </c>
      <c r="BH13" s="119" t="str">
        <f>IF($A13=BH$2,VLOOKUP($A13,$A$3:$E$98,5),IF($A13&lt;BH$2,"",VLOOKUP($A13,$A$3:$E$98,5)*IF(Main!$B$5=1,(1+Main!$B$6)^($A13-BH$2),1+(Main!$B$6*($A13-BH$2)))))</f>
        <v/>
      </c>
      <c r="BI13" s="119" t="str">
        <f>IF($A13=BI$2,VLOOKUP($A13,$A$3:$E$98,5),IF($A13&lt;BI$2,"",VLOOKUP($A13,$A$3:$E$98,5)*IF(Main!$B$5=1,(1+Main!$B$6)^($A13-BI$2),1+(Main!$B$6*($A13-BI$2)))))</f>
        <v/>
      </c>
      <c r="BJ13" s="119" t="str">
        <f>IF($A13=BJ$2,VLOOKUP($A13,$A$3:$E$98,5),IF($A13&lt;BJ$2,"",VLOOKUP($A13,$A$3:$E$98,5)*IF(Main!$B$5=1,(1+Main!$B$6)^($A13-BJ$2),1+(Main!$B$6*($A13-BJ$2)))))</f>
        <v/>
      </c>
    </row>
    <row r="14" spans="1:83">
      <c r="A14" s="51">
        <v>36</v>
      </c>
      <c r="B14" s="54">
        <f ca="1">VLOOKUP($A14,Mortality!$A$3:$G$108,7,)</f>
        <v>4.8623742745757816E-4</v>
      </c>
      <c r="C14" s="50">
        <f t="shared" ca="1" si="1"/>
        <v>0.99614765967959307</v>
      </c>
      <c r="D14" s="50">
        <f t="shared" ca="1" si="0"/>
        <v>53.306399731641243</v>
      </c>
      <c r="E14" s="118">
        <f ca="1">C14/(1+Main!$B$5)^($A14-$A$3)</f>
        <v>0.47326257725212789</v>
      </c>
      <c r="F14" s="336">
        <v>1</v>
      </c>
      <c r="G14" s="119" t="str">
        <f>IF($A14=G$2,VLOOKUP($A14,$A$3:$E$98,5),IF($A14&lt;G$2,"",VLOOKUP($A14,$A$3:$E$98,5)*IF(Main!$B$5=1,(1+Main!$B$6)^($A14-G$2),1+(Main!$B$6*($A14-G$2)))))</f>
        <v/>
      </c>
      <c r="H14" s="119" t="str">
        <f>IF($A14=H$2,VLOOKUP($A14,$A$3:$E$98,5),IF($A14&lt;H$2,"",VLOOKUP($A14,$A$3:$E$98,5)*IF(Main!$B$5=1,(1+Main!$B$6)^($A14-H$2),1+(Main!$B$6*($A14-H$2)))))</f>
        <v/>
      </c>
      <c r="I14" s="119" t="str">
        <f>IF($A14=I$2,VLOOKUP($A14,$A$3:$E$98,5),IF($A14&lt;I$2,"",VLOOKUP($A14,$A$3:$E$98,5)*IF(Main!$B$5=1,(1+Main!$B$6)^($A14-I$2),1+(Main!$B$6*($A14-I$2)))))</f>
        <v/>
      </c>
      <c r="J14" s="119" t="str">
        <f>IF($A14=J$2,VLOOKUP($A14,$A$3:$E$98,5),IF($A14&lt;J$2,"",VLOOKUP($A14,$A$3:$E$98,5)*IF(Main!$B$5=1,(1+Main!$B$6)^($A14-J$2),1+(Main!$B$6*($A14-J$2)))))</f>
        <v/>
      </c>
      <c r="K14" s="119" t="str">
        <f>IF($A14=K$2,VLOOKUP($A14,$A$3:$E$98,5),IF($A14&lt;K$2,"",VLOOKUP($A14,$A$3:$E$98,5)*IF(Main!$B$5=1,(1+Main!$B$6)^($A14-K$2),1+(Main!$B$6*($A14-K$2)))))</f>
        <v/>
      </c>
      <c r="L14" s="119" t="str">
        <f>IF($A14=L$2,VLOOKUP($A14,$A$3:$E$98,5),IF($A14&lt;L$2,"",VLOOKUP($A14,$A$3:$E$98,5)*IF(Main!$B$5=1,(1+Main!$B$6)^($A14-L$2),1+(Main!$B$6*($A14-L$2)))))</f>
        <v/>
      </c>
      <c r="M14" s="119" t="str">
        <f>IF($A14=M$2,VLOOKUP($A14,$A$3:$E$98,5),IF($A14&lt;M$2,"",VLOOKUP($A14,$A$3:$E$98,5)*IF(Main!$B$5=1,(1+Main!$B$6)^($A14-M$2),1+(Main!$B$6*($A14-M$2)))))</f>
        <v/>
      </c>
      <c r="N14" s="119" t="str">
        <f>IF($A14=N$2,VLOOKUP($A14,$A$3:$E$98,5),IF($A14&lt;N$2,"",VLOOKUP($A14,$A$3:$E$98,5)*IF(Main!$B$5=1,(1+Main!$B$6)^($A14-N$2),1+(Main!$B$6*($A14-N$2)))))</f>
        <v/>
      </c>
      <c r="O14" s="119" t="str">
        <f>IF($A14=O$2,VLOOKUP($A14,$A$3:$E$98,5),IF($A14&lt;O$2,"",VLOOKUP($A14,$A$3:$E$98,5)*IF(Main!$B$5=1,(1+Main!$B$6)^($A14-O$2),1+(Main!$B$6*($A14-O$2)))))</f>
        <v/>
      </c>
      <c r="P14" s="119" t="str">
        <f>IF($A14=P$2,VLOOKUP($A14,$A$3:$E$98,5),IF($A14&lt;P$2,"",VLOOKUP($A14,$A$3:$E$98,5)*IF(Main!$B$5=1,(1+Main!$B$6)^($A14-P$2),1+(Main!$B$6*($A14-P$2)))))</f>
        <v/>
      </c>
      <c r="Q14" s="119" t="str">
        <f>IF($A14=Q$2,VLOOKUP($A14,$A$3:$E$98,5),IF($A14&lt;Q$2,"",VLOOKUP($A14,$A$3:$E$98,5)*IF(Main!$B$5=1,(1+Main!$B$6)^($A14-Q$2),1+(Main!$B$6*($A14-Q$2)))))</f>
        <v/>
      </c>
      <c r="R14" s="119" t="str">
        <f>IF($A14=R$2,VLOOKUP($A14,$A$3:$E$98,5),IF($A14&lt;R$2,"",VLOOKUP($A14,$A$3:$E$98,5)*IF(Main!$B$5=1,(1+Main!$B$6)^($A14-R$2),1+(Main!$B$6*($A14-R$2)))))</f>
        <v/>
      </c>
      <c r="S14" s="119" t="str">
        <f>IF($A14=S$2,VLOOKUP($A14,$A$3:$E$98,5),IF($A14&lt;S$2,"",VLOOKUP($A14,$A$3:$E$98,5)*IF(Main!$B$5=1,(1+Main!$B$6)^($A14-S$2),1+(Main!$B$6*($A14-S$2)))))</f>
        <v/>
      </c>
      <c r="T14" s="119" t="str">
        <f>IF($A14=T$2,VLOOKUP($A14,$A$3:$E$98,5),IF($A14&lt;T$2,"",VLOOKUP($A14,$A$3:$E$98,5)*IF(Main!$B$5=1,(1+Main!$B$6)^($A14-T$2),1+(Main!$B$6*($A14-T$2)))))</f>
        <v/>
      </c>
      <c r="U14" s="119" t="str">
        <f>IF($A14=U$2,VLOOKUP($A14,$A$3:$E$98,5),IF($A14&lt;U$2,"",VLOOKUP($A14,$A$3:$E$98,5)*IF(Main!$B$5=1,(1+Main!$B$6)^($A14-U$2),1+(Main!$B$6*($A14-U$2)))))</f>
        <v/>
      </c>
      <c r="V14" s="119" t="str">
        <f>IF($A14=V$2,VLOOKUP($A14,$A$3:$E$98,5),IF($A14&lt;V$2,"",VLOOKUP($A14,$A$3:$E$98,5)*IF(Main!$B$5=1,(1+Main!$B$6)^($A14-V$2),1+(Main!$B$6*($A14-V$2)))))</f>
        <v/>
      </c>
      <c r="W14" s="119" t="str">
        <f>IF($A14=W$2,VLOOKUP($A14,$A$3:$E$98,5),IF($A14&lt;W$2,"",VLOOKUP($A14,$A$3:$E$98,5)*IF(Main!$B$5=1,(1+Main!$B$6)^($A14-W$2),1+(Main!$B$6*($A14-W$2)))))</f>
        <v/>
      </c>
      <c r="X14" s="119" t="str">
        <f>IF($A14=X$2,VLOOKUP($A14,$A$3:$E$98,5),IF($A14&lt;X$2,"",VLOOKUP($A14,$A$3:$E$98,5)*IF(Main!$B$5=1,(1+Main!$B$6)^($A14-X$2),1+(Main!$B$6*($A14-X$2)))))</f>
        <v/>
      </c>
      <c r="Y14" s="119" t="str">
        <f>IF($A14=Y$2,VLOOKUP($A14,$A$3:$E$98,5),IF($A14&lt;Y$2,"",VLOOKUP($A14,$A$3:$E$98,5)*IF(Main!$B$5=1,(1+Main!$B$6)^($A14-Y$2),1+(Main!$B$6*($A14-Y$2)))))</f>
        <v/>
      </c>
      <c r="Z14" s="119" t="str">
        <f>IF($A14=Z$2,VLOOKUP($A14,$A$3:$E$98,5),IF($A14&lt;Z$2,"",VLOOKUP($A14,$A$3:$E$98,5)*IF(Main!$B$5=1,(1+Main!$B$6)^($A14-Z$2),1+(Main!$B$6*($A14-Z$2)))))</f>
        <v/>
      </c>
      <c r="AA14" s="119" t="str">
        <f>IF($A14=AA$2,VLOOKUP($A14,$A$3:$E$98,5),IF($A14&lt;AA$2,"",VLOOKUP($A14,$A$3:$E$98,5)*IF(Main!$B$5=1,(1+Main!$B$6)^($A14-AA$2),1+(Main!$B$6*($A14-AA$2)))))</f>
        <v/>
      </c>
      <c r="AB14" s="119" t="str">
        <f>IF($A14=AB$2,VLOOKUP($A14,$A$3:$E$98,5),IF($A14&lt;AB$2,"",VLOOKUP($A14,$A$3:$E$98,5)*IF(Main!$B$5=1,(1+Main!$B$6)^($A14-AB$2),1+(Main!$B$6*($A14-AB$2)))))</f>
        <v/>
      </c>
      <c r="AC14" s="119" t="str">
        <f>IF($A14=AC$2,VLOOKUP($A14,$A$3:$E$98,5),IF($A14&lt;AC$2,"",VLOOKUP($A14,$A$3:$E$98,5)*IF(Main!$B$5=1,(1+Main!$B$6)^($A14-AC$2),1+(Main!$B$6*($A14-AC$2)))))</f>
        <v/>
      </c>
      <c r="AD14" s="119" t="str">
        <f>IF($A14=AD$2,VLOOKUP($A14,$A$3:$E$98,5),IF($A14&lt;AD$2,"",VLOOKUP($A14,$A$3:$E$98,5)*IF(Main!$B$5=1,(1+Main!$B$6)^($A14-AD$2),1+(Main!$B$6*($A14-AD$2)))))</f>
        <v/>
      </c>
      <c r="AE14" s="119" t="str">
        <f>IF($A14=AE$2,VLOOKUP($A14,$A$3:$E$98,5),IF($A14&lt;AE$2,"",VLOOKUP($A14,$A$3:$E$98,5)*IF(Main!$B$5=1,(1+Main!$B$6)^($A14-AE$2),1+(Main!$B$6*($A14-AE$2)))))</f>
        <v/>
      </c>
      <c r="AF14" s="119" t="str">
        <f>IF($A14=AF$2,VLOOKUP($A14,$A$3:$E$98,5),IF($A14&lt;AF$2,"",VLOOKUP($A14,$A$3:$E$98,5)*IF(Main!$B$5=1,(1+Main!$B$6)^($A14-AF$2),1+(Main!$B$6*($A14-AF$2)))))</f>
        <v/>
      </c>
      <c r="AG14" s="119" t="str">
        <f>IF($A14=AG$2,VLOOKUP($A14,$A$3:$E$98,5),IF($A14&lt;AG$2,"",VLOOKUP($A14,$A$3:$E$98,5)*IF(Main!$B$5=1,(1+Main!$B$6)^($A14-AG$2),1+(Main!$B$6*($A14-AG$2)))))</f>
        <v/>
      </c>
      <c r="AH14" s="119" t="str">
        <f>IF($A14=AH$2,VLOOKUP($A14,$A$3:$E$98,5),IF($A14&lt;AH$2,"",VLOOKUP($A14,$A$3:$E$98,5)*IF(Main!$B$5=1,(1+Main!$B$6)^($A14-AH$2),1+(Main!$B$6*($A14-AH$2)))))</f>
        <v/>
      </c>
      <c r="AI14" s="119" t="str">
        <f>IF($A14=AI$2,VLOOKUP($A14,$A$3:$E$98,5),IF($A14&lt;AI$2,"",VLOOKUP($A14,$A$3:$E$98,5)*IF(Main!$B$5=1,(1+Main!$B$6)^($A14-AI$2),1+(Main!$B$6*($A14-AI$2)))))</f>
        <v/>
      </c>
      <c r="AJ14" s="119" t="str">
        <f>IF($A14=AJ$2,VLOOKUP($A14,$A$3:$E$98,5),IF($A14&lt;AJ$2,"",VLOOKUP($A14,$A$3:$E$98,5)*IF(Main!$B$5=1,(1+Main!$B$6)^($A14-AJ$2),1+(Main!$B$6*($A14-AJ$2)))))</f>
        <v/>
      </c>
      <c r="AK14" s="119" t="str">
        <f>IF($A14=AK$2,VLOOKUP($A14,$A$3:$E$98,5),IF($A14&lt;AK$2,"",VLOOKUP($A14,$A$3:$E$98,5)*IF(Main!$B$5=1,(1+Main!$B$6)^($A14-AK$2),1+(Main!$B$6*($A14-AK$2)))))</f>
        <v/>
      </c>
      <c r="AL14" s="119" t="str">
        <f>IF($A14=AL$2,VLOOKUP($A14,$A$3:$E$98,5),IF($A14&lt;AL$2,"",VLOOKUP($A14,$A$3:$E$98,5)*IF(Main!$B$5=1,(1+Main!$B$6)^($A14-AL$2),1+(Main!$B$6*($A14-AL$2)))))</f>
        <v/>
      </c>
      <c r="AM14" s="119" t="str">
        <f>IF($A14=AM$2,VLOOKUP($A14,$A$3:$E$98,5),IF($A14&lt;AM$2,"",VLOOKUP($A14,$A$3:$E$98,5)*IF(Main!$B$5=1,(1+Main!$B$6)^($A14-AM$2),1+(Main!$B$6*($A14-AM$2)))))</f>
        <v/>
      </c>
      <c r="AN14" s="119" t="str">
        <f>IF($A14=AN$2,VLOOKUP($A14,$A$3:$E$98,5),IF($A14&lt;AN$2,"",VLOOKUP($A14,$A$3:$E$98,5)*IF(Main!$B$5=1,(1+Main!$B$6)^($A14-AN$2),1+(Main!$B$6*($A14-AN$2)))))</f>
        <v/>
      </c>
      <c r="AO14" s="119" t="str">
        <f>IF($A14=AO$2,VLOOKUP($A14,$A$3:$E$98,5),IF($A14&lt;AO$2,"",VLOOKUP($A14,$A$3:$E$98,5)*IF(Main!$B$5=1,(1+Main!$B$6)^($A14-AO$2),1+(Main!$B$6*($A14-AO$2)))))</f>
        <v/>
      </c>
      <c r="AP14" s="119" t="str">
        <f>IF($A14=AP$2,VLOOKUP($A14,$A$3:$E$98,5),IF($A14&lt;AP$2,"",VLOOKUP($A14,$A$3:$E$98,5)*IF(Main!$B$5=1,(1+Main!$B$6)^($A14-AP$2),1+(Main!$B$6*($A14-AP$2)))))</f>
        <v/>
      </c>
      <c r="AQ14" s="119" t="str">
        <f>IF($A14=AQ$2,VLOOKUP($A14,$A$3:$E$98,5),IF($A14&lt;AQ$2,"",VLOOKUP($A14,$A$3:$E$98,5)*IF(Main!$B$5=1,(1+Main!$B$6)^($A14-AQ$2),1+(Main!$B$6*($A14-AQ$2)))))</f>
        <v/>
      </c>
      <c r="AR14" s="119" t="str">
        <f>IF($A14=AR$2,VLOOKUP($A14,$A$3:$E$98,5),IF($A14&lt;AR$2,"",VLOOKUP($A14,$A$3:$E$98,5)*IF(Main!$B$5=1,(1+Main!$B$6)^($A14-AR$2),1+(Main!$B$6*($A14-AR$2)))))</f>
        <v/>
      </c>
      <c r="AS14" s="119" t="str">
        <f>IF($A14=AS$2,VLOOKUP($A14,$A$3:$E$98,5),IF($A14&lt;AS$2,"",VLOOKUP($A14,$A$3:$E$98,5)*IF(Main!$B$5=1,(1+Main!$B$6)^($A14-AS$2),1+(Main!$B$6*($A14-AS$2)))))</f>
        <v/>
      </c>
      <c r="AT14" s="119" t="str">
        <f>IF($A14=AT$2,VLOOKUP($A14,$A$3:$E$98,5),IF($A14&lt;AT$2,"",VLOOKUP($A14,$A$3:$E$98,5)*IF(Main!$B$5=1,(1+Main!$B$6)^($A14-AT$2),1+(Main!$B$6*($A14-AT$2)))))</f>
        <v/>
      </c>
      <c r="AU14" s="119" t="str">
        <f>IF($A14=AU$2,VLOOKUP($A14,$A$3:$E$98,5),IF($A14&lt;AU$2,"",VLOOKUP($A14,$A$3:$E$98,5)*IF(Main!$B$5=1,(1+Main!$B$6)^($A14-AU$2),1+(Main!$B$6*($A14-AU$2)))))</f>
        <v/>
      </c>
      <c r="AV14" s="119" t="str">
        <f>IF($A14=AV$2,VLOOKUP($A14,$A$3:$E$98,5),IF($A14&lt;AV$2,"",VLOOKUP($A14,$A$3:$E$98,5)*IF(Main!$B$5=1,(1+Main!$B$6)^($A14-AV$2),1+(Main!$B$6*($A14-AV$2)))))</f>
        <v/>
      </c>
      <c r="AW14" s="119" t="str">
        <f>IF($A14=AW$2,VLOOKUP($A14,$A$3:$E$98,5),IF($A14&lt;AW$2,"",VLOOKUP($A14,$A$3:$E$98,5)*IF(Main!$B$5=1,(1+Main!$B$6)^($A14-AW$2),1+(Main!$B$6*($A14-AW$2)))))</f>
        <v/>
      </c>
      <c r="AX14" s="119" t="str">
        <f>IF($A14=AX$2,VLOOKUP($A14,$A$3:$E$98,5),IF($A14&lt;AX$2,"",VLOOKUP($A14,$A$3:$E$98,5)*IF(Main!$B$5=1,(1+Main!$B$6)^($A14-AX$2),1+(Main!$B$6*($A14-AX$2)))))</f>
        <v/>
      </c>
      <c r="AY14" s="119" t="str">
        <f>IF($A14=AY$2,VLOOKUP($A14,$A$3:$E$98,5),IF($A14&lt;AY$2,"",VLOOKUP($A14,$A$3:$E$98,5)*IF(Main!$B$5=1,(1+Main!$B$6)^($A14-AY$2),1+(Main!$B$6*($A14-AY$2)))))</f>
        <v/>
      </c>
      <c r="AZ14" s="119" t="str">
        <f>IF($A14=AZ$2,VLOOKUP($A14,$A$3:$E$98,5),IF($A14&lt;AZ$2,"",VLOOKUP($A14,$A$3:$E$98,5)*IF(Main!$B$5=1,(1+Main!$B$6)^($A14-AZ$2),1+(Main!$B$6*($A14-AZ$2)))))</f>
        <v/>
      </c>
      <c r="BA14" s="119" t="str">
        <f>IF($A14=BA$2,VLOOKUP($A14,$A$3:$E$98,5),IF($A14&lt;BA$2,"",VLOOKUP($A14,$A$3:$E$98,5)*IF(Main!$B$5=1,(1+Main!$B$6)^($A14-BA$2),1+(Main!$B$6*($A14-BA$2)))))</f>
        <v/>
      </c>
      <c r="BB14" s="119" t="str">
        <f>IF($A14=BB$2,VLOOKUP($A14,$A$3:$E$98,5),IF($A14&lt;BB$2,"",VLOOKUP($A14,$A$3:$E$98,5)*IF(Main!$B$5=1,(1+Main!$B$6)^($A14-BB$2),1+(Main!$B$6*($A14-BB$2)))))</f>
        <v/>
      </c>
      <c r="BC14" s="119" t="str">
        <f>IF($A14=BC$2,VLOOKUP($A14,$A$3:$E$98,5),IF($A14&lt;BC$2,"",VLOOKUP($A14,$A$3:$E$98,5)*IF(Main!$B$5=1,(1+Main!$B$6)^($A14-BC$2),1+(Main!$B$6*($A14-BC$2)))))</f>
        <v/>
      </c>
      <c r="BD14" s="119" t="str">
        <f>IF($A14=BD$2,VLOOKUP($A14,$A$3:$E$98,5),IF($A14&lt;BD$2,"",VLOOKUP($A14,$A$3:$E$98,5)*IF(Main!$B$5=1,(1+Main!$B$6)^($A14-BD$2),1+(Main!$B$6*($A14-BD$2)))))</f>
        <v/>
      </c>
      <c r="BE14" s="119" t="str">
        <f>IF($A14=BE$2,VLOOKUP($A14,$A$3:$E$98,5),IF($A14&lt;BE$2,"",VLOOKUP($A14,$A$3:$E$98,5)*IF(Main!$B$5=1,(1+Main!$B$6)^($A14-BE$2),1+(Main!$B$6*($A14-BE$2)))))</f>
        <v/>
      </c>
      <c r="BF14" s="119" t="str">
        <f>IF($A14=BF$2,VLOOKUP($A14,$A$3:$E$98,5),IF($A14&lt;BF$2,"",VLOOKUP($A14,$A$3:$E$98,5)*IF(Main!$B$5=1,(1+Main!$B$6)^($A14-BF$2),1+(Main!$B$6*($A14-BF$2)))))</f>
        <v/>
      </c>
      <c r="BG14" s="119" t="str">
        <f>IF($A14=BG$2,VLOOKUP($A14,$A$3:$E$98,5),IF($A14&lt;BG$2,"",VLOOKUP($A14,$A$3:$E$98,5)*IF(Main!$B$5=1,(1+Main!$B$6)^($A14-BG$2),1+(Main!$B$6*($A14-BG$2)))))</f>
        <v/>
      </c>
      <c r="BH14" s="119" t="str">
        <f>IF($A14=BH$2,VLOOKUP($A14,$A$3:$E$98,5),IF($A14&lt;BH$2,"",VLOOKUP($A14,$A$3:$E$98,5)*IF(Main!$B$5=1,(1+Main!$B$6)^($A14-BH$2),1+(Main!$B$6*($A14-BH$2)))))</f>
        <v/>
      </c>
      <c r="BI14" s="119" t="str">
        <f>IF($A14=BI$2,VLOOKUP($A14,$A$3:$E$98,5),IF($A14&lt;BI$2,"",VLOOKUP($A14,$A$3:$E$98,5)*IF(Main!$B$5=1,(1+Main!$B$6)^($A14-BI$2),1+(Main!$B$6*($A14-BI$2)))))</f>
        <v/>
      </c>
      <c r="BJ14" s="119" t="str">
        <f>IF($A14=BJ$2,VLOOKUP($A14,$A$3:$E$98,5),IF($A14&lt;BJ$2,"",VLOOKUP($A14,$A$3:$E$98,5)*IF(Main!$B$5=1,(1+Main!$B$6)^($A14-BJ$2),1+(Main!$B$6*($A14-BJ$2)))))</f>
        <v/>
      </c>
    </row>
    <row r="15" spans="1:83">
      <c r="A15" s="51">
        <v>37</v>
      </c>
      <c r="B15" s="54">
        <f ca="1">VLOOKUP($A15,Mortality!$A$3:$G$108,7,)</f>
        <v>5.1052643975694014E-4</v>
      </c>
      <c r="C15" s="50">
        <f t="shared" ca="1" si="1"/>
        <v>0.99566329540418264</v>
      </c>
      <c r="D15" s="50">
        <f t="shared" ca="1" si="0"/>
        <v>52.331845433538952</v>
      </c>
      <c r="E15" s="118">
        <f ca="1">C15/(1+Main!$B$5)^($A15-$A$3)</f>
        <v>0.44208641053649811</v>
      </c>
      <c r="F15" s="336">
        <v>1</v>
      </c>
      <c r="G15" s="119" t="str">
        <f>IF($A15=G$2,VLOOKUP($A15,$A$3:$E$98,5),IF($A15&lt;G$2,"",VLOOKUP($A15,$A$3:$E$98,5)*IF(Main!$B$5=1,(1+Main!$B$6)^($A15-G$2),1+(Main!$B$6*($A15-G$2)))))</f>
        <v/>
      </c>
      <c r="H15" s="119" t="str">
        <f>IF($A15=H$2,VLOOKUP($A15,$A$3:$E$98,5),IF($A15&lt;H$2,"",VLOOKUP($A15,$A$3:$E$98,5)*IF(Main!$B$5=1,(1+Main!$B$6)^($A15-H$2),1+(Main!$B$6*($A15-H$2)))))</f>
        <v/>
      </c>
      <c r="I15" s="119" t="str">
        <f>IF($A15=I$2,VLOOKUP($A15,$A$3:$E$98,5),IF($A15&lt;I$2,"",VLOOKUP($A15,$A$3:$E$98,5)*IF(Main!$B$5=1,(1+Main!$B$6)^($A15-I$2),1+(Main!$B$6*($A15-I$2)))))</f>
        <v/>
      </c>
      <c r="J15" s="119" t="str">
        <f>IF($A15=J$2,VLOOKUP($A15,$A$3:$E$98,5),IF($A15&lt;J$2,"",VLOOKUP($A15,$A$3:$E$98,5)*IF(Main!$B$5=1,(1+Main!$B$6)^($A15-J$2),1+(Main!$B$6*($A15-J$2)))))</f>
        <v/>
      </c>
      <c r="K15" s="119" t="str">
        <f>IF($A15=K$2,VLOOKUP($A15,$A$3:$E$98,5),IF($A15&lt;K$2,"",VLOOKUP($A15,$A$3:$E$98,5)*IF(Main!$B$5=1,(1+Main!$B$6)^($A15-K$2),1+(Main!$B$6*($A15-K$2)))))</f>
        <v/>
      </c>
      <c r="L15" s="119" t="str">
        <f>IF($A15=L$2,VLOOKUP($A15,$A$3:$E$98,5),IF($A15&lt;L$2,"",VLOOKUP($A15,$A$3:$E$98,5)*IF(Main!$B$5=1,(1+Main!$B$6)^($A15-L$2),1+(Main!$B$6*($A15-L$2)))))</f>
        <v/>
      </c>
      <c r="M15" s="119" t="str">
        <f>IF($A15=M$2,VLOOKUP($A15,$A$3:$E$98,5),IF($A15&lt;M$2,"",VLOOKUP($A15,$A$3:$E$98,5)*IF(Main!$B$5=1,(1+Main!$B$6)^($A15-M$2),1+(Main!$B$6*($A15-M$2)))))</f>
        <v/>
      </c>
      <c r="N15" s="119" t="str">
        <f>IF($A15=N$2,VLOOKUP($A15,$A$3:$E$98,5),IF($A15&lt;N$2,"",VLOOKUP($A15,$A$3:$E$98,5)*IF(Main!$B$5=1,(1+Main!$B$6)^($A15-N$2),1+(Main!$B$6*($A15-N$2)))))</f>
        <v/>
      </c>
      <c r="O15" s="119" t="str">
        <f>IF($A15=O$2,VLOOKUP($A15,$A$3:$E$98,5),IF($A15&lt;O$2,"",VLOOKUP($A15,$A$3:$E$98,5)*IF(Main!$B$5=1,(1+Main!$B$6)^($A15-O$2),1+(Main!$B$6*($A15-O$2)))))</f>
        <v/>
      </c>
      <c r="P15" s="119" t="str">
        <f>IF($A15=P$2,VLOOKUP($A15,$A$3:$E$98,5),IF($A15&lt;P$2,"",VLOOKUP($A15,$A$3:$E$98,5)*IF(Main!$B$5=1,(1+Main!$B$6)^($A15-P$2),1+(Main!$B$6*($A15-P$2)))))</f>
        <v/>
      </c>
      <c r="Q15" s="119" t="str">
        <f>IF($A15=Q$2,VLOOKUP($A15,$A$3:$E$98,5),IF($A15&lt;Q$2,"",VLOOKUP($A15,$A$3:$E$98,5)*IF(Main!$B$5=1,(1+Main!$B$6)^($A15-Q$2),1+(Main!$B$6*($A15-Q$2)))))</f>
        <v/>
      </c>
      <c r="R15" s="119" t="str">
        <f>IF($A15=R$2,VLOOKUP($A15,$A$3:$E$98,5),IF($A15&lt;R$2,"",VLOOKUP($A15,$A$3:$E$98,5)*IF(Main!$B$5=1,(1+Main!$B$6)^($A15-R$2),1+(Main!$B$6*($A15-R$2)))))</f>
        <v/>
      </c>
      <c r="S15" s="119" t="str">
        <f>IF($A15=S$2,VLOOKUP($A15,$A$3:$E$98,5),IF($A15&lt;S$2,"",VLOOKUP($A15,$A$3:$E$98,5)*IF(Main!$B$5=1,(1+Main!$B$6)^($A15-S$2),1+(Main!$B$6*($A15-S$2)))))</f>
        <v/>
      </c>
      <c r="T15" s="119" t="str">
        <f>IF($A15=T$2,VLOOKUP($A15,$A$3:$E$98,5),IF($A15&lt;T$2,"",VLOOKUP($A15,$A$3:$E$98,5)*IF(Main!$B$5=1,(1+Main!$B$6)^($A15-T$2),1+(Main!$B$6*($A15-T$2)))))</f>
        <v/>
      </c>
      <c r="U15" s="119" t="str">
        <f>IF($A15=U$2,VLOOKUP($A15,$A$3:$E$98,5),IF($A15&lt;U$2,"",VLOOKUP($A15,$A$3:$E$98,5)*IF(Main!$B$5=1,(1+Main!$B$6)^($A15-U$2),1+(Main!$B$6*($A15-U$2)))))</f>
        <v/>
      </c>
      <c r="V15" s="119" t="str">
        <f>IF($A15=V$2,VLOOKUP($A15,$A$3:$E$98,5),IF($A15&lt;V$2,"",VLOOKUP($A15,$A$3:$E$98,5)*IF(Main!$B$5=1,(1+Main!$B$6)^($A15-V$2),1+(Main!$B$6*($A15-V$2)))))</f>
        <v/>
      </c>
      <c r="W15" s="119" t="str">
        <f>IF($A15=W$2,VLOOKUP($A15,$A$3:$E$98,5),IF($A15&lt;W$2,"",VLOOKUP($A15,$A$3:$E$98,5)*IF(Main!$B$5=1,(1+Main!$B$6)^($A15-W$2),1+(Main!$B$6*($A15-W$2)))))</f>
        <v/>
      </c>
      <c r="X15" s="119" t="str">
        <f>IF($A15=X$2,VLOOKUP($A15,$A$3:$E$98,5),IF($A15&lt;X$2,"",VLOOKUP($A15,$A$3:$E$98,5)*IF(Main!$B$5=1,(1+Main!$B$6)^($A15-X$2),1+(Main!$B$6*($A15-X$2)))))</f>
        <v/>
      </c>
      <c r="Y15" s="119" t="str">
        <f>IF($A15=Y$2,VLOOKUP($A15,$A$3:$E$98,5),IF($A15&lt;Y$2,"",VLOOKUP($A15,$A$3:$E$98,5)*IF(Main!$B$5=1,(1+Main!$B$6)^($A15-Y$2),1+(Main!$B$6*($A15-Y$2)))))</f>
        <v/>
      </c>
      <c r="Z15" s="119" t="str">
        <f>IF($A15=Z$2,VLOOKUP($A15,$A$3:$E$98,5),IF($A15&lt;Z$2,"",VLOOKUP($A15,$A$3:$E$98,5)*IF(Main!$B$5=1,(1+Main!$B$6)^($A15-Z$2),1+(Main!$B$6*($A15-Z$2)))))</f>
        <v/>
      </c>
      <c r="AA15" s="119" t="str">
        <f>IF($A15=AA$2,VLOOKUP($A15,$A$3:$E$98,5),IF($A15&lt;AA$2,"",VLOOKUP($A15,$A$3:$E$98,5)*IF(Main!$B$5=1,(1+Main!$B$6)^($A15-AA$2),1+(Main!$B$6*($A15-AA$2)))))</f>
        <v/>
      </c>
      <c r="AB15" s="119" t="str">
        <f>IF($A15=AB$2,VLOOKUP($A15,$A$3:$E$98,5),IF($A15&lt;AB$2,"",VLOOKUP($A15,$A$3:$E$98,5)*IF(Main!$B$5=1,(1+Main!$B$6)^($A15-AB$2),1+(Main!$B$6*($A15-AB$2)))))</f>
        <v/>
      </c>
      <c r="AC15" s="119" t="str">
        <f>IF($A15=AC$2,VLOOKUP($A15,$A$3:$E$98,5),IF($A15&lt;AC$2,"",VLOOKUP($A15,$A$3:$E$98,5)*IF(Main!$B$5=1,(1+Main!$B$6)^($A15-AC$2),1+(Main!$B$6*($A15-AC$2)))))</f>
        <v/>
      </c>
      <c r="AD15" s="119" t="str">
        <f>IF($A15=AD$2,VLOOKUP($A15,$A$3:$E$98,5),IF($A15&lt;AD$2,"",VLOOKUP($A15,$A$3:$E$98,5)*IF(Main!$B$5=1,(1+Main!$B$6)^($A15-AD$2),1+(Main!$B$6*($A15-AD$2)))))</f>
        <v/>
      </c>
      <c r="AE15" s="119" t="str">
        <f>IF($A15=AE$2,VLOOKUP($A15,$A$3:$E$98,5),IF($A15&lt;AE$2,"",VLOOKUP($A15,$A$3:$E$98,5)*IF(Main!$B$5=1,(1+Main!$B$6)^($A15-AE$2),1+(Main!$B$6*($A15-AE$2)))))</f>
        <v/>
      </c>
      <c r="AF15" s="119" t="str">
        <f>IF($A15=AF$2,VLOOKUP($A15,$A$3:$E$98,5),IF($A15&lt;AF$2,"",VLOOKUP($A15,$A$3:$E$98,5)*IF(Main!$B$5=1,(1+Main!$B$6)^($A15-AF$2),1+(Main!$B$6*($A15-AF$2)))))</f>
        <v/>
      </c>
      <c r="AG15" s="119" t="str">
        <f>IF($A15=AG$2,VLOOKUP($A15,$A$3:$E$98,5),IF($A15&lt;AG$2,"",VLOOKUP($A15,$A$3:$E$98,5)*IF(Main!$B$5=1,(1+Main!$B$6)^($A15-AG$2),1+(Main!$B$6*($A15-AG$2)))))</f>
        <v/>
      </c>
      <c r="AH15" s="119" t="str">
        <f>IF($A15=AH$2,VLOOKUP($A15,$A$3:$E$98,5),IF($A15&lt;AH$2,"",VLOOKUP($A15,$A$3:$E$98,5)*IF(Main!$B$5=1,(1+Main!$B$6)^($A15-AH$2),1+(Main!$B$6*($A15-AH$2)))))</f>
        <v/>
      </c>
      <c r="AI15" s="119" t="str">
        <f>IF($A15=AI$2,VLOOKUP($A15,$A$3:$E$98,5),IF($A15&lt;AI$2,"",VLOOKUP($A15,$A$3:$E$98,5)*IF(Main!$B$5=1,(1+Main!$B$6)^($A15-AI$2),1+(Main!$B$6*($A15-AI$2)))))</f>
        <v/>
      </c>
      <c r="AJ15" s="119" t="str">
        <f>IF($A15=AJ$2,VLOOKUP($A15,$A$3:$E$98,5),IF($A15&lt;AJ$2,"",VLOOKUP($A15,$A$3:$E$98,5)*IF(Main!$B$5=1,(1+Main!$B$6)^($A15-AJ$2),1+(Main!$B$6*($A15-AJ$2)))))</f>
        <v/>
      </c>
      <c r="AK15" s="119" t="str">
        <f>IF($A15=AK$2,VLOOKUP($A15,$A$3:$E$98,5),IF($A15&lt;AK$2,"",VLOOKUP($A15,$A$3:$E$98,5)*IF(Main!$B$5=1,(1+Main!$B$6)^($A15-AK$2),1+(Main!$B$6*($A15-AK$2)))))</f>
        <v/>
      </c>
      <c r="AL15" s="119" t="str">
        <f>IF($A15=AL$2,VLOOKUP($A15,$A$3:$E$98,5),IF($A15&lt;AL$2,"",VLOOKUP($A15,$A$3:$E$98,5)*IF(Main!$B$5=1,(1+Main!$B$6)^($A15-AL$2),1+(Main!$B$6*($A15-AL$2)))))</f>
        <v/>
      </c>
      <c r="AM15" s="119" t="str">
        <f>IF($A15=AM$2,VLOOKUP($A15,$A$3:$E$98,5),IF($A15&lt;AM$2,"",VLOOKUP($A15,$A$3:$E$98,5)*IF(Main!$B$5=1,(1+Main!$B$6)^($A15-AM$2),1+(Main!$B$6*($A15-AM$2)))))</f>
        <v/>
      </c>
      <c r="AN15" s="119" t="str">
        <f>IF($A15=AN$2,VLOOKUP($A15,$A$3:$E$98,5),IF($A15&lt;AN$2,"",VLOOKUP($A15,$A$3:$E$98,5)*IF(Main!$B$5=1,(1+Main!$B$6)^($A15-AN$2),1+(Main!$B$6*($A15-AN$2)))))</f>
        <v/>
      </c>
      <c r="AO15" s="119" t="str">
        <f>IF($A15=AO$2,VLOOKUP($A15,$A$3:$E$98,5),IF($A15&lt;AO$2,"",VLOOKUP($A15,$A$3:$E$98,5)*IF(Main!$B$5=1,(1+Main!$B$6)^($A15-AO$2),1+(Main!$B$6*($A15-AO$2)))))</f>
        <v/>
      </c>
      <c r="AP15" s="119" t="str">
        <f>IF($A15=AP$2,VLOOKUP($A15,$A$3:$E$98,5),IF($A15&lt;AP$2,"",VLOOKUP($A15,$A$3:$E$98,5)*IF(Main!$B$5=1,(1+Main!$B$6)^($A15-AP$2),1+(Main!$B$6*($A15-AP$2)))))</f>
        <v/>
      </c>
      <c r="AQ15" s="119" t="str">
        <f>IF($A15=AQ$2,VLOOKUP($A15,$A$3:$E$98,5),IF($A15&lt;AQ$2,"",VLOOKUP($A15,$A$3:$E$98,5)*IF(Main!$B$5=1,(1+Main!$B$6)^($A15-AQ$2),1+(Main!$B$6*($A15-AQ$2)))))</f>
        <v/>
      </c>
      <c r="AR15" s="119" t="str">
        <f>IF($A15=AR$2,VLOOKUP($A15,$A$3:$E$98,5),IF($A15&lt;AR$2,"",VLOOKUP($A15,$A$3:$E$98,5)*IF(Main!$B$5=1,(1+Main!$B$6)^($A15-AR$2),1+(Main!$B$6*($A15-AR$2)))))</f>
        <v/>
      </c>
      <c r="AS15" s="119" t="str">
        <f>IF($A15=AS$2,VLOOKUP($A15,$A$3:$E$98,5),IF($A15&lt;AS$2,"",VLOOKUP($A15,$A$3:$E$98,5)*IF(Main!$B$5=1,(1+Main!$B$6)^($A15-AS$2),1+(Main!$B$6*($A15-AS$2)))))</f>
        <v/>
      </c>
      <c r="AT15" s="119" t="str">
        <f>IF($A15=AT$2,VLOOKUP($A15,$A$3:$E$98,5),IF($A15&lt;AT$2,"",VLOOKUP($A15,$A$3:$E$98,5)*IF(Main!$B$5=1,(1+Main!$B$6)^($A15-AT$2),1+(Main!$B$6*($A15-AT$2)))))</f>
        <v/>
      </c>
      <c r="AU15" s="119" t="str">
        <f>IF($A15=AU$2,VLOOKUP($A15,$A$3:$E$98,5),IF($A15&lt;AU$2,"",VLOOKUP($A15,$A$3:$E$98,5)*IF(Main!$B$5=1,(1+Main!$B$6)^($A15-AU$2),1+(Main!$B$6*($A15-AU$2)))))</f>
        <v/>
      </c>
      <c r="AV15" s="119" t="str">
        <f>IF($A15=AV$2,VLOOKUP($A15,$A$3:$E$98,5),IF($A15&lt;AV$2,"",VLOOKUP($A15,$A$3:$E$98,5)*IF(Main!$B$5=1,(1+Main!$B$6)^($A15-AV$2),1+(Main!$B$6*($A15-AV$2)))))</f>
        <v/>
      </c>
      <c r="AW15" s="119" t="str">
        <f>IF($A15=AW$2,VLOOKUP($A15,$A$3:$E$98,5),IF($A15&lt;AW$2,"",VLOOKUP($A15,$A$3:$E$98,5)*IF(Main!$B$5=1,(1+Main!$B$6)^($A15-AW$2),1+(Main!$B$6*($A15-AW$2)))))</f>
        <v/>
      </c>
      <c r="AX15" s="119" t="str">
        <f>IF($A15=AX$2,VLOOKUP($A15,$A$3:$E$98,5),IF($A15&lt;AX$2,"",VLOOKUP($A15,$A$3:$E$98,5)*IF(Main!$B$5=1,(1+Main!$B$6)^($A15-AX$2),1+(Main!$B$6*($A15-AX$2)))))</f>
        <v/>
      </c>
      <c r="AY15" s="119" t="str">
        <f>IF($A15=AY$2,VLOOKUP($A15,$A$3:$E$98,5),IF($A15&lt;AY$2,"",VLOOKUP($A15,$A$3:$E$98,5)*IF(Main!$B$5=1,(1+Main!$B$6)^($A15-AY$2),1+(Main!$B$6*($A15-AY$2)))))</f>
        <v/>
      </c>
      <c r="AZ15" s="119" t="str">
        <f>IF($A15=AZ$2,VLOOKUP($A15,$A$3:$E$98,5),IF($A15&lt;AZ$2,"",VLOOKUP($A15,$A$3:$E$98,5)*IF(Main!$B$5=1,(1+Main!$B$6)^($A15-AZ$2),1+(Main!$B$6*($A15-AZ$2)))))</f>
        <v/>
      </c>
      <c r="BA15" s="119" t="str">
        <f>IF($A15=BA$2,VLOOKUP($A15,$A$3:$E$98,5),IF($A15&lt;BA$2,"",VLOOKUP($A15,$A$3:$E$98,5)*IF(Main!$B$5=1,(1+Main!$B$6)^($A15-BA$2),1+(Main!$B$6*($A15-BA$2)))))</f>
        <v/>
      </c>
      <c r="BB15" s="119" t="str">
        <f>IF($A15=BB$2,VLOOKUP($A15,$A$3:$E$98,5),IF($A15&lt;BB$2,"",VLOOKUP($A15,$A$3:$E$98,5)*IF(Main!$B$5=1,(1+Main!$B$6)^($A15-BB$2),1+(Main!$B$6*($A15-BB$2)))))</f>
        <v/>
      </c>
      <c r="BC15" s="119" t="str">
        <f>IF($A15=BC$2,VLOOKUP($A15,$A$3:$E$98,5),IF($A15&lt;BC$2,"",VLOOKUP($A15,$A$3:$E$98,5)*IF(Main!$B$5=1,(1+Main!$B$6)^($A15-BC$2),1+(Main!$B$6*($A15-BC$2)))))</f>
        <v/>
      </c>
      <c r="BD15" s="119" t="str">
        <f>IF($A15=BD$2,VLOOKUP($A15,$A$3:$E$98,5),IF($A15&lt;BD$2,"",VLOOKUP($A15,$A$3:$E$98,5)*IF(Main!$B$5=1,(1+Main!$B$6)^($A15-BD$2),1+(Main!$B$6*($A15-BD$2)))))</f>
        <v/>
      </c>
      <c r="BE15" s="119" t="str">
        <f>IF($A15=BE$2,VLOOKUP($A15,$A$3:$E$98,5),IF($A15&lt;BE$2,"",VLOOKUP($A15,$A$3:$E$98,5)*IF(Main!$B$5=1,(1+Main!$B$6)^($A15-BE$2),1+(Main!$B$6*($A15-BE$2)))))</f>
        <v/>
      </c>
      <c r="BF15" s="119" t="str">
        <f>IF($A15=BF$2,VLOOKUP($A15,$A$3:$E$98,5),IF($A15&lt;BF$2,"",VLOOKUP($A15,$A$3:$E$98,5)*IF(Main!$B$5=1,(1+Main!$B$6)^($A15-BF$2),1+(Main!$B$6*($A15-BF$2)))))</f>
        <v/>
      </c>
      <c r="BG15" s="119" t="str">
        <f>IF($A15=BG$2,VLOOKUP($A15,$A$3:$E$98,5),IF($A15&lt;BG$2,"",VLOOKUP($A15,$A$3:$E$98,5)*IF(Main!$B$5=1,(1+Main!$B$6)^($A15-BG$2),1+(Main!$B$6*($A15-BG$2)))))</f>
        <v/>
      </c>
      <c r="BH15" s="119" t="str">
        <f>IF($A15=BH$2,VLOOKUP($A15,$A$3:$E$98,5),IF($A15&lt;BH$2,"",VLOOKUP($A15,$A$3:$E$98,5)*IF(Main!$B$5=1,(1+Main!$B$6)^($A15-BH$2),1+(Main!$B$6*($A15-BH$2)))))</f>
        <v/>
      </c>
      <c r="BI15" s="119" t="str">
        <f>IF($A15=BI$2,VLOOKUP($A15,$A$3:$E$98,5),IF($A15&lt;BI$2,"",VLOOKUP($A15,$A$3:$E$98,5)*IF(Main!$B$5=1,(1+Main!$B$6)^($A15-BI$2),1+(Main!$B$6*($A15-BI$2)))))</f>
        <v/>
      </c>
      <c r="BJ15" s="119" t="str">
        <f>IF($A15=BJ$2,VLOOKUP($A15,$A$3:$E$98,5),IF($A15&lt;BJ$2,"",VLOOKUP($A15,$A$3:$E$98,5)*IF(Main!$B$5=1,(1+Main!$B$6)^($A15-BJ$2),1+(Main!$B$6*($A15-BJ$2)))))</f>
        <v/>
      </c>
    </row>
    <row r="16" spans="1:83">
      <c r="A16" s="51">
        <v>38</v>
      </c>
      <c r="B16" s="54">
        <f ca="1">VLOOKUP($A16,Mortality!$A$3:$G$108,7,)</f>
        <v>5.2979617835767381E-4</v>
      </c>
      <c r="C16" s="50">
        <f t="shared" ca="1" si="1"/>
        <v>0.99515498296678329</v>
      </c>
      <c r="D16" s="50">
        <f t="shared" ca="1" si="0"/>
        <v>51.358065083658914</v>
      </c>
      <c r="E16" s="118">
        <f ca="1">C16/(1+Main!$B$5)^($A16-$A$3)</f>
        <v>0.41295393807033826</v>
      </c>
      <c r="F16" s="336">
        <v>1</v>
      </c>
      <c r="G16" s="119" t="str">
        <f>IF($A16=G$2,VLOOKUP($A16,$A$3:$E$98,5),IF($A16&lt;G$2,"",VLOOKUP($A16,$A$3:$E$98,5)*IF(Main!$B$5=1,(1+Main!$B$6)^($A16-G$2),1+(Main!$B$6*($A16-G$2)))))</f>
        <v/>
      </c>
      <c r="H16" s="119" t="str">
        <f>IF($A16=H$2,VLOOKUP($A16,$A$3:$E$98,5),IF($A16&lt;H$2,"",VLOOKUP($A16,$A$3:$E$98,5)*IF(Main!$B$5=1,(1+Main!$B$6)^($A16-H$2),1+(Main!$B$6*($A16-H$2)))))</f>
        <v/>
      </c>
      <c r="I16" s="119" t="str">
        <f>IF($A16=I$2,VLOOKUP($A16,$A$3:$E$98,5),IF($A16&lt;I$2,"",VLOOKUP($A16,$A$3:$E$98,5)*IF(Main!$B$5=1,(1+Main!$B$6)^($A16-I$2),1+(Main!$B$6*($A16-I$2)))))</f>
        <v/>
      </c>
      <c r="J16" s="119" t="str">
        <f>IF($A16=J$2,VLOOKUP($A16,$A$3:$E$98,5),IF($A16&lt;J$2,"",VLOOKUP($A16,$A$3:$E$98,5)*IF(Main!$B$5=1,(1+Main!$B$6)^($A16-J$2),1+(Main!$B$6*($A16-J$2)))))</f>
        <v/>
      </c>
      <c r="K16" s="119" t="str">
        <f>IF($A16=K$2,VLOOKUP($A16,$A$3:$E$98,5),IF($A16&lt;K$2,"",VLOOKUP($A16,$A$3:$E$98,5)*IF(Main!$B$5=1,(1+Main!$B$6)^($A16-K$2),1+(Main!$B$6*($A16-K$2)))))</f>
        <v/>
      </c>
      <c r="L16" s="119" t="str">
        <f>IF($A16=L$2,VLOOKUP($A16,$A$3:$E$98,5),IF($A16&lt;L$2,"",VLOOKUP($A16,$A$3:$E$98,5)*IF(Main!$B$5=1,(1+Main!$B$6)^($A16-L$2),1+(Main!$B$6*($A16-L$2)))))</f>
        <v/>
      </c>
      <c r="M16" s="119" t="str">
        <f>IF($A16=M$2,VLOOKUP($A16,$A$3:$E$98,5),IF($A16&lt;M$2,"",VLOOKUP($A16,$A$3:$E$98,5)*IF(Main!$B$5=1,(1+Main!$B$6)^($A16-M$2),1+(Main!$B$6*($A16-M$2)))))</f>
        <v/>
      </c>
      <c r="N16" s="119" t="str">
        <f>IF($A16=N$2,VLOOKUP($A16,$A$3:$E$98,5),IF($A16&lt;N$2,"",VLOOKUP($A16,$A$3:$E$98,5)*IF(Main!$B$5=1,(1+Main!$B$6)^($A16-N$2),1+(Main!$B$6*($A16-N$2)))))</f>
        <v/>
      </c>
      <c r="O16" s="119" t="str">
        <f>IF($A16=O$2,VLOOKUP($A16,$A$3:$E$98,5),IF($A16&lt;O$2,"",VLOOKUP($A16,$A$3:$E$98,5)*IF(Main!$B$5=1,(1+Main!$B$6)^($A16-O$2),1+(Main!$B$6*($A16-O$2)))))</f>
        <v/>
      </c>
      <c r="P16" s="119" t="str">
        <f>IF($A16=P$2,VLOOKUP($A16,$A$3:$E$98,5),IF($A16&lt;P$2,"",VLOOKUP($A16,$A$3:$E$98,5)*IF(Main!$B$5=1,(1+Main!$B$6)^($A16-P$2),1+(Main!$B$6*($A16-P$2)))))</f>
        <v/>
      </c>
      <c r="Q16" s="119" t="str">
        <f>IF($A16=Q$2,VLOOKUP($A16,$A$3:$E$98,5),IF($A16&lt;Q$2,"",VLOOKUP($A16,$A$3:$E$98,5)*IF(Main!$B$5=1,(1+Main!$B$6)^($A16-Q$2),1+(Main!$B$6*($A16-Q$2)))))</f>
        <v/>
      </c>
      <c r="R16" s="119" t="str">
        <f>IF($A16=R$2,VLOOKUP($A16,$A$3:$E$98,5),IF($A16&lt;R$2,"",VLOOKUP($A16,$A$3:$E$98,5)*IF(Main!$B$5=1,(1+Main!$B$6)^($A16-R$2),1+(Main!$B$6*($A16-R$2)))))</f>
        <v/>
      </c>
      <c r="S16" s="119" t="str">
        <f>IF($A16=S$2,VLOOKUP($A16,$A$3:$E$98,5),IF($A16&lt;S$2,"",VLOOKUP($A16,$A$3:$E$98,5)*IF(Main!$B$5=1,(1+Main!$B$6)^($A16-S$2),1+(Main!$B$6*($A16-S$2)))))</f>
        <v/>
      </c>
      <c r="T16" s="119" t="str">
        <f>IF($A16=T$2,VLOOKUP($A16,$A$3:$E$98,5),IF($A16&lt;T$2,"",VLOOKUP($A16,$A$3:$E$98,5)*IF(Main!$B$5=1,(1+Main!$B$6)^($A16-T$2),1+(Main!$B$6*($A16-T$2)))))</f>
        <v/>
      </c>
      <c r="U16" s="119" t="str">
        <f>IF($A16=U$2,VLOOKUP($A16,$A$3:$E$98,5),IF($A16&lt;U$2,"",VLOOKUP($A16,$A$3:$E$98,5)*IF(Main!$B$5=1,(1+Main!$B$6)^($A16-U$2),1+(Main!$B$6*($A16-U$2)))))</f>
        <v/>
      </c>
      <c r="V16" s="119" t="str">
        <f>IF($A16=V$2,VLOOKUP($A16,$A$3:$E$98,5),IF($A16&lt;V$2,"",VLOOKUP($A16,$A$3:$E$98,5)*IF(Main!$B$5=1,(1+Main!$B$6)^($A16-V$2),1+(Main!$B$6*($A16-V$2)))))</f>
        <v/>
      </c>
      <c r="W16" s="119" t="str">
        <f>IF($A16=W$2,VLOOKUP($A16,$A$3:$E$98,5),IF($A16&lt;W$2,"",VLOOKUP($A16,$A$3:$E$98,5)*IF(Main!$B$5=1,(1+Main!$B$6)^($A16-W$2),1+(Main!$B$6*($A16-W$2)))))</f>
        <v/>
      </c>
      <c r="X16" s="119" t="str">
        <f>IF($A16=X$2,VLOOKUP($A16,$A$3:$E$98,5),IF($A16&lt;X$2,"",VLOOKUP($A16,$A$3:$E$98,5)*IF(Main!$B$5=1,(1+Main!$B$6)^($A16-X$2),1+(Main!$B$6*($A16-X$2)))))</f>
        <v/>
      </c>
      <c r="Y16" s="119" t="str">
        <f>IF($A16=Y$2,VLOOKUP($A16,$A$3:$E$98,5),IF($A16&lt;Y$2,"",VLOOKUP($A16,$A$3:$E$98,5)*IF(Main!$B$5=1,(1+Main!$B$6)^($A16-Y$2),1+(Main!$B$6*($A16-Y$2)))))</f>
        <v/>
      </c>
      <c r="Z16" s="119" t="str">
        <f>IF($A16=Z$2,VLOOKUP($A16,$A$3:$E$98,5),IF($A16&lt;Z$2,"",VLOOKUP($A16,$A$3:$E$98,5)*IF(Main!$B$5=1,(1+Main!$B$6)^($A16-Z$2),1+(Main!$B$6*($A16-Z$2)))))</f>
        <v/>
      </c>
      <c r="AA16" s="119" t="str">
        <f>IF($A16=AA$2,VLOOKUP($A16,$A$3:$E$98,5),IF($A16&lt;AA$2,"",VLOOKUP($A16,$A$3:$E$98,5)*IF(Main!$B$5=1,(1+Main!$B$6)^($A16-AA$2),1+(Main!$B$6*($A16-AA$2)))))</f>
        <v/>
      </c>
      <c r="AB16" s="119" t="str">
        <f>IF($A16=AB$2,VLOOKUP($A16,$A$3:$E$98,5),IF($A16&lt;AB$2,"",VLOOKUP($A16,$A$3:$E$98,5)*IF(Main!$B$5=1,(1+Main!$B$6)^($A16-AB$2),1+(Main!$B$6*($A16-AB$2)))))</f>
        <v/>
      </c>
      <c r="AC16" s="119" t="str">
        <f>IF($A16=AC$2,VLOOKUP($A16,$A$3:$E$98,5),IF($A16&lt;AC$2,"",VLOOKUP($A16,$A$3:$E$98,5)*IF(Main!$B$5=1,(1+Main!$B$6)^($A16-AC$2),1+(Main!$B$6*($A16-AC$2)))))</f>
        <v/>
      </c>
      <c r="AD16" s="119" t="str">
        <f>IF($A16=AD$2,VLOOKUP($A16,$A$3:$E$98,5),IF($A16&lt;AD$2,"",VLOOKUP($A16,$A$3:$E$98,5)*IF(Main!$B$5=1,(1+Main!$B$6)^($A16-AD$2),1+(Main!$B$6*($A16-AD$2)))))</f>
        <v/>
      </c>
      <c r="AE16" s="119" t="str">
        <f>IF($A16=AE$2,VLOOKUP($A16,$A$3:$E$98,5),IF($A16&lt;AE$2,"",VLOOKUP($A16,$A$3:$E$98,5)*IF(Main!$B$5=1,(1+Main!$B$6)^($A16-AE$2),1+(Main!$B$6*($A16-AE$2)))))</f>
        <v/>
      </c>
      <c r="AF16" s="119" t="str">
        <f>IF($A16=AF$2,VLOOKUP($A16,$A$3:$E$98,5),IF($A16&lt;AF$2,"",VLOOKUP($A16,$A$3:$E$98,5)*IF(Main!$B$5=1,(1+Main!$B$6)^($A16-AF$2),1+(Main!$B$6*($A16-AF$2)))))</f>
        <v/>
      </c>
      <c r="AG16" s="119" t="str">
        <f>IF($A16=AG$2,VLOOKUP($A16,$A$3:$E$98,5),IF($A16&lt;AG$2,"",VLOOKUP($A16,$A$3:$E$98,5)*IF(Main!$B$5=1,(1+Main!$B$6)^($A16-AG$2),1+(Main!$B$6*($A16-AG$2)))))</f>
        <v/>
      </c>
      <c r="AH16" s="119" t="str">
        <f>IF($A16=AH$2,VLOOKUP($A16,$A$3:$E$98,5),IF($A16&lt;AH$2,"",VLOOKUP($A16,$A$3:$E$98,5)*IF(Main!$B$5=1,(1+Main!$B$6)^($A16-AH$2),1+(Main!$B$6*($A16-AH$2)))))</f>
        <v/>
      </c>
      <c r="AI16" s="119" t="str">
        <f>IF($A16=AI$2,VLOOKUP($A16,$A$3:$E$98,5),IF($A16&lt;AI$2,"",VLOOKUP($A16,$A$3:$E$98,5)*IF(Main!$B$5=1,(1+Main!$B$6)^($A16-AI$2),1+(Main!$B$6*($A16-AI$2)))))</f>
        <v/>
      </c>
      <c r="AJ16" s="119" t="str">
        <f>IF($A16=AJ$2,VLOOKUP($A16,$A$3:$E$98,5),IF($A16&lt;AJ$2,"",VLOOKUP($A16,$A$3:$E$98,5)*IF(Main!$B$5=1,(1+Main!$B$6)^($A16-AJ$2),1+(Main!$B$6*($A16-AJ$2)))))</f>
        <v/>
      </c>
      <c r="AK16" s="119" t="str">
        <f>IF($A16=AK$2,VLOOKUP($A16,$A$3:$E$98,5),IF($A16&lt;AK$2,"",VLOOKUP($A16,$A$3:$E$98,5)*IF(Main!$B$5=1,(1+Main!$B$6)^($A16-AK$2),1+(Main!$B$6*($A16-AK$2)))))</f>
        <v/>
      </c>
      <c r="AL16" s="119" t="str">
        <f>IF($A16=AL$2,VLOOKUP($A16,$A$3:$E$98,5),IF($A16&lt;AL$2,"",VLOOKUP($A16,$A$3:$E$98,5)*IF(Main!$B$5=1,(1+Main!$B$6)^($A16-AL$2),1+(Main!$B$6*($A16-AL$2)))))</f>
        <v/>
      </c>
      <c r="AM16" s="119" t="str">
        <f>IF($A16=AM$2,VLOOKUP($A16,$A$3:$E$98,5),IF($A16&lt;AM$2,"",VLOOKUP($A16,$A$3:$E$98,5)*IF(Main!$B$5=1,(1+Main!$B$6)^($A16-AM$2),1+(Main!$B$6*($A16-AM$2)))))</f>
        <v/>
      </c>
      <c r="AN16" s="119" t="str">
        <f>IF($A16=AN$2,VLOOKUP($A16,$A$3:$E$98,5),IF($A16&lt;AN$2,"",VLOOKUP($A16,$A$3:$E$98,5)*IF(Main!$B$5=1,(1+Main!$B$6)^($A16-AN$2),1+(Main!$B$6*($A16-AN$2)))))</f>
        <v/>
      </c>
      <c r="AO16" s="119" t="str">
        <f>IF($A16=AO$2,VLOOKUP($A16,$A$3:$E$98,5),IF($A16&lt;AO$2,"",VLOOKUP($A16,$A$3:$E$98,5)*IF(Main!$B$5=1,(1+Main!$B$6)^($A16-AO$2),1+(Main!$B$6*($A16-AO$2)))))</f>
        <v/>
      </c>
      <c r="AP16" s="119" t="str">
        <f>IF($A16=AP$2,VLOOKUP($A16,$A$3:$E$98,5),IF($A16&lt;AP$2,"",VLOOKUP($A16,$A$3:$E$98,5)*IF(Main!$B$5=1,(1+Main!$B$6)^($A16-AP$2),1+(Main!$B$6*($A16-AP$2)))))</f>
        <v/>
      </c>
      <c r="AQ16" s="119" t="str">
        <f>IF($A16=AQ$2,VLOOKUP($A16,$A$3:$E$98,5),IF($A16&lt;AQ$2,"",VLOOKUP($A16,$A$3:$E$98,5)*IF(Main!$B$5=1,(1+Main!$B$6)^($A16-AQ$2),1+(Main!$B$6*($A16-AQ$2)))))</f>
        <v/>
      </c>
      <c r="AR16" s="119" t="str">
        <f>IF($A16=AR$2,VLOOKUP($A16,$A$3:$E$98,5),IF($A16&lt;AR$2,"",VLOOKUP($A16,$A$3:$E$98,5)*IF(Main!$B$5=1,(1+Main!$B$6)^($A16-AR$2),1+(Main!$B$6*($A16-AR$2)))))</f>
        <v/>
      </c>
      <c r="AS16" s="119" t="str">
        <f>IF($A16=AS$2,VLOOKUP($A16,$A$3:$E$98,5),IF($A16&lt;AS$2,"",VLOOKUP($A16,$A$3:$E$98,5)*IF(Main!$B$5=1,(1+Main!$B$6)^($A16-AS$2),1+(Main!$B$6*($A16-AS$2)))))</f>
        <v/>
      </c>
      <c r="AT16" s="119" t="str">
        <f>IF($A16=AT$2,VLOOKUP($A16,$A$3:$E$98,5),IF($A16&lt;AT$2,"",VLOOKUP($A16,$A$3:$E$98,5)*IF(Main!$B$5=1,(1+Main!$B$6)^($A16-AT$2),1+(Main!$B$6*($A16-AT$2)))))</f>
        <v/>
      </c>
      <c r="AU16" s="119" t="str">
        <f>IF($A16=AU$2,VLOOKUP($A16,$A$3:$E$98,5),IF($A16&lt;AU$2,"",VLOOKUP($A16,$A$3:$E$98,5)*IF(Main!$B$5=1,(1+Main!$B$6)^($A16-AU$2),1+(Main!$B$6*($A16-AU$2)))))</f>
        <v/>
      </c>
      <c r="AV16" s="119" t="str">
        <f>IF($A16=AV$2,VLOOKUP($A16,$A$3:$E$98,5),IF($A16&lt;AV$2,"",VLOOKUP($A16,$A$3:$E$98,5)*IF(Main!$B$5=1,(1+Main!$B$6)^($A16-AV$2),1+(Main!$B$6*($A16-AV$2)))))</f>
        <v/>
      </c>
      <c r="AW16" s="119" t="str">
        <f>IF($A16=AW$2,VLOOKUP($A16,$A$3:$E$98,5),IF($A16&lt;AW$2,"",VLOOKUP($A16,$A$3:$E$98,5)*IF(Main!$B$5=1,(1+Main!$B$6)^($A16-AW$2),1+(Main!$B$6*($A16-AW$2)))))</f>
        <v/>
      </c>
      <c r="AX16" s="119" t="str">
        <f>IF($A16=AX$2,VLOOKUP($A16,$A$3:$E$98,5),IF($A16&lt;AX$2,"",VLOOKUP($A16,$A$3:$E$98,5)*IF(Main!$B$5=1,(1+Main!$B$6)^($A16-AX$2),1+(Main!$B$6*($A16-AX$2)))))</f>
        <v/>
      </c>
      <c r="AY16" s="119" t="str">
        <f>IF($A16=AY$2,VLOOKUP($A16,$A$3:$E$98,5),IF($A16&lt;AY$2,"",VLOOKUP($A16,$A$3:$E$98,5)*IF(Main!$B$5=1,(1+Main!$B$6)^($A16-AY$2),1+(Main!$B$6*($A16-AY$2)))))</f>
        <v/>
      </c>
      <c r="AZ16" s="119" t="str">
        <f>IF($A16=AZ$2,VLOOKUP($A16,$A$3:$E$98,5),IF($A16&lt;AZ$2,"",VLOOKUP($A16,$A$3:$E$98,5)*IF(Main!$B$5=1,(1+Main!$B$6)^($A16-AZ$2),1+(Main!$B$6*($A16-AZ$2)))))</f>
        <v/>
      </c>
      <c r="BA16" s="119" t="str">
        <f>IF($A16=BA$2,VLOOKUP($A16,$A$3:$E$98,5),IF($A16&lt;BA$2,"",VLOOKUP($A16,$A$3:$E$98,5)*IF(Main!$B$5=1,(1+Main!$B$6)^($A16-BA$2),1+(Main!$B$6*($A16-BA$2)))))</f>
        <v/>
      </c>
      <c r="BB16" s="119" t="str">
        <f>IF($A16=BB$2,VLOOKUP($A16,$A$3:$E$98,5),IF($A16&lt;BB$2,"",VLOOKUP($A16,$A$3:$E$98,5)*IF(Main!$B$5=1,(1+Main!$B$6)^($A16-BB$2),1+(Main!$B$6*($A16-BB$2)))))</f>
        <v/>
      </c>
      <c r="BC16" s="119" t="str">
        <f>IF($A16=BC$2,VLOOKUP($A16,$A$3:$E$98,5),IF($A16&lt;BC$2,"",VLOOKUP($A16,$A$3:$E$98,5)*IF(Main!$B$5=1,(1+Main!$B$6)^($A16-BC$2),1+(Main!$B$6*($A16-BC$2)))))</f>
        <v/>
      </c>
      <c r="BD16" s="119" t="str">
        <f>IF($A16=BD$2,VLOOKUP($A16,$A$3:$E$98,5),IF($A16&lt;BD$2,"",VLOOKUP($A16,$A$3:$E$98,5)*IF(Main!$B$5=1,(1+Main!$B$6)^($A16-BD$2),1+(Main!$B$6*($A16-BD$2)))))</f>
        <v/>
      </c>
      <c r="BE16" s="119" t="str">
        <f>IF($A16=BE$2,VLOOKUP($A16,$A$3:$E$98,5),IF($A16&lt;BE$2,"",VLOOKUP($A16,$A$3:$E$98,5)*IF(Main!$B$5=1,(1+Main!$B$6)^($A16-BE$2),1+(Main!$B$6*($A16-BE$2)))))</f>
        <v/>
      </c>
      <c r="BF16" s="119" t="str">
        <f>IF($A16=BF$2,VLOOKUP($A16,$A$3:$E$98,5),IF($A16&lt;BF$2,"",VLOOKUP($A16,$A$3:$E$98,5)*IF(Main!$B$5=1,(1+Main!$B$6)^($A16-BF$2),1+(Main!$B$6*($A16-BF$2)))))</f>
        <v/>
      </c>
      <c r="BG16" s="119" t="str">
        <f>IF($A16=BG$2,VLOOKUP($A16,$A$3:$E$98,5),IF($A16&lt;BG$2,"",VLOOKUP($A16,$A$3:$E$98,5)*IF(Main!$B$5=1,(1+Main!$B$6)^($A16-BG$2),1+(Main!$B$6*($A16-BG$2)))))</f>
        <v/>
      </c>
      <c r="BH16" s="119" t="str">
        <f>IF($A16=BH$2,VLOOKUP($A16,$A$3:$E$98,5),IF($A16&lt;BH$2,"",VLOOKUP($A16,$A$3:$E$98,5)*IF(Main!$B$5=1,(1+Main!$B$6)^($A16-BH$2),1+(Main!$B$6*($A16-BH$2)))))</f>
        <v/>
      </c>
      <c r="BI16" s="119" t="str">
        <f>IF($A16=BI$2,VLOOKUP($A16,$A$3:$E$98,5),IF($A16&lt;BI$2,"",VLOOKUP($A16,$A$3:$E$98,5)*IF(Main!$B$5=1,(1+Main!$B$6)^($A16-BI$2),1+(Main!$B$6*($A16-BI$2)))))</f>
        <v/>
      </c>
      <c r="BJ16" s="119" t="str">
        <f>IF($A16=BJ$2,VLOOKUP($A16,$A$3:$E$98,5),IF($A16&lt;BJ$2,"",VLOOKUP($A16,$A$3:$E$98,5)*IF(Main!$B$5=1,(1+Main!$B$6)^($A16-BJ$2),1+(Main!$B$6*($A16-BJ$2)))))</f>
        <v/>
      </c>
    </row>
    <row r="17" spans="1:82">
      <c r="A17" s="51">
        <v>39</v>
      </c>
      <c r="B17" s="54">
        <f ca="1">VLOOKUP($A17,Mortality!$A$3:$G$108,7,)</f>
        <v>5.493481849448928E-4</v>
      </c>
      <c r="C17" s="50">
        <f t="shared" ca="1" si="1"/>
        <v>0.99462775365993383</v>
      </c>
      <c r="D17" s="50">
        <f t="shared" ca="1" si="0"/>
        <v>50.38475873628488</v>
      </c>
      <c r="E17" s="118">
        <f ca="1">C17/(1+Main!$B$5)^($A17-$A$3)</f>
        <v>0.38573379126365503</v>
      </c>
      <c r="F17" s="336">
        <v>1</v>
      </c>
      <c r="G17" s="119" t="str">
        <f>IF($A17=G$2,VLOOKUP($A17,$A$3:$E$98,5),IF($A17&lt;G$2,"",VLOOKUP($A17,$A$3:$E$98,5)*IF(Main!$B$5=1,(1+Main!$B$6)^($A17-G$2),1+(Main!$B$6*($A17-G$2)))))</f>
        <v/>
      </c>
      <c r="H17" s="119" t="str">
        <f>IF($A17=H$2,VLOOKUP($A17,$A$3:$E$98,5),IF($A17&lt;H$2,"",VLOOKUP($A17,$A$3:$E$98,5)*IF(Main!$B$5=1,(1+Main!$B$6)^($A17-H$2),1+(Main!$B$6*($A17-H$2)))))</f>
        <v/>
      </c>
      <c r="I17" s="119" t="str">
        <f>IF($A17=I$2,VLOOKUP($A17,$A$3:$E$98,5),IF($A17&lt;I$2,"",VLOOKUP($A17,$A$3:$E$98,5)*IF(Main!$B$5=1,(1+Main!$B$6)^($A17-I$2),1+(Main!$B$6*($A17-I$2)))))</f>
        <v/>
      </c>
      <c r="J17" s="119" t="str">
        <f>IF($A17=J$2,VLOOKUP($A17,$A$3:$E$98,5),IF($A17&lt;J$2,"",VLOOKUP($A17,$A$3:$E$98,5)*IF(Main!$B$5=1,(1+Main!$B$6)^($A17-J$2),1+(Main!$B$6*($A17-J$2)))))</f>
        <v/>
      </c>
      <c r="K17" s="119" t="str">
        <f>IF($A17=K$2,VLOOKUP($A17,$A$3:$E$98,5),IF($A17&lt;K$2,"",VLOOKUP($A17,$A$3:$E$98,5)*IF(Main!$B$5=1,(1+Main!$B$6)^($A17-K$2),1+(Main!$B$6*($A17-K$2)))))</f>
        <v/>
      </c>
      <c r="L17" s="119" t="str">
        <f>IF($A17=L$2,VLOOKUP($A17,$A$3:$E$98,5),IF($A17&lt;L$2,"",VLOOKUP($A17,$A$3:$E$98,5)*IF(Main!$B$5=1,(1+Main!$B$6)^($A17-L$2),1+(Main!$B$6*($A17-L$2)))))</f>
        <v/>
      </c>
      <c r="M17" s="119" t="str">
        <f>IF($A17=M$2,VLOOKUP($A17,$A$3:$E$98,5),IF($A17&lt;M$2,"",VLOOKUP($A17,$A$3:$E$98,5)*IF(Main!$B$5=1,(1+Main!$B$6)^($A17-M$2),1+(Main!$B$6*($A17-M$2)))))</f>
        <v/>
      </c>
      <c r="N17" s="119" t="str">
        <f>IF($A17=N$2,VLOOKUP($A17,$A$3:$E$98,5),IF($A17&lt;N$2,"",VLOOKUP($A17,$A$3:$E$98,5)*IF(Main!$B$5=1,(1+Main!$B$6)^($A17-N$2),1+(Main!$B$6*($A17-N$2)))))</f>
        <v/>
      </c>
      <c r="O17" s="119" t="str">
        <f>IF($A17=O$2,VLOOKUP($A17,$A$3:$E$98,5),IF($A17&lt;O$2,"",VLOOKUP($A17,$A$3:$E$98,5)*IF(Main!$B$5=1,(1+Main!$B$6)^($A17-O$2),1+(Main!$B$6*($A17-O$2)))))</f>
        <v/>
      </c>
      <c r="P17" s="119" t="str">
        <f>IF($A17=P$2,VLOOKUP($A17,$A$3:$E$98,5),IF($A17&lt;P$2,"",VLOOKUP($A17,$A$3:$E$98,5)*IF(Main!$B$5=1,(1+Main!$B$6)^($A17-P$2),1+(Main!$B$6*($A17-P$2)))))</f>
        <v/>
      </c>
      <c r="Q17" s="119" t="str">
        <f>IF($A17=Q$2,VLOOKUP($A17,$A$3:$E$98,5),IF($A17&lt;Q$2,"",VLOOKUP($A17,$A$3:$E$98,5)*IF(Main!$B$5=1,(1+Main!$B$6)^($A17-Q$2),1+(Main!$B$6*($A17-Q$2)))))</f>
        <v/>
      </c>
      <c r="R17" s="119" t="str">
        <f>IF($A17=R$2,VLOOKUP($A17,$A$3:$E$98,5),IF($A17&lt;R$2,"",VLOOKUP($A17,$A$3:$E$98,5)*IF(Main!$B$5=1,(1+Main!$B$6)^($A17-R$2),1+(Main!$B$6*($A17-R$2)))))</f>
        <v/>
      </c>
      <c r="S17" s="119" t="str">
        <f>IF($A17=S$2,VLOOKUP($A17,$A$3:$E$98,5),IF($A17&lt;S$2,"",VLOOKUP($A17,$A$3:$E$98,5)*IF(Main!$B$5=1,(1+Main!$B$6)^($A17-S$2),1+(Main!$B$6*($A17-S$2)))))</f>
        <v/>
      </c>
      <c r="T17" s="119" t="str">
        <f>IF($A17=T$2,VLOOKUP($A17,$A$3:$E$98,5),IF($A17&lt;T$2,"",VLOOKUP($A17,$A$3:$E$98,5)*IF(Main!$B$5=1,(1+Main!$B$6)^($A17-T$2),1+(Main!$B$6*($A17-T$2)))))</f>
        <v/>
      </c>
      <c r="U17" s="119" t="str">
        <f>IF($A17=U$2,VLOOKUP($A17,$A$3:$E$98,5),IF($A17&lt;U$2,"",VLOOKUP($A17,$A$3:$E$98,5)*IF(Main!$B$5=1,(1+Main!$B$6)^($A17-U$2),1+(Main!$B$6*($A17-U$2)))))</f>
        <v/>
      </c>
      <c r="V17" s="119" t="str">
        <f>IF($A17=V$2,VLOOKUP($A17,$A$3:$E$98,5),IF($A17&lt;V$2,"",VLOOKUP($A17,$A$3:$E$98,5)*IF(Main!$B$5=1,(1+Main!$B$6)^($A17-V$2),1+(Main!$B$6*($A17-V$2)))))</f>
        <v/>
      </c>
      <c r="W17" s="119" t="str">
        <f>IF($A17=W$2,VLOOKUP($A17,$A$3:$E$98,5),IF($A17&lt;W$2,"",VLOOKUP($A17,$A$3:$E$98,5)*IF(Main!$B$5=1,(1+Main!$B$6)^($A17-W$2),1+(Main!$B$6*($A17-W$2)))))</f>
        <v/>
      </c>
      <c r="X17" s="119" t="str">
        <f>IF($A17=X$2,VLOOKUP($A17,$A$3:$E$98,5),IF($A17&lt;X$2,"",VLOOKUP($A17,$A$3:$E$98,5)*IF(Main!$B$5=1,(1+Main!$B$6)^($A17-X$2),1+(Main!$B$6*($A17-X$2)))))</f>
        <v/>
      </c>
      <c r="Y17" s="119" t="str">
        <f>IF($A17=Y$2,VLOOKUP($A17,$A$3:$E$98,5),IF($A17&lt;Y$2,"",VLOOKUP($A17,$A$3:$E$98,5)*IF(Main!$B$5=1,(1+Main!$B$6)^($A17-Y$2),1+(Main!$B$6*($A17-Y$2)))))</f>
        <v/>
      </c>
      <c r="Z17" s="119" t="str">
        <f>IF($A17=Z$2,VLOOKUP($A17,$A$3:$E$98,5),IF($A17&lt;Z$2,"",VLOOKUP($A17,$A$3:$E$98,5)*IF(Main!$B$5=1,(1+Main!$B$6)^($A17-Z$2),1+(Main!$B$6*($A17-Z$2)))))</f>
        <v/>
      </c>
      <c r="AA17" s="119" t="str">
        <f>IF($A17=AA$2,VLOOKUP($A17,$A$3:$E$98,5),IF($A17&lt;AA$2,"",VLOOKUP($A17,$A$3:$E$98,5)*IF(Main!$B$5=1,(1+Main!$B$6)^($A17-AA$2),1+(Main!$B$6*($A17-AA$2)))))</f>
        <v/>
      </c>
      <c r="AB17" s="119" t="str">
        <f>IF($A17=AB$2,VLOOKUP($A17,$A$3:$E$98,5),IF($A17&lt;AB$2,"",VLOOKUP($A17,$A$3:$E$98,5)*IF(Main!$B$5=1,(1+Main!$B$6)^($A17-AB$2),1+(Main!$B$6*($A17-AB$2)))))</f>
        <v/>
      </c>
      <c r="AC17" s="119" t="str">
        <f>IF($A17=AC$2,VLOOKUP($A17,$A$3:$E$98,5),IF($A17&lt;AC$2,"",VLOOKUP($A17,$A$3:$E$98,5)*IF(Main!$B$5=1,(1+Main!$B$6)^($A17-AC$2),1+(Main!$B$6*($A17-AC$2)))))</f>
        <v/>
      </c>
      <c r="AD17" s="119" t="str">
        <f>IF($A17=AD$2,VLOOKUP($A17,$A$3:$E$98,5),IF($A17&lt;AD$2,"",VLOOKUP($A17,$A$3:$E$98,5)*IF(Main!$B$5=1,(1+Main!$B$6)^($A17-AD$2),1+(Main!$B$6*($A17-AD$2)))))</f>
        <v/>
      </c>
      <c r="AE17" s="119" t="str">
        <f>IF($A17=AE$2,VLOOKUP($A17,$A$3:$E$98,5),IF($A17&lt;AE$2,"",VLOOKUP($A17,$A$3:$E$98,5)*IF(Main!$B$5=1,(1+Main!$B$6)^($A17-AE$2),1+(Main!$B$6*($A17-AE$2)))))</f>
        <v/>
      </c>
      <c r="AF17" s="119" t="str">
        <f>IF($A17=AF$2,VLOOKUP($A17,$A$3:$E$98,5),IF($A17&lt;AF$2,"",VLOOKUP($A17,$A$3:$E$98,5)*IF(Main!$B$5=1,(1+Main!$B$6)^($A17-AF$2),1+(Main!$B$6*($A17-AF$2)))))</f>
        <v/>
      </c>
      <c r="AG17" s="119" t="str">
        <f>IF($A17=AG$2,VLOOKUP($A17,$A$3:$E$98,5),IF($A17&lt;AG$2,"",VLOOKUP($A17,$A$3:$E$98,5)*IF(Main!$B$5=1,(1+Main!$B$6)^($A17-AG$2),1+(Main!$B$6*($A17-AG$2)))))</f>
        <v/>
      </c>
      <c r="AH17" s="119" t="str">
        <f>IF($A17=AH$2,VLOOKUP($A17,$A$3:$E$98,5),IF($A17&lt;AH$2,"",VLOOKUP($A17,$A$3:$E$98,5)*IF(Main!$B$5=1,(1+Main!$B$6)^($A17-AH$2),1+(Main!$B$6*($A17-AH$2)))))</f>
        <v/>
      </c>
      <c r="AI17" s="119" t="str">
        <f>IF($A17=AI$2,VLOOKUP($A17,$A$3:$E$98,5),IF($A17&lt;AI$2,"",VLOOKUP($A17,$A$3:$E$98,5)*IF(Main!$B$5=1,(1+Main!$B$6)^($A17-AI$2),1+(Main!$B$6*($A17-AI$2)))))</f>
        <v/>
      </c>
      <c r="AJ17" s="119" t="str">
        <f>IF($A17=AJ$2,VLOOKUP($A17,$A$3:$E$98,5),IF($A17&lt;AJ$2,"",VLOOKUP($A17,$A$3:$E$98,5)*IF(Main!$B$5=1,(1+Main!$B$6)^($A17-AJ$2),1+(Main!$B$6*($A17-AJ$2)))))</f>
        <v/>
      </c>
      <c r="AK17" s="119" t="str">
        <f>IF($A17=AK$2,VLOOKUP($A17,$A$3:$E$98,5),IF($A17&lt;AK$2,"",VLOOKUP($A17,$A$3:$E$98,5)*IF(Main!$B$5=1,(1+Main!$B$6)^($A17-AK$2),1+(Main!$B$6*($A17-AK$2)))))</f>
        <v/>
      </c>
      <c r="AL17" s="119" t="str">
        <f>IF($A17=AL$2,VLOOKUP($A17,$A$3:$E$98,5),IF($A17&lt;AL$2,"",VLOOKUP($A17,$A$3:$E$98,5)*IF(Main!$B$5=1,(1+Main!$B$6)^($A17-AL$2),1+(Main!$B$6*($A17-AL$2)))))</f>
        <v/>
      </c>
      <c r="AM17" s="119" t="str">
        <f>IF($A17=AM$2,VLOOKUP($A17,$A$3:$E$98,5),IF($A17&lt;AM$2,"",VLOOKUP($A17,$A$3:$E$98,5)*IF(Main!$B$5=1,(1+Main!$B$6)^($A17-AM$2),1+(Main!$B$6*($A17-AM$2)))))</f>
        <v/>
      </c>
      <c r="AN17" s="119" t="str">
        <f>IF($A17=AN$2,VLOOKUP($A17,$A$3:$E$98,5),IF($A17&lt;AN$2,"",VLOOKUP($A17,$A$3:$E$98,5)*IF(Main!$B$5=1,(1+Main!$B$6)^($A17-AN$2),1+(Main!$B$6*($A17-AN$2)))))</f>
        <v/>
      </c>
      <c r="AO17" s="119" t="str">
        <f>IF($A17=AO$2,VLOOKUP($A17,$A$3:$E$98,5),IF($A17&lt;AO$2,"",VLOOKUP($A17,$A$3:$E$98,5)*IF(Main!$B$5=1,(1+Main!$B$6)^($A17-AO$2),1+(Main!$B$6*($A17-AO$2)))))</f>
        <v/>
      </c>
      <c r="AP17" s="119" t="str">
        <f>IF($A17=AP$2,VLOOKUP($A17,$A$3:$E$98,5),IF($A17&lt;AP$2,"",VLOOKUP($A17,$A$3:$E$98,5)*IF(Main!$B$5=1,(1+Main!$B$6)^($A17-AP$2),1+(Main!$B$6*($A17-AP$2)))))</f>
        <v/>
      </c>
      <c r="AQ17" s="119" t="str">
        <f>IF($A17=AQ$2,VLOOKUP($A17,$A$3:$E$98,5),IF($A17&lt;AQ$2,"",VLOOKUP($A17,$A$3:$E$98,5)*IF(Main!$B$5=1,(1+Main!$B$6)^($A17-AQ$2),1+(Main!$B$6*($A17-AQ$2)))))</f>
        <v/>
      </c>
      <c r="AR17" s="119" t="str">
        <f>IF($A17=AR$2,VLOOKUP($A17,$A$3:$E$98,5),IF($A17&lt;AR$2,"",VLOOKUP($A17,$A$3:$E$98,5)*IF(Main!$B$5=1,(1+Main!$B$6)^($A17-AR$2),1+(Main!$B$6*($A17-AR$2)))))</f>
        <v/>
      </c>
      <c r="AS17" s="119" t="str">
        <f>IF($A17=AS$2,VLOOKUP($A17,$A$3:$E$98,5),IF($A17&lt;AS$2,"",VLOOKUP($A17,$A$3:$E$98,5)*IF(Main!$B$5=1,(1+Main!$B$6)^($A17-AS$2),1+(Main!$B$6*($A17-AS$2)))))</f>
        <v/>
      </c>
      <c r="AT17" s="119" t="str">
        <f>IF($A17=AT$2,VLOOKUP($A17,$A$3:$E$98,5),IF($A17&lt;AT$2,"",VLOOKUP($A17,$A$3:$E$98,5)*IF(Main!$B$5=1,(1+Main!$B$6)^($A17-AT$2),1+(Main!$B$6*($A17-AT$2)))))</f>
        <v/>
      </c>
      <c r="AU17" s="119" t="str">
        <f>IF($A17=AU$2,VLOOKUP($A17,$A$3:$E$98,5),IF($A17&lt;AU$2,"",VLOOKUP($A17,$A$3:$E$98,5)*IF(Main!$B$5=1,(1+Main!$B$6)^($A17-AU$2),1+(Main!$B$6*($A17-AU$2)))))</f>
        <v/>
      </c>
      <c r="AV17" s="119" t="str">
        <f>IF($A17=AV$2,VLOOKUP($A17,$A$3:$E$98,5),IF($A17&lt;AV$2,"",VLOOKUP($A17,$A$3:$E$98,5)*IF(Main!$B$5=1,(1+Main!$B$6)^($A17-AV$2),1+(Main!$B$6*($A17-AV$2)))))</f>
        <v/>
      </c>
      <c r="AW17" s="119" t="str">
        <f>IF($A17=AW$2,VLOOKUP($A17,$A$3:$E$98,5),IF($A17&lt;AW$2,"",VLOOKUP($A17,$A$3:$E$98,5)*IF(Main!$B$5=1,(1+Main!$B$6)^($A17-AW$2),1+(Main!$B$6*($A17-AW$2)))))</f>
        <v/>
      </c>
      <c r="AX17" s="119" t="str">
        <f>IF($A17=AX$2,VLOOKUP($A17,$A$3:$E$98,5),IF($A17&lt;AX$2,"",VLOOKUP($A17,$A$3:$E$98,5)*IF(Main!$B$5=1,(1+Main!$B$6)^($A17-AX$2),1+(Main!$B$6*($A17-AX$2)))))</f>
        <v/>
      </c>
      <c r="AY17" s="119" t="str">
        <f>IF($A17=AY$2,VLOOKUP($A17,$A$3:$E$98,5),IF($A17&lt;AY$2,"",VLOOKUP($A17,$A$3:$E$98,5)*IF(Main!$B$5=1,(1+Main!$B$6)^($A17-AY$2),1+(Main!$B$6*($A17-AY$2)))))</f>
        <v/>
      </c>
      <c r="AZ17" s="119" t="str">
        <f>IF($A17=AZ$2,VLOOKUP($A17,$A$3:$E$98,5),IF($A17&lt;AZ$2,"",VLOOKUP($A17,$A$3:$E$98,5)*IF(Main!$B$5=1,(1+Main!$B$6)^($A17-AZ$2),1+(Main!$B$6*($A17-AZ$2)))))</f>
        <v/>
      </c>
      <c r="BA17" s="119" t="str">
        <f>IF($A17=BA$2,VLOOKUP($A17,$A$3:$E$98,5),IF($A17&lt;BA$2,"",VLOOKUP($A17,$A$3:$E$98,5)*IF(Main!$B$5=1,(1+Main!$B$6)^($A17-BA$2),1+(Main!$B$6*($A17-BA$2)))))</f>
        <v/>
      </c>
      <c r="BB17" s="119" t="str">
        <f>IF($A17=BB$2,VLOOKUP($A17,$A$3:$E$98,5),IF($A17&lt;BB$2,"",VLOOKUP($A17,$A$3:$E$98,5)*IF(Main!$B$5=1,(1+Main!$B$6)^($A17-BB$2),1+(Main!$B$6*($A17-BB$2)))))</f>
        <v/>
      </c>
      <c r="BC17" s="119" t="str">
        <f>IF($A17=BC$2,VLOOKUP($A17,$A$3:$E$98,5),IF($A17&lt;BC$2,"",VLOOKUP($A17,$A$3:$E$98,5)*IF(Main!$B$5=1,(1+Main!$B$6)^($A17-BC$2),1+(Main!$B$6*($A17-BC$2)))))</f>
        <v/>
      </c>
      <c r="BD17" s="119" t="str">
        <f>IF($A17=BD$2,VLOOKUP($A17,$A$3:$E$98,5),IF($A17&lt;BD$2,"",VLOOKUP($A17,$A$3:$E$98,5)*IF(Main!$B$5=1,(1+Main!$B$6)^($A17-BD$2),1+(Main!$B$6*($A17-BD$2)))))</f>
        <v/>
      </c>
      <c r="BE17" s="119" t="str">
        <f>IF($A17=BE$2,VLOOKUP($A17,$A$3:$E$98,5),IF($A17&lt;BE$2,"",VLOOKUP($A17,$A$3:$E$98,5)*IF(Main!$B$5=1,(1+Main!$B$6)^($A17-BE$2),1+(Main!$B$6*($A17-BE$2)))))</f>
        <v/>
      </c>
      <c r="BF17" s="119" t="str">
        <f>IF($A17=BF$2,VLOOKUP($A17,$A$3:$E$98,5),IF($A17&lt;BF$2,"",VLOOKUP($A17,$A$3:$E$98,5)*IF(Main!$B$5=1,(1+Main!$B$6)^($A17-BF$2),1+(Main!$B$6*($A17-BF$2)))))</f>
        <v/>
      </c>
      <c r="BG17" s="119" t="str">
        <f>IF($A17=BG$2,VLOOKUP($A17,$A$3:$E$98,5),IF($A17&lt;BG$2,"",VLOOKUP($A17,$A$3:$E$98,5)*IF(Main!$B$5=1,(1+Main!$B$6)^($A17-BG$2),1+(Main!$B$6*($A17-BG$2)))))</f>
        <v/>
      </c>
      <c r="BH17" s="119" t="str">
        <f>IF($A17=BH$2,VLOOKUP($A17,$A$3:$E$98,5),IF($A17&lt;BH$2,"",VLOOKUP($A17,$A$3:$E$98,5)*IF(Main!$B$5=1,(1+Main!$B$6)^($A17-BH$2),1+(Main!$B$6*($A17-BH$2)))))</f>
        <v/>
      </c>
      <c r="BI17" s="119" t="str">
        <f>IF($A17=BI$2,VLOOKUP($A17,$A$3:$E$98,5),IF($A17&lt;BI$2,"",VLOOKUP($A17,$A$3:$E$98,5)*IF(Main!$B$5=1,(1+Main!$B$6)^($A17-BI$2),1+(Main!$B$6*($A17-BI$2)))))</f>
        <v/>
      </c>
      <c r="BJ17" s="119" t="str">
        <f>IF($A17=BJ$2,VLOOKUP($A17,$A$3:$E$98,5),IF($A17&lt;BJ$2,"",VLOOKUP($A17,$A$3:$E$98,5)*IF(Main!$B$5=1,(1+Main!$B$6)^($A17-BJ$2),1+(Main!$B$6*($A17-BJ$2)))))</f>
        <v/>
      </c>
    </row>
    <row r="18" spans="1:82">
      <c r="A18" s="51">
        <v>40</v>
      </c>
      <c r="B18" s="54">
        <f ca="1">VLOOKUP($A18,Mortality!$A$3:$G$108,7,)</f>
        <v>5.6941260722942109E-4</v>
      </c>
      <c r="C18" s="50">
        <f t="shared" ca="1" si="1"/>
        <v>0.99408135670876496</v>
      </c>
      <c r="D18" s="50">
        <f t="shared" ca="1" si="0"/>
        <v>49.411903075554115</v>
      </c>
      <c r="E18" s="118">
        <f ca="1">C18/(1+Main!$B$5)^($A18-$A$3)</f>
        <v>0.36030083093976856</v>
      </c>
      <c r="F18" s="336">
        <v>1</v>
      </c>
      <c r="G18" s="119" t="str">
        <f>IF($A18=G$2,VLOOKUP($A18,$A$3:$E$98,5),IF($A18&lt;G$2,"",VLOOKUP($A18,$A$3:$E$98,5)*IF(Main!$B$5=1,(1+Main!$B$6)^($A18-G$2),1+(Main!$B$6*($A18-G$2)))))</f>
        <v/>
      </c>
      <c r="H18" s="119" t="str">
        <f>IF($A18=H$2,VLOOKUP($A18,$A$3:$E$98,5),IF($A18&lt;H$2,"",VLOOKUP($A18,$A$3:$E$98,5)*IF(Main!$B$5=1,(1+Main!$B$6)^($A18-H$2),1+(Main!$B$6*($A18-H$2)))))</f>
        <v/>
      </c>
      <c r="I18" s="119" t="str">
        <f>IF($A18=I$2,VLOOKUP($A18,$A$3:$E$98,5),IF($A18&lt;I$2,"",VLOOKUP($A18,$A$3:$E$98,5)*IF(Main!$B$5=1,(1+Main!$B$6)^($A18-I$2),1+(Main!$B$6*($A18-I$2)))))</f>
        <v/>
      </c>
      <c r="J18" s="119" t="str">
        <f>IF($A18=J$2,VLOOKUP($A18,$A$3:$E$98,5),IF($A18&lt;J$2,"",VLOOKUP($A18,$A$3:$E$98,5)*IF(Main!$B$5=1,(1+Main!$B$6)^($A18-J$2),1+(Main!$B$6*($A18-J$2)))))</f>
        <v/>
      </c>
      <c r="K18" s="119" t="str">
        <f>IF($A18=K$2,VLOOKUP($A18,$A$3:$E$98,5),IF($A18&lt;K$2,"",VLOOKUP($A18,$A$3:$E$98,5)*IF(Main!$B$5=1,(1+Main!$B$6)^($A18-K$2),1+(Main!$B$6*($A18-K$2)))))</f>
        <v/>
      </c>
      <c r="L18" s="119" t="str">
        <f>IF($A18=L$2,VLOOKUP($A18,$A$3:$E$98,5),IF($A18&lt;L$2,"",VLOOKUP($A18,$A$3:$E$98,5)*IF(Main!$B$5=1,(1+Main!$B$6)^($A18-L$2),1+(Main!$B$6*($A18-L$2)))))</f>
        <v/>
      </c>
      <c r="M18" s="119" t="str">
        <f>IF($A18=M$2,VLOOKUP($A18,$A$3:$E$98,5),IF($A18&lt;M$2,"",VLOOKUP($A18,$A$3:$E$98,5)*IF(Main!$B$5=1,(1+Main!$B$6)^($A18-M$2),1+(Main!$B$6*($A18-M$2)))))</f>
        <v/>
      </c>
      <c r="N18" s="119" t="str">
        <f>IF($A18=N$2,VLOOKUP($A18,$A$3:$E$98,5),IF($A18&lt;N$2,"",VLOOKUP($A18,$A$3:$E$98,5)*IF(Main!$B$5=1,(1+Main!$B$6)^($A18-N$2),1+(Main!$B$6*($A18-N$2)))))</f>
        <v/>
      </c>
      <c r="O18" s="119" t="str">
        <f>IF($A18=O$2,VLOOKUP($A18,$A$3:$E$98,5),IF($A18&lt;O$2,"",VLOOKUP($A18,$A$3:$E$98,5)*IF(Main!$B$5=1,(1+Main!$B$6)^($A18-O$2),1+(Main!$B$6*($A18-O$2)))))</f>
        <v/>
      </c>
      <c r="P18" s="119" t="str">
        <f>IF($A18=P$2,VLOOKUP($A18,$A$3:$E$98,5),IF($A18&lt;P$2,"",VLOOKUP($A18,$A$3:$E$98,5)*IF(Main!$B$5=1,(1+Main!$B$6)^($A18-P$2),1+(Main!$B$6*($A18-P$2)))))</f>
        <v/>
      </c>
      <c r="Q18" s="119" t="str">
        <f>IF($A18=Q$2,VLOOKUP($A18,$A$3:$E$98,5),IF($A18&lt;Q$2,"",VLOOKUP($A18,$A$3:$E$98,5)*IF(Main!$B$5=1,(1+Main!$B$6)^($A18-Q$2),1+(Main!$B$6*($A18-Q$2)))))</f>
        <v/>
      </c>
      <c r="R18" s="119" t="str">
        <f>IF($A18=R$2,VLOOKUP($A18,$A$3:$E$98,5),IF($A18&lt;R$2,"",VLOOKUP($A18,$A$3:$E$98,5)*IF(Main!$B$5=1,(1+Main!$B$6)^($A18-R$2),1+(Main!$B$6*($A18-R$2)))))</f>
        <v/>
      </c>
      <c r="S18" s="119" t="str">
        <f>IF($A18=S$2,VLOOKUP($A18,$A$3:$E$98,5),IF($A18&lt;S$2,"",VLOOKUP($A18,$A$3:$E$98,5)*IF(Main!$B$5=1,(1+Main!$B$6)^($A18-S$2),1+(Main!$B$6*($A18-S$2)))))</f>
        <v/>
      </c>
      <c r="T18" s="119" t="str">
        <f>IF($A18=T$2,VLOOKUP($A18,$A$3:$E$98,5),IF($A18&lt;T$2,"",VLOOKUP($A18,$A$3:$E$98,5)*IF(Main!$B$5=1,(1+Main!$B$6)^($A18-T$2),1+(Main!$B$6*($A18-T$2)))))</f>
        <v/>
      </c>
      <c r="U18" s="119" t="str">
        <f>IF($A18=U$2,VLOOKUP($A18,$A$3:$E$98,5),IF($A18&lt;U$2,"",VLOOKUP($A18,$A$3:$E$98,5)*IF(Main!$B$5=1,(1+Main!$B$6)^($A18-U$2),1+(Main!$B$6*($A18-U$2)))))</f>
        <v/>
      </c>
      <c r="V18" s="119" t="str">
        <f>IF($A18=V$2,VLOOKUP($A18,$A$3:$E$98,5),IF($A18&lt;V$2,"",VLOOKUP($A18,$A$3:$E$98,5)*IF(Main!$B$5=1,(1+Main!$B$6)^($A18-V$2),1+(Main!$B$6*($A18-V$2)))))</f>
        <v/>
      </c>
      <c r="W18" s="119" t="str">
        <f>IF($A18=W$2,VLOOKUP($A18,$A$3:$E$98,5),IF($A18&lt;W$2,"",VLOOKUP($A18,$A$3:$E$98,5)*IF(Main!$B$5=1,(1+Main!$B$6)^($A18-W$2),1+(Main!$B$6*($A18-W$2)))))</f>
        <v/>
      </c>
      <c r="X18" s="119" t="str">
        <f>IF($A18=X$2,VLOOKUP($A18,$A$3:$E$98,5),IF($A18&lt;X$2,"",VLOOKUP($A18,$A$3:$E$98,5)*IF(Main!$B$5=1,(1+Main!$B$6)^($A18-X$2),1+(Main!$B$6*($A18-X$2)))))</f>
        <v/>
      </c>
      <c r="Y18" s="119" t="str">
        <f>IF($A18=Y$2,VLOOKUP($A18,$A$3:$E$98,5),IF($A18&lt;Y$2,"",VLOOKUP($A18,$A$3:$E$98,5)*IF(Main!$B$5=1,(1+Main!$B$6)^($A18-Y$2),1+(Main!$B$6*($A18-Y$2)))))</f>
        <v/>
      </c>
      <c r="Z18" s="119" t="str">
        <f>IF($A18=Z$2,VLOOKUP($A18,$A$3:$E$98,5),IF($A18&lt;Z$2,"",VLOOKUP($A18,$A$3:$E$98,5)*IF(Main!$B$5=1,(1+Main!$B$6)^($A18-Z$2),1+(Main!$B$6*($A18-Z$2)))))</f>
        <v/>
      </c>
      <c r="AA18" s="119" t="str">
        <f>IF($A18=AA$2,VLOOKUP($A18,$A$3:$E$98,5),IF($A18&lt;AA$2,"",VLOOKUP($A18,$A$3:$E$98,5)*IF(Main!$B$5=1,(1+Main!$B$6)^($A18-AA$2),1+(Main!$B$6*($A18-AA$2)))))</f>
        <v/>
      </c>
      <c r="AB18" s="119" t="str">
        <f>IF($A18=AB$2,VLOOKUP($A18,$A$3:$E$98,5),IF($A18&lt;AB$2,"",VLOOKUP($A18,$A$3:$E$98,5)*IF(Main!$B$5=1,(1+Main!$B$6)^($A18-AB$2),1+(Main!$B$6*($A18-AB$2)))))</f>
        <v/>
      </c>
      <c r="AC18" s="119" t="str">
        <f>IF($A18=AC$2,VLOOKUP($A18,$A$3:$E$98,5),IF($A18&lt;AC$2,"",VLOOKUP($A18,$A$3:$E$98,5)*IF(Main!$B$5=1,(1+Main!$B$6)^($A18-AC$2),1+(Main!$B$6*($A18-AC$2)))))</f>
        <v/>
      </c>
      <c r="AD18" s="119" t="str">
        <f>IF($A18=AD$2,VLOOKUP($A18,$A$3:$E$98,5),IF($A18&lt;AD$2,"",VLOOKUP($A18,$A$3:$E$98,5)*IF(Main!$B$5=1,(1+Main!$B$6)^($A18-AD$2),1+(Main!$B$6*($A18-AD$2)))))</f>
        <v/>
      </c>
      <c r="AE18" s="119" t="str">
        <f>IF($A18=AE$2,VLOOKUP($A18,$A$3:$E$98,5),IF($A18&lt;AE$2,"",VLOOKUP($A18,$A$3:$E$98,5)*IF(Main!$B$5=1,(1+Main!$B$6)^($A18-AE$2),1+(Main!$B$6*($A18-AE$2)))))</f>
        <v/>
      </c>
      <c r="AF18" s="119" t="str">
        <f>IF($A18=AF$2,VLOOKUP($A18,$A$3:$E$98,5),IF($A18&lt;AF$2,"",VLOOKUP($A18,$A$3:$E$98,5)*IF(Main!$B$5=1,(1+Main!$B$6)^($A18-AF$2),1+(Main!$B$6*($A18-AF$2)))))</f>
        <v/>
      </c>
      <c r="AG18" s="119" t="str">
        <f>IF($A18=AG$2,VLOOKUP($A18,$A$3:$E$98,5),IF($A18&lt;AG$2,"",VLOOKUP($A18,$A$3:$E$98,5)*IF(Main!$B$5=1,(1+Main!$B$6)^($A18-AG$2),1+(Main!$B$6*($A18-AG$2)))))</f>
        <v/>
      </c>
      <c r="AH18" s="119" t="str">
        <f>IF($A18=AH$2,VLOOKUP($A18,$A$3:$E$98,5),IF($A18&lt;AH$2,"",VLOOKUP($A18,$A$3:$E$98,5)*IF(Main!$B$5=1,(1+Main!$B$6)^($A18-AH$2),1+(Main!$B$6*($A18-AH$2)))))</f>
        <v/>
      </c>
      <c r="AI18" s="119" t="str">
        <f>IF($A18=AI$2,VLOOKUP($A18,$A$3:$E$98,5),IF($A18&lt;AI$2,"",VLOOKUP($A18,$A$3:$E$98,5)*IF(Main!$B$5=1,(1+Main!$B$6)^($A18-AI$2),1+(Main!$B$6*($A18-AI$2)))))</f>
        <v/>
      </c>
      <c r="AJ18" s="119" t="str">
        <f>IF($A18=AJ$2,VLOOKUP($A18,$A$3:$E$98,5),IF($A18&lt;AJ$2,"",VLOOKUP($A18,$A$3:$E$98,5)*IF(Main!$B$5=1,(1+Main!$B$6)^($A18-AJ$2),1+(Main!$B$6*($A18-AJ$2)))))</f>
        <v/>
      </c>
      <c r="AK18" s="119" t="str">
        <f>IF($A18=AK$2,VLOOKUP($A18,$A$3:$E$98,5),IF($A18&lt;AK$2,"",VLOOKUP($A18,$A$3:$E$98,5)*IF(Main!$B$5=1,(1+Main!$B$6)^($A18-AK$2),1+(Main!$B$6*($A18-AK$2)))))</f>
        <v/>
      </c>
      <c r="AL18" s="119" t="str">
        <f>IF($A18=AL$2,VLOOKUP($A18,$A$3:$E$98,5),IF($A18&lt;AL$2,"",VLOOKUP($A18,$A$3:$E$98,5)*IF(Main!$B$5=1,(1+Main!$B$6)^($A18-AL$2),1+(Main!$B$6*($A18-AL$2)))))</f>
        <v/>
      </c>
      <c r="AM18" s="119" t="str">
        <f>IF($A18=AM$2,VLOOKUP($A18,$A$3:$E$98,5),IF($A18&lt;AM$2,"",VLOOKUP($A18,$A$3:$E$98,5)*IF(Main!$B$5=1,(1+Main!$B$6)^($A18-AM$2),1+(Main!$B$6*($A18-AM$2)))))</f>
        <v/>
      </c>
      <c r="AN18" s="119" t="str">
        <f>IF($A18=AN$2,VLOOKUP($A18,$A$3:$E$98,5),IF($A18&lt;AN$2,"",VLOOKUP($A18,$A$3:$E$98,5)*IF(Main!$B$5=1,(1+Main!$B$6)^($A18-AN$2),1+(Main!$B$6*($A18-AN$2)))))</f>
        <v/>
      </c>
      <c r="AO18" s="119" t="str">
        <f>IF($A18=AO$2,VLOOKUP($A18,$A$3:$E$98,5),IF($A18&lt;AO$2,"",VLOOKUP($A18,$A$3:$E$98,5)*IF(Main!$B$5=1,(1+Main!$B$6)^($A18-AO$2),1+(Main!$B$6*($A18-AO$2)))))</f>
        <v/>
      </c>
      <c r="AP18" s="119" t="str">
        <f>IF($A18=AP$2,VLOOKUP($A18,$A$3:$E$98,5),IF($A18&lt;AP$2,"",VLOOKUP($A18,$A$3:$E$98,5)*IF(Main!$B$5=1,(1+Main!$B$6)^($A18-AP$2),1+(Main!$B$6*($A18-AP$2)))))</f>
        <v/>
      </c>
      <c r="AQ18" s="119" t="str">
        <f>IF($A18=AQ$2,VLOOKUP($A18,$A$3:$E$98,5),IF($A18&lt;AQ$2,"",VLOOKUP($A18,$A$3:$E$98,5)*IF(Main!$B$5=1,(1+Main!$B$6)^($A18-AQ$2),1+(Main!$B$6*($A18-AQ$2)))))</f>
        <v/>
      </c>
      <c r="AR18" s="119" t="str">
        <f>IF($A18=AR$2,VLOOKUP($A18,$A$3:$E$98,5),IF($A18&lt;AR$2,"",VLOOKUP($A18,$A$3:$E$98,5)*IF(Main!$B$5=1,(1+Main!$B$6)^($A18-AR$2),1+(Main!$B$6*($A18-AR$2)))))</f>
        <v/>
      </c>
      <c r="AS18" s="119" t="str">
        <f>IF($A18=AS$2,VLOOKUP($A18,$A$3:$E$98,5),IF($A18&lt;AS$2,"",VLOOKUP($A18,$A$3:$E$98,5)*IF(Main!$B$5=1,(1+Main!$B$6)^($A18-AS$2),1+(Main!$B$6*($A18-AS$2)))))</f>
        <v/>
      </c>
      <c r="AT18" s="119" t="str">
        <f>IF($A18=AT$2,VLOOKUP($A18,$A$3:$E$98,5),IF($A18&lt;AT$2,"",VLOOKUP($A18,$A$3:$E$98,5)*IF(Main!$B$5=1,(1+Main!$B$6)^($A18-AT$2),1+(Main!$B$6*($A18-AT$2)))))</f>
        <v/>
      </c>
      <c r="AU18" s="119" t="str">
        <f>IF($A18=AU$2,VLOOKUP($A18,$A$3:$E$98,5),IF($A18&lt;AU$2,"",VLOOKUP($A18,$A$3:$E$98,5)*IF(Main!$B$5=1,(1+Main!$B$6)^($A18-AU$2),1+(Main!$B$6*($A18-AU$2)))))</f>
        <v/>
      </c>
      <c r="AV18" s="119" t="str">
        <f>IF($A18=AV$2,VLOOKUP($A18,$A$3:$E$98,5),IF($A18&lt;AV$2,"",VLOOKUP($A18,$A$3:$E$98,5)*IF(Main!$B$5=1,(1+Main!$B$6)^($A18-AV$2),1+(Main!$B$6*($A18-AV$2)))))</f>
        <v/>
      </c>
      <c r="AW18" s="119" t="str">
        <f>IF($A18=AW$2,VLOOKUP($A18,$A$3:$E$98,5),IF($A18&lt;AW$2,"",VLOOKUP($A18,$A$3:$E$98,5)*IF(Main!$B$5=1,(1+Main!$B$6)^($A18-AW$2),1+(Main!$B$6*($A18-AW$2)))))</f>
        <v/>
      </c>
      <c r="AX18" s="119" t="str">
        <f>IF($A18=AX$2,VLOOKUP($A18,$A$3:$E$98,5),IF($A18&lt;AX$2,"",VLOOKUP($A18,$A$3:$E$98,5)*IF(Main!$B$5=1,(1+Main!$B$6)^($A18-AX$2),1+(Main!$B$6*($A18-AX$2)))))</f>
        <v/>
      </c>
      <c r="AY18" s="119" t="str">
        <f>IF($A18=AY$2,VLOOKUP($A18,$A$3:$E$98,5),IF($A18&lt;AY$2,"",VLOOKUP($A18,$A$3:$E$98,5)*IF(Main!$B$5=1,(1+Main!$B$6)^($A18-AY$2),1+(Main!$B$6*($A18-AY$2)))))</f>
        <v/>
      </c>
      <c r="AZ18" s="119" t="str">
        <f>IF($A18=AZ$2,VLOOKUP($A18,$A$3:$E$98,5),IF($A18&lt;AZ$2,"",VLOOKUP($A18,$A$3:$E$98,5)*IF(Main!$B$5=1,(1+Main!$B$6)^($A18-AZ$2),1+(Main!$B$6*($A18-AZ$2)))))</f>
        <v/>
      </c>
      <c r="BA18" s="119" t="str">
        <f>IF($A18=BA$2,VLOOKUP($A18,$A$3:$E$98,5),IF($A18&lt;BA$2,"",VLOOKUP($A18,$A$3:$E$98,5)*IF(Main!$B$5=1,(1+Main!$B$6)^($A18-BA$2),1+(Main!$B$6*($A18-BA$2)))))</f>
        <v/>
      </c>
      <c r="BB18" s="119" t="str">
        <f>IF($A18=BB$2,VLOOKUP($A18,$A$3:$E$98,5),IF($A18&lt;BB$2,"",VLOOKUP($A18,$A$3:$E$98,5)*IF(Main!$B$5=1,(1+Main!$B$6)^($A18-BB$2),1+(Main!$B$6*($A18-BB$2)))))</f>
        <v/>
      </c>
      <c r="BC18" s="119" t="str">
        <f>IF($A18=BC$2,VLOOKUP($A18,$A$3:$E$98,5),IF($A18&lt;BC$2,"",VLOOKUP($A18,$A$3:$E$98,5)*IF(Main!$B$5=1,(1+Main!$B$6)^($A18-BC$2),1+(Main!$B$6*($A18-BC$2)))))</f>
        <v/>
      </c>
      <c r="BD18" s="119" t="str">
        <f>IF($A18=BD$2,VLOOKUP($A18,$A$3:$E$98,5),IF($A18&lt;BD$2,"",VLOOKUP($A18,$A$3:$E$98,5)*IF(Main!$B$5=1,(1+Main!$B$6)^($A18-BD$2),1+(Main!$B$6*($A18-BD$2)))))</f>
        <v/>
      </c>
      <c r="BE18" s="119" t="str">
        <f>IF($A18=BE$2,VLOOKUP($A18,$A$3:$E$98,5),IF($A18&lt;BE$2,"",VLOOKUP($A18,$A$3:$E$98,5)*IF(Main!$B$5=1,(1+Main!$B$6)^($A18-BE$2),1+(Main!$B$6*($A18-BE$2)))))</f>
        <v/>
      </c>
      <c r="BF18" s="119" t="str">
        <f>IF($A18=BF$2,VLOOKUP($A18,$A$3:$E$98,5),IF($A18&lt;BF$2,"",VLOOKUP($A18,$A$3:$E$98,5)*IF(Main!$B$5=1,(1+Main!$B$6)^($A18-BF$2),1+(Main!$B$6*($A18-BF$2)))))</f>
        <v/>
      </c>
      <c r="BG18" s="119" t="str">
        <f>IF($A18=BG$2,VLOOKUP($A18,$A$3:$E$98,5),IF($A18&lt;BG$2,"",VLOOKUP($A18,$A$3:$E$98,5)*IF(Main!$B$5=1,(1+Main!$B$6)^($A18-BG$2),1+(Main!$B$6*($A18-BG$2)))))</f>
        <v/>
      </c>
      <c r="BH18" s="119" t="str">
        <f>IF($A18=BH$2,VLOOKUP($A18,$A$3:$E$98,5),IF($A18&lt;BH$2,"",VLOOKUP($A18,$A$3:$E$98,5)*IF(Main!$B$5=1,(1+Main!$B$6)^($A18-BH$2),1+(Main!$B$6*($A18-BH$2)))))</f>
        <v/>
      </c>
      <c r="BI18" s="119" t="str">
        <f>IF($A18=BI$2,VLOOKUP($A18,$A$3:$E$98,5),IF($A18&lt;BI$2,"",VLOOKUP($A18,$A$3:$E$98,5)*IF(Main!$B$5=1,(1+Main!$B$6)^($A18-BI$2),1+(Main!$B$6*($A18-BI$2)))))</f>
        <v/>
      </c>
      <c r="BJ18" s="119" t="str">
        <f>IF($A18=BJ$2,VLOOKUP($A18,$A$3:$E$98,5),IF($A18&lt;BJ$2,"",VLOOKUP($A18,$A$3:$E$98,5)*IF(Main!$B$5=1,(1+Main!$B$6)^($A18-BJ$2),1+(Main!$B$6*($A18-BJ$2)))))</f>
        <v/>
      </c>
    </row>
    <row r="19" spans="1:82">
      <c r="A19" s="51">
        <v>41</v>
      </c>
      <c r="B19" s="54">
        <f ca="1">VLOOKUP($A19,Mortality!$A$3:$G$108,7,)</f>
        <v>5.8937518149138393E-4</v>
      </c>
      <c r="C19" s="50">
        <f t="shared" ca="1" si="1"/>
        <v>0.9935153142516433</v>
      </c>
      <c r="D19" s="50">
        <f t="shared" ca="1" si="0"/>
        <v>48.439485129074299</v>
      </c>
      <c r="E19" s="118">
        <f ca="1">C19/(1+Main!$B$5)^($A19-$A$3)</f>
        <v>0.33653801037779091</v>
      </c>
      <c r="F19" s="336">
        <v>1</v>
      </c>
      <c r="G19" s="393"/>
      <c r="H19" s="119" t="str">
        <f>IF($A19=H$2,VLOOKUP($A19,$A$3:$E$98,5),IF($A19&lt;H$2,"",VLOOKUP($A19,$A$3:$E$98,5)*IF(Main!$B$5=1,(1+Main!$B$6)^($A19-H$2),1+(Main!$B$6*($A19-H$2)))))</f>
        <v/>
      </c>
      <c r="I19" s="119" t="str">
        <f>IF($A19=I$2,VLOOKUP($A19,$A$3:$E$98,5),IF($A19&lt;I$2,"",VLOOKUP($A19,$A$3:$E$98,5)*IF(Main!$B$5=1,(1+Main!$B$6)^($A19-I$2),1+(Main!$B$6*($A19-I$2)))))</f>
        <v/>
      </c>
      <c r="J19" s="119" t="str">
        <f>IF($A19=J$2,VLOOKUP($A19,$A$3:$E$98,5),IF($A19&lt;J$2,"",VLOOKUP($A19,$A$3:$E$98,5)*IF(Main!$B$5=1,(1+Main!$B$6)^($A19-J$2),1+(Main!$B$6*($A19-J$2)))))</f>
        <v/>
      </c>
      <c r="K19" s="119" t="str">
        <f>IF($A19=K$2,VLOOKUP($A19,$A$3:$E$98,5),IF($A19&lt;K$2,"",VLOOKUP($A19,$A$3:$E$98,5)*IF(Main!$B$5=1,(1+Main!$B$6)^($A19-K$2),1+(Main!$B$6*($A19-K$2)))))</f>
        <v/>
      </c>
      <c r="L19" s="119" t="str">
        <f>IF($A19=L$2,VLOOKUP($A19,$A$3:$E$98,5),IF($A19&lt;L$2,"",VLOOKUP($A19,$A$3:$E$98,5)*IF(Main!$B$5=1,(1+Main!$B$6)^($A19-L$2),1+(Main!$B$6*($A19-L$2)))))</f>
        <v/>
      </c>
      <c r="M19" s="119" t="str">
        <f>IF($A19=M$2,VLOOKUP($A19,$A$3:$E$98,5),IF($A19&lt;M$2,"",VLOOKUP($A19,$A$3:$E$98,5)*IF(Main!$B$5=1,(1+Main!$B$6)^($A19-M$2),1+(Main!$B$6*($A19-M$2)))))</f>
        <v/>
      </c>
      <c r="N19" s="119" t="str">
        <f>IF($A19=N$2,VLOOKUP($A19,$A$3:$E$98,5),IF($A19&lt;N$2,"",VLOOKUP($A19,$A$3:$E$98,5)*IF(Main!$B$5=1,(1+Main!$B$6)^($A19-N$2),1+(Main!$B$6*($A19-N$2)))))</f>
        <v/>
      </c>
      <c r="O19" s="119" t="str">
        <f>IF($A19=O$2,VLOOKUP($A19,$A$3:$E$98,5),IF($A19&lt;O$2,"",VLOOKUP($A19,$A$3:$E$98,5)*IF(Main!$B$5=1,(1+Main!$B$6)^($A19-O$2),1+(Main!$B$6*($A19-O$2)))))</f>
        <v/>
      </c>
      <c r="P19" s="119" t="str">
        <f>IF($A19=P$2,VLOOKUP($A19,$A$3:$E$98,5),IF($A19&lt;P$2,"",VLOOKUP($A19,$A$3:$E$98,5)*IF(Main!$B$5=1,(1+Main!$B$6)^($A19-P$2),1+(Main!$B$6*($A19-P$2)))))</f>
        <v/>
      </c>
      <c r="Q19" s="119" t="str">
        <f>IF($A19=Q$2,VLOOKUP($A19,$A$3:$E$98,5),IF($A19&lt;Q$2,"",VLOOKUP($A19,$A$3:$E$98,5)*IF(Main!$B$5=1,(1+Main!$B$6)^($A19-Q$2),1+(Main!$B$6*($A19-Q$2)))))</f>
        <v/>
      </c>
      <c r="R19" s="119" t="str">
        <f>IF($A19=R$2,VLOOKUP($A19,$A$3:$E$98,5),IF($A19&lt;R$2,"",VLOOKUP($A19,$A$3:$E$98,5)*IF(Main!$B$5=1,(1+Main!$B$6)^($A19-R$2),1+(Main!$B$6*($A19-R$2)))))</f>
        <v/>
      </c>
      <c r="S19" s="119" t="str">
        <f>IF($A19=S$2,VLOOKUP($A19,$A$3:$E$98,5),IF($A19&lt;S$2,"",VLOOKUP($A19,$A$3:$E$98,5)*IF(Main!$B$5=1,(1+Main!$B$6)^($A19-S$2),1+(Main!$B$6*($A19-S$2)))))</f>
        <v/>
      </c>
      <c r="T19" s="119" t="str">
        <f>IF($A19=T$2,VLOOKUP($A19,$A$3:$E$98,5),IF($A19&lt;T$2,"",VLOOKUP($A19,$A$3:$E$98,5)*IF(Main!$B$5=1,(1+Main!$B$6)^($A19-T$2),1+(Main!$B$6*($A19-T$2)))))</f>
        <v/>
      </c>
      <c r="U19" s="119" t="str">
        <f>IF($A19=U$2,VLOOKUP($A19,$A$3:$E$98,5),IF($A19&lt;U$2,"",VLOOKUP($A19,$A$3:$E$98,5)*IF(Main!$B$5=1,(1+Main!$B$6)^($A19-U$2),1+(Main!$B$6*($A19-U$2)))))</f>
        <v/>
      </c>
      <c r="V19" s="119" t="str">
        <f>IF($A19=V$2,VLOOKUP($A19,$A$3:$E$98,5),IF($A19&lt;V$2,"",VLOOKUP($A19,$A$3:$E$98,5)*IF(Main!$B$5=1,(1+Main!$B$6)^($A19-V$2),1+(Main!$B$6*($A19-V$2)))))</f>
        <v/>
      </c>
      <c r="W19" s="119" t="str">
        <f>IF($A19=W$2,VLOOKUP($A19,$A$3:$E$98,5),IF($A19&lt;W$2,"",VLOOKUP($A19,$A$3:$E$98,5)*IF(Main!$B$5=1,(1+Main!$B$6)^($A19-W$2),1+(Main!$B$6*($A19-W$2)))))</f>
        <v/>
      </c>
      <c r="X19" s="119" t="str">
        <f>IF($A19=X$2,VLOOKUP($A19,$A$3:$E$98,5),IF($A19&lt;X$2,"",VLOOKUP($A19,$A$3:$E$98,5)*IF(Main!$B$5=1,(1+Main!$B$6)^($A19-X$2),1+(Main!$B$6*($A19-X$2)))))</f>
        <v/>
      </c>
      <c r="Y19" s="119" t="str">
        <f>IF($A19=Y$2,VLOOKUP($A19,$A$3:$E$98,5),IF($A19&lt;Y$2,"",VLOOKUP($A19,$A$3:$E$98,5)*IF(Main!$B$5=1,(1+Main!$B$6)^($A19-Y$2),1+(Main!$B$6*($A19-Y$2)))))</f>
        <v/>
      </c>
      <c r="Z19" s="119" t="str">
        <f>IF($A19=Z$2,VLOOKUP($A19,$A$3:$E$98,5),IF($A19&lt;Z$2,"",VLOOKUP($A19,$A$3:$E$98,5)*IF(Main!$B$5=1,(1+Main!$B$6)^($A19-Z$2),1+(Main!$B$6*($A19-Z$2)))))</f>
        <v/>
      </c>
      <c r="AA19" s="119" t="str">
        <f>IF($A19=AA$2,VLOOKUP($A19,$A$3:$E$98,5),IF($A19&lt;AA$2,"",VLOOKUP($A19,$A$3:$E$98,5)*IF(Main!$B$5=1,(1+Main!$B$6)^($A19-AA$2),1+(Main!$B$6*($A19-AA$2)))))</f>
        <v/>
      </c>
      <c r="AB19" s="119" t="str">
        <f>IF($A19=AB$2,VLOOKUP($A19,$A$3:$E$98,5),IF($A19&lt;AB$2,"",VLOOKUP($A19,$A$3:$E$98,5)*IF(Main!$B$5=1,(1+Main!$B$6)^($A19-AB$2),1+(Main!$B$6*($A19-AB$2)))))</f>
        <v/>
      </c>
      <c r="AC19" s="119" t="str">
        <f>IF($A19=AC$2,VLOOKUP($A19,$A$3:$E$98,5),IF($A19&lt;AC$2,"",VLOOKUP($A19,$A$3:$E$98,5)*IF(Main!$B$5=1,(1+Main!$B$6)^($A19-AC$2),1+(Main!$B$6*($A19-AC$2)))))</f>
        <v/>
      </c>
      <c r="AD19" s="119" t="str">
        <f>IF($A19=AD$2,VLOOKUP($A19,$A$3:$E$98,5),IF($A19&lt;AD$2,"",VLOOKUP($A19,$A$3:$E$98,5)*IF(Main!$B$5=1,(1+Main!$B$6)^($A19-AD$2),1+(Main!$B$6*($A19-AD$2)))))</f>
        <v/>
      </c>
      <c r="AE19" s="119" t="str">
        <f>IF($A19=AE$2,VLOOKUP($A19,$A$3:$E$98,5),IF($A19&lt;AE$2,"",VLOOKUP($A19,$A$3:$E$98,5)*IF(Main!$B$5=1,(1+Main!$B$6)^($A19-AE$2),1+(Main!$B$6*($A19-AE$2)))))</f>
        <v/>
      </c>
      <c r="AF19" s="119" t="str">
        <f>IF($A19=AF$2,VLOOKUP($A19,$A$3:$E$98,5),IF($A19&lt;AF$2,"",VLOOKUP($A19,$A$3:$E$98,5)*IF(Main!$B$5=1,(1+Main!$B$6)^($A19-AF$2),1+(Main!$B$6*($A19-AF$2)))))</f>
        <v/>
      </c>
      <c r="AG19" s="119" t="str">
        <f>IF($A19=AG$2,VLOOKUP($A19,$A$3:$E$98,5),IF($A19&lt;AG$2,"",VLOOKUP($A19,$A$3:$E$98,5)*IF(Main!$B$5=1,(1+Main!$B$6)^($A19-AG$2),1+(Main!$B$6*($A19-AG$2)))))</f>
        <v/>
      </c>
      <c r="AH19" s="119" t="str">
        <f>IF($A19=AH$2,VLOOKUP($A19,$A$3:$E$98,5),IF($A19&lt;AH$2,"",VLOOKUP($A19,$A$3:$E$98,5)*IF(Main!$B$5=1,(1+Main!$B$6)^($A19-AH$2),1+(Main!$B$6*($A19-AH$2)))))</f>
        <v/>
      </c>
      <c r="AI19" s="119" t="str">
        <f>IF($A19=AI$2,VLOOKUP($A19,$A$3:$E$98,5),IF($A19&lt;AI$2,"",VLOOKUP($A19,$A$3:$E$98,5)*IF(Main!$B$5=1,(1+Main!$B$6)^($A19-AI$2),1+(Main!$B$6*($A19-AI$2)))))</f>
        <v/>
      </c>
      <c r="AJ19" s="119" t="str">
        <f>IF($A19=AJ$2,VLOOKUP($A19,$A$3:$E$98,5),IF($A19&lt;AJ$2,"",VLOOKUP($A19,$A$3:$E$98,5)*IF(Main!$B$5=1,(1+Main!$B$6)^($A19-AJ$2),1+(Main!$B$6*($A19-AJ$2)))))</f>
        <v/>
      </c>
      <c r="AK19" s="119" t="str">
        <f>IF($A19=AK$2,VLOOKUP($A19,$A$3:$E$98,5),IF($A19&lt;AK$2,"",VLOOKUP($A19,$A$3:$E$98,5)*IF(Main!$B$5=1,(1+Main!$B$6)^($A19-AK$2),1+(Main!$B$6*($A19-AK$2)))))</f>
        <v/>
      </c>
      <c r="AL19" s="119" t="str">
        <f>IF($A19=AL$2,VLOOKUP($A19,$A$3:$E$98,5),IF($A19&lt;AL$2,"",VLOOKUP($A19,$A$3:$E$98,5)*IF(Main!$B$5=1,(1+Main!$B$6)^($A19-AL$2),1+(Main!$B$6*($A19-AL$2)))))</f>
        <v/>
      </c>
      <c r="AM19" s="119" t="str">
        <f>IF($A19=AM$2,VLOOKUP($A19,$A$3:$E$98,5),IF($A19&lt;AM$2,"",VLOOKUP($A19,$A$3:$E$98,5)*IF(Main!$B$5=1,(1+Main!$B$6)^($A19-AM$2),1+(Main!$B$6*($A19-AM$2)))))</f>
        <v/>
      </c>
      <c r="AN19" s="119" t="str">
        <f>IF($A19=AN$2,VLOOKUP($A19,$A$3:$E$98,5),IF($A19&lt;AN$2,"",VLOOKUP($A19,$A$3:$E$98,5)*IF(Main!$B$5=1,(1+Main!$B$6)^($A19-AN$2),1+(Main!$B$6*($A19-AN$2)))))</f>
        <v/>
      </c>
      <c r="AO19" s="119" t="str">
        <f>IF($A19=AO$2,VLOOKUP($A19,$A$3:$E$98,5),IF($A19&lt;AO$2,"",VLOOKUP($A19,$A$3:$E$98,5)*IF(Main!$B$5=1,(1+Main!$B$6)^($A19-AO$2),1+(Main!$B$6*($A19-AO$2)))))</f>
        <v/>
      </c>
      <c r="AP19" s="119" t="str">
        <f>IF($A19=AP$2,VLOOKUP($A19,$A$3:$E$98,5),IF($A19&lt;AP$2,"",VLOOKUP($A19,$A$3:$E$98,5)*IF(Main!$B$5=1,(1+Main!$B$6)^($A19-AP$2),1+(Main!$B$6*($A19-AP$2)))))</f>
        <v/>
      </c>
      <c r="AQ19" s="119" t="str">
        <f>IF($A19=AQ$2,VLOOKUP($A19,$A$3:$E$98,5),IF($A19&lt;AQ$2,"",VLOOKUP($A19,$A$3:$E$98,5)*IF(Main!$B$5=1,(1+Main!$B$6)^($A19-AQ$2),1+(Main!$B$6*($A19-AQ$2)))))</f>
        <v/>
      </c>
      <c r="AR19" s="119" t="str">
        <f>IF($A19=AR$2,VLOOKUP($A19,$A$3:$E$98,5),IF($A19&lt;AR$2,"",VLOOKUP($A19,$A$3:$E$98,5)*IF(Main!$B$5=1,(1+Main!$B$6)^($A19-AR$2),1+(Main!$B$6*($A19-AR$2)))))</f>
        <v/>
      </c>
      <c r="AS19" s="119" t="str">
        <f>IF($A19=AS$2,VLOOKUP($A19,$A$3:$E$98,5),IF($A19&lt;AS$2,"",VLOOKUP($A19,$A$3:$E$98,5)*IF(Main!$B$5=1,(1+Main!$B$6)^($A19-AS$2),1+(Main!$B$6*($A19-AS$2)))))</f>
        <v/>
      </c>
      <c r="AT19" s="119" t="str">
        <f>IF($A19=AT$2,VLOOKUP($A19,$A$3:$E$98,5),IF($A19&lt;AT$2,"",VLOOKUP($A19,$A$3:$E$98,5)*IF(Main!$B$5=1,(1+Main!$B$6)^($A19-AT$2),1+(Main!$B$6*($A19-AT$2)))))</f>
        <v/>
      </c>
      <c r="AU19" s="119" t="str">
        <f>IF($A19=AU$2,VLOOKUP($A19,$A$3:$E$98,5),IF($A19&lt;AU$2,"",VLOOKUP($A19,$A$3:$E$98,5)*IF(Main!$B$5=1,(1+Main!$B$6)^($A19-AU$2),1+(Main!$B$6*($A19-AU$2)))))</f>
        <v/>
      </c>
      <c r="AV19" s="119" t="str">
        <f>IF($A19=AV$2,VLOOKUP($A19,$A$3:$E$98,5),IF($A19&lt;AV$2,"",VLOOKUP($A19,$A$3:$E$98,5)*IF(Main!$B$5=1,(1+Main!$B$6)^($A19-AV$2),1+(Main!$B$6*($A19-AV$2)))))</f>
        <v/>
      </c>
      <c r="AW19" s="119" t="str">
        <f>IF($A19=AW$2,VLOOKUP($A19,$A$3:$E$98,5),IF($A19&lt;AW$2,"",VLOOKUP($A19,$A$3:$E$98,5)*IF(Main!$B$5=1,(1+Main!$B$6)^($A19-AW$2),1+(Main!$B$6*($A19-AW$2)))))</f>
        <v/>
      </c>
      <c r="AX19" s="119" t="str">
        <f>IF($A19=AX$2,VLOOKUP($A19,$A$3:$E$98,5),IF($A19&lt;AX$2,"",VLOOKUP($A19,$A$3:$E$98,5)*IF(Main!$B$5=1,(1+Main!$B$6)^($A19-AX$2),1+(Main!$B$6*($A19-AX$2)))))</f>
        <v/>
      </c>
      <c r="AY19" s="119" t="str">
        <f>IF($A19=AY$2,VLOOKUP($A19,$A$3:$E$98,5),IF($A19&lt;AY$2,"",VLOOKUP($A19,$A$3:$E$98,5)*IF(Main!$B$5=1,(1+Main!$B$6)^($A19-AY$2),1+(Main!$B$6*($A19-AY$2)))))</f>
        <v/>
      </c>
      <c r="AZ19" s="119" t="str">
        <f>IF($A19=AZ$2,VLOOKUP($A19,$A$3:$E$98,5),IF($A19&lt;AZ$2,"",VLOOKUP($A19,$A$3:$E$98,5)*IF(Main!$B$5=1,(1+Main!$B$6)^($A19-AZ$2),1+(Main!$B$6*($A19-AZ$2)))))</f>
        <v/>
      </c>
      <c r="BA19" s="119" t="str">
        <f>IF($A19=BA$2,VLOOKUP($A19,$A$3:$E$98,5),IF($A19&lt;BA$2,"",VLOOKUP($A19,$A$3:$E$98,5)*IF(Main!$B$5=1,(1+Main!$B$6)^($A19-BA$2),1+(Main!$B$6*($A19-BA$2)))))</f>
        <v/>
      </c>
      <c r="BB19" s="119" t="str">
        <f>IF($A19=BB$2,VLOOKUP($A19,$A$3:$E$98,5),IF($A19&lt;BB$2,"",VLOOKUP($A19,$A$3:$E$98,5)*IF(Main!$B$5=1,(1+Main!$B$6)^($A19-BB$2),1+(Main!$B$6*($A19-BB$2)))))</f>
        <v/>
      </c>
      <c r="BC19" s="119" t="str">
        <f>IF($A19=BC$2,VLOOKUP($A19,$A$3:$E$98,5),IF($A19&lt;BC$2,"",VLOOKUP($A19,$A$3:$E$98,5)*IF(Main!$B$5=1,(1+Main!$B$6)^($A19-BC$2),1+(Main!$B$6*($A19-BC$2)))))</f>
        <v/>
      </c>
      <c r="BD19" s="119" t="str">
        <f>IF($A19=BD$2,VLOOKUP($A19,$A$3:$E$98,5),IF($A19&lt;BD$2,"",VLOOKUP($A19,$A$3:$E$98,5)*IF(Main!$B$5=1,(1+Main!$B$6)^($A19-BD$2),1+(Main!$B$6*($A19-BD$2)))))</f>
        <v/>
      </c>
      <c r="BE19" s="119" t="str">
        <f>IF($A19=BE$2,VLOOKUP($A19,$A$3:$E$98,5),IF($A19&lt;BE$2,"",VLOOKUP($A19,$A$3:$E$98,5)*IF(Main!$B$5=1,(1+Main!$B$6)^($A19-BE$2),1+(Main!$B$6*($A19-BE$2)))))</f>
        <v/>
      </c>
      <c r="BF19" s="119" t="str">
        <f>IF($A19=BF$2,VLOOKUP($A19,$A$3:$E$98,5),IF($A19&lt;BF$2,"",VLOOKUP($A19,$A$3:$E$98,5)*IF(Main!$B$5=1,(1+Main!$B$6)^($A19-BF$2),1+(Main!$B$6*($A19-BF$2)))))</f>
        <v/>
      </c>
      <c r="BG19" s="119" t="str">
        <f>IF($A19=BG$2,VLOOKUP($A19,$A$3:$E$98,5),IF($A19&lt;BG$2,"",VLOOKUP($A19,$A$3:$E$98,5)*IF(Main!$B$5=1,(1+Main!$B$6)^($A19-BG$2),1+(Main!$B$6*($A19-BG$2)))))</f>
        <v/>
      </c>
      <c r="BH19" s="119" t="str">
        <f>IF($A19=BH$2,VLOOKUP($A19,$A$3:$E$98,5),IF($A19&lt;BH$2,"",VLOOKUP($A19,$A$3:$E$98,5)*IF(Main!$B$5=1,(1+Main!$B$6)^($A19-BH$2),1+(Main!$B$6*($A19-BH$2)))))</f>
        <v/>
      </c>
      <c r="BI19" s="119" t="str">
        <f>IF($A19=BI$2,VLOOKUP($A19,$A$3:$E$98,5),IF($A19&lt;BI$2,"",VLOOKUP($A19,$A$3:$E$98,5)*IF(Main!$B$5=1,(1+Main!$B$6)^($A19-BI$2),1+(Main!$B$6*($A19-BI$2)))))</f>
        <v/>
      </c>
      <c r="BJ19" s="119" t="str">
        <f>IF($A19=BJ$2,VLOOKUP($A19,$A$3:$E$98,5),IF($A19&lt;BJ$2,"",VLOOKUP($A19,$A$3:$E$98,5)*IF(Main!$B$5=1,(1+Main!$B$6)^($A19-BJ$2),1+(Main!$B$6*($A19-BJ$2)))))</f>
        <v/>
      </c>
    </row>
    <row r="20" spans="1:82">
      <c r="A20" s="51">
        <v>42</v>
      </c>
      <c r="B20" s="54">
        <f ca="1">VLOOKUP($A20,Mortality!$A$3:$G$108,7,)</f>
        <v>6.0517946156453991E-4</v>
      </c>
      <c r="C20" s="50">
        <f t="shared" ca="1" si="1"/>
        <v>0.99292976098299179</v>
      </c>
      <c r="D20" s="50">
        <f t="shared" ca="1" si="0"/>
        <v>47.467461272676822</v>
      </c>
      <c r="E20" s="118">
        <f ca="1">C20/(1+Main!$B$5)^($A20-$A$3)</f>
        <v>0.31433613385686521</v>
      </c>
      <c r="F20" s="336">
        <v>1</v>
      </c>
      <c r="G20" s="119" t="str">
        <f>IF($A20=G$2,VLOOKUP($A20,$A$3:$E$98,5),IF($A20&lt;G$2,"",VLOOKUP($A20,$A$3:$E$98,5)*IF(Main!$B$5=1,(1+Main!$B$6)^($A20-G$2),1+(Main!$B$6*($A20-G$2)))))</f>
        <v/>
      </c>
      <c r="H20" s="119" t="str">
        <f>IF($A20=H$2,VLOOKUP($A20,$A$3:$E$98,5),IF($A20&lt;H$2,"",VLOOKUP($A20,$A$3:$E$98,5)*IF(Main!$B$5=1,(1+Main!$B$6)^($A20-H$2),1+(Main!$B$6*($A20-H$2)))))</f>
        <v/>
      </c>
      <c r="I20" s="119" t="str">
        <f>IF($A20=I$2,VLOOKUP($A20,$A$3:$E$98,5),IF($A20&lt;I$2,"",VLOOKUP($A20,$A$3:$E$98,5)*IF(Main!$B$5=1,(1+Main!$B$6)^($A20-I$2),1+(Main!$B$6*($A20-I$2)))))</f>
        <v/>
      </c>
      <c r="J20" s="119" t="str">
        <f>IF($A20=J$2,VLOOKUP($A20,$A$3:$E$98,5),IF($A20&lt;J$2,"",VLOOKUP($A20,$A$3:$E$98,5)*IF(Main!$B$5=1,(1+Main!$B$6)^($A20-J$2),1+(Main!$B$6*($A20-J$2)))))</f>
        <v/>
      </c>
      <c r="K20" s="119" t="str">
        <f>IF($A20=K$2,VLOOKUP($A20,$A$3:$E$98,5),IF($A20&lt;K$2,"",VLOOKUP($A20,$A$3:$E$98,5)*IF(Main!$B$5=1,(1+Main!$B$6)^($A20-K$2),1+(Main!$B$6*($A20-K$2)))))</f>
        <v/>
      </c>
      <c r="L20" s="119" t="str">
        <f>IF($A20=L$2,VLOOKUP($A20,$A$3:$E$98,5),IF($A20&lt;L$2,"",VLOOKUP($A20,$A$3:$E$98,5)*IF(Main!$B$5=1,(1+Main!$B$6)^($A20-L$2),1+(Main!$B$6*($A20-L$2)))))</f>
        <v/>
      </c>
      <c r="M20" s="119" t="str">
        <f>IF($A20=M$2,VLOOKUP($A20,$A$3:$E$98,5),IF($A20&lt;M$2,"",VLOOKUP($A20,$A$3:$E$98,5)*IF(Main!$B$5=1,(1+Main!$B$6)^($A20-M$2),1+(Main!$B$6*($A20-M$2)))))</f>
        <v/>
      </c>
      <c r="N20" s="119" t="str">
        <f>IF($A20=N$2,VLOOKUP($A20,$A$3:$E$98,5),IF($A20&lt;N$2,"",VLOOKUP($A20,$A$3:$E$98,5)*IF(Main!$B$5=1,(1+Main!$B$6)^($A20-N$2),1+(Main!$B$6*($A20-N$2)))))</f>
        <v/>
      </c>
      <c r="O20" s="119" t="str">
        <f>IF($A20=O$2,VLOOKUP($A20,$A$3:$E$98,5),IF($A20&lt;O$2,"",VLOOKUP($A20,$A$3:$E$98,5)*IF(Main!$B$5=1,(1+Main!$B$6)^($A20-O$2),1+(Main!$B$6*($A20-O$2)))))</f>
        <v/>
      </c>
      <c r="P20" s="119" t="str">
        <f>IF($A20=P$2,VLOOKUP($A20,$A$3:$E$98,5),IF($A20&lt;P$2,"",VLOOKUP($A20,$A$3:$E$98,5)*IF(Main!$B$5=1,(1+Main!$B$6)^($A20-P$2),1+(Main!$B$6*($A20-P$2)))))</f>
        <v/>
      </c>
      <c r="Q20" s="119" t="str">
        <f>IF($A20=Q$2,VLOOKUP($A20,$A$3:$E$98,5),IF($A20&lt;Q$2,"",VLOOKUP($A20,$A$3:$E$98,5)*IF(Main!$B$5=1,(1+Main!$B$6)^($A20-Q$2),1+(Main!$B$6*($A20-Q$2)))))</f>
        <v/>
      </c>
      <c r="R20" s="119" t="str">
        <f>IF($A20=R$2,VLOOKUP($A20,$A$3:$E$98,5),IF($A20&lt;R$2,"",VLOOKUP($A20,$A$3:$E$98,5)*IF(Main!$B$5=1,(1+Main!$B$6)^($A20-R$2),1+(Main!$B$6*($A20-R$2)))))</f>
        <v/>
      </c>
      <c r="S20" s="119" t="str">
        <f>IF($A20=S$2,VLOOKUP($A20,$A$3:$E$98,5),IF($A20&lt;S$2,"",VLOOKUP($A20,$A$3:$E$98,5)*IF(Main!$B$5=1,(1+Main!$B$6)^($A20-S$2),1+(Main!$B$6*($A20-S$2)))))</f>
        <v/>
      </c>
      <c r="T20" s="119" t="str">
        <f>IF($A20=T$2,VLOOKUP($A20,$A$3:$E$98,5),IF($A20&lt;T$2,"",VLOOKUP($A20,$A$3:$E$98,5)*IF(Main!$B$5=1,(1+Main!$B$6)^($A20-T$2),1+(Main!$B$6*($A20-T$2)))))</f>
        <v/>
      </c>
      <c r="U20" s="119" t="str">
        <f>IF($A20=U$2,VLOOKUP($A20,$A$3:$E$98,5),IF($A20&lt;U$2,"",VLOOKUP($A20,$A$3:$E$98,5)*IF(Main!$B$5=1,(1+Main!$B$6)^($A20-U$2),1+(Main!$B$6*($A20-U$2)))))</f>
        <v/>
      </c>
      <c r="V20" s="119" t="str">
        <f>IF($A20=V$2,VLOOKUP($A20,$A$3:$E$98,5),IF($A20&lt;V$2,"",VLOOKUP($A20,$A$3:$E$98,5)*IF(Main!$B$5=1,(1+Main!$B$6)^($A20-V$2),1+(Main!$B$6*($A20-V$2)))))</f>
        <v/>
      </c>
      <c r="W20" s="119" t="str">
        <f>IF($A20=W$2,VLOOKUP($A20,$A$3:$E$98,5),IF($A20&lt;W$2,"",VLOOKUP($A20,$A$3:$E$98,5)*IF(Main!$B$5=1,(1+Main!$B$6)^($A20-W$2),1+(Main!$B$6*($A20-W$2)))))</f>
        <v/>
      </c>
      <c r="X20" s="119" t="str">
        <f>IF($A20=X$2,VLOOKUP($A20,$A$3:$E$98,5),IF($A20&lt;X$2,"",VLOOKUP($A20,$A$3:$E$98,5)*IF(Main!$B$5=1,(1+Main!$B$6)^($A20-X$2),1+(Main!$B$6*($A20-X$2)))))</f>
        <v/>
      </c>
      <c r="Y20" s="119" t="str">
        <f>IF($A20=Y$2,VLOOKUP($A20,$A$3:$E$98,5),IF($A20&lt;Y$2,"",VLOOKUP($A20,$A$3:$E$98,5)*IF(Main!$B$5=1,(1+Main!$B$6)^($A20-Y$2),1+(Main!$B$6*($A20-Y$2)))))</f>
        <v/>
      </c>
      <c r="Z20" s="119" t="str">
        <f>IF($A20=Z$2,VLOOKUP($A20,$A$3:$E$98,5),IF($A20&lt;Z$2,"",VLOOKUP($A20,$A$3:$E$98,5)*IF(Main!$B$5=1,(1+Main!$B$6)^($A20-Z$2),1+(Main!$B$6*($A20-Z$2)))))</f>
        <v/>
      </c>
      <c r="AA20" s="119" t="str">
        <f>IF($A20=AA$2,VLOOKUP($A20,$A$3:$E$98,5),IF($A20&lt;AA$2,"",VLOOKUP($A20,$A$3:$E$98,5)*IF(Main!$B$5=1,(1+Main!$B$6)^($A20-AA$2),1+(Main!$B$6*($A20-AA$2)))))</f>
        <v/>
      </c>
      <c r="AB20" s="119" t="str">
        <f>IF($A20=AB$2,VLOOKUP($A20,$A$3:$E$98,5),IF($A20&lt;AB$2,"",VLOOKUP($A20,$A$3:$E$98,5)*IF(Main!$B$5=1,(1+Main!$B$6)^($A20-AB$2),1+(Main!$B$6*($A20-AB$2)))))</f>
        <v/>
      </c>
      <c r="AC20" s="119" t="str">
        <f>IF($A20=AC$2,VLOOKUP($A20,$A$3:$E$98,5),IF($A20&lt;AC$2,"",VLOOKUP($A20,$A$3:$E$98,5)*IF(Main!$B$5=1,(1+Main!$B$6)^($A20-AC$2),1+(Main!$B$6*($A20-AC$2)))))</f>
        <v/>
      </c>
      <c r="AD20" s="119" t="str">
        <f>IF($A20=AD$2,VLOOKUP($A20,$A$3:$E$98,5),IF($A20&lt;AD$2,"",VLOOKUP($A20,$A$3:$E$98,5)*IF(Main!$B$5=1,(1+Main!$B$6)^($A20-AD$2),1+(Main!$B$6*($A20-AD$2)))))</f>
        <v/>
      </c>
      <c r="AE20" s="119" t="str">
        <f>IF($A20=AE$2,VLOOKUP($A20,$A$3:$E$98,5),IF($A20&lt;AE$2,"",VLOOKUP($A20,$A$3:$E$98,5)*IF(Main!$B$5=1,(1+Main!$B$6)^($A20-AE$2),1+(Main!$B$6*($A20-AE$2)))))</f>
        <v/>
      </c>
      <c r="AF20" s="119" t="str">
        <f>IF($A20=AF$2,VLOOKUP($A20,$A$3:$E$98,5),IF($A20&lt;AF$2,"",VLOOKUP($A20,$A$3:$E$98,5)*IF(Main!$B$5=1,(1+Main!$B$6)^($A20-AF$2),1+(Main!$B$6*($A20-AF$2)))))</f>
        <v/>
      </c>
      <c r="AG20" s="119" t="str">
        <f>IF($A20=AG$2,VLOOKUP($A20,$A$3:$E$98,5),IF($A20&lt;AG$2,"",VLOOKUP($A20,$A$3:$E$98,5)*IF(Main!$B$5=1,(1+Main!$B$6)^($A20-AG$2),1+(Main!$B$6*($A20-AG$2)))))</f>
        <v/>
      </c>
      <c r="AH20" s="119" t="str">
        <f>IF($A20=AH$2,VLOOKUP($A20,$A$3:$E$98,5),IF($A20&lt;AH$2,"",VLOOKUP($A20,$A$3:$E$98,5)*IF(Main!$B$5=1,(1+Main!$B$6)^($A20-AH$2),1+(Main!$B$6*($A20-AH$2)))))</f>
        <v/>
      </c>
      <c r="AI20" s="119" t="str">
        <f>IF($A20=AI$2,VLOOKUP($A20,$A$3:$E$98,5),IF($A20&lt;AI$2,"",VLOOKUP($A20,$A$3:$E$98,5)*IF(Main!$B$5=1,(1+Main!$B$6)^($A20-AI$2),1+(Main!$B$6*($A20-AI$2)))))</f>
        <v/>
      </c>
      <c r="AJ20" s="119" t="str">
        <f>IF($A20=AJ$2,VLOOKUP($A20,$A$3:$E$98,5),IF($A20&lt;AJ$2,"",VLOOKUP($A20,$A$3:$E$98,5)*IF(Main!$B$5=1,(1+Main!$B$6)^($A20-AJ$2),1+(Main!$B$6*($A20-AJ$2)))))</f>
        <v/>
      </c>
      <c r="AK20" s="119" t="str">
        <f>IF($A20=AK$2,VLOOKUP($A20,$A$3:$E$98,5),IF($A20&lt;AK$2,"",VLOOKUP($A20,$A$3:$E$98,5)*IF(Main!$B$5=1,(1+Main!$B$6)^($A20-AK$2),1+(Main!$B$6*($A20-AK$2)))))</f>
        <v/>
      </c>
      <c r="AL20" s="119" t="str">
        <f>IF($A20=AL$2,VLOOKUP($A20,$A$3:$E$98,5),IF($A20&lt;AL$2,"",VLOOKUP($A20,$A$3:$E$98,5)*IF(Main!$B$5=1,(1+Main!$B$6)^($A20-AL$2),1+(Main!$B$6*($A20-AL$2)))))</f>
        <v/>
      </c>
      <c r="AM20" s="119" t="str">
        <f>IF($A20=AM$2,VLOOKUP($A20,$A$3:$E$98,5),IF($A20&lt;AM$2,"",VLOOKUP($A20,$A$3:$E$98,5)*IF(Main!$B$5=1,(1+Main!$B$6)^($A20-AM$2),1+(Main!$B$6*($A20-AM$2)))))</f>
        <v/>
      </c>
      <c r="AN20" s="119" t="str">
        <f>IF($A20=AN$2,VLOOKUP($A20,$A$3:$E$98,5),IF($A20&lt;AN$2,"",VLOOKUP($A20,$A$3:$E$98,5)*IF(Main!$B$5=1,(1+Main!$B$6)^($A20-AN$2),1+(Main!$B$6*($A20-AN$2)))))</f>
        <v/>
      </c>
      <c r="AO20" s="119" t="str">
        <f>IF($A20=AO$2,VLOOKUP($A20,$A$3:$E$98,5),IF($A20&lt;AO$2,"",VLOOKUP($A20,$A$3:$E$98,5)*IF(Main!$B$5=1,(1+Main!$B$6)^($A20-AO$2),1+(Main!$B$6*($A20-AO$2)))))</f>
        <v/>
      </c>
      <c r="AP20" s="119" t="str">
        <f>IF($A20=AP$2,VLOOKUP($A20,$A$3:$E$98,5),IF($A20&lt;AP$2,"",VLOOKUP($A20,$A$3:$E$98,5)*IF(Main!$B$5=1,(1+Main!$B$6)^($A20-AP$2),1+(Main!$B$6*($A20-AP$2)))))</f>
        <v/>
      </c>
      <c r="AQ20" s="119" t="str">
        <f>IF($A20=AQ$2,VLOOKUP($A20,$A$3:$E$98,5),IF($A20&lt;AQ$2,"",VLOOKUP($A20,$A$3:$E$98,5)*IF(Main!$B$5=1,(1+Main!$B$6)^($A20-AQ$2),1+(Main!$B$6*($A20-AQ$2)))))</f>
        <v/>
      </c>
      <c r="AR20" s="119" t="str">
        <f>IF($A20=AR$2,VLOOKUP($A20,$A$3:$E$98,5),IF($A20&lt;AR$2,"",VLOOKUP($A20,$A$3:$E$98,5)*IF(Main!$B$5=1,(1+Main!$B$6)^($A20-AR$2),1+(Main!$B$6*($A20-AR$2)))))</f>
        <v/>
      </c>
      <c r="AS20" s="119" t="str">
        <f>IF($A20=AS$2,VLOOKUP($A20,$A$3:$E$98,5),IF($A20&lt;AS$2,"",VLOOKUP($A20,$A$3:$E$98,5)*IF(Main!$B$5=1,(1+Main!$B$6)^($A20-AS$2),1+(Main!$B$6*($A20-AS$2)))))</f>
        <v/>
      </c>
      <c r="AT20" s="119" t="str">
        <f>IF($A20=AT$2,VLOOKUP($A20,$A$3:$E$98,5),IF($A20&lt;AT$2,"",VLOOKUP($A20,$A$3:$E$98,5)*IF(Main!$B$5=1,(1+Main!$B$6)^($A20-AT$2),1+(Main!$B$6*($A20-AT$2)))))</f>
        <v/>
      </c>
      <c r="AU20" s="119" t="str">
        <f>IF($A20=AU$2,VLOOKUP($A20,$A$3:$E$98,5),IF($A20&lt;AU$2,"",VLOOKUP($A20,$A$3:$E$98,5)*IF(Main!$B$5=1,(1+Main!$B$6)^($A20-AU$2),1+(Main!$B$6*($A20-AU$2)))))</f>
        <v/>
      </c>
      <c r="AV20" s="119" t="str">
        <f>IF($A20=AV$2,VLOOKUP($A20,$A$3:$E$98,5),IF($A20&lt;AV$2,"",VLOOKUP($A20,$A$3:$E$98,5)*IF(Main!$B$5=1,(1+Main!$B$6)^($A20-AV$2),1+(Main!$B$6*($A20-AV$2)))))</f>
        <v/>
      </c>
      <c r="AW20" s="119" t="str">
        <f>IF($A20=AW$2,VLOOKUP($A20,$A$3:$E$98,5),IF($A20&lt;AW$2,"",VLOOKUP($A20,$A$3:$E$98,5)*IF(Main!$B$5=1,(1+Main!$B$6)^($A20-AW$2),1+(Main!$B$6*($A20-AW$2)))))</f>
        <v/>
      </c>
      <c r="AX20" s="119" t="str">
        <f>IF($A20=AX$2,VLOOKUP($A20,$A$3:$E$98,5),IF($A20&lt;AX$2,"",VLOOKUP($A20,$A$3:$E$98,5)*IF(Main!$B$5=1,(1+Main!$B$6)^($A20-AX$2),1+(Main!$B$6*($A20-AX$2)))))</f>
        <v/>
      </c>
      <c r="AY20" s="119" t="str">
        <f>IF($A20=AY$2,VLOOKUP($A20,$A$3:$E$98,5),IF($A20&lt;AY$2,"",VLOOKUP($A20,$A$3:$E$98,5)*IF(Main!$B$5=1,(1+Main!$B$6)^($A20-AY$2),1+(Main!$B$6*($A20-AY$2)))))</f>
        <v/>
      </c>
      <c r="AZ20" s="119" t="str">
        <f>IF($A20=AZ$2,VLOOKUP($A20,$A$3:$E$98,5),IF($A20&lt;AZ$2,"",VLOOKUP($A20,$A$3:$E$98,5)*IF(Main!$B$5=1,(1+Main!$B$6)^($A20-AZ$2),1+(Main!$B$6*($A20-AZ$2)))))</f>
        <v/>
      </c>
      <c r="BA20" s="119" t="str">
        <f>IF($A20=BA$2,VLOOKUP($A20,$A$3:$E$98,5),IF($A20&lt;BA$2,"",VLOOKUP($A20,$A$3:$E$98,5)*IF(Main!$B$5=1,(1+Main!$B$6)^($A20-BA$2),1+(Main!$B$6*($A20-BA$2)))))</f>
        <v/>
      </c>
      <c r="BB20" s="119" t="str">
        <f>IF($A20=BB$2,VLOOKUP($A20,$A$3:$E$98,5),IF($A20&lt;BB$2,"",VLOOKUP($A20,$A$3:$E$98,5)*IF(Main!$B$5=1,(1+Main!$B$6)^($A20-BB$2),1+(Main!$B$6*($A20-BB$2)))))</f>
        <v/>
      </c>
      <c r="BC20" s="119" t="str">
        <f>IF($A20=BC$2,VLOOKUP($A20,$A$3:$E$98,5),IF($A20&lt;BC$2,"",VLOOKUP($A20,$A$3:$E$98,5)*IF(Main!$B$5=1,(1+Main!$B$6)^($A20-BC$2),1+(Main!$B$6*($A20-BC$2)))))</f>
        <v/>
      </c>
      <c r="BD20" s="119" t="str">
        <f>IF($A20=BD$2,VLOOKUP($A20,$A$3:$E$98,5),IF($A20&lt;BD$2,"",VLOOKUP($A20,$A$3:$E$98,5)*IF(Main!$B$5=1,(1+Main!$B$6)^($A20-BD$2),1+(Main!$B$6*($A20-BD$2)))))</f>
        <v/>
      </c>
      <c r="BE20" s="119" t="str">
        <f>IF($A20=BE$2,VLOOKUP($A20,$A$3:$E$98,5),IF($A20&lt;BE$2,"",VLOOKUP($A20,$A$3:$E$98,5)*IF(Main!$B$5=1,(1+Main!$B$6)^($A20-BE$2),1+(Main!$B$6*($A20-BE$2)))))</f>
        <v/>
      </c>
      <c r="BF20" s="119" t="str">
        <f>IF($A20=BF$2,VLOOKUP($A20,$A$3:$E$98,5),IF($A20&lt;BF$2,"",VLOOKUP($A20,$A$3:$E$98,5)*IF(Main!$B$5=1,(1+Main!$B$6)^($A20-BF$2),1+(Main!$B$6*($A20-BF$2)))))</f>
        <v/>
      </c>
      <c r="BG20" s="119" t="str">
        <f>IF($A20=BG$2,VLOOKUP($A20,$A$3:$E$98,5),IF($A20&lt;BG$2,"",VLOOKUP($A20,$A$3:$E$98,5)*IF(Main!$B$5=1,(1+Main!$B$6)^($A20-BG$2),1+(Main!$B$6*($A20-BG$2)))))</f>
        <v/>
      </c>
      <c r="BH20" s="119" t="str">
        <f>IF($A20=BH$2,VLOOKUP($A20,$A$3:$E$98,5),IF($A20&lt;BH$2,"",VLOOKUP($A20,$A$3:$E$98,5)*IF(Main!$B$5=1,(1+Main!$B$6)^($A20-BH$2),1+(Main!$B$6*($A20-BH$2)))))</f>
        <v/>
      </c>
      <c r="BI20" s="119" t="str">
        <f>IF($A20=BI$2,VLOOKUP($A20,$A$3:$E$98,5),IF($A20&lt;BI$2,"",VLOOKUP($A20,$A$3:$E$98,5)*IF(Main!$B$5=1,(1+Main!$B$6)^($A20-BI$2),1+(Main!$B$6*($A20-BI$2)))))</f>
        <v/>
      </c>
      <c r="BJ20" s="119" t="str">
        <f>IF($A20=BJ$2,VLOOKUP($A20,$A$3:$E$98,5),IF($A20&lt;BJ$2,"",VLOOKUP($A20,$A$3:$E$98,5)*IF(Main!$B$5=1,(1+Main!$B$6)^($A20-BJ$2),1+(Main!$B$6*($A20-BJ$2)))))</f>
        <v/>
      </c>
    </row>
    <row r="21" spans="1:82">
      <c r="A21" s="51">
        <v>43</v>
      </c>
      <c r="B21" s="54">
        <f ca="1">VLOOKUP($A21,Mortality!$A$3:$G$108,7,)</f>
        <v>6.2252521848521177E-4</v>
      </c>
      <c r="C21" s="50">
        <f t="shared" ca="1" si="1"/>
        <v>0.99232886028486866</v>
      </c>
      <c r="D21" s="50">
        <f t="shared" ca="1" si="0"/>
        <v>46.495599454519834</v>
      </c>
      <c r="E21" s="118">
        <f ca="1">C21/(1+Main!$B$5)^($A21-$A$3)</f>
        <v>0.29359430288282934</v>
      </c>
      <c r="F21" s="336">
        <v>1</v>
      </c>
      <c r="G21" s="119"/>
      <c r="H21" s="119"/>
      <c r="I21" s="119" t="str">
        <f>IF($A21=I$2,VLOOKUP($A21,$A$3:$E$98,5),IF($A21&lt;I$2,"",VLOOKUP($A21,$A$3:$E$98,5)*IF(Main!$B$5=1,(1+Main!$B$6)^($A21-I$2),1+(Main!$B$6*($A21-I$2)))))</f>
        <v/>
      </c>
      <c r="J21" s="119" t="str">
        <f>IF($A21=J$2,VLOOKUP($A21,$A$3:$E$98,5),IF($A21&lt;J$2,"",VLOOKUP($A21,$A$3:$E$98,5)*IF(Main!$B$5=1,(1+Main!$B$6)^($A21-J$2),1+(Main!$B$6*($A21-J$2)))))</f>
        <v/>
      </c>
      <c r="K21" s="119" t="str">
        <f>IF($A21=K$2,VLOOKUP($A21,$A$3:$E$98,5),IF($A21&lt;K$2,"",VLOOKUP($A21,$A$3:$E$98,5)*IF(Main!$B$5=1,(1+Main!$B$6)^($A21-K$2),1+(Main!$B$6*($A21-K$2)))))</f>
        <v/>
      </c>
      <c r="L21" s="119" t="str">
        <f>IF($A21=L$2,VLOOKUP($A21,$A$3:$E$98,5),IF($A21&lt;L$2,"",VLOOKUP($A21,$A$3:$E$98,5)*IF(Main!$B$5=1,(1+Main!$B$6)^($A21-L$2),1+(Main!$B$6*($A21-L$2)))))</f>
        <v/>
      </c>
      <c r="M21" s="119" t="str">
        <f>IF($A21=M$2,VLOOKUP($A21,$A$3:$E$98,5),IF($A21&lt;M$2,"",VLOOKUP($A21,$A$3:$E$98,5)*IF(Main!$B$5=1,(1+Main!$B$6)^($A21-M$2),1+(Main!$B$6*($A21-M$2)))))</f>
        <v/>
      </c>
      <c r="N21" s="119" t="str">
        <f>IF($A21=N$2,VLOOKUP($A21,$A$3:$E$98,5),IF($A21&lt;N$2,"",VLOOKUP($A21,$A$3:$E$98,5)*IF(Main!$B$5=1,(1+Main!$B$6)^($A21-N$2),1+(Main!$B$6*($A21-N$2)))))</f>
        <v/>
      </c>
      <c r="O21" s="119" t="str">
        <f>IF($A21=O$2,VLOOKUP($A21,$A$3:$E$98,5),IF($A21&lt;O$2,"",VLOOKUP($A21,$A$3:$E$98,5)*IF(Main!$B$5=1,(1+Main!$B$6)^($A21-O$2),1+(Main!$B$6*($A21-O$2)))))</f>
        <v/>
      </c>
      <c r="P21" s="119" t="str">
        <f>IF($A21=P$2,VLOOKUP($A21,$A$3:$E$98,5),IF($A21&lt;P$2,"",VLOOKUP($A21,$A$3:$E$98,5)*IF(Main!$B$5=1,(1+Main!$B$6)^($A21-P$2),1+(Main!$B$6*($A21-P$2)))))</f>
        <v/>
      </c>
      <c r="Q21" s="119" t="str">
        <f>IF($A21=Q$2,VLOOKUP($A21,$A$3:$E$98,5),IF($A21&lt;Q$2,"",VLOOKUP($A21,$A$3:$E$98,5)*IF(Main!$B$5=1,(1+Main!$B$6)^($A21-Q$2),1+(Main!$B$6*($A21-Q$2)))))</f>
        <v/>
      </c>
      <c r="R21" s="119" t="str">
        <f>IF($A21=R$2,VLOOKUP($A21,$A$3:$E$98,5),IF($A21&lt;R$2,"",VLOOKUP($A21,$A$3:$E$98,5)*IF(Main!$B$5=1,(1+Main!$B$6)^($A21-R$2),1+(Main!$B$6*($A21-R$2)))))</f>
        <v/>
      </c>
      <c r="S21" s="119" t="str">
        <f>IF($A21=S$2,VLOOKUP($A21,$A$3:$E$98,5),IF($A21&lt;S$2,"",VLOOKUP($A21,$A$3:$E$98,5)*IF(Main!$B$5=1,(1+Main!$B$6)^($A21-S$2),1+(Main!$B$6*($A21-S$2)))))</f>
        <v/>
      </c>
      <c r="T21" s="119" t="str">
        <f>IF($A21=T$2,VLOOKUP($A21,$A$3:$E$98,5),IF($A21&lt;T$2,"",VLOOKUP($A21,$A$3:$E$98,5)*IF(Main!$B$5=1,(1+Main!$B$6)^($A21-T$2),1+(Main!$B$6*($A21-T$2)))))</f>
        <v/>
      </c>
      <c r="U21" s="119" t="str">
        <f>IF($A21=U$2,VLOOKUP($A21,$A$3:$E$98,5),IF($A21&lt;U$2,"",VLOOKUP($A21,$A$3:$E$98,5)*IF(Main!$B$5=1,(1+Main!$B$6)^($A21-U$2),1+(Main!$B$6*($A21-U$2)))))</f>
        <v/>
      </c>
      <c r="V21" s="119" t="str">
        <f>IF($A21=V$2,VLOOKUP($A21,$A$3:$E$98,5),IF($A21&lt;V$2,"",VLOOKUP($A21,$A$3:$E$98,5)*IF(Main!$B$5=1,(1+Main!$B$6)^($A21-V$2),1+(Main!$B$6*($A21-V$2)))))</f>
        <v/>
      </c>
      <c r="W21" s="119" t="str">
        <f>IF($A21=W$2,VLOOKUP($A21,$A$3:$E$98,5),IF($A21&lt;W$2,"",VLOOKUP($A21,$A$3:$E$98,5)*IF(Main!$B$5=1,(1+Main!$B$6)^($A21-W$2),1+(Main!$B$6*($A21-W$2)))))</f>
        <v/>
      </c>
      <c r="X21" s="119" t="str">
        <f>IF($A21=X$2,VLOOKUP($A21,$A$3:$E$98,5),IF($A21&lt;X$2,"",VLOOKUP($A21,$A$3:$E$98,5)*IF(Main!$B$5=1,(1+Main!$B$6)^($A21-X$2),1+(Main!$B$6*($A21-X$2)))))</f>
        <v/>
      </c>
      <c r="Y21" s="119" t="str">
        <f>IF($A21=Y$2,VLOOKUP($A21,$A$3:$E$98,5),IF($A21&lt;Y$2,"",VLOOKUP($A21,$A$3:$E$98,5)*IF(Main!$B$5=1,(1+Main!$B$6)^($A21-Y$2),1+(Main!$B$6*($A21-Y$2)))))</f>
        <v/>
      </c>
      <c r="Z21" s="119" t="str">
        <f>IF($A21=Z$2,VLOOKUP($A21,$A$3:$E$98,5),IF($A21&lt;Z$2,"",VLOOKUP($A21,$A$3:$E$98,5)*IF(Main!$B$5=1,(1+Main!$B$6)^($A21-Z$2),1+(Main!$B$6*($A21-Z$2)))))</f>
        <v/>
      </c>
      <c r="AA21" s="119" t="str">
        <f>IF($A21=AA$2,VLOOKUP($A21,$A$3:$E$98,5),IF($A21&lt;AA$2,"",VLOOKUP($A21,$A$3:$E$98,5)*IF(Main!$B$5=1,(1+Main!$B$6)^($A21-AA$2),1+(Main!$B$6*($A21-AA$2)))))</f>
        <v/>
      </c>
      <c r="AB21" s="119" t="str">
        <f>IF($A21=AB$2,VLOOKUP($A21,$A$3:$E$98,5),IF($A21&lt;AB$2,"",VLOOKUP($A21,$A$3:$E$98,5)*IF(Main!$B$5=1,(1+Main!$B$6)^($A21-AB$2),1+(Main!$B$6*($A21-AB$2)))))</f>
        <v/>
      </c>
      <c r="AC21" s="119" t="str">
        <f>IF($A21=AC$2,VLOOKUP($A21,$A$3:$E$98,5),IF($A21&lt;AC$2,"",VLOOKUP($A21,$A$3:$E$98,5)*IF(Main!$B$5=1,(1+Main!$B$6)^($A21-AC$2),1+(Main!$B$6*($A21-AC$2)))))</f>
        <v/>
      </c>
      <c r="AD21" s="119" t="str">
        <f>IF($A21=AD$2,VLOOKUP($A21,$A$3:$E$98,5),IF($A21&lt;AD$2,"",VLOOKUP($A21,$A$3:$E$98,5)*IF(Main!$B$5=1,(1+Main!$B$6)^($A21-AD$2),1+(Main!$B$6*($A21-AD$2)))))</f>
        <v/>
      </c>
      <c r="AE21" s="119" t="str">
        <f>IF($A21=AE$2,VLOOKUP($A21,$A$3:$E$98,5),IF($A21&lt;AE$2,"",VLOOKUP($A21,$A$3:$E$98,5)*IF(Main!$B$5=1,(1+Main!$B$6)^($A21-AE$2),1+(Main!$B$6*($A21-AE$2)))))</f>
        <v/>
      </c>
      <c r="AF21" s="119" t="str">
        <f>IF($A21=AF$2,VLOOKUP($A21,$A$3:$E$98,5),IF($A21&lt;AF$2,"",VLOOKUP($A21,$A$3:$E$98,5)*IF(Main!$B$5=1,(1+Main!$B$6)^($A21-AF$2),1+(Main!$B$6*($A21-AF$2)))))</f>
        <v/>
      </c>
      <c r="AG21" s="119" t="str">
        <f>IF($A21=AG$2,VLOOKUP($A21,$A$3:$E$98,5),IF($A21&lt;AG$2,"",VLOOKUP($A21,$A$3:$E$98,5)*IF(Main!$B$5=1,(1+Main!$B$6)^($A21-AG$2),1+(Main!$B$6*($A21-AG$2)))))</f>
        <v/>
      </c>
      <c r="AH21" s="119" t="str">
        <f>IF($A21=AH$2,VLOOKUP($A21,$A$3:$E$98,5),IF($A21&lt;AH$2,"",VLOOKUP($A21,$A$3:$E$98,5)*IF(Main!$B$5=1,(1+Main!$B$6)^($A21-AH$2),1+(Main!$B$6*($A21-AH$2)))))</f>
        <v/>
      </c>
      <c r="AI21" s="119" t="str">
        <f>IF($A21=AI$2,VLOOKUP($A21,$A$3:$E$98,5),IF($A21&lt;AI$2,"",VLOOKUP($A21,$A$3:$E$98,5)*IF(Main!$B$5=1,(1+Main!$B$6)^($A21-AI$2),1+(Main!$B$6*($A21-AI$2)))))</f>
        <v/>
      </c>
      <c r="AJ21" s="119" t="str">
        <f>IF($A21=AJ$2,VLOOKUP($A21,$A$3:$E$98,5),IF($A21&lt;AJ$2,"",VLOOKUP($A21,$A$3:$E$98,5)*IF(Main!$B$5=1,(1+Main!$B$6)^($A21-AJ$2),1+(Main!$B$6*($A21-AJ$2)))))</f>
        <v/>
      </c>
      <c r="AK21" s="119" t="str">
        <f>IF($A21=AK$2,VLOOKUP($A21,$A$3:$E$98,5),IF($A21&lt;AK$2,"",VLOOKUP($A21,$A$3:$E$98,5)*IF(Main!$B$5=1,(1+Main!$B$6)^($A21-AK$2),1+(Main!$B$6*($A21-AK$2)))))</f>
        <v/>
      </c>
      <c r="AL21" s="119" t="str">
        <f>IF($A21=AL$2,VLOOKUP($A21,$A$3:$E$98,5),IF($A21&lt;AL$2,"",VLOOKUP($A21,$A$3:$E$98,5)*IF(Main!$B$5=1,(1+Main!$B$6)^($A21-AL$2),1+(Main!$B$6*($A21-AL$2)))))</f>
        <v/>
      </c>
      <c r="AM21" s="119" t="str">
        <f>IF($A21=AM$2,VLOOKUP($A21,$A$3:$E$98,5),IF($A21&lt;AM$2,"",VLOOKUP($A21,$A$3:$E$98,5)*IF(Main!$B$5=1,(1+Main!$B$6)^($A21-AM$2),1+(Main!$B$6*($A21-AM$2)))))</f>
        <v/>
      </c>
      <c r="AN21" s="119" t="str">
        <f>IF($A21=AN$2,VLOOKUP($A21,$A$3:$E$98,5),IF($A21&lt;AN$2,"",VLOOKUP($A21,$A$3:$E$98,5)*IF(Main!$B$5=1,(1+Main!$B$6)^($A21-AN$2),1+(Main!$B$6*($A21-AN$2)))))</f>
        <v/>
      </c>
      <c r="AO21" s="119" t="str">
        <f>IF($A21=AO$2,VLOOKUP($A21,$A$3:$E$98,5),IF($A21&lt;AO$2,"",VLOOKUP($A21,$A$3:$E$98,5)*IF(Main!$B$5=1,(1+Main!$B$6)^($A21-AO$2),1+(Main!$B$6*($A21-AO$2)))))</f>
        <v/>
      </c>
      <c r="AP21" s="119" t="str">
        <f>IF($A21=AP$2,VLOOKUP($A21,$A$3:$E$98,5),IF($A21&lt;AP$2,"",VLOOKUP($A21,$A$3:$E$98,5)*IF(Main!$B$5=1,(1+Main!$B$6)^($A21-AP$2),1+(Main!$B$6*($A21-AP$2)))))</f>
        <v/>
      </c>
      <c r="AQ21" s="119" t="str">
        <f>IF($A21=AQ$2,VLOOKUP($A21,$A$3:$E$98,5),IF($A21&lt;AQ$2,"",VLOOKUP($A21,$A$3:$E$98,5)*IF(Main!$B$5=1,(1+Main!$B$6)^($A21-AQ$2),1+(Main!$B$6*($A21-AQ$2)))))</f>
        <v/>
      </c>
      <c r="AR21" s="119" t="str">
        <f>IF($A21=AR$2,VLOOKUP($A21,$A$3:$E$98,5),IF($A21&lt;AR$2,"",VLOOKUP($A21,$A$3:$E$98,5)*IF(Main!$B$5=1,(1+Main!$B$6)^($A21-AR$2),1+(Main!$B$6*($A21-AR$2)))))</f>
        <v/>
      </c>
      <c r="AS21" s="119" t="str">
        <f>IF($A21=AS$2,VLOOKUP($A21,$A$3:$E$98,5),IF($A21&lt;AS$2,"",VLOOKUP($A21,$A$3:$E$98,5)*IF(Main!$B$5=1,(1+Main!$B$6)^($A21-AS$2),1+(Main!$B$6*($A21-AS$2)))))</f>
        <v/>
      </c>
      <c r="AT21" s="119" t="str">
        <f>IF($A21=AT$2,VLOOKUP($A21,$A$3:$E$98,5),IF($A21&lt;AT$2,"",VLOOKUP($A21,$A$3:$E$98,5)*IF(Main!$B$5=1,(1+Main!$B$6)^($A21-AT$2),1+(Main!$B$6*($A21-AT$2)))))</f>
        <v/>
      </c>
      <c r="AU21" s="119" t="str">
        <f>IF($A21=AU$2,VLOOKUP($A21,$A$3:$E$98,5),IF($A21&lt;AU$2,"",VLOOKUP($A21,$A$3:$E$98,5)*IF(Main!$B$5=1,(1+Main!$B$6)^($A21-AU$2),1+(Main!$B$6*($A21-AU$2)))))</f>
        <v/>
      </c>
      <c r="AV21" s="119" t="str">
        <f>IF($A21=AV$2,VLOOKUP($A21,$A$3:$E$98,5),IF($A21&lt;AV$2,"",VLOOKUP($A21,$A$3:$E$98,5)*IF(Main!$B$5=1,(1+Main!$B$6)^($A21-AV$2),1+(Main!$B$6*($A21-AV$2)))))</f>
        <v/>
      </c>
      <c r="AW21" s="119" t="str">
        <f>IF($A21=AW$2,VLOOKUP($A21,$A$3:$E$98,5),IF($A21&lt;AW$2,"",VLOOKUP($A21,$A$3:$E$98,5)*IF(Main!$B$5=1,(1+Main!$B$6)^($A21-AW$2),1+(Main!$B$6*($A21-AW$2)))))</f>
        <v/>
      </c>
      <c r="AX21" s="119" t="str">
        <f>IF($A21=AX$2,VLOOKUP($A21,$A$3:$E$98,5),IF($A21&lt;AX$2,"",VLOOKUP($A21,$A$3:$E$98,5)*IF(Main!$B$5=1,(1+Main!$B$6)^($A21-AX$2),1+(Main!$B$6*($A21-AX$2)))))</f>
        <v/>
      </c>
      <c r="AY21" s="119" t="str">
        <f>IF($A21=AY$2,VLOOKUP($A21,$A$3:$E$98,5),IF($A21&lt;AY$2,"",VLOOKUP($A21,$A$3:$E$98,5)*IF(Main!$B$5=1,(1+Main!$B$6)^($A21-AY$2),1+(Main!$B$6*($A21-AY$2)))))</f>
        <v/>
      </c>
      <c r="AZ21" s="119" t="str">
        <f>IF($A21=AZ$2,VLOOKUP($A21,$A$3:$E$98,5),IF($A21&lt;AZ$2,"",VLOOKUP($A21,$A$3:$E$98,5)*IF(Main!$B$5=1,(1+Main!$B$6)^($A21-AZ$2),1+(Main!$B$6*($A21-AZ$2)))))</f>
        <v/>
      </c>
      <c r="BA21" s="119" t="str">
        <f>IF($A21=BA$2,VLOOKUP($A21,$A$3:$E$98,5),IF($A21&lt;BA$2,"",VLOOKUP($A21,$A$3:$E$98,5)*IF(Main!$B$5=1,(1+Main!$B$6)^($A21-BA$2),1+(Main!$B$6*($A21-BA$2)))))</f>
        <v/>
      </c>
      <c r="BB21" s="119" t="str">
        <f>IF($A21=BB$2,VLOOKUP($A21,$A$3:$E$98,5),IF($A21&lt;BB$2,"",VLOOKUP($A21,$A$3:$E$98,5)*IF(Main!$B$5=1,(1+Main!$B$6)^($A21-BB$2),1+(Main!$B$6*($A21-BB$2)))))</f>
        <v/>
      </c>
      <c r="BC21" s="119" t="str">
        <f>IF($A21=BC$2,VLOOKUP($A21,$A$3:$E$98,5),IF($A21&lt;BC$2,"",VLOOKUP($A21,$A$3:$E$98,5)*IF(Main!$B$5=1,(1+Main!$B$6)^($A21-BC$2),1+(Main!$B$6*($A21-BC$2)))))</f>
        <v/>
      </c>
      <c r="BD21" s="119" t="str">
        <f>IF($A21=BD$2,VLOOKUP($A21,$A$3:$E$98,5),IF($A21&lt;BD$2,"",VLOOKUP($A21,$A$3:$E$98,5)*IF(Main!$B$5=1,(1+Main!$B$6)^($A21-BD$2),1+(Main!$B$6*($A21-BD$2)))))</f>
        <v/>
      </c>
      <c r="BE21" s="119" t="str">
        <f>IF($A21=BE$2,VLOOKUP($A21,$A$3:$E$98,5),IF($A21&lt;BE$2,"",VLOOKUP($A21,$A$3:$E$98,5)*IF(Main!$B$5=1,(1+Main!$B$6)^($A21-BE$2),1+(Main!$B$6*($A21-BE$2)))))</f>
        <v/>
      </c>
      <c r="BF21" s="119" t="str">
        <f>IF($A21=BF$2,VLOOKUP($A21,$A$3:$E$98,5),IF($A21&lt;BF$2,"",VLOOKUP($A21,$A$3:$E$98,5)*IF(Main!$B$5=1,(1+Main!$B$6)^($A21-BF$2),1+(Main!$B$6*($A21-BF$2)))))</f>
        <v/>
      </c>
      <c r="BG21" s="119" t="str">
        <f>IF($A21=BG$2,VLOOKUP($A21,$A$3:$E$98,5),IF($A21&lt;BG$2,"",VLOOKUP($A21,$A$3:$E$98,5)*IF(Main!$B$5=1,(1+Main!$B$6)^($A21-BG$2),1+(Main!$B$6*($A21-BG$2)))))</f>
        <v/>
      </c>
      <c r="BH21" s="119" t="str">
        <f>IF($A21=BH$2,VLOOKUP($A21,$A$3:$E$98,5),IF($A21&lt;BH$2,"",VLOOKUP($A21,$A$3:$E$98,5)*IF(Main!$B$5=1,(1+Main!$B$6)^($A21-BH$2),1+(Main!$B$6*($A21-BH$2)))))</f>
        <v/>
      </c>
      <c r="BI21" s="119" t="str">
        <f>IF($A21=BI$2,VLOOKUP($A21,$A$3:$E$98,5),IF($A21&lt;BI$2,"",VLOOKUP($A21,$A$3:$E$98,5)*IF(Main!$B$5=1,(1+Main!$B$6)^($A21-BI$2),1+(Main!$B$6*($A21-BI$2)))))</f>
        <v/>
      </c>
      <c r="BJ21" s="119" t="str">
        <f>IF($A21=BJ$2,VLOOKUP($A21,$A$3:$E$98,5),IF($A21&lt;BJ$2,"",VLOOKUP($A21,$A$3:$E$98,5)*IF(Main!$B$5=1,(1+Main!$B$6)^($A21-BJ$2),1+(Main!$B$6*($A21-BJ$2)))))</f>
        <v/>
      </c>
    </row>
    <row r="22" spans="1:82">
      <c r="A22" s="51">
        <v>44</v>
      </c>
      <c r="B22" s="54">
        <f ca="1">VLOOKUP($A22,Mortality!$A$3:$G$108,7,)</f>
        <v>6.4198354995948512E-4</v>
      </c>
      <c r="C22" s="50">
        <f t="shared" ca="1" si="1"/>
        <v>0.99171111054431071</v>
      </c>
      <c r="D22" s="50">
        <f t="shared" ca="1" si="0"/>
        <v>45.523939254750694</v>
      </c>
      <c r="E22" s="118">
        <f ca="1">C22/(1+Main!$B$5)^($A22-$A$3)</f>
        <v>0.2742163860049357</v>
      </c>
      <c r="F22" s="336">
        <v>1</v>
      </c>
      <c r="G22" s="119" t="str">
        <f>IF($A22=G$2,VLOOKUP($A22,$A$3:$E$98,5),IF($A22&lt;G$2,"",VLOOKUP($A22,$A$3:$E$98,5)*IF(Main!$B$5=1,(1+Main!$B$6)^($A22-G$2),1+(Main!$B$6*($A22-G$2)))))</f>
        <v/>
      </c>
      <c r="H22" s="119" t="str">
        <f>IF($A22=H$2,VLOOKUP($A22,$A$3:$E$98,5),IF($A22&lt;H$2,"",VLOOKUP($A22,$A$3:$E$98,5)*IF(Main!$B$5=1,(1+Main!$B$6)^($A22-H$2),1+(Main!$B$6*($A22-H$2)))))</f>
        <v/>
      </c>
      <c r="I22" s="119" t="str">
        <f>IF($A22=I$2,VLOOKUP($A22,$A$3:$E$98,5),IF($A22&lt;I$2,"",VLOOKUP($A22,$A$3:$E$98,5)*IF(Main!$B$5=1,(1+Main!$B$6)^($A22-I$2),1+(Main!$B$6*($A22-I$2)))))</f>
        <v/>
      </c>
      <c r="J22" s="119" t="str">
        <f>IF($A22=J$2,VLOOKUP($A22,$A$3:$E$98,5),IF($A22&lt;J$2,"",VLOOKUP($A22,$A$3:$E$98,5)*IF(Main!$B$5=1,(1+Main!$B$6)^($A22-J$2),1+(Main!$B$6*($A22-J$2)))))</f>
        <v/>
      </c>
      <c r="K22" s="119" t="str">
        <f>IF($A22=K$2,VLOOKUP($A22,$A$3:$E$98,5),IF($A22&lt;K$2,"",VLOOKUP($A22,$A$3:$E$98,5)*IF(Main!$B$5=1,(1+Main!$B$6)^($A22-K$2),1+(Main!$B$6*($A22-K$2)))))</f>
        <v/>
      </c>
      <c r="L22" s="119" t="str">
        <f>IF($A22=L$2,VLOOKUP($A22,$A$3:$E$98,5),IF($A22&lt;L$2,"",VLOOKUP($A22,$A$3:$E$98,5)*IF(Main!$B$5=1,(1+Main!$B$6)^($A22-L$2),1+(Main!$B$6*($A22-L$2)))))</f>
        <v/>
      </c>
      <c r="M22" s="119" t="str">
        <f>IF($A22=M$2,VLOOKUP($A22,$A$3:$E$98,5),IF($A22&lt;M$2,"",VLOOKUP($A22,$A$3:$E$98,5)*IF(Main!$B$5=1,(1+Main!$B$6)^($A22-M$2),1+(Main!$B$6*($A22-M$2)))))</f>
        <v/>
      </c>
      <c r="N22" s="119" t="str">
        <f>IF($A22=N$2,VLOOKUP($A22,$A$3:$E$98,5),IF($A22&lt;N$2,"",VLOOKUP($A22,$A$3:$E$98,5)*IF(Main!$B$5=1,(1+Main!$B$6)^($A22-N$2),1+(Main!$B$6*($A22-N$2)))))</f>
        <v/>
      </c>
      <c r="O22" s="119" t="str">
        <f>IF($A22=O$2,VLOOKUP($A22,$A$3:$E$98,5),IF($A22&lt;O$2,"",VLOOKUP($A22,$A$3:$E$98,5)*IF(Main!$B$5=1,(1+Main!$B$6)^($A22-O$2),1+(Main!$B$6*($A22-O$2)))))</f>
        <v/>
      </c>
      <c r="P22" s="119" t="str">
        <f>IF($A22=P$2,VLOOKUP($A22,$A$3:$E$98,5),IF($A22&lt;P$2,"",VLOOKUP($A22,$A$3:$E$98,5)*IF(Main!$B$5=1,(1+Main!$B$6)^($A22-P$2),1+(Main!$B$6*($A22-P$2)))))</f>
        <v/>
      </c>
      <c r="Q22" s="119" t="str">
        <f>IF($A22=Q$2,VLOOKUP($A22,$A$3:$E$98,5),IF($A22&lt;Q$2,"",VLOOKUP($A22,$A$3:$E$98,5)*IF(Main!$B$5=1,(1+Main!$B$6)^($A22-Q$2),1+(Main!$B$6*($A22-Q$2)))))</f>
        <v/>
      </c>
      <c r="R22" s="119" t="str">
        <f>IF($A22=R$2,VLOOKUP($A22,$A$3:$E$98,5),IF($A22&lt;R$2,"",VLOOKUP($A22,$A$3:$E$98,5)*IF(Main!$B$5=1,(1+Main!$B$6)^($A22-R$2),1+(Main!$B$6*($A22-R$2)))))</f>
        <v/>
      </c>
      <c r="S22" s="119" t="str">
        <f>IF($A22=S$2,VLOOKUP($A22,$A$3:$E$98,5),IF($A22&lt;S$2,"",VLOOKUP($A22,$A$3:$E$98,5)*IF(Main!$B$5=1,(1+Main!$B$6)^($A22-S$2),1+(Main!$B$6*($A22-S$2)))))</f>
        <v/>
      </c>
      <c r="T22" s="119" t="str">
        <f>IF($A22=T$2,VLOOKUP($A22,$A$3:$E$98,5),IF($A22&lt;T$2,"",VLOOKUP($A22,$A$3:$E$98,5)*IF(Main!$B$5=1,(1+Main!$B$6)^($A22-T$2),1+(Main!$B$6*($A22-T$2)))))</f>
        <v/>
      </c>
      <c r="U22" s="119" t="str">
        <f>IF($A22=U$2,VLOOKUP($A22,$A$3:$E$98,5),IF($A22&lt;U$2,"",VLOOKUP($A22,$A$3:$E$98,5)*IF(Main!$B$5=1,(1+Main!$B$6)^($A22-U$2),1+(Main!$B$6*($A22-U$2)))))</f>
        <v/>
      </c>
      <c r="V22" s="119" t="str">
        <f>IF($A22=V$2,VLOOKUP($A22,$A$3:$E$98,5),IF($A22&lt;V$2,"",VLOOKUP($A22,$A$3:$E$98,5)*IF(Main!$B$5=1,(1+Main!$B$6)^($A22-V$2),1+(Main!$B$6*($A22-V$2)))))</f>
        <v/>
      </c>
      <c r="W22" s="119" t="str">
        <f>IF($A22=W$2,VLOOKUP($A22,$A$3:$E$98,5),IF($A22&lt;W$2,"",VLOOKUP($A22,$A$3:$E$98,5)*IF(Main!$B$5=1,(1+Main!$B$6)^($A22-W$2),1+(Main!$B$6*($A22-W$2)))))</f>
        <v/>
      </c>
      <c r="X22" s="119" t="str">
        <f>IF($A22=X$2,VLOOKUP($A22,$A$3:$E$98,5),IF($A22&lt;X$2,"",VLOOKUP($A22,$A$3:$E$98,5)*IF(Main!$B$5=1,(1+Main!$B$6)^($A22-X$2),1+(Main!$B$6*($A22-X$2)))))</f>
        <v/>
      </c>
      <c r="Y22" s="119" t="str">
        <f>IF($A22=Y$2,VLOOKUP($A22,$A$3:$E$98,5),IF($A22&lt;Y$2,"",VLOOKUP($A22,$A$3:$E$98,5)*IF(Main!$B$5=1,(1+Main!$B$6)^($A22-Y$2),1+(Main!$B$6*($A22-Y$2)))))</f>
        <v/>
      </c>
      <c r="Z22" s="119" t="str">
        <f>IF($A22=Z$2,VLOOKUP($A22,$A$3:$E$98,5),IF($A22&lt;Z$2,"",VLOOKUP($A22,$A$3:$E$98,5)*IF(Main!$B$5=1,(1+Main!$B$6)^($A22-Z$2),1+(Main!$B$6*($A22-Z$2)))))</f>
        <v/>
      </c>
      <c r="AA22" s="119" t="str">
        <f>IF($A22=AA$2,VLOOKUP($A22,$A$3:$E$98,5),IF($A22&lt;AA$2,"",VLOOKUP($A22,$A$3:$E$98,5)*IF(Main!$B$5=1,(1+Main!$B$6)^($A22-AA$2),1+(Main!$B$6*($A22-AA$2)))))</f>
        <v/>
      </c>
      <c r="AB22" s="119" t="str">
        <f>IF($A22=AB$2,VLOOKUP($A22,$A$3:$E$98,5),IF($A22&lt;AB$2,"",VLOOKUP($A22,$A$3:$E$98,5)*IF(Main!$B$5=1,(1+Main!$B$6)^($A22-AB$2),1+(Main!$B$6*($A22-AB$2)))))</f>
        <v/>
      </c>
      <c r="AC22" s="119" t="str">
        <f>IF($A22=AC$2,VLOOKUP($A22,$A$3:$E$98,5),IF($A22&lt;AC$2,"",VLOOKUP($A22,$A$3:$E$98,5)*IF(Main!$B$5=1,(1+Main!$B$6)^($A22-AC$2),1+(Main!$B$6*($A22-AC$2)))))</f>
        <v/>
      </c>
      <c r="AD22" s="119" t="str">
        <f>IF($A22=AD$2,VLOOKUP($A22,$A$3:$E$98,5),IF($A22&lt;AD$2,"",VLOOKUP($A22,$A$3:$E$98,5)*IF(Main!$B$5=1,(1+Main!$B$6)^($A22-AD$2),1+(Main!$B$6*($A22-AD$2)))))</f>
        <v/>
      </c>
      <c r="AE22" s="119" t="str">
        <f>IF($A22=AE$2,VLOOKUP($A22,$A$3:$E$98,5),IF($A22&lt;AE$2,"",VLOOKUP($A22,$A$3:$E$98,5)*IF(Main!$B$5=1,(1+Main!$B$6)^($A22-AE$2),1+(Main!$B$6*($A22-AE$2)))))</f>
        <v/>
      </c>
      <c r="AF22" s="119" t="str">
        <f>IF($A22=AF$2,VLOOKUP($A22,$A$3:$E$98,5),IF($A22&lt;AF$2,"",VLOOKUP($A22,$A$3:$E$98,5)*IF(Main!$B$5=1,(1+Main!$B$6)^($A22-AF$2),1+(Main!$B$6*($A22-AF$2)))))</f>
        <v/>
      </c>
      <c r="AG22" s="119" t="str">
        <f>IF($A22=AG$2,VLOOKUP($A22,$A$3:$E$98,5),IF($A22&lt;AG$2,"",VLOOKUP($A22,$A$3:$E$98,5)*IF(Main!$B$5=1,(1+Main!$B$6)^($A22-AG$2),1+(Main!$B$6*($A22-AG$2)))))</f>
        <v/>
      </c>
      <c r="AH22" s="119" t="str">
        <f>IF($A22=AH$2,VLOOKUP($A22,$A$3:$E$98,5),IF($A22&lt;AH$2,"",VLOOKUP($A22,$A$3:$E$98,5)*IF(Main!$B$5=1,(1+Main!$B$6)^($A22-AH$2),1+(Main!$B$6*($A22-AH$2)))))</f>
        <v/>
      </c>
      <c r="AI22" s="119" t="str">
        <f>IF($A22=AI$2,VLOOKUP($A22,$A$3:$E$98,5),IF($A22&lt;AI$2,"",VLOOKUP($A22,$A$3:$E$98,5)*IF(Main!$B$5=1,(1+Main!$B$6)^($A22-AI$2),1+(Main!$B$6*($A22-AI$2)))))</f>
        <v/>
      </c>
      <c r="AJ22" s="119" t="str">
        <f>IF($A22=AJ$2,VLOOKUP($A22,$A$3:$E$98,5),IF($A22&lt;AJ$2,"",VLOOKUP($A22,$A$3:$E$98,5)*IF(Main!$B$5=1,(1+Main!$B$6)^($A22-AJ$2),1+(Main!$B$6*($A22-AJ$2)))))</f>
        <v/>
      </c>
      <c r="AK22" s="119" t="str">
        <f>IF($A22=AK$2,VLOOKUP($A22,$A$3:$E$98,5),IF($A22&lt;AK$2,"",VLOOKUP($A22,$A$3:$E$98,5)*IF(Main!$B$5=1,(1+Main!$B$6)^($A22-AK$2),1+(Main!$B$6*($A22-AK$2)))))</f>
        <v/>
      </c>
      <c r="AL22" s="119" t="str">
        <f>IF($A22=AL$2,VLOOKUP($A22,$A$3:$E$98,5),IF($A22&lt;AL$2,"",VLOOKUP($A22,$A$3:$E$98,5)*IF(Main!$B$5=1,(1+Main!$B$6)^($A22-AL$2),1+(Main!$B$6*($A22-AL$2)))))</f>
        <v/>
      </c>
      <c r="AM22" s="119" t="str">
        <f>IF($A22=AM$2,VLOOKUP($A22,$A$3:$E$98,5),IF($A22&lt;AM$2,"",VLOOKUP($A22,$A$3:$E$98,5)*IF(Main!$B$5=1,(1+Main!$B$6)^($A22-AM$2),1+(Main!$B$6*($A22-AM$2)))))</f>
        <v/>
      </c>
      <c r="AN22" s="119" t="str">
        <f>IF($A22=AN$2,VLOOKUP($A22,$A$3:$E$98,5),IF($A22&lt;AN$2,"",VLOOKUP($A22,$A$3:$E$98,5)*IF(Main!$B$5=1,(1+Main!$B$6)^($A22-AN$2),1+(Main!$B$6*($A22-AN$2)))))</f>
        <v/>
      </c>
      <c r="AO22" s="119" t="str">
        <f>IF($A22=AO$2,VLOOKUP($A22,$A$3:$E$98,5),IF($A22&lt;AO$2,"",VLOOKUP($A22,$A$3:$E$98,5)*IF(Main!$B$5=1,(1+Main!$B$6)^($A22-AO$2),1+(Main!$B$6*($A22-AO$2)))))</f>
        <v/>
      </c>
      <c r="AP22" s="119" t="str">
        <f>IF($A22=AP$2,VLOOKUP($A22,$A$3:$E$98,5),IF($A22&lt;AP$2,"",VLOOKUP($A22,$A$3:$E$98,5)*IF(Main!$B$5=1,(1+Main!$B$6)^($A22-AP$2),1+(Main!$B$6*($A22-AP$2)))))</f>
        <v/>
      </c>
      <c r="AQ22" s="119" t="str">
        <f>IF($A22=AQ$2,VLOOKUP($A22,$A$3:$E$98,5),IF($A22&lt;AQ$2,"",VLOOKUP($A22,$A$3:$E$98,5)*IF(Main!$B$5=1,(1+Main!$B$6)^($A22-AQ$2),1+(Main!$B$6*($A22-AQ$2)))))</f>
        <v/>
      </c>
      <c r="AR22" s="119" t="str">
        <f>IF($A22=AR$2,VLOOKUP($A22,$A$3:$E$98,5),IF($A22&lt;AR$2,"",VLOOKUP($A22,$A$3:$E$98,5)*IF(Main!$B$5=1,(1+Main!$B$6)^($A22-AR$2),1+(Main!$B$6*($A22-AR$2)))))</f>
        <v/>
      </c>
      <c r="AS22" s="119" t="str">
        <f>IF($A22=AS$2,VLOOKUP($A22,$A$3:$E$98,5),IF($A22&lt;AS$2,"",VLOOKUP($A22,$A$3:$E$98,5)*IF(Main!$B$5=1,(1+Main!$B$6)^($A22-AS$2),1+(Main!$B$6*($A22-AS$2)))))</f>
        <v/>
      </c>
      <c r="AT22" s="119" t="str">
        <f>IF($A22=AT$2,VLOOKUP($A22,$A$3:$E$98,5),IF($A22&lt;AT$2,"",VLOOKUP($A22,$A$3:$E$98,5)*IF(Main!$B$5=1,(1+Main!$B$6)^($A22-AT$2),1+(Main!$B$6*($A22-AT$2)))))</f>
        <v/>
      </c>
      <c r="AU22" s="119" t="str">
        <f>IF($A22=AU$2,VLOOKUP($A22,$A$3:$E$98,5),IF($A22&lt;AU$2,"",VLOOKUP($A22,$A$3:$E$98,5)*IF(Main!$B$5=1,(1+Main!$B$6)^($A22-AU$2),1+(Main!$B$6*($A22-AU$2)))))</f>
        <v/>
      </c>
      <c r="AV22" s="119" t="str">
        <f>IF($A22=AV$2,VLOOKUP($A22,$A$3:$E$98,5),IF($A22&lt;AV$2,"",VLOOKUP($A22,$A$3:$E$98,5)*IF(Main!$B$5=1,(1+Main!$B$6)^($A22-AV$2),1+(Main!$B$6*($A22-AV$2)))))</f>
        <v/>
      </c>
      <c r="AW22" s="119" t="str">
        <f>IF($A22=AW$2,VLOOKUP($A22,$A$3:$E$98,5),IF($A22&lt;AW$2,"",VLOOKUP($A22,$A$3:$E$98,5)*IF(Main!$B$5=1,(1+Main!$B$6)^($A22-AW$2),1+(Main!$B$6*($A22-AW$2)))))</f>
        <v/>
      </c>
      <c r="AX22" s="119" t="str">
        <f>IF($A22=AX$2,VLOOKUP($A22,$A$3:$E$98,5),IF($A22&lt;AX$2,"",VLOOKUP($A22,$A$3:$E$98,5)*IF(Main!$B$5=1,(1+Main!$B$6)^($A22-AX$2),1+(Main!$B$6*($A22-AX$2)))))</f>
        <v/>
      </c>
      <c r="AY22" s="119" t="str">
        <f>IF($A22=AY$2,VLOOKUP($A22,$A$3:$E$98,5),IF($A22&lt;AY$2,"",VLOOKUP($A22,$A$3:$E$98,5)*IF(Main!$B$5=1,(1+Main!$B$6)^($A22-AY$2),1+(Main!$B$6*($A22-AY$2)))))</f>
        <v/>
      </c>
      <c r="AZ22" s="119" t="str">
        <f>IF($A22=AZ$2,VLOOKUP($A22,$A$3:$E$98,5),IF($A22&lt;AZ$2,"",VLOOKUP($A22,$A$3:$E$98,5)*IF(Main!$B$5=1,(1+Main!$B$6)^($A22-AZ$2),1+(Main!$B$6*($A22-AZ$2)))))</f>
        <v/>
      </c>
      <c r="BA22" s="119" t="str">
        <f>IF($A22=BA$2,VLOOKUP($A22,$A$3:$E$98,5),IF($A22&lt;BA$2,"",VLOOKUP($A22,$A$3:$E$98,5)*IF(Main!$B$5=1,(1+Main!$B$6)^($A22-BA$2),1+(Main!$B$6*($A22-BA$2)))))</f>
        <v/>
      </c>
      <c r="BB22" s="119" t="str">
        <f>IF($A22=BB$2,VLOOKUP($A22,$A$3:$E$98,5),IF($A22&lt;BB$2,"",VLOOKUP($A22,$A$3:$E$98,5)*IF(Main!$B$5=1,(1+Main!$B$6)^($A22-BB$2),1+(Main!$B$6*($A22-BB$2)))))</f>
        <v/>
      </c>
      <c r="BC22" s="119" t="str">
        <f>IF($A22=BC$2,VLOOKUP($A22,$A$3:$E$98,5),IF($A22&lt;BC$2,"",VLOOKUP($A22,$A$3:$E$98,5)*IF(Main!$B$5=1,(1+Main!$B$6)^($A22-BC$2),1+(Main!$B$6*($A22-BC$2)))))</f>
        <v/>
      </c>
      <c r="BD22" s="119" t="str">
        <f>IF($A22=BD$2,VLOOKUP($A22,$A$3:$E$98,5),IF($A22&lt;BD$2,"",VLOOKUP($A22,$A$3:$E$98,5)*IF(Main!$B$5=1,(1+Main!$B$6)^($A22-BD$2),1+(Main!$B$6*($A22-BD$2)))))</f>
        <v/>
      </c>
      <c r="BE22" s="119" t="str">
        <f>IF($A22=BE$2,VLOOKUP($A22,$A$3:$E$98,5),IF($A22&lt;BE$2,"",VLOOKUP($A22,$A$3:$E$98,5)*IF(Main!$B$5=1,(1+Main!$B$6)^($A22-BE$2),1+(Main!$B$6*($A22-BE$2)))))</f>
        <v/>
      </c>
      <c r="BF22" s="119" t="str">
        <f>IF($A22=BF$2,VLOOKUP($A22,$A$3:$E$98,5),IF($A22&lt;BF$2,"",VLOOKUP($A22,$A$3:$E$98,5)*IF(Main!$B$5=1,(1+Main!$B$6)^($A22-BF$2),1+(Main!$B$6*($A22-BF$2)))))</f>
        <v/>
      </c>
      <c r="BG22" s="119" t="str">
        <f>IF($A22=BG$2,VLOOKUP($A22,$A$3:$E$98,5),IF($A22&lt;BG$2,"",VLOOKUP($A22,$A$3:$E$98,5)*IF(Main!$B$5=1,(1+Main!$B$6)^($A22-BG$2),1+(Main!$B$6*($A22-BG$2)))))</f>
        <v/>
      </c>
      <c r="BH22" s="119" t="str">
        <f>IF($A22=BH$2,VLOOKUP($A22,$A$3:$E$98,5),IF($A22&lt;BH$2,"",VLOOKUP($A22,$A$3:$E$98,5)*IF(Main!$B$5=1,(1+Main!$B$6)^($A22-BH$2),1+(Main!$B$6*($A22-BH$2)))))</f>
        <v/>
      </c>
      <c r="BI22" s="119" t="str">
        <f>IF($A22=BI$2,VLOOKUP($A22,$A$3:$E$98,5),IF($A22&lt;BI$2,"",VLOOKUP($A22,$A$3:$E$98,5)*IF(Main!$B$5=1,(1+Main!$B$6)^($A22-BI$2),1+(Main!$B$6*($A22-BI$2)))))</f>
        <v/>
      </c>
      <c r="BJ22" s="119" t="str">
        <f>IF($A22=BJ$2,VLOOKUP($A22,$A$3:$E$98,5),IF($A22&lt;BJ$2,"",VLOOKUP($A22,$A$3:$E$98,5)*IF(Main!$B$5=1,(1+Main!$B$6)^($A22-BJ$2),1+(Main!$B$6*($A22-BJ$2)))))</f>
        <v/>
      </c>
    </row>
    <row r="23" spans="1:82">
      <c r="A23" s="51">
        <v>45</v>
      </c>
      <c r="B23" s="54">
        <f ca="1">VLOOKUP($A23,Mortality!$A$3:$G$108,7,)</f>
        <v>6.6866757383023221E-4</v>
      </c>
      <c r="C23" s="50">
        <f t="shared" ca="1" si="1"/>
        <v>0.99107444832502922</v>
      </c>
      <c r="D23" s="50">
        <f ca="1">SUM($C23:$C123)/$C23</f>
        <v>44.552541253344231</v>
      </c>
      <c r="E23" s="118">
        <f ca="1">C23/(1+Main!$B$5)^($A23-$A$3)</f>
        <v>0.25611247065045911</v>
      </c>
      <c r="F23" s="14">
        <f ca="1">OFFSET($G$100,0,($A23-$A$23))</f>
        <v>14.17584450923672</v>
      </c>
      <c r="G23" s="360">
        <f ca="1">IF($A23=G$2,VLOOKUP($A23,$A$3:$E$98,5),IF($A23&lt;G$2,"",VLOOKUP($A23,$A$3:$E$98,5)*IF(Main!$B$36=1,(1+Main!$B$35)^($A23-G$2),1+(Main!$B$35*($A23-G$2)))))</f>
        <v>0.25611247065045911</v>
      </c>
      <c r="H23" s="360" t="str">
        <f>IF($A23=H$2,VLOOKUP($A23,$A$3:$E$98,5),IF($A23&lt;H$2,"",VLOOKUP($A23,$A$3:$E$98,5)*IF(Main!$B$36=1,(1+Main!$B$35)^($A23-H$2),1+(Main!$B$35*($A23-H$2)))))</f>
        <v/>
      </c>
      <c r="I23" s="360" t="str">
        <f>IF($A23=I$2,VLOOKUP($A23,$A$3:$E$98,5),IF($A23&lt;I$2,"",VLOOKUP($A23,$A$3:$E$98,5)*IF(Main!$B$36=1,(1+Main!$B$35)^($A23-I$2),1+(Main!$B$35*($A23-I$2)))))</f>
        <v/>
      </c>
      <c r="J23" s="360" t="str">
        <f>IF($A23=J$2,VLOOKUP($A23,$A$3:$E$98,5),IF($A23&lt;J$2,"",VLOOKUP($A23,$A$3:$E$98,5)*IF(Main!$B$36=1,(1+Main!$B$35)^($A23-J$2),1+(Main!$B$35*($A23-J$2)))))</f>
        <v/>
      </c>
      <c r="K23" s="119" t="str">
        <f>IF($A23=K$2,VLOOKUP($A23,$A$3:$E$98,5),IF($A23&lt;K$2,"",VLOOKUP($A23,$A$3:$E$98,5)*IF(Main!$B$36=1,(1+Main!$B$35)^($A23-K$2),1+(Main!$B$35*($A23-K$2)))))</f>
        <v/>
      </c>
      <c r="L23" s="119" t="str">
        <f>IF($A23=L$2,VLOOKUP($A23,$A$3:$E$98,5),IF($A23&lt;L$2,"",VLOOKUP($A23,$A$3:$E$98,5)*IF(Main!$B$36=1,(1+Main!$B$35)^($A23-L$2),1+(Main!$B$35*($A23-L$2)))))</f>
        <v/>
      </c>
      <c r="M23" s="119" t="str">
        <f>IF($A23=M$2,VLOOKUP($A23,$A$3:$E$98,5),IF($A23&lt;M$2,"",VLOOKUP($A23,$A$3:$E$98,5)*IF(Main!$B$36=1,(1+Main!$B$35)^($A23-M$2),1+(Main!$B$35*($A23-M$2)))))</f>
        <v/>
      </c>
      <c r="N23" s="119" t="str">
        <f>IF($A23=N$2,VLOOKUP($A23,$A$3:$E$98,5),IF($A23&lt;N$2,"",VLOOKUP($A23,$A$3:$E$98,5)*IF(Main!$B$36=1,(1+Main!$B$35)^($A23-N$2),1+(Main!$B$35*($A23-N$2)))))</f>
        <v/>
      </c>
      <c r="O23" s="119" t="str">
        <f>IF($A23=O$2,VLOOKUP($A23,$A$3:$E$98,5),IF($A23&lt;O$2,"",VLOOKUP($A23,$A$3:$E$98,5)*IF(Main!$B$36=1,(1+Main!$B$35)^($A23-O$2),1+(Main!$B$35*($A23-O$2)))))</f>
        <v/>
      </c>
      <c r="P23" s="119" t="str">
        <f>IF($A23=P$2,VLOOKUP($A23,$A$3:$E$98,5),IF($A23&lt;P$2,"",VLOOKUP($A23,$A$3:$E$98,5)*IF(Main!$B$36=1,(1+Main!$B$35)^($A23-P$2),1+(Main!$B$35*($A23-P$2)))))</f>
        <v/>
      </c>
      <c r="Q23" s="119" t="str">
        <f>IF($A23=Q$2,VLOOKUP($A23,$A$3:$E$98,5),IF($A23&lt;Q$2,"",VLOOKUP($A23,$A$3:$E$98,5)*IF(Main!$B$36=1,(1+Main!$B$35)^($A23-Q$2),1+(Main!$B$35*($A23-Q$2)))))</f>
        <v/>
      </c>
      <c r="R23" s="119" t="str">
        <f>IF($A23=R$2,VLOOKUP($A23,$A$3:$E$98,5),IF($A23&lt;R$2,"",VLOOKUP($A23,$A$3:$E$98,5)*IF(Main!$B$36=1,(1+Main!$B$35)^($A23-R$2),1+(Main!$B$35*($A23-R$2)))))</f>
        <v/>
      </c>
      <c r="S23" s="119" t="str">
        <f>IF($A23=S$2,VLOOKUP($A23,$A$3:$E$98,5),IF($A23&lt;S$2,"",VLOOKUP($A23,$A$3:$E$98,5)*IF(Main!$B$36=1,(1+Main!$B$35)^($A23-S$2),1+(Main!$B$35*($A23-S$2)))))</f>
        <v/>
      </c>
      <c r="T23" s="119" t="str">
        <f>IF($A23=T$2,VLOOKUP($A23,$A$3:$E$98,5),IF($A23&lt;T$2,"",VLOOKUP($A23,$A$3:$E$98,5)*IF(Main!$B$36=1,(1+Main!$B$35)^($A23-T$2),1+(Main!$B$35*($A23-T$2)))))</f>
        <v/>
      </c>
      <c r="U23" s="119" t="str">
        <f>IF($A23=U$2,VLOOKUP($A23,$A$3:$E$98,5),IF($A23&lt;U$2,"",VLOOKUP($A23,$A$3:$E$98,5)*IF(Main!$B$36=1,(1+Main!$B$35)^($A23-U$2),1+(Main!$B$35*($A23-U$2)))))</f>
        <v/>
      </c>
      <c r="V23" s="119" t="str">
        <f>IF($A23=V$2,VLOOKUP($A23,$A$3:$E$98,5),IF($A23&lt;V$2,"",VLOOKUP($A23,$A$3:$E$98,5)*IF(Main!$B$36=1,(1+Main!$B$35)^($A23-V$2),1+(Main!$B$35*($A23-V$2)))))</f>
        <v/>
      </c>
      <c r="W23" s="119" t="str">
        <f>IF($A23=W$2,VLOOKUP($A23,$A$3:$E$98,5),IF($A23&lt;W$2,"",VLOOKUP($A23,$A$3:$E$98,5)*IF(Main!$B$36=1,(1+Main!$B$35)^($A23-W$2),1+(Main!$B$35*($A23-W$2)))))</f>
        <v/>
      </c>
      <c r="X23" s="119" t="str">
        <f>IF($A23=X$2,VLOOKUP($A23,$A$3:$E$98,5),IF($A23&lt;X$2,"",VLOOKUP($A23,$A$3:$E$98,5)*IF(Main!$B$36=1,(1+Main!$B$35)^($A23-X$2),1+(Main!$B$35*($A23-X$2)))))</f>
        <v/>
      </c>
      <c r="Y23" s="119" t="str">
        <f>IF($A23=Y$2,VLOOKUP($A23,$A$3:$E$98,5),IF($A23&lt;Y$2,"",VLOOKUP($A23,$A$3:$E$98,5)*IF(Main!$B$36=1,(1+Main!$B$35)^($A23-Y$2),1+(Main!$B$35*($A23-Y$2)))))</f>
        <v/>
      </c>
      <c r="Z23" s="119" t="str">
        <f>IF($A23=Z$2,VLOOKUP($A23,$A$3:$E$98,5),IF($A23&lt;Z$2,"",VLOOKUP($A23,$A$3:$E$98,5)*IF(Main!$B$36=1,(1+Main!$B$35)^($A23-Z$2),1+(Main!$B$35*($A23-Z$2)))))</f>
        <v/>
      </c>
      <c r="AA23" s="119" t="str">
        <f>IF($A23=AA$2,VLOOKUP($A23,$A$3:$E$98,5),IF($A23&lt;AA$2,"",VLOOKUP($A23,$A$3:$E$98,5)*IF(Main!$B$36=1,(1+Main!$B$35)^($A23-AA$2),1+(Main!$B$35*($A23-AA$2)))))</f>
        <v/>
      </c>
      <c r="AB23" s="119" t="str">
        <f>IF($A23=AB$2,VLOOKUP($A23,$A$3:$E$98,5),IF($A23&lt;AB$2,"",VLOOKUP($A23,$A$3:$E$98,5)*IF(Main!$B$36=1,(1+Main!$B$35)^($A23-AB$2),1+(Main!$B$35*($A23-AB$2)))))</f>
        <v/>
      </c>
      <c r="AC23" s="119" t="str">
        <f>IF($A23=AC$2,VLOOKUP($A23,$A$3:$E$98,5),IF($A23&lt;AC$2,"",VLOOKUP($A23,$A$3:$E$98,5)*IF(Main!$B$36=1,(1+Main!$B$35)^($A23-AC$2),1+(Main!$B$35*($A23-AC$2)))))</f>
        <v/>
      </c>
      <c r="AD23" s="119" t="str">
        <f>IF($A23=AD$2,VLOOKUP($A23,$A$3:$E$98,5),IF($A23&lt;AD$2,"",VLOOKUP($A23,$A$3:$E$98,5)*IF(Main!$B$36=1,(1+Main!$B$35)^($A23-AD$2),1+(Main!$B$35*($A23-AD$2)))))</f>
        <v/>
      </c>
      <c r="AE23" s="119" t="str">
        <f>IF($A23=AE$2,VLOOKUP($A23,$A$3:$E$98,5),IF($A23&lt;AE$2,"",VLOOKUP($A23,$A$3:$E$98,5)*IF(Main!$B$36=1,(1+Main!$B$35)^($A23-AE$2),1+(Main!$B$35*($A23-AE$2)))))</f>
        <v/>
      </c>
      <c r="AF23" s="119" t="str">
        <f>IF($A23=AF$2,VLOOKUP($A23,$A$3:$E$98,5),IF($A23&lt;AF$2,"",VLOOKUP($A23,$A$3:$E$98,5)*IF(Main!$B$36=1,(1+Main!$B$35)^($A23-AF$2),1+(Main!$B$35*($A23-AF$2)))))</f>
        <v/>
      </c>
      <c r="AG23" s="119" t="str">
        <f>IF($A23=AG$2,VLOOKUP($A23,$A$3:$E$98,5),IF($A23&lt;AG$2,"",VLOOKUP($A23,$A$3:$E$98,5)*IF(Main!$B$36=1,(1+Main!$B$35)^($A23-AG$2),1+(Main!$B$35*($A23-AG$2)))))</f>
        <v/>
      </c>
      <c r="AH23" s="119" t="str">
        <f>IF($A23=AH$2,VLOOKUP($A23,$A$3:$E$98,5),IF($A23&lt;AH$2,"",VLOOKUP($A23,$A$3:$E$98,5)*IF(Main!$B$36=1,(1+Main!$B$35)^($A23-AH$2),1+(Main!$B$35*($A23-AH$2)))))</f>
        <v/>
      </c>
      <c r="AI23" s="119" t="str">
        <f>IF($A23=AI$2,VLOOKUP($A23,$A$3:$E$98,5),IF($A23&lt;AI$2,"",VLOOKUP($A23,$A$3:$E$98,5)*IF(Main!$B$36=1,(1+Main!$B$35)^($A23-AI$2),1+(Main!$B$35*($A23-AI$2)))))</f>
        <v/>
      </c>
      <c r="AJ23" s="119" t="str">
        <f>IF($A23=AJ$2,VLOOKUP($A23,$A$3:$E$98,5),IF($A23&lt;AJ$2,"",VLOOKUP($A23,$A$3:$E$98,5)*IF(Main!$B$36=1,(1+Main!$B$35)^($A23-AJ$2),1+(Main!$B$35*($A23-AJ$2)))))</f>
        <v/>
      </c>
      <c r="AK23" s="119" t="str">
        <f>IF($A23=AK$2,VLOOKUP($A23,$A$3:$E$98,5),IF($A23&lt;AK$2,"",VLOOKUP($A23,$A$3:$E$98,5)*IF(Main!$B$36=1,(1+Main!$B$35)^($A23-AK$2),1+(Main!$B$35*($A23-AK$2)))))</f>
        <v/>
      </c>
      <c r="AL23" s="119" t="str">
        <f>IF($A23=AL$2,VLOOKUP($A23,$A$3:$E$98,5),IF($A23&lt;AL$2,"",VLOOKUP($A23,$A$3:$E$98,5)*IF(Main!$B$36=1,(1+Main!$B$35)^($A23-AL$2),1+(Main!$B$35*($A23-AL$2)))))</f>
        <v/>
      </c>
      <c r="AM23" s="119" t="str">
        <f>IF($A23=AM$2,VLOOKUP($A23,$A$3:$E$98,5),IF($A23&lt;AM$2,"",VLOOKUP($A23,$A$3:$E$98,5)*IF(Main!$B$36=1,(1+Main!$B$35)^($A23-AM$2),1+(Main!$B$35*($A23-AM$2)))))</f>
        <v/>
      </c>
      <c r="AN23" s="119" t="str">
        <f>IF($A23=AN$2,VLOOKUP($A23,$A$3:$E$98,5),IF($A23&lt;AN$2,"",VLOOKUP($A23,$A$3:$E$98,5)*IF(Main!$B$36=1,(1+Main!$B$35)^($A23-AN$2),1+(Main!$B$35*($A23-AN$2)))))</f>
        <v/>
      </c>
      <c r="AO23" s="119" t="str">
        <f>IF($A23=AO$2,VLOOKUP($A23,$A$3:$E$98,5),IF($A23&lt;AO$2,"",VLOOKUP($A23,$A$3:$E$98,5)*IF(Main!$B$36=1,(1+Main!$B$35)^($A23-AO$2),1+(Main!$B$35*($A23-AO$2)))))</f>
        <v/>
      </c>
      <c r="AP23" s="119" t="str">
        <f>IF($A23=AP$2,VLOOKUP($A23,$A$3:$E$98,5),IF($A23&lt;AP$2,"",VLOOKUP($A23,$A$3:$E$98,5)*IF(Main!$B$36=1,(1+Main!$B$35)^($A23-AP$2),1+(Main!$B$35*($A23-AP$2)))))</f>
        <v/>
      </c>
      <c r="AQ23" s="119" t="str">
        <f>IF($A23=AQ$2,VLOOKUP($A23,$A$3:$E$98,5),IF($A23&lt;AQ$2,"",VLOOKUP($A23,$A$3:$E$98,5)*IF(Main!$B$36=1,(1+Main!$B$35)^($A23-AQ$2),1+(Main!$B$35*($A23-AQ$2)))))</f>
        <v/>
      </c>
      <c r="AR23" s="119" t="str">
        <f>IF($A23=AR$2,VLOOKUP($A23,$A$3:$E$98,5),IF($A23&lt;AR$2,"",VLOOKUP($A23,$A$3:$E$98,5)*IF(Main!$B$36=1,(1+Main!$B$35)^($A23-AR$2),1+(Main!$B$35*($A23-AR$2)))))</f>
        <v/>
      </c>
      <c r="AS23" s="119" t="str">
        <f>IF($A23=AS$2,VLOOKUP($A23,$A$3:$E$98,5),IF($A23&lt;AS$2,"",VLOOKUP($A23,$A$3:$E$98,5)*IF(Main!$B$36=1,(1+Main!$B$35)^($A23-AS$2),1+(Main!$B$35*($A23-AS$2)))))</f>
        <v/>
      </c>
      <c r="AT23" s="119" t="str">
        <f>IF($A23=AT$2,VLOOKUP($A23,$A$3:$E$98,5),IF($A23&lt;AT$2,"",VLOOKUP($A23,$A$3:$E$98,5)*IF(Main!$B$36=1,(1+Main!$B$35)^($A23-AT$2),1+(Main!$B$35*($A23-AT$2)))))</f>
        <v/>
      </c>
      <c r="AU23" s="119" t="str">
        <f>IF($A23=AU$2,VLOOKUP($A23,$A$3:$E$98,5),IF($A23&lt;AU$2,"",VLOOKUP($A23,$A$3:$E$98,5)*IF(Main!$B$36=1,(1+Main!$B$35)^($A23-AU$2),1+(Main!$B$35*($A23-AU$2)))))</f>
        <v/>
      </c>
      <c r="AV23" s="119" t="str">
        <f>IF($A23=AV$2,VLOOKUP($A23,$A$3:$E$98,5),IF($A23&lt;AV$2,"",VLOOKUP($A23,$A$3:$E$98,5)*IF(Main!$B$36=1,(1+Main!$B$35)^($A23-AV$2),1+(Main!$B$35*($A23-AV$2)))))</f>
        <v/>
      </c>
      <c r="AW23" s="119" t="str">
        <f>IF($A23=AW$2,VLOOKUP($A23,$A$3:$E$98,5),IF($A23&lt;AW$2,"",VLOOKUP($A23,$A$3:$E$98,5)*IF(Main!$B$36=1,(1+Main!$B$35)^($A23-AW$2),1+(Main!$B$35*($A23-AW$2)))))</f>
        <v/>
      </c>
      <c r="AX23" s="119" t="str">
        <f>IF($A23=AX$2,VLOOKUP($A23,$A$3:$E$98,5),IF($A23&lt;AX$2,"",VLOOKUP($A23,$A$3:$E$98,5)*IF(Main!$B$36=1,(1+Main!$B$35)^($A23-AX$2),1+(Main!$B$35*($A23-AX$2)))))</f>
        <v/>
      </c>
      <c r="AY23" s="119" t="str">
        <f>IF($A23=AY$2,VLOOKUP($A23,$A$3:$E$98,5),IF($A23&lt;AY$2,"",VLOOKUP($A23,$A$3:$E$98,5)*IF(Main!$B$36=1,(1+Main!$B$35)^($A23-AY$2),1+(Main!$B$35*($A23-AY$2)))))</f>
        <v/>
      </c>
      <c r="AZ23" s="119" t="str">
        <f>IF($A23=AZ$2,VLOOKUP($A23,$A$3:$E$98,5),IF($A23&lt;AZ$2,"",VLOOKUP($A23,$A$3:$E$98,5)*IF(Main!$B$36=1,(1+Main!$B$35)^($A23-AZ$2),1+(Main!$B$35*($A23-AZ$2)))))</f>
        <v/>
      </c>
      <c r="BA23" s="119" t="str">
        <f>IF($A23=BA$2,VLOOKUP($A23,$A$3:$E$98,5),IF($A23&lt;BA$2,"",VLOOKUP($A23,$A$3:$E$98,5)*IF(Main!$B$36=1,(1+Main!$B$35)^($A23-BA$2),1+(Main!$B$35*($A23-BA$2)))))</f>
        <v/>
      </c>
      <c r="BB23" s="119" t="str">
        <f>IF($A23=BB$2,VLOOKUP($A23,$A$3:$E$98,5),IF($A23&lt;BB$2,"",VLOOKUP($A23,$A$3:$E$98,5)*IF(Main!$B$36=1,(1+Main!$B$35)^($A23-BB$2),1+(Main!$B$35*($A23-BB$2)))))</f>
        <v/>
      </c>
      <c r="BC23" s="119" t="str">
        <f>IF($A23=BC$2,VLOOKUP($A23,$A$3:$E$98,5),IF($A23&lt;BC$2,"",VLOOKUP($A23,$A$3:$E$98,5)*IF(Main!$B$36=1,(1+Main!$B$35)^($A23-BC$2),1+(Main!$B$35*($A23-BC$2)))))</f>
        <v/>
      </c>
      <c r="BD23" s="119" t="str">
        <f>IF($A23=BD$2,VLOOKUP($A23,$A$3:$E$98,5),IF($A23&lt;BD$2,"",VLOOKUP($A23,$A$3:$E$98,5)*IF(Main!$B$36=1,(1+Main!$B$35)^($A23-BD$2),1+(Main!$B$35*($A23-BD$2)))))</f>
        <v/>
      </c>
      <c r="BE23" s="119" t="str">
        <f>IF($A23=BE$2,VLOOKUP($A23,$A$3:$E$98,5),IF($A23&lt;BE$2,"",VLOOKUP($A23,$A$3:$E$98,5)*IF(Main!$B$36=1,(1+Main!$B$35)^($A23-BE$2),1+(Main!$B$35*($A23-BE$2)))))</f>
        <v/>
      </c>
      <c r="BF23" s="119" t="str">
        <f>IF($A23=BF$2,VLOOKUP($A23,$A$3:$E$98,5),IF($A23&lt;BF$2,"",VLOOKUP($A23,$A$3:$E$98,5)*IF(Main!$B$36=1,(1+Main!$B$35)^($A23-BF$2),1+(Main!$B$35*($A23-BF$2)))))</f>
        <v/>
      </c>
      <c r="BG23" s="119" t="str">
        <f>IF($A23=BG$2,VLOOKUP($A23,$A$3:$E$98,5),IF($A23&lt;BG$2,"",VLOOKUP($A23,$A$3:$E$98,5)*IF(Main!$B$36=1,(1+Main!$B$35)^($A23-BG$2),1+(Main!$B$35*($A23-BG$2)))))</f>
        <v/>
      </c>
      <c r="BH23" s="119" t="str">
        <f>IF($A23=BH$2,VLOOKUP($A23,$A$3:$E$98,5),IF($A23&lt;BH$2,"",VLOOKUP($A23,$A$3:$E$98,5)*IF(Main!$B$36=1,(1+Main!$B$35)^($A23-BH$2),1+(Main!$B$35*($A23-BH$2)))))</f>
        <v/>
      </c>
      <c r="BI23" s="119" t="str">
        <f>IF($A23=BI$2,VLOOKUP($A23,$A$3:$E$98,5),IF($A23&lt;BI$2,"",VLOOKUP($A23,$A$3:$E$98,5)*IF(Main!$B$36=1,(1+Main!$B$35)^($A23-BI$2),1+(Main!$B$35*($A23-BI$2)))))</f>
        <v/>
      </c>
      <c r="BJ23" s="119" t="str">
        <f>IF($A23=BJ$2,VLOOKUP($A23,$A$3:$E$98,5),IF($A23&lt;BJ$2,"",VLOOKUP($A23,$A$3:$E$98,5)*IF(Main!$B$36=1,(1+Main!$B$35)^($A23-BJ$2),1+(Main!$B$35*($A23-BJ$2)))))</f>
        <v/>
      </c>
      <c r="BK23" s="119" t="str">
        <f>IF($A23=BK$2,VLOOKUP($A23,$A$3:$E$98,5),IF($A23&lt;BK$2,"",VLOOKUP($A23,$A$3:$E$98,5)*IF(Main!$B$36=1,(1+Main!$B$35)^($A23-BK$2),1+(Main!$B$35*($A23-BK$2)))))</f>
        <v/>
      </c>
      <c r="BL23" s="119" t="str">
        <f>IF($A23=BL$2,VLOOKUP($A23,$A$3:$E$98,5),IF($A23&lt;BL$2,"",VLOOKUP($A23,$A$3:$E$98,5)*IF(Main!$B$36=1,(1+Main!$B$35)^($A23-BL$2),1+(Main!$B$35*($A23-BL$2)))))</f>
        <v/>
      </c>
      <c r="BM23" s="119" t="str">
        <f>IF($A23=BM$2,VLOOKUP($A23,$A$3:$E$98,5),IF($A23&lt;BM$2,"",VLOOKUP($A23,$A$3:$E$98,5)*IF(Main!$B$36=1,(1+Main!$B$35)^($A23-BM$2),1+(Main!$B$35*($A23-BM$2)))))</f>
        <v/>
      </c>
      <c r="BN23" s="119" t="str">
        <f>IF($A23=BN$2,VLOOKUP($A23,$A$3:$E$98,5),IF($A23&lt;BN$2,"",VLOOKUP($A23,$A$3:$E$98,5)*IF(Main!$B$36=1,(1+Main!$B$35)^($A23-BN$2),1+(Main!$B$35*($A23-BN$2)))))</f>
        <v/>
      </c>
      <c r="BO23" s="119" t="str">
        <f>IF($A23=BO$2,VLOOKUP($A23,$A$3:$E$98,5),IF($A23&lt;BO$2,"",VLOOKUP($A23,$A$3:$E$98,5)*IF(Main!$B$36=1,(1+Main!$B$35)^($A23-BO$2),1+(Main!$B$35*($A23-BO$2)))))</f>
        <v/>
      </c>
      <c r="BP23" s="119" t="str">
        <f>IF($A23=BP$2,VLOOKUP($A23,$A$3:$E$98,5),IF($A23&lt;BP$2,"",VLOOKUP($A23,$A$3:$E$98,5)*IF(Main!$B$36=1,(1+Main!$B$35)^($A23-BP$2),1+(Main!$B$35*($A23-BP$2)))))</f>
        <v/>
      </c>
      <c r="BQ23" s="119" t="str">
        <f>IF($A23=BQ$2,VLOOKUP($A23,$A$3:$E$98,5),IF($A23&lt;BQ$2,"",VLOOKUP($A23,$A$3:$E$98,5)*IF(Main!$B$36=1,(1+Main!$B$35)^($A23-BQ$2),1+(Main!$B$35*($A23-BQ$2)))))</f>
        <v/>
      </c>
      <c r="BR23" s="119" t="str">
        <f>IF($A23=BR$2,VLOOKUP($A23,$A$3:$E$98,5),IF($A23&lt;BR$2,"",VLOOKUP($A23,$A$3:$E$98,5)*IF(Main!$B$36=1,(1+Main!$B$35)^($A23-BR$2),1+(Main!$B$35*($A23-BR$2)))))</f>
        <v/>
      </c>
      <c r="BS23" s="119" t="str">
        <f>IF($A23=BS$2,VLOOKUP($A23,$A$3:$E$98,5),IF($A23&lt;BS$2,"",VLOOKUP($A23,$A$3:$E$98,5)*IF(Main!$B$36=1,(1+Main!$B$35)^($A23-BS$2),1+(Main!$B$35*($A23-BS$2)))))</f>
        <v/>
      </c>
      <c r="BT23" s="119" t="str">
        <f>IF($A23=BT$2,VLOOKUP($A23,$A$3:$E$98,5),IF($A23&lt;BT$2,"",VLOOKUP($A23,$A$3:$E$98,5)*IF(Main!$B$36=1,(1+Main!$B$35)^($A23-BT$2),1+(Main!$B$35*($A23-BT$2)))))</f>
        <v/>
      </c>
      <c r="BU23" s="119" t="str">
        <f>IF($A23=BU$2,VLOOKUP($A23,$A$3:$E$98,5),IF($A23&lt;BU$2,"",VLOOKUP($A23,$A$3:$E$98,5)*IF(Main!$B$36=1,(1+Main!$B$35)^($A23-BU$2),1+(Main!$B$35*($A23-BU$2)))))</f>
        <v/>
      </c>
      <c r="BV23" s="119" t="str">
        <f>IF($A23=BV$2,VLOOKUP($A23,$A$3:$E$98,5),IF($A23&lt;BV$2,"",VLOOKUP($A23,$A$3:$E$98,5)*IF(Main!$B$36=1,(1+Main!$B$35)^($A23-BV$2),1+(Main!$B$35*($A23-BV$2)))))</f>
        <v/>
      </c>
      <c r="BW23" s="119" t="str">
        <f>IF($A23=BW$2,VLOOKUP($A23,$A$3:$E$98,5),IF($A23&lt;BW$2,"",VLOOKUP($A23,$A$3:$E$98,5)*IF(Main!$B$36=1,(1+Main!$B$35)^($A23-BW$2),1+(Main!$B$35*($A23-BW$2)))))</f>
        <v/>
      </c>
      <c r="BX23" s="119" t="str">
        <f>IF($A23=BX$2,VLOOKUP($A23,$A$3:$E$98,5),IF($A23&lt;BX$2,"",VLOOKUP($A23,$A$3:$E$98,5)*IF(Main!$B$36=1,(1+Main!$B$35)^($A23-BX$2),1+(Main!$B$35*($A23-BX$2)))))</f>
        <v/>
      </c>
      <c r="BY23" s="119" t="str">
        <f>IF($A23=BY$2,VLOOKUP($A23,$A$3:$E$98,5),IF($A23&lt;BY$2,"",VLOOKUP($A23,$A$3:$E$98,5)*IF(Main!$B$36=1,(1+Main!$B$35)^($A23-BY$2),1+(Main!$B$35*($A23-BY$2)))))</f>
        <v/>
      </c>
      <c r="BZ23" s="119" t="str">
        <f>IF($A23=BZ$2,VLOOKUP($A23,$A$3:$E$98,5),IF($A23&lt;BZ$2,"",VLOOKUP($A23,$A$3:$E$98,5)*IF(Main!$B$36=1,(1+Main!$B$35)^($A23-BZ$2),1+(Main!$B$35*($A23-BZ$2)))))</f>
        <v/>
      </c>
      <c r="CA23" s="119" t="str">
        <f>IF($A23=CA$2,VLOOKUP($A23,$A$3:$E$98,5),IF($A23&lt;CA$2,"",VLOOKUP($A23,$A$3:$E$98,5)*IF(Main!$B$36=1,(1+Main!$B$35)^($A23-CA$2),1+(Main!$B$35*($A23-CA$2)))))</f>
        <v/>
      </c>
      <c r="CB23" s="119" t="str">
        <f>IF($A23=CB$2,VLOOKUP($A23,$A$3:$E$98,5),IF($A23&lt;CB$2,"",VLOOKUP($A23,$A$3:$E$98,5)*IF(Main!$B$36=1,(1+Main!$B$35)^($A23-CB$2),1+(Main!$B$35*($A23-CB$2)))))</f>
        <v/>
      </c>
      <c r="CC23" s="119" t="str">
        <f>IF($A23=CC$2,VLOOKUP($A23,$A$3:$E$98,5),IF($A23&lt;CC$2,"",VLOOKUP($A23,$A$3:$E$98,5)*IF(Main!$B$36=1,(1+Main!$B$35)^($A23-CC$2),1+(Main!$B$35*($A23-CC$2)))))</f>
        <v/>
      </c>
      <c r="CD23" s="119" t="str">
        <f>IF($A23=CD$2,VLOOKUP($A23,$A$3:$E$98,5),IF($A23&lt;CD$2,"",VLOOKUP($A23,$A$3:$E$98,5)*IF(Main!$B$36=1,(1+Main!$B$35)^($A23-CD$2),1+(Main!$B$35*($A23-CD$2)))))</f>
        <v/>
      </c>
    </row>
    <row r="24" spans="1:82">
      <c r="A24" s="51">
        <v>46</v>
      </c>
      <c r="B24" s="54">
        <f ca="1">VLOOKUP($A24,Mortality!$A$3:$G$108,7,)</f>
        <v>6.9848833435380835E-4</v>
      </c>
      <c r="C24" s="50">
        <f t="shared" ca="1" si="1"/>
        <v>0.99041174897818263</v>
      </c>
      <c r="D24" s="50">
        <f t="shared" ca="1" si="0"/>
        <v>43.581682911520119</v>
      </c>
      <c r="E24" s="118">
        <f ca="1">C24/(1+Main!$B$5)^($A24-$A$3)</f>
        <v>0.23919739864119774</v>
      </c>
      <c r="F24" s="14">
        <f ca="1">OFFSET($G$100,0,($A24-$A$23))</f>
        <v>14.107586910795533</v>
      </c>
      <c r="G24" s="360">
        <f ca="1">IF($A24=G$2,VLOOKUP($A24,$A$3:$E$98,5),IF($A24&lt;G$2,"",VLOOKUP($A24,$A$3:$E$98,5)*IF(Main!$B$36=1,(1+Main!$B$35)^($A24-G$2),1+(Main!$B$35*($A24-G$2)))))</f>
        <v>0.23919739864119774</v>
      </c>
      <c r="H24" s="360">
        <f ca="1">IF($A24=H$2,VLOOKUP($A24,$A$3:$E$98,5),IF($A24&lt;H$2,"",VLOOKUP($A24,$A$3:$E$98,5)*IF(Main!$B$36=1,(1+Main!$B$35)^($A24-H$2),1+(Main!$B$35*($A24-H$2)))))</f>
        <v>0.23919739864119774</v>
      </c>
      <c r="I24" s="360" t="str">
        <f>IF($A24=I$2,VLOOKUP($A24,$A$3:$E$98,5),IF($A24&lt;I$2,"",VLOOKUP($A24,$A$3:$E$98,5)*IF(Main!$B$36=1,(1+Main!$B$35)^($A24-I$2),1+(Main!$B$35*($A24-I$2)))))</f>
        <v/>
      </c>
      <c r="J24" s="360" t="str">
        <f>IF($A24=J$2,VLOOKUP($A24,$A$3:$E$98,5),IF($A24&lt;J$2,"",VLOOKUP($A24,$A$3:$E$98,5)*IF(Main!$B$36=1,(1+Main!$B$35)^($A24-J$2),1+(Main!$B$35*($A24-J$2)))))</f>
        <v/>
      </c>
      <c r="K24" s="119" t="str">
        <f>IF($A24=K$2,VLOOKUP($A24,$A$3:$E$98,5),IF($A24&lt;K$2,"",VLOOKUP($A24,$A$3:$E$98,5)*IF(Main!$B$36=1,(1+Main!$B$35)^($A24-K$2),1+(Main!$B$35*($A24-K$2)))))</f>
        <v/>
      </c>
      <c r="L24" s="119" t="str">
        <f>IF($A24=L$2,VLOOKUP($A24,$A$3:$E$98,5),IF($A24&lt;L$2,"",VLOOKUP($A24,$A$3:$E$98,5)*IF(Main!$B$36=1,(1+Main!$B$35)^($A24-L$2),1+(Main!$B$35*($A24-L$2)))))</f>
        <v/>
      </c>
      <c r="M24" s="119" t="str">
        <f>IF($A24=M$2,VLOOKUP($A24,$A$3:$E$98,5),IF($A24&lt;M$2,"",VLOOKUP($A24,$A$3:$E$98,5)*IF(Main!$B$36=1,(1+Main!$B$35)^($A24-M$2),1+(Main!$B$35*($A24-M$2)))))</f>
        <v/>
      </c>
      <c r="N24" s="119" t="str">
        <f>IF($A24=N$2,VLOOKUP($A24,$A$3:$E$98,5),IF($A24&lt;N$2,"",VLOOKUP($A24,$A$3:$E$98,5)*IF(Main!$B$36=1,(1+Main!$B$35)^($A24-N$2),1+(Main!$B$35*($A24-N$2)))))</f>
        <v/>
      </c>
      <c r="O24" s="119" t="str">
        <f>IF($A24=O$2,VLOOKUP($A24,$A$3:$E$98,5),IF($A24&lt;O$2,"",VLOOKUP($A24,$A$3:$E$98,5)*IF(Main!$B$36=1,(1+Main!$B$35)^($A24-O$2),1+(Main!$B$35*($A24-O$2)))))</f>
        <v/>
      </c>
      <c r="P24" s="119" t="str">
        <f>IF($A24=P$2,VLOOKUP($A24,$A$3:$E$98,5),IF($A24&lt;P$2,"",VLOOKUP($A24,$A$3:$E$98,5)*IF(Main!$B$36=1,(1+Main!$B$35)^($A24-P$2),1+(Main!$B$35*($A24-P$2)))))</f>
        <v/>
      </c>
      <c r="Q24" s="119" t="str">
        <f>IF($A24=Q$2,VLOOKUP($A24,$A$3:$E$98,5),IF($A24&lt;Q$2,"",VLOOKUP($A24,$A$3:$E$98,5)*IF(Main!$B$36=1,(1+Main!$B$35)^($A24-Q$2),1+(Main!$B$35*($A24-Q$2)))))</f>
        <v/>
      </c>
      <c r="R24" s="119" t="str">
        <f>IF($A24=R$2,VLOOKUP($A24,$A$3:$E$98,5),IF($A24&lt;R$2,"",VLOOKUP($A24,$A$3:$E$98,5)*IF(Main!$B$36=1,(1+Main!$B$35)^($A24-R$2),1+(Main!$B$35*($A24-R$2)))))</f>
        <v/>
      </c>
      <c r="S24" s="119" t="str">
        <f>IF($A24=S$2,VLOOKUP($A24,$A$3:$E$98,5),IF($A24&lt;S$2,"",VLOOKUP($A24,$A$3:$E$98,5)*IF(Main!$B$36=1,(1+Main!$B$35)^($A24-S$2),1+(Main!$B$35*($A24-S$2)))))</f>
        <v/>
      </c>
      <c r="T24" s="119" t="str">
        <f>IF($A24=T$2,VLOOKUP($A24,$A$3:$E$98,5),IF($A24&lt;T$2,"",VLOOKUP($A24,$A$3:$E$98,5)*IF(Main!$B$36=1,(1+Main!$B$35)^($A24-T$2),1+(Main!$B$35*($A24-T$2)))))</f>
        <v/>
      </c>
      <c r="U24" s="119" t="str">
        <f>IF($A24=U$2,VLOOKUP($A24,$A$3:$E$98,5),IF($A24&lt;U$2,"",VLOOKUP($A24,$A$3:$E$98,5)*IF(Main!$B$36=1,(1+Main!$B$35)^($A24-U$2),1+(Main!$B$35*($A24-U$2)))))</f>
        <v/>
      </c>
      <c r="V24" s="119" t="str">
        <f>IF($A24=V$2,VLOOKUP($A24,$A$3:$E$98,5),IF($A24&lt;V$2,"",VLOOKUP($A24,$A$3:$E$98,5)*IF(Main!$B$36=1,(1+Main!$B$35)^($A24-V$2),1+(Main!$B$35*($A24-V$2)))))</f>
        <v/>
      </c>
      <c r="W24" s="119" t="str">
        <f>IF($A24=W$2,VLOOKUP($A24,$A$3:$E$98,5),IF($A24&lt;W$2,"",VLOOKUP($A24,$A$3:$E$98,5)*IF(Main!$B$36=1,(1+Main!$B$35)^($A24-W$2),1+(Main!$B$35*($A24-W$2)))))</f>
        <v/>
      </c>
      <c r="X24" s="119" t="str">
        <f>IF($A24=X$2,VLOOKUP($A24,$A$3:$E$98,5),IF($A24&lt;X$2,"",VLOOKUP($A24,$A$3:$E$98,5)*IF(Main!$B$36=1,(1+Main!$B$35)^($A24-X$2),1+(Main!$B$35*($A24-X$2)))))</f>
        <v/>
      </c>
      <c r="Y24" s="119" t="str">
        <f>IF($A24=Y$2,VLOOKUP($A24,$A$3:$E$98,5),IF($A24&lt;Y$2,"",VLOOKUP($A24,$A$3:$E$98,5)*IF(Main!$B$36=1,(1+Main!$B$35)^($A24-Y$2),1+(Main!$B$35*($A24-Y$2)))))</f>
        <v/>
      </c>
      <c r="Z24" s="119" t="str">
        <f>IF($A24=Z$2,VLOOKUP($A24,$A$3:$E$98,5),IF($A24&lt;Z$2,"",VLOOKUP($A24,$A$3:$E$98,5)*IF(Main!$B$36=1,(1+Main!$B$35)^($A24-Z$2),1+(Main!$B$35*($A24-Z$2)))))</f>
        <v/>
      </c>
      <c r="AA24" s="119" t="str">
        <f>IF($A24=AA$2,VLOOKUP($A24,$A$3:$E$98,5),IF($A24&lt;AA$2,"",VLOOKUP($A24,$A$3:$E$98,5)*IF(Main!$B$36=1,(1+Main!$B$35)^($A24-AA$2),1+(Main!$B$35*($A24-AA$2)))))</f>
        <v/>
      </c>
      <c r="AB24" s="119" t="str">
        <f>IF($A24=AB$2,VLOOKUP($A24,$A$3:$E$98,5),IF($A24&lt;AB$2,"",VLOOKUP($A24,$A$3:$E$98,5)*IF(Main!$B$36=1,(1+Main!$B$35)^($A24-AB$2),1+(Main!$B$35*($A24-AB$2)))))</f>
        <v/>
      </c>
      <c r="AC24" s="119" t="str">
        <f>IF($A24=AC$2,VLOOKUP($A24,$A$3:$E$98,5),IF($A24&lt;AC$2,"",VLOOKUP($A24,$A$3:$E$98,5)*IF(Main!$B$36=1,(1+Main!$B$35)^($A24-AC$2),1+(Main!$B$35*($A24-AC$2)))))</f>
        <v/>
      </c>
      <c r="AD24" s="119" t="str">
        <f>IF($A24=AD$2,VLOOKUP($A24,$A$3:$E$98,5),IF($A24&lt;AD$2,"",VLOOKUP($A24,$A$3:$E$98,5)*IF(Main!$B$36=1,(1+Main!$B$35)^($A24-AD$2),1+(Main!$B$35*($A24-AD$2)))))</f>
        <v/>
      </c>
      <c r="AE24" s="119" t="str">
        <f>IF($A24=AE$2,VLOOKUP($A24,$A$3:$E$98,5),IF($A24&lt;AE$2,"",VLOOKUP($A24,$A$3:$E$98,5)*IF(Main!$B$36=1,(1+Main!$B$35)^($A24-AE$2),1+(Main!$B$35*($A24-AE$2)))))</f>
        <v/>
      </c>
      <c r="AF24" s="119" t="str">
        <f>IF($A24=AF$2,VLOOKUP($A24,$A$3:$E$98,5),IF($A24&lt;AF$2,"",VLOOKUP($A24,$A$3:$E$98,5)*IF(Main!$B$36=1,(1+Main!$B$35)^($A24-AF$2),1+(Main!$B$35*($A24-AF$2)))))</f>
        <v/>
      </c>
      <c r="AG24" s="119" t="str">
        <f>IF($A24=AG$2,VLOOKUP($A24,$A$3:$E$98,5),IF($A24&lt;AG$2,"",VLOOKUP($A24,$A$3:$E$98,5)*IF(Main!$B$36=1,(1+Main!$B$35)^($A24-AG$2),1+(Main!$B$35*($A24-AG$2)))))</f>
        <v/>
      </c>
      <c r="AH24" s="119" t="str">
        <f>IF($A24=AH$2,VLOOKUP($A24,$A$3:$E$98,5),IF($A24&lt;AH$2,"",VLOOKUP($A24,$A$3:$E$98,5)*IF(Main!$B$36=1,(1+Main!$B$35)^($A24-AH$2),1+(Main!$B$35*($A24-AH$2)))))</f>
        <v/>
      </c>
      <c r="AI24" s="119" t="str">
        <f>IF($A24=AI$2,VLOOKUP($A24,$A$3:$E$98,5),IF($A24&lt;AI$2,"",VLOOKUP($A24,$A$3:$E$98,5)*IF(Main!$B$36=1,(1+Main!$B$35)^($A24-AI$2),1+(Main!$B$35*($A24-AI$2)))))</f>
        <v/>
      </c>
      <c r="AJ24" s="119" t="str">
        <f>IF($A24=AJ$2,VLOOKUP($A24,$A$3:$E$98,5),IF($A24&lt;AJ$2,"",VLOOKUP($A24,$A$3:$E$98,5)*IF(Main!$B$36=1,(1+Main!$B$35)^($A24-AJ$2),1+(Main!$B$35*($A24-AJ$2)))))</f>
        <v/>
      </c>
      <c r="AK24" s="119" t="str">
        <f>IF($A24=AK$2,VLOOKUP($A24,$A$3:$E$98,5),IF($A24&lt;AK$2,"",VLOOKUP($A24,$A$3:$E$98,5)*IF(Main!$B$36=1,(1+Main!$B$35)^($A24-AK$2),1+(Main!$B$35*($A24-AK$2)))))</f>
        <v/>
      </c>
      <c r="AL24" s="119" t="str">
        <f>IF($A24=AL$2,VLOOKUP($A24,$A$3:$E$98,5),IF($A24&lt;AL$2,"",VLOOKUP($A24,$A$3:$E$98,5)*IF(Main!$B$36=1,(1+Main!$B$35)^($A24-AL$2),1+(Main!$B$35*($A24-AL$2)))))</f>
        <v/>
      </c>
      <c r="AM24" s="119" t="str">
        <f>IF($A24=AM$2,VLOOKUP($A24,$A$3:$E$98,5),IF($A24&lt;AM$2,"",VLOOKUP($A24,$A$3:$E$98,5)*IF(Main!$B$36=1,(1+Main!$B$35)^($A24-AM$2),1+(Main!$B$35*($A24-AM$2)))))</f>
        <v/>
      </c>
      <c r="AN24" s="119" t="str">
        <f>IF($A24=AN$2,VLOOKUP($A24,$A$3:$E$98,5),IF($A24&lt;AN$2,"",VLOOKUP($A24,$A$3:$E$98,5)*IF(Main!$B$36=1,(1+Main!$B$35)^($A24-AN$2),1+(Main!$B$35*($A24-AN$2)))))</f>
        <v/>
      </c>
      <c r="AO24" s="119" t="str">
        <f>IF($A24=AO$2,VLOOKUP($A24,$A$3:$E$98,5),IF($A24&lt;AO$2,"",VLOOKUP($A24,$A$3:$E$98,5)*IF(Main!$B$36=1,(1+Main!$B$35)^($A24-AO$2),1+(Main!$B$35*($A24-AO$2)))))</f>
        <v/>
      </c>
      <c r="AP24" s="119" t="str">
        <f>IF($A24=AP$2,VLOOKUP($A24,$A$3:$E$98,5),IF($A24&lt;AP$2,"",VLOOKUP($A24,$A$3:$E$98,5)*IF(Main!$B$36=1,(1+Main!$B$35)^($A24-AP$2),1+(Main!$B$35*($A24-AP$2)))))</f>
        <v/>
      </c>
      <c r="AQ24" s="119" t="str">
        <f>IF($A24=AQ$2,VLOOKUP($A24,$A$3:$E$98,5),IF($A24&lt;AQ$2,"",VLOOKUP($A24,$A$3:$E$98,5)*IF(Main!$B$36=1,(1+Main!$B$35)^($A24-AQ$2),1+(Main!$B$35*($A24-AQ$2)))))</f>
        <v/>
      </c>
      <c r="AR24" s="119" t="str">
        <f>IF($A24=AR$2,VLOOKUP($A24,$A$3:$E$98,5),IF($A24&lt;AR$2,"",VLOOKUP($A24,$A$3:$E$98,5)*IF(Main!$B$36=1,(1+Main!$B$35)^($A24-AR$2),1+(Main!$B$35*($A24-AR$2)))))</f>
        <v/>
      </c>
      <c r="AS24" s="119" t="str">
        <f>IF($A24=AS$2,VLOOKUP($A24,$A$3:$E$98,5),IF($A24&lt;AS$2,"",VLOOKUP($A24,$A$3:$E$98,5)*IF(Main!$B$36=1,(1+Main!$B$35)^($A24-AS$2),1+(Main!$B$35*($A24-AS$2)))))</f>
        <v/>
      </c>
      <c r="AT24" s="119" t="str">
        <f>IF($A24=AT$2,VLOOKUP($A24,$A$3:$E$98,5),IF($A24&lt;AT$2,"",VLOOKUP($A24,$A$3:$E$98,5)*IF(Main!$B$36=1,(1+Main!$B$35)^($A24-AT$2),1+(Main!$B$35*($A24-AT$2)))))</f>
        <v/>
      </c>
      <c r="AU24" s="119" t="str">
        <f>IF($A24=AU$2,VLOOKUP($A24,$A$3:$E$98,5),IF($A24&lt;AU$2,"",VLOOKUP($A24,$A$3:$E$98,5)*IF(Main!$B$36=1,(1+Main!$B$35)^($A24-AU$2),1+(Main!$B$35*($A24-AU$2)))))</f>
        <v/>
      </c>
      <c r="AV24" s="119" t="str">
        <f>IF($A24=AV$2,VLOOKUP($A24,$A$3:$E$98,5),IF($A24&lt;AV$2,"",VLOOKUP($A24,$A$3:$E$98,5)*IF(Main!$B$36=1,(1+Main!$B$35)^($A24-AV$2),1+(Main!$B$35*($A24-AV$2)))))</f>
        <v/>
      </c>
      <c r="AW24" s="119" t="str">
        <f>IF($A24=AW$2,VLOOKUP($A24,$A$3:$E$98,5),IF($A24&lt;AW$2,"",VLOOKUP($A24,$A$3:$E$98,5)*IF(Main!$B$36=1,(1+Main!$B$35)^($A24-AW$2),1+(Main!$B$35*($A24-AW$2)))))</f>
        <v/>
      </c>
      <c r="AX24" s="119" t="str">
        <f>IF($A24=AX$2,VLOOKUP($A24,$A$3:$E$98,5),IF($A24&lt;AX$2,"",VLOOKUP($A24,$A$3:$E$98,5)*IF(Main!$B$36=1,(1+Main!$B$35)^($A24-AX$2),1+(Main!$B$35*($A24-AX$2)))))</f>
        <v/>
      </c>
      <c r="AY24" s="119" t="str">
        <f>IF($A24=AY$2,VLOOKUP($A24,$A$3:$E$98,5),IF($A24&lt;AY$2,"",VLOOKUP($A24,$A$3:$E$98,5)*IF(Main!$B$36=1,(1+Main!$B$35)^($A24-AY$2),1+(Main!$B$35*($A24-AY$2)))))</f>
        <v/>
      </c>
      <c r="AZ24" s="119" t="str">
        <f>IF($A24=AZ$2,VLOOKUP($A24,$A$3:$E$98,5),IF($A24&lt;AZ$2,"",VLOOKUP($A24,$A$3:$E$98,5)*IF(Main!$B$36=1,(1+Main!$B$35)^($A24-AZ$2),1+(Main!$B$35*($A24-AZ$2)))))</f>
        <v/>
      </c>
      <c r="BA24" s="119" t="str">
        <f>IF($A24=BA$2,VLOOKUP($A24,$A$3:$E$98,5),IF($A24&lt;BA$2,"",VLOOKUP($A24,$A$3:$E$98,5)*IF(Main!$B$36=1,(1+Main!$B$35)^($A24-BA$2),1+(Main!$B$35*($A24-BA$2)))))</f>
        <v/>
      </c>
      <c r="BB24" s="119" t="str">
        <f>IF($A24=BB$2,VLOOKUP($A24,$A$3:$E$98,5),IF($A24&lt;BB$2,"",VLOOKUP($A24,$A$3:$E$98,5)*IF(Main!$B$36=1,(1+Main!$B$35)^($A24-BB$2),1+(Main!$B$35*($A24-BB$2)))))</f>
        <v/>
      </c>
      <c r="BC24" s="119" t="str">
        <f>IF($A24=BC$2,VLOOKUP($A24,$A$3:$E$98,5),IF($A24&lt;BC$2,"",VLOOKUP($A24,$A$3:$E$98,5)*IF(Main!$B$36=1,(1+Main!$B$35)^($A24-BC$2),1+(Main!$B$35*($A24-BC$2)))))</f>
        <v/>
      </c>
      <c r="BD24" s="119" t="str">
        <f>IF($A24=BD$2,VLOOKUP($A24,$A$3:$E$98,5),IF($A24&lt;BD$2,"",VLOOKUP($A24,$A$3:$E$98,5)*IF(Main!$B$36=1,(1+Main!$B$35)^($A24-BD$2),1+(Main!$B$35*($A24-BD$2)))))</f>
        <v/>
      </c>
      <c r="BE24" s="119" t="str">
        <f>IF($A24=BE$2,VLOOKUP($A24,$A$3:$E$98,5),IF($A24&lt;BE$2,"",VLOOKUP($A24,$A$3:$E$98,5)*IF(Main!$B$36=1,(1+Main!$B$35)^($A24-BE$2),1+(Main!$B$35*($A24-BE$2)))))</f>
        <v/>
      </c>
      <c r="BF24" s="119" t="str">
        <f>IF($A24=BF$2,VLOOKUP($A24,$A$3:$E$98,5),IF($A24&lt;BF$2,"",VLOOKUP($A24,$A$3:$E$98,5)*IF(Main!$B$36=1,(1+Main!$B$35)^($A24-BF$2),1+(Main!$B$35*($A24-BF$2)))))</f>
        <v/>
      </c>
      <c r="BG24" s="119" t="str">
        <f>IF($A24=BG$2,VLOOKUP($A24,$A$3:$E$98,5),IF($A24&lt;BG$2,"",VLOOKUP($A24,$A$3:$E$98,5)*IF(Main!$B$36=1,(1+Main!$B$35)^($A24-BG$2),1+(Main!$B$35*($A24-BG$2)))))</f>
        <v/>
      </c>
      <c r="BH24" s="119" t="str">
        <f>IF($A24=BH$2,VLOOKUP($A24,$A$3:$E$98,5),IF($A24&lt;BH$2,"",VLOOKUP($A24,$A$3:$E$98,5)*IF(Main!$B$36=1,(1+Main!$B$35)^($A24-BH$2),1+(Main!$B$35*($A24-BH$2)))))</f>
        <v/>
      </c>
      <c r="BI24" s="119" t="str">
        <f>IF($A24=BI$2,VLOOKUP($A24,$A$3:$E$98,5),IF($A24&lt;BI$2,"",VLOOKUP($A24,$A$3:$E$98,5)*IF(Main!$B$36=1,(1+Main!$B$35)^($A24-BI$2),1+(Main!$B$35*($A24-BI$2)))))</f>
        <v/>
      </c>
      <c r="BJ24" s="119" t="str">
        <f>IF($A24=BJ$2,VLOOKUP($A24,$A$3:$E$98,5),IF($A24&lt;BJ$2,"",VLOOKUP($A24,$A$3:$E$98,5)*IF(Main!$B$36=1,(1+Main!$B$35)^($A24-BJ$2),1+(Main!$B$35*($A24-BJ$2)))))</f>
        <v/>
      </c>
      <c r="BK24" s="119" t="str">
        <f>IF($A24=BK$2,VLOOKUP($A24,$A$3:$E$98,5),IF($A24&lt;BK$2,"",VLOOKUP($A24,$A$3:$E$98,5)*IF(Main!$B$36=1,(1+Main!$B$35)^($A24-BK$2),1+(Main!$B$35*($A24-BK$2)))))</f>
        <v/>
      </c>
      <c r="BL24" s="119" t="str">
        <f>IF($A24=BL$2,VLOOKUP($A24,$A$3:$E$98,5),IF($A24&lt;BL$2,"",VLOOKUP($A24,$A$3:$E$98,5)*IF(Main!$B$36=1,(1+Main!$B$35)^($A24-BL$2),1+(Main!$B$35*($A24-BL$2)))))</f>
        <v/>
      </c>
      <c r="BM24" s="119" t="str">
        <f>IF($A24=BM$2,VLOOKUP($A24,$A$3:$E$98,5),IF($A24&lt;BM$2,"",VLOOKUP($A24,$A$3:$E$98,5)*IF(Main!$B$36=1,(1+Main!$B$35)^($A24-BM$2),1+(Main!$B$35*($A24-BM$2)))))</f>
        <v/>
      </c>
      <c r="BN24" s="119" t="str">
        <f>IF($A24=BN$2,VLOOKUP($A24,$A$3:$E$98,5),IF($A24&lt;BN$2,"",VLOOKUP($A24,$A$3:$E$98,5)*IF(Main!$B$36=1,(1+Main!$B$35)^($A24-BN$2),1+(Main!$B$35*($A24-BN$2)))))</f>
        <v/>
      </c>
      <c r="BO24" s="119" t="str">
        <f>IF($A24=BO$2,VLOOKUP($A24,$A$3:$E$98,5),IF($A24&lt;BO$2,"",VLOOKUP($A24,$A$3:$E$98,5)*IF(Main!$B$36=1,(1+Main!$B$35)^($A24-BO$2),1+(Main!$B$35*($A24-BO$2)))))</f>
        <v/>
      </c>
      <c r="BP24" s="119" t="str">
        <f>IF($A24=BP$2,VLOOKUP($A24,$A$3:$E$98,5),IF($A24&lt;BP$2,"",VLOOKUP($A24,$A$3:$E$98,5)*IF(Main!$B$36=1,(1+Main!$B$35)^($A24-BP$2),1+(Main!$B$35*($A24-BP$2)))))</f>
        <v/>
      </c>
      <c r="BQ24" s="119" t="str">
        <f>IF($A24=BQ$2,VLOOKUP($A24,$A$3:$E$98,5),IF($A24&lt;BQ$2,"",VLOOKUP($A24,$A$3:$E$98,5)*IF(Main!$B$36=1,(1+Main!$B$35)^($A24-BQ$2),1+(Main!$B$35*($A24-BQ$2)))))</f>
        <v/>
      </c>
      <c r="BR24" s="119" t="str">
        <f>IF($A24=BR$2,VLOOKUP($A24,$A$3:$E$98,5),IF($A24&lt;BR$2,"",VLOOKUP($A24,$A$3:$E$98,5)*IF(Main!$B$36=1,(1+Main!$B$35)^($A24-BR$2),1+(Main!$B$35*($A24-BR$2)))))</f>
        <v/>
      </c>
      <c r="BS24" s="119" t="str">
        <f>IF($A24=BS$2,VLOOKUP($A24,$A$3:$E$98,5),IF($A24&lt;BS$2,"",VLOOKUP($A24,$A$3:$E$98,5)*IF(Main!$B$36=1,(1+Main!$B$35)^($A24-BS$2),1+(Main!$B$35*($A24-BS$2)))))</f>
        <v/>
      </c>
      <c r="BT24" s="119" t="str">
        <f>IF($A24=BT$2,VLOOKUP($A24,$A$3:$E$98,5),IF($A24&lt;BT$2,"",VLOOKUP($A24,$A$3:$E$98,5)*IF(Main!$B$36=1,(1+Main!$B$35)^($A24-BT$2),1+(Main!$B$35*($A24-BT$2)))))</f>
        <v/>
      </c>
      <c r="BU24" s="119" t="str">
        <f>IF($A24=BU$2,VLOOKUP($A24,$A$3:$E$98,5),IF($A24&lt;BU$2,"",VLOOKUP($A24,$A$3:$E$98,5)*IF(Main!$B$36=1,(1+Main!$B$35)^($A24-BU$2),1+(Main!$B$35*($A24-BU$2)))))</f>
        <v/>
      </c>
      <c r="BV24" s="119" t="str">
        <f>IF($A24=BV$2,VLOOKUP($A24,$A$3:$E$98,5),IF($A24&lt;BV$2,"",VLOOKUP($A24,$A$3:$E$98,5)*IF(Main!$B$36=1,(1+Main!$B$35)^($A24-BV$2),1+(Main!$B$35*($A24-BV$2)))))</f>
        <v/>
      </c>
      <c r="BW24" s="119" t="str">
        <f>IF($A24=BW$2,VLOOKUP($A24,$A$3:$E$98,5),IF($A24&lt;BW$2,"",VLOOKUP($A24,$A$3:$E$98,5)*IF(Main!$B$36=1,(1+Main!$B$35)^($A24-BW$2),1+(Main!$B$35*($A24-BW$2)))))</f>
        <v/>
      </c>
      <c r="BX24" s="119" t="str">
        <f>IF($A24=BX$2,VLOOKUP($A24,$A$3:$E$98,5),IF($A24&lt;BX$2,"",VLOOKUP($A24,$A$3:$E$98,5)*IF(Main!$B$36=1,(1+Main!$B$35)^($A24-BX$2),1+(Main!$B$35*($A24-BX$2)))))</f>
        <v/>
      </c>
      <c r="BY24" s="119" t="str">
        <f>IF($A24=BY$2,VLOOKUP($A24,$A$3:$E$98,5),IF($A24&lt;BY$2,"",VLOOKUP($A24,$A$3:$E$98,5)*IF(Main!$B$36=1,(1+Main!$B$35)^($A24-BY$2),1+(Main!$B$35*($A24-BY$2)))))</f>
        <v/>
      </c>
      <c r="BZ24" s="119" t="str">
        <f>IF($A24=BZ$2,VLOOKUP($A24,$A$3:$E$98,5),IF($A24&lt;BZ$2,"",VLOOKUP($A24,$A$3:$E$98,5)*IF(Main!$B$36=1,(1+Main!$B$35)^($A24-BZ$2),1+(Main!$B$35*($A24-BZ$2)))))</f>
        <v/>
      </c>
      <c r="CA24" s="119" t="str">
        <f>IF($A24=CA$2,VLOOKUP($A24,$A$3:$E$98,5),IF($A24&lt;CA$2,"",VLOOKUP($A24,$A$3:$E$98,5)*IF(Main!$B$36=1,(1+Main!$B$35)^($A24-CA$2),1+(Main!$B$35*($A24-CA$2)))))</f>
        <v/>
      </c>
      <c r="CB24" s="119" t="str">
        <f>IF($A24=CB$2,VLOOKUP($A24,$A$3:$E$98,5),IF($A24&lt;CB$2,"",VLOOKUP($A24,$A$3:$E$98,5)*IF(Main!$B$36=1,(1+Main!$B$35)^($A24-CB$2),1+(Main!$B$35*($A24-CB$2)))))</f>
        <v/>
      </c>
      <c r="CC24" s="119" t="str">
        <f>IF($A24=CC$2,VLOOKUP($A24,$A$3:$E$98,5),IF($A24&lt;CC$2,"",VLOOKUP($A24,$A$3:$E$98,5)*IF(Main!$B$36=1,(1+Main!$B$35)^($A24-CC$2),1+(Main!$B$35*($A24-CC$2)))))</f>
        <v/>
      </c>
      <c r="CD24" s="119" t="str">
        <f>IF($A24=CD$2,VLOOKUP($A24,$A$3:$E$98,5),IF($A24&lt;CD$2,"",VLOOKUP($A24,$A$3:$E$98,5)*IF(Main!$B$36=1,(1+Main!$B$35)^($A24-CD$2),1+(Main!$B$35*($A24-CD$2)))))</f>
        <v/>
      </c>
    </row>
    <row r="25" spans="1:82">
      <c r="A25" s="51">
        <v>47</v>
      </c>
      <c r="B25" s="54">
        <f ca="1">VLOOKUP($A25,Mortality!$A$3:$G$108,7,)</f>
        <v>7.2932163945347997E-4</v>
      </c>
      <c r="C25" s="50">
        <f t="shared" ca="1" si="1"/>
        <v>0.98971995792531442</v>
      </c>
      <c r="D25" s="50">
        <f t="shared" ca="1" si="0"/>
        <v>42.611446509817164</v>
      </c>
      <c r="E25" s="118">
        <f ca="1">C25/(1+Main!$B$5)^($A25-$A$3)</f>
        <v>0.22339282434452251</v>
      </c>
      <c r="F25" s="14">
        <f t="shared" ref="F25:F54" ca="1" si="2">OFFSET($G$100,0,($A25-$A$23))</f>
        <v>14.034921223299268</v>
      </c>
      <c r="G25" s="360">
        <f ca="1">IF($A25=G$2,VLOOKUP($A25,$A$3:$E$98,5),IF($A25&lt;G$2,"",VLOOKUP($A25,$A$3:$E$98,5)*IF(Main!$B$36=1,(1+Main!$B$35)^($A25-G$2),1+(Main!$B$35*($A25-G$2)))))</f>
        <v>0.22339282434452251</v>
      </c>
      <c r="H25" s="360">
        <f ca="1">IF($A25=H$2,VLOOKUP($A25,$A$3:$E$98,5),IF($A25&lt;H$2,"",VLOOKUP($A25,$A$3:$E$98,5)*IF(Main!$B$36=1,(1+Main!$B$35)^($A25-H$2),1+(Main!$B$35*($A25-H$2)))))</f>
        <v>0.22339282434452251</v>
      </c>
      <c r="I25" s="360">
        <f ca="1">IF($A25=I$2,VLOOKUP($A25,$A$3:$E$98,5),IF($A25&lt;I$2,"",VLOOKUP($A25,$A$3:$E$98,5)*IF(Main!$B$36=1,(1+Main!$B$35)^($A25-I$2),1+(Main!$B$35*($A25-I$2)))))</f>
        <v>0.22339282434452251</v>
      </c>
      <c r="J25" s="360" t="str">
        <f>IF($A25=J$2,VLOOKUP($A25,$A$3:$E$98,5),IF($A25&lt;J$2,"",VLOOKUP($A25,$A$3:$E$98,5)*IF(Main!$B$36=1,(1+Main!$B$35)^($A25-J$2),1+(Main!$B$35*($A25-J$2)))))</f>
        <v/>
      </c>
      <c r="K25" s="119" t="str">
        <f>IF($A25=K$2,VLOOKUP($A25,$A$3:$E$98,5),IF($A25&lt;K$2,"",VLOOKUP($A25,$A$3:$E$98,5)*IF(Main!$B$36=1,(1+Main!$B$35)^($A25-K$2),1+(Main!$B$35*($A25-K$2)))))</f>
        <v/>
      </c>
      <c r="L25" s="119" t="str">
        <f>IF($A25=L$2,VLOOKUP($A25,$A$3:$E$98,5),IF($A25&lt;L$2,"",VLOOKUP($A25,$A$3:$E$98,5)*IF(Main!$B$36=1,(1+Main!$B$35)^($A25-L$2),1+(Main!$B$35*($A25-L$2)))))</f>
        <v/>
      </c>
      <c r="M25" s="119" t="str">
        <f>IF($A25=M$2,VLOOKUP($A25,$A$3:$E$98,5),IF($A25&lt;M$2,"",VLOOKUP($A25,$A$3:$E$98,5)*IF(Main!$B$36=1,(1+Main!$B$35)^($A25-M$2),1+(Main!$B$35*($A25-M$2)))))</f>
        <v/>
      </c>
      <c r="N25" s="119" t="str">
        <f>IF($A25=N$2,VLOOKUP($A25,$A$3:$E$98,5),IF($A25&lt;N$2,"",VLOOKUP($A25,$A$3:$E$98,5)*IF(Main!$B$36=1,(1+Main!$B$35)^($A25-N$2),1+(Main!$B$35*($A25-N$2)))))</f>
        <v/>
      </c>
      <c r="O25" s="119" t="str">
        <f>IF($A25=O$2,VLOOKUP($A25,$A$3:$E$98,5),IF($A25&lt;O$2,"",VLOOKUP($A25,$A$3:$E$98,5)*IF(Main!$B$36=1,(1+Main!$B$35)^($A25-O$2),1+(Main!$B$35*($A25-O$2)))))</f>
        <v/>
      </c>
      <c r="P25" s="119" t="str">
        <f>IF($A25=P$2,VLOOKUP($A25,$A$3:$E$98,5),IF($A25&lt;P$2,"",VLOOKUP($A25,$A$3:$E$98,5)*IF(Main!$B$36=1,(1+Main!$B$35)^($A25-P$2),1+(Main!$B$35*($A25-P$2)))))</f>
        <v/>
      </c>
      <c r="Q25" s="119" t="str">
        <f>IF($A25=Q$2,VLOOKUP($A25,$A$3:$E$98,5),IF($A25&lt;Q$2,"",VLOOKUP($A25,$A$3:$E$98,5)*IF(Main!$B$36=1,(1+Main!$B$35)^($A25-Q$2),1+(Main!$B$35*($A25-Q$2)))))</f>
        <v/>
      </c>
      <c r="R25" s="119" t="str">
        <f>IF($A25=R$2,VLOOKUP($A25,$A$3:$E$98,5),IF($A25&lt;R$2,"",VLOOKUP($A25,$A$3:$E$98,5)*IF(Main!$B$36=1,(1+Main!$B$35)^($A25-R$2),1+(Main!$B$35*($A25-R$2)))))</f>
        <v/>
      </c>
      <c r="S25" s="119" t="str">
        <f>IF($A25=S$2,VLOOKUP($A25,$A$3:$E$98,5),IF($A25&lt;S$2,"",VLOOKUP($A25,$A$3:$E$98,5)*IF(Main!$B$36=1,(1+Main!$B$35)^($A25-S$2),1+(Main!$B$35*($A25-S$2)))))</f>
        <v/>
      </c>
      <c r="T25" s="119" t="str">
        <f>IF($A25=T$2,VLOOKUP($A25,$A$3:$E$98,5),IF($A25&lt;T$2,"",VLOOKUP($A25,$A$3:$E$98,5)*IF(Main!$B$36=1,(1+Main!$B$35)^($A25-T$2),1+(Main!$B$35*($A25-T$2)))))</f>
        <v/>
      </c>
      <c r="U25" s="119" t="str">
        <f>IF($A25=U$2,VLOOKUP($A25,$A$3:$E$98,5),IF($A25&lt;U$2,"",VLOOKUP($A25,$A$3:$E$98,5)*IF(Main!$B$36=1,(1+Main!$B$35)^($A25-U$2),1+(Main!$B$35*($A25-U$2)))))</f>
        <v/>
      </c>
      <c r="V25" s="119" t="str">
        <f>IF($A25=V$2,VLOOKUP($A25,$A$3:$E$98,5),IF($A25&lt;V$2,"",VLOOKUP($A25,$A$3:$E$98,5)*IF(Main!$B$36=1,(1+Main!$B$35)^($A25-V$2),1+(Main!$B$35*($A25-V$2)))))</f>
        <v/>
      </c>
      <c r="W25" s="119" t="str">
        <f>IF($A25=W$2,VLOOKUP($A25,$A$3:$E$98,5),IF($A25&lt;W$2,"",VLOOKUP($A25,$A$3:$E$98,5)*IF(Main!$B$36=1,(1+Main!$B$35)^($A25-W$2),1+(Main!$B$35*($A25-W$2)))))</f>
        <v/>
      </c>
      <c r="X25" s="119" t="str">
        <f>IF($A25=X$2,VLOOKUP($A25,$A$3:$E$98,5),IF($A25&lt;X$2,"",VLOOKUP($A25,$A$3:$E$98,5)*IF(Main!$B$36=1,(1+Main!$B$35)^($A25-X$2),1+(Main!$B$35*($A25-X$2)))))</f>
        <v/>
      </c>
      <c r="Y25" s="119" t="str">
        <f>IF($A25=Y$2,VLOOKUP($A25,$A$3:$E$98,5),IF($A25&lt;Y$2,"",VLOOKUP($A25,$A$3:$E$98,5)*IF(Main!$B$36=1,(1+Main!$B$35)^($A25-Y$2),1+(Main!$B$35*($A25-Y$2)))))</f>
        <v/>
      </c>
      <c r="Z25" s="119" t="str">
        <f>IF($A25=Z$2,VLOOKUP($A25,$A$3:$E$98,5),IF($A25&lt;Z$2,"",VLOOKUP($A25,$A$3:$E$98,5)*IF(Main!$B$36=1,(1+Main!$B$35)^($A25-Z$2),1+(Main!$B$35*($A25-Z$2)))))</f>
        <v/>
      </c>
      <c r="AA25" s="119" t="str">
        <f>IF($A25=AA$2,VLOOKUP($A25,$A$3:$E$98,5),IF($A25&lt;AA$2,"",VLOOKUP($A25,$A$3:$E$98,5)*IF(Main!$B$36=1,(1+Main!$B$35)^($A25-AA$2),1+(Main!$B$35*($A25-AA$2)))))</f>
        <v/>
      </c>
      <c r="AB25" s="119" t="str">
        <f>IF($A25=AB$2,VLOOKUP($A25,$A$3:$E$98,5),IF($A25&lt;AB$2,"",VLOOKUP($A25,$A$3:$E$98,5)*IF(Main!$B$36=1,(1+Main!$B$35)^($A25-AB$2),1+(Main!$B$35*($A25-AB$2)))))</f>
        <v/>
      </c>
      <c r="AC25" s="119" t="str">
        <f>IF($A25=AC$2,VLOOKUP($A25,$A$3:$E$98,5),IF($A25&lt;AC$2,"",VLOOKUP($A25,$A$3:$E$98,5)*IF(Main!$B$36=1,(1+Main!$B$35)^($A25-AC$2),1+(Main!$B$35*($A25-AC$2)))))</f>
        <v/>
      </c>
      <c r="AD25" s="119" t="str">
        <f>IF($A25=AD$2,VLOOKUP($A25,$A$3:$E$98,5),IF($A25&lt;AD$2,"",VLOOKUP($A25,$A$3:$E$98,5)*IF(Main!$B$36=1,(1+Main!$B$35)^($A25-AD$2),1+(Main!$B$35*($A25-AD$2)))))</f>
        <v/>
      </c>
      <c r="AE25" s="119" t="str">
        <f>IF($A25=AE$2,VLOOKUP($A25,$A$3:$E$98,5),IF($A25&lt;AE$2,"",VLOOKUP($A25,$A$3:$E$98,5)*IF(Main!$B$36=1,(1+Main!$B$35)^($A25-AE$2),1+(Main!$B$35*($A25-AE$2)))))</f>
        <v/>
      </c>
      <c r="AF25" s="119" t="str">
        <f>IF($A25=AF$2,VLOOKUP($A25,$A$3:$E$98,5),IF($A25&lt;AF$2,"",VLOOKUP($A25,$A$3:$E$98,5)*IF(Main!$B$36=1,(1+Main!$B$35)^($A25-AF$2),1+(Main!$B$35*($A25-AF$2)))))</f>
        <v/>
      </c>
      <c r="AG25" s="119" t="str">
        <f>IF($A25=AG$2,VLOOKUP($A25,$A$3:$E$98,5),IF($A25&lt;AG$2,"",VLOOKUP($A25,$A$3:$E$98,5)*IF(Main!$B$36=1,(1+Main!$B$35)^($A25-AG$2),1+(Main!$B$35*($A25-AG$2)))))</f>
        <v/>
      </c>
      <c r="AH25" s="119" t="str">
        <f>IF($A25=AH$2,VLOOKUP($A25,$A$3:$E$98,5),IF($A25&lt;AH$2,"",VLOOKUP($A25,$A$3:$E$98,5)*IF(Main!$B$36=1,(1+Main!$B$35)^($A25-AH$2),1+(Main!$B$35*($A25-AH$2)))))</f>
        <v/>
      </c>
      <c r="AI25" s="119" t="str">
        <f>IF($A25=AI$2,VLOOKUP($A25,$A$3:$E$98,5),IF($A25&lt;AI$2,"",VLOOKUP($A25,$A$3:$E$98,5)*IF(Main!$B$36=1,(1+Main!$B$35)^($A25-AI$2),1+(Main!$B$35*($A25-AI$2)))))</f>
        <v/>
      </c>
      <c r="AJ25" s="119" t="str">
        <f>IF($A25=AJ$2,VLOOKUP($A25,$A$3:$E$98,5),IF($A25&lt;AJ$2,"",VLOOKUP($A25,$A$3:$E$98,5)*IF(Main!$B$36=1,(1+Main!$B$35)^($A25-AJ$2),1+(Main!$B$35*($A25-AJ$2)))))</f>
        <v/>
      </c>
      <c r="AK25" s="119" t="str">
        <f>IF($A25=AK$2,VLOOKUP($A25,$A$3:$E$98,5),IF($A25&lt;AK$2,"",VLOOKUP($A25,$A$3:$E$98,5)*IF(Main!$B$36=1,(1+Main!$B$35)^($A25-AK$2),1+(Main!$B$35*($A25-AK$2)))))</f>
        <v/>
      </c>
      <c r="AL25" s="119" t="str">
        <f>IF($A25=AL$2,VLOOKUP($A25,$A$3:$E$98,5),IF($A25&lt;AL$2,"",VLOOKUP($A25,$A$3:$E$98,5)*IF(Main!$B$36=1,(1+Main!$B$35)^($A25-AL$2),1+(Main!$B$35*($A25-AL$2)))))</f>
        <v/>
      </c>
      <c r="AM25" s="119" t="str">
        <f>IF($A25=AM$2,VLOOKUP($A25,$A$3:$E$98,5),IF($A25&lt;AM$2,"",VLOOKUP($A25,$A$3:$E$98,5)*IF(Main!$B$36=1,(1+Main!$B$35)^($A25-AM$2),1+(Main!$B$35*($A25-AM$2)))))</f>
        <v/>
      </c>
      <c r="AN25" s="119" t="str">
        <f>IF($A25=AN$2,VLOOKUP($A25,$A$3:$E$98,5),IF($A25&lt;AN$2,"",VLOOKUP($A25,$A$3:$E$98,5)*IF(Main!$B$36=1,(1+Main!$B$35)^($A25-AN$2),1+(Main!$B$35*($A25-AN$2)))))</f>
        <v/>
      </c>
      <c r="AO25" s="119" t="str">
        <f>IF($A25=AO$2,VLOOKUP($A25,$A$3:$E$98,5),IF($A25&lt;AO$2,"",VLOOKUP($A25,$A$3:$E$98,5)*IF(Main!$B$36=1,(1+Main!$B$35)^($A25-AO$2),1+(Main!$B$35*($A25-AO$2)))))</f>
        <v/>
      </c>
      <c r="AP25" s="119" t="str">
        <f>IF($A25=AP$2,VLOOKUP($A25,$A$3:$E$98,5),IF($A25&lt;AP$2,"",VLOOKUP($A25,$A$3:$E$98,5)*IF(Main!$B$36=1,(1+Main!$B$35)^($A25-AP$2),1+(Main!$B$35*($A25-AP$2)))))</f>
        <v/>
      </c>
      <c r="AQ25" s="119" t="str">
        <f>IF($A25=AQ$2,VLOOKUP($A25,$A$3:$E$98,5),IF($A25&lt;AQ$2,"",VLOOKUP($A25,$A$3:$E$98,5)*IF(Main!$B$36=1,(1+Main!$B$35)^($A25-AQ$2),1+(Main!$B$35*($A25-AQ$2)))))</f>
        <v/>
      </c>
      <c r="AR25" s="119" t="str">
        <f>IF($A25=AR$2,VLOOKUP($A25,$A$3:$E$98,5),IF($A25&lt;AR$2,"",VLOOKUP($A25,$A$3:$E$98,5)*IF(Main!$B$36=1,(1+Main!$B$35)^($A25-AR$2),1+(Main!$B$35*($A25-AR$2)))))</f>
        <v/>
      </c>
      <c r="AS25" s="119" t="str">
        <f>IF($A25=AS$2,VLOOKUP($A25,$A$3:$E$98,5),IF($A25&lt;AS$2,"",VLOOKUP($A25,$A$3:$E$98,5)*IF(Main!$B$36=1,(1+Main!$B$35)^($A25-AS$2),1+(Main!$B$35*($A25-AS$2)))))</f>
        <v/>
      </c>
      <c r="AT25" s="119" t="str">
        <f>IF($A25=AT$2,VLOOKUP($A25,$A$3:$E$98,5),IF($A25&lt;AT$2,"",VLOOKUP($A25,$A$3:$E$98,5)*IF(Main!$B$36=1,(1+Main!$B$35)^($A25-AT$2),1+(Main!$B$35*($A25-AT$2)))))</f>
        <v/>
      </c>
      <c r="AU25" s="119" t="str">
        <f>IF($A25=AU$2,VLOOKUP($A25,$A$3:$E$98,5),IF($A25&lt;AU$2,"",VLOOKUP($A25,$A$3:$E$98,5)*IF(Main!$B$36=1,(1+Main!$B$35)^($A25-AU$2),1+(Main!$B$35*($A25-AU$2)))))</f>
        <v/>
      </c>
      <c r="AV25" s="119" t="str">
        <f>IF($A25=AV$2,VLOOKUP($A25,$A$3:$E$98,5),IF($A25&lt;AV$2,"",VLOOKUP($A25,$A$3:$E$98,5)*IF(Main!$B$36=1,(1+Main!$B$35)^($A25-AV$2),1+(Main!$B$35*($A25-AV$2)))))</f>
        <v/>
      </c>
      <c r="AW25" s="119" t="str">
        <f>IF($A25=AW$2,VLOOKUP($A25,$A$3:$E$98,5),IF($A25&lt;AW$2,"",VLOOKUP($A25,$A$3:$E$98,5)*IF(Main!$B$36=1,(1+Main!$B$35)^($A25-AW$2),1+(Main!$B$35*($A25-AW$2)))))</f>
        <v/>
      </c>
      <c r="AX25" s="119" t="str">
        <f>IF($A25=AX$2,VLOOKUP($A25,$A$3:$E$98,5),IF($A25&lt;AX$2,"",VLOOKUP($A25,$A$3:$E$98,5)*IF(Main!$B$36=1,(1+Main!$B$35)^($A25-AX$2),1+(Main!$B$35*($A25-AX$2)))))</f>
        <v/>
      </c>
      <c r="AY25" s="119" t="str">
        <f>IF($A25=AY$2,VLOOKUP($A25,$A$3:$E$98,5),IF($A25&lt;AY$2,"",VLOOKUP($A25,$A$3:$E$98,5)*IF(Main!$B$36=1,(1+Main!$B$35)^($A25-AY$2),1+(Main!$B$35*($A25-AY$2)))))</f>
        <v/>
      </c>
      <c r="AZ25" s="119" t="str">
        <f>IF($A25=AZ$2,VLOOKUP($A25,$A$3:$E$98,5),IF($A25&lt;AZ$2,"",VLOOKUP($A25,$A$3:$E$98,5)*IF(Main!$B$36=1,(1+Main!$B$35)^($A25-AZ$2),1+(Main!$B$35*($A25-AZ$2)))))</f>
        <v/>
      </c>
      <c r="BA25" s="119" t="str">
        <f>IF($A25=BA$2,VLOOKUP($A25,$A$3:$E$98,5),IF($A25&lt;BA$2,"",VLOOKUP($A25,$A$3:$E$98,5)*IF(Main!$B$36=1,(1+Main!$B$35)^($A25-BA$2),1+(Main!$B$35*($A25-BA$2)))))</f>
        <v/>
      </c>
      <c r="BB25" s="119" t="str">
        <f>IF($A25=BB$2,VLOOKUP($A25,$A$3:$E$98,5),IF($A25&lt;BB$2,"",VLOOKUP($A25,$A$3:$E$98,5)*IF(Main!$B$36=1,(1+Main!$B$35)^($A25-BB$2),1+(Main!$B$35*($A25-BB$2)))))</f>
        <v/>
      </c>
      <c r="BC25" s="119" t="str">
        <f>IF($A25=BC$2,VLOOKUP($A25,$A$3:$E$98,5),IF($A25&lt;BC$2,"",VLOOKUP($A25,$A$3:$E$98,5)*IF(Main!$B$36=1,(1+Main!$B$35)^($A25-BC$2),1+(Main!$B$35*($A25-BC$2)))))</f>
        <v/>
      </c>
      <c r="BD25" s="119" t="str">
        <f>IF($A25=BD$2,VLOOKUP($A25,$A$3:$E$98,5),IF($A25&lt;BD$2,"",VLOOKUP($A25,$A$3:$E$98,5)*IF(Main!$B$36=1,(1+Main!$B$35)^($A25-BD$2),1+(Main!$B$35*($A25-BD$2)))))</f>
        <v/>
      </c>
      <c r="BE25" s="119" t="str">
        <f>IF($A25=BE$2,VLOOKUP($A25,$A$3:$E$98,5),IF($A25&lt;BE$2,"",VLOOKUP($A25,$A$3:$E$98,5)*IF(Main!$B$36=1,(1+Main!$B$35)^($A25-BE$2),1+(Main!$B$35*($A25-BE$2)))))</f>
        <v/>
      </c>
      <c r="BF25" s="119" t="str">
        <f>IF($A25=BF$2,VLOOKUP($A25,$A$3:$E$98,5),IF($A25&lt;BF$2,"",VLOOKUP($A25,$A$3:$E$98,5)*IF(Main!$B$36=1,(1+Main!$B$35)^($A25-BF$2),1+(Main!$B$35*($A25-BF$2)))))</f>
        <v/>
      </c>
      <c r="BG25" s="119" t="str">
        <f>IF($A25=BG$2,VLOOKUP($A25,$A$3:$E$98,5),IF($A25&lt;BG$2,"",VLOOKUP($A25,$A$3:$E$98,5)*IF(Main!$B$36=1,(1+Main!$B$35)^($A25-BG$2),1+(Main!$B$35*($A25-BG$2)))))</f>
        <v/>
      </c>
      <c r="BH25" s="119" t="str">
        <f>IF($A25=BH$2,VLOOKUP($A25,$A$3:$E$98,5),IF($A25&lt;BH$2,"",VLOOKUP($A25,$A$3:$E$98,5)*IF(Main!$B$36=1,(1+Main!$B$35)^($A25-BH$2),1+(Main!$B$35*($A25-BH$2)))))</f>
        <v/>
      </c>
      <c r="BI25" s="119" t="str">
        <f>IF($A25=BI$2,VLOOKUP($A25,$A$3:$E$98,5),IF($A25&lt;BI$2,"",VLOOKUP($A25,$A$3:$E$98,5)*IF(Main!$B$36=1,(1+Main!$B$35)^($A25-BI$2),1+(Main!$B$35*($A25-BI$2)))))</f>
        <v/>
      </c>
      <c r="BJ25" s="119" t="str">
        <f>IF($A25=BJ$2,VLOOKUP($A25,$A$3:$E$98,5),IF($A25&lt;BJ$2,"",VLOOKUP($A25,$A$3:$E$98,5)*IF(Main!$B$36=1,(1+Main!$B$35)^($A25-BJ$2),1+(Main!$B$35*($A25-BJ$2)))))</f>
        <v/>
      </c>
      <c r="BK25" s="119" t="str">
        <f>IF($A25=BK$2,VLOOKUP($A25,$A$3:$E$98,5),IF($A25&lt;BK$2,"",VLOOKUP($A25,$A$3:$E$98,5)*IF(Main!$B$36=1,(1+Main!$B$35)^($A25-BK$2),1+(Main!$B$35*($A25-BK$2)))))</f>
        <v/>
      </c>
      <c r="BL25" s="119" t="str">
        <f>IF($A25=BL$2,VLOOKUP($A25,$A$3:$E$98,5),IF($A25&lt;BL$2,"",VLOOKUP($A25,$A$3:$E$98,5)*IF(Main!$B$36=1,(1+Main!$B$35)^($A25-BL$2),1+(Main!$B$35*($A25-BL$2)))))</f>
        <v/>
      </c>
      <c r="BM25" s="119" t="str">
        <f>IF($A25=BM$2,VLOOKUP($A25,$A$3:$E$98,5),IF($A25&lt;BM$2,"",VLOOKUP($A25,$A$3:$E$98,5)*IF(Main!$B$36=1,(1+Main!$B$35)^($A25-BM$2),1+(Main!$B$35*($A25-BM$2)))))</f>
        <v/>
      </c>
      <c r="BN25" s="119" t="str">
        <f>IF($A25=BN$2,VLOOKUP($A25,$A$3:$E$98,5),IF($A25&lt;BN$2,"",VLOOKUP($A25,$A$3:$E$98,5)*IF(Main!$B$36=1,(1+Main!$B$35)^($A25-BN$2),1+(Main!$B$35*($A25-BN$2)))))</f>
        <v/>
      </c>
      <c r="BO25" s="119" t="str">
        <f>IF($A25=BO$2,VLOOKUP($A25,$A$3:$E$98,5),IF($A25&lt;BO$2,"",VLOOKUP($A25,$A$3:$E$98,5)*IF(Main!$B$36=1,(1+Main!$B$35)^($A25-BO$2),1+(Main!$B$35*($A25-BO$2)))))</f>
        <v/>
      </c>
      <c r="BP25" s="119" t="str">
        <f>IF($A25=BP$2,VLOOKUP($A25,$A$3:$E$98,5),IF($A25&lt;BP$2,"",VLOOKUP($A25,$A$3:$E$98,5)*IF(Main!$B$36=1,(1+Main!$B$35)^($A25-BP$2),1+(Main!$B$35*($A25-BP$2)))))</f>
        <v/>
      </c>
      <c r="BQ25" s="119" t="str">
        <f>IF($A25=BQ$2,VLOOKUP($A25,$A$3:$E$98,5),IF($A25&lt;BQ$2,"",VLOOKUP($A25,$A$3:$E$98,5)*IF(Main!$B$36=1,(1+Main!$B$35)^($A25-BQ$2),1+(Main!$B$35*($A25-BQ$2)))))</f>
        <v/>
      </c>
      <c r="BR25" s="119" t="str">
        <f>IF($A25=BR$2,VLOOKUP($A25,$A$3:$E$98,5),IF($A25&lt;BR$2,"",VLOOKUP($A25,$A$3:$E$98,5)*IF(Main!$B$36=1,(1+Main!$B$35)^($A25-BR$2),1+(Main!$B$35*($A25-BR$2)))))</f>
        <v/>
      </c>
      <c r="BS25" s="119" t="str">
        <f>IF($A25=BS$2,VLOOKUP($A25,$A$3:$E$98,5),IF($A25&lt;BS$2,"",VLOOKUP($A25,$A$3:$E$98,5)*IF(Main!$B$36=1,(1+Main!$B$35)^($A25-BS$2),1+(Main!$B$35*($A25-BS$2)))))</f>
        <v/>
      </c>
      <c r="BT25" s="119" t="str">
        <f>IF($A25=BT$2,VLOOKUP($A25,$A$3:$E$98,5),IF($A25&lt;BT$2,"",VLOOKUP($A25,$A$3:$E$98,5)*IF(Main!$B$36=1,(1+Main!$B$35)^($A25-BT$2),1+(Main!$B$35*($A25-BT$2)))))</f>
        <v/>
      </c>
      <c r="BU25" s="119" t="str">
        <f>IF($A25=BU$2,VLOOKUP($A25,$A$3:$E$98,5),IF($A25&lt;BU$2,"",VLOOKUP($A25,$A$3:$E$98,5)*IF(Main!$B$36=1,(1+Main!$B$35)^($A25-BU$2),1+(Main!$B$35*($A25-BU$2)))))</f>
        <v/>
      </c>
      <c r="BV25" s="119" t="str">
        <f>IF($A25=BV$2,VLOOKUP($A25,$A$3:$E$98,5),IF($A25&lt;BV$2,"",VLOOKUP($A25,$A$3:$E$98,5)*IF(Main!$B$36=1,(1+Main!$B$35)^($A25-BV$2),1+(Main!$B$35*($A25-BV$2)))))</f>
        <v/>
      </c>
      <c r="BW25" s="119" t="str">
        <f>IF($A25=BW$2,VLOOKUP($A25,$A$3:$E$98,5),IF($A25&lt;BW$2,"",VLOOKUP($A25,$A$3:$E$98,5)*IF(Main!$B$36=1,(1+Main!$B$35)^($A25-BW$2),1+(Main!$B$35*($A25-BW$2)))))</f>
        <v/>
      </c>
      <c r="BX25" s="119" t="str">
        <f>IF($A25=BX$2,VLOOKUP($A25,$A$3:$E$98,5),IF($A25&lt;BX$2,"",VLOOKUP($A25,$A$3:$E$98,5)*IF(Main!$B$36=1,(1+Main!$B$35)^($A25-BX$2),1+(Main!$B$35*($A25-BX$2)))))</f>
        <v/>
      </c>
      <c r="BY25" s="119" t="str">
        <f>IF($A25=BY$2,VLOOKUP($A25,$A$3:$E$98,5),IF($A25&lt;BY$2,"",VLOOKUP($A25,$A$3:$E$98,5)*IF(Main!$B$36=1,(1+Main!$B$35)^($A25-BY$2),1+(Main!$B$35*($A25-BY$2)))))</f>
        <v/>
      </c>
      <c r="BZ25" s="119" t="str">
        <f>IF($A25=BZ$2,VLOOKUP($A25,$A$3:$E$98,5),IF($A25&lt;BZ$2,"",VLOOKUP($A25,$A$3:$E$98,5)*IF(Main!$B$36=1,(1+Main!$B$35)^($A25-BZ$2),1+(Main!$B$35*($A25-BZ$2)))))</f>
        <v/>
      </c>
      <c r="CA25" s="119" t="str">
        <f>IF($A25=CA$2,VLOOKUP($A25,$A$3:$E$98,5),IF($A25&lt;CA$2,"",VLOOKUP($A25,$A$3:$E$98,5)*IF(Main!$B$36=1,(1+Main!$B$35)^($A25-CA$2),1+(Main!$B$35*($A25-CA$2)))))</f>
        <v/>
      </c>
      <c r="CB25" s="119" t="str">
        <f>IF($A25=CB$2,VLOOKUP($A25,$A$3:$E$98,5),IF($A25&lt;CB$2,"",VLOOKUP($A25,$A$3:$E$98,5)*IF(Main!$B$36=1,(1+Main!$B$35)^($A25-CB$2),1+(Main!$B$35*($A25-CB$2)))))</f>
        <v/>
      </c>
      <c r="CC25" s="119" t="str">
        <f>IF($A25=CC$2,VLOOKUP($A25,$A$3:$E$98,5),IF($A25&lt;CC$2,"",VLOOKUP($A25,$A$3:$E$98,5)*IF(Main!$B$36=1,(1+Main!$B$35)^($A25-CC$2),1+(Main!$B$35*($A25-CC$2)))))</f>
        <v/>
      </c>
      <c r="CD25" s="119" t="str">
        <f>IF($A25=CD$2,VLOOKUP($A25,$A$3:$E$98,5),IF($A25&lt;CD$2,"",VLOOKUP($A25,$A$3:$E$98,5)*IF(Main!$B$36=1,(1+Main!$B$35)^($A25-CD$2),1+(Main!$B$35*($A25-CD$2)))))</f>
        <v/>
      </c>
    </row>
    <row r="26" spans="1:82">
      <c r="A26" s="51">
        <v>48</v>
      </c>
      <c r="B26" s="54">
        <f ca="1">VLOOKUP($A26,Mortality!$A$3:$G$108,7,)</f>
        <v>7.6872637836779257E-4</v>
      </c>
      <c r="C26" s="50">
        <f t="shared" ca="1" si="1"/>
        <v>0.9889981337430005</v>
      </c>
      <c r="D26" s="50">
        <f t="shared" ca="1" si="0"/>
        <v>41.641816787906734</v>
      </c>
      <c r="E26" s="118">
        <f ca="1">C26/(1+Main!$B$5)^($A26-$A$3)</f>
        <v>0.20862607394731722</v>
      </c>
      <c r="F26" s="14">
        <f t="shared" ca="1" si="2"/>
        <v>13.957545248713751</v>
      </c>
      <c r="G26" s="360">
        <f ca="1">IF($A26=G$2,VLOOKUP($A26,$A$3:$E$98,5),IF($A26&lt;G$2,"",VLOOKUP($A26,$A$3:$E$98,5)*IF(Main!$B$36=1,(1+Main!$B$35)^($A26-G$2),1+(Main!$B$35*($A26-G$2)))))</f>
        <v>0.20862607394731722</v>
      </c>
      <c r="H26" s="360">
        <f ca="1">IF($A26=H$2,VLOOKUP($A26,$A$3:$E$98,5),IF($A26&lt;H$2,"",VLOOKUP($A26,$A$3:$E$98,5)*IF(Main!$B$36=1,(1+Main!$B$35)^($A26-H$2),1+(Main!$B$35*($A26-H$2)))))</f>
        <v>0.20862607394731722</v>
      </c>
      <c r="I26" s="360">
        <f ca="1">IF($A26=I$2,VLOOKUP($A26,$A$3:$E$98,5),IF($A26&lt;I$2,"",VLOOKUP($A26,$A$3:$E$98,5)*IF(Main!$B$36=1,(1+Main!$B$35)^($A26-I$2),1+(Main!$B$35*($A26-I$2)))))</f>
        <v>0.20862607394731722</v>
      </c>
      <c r="J26" s="360">
        <f ca="1">IF($A26=J$2,VLOOKUP($A26,$A$3:$E$98,5),IF($A26&lt;J$2,"",VLOOKUP($A26,$A$3:$E$98,5)*IF(Main!$B$36=1,(1+Main!$B$35)^($A26-J$2),1+(Main!$B$35*($A26-J$2)))))</f>
        <v>0.20862607394731722</v>
      </c>
      <c r="K26" s="119" t="str">
        <f>IF($A26=K$2,VLOOKUP($A26,$A$3:$E$98,5),IF($A26&lt;K$2,"",VLOOKUP($A26,$A$3:$E$98,5)*IF(Main!$B$36=1,(1+Main!$B$35)^($A26-K$2),1+(Main!$B$35*($A26-K$2)))))</f>
        <v/>
      </c>
      <c r="L26" s="119" t="str">
        <f>IF($A26=L$2,VLOOKUP($A26,$A$3:$E$98,5),IF($A26&lt;L$2,"",VLOOKUP($A26,$A$3:$E$98,5)*IF(Main!$B$36=1,(1+Main!$B$35)^($A26-L$2),1+(Main!$B$35*($A26-L$2)))))</f>
        <v/>
      </c>
      <c r="M26" s="119" t="str">
        <f>IF($A26=M$2,VLOOKUP($A26,$A$3:$E$98,5),IF($A26&lt;M$2,"",VLOOKUP($A26,$A$3:$E$98,5)*IF(Main!$B$36=1,(1+Main!$B$35)^($A26-M$2),1+(Main!$B$35*($A26-M$2)))))</f>
        <v/>
      </c>
      <c r="N26" s="119" t="str">
        <f>IF($A26=N$2,VLOOKUP($A26,$A$3:$E$98,5),IF($A26&lt;N$2,"",VLOOKUP($A26,$A$3:$E$98,5)*IF(Main!$B$36=1,(1+Main!$B$35)^($A26-N$2),1+(Main!$B$35*($A26-N$2)))))</f>
        <v/>
      </c>
      <c r="O26" s="119" t="str">
        <f>IF($A26=O$2,VLOOKUP($A26,$A$3:$E$98,5),IF($A26&lt;O$2,"",VLOOKUP($A26,$A$3:$E$98,5)*IF(Main!$B$36=1,(1+Main!$B$35)^($A26-O$2),1+(Main!$B$35*($A26-O$2)))))</f>
        <v/>
      </c>
      <c r="P26" s="119" t="str">
        <f>IF($A26=P$2,VLOOKUP($A26,$A$3:$E$98,5),IF($A26&lt;P$2,"",VLOOKUP($A26,$A$3:$E$98,5)*IF(Main!$B$36=1,(1+Main!$B$35)^($A26-P$2),1+(Main!$B$35*($A26-P$2)))))</f>
        <v/>
      </c>
      <c r="Q26" s="119" t="str">
        <f>IF($A26=Q$2,VLOOKUP($A26,$A$3:$E$98,5),IF($A26&lt;Q$2,"",VLOOKUP($A26,$A$3:$E$98,5)*IF(Main!$B$36=1,(1+Main!$B$35)^($A26-Q$2),1+(Main!$B$35*($A26-Q$2)))))</f>
        <v/>
      </c>
      <c r="R26" s="119" t="str">
        <f>IF($A26=R$2,VLOOKUP($A26,$A$3:$E$98,5),IF($A26&lt;R$2,"",VLOOKUP($A26,$A$3:$E$98,5)*IF(Main!$B$36=1,(1+Main!$B$35)^($A26-R$2),1+(Main!$B$35*($A26-R$2)))))</f>
        <v/>
      </c>
      <c r="S26" s="119" t="str">
        <f>IF($A26=S$2,VLOOKUP($A26,$A$3:$E$98,5),IF($A26&lt;S$2,"",VLOOKUP($A26,$A$3:$E$98,5)*IF(Main!$B$36=1,(1+Main!$B$35)^($A26-S$2),1+(Main!$B$35*($A26-S$2)))))</f>
        <v/>
      </c>
      <c r="T26" s="119" t="str">
        <f>IF($A26=T$2,VLOOKUP($A26,$A$3:$E$98,5),IF($A26&lt;T$2,"",VLOOKUP($A26,$A$3:$E$98,5)*IF(Main!$B$36=1,(1+Main!$B$35)^($A26-T$2),1+(Main!$B$35*($A26-T$2)))))</f>
        <v/>
      </c>
      <c r="U26" s="119" t="str">
        <f>IF($A26=U$2,VLOOKUP($A26,$A$3:$E$98,5),IF($A26&lt;U$2,"",VLOOKUP($A26,$A$3:$E$98,5)*IF(Main!$B$36=1,(1+Main!$B$35)^($A26-U$2),1+(Main!$B$35*($A26-U$2)))))</f>
        <v/>
      </c>
      <c r="V26" s="119" t="str">
        <f>IF($A26=V$2,VLOOKUP($A26,$A$3:$E$98,5),IF($A26&lt;V$2,"",VLOOKUP($A26,$A$3:$E$98,5)*IF(Main!$B$36=1,(1+Main!$B$35)^($A26-V$2),1+(Main!$B$35*($A26-V$2)))))</f>
        <v/>
      </c>
      <c r="W26" s="119" t="str">
        <f>IF($A26=W$2,VLOOKUP($A26,$A$3:$E$98,5),IF($A26&lt;W$2,"",VLOOKUP($A26,$A$3:$E$98,5)*IF(Main!$B$36=1,(1+Main!$B$35)^($A26-W$2),1+(Main!$B$35*($A26-W$2)))))</f>
        <v/>
      </c>
      <c r="X26" s="119" t="str">
        <f>IF($A26=X$2,VLOOKUP($A26,$A$3:$E$98,5),IF($A26&lt;X$2,"",VLOOKUP($A26,$A$3:$E$98,5)*IF(Main!$B$36=1,(1+Main!$B$35)^($A26-X$2),1+(Main!$B$35*($A26-X$2)))))</f>
        <v/>
      </c>
      <c r="Y26" s="119" t="str">
        <f>IF($A26=Y$2,VLOOKUP($A26,$A$3:$E$98,5),IF($A26&lt;Y$2,"",VLOOKUP($A26,$A$3:$E$98,5)*IF(Main!$B$36=1,(1+Main!$B$35)^($A26-Y$2),1+(Main!$B$35*($A26-Y$2)))))</f>
        <v/>
      </c>
      <c r="Z26" s="119" t="str">
        <f>IF($A26=Z$2,VLOOKUP($A26,$A$3:$E$98,5),IF($A26&lt;Z$2,"",VLOOKUP($A26,$A$3:$E$98,5)*IF(Main!$B$36=1,(1+Main!$B$35)^($A26-Z$2),1+(Main!$B$35*($A26-Z$2)))))</f>
        <v/>
      </c>
      <c r="AA26" s="119" t="str">
        <f>IF($A26=AA$2,VLOOKUP($A26,$A$3:$E$98,5),IF($A26&lt;AA$2,"",VLOOKUP($A26,$A$3:$E$98,5)*IF(Main!$B$36=1,(1+Main!$B$35)^($A26-AA$2),1+(Main!$B$35*($A26-AA$2)))))</f>
        <v/>
      </c>
      <c r="AB26" s="119" t="str">
        <f>IF($A26=AB$2,VLOOKUP($A26,$A$3:$E$98,5),IF($A26&lt;AB$2,"",VLOOKUP($A26,$A$3:$E$98,5)*IF(Main!$B$36=1,(1+Main!$B$35)^($A26-AB$2),1+(Main!$B$35*($A26-AB$2)))))</f>
        <v/>
      </c>
      <c r="AC26" s="119" t="str">
        <f>IF($A26=AC$2,VLOOKUP($A26,$A$3:$E$98,5),IF($A26&lt;AC$2,"",VLOOKUP($A26,$A$3:$E$98,5)*IF(Main!$B$36=1,(1+Main!$B$35)^($A26-AC$2),1+(Main!$B$35*($A26-AC$2)))))</f>
        <v/>
      </c>
      <c r="AD26" s="119" t="str">
        <f>IF($A26=AD$2,VLOOKUP($A26,$A$3:$E$98,5),IF($A26&lt;AD$2,"",VLOOKUP($A26,$A$3:$E$98,5)*IF(Main!$B$36=1,(1+Main!$B$35)^($A26-AD$2),1+(Main!$B$35*($A26-AD$2)))))</f>
        <v/>
      </c>
      <c r="AE26" s="119" t="str">
        <f>IF($A26=AE$2,VLOOKUP($A26,$A$3:$E$98,5),IF($A26&lt;AE$2,"",VLOOKUP($A26,$A$3:$E$98,5)*IF(Main!$B$36=1,(1+Main!$B$35)^($A26-AE$2),1+(Main!$B$35*($A26-AE$2)))))</f>
        <v/>
      </c>
      <c r="AF26" s="119" t="str">
        <f>IF($A26=AF$2,VLOOKUP($A26,$A$3:$E$98,5),IF($A26&lt;AF$2,"",VLOOKUP($A26,$A$3:$E$98,5)*IF(Main!$B$36=1,(1+Main!$B$35)^($A26-AF$2),1+(Main!$B$35*($A26-AF$2)))))</f>
        <v/>
      </c>
      <c r="AG26" s="119" t="str">
        <f>IF($A26=AG$2,VLOOKUP($A26,$A$3:$E$98,5),IF($A26&lt;AG$2,"",VLOOKUP($A26,$A$3:$E$98,5)*IF(Main!$B$36=1,(1+Main!$B$35)^($A26-AG$2),1+(Main!$B$35*($A26-AG$2)))))</f>
        <v/>
      </c>
      <c r="AH26" s="119" t="str">
        <f>IF($A26=AH$2,VLOOKUP($A26,$A$3:$E$98,5),IF($A26&lt;AH$2,"",VLOOKUP($A26,$A$3:$E$98,5)*IF(Main!$B$36=1,(1+Main!$B$35)^($A26-AH$2),1+(Main!$B$35*($A26-AH$2)))))</f>
        <v/>
      </c>
      <c r="AI26" s="119" t="str">
        <f>IF($A26=AI$2,VLOOKUP($A26,$A$3:$E$98,5),IF($A26&lt;AI$2,"",VLOOKUP($A26,$A$3:$E$98,5)*IF(Main!$B$36=1,(1+Main!$B$35)^($A26-AI$2),1+(Main!$B$35*($A26-AI$2)))))</f>
        <v/>
      </c>
      <c r="AJ26" s="119" t="str">
        <f>IF($A26=AJ$2,VLOOKUP($A26,$A$3:$E$98,5),IF($A26&lt;AJ$2,"",VLOOKUP($A26,$A$3:$E$98,5)*IF(Main!$B$36=1,(1+Main!$B$35)^($A26-AJ$2),1+(Main!$B$35*($A26-AJ$2)))))</f>
        <v/>
      </c>
      <c r="AK26" s="119" t="str">
        <f>IF($A26=AK$2,VLOOKUP($A26,$A$3:$E$98,5),IF($A26&lt;AK$2,"",VLOOKUP($A26,$A$3:$E$98,5)*IF(Main!$B$36=1,(1+Main!$B$35)^($A26-AK$2),1+(Main!$B$35*($A26-AK$2)))))</f>
        <v/>
      </c>
      <c r="AL26" s="119" t="str">
        <f>IF($A26=AL$2,VLOOKUP($A26,$A$3:$E$98,5),IF($A26&lt;AL$2,"",VLOOKUP($A26,$A$3:$E$98,5)*IF(Main!$B$36=1,(1+Main!$B$35)^($A26-AL$2),1+(Main!$B$35*($A26-AL$2)))))</f>
        <v/>
      </c>
      <c r="AM26" s="119" t="str">
        <f>IF($A26=AM$2,VLOOKUP($A26,$A$3:$E$98,5),IF($A26&lt;AM$2,"",VLOOKUP($A26,$A$3:$E$98,5)*IF(Main!$B$36=1,(1+Main!$B$35)^($A26-AM$2),1+(Main!$B$35*($A26-AM$2)))))</f>
        <v/>
      </c>
      <c r="AN26" s="119" t="str">
        <f>IF($A26=AN$2,VLOOKUP($A26,$A$3:$E$98,5),IF($A26&lt;AN$2,"",VLOOKUP($A26,$A$3:$E$98,5)*IF(Main!$B$36=1,(1+Main!$B$35)^($A26-AN$2),1+(Main!$B$35*($A26-AN$2)))))</f>
        <v/>
      </c>
      <c r="AO26" s="119" t="str">
        <f>IF($A26=AO$2,VLOOKUP($A26,$A$3:$E$98,5),IF($A26&lt;AO$2,"",VLOOKUP($A26,$A$3:$E$98,5)*IF(Main!$B$36=1,(1+Main!$B$35)^($A26-AO$2),1+(Main!$B$35*($A26-AO$2)))))</f>
        <v/>
      </c>
      <c r="AP26" s="119" t="str">
        <f>IF($A26=AP$2,VLOOKUP($A26,$A$3:$E$98,5),IF($A26&lt;AP$2,"",VLOOKUP($A26,$A$3:$E$98,5)*IF(Main!$B$36=1,(1+Main!$B$35)^($A26-AP$2),1+(Main!$B$35*($A26-AP$2)))))</f>
        <v/>
      </c>
      <c r="AQ26" s="119" t="str">
        <f>IF($A26=AQ$2,VLOOKUP($A26,$A$3:$E$98,5),IF($A26&lt;AQ$2,"",VLOOKUP($A26,$A$3:$E$98,5)*IF(Main!$B$36=1,(1+Main!$B$35)^($A26-AQ$2),1+(Main!$B$35*($A26-AQ$2)))))</f>
        <v/>
      </c>
      <c r="AR26" s="119" t="str">
        <f>IF($A26=AR$2,VLOOKUP($A26,$A$3:$E$98,5),IF($A26&lt;AR$2,"",VLOOKUP($A26,$A$3:$E$98,5)*IF(Main!$B$36=1,(1+Main!$B$35)^($A26-AR$2),1+(Main!$B$35*($A26-AR$2)))))</f>
        <v/>
      </c>
      <c r="AS26" s="119" t="str">
        <f>IF($A26=AS$2,VLOOKUP($A26,$A$3:$E$98,5),IF($A26&lt;AS$2,"",VLOOKUP($A26,$A$3:$E$98,5)*IF(Main!$B$36=1,(1+Main!$B$35)^($A26-AS$2),1+(Main!$B$35*($A26-AS$2)))))</f>
        <v/>
      </c>
      <c r="AT26" s="119" t="str">
        <f>IF($A26=AT$2,VLOOKUP($A26,$A$3:$E$98,5),IF($A26&lt;AT$2,"",VLOOKUP($A26,$A$3:$E$98,5)*IF(Main!$B$36=1,(1+Main!$B$35)^($A26-AT$2),1+(Main!$B$35*($A26-AT$2)))))</f>
        <v/>
      </c>
      <c r="AU26" s="119" t="str">
        <f>IF($A26=AU$2,VLOOKUP($A26,$A$3:$E$98,5),IF($A26&lt;AU$2,"",VLOOKUP($A26,$A$3:$E$98,5)*IF(Main!$B$36=1,(1+Main!$B$35)^($A26-AU$2),1+(Main!$B$35*($A26-AU$2)))))</f>
        <v/>
      </c>
      <c r="AV26" s="119" t="str">
        <f>IF($A26=AV$2,VLOOKUP($A26,$A$3:$E$98,5),IF($A26&lt;AV$2,"",VLOOKUP($A26,$A$3:$E$98,5)*IF(Main!$B$36=1,(1+Main!$B$35)^($A26-AV$2),1+(Main!$B$35*($A26-AV$2)))))</f>
        <v/>
      </c>
      <c r="AW26" s="119" t="str">
        <f>IF($A26=AW$2,VLOOKUP($A26,$A$3:$E$98,5),IF($A26&lt;AW$2,"",VLOOKUP($A26,$A$3:$E$98,5)*IF(Main!$B$36=1,(1+Main!$B$35)^($A26-AW$2),1+(Main!$B$35*($A26-AW$2)))))</f>
        <v/>
      </c>
      <c r="AX26" s="119" t="str">
        <f>IF($A26=AX$2,VLOOKUP($A26,$A$3:$E$98,5),IF($A26&lt;AX$2,"",VLOOKUP($A26,$A$3:$E$98,5)*IF(Main!$B$36=1,(1+Main!$B$35)^($A26-AX$2),1+(Main!$B$35*($A26-AX$2)))))</f>
        <v/>
      </c>
      <c r="AY26" s="119" t="str">
        <f>IF($A26=AY$2,VLOOKUP($A26,$A$3:$E$98,5),IF($A26&lt;AY$2,"",VLOOKUP($A26,$A$3:$E$98,5)*IF(Main!$B$36=1,(1+Main!$B$35)^($A26-AY$2),1+(Main!$B$35*($A26-AY$2)))))</f>
        <v/>
      </c>
      <c r="AZ26" s="119" t="str">
        <f>IF($A26=AZ$2,VLOOKUP($A26,$A$3:$E$98,5),IF($A26&lt;AZ$2,"",VLOOKUP($A26,$A$3:$E$98,5)*IF(Main!$B$36=1,(1+Main!$B$35)^($A26-AZ$2),1+(Main!$B$35*($A26-AZ$2)))))</f>
        <v/>
      </c>
      <c r="BA26" s="119" t="str">
        <f>IF($A26=BA$2,VLOOKUP($A26,$A$3:$E$98,5),IF($A26&lt;BA$2,"",VLOOKUP($A26,$A$3:$E$98,5)*IF(Main!$B$36=1,(1+Main!$B$35)^($A26-BA$2),1+(Main!$B$35*($A26-BA$2)))))</f>
        <v/>
      </c>
      <c r="BB26" s="119" t="str">
        <f>IF($A26=BB$2,VLOOKUP($A26,$A$3:$E$98,5),IF($A26&lt;BB$2,"",VLOOKUP($A26,$A$3:$E$98,5)*IF(Main!$B$36=1,(1+Main!$B$35)^($A26-BB$2),1+(Main!$B$35*($A26-BB$2)))))</f>
        <v/>
      </c>
      <c r="BC26" s="119" t="str">
        <f>IF($A26=BC$2,VLOOKUP($A26,$A$3:$E$98,5),IF($A26&lt;BC$2,"",VLOOKUP($A26,$A$3:$E$98,5)*IF(Main!$B$36=1,(1+Main!$B$35)^($A26-BC$2),1+(Main!$B$35*($A26-BC$2)))))</f>
        <v/>
      </c>
      <c r="BD26" s="119" t="str">
        <f>IF($A26=BD$2,VLOOKUP($A26,$A$3:$E$98,5),IF($A26&lt;BD$2,"",VLOOKUP($A26,$A$3:$E$98,5)*IF(Main!$B$36=1,(1+Main!$B$35)^($A26-BD$2),1+(Main!$B$35*($A26-BD$2)))))</f>
        <v/>
      </c>
      <c r="BE26" s="119" t="str">
        <f>IF($A26=BE$2,VLOOKUP($A26,$A$3:$E$98,5),IF($A26&lt;BE$2,"",VLOOKUP($A26,$A$3:$E$98,5)*IF(Main!$B$36=1,(1+Main!$B$35)^($A26-BE$2),1+(Main!$B$35*($A26-BE$2)))))</f>
        <v/>
      </c>
      <c r="BF26" s="119" t="str">
        <f>IF($A26=BF$2,VLOOKUP($A26,$A$3:$E$98,5),IF($A26&lt;BF$2,"",VLOOKUP($A26,$A$3:$E$98,5)*IF(Main!$B$36=1,(1+Main!$B$35)^($A26-BF$2),1+(Main!$B$35*($A26-BF$2)))))</f>
        <v/>
      </c>
      <c r="BG26" s="119" t="str">
        <f>IF($A26=BG$2,VLOOKUP($A26,$A$3:$E$98,5),IF($A26&lt;BG$2,"",VLOOKUP($A26,$A$3:$E$98,5)*IF(Main!$B$36=1,(1+Main!$B$35)^($A26-BG$2),1+(Main!$B$35*($A26-BG$2)))))</f>
        <v/>
      </c>
      <c r="BH26" s="119" t="str">
        <f>IF($A26=BH$2,VLOOKUP($A26,$A$3:$E$98,5),IF($A26&lt;BH$2,"",VLOOKUP($A26,$A$3:$E$98,5)*IF(Main!$B$36=1,(1+Main!$B$35)^($A26-BH$2),1+(Main!$B$35*($A26-BH$2)))))</f>
        <v/>
      </c>
      <c r="BI26" s="119" t="str">
        <f>IF($A26=BI$2,VLOOKUP($A26,$A$3:$E$98,5),IF($A26&lt;BI$2,"",VLOOKUP($A26,$A$3:$E$98,5)*IF(Main!$B$36=1,(1+Main!$B$35)^($A26-BI$2),1+(Main!$B$35*($A26-BI$2)))))</f>
        <v/>
      </c>
      <c r="BJ26" s="119" t="str">
        <f>IF($A26=BJ$2,VLOOKUP($A26,$A$3:$E$98,5),IF($A26&lt;BJ$2,"",VLOOKUP($A26,$A$3:$E$98,5)*IF(Main!$B$36=1,(1+Main!$B$35)^($A26-BJ$2),1+(Main!$B$35*($A26-BJ$2)))))</f>
        <v/>
      </c>
      <c r="BK26" s="119" t="str">
        <f>IF($A26=BK$2,VLOOKUP($A26,$A$3:$E$98,5),IF($A26&lt;BK$2,"",VLOOKUP($A26,$A$3:$E$98,5)*IF(Main!$B$36=1,(1+Main!$B$35)^($A26-BK$2),1+(Main!$B$35*($A26-BK$2)))))</f>
        <v/>
      </c>
      <c r="BL26" s="119" t="str">
        <f>IF($A26=BL$2,VLOOKUP($A26,$A$3:$E$98,5),IF($A26&lt;BL$2,"",VLOOKUP($A26,$A$3:$E$98,5)*IF(Main!$B$36=1,(1+Main!$B$35)^($A26-BL$2),1+(Main!$B$35*($A26-BL$2)))))</f>
        <v/>
      </c>
      <c r="BM26" s="119" t="str">
        <f>IF($A26=BM$2,VLOOKUP($A26,$A$3:$E$98,5),IF($A26&lt;BM$2,"",VLOOKUP($A26,$A$3:$E$98,5)*IF(Main!$B$36=1,(1+Main!$B$35)^($A26-BM$2),1+(Main!$B$35*($A26-BM$2)))))</f>
        <v/>
      </c>
      <c r="BN26" s="119" t="str">
        <f>IF($A26=BN$2,VLOOKUP($A26,$A$3:$E$98,5),IF($A26&lt;BN$2,"",VLOOKUP($A26,$A$3:$E$98,5)*IF(Main!$B$36=1,(1+Main!$B$35)^($A26-BN$2),1+(Main!$B$35*($A26-BN$2)))))</f>
        <v/>
      </c>
      <c r="BO26" s="119" t="str">
        <f>IF($A26=BO$2,VLOOKUP($A26,$A$3:$E$98,5),IF($A26&lt;BO$2,"",VLOOKUP($A26,$A$3:$E$98,5)*IF(Main!$B$36=1,(1+Main!$B$35)^($A26-BO$2),1+(Main!$B$35*($A26-BO$2)))))</f>
        <v/>
      </c>
      <c r="BP26" s="119" t="str">
        <f>IF($A26=BP$2,VLOOKUP($A26,$A$3:$E$98,5),IF($A26&lt;BP$2,"",VLOOKUP($A26,$A$3:$E$98,5)*IF(Main!$B$36=1,(1+Main!$B$35)^($A26-BP$2),1+(Main!$B$35*($A26-BP$2)))))</f>
        <v/>
      </c>
      <c r="BQ26" s="119" t="str">
        <f>IF($A26=BQ$2,VLOOKUP($A26,$A$3:$E$98,5),IF($A26&lt;BQ$2,"",VLOOKUP($A26,$A$3:$E$98,5)*IF(Main!$B$36=1,(1+Main!$B$35)^($A26-BQ$2),1+(Main!$B$35*($A26-BQ$2)))))</f>
        <v/>
      </c>
      <c r="BR26" s="119" t="str">
        <f>IF($A26=BR$2,VLOOKUP($A26,$A$3:$E$98,5),IF($A26&lt;BR$2,"",VLOOKUP($A26,$A$3:$E$98,5)*IF(Main!$B$36=1,(1+Main!$B$35)^($A26-BR$2),1+(Main!$B$35*($A26-BR$2)))))</f>
        <v/>
      </c>
      <c r="BS26" s="119" t="str">
        <f>IF($A26=BS$2,VLOOKUP($A26,$A$3:$E$98,5),IF($A26&lt;BS$2,"",VLOOKUP($A26,$A$3:$E$98,5)*IF(Main!$B$36=1,(1+Main!$B$35)^($A26-BS$2),1+(Main!$B$35*($A26-BS$2)))))</f>
        <v/>
      </c>
      <c r="BT26" s="119" t="str">
        <f>IF($A26=BT$2,VLOOKUP($A26,$A$3:$E$98,5),IF($A26&lt;BT$2,"",VLOOKUP($A26,$A$3:$E$98,5)*IF(Main!$B$36=1,(1+Main!$B$35)^($A26-BT$2),1+(Main!$B$35*($A26-BT$2)))))</f>
        <v/>
      </c>
      <c r="BU26" s="119" t="str">
        <f>IF($A26=BU$2,VLOOKUP($A26,$A$3:$E$98,5),IF($A26&lt;BU$2,"",VLOOKUP($A26,$A$3:$E$98,5)*IF(Main!$B$36=1,(1+Main!$B$35)^($A26-BU$2),1+(Main!$B$35*($A26-BU$2)))))</f>
        <v/>
      </c>
      <c r="BV26" s="119" t="str">
        <f>IF($A26=BV$2,VLOOKUP($A26,$A$3:$E$98,5),IF($A26&lt;BV$2,"",VLOOKUP($A26,$A$3:$E$98,5)*IF(Main!$B$36=1,(1+Main!$B$35)^($A26-BV$2),1+(Main!$B$35*($A26-BV$2)))))</f>
        <v/>
      </c>
      <c r="BW26" s="119" t="str">
        <f>IF($A26=BW$2,VLOOKUP($A26,$A$3:$E$98,5),IF($A26&lt;BW$2,"",VLOOKUP($A26,$A$3:$E$98,5)*IF(Main!$B$36=1,(1+Main!$B$35)^($A26-BW$2),1+(Main!$B$35*($A26-BW$2)))))</f>
        <v/>
      </c>
      <c r="BX26" s="119" t="str">
        <f>IF($A26=BX$2,VLOOKUP($A26,$A$3:$E$98,5),IF($A26&lt;BX$2,"",VLOOKUP($A26,$A$3:$E$98,5)*IF(Main!$B$36=1,(1+Main!$B$35)^($A26-BX$2),1+(Main!$B$35*($A26-BX$2)))))</f>
        <v/>
      </c>
      <c r="BY26" s="119" t="str">
        <f>IF($A26=BY$2,VLOOKUP($A26,$A$3:$E$98,5),IF($A26&lt;BY$2,"",VLOOKUP($A26,$A$3:$E$98,5)*IF(Main!$B$36=1,(1+Main!$B$35)^($A26-BY$2),1+(Main!$B$35*($A26-BY$2)))))</f>
        <v/>
      </c>
      <c r="BZ26" s="119" t="str">
        <f>IF($A26=BZ$2,VLOOKUP($A26,$A$3:$E$98,5),IF($A26&lt;BZ$2,"",VLOOKUP($A26,$A$3:$E$98,5)*IF(Main!$B$36=1,(1+Main!$B$35)^($A26-BZ$2),1+(Main!$B$35*($A26-BZ$2)))))</f>
        <v/>
      </c>
      <c r="CA26" s="119" t="str">
        <f>IF($A26=CA$2,VLOOKUP($A26,$A$3:$E$98,5),IF($A26&lt;CA$2,"",VLOOKUP($A26,$A$3:$E$98,5)*IF(Main!$B$36=1,(1+Main!$B$35)^($A26-CA$2),1+(Main!$B$35*($A26-CA$2)))))</f>
        <v/>
      </c>
      <c r="CB26" s="119" t="str">
        <f>IF($A26=CB$2,VLOOKUP($A26,$A$3:$E$98,5),IF($A26&lt;CB$2,"",VLOOKUP($A26,$A$3:$E$98,5)*IF(Main!$B$36=1,(1+Main!$B$35)^($A26-CB$2),1+(Main!$B$35*($A26-CB$2)))))</f>
        <v/>
      </c>
      <c r="CC26" s="119" t="str">
        <f>IF($A26=CC$2,VLOOKUP($A26,$A$3:$E$98,5),IF($A26&lt;CC$2,"",VLOOKUP($A26,$A$3:$E$98,5)*IF(Main!$B$36=1,(1+Main!$B$35)^($A26-CC$2),1+(Main!$B$35*($A26-CC$2)))))</f>
        <v/>
      </c>
      <c r="CD26" s="119" t="str">
        <f>IF($A26=CD$2,VLOOKUP($A26,$A$3:$E$98,5),IF($A26&lt;CD$2,"",VLOOKUP($A26,$A$3:$E$98,5)*IF(Main!$B$36=1,(1+Main!$B$35)^($A26-CD$2),1+(Main!$B$35*($A26-CD$2)))))</f>
        <v/>
      </c>
    </row>
    <row r="27" spans="1:82">
      <c r="A27" s="51">
        <v>49</v>
      </c>
      <c r="B27" s="54">
        <f ca="1">VLOOKUP($A27,Mortality!$A$3:$G$108,7,)</f>
        <v>8.133467339466573E-4</v>
      </c>
      <c r="C27" s="50">
        <f t="shared" ca="1" si="1"/>
        <v>0.98823786478943576</v>
      </c>
      <c r="D27" s="50">
        <f t="shared" ca="1" si="0"/>
        <v>40.673083259898171</v>
      </c>
      <c r="E27" s="118">
        <f ca="1">C27/(1+Main!$B$5)^($A27-$A$3)</f>
        <v>0.19482775474865288</v>
      </c>
      <c r="F27" s="14">
        <f t="shared" ca="1" si="2"/>
        <v>13.875239678871043</v>
      </c>
      <c r="G27" s="119">
        <f ca="1">IF($A27=G$2,VLOOKUP($A27,$A$3:$E$98,5),IF($A27&lt;G$2,"",VLOOKUP($A27,$A$3:$E$98,5)*IF(Main!$B$36=1,(1+Main!$B$35)^($A27-G$2),1+(Main!$B$35*($A27-G$2)))))</f>
        <v>0.19482775474865288</v>
      </c>
      <c r="H27" s="119">
        <f ca="1">IF($A27=H$2,VLOOKUP($A27,$A$3:$E$98,5),IF($A27&lt;H$2,"",VLOOKUP($A27,$A$3:$E$98,5)*IF(Main!$B$36=1,(1+Main!$B$35)^($A27-H$2),1+(Main!$B$35*($A27-H$2)))))</f>
        <v>0.19482775474865288</v>
      </c>
      <c r="I27" s="119">
        <f ca="1">IF($A27=I$2,VLOOKUP($A27,$A$3:$E$98,5),IF($A27&lt;I$2,"",VLOOKUP($A27,$A$3:$E$98,5)*IF(Main!$B$36=1,(1+Main!$B$35)^($A27-I$2),1+(Main!$B$35*($A27-I$2)))))</f>
        <v>0.19482775474865288</v>
      </c>
      <c r="J27" s="119">
        <f ca="1">IF($A27=J$2,VLOOKUP($A27,$A$3:$E$98,5),IF($A27&lt;J$2,"",VLOOKUP($A27,$A$3:$E$98,5)*IF(Main!$B$36=1,(1+Main!$B$35)^($A27-J$2),1+(Main!$B$35*($A27-J$2)))))</f>
        <v>0.19482775474865288</v>
      </c>
      <c r="K27" s="119">
        <f ca="1">IF($A27=K$2,VLOOKUP($A27,$A$3:$E$98,5),IF($A27&lt;K$2,"",VLOOKUP($A27,$A$3:$E$98,5)*IF(Main!$B$36=1,(1+Main!$B$35)^($A27-K$2),1+(Main!$B$35*($A27-K$2)))))</f>
        <v>0.19482775474865288</v>
      </c>
      <c r="L27" s="119" t="str">
        <f>IF($A27=L$2,VLOOKUP($A27,$A$3:$E$98,5),IF($A27&lt;L$2,"",VLOOKUP($A27,$A$3:$E$98,5)*IF(Main!$B$36=1,(1+Main!$B$35)^($A27-L$2),1+(Main!$B$35*($A27-L$2)))))</f>
        <v/>
      </c>
      <c r="M27" s="119" t="str">
        <f>IF($A27=M$2,VLOOKUP($A27,$A$3:$E$98,5),IF($A27&lt;M$2,"",VLOOKUP($A27,$A$3:$E$98,5)*IF(Main!$B$36=1,(1+Main!$B$35)^($A27-M$2),1+(Main!$B$35*($A27-M$2)))))</f>
        <v/>
      </c>
      <c r="N27" s="119" t="str">
        <f>IF($A27=N$2,VLOOKUP($A27,$A$3:$E$98,5),IF($A27&lt;N$2,"",VLOOKUP($A27,$A$3:$E$98,5)*IF(Main!$B$36=1,(1+Main!$B$35)^($A27-N$2),1+(Main!$B$35*($A27-N$2)))))</f>
        <v/>
      </c>
      <c r="O27" s="119" t="str">
        <f>IF($A27=O$2,VLOOKUP($A27,$A$3:$E$98,5),IF($A27&lt;O$2,"",VLOOKUP($A27,$A$3:$E$98,5)*IF(Main!$B$36=1,(1+Main!$B$35)^($A27-O$2),1+(Main!$B$35*($A27-O$2)))))</f>
        <v/>
      </c>
      <c r="P27" s="119" t="str">
        <f>IF($A27=P$2,VLOOKUP($A27,$A$3:$E$98,5),IF($A27&lt;P$2,"",VLOOKUP($A27,$A$3:$E$98,5)*IF(Main!$B$36=1,(1+Main!$B$35)^($A27-P$2),1+(Main!$B$35*($A27-P$2)))))</f>
        <v/>
      </c>
      <c r="Q27" s="119" t="str">
        <f>IF($A27=Q$2,VLOOKUP($A27,$A$3:$E$98,5),IF($A27&lt;Q$2,"",VLOOKUP($A27,$A$3:$E$98,5)*IF(Main!$B$36=1,(1+Main!$B$35)^($A27-Q$2),1+(Main!$B$35*($A27-Q$2)))))</f>
        <v/>
      </c>
      <c r="R27" s="119" t="str">
        <f>IF($A27=R$2,VLOOKUP($A27,$A$3:$E$98,5),IF($A27&lt;R$2,"",VLOOKUP($A27,$A$3:$E$98,5)*IF(Main!$B$36=1,(1+Main!$B$35)^($A27-R$2),1+(Main!$B$35*($A27-R$2)))))</f>
        <v/>
      </c>
      <c r="S27" s="119" t="str">
        <f>IF($A27=S$2,VLOOKUP($A27,$A$3:$E$98,5),IF($A27&lt;S$2,"",VLOOKUP($A27,$A$3:$E$98,5)*IF(Main!$B$36=1,(1+Main!$B$35)^($A27-S$2),1+(Main!$B$35*($A27-S$2)))))</f>
        <v/>
      </c>
      <c r="T27" s="119" t="str">
        <f>IF($A27=T$2,VLOOKUP($A27,$A$3:$E$98,5),IF($A27&lt;T$2,"",VLOOKUP($A27,$A$3:$E$98,5)*IF(Main!$B$36=1,(1+Main!$B$35)^($A27-T$2),1+(Main!$B$35*($A27-T$2)))))</f>
        <v/>
      </c>
      <c r="U27" s="119" t="str">
        <f>IF($A27=U$2,VLOOKUP($A27,$A$3:$E$98,5),IF($A27&lt;U$2,"",VLOOKUP($A27,$A$3:$E$98,5)*IF(Main!$B$36=1,(1+Main!$B$35)^($A27-U$2),1+(Main!$B$35*($A27-U$2)))))</f>
        <v/>
      </c>
      <c r="V27" s="119" t="str">
        <f>IF($A27=V$2,VLOOKUP($A27,$A$3:$E$98,5),IF($A27&lt;V$2,"",VLOOKUP($A27,$A$3:$E$98,5)*IF(Main!$B$36=1,(1+Main!$B$35)^($A27-V$2),1+(Main!$B$35*($A27-V$2)))))</f>
        <v/>
      </c>
      <c r="W27" s="119" t="str">
        <f>IF($A27=W$2,VLOOKUP($A27,$A$3:$E$98,5),IF($A27&lt;W$2,"",VLOOKUP($A27,$A$3:$E$98,5)*IF(Main!$B$36=1,(1+Main!$B$35)^($A27-W$2),1+(Main!$B$35*($A27-W$2)))))</f>
        <v/>
      </c>
      <c r="X27" s="119" t="str">
        <f>IF($A27=X$2,VLOOKUP($A27,$A$3:$E$98,5),IF($A27&lt;X$2,"",VLOOKUP($A27,$A$3:$E$98,5)*IF(Main!$B$36=1,(1+Main!$B$35)^($A27-X$2),1+(Main!$B$35*($A27-X$2)))))</f>
        <v/>
      </c>
      <c r="Y27" s="119" t="str">
        <f>IF($A27=Y$2,VLOOKUP($A27,$A$3:$E$98,5),IF($A27&lt;Y$2,"",VLOOKUP($A27,$A$3:$E$98,5)*IF(Main!$B$36=1,(1+Main!$B$35)^($A27-Y$2),1+(Main!$B$35*($A27-Y$2)))))</f>
        <v/>
      </c>
      <c r="Z27" s="119" t="str">
        <f>IF($A27=Z$2,VLOOKUP($A27,$A$3:$E$98,5),IF($A27&lt;Z$2,"",VLOOKUP($A27,$A$3:$E$98,5)*IF(Main!$B$36=1,(1+Main!$B$35)^($A27-Z$2),1+(Main!$B$35*($A27-Z$2)))))</f>
        <v/>
      </c>
      <c r="AA27" s="119" t="str">
        <f>IF($A27=AA$2,VLOOKUP($A27,$A$3:$E$98,5),IF($A27&lt;AA$2,"",VLOOKUP($A27,$A$3:$E$98,5)*IF(Main!$B$36=1,(1+Main!$B$35)^($A27-AA$2),1+(Main!$B$35*($A27-AA$2)))))</f>
        <v/>
      </c>
      <c r="AB27" s="119" t="str">
        <f>IF($A27=AB$2,VLOOKUP($A27,$A$3:$E$98,5),IF($A27&lt;AB$2,"",VLOOKUP($A27,$A$3:$E$98,5)*IF(Main!$B$36=1,(1+Main!$B$35)^($A27-AB$2),1+(Main!$B$35*($A27-AB$2)))))</f>
        <v/>
      </c>
      <c r="AC27" s="119" t="str">
        <f>IF($A27=AC$2,VLOOKUP($A27,$A$3:$E$98,5),IF($A27&lt;AC$2,"",VLOOKUP($A27,$A$3:$E$98,5)*IF(Main!$B$36=1,(1+Main!$B$35)^($A27-AC$2),1+(Main!$B$35*($A27-AC$2)))))</f>
        <v/>
      </c>
      <c r="AD27" s="119" t="str">
        <f>IF($A27=AD$2,VLOOKUP($A27,$A$3:$E$98,5),IF($A27&lt;AD$2,"",VLOOKUP($A27,$A$3:$E$98,5)*IF(Main!$B$36=1,(1+Main!$B$35)^($A27-AD$2),1+(Main!$B$35*($A27-AD$2)))))</f>
        <v/>
      </c>
      <c r="AE27" s="119" t="str">
        <f>IF($A27=AE$2,VLOOKUP($A27,$A$3:$E$98,5),IF($A27&lt;AE$2,"",VLOOKUP($A27,$A$3:$E$98,5)*IF(Main!$B$36=1,(1+Main!$B$35)^($A27-AE$2),1+(Main!$B$35*($A27-AE$2)))))</f>
        <v/>
      </c>
      <c r="AF27" s="119" t="str">
        <f>IF($A27=AF$2,VLOOKUP($A27,$A$3:$E$98,5),IF($A27&lt;AF$2,"",VLOOKUP($A27,$A$3:$E$98,5)*IF(Main!$B$36=1,(1+Main!$B$35)^($A27-AF$2),1+(Main!$B$35*($A27-AF$2)))))</f>
        <v/>
      </c>
      <c r="AG27" s="119" t="str">
        <f>IF($A27=AG$2,VLOOKUP($A27,$A$3:$E$98,5),IF($A27&lt;AG$2,"",VLOOKUP($A27,$A$3:$E$98,5)*IF(Main!$B$36=1,(1+Main!$B$35)^($A27-AG$2),1+(Main!$B$35*($A27-AG$2)))))</f>
        <v/>
      </c>
      <c r="AH27" s="119" t="str">
        <f>IF($A27=AH$2,VLOOKUP($A27,$A$3:$E$98,5),IF($A27&lt;AH$2,"",VLOOKUP($A27,$A$3:$E$98,5)*IF(Main!$B$36=1,(1+Main!$B$35)^($A27-AH$2),1+(Main!$B$35*($A27-AH$2)))))</f>
        <v/>
      </c>
      <c r="AI27" s="119" t="str">
        <f>IF($A27=AI$2,VLOOKUP($A27,$A$3:$E$98,5),IF($A27&lt;AI$2,"",VLOOKUP($A27,$A$3:$E$98,5)*IF(Main!$B$36=1,(1+Main!$B$35)^($A27-AI$2),1+(Main!$B$35*($A27-AI$2)))))</f>
        <v/>
      </c>
      <c r="AJ27" s="119" t="str">
        <f>IF($A27=AJ$2,VLOOKUP($A27,$A$3:$E$98,5),IF($A27&lt;AJ$2,"",VLOOKUP($A27,$A$3:$E$98,5)*IF(Main!$B$36=1,(1+Main!$B$35)^($A27-AJ$2),1+(Main!$B$35*($A27-AJ$2)))))</f>
        <v/>
      </c>
      <c r="AK27" s="119" t="str">
        <f>IF($A27=AK$2,VLOOKUP($A27,$A$3:$E$98,5),IF($A27&lt;AK$2,"",VLOOKUP($A27,$A$3:$E$98,5)*IF(Main!$B$36=1,(1+Main!$B$35)^($A27-AK$2),1+(Main!$B$35*($A27-AK$2)))))</f>
        <v/>
      </c>
      <c r="AL27" s="119" t="str">
        <f>IF($A27=AL$2,VLOOKUP($A27,$A$3:$E$98,5),IF($A27&lt;AL$2,"",VLOOKUP($A27,$A$3:$E$98,5)*IF(Main!$B$36=1,(1+Main!$B$35)^($A27-AL$2),1+(Main!$B$35*($A27-AL$2)))))</f>
        <v/>
      </c>
      <c r="AM27" s="119" t="str">
        <f>IF($A27=AM$2,VLOOKUP($A27,$A$3:$E$98,5),IF($A27&lt;AM$2,"",VLOOKUP($A27,$A$3:$E$98,5)*IF(Main!$B$36=1,(1+Main!$B$35)^($A27-AM$2),1+(Main!$B$35*($A27-AM$2)))))</f>
        <v/>
      </c>
      <c r="AN27" s="119" t="str">
        <f>IF($A27=AN$2,VLOOKUP($A27,$A$3:$E$98,5),IF($A27&lt;AN$2,"",VLOOKUP($A27,$A$3:$E$98,5)*IF(Main!$B$36=1,(1+Main!$B$35)^($A27-AN$2),1+(Main!$B$35*($A27-AN$2)))))</f>
        <v/>
      </c>
      <c r="AO27" s="119" t="str">
        <f>IF($A27=AO$2,VLOOKUP($A27,$A$3:$E$98,5),IF($A27&lt;AO$2,"",VLOOKUP($A27,$A$3:$E$98,5)*IF(Main!$B$36=1,(1+Main!$B$35)^($A27-AO$2),1+(Main!$B$35*($A27-AO$2)))))</f>
        <v/>
      </c>
      <c r="AP27" s="119" t="str">
        <f>IF($A27=AP$2,VLOOKUP($A27,$A$3:$E$98,5),IF($A27&lt;AP$2,"",VLOOKUP($A27,$A$3:$E$98,5)*IF(Main!$B$36=1,(1+Main!$B$35)^($A27-AP$2),1+(Main!$B$35*($A27-AP$2)))))</f>
        <v/>
      </c>
      <c r="AQ27" s="119" t="str">
        <f>IF($A27=AQ$2,VLOOKUP($A27,$A$3:$E$98,5),IF($A27&lt;AQ$2,"",VLOOKUP($A27,$A$3:$E$98,5)*IF(Main!$B$36=1,(1+Main!$B$35)^($A27-AQ$2),1+(Main!$B$35*($A27-AQ$2)))))</f>
        <v/>
      </c>
      <c r="AR27" s="119" t="str">
        <f>IF($A27=AR$2,VLOOKUP($A27,$A$3:$E$98,5),IF($A27&lt;AR$2,"",VLOOKUP($A27,$A$3:$E$98,5)*IF(Main!$B$36=1,(1+Main!$B$35)^($A27-AR$2),1+(Main!$B$35*($A27-AR$2)))))</f>
        <v/>
      </c>
      <c r="AS27" s="119" t="str">
        <f>IF($A27=AS$2,VLOOKUP($A27,$A$3:$E$98,5),IF($A27&lt;AS$2,"",VLOOKUP($A27,$A$3:$E$98,5)*IF(Main!$B$36=1,(1+Main!$B$35)^($A27-AS$2),1+(Main!$B$35*($A27-AS$2)))))</f>
        <v/>
      </c>
      <c r="AT27" s="119" t="str">
        <f>IF($A27=AT$2,VLOOKUP($A27,$A$3:$E$98,5),IF($A27&lt;AT$2,"",VLOOKUP($A27,$A$3:$E$98,5)*IF(Main!$B$36=1,(1+Main!$B$35)^($A27-AT$2),1+(Main!$B$35*($A27-AT$2)))))</f>
        <v/>
      </c>
      <c r="AU27" s="119" t="str">
        <f>IF($A27=AU$2,VLOOKUP($A27,$A$3:$E$98,5),IF($A27&lt;AU$2,"",VLOOKUP($A27,$A$3:$E$98,5)*IF(Main!$B$36=1,(1+Main!$B$35)^($A27-AU$2),1+(Main!$B$35*($A27-AU$2)))))</f>
        <v/>
      </c>
      <c r="AV27" s="119" t="str">
        <f>IF($A27=AV$2,VLOOKUP($A27,$A$3:$E$98,5),IF($A27&lt;AV$2,"",VLOOKUP($A27,$A$3:$E$98,5)*IF(Main!$B$36=1,(1+Main!$B$35)^($A27-AV$2),1+(Main!$B$35*($A27-AV$2)))))</f>
        <v/>
      </c>
      <c r="AW27" s="119" t="str">
        <f>IF($A27=AW$2,VLOOKUP($A27,$A$3:$E$98,5),IF($A27&lt;AW$2,"",VLOOKUP($A27,$A$3:$E$98,5)*IF(Main!$B$36=1,(1+Main!$B$35)^($A27-AW$2),1+(Main!$B$35*($A27-AW$2)))))</f>
        <v/>
      </c>
      <c r="AX27" s="119" t="str">
        <f>IF($A27=AX$2,VLOOKUP($A27,$A$3:$E$98,5),IF($A27&lt;AX$2,"",VLOOKUP($A27,$A$3:$E$98,5)*IF(Main!$B$36=1,(1+Main!$B$35)^($A27-AX$2),1+(Main!$B$35*($A27-AX$2)))))</f>
        <v/>
      </c>
      <c r="AY27" s="119" t="str">
        <f>IF($A27=AY$2,VLOOKUP($A27,$A$3:$E$98,5),IF($A27&lt;AY$2,"",VLOOKUP($A27,$A$3:$E$98,5)*IF(Main!$B$36=1,(1+Main!$B$35)^($A27-AY$2),1+(Main!$B$35*($A27-AY$2)))))</f>
        <v/>
      </c>
      <c r="AZ27" s="119" t="str">
        <f>IF($A27=AZ$2,VLOOKUP($A27,$A$3:$E$98,5),IF($A27&lt;AZ$2,"",VLOOKUP($A27,$A$3:$E$98,5)*IF(Main!$B$36=1,(1+Main!$B$35)^($A27-AZ$2),1+(Main!$B$35*($A27-AZ$2)))))</f>
        <v/>
      </c>
      <c r="BA27" s="119" t="str">
        <f>IF($A27=BA$2,VLOOKUP($A27,$A$3:$E$98,5),IF($A27&lt;BA$2,"",VLOOKUP($A27,$A$3:$E$98,5)*IF(Main!$B$36=1,(1+Main!$B$35)^($A27-BA$2),1+(Main!$B$35*($A27-BA$2)))))</f>
        <v/>
      </c>
      <c r="BB27" s="119" t="str">
        <f>IF($A27=BB$2,VLOOKUP($A27,$A$3:$E$98,5),IF($A27&lt;BB$2,"",VLOOKUP($A27,$A$3:$E$98,5)*IF(Main!$B$36=1,(1+Main!$B$35)^($A27-BB$2),1+(Main!$B$35*($A27-BB$2)))))</f>
        <v/>
      </c>
      <c r="BC27" s="119" t="str">
        <f>IF($A27=BC$2,VLOOKUP($A27,$A$3:$E$98,5),IF($A27&lt;BC$2,"",VLOOKUP($A27,$A$3:$E$98,5)*IF(Main!$B$36=1,(1+Main!$B$35)^($A27-BC$2),1+(Main!$B$35*($A27-BC$2)))))</f>
        <v/>
      </c>
      <c r="BD27" s="119" t="str">
        <f>IF($A27=BD$2,VLOOKUP($A27,$A$3:$E$98,5),IF($A27&lt;BD$2,"",VLOOKUP($A27,$A$3:$E$98,5)*IF(Main!$B$36=1,(1+Main!$B$35)^($A27-BD$2),1+(Main!$B$35*($A27-BD$2)))))</f>
        <v/>
      </c>
      <c r="BE27" s="119" t="str">
        <f>IF($A27=BE$2,VLOOKUP($A27,$A$3:$E$98,5),IF($A27&lt;BE$2,"",VLOOKUP($A27,$A$3:$E$98,5)*IF(Main!$B$36=1,(1+Main!$B$35)^($A27-BE$2),1+(Main!$B$35*($A27-BE$2)))))</f>
        <v/>
      </c>
      <c r="BF27" s="119" t="str">
        <f>IF($A27=BF$2,VLOOKUP($A27,$A$3:$E$98,5),IF($A27&lt;BF$2,"",VLOOKUP($A27,$A$3:$E$98,5)*IF(Main!$B$36=1,(1+Main!$B$35)^($A27-BF$2),1+(Main!$B$35*($A27-BF$2)))))</f>
        <v/>
      </c>
      <c r="BG27" s="119" t="str">
        <f>IF($A27=BG$2,VLOOKUP($A27,$A$3:$E$98,5),IF($A27&lt;BG$2,"",VLOOKUP($A27,$A$3:$E$98,5)*IF(Main!$B$36=1,(1+Main!$B$35)^($A27-BG$2),1+(Main!$B$35*($A27-BG$2)))))</f>
        <v/>
      </c>
      <c r="BH27" s="119" t="str">
        <f>IF($A27=BH$2,VLOOKUP($A27,$A$3:$E$98,5),IF($A27&lt;BH$2,"",VLOOKUP($A27,$A$3:$E$98,5)*IF(Main!$B$36=1,(1+Main!$B$35)^($A27-BH$2),1+(Main!$B$35*($A27-BH$2)))))</f>
        <v/>
      </c>
      <c r="BI27" s="119" t="str">
        <f>IF($A27=BI$2,VLOOKUP($A27,$A$3:$E$98,5),IF($A27&lt;BI$2,"",VLOOKUP($A27,$A$3:$E$98,5)*IF(Main!$B$36=1,(1+Main!$B$35)^($A27-BI$2),1+(Main!$B$35*($A27-BI$2)))))</f>
        <v/>
      </c>
      <c r="BJ27" s="119" t="str">
        <f>IF($A27=BJ$2,VLOOKUP($A27,$A$3:$E$98,5),IF($A27&lt;BJ$2,"",VLOOKUP($A27,$A$3:$E$98,5)*IF(Main!$B$36=1,(1+Main!$B$35)^($A27-BJ$2),1+(Main!$B$35*($A27-BJ$2)))))</f>
        <v/>
      </c>
      <c r="BK27" s="119" t="str">
        <f>IF($A27=BK$2,VLOOKUP($A27,$A$3:$E$98,5),IF($A27&lt;BK$2,"",VLOOKUP($A27,$A$3:$E$98,5)*IF(Main!$B$36=1,(1+Main!$B$35)^($A27-BK$2),1+(Main!$B$35*($A27-BK$2)))))</f>
        <v/>
      </c>
      <c r="BL27" s="119" t="str">
        <f>IF($A27=BL$2,VLOOKUP($A27,$A$3:$E$98,5),IF($A27&lt;BL$2,"",VLOOKUP($A27,$A$3:$E$98,5)*IF(Main!$B$36=1,(1+Main!$B$35)^($A27-BL$2),1+(Main!$B$35*($A27-BL$2)))))</f>
        <v/>
      </c>
      <c r="BM27" s="119" t="str">
        <f>IF($A27=BM$2,VLOOKUP($A27,$A$3:$E$98,5),IF($A27&lt;BM$2,"",VLOOKUP($A27,$A$3:$E$98,5)*IF(Main!$B$36=1,(1+Main!$B$35)^($A27-BM$2),1+(Main!$B$35*($A27-BM$2)))))</f>
        <v/>
      </c>
      <c r="BN27" s="119" t="str">
        <f>IF($A27=BN$2,VLOOKUP($A27,$A$3:$E$98,5),IF($A27&lt;BN$2,"",VLOOKUP($A27,$A$3:$E$98,5)*IF(Main!$B$36=1,(1+Main!$B$35)^($A27-BN$2),1+(Main!$B$35*($A27-BN$2)))))</f>
        <v/>
      </c>
      <c r="BO27" s="119" t="str">
        <f>IF($A27=BO$2,VLOOKUP($A27,$A$3:$E$98,5),IF($A27&lt;BO$2,"",VLOOKUP($A27,$A$3:$E$98,5)*IF(Main!$B$36=1,(1+Main!$B$35)^($A27-BO$2),1+(Main!$B$35*($A27-BO$2)))))</f>
        <v/>
      </c>
      <c r="BP27" s="119" t="str">
        <f>IF($A27=BP$2,VLOOKUP($A27,$A$3:$E$98,5),IF($A27&lt;BP$2,"",VLOOKUP($A27,$A$3:$E$98,5)*IF(Main!$B$36=1,(1+Main!$B$35)^($A27-BP$2),1+(Main!$B$35*($A27-BP$2)))))</f>
        <v/>
      </c>
      <c r="BQ27" s="119" t="str">
        <f>IF($A27=BQ$2,VLOOKUP($A27,$A$3:$E$98,5),IF($A27&lt;BQ$2,"",VLOOKUP($A27,$A$3:$E$98,5)*IF(Main!$B$36=1,(1+Main!$B$35)^($A27-BQ$2),1+(Main!$B$35*($A27-BQ$2)))))</f>
        <v/>
      </c>
      <c r="BR27" s="119" t="str">
        <f>IF($A27=BR$2,VLOOKUP($A27,$A$3:$E$98,5),IF($A27&lt;BR$2,"",VLOOKUP($A27,$A$3:$E$98,5)*IF(Main!$B$36=1,(1+Main!$B$35)^($A27-BR$2),1+(Main!$B$35*($A27-BR$2)))))</f>
        <v/>
      </c>
      <c r="BS27" s="119" t="str">
        <f>IF($A27=BS$2,VLOOKUP($A27,$A$3:$E$98,5),IF($A27&lt;BS$2,"",VLOOKUP($A27,$A$3:$E$98,5)*IF(Main!$B$36=1,(1+Main!$B$35)^($A27-BS$2),1+(Main!$B$35*($A27-BS$2)))))</f>
        <v/>
      </c>
      <c r="BT27" s="119" t="str">
        <f>IF($A27=BT$2,VLOOKUP($A27,$A$3:$E$98,5),IF($A27&lt;BT$2,"",VLOOKUP($A27,$A$3:$E$98,5)*IF(Main!$B$36=1,(1+Main!$B$35)^($A27-BT$2),1+(Main!$B$35*($A27-BT$2)))))</f>
        <v/>
      </c>
      <c r="BU27" s="119" t="str">
        <f>IF($A27=BU$2,VLOOKUP($A27,$A$3:$E$98,5),IF($A27&lt;BU$2,"",VLOOKUP($A27,$A$3:$E$98,5)*IF(Main!$B$36=1,(1+Main!$B$35)^($A27-BU$2),1+(Main!$B$35*($A27-BU$2)))))</f>
        <v/>
      </c>
      <c r="BV27" s="119" t="str">
        <f>IF($A27=BV$2,VLOOKUP($A27,$A$3:$E$98,5),IF($A27&lt;BV$2,"",VLOOKUP($A27,$A$3:$E$98,5)*IF(Main!$B$36=1,(1+Main!$B$35)^($A27-BV$2),1+(Main!$B$35*($A27-BV$2)))))</f>
        <v/>
      </c>
      <c r="BW27" s="119" t="str">
        <f>IF($A27=BW$2,VLOOKUP($A27,$A$3:$E$98,5),IF($A27&lt;BW$2,"",VLOOKUP($A27,$A$3:$E$98,5)*IF(Main!$B$36=1,(1+Main!$B$35)^($A27-BW$2),1+(Main!$B$35*($A27-BW$2)))))</f>
        <v/>
      </c>
      <c r="BX27" s="119" t="str">
        <f>IF($A27=BX$2,VLOOKUP($A27,$A$3:$E$98,5),IF($A27&lt;BX$2,"",VLOOKUP($A27,$A$3:$E$98,5)*IF(Main!$B$36=1,(1+Main!$B$35)^($A27-BX$2),1+(Main!$B$35*($A27-BX$2)))))</f>
        <v/>
      </c>
      <c r="BY27" s="119" t="str">
        <f>IF($A27=BY$2,VLOOKUP($A27,$A$3:$E$98,5),IF($A27&lt;BY$2,"",VLOOKUP($A27,$A$3:$E$98,5)*IF(Main!$B$36=1,(1+Main!$B$35)^($A27-BY$2),1+(Main!$B$35*($A27-BY$2)))))</f>
        <v/>
      </c>
      <c r="BZ27" s="119" t="str">
        <f>IF($A27=BZ$2,VLOOKUP($A27,$A$3:$E$98,5),IF($A27&lt;BZ$2,"",VLOOKUP($A27,$A$3:$E$98,5)*IF(Main!$B$36=1,(1+Main!$B$35)^($A27-BZ$2),1+(Main!$B$35*($A27-BZ$2)))))</f>
        <v/>
      </c>
      <c r="CA27" s="119" t="str">
        <f>IF($A27=CA$2,VLOOKUP($A27,$A$3:$E$98,5),IF($A27&lt;CA$2,"",VLOOKUP($A27,$A$3:$E$98,5)*IF(Main!$B$36=1,(1+Main!$B$35)^($A27-CA$2),1+(Main!$B$35*($A27-CA$2)))))</f>
        <v/>
      </c>
      <c r="CB27" s="119" t="str">
        <f>IF($A27=CB$2,VLOOKUP($A27,$A$3:$E$98,5),IF($A27&lt;CB$2,"",VLOOKUP($A27,$A$3:$E$98,5)*IF(Main!$B$36=1,(1+Main!$B$35)^($A27-CB$2),1+(Main!$B$35*($A27-CB$2)))))</f>
        <v/>
      </c>
      <c r="CC27" s="119" t="str">
        <f>IF($A27=CC$2,VLOOKUP($A27,$A$3:$E$98,5),IF($A27&lt;CC$2,"",VLOOKUP($A27,$A$3:$E$98,5)*IF(Main!$B$36=1,(1+Main!$B$35)^($A27-CC$2),1+(Main!$B$35*($A27-CC$2)))))</f>
        <v/>
      </c>
      <c r="CD27" s="119" t="str">
        <f>IF($A27=CD$2,VLOOKUP($A27,$A$3:$E$98,5),IF($A27&lt;CD$2,"",VLOOKUP($A27,$A$3:$E$98,5)*IF(Main!$B$36=1,(1+Main!$B$35)^($A27-CD$2),1+(Main!$B$35*($A27-CD$2)))))</f>
        <v/>
      </c>
    </row>
    <row r="28" spans="1:82">
      <c r="A28" s="51">
        <v>50</v>
      </c>
      <c r="B28" s="54">
        <f ca="1">VLOOKUP($A28,Mortality!$A$3:$G$108,7,)</f>
        <v>1.5456411733208739E-3</v>
      </c>
      <c r="C28" s="50">
        <f t="shared" ca="1" si="1"/>
        <v>0.98743408474974692</v>
      </c>
      <c r="D28" s="50">
        <f t="shared" ca="1" si="0"/>
        <v>39.705377499007099</v>
      </c>
      <c r="E28" s="118">
        <f ca="1">C28/(1+Main!$B$5)^($A28-$A$3)</f>
        <v>0.18193391797256628</v>
      </c>
      <c r="F28" s="14">
        <f t="shared" ca="1" si="2"/>
        <v>13.787720653954473</v>
      </c>
      <c r="G28" s="119">
        <f ca="1">IF($A28=G$2,VLOOKUP($A28,$A$3:$E$98,5),IF($A28&lt;G$2,"",VLOOKUP($A28,$A$3:$E$98,5)*IF(Main!$B$36=1,(1+Main!$B$35)^($A28-G$2),1+(Main!$B$35*($A28-G$2)))))</f>
        <v>0.18193391797256628</v>
      </c>
      <c r="H28" s="119">
        <f ca="1">IF($A28=H$2,VLOOKUP($A28,$A$3:$E$98,5),IF($A28&lt;H$2,"",VLOOKUP($A28,$A$3:$E$98,5)*IF(Main!$B$36=1,(1+Main!$B$35)^($A28-H$2),1+(Main!$B$35*($A28-H$2)))))</f>
        <v>0.18193391797256628</v>
      </c>
      <c r="I28" s="119">
        <f ca="1">IF($A28=I$2,VLOOKUP($A28,$A$3:$E$98,5),IF($A28&lt;I$2,"",VLOOKUP($A28,$A$3:$E$98,5)*IF(Main!$B$36=1,(1+Main!$B$35)^($A28-I$2),1+(Main!$B$35*($A28-I$2)))))</f>
        <v>0.18193391797256628</v>
      </c>
      <c r="J28" s="119">
        <f ca="1">IF($A28=J$2,VLOOKUP($A28,$A$3:$E$98,5),IF($A28&lt;J$2,"",VLOOKUP($A28,$A$3:$E$98,5)*IF(Main!$B$36=1,(1+Main!$B$35)^($A28-J$2),1+(Main!$B$35*($A28-J$2)))))</f>
        <v>0.18193391797256628</v>
      </c>
      <c r="K28" s="119">
        <f ca="1">IF($A28=K$2,VLOOKUP($A28,$A$3:$E$98,5),IF($A28&lt;K$2,"",VLOOKUP($A28,$A$3:$E$98,5)*IF(Main!$B$36=1,(1+Main!$B$35)^($A28-K$2),1+(Main!$B$35*($A28-K$2)))))</f>
        <v>0.18193391797256628</v>
      </c>
      <c r="L28" s="119">
        <f ca="1">IF($A28=L$2,VLOOKUP($A28,$A$3:$E$98,5),IF($A28&lt;L$2,"",VLOOKUP($A28,$A$3:$E$98,5)*IF(Main!$B$36=1,(1+Main!$B$35)^($A28-L$2),1+(Main!$B$35*($A28-L$2)))))</f>
        <v>0.18193391797256628</v>
      </c>
      <c r="M28" s="119" t="str">
        <f>IF($A28=M$2,VLOOKUP($A28,$A$3:$E$98,5),IF($A28&lt;M$2,"",VLOOKUP($A28,$A$3:$E$98,5)*IF(Main!$B$36=1,(1+Main!$B$35)^($A28-M$2),1+(Main!$B$35*($A28-M$2)))))</f>
        <v/>
      </c>
      <c r="N28" s="119" t="str">
        <f>IF($A28=N$2,VLOOKUP($A28,$A$3:$E$98,5),IF($A28&lt;N$2,"",VLOOKUP($A28,$A$3:$E$98,5)*IF(Main!$B$36=1,(1+Main!$B$35)^($A28-N$2),1+(Main!$B$35*($A28-N$2)))))</f>
        <v/>
      </c>
      <c r="O28" s="119" t="str">
        <f>IF($A28=O$2,VLOOKUP($A28,$A$3:$E$98,5),IF($A28&lt;O$2,"",VLOOKUP($A28,$A$3:$E$98,5)*IF(Main!$B$36=1,(1+Main!$B$35)^($A28-O$2),1+(Main!$B$35*($A28-O$2)))))</f>
        <v/>
      </c>
      <c r="P28" s="119" t="str">
        <f>IF($A28=P$2,VLOOKUP($A28,$A$3:$E$98,5),IF($A28&lt;P$2,"",VLOOKUP($A28,$A$3:$E$98,5)*IF(Main!$B$36=1,(1+Main!$B$35)^($A28-P$2),1+(Main!$B$35*($A28-P$2)))))</f>
        <v/>
      </c>
      <c r="Q28" s="119" t="str">
        <f>IF($A28=Q$2,VLOOKUP($A28,$A$3:$E$98,5),IF($A28&lt;Q$2,"",VLOOKUP($A28,$A$3:$E$98,5)*IF(Main!$B$36=1,(1+Main!$B$35)^($A28-Q$2),1+(Main!$B$35*($A28-Q$2)))))</f>
        <v/>
      </c>
      <c r="R28" s="119" t="str">
        <f>IF($A28=R$2,VLOOKUP($A28,$A$3:$E$98,5),IF($A28&lt;R$2,"",VLOOKUP($A28,$A$3:$E$98,5)*IF(Main!$B$36=1,(1+Main!$B$35)^($A28-R$2),1+(Main!$B$35*($A28-R$2)))))</f>
        <v/>
      </c>
      <c r="S28" s="119" t="str">
        <f>IF($A28=S$2,VLOOKUP($A28,$A$3:$E$98,5),IF($A28&lt;S$2,"",VLOOKUP($A28,$A$3:$E$98,5)*IF(Main!$B$36=1,(1+Main!$B$35)^($A28-S$2),1+(Main!$B$35*($A28-S$2)))))</f>
        <v/>
      </c>
      <c r="T28" s="119" t="str">
        <f>IF($A28=T$2,VLOOKUP($A28,$A$3:$E$98,5),IF($A28&lt;T$2,"",VLOOKUP($A28,$A$3:$E$98,5)*IF(Main!$B$36=1,(1+Main!$B$35)^($A28-T$2),1+(Main!$B$35*($A28-T$2)))))</f>
        <v/>
      </c>
      <c r="U28" s="119" t="str">
        <f>IF($A28=U$2,VLOOKUP($A28,$A$3:$E$98,5),IF($A28&lt;U$2,"",VLOOKUP($A28,$A$3:$E$98,5)*IF(Main!$B$36=1,(1+Main!$B$35)^($A28-U$2),1+(Main!$B$35*($A28-U$2)))))</f>
        <v/>
      </c>
      <c r="V28" s="119" t="str">
        <f>IF($A28=V$2,VLOOKUP($A28,$A$3:$E$98,5),IF($A28&lt;V$2,"",VLOOKUP($A28,$A$3:$E$98,5)*IF(Main!$B$36=1,(1+Main!$B$35)^($A28-V$2),1+(Main!$B$35*($A28-V$2)))))</f>
        <v/>
      </c>
      <c r="W28" s="119" t="str">
        <f>IF($A28=W$2,VLOOKUP($A28,$A$3:$E$98,5),IF($A28&lt;W$2,"",VLOOKUP($A28,$A$3:$E$98,5)*IF(Main!$B$36=1,(1+Main!$B$35)^($A28-W$2),1+(Main!$B$35*($A28-W$2)))))</f>
        <v/>
      </c>
      <c r="X28" s="119" t="str">
        <f>IF($A28=X$2,VLOOKUP($A28,$A$3:$E$98,5),IF($A28&lt;X$2,"",VLOOKUP($A28,$A$3:$E$98,5)*IF(Main!$B$36=1,(1+Main!$B$35)^($A28-X$2),1+(Main!$B$35*($A28-X$2)))))</f>
        <v/>
      </c>
      <c r="Y28" s="119" t="str">
        <f>IF($A28=Y$2,VLOOKUP($A28,$A$3:$E$98,5),IF($A28&lt;Y$2,"",VLOOKUP($A28,$A$3:$E$98,5)*IF(Main!$B$36=1,(1+Main!$B$35)^($A28-Y$2),1+(Main!$B$35*($A28-Y$2)))))</f>
        <v/>
      </c>
      <c r="Z28" s="119" t="str">
        <f>IF($A28=Z$2,VLOOKUP($A28,$A$3:$E$98,5),IF($A28&lt;Z$2,"",VLOOKUP($A28,$A$3:$E$98,5)*IF(Main!$B$36=1,(1+Main!$B$35)^($A28-Z$2),1+(Main!$B$35*($A28-Z$2)))))</f>
        <v/>
      </c>
      <c r="AA28" s="119" t="str">
        <f>IF($A28=AA$2,VLOOKUP($A28,$A$3:$E$98,5),IF($A28&lt;AA$2,"",VLOOKUP($A28,$A$3:$E$98,5)*IF(Main!$B$36=1,(1+Main!$B$35)^($A28-AA$2),1+(Main!$B$35*($A28-AA$2)))))</f>
        <v/>
      </c>
      <c r="AB28" s="119" t="str">
        <f>IF($A28=AB$2,VLOOKUP($A28,$A$3:$E$98,5),IF($A28&lt;AB$2,"",VLOOKUP($A28,$A$3:$E$98,5)*IF(Main!$B$36=1,(1+Main!$B$35)^($A28-AB$2),1+(Main!$B$35*($A28-AB$2)))))</f>
        <v/>
      </c>
      <c r="AC28" s="119" t="str">
        <f>IF($A28=AC$2,VLOOKUP($A28,$A$3:$E$98,5),IF($A28&lt;AC$2,"",VLOOKUP($A28,$A$3:$E$98,5)*IF(Main!$B$36=1,(1+Main!$B$35)^($A28-AC$2),1+(Main!$B$35*($A28-AC$2)))))</f>
        <v/>
      </c>
      <c r="AD28" s="119" t="str">
        <f>IF($A28=AD$2,VLOOKUP($A28,$A$3:$E$98,5),IF($A28&lt;AD$2,"",VLOOKUP($A28,$A$3:$E$98,5)*IF(Main!$B$36=1,(1+Main!$B$35)^($A28-AD$2),1+(Main!$B$35*($A28-AD$2)))))</f>
        <v/>
      </c>
      <c r="AE28" s="119" t="str">
        <f>IF($A28=AE$2,VLOOKUP($A28,$A$3:$E$98,5),IF($A28&lt;AE$2,"",VLOOKUP($A28,$A$3:$E$98,5)*IF(Main!$B$36=1,(1+Main!$B$35)^($A28-AE$2),1+(Main!$B$35*($A28-AE$2)))))</f>
        <v/>
      </c>
      <c r="AF28" s="119" t="str">
        <f>IF($A28=AF$2,VLOOKUP($A28,$A$3:$E$98,5),IF($A28&lt;AF$2,"",VLOOKUP($A28,$A$3:$E$98,5)*IF(Main!$B$36=1,(1+Main!$B$35)^($A28-AF$2),1+(Main!$B$35*($A28-AF$2)))))</f>
        <v/>
      </c>
      <c r="AG28" s="119" t="str">
        <f>IF($A28=AG$2,VLOOKUP($A28,$A$3:$E$98,5),IF($A28&lt;AG$2,"",VLOOKUP($A28,$A$3:$E$98,5)*IF(Main!$B$36=1,(1+Main!$B$35)^($A28-AG$2),1+(Main!$B$35*($A28-AG$2)))))</f>
        <v/>
      </c>
      <c r="AH28" s="119" t="str">
        <f>IF($A28=AH$2,VLOOKUP($A28,$A$3:$E$98,5),IF($A28&lt;AH$2,"",VLOOKUP($A28,$A$3:$E$98,5)*IF(Main!$B$36=1,(1+Main!$B$35)^($A28-AH$2),1+(Main!$B$35*($A28-AH$2)))))</f>
        <v/>
      </c>
      <c r="AI28" s="119" t="str">
        <f>IF($A28=AI$2,VLOOKUP($A28,$A$3:$E$98,5),IF($A28&lt;AI$2,"",VLOOKUP($A28,$A$3:$E$98,5)*IF(Main!$B$36=1,(1+Main!$B$35)^($A28-AI$2),1+(Main!$B$35*($A28-AI$2)))))</f>
        <v/>
      </c>
      <c r="AJ28" s="119" t="str">
        <f>IF($A28=AJ$2,VLOOKUP($A28,$A$3:$E$98,5),IF($A28&lt;AJ$2,"",VLOOKUP($A28,$A$3:$E$98,5)*IF(Main!$B$36=1,(1+Main!$B$35)^($A28-AJ$2),1+(Main!$B$35*($A28-AJ$2)))))</f>
        <v/>
      </c>
      <c r="AK28" s="119" t="str">
        <f>IF($A28=AK$2,VLOOKUP($A28,$A$3:$E$98,5),IF($A28&lt;AK$2,"",VLOOKUP($A28,$A$3:$E$98,5)*IF(Main!$B$36=1,(1+Main!$B$35)^($A28-AK$2),1+(Main!$B$35*($A28-AK$2)))))</f>
        <v/>
      </c>
      <c r="AL28" s="119" t="str">
        <f>IF($A28=AL$2,VLOOKUP($A28,$A$3:$E$98,5),IF($A28&lt;AL$2,"",VLOOKUP($A28,$A$3:$E$98,5)*IF(Main!$B$36=1,(1+Main!$B$35)^($A28-AL$2),1+(Main!$B$35*($A28-AL$2)))))</f>
        <v/>
      </c>
      <c r="AM28" s="119" t="str">
        <f>IF($A28=AM$2,VLOOKUP($A28,$A$3:$E$98,5),IF($A28&lt;AM$2,"",VLOOKUP($A28,$A$3:$E$98,5)*IF(Main!$B$36=1,(1+Main!$B$35)^($A28-AM$2),1+(Main!$B$35*($A28-AM$2)))))</f>
        <v/>
      </c>
      <c r="AN28" s="119" t="str">
        <f>IF($A28=AN$2,VLOOKUP($A28,$A$3:$E$98,5),IF($A28&lt;AN$2,"",VLOOKUP($A28,$A$3:$E$98,5)*IF(Main!$B$36=1,(1+Main!$B$35)^($A28-AN$2),1+(Main!$B$35*($A28-AN$2)))))</f>
        <v/>
      </c>
      <c r="AO28" s="119" t="str">
        <f>IF($A28=AO$2,VLOOKUP($A28,$A$3:$E$98,5),IF($A28&lt;AO$2,"",VLOOKUP($A28,$A$3:$E$98,5)*IF(Main!$B$36=1,(1+Main!$B$35)^($A28-AO$2),1+(Main!$B$35*($A28-AO$2)))))</f>
        <v/>
      </c>
      <c r="AP28" s="119" t="str">
        <f>IF($A28=AP$2,VLOOKUP($A28,$A$3:$E$98,5),IF($A28&lt;AP$2,"",VLOOKUP($A28,$A$3:$E$98,5)*IF(Main!$B$36=1,(1+Main!$B$35)^($A28-AP$2),1+(Main!$B$35*($A28-AP$2)))))</f>
        <v/>
      </c>
      <c r="AQ28" s="119" t="str">
        <f>IF($A28=AQ$2,VLOOKUP($A28,$A$3:$E$98,5),IF($A28&lt;AQ$2,"",VLOOKUP($A28,$A$3:$E$98,5)*IF(Main!$B$36=1,(1+Main!$B$35)^($A28-AQ$2),1+(Main!$B$35*($A28-AQ$2)))))</f>
        <v/>
      </c>
      <c r="AR28" s="119" t="str">
        <f>IF($A28=AR$2,VLOOKUP($A28,$A$3:$E$98,5),IF($A28&lt;AR$2,"",VLOOKUP($A28,$A$3:$E$98,5)*IF(Main!$B$36=1,(1+Main!$B$35)^($A28-AR$2),1+(Main!$B$35*($A28-AR$2)))))</f>
        <v/>
      </c>
      <c r="AS28" s="119" t="str">
        <f>IF($A28=AS$2,VLOOKUP($A28,$A$3:$E$98,5),IF($A28&lt;AS$2,"",VLOOKUP($A28,$A$3:$E$98,5)*IF(Main!$B$36=1,(1+Main!$B$35)^($A28-AS$2),1+(Main!$B$35*($A28-AS$2)))))</f>
        <v/>
      </c>
      <c r="AT28" s="119" t="str">
        <f>IF($A28=AT$2,VLOOKUP($A28,$A$3:$E$98,5),IF($A28&lt;AT$2,"",VLOOKUP($A28,$A$3:$E$98,5)*IF(Main!$B$36=1,(1+Main!$B$35)^($A28-AT$2),1+(Main!$B$35*($A28-AT$2)))))</f>
        <v/>
      </c>
      <c r="AU28" s="119" t="str">
        <f>IF($A28=AU$2,VLOOKUP($A28,$A$3:$E$98,5),IF($A28&lt;AU$2,"",VLOOKUP($A28,$A$3:$E$98,5)*IF(Main!$B$36=1,(1+Main!$B$35)^($A28-AU$2),1+(Main!$B$35*($A28-AU$2)))))</f>
        <v/>
      </c>
      <c r="AV28" s="119" t="str">
        <f>IF($A28=AV$2,VLOOKUP($A28,$A$3:$E$98,5),IF($A28&lt;AV$2,"",VLOOKUP($A28,$A$3:$E$98,5)*IF(Main!$B$36=1,(1+Main!$B$35)^($A28-AV$2),1+(Main!$B$35*($A28-AV$2)))))</f>
        <v/>
      </c>
      <c r="AW28" s="119" t="str">
        <f>IF($A28=AW$2,VLOOKUP($A28,$A$3:$E$98,5),IF($A28&lt;AW$2,"",VLOOKUP($A28,$A$3:$E$98,5)*IF(Main!$B$36=1,(1+Main!$B$35)^($A28-AW$2),1+(Main!$B$35*($A28-AW$2)))))</f>
        <v/>
      </c>
      <c r="AX28" s="119" t="str">
        <f>IF($A28=AX$2,VLOOKUP($A28,$A$3:$E$98,5),IF($A28&lt;AX$2,"",VLOOKUP($A28,$A$3:$E$98,5)*IF(Main!$B$36=1,(1+Main!$B$35)^($A28-AX$2),1+(Main!$B$35*($A28-AX$2)))))</f>
        <v/>
      </c>
      <c r="AY28" s="119" t="str">
        <f>IF($A28=AY$2,VLOOKUP($A28,$A$3:$E$98,5),IF($A28&lt;AY$2,"",VLOOKUP($A28,$A$3:$E$98,5)*IF(Main!$B$36=1,(1+Main!$B$35)^($A28-AY$2),1+(Main!$B$35*($A28-AY$2)))))</f>
        <v/>
      </c>
      <c r="AZ28" s="119" t="str">
        <f>IF($A28=AZ$2,VLOOKUP($A28,$A$3:$E$98,5),IF($A28&lt;AZ$2,"",VLOOKUP($A28,$A$3:$E$98,5)*IF(Main!$B$36=1,(1+Main!$B$35)^($A28-AZ$2),1+(Main!$B$35*($A28-AZ$2)))))</f>
        <v/>
      </c>
      <c r="BA28" s="119" t="str">
        <f>IF($A28=BA$2,VLOOKUP($A28,$A$3:$E$98,5),IF($A28&lt;BA$2,"",VLOOKUP($A28,$A$3:$E$98,5)*IF(Main!$B$36=1,(1+Main!$B$35)^($A28-BA$2),1+(Main!$B$35*($A28-BA$2)))))</f>
        <v/>
      </c>
      <c r="BB28" s="119" t="str">
        <f>IF($A28=BB$2,VLOOKUP($A28,$A$3:$E$98,5),IF($A28&lt;BB$2,"",VLOOKUP($A28,$A$3:$E$98,5)*IF(Main!$B$36=1,(1+Main!$B$35)^($A28-BB$2),1+(Main!$B$35*($A28-BB$2)))))</f>
        <v/>
      </c>
      <c r="BC28" s="119" t="str">
        <f>IF($A28=BC$2,VLOOKUP($A28,$A$3:$E$98,5),IF($A28&lt;BC$2,"",VLOOKUP($A28,$A$3:$E$98,5)*IF(Main!$B$36=1,(1+Main!$B$35)^($A28-BC$2),1+(Main!$B$35*($A28-BC$2)))))</f>
        <v/>
      </c>
      <c r="BD28" s="119" t="str">
        <f>IF($A28=BD$2,VLOOKUP($A28,$A$3:$E$98,5),IF($A28&lt;BD$2,"",VLOOKUP($A28,$A$3:$E$98,5)*IF(Main!$B$36=1,(1+Main!$B$35)^($A28-BD$2),1+(Main!$B$35*($A28-BD$2)))))</f>
        <v/>
      </c>
      <c r="BE28" s="119" t="str">
        <f>IF($A28=BE$2,VLOOKUP($A28,$A$3:$E$98,5),IF($A28&lt;BE$2,"",VLOOKUP($A28,$A$3:$E$98,5)*IF(Main!$B$36=1,(1+Main!$B$35)^($A28-BE$2),1+(Main!$B$35*($A28-BE$2)))))</f>
        <v/>
      </c>
      <c r="BF28" s="119" t="str">
        <f>IF($A28=BF$2,VLOOKUP($A28,$A$3:$E$98,5),IF($A28&lt;BF$2,"",VLOOKUP($A28,$A$3:$E$98,5)*IF(Main!$B$36=1,(1+Main!$B$35)^($A28-BF$2),1+(Main!$B$35*($A28-BF$2)))))</f>
        <v/>
      </c>
      <c r="BG28" s="119" t="str">
        <f>IF($A28=BG$2,VLOOKUP($A28,$A$3:$E$98,5),IF($A28&lt;BG$2,"",VLOOKUP($A28,$A$3:$E$98,5)*IF(Main!$B$36=1,(1+Main!$B$35)^($A28-BG$2),1+(Main!$B$35*($A28-BG$2)))))</f>
        <v/>
      </c>
      <c r="BH28" s="119" t="str">
        <f>IF($A28=BH$2,VLOOKUP($A28,$A$3:$E$98,5),IF($A28&lt;BH$2,"",VLOOKUP($A28,$A$3:$E$98,5)*IF(Main!$B$36=1,(1+Main!$B$35)^($A28-BH$2),1+(Main!$B$35*($A28-BH$2)))))</f>
        <v/>
      </c>
      <c r="BI28" s="119" t="str">
        <f>IF($A28=BI$2,VLOOKUP($A28,$A$3:$E$98,5),IF($A28&lt;BI$2,"",VLOOKUP($A28,$A$3:$E$98,5)*IF(Main!$B$36=1,(1+Main!$B$35)^($A28-BI$2),1+(Main!$B$35*($A28-BI$2)))))</f>
        <v/>
      </c>
      <c r="BJ28" s="119" t="str">
        <f>IF($A28=BJ$2,VLOOKUP($A28,$A$3:$E$98,5),IF($A28&lt;BJ$2,"",VLOOKUP($A28,$A$3:$E$98,5)*IF(Main!$B$36=1,(1+Main!$B$35)^($A28-BJ$2),1+(Main!$B$35*($A28-BJ$2)))))</f>
        <v/>
      </c>
      <c r="BK28" s="119" t="str">
        <f>IF($A28=BK$2,VLOOKUP($A28,$A$3:$E$98,5),IF($A28&lt;BK$2,"",VLOOKUP($A28,$A$3:$E$98,5)*IF(Main!$B$36=1,(1+Main!$B$35)^($A28-BK$2),1+(Main!$B$35*($A28-BK$2)))))</f>
        <v/>
      </c>
      <c r="BL28" s="119" t="str">
        <f>IF($A28=BL$2,VLOOKUP($A28,$A$3:$E$98,5),IF($A28&lt;BL$2,"",VLOOKUP($A28,$A$3:$E$98,5)*IF(Main!$B$36=1,(1+Main!$B$35)^($A28-BL$2),1+(Main!$B$35*($A28-BL$2)))))</f>
        <v/>
      </c>
      <c r="BM28" s="119" t="str">
        <f>IF($A28=BM$2,VLOOKUP($A28,$A$3:$E$98,5),IF($A28&lt;BM$2,"",VLOOKUP($A28,$A$3:$E$98,5)*IF(Main!$B$36=1,(1+Main!$B$35)^($A28-BM$2),1+(Main!$B$35*($A28-BM$2)))))</f>
        <v/>
      </c>
      <c r="BN28" s="119" t="str">
        <f>IF($A28=BN$2,VLOOKUP($A28,$A$3:$E$98,5),IF($A28&lt;BN$2,"",VLOOKUP($A28,$A$3:$E$98,5)*IF(Main!$B$36=1,(1+Main!$B$35)^($A28-BN$2),1+(Main!$B$35*($A28-BN$2)))))</f>
        <v/>
      </c>
      <c r="BO28" s="119" t="str">
        <f>IF($A28=BO$2,VLOOKUP($A28,$A$3:$E$98,5),IF($A28&lt;BO$2,"",VLOOKUP($A28,$A$3:$E$98,5)*IF(Main!$B$36=1,(1+Main!$B$35)^($A28-BO$2),1+(Main!$B$35*($A28-BO$2)))))</f>
        <v/>
      </c>
      <c r="BP28" s="119" t="str">
        <f>IF($A28=BP$2,VLOOKUP($A28,$A$3:$E$98,5),IF($A28&lt;BP$2,"",VLOOKUP($A28,$A$3:$E$98,5)*IF(Main!$B$36=1,(1+Main!$B$35)^($A28-BP$2),1+(Main!$B$35*($A28-BP$2)))))</f>
        <v/>
      </c>
      <c r="BQ28" s="119" t="str">
        <f>IF($A28=BQ$2,VLOOKUP($A28,$A$3:$E$98,5),IF($A28&lt;BQ$2,"",VLOOKUP($A28,$A$3:$E$98,5)*IF(Main!$B$36=1,(1+Main!$B$35)^($A28-BQ$2),1+(Main!$B$35*($A28-BQ$2)))))</f>
        <v/>
      </c>
      <c r="BR28" s="119" t="str">
        <f>IF($A28=BR$2,VLOOKUP($A28,$A$3:$E$98,5),IF($A28&lt;BR$2,"",VLOOKUP($A28,$A$3:$E$98,5)*IF(Main!$B$36=1,(1+Main!$B$35)^($A28-BR$2),1+(Main!$B$35*($A28-BR$2)))))</f>
        <v/>
      </c>
      <c r="BS28" s="119" t="str">
        <f>IF($A28=BS$2,VLOOKUP($A28,$A$3:$E$98,5),IF($A28&lt;BS$2,"",VLOOKUP($A28,$A$3:$E$98,5)*IF(Main!$B$36=1,(1+Main!$B$35)^($A28-BS$2),1+(Main!$B$35*($A28-BS$2)))))</f>
        <v/>
      </c>
      <c r="BT28" s="119" t="str">
        <f>IF($A28=BT$2,VLOOKUP($A28,$A$3:$E$98,5),IF($A28&lt;BT$2,"",VLOOKUP($A28,$A$3:$E$98,5)*IF(Main!$B$36=1,(1+Main!$B$35)^($A28-BT$2),1+(Main!$B$35*($A28-BT$2)))))</f>
        <v/>
      </c>
      <c r="BU28" s="119" t="str">
        <f>IF($A28=BU$2,VLOOKUP($A28,$A$3:$E$98,5),IF($A28&lt;BU$2,"",VLOOKUP($A28,$A$3:$E$98,5)*IF(Main!$B$36=1,(1+Main!$B$35)^($A28-BU$2),1+(Main!$B$35*($A28-BU$2)))))</f>
        <v/>
      </c>
      <c r="BV28" s="119" t="str">
        <f>IF($A28=BV$2,VLOOKUP($A28,$A$3:$E$98,5),IF($A28&lt;BV$2,"",VLOOKUP($A28,$A$3:$E$98,5)*IF(Main!$B$36=1,(1+Main!$B$35)^($A28-BV$2),1+(Main!$B$35*($A28-BV$2)))))</f>
        <v/>
      </c>
      <c r="BW28" s="119" t="str">
        <f>IF($A28=BW$2,VLOOKUP($A28,$A$3:$E$98,5),IF($A28&lt;BW$2,"",VLOOKUP($A28,$A$3:$E$98,5)*IF(Main!$B$36=1,(1+Main!$B$35)^($A28-BW$2),1+(Main!$B$35*($A28-BW$2)))))</f>
        <v/>
      </c>
      <c r="BX28" s="119" t="str">
        <f>IF($A28=BX$2,VLOOKUP($A28,$A$3:$E$98,5),IF($A28&lt;BX$2,"",VLOOKUP($A28,$A$3:$E$98,5)*IF(Main!$B$36=1,(1+Main!$B$35)^($A28-BX$2),1+(Main!$B$35*($A28-BX$2)))))</f>
        <v/>
      </c>
      <c r="BY28" s="119" t="str">
        <f>IF($A28=BY$2,VLOOKUP($A28,$A$3:$E$98,5),IF($A28&lt;BY$2,"",VLOOKUP($A28,$A$3:$E$98,5)*IF(Main!$B$36=1,(1+Main!$B$35)^($A28-BY$2),1+(Main!$B$35*($A28-BY$2)))))</f>
        <v/>
      </c>
      <c r="BZ28" s="119" t="str">
        <f>IF($A28=BZ$2,VLOOKUP($A28,$A$3:$E$98,5),IF($A28&lt;BZ$2,"",VLOOKUP($A28,$A$3:$E$98,5)*IF(Main!$B$36=1,(1+Main!$B$35)^($A28-BZ$2),1+(Main!$B$35*($A28-BZ$2)))))</f>
        <v/>
      </c>
      <c r="CA28" s="119" t="str">
        <f>IF($A28=CA$2,VLOOKUP($A28,$A$3:$E$98,5),IF($A28&lt;CA$2,"",VLOOKUP($A28,$A$3:$E$98,5)*IF(Main!$B$36=1,(1+Main!$B$35)^($A28-CA$2),1+(Main!$B$35*($A28-CA$2)))))</f>
        <v/>
      </c>
      <c r="CB28" s="119" t="str">
        <f>IF($A28=CB$2,VLOOKUP($A28,$A$3:$E$98,5),IF($A28&lt;CB$2,"",VLOOKUP($A28,$A$3:$E$98,5)*IF(Main!$B$36=1,(1+Main!$B$35)^($A28-CB$2),1+(Main!$B$35*($A28-CB$2)))))</f>
        <v/>
      </c>
      <c r="CC28" s="119" t="str">
        <f>IF($A28=CC$2,VLOOKUP($A28,$A$3:$E$98,5),IF($A28&lt;CC$2,"",VLOOKUP($A28,$A$3:$E$98,5)*IF(Main!$B$36=1,(1+Main!$B$35)^($A28-CC$2),1+(Main!$B$35*($A28-CC$2)))))</f>
        <v/>
      </c>
      <c r="CD28" s="119" t="str">
        <f>IF($A28=CD$2,VLOOKUP($A28,$A$3:$E$98,5),IF($A28&lt;CD$2,"",VLOOKUP($A28,$A$3:$E$98,5)*IF(Main!$B$36=1,(1+Main!$B$35)^($A28-CD$2),1+(Main!$B$35*($A28-CD$2)))))</f>
        <v/>
      </c>
    </row>
    <row r="29" spans="1:82">
      <c r="A29" s="51">
        <v>51</v>
      </c>
      <c r="B29" s="54">
        <f ca="1">VLOOKUP($A29,Mortality!$A$3:$G$108,7,)</f>
        <v>1.6398352633962806E-3</v>
      </c>
      <c r="C29" s="50">
        <f t="shared" ca="1" si="1"/>
        <v>0.98590786597241731</v>
      </c>
      <c r="D29" s="50">
        <f t="shared" ca="1" si="0"/>
        <v>38.76529473464489</v>
      </c>
      <c r="E29" s="118">
        <f ca="1">C29/(1+Main!$B$5)^($A29-$A$3)</f>
        <v>0.169768891044976</v>
      </c>
      <c r="F29" s="14">
        <f t="shared" ca="1" si="2"/>
        <v>13.704042632264658</v>
      </c>
      <c r="G29" s="119">
        <f ca="1">IF($A29=G$2,VLOOKUP($A29,$A$3:$E$98,5),IF($A29&lt;G$2,"",VLOOKUP($A29,$A$3:$E$98,5)*IF(Main!$B$36=1,(1+Main!$B$35)^($A29-G$2),1+(Main!$B$35*($A29-G$2)))))</f>
        <v>0.169768891044976</v>
      </c>
      <c r="H29" s="119">
        <f ca="1">IF($A29=H$2,VLOOKUP($A29,$A$3:$E$98,5),IF($A29&lt;H$2,"",VLOOKUP($A29,$A$3:$E$98,5)*IF(Main!$B$36=1,(1+Main!$B$35)^($A29-H$2),1+(Main!$B$35*($A29-H$2)))))</f>
        <v>0.169768891044976</v>
      </c>
      <c r="I29" s="119">
        <f ca="1">IF($A29=I$2,VLOOKUP($A29,$A$3:$E$98,5),IF($A29&lt;I$2,"",VLOOKUP($A29,$A$3:$E$98,5)*IF(Main!$B$36=1,(1+Main!$B$35)^($A29-I$2),1+(Main!$B$35*($A29-I$2)))))</f>
        <v>0.169768891044976</v>
      </c>
      <c r="J29" s="119">
        <f ca="1">IF($A29=J$2,VLOOKUP($A29,$A$3:$E$98,5),IF($A29&lt;J$2,"",VLOOKUP($A29,$A$3:$E$98,5)*IF(Main!$B$36=1,(1+Main!$B$35)^($A29-J$2),1+(Main!$B$35*($A29-J$2)))))</f>
        <v>0.169768891044976</v>
      </c>
      <c r="K29" s="119">
        <f ca="1">IF($A29=K$2,VLOOKUP($A29,$A$3:$E$98,5),IF($A29&lt;K$2,"",VLOOKUP($A29,$A$3:$E$98,5)*IF(Main!$B$36=1,(1+Main!$B$35)^($A29-K$2),1+(Main!$B$35*($A29-K$2)))))</f>
        <v>0.169768891044976</v>
      </c>
      <c r="L29" s="119">
        <f ca="1">IF($A29=L$2,VLOOKUP($A29,$A$3:$E$98,5),IF($A29&lt;L$2,"",VLOOKUP($A29,$A$3:$E$98,5)*IF(Main!$B$36=1,(1+Main!$B$35)^($A29-L$2),1+(Main!$B$35*($A29-L$2)))))</f>
        <v>0.169768891044976</v>
      </c>
      <c r="M29" s="119">
        <f ca="1">IF($A29=M$2,VLOOKUP($A29,$A$3:$E$98,5),IF($A29&lt;M$2,"",VLOOKUP($A29,$A$3:$E$98,5)*IF(Main!$B$36=1,(1+Main!$B$35)^($A29-M$2),1+(Main!$B$35*($A29-M$2)))))</f>
        <v>0.169768891044976</v>
      </c>
      <c r="N29" s="119" t="str">
        <f>IF($A29=N$2,VLOOKUP($A29,$A$3:$E$98,5),IF($A29&lt;N$2,"",VLOOKUP($A29,$A$3:$E$98,5)*IF(Main!$B$36=1,(1+Main!$B$35)^($A29-N$2),1+(Main!$B$35*($A29-N$2)))))</f>
        <v/>
      </c>
      <c r="O29" s="119" t="str">
        <f>IF($A29=O$2,VLOOKUP($A29,$A$3:$E$98,5),IF($A29&lt;O$2,"",VLOOKUP($A29,$A$3:$E$98,5)*IF(Main!$B$36=1,(1+Main!$B$35)^($A29-O$2),1+(Main!$B$35*($A29-O$2)))))</f>
        <v/>
      </c>
      <c r="P29" s="119" t="str">
        <f>IF($A29=P$2,VLOOKUP($A29,$A$3:$E$98,5),IF($A29&lt;P$2,"",VLOOKUP($A29,$A$3:$E$98,5)*IF(Main!$B$36=1,(1+Main!$B$35)^($A29-P$2),1+(Main!$B$35*($A29-P$2)))))</f>
        <v/>
      </c>
      <c r="Q29" s="119" t="str">
        <f>IF($A29=Q$2,VLOOKUP($A29,$A$3:$E$98,5),IF($A29&lt;Q$2,"",VLOOKUP($A29,$A$3:$E$98,5)*IF(Main!$B$36=1,(1+Main!$B$35)^($A29-Q$2),1+(Main!$B$35*($A29-Q$2)))))</f>
        <v/>
      </c>
      <c r="R29" s="119" t="str">
        <f>IF($A29=R$2,VLOOKUP($A29,$A$3:$E$98,5),IF($A29&lt;R$2,"",VLOOKUP($A29,$A$3:$E$98,5)*IF(Main!$B$36=1,(1+Main!$B$35)^($A29-R$2),1+(Main!$B$35*($A29-R$2)))))</f>
        <v/>
      </c>
      <c r="S29" s="119" t="str">
        <f>IF($A29=S$2,VLOOKUP($A29,$A$3:$E$98,5),IF($A29&lt;S$2,"",VLOOKUP($A29,$A$3:$E$98,5)*IF(Main!$B$36=1,(1+Main!$B$35)^($A29-S$2),1+(Main!$B$35*($A29-S$2)))))</f>
        <v/>
      </c>
      <c r="T29" s="119" t="str">
        <f>IF($A29=T$2,VLOOKUP($A29,$A$3:$E$98,5),IF($A29&lt;T$2,"",VLOOKUP($A29,$A$3:$E$98,5)*IF(Main!$B$36=1,(1+Main!$B$35)^($A29-T$2),1+(Main!$B$35*($A29-T$2)))))</f>
        <v/>
      </c>
      <c r="U29" s="119" t="str">
        <f>IF($A29=U$2,VLOOKUP($A29,$A$3:$E$98,5),IF($A29&lt;U$2,"",VLOOKUP($A29,$A$3:$E$98,5)*IF(Main!$B$36=1,(1+Main!$B$35)^($A29-U$2),1+(Main!$B$35*($A29-U$2)))))</f>
        <v/>
      </c>
      <c r="V29" s="119" t="str">
        <f>IF($A29=V$2,VLOOKUP($A29,$A$3:$E$98,5),IF($A29&lt;V$2,"",VLOOKUP($A29,$A$3:$E$98,5)*IF(Main!$B$36=1,(1+Main!$B$35)^($A29-V$2),1+(Main!$B$35*($A29-V$2)))))</f>
        <v/>
      </c>
      <c r="W29" s="119" t="str">
        <f>IF($A29=W$2,VLOOKUP($A29,$A$3:$E$98,5),IF($A29&lt;W$2,"",VLOOKUP($A29,$A$3:$E$98,5)*IF(Main!$B$36=1,(1+Main!$B$35)^($A29-W$2),1+(Main!$B$35*($A29-W$2)))))</f>
        <v/>
      </c>
      <c r="X29" s="119" t="str">
        <f>IF($A29=X$2,VLOOKUP($A29,$A$3:$E$98,5),IF($A29&lt;X$2,"",VLOOKUP($A29,$A$3:$E$98,5)*IF(Main!$B$36=1,(1+Main!$B$35)^($A29-X$2),1+(Main!$B$35*($A29-X$2)))))</f>
        <v/>
      </c>
      <c r="Y29" s="119" t="str">
        <f>IF($A29=Y$2,VLOOKUP($A29,$A$3:$E$98,5),IF($A29&lt;Y$2,"",VLOOKUP($A29,$A$3:$E$98,5)*IF(Main!$B$36=1,(1+Main!$B$35)^($A29-Y$2),1+(Main!$B$35*($A29-Y$2)))))</f>
        <v/>
      </c>
      <c r="Z29" s="119" t="str">
        <f>IF($A29=Z$2,VLOOKUP($A29,$A$3:$E$98,5),IF($A29&lt;Z$2,"",VLOOKUP($A29,$A$3:$E$98,5)*IF(Main!$B$36=1,(1+Main!$B$35)^($A29-Z$2),1+(Main!$B$35*($A29-Z$2)))))</f>
        <v/>
      </c>
      <c r="AA29" s="119" t="str">
        <f>IF($A29=AA$2,VLOOKUP($A29,$A$3:$E$98,5),IF($A29&lt;AA$2,"",VLOOKUP($A29,$A$3:$E$98,5)*IF(Main!$B$36=1,(1+Main!$B$35)^($A29-AA$2),1+(Main!$B$35*($A29-AA$2)))))</f>
        <v/>
      </c>
      <c r="AB29" s="119" t="str">
        <f>IF($A29=AB$2,VLOOKUP($A29,$A$3:$E$98,5),IF($A29&lt;AB$2,"",VLOOKUP($A29,$A$3:$E$98,5)*IF(Main!$B$36=1,(1+Main!$B$35)^($A29-AB$2),1+(Main!$B$35*($A29-AB$2)))))</f>
        <v/>
      </c>
      <c r="AC29" s="119" t="str">
        <f>IF($A29=AC$2,VLOOKUP($A29,$A$3:$E$98,5),IF($A29&lt;AC$2,"",VLOOKUP($A29,$A$3:$E$98,5)*IF(Main!$B$36=1,(1+Main!$B$35)^($A29-AC$2),1+(Main!$B$35*($A29-AC$2)))))</f>
        <v/>
      </c>
      <c r="AD29" s="119" t="str">
        <f>IF($A29=AD$2,VLOOKUP($A29,$A$3:$E$98,5),IF($A29&lt;AD$2,"",VLOOKUP($A29,$A$3:$E$98,5)*IF(Main!$B$36=1,(1+Main!$B$35)^($A29-AD$2),1+(Main!$B$35*($A29-AD$2)))))</f>
        <v/>
      </c>
      <c r="AE29" s="119" t="str">
        <f>IF($A29=AE$2,VLOOKUP($A29,$A$3:$E$98,5),IF($A29&lt;AE$2,"",VLOOKUP($A29,$A$3:$E$98,5)*IF(Main!$B$36=1,(1+Main!$B$35)^($A29-AE$2),1+(Main!$B$35*($A29-AE$2)))))</f>
        <v/>
      </c>
      <c r="AF29" s="119" t="str">
        <f>IF($A29=AF$2,VLOOKUP($A29,$A$3:$E$98,5),IF($A29&lt;AF$2,"",VLOOKUP($A29,$A$3:$E$98,5)*IF(Main!$B$36=1,(1+Main!$B$35)^($A29-AF$2),1+(Main!$B$35*($A29-AF$2)))))</f>
        <v/>
      </c>
      <c r="AG29" s="119" t="str">
        <f>IF($A29=AG$2,VLOOKUP($A29,$A$3:$E$98,5),IF($A29&lt;AG$2,"",VLOOKUP($A29,$A$3:$E$98,5)*IF(Main!$B$36=1,(1+Main!$B$35)^($A29-AG$2),1+(Main!$B$35*($A29-AG$2)))))</f>
        <v/>
      </c>
      <c r="AH29" s="119" t="str">
        <f>IF($A29=AH$2,VLOOKUP($A29,$A$3:$E$98,5),IF($A29&lt;AH$2,"",VLOOKUP($A29,$A$3:$E$98,5)*IF(Main!$B$36=1,(1+Main!$B$35)^($A29-AH$2),1+(Main!$B$35*($A29-AH$2)))))</f>
        <v/>
      </c>
      <c r="AI29" s="119" t="str">
        <f>IF($A29=AI$2,VLOOKUP($A29,$A$3:$E$98,5),IF($A29&lt;AI$2,"",VLOOKUP($A29,$A$3:$E$98,5)*IF(Main!$B$36=1,(1+Main!$B$35)^($A29-AI$2),1+(Main!$B$35*($A29-AI$2)))))</f>
        <v/>
      </c>
      <c r="AJ29" s="119" t="str">
        <f>IF($A29=AJ$2,VLOOKUP($A29,$A$3:$E$98,5),IF($A29&lt;AJ$2,"",VLOOKUP($A29,$A$3:$E$98,5)*IF(Main!$B$36=1,(1+Main!$B$35)^($A29-AJ$2),1+(Main!$B$35*($A29-AJ$2)))))</f>
        <v/>
      </c>
      <c r="AK29" s="119" t="str">
        <f>IF($A29=AK$2,VLOOKUP($A29,$A$3:$E$98,5),IF($A29&lt;AK$2,"",VLOOKUP($A29,$A$3:$E$98,5)*IF(Main!$B$36=1,(1+Main!$B$35)^($A29-AK$2),1+(Main!$B$35*($A29-AK$2)))))</f>
        <v/>
      </c>
      <c r="AL29" s="119" t="str">
        <f>IF($A29=AL$2,VLOOKUP($A29,$A$3:$E$98,5),IF($A29&lt;AL$2,"",VLOOKUP($A29,$A$3:$E$98,5)*IF(Main!$B$36=1,(1+Main!$B$35)^($A29-AL$2),1+(Main!$B$35*($A29-AL$2)))))</f>
        <v/>
      </c>
      <c r="AM29" s="119" t="str">
        <f>IF($A29=AM$2,VLOOKUP($A29,$A$3:$E$98,5),IF($A29&lt;AM$2,"",VLOOKUP($A29,$A$3:$E$98,5)*IF(Main!$B$36=1,(1+Main!$B$35)^($A29-AM$2),1+(Main!$B$35*($A29-AM$2)))))</f>
        <v/>
      </c>
      <c r="AN29" s="119" t="str">
        <f>IF($A29=AN$2,VLOOKUP($A29,$A$3:$E$98,5),IF($A29&lt;AN$2,"",VLOOKUP($A29,$A$3:$E$98,5)*IF(Main!$B$36=1,(1+Main!$B$35)^($A29-AN$2),1+(Main!$B$35*($A29-AN$2)))))</f>
        <v/>
      </c>
      <c r="AO29" s="119" t="str">
        <f>IF($A29=AO$2,VLOOKUP($A29,$A$3:$E$98,5),IF($A29&lt;AO$2,"",VLOOKUP($A29,$A$3:$E$98,5)*IF(Main!$B$36=1,(1+Main!$B$35)^($A29-AO$2),1+(Main!$B$35*($A29-AO$2)))))</f>
        <v/>
      </c>
      <c r="AP29" s="119" t="str">
        <f>IF($A29=AP$2,VLOOKUP($A29,$A$3:$E$98,5),IF($A29&lt;AP$2,"",VLOOKUP($A29,$A$3:$E$98,5)*IF(Main!$B$36=1,(1+Main!$B$35)^($A29-AP$2),1+(Main!$B$35*($A29-AP$2)))))</f>
        <v/>
      </c>
      <c r="AQ29" s="119" t="str">
        <f>IF($A29=AQ$2,VLOOKUP($A29,$A$3:$E$98,5),IF($A29&lt;AQ$2,"",VLOOKUP($A29,$A$3:$E$98,5)*IF(Main!$B$36=1,(1+Main!$B$35)^($A29-AQ$2),1+(Main!$B$35*($A29-AQ$2)))))</f>
        <v/>
      </c>
      <c r="AR29" s="119" t="str">
        <f>IF($A29=AR$2,VLOOKUP($A29,$A$3:$E$98,5),IF($A29&lt;AR$2,"",VLOOKUP($A29,$A$3:$E$98,5)*IF(Main!$B$36=1,(1+Main!$B$35)^($A29-AR$2),1+(Main!$B$35*($A29-AR$2)))))</f>
        <v/>
      </c>
      <c r="AS29" s="119" t="str">
        <f>IF($A29=AS$2,VLOOKUP($A29,$A$3:$E$98,5),IF($A29&lt;AS$2,"",VLOOKUP($A29,$A$3:$E$98,5)*IF(Main!$B$36=1,(1+Main!$B$35)^($A29-AS$2),1+(Main!$B$35*($A29-AS$2)))))</f>
        <v/>
      </c>
      <c r="AT29" s="119" t="str">
        <f>IF($A29=AT$2,VLOOKUP($A29,$A$3:$E$98,5),IF($A29&lt;AT$2,"",VLOOKUP($A29,$A$3:$E$98,5)*IF(Main!$B$36=1,(1+Main!$B$35)^($A29-AT$2),1+(Main!$B$35*($A29-AT$2)))))</f>
        <v/>
      </c>
      <c r="AU29" s="119" t="str">
        <f>IF($A29=AU$2,VLOOKUP($A29,$A$3:$E$98,5),IF($A29&lt;AU$2,"",VLOOKUP($A29,$A$3:$E$98,5)*IF(Main!$B$36=1,(1+Main!$B$35)^($A29-AU$2),1+(Main!$B$35*($A29-AU$2)))))</f>
        <v/>
      </c>
      <c r="AV29" s="119" t="str">
        <f>IF($A29=AV$2,VLOOKUP($A29,$A$3:$E$98,5),IF($A29&lt;AV$2,"",VLOOKUP($A29,$A$3:$E$98,5)*IF(Main!$B$36=1,(1+Main!$B$35)^($A29-AV$2),1+(Main!$B$35*($A29-AV$2)))))</f>
        <v/>
      </c>
      <c r="AW29" s="119" t="str">
        <f>IF($A29=AW$2,VLOOKUP($A29,$A$3:$E$98,5),IF($A29&lt;AW$2,"",VLOOKUP($A29,$A$3:$E$98,5)*IF(Main!$B$36=1,(1+Main!$B$35)^($A29-AW$2),1+(Main!$B$35*($A29-AW$2)))))</f>
        <v/>
      </c>
      <c r="AX29" s="119" t="str">
        <f>IF($A29=AX$2,VLOOKUP($A29,$A$3:$E$98,5),IF($A29&lt;AX$2,"",VLOOKUP($A29,$A$3:$E$98,5)*IF(Main!$B$36=1,(1+Main!$B$35)^($A29-AX$2),1+(Main!$B$35*($A29-AX$2)))))</f>
        <v/>
      </c>
      <c r="AY29" s="119" t="str">
        <f>IF($A29=AY$2,VLOOKUP($A29,$A$3:$E$98,5),IF($A29&lt;AY$2,"",VLOOKUP($A29,$A$3:$E$98,5)*IF(Main!$B$36=1,(1+Main!$B$35)^($A29-AY$2),1+(Main!$B$35*($A29-AY$2)))))</f>
        <v/>
      </c>
      <c r="AZ29" s="119" t="str">
        <f>IF($A29=AZ$2,VLOOKUP($A29,$A$3:$E$98,5),IF($A29&lt;AZ$2,"",VLOOKUP($A29,$A$3:$E$98,5)*IF(Main!$B$36=1,(1+Main!$B$35)^($A29-AZ$2),1+(Main!$B$35*($A29-AZ$2)))))</f>
        <v/>
      </c>
      <c r="BA29" s="119" t="str">
        <f>IF($A29=BA$2,VLOOKUP($A29,$A$3:$E$98,5),IF($A29&lt;BA$2,"",VLOOKUP($A29,$A$3:$E$98,5)*IF(Main!$B$36=1,(1+Main!$B$35)^($A29-BA$2),1+(Main!$B$35*($A29-BA$2)))))</f>
        <v/>
      </c>
      <c r="BB29" s="119" t="str">
        <f>IF($A29=BB$2,VLOOKUP($A29,$A$3:$E$98,5),IF($A29&lt;BB$2,"",VLOOKUP($A29,$A$3:$E$98,5)*IF(Main!$B$36=1,(1+Main!$B$35)^($A29-BB$2),1+(Main!$B$35*($A29-BB$2)))))</f>
        <v/>
      </c>
      <c r="BC29" s="119" t="str">
        <f>IF($A29=BC$2,VLOOKUP($A29,$A$3:$E$98,5),IF($A29&lt;BC$2,"",VLOOKUP($A29,$A$3:$E$98,5)*IF(Main!$B$36=1,(1+Main!$B$35)^($A29-BC$2),1+(Main!$B$35*($A29-BC$2)))))</f>
        <v/>
      </c>
      <c r="BD29" s="119" t="str">
        <f>IF($A29=BD$2,VLOOKUP($A29,$A$3:$E$98,5),IF($A29&lt;BD$2,"",VLOOKUP($A29,$A$3:$E$98,5)*IF(Main!$B$36=1,(1+Main!$B$35)^($A29-BD$2),1+(Main!$B$35*($A29-BD$2)))))</f>
        <v/>
      </c>
      <c r="BE29" s="119" t="str">
        <f>IF($A29=BE$2,VLOOKUP($A29,$A$3:$E$98,5),IF($A29&lt;BE$2,"",VLOOKUP($A29,$A$3:$E$98,5)*IF(Main!$B$36=1,(1+Main!$B$35)^($A29-BE$2),1+(Main!$B$35*($A29-BE$2)))))</f>
        <v/>
      </c>
      <c r="BF29" s="119" t="str">
        <f>IF($A29=BF$2,VLOOKUP($A29,$A$3:$E$98,5),IF($A29&lt;BF$2,"",VLOOKUP($A29,$A$3:$E$98,5)*IF(Main!$B$36=1,(1+Main!$B$35)^($A29-BF$2),1+(Main!$B$35*($A29-BF$2)))))</f>
        <v/>
      </c>
      <c r="BG29" s="119" t="str">
        <f>IF($A29=BG$2,VLOOKUP($A29,$A$3:$E$98,5),IF($A29&lt;BG$2,"",VLOOKUP($A29,$A$3:$E$98,5)*IF(Main!$B$36=1,(1+Main!$B$35)^($A29-BG$2),1+(Main!$B$35*($A29-BG$2)))))</f>
        <v/>
      </c>
      <c r="BH29" s="119" t="str">
        <f>IF($A29=BH$2,VLOOKUP($A29,$A$3:$E$98,5),IF($A29&lt;BH$2,"",VLOOKUP($A29,$A$3:$E$98,5)*IF(Main!$B$36=1,(1+Main!$B$35)^($A29-BH$2),1+(Main!$B$35*($A29-BH$2)))))</f>
        <v/>
      </c>
      <c r="BI29" s="119" t="str">
        <f>IF($A29=BI$2,VLOOKUP($A29,$A$3:$E$98,5),IF($A29&lt;BI$2,"",VLOOKUP($A29,$A$3:$E$98,5)*IF(Main!$B$36=1,(1+Main!$B$35)^($A29-BI$2),1+(Main!$B$35*($A29-BI$2)))))</f>
        <v/>
      </c>
      <c r="BJ29" s="119" t="str">
        <f>IF($A29=BJ$2,VLOOKUP($A29,$A$3:$E$98,5),IF($A29&lt;BJ$2,"",VLOOKUP($A29,$A$3:$E$98,5)*IF(Main!$B$36=1,(1+Main!$B$35)^($A29-BJ$2),1+(Main!$B$35*($A29-BJ$2)))))</f>
        <v/>
      </c>
      <c r="BK29" s="119" t="str">
        <f>IF($A29=BK$2,VLOOKUP($A29,$A$3:$E$98,5),IF($A29&lt;BK$2,"",VLOOKUP($A29,$A$3:$E$98,5)*IF(Main!$B$36=1,(1+Main!$B$35)^($A29-BK$2),1+(Main!$B$35*($A29-BK$2)))))</f>
        <v/>
      </c>
      <c r="BL29" s="119" t="str">
        <f>IF($A29=BL$2,VLOOKUP($A29,$A$3:$E$98,5),IF($A29&lt;BL$2,"",VLOOKUP($A29,$A$3:$E$98,5)*IF(Main!$B$36=1,(1+Main!$B$35)^($A29-BL$2),1+(Main!$B$35*($A29-BL$2)))))</f>
        <v/>
      </c>
      <c r="BM29" s="119" t="str">
        <f>IF($A29=BM$2,VLOOKUP($A29,$A$3:$E$98,5),IF($A29&lt;BM$2,"",VLOOKUP($A29,$A$3:$E$98,5)*IF(Main!$B$36=1,(1+Main!$B$35)^($A29-BM$2),1+(Main!$B$35*($A29-BM$2)))))</f>
        <v/>
      </c>
      <c r="BN29" s="119" t="str">
        <f>IF($A29=BN$2,VLOOKUP($A29,$A$3:$E$98,5),IF($A29&lt;BN$2,"",VLOOKUP($A29,$A$3:$E$98,5)*IF(Main!$B$36=1,(1+Main!$B$35)^($A29-BN$2),1+(Main!$B$35*($A29-BN$2)))))</f>
        <v/>
      </c>
      <c r="BO29" s="119" t="str">
        <f>IF($A29=BO$2,VLOOKUP($A29,$A$3:$E$98,5),IF($A29&lt;BO$2,"",VLOOKUP($A29,$A$3:$E$98,5)*IF(Main!$B$36=1,(1+Main!$B$35)^($A29-BO$2),1+(Main!$B$35*($A29-BO$2)))))</f>
        <v/>
      </c>
      <c r="BP29" s="119" t="str">
        <f>IF($A29=BP$2,VLOOKUP($A29,$A$3:$E$98,5),IF($A29&lt;BP$2,"",VLOOKUP($A29,$A$3:$E$98,5)*IF(Main!$B$36=1,(1+Main!$B$35)^($A29-BP$2),1+(Main!$B$35*($A29-BP$2)))))</f>
        <v/>
      </c>
      <c r="BQ29" s="119" t="str">
        <f>IF($A29=BQ$2,VLOOKUP($A29,$A$3:$E$98,5),IF($A29&lt;BQ$2,"",VLOOKUP($A29,$A$3:$E$98,5)*IF(Main!$B$36=1,(1+Main!$B$35)^($A29-BQ$2),1+(Main!$B$35*($A29-BQ$2)))))</f>
        <v/>
      </c>
      <c r="BR29" s="119" t="str">
        <f>IF($A29=BR$2,VLOOKUP($A29,$A$3:$E$98,5),IF($A29&lt;BR$2,"",VLOOKUP($A29,$A$3:$E$98,5)*IF(Main!$B$36=1,(1+Main!$B$35)^($A29-BR$2),1+(Main!$B$35*($A29-BR$2)))))</f>
        <v/>
      </c>
      <c r="BS29" s="119" t="str">
        <f>IF($A29=BS$2,VLOOKUP($A29,$A$3:$E$98,5),IF($A29&lt;BS$2,"",VLOOKUP($A29,$A$3:$E$98,5)*IF(Main!$B$36=1,(1+Main!$B$35)^($A29-BS$2),1+(Main!$B$35*($A29-BS$2)))))</f>
        <v/>
      </c>
      <c r="BT29" s="119" t="str">
        <f>IF($A29=BT$2,VLOOKUP($A29,$A$3:$E$98,5),IF($A29&lt;BT$2,"",VLOOKUP($A29,$A$3:$E$98,5)*IF(Main!$B$36=1,(1+Main!$B$35)^($A29-BT$2),1+(Main!$B$35*($A29-BT$2)))))</f>
        <v/>
      </c>
      <c r="BU29" s="119" t="str">
        <f>IF($A29=BU$2,VLOOKUP($A29,$A$3:$E$98,5),IF($A29&lt;BU$2,"",VLOOKUP($A29,$A$3:$E$98,5)*IF(Main!$B$36=1,(1+Main!$B$35)^($A29-BU$2),1+(Main!$B$35*($A29-BU$2)))))</f>
        <v/>
      </c>
      <c r="BV29" s="119" t="str">
        <f>IF($A29=BV$2,VLOOKUP($A29,$A$3:$E$98,5),IF($A29&lt;BV$2,"",VLOOKUP($A29,$A$3:$E$98,5)*IF(Main!$B$36=1,(1+Main!$B$35)^($A29-BV$2),1+(Main!$B$35*($A29-BV$2)))))</f>
        <v/>
      </c>
      <c r="BW29" s="119" t="str">
        <f>IF($A29=BW$2,VLOOKUP($A29,$A$3:$E$98,5),IF($A29&lt;BW$2,"",VLOOKUP($A29,$A$3:$E$98,5)*IF(Main!$B$36=1,(1+Main!$B$35)^($A29-BW$2),1+(Main!$B$35*($A29-BW$2)))))</f>
        <v/>
      </c>
      <c r="BX29" s="119" t="str">
        <f>IF($A29=BX$2,VLOOKUP($A29,$A$3:$E$98,5),IF($A29&lt;BX$2,"",VLOOKUP($A29,$A$3:$E$98,5)*IF(Main!$B$36=1,(1+Main!$B$35)^($A29-BX$2),1+(Main!$B$35*($A29-BX$2)))))</f>
        <v/>
      </c>
      <c r="BY29" s="119" t="str">
        <f>IF($A29=BY$2,VLOOKUP($A29,$A$3:$E$98,5),IF($A29&lt;BY$2,"",VLOOKUP($A29,$A$3:$E$98,5)*IF(Main!$B$36=1,(1+Main!$B$35)^($A29-BY$2),1+(Main!$B$35*($A29-BY$2)))))</f>
        <v/>
      </c>
      <c r="BZ29" s="119" t="str">
        <f>IF($A29=BZ$2,VLOOKUP($A29,$A$3:$E$98,5),IF($A29&lt;BZ$2,"",VLOOKUP($A29,$A$3:$E$98,5)*IF(Main!$B$36=1,(1+Main!$B$35)^($A29-BZ$2),1+(Main!$B$35*($A29-BZ$2)))))</f>
        <v/>
      </c>
      <c r="CA29" s="119" t="str">
        <f>IF($A29=CA$2,VLOOKUP($A29,$A$3:$E$98,5),IF($A29&lt;CA$2,"",VLOOKUP($A29,$A$3:$E$98,5)*IF(Main!$B$36=1,(1+Main!$B$35)^($A29-CA$2),1+(Main!$B$35*($A29-CA$2)))))</f>
        <v/>
      </c>
      <c r="CB29" s="119" t="str">
        <f>IF($A29=CB$2,VLOOKUP($A29,$A$3:$E$98,5),IF($A29&lt;CB$2,"",VLOOKUP($A29,$A$3:$E$98,5)*IF(Main!$B$36=1,(1+Main!$B$35)^($A29-CB$2),1+(Main!$B$35*($A29-CB$2)))))</f>
        <v/>
      </c>
      <c r="CC29" s="119" t="str">
        <f>IF($A29=CC$2,VLOOKUP($A29,$A$3:$E$98,5),IF($A29&lt;CC$2,"",VLOOKUP($A29,$A$3:$E$98,5)*IF(Main!$B$36=1,(1+Main!$B$35)^($A29-CC$2),1+(Main!$B$35*($A29-CC$2)))))</f>
        <v/>
      </c>
      <c r="CD29" s="119" t="str">
        <f>IF($A29=CD$2,VLOOKUP($A29,$A$3:$E$98,5),IF($A29&lt;CD$2,"",VLOOKUP($A29,$A$3:$E$98,5)*IF(Main!$B$36=1,(1+Main!$B$35)^($A29-CD$2),1+(Main!$B$35*($A29-CD$2)))))</f>
        <v/>
      </c>
    </row>
    <row r="30" spans="1:82">
      <c r="A30" s="51">
        <v>52</v>
      </c>
      <c r="B30" s="54">
        <f ca="1">VLOOKUP($A30,Mortality!$A$3:$G$108,7,)</f>
        <v>1.7464699647192891E-3</v>
      </c>
      <c r="C30" s="50">
        <f t="shared" ca="1" si="1"/>
        <v>0.98429113948733593</v>
      </c>
      <c r="D30" s="50">
        <f t="shared" ca="1" si="0"/>
        <v>37.827325316619046</v>
      </c>
      <c r="E30" s="118">
        <f ca="1">C30/(1+Main!$B$5)^($A30-$A$3)</f>
        <v>0.15840233460823619</v>
      </c>
      <c r="F30" s="14">
        <f t="shared" ca="1" si="2"/>
        <v>13.615653044519766</v>
      </c>
      <c r="G30" s="119">
        <f ca="1">IF($A30=G$2,VLOOKUP($A30,$A$3:$E$98,5),IF($A30&lt;G$2,"",VLOOKUP($A30,$A$3:$E$98,5)*IF(Main!$B$36=1,(1+Main!$B$35)^($A30-G$2),1+(Main!$B$35*($A30-G$2)))))</f>
        <v>0.15840233460823619</v>
      </c>
      <c r="H30" s="119">
        <f ca="1">IF($A30=H$2,VLOOKUP($A30,$A$3:$E$98,5),IF($A30&lt;H$2,"",VLOOKUP($A30,$A$3:$E$98,5)*IF(Main!$B$36=1,(1+Main!$B$35)^($A30-H$2),1+(Main!$B$35*($A30-H$2)))))</f>
        <v>0.15840233460823619</v>
      </c>
      <c r="I30" s="119">
        <f ca="1">IF($A30=I$2,VLOOKUP($A30,$A$3:$E$98,5),IF($A30&lt;I$2,"",VLOOKUP($A30,$A$3:$E$98,5)*IF(Main!$B$36=1,(1+Main!$B$35)^($A30-I$2),1+(Main!$B$35*($A30-I$2)))))</f>
        <v>0.15840233460823619</v>
      </c>
      <c r="J30" s="119">
        <f ca="1">IF($A30=J$2,VLOOKUP($A30,$A$3:$E$98,5),IF($A30&lt;J$2,"",VLOOKUP($A30,$A$3:$E$98,5)*IF(Main!$B$36=1,(1+Main!$B$35)^($A30-J$2),1+(Main!$B$35*($A30-J$2)))))</f>
        <v>0.15840233460823619</v>
      </c>
      <c r="K30" s="119">
        <f ca="1">IF($A30=K$2,VLOOKUP($A30,$A$3:$E$98,5),IF($A30&lt;K$2,"",VLOOKUP($A30,$A$3:$E$98,5)*IF(Main!$B$36=1,(1+Main!$B$35)^($A30-K$2),1+(Main!$B$35*($A30-K$2)))))</f>
        <v>0.15840233460823619</v>
      </c>
      <c r="L30" s="119">
        <f ca="1">IF($A30=L$2,VLOOKUP($A30,$A$3:$E$98,5),IF($A30&lt;L$2,"",VLOOKUP($A30,$A$3:$E$98,5)*IF(Main!$B$36=1,(1+Main!$B$35)^($A30-L$2),1+(Main!$B$35*($A30-L$2)))))</f>
        <v>0.15840233460823619</v>
      </c>
      <c r="M30" s="119">
        <f ca="1">IF($A30=M$2,VLOOKUP($A30,$A$3:$E$98,5),IF($A30&lt;M$2,"",VLOOKUP($A30,$A$3:$E$98,5)*IF(Main!$B$36=1,(1+Main!$B$35)^($A30-M$2),1+(Main!$B$35*($A30-M$2)))))</f>
        <v>0.15840233460823619</v>
      </c>
      <c r="N30" s="119">
        <f ca="1">IF($A30=N$2,VLOOKUP($A30,$A$3:$E$98,5),IF($A30&lt;N$2,"",VLOOKUP($A30,$A$3:$E$98,5)*IF(Main!$B$36=1,(1+Main!$B$35)^($A30-N$2),1+(Main!$B$35*($A30-N$2)))))</f>
        <v>0.15840233460823619</v>
      </c>
      <c r="O30" s="119" t="str">
        <f>IF($A30=O$2,VLOOKUP($A30,$A$3:$E$98,5),IF($A30&lt;O$2,"",VLOOKUP($A30,$A$3:$E$98,5)*IF(Main!$B$36=1,(1+Main!$B$35)^($A30-O$2),1+(Main!$B$35*($A30-O$2)))))</f>
        <v/>
      </c>
      <c r="P30" s="119" t="str">
        <f>IF($A30=P$2,VLOOKUP($A30,$A$3:$E$98,5),IF($A30&lt;P$2,"",VLOOKUP($A30,$A$3:$E$98,5)*IF(Main!$B$36=1,(1+Main!$B$35)^($A30-P$2),1+(Main!$B$35*($A30-P$2)))))</f>
        <v/>
      </c>
      <c r="Q30" s="119" t="str">
        <f>IF($A30=Q$2,VLOOKUP($A30,$A$3:$E$98,5),IF($A30&lt;Q$2,"",VLOOKUP($A30,$A$3:$E$98,5)*IF(Main!$B$36=1,(1+Main!$B$35)^($A30-Q$2),1+(Main!$B$35*($A30-Q$2)))))</f>
        <v/>
      </c>
      <c r="R30" s="119" t="str">
        <f>IF($A30=R$2,VLOOKUP($A30,$A$3:$E$98,5),IF($A30&lt;R$2,"",VLOOKUP($A30,$A$3:$E$98,5)*IF(Main!$B$36=1,(1+Main!$B$35)^($A30-R$2),1+(Main!$B$35*($A30-R$2)))))</f>
        <v/>
      </c>
      <c r="S30" s="119" t="str">
        <f>IF($A30=S$2,VLOOKUP($A30,$A$3:$E$98,5),IF($A30&lt;S$2,"",VLOOKUP($A30,$A$3:$E$98,5)*IF(Main!$B$36=1,(1+Main!$B$35)^($A30-S$2),1+(Main!$B$35*($A30-S$2)))))</f>
        <v/>
      </c>
      <c r="T30" s="119" t="str">
        <f>IF($A30=T$2,VLOOKUP($A30,$A$3:$E$98,5),IF($A30&lt;T$2,"",VLOOKUP($A30,$A$3:$E$98,5)*IF(Main!$B$36=1,(1+Main!$B$35)^($A30-T$2),1+(Main!$B$35*($A30-T$2)))))</f>
        <v/>
      </c>
      <c r="U30" s="119" t="str">
        <f>IF($A30=U$2,VLOOKUP($A30,$A$3:$E$98,5),IF($A30&lt;U$2,"",VLOOKUP($A30,$A$3:$E$98,5)*IF(Main!$B$36=1,(1+Main!$B$35)^($A30-U$2),1+(Main!$B$35*($A30-U$2)))))</f>
        <v/>
      </c>
      <c r="V30" s="119" t="str">
        <f>IF($A30=V$2,VLOOKUP($A30,$A$3:$E$98,5),IF($A30&lt;V$2,"",VLOOKUP($A30,$A$3:$E$98,5)*IF(Main!$B$36=1,(1+Main!$B$35)^($A30-V$2),1+(Main!$B$35*($A30-V$2)))))</f>
        <v/>
      </c>
      <c r="W30" s="119" t="str">
        <f>IF($A30=W$2,VLOOKUP($A30,$A$3:$E$98,5),IF($A30&lt;W$2,"",VLOOKUP($A30,$A$3:$E$98,5)*IF(Main!$B$36=1,(1+Main!$B$35)^($A30-W$2),1+(Main!$B$35*($A30-W$2)))))</f>
        <v/>
      </c>
      <c r="X30" s="119" t="str">
        <f>IF($A30=X$2,VLOOKUP($A30,$A$3:$E$98,5),IF($A30&lt;X$2,"",VLOOKUP($A30,$A$3:$E$98,5)*IF(Main!$B$36=1,(1+Main!$B$35)^($A30-X$2),1+(Main!$B$35*($A30-X$2)))))</f>
        <v/>
      </c>
      <c r="Y30" s="119" t="str">
        <f>IF($A30=Y$2,VLOOKUP($A30,$A$3:$E$98,5),IF($A30&lt;Y$2,"",VLOOKUP($A30,$A$3:$E$98,5)*IF(Main!$B$36=1,(1+Main!$B$35)^($A30-Y$2),1+(Main!$B$35*($A30-Y$2)))))</f>
        <v/>
      </c>
      <c r="Z30" s="119" t="str">
        <f>IF($A30=Z$2,VLOOKUP($A30,$A$3:$E$98,5),IF($A30&lt;Z$2,"",VLOOKUP($A30,$A$3:$E$98,5)*IF(Main!$B$36=1,(1+Main!$B$35)^($A30-Z$2),1+(Main!$B$35*($A30-Z$2)))))</f>
        <v/>
      </c>
      <c r="AA30" s="119" t="str">
        <f>IF($A30=AA$2,VLOOKUP($A30,$A$3:$E$98,5),IF($A30&lt;AA$2,"",VLOOKUP($A30,$A$3:$E$98,5)*IF(Main!$B$36=1,(1+Main!$B$35)^($A30-AA$2),1+(Main!$B$35*($A30-AA$2)))))</f>
        <v/>
      </c>
      <c r="AB30" s="119" t="str">
        <f>IF($A30=AB$2,VLOOKUP($A30,$A$3:$E$98,5),IF($A30&lt;AB$2,"",VLOOKUP($A30,$A$3:$E$98,5)*IF(Main!$B$36=1,(1+Main!$B$35)^($A30-AB$2),1+(Main!$B$35*($A30-AB$2)))))</f>
        <v/>
      </c>
      <c r="AC30" s="119" t="str">
        <f>IF($A30=AC$2,VLOOKUP($A30,$A$3:$E$98,5),IF($A30&lt;AC$2,"",VLOOKUP($A30,$A$3:$E$98,5)*IF(Main!$B$36=1,(1+Main!$B$35)^($A30-AC$2),1+(Main!$B$35*($A30-AC$2)))))</f>
        <v/>
      </c>
      <c r="AD30" s="119" t="str">
        <f>IF($A30=AD$2,VLOOKUP($A30,$A$3:$E$98,5),IF($A30&lt;AD$2,"",VLOOKUP($A30,$A$3:$E$98,5)*IF(Main!$B$36=1,(1+Main!$B$35)^($A30-AD$2),1+(Main!$B$35*($A30-AD$2)))))</f>
        <v/>
      </c>
      <c r="AE30" s="119" t="str">
        <f>IF($A30=AE$2,VLOOKUP($A30,$A$3:$E$98,5),IF($A30&lt;AE$2,"",VLOOKUP($A30,$A$3:$E$98,5)*IF(Main!$B$36=1,(1+Main!$B$35)^($A30-AE$2),1+(Main!$B$35*($A30-AE$2)))))</f>
        <v/>
      </c>
      <c r="AF30" s="119" t="str">
        <f>IF($A30=AF$2,VLOOKUP($A30,$A$3:$E$98,5),IF($A30&lt;AF$2,"",VLOOKUP($A30,$A$3:$E$98,5)*IF(Main!$B$36=1,(1+Main!$B$35)^($A30-AF$2),1+(Main!$B$35*($A30-AF$2)))))</f>
        <v/>
      </c>
      <c r="AG30" s="119" t="str">
        <f>IF($A30=AG$2,VLOOKUP($A30,$A$3:$E$98,5),IF($A30&lt;AG$2,"",VLOOKUP($A30,$A$3:$E$98,5)*IF(Main!$B$36=1,(1+Main!$B$35)^($A30-AG$2),1+(Main!$B$35*($A30-AG$2)))))</f>
        <v/>
      </c>
      <c r="AH30" s="119" t="str">
        <f>IF($A30=AH$2,VLOOKUP($A30,$A$3:$E$98,5),IF($A30&lt;AH$2,"",VLOOKUP($A30,$A$3:$E$98,5)*IF(Main!$B$36=1,(1+Main!$B$35)^($A30-AH$2),1+(Main!$B$35*($A30-AH$2)))))</f>
        <v/>
      </c>
      <c r="AI30" s="119" t="str">
        <f>IF($A30=AI$2,VLOOKUP($A30,$A$3:$E$98,5),IF($A30&lt;AI$2,"",VLOOKUP($A30,$A$3:$E$98,5)*IF(Main!$B$36=1,(1+Main!$B$35)^($A30-AI$2),1+(Main!$B$35*($A30-AI$2)))))</f>
        <v/>
      </c>
      <c r="AJ30" s="119" t="str">
        <f>IF($A30=AJ$2,VLOOKUP($A30,$A$3:$E$98,5),IF($A30&lt;AJ$2,"",VLOOKUP($A30,$A$3:$E$98,5)*IF(Main!$B$36=1,(1+Main!$B$35)^($A30-AJ$2),1+(Main!$B$35*($A30-AJ$2)))))</f>
        <v/>
      </c>
      <c r="AK30" s="119" t="str">
        <f>IF($A30=AK$2,VLOOKUP($A30,$A$3:$E$98,5),IF($A30&lt;AK$2,"",VLOOKUP($A30,$A$3:$E$98,5)*IF(Main!$B$36=1,(1+Main!$B$35)^($A30-AK$2),1+(Main!$B$35*($A30-AK$2)))))</f>
        <v/>
      </c>
      <c r="AL30" s="119" t="str">
        <f>IF($A30=AL$2,VLOOKUP($A30,$A$3:$E$98,5),IF($A30&lt;AL$2,"",VLOOKUP($A30,$A$3:$E$98,5)*IF(Main!$B$36=1,(1+Main!$B$35)^($A30-AL$2),1+(Main!$B$35*($A30-AL$2)))))</f>
        <v/>
      </c>
      <c r="AM30" s="119" t="str">
        <f>IF($A30=AM$2,VLOOKUP($A30,$A$3:$E$98,5),IF($A30&lt;AM$2,"",VLOOKUP($A30,$A$3:$E$98,5)*IF(Main!$B$36=1,(1+Main!$B$35)^($A30-AM$2),1+(Main!$B$35*($A30-AM$2)))))</f>
        <v/>
      </c>
      <c r="AN30" s="119" t="str">
        <f>IF($A30=AN$2,VLOOKUP($A30,$A$3:$E$98,5),IF($A30&lt;AN$2,"",VLOOKUP($A30,$A$3:$E$98,5)*IF(Main!$B$36=1,(1+Main!$B$35)^($A30-AN$2),1+(Main!$B$35*($A30-AN$2)))))</f>
        <v/>
      </c>
      <c r="AO30" s="119" t="str">
        <f>IF($A30=AO$2,VLOOKUP($A30,$A$3:$E$98,5),IF($A30&lt;AO$2,"",VLOOKUP($A30,$A$3:$E$98,5)*IF(Main!$B$36=1,(1+Main!$B$35)^($A30-AO$2),1+(Main!$B$35*($A30-AO$2)))))</f>
        <v/>
      </c>
      <c r="AP30" s="119" t="str">
        <f>IF($A30=AP$2,VLOOKUP($A30,$A$3:$E$98,5),IF($A30&lt;AP$2,"",VLOOKUP($A30,$A$3:$E$98,5)*IF(Main!$B$36=1,(1+Main!$B$35)^($A30-AP$2),1+(Main!$B$35*($A30-AP$2)))))</f>
        <v/>
      </c>
      <c r="AQ30" s="119" t="str">
        <f>IF($A30=AQ$2,VLOOKUP($A30,$A$3:$E$98,5),IF($A30&lt;AQ$2,"",VLOOKUP($A30,$A$3:$E$98,5)*IF(Main!$B$36=1,(1+Main!$B$35)^($A30-AQ$2),1+(Main!$B$35*($A30-AQ$2)))))</f>
        <v/>
      </c>
      <c r="AR30" s="119" t="str">
        <f>IF($A30=AR$2,VLOOKUP($A30,$A$3:$E$98,5),IF($A30&lt;AR$2,"",VLOOKUP($A30,$A$3:$E$98,5)*IF(Main!$B$36=1,(1+Main!$B$35)^($A30-AR$2),1+(Main!$B$35*($A30-AR$2)))))</f>
        <v/>
      </c>
      <c r="AS30" s="119" t="str">
        <f>IF($A30=AS$2,VLOOKUP($A30,$A$3:$E$98,5),IF($A30&lt;AS$2,"",VLOOKUP($A30,$A$3:$E$98,5)*IF(Main!$B$36=1,(1+Main!$B$35)^($A30-AS$2),1+(Main!$B$35*($A30-AS$2)))))</f>
        <v/>
      </c>
      <c r="AT30" s="119" t="str">
        <f>IF($A30=AT$2,VLOOKUP($A30,$A$3:$E$98,5),IF($A30&lt;AT$2,"",VLOOKUP($A30,$A$3:$E$98,5)*IF(Main!$B$36=1,(1+Main!$B$35)^($A30-AT$2),1+(Main!$B$35*($A30-AT$2)))))</f>
        <v/>
      </c>
      <c r="AU30" s="119" t="str">
        <f>IF($A30=AU$2,VLOOKUP($A30,$A$3:$E$98,5),IF($A30&lt;AU$2,"",VLOOKUP($A30,$A$3:$E$98,5)*IF(Main!$B$36=1,(1+Main!$B$35)^($A30-AU$2),1+(Main!$B$35*($A30-AU$2)))))</f>
        <v/>
      </c>
      <c r="AV30" s="119" t="str">
        <f>IF($A30=AV$2,VLOOKUP($A30,$A$3:$E$98,5),IF($A30&lt;AV$2,"",VLOOKUP($A30,$A$3:$E$98,5)*IF(Main!$B$36=1,(1+Main!$B$35)^($A30-AV$2),1+(Main!$B$35*($A30-AV$2)))))</f>
        <v/>
      </c>
      <c r="AW30" s="119" t="str">
        <f>IF($A30=AW$2,VLOOKUP($A30,$A$3:$E$98,5),IF($A30&lt;AW$2,"",VLOOKUP($A30,$A$3:$E$98,5)*IF(Main!$B$36=1,(1+Main!$B$35)^($A30-AW$2),1+(Main!$B$35*($A30-AW$2)))))</f>
        <v/>
      </c>
      <c r="AX30" s="119" t="str">
        <f>IF($A30=AX$2,VLOOKUP($A30,$A$3:$E$98,5),IF($A30&lt;AX$2,"",VLOOKUP($A30,$A$3:$E$98,5)*IF(Main!$B$36=1,(1+Main!$B$35)^($A30-AX$2),1+(Main!$B$35*($A30-AX$2)))))</f>
        <v/>
      </c>
      <c r="AY30" s="119" t="str">
        <f>IF($A30=AY$2,VLOOKUP($A30,$A$3:$E$98,5),IF($A30&lt;AY$2,"",VLOOKUP($A30,$A$3:$E$98,5)*IF(Main!$B$36=1,(1+Main!$B$35)^($A30-AY$2),1+(Main!$B$35*($A30-AY$2)))))</f>
        <v/>
      </c>
      <c r="AZ30" s="119" t="str">
        <f>IF($A30=AZ$2,VLOOKUP($A30,$A$3:$E$98,5),IF($A30&lt;AZ$2,"",VLOOKUP($A30,$A$3:$E$98,5)*IF(Main!$B$36=1,(1+Main!$B$35)^($A30-AZ$2),1+(Main!$B$35*($A30-AZ$2)))))</f>
        <v/>
      </c>
      <c r="BA30" s="119" t="str">
        <f>IF($A30=BA$2,VLOOKUP($A30,$A$3:$E$98,5),IF($A30&lt;BA$2,"",VLOOKUP($A30,$A$3:$E$98,5)*IF(Main!$B$36=1,(1+Main!$B$35)^($A30-BA$2),1+(Main!$B$35*($A30-BA$2)))))</f>
        <v/>
      </c>
      <c r="BB30" s="119" t="str">
        <f>IF($A30=BB$2,VLOOKUP($A30,$A$3:$E$98,5),IF($A30&lt;BB$2,"",VLOOKUP($A30,$A$3:$E$98,5)*IF(Main!$B$36=1,(1+Main!$B$35)^($A30-BB$2),1+(Main!$B$35*($A30-BB$2)))))</f>
        <v/>
      </c>
      <c r="BC30" s="119" t="str">
        <f>IF($A30=BC$2,VLOOKUP($A30,$A$3:$E$98,5),IF($A30&lt;BC$2,"",VLOOKUP($A30,$A$3:$E$98,5)*IF(Main!$B$36=1,(1+Main!$B$35)^($A30-BC$2),1+(Main!$B$35*($A30-BC$2)))))</f>
        <v/>
      </c>
      <c r="BD30" s="119" t="str">
        <f>IF($A30=BD$2,VLOOKUP($A30,$A$3:$E$98,5),IF($A30&lt;BD$2,"",VLOOKUP($A30,$A$3:$E$98,5)*IF(Main!$B$36=1,(1+Main!$B$35)^($A30-BD$2),1+(Main!$B$35*($A30-BD$2)))))</f>
        <v/>
      </c>
      <c r="BE30" s="119" t="str">
        <f>IF($A30=BE$2,VLOOKUP($A30,$A$3:$E$98,5),IF($A30&lt;BE$2,"",VLOOKUP($A30,$A$3:$E$98,5)*IF(Main!$B$36=1,(1+Main!$B$35)^($A30-BE$2),1+(Main!$B$35*($A30-BE$2)))))</f>
        <v/>
      </c>
      <c r="BF30" s="119" t="str">
        <f>IF($A30=BF$2,VLOOKUP($A30,$A$3:$E$98,5),IF($A30&lt;BF$2,"",VLOOKUP($A30,$A$3:$E$98,5)*IF(Main!$B$36=1,(1+Main!$B$35)^($A30-BF$2),1+(Main!$B$35*($A30-BF$2)))))</f>
        <v/>
      </c>
      <c r="BG30" s="119" t="str">
        <f>IF($A30=BG$2,VLOOKUP($A30,$A$3:$E$98,5),IF($A30&lt;BG$2,"",VLOOKUP($A30,$A$3:$E$98,5)*IF(Main!$B$36=1,(1+Main!$B$35)^($A30-BG$2),1+(Main!$B$35*($A30-BG$2)))))</f>
        <v/>
      </c>
      <c r="BH30" s="119" t="str">
        <f>IF($A30=BH$2,VLOOKUP($A30,$A$3:$E$98,5),IF($A30&lt;BH$2,"",VLOOKUP($A30,$A$3:$E$98,5)*IF(Main!$B$36=1,(1+Main!$B$35)^($A30-BH$2),1+(Main!$B$35*($A30-BH$2)))))</f>
        <v/>
      </c>
      <c r="BI30" s="119" t="str">
        <f>IF($A30=BI$2,VLOOKUP($A30,$A$3:$E$98,5),IF($A30&lt;BI$2,"",VLOOKUP($A30,$A$3:$E$98,5)*IF(Main!$B$36=1,(1+Main!$B$35)^($A30-BI$2),1+(Main!$B$35*($A30-BI$2)))))</f>
        <v/>
      </c>
      <c r="BJ30" s="119" t="str">
        <f>IF($A30=BJ$2,VLOOKUP($A30,$A$3:$E$98,5),IF($A30&lt;BJ$2,"",VLOOKUP($A30,$A$3:$E$98,5)*IF(Main!$B$36=1,(1+Main!$B$35)^($A30-BJ$2),1+(Main!$B$35*($A30-BJ$2)))))</f>
        <v/>
      </c>
      <c r="BK30" s="119" t="str">
        <f>IF($A30=BK$2,VLOOKUP($A30,$A$3:$E$98,5),IF($A30&lt;BK$2,"",VLOOKUP($A30,$A$3:$E$98,5)*IF(Main!$B$36=1,(1+Main!$B$35)^($A30-BK$2),1+(Main!$B$35*($A30-BK$2)))))</f>
        <v/>
      </c>
      <c r="BL30" s="119" t="str">
        <f>IF($A30=BL$2,VLOOKUP($A30,$A$3:$E$98,5),IF($A30&lt;BL$2,"",VLOOKUP($A30,$A$3:$E$98,5)*IF(Main!$B$36=1,(1+Main!$B$35)^($A30-BL$2),1+(Main!$B$35*($A30-BL$2)))))</f>
        <v/>
      </c>
      <c r="BM30" s="119" t="str">
        <f>IF($A30=BM$2,VLOOKUP($A30,$A$3:$E$98,5),IF($A30&lt;BM$2,"",VLOOKUP($A30,$A$3:$E$98,5)*IF(Main!$B$36=1,(1+Main!$B$35)^($A30-BM$2),1+(Main!$B$35*($A30-BM$2)))))</f>
        <v/>
      </c>
      <c r="BN30" s="119" t="str">
        <f>IF($A30=BN$2,VLOOKUP($A30,$A$3:$E$98,5),IF($A30&lt;BN$2,"",VLOOKUP($A30,$A$3:$E$98,5)*IF(Main!$B$36=1,(1+Main!$B$35)^($A30-BN$2),1+(Main!$B$35*($A30-BN$2)))))</f>
        <v/>
      </c>
      <c r="BO30" s="119" t="str">
        <f>IF($A30=BO$2,VLOOKUP($A30,$A$3:$E$98,5),IF($A30&lt;BO$2,"",VLOOKUP($A30,$A$3:$E$98,5)*IF(Main!$B$36=1,(1+Main!$B$35)^($A30-BO$2),1+(Main!$B$35*($A30-BO$2)))))</f>
        <v/>
      </c>
      <c r="BP30" s="119" t="str">
        <f>IF($A30=BP$2,VLOOKUP($A30,$A$3:$E$98,5),IF($A30&lt;BP$2,"",VLOOKUP($A30,$A$3:$E$98,5)*IF(Main!$B$36=1,(1+Main!$B$35)^($A30-BP$2),1+(Main!$B$35*($A30-BP$2)))))</f>
        <v/>
      </c>
      <c r="BQ30" s="119" t="str">
        <f>IF($A30=BQ$2,VLOOKUP($A30,$A$3:$E$98,5),IF($A30&lt;BQ$2,"",VLOOKUP($A30,$A$3:$E$98,5)*IF(Main!$B$36=1,(1+Main!$B$35)^($A30-BQ$2),1+(Main!$B$35*($A30-BQ$2)))))</f>
        <v/>
      </c>
      <c r="BR30" s="119" t="str">
        <f>IF($A30=BR$2,VLOOKUP($A30,$A$3:$E$98,5),IF($A30&lt;BR$2,"",VLOOKUP($A30,$A$3:$E$98,5)*IF(Main!$B$36=1,(1+Main!$B$35)^($A30-BR$2),1+(Main!$B$35*($A30-BR$2)))))</f>
        <v/>
      </c>
      <c r="BS30" s="119" t="str">
        <f>IF($A30=BS$2,VLOOKUP($A30,$A$3:$E$98,5),IF($A30&lt;BS$2,"",VLOOKUP($A30,$A$3:$E$98,5)*IF(Main!$B$36=1,(1+Main!$B$35)^($A30-BS$2),1+(Main!$B$35*($A30-BS$2)))))</f>
        <v/>
      </c>
      <c r="BT30" s="119" t="str">
        <f>IF($A30=BT$2,VLOOKUP($A30,$A$3:$E$98,5),IF($A30&lt;BT$2,"",VLOOKUP($A30,$A$3:$E$98,5)*IF(Main!$B$36=1,(1+Main!$B$35)^($A30-BT$2),1+(Main!$B$35*($A30-BT$2)))))</f>
        <v/>
      </c>
      <c r="BU30" s="119" t="str">
        <f>IF($A30=BU$2,VLOOKUP($A30,$A$3:$E$98,5),IF($A30&lt;BU$2,"",VLOOKUP($A30,$A$3:$E$98,5)*IF(Main!$B$36=1,(1+Main!$B$35)^($A30-BU$2),1+(Main!$B$35*($A30-BU$2)))))</f>
        <v/>
      </c>
      <c r="BV30" s="119" t="str">
        <f>IF($A30=BV$2,VLOOKUP($A30,$A$3:$E$98,5),IF($A30&lt;BV$2,"",VLOOKUP($A30,$A$3:$E$98,5)*IF(Main!$B$36=1,(1+Main!$B$35)^($A30-BV$2),1+(Main!$B$35*($A30-BV$2)))))</f>
        <v/>
      </c>
      <c r="BW30" s="119" t="str">
        <f>IF($A30=BW$2,VLOOKUP($A30,$A$3:$E$98,5),IF($A30&lt;BW$2,"",VLOOKUP($A30,$A$3:$E$98,5)*IF(Main!$B$36=1,(1+Main!$B$35)^($A30-BW$2),1+(Main!$B$35*($A30-BW$2)))))</f>
        <v/>
      </c>
      <c r="BX30" s="119" t="str">
        <f>IF($A30=BX$2,VLOOKUP($A30,$A$3:$E$98,5),IF($A30&lt;BX$2,"",VLOOKUP($A30,$A$3:$E$98,5)*IF(Main!$B$36=1,(1+Main!$B$35)^($A30-BX$2),1+(Main!$B$35*($A30-BX$2)))))</f>
        <v/>
      </c>
      <c r="BY30" s="119" t="str">
        <f>IF($A30=BY$2,VLOOKUP($A30,$A$3:$E$98,5),IF($A30&lt;BY$2,"",VLOOKUP($A30,$A$3:$E$98,5)*IF(Main!$B$36=1,(1+Main!$B$35)^($A30-BY$2),1+(Main!$B$35*($A30-BY$2)))))</f>
        <v/>
      </c>
      <c r="BZ30" s="119" t="str">
        <f>IF($A30=BZ$2,VLOOKUP($A30,$A$3:$E$98,5),IF($A30&lt;BZ$2,"",VLOOKUP($A30,$A$3:$E$98,5)*IF(Main!$B$36=1,(1+Main!$B$35)^($A30-BZ$2),1+(Main!$B$35*($A30-BZ$2)))))</f>
        <v/>
      </c>
      <c r="CA30" s="119" t="str">
        <f>IF($A30=CA$2,VLOOKUP($A30,$A$3:$E$98,5),IF($A30&lt;CA$2,"",VLOOKUP($A30,$A$3:$E$98,5)*IF(Main!$B$36=1,(1+Main!$B$35)^($A30-CA$2),1+(Main!$B$35*($A30-CA$2)))))</f>
        <v/>
      </c>
      <c r="CB30" s="119" t="str">
        <f>IF($A30=CB$2,VLOOKUP($A30,$A$3:$E$98,5),IF($A30&lt;CB$2,"",VLOOKUP($A30,$A$3:$E$98,5)*IF(Main!$B$36=1,(1+Main!$B$35)^($A30-CB$2),1+(Main!$B$35*($A30-CB$2)))))</f>
        <v/>
      </c>
      <c r="CC30" s="119" t="str">
        <f>IF($A30=CC$2,VLOOKUP($A30,$A$3:$E$98,5),IF($A30&lt;CC$2,"",VLOOKUP($A30,$A$3:$E$98,5)*IF(Main!$B$36=1,(1+Main!$B$35)^($A30-CC$2),1+(Main!$B$35*($A30-CC$2)))))</f>
        <v/>
      </c>
      <c r="CD30" s="119" t="str">
        <f>IF($A30=CD$2,VLOOKUP($A30,$A$3:$E$98,5),IF($A30&lt;CD$2,"",VLOOKUP($A30,$A$3:$E$98,5)*IF(Main!$B$36=1,(1+Main!$B$35)^($A30-CD$2),1+(Main!$B$35*($A30-CD$2)))))</f>
        <v/>
      </c>
    </row>
    <row r="31" spans="1:82">
      <c r="A31" s="51">
        <v>53</v>
      </c>
      <c r="B31" s="54">
        <f ca="1">VLOOKUP($A31,Mortality!$A$3:$G$108,7,)</f>
        <v>1.8650839730751556E-3</v>
      </c>
      <c r="C31" s="50">
        <f t="shared" ca="1" si="1"/>
        <v>0.982572104575682</v>
      </c>
      <c r="D31" s="50">
        <f t="shared" ca="1" si="0"/>
        <v>36.891755659824682</v>
      </c>
      <c r="E31" s="118">
        <f ca="1">C31/(1+Main!$B$5)^($A31-$A$3)</f>
        <v>0.14778101840046873</v>
      </c>
      <c r="F31" s="14">
        <f t="shared" ca="1" si="2"/>
        <v>13.522365162243972</v>
      </c>
      <c r="G31" s="119">
        <f ca="1">IF($A31=G$2,VLOOKUP($A31,$A$3:$E$98,5),IF($A31&lt;G$2,"",VLOOKUP($A31,$A$3:$E$98,5)*IF(Main!$B$36=1,(1+Main!$B$35)^($A31-G$2),1+(Main!$B$35*($A31-G$2)))))</f>
        <v>0.14778101840046873</v>
      </c>
      <c r="H31" s="119">
        <f ca="1">IF($A31=H$2,VLOOKUP($A31,$A$3:$E$98,5),IF($A31&lt;H$2,"",VLOOKUP($A31,$A$3:$E$98,5)*IF(Main!$B$36=1,(1+Main!$B$35)^($A31-H$2),1+(Main!$B$35*($A31-H$2)))))</f>
        <v>0.14778101840046873</v>
      </c>
      <c r="I31" s="119">
        <f ca="1">IF($A31=I$2,VLOOKUP($A31,$A$3:$E$98,5),IF($A31&lt;I$2,"",VLOOKUP($A31,$A$3:$E$98,5)*IF(Main!$B$36=1,(1+Main!$B$35)^($A31-I$2),1+(Main!$B$35*($A31-I$2)))))</f>
        <v>0.14778101840046873</v>
      </c>
      <c r="J31" s="119">
        <f ca="1">IF($A31=J$2,VLOOKUP($A31,$A$3:$E$98,5),IF($A31&lt;J$2,"",VLOOKUP($A31,$A$3:$E$98,5)*IF(Main!$B$36=1,(1+Main!$B$35)^($A31-J$2),1+(Main!$B$35*($A31-J$2)))))</f>
        <v>0.14778101840046873</v>
      </c>
      <c r="K31" s="119">
        <f ca="1">IF($A31=K$2,VLOOKUP($A31,$A$3:$E$98,5),IF($A31&lt;K$2,"",VLOOKUP($A31,$A$3:$E$98,5)*IF(Main!$B$36=1,(1+Main!$B$35)^($A31-K$2),1+(Main!$B$35*($A31-K$2)))))</f>
        <v>0.14778101840046873</v>
      </c>
      <c r="L31" s="119">
        <f ca="1">IF($A31=L$2,VLOOKUP($A31,$A$3:$E$98,5),IF($A31&lt;L$2,"",VLOOKUP($A31,$A$3:$E$98,5)*IF(Main!$B$36=1,(1+Main!$B$35)^($A31-L$2),1+(Main!$B$35*($A31-L$2)))))</f>
        <v>0.14778101840046873</v>
      </c>
      <c r="M31" s="119">
        <f ca="1">IF($A31=M$2,VLOOKUP($A31,$A$3:$E$98,5),IF($A31&lt;M$2,"",VLOOKUP($A31,$A$3:$E$98,5)*IF(Main!$B$36=1,(1+Main!$B$35)^($A31-M$2),1+(Main!$B$35*($A31-M$2)))))</f>
        <v>0.14778101840046873</v>
      </c>
      <c r="N31" s="119">
        <f ca="1">IF($A31=N$2,VLOOKUP($A31,$A$3:$E$98,5),IF($A31&lt;N$2,"",VLOOKUP($A31,$A$3:$E$98,5)*IF(Main!$B$36=1,(1+Main!$B$35)^($A31-N$2),1+(Main!$B$35*($A31-N$2)))))</f>
        <v>0.14778101840046873</v>
      </c>
      <c r="O31" s="119">
        <f ca="1">IF($A31=O$2,VLOOKUP($A31,$A$3:$E$98,5),IF($A31&lt;O$2,"",VLOOKUP($A31,$A$3:$E$98,5)*IF(Main!$B$36=1,(1+Main!$B$35)^($A31-O$2),1+(Main!$B$35*($A31-O$2)))))</f>
        <v>0.14778101840046873</v>
      </c>
      <c r="P31" s="119" t="str">
        <f>IF($A31=P$2,VLOOKUP($A31,$A$3:$E$98,5),IF($A31&lt;P$2,"",VLOOKUP($A31,$A$3:$E$98,5)*IF(Main!$B$36=1,(1+Main!$B$35)^($A31-P$2),1+(Main!$B$35*($A31-P$2)))))</f>
        <v/>
      </c>
      <c r="Q31" s="119" t="str">
        <f>IF($A31=Q$2,VLOOKUP($A31,$A$3:$E$98,5),IF($A31&lt;Q$2,"",VLOOKUP($A31,$A$3:$E$98,5)*IF(Main!$B$36=1,(1+Main!$B$35)^($A31-Q$2),1+(Main!$B$35*($A31-Q$2)))))</f>
        <v/>
      </c>
      <c r="R31" s="119" t="str">
        <f>IF($A31=R$2,VLOOKUP($A31,$A$3:$E$98,5),IF($A31&lt;R$2,"",VLOOKUP($A31,$A$3:$E$98,5)*IF(Main!$B$36=1,(1+Main!$B$35)^($A31-R$2),1+(Main!$B$35*($A31-R$2)))))</f>
        <v/>
      </c>
      <c r="S31" s="119" t="str">
        <f>IF($A31=S$2,VLOOKUP($A31,$A$3:$E$98,5),IF($A31&lt;S$2,"",VLOOKUP($A31,$A$3:$E$98,5)*IF(Main!$B$36=1,(1+Main!$B$35)^($A31-S$2),1+(Main!$B$35*($A31-S$2)))))</f>
        <v/>
      </c>
      <c r="T31" s="119" t="str">
        <f>IF($A31=T$2,VLOOKUP($A31,$A$3:$E$98,5),IF($A31&lt;T$2,"",VLOOKUP($A31,$A$3:$E$98,5)*IF(Main!$B$36=1,(1+Main!$B$35)^($A31-T$2),1+(Main!$B$35*($A31-T$2)))))</f>
        <v/>
      </c>
      <c r="U31" s="119" t="str">
        <f>IF($A31=U$2,VLOOKUP($A31,$A$3:$E$98,5),IF($A31&lt;U$2,"",VLOOKUP($A31,$A$3:$E$98,5)*IF(Main!$B$36=1,(1+Main!$B$35)^($A31-U$2),1+(Main!$B$35*($A31-U$2)))))</f>
        <v/>
      </c>
      <c r="V31" s="119" t="str">
        <f>IF($A31=V$2,VLOOKUP($A31,$A$3:$E$98,5),IF($A31&lt;V$2,"",VLOOKUP($A31,$A$3:$E$98,5)*IF(Main!$B$36=1,(1+Main!$B$35)^($A31-V$2),1+(Main!$B$35*($A31-V$2)))))</f>
        <v/>
      </c>
      <c r="W31" s="119" t="str">
        <f>IF($A31=W$2,VLOOKUP($A31,$A$3:$E$98,5),IF($A31&lt;W$2,"",VLOOKUP($A31,$A$3:$E$98,5)*IF(Main!$B$36=1,(1+Main!$B$35)^($A31-W$2),1+(Main!$B$35*($A31-W$2)))))</f>
        <v/>
      </c>
      <c r="X31" s="119" t="str">
        <f>IF($A31=X$2,VLOOKUP($A31,$A$3:$E$98,5),IF($A31&lt;X$2,"",VLOOKUP($A31,$A$3:$E$98,5)*IF(Main!$B$36=1,(1+Main!$B$35)^($A31-X$2),1+(Main!$B$35*($A31-X$2)))))</f>
        <v/>
      </c>
      <c r="Y31" s="119" t="str">
        <f>IF($A31=Y$2,VLOOKUP($A31,$A$3:$E$98,5),IF($A31&lt;Y$2,"",VLOOKUP($A31,$A$3:$E$98,5)*IF(Main!$B$36=1,(1+Main!$B$35)^($A31-Y$2),1+(Main!$B$35*($A31-Y$2)))))</f>
        <v/>
      </c>
      <c r="Z31" s="119" t="str">
        <f>IF($A31=Z$2,VLOOKUP($A31,$A$3:$E$98,5),IF($A31&lt;Z$2,"",VLOOKUP($A31,$A$3:$E$98,5)*IF(Main!$B$36=1,(1+Main!$B$35)^($A31-Z$2),1+(Main!$B$35*($A31-Z$2)))))</f>
        <v/>
      </c>
      <c r="AA31" s="119" t="str">
        <f>IF($A31=AA$2,VLOOKUP($A31,$A$3:$E$98,5),IF($A31&lt;AA$2,"",VLOOKUP($A31,$A$3:$E$98,5)*IF(Main!$B$36=1,(1+Main!$B$35)^($A31-AA$2),1+(Main!$B$35*($A31-AA$2)))))</f>
        <v/>
      </c>
      <c r="AB31" s="119" t="str">
        <f>IF($A31=AB$2,VLOOKUP($A31,$A$3:$E$98,5),IF($A31&lt;AB$2,"",VLOOKUP($A31,$A$3:$E$98,5)*IF(Main!$B$36=1,(1+Main!$B$35)^($A31-AB$2),1+(Main!$B$35*($A31-AB$2)))))</f>
        <v/>
      </c>
      <c r="AC31" s="119" t="str">
        <f>IF($A31=AC$2,VLOOKUP($A31,$A$3:$E$98,5),IF($A31&lt;AC$2,"",VLOOKUP($A31,$A$3:$E$98,5)*IF(Main!$B$36=1,(1+Main!$B$35)^($A31-AC$2),1+(Main!$B$35*($A31-AC$2)))))</f>
        <v/>
      </c>
      <c r="AD31" s="119" t="str">
        <f>IF($A31=AD$2,VLOOKUP($A31,$A$3:$E$98,5),IF($A31&lt;AD$2,"",VLOOKUP($A31,$A$3:$E$98,5)*IF(Main!$B$36=1,(1+Main!$B$35)^($A31-AD$2),1+(Main!$B$35*($A31-AD$2)))))</f>
        <v/>
      </c>
      <c r="AE31" s="119" t="str">
        <f>IF($A31=AE$2,VLOOKUP($A31,$A$3:$E$98,5),IF($A31&lt;AE$2,"",VLOOKUP($A31,$A$3:$E$98,5)*IF(Main!$B$36=1,(1+Main!$B$35)^($A31-AE$2),1+(Main!$B$35*($A31-AE$2)))))</f>
        <v/>
      </c>
      <c r="AF31" s="119" t="str">
        <f>IF($A31=AF$2,VLOOKUP($A31,$A$3:$E$98,5),IF($A31&lt;AF$2,"",VLOOKUP($A31,$A$3:$E$98,5)*IF(Main!$B$36=1,(1+Main!$B$35)^($A31-AF$2),1+(Main!$B$35*($A31-AF$2)))))</f>
        <v/>
      </c>
      <c r="AG31" s="119" t="str">
        <f>IF($A31=AG$2,VLOOKUP($A31,$A$3:$E$98,5),IF($A31&lt;AG$2,"",VLOOKUP($A31,$A$3:$E$98,5)*IF(Main!$B$36=1,(1+Main!$B$35)^($A31-AG$2),1+(Main!$B$35*($A31-AG$2)))))</f>
        <v/>
      </c>
      <c r="AH31" s="119" t="str">
        <f>IF($A31=AH$2,VLOOKUP($A31,$A$3:$E$98,5),IF($A31&lt;AH$2,"",VLOOKUP($A31,$A$3:$E$98,5)*IF(Main!$B$36=1,(1+Main!$B$35)^($A31-AH$2),1+(Main!$B$35*($A31-AH$2)))))</f>
        <v/>
      </c>
      <c r="AI31" s="119" t="str">
        <f>IF($A31=AI$2,VLOOKUP($A31,$A$3:$E$98,5),IF($A31&lt;AI$2,"",VLOOKUP($A31,$A$3:$E$98,5)*IF(Main!$B$36=1,(1+Main!$B$35)^($A31-AI$2),1+(Main!$B$35*($A31-AI$2)))))</f>
        <v/>
      </c>
      <c r="AJ31" s="119" t="str">
        <f>IF($A31=AJ$2,VLOOKUP($A31,$A$3:$E$98,5),IF($A31&lt;AJ$2,"",VLOOKUP($A31,$A$3:$E$98,5)*IF(Main!$B$36=1,(1+Main!$B$35)^($A31-AJ$2),1+(Main!$B$35*($A31-AJ$2)))))</f>
        <v/>
      </c>
      <c r="AK31" s="119" t="str">
        <f>IF($A31=AK$2,VLOOKUP($A31,$A$3:$E$98,5),IF($A31&lt;AK$2,"",VLOOKUP($A31,$A$3:$E$98,5)*IF(Main!$B$36=1,(1+Main!$B$35)^($A31-AK$2),1+(Main!$B$35*($A31-AK$2)))))</f>
        <v/>
      </c>
      <c r="AL31" s="119" t="str">
        <f>IF($A31=AL$2,VLOOKUP($A31,$A$3:$E$98,5),IF($A31&lt;AL$2,"",VLOOKUP($A31,$A$3:$E$98,5)*IF(Main!$B$36=1,(1+Main!$B$35)^($A31-AL$2),1+(Main!$B$35*($A31-AL$2)))))</f>
        <v/>
      </c>
      <c r="AM31" s="119" t="str">
        <f>IF($A31=AM$2,VLOOKUP($A31,$A$3:$E$98,5),IF($A31&lt;AM$2,"",VLOOKUP($A31,$A$3:$E$98,5)*IF(Main!$B$36=1,(1+Main!$B$35)^($A31-AM$2),1+(Main!$B$35*($A31-AM$2)))))</f>
        <v/>
      </c>
      <c r="AN31" s="119" t="str">
        <f>IF($A31=AN$2,VLOOKUP($A31,$A$3:$E$98,5),IF($A31&lt;AN$2,"",VLOOKUP($A31,$A$3:$E$98,5)*IF(Main!$B$36=1,(1+Main!$B$35)^($A31-AN$2),1+(Main!$B$35*($A31-AN$2)))))</f>
        <v/>
      </c>
      <c r="AO31" s="119" t="str">
        <f>IF($A31=AO$2,VLOOKUP($A31,$A$3:$E$98,5),IF($A31&lt;AO$2,"",VLOOKUP($A31,$A$3:$E$98,5)*IF(Main!$B$36=1,(1+Main!$B$35)^($A31-AO$2),1+(Main!$B$35*($A31-AO$2)))))</f>
        <v/>
      </c>
      <c r="AP31" s="119" t="str">
        <f>IF($A31=AP$2,VLOOKUP($A31,$A$3:$E$98,5),IF($A31&lt;AP$2,"",VLOOKUP($A31,$A$3:$E$98,5)*IF(Main!$B$36=1,(1+Main!$B$35)^($A31-AP$2),1+(Main!$B$35*($A31-AP$2)))))</f>
        <v/>
      </c>
      <c r="AQ31" s="119" t="str">
        <f>IF($A31=AQ$2,VLOOKUP($A31,$A$3:$E$98,5),IF($A31&lt;AQ$2,"",VLOOKUP($A31,$A$3:$E$98,5)*IF(Main!$B$36=1,(1+Main!$B$35)^($A31-AQ$2),1+(Main!$B$35*($A31-AQ$2)))))</f>
        <v/>
      </c>
      <c r="AR31" s="119" t="str">
        <f>IF($A31=AR$2,VLOOKUP($A31,$A$3:$E$98,5),IF($A31&lt;AR$2,"",VLOOKUP($A31,$A$3:$E$98,5)*IF(Main!$B$36=1,(1+Main!$B$35)^($A31-AR$2),1+(Main!$B$35*($A31-AR$2)))))</f>
        <v/>
      </c>
      <c r="AS31" s="119" t="str">
        <f>IF($A31=AS$2,VLOOKUP($A31,$A$3:$E$98,5),IF($A31&lt;AS$2,"",VLOOKUP($A31,$A$3:$E$98,5)*IF(Main!$B$36=1,(1+Main!$B$35)^($A31-AS$2),1+(Main!$B$35*($A31-AS$2)))))</f>
        <v/>
      </c>
      <c r="AT31" s="119" t="str">
        <f>IF($A31=AT$2,VLOOKUP($A31,$A$3:$E$98,5),IF($A31&lt;AT$2,"",VLOOKUP($A31,$A$3:$E$98,5)*IF(Main!$B$36=1,(1+Main!$B$35)^($A31-AT$2),1+(Main!$B$35*($A31-AT$2)))))</f>
        <v/>
      </c>
      <c r="AU31" s="119" t="str">
        <f>IF($A31=AU$2,VLOOKUP($A31,$A$3:$E$98,5),IF($A31&lt;AU$2,"",VLOOKUP($A31,$A$3:$E$98,5)*IF(Main!$B$36=1,(1+Main!$B$35)^($A31-AU$2),1+(Main!$B$35*($A31-AU$2)))))</f>
        <v/>
      </c>
      <c r="AV31" s="119" t="str">
        <f>IF($A31=AV$2,VLOOKUP($A31,$A$3:$E$98,5),IF($A31&lt;AV$2,"",VLOOKUP($A31,$A$3:$E$98,5)*IF(Main!$B$36=1,(1+Main!$B$35)^($A31-AV$2),1+(Main!$B$35*($A31-AV$2)))))</f>
        <v/>
      </c>
      <c r="AW31" s="119" t="str">
        <f>IF($A31=AW$2,VLOOKUP($A31,$A$3:$E$98,5),IF($A31&lt;AW$2,"",VLOOKUP($A31,$A$3:$E$98,5)*IF(Main!$B$36=1,(1+Main!$B$35)^($A31-AW$2),1+(Main!$B$35*($A31-AW$2)))))</f>
        <v/>
      </c>
      <c r="AX31" s="119" t="str">
        <f>IF($A31=AX$2,VLOOKUP($A31,$A$3:$E$98,5),IF($A31&lt;AX$2,"",VLOOKUP($A31,$A$3:$E$98,5)*IF(Main!$B$36=1,(1+Main!$B$35)^($A31-AX$2),1+(Main!$B$35*($A31-AX$2)))))</f>
        <v/>
      </c>
      <c r="AY31" s="119" t="str">
        <f>IF($A31=AY$2,VLOOKUP($A31,$A$3:$E$98,5),IF($A31&lt;AY$2,"",VLOOKUP($A31,$A$3:$E$98,5)*IF(Main!$B$36=1,(1+Main!$B$35)^($A31-AY$2),1+(Main!$B$35*($A31-AY$2)))))</f>
        <v/>
      </c>
      <c r="AZ31" s="119" t="str">
        <f>IF($A31=AZ$2,VLOOKUP($A31,$A$3:$E$98,5),IF($A31&lt;AZ$2,"",VLOOKUP($A31,$A$3:$E$98,5)*IF(Main!$B$36=1,(1+Main!$B$35)^($A31-AZ$2),1+(Main!$B$35*($A31-AZ$2)))))</f>
        <v/>
      </c>
      <c r="BA31" s="119" t="str">
        <f>IF($A31=BA$2,VLOOKUP($A31,$A$3:$E$98,5),IF($A31&lt;BA$2,"",VLOOKUP($A31,$A$3:$E$98,5)*IF(Main!$B$36=1,(1+Main!$B$35)^($A31-BA$2),1+(Main!$B$35*($A31-BA$2)))))</f>
        <v/>
      </c>
      <c r="BB31" s="119" t="str">
        <f>IF($A31=BB$2,VLOOKUP($A31,$A$3:$E$98,5),IF($A31&lt;BB$2,"",VLOOKUP($A31,$A$3:$E$98,5)*IF(Main!$B$36=1,(1+Main!$B$35)^($A31-BB$2),1+(Main!$B$35*($A31-BB$2)))))</f>
        <v/>
      </c>
      <c r="BC31" s="119" t="str">
        <f>IF($A31=BC$2,VLOOKUP($A31,$A$3:$E$98,5),IF($A31&lt;BC$2,"",VLOOKUP($A31,$A$3:$E$98,5)*IF(Main!$B$36=1,(1+Main!$B$35)^($A31-BC$2),1+(Main!$B$35*($A31-BC$2)))))</f>
        <v/>
      </c>
      <c r="BD31" s="119" t="str">
        <f>IF($A31=BD$2,VLOOKUP($A31,$A$3:$E$98,5),IF($A31&lt;BD$2,"",VLOOKUP($A31,$A$3:$E$98,5)*IF(Main!$B$36=1,(1+Main!$B$35)^($A31-BD$2),1+(Main!$B$35*($A31-BD$2)))))</f>
        <v/>
      </c>
      <c r="BE31" s="119" t="str">
        <f>IF($A31=BE$2,VLOOKUP($A31,$A$3:$E$98,5),IF($A31&lt;BE$2,"",VLOOKUP($A31,$A$3:$E$98,5)*IF(Main!$B$36=1,(1+Main!$B$35)^($A31-BE$2),1+(Main!$B$35*($A31-BE$2)))))</f>
        <v/>
      </c>
      <c r="BF31" s="119" t="str">
        <f>IF($A31=BF$2,VLOOKUP($A31,$A$3:$E$98,5),IF($A31&lt;BF$2,"",VLOOKUP($A31,$A$3:$E$98,5)*IF(Main!$B$36=1,(1+Main!$B$35)^($A31-BF$2),1+(Main!$B$35*($A31-BF$2)))))</f>
        <v/>
      </c>
      <c r="BG31" s="119" t="str">
        <f>IF($A31=BG$2,VLOOKUP($A31,$A$3:$E$98,5),IF($A31&lt;BG$2,"",VLOOKUP($A31,$A$3:$E$98,5)*IF(Main!$B$36=1,(1+Main!$B$35)^($A31-BG$2),1+(Main!$B$35*($A31-BG$2)))))</f>
        <v/>
      </c>
      <c r="BH31" s="119" t="str">
        <f>IF($A31=BH$2,VLOOKUP($A31,$A$3:$E$98,5),IF($A31&lt;BH$2,"",VLOOKUP($A31,$A$3:$E$98,5)*IF(Main!$B$36=1,(1+Main!$B$35)^($A31-BH$2),1+(Main!$B$35*($A31-BH$2)))))</f>
        <v/>
      </c>
      <c r="BI31" s="119" t="str">
        <f>IF($A31=BI$2,VLOOKUP($A31,$A$3:$E$98,5),IF($A31&lt;BI$2,"",VLOOKUP($A31,$A$3:$E$98,5)*IF(Main!$B$36=1,(1+Main!$B$35)^($A31-BI$2),1+(Main!$B$35*($A31-BI$2)))))</f>
        <v/>
      </c>
      <c r="BJ31" s="119" t="str">
        <f>IF($A31=BJ$2,VLOOKUP($A31,$A$3:$E$98,5),IF($A31&lt;BJ$2,"",VLOOKUP($A31,$A$3:$E$98,5)*IF(Main!$B$36=1,(1+Main!$B$35)^($A31-BJ$2),1+(Main!$B$35*($A31-BJ$2)))))</f>
        <v/>
      </c>
      <c r="BK31" s="119" t="str">
        <f>IF($A31=BK$2,VLOOKUP($A31,$A$3:$E$98,5),IF($A31&lt;BK$2,"",VLOOKUP($A31,$A$3:$E$98,5)*IF(Main!$B$36=1,(1+Main!$B$35)^($A31-BK$2),1+(Main!$B$35*($A31-BK$2)))))</f>
        <v/>
      </c>
      <c r="BL31" s="119" t="str">
        <f>IF($A31=BL$2,VLOOKUP($A31,$A$3:$E$98,5),IF($A31&lt;BL$2,"",VLOOKUP($A31,$A$3:$E$98,5)*IF(Main!$B$36=1,(1+Main!$B$35)^($A31-BL$2),1+(Main!$B$35*($A31-BL$2)))))</f>
        <v/>
      </c>
      <c r="BM31" s="119" t="str">
        <f>IF($A31=BM$2,VLOOKUP($A31,$A$3:$E$98,5),IF($A31&lt;BM$2,"",VLOOKUP($A31,$A$3:$E$98,5)*IF(Main!$B$36=1,(1+Main!$B$35)^($A31-BM$2),1+(Main!$B$35*($A31-BM$2)))))</f>
        <v/>
      </c>
      <c r="BN31" s="119" t="str">
        <f>IF($A31=BN$2,VLOOKUP($A31,$A$3:$E$98,5),IF($A31&lt;BN$2,"",VLOOKUP($A31,$A$3:$E$98,5)*IF(Main!$B$36=1,(1+Main!$B$35)^($A31-BN$2),1+(Main!$B$35*($A31-BN$2)))))</f>
        <v/>
      </c>
      <c r="BO31" s="119" t="str">
        <f>IF($A31=BO$2,VLOOKUP($A31,$A$3:$E$98,5),IF($A31&lt;BO$2,"",VLOOKUP($A31,$A$3:$E$98,5)*IF(Main!$B$36=1,(1+Main!$B$35)^($A31-BO$2),1+(Main!$B$35*($A31-BO$2)))))</f>
        <v/>
      </c>
      <c r="BP31" s="119" t="str">
        <f>IF($A31=BP$2,VLOOKUP($A31,$A$3:$E$98,5),IF($A31&lt;BP$2,"",VLOOKUP($A31,$A$3:$E$98,5)*IF(Main!$B$36=1,(1+Main!$B$35)^($A31-BP$2),1+(Main!$B$35*($A31-BP$2)))))</f>
        <v/>
      </c>
      <c r="BQ31" s="119" t="str">
        <f>IF($A31=BQ$2,VLOOKUP($A31,$A$3:$E$98,5),IF($A31&lt;BQ$2,"",VLOOKUP($A31,$A$3:$E$98,5)*IF(Main!$B$36=1,(1+Main!$B$35)^($A31-BQ$2),1+(Main!$B$35*($A31-BQ$2)))))</f>
        <v/>
      </c>
      <c r="BR31" s="119" t="str">
        <f>IF($A31=BR$2,VLOOKUP($A31,$A$3:$E$98,5),IF($A31&lt;BR$2,"",VLOOKUP($A31,$A$3:$E$98,5)*IF(Main!$B$36=1,(1+Main!$B$35)^($A31-BR$2),1+(Main!$B$35*($A31-BR$2)))))</f>
        <v/>
      </c>
      <c r="BS31" s="119" t="str">
        <f>IF($A31=BS$2,VLOOKUP($A31,$A$3:$E$98,5),IF($A31&lt;BS$2,"",VLOOKUP($A31,$A$3:$E$98,5)*IF(Main!$B$36=1,(1+Main!$B$35)^($A31-BS$2),1+(Main!$B$35*($A31-BS$2)))))</f>
        <v/>
      </c>
      <c r="BT31" s="119" t="str">
        <f>IF($A31=BT$2,VLOOKUP($A31,$A$3:$E$98,5),IF($A31&lt;BT$2,"",VLOOKUP($A31,$A$3:$E$98,5)*IF(Main!$B$36=1,(1+Main!$B$35)^($A31-BT$2),1+(Main!$B$35*($A31-BT$2)))))</f>
        <v/>
      </c>
      <c r="BU31" s="119" t="str">
        <f>IF($A31=BU$2,VLOOKUP($A31,$A$3:$E$98,5),IF($A31&lt;BU$2,"",VLOOKUP($A31,$A$3:$E$98,5)*IF(Main!$B$36=1,(1+Main!$B$35)^($A31-BU$2),1+(Main!$B$35*($A31-BU$2)))))</f>
        <v/>
      </c>
      <c r="BV31" s="119" t="str">
        <f>IF($A31=BV$2,VLOOKUP($A31,$A$3:$E$98,5),IF($A31&lt;BV$2,"",VLOOKUP($A31,$A$3:$E$98,5)*IF(Main!$B$36=1,(1+Main!$B$35)^($A31-BV$2),1+(Main!$B$35*($A31-BV$2)))))</f>
        <v/>
      </c>
      <c r="BW31" s="119" t="str">
        <f>IF($A31=BW$2,VLOOKUP($A31,$A$3:$E$98,5),IF($A31&lt;BW$2,"",VLOOKUP($A31,$A$3:$E$98,5)*IF(Main!$B$36=1,(1+Main!$B$35)^($A31-BW$2),1+(Main!$B$35*($A31-BW$2)))))</f>
        <v/>
      </c>
      <c r="BX31" s="119" t="str">
        <f>IF($A31=BX$2,VLOOKUP($A31,$A$3:$E$98,5),IF($A31&lt;BX$2,"",VLOOKUP($A31,$A$3:$E$98,5)*IF(Main!$B$36=1,(1+Main!$B$35)^($A31-BX$2),1+(Main!$B$35*($A31-BX$2)))))</f>
        <v/>
      </c>
      <c r="BY31" s="119" t="str">
        <f>IF($A31=BY$2,VLOOKUP($A31,$A$3:$E$98,5),IF($A31&lt;BY$2,"",VLOOKUP($A31,$A$3:$E$98,5)*IF(Main!$B$36=1,(1+Main!$B$35)^($A31-BY$2),1+(Main!$B$35*($A31-BY$2)))))</f>
        <v/>
      </c>
      <c r="BZ31" s="119" t="str">
        <f>IF($A31=BZ$2,VLOOKUP($A31,$A$3:$E$98,5),IF($A31&lt;BZ$2,"",VLOOKUP($A31,$A$3:$E$98,5)*IF(Main!$B$36=1,(1+Main!$B$35)^($A31-BZ$2),1+(Main!$B$35*($A31-BZ$2)))))</f>
        <v/>
      </c>
      <c r="CA31" s="119" t="str">
        <f>IF($A31=CA$2,VLOOKUP($A31,$A$3:$E$98,5),IF($A31&lt;CA$2,"",VLOOKUP($A31,$A$3:$E$98,5)*IF(Main!$B$36=1,(1+Main!$B$35)^($A31-CA$2),1+(Main!$B$35*($A31-CA$2)))))</f>
        <v/>
      </c>
      <c r="CB31" s="119" t="str">
        <f>IF($A31=CB$2,VLOOKUP($A31,$A$3:$E$98,5),IF($A31&lt;CB$2,"",VLOOKUP($A31,$A$3:$E$98,5)*IF(Main!$B$36=1,(1+Main!$B$35)^($A31-CB$2),1+(Main!$B$35*($A31-CB$2)))))</f>
        <v/>
      </c>
      <c r="CC31" s="119" t="str">
        <f>IF($A31=CC$2,VLOOKUP($A31,$A$3:$E$98,5),IF($A31&lt;CC$2,"",VLOOKUP($A31,$A$3:$E$98,5)*IF(Main!$B$36=1,(1+Main!$B$35)^($A31-CC$2),1+(Main!$B$35*($A31-CC$2)))))</f>
        <v/>
      </c>
      <c r="CD31" s="119" t="str">
        <f>IF($A31=CD$2,VLOOKUP($A31,$A$3:$E$98,5),IF($A31&lt;CD$2,"",VLOOKUP($A31,$A$3:$E$98,5)*IF(Main!$B$36=1,(1+Main!$B$35)^($A31-CD$2),1+(Main!$B$35*($A31-CD$2)))))</f>
        <v/>
      </c>
    </row>
    <row r="32" spans="1:82">
      <c r="A32" s="51">
        <v>54</v>
      </c>
      <c r="B32" s="54">
        <f ca="1">VLOOKUP($A32,Mortality!$A$3:$G$108,7,)</f>
        <v>2.0003611511721841E-3</v>
      </c>
      <c r="C32" s="50">
        <f t="shared" ca="1" si="1"/>
        <v>0.98073952509104712</v>
      </c>
      <c r="D32" s="50">
        <f t="shared" ca="1" si="0"/>
        <v>35.958821882207872</v>
      </c>
      <c r="E32" s="118">
        <f ca="1">C32/(1+Main!$B$5)^($A32-$A$3)</f>
        <v>0.13785550877712641</v>
      </c>
      <c r="F32" s="14">
        <f t="shared" ca="1" si="2"/>
        <v>13.423967550334265</v>
      </c>
      <c r="G32" s="119">
        <f ca="1">IF($A32=G$2,VLOOKUP($A32,$A$3:$E$98,5),IF($A32&lt;G$2,"",VLOOKUP($A32,$A$3:$E$98,5)*IF(Main!$B$36=1,(1+Main!$B$35)^($A32-G$2),1+(Main!$B$35*($A32-G$2)))))</f>
        <v>0.13785550877712641</v>
      </c>
      <c r="H32" s="119">
        <f ca="1">IF($A32=H$2,VLOOKUP($A32,$A$3:$E$98,5),IF($A32&lt;H$2,"",VLOOKUP($A32,$A$3:$E$98,5)*IF(Main!$B$36=1,(1+Main!$B$35)^($A32-H$2),1+(Main!$B$35*($A32-H$2)))))</f>
        <v>0.13785550877712641</v>
      </c>
      <c r="I32" s="119">
        <f ca="1">IF($A32=I$2,VLOOKUP($A32,$A$3:$E$98,5),IF($A32&lt;I$2,"",VLOOKUP($A32,$A$3:$E$98,5)*IF(Main!$B$36=1,(1+Main!$B$35)^($A32-I$2),1+(Main!$B$35*($A32-I$2)))))</f>
        <v>0.13785550877712641</v>
      </c>
      <c r="J32" s="119">
        <f ca="1">IF($A32=J$2,VLOOKUP($A32,$A$3:$E$98,5),IF($A32&lt;J$2,"",VLOOKUP($A32,$A$3:$E$98,5)*IF(Main!$B$36=1,(1+Main!$B$35)^($A32-J$2),1+(Main!$B$35*($A32-J$2)))))</f>
        <v>0.13785550877712641</v>
      </c>
      <c r="K32" s="119">
        <f ca="1">IF($A32=K$2,VLOOKUP($A32,$A$3:$E$98,5),IF($A32&lt;K$2,"",VLOOKUP($A32,$A$3:$E$98,5)*IF(Main!$B$36=1,(1+Main!$B$35)^($A32-K$2),1+(Main!$B$35*($A32-K$2)))))</f>
        <v>0.13785550877712641</v>
      </c>
      <c r="L32" s="119">
        <f ca="1">IF($A32=L$2,VLOOKUP($A32,$A$3:$E$98,5),IF($A32&lt;L$2,"",VLOOKUP($A32,$A$3:$E$98,5)*IF(Main!$B$36=1,(1+Main!$B$35)^($A32-L$2),1+(Main!$B$35*($A32-L$2)))))</f>
        <v>0.13785550877712641</v>
      </c>
      <c r="M32" s="119">
        <f ca="1">IF($A32=M$2,VLOOKUP($A32,$A$3:$E$98,5),IF($A32&lt;M$2,"",VLOOKUP($A32,$A$3:$E$98,5)*IF(Main!$B$36=1,(1+Main!$B$35)^($A32-M$2),1+(Main!$B$35*($A32-M$2)))))</f>
        <v>0.13785550877712641</v>
      </c>
      <c r="N32" s="119">
        <f ca="1">IF($A32=N$2,VLOOKUP($A32,$A$3:$E$98,5),IF($A32&lt;N$2,"",VLOOKUP($A32,$A$3:$E$98,5)*IF(Main!$B$36=1,(1+Main!$B$35)^($A32-N$2),1+(Main!$B$35*($A32-N$2)))))</f>
        <v>0.13785550877712641</v>
      </c>
      <c r="O32" s="119">
        <f ca="1">IF($A32=O$2,VLOOKUP($A32,$A$3:$E$98,5),IF($A32&lt;O$2,"",VLOOKUP($A32,$A$3:$E$98,5)*IF(Main!$B$36=1,(1+Main!$B$35)^($A32-O$2),1+(Main!$B$35*($A32-O$2)))))</f>
        <v>0.13785550877712641</v>
      </c>
      <c r="P32" s="119">
        <f ca="1">IF($A32=P$2,VLOOKUP($A32,$A$3:$E$98,5),IF($A32&lt;P$2,"",VLOOKUP($A32,$A$3:$E$98,5)*IF(Main!$B$36=1,(1+Main!$B$35)^($A32-P$2),1+(Main!$B$35*($A32-P$2)))))</f>
        <v>0.13785550877712641</v>
      </c>
      <c r="Q32" s="119" t="str">
        <f>IF($A32=Q$2,VLOOKUP($A32,$A$3:$E$98,5),IF($A32&lt;Q$2,"",VLOOKUP($A32,$A$3:$E$98,5)*IF(Main!$B$36=1,(1+Main!$B$35)^($A32-Q$2),1+(Main!$B$35*($A32-Q$2)))))</f>
        <v/>
      </c>
      <c r="R32" s="119" t="str">
        <f>IF($A32=R$2,VLOOKUP($A32,$A$3:$E$98,5),IF($A32&lt;R$2,"",VLOOKUP($A32,$A$3:$E$98,5)*IF(Main!$B$36=1,(1+Main!$B$35)^($A32-R$2),1+(Main!$B$35*($A32-R$2)))))</f>
        <v/>
      </c>
      <c r="S32" s="119" t="str">
        <f>IF($A32=S$2,VLOOKUP($A32,$A$3:$E$98,5),IF($A32&lt;S$2,"",VLOOKUP($A32,$A$3:$E$98,5)*IF(Main!$B$36=1,(1+Main!$B$35)^($A32-S$2),1+(Main!$B$35*($A32-S$2)))))</f>
        <v/>
      </c>
      <c r="T32" s="119" t="str">
        <f>IF($A32=T$2,VLOOKUP($A32,$A$3:$E$98,5),IF($A32&lt;T$2,"",VLOOKUP($A32,$A$3:$E$98,5)*IF(Main!$B$36=1,(1+Main!$B$35)^($A32-T$2),1+(Main!$B$35*($A32-T$2)))))</f>
        <v/>
      </c>
      <c r="U32" s="119" t="str">
        <f>IF($A32=U$2,VLOOKUP($A32,$A$3:$E$98,5),IF($A32&lt;U$2,"",VLOOKUP($A32,$A$3:$E$98,5)*IF(Main!$B$36=1,(1+Main!$B$35)^($A32-U$2),1+(Main!$B$35*($A32-U$2)))))</f>
        <v/>
      </c>
      <c r="V32" s="119" t="str">
        <f>IF($A32=V$2,VLOOKUP($A32,$A$3:$E$98,5),IF($A32&lt;V$2,"",VLOOKUP($A32,$A$3:$E$98,5)*IF(Main!$B$36=1,(1+Main!$B$35)^($A32-V$2),1+(Main!$B$35*($A32-V$2)))))</f>
        <v/>
      </c>
      <c r="W32" s="119" t="str">
        <f>IF($A32=W$2,VLOOKUP($A32,$A$3:$E$98,5),IF($A32&lt;W$2,"",VLOOKUP($A32,$A$3:$E$98,5)*IF(Main!$B$36=1,(1+Main!$B$35)^($A32-W$2),1+(Main!$B$35*($A32-W$2)))))</f>
        <v/>
      </c>
      <c r="X32" s="119" t="str">
        <f>IF($A32=X$2,VLOOKUP($A32,$A$3:$E$98,5),IF($A32&lt;X$2,"",VLOOKUP($A32,$A$3:$E$98,5)*IF(Main!$B$36=1,(1+Main!$B$35)^($A32-X$2),1+(Main!$B$35*($A32-X$2)))))</f>
        <v/>
      </c>
      <c r="Y32" s="119" t="str">
        <f>IF($A32=Y$2,VLOOKUP($A32,$A$3:$E$98,5),IF($A32&lt;Y$2,"",VLOOKUP($A32,$A$3:$E$98,5)*IF(Main!$B$36=1,(1+Main!$B$35)^($A32-Y$2),1+(Main!$B$35*($A32-Y$2)))))</f>
        <v/>
      </c>
      <c r="Z32" s="119" t="str">
        <f>IF($A32=Z$2,VLOOKUP($A32,$A$3:$E$98,5),IF($A32&lt;Z$2,"",VLOOKUP($A32,$A$3:$E$98,5)*IF(Main!$B$36=1,(1+Main!$B$35)^($A32-Z$2),1+(Main!$B$35*($A32-Z$2)))))</f>
        <v/>
      </c>
      <c r="AA32" s="119" t="str">
        <f>IF($A32=AA$2,VLOOKUP($A32,$A$3:$E$98,5),IF($A32&lt;AA$2,"",VLOOKUP($A32,$A$3:$E$98,5)*IF(Main!$B$36=1,(1+Main!$B$35)^($A32-AA$2),1+(Main!$B$35*($A32-AA$2)))))</f>
        <v/>
      </c>
      <c r="AB32" s="119" t="str">
        <f>IF($A32=AB$2,VLOOKUP($A32,$A$3:$E$98,5),IF($A32&lt;AB$2,"",VLOOKUP($A32,$A$3:$E$98,5)*IF(Main!$B$36=1,(1+Main!$B$35)^($A32-AB$2),1+(Main!$B$35*($A32-AB$2)))))</f>
        <v/>
      </c>
      <c r="AC32" s="119" t="str">
        <f>IF($A32=AC$2,VLOOKUP($A32,$A$3:$E$98,5),IF($A32&lt;AC$2,"",VLOOKUP($A32,$A$3:$E$98,5)*IF(Main!$B$36=1,(1+Main!$B$35)^($A32-AC$2),1+(Main!$B$35*($A32-AC$2)))))</f>
        <v/>
      </c>
      <c r="AD32" s="119" t="str">
        <f>IF($A32=AD$2,VLOOKUP($A32,$A$3:$E$98,5),IF($A32&lt;AD$2,"",VLOOKUP($A32,$A$3:$E$98,5)*IF(Main!$B$36=1,(1+Main!$B$35)^($A32-AD$2),1+(Main!$B$35*($A32-AD$2)))))</f>
        <v/>
      </c>
      <c r="AE32" s="119" t="str">
        <f>IF($A32=AE$2,VLOOKUP($A32,$A$3:$E$98,5),IF($A32&lt;AE$2,"",VLOOKUP($A32,$A$3:$E$98,5)*IF(Main!$B$36=1,(1+Main!$B$35)^($A32-AE$2),1+(Main!$B$35*($A32-AE$2)))))</f>
        <v/>
      </c>
      <c r="AF32" s="119" t="str">
        <f>IF($A32=AF$2,VLOOKUP($A32,$A$3:$E$98,5),IF($A32&lt;AF$2,"",VLOOKUP($A32,$A$3:$E$98,5)*IF(Main!$B$36=1,(1+Main!$B$35)^($A32-AF$2),1+(Main!$B$35*($A32-AF$2)))))</f>
        <v/>
      </c>
      <c r="AG32" s="119" t="str">
        <f>IF($A32=AG$2,VLOOKUP($A32,$A$3:$E$98,5),IF($A32&lt;AG$2,"",VLOOKUP($A32,$A$3:$E$98,5)*IF(Main!$B$36=1,(1+Main!$B$35)^($A32-AG$2),1+(Main!$B$35*($A32-AG$2)))))</f>
        <v/>
      </c>
      <c r="AH32" s="119" t="str">
        <f>IF($A32=AH$2,VLOOKUP($A32,$A$3:$E$98,5),IF($A32&lt;AH$2,"",VLOOKUP($A32,$A$3:$E$98,5)*IF(Main!$B$36=1,(1+Main!$B$35)^($A32-AH$2),1+(Main!$B$35*($A32-AH$2)))))</f>
        <v/>
      </c>
      <c r="AI32" s="119" t="str">
        <f>IF($A32=AI$2,VLOOKUP($A32,$A$3:$E$98,5),IF($A32&lt;AI$2,"",VLOOKUP($A32,$A$3:$E$98,5)*IF(Main!$B$36=1,(1+Main!$B$35)^($A32-AI$2),1+(Main!$B$35*($A32-AI$2)))))</f>
        <v/>
      </c>
      <c r="AJ32" s="119" t="str">
        <f>IF($A32=AJ$2,VLOOKUP($A32,$A$3:$E$98,5),IF($A32&lt;AJ$2,"",VLOOKUP($A32,$A$3:$E$98,5)*IF(Main!$B$36=1,(1+Main!$B$35)^($A32-AJ$2),1+(Main!$B$35*($A32-AJ$2)))))</f>
        <v/>
      </c>
      <c r="AK32" s="119" t="str">
        <f>IF($A32=AK$2,VLOOKUP($A32,$A$3:$E$98,5),IF($A32&lt;AK$2,"",VLOOKUP($A32,$A$3:$E$98,5)*IF(Main!$B$36=1,(1+Main!$B$35)^($A32-AK$2),1+(Main!$B$35*($A32-AK$2)))))</f>
        <v/>
      </c>
      <c r="AL32" s="119" t="str">
        <f>IF($A32=AL$2,VLOOKUP($A32,$A$3:$E$98,5),IF($A32&lt;AL$2,"",VLOOKUP($A32,$A$3:$E$98,5)*IF(Main!$B$36=1,(1+Main!$B$35)^($A32-AL$2),1+(Main!$B$35*($A32-AL$2)))))</f>
        <v/>
      </c>
      <c r="AM32" s="119" t="str">
        <f>IF($A32=AM$2,VLOOKUP($A32,$A$3:$E$98,5),IF($A32&lt;AM$2,"",VLOOKUP($A32,$A$3:$E$98,5)*IF(Main!$B$36=1,(1+Main!$B$35)^($A32-AM$2),1+(Main!$B$35*($A32-AM$2)))))</f>
        <v/>
      </c>
      <c r="AN32" s="119" t="str">
        <f>IF($A32=AN$2,VLOOKUP($A32,$A$3:$E$98,5),IF($A32&lt;AN$2,"",VLOOKUP($A32,$A$3:$E$98,5)*IF(Main!$B$36=1,(1+Main!$B$35)^($A32-AN$2),1+(Main!$B$35*($A32-AN$2)))))</f>
        <v/>
      </c>
      <c r="AO32" s="119" t="str">
        <f>IF($A32=AO$2,VLOOKUP($A32,$A$3:$E$98,5),IF($A32&lt;AO$2,"",VLOOKUP($A32,$A$3:$E$98,5)*IF(Main!$B$36=1,(1+Main!$B$35)^($A32-AO$2),1+(Main!$B$35*($A32-AO$2)))))</f>
        <v/>
      </c>
      <c r="AP32" s="119" t="str">
        <f>IF($A32=AP$2,VLOOKUP($A32,$A$3:$E$98,5),IF($A32&lt;AP$2,"",VLOOKUP($A32,$A$3:$E$98,5)*IF(Main!$B$36=1,(1+Main!$B$35)^($A32-AP$2),1+(Main!$B$35*($A32-AP$2)))))</f>
        <v/>
      </c>
      <c r="AQ32" s="119" t="str">
        <f>IF($A32=AQ$2,VLOOKUP($A32,$A$3:$E$98,5),IF($A32&lt;AQ$2,"",VLOOKUP($A32,$A$3:$E$98,5)*IF(Main!$B$36=1,(1+Main!$B$35)^($A32-AQ$2),1+(Main!$B$35*($A32-AQ$2)))))</f>
        <v/>
      </c>
      <c r="AR32" s="119" t="str">
        <f>IF($A32=AR$2,VLOOKUP($A32,$A$3:$E$98,5),IF($A32&lt;AR$2,"",VLOOKUP($A32,$A$3:$E$98,5)*IF(Main!$B$36=1,(1+Main!$B$35)^($A32-AR$2),1+(Main!$B$35*($A32-AR$2)))))</f>
        <v/>
      </c>
      <c r="AS32" s="119" t="str">
        <f>IF($A32=AS$2,VLOOKUP($A32,$A$3:$E$98,5),IF($A32&lt;AS$2,"",VLOOKUP($A32,$A$3:$E$98,5)*IF(Main!$B$36=1,(1+Main!$B$35)^($A32-AS$2),1+(Main!$B$35*($A32-AS$2)))))</f>
        <v/>
      </c>
      <c r="AT32" s="119" t="str">
        <f>IF($A32=AT$2,VLOOKUP($A32,$A$3:$E$98,5),IF($A32&lt;AT$2,"",VLOOKUP($A32,$A$3:$E$98,5)*IF(Main!$B$36=1,(1+Main!$B$35)^($A32-AT$2),1+(Main!$B$35*($A32-AT$2)))))</f>
        <v/>
      </c>
      <c r="AU32" s="119" t="str">
        <f>IF($A32=AU$2,VLOOKUP($A32,$A$3:$E$98,5),IF($A32&lt;AU$2,"",VLOOKUP($A32,$A$3:$E$98,5)*IF(Main!$B$36=1,(1+Main!$B$35)^($A32-AU$2),1+(Main!$B$35*($A32-AU$2)))))</f>
        <v/>
      </c>
      <c r="AV32" s="119" t="str">
        <f>IF($A32=AV$2,VLOOKUP($A32,$A$3:$E$98,5),IF($A32&lt;AV$2,"",VLOOKUP($A32,$A$3:$E$98,5)*IF(Main!$B$36=1,(1+Main!$B$35)^($A32-AV$2),1+(Main!$B$35*($A32-AV$2)))))</f>
        <v/>
      </c>
      <c r="AW32" s="119" t="str">
        <f>IF($A32=AW$2,VLOOKUP($A32,$A$3:$E$98,5),IF($A32&lt;AW$2,"",VLOOKUP($A32,$A$3:$E$98,5)*IF(Main!$B$36=1,(1+Main!$B$35)^($A32-AW$2),1+(Main!$B$35*($A32-AW$2)))))</f>
        <v/>
      </c>
      <c r="AX32" s="119" t="str">
        <f>IF($A32=AX$2,VLOOKUP($A32,$A$3:$E$98,5),IF($A32&lt;AX$2,"",VLOOKUP($A32,$A$3:$E$98,5)*IF(Main!$B$36=1,(1+Main!$B$35)^($A32-AX$2),1+(Main!$B$35*($A32-AX$2)))))</f>
        <v/>
      </c>
      <c r="AY32" s="119" t="str">
        <f>IF($A32=AY$2,VLOOKUP($A32,$A$3:$E$98,5),IF($A32&lt;AY$2,"",VLOOKUP($A32,$A$3:$E$98,5)*IF(Main!$B$36=1,(1+Main!$B$35)^($A32-AY$2),1+(Main!$B$35*($A32-AY$2)))))</f>
        <v/>
      </c>
      <c r="AZ32" s="119" t="str">
        <f>IF($A32=AZ$2,VLOOKUP($A32,$A$3:$E$98,5),IF($A32&lt;AZ$2,"",VLOOKUP($A32,$A$3:$E$98,5)*IF(Main!$B$36=1,(1+Main!$B$35)^($A32-AZ$2),1+(Main!$B$35*($A32-AZ$2)))))</f>
        <v/>
      </c>
      <c r="BA32" s="119" t="str">
        <f>IF($A32=BA$2,VLOOKUP($A32,$A$3:$E$98,5),IF($A32&lt;BA$2,"",VLOOKUP($A32,$A$3:$E$98,5)*IF(Main!$B$36=1,(1+Main!$B$35)^($A32-BA$2),1+(Main!$B$35*($A32-BA$2)))))</f>
        <v/>
      </c>
      <c r="BB32" s="119" t="str">
        <f>IF($A32=BB$2,VLOOKUP($A32,$A$3:$E$98,5),IF($A32&lt;BB$2,"",VLOOKUP($A32,$A$3:$E$98,5)*IF(Main!$B$36=1,(1+Main!$B$35)^($A32-BB$2),1+(Main!$B$35*($A32-BB$2)))))</f>
        <v/>
      </c>
      <c r="BC32" s="119" t="str">
        <f>IF($A32=BC$2,VLOOKUP($A32,$A$3:$E$98,5),IF($A32&lt;BC$2,"",VLOOKUP($A32,$A$3:$E$98,5)*IF(Main!$B$36=1,(1+Main!$B$35)^($A32-BC$2),1+(Main!$B$35*($A32-BC$2)))))</f>
        <v/>
      </c>
      <c r="BD32" s="119" t="str">
        <f>IF($A32=BD$2,VLOOKUP($A32,$A$3:$E$98,5),IF($A32&lt;BD$2,"",VLOOKUP($A32,$A$3:$E$98,5)*IF(Main!$B$36=1,(1+Main!$B$35)^($A32-BD$2),1+(Main!$B$35*($A32-BD$2)))))</f>
        <v/>
      </c>
      <c r="BE32" s="119" t="str">
        <f>IF($A32=BE$2,VLOOKUP($A32,$A$3:$E$98,5),IF($A32&lt;BE$2,"",VLOOKUP($A32,$A$3:$E$98,5)*IF(Main!$B$36=1,(1+Main!$B$35)^($A32-BE$2),1+(Main!$B$35*($A32-BE$2)))))</f>
        <v/>
      </c>
      <c r="BF32" s="119" t="str">
        <f>IF($A32=BF$2,VLOOKUP($A32,$A$3:$E$98,5),IF($A32&lt;BF$2,"",VLOOKUP($A32,$A$3:$E$98,5)*IF(Main!$B$36=1,(1+Main!$B$35)^($A32-BF$2),1+(Main!$B$35*($A32-BF$2)))))</f>
        <v/>
      </c>
      <c r="BG32" s="119" t="str">
        <f>IF($A32=BG$2,VLOOKUP($A32,$A$3:$E$98,5),IF($A32&lt;BG$2,"",VLOOKUP($A32,$A$3:$E$98,5)*IF(Main!$B$36=1,(1+Main!$B$35)^($A32-BG$2),1+(Main!$B$35*($A32-BG$2)))))</f>
        <v/>
      </c>
      <c r="BH32" s="119" t="str">
        <f>IF($A32=BH$2,VLOOKUP($A32,$A$3:$E$98,5),IF($A32&lt;BH$2,"",VLOOKUP($A32,$A$3:$E$98,5)*IF(Main!$B$36=1,(1+Main!$B$35)^($A32-BH$2),1+(Main!$B$35*($A32-BH$2)))))</f>
        <v/>
      </c>
      <c r="BI32" s="119" t="str">
        <f>IF($A32=BI$2,VLOOKUP($A32,$A$3:$E$98,5),IF($A32&lt;BI$2,"",VLOOKUP($A32,$A$3:$E$98,5)*IF(Main!$B$36=1,(1+Main!$B$35)^($A32-BI$2),1+(Main!$B$35*($A32-BI$2)))))</f>
        <v/>
      </c>
      <c r="BJ32" s="119" t="str">
        <f>IF($A32=BJ$2,VLOOKUP($A32,$A$3:$E$98,5),IF($A32&lt;BJ$2,"",VLOOKUP($A32,$A$3:$E$98,5)*IF(Main!$B$36=1,(1+Main!$B$35)^($A32-BJ$2),1+(Main!$B$35*($A32-BJ$2)))))</f>
        <v/>
      </c>
      <c r="BK32" s="119" t="str">
        <f>IF($A32=BK$2,VLOOKUP($A32,$A$3:$E$98,5),IF($A32&lt;BK$2,"",VLOOKUP($A32,$A$3:$E$98,5)*IF(Main!$B$36=1,(1+Main!$B$35)^($A32-BK$2),1+(Main!$B$35*($A32-BK$2)))))</f>
        <v/>
      </c>
      <c r="BL32" s="119" t="str">
        <f>IF($A32=BL$2,VLOOKUP($A32,$A$3:$E$98,5),IF($A32&lt;BL$2,"",VLOOKUP($A32,$A$3:$E$98,5)*IF(Main!$B$36=1,(1+Main!$B$35)^($A32-BL$2),1+(Main!$B$35*($A32-BL$2)))))</f>
        <v/>
      </c>
      <c r="BM32" s="119" t="str">
        <f>IF($A32=BM$2,VLOOKUP($A32,$A$3:$E$98,5),IF($A32&lt;BM$2,"",VLOOKUP($A32,$A$3:$E$98,5)*IF(Main!$B$36=1,(1+Main!$B$35)^($A32-BM$2),1+(Main!$B$35*($A32-BM$2)))))</f>
        <v/>
      </c>
      <c r="BN32" s="119" t="str">
        <f>IF($A32=BN$2,VLOOKUP($A32,$A$3:$E$98,5),IF($A32&lt;BN$2,"",VLOOKUP($A32,$A$3:$E$98,5)*IF(Main!$B$36=1,(1+Main!$B$35)^($A32-BN$2),1+(Main!$B$35*($A32-BN$2)))))</f>
        <v/>
      </c>
      <c r="BO32" s="119" t="str">
        <f>IF($A32=BO$2,VLOOKUP($A32,$A$3:$E$98,5),IF($A32&lt;BO$2,"",VLOOKUP($A32,$A$3:$E$98,5)*IF(Main!$B$36=1,(1+Main!$B$35)^($A32-BO$2),1+(Main!$B$35*($A32-BO$2)))))</f>
        <v/>
      </c>
      <c r="BP32" s="119" t="str">
        <f>IF($A32=BP$2,VLOOKUP($A32,$A$3:$E$98,5),IF($A32&lt;BP$2,"",VLOOKUP($A32,$A$3:$E$98,5)*IF(Main!$B$36=1,(1+Main!$B$35)^($A32-BP$2),1+(Main!$B$35*($A32-BP$2)))))</f>
        <v/>
      </c>
      <c r="BQ32" s="119" t="str">
        <f>IF($A32=BQ$2,VLOOKUP($A32,$A$3:$E$98,5),IF($A32&lt;BQ$2,"",VLOOKUP($A32,$A$3:$E$98,5)*IF(Main!$B$36=1,(1+Main!$B$35)^($A32-BQ$2),1+(Main!$B$35*($A32-BQ$2)))))</f>
        <v/>
      </c>
      <c r="BR32" s="119" t="str">
        <f>IF($A32=BR$2,VLOOKUP($A32,$A$3:$E$98,5),IF($A32&lt;BR$2,"",VLOOKUP($A32,$A$3:$E$98,5)*IF(Main!$B$36=1,(1+Main!$B$35)^($A32-BR$2),1+(Main!$B$35*($A32-BR$2)))))</f>
        <v/>
      </c>
      <c r="BS32" s="119" t="str">
        <f>IF($A32=BS$2,VLOOKUP($A32,$A$3:$E$98,5),IF($A32&lt;BS$2,"",VLOOKUP($A32,$A$3:$E$98,5)*IF(Main!$B$36=1,(1+Main!$B$35)^($A32-BS$2),1+(Main!$B$35*($A32-BS$2)))))</f>
        <v/>
      </c>
      <c r="BT32" s="119" t="str">
        <f>IF($A32=BT$2,VLOOKUP($A32,$A$3:$E$98,5),IF($A32&lt;BT$2,"",VLOOKUP($A32,$A$3:$E$98,5)*IF(Main!$B$36=1,(1+Main!$B$35)^($A32-BT$2),1+(Main!$B$35*($A32-BT$2)))))</f>
        <v/>
      </c>
      <c r="BU32" s="119" t="str">
        <f>IF($A32=BU$2,VLOOKUP($A32,$A$3:$E$98,5),IF($A32&lt;BU$2,"",VLOOKUP($A32,$A$3:$E$98,5)*IF(Main!$B$36=1,(1+Main!$B$35)^($A32-BU$2),1+(Main!$B$35*($A32-BU$2)))))</f>
        <v/>
      </c>
      <c r="BV32" s="119" t="str">
        <f>IF($A32=BV$2,VLOOKUP($A32,$A$3:$E$98,5),IF($A32&lt;BV$2,"",VLOOKUP($A32,$A$3:$E$98,5)*IF(Main!$B$36=1,(1+Main!$B$35)^($A32-BV$2),1+(Main!$B$35*($A32-BV$2)))))</f>
        <v/>
      </c>
      <c r="BW32" s="119" t="str">
        <f>IF($A32=BW$2,VLOOKUP($A32,$A$3:$E$98,5),IF($A32&lt;BW$2,"",VLOOKUP($A32,$A$3:$E$98,5)*IF(Main!$B$36=1,(1+Main!$B$35)^($A32-BW$2),1+(Main!$B$35*($A32-BW$2)))))</f>
        <v/>
      </c>
      <c r="BX32" s="119" t="str">
        <f>IF($A32=BX$2,VLOOKUP($A32,$A$3:$E$98,5),IF($A32&lt;BX$2,"",VLOOKUP($A32,$A$3:$E$98,5)*IF(Main!$B$36=1,(1+Main!$B$35)^($A32-BX$2),1+(Main!$B$35*($A32-BX$2)))))</f>
        <v/>
      </c>
      <c r="BY32" s="119" t="str">
        <f>IF($A32=BY$2,VLOOKUP($A32,$A$3:$E$98,5),IF($A32&lt;BY$2,"",VLOOKUP($A32,$A$3:$E$98,5)*IF(Main!$B$36=1,(1+Main!$B$35)^($A32-BY$2),1+(Main!$B$35*($A32-BY$2)))))</f>
        <v/>
      </c>
      <c r="BZ32" s="119" t="str">
        <f>IF($A32=BZ$2,VLOOKUP($A32,$A$3:$E$98,5),IF($A32&lt;BZ$2,"",VLOOKUP($A32,$A$3:$E$98,5)*IF(Main!$B$36=1,(1+Main!$B$35)^($A32-BZ$2),1+(Main!$B$35*($A32-BZ$2)))))</f>
        <v/>
      </c>
      <c r="CA32" s="119" t="str">
        <f>IF($A32=CA$2,VLOOKUP($A32,$A$3:$E$98,5),IF($A32&lt;CA$2,"",VLOOKUP($A32,$A$3:$E$98,5)*IF(Main!$B$36=1,(1+Main!$B$35)^($A32-CA$2),1+(Main!$B$35*($A32-CA$2)))))</f>
        <v/>
      </c>
      <c r="CB32" s="119" t="str">
        <f>IF($A32=CB$2,VLOOKUP($A32,$A$3:$E$98,5),IF($A32&lt;CB$2,"",VLOOKUP($A32,$A$3:$E$98,5)*IF(Main!$B$36=1,(1+Main!$B$35)^($A32-CB$2),1+(Main!$B$35*($A32-CB$2)))))</f>
        <v/>
      </c>
      <c r="CC32" s="119" t="str">
        <f>IF($A32=CC$2,VLOOKUP($A32,$A$3:$E$98,5),IF($A32&lt;CC$2,"",VLOOKUP($A32,$A$3:$E$98,5)*IF(Main!$B$36=1,(1+Main!$B$35)^($A32-CC$2),1+(Main!$B$35*($A32-CC$2)))))</f>
        <v/>
      </c>
      <c r="CD32" s="119" t="str">
        <f>IF($A32=CD$2,VLOOKUP($A32,$A$3:$E$98,5),IF($A32&lt;CD$2,"",VLOOKUP($A32,$A$3:$E$98,5)*IF(Main!$B$36=1,(1+Main!$B$35)^($A32-CD$2),1+(Main!$B$35*($A32-CD$2)))))</f>
        <v/>
      </c>
    </row>
    <row r="33" spans="1:82">
      <c r="A33" s="51">
        <v>55</v>
      </c>
      <c r="B33" s="54">
        <f ca="1">VLOOKUP($A33,Mortality!$A$3:$G$108,7,)</f>
        <v>2.1474932719372855E-3</v>
      </c>
      <c r="C33" s="50">
        <f t="shared" ca="1" si="1"/>
        <v>0.9787776918456359</v>
      </c>
      <c r="D33" s="50">
        <f t="shared" ca="1" si="0"/>
        <v>35.028892317568534</v>
      </c>
      <c r="E33" s="118">
        <f ca="1">C33/(1+Main!$B$5)^($A33-$A$3)</f>
        <v>0.12857920371298465</v>
      </c>
      <c r="F33" s="14">
        <f t="shared" ca="1" si="2"/>
        <v>13.320290670837926</v>
      </c>
      <c r="G33" s="119">
        <f ca="1">IF($A33=G$2,VLOOKUP($A33,$A$3:$E$98,5),IF($A33&lt;G$2,"",VLOOKUP($A33,$A$3:$E$98,5)*IF(Main!$B$36=1,(1+Main!$B$35)^($A33-G$2),1+(Main!$B$35*($A33-G$2)))))</f>
        <v>0.12857920371298465</v>
      </c>
      <c r="H33" s="119">
        <f ca="1">IF($A33=H$2,VLOOKUP($A33,$A$3:$E$98,5),IF($A33&lt;H$2,"",VLOOKUP($A33,$A$3:$E$98,5)*IF(Main!$B$36=1,(1+Main!$B$35)^($A33-H$2),1+(Main!$B$35*($A33-H$2)))))</f>
        <v>0.12857920371298465</v>
      </c>
      <c r="I33" s="119">
        <f ca="1">IF($A33=I$2,VLOOKUP($A33,$A$3:$E$98,5),IF($A33&lt;I$2,"",VLOOKUP($A33,$A$3:$E$98,5)*IF(Main!$B$36=1,(1+Main!$B$35)^($A33-I$2),1+(Main!$B$35*($A33-I$2)))))</f>
        <v>0.12857920371298465</v>
      </c>
      <c r="J33" s="119">
        <f ca="1">IF($A33=J$2,VLOOKUP($A33,$A$3:$E$98,5),IF($A33&lt;J$2,"",VLOOKUP($A33,$A$3:$E$98,5)*IF(Main!$B$36=1,(1+Main!$B$35)^($A33-J$2),1+(Main!$B$35*($A33-J$2)))))</f>
        <v>0.12857920371298465</v>
      </c>
      <c r="K33" s="119">
        <f ca="1">IF($A33=K$2,VLOOKUP($A33,$A$3:$E$98,5),IF($A33&lt;K$2,"",VLOOKUP($A33,$A$3:$E$98,5)*IF(Main!$B$36=1,(1+Main!$B$35)^($A33-K$2),1+(Main!$B$35*($A33-K$2)))))</f>
        <v>0.12857920371298465</v>
      </c>
      <c r="L33" s="119">
        <f ca="1">IF($A33=L$2,VLOOKUP($A33,$A$3:$E$98,5),IF($A33&lt;L$2,"",VLOOKUP($A33,$A$3:$E$98,5)*IF(Main!$B$36=1,(1+Main!$B$35)^($A33-L$2),1+(Main!$B$35*($A33-L$2)))))</f>
        <v>0.12857920371298465</v>
      </c>
      <c r="M33" s="119">
        <f ca="1">IF($A33=M$2,VLOOKUP($A33,$A$3:$E$98,5),IF($A33&lt;M$2,"",VLOOKUP($A33,$A$3:$E$98,5)*IF(Main!$B$36=1,(1+Main!$B$35)^($A33-M$2),1+(Main!$B$35*($A33-M$2)))))</f>
        <v>0.12857920371298465</v>
      </c>
      <c r="N33" s="119">
        <f ca="1">IF($A33=N$2,VLOOKUP($A33,$A$3:$E$98,5),IF($A33&lt;N$2,"",VLOOKUP($A33,$A$3:$E$98,5)*IF(Main!$B$36=1,(1+Main!$B$35)^($A33-N$2),1+(Main!$B$35*($A33-N$2)))))</f>
        <v>0.12857920371298465</v>
      </c>
      <c r="O33" s="119">
        <f ca="1">IF($A33=O$2,VLOOKUP($A33,$A$3:$E$98,5),IF($A33&lt;O$2,"",VLOOKUP($A33,$A$3:$E$98,5)*IF(Main!$B$36=1,(1+Main!$B$35)^($A33-O$2),1+(Main!$B$35*($A33-O$2)))))</f>
        <v>0.12857920371298465</v>
      </c>
      <c r="P33" s="119">
        <f ca="1">IF($A33=P$2,VLOOKUP($A33,$A$3:$E$98,5),IF($A33&lt;P$2,"",VLOOKUP($A33,$A$3:$E$98,5)*IF(Main!$B$36=1,(1+Main!$B$35)^($A33-P$2),1+(Main!$B$35*($A33-P$2)))))</f>
        <v>0.12857920371298465</v>
      </c>
      <c r="Q33" s="119">
        <f ca="1">IF($A33=Q$2,VLOOKUP($A33,$A$3:$E$98,5),IF($A33&lt;Q$2,"",VLOOKUP($A33,$A$3:$E$98,5)*IF(Main!$B$36=1,(1+Main!$B$35)^($A33-Q$2),1+(Main!$B$35*($A33-Q$2)))))</f>
        <v>0.12857920371298465</v>
      </c>
      <c r="R33" s="119" t="str">
        <f>IF($A33=R$2,VLOOKUP($A33,$A$3:$E$98,5),IF($A33&lt;R$2,"",VLOOKUP($A33,$A$3:$E$98,5)*IF(Main!$B$36=1,(1+Main!$B$35)^($A33-R$2),1+(Main!$B$35*($A33-R$2)))))</f>
        <v/>
      </c>
      <c r="S33" s="119" t="str">
        <f>IF($A33=S$2,VLOOKUP($A33,$A$3:$E$98,5),IF($A33&lt;S$2,"",VLOOKUP($A33,$A$3:$E$98,5)*IF(Main!$B$36=1,(1+Main!$B$35)^($A33-S$2),1+(Main!$B$35*($A33-S$2)))))</f>
        <v/>
      </c>
      <c r="T33" s="119" t="str">
        <f>IF($A33=T$2,VLOOKUP($A33,$A$3:$E$98,5),IF($A33&lt;T$2,"",VLOOKUP($A33,$A$3:$E$98,5)*IF(Main!$B$36=1,(1+Main!$B$35)^($A33-T$2),1+(Main!$B$35*($A33-T$2)))))</f>
        <v/>
      </c>
      <c r="U33" s="119" t="str">
        <f>IF($A33=U$2,VLOOKUP($A33,$A$3:$E$98,5),IF($A33&lt;U$2,"",VLOOKUP($A33,$A$3:$E$98,5)*IF(Main!$B$36=1,(1+Main!$B$35)^($A33-U$2),1+(Main!$B$35*($A33-U$2)))))</f>
        <v/>
      </c>
      <c r="V33" s="119" t="str">
        <f>IF($A33=V$2,VLOOKUP($A33,$A$3:$E$98,5),IF($A33&lt;V$2,"",VLOOKUP($A33,$A$3:$E$98,5)*IF(Main!$B$36=1,(1+Main!$B$35)^($A33-V$2),1+(Main!$B$35*($A33-V$2)))))</f>
        <v/>
      </c>
      <c r="W33" s="119" t="str">
        <f>IF($A33=W$2,VLOOKUP($A33,$A$3:$E$98,5),IF($A33&lt;W$2,"",VLOOKUP($A33,$A$3:$E$98,5)*IF(Main!$B$36=1,(1+Main!$B$35)^($A33-W$2),1+(Main!$B$35*($A33-W$2)))))</f>
        <v/>
      </c>
      <c r="X33" s="119" t="str">
        <f>IF($A33=X$2,VLOOKUP($A33,$A$3:$E$98,5),IF($A33&lt;X$2,"",VLOOKUP($A33,$A$3:$E$98,5)*IF(Main!$B$36=1,(1+Main!$B$35)^($A33-X$2),1+(Main!$B$35*($A33-X$2)))))</f>
        <v/>
      </c>
      <c r="Y33" s="119" t="str">
        <f>IF($A33=Y$2,VLOOKUP($A33,$A$3:$E$98,5),IF($A33&lt;Y$2,"",VLOOKUP($A33,$A$3:$E$98,5)*IF(Main!$B$36=1,(1+Main!$B$35)^($A33-Y$2),1+(Main!$B$35*($A33-Y$2)))))</f>
        <v/>
      </c>
      <c r="Z33" s="119" t="str">
        <f>IF($A33=Z$2,VLOOKUP($A33,$A$3:$E$98,5),IF($A33&lt;Z$2,"",VLOOKUP($A33,$A$3:$E$98,5)*IF(Main!$B$36=1,(1+Main!$B$35)^($A33-Z$2),1+(Main!$B$35*($A33-Z$2)))))</f>
        <v/>
      </c>
      <c r="AA33" s="119" t="str">
        <f>IF($A33=AA$2,VLOOKUP($A33,$A$3:$E$98,5),IF($A33&lt;AA$2,"",VLOOKUP($A33,$A$3:$E$98,5)*IF(Main!$B$36=1,(1+Main!$B$35)^($A33-AA$2),1+(Main!$B$35*($A33-AA$2)))))</f>
        <v/>
      </c>
      <c r="AB33" s="119" t="str">
        <f>IF($A33=AB$2,VLOOKUP($A33,$A$3:$E$98,5),IF($A33&lt;AB$2,"",VLOOKUP($A33,$A$3:$E$98,5)*IF(Main!$B$36=1,(1+Main!$B$35)^($A33-AB$2),1+(Main!$B$35*($A33-AB$2)))))</f>
        <v/>
      </c>
      <c r="AC33" s="119" t="str">
        <f>IF($A33=AC$2,VLOOKUP($A33,$A$3:$E$98,5),IF($A33&lt;AC$2,"",VLOOKUP($A33,$A$3:$E$98,5)*IF(Main!$B$36=1,(1+Main!$B$35)^($A33-AC$2),1+(Main!$B$35*($A33-AC$2)))))</f>
        <v/>
      </c>
      <c r="AD33" s="119" t="str">
        <f>IF($A33=AD$2,VLOOKUP($A33,$A$3:$E$98,5),IF($A33&lt;AD$2,"",VLOOKUP($A33,$A$3:$E$98,5)*IF(Main!$B$36=1,(1+Main!$B$35)^($A33-AD$2),1+(Main!$B$35*($A33-AD$2)))))</f>
        <v/>
      </c>
      <c r="AE33" s="119" t="str">
        <f>IF($A33=AE$2,VLOOKUP($A33,$A$3:$E$98,5),IF($A33&lt;AE$2,"",VLOOKUP($A33,$A$3:$E$98,5)*IF(Main!$B$36=1,(1+Main!$B$35)^($A33-AE$2),1+(Main!$B$35*($A33-AE$2)))))</f>
        <v/>
      </c>
      <c r="AF33" s="119" t="str">
        <f>IF($A33=AF$2,VLOOKUP($A33,$A$3:$E$98,5),IF($A33&lt;AF$2,"",VLOOKUP($A33,$A$3:$E$98,5)*IF(Main!$B$36=1,(1+Main!$B$35)^($A33-AF$2),1+(Main!$B$35*($A33-AF$2)))))</f>
        <v/>
      </c>
      <c r="AG33" s="119" t="str">
        <f>IF($A33=AG$2,VLOOKUP($A33,$A$3:$E$98,5),IF($A33&lt;AG$2,"",VLOOKUP($A33,$A$3:$E$98,5)*IF(Main!$B$36=1,(1+Main!$B$35)^($A33-AG$2),1+(Main!$B$35*($A33-AG$2)))))</f>
        <v/>
      </c>
      <c r="AH33" s="119" t="str">
        <f>IF($A33=AH$2,VLOOKUP($A33,$A$3:$E$98,5),IF($A33&lt;AH$2,"",VLOOKUP($A33,$A$3:$E$98,5)*IF(Main!$B$36=1,(1+Main!$B$35)^($A33-AH$2),1+(Main!$B$35*($A33-AH$2)))))</f>
        <v/>
      </c>
      <c r="AI33" s="119" t="str">
        <f>IF($A33=AI$2,VLOOKUP($A33,$A$3:$E$98,5),IF($A33&lt;AI$2,"",VLOOKUP($A33,$A$3:$E$98,5)*IF(Main!$B$36=1,(1+Main!$B$35)^($A33-AI$2),1+(Main!$B$35*($A33-AI$2)))))</f>
        <v/>
      </c>
      <c r="AJ33" s="119" t="str">
        <f>IF($A33=AJ$2,VLOOKUP($A33,$A$3:$E$98,5),IF($A33&lt;AJ$2,"",VLOOKUP($A33,$A$3:$E$98,5)*IF(Main!$B$36=1,(1+Main!$B$35)^($A33-AJ$2),1+(Main!$B$35*($A33-AJ$2)))))</f>
        <v/>
      </c>
      <c r="AK33" s="119" t="str">
        <f>IF($A33=AK$2,VLOOKUP($A33,$A$3:$E$98,5),IF($A33&lt;AK$2,"",VLOOKUP($A33,$A$3:$E$98,5)*IF(Main!$B$36=1,(1+Main!$B$35)^($A33-AK$2),1+(Main!$B$35*($A33-AK$2)))))</f>
        <v/>
      </c>
      <c r="AL33" s="119" t="str">
        <f>IF($A33=AL$2,VLOOKUP($A33,$A$3:$E$98,5),IF($A33&lt;AL$2,"",VLOOKUP($A33,$A$3:$E$98,5)*IF(Main!$B$36=1,(1+Main!$B$35)^($A33-AL$2),1+(Main!$B$35*($A33-AL$2)))))</f>
        <v/>
      </c>
      <c r="AM33" s="119" t="str">
        <f>IF($A33=AM$2,VLOOKUP($A33,$A$3:$E$98,5),IF($A33&lt;AM$2,"",VLOOKUP($A33,$A$3:$E$98,5)*IF(Main!$B$36=1,(1+Main!$B$35)^($A33-AM$2),1+(Main!$B$35*($A33-AM$2)))))</f>
        <v/>
      </c>
      <c r="AN33" s="119" t="str">
        <f>IF($A33=AN$2,VLOOKUP($A33,$A$3:$E$98,5),IF($A33&lt;AN$2,"",VLOOKUP($A33,$A$3:$E$98,5)*IF(Main!$B$36=1,(1+Main!$B$35)^($A33-AN$2),1+(Main!$B$35*($A33-AN$2)))))</f>
        <v/>
      </c>
      <c r="AO33" s="119" t="str">
        <f>IF($A33=AO$2,VLOOKUP($A33,$A$3:$E$98,5),IF($A33&lt;AO$2,"",VLOOKUP($A33,$A$3:$E$98,5)*IF(Main!$B$36=1,(1+Main!$B$35)^($A33-AO$2),1+(Main!$B$35*($A33-AO$2)))))</f>
        <v/>
      </c>
      <c r="AP33" s="119" t="str">
        <f>IF($A33=AP$2,VLOOKUP($A33,$A$3:$E$98,5),IF($A33&lt;AP$2,"",VLOOKUP($A33,$A$3:$E$98,5)*IF(Main!$B$36=1,(1+Main!$B$35)^($A33-AP$2),1+(Main!$B$35*($A33-AP$2)))))</f>
        <v/>
      </c>
      <c r="AQ33" s="119" t="str">
        <f>IF($A33=AQ$2,VLOOKUP($A33,$A$3:$E$98,5),IF($A33&lt;AQ$2,"",VLOOKUP($A33,$A$3:$E$98,5)*IF(Main!$B$36=1,(1+Main!$B$35)^($A33-AQ$2),1+(Main!$B$35*($A33-AQ$2)))))</f>
        <v/>
      </c>
      <c r="AR33" s="119" t="str">
        <f>IF($A33=AR$2,VLOOKUP($A33,$A$3:$E$98,5),IF($A33&lt;AR$2,"",VLOOKUP($A33,$A$3:$E$98,5)*IF(Main!$B$36=1,(1+Main!$B$35)^($A33-AR$2),1+(Main!$B$35*($A33-AR$2)))))</f>
        <v/>
      </c>
      <c r="AS33" s="119" t="str">
        <f>IF($A33=AS$2,VLOOKUP($A33,$A$3:$E$98,5),IF($A33&lt;AS$2,"",VLOOKUP($A33,$A$3:$E$98,5)*IF(Main!$B$36=1,(1+Main!$B$35)^($A33-AS$2),1+(Main!$B$35*($A33-AS$2)))))</f>
        <v/>
      </c>
      <c r="AT33" s="119" t="str">
        <f>IF($A33=AT$2,VLOOKUP($A33,$A$3:$E$98,5),IF($A33&lt;AT$2,"",VLOOKUP($A33,$A$3:$E$98,5)*IF(Main!$B$36=1,(1+Main!$B$35)^($A33-AT$2),1+(Main!$B$35*($A33-AT$2)))))</f>
        <v/>
      </c>
      <c r="AU33" s="119" t="str">
        <f>IF($A33=AU$2,VLOOKUP($A33,$A$3:$E$98,5),IF($A33&lt;AU$2,"",VLOOKUP($A33,$A$3:$E$98,5)*IF(Main!$B$36=1,(1+Main!$B$35)^($A33-AU$2),1+(Main!$B$35*($A33-AU$2)))))</f>
        <v/>
      </c>
      <c r="AV33" s="119" t="str">
        <f>IF($A33=AV$2,VLOOKUP($A33,$A$3:$E$98,5),IF($A33&lt;AV$2,"",VLOOKUP($A33,$A$3:$E$98,5)*IF(Main!$B$36=1,(1+Main!$B$35)^($A33-AV$2),1+(Main!$B$35*($A33-AV$2)))))</f>
        <v/>
      </c>
      <c r="AW33" s="119" t="str">
        <f>IF($A33=AW$2,VLOOKUP($A33,$A$3:$E$98,5),IF($A33&lt;AW$2,"",VLOOKUP($A33,$A$3:$E$98,5)*IF(Main!$B$36=1,(1+Main!$B$35)^($A33-AW$2),1+(Main!$B$35*($A33-AW$2)))))</f>
        <v/>
      </c>
      <c r="AX33" s="119" t="str">
        <f>IF($A33=AX$2,VLOOKUP($A33,$A$3:$E$98,5),IF($A33&lt;AX$2,"",VLOOKUP($A33,$A$3:$E$98,5)*IF(Main!$B$36=1,(1+Main!$B$35)^($A33-AX$2),1+(Main!$B$35*($A33-AX$2)))))</f>
        <v/>
      </c>
      <c r="AY33" s="119" t="str">
        <f>IF($A33=AY$2,VLOOKUP($A33,$A$3:$E$98,5),IF($A33&lt;AY$2,"",VLOOKUP($A33,$A$3:$E$98,5)*IF(Main!$B$36=1,(1+Main!$B$35)^($A33-AY$2),1+(Main!$B$35*($A33-AY$2)))))</f>
        <v/>
      </c>
      <c r="AZ33" s="119" t="str">
        <f>IF($A33=AZ$2,VLOOKUP($A33,$A$3:$E$98,5),IF($A33&lt;AZ$2,"",VLOOKUP($A33,$A$3:$E$98,5)*IF(Main!$B$36=1,(1+Main!$B$35)^($A33-AZ$2),1+(Main!$B$35*($A33-AZ$2)))))</f>
        <v/>
      </c>
      <c r="BA33" s="119" t="str">
        <f>IF($A33=BA$2,VLOOKUP($A33,$A$3:$E$98,5),IF($A33&lt;BA$2,"",VLOOKUP($A33,$A$3:$E$98,5)*IF(Main!$B$36=1,(1+Main!$B$35)^($A33-BA$2),1+(Main!$B$35*($A33-BA$2)))))</f>
        <v/>
      </c>
      <c r="BB33" s="119" t="str">
        <f>IF($A33=BB$2,VLOOKUP($A33,$A$3:$E$98,5),IF($A33&lt;BB$2,"",VLOOKUP($A33,$A$3:$E$98,5)*IF(Main!$B$36=1,(1+Main!$B$35)^($A33-BB$2),1+(Main!$B$35*($A33-BB$2)))))</f>
        <v/>
      </c>
      <c r="BC33" s="119" t="str">
        <f>IF($A33=BC$2,VLOOKUP($A33,$A$3:$E$98,5),IF($A33&lt;BC$2,"",VLOOKUP($A33,$A$3:$E$98,5)*IF(Main!$B$36=1,(1+Main!$B$35)^($A33-BC$2),1+(Main!$B$35*($A33-BC$2)))))</f>
        <v/>
      </c>
      <c r="BD33" s="119" t="str">
        <f>IF($A33=BD$2,VLOOKUP($A33,$A$3:$E$98,5),IF($A33&lt;BD$2,"",VLOOKUP($A33,$A$3:$E$98,5)*IF(Main!$B$36=1,(1+Main!$B$35)^($A33-BD$2),1+(Main!$B$35*($A33-BD$2)))))</f>
        <v/>
      </c>
      <c r="BE33" s="119" t="str">
        <f>IF($A33=BE$2,VLOOKUP($A33,$A$3:$E$98,5),IF($A33&lt;BE$2,"",VLOOKUP($A33,$A$3:$E$98,5)*IF(Main!$B$36=1,(1+Main!$B$35)^($A33-BE$2),1+(Main!$B$35*($A33-BE$2)))))</f>
        <v/>
      </c>
      <c r="BF33" s="119" t="str">
        <f>IF($A33=BF$2,VLOOKUP($A33,$A$3:$E$98,5),IF($A33&lt;BF$2,"",VLOOKUP($A33,$A$3:$E$98,5)*IF(Main!$B$36=1,(1+Main!$B$35)^($A33-BF$2),1+(Main!$B$35*($A33-BF$2)))))</f>
        <v/>
      </c>
      <c r="BG33" s="119" t="str">
        <f>IF($A33=BG$2,VLOOKUP($A33,$A$3:$E$98,5),IF($A33&lt;BG$2,"",VLOOKUP($A33,$A$3:$E$98,5)*IF(Main!$B$36=1,(1+Main!$B$35)^($A33-BG$2),1+(Main!$B$35*($A33-BG$2)))))</f>
        <v/>
      </c>
      <c r="BH33" s="119" t="str">
        <f>IF($A33=BH$2,VLOOKUP($A33,$A$3:$E$98,5),IF($A33&lt;BH$2,"",VLOOKUP($A33,$A$3:$E$98,5)*IF(Main!$B$36=1,(1+Main!$B$35)^($A33-BH$2),1+(Main!$B$35*($A33-BH$2)))))</f>
        <v/>
      </c>
      <c r="BI33" s="119" t="str">
        <f>IF($A33=BI$2,VLOOKUP($A33,$A$3:$E$98,5),IF($A33&lt;BI$2,"",VLOOKUP($A33,$A$3:$E$98,5)*IF(Main!$B$36=1,(1+Main!$B$35)^($A33-BI$2),1+(Main!$B$35*($A33-BI$2)))))</f>
        <v/>
      </c>
      <c r="BJ33" s="119" t="str">
        <f>IF($A33=BJ$2,VLOOKUP($A33,$A$3:$E$98,5),IF($A33&lt;BJ$2,"",VLOOKUP($A33,$A$3:$E$98,5)*IF(Main!$B$36=1,(1+Main!$B$35)^($A33-BJ$2),1+(Main!$B$35*($A33-BJ$2)))))</f>
        <v/>
      </c>
      <c r="BK33" s="119" t="str">
        <f>IF($A33=BK$2,VLOOKUP($A33,$A$3:$E$98,5),IF($A33&lt;BK$2,"",VLOOKUP($A33,$A$3:$E$98,5)*IF(Main!$B$36=1,(1+Main!$B$35)^($A33-BK$2),1+(Main!$B$35*($A33-BK$2)))))</f>
        <v/>
      </c>
      <c r="BL33" s="119" t="str">
        <f>IF($A33=BL$2,VLOOKUP($A33,$A$3:$E$98,5),IF($A33&lt;BL$2,"",VLOOKUP($A33,$A$3:$E$98,5)*IF(Main!$B$36=1,(1+Main!$B$35)^($A33-BL$2),1+(Main!$B$35*($A33-BL$2)))))</f>
        <v/>
      </c>
      <c r="BM33" s="119" t="str">
        <f>IF($A33=BM$2,VLOOKUP($A33,$A$3:$E$98,5),IF($A33&lt;BM$2,"",VLOOKUP($A33,$A$3:$E$98,5)*IF(Main!$B$36=1,(1+Main!$B$35)^($A33-BM$2),1+(Main!$B$35*($A33-BM$2)))))</f>
        <v/>
      </c>
      <c r="BN33" s="119" t="str">
        <f>IF($A33=BN$2,VLOOKUP($A33,$A$3:$E$98,5),IF($A33&lt;BN$2,"",VLOOKUP($A33,$A$3:$E$98,5)*IF(Main!$B$36=1,(1+Main!$B$35)^($A33-BN$2),1+(Main!$B$35*($A33-BN$2)))))</f>
        <v/>
      </c>
      <c r="BO33" s="119" t="str">
        <f>IF($A33=BO$2,VLOOKUP($A33,$A$3:$E$98,5),IF($A33&lt;BO$2,"",VLOOKUP($A33,$A$3:$E$98,5)*IF(Main!$B$36=1,(1+Main!$B$35)^($A33-BO$2),1+(Main!$B$35*($A33-BO$2)))))</f>
        <v/>
      </c>
      <c r="BP33" s="119" t="str">
        <f>IF($A33=BP$2,VLOOKUP($A33,$A$3:$E$98,5),IF($A33&lt;BP$2,"",VLOOKUP($A33,$A$3:$E$98,5)*IF(Main!$B$36=1,(1+Main!$B$35)^($A33-BP$2),1+(Main!$B$35*($A33-BP$2)))))</f>
        <v/>
      </c>
      <c r="BQ33" s="119" t="str">
        <f>IF($A33=BQ$2,VLOOKUP($A33,$A$3:$E$98,5),IF($A33&lt;BQ$2,"",VLOOKUP($A33,$A$3:$E$98,5)*IF(Main!$B$36=1,(1+Main!$B$35)^($A33-BQ$2),1+(Main!$B$35*($A33-BQ$2)))))</f>
        <v/>
      </c>
      <c r="BR33" s="119" t="str">
        <f>IF($A33=BR$2,VLOOKUP($A33,$A$3:$E$98,5),IF($A33&lt;BR$2,"",VLOOKUP($A33,$A$3:$E$98,5)*IF(Main!$B$36=1,(1+Main!$B$35)^($A33-BR$2),1+(Main!$B$35*($A33-BR$2)))))</f>
        <v/>
      </c>
      <c r="BS33" s="119" t="str">
        <f>IF($A33=BS$2,VLOOKUP($A33,$A$3:$E$98,5),IF($A33&lt;BS$2,"",VLOOKUP($A33,$A$3:$E$98,5)*IF(Main!$B$36=1,(1+Main!$B$35)^($A33-BS$2),1+(Main!$B$35*($A33-BS$2)))))</f>
        <v/>
      </c>
      <c r="BT33" s="119" t="str">
        <f>IF($A33=BT$2,VLOOKUP($A33,$A$3:$E$98,5),IF($A33&lt;BT$2,"",VLOOKUP($A33,$A$3:$E$98,5)*IF(Main!$B$36=1,(1+Main!$B$35)^($A33-BT$2),1+(Main!$B$35*($A33-BT$2)))))</f>
        <v/>
      </c>
      <c r="BU33" s="119" t="str">
        <f>IF($A33=BU$2,VLOOKUP($A33,$A$3:$E$98,5),IF($A33&lt;BU$2,"",VLOOKUP($A33,$A$3:$E$98,5)*IF(Main!$B$36=1,(1+Main!$B$35)^($A33-BU$2),1+(Main!$B$35*($A33-BU$2)))))</f>
        <v/>
      </c>
      <c r="BV33" s="119" t="str">
        <f>IF($A33=BV$2,VLOOKUP($A33,$A$3:$E$98,5),IF($A33&lt;BV$2,"",VLOOKUP($A33,$A$3:$E$98,5)*IF(Main!$B$36=1,(1+Main!$B$35)^($A33-BV$2),1+(Main!$B$35*($A33-BV$2)))))</f>
        <v/>
      </c>
      <c r="BW33" s="119" t="str">
        <f>IF($A33=BW$2,VLOOKUP($A33,$A$3:$E$98,5),IF($A33&lt;BW$2,"",VLOOKUP($A33,$A$3:$E$98,5)*IF(Main!$B$36=1,(1+Main!$B$35)^($A33-BW$2),1+(Main!$B$35*($A33-BW$2)))))</f>
        <v/>
      </c>
      <c r="BX33" s="119" t="str">
        <f>IF($A33=BX$2,VLOOKUP($A33,$A$3:$E$98,5),IF($A33&lt;BX$2,"",VLOOKUP($A33,$A$3:$E$98,5)*IF(Main!$B$36=1,(1+Main!$B$35)^($A33-BX$2),1+(Main!$B$35*($A33-BX$2)))))</f>
        <v/>
      </c>
      <c r="BY33" s="119" t="str">
        <f>IF($A33=BY$2,VLOOKUP($A33,$A$3:$E$98,5),IF($A33&lt;BY$2,"",VLOOKUP($A33,$A$3:$E$98,5)*IF(Main!$B$36=1,(1+Main!$B$35)^($A33-BY$2),1+(Main!$B$35*($A33-BY$2)))))</f>
        <v/>
      </c>
      <c r="BZ33" s="119" t="str">
        <f>IF($A33=BZ$2,VLOOKUP($A33,$A$3:$E$98,5),IF($A33&lt;BZ$2,"",VLOOKUP($A33,$A$3:$E$98,5)*IF(Main!$B$36=1,(1+Main!$B$35)^($A33-BZ$2),1+(Main!$B$35*($A33-BZ$2)))))</f>
        <v/>
      </c>
      <c r="CA33" s="119" t="str">
        <f>IF($A33=CA$2,VLOOKUP($A33,$A$3:$E$98,5),IF($A33&lt;CA$2,"",VLOOKUP($A33,$A$3:$E$98,5)*IF(Main!$B$36=1,(1+Main!$B$35)^($A33-CA$2),1+(Main!$B$35*($A33-CA$2)))))</f>
        <v/>
      </c>
      <c r="CB33" s="119" t="str">
        <f>IF($A33=CB$2,VLOOKUP($A33,$A$3:$E$98,5),IF($A33&lt;CB$2,"",VLOOKUP($A33,$A$3:$E$98,5)*IF(Main!$B$36=1,(1+Main!$B$35)^($A33-CB$2),1+(Main!$B$35*($A33-CB$2)))))</f>
        <v/>
      </c>
      <c r="CC33" s="119" t="str">
        <f>IF($A33=CC$2,VLOOKUP($A33,$A$3:$E$98,5),IF($A33&lt;CC$2,"",VLOOKUP($A33,$A$3:$E$98,5)*IF(Main!$B$36=1,(1+Main!$B$35)^($A33-CC$2),1+(Main!$B$35*($A33-CC$2)))))</f>
        <v/>
      </c>
      <c r="CD33" s="119" t="str">
        <f>IF($A33=CD$2,VLOOKUP($A33,$A$3:$E$98,5),IF($A33&lt;CD$2,"",VLOOKUP($A33,$A$3:$E$98,5)*IF(Main!$B$36=1,(1+Main!$B$35)^($A33-CD$2),1+(Main!$B$35*($A33-CD$2)))))</f>
        <v/>
      </c>
    </row>
    <row r="34" spans="1:82">
      <c r="A34" s="51">
        <v>56</v>
      </c>
      <c r="B34" s="54">
        <f ca="1">VLOOKUP($A34,Mortality!$A$3:$G$108,7,)</f>
        <v>2.3081192187590135E-3</v>
      </c>
      <c r="C34" s="50">
        <f t="shared" ca="1" si="1"/>
        <v>0.97667577333767508</v>
      </c>
      <c r="D34" s="50">
        <f t="shared" ca="1" si="0"/>
        <v>34.102126404581135</v>
      </c>
      <c r="E34" s="118">
        <f ca="1">C34/(1+Main!$B$5)^($A34-$A$3)</f>
        <v>0.11990942125056069</v>
      </c>
      <c r="F34" s="14">
        <f t="shared" ca="1" si="2"/>
        <v>13.21108172692016</v>
      </c>
      <c r="G34" s="119">
        <f ca="1">IF($A34=G$2,VLOOKUP($A34,$A$3:$E$98,5),IF($A34&lt;G$2,"",VLOOKUP($A34,$A$3:$E$98,5)*IF(Main!$B$36=1,(1+Main!$B$35)^($A34-G$2),1+(Main!$B$35*($A34-G$2)))))</f>
        <v>0.11990942125056069</v>
      </c>
      <c r="H34" s="119">
        <f ca="1">IF($A34=H$2,VLOOKUP($A34,$A$3:$E$98,5),IF($A34&lt;H$2,"",VLOOKUP($A34,$A$3:$E$98,5)*IF(Main!$B$36=1,(1+Main!$B$35)^($A34-H$2),1+(Main!$B$35*($A34-H$2)))))</f>
        <v>0.11990942125056069</v>
      </c>
      <c r="I34" s="119">
        <f ca="1">IF($A34=I$2,VLOOKUP($A34,$A$3:$E$98,5),IF($A34&lt;I$2,"",VLOOKUP($A34,$A$3:$E$98,5)*IF(Main!$B$36=1,(1+Main!$B$35)^($A34-I$2),1+(Main!$B$35*($A34-I$2)))))</f>
        <v>0.11990942125056069</v>
      </c>
      <c r="J34" s="119">
        <f ca="1">IF($A34=J$2,VLOOKUP($A34,$A$3:$E$98,5),IF($A34&lt;J$2,"",VLOOKUP($A34,$A$3:$E$98,5)*IF(Main!$B$36=1,(1+Main!$B$35)^($A34-J$2),1+(Main!$B$35*($A34-J$2)))))</f>
        <v>0.11990942125056069</v>
      </c>
      <c r="K34" s="119">
        <f ca="1">IF($A34=K$2,VLOOKUP($A34,$A$3:$E$98,5),IF($A34&lt;K$2,"",VLOOKUP($A34,$A$3:$E$98,5)*IF(Main!$B$36=1,(1+Main!$B$35)^($A34-K$2),1+(Main!$B$35*($A34-K$2)))))</f>
        <v>0.11990942125056069</v>
      </c>
      <c r="L34" s="119">
        <f ca="1">IF($A34=L$2,VLOOKUP($A34,$A$3:$E$98,5),IF($A34&lt;L$2,"",VLOOKUP($A34,$A$3:$E$98,5)*IF(Main!$B$36=1,(1+Main!$B$35)^($A34-L$2),1+(Main!$B$35*($A34-L$2)))))</f>
        <v>0.11990942125056069</v>
      </c>
      <c r="M34" s="119">
        <f ca="1">IF($A34=M$2,VLOOKUP($A34,$A$3:$E$98,5),IF($A34&lt;M$2,"",VLOOKUP($A34,$A$3:$E$98,5)*IF(Main!$B$36=1,(1+Main!$B$35)^($A34-M$2),1+(Main!$B$35*($A34-M$2)))))</f>
        <v>0.11990942125056069</v>
      </c>
      <c r="N34" s="119">
        <f ca="1">IF($A34=N$2,VLOOKUP($A34,$A$3:$E$98,5),IF($A34&lt;N$2,"",VLOOKUP($A34,$A$3:$E$98,5)*IF(Main!$B$36=1,(1+Main!$B$35)^($A34-N$2),1+(Main!$B$35*($A34-N$2)))))</f>
        <v>0.11990942125056069</v>
      </c>
      <c r="O34" s="119">
        <f ca="1">IF($A34=O$2,VLOOKUP($A34,$A$3:$E$98,5),IF($A34&lt;O$2,"",VLOOKUP($A34,$A$3:$E$98,5)*IF(Main!$B$36=1,(1+Main!$B$35)^($A34-O$2),1+(Main!$B$35*($A34-O$2)))))</f>
        <v>0.11990942125056069</v>
      </c>
      <c r="P34" s="119">
        <f ca="1">IF($A34=P$2,VLOOKUP($A34,$A$3:$E$98,5),IF($A34&lt;P$2,"",VLOOKUP($A34,$A$3:$E$98,5)*IF(Main!$B$36=1,(1+Main!$B$35)^($A34-P$2),1+(Main!$B$35*($A34-P$2)))))</f>
        <v>0.11990942125056069</v>
      </c>
      <c r="Q34" s="119">
        <f ca="1">IF($A34=Q$2,VLOOKUP($A34,$A$3:$E$98,5),IF($A34&lt;Q$2,"",VLOOKUP($A34,$A$3:$E$98,5)*IF(Main!$B$36=1,(1+Main!$B$35)^($A34-Q$2),1+(Main!$B$35*($A34-Q$2)))))</f>
        <v>0.11990942125056069</v>
      </c>
      <c r="R34" s="119">
        <f ca="1">IF($A34=R$2,VLOOKUP($A34,$A$3:$E$98,5),IF($A34&lt;R$2,"",VLOOKUP($A34,$A$3:$E$98,5)*IF(Main!$B$36=1,(1+Main!$B$35)^($A34-R$2),1+(Main!$B$35*($A34-R$2)))))</f>
        <v>0.11990942125056069</v>
      </c>
      <c r="S34" s="119" t="str">
        <f>IF($A34=S$2,VLOOKUP($A34,$A$3:$E$98,5),IF($A34&lt;S$2,"",VLOOKUP($A34,$A$3:$E$98,5)*IF(Main!$B$36=1,(1+Main!$B$35)^($A34-S$2),1+(Main!$B$35*($A34-S$2)))))</f>
        <v/>
      </c>
      <c r="T34" s="119" t="str">
        <f>IF($A34=T$2,VLOOKUP($A34,$A$3:$E$98,5),IF($A34&lt;T$2,"",VLOOKUP($A34,$A$3:$E$98,5)*IF(Main!$B$36=1,(1+Main!$B$35)^($A34-T$2),1+(Main!$B$35*($A34-T$2)))))</f>
        <v/>
      </c>
      <c r="U34" s="119" t="str">
        <f>IF($A34=U$2,VLOOKUP($A34,$A$3:$E$98,5),IF($A34&lt;U$2,"",VLOOKUP($A34,$A$3:$E$98,5)*IF(Main!$B$36=1,(1+Main!$B$35)^($A34-U$2),1+(Main!$B$35*($A34-U$2)))))</f>
        <v/>
      </c>
      <c r="V34" s="119" t="str">
        <f>IF($A34=V$2,VLOOKUP($A34,$A$3:$E$98,5),IF($A34&lt;V$2,"",VLOOKUP($A34,$A$3:$E$98,5)*IF(Main!$B$36=1,(1+Main!$B$35)^($A34-V$2),1+(Main!$B$35*($A34-V$2)))))</f>
        <v/>
      </c>
      <c r="W34" s="119" t="str">
        <f>IF($A34=W$2,VLOOKUP($A34,$A$3:$E$98,5),IF($A34&lt;W$2,"",VLOOKUP($A34,$A$3:$E$98,5)*IF(Main!$B$36=1,(1+Main!$B$35)^($A34-W$2),1+(Main!$B$35*($A34-W$2)))))</f>
        <v/>
      </c>
      <c r="X34" s="119" t="str">
        <f>IF($A34=X$2,VLOOKUP($A34,$A$3:$E$98,5),IF($A34&lt;X$2,"",VLOOKUP($A34,$A$3:$E$98,5)*IF(Main!$B$36=1,(1+Main!$B$35)^($A34-X$2),1+(Main!$B$35*($A34-X$2)))))</f>
        <v/>
      </c>
      <c r="Y34" s="119" t="str">
        <f>IF($A34=Y$2,VLOOKUP($A34,$A$3:$E$98,5),IF($A34&lt;Y$2,"",VLOOKUP($A34,$A$3:$E$98,5)*IF(Main!$B$36=1,(1+Main!$B$35)^($A34-Y$2),1+(Main!$B$35*($A34-Y$2)))))</f>
        <v/>
      </c>
      <c r="Z34" s="119" t="str">
        <f>IF($A34=Z$2,VLOOKUP($A34,$A$3:$E$98,5),IF($A34&lt;Z$2,"",VLOOKUP($A34,$A$3:$E$98,5)*IF(Main!$B$36=1,(1+Main!$B$35)^($A34-Z$2),1+(Main!$B$35*($A34-Z$2)))))</f>
        <v/>
      </c>
      <c r="AA34" s="119" t="str">
        <f>IF($A34=AA$2,VLOOKUP($A34,$A$3:$E$98,5),IF($A34&lt;AA$2,"",VLOOKUP($A34,$A$3:$E$98,5)*IF(Main!$B$36=1,(1+Main!$B$35)^($A34-AA$2),1+(Main!$B$35*($A34-AA$2)))))</f>
        <v/>
      </c>
      <c r="AB34" s="119" t="str">
        <f>IF($A34=AB$2,VLOOKUP($A34,$A$3:$E$98,5),IF($A34&lt;AB$2,"",VLOOKUP($A34,$A$3:$E$98,5)*IF(Main!$B$36=1,(1+Main!$B$35)^($A34-AB$2),1+(Main!$B$35*($A34-AB$2)))))</f>
        <v/>
      </c>
      <c r="AC34" s="119" t="str">
        <f>IF($A34=AC$2,VLOOKUP($A34,$A$3:$E$98,5),IF($A34&lt;AC$2,"",VLOOKUP($A34,$A$3:$E$98,5)*IF(Main!$B$36=1,(1+Main!$B$35)^($A34-AC$2),1+(Main!$B$35*($A34-AC$2)))))</f>
        <v/>
      </c>
      <c r="AD34" s="119" t="str">
        <f>IF($A34=AD$2,VLOOKUP($A34,$A$3:$E$98,5),IF($A34&lt;AD$2,"",VLOOKUP($A34,$A$3:$E$98,5)*IF(Main!$B$36=1,(1+Main!$B$35)^($A34-AD$2),1+(Main!$B$35*($A34-AD$2)))))</f>
        <v/>
      </c>
      <c r="AE34" s="119" t="str">
        <f>IF($A34=AE$2,VLOOKUP($A34,$A$3:$E$98,5),IF($A34&lt;AE$2,"",VLOOKUP($A34,$A$3:$E$98,5)*IF(Main!$B$36=1,(1+Main!$B$35)^($A34-AE$2),1+(Main!$B$35*($A34-AE$2)))))</f>
        <v/>
      </c>
      <c r="AF34" s="119" t="str">
        <f>IF($A34=AF$2,VLOOKUP($A34,$A$3:$E$98,5),IF($A34&lt;AF$2,"",VLOOKUP($A34,$A$3:$E$98,5)*IF(Main!$B$36=1,(1+Main!$B$35)^($A34-AF$2),1+(Main!$B$35*($A34-AF$2)))))</f>
        <v/>
      </c>
      <c r="AG34" s="119" t="str">
        <f>IF($A34=AG$2,VLOOKUP($A34,$A$3:$E$98,5),IF($A34&lt;AG$2,"",VLOOKUP($A34,$A$3:$E$98,5)*IF(Main!$B$36=1,(1+Main!$B$35)^($A34-AG$2),1+(Main!$B$35*($A34-AG$2)))))</f>
        <v/>
      </c>
      <c r="AH34" s="119" t="str">
        <f>IF($A34=AH$2,VLOOKUP($A34,$A$3:$E$98,5),IF($A34&lt;AH$2,"",VLOOKUP($A34,$A$3:$E$98,5)*IF(Main!$B$36=1,(1+Main!$B$35)^($A34-AH$2),1+(Main!$B$35*($A34-AH$2)))))</f>
        <v/>
      </c>
      <c r="AI34" s="119" t="str">
        <f>IF($A34=AI$2,VLOOKUP($A34,$A$3:$E$98,5),IF($A34&lt;AI$2,"",VLOOKUP($A34,$A$3:$E$98,5)*IF(Main!$B$36=1,(1+Main!$B$35)^($A34-AI$2),1+(Main!$B$35*($A34-AI$2)))))</f>
        <v/>
      </c>
      <c r="AJ34" s="119" t="str">
        <f>IF($A34=AJ$2,VLOOKUP($A34,$A$3:$E$98,5),IF($A34&lt;AJ$2,"",VLOOKUP($A34,$A$3:$E$98,5)*IF(Main!$B$36=1,(1+Main!$B$35)^($A34-AJ$2),1+(Main!$B$35*($A34-AJ$2)))))</f>
        <v/>
      </c>
      <c r="AK34" s="119" t="str">
        <f>IF($A34=AK$2,VLOOKUP($A34,$A$3:$E$98,5),IF($A34&lt;AK$2,"",VLOOKUP($A34,$A$3:$E$98,5)*IF(Main!$B$36=1,(1+Main!$B$35)^($A34-AK$2),1+(Main!$B$35*($A34-AK$2)))))</f>
        <v/>
      </c>
      <c r="AL34" s="119" t="str">
        <f>IF($A34=AL$2,VLOOKUP($A34,$A$3:$E$98,5),IF($A34&lt;AL$2,"",VLOOKUP($A34,$A$3:$E$98,5)*IF(Main!$B$36=1,(1+Main!$B$35)^($A34-AL$2),1+(Main!$B$35*($A34-AL$2)))))</f>
        <v/>
      </c>
      <c r="AM34" s="119" t="str">
        <f>IF($A34=AM$2,VLOOKUP($A34,$A$3:$E$98,5),IF($A34&lt;AM$2,"",VLOOKUP($A34,$A$3:$E$98,5)*IF(Main!$B$36=1,(1+Main!$B$35)^($A34-AM$2),1+(Main!$B$35*($A34-AM$2)))))</f>
        <v/>
      </c>
      <c r="AN34" s="119" t="str">
        <f>IF($A34=AN$2,VLOOKUP($A34,$A$3:$E$98,5),IF($A34&lt;AN$2,"",VLOOKUP($A34,$A$3:$E$98,5)*IF(Main!$B$36=1,(1+Main!$B$35)^($A34-AN$2),1+(Main!$B$35*($A34-AN$2)))))</f>
        <v/>
      </c>
      <c r="AO34" s="119" t="str">
        <f>IF($A34=AO$2,VLOOKUP($A34,$A$3:$E$98,5),IF($A34&lt;AO$2,"",VLOOKUP($A34,$A$3:$E$98,5)*IF(Main!$B$36=1,(1+Main!$B$35)^($A34-AO$2),1+(Main!$B$35*($A34-AO$2)))))</f>
        <v/>
      </c>
      <c r="AP34" s="119" t="str">
        <f>IF($A34=AP$2,VLOOKUP($A34,$A$3:$E$98,5),IF($A34&lt;AP$2,"",VLOOKUP($A34,$A$3:$E$98,5)*IF(Main!$B$36=1,(1+Main!$B$35)^($A34-AP$2),1+(Main!$B$35*($A34-AP$2)))))</f>
        <v/>
      </c>
      <c r="AQ34" s="119" t="str">
        <f>IF($A34=AQ$2,VLOOKUP($A34,$A$3:$E$98,5),IF($A34&lt;AQ$2,"",VLOOKUP($A34,$A$3:$E$98,5)*IF(Main!$B$36=1,(1+Main!$B$35)^($A34-AQ$2),1+(Main!$B$35*($A34-AQ$2)))))</f>
        <v/>
      </c>
      <c r="AR34" s="119" t="str">
        <f>IF($A34=AR$2,VLOOKUP($A34,$A$3:$E$98,5),IF($A34&lt;AR$2,"",VLOOKUP($A34,$A$3:$E$98,5)*IF(Main!$B$36=1,(1+Main!$B$35)^($A34-AR$2),1+(Main!$B$35*($A34-AR$2)))))</f>
        <v/>
      </c>
      <c r="AS34" s="119" t="str">
        <f>IF($A34=AS$2,VLOOKUP($A34,$A$3:$E$98,5),IF($A34&lt;AS$2,"",VLOOKUP($A34,$A$3:$E$98,5)*IF(Main!$B$36=1,(1+Main!$B$35)^($A34-AS$2),1+(Main!$B$35*($A34-AS$2)))))</f>
        <v/>
      </c>
      <c r="AT34" s="119" t="str">
        <f>IF($A34=AT$2,VLOOKUP($A34,$A$3:$E$98,5),IF($A34&lt;AT$2,"",VLOOKUP($A34,$A$3:$E$98,5)*IF(Main!$B$36=1,(1+Main!$B$35)^($A34-AT$2),1+(Main!$B$35*($A34-AT$2)))))</f>
        <v/>
      </c>
      <c r="AU34" s="119" t="str">
        <f>IF($A34=AU$2,VLOOKUP($A34,$A$3:$E$98,5),IF($A34&lt;AU$2,"",VLOOKUP($A34,$A$3:$E$98,5)*IF(Main!$B$36=1,(1+Main!$B$35)^($A34-AU$2),1+(Main!$B$35*($A34-AU$2)))))</f>
        <v/>
      </c>
      <c r="AV34" s="119" t="str">
        <f>IF($A34=AV$2,VLOOKUP($A34,$A$3:$E$98,5),IF($A34&lt;AV$2,"",VLOOKUP($A34,$A$3:$E$98,5)*IF(Main!$B$36=1,(1+Main!$B$35)^($A34-AV$2),1+(Main!$B$35*($A34-AV$2)))))</f>
        <v/>
      </c>
      <c r="AW34" s="119" t="str">
        <f>IF($A34=AW$2,VLOOKUP($A34,$A$3:$E$98,5),IF($A34&lt;AW$2,"",VLOOKUP($A34,$A$3:$E$98,5)*IF(Main!$B$36=1,(1+Main!$B$35)^($A34-AW$2),1+(Main!$B$35*($A34-AW$2)))))</f>
        <v/>
      </c>
      <c r="AX34" s="119" t="str">
        <f>IF($A34=AX$2,VLOOKUP($A34,$A$3:$E$98,5),IF($A34&lt;AX$2,"",VLOOKUP($A34,$A$3:$E$98,5)*IF(Main!$B$36=1,(1+Main!$B$35)^($A34-AX$2),1+(Main!$B$35*($A34-AX$2)))))</f>
        <v/>
      </c>
      <c r="AY34" s="119" t="str">
        <f>IF($A34=AY$2,VLOOKUP($A34,$A$3:$E$98,5),IF($A34&lt;AY$2,"",VLOOKUP($A34,$A$3:$E$98,5)*IF(Main!$B$36=1,(1+Main!$B$35)^($A34-AY$2),1+(Main!$B$35*($A34-AY$2)))))</f>
        <v/>
      </c>
      <c r="AZ34" s="119" t="str">
        <f>IF($A34=AZ$2,VLOOKUP($A34,$A$3:$E$98,5),IF($A34&lt;AZ$2,"",VLOOKUP($A34,$A$3:$E$98,5)*IF(Main!$B$36=1,(1+Main!$B$35)^($A34-AZ$2),1+(Main!$B$35*($A34-AZ$2)))))</f>
        <v/>
      </c>
      <c r="BA34" s="119" t="str">
        <f>IF($A34=BA$2,VLOOKUP($A34,$A$3:$E$98,5),IF($A34&lt;BA$2,"",VLOOKUP($A34,$A$3:$E$98,5)*IF(Main!$B$36=1,(1+Main!$B$35)^($A34-BA$2),1+(Main!$B$35*($A34-BA$2)))))</f>
        <v/>
      </c>
      <c r="BB34" s="119" t="str">
        <f>IF($A34=BB$2,VLOOKUP($A34,$A$3:$E$98,5),IF($A34&lt;BB$2,"",VLOOKUP($A34,$A$3:$E$98,5)*IF(Main!$B$36=1,(1+Main!$B$35)^($A34-BB$2),1+(Main!$B$35*($A34-BB$2)))))</f>
        <v/>
      </c>
      <c r="BC34" s="119" t="str">
        <f>IF($A34=BC$2,VLOOKUP($A34,$A$3:$E$98,5),IF($A34&lt;BC$2,"",VLOOKUP($A34,$A$3:$E$98,5)*IF(Main!$B$36=1,(1+Main!$B$35)^($A34-BC$2),1+(Main!$B$35*($A34-BC$2)))))</f>
        <v/>
      </c>
      <c r="BD34" s="119" t="str">
        <f>IF($A34=BD$2,VLOOKUP($A34,$A$3:$E$98,5),IF($A34&lt;BD$2,"",VLOOKUP($A34,$A$3:$E$98,5)*IF(Main!$B$36=1,(1+Main!$B$35)^($A34-BD$2),1+(Main!$B$35*($A34-BD$2)))))</f>
        <v/>
      </c>
      <c r="BE34" s="119" t="str">
        <f>IF($A34=BE$2,VLOOKUP($A34,$A$3:$E$98,5),IF($A34&lt;BE$2,"",VLOOKUP($A34,$A$3:$E$98,5)*IF(Main!$B$36=1,(1+Main!$B$35)^($A34-BE$2),1+(Main!$B$35*($A34-BE$2)))))</f>
        <v/>
      </c>
      <c r="BF34" s="119" t="str">
        <f>IF($A34=BF$2,VLOOKUP($A34,$A$3:$E$98,5),IF($A34&lt;BF$2,"",VLOOKUP($A34,$A$3:$E$98,5)*IF(Main!$B$36=1,(1+Main!$B$35)^($A34-BF$2),1+(Main!$B$35*($A34-BF$2)))))</f>
        <v/>
      </c>
      <c r="BG34" s="119" t="str">
        <f>IF($A34=BG$2,VLOOKUP($A34,$A$3:$E$98,5),IF($A34&lt;BG$2,"",VLOOKUP($A34,$A$3:$E$98,5)*IF(Main!$B$36=1,(1+Main!$B$35)^($A34-BG$2),1+(Main!$B$35*($A34-BG$2)))))</f>
        <v/>
      </c>
      <c r="BH34" s="119" t="str">
        <f>IF($A34=BH$2,VLOOKUP($A34,$A$3:$E$98,5),IF($A34&lt;BH$2,"",VLOOKUP($A34,$A$3:$E$98,5)*IF(Main!$B$36=1,(1+Main!$B$35)^($A34-BH$2),1+(Main!$B$35*($A34-BH$2)))))</f>
        <v/>
      </c>
      <c r="BI34" s="119" t="str">
        <f>IF($A34=BI$2,VLOOKUP($A34,$A$3:$E$98,5),IF($A34&lt;BI$2,"",VLOOKUP($A34,$A$3:$E$98,5)*IF(Main!$B$36=1,(1+Main!$B$35)^($A34-BI$2),1+(Main!$B$35*($A34-BI$2)))))</f>
        <v/>
      </c>
      <c r="BJ34" s="119" t="str">
        <f>IF($A34=BJ$2,VLOOKUP($A34,$A$3:$E$98,5),IF($A34&lt;BJ$2,"",VLOOKUP($A34,$A$3:$E$98,5)*IF(Main!$B$36=1,(1+Main!$B$35)^($A34-BJ$2),1+(Main!$B$35*($A34-BJ$2)))))</f>
        <v/>
      </c>
      <c r="BK34" s="119" t="str">
        <f>IF($A34=BK$2,VLOOKUP($A34,$A$3:$E$98,5),IF($A34&lt;BK$2,"",VLOOKUP($A34,$A$3:$E$98,5)*IF(Main!$B$36=1,(1+Main!$B$35)^($A34-BK$2),1+(Main!$B$35*($A34-BK$2)))))</f>
        <v/>
      </c>
      <c r="BL34" s="119" t="str">
        <f>IF($A34=BL$2,VLOOKUP($A34,$A$3:$E$98,5),IF($A34&lt;BL$2,"",VLOOKUP($A34,$A$3:$E$98,5)*IF(Main!$B$36=1,(1+Main!$B$35)^($A34-BL$2),1+(Main!$B$35*($A34-BL$2)))))</f>
        <v/>
      </c>
      <c r="BM34" s="119" t="str">
        <f>IF($A34=BM$2,VLOOKUP($A34,$A$3:$E$98,5),IF($A34&lt;BM$2,"",VLOOKUP($A34,$A$3:$E$98,5)*IF(Main!$B$36=1,(1+Main!$B$35)^($A34-BM$2),1+(Main!$B$35*($A34-BM$2)))))</f>
        <v/>
      </c>
      <c r="BN34" s="119" t="str">
        <f>IF($A34=BN$2,VLOOKUP($A34,$A$3:$E$98,5),IF($A34&lt;BN$2,"",VLOOKUP($A34,$A$3:$E$98,5)*IF(Main!$B$36=1,(1+Main!$B$35)^($A34-BN$2),1+(Main!$B$35*($A34-BN$2)))))</f>
        <v/>
      </c>
      <c r="BO34" s="119" t="str">
        <f>IF($A34=BO$2,VLOOKUP($A34,$A$3:$E$98,5),IF($A34&lt;BO$2,"",VLOOKUP($A34,$A$3:$E$98,5)*IF(Main!$B$36=1,(1+Main!$B$35)^($A34-BO$2),1+(Main!$B$35*($A34-BO$2)))))</f>
        <v/>
      </c>
      <c r="BP34" s="119" t="str">
        <f>IF($A34=BP$2,VLOOKUP($A34,$A$3:$E$98,5),IF($A34&lt;BP$2,"",VLOOKUP($A34,$A$3:$E$98,5)*IF(Main!$B$36=1,(1+Main!$B$35)^($A34-BP$2),1+(Main!$B$35*($A34-BP$2)))))</f>
        <v/>
      </c>
      <c r="BQ34" s="119" t="str">
        <f>IF($A34=BQ$2,VLOOKUP($A34,$A$3:$E$98,5),IF($A34&lt;BQ$2,"",VLOOKUP($A34,$A$3:$E$98,5)*IF(Main!$B$36=1,(1+Main!$B$35)^($A34-BQ$2),1+(Main!$B$35*($A34-BQ$2)))))</f>
        <v/>
      </c>
      <c r="BR34" s="119" t="str">
        <f>IF($A34=BR$2,VLOOKUP($A34,$A$3:$E$98,5),IF($A34&lt;BR$2,"",VLOOKUP($A34,$A$3:$E$98,5)*IF(Main!$B$36=1,(1+Main!$B$35)^($A34-BR$2),1+(Main!$B$35*($A34-BR$2)))))</f>
        <v/>
      </c>
      <c r="BS34" s="119" t="str">
        <f>IF($A34=BS$2,VLOOKUP($A34,$A$3:$E$98,5),IF($A34&lt;BS$2,"",VLOOKUP($A34,$A$3:$E$98,5)*IF(Main!$B$36=1,(1+Main!$B$35)^($A34-BS$2),1+(Main!$B$35*($A34-BS$2)))))</f>
        <v/>
      </c>
      <c r="BT34" s="119" t="str">
        <f>IF($A34=BT$2,VLOOKUP($A34,$A$3:$E$98,5),IF($A34&lt;BT$2,"",VLOOKUP($A34,$A$3:$E$98,5)*IF(Main!$B$36=1,(1+Main!$B$35)^($A34-BT$2),1+(Main!$B$35*($A34-BT$2)))))</f>
        <v/>
      </c>
      <c r="BU34" s="119" t="str">
        <f>IF($A34=BU$2,VLOOKUP($A34,$A$3:$E$98,5),IF($A34&lt;BU$2,"",VLOOKUP($A34,$A$3:$E$98,5)*IF(Main!$B$36=1,(1+Main!$B$35)^($A34-BU$2),1+(Main!$B$35*($A34-BU$2)))))</f>
        <v/>
      </c>
      <c r="BV34" s="119" t="str">
        <f>IF($A34=BV$2,VLOOKUP($A34,$A$3:$E$98,5),IF($A34&lt;BV$2,"",VLOOKUP($A34,$A$3:$E$98,5)*IF(Main!$B$36=1,(1+Main!$B$35)^($A34-BV$2),1+(Main!$B$35*($A34-BV$2)))))</f>
        <v/>
      </c>
      <c r="BW34" s="119" t="str">
        <f>IF($A34=BW$2,VLOOKUP($A34,$A$3:$E$98,5),IF($A34&lt;BW$2,"",VLOOKUP($A34,$A$3:$E$98,5)*IF(Main!$B$36=1,(1+Main!$B$35)^($A34-BW$2),1+(Main!$B$35*($A34-BW$2)))))</f>
        <v/>
      </c>
      <c r="BX34" s="119" t="str">
        <f>IF($A34=BX$2,VLOOKUP($A34,$A$3:$E$98,5),IF($A34&lt;BX$2,"",VLOOKUP($A34,$A$3:$E$98,5)*IF(Main!$B$36=1,(1+Main!$B$35)^($A34-BX$2),1+(Main!$B$35*($A34-BX$2)))))</f>
        <v/>
      </c>
      <c r="BY34" s="119" t="str">
        <f>IF($A34=BY$2,VLOOKUP($A34,$A$3:$E$98,5),IF($A34&lt;BY$2,"",VLOOKUP($A34,$A$3:$E$98,5)*IF(Main!$B$36=1,(1+Main!$B$35)^($A34-BY$2),1+(Main!$B$35*($A34-BY$2)))))</f>
        <v/>
      </c>
      <c r="BZ34" s="119" t="str">
        <f>IF($A34=BZ$2,VLOOKUP($A34,$A$3:$E$98,5),IF($A34&lt;BZ$2,"",VLOOKUP($A34,$A$3:$E$98,5)*IF(Main!$B$36=1,(1+Main!$B$35)^($A34-BZ$2),1+(Main!$B$35*($A34-BZ$2)))))</f>
        <v/>
      </c>
      <c r="CA34" s="119" t="str">
        <f>IF($A34=CA$2,VLOOKUP($A34,$A$3:$E$98,5),IF($A34&lt;CA$2,"",VLOOKUP($A34,$A$3:$E$98,5)*IF(Main!$B$36=1,(1+Main!$B$35)^($A34-CA$2),1+(Main!$B$35*($A34-CA$2)))))</f>
        <v/>
      </c>
      <c r="CB34" s="119" t="str">
        <f>IF($A34=CB$2,VLOOKUP($A34,$A$3:$E$98,5),IF($A34&lt;CB$2,"",VLOOKUP($A34,$A$3:$E$98,5)*IF(Main!$B$36=1,(1+Main!$B$35)^($A34-CB$2),1+(Main!$B$35*($A34-CB$2)))))</f>
        <v/>
      </c>
      <c r="CC34" s="119" t="str">
        <f>IF($A34=CC$2,VLOOKUP($A34,$A$3:$E$98,5),IF($A34&lt;CC$2,"",VLOOKUP($A34,$A$3:$E$98,5)*IF(Main!$B$36=1,(1+Main!$B$35)^($A34-CC$2),1+(Main!$B$35*($A34-CC$2)))))</f>
        <v/>
      </c>
      <c r="CD34" s="119" t="str">
        <f>IF($A34=CD$2,VLOOKUP($A34,$A$3:$E$98,5),IF($A34&lt;CD$2,"",VLOOKUP($A34,$A$3:$E$98,5)*IF(Main!$B$36=1,(1+Main!$B$35)^($A34-CD$2),1+(Main!$B$35*($A34-CD$2)))))</f>
        <v/>
      </c>
    </row>
    <row r="35" spans="1:82">
      <c r="A35" s="51">
        <v>57</v>
      </c>
      <c r="B35" s="54">
        <f ca="1">VLOOKUP($A35,Mortality!$A$3:$G$108,7,)</f>
        <v>2.4763958062817009E-3</v>
      </c>
      <c r="C35" s="50">
        <f t="shared" ca="1" si="1"/>
        <v>0.97442148921473803</v>
      </c>
      <c r="D35" s="50">
        <f t="shared" ca="1" si="0"/>
        <v>33.178706815435412</v>
      </c>
      <c r="E35" s="118">
        <f ca="1">C35/(1+Main!$B$5)^($A35-$A$3)</f>
        <v>0.11180622057089908</v>
      </c>
      <c r="F35" s="14">
        <f t="shared" ca="1" si="2"/>
        <v>13.096084772759069</v>
      </c>
      <c r="G35" s="119">
        <f ca="1">IF($A35=G$2,VLOOKUP($A35,$A$3:$E$98,5),IF($A35&lt;G$2,"",VLOOKUP($A35,$A$3:$E$98,5)*IF(Main!$B$36=1,(1+Main!$B$35)^($A35-G$2),1+(Main!$B$35*($A35-G$2)))))</f>
        <v>0.11180622057089908</v>
      </c>
      <c r="H35" s="119">
        <f ca="1">IF($A35=H$2,VLOOKUP($A35,$A$3:$E$98,5),IF($A35&lt;H$2,"",VLOOKUP($A35,$A$3:$E$98,5)*IF(Main!$B$36=1,(1+Main!$B$35)^($A35-H$2),1+(Main!$B$35*($A35-H$2)))))</f>
        <v>0.11180622057089908</v>
      </c>
      <c r="I35" s="119">
        <f ca="1">IF($A35=I$2,VLOOKUP($A35,$A$3:$E$98,5),IF($A35&lt;I$2,"",VLOOKUP($A35,$A$3:$E$98,5)*IF(Main!$B$36=1,(1+Main!$B$35)^($A35-I$2),1+(Main!$B$35*($A35-I$2)))))</f>
        <v>0.11180622057089908</v>
      </c>
      <c r="J35" s="119">
        <f ca="1">IF($A35=J$2,VLOOKUP($A35,$A$3:$E$98,5),IF($A35&lt;J$2,"",VLOOKUP($A35,$A$3:$E$98,5)*IF(Main!$B$36=1,(1+Main!$B$35)^($A35-J$2),1+(Main!$B$35*($A35-J$2)))))</f>
        <v>0.11180622057089908</v>
      </c>
      <c r="K35" s="119">
        <f ca="1">IF($A35=K$2,VLOOKUP($A35,$A$3:$E$98,5),IF($A35&lt;K$2,"",VLOOKUP($A35,$A$3:$E$98,5)*IF(Main!$B$36=1,(1+Main!$B$35)^($A35-K$2),1+(Main!$B$35*($A35-K$2)))))</f>
        <v>0.11180622057089908</v>
      </c>
      <c r="L35" s="119">
        <f ca="1">IF($A35=L$2,VLOOKUP($A35,$A$3:$E$98,5),IF($A35&lt;L$2,"",VLOOKUP($A35,$A$3:$E$98,5)*IF(Main!$B$36=1,(1+Main!$B$35)^($A35-L$2),1+(Main!$B$35*($A35-L$2)))))</f>
        <v>0.11180622057089908</v>
      </c>
      <c r="M35" s="119">
        <f ca="1">IF($A35=M$2,VLOOKUP($A35,$A$3:$E$98,5),IF($A35&lt;M$2,"",VLOOKUP($A35,$A$3:$E$98,5)*IF(Main!$B$36=1,(1+Main!$B$35)^($A35-M$2),1+(Main!$B$35*($A35-M$2)))))</f>
        <v>0.11180622057089908</v>
      </c>
      <c r="N35" s="119">
        <f ca="1">IF($A35=N$2,VLOOKUP($A35,$A$3:$E$98,5),IF($A35&lt;N$2,"",VLOOKUP($A35,$A$3:$E$98,5)*IF(Main!$B$36=1,(1+Main!$B$35)^($A35-N$2),1+(Main!$B$35*($A35-N$2)))))</f>
        <v>0.11180622057089908</v>
      </c>
      <c r="O35" s="119">
        <f ca="1">IF($A35=O$2,VLOOKUP($A35,$A$3:$E$98,5),IF($A35&lt;O$2,"",VLOOKUP($A35,$A$3:$E$98,5)*IF(Main!$B$36=1,(1+Main!$B$35)^($A35-O$2),1+(Main!$B$35*($A35-O$2)))))</f>
        <v>0.11180622057089908</v>
      </c>
      <c r="P35" s="119">
        <f ca="1">IF($A35=P$2,VLOOKUP($A35,$A$3:$E$98,5),IF($A35&lt;P$2,"",VLOOKUP($A35,$A$3:$E$98,5)*IF(Main!$B$36=1,(1+Main!$B$35)^($A35-P$2),1+(Main!$B$35*($A35-P$2)))))</f>
        <v>0.11180622057089908</v>
      </c>
      <c r="Q35" s="119">
        <f ca="1">IF($A35=Q$2,VLOOKUP($A35,$A$3:$E$98,5),IF($A35&lt;Q$2,"",VLOOKUP($A35,$A$3:$E$98,5)*IF(Main!$B$36=1,(1+Main!$B$35)^($A35-Q$2),1+(Main!$B$35*($A35-Q$2)))))</f>
        <v>0.11180622057089908</v>
      </c>
      <c r="R35" s="119">
        <f ca="1">IF($A35=R$2,VLOOKUP($A35,$A$3:$E$98,5),IF($A35&lt;R$2,"",VLOOKUP($A35,$A$3:$E$98,5)*IF(Main!$B$36=1,(1+Main!$B$35)^($A35-R$2),1+(Main!$B$35*($A35-R$2)))))</f>
        <v>0.11180622057089908</v>
      </c>
      <c r="S35" s="119">
        <f ca="1">IF($A35=S$2,VLOOKUP($A35,$A$3:$E$98,5),IF($A35&lt;S$2,"",VLOOKUP($A35,$A$3:$E$98,5)*IF(Main!$B$36=1,(1+Main!$B$35)^($A35-S$2),1+(Main!$B$35*($A35-S$2)))))</f>
        <v>0.11180622057089908</v>
      </c>
      <c r="T35" s="119" t="str">
        <f>IF($A35=T$2,VLOOKUP($A35,$A$3:$E$98,5),IF($A35&lt;T$2,"",VLOOKUP($A35,$A$3:$E$98,5)*IF(Main!$B$36=1,(1+Main!$B$35)^($A35-T$2),1+(Main!$B$35*($A35-T$2)))))</f>
        <v/>
      </c>
      <c r="U35" s="119" t="str">
        <f>IF($A35=U$2,VLOOKUP($A35,$A$3:$E$98,5),IF($A35&lt;U$2,"",VLOOKUP($A35,$A$3:$E$98,5)*IF(Main!$B$36=1,(1+Main!$B$35)^($A35-U$2),1+(Main!$B$35*($A35-U$2)))))</f>
        <v/>
      </c>
      <c r="V35" s="119" t="str">
        <f>IF($A35=V$2,VLOOKUP($A35,$A$3:$E$98,5),IF($A35&lt;V$2,"",VLOOKUP($A35,$A$3:$E$98,5)*IF(Main!$B$36=1,(1+Main!$B$35)^($A35-V$2),1+(Main!$B$35*($A35-V$2)))))</f>
        <v/>
      </c>
      <c r="W35" s="119" t="str">
        <f>IF($A35=W$2,VLOOKUP($A35,$A$3:$E$98,5),IF($A35&lt;W$2,"",VLOOKUP($A35,$A$3:$E$98,5)*IF(Main!$B$36=1,(1+Main!$B$35)^($A35-W$2),1+(Main!$B$35*($A35-W$2)))))</f>
        <v/>
      </c>
      <c r="X35" s="119" t="str">
        <f>IF($A35=X$2,VLOOKUP($A35,$A$3:$E$98,5),IF($A35&lt;X$2,"",VLOOKUP($A35,$A$3:$E$98,5)*IF(Main!$B$36=1,(1+Main!$B$35)^($A35-X$2),1+(Main!$B$35*($A35-X$2)))))</f>
        <v/>
      </c>
      <c r="Y35" s="119" t="str">
        <f>IF($A35=Y$2,VLOOKUP($A35,$A$3:$E$98,5),IF($A35&lt;Y$2,"",VLOOKUP($A35,$A$3:$E$98,5)*IF(Main!$B$36=1,(1+Main!$B$35)^($A35-Y$2),1+(Main!$B$35*($A35-Y$2)))))</f>
        <v/>
      </c>
      <c r="Z35" s="119" t="str">
        <f>IF($A35=Z$2,VLOOKUP($A35,$A$3:$E$98,5),IF($A35&lt;Z$2,"",VLOOKUP($A35,$A$3:$E$98,5)*IF(Main!$B$36=1,(1+Main!$B$35)^($A35-Z$2),1+(Main!$B$35*($A35-Z$2)))))</f>
        <v/>
      </c>
      <c r="AA35" s="119" t="str">
        <f>IF($A35=AA$2,VLOOKUP($A35,$A$3:$E$98,5),IF($A35&lt;AA$2,"",VLOOKUP($A35,$A$3:$E$98,5)*IF(Main!$B$36=1,(1+Main!$B$35)^($A35-AA$2),1+(Main!$B$35*($A35-AA$2)))))</f>
        <v/>
      </c>
      <c r="AB35" s="119" t="str">
        <f>IF($A35=AB$2,VLOOKUP($A35,$A$3:$E$98,5),IF($A35&lt;AB$2,"",VLOOKUP($A35,$A$3:$E$98,5)*IF(Main!$B$36=1,(1+Main!$B$35)^($A35-AB$2),1+(Main!$B$35*($A35-AB$2)))))</f>
        <v/>
      </c>
      <c r="AC35" s="119" t="str">
        <f>IF($A35=AC$2,VLOOKUP($A35,$A$3:$E$98,5),IF($A35&lt;AC$2,"",VLOOKUP($A35,$A$3:$E$98,5)*IF(Main!$B$36=1,(1+Main!$B$35)^($A35-AC$2),1+(Main!$B$35*($A35-AC$2)))))</f>
        <v/>
      </c>
      <c r="AD35" s="119" t="str">
        <f>IF($A35=AD$2,VLOOKUP($A35,$A$3:$E$98,5),IF($A35&lt;AD$2,"",VLOOKUP($A35,$A$3:$E$98,5)*IF(Main!$B$36=1,(1+Main!$B$35)^($A35-AD$2),1+(Main!$B$35*($A35-AD$2)))))</f>
        <v/>
      </c>
      <c r="AE35" s="119" t="str">
        <f>IF($A35=AE$2,VLOOKUP($A35,$A$3:$E$98,5),IF($A35&lt;AE$2,"",VLOOKUP($A35,$A$3:$E$98,5)*IF(Main!$B$36=1,(1+Main!$B$35)^($A35-AE$2),1+(Main!$B$35*($A35-AE$2)))))</f>
        <v/>
      </c>
      <c r="AF35" s="119" t="str">
        <f>IF($A35=AF$2,VLOOKUP($A35,$A$3:$E$98,5),IF($A35&lt;AF$2,"",VLOOKUP($A35,$A$3:$E$98,5)*IF(Main!$B$36=1,(1+Main!$B$35)^($A35-AF$2),1+(Main!$B$35*($A35-AF$2)))))</f>
        <v/>
      </c>
      <c r="AG35" s="119" t="str">
        <f>IF($A35=AG$2,VLOOKUP($A35,$A$3:$E$98,5),IF($A35&lt;AG$2,"",VLOOKUP($A35,$A$3:$E$98,5)*IF(Main!$B$36=1,(1+Main!$B$35)^($A35-AG$2),1+(Main!$B$35*($A35-AG$2)))))</f>
        <v/>
      </c>
      <c r="AH35" s="119" t="str">
        <f>IF($A35=AH$2,VLOOKUP($A35,$A$3:$E$98,5),IF($A35&lt;AH$2,"",VLOOKUP($A35,$A$3:$E$98,5)*IF(Main!$B$36=1,(1+Main!$B$35)^($A35-AH$2),1+(Main!$B$35*($A35-AH$2)))))</f>
        <v/>
      </c>
      <c r="AI35" s="119" t="str">
        <f>IF($A35=AI$2,VLOOKUP($A35,$A$3:$E$98,5),IF($A35&lt;AI$2,"",VLOOKUP($A35,$A$3:$E$98,5)*IF(Main!$B$36=1,(1+Main!$B$35)^($A35-AI$2),1+(Main!$B$35*($A35-AI$2)))))</f>
        <v/>
      </c>
      <c r="AJ35" s="119" t="str">
        <f>IF($A35=AJ$2,VLOOKUP($A35,$A$3:$E$98,5),IF($A35&lt;AJ$2,"",VLOOKUP($A35,$A$3:$E$98,5)*IF(Main!$B$36=1,(1+Main!$B$35)^($A35-AJ$2),1+(Main!$B$35*($A35-AJ$2)))))</f>
        <v/>
      </c>
      <c r="AK35" s="119" t="str">
        <f>IF($A35=AK$2,VLOOKUP($A35,$A$3:$E$98,5),IF($A35&lt;AK$2,"",VLOOKUP($A35,$A$3:$E$98,5)*IF(Main!$B$36=1,(1+Main!$B$35)^($A35-AK$2),1+(Main!$B$35*($A35-AK$2)))))</f>
        <v/>
      </c>
      <c r="AL35" s="119" t="str">
        <f>IF($A35=AL$2,VLOOKUP($A35,$A$3:$E$98,5),IF($A35&lt;AL$2,"",VLOOKUP($A35,$A$3:$E$98,5)*IF(Main!$B$36=1,(1+Main!$B$35)^($A35-AL$2),1+(Main!$B$35*($A35-AL$2)))))</f>
        <v/>
      </c>
      <c r="AM35" s="119" t="str">
        <f>IF($A35=AM$2,VLOOKUP($A35,$A$3:$E$98,5),IF($A35&lt;AM$2,"",VLOOKUP($A35,$A$3:$E$98,5)*IF(Main!$B$36=1,(1+Main!$B$35)^($A35-AM$2),1+(Main!$B$35*($A35-AM$2)))))</f>
        <v/>
      </c>
      <c r="AN35" s="119" t="str">
        <f>IF($A35=AN$2,VLOOKUP($A35,$A$3:$E$98,5),IF($A35&lt;AN$2,"",VLOOKUP($A35,$A$3:$E$98,5)*IF(Main!$B$36=1,(1+Main!$B$35)^($A35-AN$2),1+(Main!$B$35*($A35-AN$2)))))</f>
        <v/>
      </c>
      <c r="AO35" s="119" t="str">
        <f>IF($A35=AO$2,VLOOKUP($A35,$A$3:$E$98,5),IF($A35&lt;AO$2,"",VLOOKUP($A35,$A$3:$E$98,5)*IF(Main!$B$36=1,(1+Main!$B$35)^($A35-AO$2),1+(Main!$B$35*($A35-AO$2)))))</f>
        <v/>
      </c>
      <c r="AP35" s="119" t="str">
        <f>IF($A35=AP$2,VLOOKUP($A35,$A$3:$E$98,5),IF($A35&lt;AP$2,"",VLOOKUP($A35,$A$3:$E$98,5)*IF(Main!$B$36=1,(1+Main!$B$35)^($A35-AP$2),1+(Main!$B$35*($A35-AP$2)))))</f>
        <v/>
      </c>
      <c r="AQ35" s="119" t="str">
        <f>IF($A35=AQ$2,VLOOKUP($A35,$A$3:$E$98,5),IF($A35&lt;AQ$2,"",VLOOKUP($A35,$A$3:$E$98,5)*IF(Main!$B$36=1,(1+Main!$B$35)^($A35-AQ$2),1+(Main!$B$35*($A35-AQ$2)))))</f>
        <v/>
      </c>
      <c r="AR35" s="119" t="str">
        <f>IF($A35=AR$2,VLOOKUP($A35,$A$3:$E$98,5),IF($A35&lt;AR$2,"",VLOOKUP($A35,$A$3:$E$98,5)*IF(Main!$B$36=1,(1+Main!$B$35)^($A35-AR$2),1+(Main!$B$35*($A35-AR$2)))))</f>
        <v/>
      </c>
      <c r="AS35" s="119" t="str">
        <f>IF($A35=AS$2,VLOOKUP($A35,$A$3:$E$98,5),IF($A35&lt;AS$2,"",VLOOKUP($A35,$A$3:$E$98,5)*IF(Main!$B$36=1,(1+Main!$B$35)^($A35-AS$2),1+(Main!$B$35*($A35-AS$2)))))</f>
        <v/>
      </c>
      <c r="AT35" s="119" t="str">
        <f>IF($A35=AT$2,VLOOKUP($A35,$A$3:$E$98,5),IF($A35&lt;AT$2,"",VLOOKUP($A35,$A$3:$E$98,5)*IF(Main!$B$36=1,(1+Main!$B$35)^($A35-AT$2),1+(Main!$B$35*($A35-AT$2)))))</f>
        <v/>
      </c>
      <c r="AU35" s="119" t="str">
        <f>IF($A35=AU$2,VLOOKUP($A35,$A$3:$E$98,5),IF($A35&lt;AU$2,"",VLOOKUP($A35,$A$3:$E$98,5)*IF(Main!$B$36=1,(1+Main!$B$35)^($A35-AU$2),1+(Main!$B$35*($A35-AU$2)))))</f>
        <v/>
      </c>
      <c r="AV35" s="119" t="str">
        <f>IF($A35=AV$2,VLOOKUP($A35,$A$3:$E$98,5),IF($A35&lt;AV$2,"",VLOOKUP($A35,$A$3:$E$98,5)*IF(Main!$B$36=1,(1+Main!$B$35)^($A35-AV$2),1+(Main!$B$35*($A35-AV$2)))))</f>
        <v/>
      </c>
      <c r="AW35" s="119" t="str">
        <f>IF($A35=AW$2,VLOOKUP($A35,$A$3:$E$98,5),IF($A35&lt;AW$2,"",VLOOKUP($A35,$A$3:$E$98,5)*IF(Main!$B$36=1,(1+Main!$B$35)^($A35-AW$2),1+(Main!$B$35*($A35-AW$2)))))</f>
        <v/>
      </c>
      <c r="AX35" s="119" t="str">
        <f>IF($A35=AX$2,VLOOKUP($A35,$A$3:$E$98,5),IF($A35&lt;AX$2,"",VLOOKUP($A35,$A$3:$E$98,5)*IF(Main!$B$36=1,(1+Main!$B$35)^($A35-AX$2),1+(Main!$B$35*($A35-AX$2)))))</f>
        <v/>
      </c>
      <c r="AY35" s="119" t="str">
        <f>IF($A35=AY$2,VLOOKUP($A35,$A$3:$E$98,5),IF($A35&lt;AY$2,"",VLOOKUP($A35,$A$3:$E$98,5)*IF(Main!$B$36=1,(1+Main!$B$35)^($A35-AY$2),1+(Main!$B$35*($A35-AY$2)))))</f>
        <v/>
      </c>
      <c r="AZ35" s="119" t="str">
        <f>IF($A35=AZ$2,VLOOKUP($A35,$A$3:$E$98,5),IF($A35&lt;AZ$2,"",VLOOKUP($A35,$A$3:$E$98,5)*IF(Main!$B$36=1,(1+Main!$B$35)^($A35-AZ$2),1+(Main!$B$35*($A35-AZ$2)))))</f>
        <v/>
      </c>
      <c r="BA35" s="119" t="str">
        <f>IF($A35=BA$2,VLOOKUP($A35,$A$3:$E$98,5),IF($A35&lt;BA$2,"",VLOOKUP($A35,$A$3:$E$98,5)*IF(Main!$B$36=1,(1+Main!$B$35)^($A35-BA$2),1+(Main!$B$35*($A35-BA$2)))))</f>
        <v/>
      </c>
      <c r="BB35" s="119" t="str">
        <f>IF($A35=BB$2,VLOOKUP($A35,$A$3:$E$98,5),IF($A35&lt;BB$2,"",VLOOKUP($A35,$A$3:$E$98,5)*IF(Main!$B$36=1,(1+Main!$B$35)^($A35-BB$2),1+(Main!$B$35*($A35-BB$2)))))</f>
        <v/>
      </c>
      <c r="BC35" s="119" t="str">
        <f>IF($A35=BC$2,VLOOKUP($A35,$A$3:$E$98,5),IF($A35&lt;BC$2,"",VLOOKUP($A35,$A$3:$E$98,5)*IF(Main!$B$36=1,(1+Main!$B$35)^($A35-BC$2),1+(Main!$B$35*($A35-BC$2)))))</f>
        <v/>
      </c>
      <c r="BD35" s="119" t="str">
        <f>IF($A35=BD$2,VLOOKUP($A35,$A$3:$E$98,5),IF($A35&lt;BD$2,"",VLOOKUP($A35,$A$3:$E$98,5)*IF(Main!$B$36=1,(1+Main!$B$35)^($A35-BD$2),1+(Main!$B$35*($A35-BD$2)))))</f>
        <v/>
      </c>
      <c r="BE35" s="119" t="str">
        <f>IF($A35=BE$2,VLOOKUP($A35,$A$3:$E$98,5),IF($A35&lt;BE$2,"",VLOOKUP($A35,$A$3:$E$98,5)*IF(Main!$B$36=1,(1+Main!$B$35)^($A35-BE$2),1+(Main!$B$35*($A35-BE$2)))))</f>
        <v/>
      </c>
      <c r="BF35" s="119" t="str">
        <f>IF($A35=BF$2,VLOOKUP($A35,$A$3:$E$98,5),IF($A35&lt;BF$2,"",VLOOKUP($A35,$A$3:$E$98,5)*IF(Main!$B$36=1,(1+Main!$B$35)^($A35-BF$2),1+(Main!$B$35*($A35-BF$2)))))</f>
        <v/>
      </c>
      <c r="BG35" s="119" t="str">
        <f>IF($A35=BG$2,VLOOKUP($A35,$A$3:$E$98,5),IF($A35&lt;BG$2,"",VLOOKUP($A35,$A$3:$E$98,5)*IF(Main!$B$36=1,(1+Main!$B$35)^($A35-BG$2),1+(Main!$B$35*($A35-BG$2)))))</f>
        <v/>
      </c>
      <c r="BH35" s="119" t="str">
        <f>IF($A35=BH$2,VLOOKUP($A35,$A$3:$E$98,5),IF($A35&lt;BH$2,"",VLOOKUP($A35,$A$3:$E$98,5)*IF(Main!$B$36=1,(1+Main!$B$35)^($A35-BH$2),1+(Main!$B$35*($A35-BH$2)))))</f>
        <v/>
      </c>
      <c r="BI35" s="119" t="str">
        <f>IF($A35=BI$2,VLOOKUP($A35,$A$3:$E$98,5),IF($A35&lt;BI$2,"",VLOOKUP($A35,$A$3:$E$98,5)*IF(Main!$B$36=1,(1+Main!$B$35)^($A35-BI$2),1+(Main!$B$35*($A35-BI$2)))))</f>
        <v/>
      </c>
      <c r="BJ35" s="119" t="str">
        <f>IF($A35=BJ$2,VLOOKUP($A35,$A$3:$E$98,5),IF($A35&lt;BJ$2,"",VLOOKUP($A35,$A$3:$E$98,5)*IF(Main!$B$36=1,(1+Main!$B$35)^($A35-BJ$2),1+(Main!$B$35*($A35-BJ$2)))))</f>
        <v/>
      </c>
      <c r="BK35" s="119" t="str">
        <f>IF($A35=BK$2,VLOOKUP($A35,$A$3:$E$98,5),IF($A35&lt;BK$2,"",VLOOKUP($A35,$A$3:$E$98,5)*IF(Main!$B$36=1,(1+Main!$B$35)^($A35-BK$2),1+(Main!$B$35*($A35-BK$2)))))</f>
        <v/>
      </c>
      <c r="BL35" s="119" t="str">
        <f>IF($A35=BL$2,VLOOKUP($A35,$A$3:$E$98,5),IF($A35&lt;BL$2,"",VLOOKUP($A35,$A$3:$E$98,5)*IF(Main!$B$36=1,(1+Main!$B$35)^($A35-BL$2),1+(Main!$B$35*($A35-BL$2)))))</f>
        <v/>
      </c>
      <c r="BM35" s="119" t="str">
        <f>IF($A35=BM$2,VLOOKUP($A35,$A$3:$E$98,5),IF($A35&lt;BM$2,"",VLOOKUP($A35,$A$3:$E$98,5)*IF(Main!$B$36=1,(1+Main!$B$35)^($A35-BM$2),1+(Main!$B$35*($A35-BM$2)))))</f>
        <v/>
      </c>
      <c r="BN35" s="119" t="str">
        <f>IF($A35=BN$2,VLOOKUP($A35,$A$3:$E$98,5),IF($A35&lt;BN$2,"",VLOOKUP($A35,$A$3:$E$98,5)*IF(Main!$B$36=1,(1+Main!$B$35)^($A35-BN$2),1+(Main!$B$35*($A35-BN$2)))))</f>
        <v/>
      </c>
      <c r="BO35" s="119" t="str">
        <f>IF($A35=BO$2,VLOOKUP($A35,$A$3:$E$98,5),IF($A35&lt;BO$2,"",VLOOKUP($A35,$A$3:$E$98,5)*IF(Main!$B$36=1,(1+Main!$B$35)^($A35-BO$2),1+(Main!$B$35*($A35-BO$2)))))</f>
        <v/>
      </c>
      <c r="BP35" s="119" t="str">
        <f>IF($A35=BP$2,VLOOKUP($A35,$A$3:$E$98,5),IF($A35&lt;BP$2,"",VLOOKUP($A35,$A$3:$E$98,5)*IF(Main!$B$36=1,(1+Main!$B$35)^($A35-BP$2),1+(Main!$B$35*($A35-BP$2)))))</f>
        <v/>
      </c>
      <c r="BQ35" s="119" t="str">
        <f>IF($A35=BQ$2,VLOOKUP($A35,$A$3:$E$98,5),IF($A35&lt;BQ$2,"",VLOOKUP($A35,$A$3:$E$98,5)*IF(Main!$B$36=1,(1+Main!$B$35)^($A35-BQ$2),1+(Main!$B$35*($A35-BQ$2)))))</f>
        <v/>
      </c>
      <c r="BR35" s="119" t="str">
        <f>IF($A35=BR$2,VLOOKUP($A35,$A$3:$E$98,5),IF($A35&lt;BR$2,"",VLOOKUP($A35,$A$3:$E$98,5)*IF(Main!$B$36=1,(1+Main!$B$35)^($A35-BR$2),1+(Main!$B$35*($A35-BR$2)))))</f>
        <v/>
      </c>
      <c r="BS35" s="119" t="str">
        <f>IF($A35=BS$2,VLOOKUP($A35,$A$3:$E$98,5),IF($A35&lt;BS$2,"",VLOOKUP($A35,$A$3:$E$98,5)*IF(Main!$B$36=1,(1+Main!$B$35)^($A35-BS$2),1+(Main!$B$35*($A35-BS$2)))))</f>
        <v/>
      </c>
      <c r="BT35" s="119" t="str">
        <f>IF($A35=BT$2,VLOOKUP($A35,$A$3:$E$98,5),IF($A35&lt;BT$2,"",VLOOKUP($A35,$A$3:$E$98,5)*IF(Main!$B$36=1,(1+Main!$B$35)^($A35-BT$2),1+(Main!$B$35*($A35-BT$2)))))</f>
        <v/>
      </c>
      <c r="BU35" s="119" t="str">
        <f>IF($A35=BU$2,VLOOKUP($A35,$A$3:$E$98,5),IF($A35&lt;BU$2,"",VLOOKUP($A35,$A$3:$E$98,5)*IF(Main!$B$36=1,(1+Main!$B$35)^($A35-BU$2),1+(Main!$B$35*($A35-BU$2)))))</f>
        <v/>
      </c>
      <c r="BV35" s="119" t="str">
        <f>IF($A35=BV$2,VLOOKUP($A35,$A$3:$E$98,5),IF($A35&lt;BV$2,"",VLOOKUP($A35,$A$3:$E$98,5)*IF(Main!$B$36=1,(1+Main!$B$35)^($A35-BV$2),1+(Main!$B$35*($A35-BV$2)))))</f>
        <v/>
      </c>
      <c r="BW35" s="119" t="str">
        <f>IF($A35=BW$2,VLOOKUP($A35,$A$3:$E$98,5),IF($A35&lt;BW$2,"",VLOOKUP($A35,$A$3:$E$98,5)*IF(Main!$B$36=1,(1+Main!$B$35)^($A35-BW$2),1+(Main!$B$35*($A35-BW$2)))))</f>
        <v/>
      </c>
      <c r="BX35" s="119" t="str">
        <f>IF($A35=BX$2,VLOOKUP($A35,$A$3:$E$98,5),IF($A35&lt;BX$2,"",VLOOKUP($A35,$A$3:$E$98,5)*IF(Main!$B$36=1,(1+Main!$B$35)^($A35-BX$2),1+(Main!$B$35*($A35-BX$2)))))</f>
        <v/>
      </c>
      <c r="BY35" s="119" t="str">
        <f>IF($A35=BY$2,VLOOKUP($A35,$A$3:$E$98,5),IF($A35&lt;BY$2,"",VLOOKUP($A35,$A$3:$E$98,5)*IF(Main!$B$36=1,(1+Main!$B$35)^($A35-BY$2),1+(Main!$B$35*($A35-BY$2)))))</f>
        <v/>
      </c>
      <c r="BZ35" s="119" t="str">
        <f>IF($A35=BZ$2,VLOOKUP($A35,$A$3:$E$98,5),IF($A35&lt;BZ$2,"",VLOOKUP($A35,$A$3:$E$98,5)*IF(Main!$B$36=1,(1+Main!$B$35)^($A35-BZ$2),1+(Main!$B$35*($A35-BZ$2)))))</f>
        <v/>
      </c>
      <c r="CA35" s="119" t="str">
        <f>IF($A35=CA$2,VLOOKUP($A35,$A$3:$E$98,5),IF($A35&lt;CA$2,"",VLOOKUP($A35,$A$3:$E$98,5)*IF(Main!$B$36=1,(1+Main!$B$35)^($A35-CA$2),1+(Main!$B$35*($A35-CA$2)))))</f>
        <v/>
      </c>
      <c r="CB35" s="119" t="str">
        <f>IF($A35=CB$2,VLOOKUP($A35,$A$3:$E$98,5),IF($A35&lt;CB$2,"",VLOOKUP($A35,$A$3:$E$98,5)*IF(Main!$B$36=1,(1+Main!$B$35)^($A35-CB$2),1+(Main!$B$35*($A35-CB$2)))))</f>
        <v/>
      </c>
      <c r="CC35" s="119" t="str">
        <f>IF($A35=CC$2,VLOOKUP($A35,$A$3:$E$98,5),IF($A35&lt;CC$2,"",VLOOKUP($A35,$A$3:$E$98,5)*IF(Main!$B$36=1,(1+Main!$B$35)^($A35-CC$2),1+(Main!$B$35*($A35-CC$2)))))</f>
        <v/>
      </c>
      <c r="CD35" s="119" t="str">
        <f>IF($A35=CD$2,VLOOKUP($A35,$A$3:$E$98,5),IF($A35&lt;CD$2,"",VLOOKUP($A35,$A$3:$E$98,5)*IF(Main!$B$36=1,(1+Main!$B$35)^($A35-CD$2),1+(Main!$B$35*($A35-CD$2)))))</f>
        <v/>
      </c>
    </row>
    <row r="36" spans="1:82">
      <c r="A36" s="51">
        <v>58</v>
      </c>
      <c r="B36" s="54">
        <f ca="1">VLOOKUP($A36,Mortality!$A$3:$G$108,7,)</f>
        <v>2.6541886637313481E-3</v>
      </c>
      <c r="C36" s="50">
        <f t="shared" ca="1" si="1"/>
        <v>0.97200843592529595</v>
      </c>
      <c r="D36" s="50">
        <f t="shared" ca="1" si="0"/>
        <v>32.258591857026687</v>
      </c>
      <c r="E36" s="118">
        <f ca="1">C36/(1+Main!$B$5)^($A36-$A$3)</f>
        <v>0.10423303188332812</v>
      </c>
      <c r="F36" s="14">
        <f t="shared" ca="1" si="2"/>
        <v>12.974941798308285</v>
      </c>
      <c r="G36" s="119">
        <f ca="1">IF($A36=G$2,VLOOKUP($A36,$A$3:$E$98,5),IF($A36&lt;G$2,"",VLOOKUP($A36,$A$3:$E$98,5)*IF(Main!$B$36=1,(1+Main!$B$35)^($A36-G$2),1+(Main!$B$35*($A36-G$2)))))</f>
        <v>0.10423303188332812</v>
      </c>
      <c r="H36" s="119">
        <f ca="1">IF($A36=H$2,VLOOKUP($A36,$A$3:$E$98,5),IF($A36&lt;H$2,"",VLOOKUP($A36,$A$3:$E$98,5)*IF(Main!$B$36=1,(1+Main!$B$35)^($A36-H$2),1+(Main!$B$35*($A36-H$2)))))</f>
        <v>0.10423303188332812</v>
      </c>
      <c r="I36" s="119">
        <f ca="1">IF($A36=I$2,VLOOKUP($A36,$A$3:$E$98,5),IF($A36&lt;I$2,"",VLOOKUP($A36,$A$3:$E$98,5)*IF(Main!$B$36=1,(1+Main!$B$35)^($A36-I$2),1+(Main!$B$35*($A36-I$2)))))</f>
        <v>0.10423303188332812</v>
      </c>
      <c r="J36" s="119">
        <f ca="1">IF($A36=J$2,VLOOKUP($A36,$A$3:$E$98,5),IF($A36&lt;J$2,"",VLOOKUP($A36,$A$3:$E$98,5)*IF(Main!$B$36=1,(1+Main!$B$35)^($A36-J$2),1+(Main!$B$35*($A36-J$2)))))</f>
        <v>0.10423303188332812</v>
      </c>
      <c r="K36" s="119">
        <f ca="1">IF($A36=K$2,VLOOKUP($A36,$A$3:$E$98,5),IF($A36&lt;K$2,"",VLOOKUP($A36,$A$3:$E$98,5)*IF(Main!$B$36=1,(1+Main!$B$35)^($A36-K$2),1+(Main!$B$35*($A36-K$2)))))</f>
        <v>0.10423303188332812</v>
      </c>
      <c r="L36" s="119">
        <f ca="1">IF($A36=L$2,VLOOKUP($A36,$A$3:$E$98,5),IF($A36&lt;L$2,"",VLOOKUP($A36,$A$3:$E$98,5)*IF(Main!$B$36=1,(1+Main!$B$35)^($A36-L$2),1+(Main!$B$35*($A36-L$2)))))</f>
        <v>0.10423303188332812</v>
      </c>
      <c r="M36" s="119">
        <f ca="1">IF($A36=M$2,VLOOKUP($A36,$A$3:$E$98,5),IF($A36&lt;M$2,"",VLOOKUP($A36,$A$3:$E$98,5)*IF(Main!$B$36=1,(1+Main!$B$35)^($A36-M$2),1+(Main!$B$35*($A36-M$2)))))</f>
        <v>0.10423303188332812</v>
      </c>
      <c r="N36" s="119">
        <f ca="1">IF($A36=N$2,VLOOKUP($A36,$A$3:$E$98,5),IF($A36&lt;N$2,"",VLOOKUP($A36,$A$3:$E$98,5)*IF(Main!$B$36=1,(1+Main!$B$35)^($A36-N$2),1+(Main!$B$35*($A36-N$2)))))</f>
        <v>0.10423303188332812</v>
      </c>
      <c r="O36" s="119">
        <f ca="1">IF($A36=O$2,VLOOKUP($A36,$A$3:$E$98,5),IF($A36&lt;O$2,"",VLOOKUP($A36,$A$3:$E$98,5)*IF(Main!$B$36=1,(1+Main!$B$35)^($A36-O$2),1+(Main!$B$35*($A36-O$2)))))</f>
        <v>0.10423303188332812</v>
      </c>
      <c r="P36" s="119">
        <f ca="1">IF($A36=P$2,VLOOKUP($A36,$A$3:$E$98,5),IF($A36&lt;P$2,"",VLOOKUP($A36,$A$3:$E$98,5)*IF(Main!$B$36=1,(1+Main!$B$35)^($A36-P$2),1+(Main!$B$35*($A36-P$2)))))</f>
        <v>0.10423303188332812</v>
      </c>
      <c r="Q36" s="119">
        <f ca="1">IF($A36=Q$2,VLOOKUP($A36,$A$3:$E$98,5),IF($A36&lt;Q$2,"",VLOOKUP($A36,$A$3:$E$98,5)*IF(Main!$B$36=1,(1+Main!$B$35)^($A36-Q$2),1+(Main!$B$35*($A36-Q$2)))))</f>
        <v>0.10423303188332812</v>
      </c>
      <c r="R36" s="119">
        <f ca="1">IF($A36=R$2,VLOOKUP($A36,$A$3:$E$98,5),IF($A36&lt;R$2,"",VLOOKUP($A36,$A$3:$E$98,5)*IF(Main!$B$36=1,(1+Main!$B$35)^($A36-R$2),1+(Main!$B$35*($A36-R$2)))))</f>
        <v>0.10423303188332812</v>
      </c>
      <c r="S36" s="119">
        <f ca="1">IF($A36=S$2,VLOOKUP($A36,$A$3:$E$98,5),IF($A36&lt;S$2,"",VLOOKUP($A36,$A$3:$E$98,5)*IF(Main!$B$36=1,(1+Main!$B$35)^($A36-S$2),1+(Main!$B$35*($A36-S$2)))))</f>
        <v>0.10423303188332812</v>
      </c>
      <c r="T36" s="119">
        <f ca="1">IF($A36=T$2,VLOOKUP($A36,$A$3:$E$98,5),IF($A36&lt;T$2,"",VLOOKUP($A36,$A$3:$E$98,5)*IF(Main!$B$36=1,(1+Main!$B$35)^($A36-T$2),1+(Main!$B$35*($A36-T$2)))))</f>
        <v>0.10423303188332812</v>
      </c>
      <c r="U36" s="119" t="str">
        <f>IF($A36=U$2,VLOOKUP($A36,$A$3:$E$98,5),IF($A36&lt;U$2,"",VLOOKUP($A36,$A$3:$E$98,5)*IF(Main!$B$36=1,(1+Main!$B$35)^($A36-U$2),1+(Main!$B$35*($A36-U$2)))))</f>
        <v/>
      </c>
      <c r="V36" s="119" t="str">
        <f>IF($A36=V$2,VLOOKUP($A36,$A$3:$E$98,5),IF($A36&lt;V$2,"",VLOOKUP($A36,$A$3:$E$98,5)*IF(Main!$B$36=1,(1+Main!$B$35)^($A36-V$2),1+(Main!$B$35*($A36-V$2)))))</f>
        <v/>
      </c>
      <c r="W36" s="119" t="str">
        <f>IF($A36=W$2,VLOOKUP($A36,$A$3:$E$98,5),IF($A36&lt;W$2,"",VLOOKUP($A36,$A$3:$E$98,5)*IF(Main!$B$36=1,(1+Main!$B$35)^($A36-W$2),1+(Main!$B$35*($A36-W$2)))))</f>
        <v/>
      </c>
      <c r="X36" s="119" t="str">
        <f>IF($A36=X$2,VLOOKUP($A36,$A$3:$E$98,5),IF($A36&lt;X$2,"",VLOOKUP($A36,$A$3:$E$98,5)*IF(Main!$B$36=1,(1+Main!$B$35)^($A36-X$2),1+(Main!$B$35*($A36-X$2)))))</f>
        <v/>
      </c>
      <c r="Y36" s="119" t="str">
        <f>IF($A36=Y$2,VLOOKUP($A36,$A$3:$E$98,5),IF($A36&lt;Y$2,"",VLOOKUP($A36,$A$3:$E$98,5)*IF(Main!$B$36=1,(1+Main!$B$35)^($A36-Y$2),1+(Main!$B$35*($A36-Y$2)))))</f>
        <v/>
      </c>
      <c r="Z36" s="119" t="str">
        <f>IF($A36=Z$2,VLOOKUP($A36,$A$3:$E$98,5),IF($A36&lt;Z$2,"",VLOOKUP($A36,$A$3:$E$98,5)*IF(Main!$B$36=1,(1+Main!$B$35)^($A36-Z$2),1+(Main!$B$35*($A36-Z$2)))))</f>
        <v/>
      </c>
      <c r="AA36" s="119" t="str">
        <f>IF($A36=AA$2,VLOOKUP($A36,$A$3:$E$98,5),IF($A36&lt;AA$2,"",VLOOKUP($A36,$A$3:$E$98,5)*IF(Main!$B$36=1,(1+Main!$B$35)^($A36-AA$2),1+(Main!$B$35*($A36-AA$2)))))</f>
        <v/>
      </c>
      <c r="AB36" s="119" t="str">
        <f>IF($A36=AB$2,VLOOKUP($A36,$A$3:$E$98,5),IF($A36&lt;AB$2,"",VLOOKUP($A36,$A$3:$E$98,5)*IF(Main!$B$36=1,(1+Main!$B$35)^($A36-AB$2),1+(Main!$B$35*($A36-AB$2)))))</f>
        <v/>
      </c>
      <c r="AC36" s="119" t="str">
        <f>IF($A36=AC$2,VLOOKUP($A36,$A$3:$E$98,5),IF($A36&lt;AC$2,"",VLOOKUP($A36,$A$3:$E$98,5)*IF(Main!$B$36=1,(1+Main!$B$35)^($A36-AC$2),1+(Main!$B$35*($A36-AC$2)))))</f>
        <v/>
      </c>
      <c r="AD36" s="119" t="str">
        <f>IF($A36=AD$2,VLOOKUP($A36,$A$3:$E$98,5),IF($A36&lt;AD$2,"",VLOOKUP($A36,$A$3:$E$98,5)*IF(Main!$B$36=1,(1+Main!$B$35)^($A36-AD$2),1+(Main!$B$35*($A36-AD$2)))))</f>
        <v/>
      </c>
      <c r="AE36" s="119" t="str">
        <f>IF($A36=AE$2,VLOOKUP($A36,$A$3:$E$98,5),IF($A36&lt;AE$2,"",VLOOKUP($A36,$A$3:$E$98,5)*IF(Main!$B$36=1,(1+Main!$B$35)^($A36-AE$2),1+(Main!$B$35*($A36-AE$2)))))</f>
        <v/>
      </c>
      <c r="AF36" s="119" t="str">
        <f>IF($A36=AF$2,VLOOKUP($A36,$A$3:$E$98,5),IF($A36&lt;AF$2,"",VLOOKUP($A36,$A$3:$E$98,5)*IF(Main!$B$36=1,(1+Main!$B$35)^($A36-AF$2),1+(Main!$B$35*($A36-AF$2)))))</f>
        <v/>
      </c>
      <c r="AG36" s="119" t="str">
        <f>IF($A36=AG$2,VLOOKUP($A36,$A$3:$E$98,5),IF($A36&lt;AG$2,"",VLOOKUP($A36,$A$3:$E$98,5)*IF(Main!$B$36=1,(1+Main!$B$35)^($A36-AG$2),1+(Main!$B$35*($A36-AG$2)))))</f>
        <v/>
      </c>
      <c r="AH36" s="119" t="str">
        <f>IF($A36=AH$2,VLOOKUP($A36,$A$3:$E$98,5),IF($A36&lt;AH$2,"",VLOOKUP($A36,$A$3:$E$98,5)*IF(Main!$B$36=1,(1+Main!$B$35)^($A36-AH$2),1+(Main!$B$35*($A36-AH$2)))))</f>
        <v/>
      </c>
      <c r="AI36" s="119" t="str">
        <f>IF($A36=AI$2,VLOOKUP($A36,$A$3:$E$98,5),IF($A36&lt;AI$2,"",VLOOKUP($A36,$A$3:$E$98,5)*IF(Main!$B$36=1,(1+Main!$B$35)^($A36-AI$2),1+(Main!$B$35*($A36-AI$2)))))</f>
        <v/>
      </c>
      <c r="AJ36" s="119" t="str">
        <f>IF($A36=AJ$2,VLOOKUP($A36,$A$3:$E$98,5),IF($A36&lt;AJ$2,"",VLOOKUP($A36,$A$3:$E$98,5)*IF(Main!$B$36=1,(1+Main!$B$35)^($A36-AJ$2),1+(Main!$B$35*($A36-AJ$2)))))</f>
        <v/>
      </c>
      <c r="AK36" s="119" t="str">
        <f>IF($A36=AK$2,VLOOKUP($A36,$A$3:$E$98,5),IF($A36&lt;AK$2,"",VLOOKUP($A36,$A$3:$E$98,5)*IF(Main!$B$36=1,(1+Main!$B$35)^($A36-AK$2),1+(Main!$B$35*($A36-AK$2)))))</f>
        <v/>
      </c>
      <c r="AL36" s="119" t="str">
        <f>IF($A36=AL$2,VLOOKUP($A36,$A$3:$E$98,5),IF($A36&lt;AL$2,"",VLOOKUP($A36,$A$3:$E$98,5)*IF(Main!$B$36=1,(1+Main!$B$35)^($A36-AL$2),1+(Main!$B$35*($A36-AL$2)))))</f>
        <v/>
      </c>
      <c r="AM36" s="119" t="str">
        <f>IF($A36=AM$2,VLOOKUP($A36,$A$3:$E$98,5),IF($A36&lt;AM$2,"",VLOOKUP($A36,$A$3:$E$98,5)*IF(Main!$B$36=1,(1+Main!$B$35)^($A36-AM$2),1+(Main!$B$35*($A36-AM$2)))))</f>
        <v/>
      </c>
      <c r="AN36" s="119" t="str">
        <f>IF($A36=AN$2,VLOOKUP($A36,$A$3:$E$98,5),IF($A36&lt;AN$2,"",VLOOKUP($A36,$A$3:$E$98,5)*IF(Main!$B$36=1,(1+Main!$B$35)^($A36-AN$2),1+(Main!$B$35*($A36-AN$2)))))</f>
        <v/>
      </c>
      <c r="AO36" s="119" t="str">
        <f>IF($A36=AO$2,VLOOKUP($A36,$A$3:$E$98,5),IF($A36&lt;AO$2,"",VLOOKUP($A36,$A$3:$E$98,5)*IF(Main!$B$36=1,(1+Main!$B$35)^($A36-AO$2),1+(Main!$B$35*($A36-AO$2)))))</f>
        <v/>
      </c>
      <c r="AP36" s="119" t="str">
        <f>IF($A36=AP$2,VLOOKUP($A36,$A$3:$E$98,5),IF($A36&lt;AP$2,"",VLOOKUP($A36,$A$3:$E$98,5)*IF(Main!$B$36=1,(1+Main!$B$35)^($A36-AP$2),1+(Main!$B$35*($A36-AP$2)))))</f>
        <v/>
      </c>
      <c r="AQ36" s="119" t="str">
        <f>IF($A36=AQ$2,VLOOKUP($A36,$A$3:$E$98,5),IF($A36&lt;AQ$2,"",VLOOKUP($A36,$A$3:$E$98,5)*IF(Main!$B$36=1,(1+Main!$B$35)^($A36-AQ$2),1+(Main!$B$35*($A36-AQ$2)))))</f>
        <v/>
      </c>
      <c r="AR36" s="119" t="str">
        <f>IF($A36=AR$2,VLOOKUP($A36,$A$3:$E$98,5),IF($A36&lt;AR$2,"",VLOOKUP($A36,$A$3:$E$98,5)*IF(Main!$B$36=1,(1+Main!$B$35)^($A36-AR$2),1+(Main!$B$35*($A36-AR$2)))))</f>
        <v/>
      </c>
      <c r="AS36" s="119" t="str">
        <f>IF($A36=AS$2,VLOOKUP($A36,$A$3:$E$98,5),IF($A36&lt;AS$2,"",VLOOKUP($A36,$A$3:$E$98,5)*IF(Main!$B$36=1,(1+Main!$B$35)^($A36-AS$2),1+(Main!$B$35*($A36-AS$2)))))</f>
        <v/>
      </c>
      <c r="AT36" s="119" t="str">
        <f>IF($A36=AT$2,VLOOKUP($A36,$A$3:$E$98,5),IF($A36&lt;AT$2,"",VLOOKUP($A36,$A$3:$E$98,5)*IF(Main!$B$36=1,(1+Main!$B$35)^($A36-AT$2),1+(Main!$B$35*($A36-AT$2)))))</f>
        <v/>
      </c>
      <c r="AU36" s="119" t="str">
        <f>IF($A36=AU$2,VLOOKUP($A36,$A$3:$E$98,5),IF($A36&lt;AU$2,"",VLOOKUP($A36,$A$3:$E$98,5)*IF(Main!$B$36=1,(1+Main!$B$35)^($A36-AU$2),1+(Main!$B$35*($A36-AU$2)))))</f>
        <v/>
      </c>
      <c r="AV36" s="119" t="str">
        <f>IF($A36=AV$2,VLOOKUP($A36,$A$3:$E$98,5),IF($A36&lt;AV$2,"",VLOOKUP($A36,$A$3:$E$98,5)*IF(Main!$B$36=1,(1+Main!$B$35)^($A36-AV$2),1+(Main!$B$35*($A36-AV$2)))))</f>
        <v/>
      </c>
      <c r="AW36" s="119" t="str">
        <f>IF($A36=AW$2,VLOOKUP($A36,$A$3:$E$98,5),IF($A36&lt;AW$2,"",VLOOKUP($A36,$A$3:$E$98,5)*IF(Main!$B$36=1,(1+Main!$B$35)^($A36-AW$2),1+(Main!$B$35*($A36-AW$2)))))</f>
        <v/>
      </c>
      <c r="AX36" s="119" t="str">
        <f>IF($A36=AX$2,VLOOKUP($A36,$A$3:$E$98,5),IF($A36&lt;AX$2,"",VLOOKUP($A36,$A$3:$E$98,5)*IF(Main!$B$36=1,(1+Main!$B$35)^($A36-AX$2),1+(Main!$B$35*($A36-AX$2)))))</f>
        <v/>
      </c>
      <c r="AY36" s="119" t="str">
        <f>IF($A36=AY$2,VLOOKUP($A36,$A$3:$E$98,5),IF($A36&lt;AY$2,"",VLOOKUP($A36,$A$3:$E$98,5)*IF(Main!$B$36=1,(1+Main!$B$35)^($A36-AY$2),1+(Main!$B$35*($A36-AY$2)))))</f>
        <v/>
      </c>
      <c r="AZ36" s="119" t="str">
        <f>IF($A36=AZ$2,VLOOKUP($A36,$A$3:$E$98,5),IF($A36&lt;AZ$2,"",VLOOKUP($A36,$A$3:$E$98,5)*IF(Main!$B$36=1,(1+Main!$B$35)^($A36-AZ$2),1+(Main!$B$35*($A36-AZ$2)))))</f>
        <v/>
      </c>
      <c r="BA36" s="119" t="str">
        <f>IF($A36=BA$2,VLOOKUP($A36,$A$3:$E$98,5),IF($A36&lt;BA$2,"",VLOOKUP($A36,$A$3:$E$98,5)*IF(Main!$B$36=1,(1+Main!$B$35)^($A36-BA$2),1+(Main!$B$35*($A36-BA$2)))))</f>
        <v/>
      </c>
      <c r="BB36" s="119" t="str">
        <f>IF($A36=BB$2,VLOOKUP($A36,$A$3:$E$98,5),IF($A36&lt;BB$2,"",VLOOKUP($A36,$A$3:$E$98,5)*IF(Main!$B$36=1,(1+Main!$B$35)^($A36-BB$2),1+(Main!$B$35*($A36-BB$2)))))</f>
        <v/>
      </c>
      <c r="BC36" s="119" t="str">
        <f>IF($A36=BC$2,VLOOKUP($A36,$A$3:$E$98,5),IF($A36&lt;BC$2,"",VLOOKUP($A36,$A$3:$E$98,5)*IF(Main!$B$36=1,(1+Main!$B$35)^($A36-BC$2),1+(Main!$B$35*($A36-BC$2)))))</f>
        <v/>
      </c>
      <c r="BD36" s="119" t="str">
        <f>IF($A36=BD$2,VLOOKUP($A36,$A$3:$E$98,5),IF($A36&lt;BD$2,"",VLOOKUP($A36,$A$3:$E$98,5)*IF(Main!$B$36=1,(1+Main!$B$35)^($A36-BD$2),1+(Main!$B$35*($A36-BD$2)))))</f>
        <v/>
      </c>
      <c r="BE36" s="119" t="str">
        <f>IF($A36=BE$2,VLOOKUP($A36,$A$3:$E$98,5),IF($A36&lt;BE$2,"",VLOOKUP($A36,$A$3:$E$98,5)*IF(Main!$B$36=1,(1+Main!$B$35)^($A36-BE$2),1+(Main!$B$35*($A36-BE$2)))))</f>
        <v/>
      </c>
      <c r="BF36" s="119" t="str">
        <f>IF($A36=BF$2,VLOOKUP($A36,$A$3:$E$98,5),IF($A36&lt;BF$2,"",VLOOKUP($A36,$A$3:$E$98,5)*IF(Main!$B$36=1,(1+Main!$B$35)^($A36-BF$2),1+(Main!$B$35*($A36-BF$2)))))</f>
        <v/>
      </c>
      <c r="BG36" s="119" t="str">
        <f>IF($A36=BG$2,VLOOKUP($A36,$A$3:$E$98,5),IF($A36&lt;BG$2,"",VLOOKUP($A36,$A$3:$E$98,5)*IF(Main!$B$36=1,(1+Main!$B$35)^($A36-BG$2),1+(Main!$B$35*($A36-BG$2)))))</f>
        <v/>
      </c>
      <c r="BH36" s="119" t="str">
        <f>IF($A36=BH$2,VLOOKUP($A36,$A$3:$E$98,5),IF($A36&lt;BH$2,"",VLOOKUP($A36,$A$3:$E$98,5)*IF(Main!$B$36=1,(1+Main!$B$35)^($A36-BH$2),1+(Main!$B$35*($A36-BH$2)))))</f>
        <v/>
      </c>
      <c r="BI36" s="119" t="str">
        <f>IF($A36=BI$2,VLOOKUP($A36,$A$3:$E$98,5),IF($A36&lt;BI$2,"",VLOOKUP($A36,$A$3:$E$98,5)*IF(Main!$B$36=1,(1+Main!$B$35)^($A36-BI$2),1+(Main!$B$35*($A36-BI$2)))))</f>
        <v/>
      </c>
      <c r="BJ36" s="119" t="str">
        <f>IF($A36=BJ$2,VLOOKUP($A36,$A$3:$E$98,5),IF($A36&lt;BJ$2,"",VLOOKUP($A36,$A$3:$E$98,5)*IF(Main!$B$36=1,(1+Main!$B$35)^($A36-BJ$2),1+(Main!$B$35*($A36-BJ$2)))))</f>
        <v/>
      </c>
      <c r="BK36" s="119" t="str">
        <f>IF($A36=BK$2,VLOOKUP($A36,$A$3:$E$98,5),IF($A36&lt;BK$2,"",VLOOKUP($A36,$A$3:$E$98,5)*IF(Main!$B$36=1,(1+Main!$B$35)^($A36-BK$2),1+(Main!$B$35*($A36-BK$2)))))</f>
        <v/>
      </c>
      <c r="BL36" s="119" t="str">
        <f>IF($A36=BL$2,VLOOKUP($A36,$A$3:$E$98,5),IF($A36&lt;BL$2,"",VLOOKUP($A36,$A$3:$E$98,5)*IF(Main!$B$36=1,(1+Main!$B$35)^($A36-BL$2),1+(Main!$B$35*($A36-BL$2)))))</f>
        <v/>
      </c>
      <c r="BM36" s="119" t="str">
        <f>IF($A36=BM$2,VLOOKUP($A36,$A$3:$E$98,5),IF($A36&lt;BM$2,"",VLOOKUP($A36,$A$3:$E$98,5)*IF(Main!$B$36=1,(1+Main!$B$35)^($A36-BM$2),1+(Main!$B$35*($A36-BM$2)))))</f>
        <v/>
      </c>
      <c r="BN36" s="119" t="str">
        <f>IF($A36=BN$2,VLOOKUP($A36,$A$3:$E$98,5),IF($A36&lt;BN$2,"",VLOOKUP($A36,$A$3:$E$98,5)*IF(Main!$B$36=1,(1+Main!$B$35)^($A36-BN$2),1+(Main!$B$35*($A36-BN$2)))))</f>
        <v/>
      </c>
      <c r="BO36" s="119" t="str">
        <f>IF($A36=BO$2,VLOOKUP($A36,$A$3:$E$98,5),IF($A36&lt;BO$2,"",VLOOKUP($A36,$A$3:$E$98,5)*IF(Main!$B$36=1,(1+Main!$B$35)^($A36-BO$2),1+(Main!$B$35*($A36-BO$2)))))</f>
        <v/>
      </c>
      <c r="BP36" s="119" t="str">
        <f>IF($A36=BP$2,VLOOKUP($A36,$A$3:$E$98,5),IF($A36&lt;BP$2,"",VLOOKUP($A36,$A$3:$E$98,5)*IF(Main!$B$36=1,(1+Main!$B$35)^($A36-BP$2),1+(Main!$B$35*($A36-BP$2)))))</f>
        <v/>
      </c>
      <c r="BQ36" s="119" t="str">
        <f>IF($A36=BQ$2,VLOOKUP($A36,$A$3:$E$98,5),IF($A36&lt;BQ$2,"",VLOOKUP($A36,$A$3:$E$98,5)*IF(Main!$B$36=1,(1+Main!$B$35)^($A36-BQ$2),1+(Main!$B$35*($A36-BQ$2)))))</f>
        <v/>
      </c>
      <c r="BR36" s="119" t="str">
        <f>IF($A36=BR$2,VLOOKUP($A36,$A$3:$E$98,5),IF($A36&lt;BR$2,"",VLOOKUP($A36,$A$3:$E$98,5)*IF(Main!$B$36=1,(1+Main!$B$35)^($A36-BR$2),1+(Main!$B$35*($A36-BR$2)))))</f>
        <v/>
      </c>
      <c r="BS36" s="119" t="str">
        <f>IF($A36=BS$2,VLOOKUP($A36,$A$3:$E$98,5),IF($A36&lt;BS$2,"",VLOOKUP($A36,$A$3:$E$98,5)*IF(Main!$B$36=1,(1+Main!$B$35)^($A36-BS$2),1+(Main!$B$35*($A36-BS$2)))))</f>
        <v/>
      </c>
      <c r="BT36" s="119" t="str">
        <f>IF($A36=BT$2,VLOOKUP($A36,$A$3:$E$98,5),IF($A36&lt;BT$2,"",VLOOKUP($A36,$A$3:$E$98,5)*IF(Main!$B$36=1,(1+Main!$B$35)^($A36-BT$2),1+(Main!$B$35*($A36-BT$2)))))</f>
        <v/>
      </c>
      <c r="BU36" s="119" t="str">
        <f>IF($A36=BU$2,VLOOKUP($A36,$A$3:$E$98,5),IF($A36&lt;BU$2,"",VLOOKUP($A36,$A$3:$E$98,5)*IF(Main!$B$36=1,(1+Main!$B$35)^($A36-BU$2),1+(Main!$B$35*($A36-BU$2)))))</f>
        <v/>
      </c>
      <c r="BV36" s="119" t="str">
        <f>IF($A36=BV$2,VLOOKUP($A36,$A$3:$E$98,5),IF($A36&lt;BV$2,"",VLOOKUP($A36,$A$3:$E$98,5)*IF(Main!$B$36=1,(1+Main!$B$35)^($A36-BV$2),1+(Main!$B$35*($A36-BV$2)))))</f>
        <v/>
      </c>
      <c r="BW36" s="119" t="str">
        <f>IF($A36=BW$2,VLOOKUP($A36,$A$3:$E$98,5),IF($A36&lt;BW$2,"",VLOOKUP($A36,$A$3:$E$98,5)*IF(Main!$B$36=1,(1+Main!$B$35)^($A36-BW$2),1+(Main!$B$35*($A36-BW$2)))))</f>
        <v/>
      </c>
      <c r="BX36" s="119" t="str">
        <f>IF($A36=BX$2,VLOOKUP($A36,$A$3:$E$98,5),IF($A36&lt;BX$2,"",VLOOKUP($A36,$A$3:$E$98,5)*IF(Main!$B$36=1,(1+Main!$B$35)^($A36-BX$2),1+(Main!$B$35*($A36-BX$2)))))</f>
        <v/>
      </c>
      <c r="BY36" s="119" t="str">
        <f>IF($A36=BY$2,VLOOKUP($A36,$A$3:$E$98,5),IF($A36&lt;BY$2,"",VLOOKUP($A36,$A$3:$E$98,5)*IF(Main!$B$36=1,(1+Main!$B$35)^($A36-BY$2),1+(Main!$B$35*($A36-BY$2)))))</f>
        <v/>
      </c>
      <c r="BZ36" s="119" t="str">
        <f>IF($A36=BZ$2,VLOOKUP($A36,$A$3:$E$98,5),IF($A36&lt;BZ$2,"",VLOOKUP($A36,$A$3:$E$98,5)*IF(Main!$B$36=1,(1+Main!$B$35)^($A36-BZ$2),1+(Main!$B$35*($A36-BZ$2)))))</f>
        <v/>
      </c>
      <c r="CA36" s="119" t="str">
        <f>IF($A36=CA$2,VLOOKUP($A36,$A$3:$E$98,5),IF($A36&lt;CA$2,"",VLOOKUP($A36,$A$3:$E$98,5)*IF(Main!$B$36=1,(1+Main!$B$35)^($A36-CA$2),1+(Main!$B$35*($A36-CA$2)))))</f>
        <v/>
      </c>
      <c r="CB36" s="119" t="str">
        <f>IF($A36=CB$2,VLOOKUP($A36,$A$3:$E$98,5),IF($A36&lt;CB$2,"",VLOOKUP($A36,$A$3:$E$98,5)*IF(Main!$B$36=1,(1+Main!$B$35)^($A36-CB$2),1+(Main!$B$35*($A36-CB$2)))))</f>
        <v/>
      </c>
      <c r="CC36" s="119" t="str">
        <f>IF($A36=CC$2,VLOOKUP($A36,$A$3:$E$98,5),IF($A36&lt;CC$2,"",VLOOKUP($A36,$A$3:$E$98,5)*IF(Main!$B$36=1,(1+Main!$B$35)^($A36-CC$2),1+(Main!$B$35*($A36-CC$2)))))</f>
        <v/>
      </c>
      <c r="CD36" s="119" t="str">
        <f>IF($A36=CD$2,VLOOKUP($A36,$A$3:$E$98,5),IF($A36&lt;CD$2,"",VLOOKUP($A36,$A$3:$E$98,5)*IF(Main!$B$36=1,(1+Main!$B$35)^($A36-CD$2),1+(Main!$B$35*($A36-CD$2)))))</f>
        <v/>
      </c>
    </row>
    <row r="37" spans="1:82">
      <c r="A37" s="51">
        <v>59</v>
      </c>
      <c r="B37" s="54">
        <f ca="1">VLOOKUP($A37,Mortality!$A$3:$G$108,7,)</f>
        <v>2.8521877793421359E-3</v>
      </c>
      <c r="C37" s="50">
        <f t="shared" ca="1" si="1"/>
        <v>0.96942854215361185</v>
      </c>
      <c r="D37" s="50">
        <f t="shared" ca="1" si="0"/>
        <v>31.341778851154594</v>
      </c>
      <c r="E37" s="118">
        <f ca="1">C37/(1+Main!$B$5)^($A37-$A$3)</f>
        <v>9.7155493225903791E-2</v>
      </c>
      <c r="F37" s="14">
        <f t="shared" ca="1" si="2"/>
        <v>12.847286847299671</v>
      </c>
      <c r="G37" s="119">
        <f ca="1">IF($A37=G$2,VLOOKUP($A37,$A$3:$E$98,5),IF($A37&lt;G$2,"",VLOOKUP($A37,$A$3:$E$98,5)*IF(Main!$B$36=1,(1+Main!$B$35)^($A37-G$2),1+(Main!$B$35*($A37-G$2)))))</f>
        <v>9.7155493225903791E-2</v>
      </c>
      <c r="H37" s="119">
        <f ca="1">IF($A37=H$2,VLOOKUP($A37,$A$3:$E$98,5),IF($A37&lt;H$2,"",VLOOKUP($A37,$A$3:$E$98,5)*IF(Main!$B$36=1,(1+Main!$B$35)^($A37-H$2),1+(Main!$B$35*($A37-H$2)))))</f>
        <v>9.7155493225903791E-2</v>
      </c>
      <c r="I37" s="119">
        <f ca="1">IF($A37=I$2,VLOOKUP($A37,$A$3:$E$98,5),IF($A37&lt;I$2,"",VLOOKUP($A37,$A$3:$E$98,5)*IF(Main!$B$36=1,(1+Main!$B$35)^($A37-I$2),1+(Main!$B$35*($A37-I$2)))))</f>
        <v>9.7155493225903791E-2</v>
      </c>
      <c r="J37" s="119">
        <f ca="1">IF($A37=J$2,VLOOKUP($A37,$A$3:$E$98,5),IF($A37&lt;J$2,"",VLOOKUP($A37,$A$3:$E$98,5)*IF(Main!$B$36=1,(1+Main!$B$35)^($A37-J$2),1+(Main!$B$35*($A37-J$2)))))</f>
        <v>9.7155493225903791E-2</v>
      </c>
      <c r="K37" s="119">
        <f ca="1">IF($A37=K$2,VLOOKUP($A37,$A$3:$E$98,5),IF($A37&lt;K$2,"",VLOOKUP($A37,$A$3:$E$98,5)*IF(Main!$B$36=1,(1+Main!$B$35)^($A37-K$2),1+(Main!$B$35*($A37-K$2)))))</f>
        <v>9.7155493225903791E-2</v>
      </c>
      <c r="L37" s="119">
        <f ca="1">IF($A37=L$2,VLOOKUP($A37,$A$3:$E$98,5),IF($A37&lt;L$2,"",VLOOKUP($A37,$A$3:$E$98,5)*IF(Main!$B$36=1,(1+Main!$B$35)^($A37-L$2),1+(Main!$B$35*($A37-L$2)))))</f>
        <v>9.7155493225903791E-2</v>
      </c>
      <c r="M37" s="119">
        <f ca="1">IF($A37=M$2,VLOOKUP($A37,$A$3:$E$98,5),IF($A37&lt;M$2,"",VLOOKUP($A37,$A$3:$E$98,5)*IF(Main!$B$36=1,(1+Main!$B$35)^($A37-M$2),1+(Main!$B$35*($A37-M$2)))))</f>
        <v>9.7155493225903791E-2</v>
      </c>
      <c r="N37" s="119">
        <f ca="1">IF($A37=N$2,VLOOKUP($A37,$A$3:$E$98,5),IF($A37&lt;N$2,"",VLOOKUP($A37,$A$3:$E$98,5)*IF(Main!$B$36=1,(1+Main!$B$35)^($A37-N$2),1+(Main!$B$35*($A37-N$2)))))</f>
        <v>9.7155493225903791E-2</v>
      </c>
      <c r="O37" s="119">
        <f ca="1">IF($A37=O$2,VLOOKUP($A37,$A$3:$E$98,5),IF($A37&lt;O$2,"",VLOOKUP($A37,$A$3:$E$98,5)*IF(Main!$B$36=1,(1+Main!$B$35)^($A37-O$2),1+(Main!$B$35*($A37-O$2)))))</f>
        <v>9.7155493225903791E-2</v>
      </c>
      <c r="P37" s="119">
        <f ca="1">IF($A37=P$2,VLOOKUP($A37,$A$3:$E$98,5),IF($A37&lt;P$2,"",VLOOKUP($A37,$A$3:$E$98,5)*IF(Main!$B$36=1,(1+Main!$B$35)^($A37-P$2),1+(Main!$B$35*($A37-P$2)))))</f>
        <v>9.7155493225903791E-2</v>
      </c>
      <c r="Q37" s="119">
        <f ca="1">IF($A37=Q$2,VLOOKUP($A37,$A$3:$E$98,5),IF($A37&lt;Q$2,"",VLOOKUP($A37,$A$3:$E$98,5)*IF(Main!$B$36=1,(1+Main!$B$35)^($A37-Q$2),1+(Main!$B$35*($A37-Q$2)))))</f>
        <v>9.7155493225903791E-2</v>
      </c>
      <c r="R37" s="119">
        <f ca="1">IF($A37=R$2,VLOOKUP($A37,$A$3:$E$98,5),IF($A37&lt;R$2,"",VLOOKUP($A37,$A$3:$E$98,5)*IF(Main!$B$36=1,(1+Main!$B$35)^($A37-R$2),1+(Main!$B$35*($A37-R$2)))))</f>
        <v>9.7155493225903791E-2</v>
      </c>
      <c r="S37" s="119">
        <f ca="1">IF($A37=S$2,VLOOKUP($A37,$A$3:$E$98,5),IF($A37&lt;S$2,"",VLOOKUP($A37,$A$3:$E$98,5)*IF(Main!$B$36=1,(1+Main!$B$35)^($A37-S$2),1+(Main!$B$35*($A37-S$2)))))</f>
        <v>9.7155493225903791E-2</v>
      </c>
      <c r="T37" s="119">
        <f ca="1">IF($A37=T$2,VLOOKUP($A37,$A$3:$E$98,5),IF($A37&lt;T$2,"",VLOOKUP($A37,$A$3:$E$98,5)*IF(Main!$B$36=1,(1+Main!$B$35)^($A37-T$2),1+(Main!$B$35*($A37-T$2)))))</f>
        <v>9.7155493225903791E-2</v>
      </c>
      <c r="U37" s="119">
        <f ca="1">IF($A37=U$2,VLOOKUP($A37,$A$3:$E$98,5),IF($A37&lt;U$2,"",VLOOKUP($A37,$A$3:$E$98,5)*IF(Main!$B$36=1,(1+Main!$B$35)^($A37-U$2),1+(Main!$B$35*($A37-U$2)))))</f>
        <v>9.7155493225903791E-2</v>
      </c>
      <c r="V37" s="119" t="str">
        <f>IF($A37=V$2,VLOOKUP($A37,$A$3:$E$98,5),IF($A37&lt;V$2,"",VLOOKUP($A37,$A$3:$E$98,5)*IF(Main!$B$36=1,(1+Main!$B$35)^($A37-V$2),1+(Main!$B$35*($A37-V$2)))))</f>
        <v/>
      </c>
      <c r="W37" s="119" t="str">
        <f>IF($A37=W$2,VLOOKUP($A37,$A$3:$E$98,5),IF($A37&lt;W$2,"",VLOOKUP($A37,$A$3:$E$98,5)*IF(Main!$B$36=1,(1+Main!$B$35)^($A37-W$2),1+(Main!$B$35*($A37-W$2)))))</f>
        <v/>
      </c>
      <c r="X37" s="119" t="str">
        <f>IF($A37=X$2,VLOOKUP($A37,$A$3:$E$98,5),IF($A37&lt;X$2,"",VLOOKUP($A37,$A$3:$E$98,5)*IF(Main!$B$36=1,(1+Main!$B$35)^($A37-X$2),1+(Main!$B$35*($A37-X$2)))))</f>
        <v/>
      </c>
      <c r="Y37" s="119" t="str">
        <f>IF($A37=Y$2,VLOOKUP($A37,$A$3:$E$98,5),IF($A37&lt;Y$2,"",VLOOKUP($A37,$A$3:$E$98,5)*IF(Main!$B$36=1,(1+Main!$B$35)^($A37-Y$2),1+(Main!$B$35*($A37-Y$2)))))</f>
        <v/>
      </c>
      <c r="Z37" s="119" t="str">
        <f>IF($A37=Z$2,VLOOKUP($A37,$A$3:$E$98,5),IF($A37&lt;Z$2,"",VLOOKUP($A37,$A$3:$E$98,5)*IF(Main!$B$36=1,(1+Main!$B$35)^($A37-Z$2),1+(Main!$B$35*($A37-Z$2)))))</f>
        <v/>
      </c>
      <c r="AA37" s="119" t="str">
        <f>IF($A37=AA$2,VLOOKUP($A37,$A$3:$E$98,5),IF($A37&lt;AA$2,"",VLOOKUP($A37,$A$3:$E$98,5)*IF(Main!$B$36=1,(1+Main!$B$35)^($A37-AA$2),1+(Main!$B$35*($A37-AA$2)))))</f>
        <v/>
      </c>
      <c r="AB37" s="119" t="str">
        <f>IF($A37=AB$2,VLOOKUP($A37,$A$3:$E$98,5),IF($A37&lt;AB$2,"",VLOOKUP($A37,$A$3:$E$98,5)*IF(Main!$B$36=1,(1+Main!$B$35)^($A37-AB$2),1+(Main!$B$35*($A37-AB$2)))))</f>
        <v/>
      </c>
      <c r="AC37" s="119" t="str">
        <f>IF($A37=AC$2,VLOOKUP($A37,$A$3:$E$98,5),IF($A37&lt;AC$2,"",VLOOKUP($A37,$A$3:$E$98,5)*IF(Main!$B$36=1,(1+Main!$B$35)^($A37-AC$2),1+(Main!$B$35*($A37-AC$2)))))</f>
        <v/>
      </c>
      <c r="AD37" s="119" t="str">
        <f>IF($A37=AD$2,VLOOKUP($A37,$A$3:$E$98,5),IF($A37&lt;AD$2,"",VLOOKUP($A37,$A$3:$E$98,5)*IF(Main!$B$36=1,(1+Main!$B$35)^($A37-AD$2),1+(Main!$B$35*($A37-AD$2)))))</f>
        <v/>
      </c>
      <c r="AE37" s="119" t="str">
        <f>IF($A37=AE$2,VLOOKUP($A37,$A$3:$E$98,5),IF($A37&lt;AE$2,"",VLOOKUP($A37,$A$3:$E$98,5)*IF(Main!$B$36=1,(1+Main!$B$35)^($A37-AE$2),1+(Main!$B$35*($A37-AE$2)))))</f>
        <v/>
      </c>
      <c r="AF37" s="119" t="str">
        <f>IF($A37=AF$2,VLOOKUP($A37,$A$3:$E$98,5),IF($A37&lt;AF$2,"",VLOOKUP($A37,$A$3:$E$98,5)*IF(Main!$B$36=1,(1+Main!$B$35)^($A37-AF$2),1+(Main!$B$35*($A37-AF$2)))))</f>
        <v/>
      </c>
      <c r="AG37" s="119" t="str">
        <f>IF($A37=AG$2,VLOOKUP($A37,$A$3:$E$98,5),IF($A37&lt;AG$2,"",VLOOKUP($A37,$A$3:$E$98,5)*IF(Main!$B$36=1,(1+Main!$B$35)^($A37-AG$2),1+(Main!$B$35*($A37-AG$2)))))</f>
        <v/>
      </c>
      <c r="AH37" s="119" t="str">
        <f>IF($A37=AH$2,VLOOKUP($A37,$A$3:$E$98,5),IF($A37&lt;AH$2,"",VLOOKUP($A37,$A$3:$E$98,5)*IF(Main!$B$36=1,(1+Main!$B$35)^($A37-AH$2),1+(Main!$B$35*($A37-AH$2)))))</f>
        <v/>
      </c>
      <c r="AI37" s="119" t="str">
        <f>IF($A37=AI$2,VLOOKUP($A37,$A$3:$E$98,5),IF($A37&lt;AI$2,"",VLOOKUP($A37,$A$3:$E$98,5)*IF(Main!$B$36=1,(1+Main!$B$35)^($A37-AI$2),1+(Main!$B$35*($A37-AI$2)))))</f>
        <v/>
      </c>
      <c r="AJ37" s="119" t="str">
        <f>IF($A37=AJ$2,VLOOKUP($A37,$A$3:$E$98,5),IF($A37&lt;AJ$2,"",VLOOKUP($A37,$A$3:$E$98,5)*IF(Main!$B$36=1,(1+Main!$B$35)^($A37-AJ$2),1+(Main!$B$35*($A37-AJ$2)))))</f>
        <v/>
      </c>
      <c r="AK37" s="119" t="str">
        <f>IF($A37=AK$2,VLOOKUP($A37,$A$3:$E$98,5),IF($A37&lt;AK$2,"",VLOOKUP($A37,$A$3:$E$98,5)*IF(Main!$B$36=1,(1+Main!$B$35)^($A37-AK$2),1+(Main!$B$35*($A37-AK$2)))))</f>
        <v/>
      </c>
      <c r="AL37" s="119" t="str">
        <f>IF($A37=AL$2,VLOOKUP($A37,$A$3:$E$98,5),IF($A37&lt;AL$2,"",VLOOKUP($A37,$A$3:$E$98,5)*IF(Main!$B$36=1,(1+Main!$B$35)^($A37-AL$2),1+(Main!$B$35*($A37-AL$2)))))</f>
        <v/>
      </c>
      <c r="AM37" s="119" t="str">
        <f>IF($A37=AM$2,VLOOKUP($A37,$A$3:$E$98,5),IF($A37&lt;AM$2,"",VLOOKUP($A37,$A$3:$E$98,5)*IF(Main!$B$36=1,(1+Main!$B$35)^($A37-AM$2),1+(Main!$B$35*($A37-AM$2)))))</f>
        <v/>
      </c>
      <c r="AN37" s="119" t="str">
        <f>IF($A37=AN$2,VLOOKUP($A37,$A$3:$E$98,5),IF($A37&lt;AN$2,"",VLOOKUP($A37,$A$3:$E$98,5)*IF(Main!$B$36=1,(1+Main!$B$35)^($A37-AN$2),1+(Main!$B$35*($A37-AN$2)))))</f>
        <v/>
      </c>
      <c r="AO37" s="119" t="str">
        <f>IF($A37=AO$2,VLOOKUP($A37,$A$3:$E$98,5),IF($A37&lt;AO$2,"",VLOOKUP($A37,$A$3:$E$98,5)*IF(Main!$B$36=1,(1+Main!$B$35)^($A37-AO$2),1+(Main!$B$35*($A37-AO$2)))))</f>
        <v/>
      </c>
      <c r="AP37" s="119" t="str">
        <f>IF($A37=AP$2,VLOOKUP($A37,$A$3:$E$98,5),IF($A37&lt;AP$2,"",VLOOKUP($A37,$A$3:$E$98,5)*IF(Main!$B$36=1,(1+Main!$B$35)^($A37-AP$2),1+(Main!$B$35*($A37-AP$2)))))</f>
        <v/>
      </c>
      <c r="AQ37" s="119" t="str">
        <f>IF($A37=AQ$2,VLOOKUP($A37,$A$3:$E$98,5),IF($A37&lt;AQ$2,"",VLOOKUP($A37,$A$3:$E$98,5)*IF(Main!$B$36=1,(1+Main!$B$35)^($A37-AQ$2),1+(Main!$B$35*($A37-AQ$2)))))</f>
        <v/>
      </c>
      <c r="AR37" s="119" t="str">
        <f>IF($A37=AR$2,VLOOKUP($A37,$A$3:$E$98,5),IF($A37&lt;AR$2,"",VLOOKUP($A37,$A$3:$E$98,5)*IF(Main!$B$36=1,(1+Main!$B$35)^($A37-AR$2),1+(Main!$B$35*($A37-AR$2)))))</f>
        <v/>
      </c>
      <c r="AS37" s="119" t="str">
        <f>IF($A37=AS$2,VLOOKUP($A37,$A$3:$E$98,5),IF($A37&lt;AS$2,"",VLOOKUP($A37,$A$3:$E$98,5)*IF(Main!$B$36=1,(1+Main!$B$35)^($A37-AS$2),1+(Main!$B$35*($A37-AS$2)))))</f>
        <v/>
      </c>
      <c r="AT37" s="119" t="str">
        <f>IF($A37=AT$2,VLOOKUP($A37,$A$3:$E$98,5),IF($A37&lt;AT$2,"",VLOOKUP($A37,$A$3:$E$98,5)*IF(Main!$B$36=1,(1+Main!$B$35)^($A37-AT$2),1+(Main!$B$35*($A37-AT$2)))))</f>
        <v/>
      </c>
      <c r="AU37" s="119" t="str">
        <f>IF($A37=AU$2,VLOOKUP($A37,$A$3:$E$98,5),IF($A37&lt;AU$2,"",VLOOKUP($A37,$A$3:$E$98,5)*IF(Main!$B$36=1,(1+Main!$B$35)^($A37-AU$2),1+(Main!$B$35*($A37-AU$2)))))</f>
        <v/>
      </c>
      <c r="AV37" s="119" t="str">
        <f>IF($A37=AV$2,VLOOKUP($A37,$A$3:$E$98,5),IF($A37&lt;AV$2,"",VLOOKUP($A37,$A$3:$E$98,5)*IF(Main!$B$36=1,(1+Main!$B$35)^($A37-AV$2),1+(Main!$B$35*($A37-AV$2)))))</f>
        <v/>
      </c>
      <c r="AW37" s="119" t="str">
        <f>IF($A37=AW$2,VLOOKUP($A37,$A$3:$E$98,5),IF($A37&lt;AW$2,"",VLOOKUP($A37,$A$3:$E$98,5)*IF(Main!$B$36=1,(1+Main!$B$35)^($A37-AW$2),1+(Main!$B$35*($A37-AW$2)))))</f>
        <v/>
      </c>
      <c r="AX37" s="119" t="str">
        <f>IF($A37=AX$2,VLOOKUP($A37,$A$3:$E$98,5),IF($A37&lt;AX$2,"",VLOOKUP($A37,$A$3:$E$98,5)*IF(Main!$B$36=1,(1+Main!$B$35)^($A37-AX$2),1+(Main!$B$35*($A37-AX$2)))))</f>
        <v/>
      </c>
      <c r="AY37" s="119" t="str">
        <f>IF($A37=AY$2,VLOOKUP($A37,$A$3:$E$98,5),IF($A37&lt;AY$2,"",VLOOKUP($A37,$A$3:$E$98,5)*IF(Main!$B$36=1,(1+Main!$B$35)^($A37-AY$2),1+(Main!$B$35*($A37-AY$2)))))</f>
        <v/>
      </c>
      <c r="AZ37" s="119" t="str">
        <f>IF($A37=AZ$2,VLOOKUP($A37,$A$3:$E$98,5),IF($A37&lt;AZ$2,"",VLOOKUP($A37,$A$3:$E$98,5)*IF(Main!$B$36=1,(1+Main!$B$35)^($A37-AZ$2),1+(Main!$B$35*($A37-AZ$2)))))</f>
        <v/>
      </c>
      <c r="BA37" s="119" t="str">
        <f>IF($A37=BA$2,VLOOKUP($A37,$A$3:$E$98,5),IF($A37&lt;BA$2,"",VLOOKUP($A37,$A$3:$E$98,5)*IF(Main!$B$36=1,(1+Main!$B$35)^($A37-BA$2),1+(Main!$B$35*($A37-BA$2)))))</f>
        <v/>
      </c>
      <c r="BB37" s="119" t="str">
        <f>IF($A37=BB$2,VLOOKUP($A37,$A$3:$E$98,5),IF($A37&lt;BB$2,"",VLOOKUP($A37,$A$3:$E$98,5)*IF(Main!$B$36=1,(1+Main!$B$35)^($A37-BB$2),1+(Main!$B$35*($A37-BB$2)))))</f>
        <v/>
      </c>
      <c r="BC37" s="119" t="str">
        <f>IF($A37=BC$2,VLOOKUP($A37,$A$3:$E$98,5),IF($A37&lt;BC$2,"",VLOOKUP($A37,$A$3:$E$98,5)*IF(Main!$B$36=1,(1+Main!$B$35)^($A37-BC$2),1+(Main!$B$35*($A37-BC$2)))))</f>
        <v/>
      </c>
      <c r="BD37" s="119" t="str">
        <f>IF($A37=BD$2,VLOOKUP($A37,$A$3:$E$98,5),IF($A37&lt;BD$2,"",VLOOKUP($A37,$A$3:$E$98,5)*IF(Main!$B$36=1,(1+Main!$B$35)^($A37-BD$2),1+(Main!$B$35*($A37-BD$2)))))</f>
        <v/>
      </c>
      <c r="BE37" s="119" t="str">
        <f>IF($A37=BE$2,VLOOKUP($A37,$A$3:$E$98,5),IF($A37&lt;BE$2,"",VLOOKUP($A37,$A$3:$E$98,5)*IF(Main!$B$36=1,(1+Main!$B$35)^($A37-BE$2),1+(Main!$B$35*($A37-BE$2)))))</f>
        <v/>
      </c>
      <c r="BF37" s="119" t="str">
        <f>IF($A37=BF$2,VLOOKUP($A37,$A$3:$E$98,5),IF($A37&lt;BF$2,"",VLOOKUP($A37,$A$3:$E$98,5)*IF(Main!$B$36=1,(1+Main!$B$35)^($A37-BF$2),1+(Main!$B$35*($A37-BF$2)))))</f>
        <v/>
      </c>
      <c r="BG37" s="119" t="str">
        <f>IF($A37=BG$2,VLOOKUP($A37,$A$3:$E$98,5),IF($A37&lt;BG$2,"",VLOOKUP($A37,$A$3:$E$98,5)*IF(Main!$B$36=1,(1+Main!$B$35)^($A37-BG$2),1+(Main!$B$35*($A37-BG$2)))))</f>
        <v/>
      </c>
      <c r="BH37" s="119" t="str">
        <f>IF($A37=BH$2,VLOOKUP($A37,$A$3:$E$98,5),IF($A37&lt;BH$2,"",VLOOKUP($A37,$A$3:$E$98,5)*IF(Main!$B$36=1,(1+Main!$B$35)^($A37-BH$2),1+(Main!$B$35*($A37-BH$2)))))</f>
        <v/>
      </c>
      <c r="BI37" s="119" t="str">
        <f>IF($A37=BI$2,VLOOKUP($A37,$A$3:$E$98,5),IF($A37&lt;BI$2,"",VLOOKUP($A37,$A$3:$E$98,5)*IF(Main!$B$36=1,(1+Main!$B$35)^($A37-BI$2),1+(Main!$B$35*($A37-BI$2)))))</f>
        <v/>
      </c>
      <c r="BJ37" s="119" t="str">
        <f>IF($A37=BJ$2,VLOOKUP($A37,$A$3:$E$98,5),IF($A37&lt;BJ$2,"",VLOOKUP($A37,$A$3:$E$98,5)*IF(Main!$B$36=1,(1+Main!$B$35)^($A37-BJ$2),1+(Main!$B$35*($A37-BJ$2)))))</f>
        <v/>
      </c>
      <c r="BK37" s="119" t="str">
        <f>IF($A37=BK$2,VLOOKUP($A37,$A$3:$E$98,5),IF($A37&lt;BK$2,"",VLOOKUP($A37,$A$3:$E$98,5)*IF(Main!$B$36=1,(1+Main!$B$35)^($A37-BK$2),1+(Main!$B$35*($A37-BK$2)))))</f>
        <v/>
      </c>
      <c r="BL37" s="119" t="str">
        <f>IF($A37=BL$2,VLOOKUP($A37,$A$3:$E$98,5),IF($A37&lt;BL$2,"",VLOOKUP($A37,$A$3:$E$98,5)*IF(Main!$B$36=1,(1+Main!$B$35)^($A37-BL$2),1+(Main!$B$35*($A37-BL$2)))))</f>
        <v/>
      </c>
      <c r="BM37" s="119" t="str">
        <f>IF($A37=BM$2,VLOOKUP($A37,$A$3:$E$98,5),IF($A37&lt;BM$2,"",VLOOKUP($A37,$A$3:$E$98,5)*IF(Main!$B$36=1,(1+Main!$B$35)^($A37-BM$2),1+(Main!$B$35*($A37-BM$2)))))</f>
        <v/>
      </c>
      <c r="BN37" s="119" t="str">
        <f>IF($A37=BN$2,VLOOKUP($A37,$A$3:$E$98,5),IF($A37&lt;BN$2,"",VLOOKUP($A37,$A$3:$E$98,5)*IF(Main!$B$36=1,(1+Main!$B$35)^($A37-BN$2),1+(Main!$B$35*($A37-BN$2)))))</f>
        <v/>
      </c>
      <c r="BO37" s="119" t="str">
        <f>IF($A37=BO$2,VLOOKUP($A37,$A$3:$E$98,5),IF($A37&lt;BO$2,"",VLOOKUP($A37,$A$3:$E$98,5)*IF(Main!$B$36=1,(1+Main!$B$35)^($A37-BO$2),1+(Main!$B$35*($A37-BO$2)))))</f>
        <v/>
      </c>
      <c r="BP37" s="119" t="str">
        <f>IF($A37=BP$2,VLOOKUP($A37,$A$3:$E$98,5),IF($A37&lt;BP$2,"",VLOOKUP($A37,$A$3:$E$98,5)*IF(Main!$B$36=1,(1+Main!$B$35)^($A37-BP$2),1+(Main!$B$35*($A37-BP$2)))))</f>
        <v/>
      </c>
      <c r="BQ37" s="119" t="str">
        <f>IF($A37=BQ$2,VLOOKUP($A37,$A$3:$E$98,5),IF($A37&lt;BQ$2,"",VLOOKUP($A37,$A$3:$E$98,5)*IF(Main!$B$36=1,(1+Main!$B$35)^($A37-BQ$2),1+(Main!$B$35*($A37-BQ$2)))))</f>
        <v/>
      </c>
      <c r="BR37" s="119" t="str">
        <f>IF($A37=BR$2,VLOOKUP($A37,$A$3:$E$98,5),IF($A37&lt;BR$2,"",VLOOKUP($A37,$A$3:$E$98,5)*IF(Main!$B$36=1,(1+Main!$B$35)^($A37-BR$2),1+(Main!$B$35*($A37-BR$2)))))</f>
        <v/>
      </c>
      <c r="BS37" s="119" t="str">
        <f>IF($A37=BS$2,VLOOKUP($A37,$A$3:$E$98,5),IF($A37&lt;BS$2,"",VLOOKUP($A37,$A$3:$E$98,5)*IF(Main!$B$36=1,(1+Main!$B$35)^($A37-BS$2),1+(Main!$B$35*($A37-BS$2)))))</f>
        <v/>
      </c>
      <c r="BT37" s="119" t="str">
        <f>IF($A37=BT$2,VLOOKUP($A37,$A$3:$E$98,5),IF($A37&lt;BT$2,"",VLOOKUP($A37,$A$3:$E$98,5)*IF(Main!$B$36=1,(1+Main!$B$35)^($A37-BT$2),1+(Main!$B$35*($A37-BT$2)))))</f>
        <v/>
      </c>
      <c r="BU37" s="119" t="str">
        <f>IF($A37=BU$2,VLOOKUP($A37,$A$3:$E$98,5),IF($A37&lt;BU$2,"",VLOOKUP($A37,$A$3:$E$98,5)*IF(Main!$B$36=1,(1+Main!$B$35)^($A37-BU$2),1+(Main!$B$35*($A37-BU$2)))))</f>
        <v/>
      </c>
      <c r="BV37" s="119" t="str">
        <f>IF($A37=BV$2,VLOOKUP($A37,$A$3:$E$98,5),IF($A37&lt;BV$2,"",VLOOKUP($A37,$A$3:$E$98,5)*IF(Main!$B$36=1,(1+Main!$B$35)^($A37-BV$2),1+(Main!$B$35*($A37-BV$2)))))</f>
        <v/>
      </c>
      <c r="BW37" s="119" t="str">
        <f>IF($A37=BW$2,VLOOKUP($A37,$A$3:$E$98,5),IF($A37&lt;BW$2,"",VLOOKUP($A37,$A$3:$E$98,5)*IF(Main!$B$36=1,(1+Main!$B$35)^($A37-BW$2),1+(Main!$B$35*($A37-BW$2)))))</f>
        <v/>
      </c>
      <c r="BX37" s="119" t="str">
        <f>IF($A37=BX$2,VLOOKUP($A37,$A$3:$E$98,5),IF($A37&lt;BX$2,"",VLOOKUP($A37,$A$3:$E$98,5)*IF(Main!$B$36=1,(1+Main!$B$35)^($A37-BX$2),1+(Main!$B$35*($A37-BX$2)))))</f>
        <v/>
      </c>
      <c r="BY37" s="119" t="str">
        <f>IF($A37=BY$2,VLOOKUP($A37,$A$3:$E$98,5),IF($A37&lt;BY$2,"",VLOOKUP($A37,$A$3:$E$98,5)*IF(Main!$B$36=1,(1+Main!$B$35)^($A37-BY$2),1+(Main!$B$35*($A37-BY$2)))))</f>
        <v/>
      </c>
      <c r="BZ37" s="119" t="str">
        <f>IF($A37=BZ$2,VLOOKUP($A37,$A$3:$E$98,5),IF($A37&lt;BZ$2,"",VLOOKUP($A37,$A$3:$E$98,5)*IF(Main!$B$36=1,(1+Main!$B$35)^($A37-BZ$2),1+(Main!$B$35*($A37-BZ$2)))))</f>
        <v/>
      </c>
      <c r="CA37" s="119" t="str">
        <f>IF($A37=CA$2,VLOOKUP($A37,$A$3:$E$98,5),IF($A37&lt;CA$2,"",VLOOKUP($A37,$A$3:$E$98,5)*IF(Main!$B$36=1,(1+Main!$B$35)^($A37-CA$2),1+(Main!$B$35*($A37-CA$2)))))</f>
        <v/>
      </c>
      <c r="CB37" s="119" t="str">
        <f>IF($A37=CB$2,VLOOKUP($A37,$A$3:$E$98,5),IF($A37&lt;CB$2,"",VLOOKUP($A37,$A$3:$E$98,5)*IF(Main!$B$36=1,(1+Main!$B$35)^($A37-CB$2),1+(Main!$B$35*($A37-CB$2)))))</f>
        <v/>
      </c>
      <c r="CC37" s="119" t="str">
        <f>IF($A37=CC$2,VLOOKUP($A37,$A$3:$E$98,5),IF($A37&lt;CC$2,"",VLOOKUP($A37,$A$3:$E$98,5)*IF(Main!$B$36=1,(1+Main!$B$35)^($A37-CC$2),1+(Main!$B$35*($A37-CC$2)))))</f>
        <v/>
      </c>
      <c r="CD37" s="119" t="str">
        <f>IF($A37=CD$2,VLOOKUP($A37,$A$3:$E$98,5),IF($A37&lt;CD$2,"",VLOOKUP($A37,$A$3:$E$98,5)*IF(Main!$B$36=1,(1+Main!$B$35)^($A37-CD$2),1+(Main!$B$35*($A37-CD$2)))))</f>
        <v/>
      </c>
    </row>
    <row r="38" spans="1:82">
      <c r="A38" s="51">
        <v>60</v>
      </c>
      <c r="B38" s="54">
        <f ca="1">VLOOKUP($A38,Mortality!$A$3:$G$108,7,)</f>
        <v>3.8854775755894841E-3</v>
      </c>
      <c r="C38" s="50">
        <f t="shared" ca="1" si="1"/>
        <v>0.96666354991273584</v>
      </c>
      <c r="D38" s="50">
        <f t="shared" ca="1" si="0"/>
        <v>30.428566837631784</v>
      </c>
      <c r="E38" s="118">
        <f ca="1">C38/(1+Main!$B$5)^($A38-$A$3)</f>
        <v>9.0540549079840105E-2</v>
      </c>
      <c r="F38" s="14">
        <f t="shared" ca="1" si="2"/>
        <v>12.712856380218838</v>
      </c>
      <c r="G38" s="119">
        <f ca="1">IF($A38=G$2,VLOOKUP($A38,$A$3:$E$98,5),IF($A38&lt;G$2,"",VLOOKUP($A38,$A$3:$E$98,5)*IF(Main!$B$36=1,(1+Main!$B$35)^($A38-G$2),1+(Main!$B$35*($A38-G$2)))))</f>
        <v>9.0540549079840105E-2</v>
      </c>
      <c r="H38" s="119">
        <f ca="1">IF($A38=H$2,VLOOKUP($A38,$A$3:$E$98,5),IF($A38&lt;H$2,"",VLOOKUP($A38,$A$3:$E$98,5)*IF(Main!$B$36=1,(1+Main!$B$35)^($A38-H$2),1+(Main!$B$35*($A38-H$2)))))</f>
        <v>9.0540549079840105E-2</v>
      </c>
      <c r="I38" s="119">
        <f ca="1">IF($A38=I$2,VLOOKUP($A38,$A$3:$E$98,5),IF($A38&lt;I$2,"",VLOOKUP($A38,$A$3:$E$98,5)*IF(Main!$B$36=1,(1+Main!$B$35)^($A38-I$2),1+(Main!$B$35*($A38-I$2)))))</f>
        <v>9.0540549079840105E-2</v>
      </c>
      <c r="J38" s="119">
        <f ca="1">IF($A38=J$2,VLOOKUP($A38,$A$3:$E$98,5),IF($A38&lt;J$2,"",VLOOKUP($A38,$A$3:$E$98,5)*IF(Main!$B$36=1,(1+Main!$B$35)^($A38-J$2),1+(Main!$B$35*($A38-J$2)))))</f>
        <v>9.0540549079840105E-2</v>
      </c>
      <c r="K38" s="119">
        <f ca="1">IF($A38=K$2,VLOOKUP($A38,$A$3:$E$98,5),IF($A38&lt;K$2,"",VLOOKUP($A38,$A$3:$E$98,5)*IF(Main!$B$36=1,(1+Main!$B$35)^($A38-K$2),1+(Main!$B$35*($A38-K$2)))))</f>
        <v>9.0540549079840105E-2</v>
      </c>
      <c r="L38" s="119">
        <f ca="1">IF($A38=L$2,VLOOKUP($A38,$A$3:$E$98,5),IF($A38&lt;L$2,"",VLOOKUP($A38,$A$3:$E$98,5)*IF(Main!$B$36=1,(1+Main!$B$35)^($A38-L$2),1+(Main!$B$35*($A38-L$2)))))</f>
        <v>9.0540549079840105E-2</v>
      </c>
      <c r="M38" s="119">
        <f ca="1">IF($A38=M$2,VLOOKUP($A38,$A$3:$E$98,5),IF($A38&lt;M$2,"",VLOOKUP($A38,$A$3:$E$98,5)*IF(Main!$B$36=1,(1+Main!$B$35)^($A38-M$2),1+(Main!$B$35*($A38-M$2)))))</f>
        <v>9.0540549079840105E-2</v>
      </c>
      <c r="N38" s="119">
        <f ca="1">IF($A38=N$2,VLOOKUP($A38,$A$3:$E$98,5),IF($A38&lt;N$2,"",VLOOKUP($A38,$A$3:$E$98,5)*IF(Main!$B$36=1,(1+Main!$B$35)^($A38-N$2),1+(Main!$B$35*($A38-N$2)))))</f>
        <v>9.0540549079840105E-2</v>
      </c>
      <c r="O38" s="119">
        <f ca="1">IF($A38=O$2,VLOOKUP($A38,$A$3:$E$98,5),IF($A38&lt;O$2,"",VLOOKUP($A38,$A$3:$E$98,5)*IF(Main!$B$36=1,(1+Main!$B$35)^($A38-O$2),1+(Main!$B$35*($A38-O$2)))))</f>
        <v>9.0540549079840105E-2</v>
      </c>
      <c r="P38" s="119">
        <f ca="1">IF($A38=P$2,VLOOKUP($A38,$A$3:$E$98,5),IF($A38&lt;P$2,"",VLOOKUP($A38,$A$3:$E$98,5)*IF(Main!$B$36=1,(1+Main!$B$35)^($A38-P$2),1+(Main!$B$35*($A38-P$2)))))</f>
        <v>9.0540549079840105E-2</v>
      </c>
      <c r="Q38" s="119">
        <f ca="1">IF($A38=Q$2,VLOOKUP($A38,$A$3:$E$98,5),IF($A38&lt;Q$2,"",VLOOKUP($A38,$A$3:$E$98,5)*IF(Main!$B$36=1,(1+Main!$B$35)^($A38-Q$2),1+(Main!$B$35*($A38-Q$2)))))</f>
        <v>9.0540549079840105E-2</v>
      </c>
      <c r="R38" s="119">
        <f ca="1">IF($A38=R$2,VLOOKUP($A38,$A$3:$E$98,5),IF($A38&lt;R$2,"",VLOOKUP($A38,$A$3:$E$98,5)*IF(Main!$B$36=1,(1+Main!$B$35)^($A38-R$2),1+(Main!$B$35*($A38-R$2)))))</f>
        <v>9.0540549079840105E-2</v>
      </c>
      <c r="S38" s="119">
        <f ca="1">IF($A38=S$2,VLOOKUP($A38,$A$3:$E$98,5),IF($A38&lt;S$2,"",VLOOKUP($A38,$A$3:$E$98,5)*IF(Main!$B$36=1,(1+Main!$B$35)^($A38-S$2),1+(Main!$B$35*($A38-S$2)))))</f>
        <v>9.0540549079840105E-2</v>
      </c>
      <c r="T38" s="119">
        <f ca="1">IF($A38=T$2,VLOOKUP($A38,$A$3:$E$98,5),IF($A38&lt;T$2,"",VLOOKUP($A38,$A$3:$E$98,5)*IF(Main!$B$36=1,(1+Main!$B$35)^($A38-T$2),1+(Main!$B$35*($A38-T$2)))))</f>
        <v>9.0540549079840105E-2</v>
      </c>
      <c r="U38" s="119">
        <f ca="1">IF($A38=U$2,VLOOKUP($A38,$A$3:$E$98,5),IF($A38&lt;U$2,"",VLOOKUP($A38,$A$3:$E$98,5)*IF(Main!$B$36=1,(1+Main!$B$35)^($A38-U$2),1+(Main!$B$35*($A38-U$2)))))</f>
        <v>9.0540549079840105E-2</v>
      </c>
      <c r="V38" s="119">
        <f ca="1">IF($A38=V$2,VLOOKUP($A38,$A$3:$E$98,5),IF($A38&lt;V$2,"",VLOOKUP($A38,$A$3:$E$98,5)*IF(Main!$B$36=1,(1+Main!$B$35)^($A38-V$2),1+(Main!$B$35*($A38-V$2)))))</f>
        <v>9.0540549079840105E-2</v>
      </c>
      <c r="W38" s="119" t="str">
        <f>IF($A38=W$2,VLOOKUP($A38,$A$3:$E$98,5),IF($A38&lt;W$2,"",VLOOKUP($A38,$A$3:$E$98,5)*IF(Main!$B$36=1,(1+Main!$B$35)^($A38-W$2),1+(Main!$B$35*($A38-W$2)))))</f>
        <v/>
      </c>
      <c r="X38" s="119" t="str">
        <f>IF($A38=X$2,VLOOKUP($A38,$A$3:$E$98,5),IF($A38&lt;X$2,"",VLOOKUP($A38,$A$3:$E$98,5)*IF(Main!$B$36=1,(1+Main!$B$35)^($A38-X$2),1+(Main!$B$35*($A38-X$2)))))</f>
        <v/>
      </c>
      <c r="Y38" s="119" t="str">
        <f>IF($A38=Y$2,VLOOKUP($A38,$A$3:$E$98,5),IF($A38&lt;Y$2,"",VLOOKUP($A38,$A$3:$E$98,5)*IF(Main!$B$36=1,(1+Main!$B$35)^($A38-Y$2),1+(Main!$B$35*($A38-Y$2)))))</f>
        <v/>
      </c>
      <c r="Z38" s="119" t="str">
        <f>IF($A38=Z$2,VLOOKUP($A38,$A$3:$E$98,5),IF($A38&lt;Z$2,"",VLOOKUP($A38,$A$3:$E$98,5)*IF(Main!$B$36=1,(1+Main!$B$35)^($A38-Z$2),1+(Main!$B$35*($A38-Z$2)))))</f>
        <v/>
      </c>
      <c r="AA38" s="119" t="str">
        <f>IF($A38=AA$2,VLOOKUP($A38,$A$3:$E$98,5),IF($A38&lt;AA$2,"",VLOOKUP($A38,$A$3:$E$98,5)*IF(Main!$B$36=1,(1+Main!$B$35)^($A38-AA$2),1+(Main!$B$35*($A38-AA$2)))))</f>
        <v/>
      </c>
      <c r="AB38" s="119" t="str">
        <f>IF($A38=AB$2,VLOOKUP($A38,$A$3:$E$98,5),IF($A38&lt;AB$2,"",VLOOKUP($A38,$A$3:$E$98,5)*IF(Main!$B$36=1,(1+Main!$B$35)^($A38-AB$2),1+(Main!$B$35*($A38-AB$2)))))</f>
        <v/>
      </c>
      <c r="AC38" s="119" t="str">
        <f>IF($A38=AC$2,VLOOKUP($A38,$A$3:$E$98,5),IF($A38&lt;AC$2,"",VLOOKUP($A38,$A$3:$E$98,5)*IF(Main!$B$36=1,(1+Main!$B$35)^($A38-AC$2),1+(Main!$B$35*($A38-AC$2)))))</f>
        <v/>
      </c>
      <c r="AD38" s="119" t="str">
        <f>IF($A38=AD$2,VLOOKUP($A38,$A$3:$E$98,5),IF($A38&lt;AD$2,"",VLOOKUP($A38,$A$3:$E$98,5)*IF(Main!$B$36=1,(1+Main!$B$35)^($A38-AD$2),1+(Main!$B$35*($A38-AD$2)))))</f>
        <v/>
      </c>
      <c r="AE38" s="119" t="str">
        <f>IF($A38=AE$2,VLOOKUP($A38,$A$3:$E$98,5),IF($A38&lt;AE$2,"",VLOOKUP($A38,$A$3:$E$98,5)*IF(Main!$B$36=1,(1+Main!$B$35)^($A38-AE$2),1+(Main!$B$35*($A38-AE$2)))))</f>
        <v/>
      </c>
      <c r="AF38" s="119" t="str">
        <f>IF($A38=AF$2,VLOOKUP($A38,$A$3:$E$98,5),IF($A38&lt;AF$2,"",VLOOKUP($A38,$A$3:$E$98,5)*IF(Main!$B$36=1,(1+Main!$B$35)^($A38-AF$2),1+(Main!$B$35*($A38-AF$2)))))</f>
        <v/>
      </c>
      <c r="AG38" s="119" t="str">
        <f>IF($A38=AG$2,VLOOKUP($A38,$A$3:$E$98,5),IF($A38&lt;AG$2,"",VLOOKUP($A38,$A$3:$E$98,5)*IF(Main!$B$36=1,(1+Main!$B$35)^($A38-AG$2),1+(Main!$B$35*($A38-AG$2)))))</f>
        <v/>
      </c>
      <c r="AH38" s="119" t="str">
        <f>IF($A38=AH$2,VLOOKUP($A38,$A$3:$E$98,5),IF($A38&lt;AH$2,"",VLOOKUP($A38,$A$3:$E$98,5)*IF(Main!$B$36=1,(1+Main!$B$35)^($A38-AH$2),1+(Main!$B$35*($A38-AH$2)))))</f>
        <v/>
      </c>
      <c r="AI38" s="119" t="str">
        <f>IF($A38=AI$2,VLOOKUP($A38,$A$3:$E$98,5),IF($A38&lt;AI$2,"",VLOOKUP($A38,$A$3:$E$98,5)*IF(Main!$B$36=1,(1+Main!$B$35)^($A38-AI$2),1+(Main!$B$35*($A38-AI$2)))))</f>
        <v/>
      </c>
      <c r="AJ38" s="119" t="str">
        <f>IF($A38=AJ$2,VLOOKUP($A38,$A$3:$E$98,5),IF($A38&lt;AJ$2,"",VLOOKUP($A38,$A$3:$E$98,5)*IF(Main!$B$36=1,(1+Main!$B$35)^($A38-AJ$2),1+(Main!$B$35*($A38-AJ$2)))))</f>
        <v/>
      </c>
      <c r="AK38" s="119" t="str">
        <f>IF($A38=AK$2,VLOOKUP($A38,$A$3:$E$98,5),IF($A38&lt;AK$2,"",VLOOKUP($A38,$A$3:$E$98,5)*IF(Main!$B$36=1,(1+Main!$B$35)^($A38-AK$2),1+(Main!$B$35*($A38-AK$2)))))</f>
        <v/>
      </c>
      <c r="AL38" s="119" t="str">
        <f>IF($A38=AL$2,VLOOKUP($A38,$A$3:$E$98,5),IF($A38&lt;AL$2,"",VLOOKUP($A38,$A$3:$E$98,5)*IF(Main!$B$36=1,(1+Main!$B$35)^($A38-AL$2),1+(Main!$B$35*($A38-AL$2)))))</f>
        <v/>
      </c>
      <c r="AM38" s="119" t="str">
        <f>IF($A38=AM$2,VLOOKUP($A38,$A$3:$E$98,5),IF($A38&lt;AM$2,"",VLOOKUP($A38,$A$3:$E$98,5)*IF(Main!$B$36=1,(1+Main!$B$35)^($A38-AM$2),1+(Main!$B$35*($A38-AM$2)))))</f>
        <v/>
      </c>
      <c r="AN38" s="119" t="str">
        <f>IF($A38=AN$2,VLOOKUP($A38,$A$3:$E$98,5),IF($A38&lt;AN$2,"",VLOOKUP($A38,$A$3:$E$98,5)*IF(Main!$B$36=1,(1+Main!$B$35)^($A38-AN$2),1+(Main!$B$35*($A38-AN$2)))))</f>
        <v/>
      </c>
      <c r="AO38" s="119" t="str">
        <f>IF($A38=AO$2,VLOOKUP($A38,$A$3:$E$98,5),IF($A38&lt;AO$2,"",VLOOKUP($A38,$A$3:$E$98,5)*IF(Main!$B$36=1,(1+Main!$B$35)^($A38-AO$2),1+(Main!$B$35*($A38-AO$2)))))</f>
        <v/>
      </c>
      <c r="AP38" s="119" t="str">
        <f>IF($A38=AP$2,VLOOKUP($A38,$A$3:$E$98,5),IF($A38&lt;AP$2,"",VLOOKUP($A38,$A$3:$E$98,5)*IF(Main!$B$36=1,(1+Main!$B$35)^($A38-AP$2),1+(Main!$B$35*($A38-AP$2)))))</f>
        <v/>
      </c>
      <c r="AQ38" s="119" t="str">
        <f>IF($A38=AQ$2,VLOOKUP($A38,$A$3:$E$98,5),IF($A38&lt;AQ$2,"",VLOOKUP($A38,$A$3:$E$98,5)*IF(Main!$B$36=1,(1+Main!$B$35)^($A38-AQ$2),1+(Main!$B$35*($A38-AQ$2)))))</f>
        <v/>
      </c>
      <c r="AR38" s="119" t="str">
        <f>IF($A38=AR$2,VLOOKUP($A38,$A$3:$E$98,5),IF($A38&lt;AR$2,"",VLOOKUP($A38,$A$3:$E$98,5)*IF(Main!$B$36=1,(1+Main!$B$35)^($A38-AR$2),1+(Main!$B$35*($A38-AR$2)))))</f>
        <v/>
      </c>
      <c r="AS38" s="119" t="str">
        <f>IF($A38=AS$2,VLOOKUP($A38,$A$3:$E$98,5),IF($A38&lt;AS$2,"",VLOOKUP($A38,$A$3:$E$98,5)*IF(Main!$B$36=1,(1+Main!$B$35)^($A38-AS$2),1+(Main!$B$35*($A38-AS$2)))))</f>
        <v/>
      </c>
      <c r="AT38" s="119" t="str">
        <f>IF($A38=AT$2,VLOOKUP($A38,$A$3:$E$98,5),IF($A38&lt;AT$2,"",VLOOKUP($A38,$A$3:$E$98,5)*IF(Main!$B$36=1,(1+Main!$B$35)^($A38-AT$2),1+(Main!$B$35*($A38-AT$2)))))</f>
        <v/>
      </c>
      <c r="AU38" s="119" t="str">
        <f>IF($A38=AU$2,VLOOKUP($A38,$A$3:$E$98,5),IF($A38&lt;AU$2,"",VLOOKUP($A38,$A$3:$E$98,5)*IF(Main!$B$36=1,(1+Main!$B$35)^($A38-AU$2),1+(Main!$B$35*($A38-AU$2)))))</f>
        <v/>
      </c>
      <c r="AV38" s="119" t="str">
        <f>IF($A38=AV$2,VLOOKUP($A38,$A$3:$E$98,5),IF($A38&lt;AV$2,"",VLOOKUP($A38,$A$3:$E$98,5)*IF(Main!$B$36=1,(1+Main!$B$35)^($A38-AV$2),1+(Main!$B$35*($A38-AV$2)))))</f>
        <v/>
      </c>
      <c r="AW38" s="119" t="str">
        <f>IF($A38=AW$2,VLOOKUP($A38,$A$3:$E$98,5),IF($A38&lt;AW$2,"",VLOOKUP($A38,$A$3:$E$98,5)*IF(Main!$B$36=1,(1+Main!$B$35)^($A38-AW$2),1+(Main!$B$35*($A38-AW$2)))))</f>
        <v/>
      </c>
      <c r="AX38" s="119" t="str">
        <f>IF($A38=AX$2,VLOOKUP($A38,$A$3:$E$98,5),IF($A38&lt;AX$2,"",VLOOKUP($A38,$A$3:$E$98,5)*IF(Main!$B$36=1,(1+Main!$B$35)^($A38-AX$2),1+(Main!$B$35*($A38-AX$2)))))</f>
        <v/>
      </c>
      <c r="AY38" s="119" t="str">
        <f>IF($A38=AY$2,VLOOKUP($A38,$A$3:$E$98,5),IF($A38&lt;AY$2,"",VLOOKUP($A38,$A$3:$E$98,5)*IF(Main!$B$36=1,(1+Main!$B$35)^($A38-AY$2),1+(Main!$B$35*($A38-AY$2)))))</f>
        <v/>
      </c>
      <c r="AZ38" s="119" t="str">
        <f>IF($A38=AZ$2,VLOOKUP($A38,$A$3:$E$98,5),IF($A38&lt;AZ$2,"",VLOOKUP($A38,$A$3:$E$98,5)*IF(Main!$B$36=1,(1+Main!$B$35)^($A38-AZ$2),1+(Main!$B$35*($A38-AZ$2)))))</f>
        <v/>
      </c>
      <c r="BA38" s="119" t="str">
        <f>IF($A38=BA$2,VLOOKUP($A38,$A$3:$E$98,5),IF($A38&lt;BA$2,"",VLOOKUP($A38,$A$3:$E$98,5)*IF(Main!$B$36=1,(1+Main!$B$35)^($A38-BA$2),1+(Main!$B$35*($A38-BA$2)))))</f>
        <v/>
      </c>
      <c r="BB38" s="119" t="str">
        <f>IF($A38=BB$2,VLOOKUP($A38,$A$3:$E$98,5),IF($A38&lt;BB$2,"",VLOOKUP($A38,$A$3:$E$98,5)*IF(Main!$B$36=1,(1+Main!$B$35)^($A38-BB$2),1+(Main!$B$35*($A38-BB$2)))))</f>
        <v/>
      </c>
      <c r="BC38" s="119" t="str">
        <f>IF($A38=BC$2,VLOOKUP($A38,$A$3:$E$98,5),IF($A38&lt;BC$2,"",VLOOKUP($A38,$A$3:$E$98,5)*IF(Main!$B$36=1,(1+Main!$B$35)^($A38-BC$2),1+(Main!$B$35*($A38-BC$2)))))</f>
        <v/>
      </c>
      <c r="BD38" s="119" t="str">
        <f>IF($A38=BD$2,VLOOKUP($A38,$A$3:$E$98,5),IF($A38&lt;BD$2,"",VLOOKUP($A38,$A$3:$E$98,5)*IF(Main!$B$36=1,(1+Main!$B$35)^($A38-BD$2),1+(Main!$B$35*($A38-BD$2)))))</f>
        <v/>
      </c>
      <c r="BE38" s="119" t="str">
        <f>IF($A38=BE$2,VLOOKUP($A38,$A$3:$E$98,5),IF($A38&lt;BE$2,"",VLOOKUP($A38,$A$3:$E$98,5)*IF(Main!$B$36=1,(1+Main!$B$35)^($A38-BE$2),1+(Main!$B$35*($A38-BE$2)))))</f>
        <v/>
      </c>
      <c r="BF38" s="119" t="str">
        <f>IF($A38=BF$2,VLOOKUP($A38,$A$3:$E$98,5),IF($A38&lt;BF$2,"",VLOOKUP($A38,$A$3:$E$98,5)*IF(Main!$B$36=1,(1+Main!$B$35)^($A38-BF$2),1+(Main!$B$35*($A38-BF$2)))))</f>
        <v/>
      </c>
      <c r="BG38" s="119" t="str">
        <f>IF($A38=BG$2,VLOOKUP($A38,$A$3:$E$98,5),IF($A38&lt;BG$2,"",VLOOKUP($A38,$A$3:$E$98,5)*IF(Main!$B$36=1,(1+Main!$B$35)^($A38-BG$2),1+(Main!$B$35*($A38-BG$2)))))</f>
        <v/>
      </c>
      <c r="BH38" s="119" t="str">
        <f>IF($A38=BH$2,VLOOKUP($A38,$A$3:$E$98,5),IF($A38&lt;BH$2,"",VLOOKUP($A38,$A$3:$E$98,5)*IF(Main!$B$36=1,(1+Main!$B$35)^($A38-BH$2),1+(Main!$B$35*($A38-BH$2)))))</f>
        <v/>
      </c>
      <c r="BI38" s="119" t="str">
        <f>IF($A38=BI$2,VLOOKUP($A38,$A$3:$E$98,5),IF($A38&lt;BI$2,"",VLOOKUP($A38,$A$3:$E$98,5)*IF(Main!$B$36=1,(1+Main!$B$35)^($A38-BI$2),1+(Main!$B$35*($A38-BI$2)))))</f>
        <v/>
      </c>
      <c r="BJ38" s="119" t="str">
        <f>IF($A38=BJ$2,VLOOKUP($A38,$A$3:$E$98,5),IF($A38&lt;BJ$2,"",VLOOKUP($A38,$A$3:$E$98,5)*IF(Main!$B$36=1,(1+Main!$B$35)^($A38-BJ$2),1+(Main!$B$35*($A38-BJ$2)))))</f>
        <v/>
      </c>
      <c r="BK38" s="119" t="str">
        <f>IF($A38=BK$2,VLOOKUP($A38,$A$3:$E$98,5),IF($A38&lt;BK$2,"",VLOOKUP($A38,$A$3:$E$98,5)*IF(Main!$B$36=1,(1+Main!$B$35)^($A38-BK$2),1+(Main!$B$35*($A38-BK$2)))))</f>
        <v/>
      </c>
      <c r="BL38" s="119" t="str">
        <f>IF($A38=BL$2,VLOOKUP($A38,$A$3:$E$98,5),IF($A38&lt;BL$2,"",VLOOKUP($A38,$A$3:$E$98,5)*IF(Main!$B$36=1,(1+Main!$B$35)^($A38-BL$2),1+(Main!$B$35*($A38-BL$2)))))</f>
        <v/>
      </c>
      <c r="BM38" s="119" t="str">
        <f>IF($A38=BM$2,VLOOKUP($A38,$A$3:$E$98,5),IF($A38&lt;BM$2,"",VLOOKUP($A38,$A$3:$E$98,5)*IF(Main!$B$36=1,(1+Main!$B$35)^($A38-BM$2),1+(Main!$B$35*($A38-BM$2)))))</f>
        <v/>
      </c>
      <c r="BN38" s="119" t="str">
        <f>IF($A38=BN$2,VLOOKUP($A38,$A$3:$E$98,5),IF($A38&lt;BN$2,"",VLOOKUP($A38,$A$3:$E$98,5)*IF(Main!$B$36=1,(1+Main!$B$35)^($A38-BN$2),1+(Main!$B$35*($A38-BN$2)))))</f>
        <v/>
      </c>
      <c r="BO38" s="119" t="str">
        <f>IF($A38=BO$2,VLOOKUP($A38,$A$3:$E$98,5),IF($A38&lt;BO$2,"",VLOOKUP($A38,$A$3:$E$98,5)*IF(Main!$B$36=1,(1+Main!$B$35)^($A38-BO$2),1+(Main!$B$35*($A38-BO$2)))))</f>
        <v/>
      </c>
      <c r="BP38" s="119" t="str">
        <f>IF($A38=BP$2,VLOOKUP($A38,$A$3:$E$98,5),IF($A38&lt;BP$2,"",VLOOKUP($A38,$A$3:$E$98,5)*IF(Main!$B$36=1,(1+Main!$B$35)^($A38-BP$2),1+(Main!$B$35*($A38-BP$2)))))</f>
        <v/>
      </c>
      <c r="BQ38" s="119" t="str">
        <f>IF($A38=BQ$2,VLOOKUP($A38,$A$3:$E$98,5),IF($A38&lt;BQ$2,"",VLOOKUP($A38,$A$3:$E$98,5)*IF(Main!$B$36=1,(1+Main!$B$35)^($A38-BQ$2),1+(Main!$B$35*($A38-BQ$2)))))</f>
        <v/>
      </c>
      <c r="BR38" s="119" t="str">
        <f>IF($A38=BR$2,VLOOKUP($A38,$A$3:$E$98,5),IF($A38&lt;BR$2,"",VLOOKUP($A38,$A$3:$E$98,5)*IF(Main!$B$36=1,(1+Main!$B$35)^($A38-BR$2),1+(Main!$B$35*($A38-BR$2)))))</f>
        <v/>
      </c>
      <c r="BS38" s="119" t="str">
        <f>IF($A38=BS$2,VLOOKUP($A38,$A$3:$E$98,5),IF($A38&lt;BS$2,"",VLOOKUP($A38,$A$3:$E$98,5)*IF(Main!$B$36=1,(1+Main!$B$35)^($A38-BS$2),1+(Main!$B$35*($A38-BS$2)))))</f>
        <v/>
      </c>
      <c r="BT38" s="119" t="str">
        <f>IF($A38=BT$2,VLOOKUP($A38,$A$3:$E$98,5),IF($A38&lt;BT$2,"",VLOOKUP($A38,$A$3:$E$98,5)*IF(Main!$B$36=1,(1+Main!$B$35)^($A38-BT$2),1+(Main!$B$35*($A38-BT$2)))))</f>
        <v/>
      </c>
      <c r="BU38" s="119" t="str">
        <f>IF($A38=BU$2,VLOOKUP($A38,$A$3:$E$98,5),IF($A38&lt;BU$2,"",VLOOKUP($A38,$A$3:$E$98,5)*IF(Main!$B$36=1,(1+Main!$B$35)^($A38-BU$2),1+(Main!$B$35*($A38-BU$2)))))</f>
        <v/>
      </c>
      <c r="BV38" s="119" t="str">
        <f>IF($A38=BV$2,VLOOKUP($A38,$A$3:$E$98,5),IF($A38&lt;BV$2,"",VLOOKUP($A38,$A$3:$E$98,5)*IF(Main!$B$36=1,(1+Main!$B$35)^($A38-BV$2),1+(Main!$B$35*($A38-BV$2)))))</f>
        <v/>
      </c>
      <c r="BW38" s="119" t="str">
        <f>IF($A38=BW$2,VLOOKUP($A38,$A$3:$E$98,5),IF($A38&lt;BW$2,"",VLOOKUP($A38,$A$3:$E$98,5)*IF(Main!$B$36=1,(1+Main!$B$35)^($A38-BW$2),1+(Main!$B$35*($A38-BW$2)))))</f>
        <v/>
      </c>
      <c r="BX38" s="119" t="str">
        <f>IF($A38=BX$2,VLOOKUP($A38,$A$3:$E$98,5),IF($A38&lt;BX$2,"",VLOOKUP($A38,$A$3:$E$98,5)*IF(Main!$B$36=1,(1+Main!$B$35)^($A38-BX$2),1+(Main!$B$35*($A38-BX$2)))))</f>
        <v/>
      </c>
      <c r="BY38" s="119" t="str">
        <f>IF($A38=BY$2,VLOOKUP($A38,$A$3:$E$98,5),IF($A38&lt;BY$2,"",VLOOKUP($A38,$A$3:$E$98,5)*IF(Main!$B$36=1,(1+Main!$B$35)^($A38-BY$2),1+(Main!$B$35*($A38-BY$2)))))</f>
        <v/>
      </c>
      <c r="BZ38" s="119" t="str">
        <f>IF($A38=BZ$2,VLOOKUP($A38,$A$3:$E$98,5),IF($A38&lt;BZ$2,"",VLOOKUP($A38,$A$3:$E$98,5)*IF(Main!$B$36=1,(1+Main!$B$35)^($A38-BZ$2),1+(Main!$B$35*($A38-BZ$2)))))</f>
        <v/>
      </c>
      <c r="CA38" s="119" t="str">
        <f>IF($A38=CA$2,VLOOKUP($A38,$A$3:$E$98,5),IF($A38&lt;CA$2,"",VLOOKUP($A38,$A$3:$E$98,5)*IF(Main!$B$36=1,(1+Main!$B$35)^($A38-CA$2),1+(Main!$B$35*($A38-CA$2)))))</f>
        <v/>
      </c>
      <c r="CB38" s="119" t="str">
        <f>IF($A38=CB$2,VLOOKUP($A38,$A$3:$E$98,5),IF($A38&lt;CB$2,"",VLOOKUP($A38,$A$3:$E$98,5)*IF(Main!$B$36=1,(1+Main!$B$35)^($A38-CB$2),1+(Main!$B$35*($A38-CB$2)))))</f>
        <v/>
      </c>
      <c r="CC38" s="119" t="str">
        <f>IF($A38=CC$2,VLOOKUP($A38,$A$3:$E$98,5),IF($A38&lt;CC$2,"",VLOOKUP($A38,$A$3:$E$98,5)*IF(Main!$B$36=1,(1+Main!$B$35)^($A38-CC$2),1+(Main!$B$35*($A38-CC$2)))))</f>
        <v/>
      </c>
      <c r="CD38" s="119" t="str">
        <f>IF($A38=CD$2,VLOOKUP($A38,$A$3:$E$98,5),IF($A38&lt;CD$2,"",VLOOKUP($A38,$A$3:$E$98,5)*IF(Main!$B$36=1,(1+Main!$B$35)^($A38-CD$2),1+(Main!$B$35*($A38-CD$2)))))</f>
        <v/>
      </c>
    </row>
    <row r="39" spans="1:82">
      <c r="A39" s="51">
        <v>61</v>
      </c>
      <c r="B39" s="54">
        <f ca="1">VLOOKUP($A39,Mortality!$A$3:$G$108,7,)</f>
        <v>4.1335390183938059E-3</v>
      </c>
      <c r="C39" s="50">
        <f t="shared" ca="1" si="1"/>
        <v>0.96290760036641021</v>
      </c>
      <c r="D39" s="50">
        <f t="shared" ca="1" si="0"/>
        <v>29.543356888329022</v>
      </c>
      <c r="E39" s="118">
        <f ca="1">C39/(1+Main!$B$5)^($A39-$A$3)</f>
        <v>8.4288556828699832E-2</v>
      </c>
      <c r="F39" s="14">
        <f t="shared" ca="1" si="2"/>
        <v>12.581642014746553</v>
      </c>
      <c r="G39" s="119">
        <f ca="1">IF($A39=G$2,VLOOKUP($A39,$A$3:$E$98,5),IF($A39&lt;G$2,"",VLOOKUP($A39,$A$3:$E$98,5)*IF(Main!$B$36=1,(1+Main!$B$35)^($A39-G$2),1+(Main!$B$35*($A39-G$2)))))</f>
        <v>8.4288556828699832E-2</v>
      </c>
      <c r="H39" s="119">
        <f ca="1">IF($A39=H$2,VLOOKUP($A39,$A$3:$E$98,5),IF($A39&lt;H$2,"",VLOOKUP($A39,$A$3:$E$98,5)*IF(Main!$B$36=1,(1+Main!$B$35)^($A39-H$2),1+(Main!$B$35*($A39-H$2)))))</f>
        <v>8.4288556828699832E-2</v>
      </c>
      <c r="I39" s="119">
        <f ca="1">IF($A39=I$2,VLOOKUP($A39,$A$3:$E$98,5),IF($A39&lt;I$2,"",VLOOKUP($A39,$A$3:$E$98,5)*IF(Main!$B$36=1,(1+Main!$B$35)^($A39-I$2),1+(Main!$B$35*($A39-I$2)))))</f>
        <v>8.4288556828699832E-2</v>
      </c>
      <c r="J39" s="119">
        <f ca="1">IF($A39=J$2,VLOOKUP($A39,$A$3:$E$98,5),IF($A39&lt;J$2,"",VLOOKUP($A39,$A$3:$E$98,5)*IF(Main!$B$36=1,(1+Main!$B$35)^($A39-J$2),1+(Main!$B$35*($A39-J$2)))))</f>
        <v>8.4288556828699832E-2</v>
      </c>
      <c r="K39" s="119">
        <f ca="1">IF($A39=K$2,VLOOKUP($A39,$A$3:$E$98,5),IF($A39&lt;K$2,"",VLOOKUP($A39,$A$3:$E$98,5)*IF(Main!$B$36=1,(1+Main!$B$35)^($A39-K$2),1+(Main!$B$35*($A39-K$2)))))</f>
        <v>8.4288556828699832E-2</v>
      </c>
      <c r="L39" s="119">
        <f ca="1">IF($A39=L$2,VLOOKUP($A39,$A$3:$E$98,5),IF($A39&lt;L$2,"",VLOOKUP($A39,$A$3:$E$98,5)*IF(Main!$B$36=1,(1+Main!$B$35)^($A39-L$2),1+(Main!$B$35*($A39-L$2)))))</f>
        <v>8.4288556828699832E-2</v>
      </c>
      <c r="M39" s="119">
        <f ca="1">IF($A39=M$2,VLOOKUP($A39,$A$3:$E$98,5),IF($A39&lt;M$2,"",VLOOKUP($A39,$A$3:$E$98,5)*IF(Main!$B$36=1,(1+Main!$B$35)^($A39-M$2),1+(Main!$B$35*($A39-M$2)))))</f>
        <v>8.4288556828699832E-2</v>
      </c>
      <c r="N39" s="119">
        <f ca="1">IF($A39=N$2,VLOOKUP($A39,$A$3:$E$98,5),IF($A39&lt;N$2,"",VLOOKUP($A39,$A$3:$E$98,5)*IF(Main!$B$36=1,(1+Main!$B$35)^($A39-N$2),1+(Main!$B$35*($A39-N$2)))))</f>
        <v>8.4288556828699832E-2</v>
      </c>
      <c r="O39" s="119">
        <f ca="1">IF($A39=O$2,VLOOKUP($A39,$A$3:$E$98,5),IF($A39&lt;O$2,"",VLOOKUP($A39,$A$3:$E$98,5)*IF(Main!$B$36=1,(1+Main!$B$35)^($A39-O$2),1+(Main!$B$35*($A39-O$2)))))</f>
        <v>8.4288556828699832E-2</v>
      </c>
      <c r="P39" s="119">
        <f ca="1">IF($A39=P$2,VLOOKUP($A39,$A$3:$E$98,5),IF($A39&lt;P$2,"",VLOOKUP($A39,$A$3:$E$98,5)*IF(Main!$B$36=1,(1+Main!$B$35)^($A39-P$2),1+(Main!$B$35*($A39-P$2)))))</f>
        <v>8.4288556828699832E-2</v>
      </c>
      <c r="Q39" s="119">
        <f ca="1">IF($A39=Q$2,VLOOKUP($A39,$A$3:$E$98,5),IF($A39&lt;Q$2,"",VLOOKUP($A39,$A$3:$E$98,5)*IF(Main!$B$36=1,(1+Main!$B$35)^($A39-Q$2),1+(Main!$B$35*($A39-Q$2)))))</f>
        <v>8.4288556828699832E-2</v>
      </c>
      <c r="R39" s="119">
        <f ca="1">IF($A39=R$2,VLOOKUP($A39,$A$3:$E$98,5),IF($A39&lt;R$2,"",VLOOKUP($A39,$A$3:$E$98,5)*IF(Main!$B$36=1,(1+Main!$B$35)^($A39-R$2),1+(Main!$B$35*($A39-R$2)))))</f>
        <v>8.4288556828699832E-2</v>
      </c>
      <c r="S39" s="119">
        <f ca="1">IF($A39=S$2,VLOOKUP($A39,$A$3:$E$98,5),IF($A39&lt;S$2,"",VLOOKUP($A39,$A$3:$E$98,5)*IF(Main!$B$36=1,(1+Main!$B$35)^($A39-S$2),1+(Main!$B$35*($A39-S$2)))))</f>
        <v>8.4288556828699832E-2</v>
      </c>
      <c r="T39" s="119">
        <f ca="1">IF($A39=T$2,VLOOKUP($A39,$A$3:$E$98,5),IF($A39&lt;T$2,"",VLOOKUP($A39,$A$3:$E$98,5)*IF(Main!$B$36=1,(1+Main!$B$35)^($A39-T$2),1+(Main!$B$35*($A39-T$2)))))</f>
        <v>8.4288556828699832E-2</v>
      </c>
      <c r="U39" s="119">
        <f ca="1">IF($A39=U$2,VLOOKUP($A39,$A$3:$E$98,5),IF($A39&lt;U$2,"",VLOOKUP($A39,$A$3:$E$98,5)*IF(Main!$B$36=1,(1+Main!$B$35)^($A39-U$2),1+(Main!$B$35*($A39-U$2)))))</f>
        <v>8.4288556828699832E-2</v>
      </c>
      <c r="V39" s="119">
        <f ca="1">IF($A39=V$2,VLOOKUP($A39,$A$3:$E$98,5),IF($A39&lt;V$2,"",VLOOKUP($A39,$A$3:$E$98,5)*IF(Main!$B$36=1,(1+Main!$B$35)^($A39-V$2),1+(Main!$B$35*($A39-V$2)))))</f>
        <v>8.4288556828699832E-2</v>
      </c>
      <c r="W39" s="119">
        <f ca="1">IF($A39=W$2,VLOOKUP($A39,$A$3:$E$98,5),IF($A39&lt;W$2,"",VLOOKUP($A39,$A$3:$E$98,5)*IF(Main!$B$36=1,(1+Main!$B$35)^($A39-W$2),1+(Main!$B$35*($A39-W$2)))))</f>
        <v>8.4288556828699832E-2</v>
      </c>
      <c r="X39" s="119" t="str">
        <f>IF($A39=X$2,VLOOKUP($A39,$A$3:$E$98,5),IF($A39&lt;X$2,"",VLOOKUP($A39,$A$3:$E$98,5)*IF(Main!$B$36=1,(1+Main!$B$35)^($A39-X$2),1+(Main!$B$35*($A39-X$2)))))</f>
        <v/>
      </c>
      <c r="Y39" s="119" t="str">
        <f>IF($A39=Y$2,VLOOKUP($A39,$A$3:$E$98,5),IF($A39&lt;Y$2,"",VLOOKUP($A39,$A$3:$E$98,5)*IF(Main!$B$36=1,(1+Main!$B$35)^($A39-Y$2),1+(Main!$B$35*($A39-Y$2)))))</f>
        <v/>
      </c>
      <c r="Z39" s="119" t="str">
        <f>IF($A39=Z$2,VLOOKUP($A39,$A$3:$E$98,5),IF($A39&lt;Z$2,"",VLOOKUP($A39,$A$3:$E$98,5)*IF(Main!$B$36=1,(1+Main!$B$35)^($A39-Z$2),1+(Main!$B$35*($A39-Z$2)))))</f>
        <v/>
      </c>
      <c r="AA39" s="119" t="str">
        <f>IF($A39=AA$2,VLOOKUP($A39,$A$3:$E$98,5),IF($A39&lt;AA$2,"",VLOOKUP($A39,$A$3:$E$98,5)*IF(Main!$B$36=1,(1+Main!$B$35)^($A39-AA$2),1+(Main!$B$35*($A39-AA$2)))))</f>
        <v/>
      </c>
      <c r="AB39" s="119" t="str">
        <f>IF($A39=AB$2,VLOOKUP($A39,$A$3:$E$98,5),IF($A39&lt;AB$2,"",VLOOKUP($A39,$A$3:$E$98,5)*IF(Main!$B$36=1,(1+Main!$B$35)^($A39-AB$2),1+(Main!$B$35*($A39-AB$2)))))</f>
        <v/>
      </c>
      <c r="AC39" s="119" t="str">
        <f>IF($A39=AC$2,VLOOKUP($A39,$A$3:$E$98,5),IF($A39&lt;AC$2,"",VLOOKUP($A39,$A$3:$E$98,5)*IF(Main!$B$36=1,(1+Main!$B$35)^($A39-AC$2),1+(Main!$B$35*($A39-AC$2)))))</f>
        <v/>
      </c>
      <c r="AD39" s="119" t="str">
        <f>IF($A39=AD$2,VLOOKUP($A39,$A$3:$E$98,5),IF($A39&lt;AD$2,"",VLOOKUP($A39,$A$3:$E$98,5)*IF(Main!$B$36=1,(1+Main!$B$35)^($A39-AD$2),1+(Main!$B$35*($A39-AD$2)))))</f>
        <v/>
      </c>
      <c r="AE39" s="119" t="str">
        <f>IF($A39=AE$2,VLOOKUP($A39,$A$3:$E$98,5),IF($A39&lt;AE$2,"",VLOOKUP($A39,$A$3:$E$98,5)*IF(Main!$B$36=1,(1+Main!$B$35)^($A39-AE$2),1+(Main!$B$35*($A39-AE$2)))))</f>
        <v/>
      </c>
      <c r="AF39" s="119" t="str">
        <f>IF($A39=AF$2,VLOOKUP($A39,$A$3:$E$98,5),IF($A39&lt;AF$2,"",VLOOKUP($A39,$A$3:$E$98,5)*IF(Main!$B$36=1,(1+Main!$B$35)^($A39-AF$2),1+(Main!$B$35*($A39-AF$2)))))</f>
        <v/>
      </c>
      <c r="AG39" s="119" t="str">
        <f>IF($A39=AG$2,VLOOKUP($A39,$A$3:$E$98,5),IF($A39&lt;AG$2,"",VLOOKUP($A39,$A$3:$E$98,5)*IF(Main!$B$36=1,(1+Main!$B$35)^($A39-AG$2),1+(Main!$B$35*($A39-AG$2)))))</f>
        <v/>
      </c>
      <c r="AH39" s="119" t="str">
        <f>IF($A39=AH$2,VLOOKUP($A39,$A$3:$E$98,5),IF($A39&lt;AH$2,"",VLOOKUP($A39,$A$3:$E$98,5)*IF(Main!$B$36=1,(1+Main!$B$35)^($A39-AH$2),1+(Main!$B$35*($A39-AH$2)))))</f>
        <v/>
      </c>
      <c r="AI39" s="119" t="str">
        <f>IF($A39=AI$2,VLOOKUP($A39,$A$3:$E$98,5),IF($A39&lt;AI$2,"",VLOOKUP($A39,$A$3:$E$98,5)*IF(Main!$B$36=1,(1+Main!$B$35)^($A39-AI$2),1+(Main!$B$35*($A39-AI$2)))))</f>
        <v/>
      </c>
      <c r="AJ39" s="119" t="str">
        <f>IF($A39=AJ$2,VLOOKUP($A39,$A$3:$E$98,5),IF($A39&lt;AJ$2,"",VLOOKUP($A39,$A$3:$E$98,5)*IF(Main!$B$36=1,(1+Main!$B$35)^($A39-AJ$2),1+(Main!$B$35*($A39-AJ$2)))))</f>
        <v/>
      </c>
      <c r="AK39" s="119" t="str">
        <f>IF($A39=AK$2,VLOOKUP($A39,$A$3:$E$98,5),IF($A39&lt;AK$2,"",VLOOKUP($A39,$A$3:$E$98,5)*IF(Main!$B$36=1,(1+Main!$B$35)^($A39-AK$2),1+(Main!$B$35*($A39-AK$2)))))</f>
        <v/>
      </c>
      <c r="AL39" s="119" t="str">
        <f>IF($A39=AL$2,VLOOKUP($A39,$A$3:$E$98,5),IF($A39&lt;AL$2,"",VLOOKUP($A39,$A$3:$E$98,5)*IF(Main!$B$36=1,(1+Main!$B$35)^($A39-AL$2),1+(Main!$B$35*($A39-AL$2)))))</f>
        <v/>
      </c>
      <c r="AM39" s="119" t="str">
        <f>IF($A39=AM$2,VLOOKUP($A39,$A$3:$E$98,5),IF($A39&lt;AM$2,"",VLOOKUP($A39,$A$3:$E$98,5)*IF(Main!$B$36=1,(1+Main!$B$35)^($A39-AM$2),1+(Main!$B$35*($A39-AM$2)))))</f>
        <v/>
      </c>
      <c r="AN39" s="119" t="str">
        <f>IF($A39=AN$2,VLOOKUP($A39,$A$3:$E$98,5),IF($A39&lt;AN$2,"",VLOOKUP($A39,$A$3:$E$98,5)*IF(Main!$B$36=1,(1+Main!$B$35)^($A39-AN$2),1+(Main!$B$35*($A39-AN$2)))))</f>
        <v/>
      </c>
      <c r="AO39" s="119" t="str">
        <f>IF($A39=AO$2,VLOOKUP($A39,$A$3:$E$98,5),IF($A39&lt;AO$2,"",VLOOKUP($A39,$A$3:$E$98,5)*IF(Main!$B$36=1,(1+Main!$B$35)^($A39-AO$2),1+(Main!$B$35*($A39-AO$2)))))</f>
        <v/>
      </c>
      <c r="AP39" s="119" t="str">
        <f>IF($A39=AP$2,VLOOKUP($A39,$A$3:$E$98,5),IF($A39&lt;AP$2,"",VLOOKUP($A39,$A$3:$E$98,5)*IF(Main!$B$36=1,(1+Main!$B$35)^($A39-AP$2),1+(Main!$B$35*($A39-AP$2)))))</f>
        <v/>
      </c>
      <c r="AQ39" s="119" t="str">
        <f>IF($A39=AQ$2,VLOOKUP($A39,$A$3:$E$98,5),IF($A39&lt;AQ$2,"",VLOOKUP($A39,$A$3:$E$98,5)*IF(Main!$B$36=1,(1+Main!$B$35)^($A39-AQ$2),1+(Main!$B$35*($A39-AQ$2)))))</f>
        <v/>
      </c>
      <c r="AR39" s="119" t="str">
        <f>IF($A39=AR$2,VLOOKUP($A39,$A$3:$E$98,5),IF($A39&lt;AR$2,"",VLOOKUP($A39,$A$3:$E$98,5)*IF(Main!$B$36=1,(1+Main!$B$35)^($A39-AR$2),1+(Main!$B$35*($A39-AR$2)))))</f>
        <v/>
      </c>
      <c r="AS39" s="119" t="str">
        <f>IF($A39=AS$2,VLOOKUP($A39,$A$3:$E$98,5),IF($A39&lt;AS$2,"",VLOOKUP($A39,$A$3:$E$98,5)*IF(Main!$B$36=1,(1+Main!$B$35)^($A39-AS$2),1+(Main!$B$35*($A39-AS$2)))))</f>
        <v/>
      </c>
      <c r="AT39" s="119" t="str">
        <f>IF($A39=AT$2,VLOOKUP($A39,$A$3:$E$98,5),IF($A39&lt;AT$2,"",VLOOKUP($A39,$A$3:$E$98,5)*IF(Main!$B$36=1,(1+Main!$B$35)^($A39-AT$2),1+(Main!$B$35*($A39-AT$2)))))</f>
        <v/>
      </c>
      <c r="AU39" s="119" t="str">
        <f>IF($A39=AU$2,VLOOKUP($A39,$A$3:$E$98,5),IF($A39&lt;AU$2,"",VLOOKUP($A39,$A$3:$E$98,5)*IF(Main!$B$36=1,(1+Main!$B$35)^($A39-AU$2),1+(Main!$B$35*($A39-AU$2)))))</f>
        <v/>
      </c>
      <c r="AV39" s="119" t="str">
        <f>IF($A39=AV$2,VLOOKUP($A39,$A$3:$E$98,5),IF($A39&lt;AV$2,"",VLOOKUP($A39,$A$3:$E$98,5)*IF(Main!$B$36=1,(1+Main!$B$35)^($A39-AV$2),1+(Main!$B$35*($A39-AV$2)))))</f>
        <v/>
      </c>
      <c r="AW39" s="119" t="str">
        <f>IF($A39=AW$2,VLOOKUP($A39,$A$3:$E$98,5),IF($A39&lt;AW$2,"",VLOOKUP($A39,$A$3:$E$98,5)*IF(Main!$B$36=1,(1+Main!$B$35)^($A39-AW$2),1+(Main!$B$35*($A39-AW$2)))))</f>
        <v/>
      </c>
      <c r="AX39" s="119" t="str">
        <f>IF($A39=AX$2,VLOOKUP($A39,$A$3:$E$98,5),IF($A39&lt;AX$2,"",VLOOKUP($A39,$A$3:$E$98,5)*IF(Main!$B$36=1,(1+Main!$B$35)^($A39-AX$2),1+(Main!$B$35*($A39-AX$2)))))</f>
        <v/>
      </c>
      <c r="AY39" s="119" t="str">
        <f>IF($A39=AY$2,VLOOKUP($A39,$A$3:$E$98,5),IF($A39&lt;AY$2,"",VLOOKUP($A39,$A$3:$E$98,5)*IF(Main!$B$36=1,(1+Main!$B$35)^($A39-AY$2),1+(Main!$B$35*($A39-AY$2)))))</f>
        <v/>
      </c>
      <c r="AZ39" s="119" t="str">
        <f>IF($A39=AZ$2,VLOOKUP($A39,$A$3:$E$98,5),IF($A39&lt;AZ$2,"",VLOOKUP($A39,$A$3:$E$98,5)*IF(Main!$B$36=1,(1+Main!$B$35)^($A39-AZ$2),1+(Main!$B$35*($A39-AZ$2)))))</f>
        <v/>
      </c>
      <c r="BA39" s="119" t="str">
        <f>IF($A39=BA$2,VLOOKUP($A39,$A$3:$E$98,5),IF($A39&lt;BA$2,"",VLOOKUP($A39,$A$3:$E$98,5)*IF(Main!$B$36=1,(1+Main!$B$35)^($A39-BA$2),1+(Main!$B$35*($A39-BA$2)))))</f>
        <v/>
      </c>
      <c r="BB39" s="119" t="str">
        <f>IF($A39=BB$2,VLOOKUP($A39,$A$3:$E$98,5),IF($A39&lt;BB$2,"",VLOOKUP($A39,$A$3:$E$98,5)*IF(Main!$B$36=1,(1+Main!$B$35)^($A39-BB$2),1+(Main!$B$35*($A39-BB$2)))))</f>
        <v/>
      </c>
      <c r="BC39" s="119" t="str">
        <f>IF($A39=BC$2,VLOOKUP($A39,$A$3:$E$98,5),IF($A39&lt;BC$2,"",VLOOKUP($A39,$A$3:$E$98,5)*IF(Main!$B$36=1,(1+Main!$B$35)^($A39-BC$2),1+(Main!$B$35*($A39-BC$2)))))</f>
        <v/>
      </c>
      <c r="BD39" s="119" t="str">
        <f>IF($A39=BD$2,VLOOKUP($A39,$A$3:$E$98,5),IF($A39&lt;BD$2,"",VLOOKUP($A39,$A$3:$E$98,5)*IF(Main!$B$36=1,(1+Main!$B$35)^($A39-BD$2),1+(Main!$B$35*($A39-BD$2)))))</f>
        <v/>
      </c>
      <c r="BE39" s="119" t="str">
        <f>IF($A39=BE$2,VLOOKUP($A39,$A$3:$E$98,5),IF($A39&lt;BE$2,"",VLOOKUP($A39,$A$3:$E$98,5)*IF(Main!$B$36=1,(1+Main!$B$35)^($A39-BE$2),1+(Main!$B$35*($A39-BE$2)))))</f>
        <v/>
      </c>
      <c r="BF39" s="119" t="str">
        <f>IF($A39=BF$2,VLOOKUP($A39,$A$3:$E$98,5),IF($A39&lt;BF$2,"",VLOOKUP($A39,$A$3:$E$98,5)*IF(Main!$B$36=1,(1+Main!$B$35)^($A39-BF$2),1+(Main!$B$35*($A39-BF$2)))))</f>
        <v/>
      </c>
      <c r="BG39" s="119" t="str">
        <f>IF($A39=BG$2,VLOOKUP($A39,$A$3:$E$98,5),IF($A39&lt;BG$2,"",VLOOKUP($A39,$A$3:$E$98,5)*IF(Main!$B$36=1,(1+Main!$B$35)^($A39-BG$2),1+(Main!$B$35*($A39-BG$2)))))</f>
        <v/>
      </c>
      <c r="BH39" s="119" t="str">
        <f>IF($A39=BH$2,VLOOKUP($A39,$A$3:$E$98,5),IF($A39&lt;BH$2,"",VLOOKUP($A39,$A$3:$E$98,5)*IF(Main!$B$36=1,(1+Main!$B$35)^($A39-BH$2),1+(Main!$B$35*($A39-BH$2)))))</f>
        <v/>
      </c>
      <c r="BI39" s="119" t="str">
        <f>IF($A39=BI$2,VLOOKUP($A39,$A$3:$E$98,5),IF($A39&lt;BI$2,"",VLOOKUP($A39,$A$3:$E$98,5)*IF(Main!$B$36=1,(1+Main!$B$35)^($A39-BI$2),1+(Main!$B$35*($A39-BI$2)))))</f>
        <v/>
      </c>
      <c r="BJ39" s="119" t="str">
        <f>IF($A39=BJ$2,VLOOKUP($A39,$A$3:$E$98,5),IF($A39&lt;BJ$2,"",VLOOKUP($A39,$A$3:$E$98,5)*IF(Main!$B$36=1,(1+Main!$B$35)^($A39-BJ$2),1+(Main!$B$35*($A39-BJ$2)))))</f>
        <v/>
      </c>
      <c r="BK39" s="119" t="str">
        <f>IF($A39=BK$2,VLOOKUP($A39,$A$3:$E$98,5),IF($A39&lt;BK$2,"",VLOOKUP($A39,$A$3:$E$98,5)*IF(Main!$B$36=1,(1+Main!$B$35)^($A39-BK$2),1+(Main!$B$35*($A39-BK$2)))))</f>
        <v/>
      </c>
      <c r="BL39" s="119" t="str">
        <f>IF($A39=BL$2,VLOOKUP($A39,$A$3:$E$98,5),IF($A39&lt;BL$2,"",VLOOKUP($A39,$A$3:$E$98,5)*IF(Main!$B$36=1,(1+Main!$B$35)^($A39-BL$2),1+(Main!$B$35*($A39-BL$2)))))</f>
        <v/>
      </c>
      <c r="BM39" s="119" t="str">
        <f>IF($A39=BM$2,VLOOKUP($A39,$A$3:$E$98,5),IF($A39&lt;BM$2,"",VLOOKUP($A39,$A$3:$E$98,5)*IF(Main!$B$36=1,(1+Main!$B$35)^($A39-BM$2),1+(Main!$B$35*($A39-BM$2)))))</f>
        <v/>
      </c>
      <c r="BN39" s="119" t="str">
        <f>IF($A39=BN$2,VLOOKUP($A39,$A$3:$E$98,5),IF($A39&lt;BN$2,"",VLOOKUP($A39,$A$3:$E$98,5)*IF(Main!$B$36=1,(1+Main!$B$35)^($A39-BN$2),1+(Main!$B$35*($A39-BN$2)))))</f>
        <v/>
      </c>
      <c r="BO39" s="119" t="str">
        <f>IF($A39=BO$2,VLOOKUP($A39,$A$3:$E$98,5),IF($A39&lt;BO$2,"",VLOOKUP($A39,$A$3:$E$98,5)*IF(Main!$B$36=1,(1+Main!$B$35)^($A39-BO$2),1+(Main!$B$35*($A39-BO$2)))))</f>
        <v/>
      </c>
      <c r="BP39" s="119" t="str">
        <f>IF($A39=BP$2,VLOOKUP($A39,$A$3:$E$98,5),IF($A39&lt;BP$2,"",VLOOKUP($A39,$A$3:$E$98,5)*IF(Main!$B$36=1,(1+Main!$B$35)^($A39-BP$2),1+(Main!$B$35*($A39-BP$2)))))</f>
        <v/>
      </c>
      <c r="BQ39" s="119" t="str">
        <f>IF($A39=BQ$2,VLOOKUP($A39,$A$3:$E$98,5),IF($A39&lt;BQ$2,"",VLOOKUP($A39,$A$3:$E$98,5)*IF(Main!$B$36=1,(1+Main!$B$35)^($A39-BQ$2),1+(Main!$B$35*($A39-BQ$2)))))</f>
        <v/>
      </c>
      <c r="BR39" s="119" t="str">
        <f>IF($A39=BR$2,VLOOKUP($A39,$A$3:$E$98,5),IF($A39&lt;BR$2,"",VLOOKUP($A39,$A$3:$E$98,5)*IF(Main!$B$36=1,(1+Main!$B$35)^($A39-BR$2),1+(Main!$B$35*($A39-BR$2)))))</f>
        <v/>
      </c>
      <c r="BS39" s="119" t="str">
        <f>IF($A39=BS$2,VLOOKUP($A39,$A$3:$E$98,5),IF($A39&lt;BS$2,"",VLOOKUP($A39,$A$3:$E$98,5)*IF(Main!$B$36=1,(1+Main!$B$35)^($A39-BS$2),1+(Main!$B$35*($A39-BS$2)))))</f>
        <v/>
      </c>
      <c r="BT39" s="119" t="str">
        <f>IF($A39=BT$2,VLOOKUP($A39,$A$3:$E$98,5),IF($A39&lt;BT$2,"",VLOOKUP($A39,$A$3:$E$98,5)*IF(Main!$B$36=1,(1+Main!$B$35)^($A39-BT$2),1+(Main!$B$35*($A39-BT$2)))))</f>
        <v/>
      </c>
      <c r="BU39" s="119" t="str">
        <f>IF($A39=BU$2,VLOOKUP($A39,$A$3:$E$98,5),IF($A39&lt;BU$2,"",VLOOKUP($A39,$A$3:$E$98,5)*IF(Main!$B$36=1,(1+Main!$B$35)^($A39-BU$2),1+(Main!$B$35*($A39-BU$2)))))</f>
        <v/>
      </c>
      <c r="BV39" s="119" t="str">
        <f>IF($A39=BV$2,VLOOKUP($A39,$A$3:$E$98,5),IF($A39&lt;BV$2,"",VLOOKUP($A39,$A$3:$E$98,5)*IF(Main!$B$36=1,(1+Main!$B$35)^($A39-BV$2),1+(Main!$B$35*($A39-BV$2)))))</f>
        <v/>
      </c>
      <c r="BW39" s="119" t="str">
        <f>IF($A39=BW$2,VLOOKUP($A39,$A$3:$E$98,5),IF($A39&lt;BW$2,"",VLOOKUP($A39,$A$3:$E$98,5)*IF(Main!$B$36=1,(1+Main!$B$35)^($A39-BW$2),1+(Main!$B$35*($A39-BW$2)))))</f>
        <v/>
      </c>
      <c r="BX39" s="119" t="str">
        <f>IF($A39=BX$2,VLOOKUP($A39,$A$3:$E$98,5),IF($A39&lt;BX$2,"",VLOOKUP($A39,$A$3:$E$98,5)*IF(Main!$B$36=1,(1+Main!$B$35)^($A39-BX$2),1+(Main!$B$35*($A39-BX$2)))))</f>
        <v/>
      </c>
      <c r="BY39" s="119" t="str">
        <f>IF($A39=BY$2,VLOOKUP($A39,$A$3:$E$98,5),IF($A39&lt;BY$2,"",VLOOKUP($A39,$A$3:$E$98,5)*IF(Main!$B$36=1,(1+Main!$B$35)^($A39-BY$2),1+(Main!$B$35*($A39-BY$2)))))</f>
        <v/>
      </c>
      <c r="BZ39" s="119" t="str">
        <f>IF($A39=BZ$2,VLOOKUP($A39,$A$3:$E$98,5),IF($A39&lt;BZ$2,"",VLOOKUP($A39,$A$3:$E$98,5)*IF(Main!$B$36=1,(1+Main!$B$35)^($A39-BZ$2),1+(Main!$B$35*($A39-BZ$2)))))</f>
        <v/>
      </c>
      <c r="CA39" s="119" t="str">
        <f>IF($A39=CA$2,VLOOKUP($A39,$A$3:$E$98,5),IF($A39&lt;CA$2,"",VLOOKUP($A39,$A$3:$E$98,5)*IF(Main!$B$36=1,(1+Main!$B$35)^($A39-CA$2),1+(Main!$B$35*($A39-CA$2)))))</f>
        <v/>
      </c>
      <c r="CB39" s="119" t="str">
        <f>IF($A39=CB$2,VLOOKUP($A39,$A$3:$E$98,5),IF($A39&lt;CB$2,"",VLOOKUP($A39,$A$3:$E$98,5)*IF(Main!$B$36=1,(1+Main!$B$35)^($A39-CB$2),1+(Main!$B$35*($A39-CB$2)))))</f>
        <v/>
      </c>
      <c r="CC39" s="119" t="str">
        <f>IF($A39=CC$2,VLOOKUP($A39,$A$3:$E$98,5),IF($A39&lt;CC$2,"",VLOOKUP($A39,$A$3:$E$98,5)*IF(Main!$B$36=1,(1+Main!$B$35)^($A39-CC$2),1+(Main!$B$35*($A39-CC$2)))))</f>
        <v/>
      </c>
      <c r="CD39" s="119" t="str">
        <f>IF($A39=CD$2,VLOOKUP($A39,$A$3:$E$98,5),IF($A39&lt;CD$2,"",VLOOKUP($A39,$A$3:$E$98,5)*IF(Main!$B$36=1,(1+Main!$B$35)^($A39-CD$2),1+(Main!$B$35*($A39-CD$2)))))</f>
        <v/>
      </c>
    </row>
    <row r="40" spans="1:82">
      <c r="A40" s="51">
        <v>62</v>
      </c>
      <c r="B40" s="54">
        <f ca="1">VLOOKUP($A40,Mortality!$A$3:$G$108,7,)</f>
        <v>4.3969177644170056E-3</v>
      </c>
      <c r="C40" s="50">
        <f t="shared" ca="1" si="1"/>
        <v>0.95892738422918766</v>
      </c>
      <c r="D40" s="50">
        <f t="shared" ca="1" si="0"/>
        <v>28.661831687949796</v>
      </c>
      <c r="E40" s="118">
        <f ca="1">C40/(1+Main!$B$5)^($A40-$A$3)</f>
        <v>7.8448735317985324E-2</v>
      </c>
      <c r="F40" s="14">
        <f t="shared" ca="1" si="2"/>
        <v>12.443793863249397</v>
      </c>
      <c r="G40" s="119">
        <f ca="1">IF($A40=G$2,VLOOKUP($A40,$A$3:$E$98,5),IF($A40&lt;G$2,"",VLOOKUP($A40,$A$3:$E$98,5)*IF(Main!$B$36=1,(1+Main!$B$35)^($A40-G$2),1+(Main!$B$35*($A40-G$2)))))</f>
        <v>7.8448735317985324E-2</v>
      </c>
      <c r="H40" s="119">
        <f ca="1">IF($A40=H$2,VLOOKUP($A40,$A$3:$E$98,5),IF($A40&lt;H$2,"",VLOOKUP($A40,$A$3:$E$98,5)*IF(Main!$B$36=1,(1+Main!$B$35)^($A40-H$2),1+(Main!$B$35*($A40-H$2)))))</f>
        <v>7.8448735317985324E-2</v>
      </c>
      <c r="I40" s="119">
        <f ca="1">IF($A40=I$2,VLOOKUP($A40,$A$3:$E$98,5),IF($A40&lt;I$2,"",VLOOKUP($A40,$A$3:$E$98,5)*IF(Main!$B$36=1,(1+Main!$B$35)^($A40-I$2),1+(Main!$B$35*($A40-I$2)))))</f>
        <v>7.8448735317985324E-2</v>
      </c>
      <c r="J40" s="119">
        <f ca="1">IF($A40=J$2,VLOOKUP($A40,$A$3:$E$98,5),IF($A40&lt;J$2,"",VLOOKUP($A40,$A$3:$E$98,5)*IF(Main!$B$36=1,(1+Main!$B$35)^($A40-J$2),1+(Main!$B$35*($A40-J$2)))))</f>
        <v>7.8448735317985324E-2</v>
      </c>
      <c r="K40" s="119">
        <f ca="1">IF($A40=K$2,VLOOKUP($A40,$A$3:$E$98,5),IF($A40&lt;K$2,"",VLOOKUP($A40,$A$3:$E$98,5)*IF(Main!$B$36=1,(1+Main!$B$35)^($A40-K$2),1+(Main!$B$35*($A40-K$2)))))</f>
        <v>7.8448735317985324E-2</v>
      </c>
      <c r="L40" s="119">
        <f ca="1">IF($A40=L$2,VLOOKUP($A40,$A$3:$E$98,5),IF($A40&lt;L$2,"",VLOOKUP($A40,$A$3:$E$98,5)*IF(Main!$B$36=1,(1+Main!$B$35)^($A40-L$2),1+(Main!$B$35*($A40-L$2)))))</f>
        <v>7.8448735317985324E-2</v>
      </c>
      <c r="M40" s="119">
        <f ca="1">IF($A40=M$2,VLOOKUP($A40,$A$3:$E$98,5),IF($A40&lt;M$2,"",VLOOKUP($A40,$A$3:$E$98,5)*IF(Main!$B$36=1,(1+Main!$B$35)^($A40-M$2),1+(Main!$B$35*($A40-M$2)))))</f>
        <v>7.8448735317985324E-2</v>
      </c>
      <c r="N40" s="119">
        <f ca="1">IF($A40=N$2,VLOOKUP($A40,$A$3:$E$98,5),IF($A40&lt;N$2,"",VLOOKUP($A40,$A$3:$E$98,5)*IF(Main!$B$36=1,(1+Main!$B$35)^($A40-N$2),1+(Main!$B$35*($A40-N$2)))))</f>
        <v>7.8448735317985324E-2</v>
      </c>
      <c r="O40" s="119">
        <f ca="1">IF($A40=O$2,VLOOKUP($A40,$A$3:$E$98,5),IF($A40&lt;O$2,"",VLOOKUP($A40,$A$3:$E$98,5)*IF(Main!$B$36=1,(1+Main!$B$35)^($A40-O$2),1+(Main!$B$35*($A40-O$2)))))</f>
        <v>7.8448735317985324E-2</v>
      </c>
      <c r="P40" s="119">
        <f ca="1">IF($A40=P$2,VLOOKUP($A40,$A$3:$E$98,5),IF($A40&lt;P$2,"",VLOOKUP($A40,$A$3:$E$98,5)*IF(Main!$B$36=1,(1+Main!$B$35)^($A40-P$2),1+(Main!$B$35*($A40-P$2)))))</f>
        <v>7.8448735317985324E-2</v>
      </c>
      <c r="Q40" s="119">
        <f ca="1">IF($A40=Q$2,VLOOKUP($A40,$A$3:$E$98,5),IF($A40&lt;Q$2,"",VLOOKUP($A40,$A$3:$E$98,5)*IF(Main!$B$36=1,(1+Main!$B$35)^($A40-Q$2),1+(Main!$B$35*($A40-Q$2)))))</f>
        <v>7.8448735317985324E-2</v>
      </c>
      <c r="R40" s="119">
        <f ca="1">IF($A40=R$2,VLOOKUP($A40,$A$3:$E$98,5),IF($A40&lt;R$2,"",VLOOKUP($A40,$A$3:$E$98,5)*IF(Main!$B$36=1,(1+Main!$B$35)^($A40-R$2),1+(Main!$B$35*($A40-R$2)))))</f>
        <v>7.8448735317985324E-2</v>
      </c>
      <c r="S40" s="119">
        <f ca="1">IF($A40=S$2,VLOOKUP($A40,$A$3:$E$98,5),IF($A40&lt;S$2,"",VLOOKUP($A40,$A$3:$E$98,5)*IF(Main!$B$36=1,(1+Main!$B$35)^($A40-S$2),1+(Main!$B$35*($A40-S$2)))))</f>
        <v>7.8448735317985324E-2</v>
      </c>
      <c r="T40" s="119">
        <f ca="1">IF($A40=T$2,VLOOKUP($A40,$A$3:$E$98,5),IF($A40&lt;T$2,"",VLOOKUP($A40,$A$3:$E$98,5)*IF(Main!$B$36=1,(1+Main!$B$35)^($A40-T$2),1+(Main!$B$35*($A40-T$2)))))</f>
        <v>7.8448735317985324E-2</v>
      </c>
      <c r="U40" s="119">
        <f ca="1">IF($A40=U$2,VLOOKUP($A40,$A$3:$E$98,5),IF($A40&lt;U$2,"",VLOOKUP($A40,$A$3:$E$98,5)*IF(Main!$B$36=1,(1+Main!$B$35)^($A40-U$2),1+(Main!$B$35*($A40-U$2)))))</f>
        <v>7.8448735317985324E-2</v>
      </c>
      <c r="V40" s="119">
        <f ca="1">IF($A40=V$2,VLOOKUP($A40,$A$3:$E$98,5),IF($A40&lt;V$2,"",VLOOKUP($A40,$A$3:$E$98,5)*IF(Main!$B$36=1,(1+Main!$B$35)^($A40-V$2),1+(Main!$B$35*($A40-V$2)))))</f>
        <v>7.8448735317985324E-2</v>
      </c>
      <c r="W40" s="119">
        <f ca="1">IF($A40=W$2,VLOOKUP($A40,$A$3:$E$98,5),IF($A40&lt;W$2,"",VLOOKUP($A40,$A$3:$E$98,5)*IF(Main!$B$36=1,(1+Main!$B$35)^($A40-W$2),1+(Main!$B$35*($A40-W$2)))))</f>
        <v>7.8448735317985324E-2</v>
      </c>
      <c r="X40" s="119">
        <f ca="1">IF($A40=X$2,VLOOKUP($A40,$A$3:$E$98,5),IF($A40&lt;X$2,"",VLOOKUP($A40,$A$3:$E$98,5)*IF(Main!$B$36=1,(1+Main!$B$35)^($A40-X$2),1+(Main!$B$35*($A40-X$2)))))</f>
        <v>7.8448735317985324E-2</v>
      </c>
      <c r="Y40" s="119" t="str">
        <f>IF($A40=Y$2,VLOOKUP($A40,$A$3:$E$98,5),IF($A40&lt;Y$2,"",VLOOKUP($A40,$A$3:$E$98,5)*IF(Main!$B$36=1,(1+Main!$B$35)^($A40-Y$2),1+(Main!$B$35*($A40-Y$2)))))</f>
        <v/>
      </c>
      <c r="Z40" s="119" t="str">
        <f>IF($A40=Z$2,VLOOKUP($A40,$A$3:$E$98,5),IF($A40&lt;Z$2,"",VLOOKUP($A40,$A$3:$E$98,5)*IF(Main!$B$36=1,(1+Main!$B$35)^($A40-Z$2),1+(Main!$B$35*($A40-Z$2)))))</f>
        <v/>
      </c>
      <c r="AA40" s="119" t="str">
        <f>IF($A40=AA$2,VLOOKUP($A40,$A$3:$E$98,5),IF($A40&lt;AA$2,"",VLOOKUP($A40,$A$3:$E$98,5)*IF(Main!$B$36=1,(1+Main!$B$35)^($A40-AA$2),1+(Main!$B$35*($A40-AA$2)))))</f>
        <v/>
      </c>
      <c r="AB40" s="119" t="str">
        <f>IF($A40=AB$2,VLOOKUP($A40,$A$3:$E$98,5),IF($A40&lt;AB$2,"",VLOOKUP($A40,$A$3:$E$98,5)*IF(Main!$B$36=1,(1+Main!$B$35)^($A40-AB$2),1+(Main!$B$35*($A40-AB$2)))))</f>
        <v/>
      </c>
      <c r="AC40" s="119" t="str">
        <f>IF($A40=AC$2,VLOOKUP($A40,$A$3:$E$98,5),IF($A40&lt;AC$2,"",VLOOKUP($A40,$A$3:$E$98,5)*IF(Main!$B$36=1,(1+Main!$B$35)^($A40-AC$2),1+(Main!$B$35*($A40-AC$2)))))</f>
        <v/>
      </c>
      <c r="AD40" s="119" t="str">
        <f>IF($A40=AD$2,VLOOKUP($A40,$A$3:$E$98,5),IF($A40&lt;AD$2,"",VLOOKUP($A40,$A$3:$E$98,5)*IF(Main!$B$36=1,(1+Main!$B$35)^($A40-AD$2),1+(Main!$B$35*($A40-AD$2)))))</f>
        <v/>
      </c>
      <c r="AE40" s="119" t="str">
        <f>IF($A40=AE$2,VLOOKUP($A40,$A$3:$E$98,5),IF($A40&lt;AE$2,"",VLOOKUP($A40,$A$3:$E$98,5)*IF(Main!$B$36=1,(1+Main!$B$35)^($A40-AE$2),1+(Main!$B$35*($A40-AE$2)))))</f>
        <v/>
      </c>
      <c r="AF40" s="119" t="str">
        <f>IF($A40=AF$2,VLOOKUP($A40,$A$3:$E$98,5),IF($A40&lt;AF$2,"",VLOOKUP($A40,$A$3:$E$98,5)*IF(Main!$B$36=1,(1+Main!$B$35)^($A40-AF$2),1+(Main!$B$35*($A40-AF$2)))))</f>
        <v/>
      </c>
      <c r="AG40" s="119" t="str">
        <f>IF($A40=AG$2,VLOOKUP($A40,$A$3:$E$98,5),IF($A40&lt;AG$2,"",VLOOKUP($A40,$A$3:$E$98,5)*IF(Main!$B$36=1,(1+Main!$B$35)^($A40-AG$2),1+(Main!$B$35*($A40-AG$2)))))</f>
        <v/>
      </c>
      <c r="AH40" s="119" t="str">
        <f>IF($A40=AH$2,VLOOKUP($A40,$A$3:$E$98,5),IF($A40&lt;AH$2,"",VLOOKUP($A40,$A$3:$E$98,5)*IF(Main!$B$36=1,(1+Main!$B$35)^($A40-AH$2),1+(Main!$B$35*($A40-AH$2)))))</f>
        <v/>
      </c>
      <c r="AI40" s="119" t="str">
        <f>IF($A40=AI$2,VLOOKUP($A40,$A$3:$E$98,5),IF($A40&lt;AI$2,"",VLOOKUP($A40,$A$3:$E$98,5)*IF(Main!$B$36=1,(1+Main!$B$35)^($A40-AI$2),1+(Main!$B$35*($A40-AI$2)))))</f>
        <v/>
      </c>
      <c r="AJ40" s="119" t="str">
        <f>IF($A40=AJ$2,VLOOKUP($A40,$A$3:$E$98,5),IF($A40&lt;AJ$2,"",VLOOKUP($A40,$A$3:$E$98,5)*IF(Main!$B$36=1,(1+Main!$B$35)^($A40-AJ$2),1+(Main!$B$35*($A40-AJ$2)))))</f>
        <v/>
      </c>
      <c r="AK40" s="119" t="str">
        <f>IF($A40=AK$2,VLOOKUP($A40,$A$3:$E$98,5),IF($A40&lt;AK$2,"",VLOOKUP($A40,$A$3:$E$98,5)*IF(Main!$B$36=1,(1+Main!$B$35)^($A40-AK$2),1+(Main!$B$35*($A40-AK$2)))))</f>
        <v/>
      </c>
      <c r="AL40" s="119" t="str">
        <f>IF($A40=AL$2,VLOOKUP($A40,$A$3:$E$98,5),IF($A40&lt;AL$2,"",VLOOKUP($A40,$A$3:$E$98,5)*IF(Main!$B$36=1,(1+Main!$B$35)^($A40-AL$2),1+(Main!$B$35*($A40-AL$2)))))</f>
        <v/>
      </c>
      <c r="AM40" s="119" t="str">
        <f>IF($A40=AM$2,VLOOKUP($A40,$A$3:$E$98,5),IF($A40&lt;AM$2,"",VLOOKUP($A40,$A$3:$E$98,5)*IF(Main!$B$36=1,(1+Main!$B$35)^($A40-AM$2),1+(Main!$B$35*($A40-AM$2)))))</f>
        <v/>
      </c>
      <c r="AN40" s="119" t="str">
        <f>IF($A40=AN$2,VLOOKUP($A40,$A$3:$E$98,5),IF($A40&lt;AN$2,"",VLOOKUP($A40,$A$3:$E$98,5)*IF(Main!$B$36=1,(1+Main!$B$35)^($A40-AN$2),1+(Main!$B$35*($A40-AN$2)))))</f>
        <v/>
      </c>
      <c r="AO40" s="119" t="str">
        <f>IF($A40=AO$2,VLOOKUP($A40,$A$3:$E$98,5),IF($A40&lt;AO$2,"",VLOOKUP($A40,$A$3:$E$98,5)*IF(Main!$B$36=1,(1+Main!$B$35)^($A40-AO$2),1+(Main!$B$35*($A40-AO$2)))))</f>
        <v/>
      </c>
      <c r="AP40" s="119" t="str">
        <f>IF($A40=AP$2,VLOOKUP($A40,$A$3:$E$98,5),IF($A40&lt;AP$2,"",VLOOKUP($A40,$A$3:$E$98,5)*IF(Main!$B$36=1,(1+Main!$B$35)^($A40-AP$2),1+(Main!$B$35*($A40-AP$2)))))</f>
        <v/>
      </c>
      <c r="AQ40" s="119" t="str">
        <f>IF($A40=AQ$2,VLOOKUP($A40,$A$3:$E$98,5),IF($A40&lt;AQ$2,"",VLOOKUP($A40,$A$3:$E$98,5)*IF(Main!$B$36=1,(1+Main!$B$35)^($A40-AQ$2),1+(Main!$B$35*($A40-AQ$2)))))</f>
        <v/>
      </c>
      <c r="AR40" s="119" t="str">
        <f>IF($A40=AR$2,VLOOKUP($A40,$A$3:$E$98,5),IF($A40&lt;AR$2,"",VLOOKUP($A40,$A$3:$E$98,5)*IF(Main!$B$36=1,(1+Main!$B$35)^($A40-AR$2),1+(Main!$B$35*($A40-AR$2)))))</f>
        <v/>
      </c>
      <c r="AS40" s="119" t="str">
        <f>IF($A40=AS$2,VLOOKUP($A40,$A$3:$E$98,5),IF($A40&lt;AS$2,"",VLOOKUP($A40,$A$3:$E$98,5)*IF(Main!$B$36=1,(1+Main!$B$35)^($A40-AS$2),1+(Main!$B$35*($A40-AS$2)))))</f>
        <v/>
      </c>
      <c r="AT40" s="119" t="str">
        <f>IF($A40=AT$2,VLOOKUP($A40,$A$3:$E$98,5),IF($A40&lt;AT$2,"",VLOOKUP($A40,$A$3:$E$98,5)*IF(Main!$B$36=1,(1+Main!$B$35)^($A40-AT$2),1+(Main!$B$35*($A40-AT$2)))))</f>
        <v/>
      </c>
      <c r="AU40" s="119" t="str">
        <f>IF($A40=AU$2,VLOOKUP($A40,$A$3:$E$98,5),IF($A40&lt;AU$2,"",VLOOKUP($A40,$A$3:$E$98,5)*IF(Main!$B$36=1,(1+Main!$B$35)^($A40-AU$2),1+(Main!$B$35*($A40-AU$2)))))</f>
        <v/>
      </c>
      <c r="AV40" s="119" t="str">
        <f>IF($A40=AV$2,VLOOKUP($A40,$A$3:$E$98,5),IF($A40&lt;AV$2,"",VLOOKUP($A40,$A$3:$E$98,5)*IF(Main!$B$36=1,(1+Main!$B$35)^($A40-AV$2),1+(Main!$B$35*($A40-AV$2)))))</f>
        <v/>
      </c>
      <c r="AW40" s="119" t="str">
        <f>IF($A40=AW$2,VLOOKUP($A40,$A$3:$E$98,5),IF($A40&lt;AW$2,"",VLOOKUP($A40,$A$3:$E$98,5)*IF(Main!$B$36=1,(1+Main!$B$35)^($A40-AW$2),1+(Main!$B$35*($A40-AW$2)))))</f>
        <v/>
      </c>
      <c r="AX40" s="119" t="str">
        <f>IF($A40=AX$2,VLOOKUP($A40,$A$3:$E$98,5),IF($A40&lt;AX$2,"",VLOOKUP($A40,$A$3:$E$98,5)*IF(Main!$B$36=1,(1+Main!$B$35)^($A40-AX$2),1+(Main!$B$35*($A40-AX$2)))))</f>
        <v/>
      </c>
      <c r="AY40" s="119" t="str">
        <f>IF($A40=AY$2,VLOOKUP($A40,$A$3:$E$98,5),IF($A40&lt;AY$2,"",VLOOKUP($A40,$A$3:$E$98,5)*IF(Main!$B$36=1,(1+Main!$B$35)^($A40-AY$2),1+(Main!$B$35*($A40-AY$2)))))</f>
        <v/>
      </c>
      <c r="AZ40" s="119" t="str">
        <f>IF($A40=AZ$2,VLOOKUP($A40,$A$3:$E$98,5),IF($A40&lt;AZ$2,"",VLOOKUP($A40,$A$3:$E$98,5)*IF(Main!$B$36=1,(1+Main!$B$35)^($A40-AZ$2),1+(Main!$B$35*($A40-AZ$2)))))</f>
        <v/>
      </c>
      <c r="BA40" s="119" t="str">
        <f>IF($A40=BA$2,VLOOKUP($A40,$A$3:$E$98,5),IF($A40&lt;BA$2,"",VLOOKUP($A40,$A$3:$E$98,5)*IF(Main!$B$36=1,(1+Main!$B$35)^($A40-BA$2),1+(Main!$B$35*($A40-BA$2)))))</f>
        <v/>
      </c>
      <c r="BB40" s="119" t="str">
        <f>IF($A40=BB$2,VLOOKUP($A40,$A$3:$E$98,5),IF($A40&lt;BB$2,"",VLOOKUP($A40,$A$3:$E$98,5)*IF(Main!$B$36=1,(1+Main!$B$35)^($A40-BB$2),1+(Main!$B$35*($A40-BB$2)))))</f>
        <v/>
      </c>
      <c r="BC40" s="119" t="str">
        <f>IF($A40=BC$2,VLOOKUP($A40,$A$3:$E$98,5),IF($A40&lt;BC$2,"",VLOOKUP($A40,$A$3:$E$98,5)*IF(Main!$B$36=1,(1+Main!$B$35)^($A40-BC$2),1+(Main!$B$35*($A40-BC$2)))))</f>
        <v/>
      </c>
      <c r="BD40" s="119" t="str">
        <f>IF($A40=BD$2,VLOOKUP($A40,$A$3:$E$98,5),IF($A40&lt;BD$2,"",VLOOKUP($A40,$A$3:$E$98,5)*IF(Main!$B$36=1,(1+Main!$B$35)^($A40-BD$2),1+(Main!$B$35*($A40-BD$2)))))</f>
        <v/>
      </c>
      <c r="BE40" s="119" t="str">
        <f>IF($A40=BE$2,VLOOKUP($A40,$A$3:$E$98,5),IF($A40&lt;BE$2,"",VLOOKUP($A40,$A$3:$E$98,5)*IF(Main!$B$36=1,(1+Main!$B$35)^($A40-BE$2),1+(Main!$B$35*($A40-BE$2)))))</f>
        <v/>
      </c>
      <c r="BF40" s="119" t="str">
        <f>IF($A40=BF$2,VLOOKUP($A40,$A$3:$E$98,5),IF($A40&lt;BF$2,"",VLOOKUP($A40,$A$3:$E$98,5)*IF(Main!$B$36=1,(1+Main!$B$35)^($A40-BF$2),1+(Main!$B$35*($A40-BF$2)))))</f>
        <v/>
      </c>
      <c r="BG40" s="119" t="str">
        <f>IF($A40=BG$2,VLOOKUP($A40,$A$3:$E$98,5),IF($A40&lt;BG$2,"",VLOOKUP($A40,$A$3:$E$98,5)*IF(Main!$B$36=1,(1+Main!$B$35)^($A40-BG$2),1+(Main!$B$35*($A40-BG$2)))))</f>
        <v/>
      </c>
      <c r="BH40" s="119" t="str">
        <f>IF($A40=BH$2,VLOOKUP($A40,$A$3:$E$98,5),IF($A40&lt;BH$2,"",VLOOKUP($A40,$A$3:$E$98,5)*IF(Main!$B$36=1,(1+Main!$B$35)^($A40-BH$2),1+(Main!$B$35*($A40-BH$2)))))</f>
        <v/>
      </c>
      <c r="BI40" s="119" t="str">
        <f>IF($A40=BI$2,VLOOKUP($A40,$A$3:$E$98,5),IF($A40&lt;BI$2,"",VLOOKUP($A40,$A$3:$E$98,5)*IF(Main!$B$36=1,(1+Main!$B$35)^($A40-BI$2),1+(Main!$B$35*($A40-BI$2)))))</f>
        <v/>
      </c>
      <c r="BJ40" s="119" t="str">
        <f>IF($A40=BJ$2,VLOOKUP($A40,$A$3:$E$98,5),IF($A40&lt;BJ$2,"",VLOOKUP($A40,$A$3:$E$98,5)*IF(Main!$B$36=1,(1+Main!$B$35)^($A40-BJ$2),1+(Main!$B$35*($A40-BJ$2)))))</f>
        <v/>
      </c>
      <c r="BK40" s="119" t="str">
        <f>IF($A40=BK$2,VLOOKUP($A40,$A$3:$E$98,5),IF($A40&lt;BK$2,"",VLOOKUP($A40,$A$3:$E$98,5)*IF(Main!$B$36=1,(1+Main!$B$35)^($A40-BK$2),1+(Main!$B$35*($A40-BK$2)))))</f>
        <v/>
      </c>
      <c r="BL40" s="119" t="str">
        <f>IF($A40=BL$2,VLOOKUP($A40,$A$3:$E$98,5),IF($A40&lt;BL$2,"",VLOOKUP($A40,$A$3:$E$98,5)*IF(Main!$B$36=1,(1+Main!$B$35)^($A40-BL$2),1+(Main!$B$35*($A40-BL$2)))))</f>
        <v/>
      </c>
      <c r="BM40" s="119" t="str">
        <f>IF($A40=BM$2,VLOOKUP($A40,$A$3:$E$98,5),IF($A40&lt;BM$2,"",VLOOKUP($A40,$A$3:$E$98,5)*IF(Main!$B$36=1,(1+Main!$B$35)^($A40-BM$2),1+(Main!$B$35*($A40-BM$2)))))</f>
        <v/>
      </c>
      <c r="BN40" s="119" t="str">
        <f>IF($A40=BN$2,VLOOKUP($A40,$A$3:$E$98,5),IF($A40&lt;BN$2,"",VLOOKUP($A40,$A$3:$E$98,5)*IF(Main!$B$36=1,(1+Main!$B$35)^($A40-BN$2),1+(Main!$B$35*($A40-BN$2)))))</f>
        <v/>
      </c>
      <c r="BO40" s="119" t="str">
        <f>IF($A40=BO$2,VLOOKUP($A40,$A$3:$E$98,5),IF($A40&lt;BO$2,"",VLOOKUP($A40,$A$3:$E$98,5)*IF(Main!$B$36=1,(1+Main!$B$35)^($A40-BO$2),1+(Main!$B$35*($A40-BO$2)))))</f>
        <v/>
      </c>
      <c r="BP40" s="119" t="str">
        <f>IF($A40=BP$2,VLOOKUP($A40,$A$3:$E$98,5),IF($A40&lt;BP$2,"",VLOOKUP($A40,$A$3:$E$98,5)*IF(Main!$B$36=1,(1+Main!$B$35)^($A40-BP$2),1+(Main!$B$35*($A40-BP$2)))))</f>
        <v/>
      </c>
      <c r="BQ40" s="119" t="str">
        <f>IF($A40=BQ$2,VLOOKUP($A40,$A$3:$E$98,5),IF($A40&lt;BQ$2,"",VLOOKUP($A40,$A$3:$E$98,5)*IF(Main!$B$36=1,(1+Main!$B$35)^($A40-BQ$2),1+(Main!$B$35*($A40-BQ$2)))))</f>
        <v/>
      </c>
      <c r="BR40" s="119" t="str">
        <f>IF($A40=BR$2,VLOOKUP($A40,$A$3:$E$98,5),IF($A40&lt;BR$2,"",VLOOKUP($A40,$A$3:$E$98,5)*IF(Main!$B$36=1,(1+Main!$B$35)^($A40-BR$2),1+(Main!$B$35*($A40-BR$2)))))</f>
        <v/>
      </c>
      <c r="BS40" s="119" t="str">
        <f>IF($A40=BS$2,VLOOKUP($A40,$A$3:$E$98,5),IF($A40&lt;BS$2,"",VLOOKUP($A40,$A$3:$E$98,5)*IF(Main!$B$36=1,(1+Main!$B$35)^($A40-BS$2),1+(Main!$B$35*($A40-BS$2)))))</f>
        <v/>
      </c>
      <c r="BT40" s="119" t="str">
        <f>IF($A40=BT$2,VLOOKUP($A40,$A$3:$E$98,5),IF($A40&lt;BT$2,"",VLOOKUP($A40,$A$3:$E$98,5)*IF(Main!$B$36=1,(1+Main!$B$35)^($A40-BT$2),1+(Main!$B$35*($A40-BT$2)))))</f>
        <v/>
      </c>
      <c r="BU40" s="119" t="str">
        <f>IF($A40=BU$2,VLOOKUP($A40,$A$3:$E$98,5),IF($A40&lt;BU$2,"",VLOOKUP($A40,$A$3:$E$98,5)*IF(Main!$B$36=1,(1+Main!$B$35)^($A40-BU$2),1+(Main!$B$35*($A40-BU$2)))))</f>
        <v/>
      </c>
      <c r="BV40" s="119" t="str">
        <f>IF($A40=BV$2,VLOOKUP($A40,$A$3:$E$98,5),IF($A40&lt;BV$2,"",VLOOKUP($A40,$A$3:$E$98,5)*IF(Main!$B$36=1,(1+Main!$B$35)^($A40-BV$2),1+(Main!$B$35*($A40-BV$2)))))</f>
        <v/>
      </c>
      <c r="BW40" s="119" t="str">
        <f>IF($A40=BW$2,VLOOKUP($A40,$A$3:$E$98,5),IF($A40&lt;BW$2,"",VLOOKUP($A40,$A$3:$E$98,5)*IF(Main!$B$36=1,(1+Main!$B$35)^($A40-BW$2),1+(Main!$B$35*($A40-BW$2)))))</f>
        <v/>
      </c>
      <c r="BX40" s="119" t="str">
        <f>IF($A40=BX$2,VLOOKUP($A40,$A$3:$E$98,5),IF($A40&lt;BX$2,"",VLOOKUP($A40,$A$3:$E$98,5)*IF(Main!$B$36=1,(1+Main!$B$35)^($A40-BX$2),1+(Main!$B$35*($A40-BX$2)))))</f>
        <v/>
      </c>
      <c r="BY40" s="119" t="str">
        <f>IF($A40=BY$2,VLOOKUP($A40,$A$3:$E$98,5),IF($A40&lt;BY$2,"",VLOOKUP($A40,$A$3:$E$98,5)*IF(Main!$B$36=1,(1+Main!$B$35)^($A40-BY$2),1+(Main!$B$35*($A40-BY$2)))))</f>
        <v/>
      </c>
      <c r="BZ40" s="119" t="str">
        <f>IF($A40=BZ$2,VLOOKUP($A40,$A$3:$E$98,5),IF($A40&lt;BZ$2,"",VLOOKUP($A40,$A$3:$E$98,5)*IF(Main!$B$36=1,(1+Main!$B$35)^($A40-BZ$2),1+(Main!$B$35*($A40-BZ$2)))))</f>
        <v/>
      </c>
      <c r="CA40" s="119" t="str">
        <f>IF($A40=CA$2,VLOOKUP($A40,$A$3:$E$98,5),IF($A40&lt;CA$2,"",VLOOKUP($A40,$A$3:$E$98,5)*IF(Main!$B$36=1,(1+Main!$B$35)^($A40-CA$2),1+(Main!$B$35*($A40-CA$2)))))</f>
        <v/>
      </c>
      <c r="CB40" s="119" t="str">
        <f>IF($A40=CB$2,VLOOKUP($A40,$A$3:$E$98,5),IF($A40&lt;CB$2,"",VLOOKUP($A40,$A$3:$E$98,5)*IF(Main!$B$36=1,(1+Main!$B$35)^($A40-CB$2),1+(Main!$B$35*($A40-CB$2)))))</f>
        <v/>
      </c>
      <c r="CC40" s="119" t="str">
        <f>IF($A40=CC$2,VLOOKUP($A40,$A$3:$E$98,5),IF($A40&lt;CC$2,"",VLOOKUP($A40,$A$3:$E$98,5)*IF(Main!$B$36=1,(1+Main!$B$35)^($A40-CC$2),1+(Main!$B$35*($A40-CC$2)))))</f>
        <v/>
      </c>
      <c r="CD40" s="119" t="str">
        <f>IF($A40=CD$2,VLOOKUP($A40,$A$3:$E$98,5),IF($A40&lt;CD$2,"",VLOOKUP($A40,$A$3:$E$98,5)*IF(Main!$B$36=1,(1+Main!$B$35)^($A40-CD$2),1+(Main!$B$35*($A40-CD$2)))))</f>
        <v/>
      </c>
    </row>
    <row r="41" spans="1:82">
      <c r="A41" s="51">
        <v>63</v>
      </c>
      <c r="B41" s="54">
        <f ca="1">VLOOKUP($A41,Mortality!$A$3:$G$108,7,)</f>
        <v>4.6780811729877714E-3</v>
      </c>
      <c r="C41" s="50">
        <f t="shared" ca="1" si="1"/>
        <v>0.9547110593786845</v>
      </c>
      <c r="D41" s="50">
        <f t="shared" ca="1" si="0"/>
        <v>27.783995631910219</v>
      </c>
      <c r="E41" s="118">
        <f ca="1">C41/(1+Main!$B$5)^($A41-$A$3)</f>
        <v>7.2994208112214604E-2</v>
      </c>
      <c r="F41" s="14">
        <f t="shared" ca="1" si="2"/>
        <v>12.298936847585448</v>
      </c>
      <c r="G41" s="119">
        <f ca="1">IF($A41=G$2,VLOOKUP($A41,$A$3:$E$98,5),IF($A41&lt;G$2,"",VLOOKUP($A41,$A$3:$E$98,5)*IF(Main!$B$36=1,(1+Main!$B$35)^($A41-G$2),1+(Main!$B$35*($A41-G$2)))))</f>
        <v>7.2994208112214604E-2</v>
      </c>
      <c r="H41" s="119">
        <f ca="1">IF($A41=H$2,VLOOKUP($A41,$A$3:$E$98,5),IF($A41&lt;H$2,"",VLOOKUP($A41,$A$3:$E$98,5)*IF(Main!$B$36=1,(1+Main!$B$35)^($A41-H$2),1+(Main!$B$35*($A41-H$2)))))</f>
        <v>7.2994208112214604E-2</v>
      </c>
      <c r="I41" s="119">
        <f ca="1">IF($A41=I$2,VLOOKUP($A41,$A$3:$E$98,5),IF($A41&lt;I$2,"",VLOOKUP($A41,$A$3:$E$98,5)*IF(Main!$B$36=1,(1+Main!$B$35)^($A41-I$2),1+(Main!$B$35*($A41-I$2)))))</f>
        <v>7.2994208112214604E-2</v>
      </c>
      <c r="J41" s="119">
        <f ca="1">IF($A41=J$2,VLOOKUP($A41,$A$3:$E$98,5),IF($A41&lt;J$2,"",VLOOKUP($A41,$A$3:$E$98,5)*IF(Main!$B$36=1,(1+Main!$B$35)^($A41-J$2),1+(Main!$B$35*($A41-J$2)))))</f>
        <v>7.2994208112214604E-2</v>
      </c>
      <c r="K41" s="119">
        <f ca="1">IF($A41=K$2,VLOOKUP($A41,$A$3:$E$98,5),IF($A41&lt;K$2,"",VLOOKUP($A41,$A$3:$E$98,5)*IF(Main!$B$36=1,(1+Main!$B$35)^($A41-K$2),1+(Main!$B$35*($A41-K$2)))))</f>
        <v>7.2994208112214604E-2</v>
      </c>
      <c r="L41" s="119">
        <f ca="1">IF($A41=L$2,VLOOKUP($A41,$A$3:$E$98,5),IF($A41&lt;L$2,"",VLOOKUP($A41,$A$3:$E$98,5)*IF(Main!$B$36=1,(1+Main!$B$35)^($A41-L$2),1+(Main!$B$35*($A41-L$2)))))</f>
        <v>7.2994208112214604E-2</v>
      </c>
      <c r="M41" s="119">
        <f ca="1">IF($A41=M$2,VLOOKUP($A41,$A$3:$E$98,5),IF($A41&lt;M$2,"",VLOOKUP($A41,$A$3:$E$98,5)*IF(Main!$B$36=1,(1+Main!$B$35)^($A41-M$2),1+(Main!$B$35*($A41-M$2)))))</f>
        <v>7.2994208112214604E-2</v>
      </c>
      <c r="N41" s="119">
        <f ca="1">IF($A41=N$2,VLOOKUP($A41,$A$3:$E$98,5),IF($A41&lt;N$2,"",VLOOKUP($A41,$A$3:$E$98,5)*IF(Main!$B$36=1,(1+Main!$B$35)^($A41-N$2),1+(Main!$B$35*($A41-N$2)))))</f>
        <v>7.2994208112214604E-2</v>
      </c>
      <c r="O41" s="119">
        <f ca="1">IF($A41=O$2,VLOOKUP($A41,$A$3:$E$98,5),IF($A41&lt;O$2,"",VLOOKUP($A41,$A$3:$E$98,5)*IF(Main!$B$36=1,(1+Main!$B$35)^($A41-O$2),1+(Main!$B$35*($A41-O$2)))))</f>
        <v>7.2994208112214604E-2</v>
      </c>
      <c r="P41" s="119">
        <f ca="1">IF($A41=P$2,VLOOKUP($A41,$A$3:$E$98,5),IF($A41&lt;P$2,"",VLOOKUP($A41,$A$3:$E$98,5)*IF(Main!$B$36=1,(1+Main!$B$35)^($A41-P$2),1+(Main!$B$35*($A41-P$2)))))</f>
        <v>7.2994208112214604E-2</v>
      </c>
      <c r="Q41" s="119">
        <f ca="1">IF($A41=Q$2,VLOOKUP($A41,$A$3:$E$98,5),IF($A41&lt;Q$2,"",VLOOKUP($A41,$A$3:$E$98,5)*IF(Main!$B$36=1,(1+Main!$B$35)^($A41-Q$2),1+(Main!$B$35*($A41-Q$2)))))</f>
        <v>7.2994208112214604E-2</v>
      </c>
      <c r="R41" s="119">
        <f ca="1">IF($A41=R$2,VLOOKUP($A41,$A$3:$E$98,5),IF($A41&lt;R$2,"",VLOOKUP($A41,$A$3:$E$98,5)*IF(Main!$B$36=1,(1+Main!$B$35)^($A41-R$2),1+(Main!$B$35*($A41-R$2)))))</f>
        <v>7.2994208112214604E-2</v>
      </c>
      <c r="S41" s="119">
        <f ca="1">IF($A41=S$2,VLOOKUP($A41,$A$3:$E$98,5),IF($A41&lt;S$2,"",VLOOKUP($A41,$A$3:$E$98,5)*IF(Main!$B$36=1,(1+Main!$B$35)^($A41-S$2),1+(Main!$B$35*($A41-S$2)))))</f>
        <v>7.2994208112214604E-2</v>
      </c>
      <c r="T41" s="119">
        <f ca="1">IF($A41=T$2,VLOOKUP($A41,$A$3:$E$98,5),IF($A41&lt;T$2,"",VLOOKUP($A41,$A$3:$E$98,5)*IF(Main!$B$36=1,(1+Main!$B$35)^($A41-T$2),1+(Main!$B$35*($A41-T$2)))))</f>
        <v>7.2994208112214604E-2</v>
      </c>
      <c r="U41" s="119">
        <f ca="1">IF($A41=U$2,VLOOKUP($A41,$A$3:$E$98,5),IF($A41&lt;U$2,"",VLOOKUP($A41,$A$3:$E$98,5)*IF(Main!$B$36=1,(1+Main!$B$35)^($A41-U$2),1+(Main!$B$35*($A41-U$2)))))</f>
        <v>7.2994208112214604E-2</v>
      </c>
      <c r="V41" s="119">
        <f ca="1">IF($A41=V$2,VLOOKUP($A41,$A$3:$E$98,5),IF($A41&lt;V$2,"",VLOOKUP($A41,$A$3:$E$98,5)*IF(Main!$B$36=1,(1+Main!$B$35)^($A41-V$2),1+(Main!$B$35*($A41-V$2)))))</f>
        <v>7.2994208112214604E-2</v>
      </c>
      <c r="W41" s="119">
        <f ca="1">IF($A41=W$2,VLOOKUP($A41,$A$3:$E$98,5),IF($A41&lt;W$2,"",VLOOKUP($A41,$A$3:$E$98,5)*IF(Main!$B$36=1,(1+Main!$B$35)^($A41-W$2),1+(Main!$B$35*($A41-W$2)))))</f>
        <v>7.2994208112214604E-2</v>
      </c>
      <c r="X41" s="119">
        <f ca="1">IF($A41=X$2,VLOOKUP($A41,$A$3:$E$98,5),IF($A41&lt;X$2,"",VLOOKUP($A41,$A$3:$E$98,5)*IF(Main!$B$36=1,(1+Main!$B$35)^($A41-X$2),1+(Main!$B$35*($A41-X$2)))))</f>
        <v>7.2994208112214604E-2</v>
      </c>
      <c r="Y41" s="119">
        <f ca="1">IF($A41=Y$2,VLOOKUP($A41,$A$3:$E$98,5),IF($A41&lt;Y$2,"",VLOOKUP($A41,$A$3:$E$98,5)*IF(Main!$B$36=1,(1+Main!$B$35)^($A41-Y$2),1+(Main!$B$35*($A41-Y$2)))))</f>
        <v>7.2994208112214604E-2</v>
      </c>
      <c r="Z41" s="119" t="str">
        <f>IF($A41=Z$2,VLOOKUP($A41,$A$3:$E$98,5),IF($A41&lt;Z$2,"",VLOOKUP($A41,$A$3:$E$98,5)*IF(Main!$B$36=1,(1+Main!$B$35)^($A41-Z$2),1+(Main!$B$35*($A41-Z$2)))))</f>
        <v/>
      </c>
      <c r="AA41" s="119" t="str">
        <f>IF($A41=AA$2,VLOOKUP($A41,$A$3:$E$98,5),IF($A41&lt;AA$2,"",VLOOKUP($A41,$A$3:$E$98,5)*IF(Main!$B$36=1,(1+Main!$B$35)^($A41-AA$2),1+(Main!$B$35*($A41-AA$2)))))</f>
        <v/>
      </c>
      <c r="AB41" s="119" t="str">
        <f>IF($A41=AB$2,VLOOKUP($A41,$A$3:$E$98,5),IF($A41&lt;AB$2,"",VLOOKUP($A41,$A$3:$E$98,5)*IF(Main!$B$36=1,(1+Main!$B$35)^($A41-AB$2),1+(Main!$B$35*($A41-AB$2)))))</f>
        <v/>
      </c>
      <c r="AC41" s="119" t="str">
        <f>IF($A41=AC$2,VLOOKUP($A41,$A$3:$E$98,5),IF($A41&lt;AC$2,"",VLOOKUP($A41,$A$3:$E$98,5)*IF(Main!$B$36=1,(1+Main!$B$35)^($A41-AC$2),1+(Main!$B$35*($A41-AC$2)))))</f>
        <v/>
      </c>
      <c r="AD41" s="119" t="str">
        <f>IF($A41=AD$2,VLOOKUP($A41,$A$3:$E$98,5),IF($A41&lt;AD$2,"",VLOOKUP($A41,$A$3:$E$98,5)*IF(Main!$B$36=1,(1+Main!$B$35)^($A41-AD$2),1+(Main!$B$35*($A41-AD$2)))))</f>
        <v/>
      </c>
      <c r="AE41" s="119" t="str">
        <f>IF($A41=AE$2,VLOOKUP($A41,$A$3:$E$98,5),IF($A41&lt;AE$2,"",VLOOKUP($A41,$A$3:$E$98,5)*IF(Main!$B$36=1,(1+Main!$B$35)^($A41-AE$2),1+(Main!$B$35*($A41-AE$2)))))</f>
        <v/>
      </c>
      <c r="AF41" s="119" t="str">
        <f>IF($A41=AF$2,VLOOKUP($A41,$A$3:$E$98,5),IF($A41&lt;AF$2,"",VLOOKUP($A41,$A$3:$E$98,5)*IF(Main!$B$36=1,(1+Main!$B$35)^($A41-AF$2),1+(Main!$B$35*($A41-AF$2)))))</f>
        <v/>
      </c>
      <c r="AG41" s="119" t="str">
        <f>IF($A41=AG$2,VLOOKUP($A41,$A$3:$E$98,5),IF($A41&lt;AG$2,"",VLOOKUP($A41,$A$3:$E$98,5)*IF(Main!$B$36=1,(1+Main!$B$35)^($A41-AG$2),1+(Main!$B$35*($A41-AG$2)))))</f>
        <v/>
      </c>
      <c r="AH41" s="119" t="str">
        <f>IF($A41=AH$2,VLOOKUP($A41,$A$3:$E$98,5),IF($A41&lt;AH$2,"",VLOOKUP($A41,$A$3:$E$98,5)*IF(Main!$B$36=1,(1+Main!$B$35)^($A41-AH$2),1+(Main!$B$35*($A41-AH$2)))))</f>
        <v/>
      </c>
      <c r="AI41" s="119" t="str">
        <f>IF($A41=AI$2,VLOOKUP($A41,$A$3:$E$98,5),IF($A41&lt;AI$2,"",VLOOKUP($A41,$A$3:$E$98,5)*IF(Main!$B$36=1,(1+Main!$B$35)^($A41-AI$2),1+(Main!$B$35*($A41-AI$2)))))</f>
        <v/>
      </c>
      <c r="AJ41" s="119" t="str">
        <f>IF($A41=AJ$2,VLOOKUP($A41,$A$3:$E$98,5),IF($A41&lt;AJ$2,"",VLOOKUP($A41,$A$3:$E$98,5)*IF(Main!$B$36=1,(1+Main!$B$35)^($A41-AJ$2),1+(Main!$B$35*($A41-AJ$2)))))</f>
        <v/>
      </c>
      <c r="AK41" s="119" t="str">
        <f>IF($A41=AK$2,VLOOKUP($A41,$A$3:$E$98,5),IF($A41&lt;AK$2,"",VLOOKUP($A41,$A$3:$E$98,5)*IF(Main!$B$36=1,(1+Main!$B$35)^($A41-AK$2),1+(Main!$B$35*($A41-AK$2)))))</f>
        <v/>
      </c>
      <c r="AL41" s="119" t="str">
        <f>IF($A41=AL$2,VLOOKUP($A41,$A$3:$E$98,5),IF($A41&lt;AL$2,"",VLOOKUP($A41,$A$3:$E$98,5)*IF(Main!$B$36=1,(1+Main!$B$35)^($A41-AL$2),1+(Main!$B$35*($A41-AL$2)))))</f>
        <v/>
      </c>
      <c r="AM41" s="119" t="str">
        <f>IF($A41=AM$2,VLOOKUP($A41,$A$3:$E$98,5),IF($A41&lt;AM$2,"",VLOOKUP($A41,$A$3:$E$98,5)*IF(Main!$B$36=1,(1+Main!$B$35)^($A41-AM$2),1+(Main!$B$35*($A41-AM$2)))))</f>
        <v/>
      </c>
      <c r="AN41" s="119" t="str">
        <f>IF($A41=AN$2,VLOOKUP($A41,$A$3:$E$98,5),IF($A41&lt;AN$2,"",VLOOKUP($A41,$A$3:$E$98,5)*IF(Main!$B$36=1,(1+Main!$B$35)^($A41-AN$2),1+(Main!$B$35*($A41-AN$2)))))</f>
        <v/>
      </c>
      <c r="AO41" s="119" t="str">
        <f>IF($A41=AO$2,VLOOKUP($A41,$A$3:$E$98,5),IF($A41&lt;AO$2,"",VLOOKUP($A41,$A$3:$E$98,5)*IF(Main!$B$36=1,(1+Main!$B$35)^($A41-AO$2),1+(Main!$B$35*($A41-AO$2)))))</f>
        <v/>
      </c>
      <c r="AP41" s="119" t="str">
        <f>IF($A41=AP$2,VLOOKUP($A41,$A$3:$E$98,5),IF($A41&lt;AP$2,"",VLOOKUP($A41,$A$3:$E$98,5)*IF(Main!$B$36=1,(1+Main!$B$35)^($A41-AP$2),1+(Main!$B$35*($A41-AP$2)))))</f>
        <v/>
      </c>
      <c r="AQ41" s="119" t="str">
        <f>IF($A41=AQ$2,VLOOKUP($A41,$A$3:$E$98,5),IF($A41&lt;AQ$2,"",VLOOKUP($A41,$A$3:$E$98,5)*IF(Main!$B$36=1,(1+Main!$B$35)^($A41-AQ$2),1+(Main!$B$35*($A41-AQ$2)))))</f>
        <v/>
      </c>
      <c r="AR41" s="119" t="str">
        <f>IF($A41=AR$2,VLOOKUP($A41,$A$3:$E$98,5),IF($A41&lt;AR$2,"",VLOOKUP($A41,$A$3:$E$98,5)*IF(Main!$B$36=1,(1+Main!$B$35)^($A41-AR$2),1+(Main!$B$35*($A41-AR$2)))))</f>
        <v/>
      </c>
      <c r="AS41" s="119" t="str">
        <f>IF($A41=AS$2,VLOOKUP($A41,$A$3:$E$98,5),IF($A41&lt;AS$2,"",VLOOKUP($A41,$A$3:$E$98,5)*IF(Main!$B$36=1,(1+Main!$B$35)^($A41-AS$2),1+(Main!$B$35*($A41-AS$2)))))</f>
        <v/>
      </c>
      <c r="AT41" s="119" t="str">
        <f>IF($A41=AT$2,VLOOKUP($A41,$A$3:$E$98,5),IF($A41&lt;AT$2,"",VLOOKUP($A41,$A$3:$E$98,5)*IF(Main!$B$36=1,(1+Main!$B$35)^($A41-AT$2),1+(Main!$B$35*($A41-AT$2)))))</f>
        <v/>
      </c>
      <c r="AU41" s="119" t="str">
        <f>IF($A41=AU$2,VLOOKUP($A41,$A$3:$E$98,5),IF($A41&lt;AU$2,"",VLOOKUP($A41,$A$3:$E$98,5)*IF(Main!$B$36=1,(1+Main!$B$35)^($A41-AU$2),1+(Main!$B$35*($A41-AU$2)))))</f>
        <v/>
      </c>
      <c r="AV41" s="119" t="str">
        <f>IF($A41=AV$2,VLOOKUP($A41,$A$3:$E$98,5),IF($A41&lt;AV$2,"",VLOOKUP($A41,$A$3:$E$98,5)*IF(Main!$B$36=1,(1+Main!$B$35)^($A41-AV$2),1+(Main!$B$35*($A41-AV$2)))))</f>
        <v/>
      </c>
      <c r="AW41" s="119" t="str">
        <f>IF($A41=AW$2,VLOOKUP($A41,$A$3:$E$98,5),IF($A41&lt;AW$2,"",VLOOKUP($A41,$A$3:$E$98,5)*IF(Main!$B$36=1,(1+Main!$B$35)^($A41-AW$2),1+(Main!$B$35*($A41-AW$2)))))</f>
        <v/>
      </c>
      <c r="AX41" s="119" t="str">
        <f>IF($A41=AX$2,VLOOKUP($A41,$A$3:$E$98,5),IF($A41&lt;AX$2,"",VLOOKUP($A41,$A$3:$E$98,5)*IF(Main!$B$36=1,(1+Main!$B$35)^($A41-AX$2),1+(Main!$B$35*($A41-AX$2)))))</f>
        <v/>
      </c>
      <c r="AY41" s="119" t="str">
        <f>IF($A41=AY$2,VLOOKUP($A41,$A$3:$E$98,5),IF($A41&lt;AY$2,"",VLOOKUP($A41,$A$3:$E$98,5)*IF(Main!$B$36=1,(1+Main!$B$35)^($A41-AY$2),1+(Main!$B$35*($A41-AY$2)))))</f>
        <v/>
      </c>
      <c r="AZ41" s="119" t="str">
        <f>IF($A41=AZ$2,VLOOKUP($A41,$A$3:$E$98,5),IF($A41&lt;AZ$2,"",VLOOKUP($A41,$A$3:$E$98,5)*IF(Main!$B$36=1,(1+Main!$B$35)^($A41-AZ$2),1+(Main!$B$35*($A41-AZ$2)))))</f>
        <v/>
      </c>
      <c r="BA41" s="119" t="str">
        <f>IF($A41=BA$2,VLOOKUP($A41,$A$3:$E$98,5),IF($A41&lt;BA$2,"",VLOOKUP($A41,$A$3:$E$98,5)*IF(Main!$B$36=1,(1+Main!$B$35)^($A41-BA$2),1+(Main!$B$35*($A41-BA$2)))))</f>
        <v/>
      </c>
      <c r="BB41" s="119" t="str">
        <f>IF($A41=BB$2,VLOOKUP($A41,$A$3:$E$98,5),IF($A41&lt;BB$2,"",VLOOKUP($A41,$A$3:$E$98,5)*IF(Main!$B$36=1,(1+Main!$B$35)^($A41-BB$2),1+(Main!$B$35*($A41-BB$2)))))</f>
        <v/>
      </c>
      <c r="BC41" s="119" t="str">
        <f>IF($A41=BC$2,VLOOKUP($A41,$A$3:$E$98,5),IF($A41&lt;BC$2,"",VLOOKUP($A41,$A$3:$E$98,5)*IF(Main!$B$36=1,(1+Main!$B$35)^($A41-BC$2),1+(Main!$B$35*($A41-BC$2)))))</f>
        <v/>
      </c>
      <c r="BD41" s="119" t="str">
        <f>IF($A41=BD$2,VLOOKUP($A41,$A$3:$E$98,5),IF($A41&lt;BD$2,"",VLOOKUP($A41,$A$3:$E$98,5)*IF(Main!$B$36=1,(1+Main!$B$35)^($A41-BD$2),1+(Main!$B$35*($A41-BD$2)))))</f>
        <v/>
      </c>
      <c r="BE41" s="119" t="str">
        <f>IF($A41=BE$2,VLOOKUP($A41,$A$3:$E$98,5),IF($A41&lt;BE$2,"",VLOOKUP($A41,$A$3:$E$98,5)*IF(Main!$B$36=1,(1+Main!$B$35)^($A41-BE$2),1+(Main!$B$35*($A41-BE$2)))))</f>
        <v/>
      </c>
      <c r="BF41" s="119" t="str">
        <f>IF($A41=BF$2,VLOOKUP($A41,$A$3:$E$98,5),IF($A41&lt;BF$2,"",VLOOKUP($A41,$A$3:$E$98,5)*IF(Main!$B$36=1,(1+Main!$B$35)^($A41-BF$2),1+(Main!$B$35*($A41-BF$2)))))</f>
        <v/>
      </c>
      <c r="BG41" s="119" t="str">
        <f>IF($A41=BG$2,VLOOKUP($A41,$A$3:$E$98,5),IF($A41&lt;BG$2,"",VLOOKUP($A41,$A$3:$E$98,5)*IF(Main!$B$36=1,(1+Main!$B$35)^($A41-BG$2),1+(Main!$B$35*($A41-BG$2)))))</f>
        <v/>
      </c>
      <c r="BH41" s="119" t="str">
        <f>IF($A41=BH$2,VLOOKUP($A41,$A$3:$E$98,5),IF($A41&lt;BH$2,"",VLOOKUP($A41,$A$3:$E$98,5)*IF(Main!$B$36=1,(1+Main!$B$35)^($A41-BH$2),1+(Main!$B$35*($A41-BH$2)))))</f>
        <v/>
      </c>
      <c r="BI41" s="119" t="str">
        <f>IF($A41=BI$2,VLOOKUP($A41,$A$3:$E$98,5),IF($A41&lt;BI$2,"",VLOOKUP($A41,$A$3:$E$98,5)*IF(Main!$B$36=1,(1+Main!$B$35)^($A41-BI$2),1+(Main!$B$35*($A41-BI$2)))))</f>
        <v/>
      </c>
      <c r="BJ41" s="119" t="str">
        <f>IF($A41=BJ$2,VLOOKUP($A41,$A$3:$E$98,5),IF($A41&lt;BJ$2,"",VLOOKUP($A41,$A$3:$E$98,5)*IF(Main!$B$36=1,(1+Main!$B$35)^($A41-BJ$2),1+(Main!$B$35*($A41-BJ$2)))))</f>
        <v/>
      </c>
      <c r="BK41" s="119" t="str">
        <f>IF($A41=BK$2,VLOOKUP($A41,$A$3:$E$98,5),IF($A41&lt;BK$2,"",VLOOKUP($A41,$A$3:$E$98,5)*IF(Main!$B$36=1,(1+Main!$B$35)^($A41-BK$2),1+(Main!$B$35*($A41-BK$2)))))</f>
        <v/>
      </c>
      <c r="BL41" s="119" t="str">
        <f>IF($A41=BL$2,VLOOKUP($A41,$A$3:$E$98,5),IF($A41&lt;BL$2,"",VLOOKUP($A41,$A$3:$E$98,5)*IF(Main!$B$36=1,(1+Main!$B$35)^($A41-BL$2),1+(Main!$B$35*($A41-BL$2)))))</f>
        <v/>
      </c>
      <c r="BM41" s="119" t="str">
        <f>IF($A41=BM$2,VLOOKUP($A41,$A$3:$E$98,5),IF($A41&lt;BM$2,"",VLOOKUP($A41,$A$3:$E$98,5)*IF(Main!$B$36=1,(1+Main!$B$35)^($A41-BM$2),1+(Main!$B$35*($A41-BM$2)))))</f>
        <v/>
      </c>
      <c r="BN41" s="119" t="str">
        <f>IF($A41=BN$2,VLOOKUP($A41,$A$3:$E$98,5),IF($A41&lt;BN$2,"",VLOOKUP($A41,$A$3:$E$98,5)*IF(Main!$B$36=1,(1+Main!$B$35)^($A41-BN$2),1+(Main!$B$35*($A41-BN$2)))))</f>
        <v/>
      </c>
      <c r="BO41" s="119" t="str">
        <f>IF($A41=BO$2,VLOOKUP($A41,$A$3:$E$98,5),IF($A41&lt;BO$2,"",VLOOKUP($A41,$A$3:$E$98,5)*IF(Main!$B$36=1,(1+Main!$B$35)^($A41-BO$2),1+(Main!$B$35*($A41-BO$2)))))</f>
        <v/>
      </c>
      <c r="BP41" s="119" t="str">
        <f>IF($A41=BP$2,VLOOKUP($A41,$A$3:$E$98,5),IF($A41&lt;BP$2,"",VLOOKUP($A41,$A$3:$E$98,5)*IF(Main!$B$36=1,(1+Main!$B$35)^($A41-BP$2),1+(Main!$B$35*($A41-BP$2)))))</f>
        <v/>
      </c>
      <c r="BQ41" s="119" t="str">
        <f>IF($A41=BQ$2,VLOOKUP($A41,$A$3:$E$98,5),IF($A41&lt;BQ$2,"",VLOOKUP($A41,$A$3:$E$98,5)*IF(Main!$B$36=1,(1+Main!$B$35)^($A41-BQ$2),1+(Main!$B$35*($A41-BQ$2)))))</f>
        <v/>
      </c>
      <c r="BR41" s="119" t="str">
        <f>IF($A41=BR$2,VLOOKUP($A41,$A$3:$E$98,5),IF($A41&lt;BR$2,"",VLOOKUP($A41,$A$3:$E$98,5)*IF(Main!$B$36=1,(1+Main!$B$35)^($A41-BR$2),1+(Main!$B$35*($A41-BR$2)))))</f>
        <v/>
      </c>
      <c r="BS41" s="119" t="str">
        <f>IF($A41=BS$2,VLOOKUP($A41,$A$3:$E$98,5),IF($A41&lt;BS$2,"",VLOOKUP($A41,$A$3:$E$98,5)*IF(Main!$B$36=1,(1+Main!$B$35)^($A41-BS$2),1+(Main!$B$35*($A41-BS$2)))))</f>
        <v/>
      </c>
      <c r="BT41" s="119" t="str">
        <f>IF($A41=BT$2,VLOOKUP($A41,$A$3:$E$98,5),IF($A41&lt;BT$2,"",VLOOKUP($A41,$A$3:$E$98,5)*IF(Main!$B$36=1,(1+Main!$B$35)^($A41-BT$2),1+(Main!$B$35*($A41-BT$2)))))</f>
        <v/>
      </c>
      <c r="BU41" s="119" t="str">
        <f>IF($A41=BU$2,VLOOKUP($A41,$A$3:$E$98,5),IF($A41&lt;BU$2,"",VLOOKUP($A41,$A$3:$E$98,5)*IF(Main!$B$36=1,(1+Main!$B$35)^($A41-BU$2),1+(Main!$B$35*($A41-BU$2)))))</f>
        <v/>
      </c>
      <c r="BV41" s="119" t="str">
        <f>IF($A41=BV$2,VLOOKUP($A41,$A$3:$E$98,5),IF($A41&lt;BV$2,"",VLOOKUP($A41,$A$3:$E$98,5)*IF(Main!$B$36=1,(1+Main!$B$35)^($A41-BV$2),1+(Main!$B$35*($A41-BV$2)))))</f>
        <v/>
      </c>
      <c r="BW41" s="119" t="str">
        <f>IF($A41=BW$2,VLOOKUP($A41,$A$3:$E$98,5),IF($A41&lt;BW$2,"",VLOOKUP($A41,$A$3:$E$98,5)*IF(Main!$B$36=1,(1+Main!$B$35)^($A41-BW$2),1+(Main!$B$35*($A41-BW$2)))))</f>
        <v/>
      </c>
      <c r="BX41" s="119" t="str">
        <f>IF($A41=BX$2,VLOOKUP($A41,$A$3:$E$98,5),IF($A41&lt;BX$2,"",VLOOKUP($A41,$A$3:$E$98,5)*IF(Main!$B$36=1,(1+Main!$B$35)^($A41-BX$2),1+(Main!$B$35*($A41-BX$2)))))</f>
        <v/>
      </c>
      <c r="BY41" s="119" t="str">
        <f>IF($A41=BY$2,VLOOKUP($A41,$A$3:$E$98,5),IF($A41&lt;BY$2,"",VLOOKUP($A41,$A$3:$E$98,5)*IF(Main!$B$36=1,(1+Main!$B$35)^($A41-BY$2),1+(Main!$B$35*($A41-BY$2)))))</f>
        <v/>
      </c>
      <c r="BZ41" s="119" t="str">
        <f>IF($A41=BZ$2,VLOOKUP($A41,$A$3:$E$98,5),IF($A41&lt;BZ$2,"",VLOOKUP($A41,$A$3:$E$98,5)*IF(Main!$B$36=1,(1+Main!$B$35)^($A41-BZ$2),1+(Main!$B$35*($A41-BZ$2)))))</f>
        <v/>
      </c>
      <c r="CA41" s="119" t="str">
        <f>IF($A41=CA$2,VLOOKUP($A41,$A$3:$E$98,5),IF($A41&lt;CA$2,"",VLOOKUP($A41,$A$3:$E$98,5)*IF(Main!$B$36=1,(1+Main!$B$35)^($A41-CA$2),1+(Main!$B$35*($A41-CA$2)))))</f>
        <v/>
      </c>
      <c r="CB41" s="119" t="str">
        <f>IF($A41=CB$2,VLOOKUP($A41,$A$3:$E$98,5),IF($A41&lt;CB$2,"",VLOOKUP($A41,$A$3:$E$98,5)*IF(Main!$B$36=1,(1+Main!$B$35)^($A41-CB$2),1+(Main!$B$35*($A41-CB$2)))))</f>
        <v/>
      </c>
      <c r="CC41" s="119" t="str">
        <f>IF($A41=CC$2,VLOOKUP($A41,$A$3:$E$98,5),IF($A41&lt;CC$2,"",VLOOKUP($A41,$A$3:$E$98,5)*IF(Main!$B$36=1,(1+Main!$B$35)^($A41-CC$2),1+(Main!$B$35*($A41-CC$2)))))</f>
        <v/>
      </c>
      <c r="CD41" s="119" t="str">
        <f>IF($A41=CD$2,VLOOKUP($A41,$A$3:$E$98,5),IF($A41&lt;CD$2,"",VLOOKUP($A41,$A$3:$E$98,5)*IF(Main!$B$36=1,(1+Main!$B$35)^($A41-CD$2),1+(Main!$B$35*($A41-CD$2)))))</f>
        <v/>
      </c>
    </row>
    <row r="42" spans="1:82">
      <c r="A42" s="51">
        <v>64</v>
      </c>
      <c r="B42" s="54">
        <f ca="1">VLOOKUP($A42,Mortality!$A$3:$G$108,7,)</f>
        <v>4.9978907412786266E-3</v>
      </c>
      <c r="C42" s="50">
        <f t="shared" ca="1" si="1"/>
        <v>0.9502448435461619</v>
      </c>
      <c r="D42" s="50">
        <f t="shared" ca="1" si="0"/>
        <v>26.909882245409801</v>
      </c>
      <c r="E42" s="118">
        <f ca="1">C42/(1+Main!$B$5)^($A42-$A$3)</f>
        <v>6.7899752599539911E-2</v>
      </c>
      <c r="F42" s="14">
        <f t="shared" ca="1" si="2"/>
        <v>12.146685608174231</v>
      </c>
      <c r="G42" s="119">
        <f ca="1">IF($A42=G$2,VLOOKUP($A42,$A$3:$E$98,5),IF($A42&lt;G$2,"",VLOOKUP($A42,$A$3:$E$98,5)*IF(Main!$B$36=1,(1+Main!$B$35)^($A42-G$2),1+(Main!$B$35*($A42-G$2)))))</f>
        <v>6.7899752599539911E-2</v>
      </c>
      <c r="H42" s="119">
        <f ca="1">IF($A42=H$2,VLOOKUP($A42,$A$3:$E$98,5),IF($A42&lt;H$2,"",VLOOKUP($A42,$A$3:$E$98,5)*IF(Main!$B$36=1,(1+Main!$B$35)^($A42-H$2),1+(Main!$B$35*($A42-H$2)))))</f>
        <v>6.7899752599539911E-2</v>
      </c>
      <c r="I42" s="119">
        <f ca="1">IF($A42=I$2,VLOOKUP($A42,$A$3:$E$98,5),IF($A42&lt;I$2,"",VLOOKUP($A42,$A$3:$E$98,5)*IF(Main!$B$36=1,(1+Main!$B$35)^($A42-I$2),1+(Main!$B$35*($A42-I$2)))))</f>
        <v>6.7899752599539911E-2</v>
      </c>
      <c r="J42" s="119">
        <f ca="1">IF($A42=J$2,VLOOKUP($A42,$A$3:$E$98,5),IF($A42&lt;J$2,"",VLOOKUP($A42,$A$3:$E$98,5)*IF(Main!$B$36=1,(1+Main!$B$35)^($A42-J$2),1+(Main!$B$35*($A42-J$2)))))</f>
        <v>6.7899752599539911E-2</v>
      </c>
      <c r="K42" s="119">
        <f ca="1">IF($A42=K$2,VLOOKUP($A42,$A$3:$E$98,5),IF($A42&lt;K$2,"",VLOOKUP($A42,$A$3:$E$98,5)*IF(Main!$B$36=1,(1+Main!$B$35)^($A42-K$2),1+(Main!$B$35*($A42-K$2)))))</f>
        <v>6.7899752599539911E-2</v>
      </c>
      <c r="L42" s="119">
        <f ca="1">IF($A42=L$2,VLOOKUP($A42,$A$3:$E$98,5),IF($A42&lt;L$2,"",VLOOKUP($A42,$A$3:$E$98,5)*IF(Main!$B$36=1,(1+Main!$B$35)^($A42-L$2),1+(Main!$B$35*($A42-L$2)))))</f>
        <v>6.7899752599539911E-2</v>
      </c>
      <c r="M42" s="119">
        <f ca="1">IF($A42=M$2,VLOOKUP($A42,$A$3:$E$98,5),IF($A42&lt;M$2,"",VLOOKUP($A42,$A$3:$E$98,5)*IF(Main!$B$36=1,(1+Main!$B$35)^($A42-M$2),1+(Main!$B$35*($A42-M$2)))))</f>
        <v>6.7899752599539911E-2</v>
      </c>
      <c r="N42" s="119">
        <f ca="1">IF($A42=N$2,VLOOKUP($A42,$A$3:$E$98,5),IF($A42&lt;N$2,"",VLOOKUP($A42,$A$3:$E$98,5)*IF(Main!$B$36=1,(1+Main!$B$35)^($A42-N$2),1+(Main!$B$35*($A42-N$2)))))</f>
        <v>6.7899752599539911E-2</v>
      </c>
      <c r="O42" s="119">
        <f ca="1">IF($A42=O$2,VLOOKUP($A42,$A$3:$E$98,5),IF($A42&lt;O$2,"",VLOOKUP($A42,$A$3:$E$98,5)*IF(Main!$B$36=1,(1+Main!$B$35)^($A42-O$2),1+(Main!$B$35*($A42-O$2)))))</f>
        <v>6.7899752599539911E-2</v>
      </c>
      <c r="P42" s="119">
        <f ca="1">IF($A42=P$2,VLOOKUP($A42,$A$3:$E$98,5),IF($A42&lt;P$2,"",VLOOKUP($A42,$A$3:$E$98,5)*IF(Main!$B$36=1,(1+Main!$B$35)^($A42-P$2),1+(Main!$B$35*($A42-P$2)))))</f>
        <v>6.7899752599539911E-2</v>
      </c>
      <c r="Q42" s="119">
        <f ca="1">IF($A42=Q$2,VLOOKUP($A42,$A$3:$E$98,5),IF($A42&lt;Q$2,"",VLOOKUP($A42,$A$3:$E$98,5)*IF(Main!$B$36=1,(1+Main!$B$35)^($A42-Q$2),1+(Main!$B$35*($A42-Q$2)))))</f>
        <v>6.7899752599539911E-2</v>
      </c>
      <c r="R42" s="119">
        <f ca="1">IF($A42=R$2,VLOOKUP($A42,$A$3:$E$98,5),IF($A42&lt;R$2,"",VLOOKUP($A42,$A$3:$E$98,5)*IF(Main!$B$36=1,(1+Main!$B$35)^($A42-R$2),1+(Main!$B$35*($A42-R$2)))))</f>
        <v>6.7899752599539911E-2</v>
      </c>
      <c r="S42" s="119">
        <f ca="1">IF($A42=S$2,VLOOKUP($A42,$A$3:$E$98,5),IF($A42&lt;S$2,"",VLOOKUP($A42,$A$3:$E$98,5)*IF(Main!$B$36=1,(1+Main!$B$35)^($A42-S$2),1+(Main!$B$35*($A42-S$2)))))</f>
        <v>6.7899752599539911E-2</v>
      </c>
      <c r="T42" s="119">
        <f ca="1">IF($A42=T$2,VLOOKUP($A42,$A$3:$E$98,5),IF($A42&lt;T$2,"",VLOOKUP($A42,$A$3:$E$98,5)*IF(Main!$B$36=1,(1+Main!$B$35)^($A42-T$2),1+(Main!$B$35*($A42-T$2)))))</f>
        <v>6.7899752599539911E-2</v>
      </c>
      <c r="U42" s="119">
        <f ca="1">IF($A42=U$2,VLOOKUP($A42,$A$3:$E$98,5),IF($A42&lt;U$2,"",VLOOKUP($A42,$A$3:$E$98,5)*IF(Main!$B$36=1,(1+Main!$B$35)^($A42-U$2),1+(Main!$B$35*($A42-U$2)))))</f>
        <v>6.7899752599539911E-2</v>
      </c>
      <c r="V42" s="119">
        <f ca="1">IF($A42=V$2,VLOOKUP($A42,$A$3:$E$98,5),IF($A42&lt;V$2,"",VLOOKUP($A42,$A$3:$E$98,5)*IF(Main!$B$36=1,(1+Main!$B$35)^($A42-V$2),1+(Main!$B$35*($A42-V$2)))))</f>
        <v>6.7899752599539911E-2</v>
      </c>
      <c r="W42" s="119">
        <f ca="1">IF($A42=W$2,VLOOKUP($A42,$A$3:$E$98,5),IF($A42&lt;W$2,"",VLOOKUP($A42,$A$3:$E$98,5)*IF(Main!$B$36=1,(1+Main!$B$35)^($A42-W$2),1+(Main!$B$35*($A42-W$2)))))</f>
        <v>6.7899752599539911E-2</v>
      </c>
      <c r="X42" s="119">
        <f ca="1">IF($A42=X$2,VLOOKUP($A42,$A$3:$E$98,5),IF($A42&lt;X$2,"",VLOOKUP($A42,$A$3:$E$98,5)*IF(Main!$B$36=1,(1+Main!$B$35)^($A42-X$2),1+(Main!$B$35*($A42-X$2)))))</f>
        <v>6.7899752599539911E-2</v>
      </c>
      <c r="Y42" s="119">
        <f ca="1">IF($A42=Y$2,VLOOKUP($A42,$A$3:$E$98,5),IF($A42&lt;Y$2,"",VLOOKUP($A42,$A$3:$E$98,5)*IF(Main!$B$36=1,(1+Main!$B$35)^($A42-Y$2),1+(Main!$B$35*($A42-Y$2)))))</f>
        <v>6.7899752599539911E-2</v>
      </c>
      <c r="Z42" s="119">
        <f ca="1">IF($A42=Z$2,VLOOKUP($A42,$A$3:$E$98,5),IF($A42&lt;Z$2,"",VLOOKUP($A42,$A$3:$E$98,5)*IF(Main!$B$36=1,(1+Main!$B$35)^($A42-Z$2),1+(Main!$B$35*($A42-Z$2)))))</f>
        <v>6.7899752599539911E-2</v>
      </c>
      <c r="AA42" s="119" t="str">
        <f>IF($A42=AA$2,VLOOKUP($A42,$A$3:$E$98,5),IF($A42&lt;AA$2,"",VLOOKUP($A42,$A$3:$E$98,5)*IF(Main!$B$36=1,(1+Main!$B$35)^($A42-AA$2),1+(Main!$B$35*($A42-AA$2)))))</f>
        <v/>
      </c>
      <c r="AB42" s="119" t="str">
        <f>IF($A42=AB$2,VLOOKUP($A42,$A$3:$E$98,5),IF($A42&lt;AB$2,"",VLOOKUP($A42,$A$3:$E$98,5)*IF(Main!$B$36=1,(1+Main!$B$35)^($A42-AB$2),1+(Main!$B$35*($A42-AB$2)))))</f>
        <v/>
      </c>
      <c r="AC42" s="119" t="str">
        <f>IF($A42=AC$2,VLOOKUP($A42,$A$3:$E$98,5),IF($A42&lt;AC$2,"",VLOOKUP($A42,$A$3:$E$98,5)*IF(Main!$B$36=1,(1+Main!$B$35)^($A42-AC$2),1+(Main!$B$35*($A42-AC$2)))))</f>
        <v/>
      </c>
      <c r="AD42" s="119" t="str">
        <f>IF($A42=AD$2,VLOOKUP($A42,$A$3:$E$98,5),IF($A42&lt;AD$2,"",VLOOKUP($A42,$A$3:$E$98,5)*IF(Main!$B$36=1,(1+Main!$B$35)^($A42-AD$2),1+(Main!$B$35*($A42-AD$2)))))</f>
        <v/>
      </c>
      <c r="AE42" s="119" t="str">
        <f>IF($A42=AE$2,VLOOKUP($A42,$A$3:$E$98,5),IF($A42&lt;AE$2,"",VLOOKUP($A42,$A$3:$E$98,5)*IF(Main!$B$36=1,(1+Main!$B$35)^($A42-AE$2),1+(Main!$B$35*($A42-AE$2)))))</f>
        <v/>
      </c>
      <c r="AF42" s="119" t="str">
        <f>IF($A42=AF$2,VLOOKUP($A42,$A$3:$E$98,5),IF($A42&lt;AF$2,"",VLOOKUP($A42,$A$3:$E$98,5)*IF(Main!$B$36=1,(1+Main!$B$35)^($A42-AF$2),1+(Main!$B$35*($A42-AF$2)))))</f>
        <v/>
      </c>
      <c r="AG42" s="119" t="str">
        <f>IF($A42=AG$2,VLOOKUP($A42,$A$3:$E$98,5),IF($A42&lt;AG$2,"",VLOOKUP($A42,$A$3:$E$98,5)*IF(Main!$B$36=1,(1+Main!$B$35)^($A42-AG$2),1+(Main!$B$35*($A42-AG$2)))))</f>
        <v/>
      </c>
      <c r="AH42" s="119" t="str">
        <f>IF($A42=AH$2,VLOOKUP($A42,$A$3:$E$98,5),IF($A42&lt;AH$2,"",VLOOKUP($A42,$A$3:$E$98,5)*IF(Main!$B$36=1,(1+Main!$B$35)^($A42-AH$2),1+(Main!$B$35*($A42-AH$2)))))</f>
        <v/>
      </c>
      <c r="AI42" s="119" t="str">
        <f>IF($A42=AI$2,VLOOKUP($A42,$A$3:$E$98,5),IF($A42&lt;AI$2,"",VLOOKUP($A42,$A$3:$E$98,5)*IF(Main!$B$36=1,(1+Main!$B$35)^($A42-AI$2),1+(Main!$B$35*($A42-AI$2)))))</f>
        <v/>
      </c>
      <c r="AJ42" s="119" t="str">
        <f>IF($A42=AJ$2,VLOOKUP($A42,$A$3:$E$98,5),IF($A42&lt;AJ$2,"",VLOOKUP($A42,$A$3:$E$98,5)*IF(Main!$B$36=1,(1+Main!$B$35)^($A42-AJ$2),1+(Main!$B$35*($A42-AJ$2)))))</f>
        <v/>
      </c>
      <c r="AK42" s="119" t="str">
        <f>IF($A42=AK$2,VLOOKUP($A42,$A$3:$E$98,5),IF($A42&lt;AK$2,"",VLOOKUP($A42,$A$3:$E$98,5)*IF(Main!$B$36=1,(1+Main!$B$35)^($A42-AK$2),1+(Main!$B$35*($A42-AK$2)))))</f>
        <v/>
      </c>
      <c r="AL42" s="119" t="str">
        <f>IF($A42=AL$2,VLOOKUP($A42,$A$3:$E$98,5),IF($A42&lt;AL$2,"",VLOOKUP($A42,$A$3:$E$98,5)*IF(Main!$B$36=1,(1+Main!$B$35)^($A42-AL$2),1+(Main!$B$35*($A42-AL$2)))))</f>
        <v/>
      </c>
      <c r="AM42" s="119" t="str">
        <f>IF($A42=AM$2,VLOOKUP($A42,$A$3:$E$98,5),IF($A42&lt;AM$2,"",VLOOKUP($A42,$A$3:$E$98,5)*IF(Main!$B$36=1,(1+Main!$B$35)^($A42-AM$2),1+(Main!$B$35*($A42-AM$2)))))</f>
        <v/>
      </c>
      <c r="AN42" s="119" t="str">
        <f>IF($A42=AN$2,VLOOKUP($A42,$A$3:$E$98,5),IF($A42&lt;AN$2,"",VLOOKUP($A42,$A$3:$E$98,5)*IF(Main!$B$36=1,(1+Main!$B$35)^($A42-AN$2),1+(Main!$B$35*($A42-AN$2)))))</f>
        <v/>
      </c>
      <c r="AO42" s="119" t="str">
        <f>IF($A42=AO$2,VLOOKUP($A42,$A$3:$E$98,5),IF($A42&lt;AO$2,"",VLOOKUP($A42,$A$3:$E$98,5)*IF(Main!$B$36=1,(1+Main!$B$35)^($A42-AO$2),1+(Main!$B$35*($A42-AO$2)))))</f>
        <v/>
      </c>
      <c r="AP42" s="119" t="str">
        <f>IF($A42=AP$2,VLOOKUP($A42,$A$3:$E$98,5),IF($A42&lt;AP$2,"",VLOOKUP($A42,$A$3:$E$98,5)*IF(Main!$B$36=1,(1+Main!$B$35)^($A42-AP$2),1+(Main!$B$35*($A42-AP$2)))))</f>
        <v/>
      </c>
      <c r="AQ42" s="119" t="str">
        <f>IF($A42=AQ$2,VLOOKUP($A42,$A$3:$E$98,5),IF($A42&lt;AQ$2,"",VLOOKUP($A42,$A$3:$E$98,5)*IF(Main!$B$36=1,(1+Main!$B$35)^($A42-AQ$2),1+(Main!$B$35*($A42-AQ$2)))))</f>
        <v/>
      </c>
      <c r="AR42" s="119" t="str">
        <f>IF($A42=AR$2,VLOOKUP($A42,$A$3:$E$98,5),IF($A42&lt;AR$2,"",VLOOKUP($A42,$A$3:$E$98,5)*IF(Main!$B$36=1,(1+Main!$B$35)^($A42-AR$2),1+(Main!$B$35*($A42-AR$2)))))</f>
        <v/>
      </c>
      <c r="AS42" s="119" t="str">
        <f>IF($A42=AS$2,VLOOKUP($A42,$A$3:$E$98,5),IF($A42&lt;AS$2,"",VLOOKUP($A42,$A$3:$E$98,5)*IF(Main!$B$36=1,(1+Main!$B$35)^($A42-AS$2),1+(Main!$B$35*($A42-AS$2)))))</f>
        <v/>
      </c>
      <c r="AT42" s="119" t="str">
        <f>IF($A42=AT$2,VLOOKUP($A42,$A$3:$E$98,5),IF($A42&lt;AT$2,"",VLOOKUP($A42,$A$3:$E$98,5)*IF(Main!$B$36=1,(1+Main!$B$35)^($A42-AT$2),1+(Main!$B$35*($A42-AT$2)))))</f>
        <v/>
      </c>
      <c r="AU42" s="119" t="str">
        <f>IF($A42=AU$2,VLOOKUP($A42,$A$3:$E$98,5),IF($A42&lt;AU$2,"",VLOOKUP($A42,$A$3:$E$98,5)*IF(Main!$B$36=1,(1+Main!$B$35)^($A42-AU$2),1+(Main!$B$35*($A42-AU$2)))))</f>
        <v/>
      </c>
      <c r="AV42" s="119" t="str">
        <f>IF($A42=AV$2,VLOOKUP($A42,$A$3:$E$98,5),IF($A42&lt;AV$2,"",VLOOKUP($A42,$A$3:$E$98,5)*IF(Main!$B$36=1,(1+Main!$B$35)^($A42-AV$2),1+(Main!$B$35*($A42-AV$2)))))</f>
        <v/>
      </c>
      <c r="AW42" s="119" t="str">
        <f>IF($A42=AW$2,VLOOKUP($A42,$A$3:$E$98,5),IF($A42&lt;AW$2,"",VLOOKUP($A42,$A$3:$E$98,5)*IF(Main!$B$36=1,(1+Main!$B$35)^($A42-AW$2),1+(Main!$B$35*($A42-AW$2)))))</f>
        <v/>
      </c>
      <c r="AX42" s="119" t="str">
        <f>IF($A42=AX$2,VLOOKUP($A42,$A$3:$E$98,5),IF($A42&lt;AX$2,"",VLOOKUP($A42,$A$3:$E$98,5)*IF(Main!$B$36=1,(1+Main!$B$35)^($A42-AX$2),1+(Main!$B$35*($A42-AX$2)))))</f>
        <v/>
      </c>
      <c r="AY42" s="119" t="str">
        <f>IF($A42=AY$2,VLOOKUP($A42,$A$3:$E$98,5),IF($A42&lt;AY$2,"",VLOOKUP($A42,$A$3:$E$98,5)*IF(Main!$B$36=1,(1+Main!$B$35)^($A42-AY$2),1+(Main!$B$35*($A42-AY$2)))))</f>
        <v/>
      </c>
      <c r="AZ42" s="119" t="str">
        <f>IF($A42=AZ$2,VLOOKUP($A42,$A$3:$E$98,5),IF($A42&lt;AZ$2,"",VLOOKUP($A42,$A$3:$E$98,5)*IF(Main!$B$36=1,(1+Main!$B$35)^($A42-AZ$2),1+(Main!$B$35*($A42-AZ$2)))))</f>
        <v/>
      </c>
      <c r="BA42" s="119" t="str">
        <f>IF($A42=BA$2,VLOOKUP($A42,$A$3:$E$98,5),IF($A42&lt;BA$2,"",VLOOKUP($A42,$A$3:$E$98,5)*IF(Main!$B$36=1,(1+Main!$B$35)^($A42-BA$2),1+(Main!$B$35*($A42-BA$2)))))</f>
        <v/>
      </c>
      <c r="BB42" s="119" t="str">
        <f>IF($A42=BB$2,VLOOKUP($A42,$A$3:$E$98,5),IF($A42&lt;BB$2,"",VLOOKUP($A42,$A$3:$E$98,5)*IF(Main!$B$36=1,(1+Main!$B$35)^($A42-BB$2),1+(Main!$B$35*($A42-BB$2)))))</f>
        <v/>
      </c>
      <c r="BC42" s="119" t="str">
        <f>IF($A42=BC$2,VLOOKUP($A42,$A$3:$E$98,5),IF($A42&lt;BC$2,"",VLOOKUP($A42,$A$3:$E$98,5)*IF(Main!$B$36=1,(1+Main!$B$35)^($A42-BC$2),1+(Main!$B$35*($A42-BC$2)))))</f>
        <v/>
      </c>
      <c r="BD42" s="119" t="str">
        <f>IF($A42=BD$2,VLOOKUP($A42,$A$3:$E$98,5),IF($A42&lt;BD$2,"",VLOOKUP($A42,$A$3:$E$98,5)*IF(Main!$B$36=1,(1+Main!$B$35)^($A42-BD$2),1+(Main!$B$35*($A42-BD$2)))))</f>
        <v/>
      </c>
      <c r="BE42" s="119" t="str">
        <f>IF($A42=BE$2,VLOOKUP($A42,$A$3:$E$98,5),IF($A42&lt;BE$2,"",VLOOKUP($A42,$A$3:$E$98,5)*IF(Main!$B$36=1,(1+Main!$B$35)^($A42-BE$2),1+(Main!$B$35*($A42-BE$2)))))</f>
        <v/>
      </c>
      <c r="BF42" s="119" t="str">
        <f>IF($A42=BF$2,VLOOKUP($A42,$A$3:$E$98,5),IF($A42&lt;BF$2,"",VLOOKUP($A42,$A$3:$E$98,5)*IF(Main!$B$36=1,(1+Main!$B$35)^($A42-BF$2),1+(Main!$B$35*($A42-BF$2)))))</f>
        <v/>
      </c>
      <c r="BG42" s="119" t="str">
        <f>IF($A42=BG$2,VLOOKUP($A42,$A$3:$E$98,5),IF($A42&lt;BG$2,"",VLOOKUP($A42,$A$3:$E$98,5)*IF(Main!$B$36=1,(1+Main!$B$35)^($A42-BG$2),1+(Main!$B$35*($A42-BG$2)))))</f>
        <v/>
      </c>
      <c r="BH42" s="119" t="str">
        <f>IF($A42=BH$2,VLOOKUP($A42,$A$3:$E$98,5),IF($A42&lt;BH$2,"",VLOOKUP($A42,$A$3:$E$98,5)*IF(Main!$B$36=1,(1+Main!$B$35)^($A42-BH$2),1+(Main!$B$35*($A42-BH$2)))))</f>
        <v/>
      </c>
      <c r="BI42" s="119" t="str">
        <f>IF($A42=BI$2,VLOOKUP($A42,$A$3:$E$98,5),IF($A42&lt;BI$2,"",VLOOKUP($A42,$A$3:$E$98,5)*IF(Main!$B$36=1,(1+Main!$B$35)^($A42-BI$2),1+(Main!$B$35*($A42-BI$2)))))</f>
        <v/>
      </c>
      <c r="BJ42" s="119" t="str">
        <f>IF($A42=BJ$2,VLOOKUP($A42,$A$3:$E$98,5),IF($A42&lt;BJ$2,"",VLOOKUP($A42,$A$3:$E$98,5)*IF(Main!$B$36=1,(1+Main!$B$35)^($A42-BJ$2),1+(Main!$B$35*($A42-BJ$2)))))</f>
        <v/>
      </c>
      <c r="BK42" s="119" t="str">
        <f>IF($A42=BK$2,VLOOKUP($A42,$A$3:$E$98,5),IF($A42&lt;BK$2,"",VLOOKUP($A42,$A$3:$E$98,5)*IF(Main!$B$36=1,(1+Main!$B$35)^($A42-BK$2),1+(Main!$B$35*($A42-BK$2)))))</f>
        <v/>
      </c>
      <c r="BL42" s="119" t="str">
        <f>IF($A42=BL$2,VLOOKUP($A42,$A$3:$E$98,5),IF($A42&lt;BL$2,"",VLOOKUP($A42,$A$3:$E$98,5)*IF(Main!$B$36=1,(1+Main!$B$35)^($A42-BL$2),1+(Main!$B$35*($A42-BL$2)))))</f>
        <v/>
      </c>
      <c r="BM42" s="119" t="str">
        <f>IF($A42=BM$2,VLOOKUP($A42,$A$3:$E$98,5),IF($A42&lt;BM$2,"",VLOOKUP($A42,$A$3:$E$98,5)*IF(Main!$B$36=1,(1+Main!$B$35)^($A42-BM$2),1+(Main!$B$35*($A42-BM$2)))))</f>
        <v/>
      </c>
      <c r="BN42" s="119" t="str">
        <f>IF($A42=BN$2,VLOOKUP($A42,$A$3:$E$98,5),IF($A42&lt;BN$2,"",VLOOKUP($A42,$A$3:$E$98,5)*IF(Main!$B$36=1,(1+Main!$B$35)^($A42-BN$2),1+(Main!$B$35*($A42-BN$2)))))</f>
        <v/>
      </c>
      <c r="BO42" s="119" t="str">
        <f>IF($A42=BO$2,VLOOKUP($A42,$A$3:$E$98,5),IF($A42&lt;BO$2,"",VLOOKUP($A42,$A$3:$E$98,5)*IF(Main!$B$36=1,(1+Main!$B$35)^($A42-BO$2),1+(Main!$B$35*($A42-BO$2)))))</f>
        <v/>
      </c>
      <c r="BP42" s="119" t="str">
        <f>IF($A42=BP$2,VLOOKUP($A42,$A$3:$E$98,5),IF($A42&lt;BP$2,"",VLOOKUP($A42,$A$3:$E$98,5)*IF(Main!$B$36=1,(1+Main!$B$35)^($A42-BP$2),1+(Main!$B$35*($A42-BP$2)))))</f>
        <v/>
      </c>
      <c r="BQ42" s="119" t="str">
        <f>IF($A42=BQ$2,VLOOKUP($A42,$A$3:$E$98,5),IF($A42&lt;BQ$2,"",VLOOKUP($A42,$A$3:$E$98,5)*IF(Main!$B$36=1,(1+Main!$B$35)^($A42-BQ$2),1+(Main!$B$35*($A42-BQ$2)))))</f>
        <v/>
      </c>
      <c r="BR42" s="119" t="str">
        <f>IF($A42=BR$2,VLOOKUP($A42,$A$3:$E$98,5),IF($A42&lt;BR$2,"",VLOOKUP($A42,$A$3:$E$98,5)*IF(Main!$B$36=1,(1+Main!$B$35)^($A42-BR$2),1+(Main!$B$35*($A42-BR$2)))))</f>
        <v/>
      </c>
      <c r="BS42" s="119" t="str">
        <f>IF($A42=BS$2,VLOOKUP($A42,$A$3:$E$98,5),IF($A42&lt;BS$2,"",VLOOKUP($A42,$A$3:$E$98,5)*IF(Main!$B$36=1,(1+Main!$B$35)^($A42-BS$2),1+(Main!$B$35*($A42-BS$2)))))</f>
        <v/>
      </c>
      <c r="BT42" s="119" t="str">
        <f>IF($A42=BT$2,VLOOKUP($A42,$A$3:$E$98,5),IF($A42&lt;BT$2,"",VLOOKUP($A42,$A$3:$E$98,5)*IF(Main!$B$36=1,(1+Main!$B$35)^($A42-BT$2),1+(Main!$B$35*($A42-BT$2)))))</f>
        <v/>
      </c>
      <c r="BU42" s="119" t="str">
        <f>IF($A42=BU$2,VLOOKUP($A42,$A$3:$E$98,5),IF($A42&lt;BU$2,"",VLOOKUP($A42,$A$3:$E$98,5)*IF(Main!$B$36=1,(1+Main!$B$35)^($A42-BU$2),1+(Main!$B$35*($A42-BU$2)))))</f>
        <v/>
      </c>
      <c r="BV42" s="119" t="str">
        <f>IF($A42=BV$2,VLOOKUP($A42,$A$3:$E$98,5),IF($A42&lt;BV$2,"",VLOOKUP($A42,$A$3:$E$98,5)*IF(Main!$B$36=1,(1+Main!$B$35)^($A42-BV$2),1+(Main!$B$35*($A42-BV$2)))))</f>
        <v/>
      </c>
      <c r="BW42" s="119" t="str">
        <f>IF($A42=BW$2,VLOOKUP($A42,$A$3:$E$98,5),IF($A42&lt;BW$2,"",VLOOKUP($A42,$A$3:$E$98,5)*IF(Main!$B$36=1,(1+Main!$B$35)^($A42-BW$2),1+(Main!$B$35*($A42-BW$2)))))</f>
        <v/>
      </c>
      <c r="BX42" s="119" t="str">
        <f>IF($A42=BX$2,VLOOKUP($A42,$A$3:$E$98,5),IF($A42&lt;BX$2,"",VLOOKUP($A42,$A$3:$E$98,5)*IF(Main!$B$36=1,(1+Main!$B$35)^($A42-BX$2),1+(Main!$B$35*($A42-BX$2)))))</f>
        <v/>
      </c>
      <c r="BY42" s="119" t="str">
        <f>IF($A42=BY$2,VLOOKUP($A42,$A$3:$E$98,5),IF($A42&lt;BY$2,"",VLOOKUP($A42,$A$3:$E$98,5)*IF(Main!$B$36=1,(1+Main!$B$35)^($A42-BY$2),1+(Main!$B$35*($A42-BY$2)))))</f>
        <v/>
      </c>
      <c r="BZ42" s="119" t="str">
        <f>IF($A42=BZ$2,VLOOKUP($A42,$A$3:$E$98,5),IF($A42&lt;BZ$2,"",VLOOKUP($A42,$A$3:$E$98,5)*IF(Main!$B$36=1,(1+Main!$B$35)^($A42-BZ$2),1+(Main!$B$35*($A42-BZ$2)))))</f>
        <v/>
      </c>
      <c r="CA42" s="119" t="str">
        <f>IF($A42=CA$2,VLOOKUP($A42,$A$3:$E$98,5),IF($A42&lt;CA$2,"",VLOOKUP($A42,$A$3:$E$98,5)*IF(Main!$B$36=1,(1+Main!$B$35)^($A42-CA$2),1+(Main!$B$35*($A42-CA$2)))))</f>
        <v/>
      </c>
      <c r="CB42" s="119" t="str">
        <f>IF($A42=CB$2,VLOOKUP($A42,$A$3:$E$98,5),IF($A42&lt;CB$2,"",VLOOKUP($A42,$A$3:$E$98,5)*IF(Main!$B$36=1,(1+Main!$B$35)^($A42-CB$2),1+(Main!$B$35*($A42-CB$2)))))</f>
        <v/>
      </c>
      <c r="CC42" s="119" t="str">
        <f>IF($A42=CC$2,VLOOKUP($A42,$A$3:$E$98,5),IF($A42&lt;CC$2,"",VLOOKUP($A42,$A$3:$E$98,5)*IF(Main!$B$36=1,(1+Main!$B$35)^($A42-CC$2),1+(Main!$B$35*($A42-CC$2)))))</f>
        <v/>
      </c>
      <c r="CD42" s="119" t="str">
        <f>IF($A42=CD$2,VLOOKUP($A42,$A$3:$E$98,5),IF($A42&lt;CD$2,"",VLOOKUP($A42,$A$3:$E$98,5)*IF(Main!$B$36=1,(1+Main!$B$35)^($A42-CD$2),1+(Main!$B$35*($A42-CD$2)))))</f>
        <v/>
      </c>
    </row>
    <row r="43" spans="1:82">
      <c r="A43" s="51">
        <v>65</v>
      </c>
      <c r="B43" s="54">
        <f ca="1">VLOOKUP($A43,Mortality!$A$3:$G$108,7,)</f>
        <v>5.3476918430640438E-3</v>
      </c>
      <c r="C43" s="50">
        <f t="shared" ca="1" si="1"/>
        <v>0.94549562364065476</v>
      </c>
      <c r="D43" s="50">
        <f t="shared" ca="1" si="0"/>
        <v>26.040027457542489</v>
      </c>
      <c r="E43" s="118">
        <f ca="1">C43/(1+Main!$B$5)^($A43-$A$3)</f>
        <v>6.314055799503511E-2</v>
      </c>
      <c r="F43" s="14">
        <f t="shared" ca="1" si="2"/>
        <v>11.986862630504403</v>
      </c>
      <c r="G43" s="119">
        <f ca="1">IF($A43=G$2,VLOOKUP($A43,$A$3:$E$98,5),IF($A43&lt;G$2,"",VLOOKUP($A43,$A$3:$E$98,5)*IF(Main!$B$36=1,(1+Main!$B$35)^($A43-G$2),1+(Main!$B$35*($A43-G$2)))))</f>
        <v>6.314055799503511E-2</v>
      </c>
      <c r="H43" s="119">
        <f ca="1">IF($A43=H$2,VLOOKUP($A43,$A$3:$E$98,5),IF($A43&lt;H$2,"",VLOOKUP($A43,$A$3:$E$98,5)*IF(Main!$B$36=1,(1+Main!$B$35)^($A43-H$2),1+(Main!$B$35*($A43-H$2)))))</f>
        <v>6.314055799503511E-2</v>
      </c>
      <c r="I43" s="119">
        <f ca="1">IF($A43=I$2,VLOOKUP($A43,$A$3:$E$98,5),IF($A43&lt;I$2,"",VLOOKUP($A43,$A$3:$E$98,5)*IF(Main!$B$36=1,(1+Main!$B$35)^($A43-I$2),1+(Main!$B$35*($A43-I$2)))))</f>
        <v>6.314055799503511E-2</v>
      </c>
      <c r="J43" s="119">
        <f ca="1">IF($A43=J$2,VLOOKUP($A43,$A$3:$E$98,5),IF($A43&lt;J$2,"",VLOOKUP($A43,$A$3:$E$98,5)*IF(Main!$B$36=1,(1+Main!$B$35)^($A43-J$2),1+(Main!$B$35*($A43-J$2)))))</f>
        <v>6.314055799503511E-2</v>
      </c>
      <c r="K43" s="119">
        <f ca="1">IF($A43=K$2,VLOOKUP($A43,$A$3:$E$98,5),IF($A43&lt;K$2,"",VLOOKUP($A43,$A$3:$E$98,5)*IF(Main!$B$36=1,(1+Main!$B$35)^($A43-K$2),1+(Main!$B$35*($A43-K$2)))))</f>
        <v>6.314055799503511E-2</v>
      </c>
      <c r="L43" s="119">
        <f ca="1">IF($A43=L$2,VLOOKUP($A43,$A$3:$E$98,5),IF($A43&lt;L$2,"",VLOOKUP($A43,$A$3:$E$98,5)*IF(Main!$B$36=1,(1+Main!$B$35)^($A43-L$2),1+(Main!$B$35*($A43-L$2)))))</f>
        <v>6.314055799503511E-2</v>
      </c>
      <c r="M43" s="119">
        <f ca="1">IF($A43=M$2,VLOOKUP($A43,$A$3:$E$98,5),IF($A43&lt;M$2,"",VLOOKUP($A43,$A$3:$E$98,5)*IF(Main!$B$36=1,(1+Main!$B$35)^($A43-M$2),1+(Main!$B$35*($A43-M$2)))))</f>
        <v>6.314055799503511E-2</v>
      </c>
      <c r="N43" s="119">
        <f ca="1">IF($A43=N$2,VLOOKUP($A43,$A$3:$E$98,5),IF($A43&lt;N$2,"",VLOOKUP($A43,$A$3:$E$98,5)*IF(Main!$B$36=1,(1+Main!$B$35)^($A43-N$2),1+(Main!$B$35*($A43-N$2)))))</f>
        <v>6.314055799503511E-2</v>
      </c>
      <c r="O43" s="119">
        <f ca="1">IF($A43=O$2,VLOOKUP($A43,$A$3:$E$98,5),IF($A43&lt;O$2,"",VLOOKUP($A43,$A$3:$E$98,5)*IF(Main!$B$36=1,(1+Main!$B$35)^($A43-O$2),1+(Main!$B$35*($A43-O$2)))))</f>
        <v>6.314055799503511E-2</v>
      </c>
      <c r="P43" s="119">
        <f ca="1">IF($A43=P$2,VLOOKUP($A43,$A$3:$E$98,5),IF($A43&lt;P$2,"",VLOOKUP($A43,$A$3:$E$98,5)*IF(Main!$B$36=1,(1+Main!$B$35)^($A43-P$2),1+(Main!$B$35*($A43-P$2)))))</f>
        <v>6.314055799503511E-2</v>
      </c>
      <c r="Q43" s="119">
        <f ca="1">IF($A43=Q$2,VLOOKUP($A43,$A$3:$E$98,5),IF($A43&lt;Q$2,"",VLOOKUP($A43,$A$3:$E$98,5)*IF(Main!$B$36=1,(1+Main!$B$35)^($A43-Q$2),1+(Main!$B$35*($A43-Q$2)))))</f>
        <v>6.314055799503511E-2</v>
      </c>
      <c r="R43" s="119">
        <f ca="1">IF($A43=R$2,VLOOKUP($A43,$A$3:$E$98,5),IF($A43&lt;R$2,"",VLOOKUP($A43,$A$3:$E$98,5)*IF(Main!$B$36=1,(1+Main!$B$35)^($A43-R$2),1+(Main!$B$35*($A43-R$2)))))</f>
        <v>6.314055799503511E-2</v>
      </c>
      <c r="S43" s="119">
        <f ca="1">IF($A43=S$2,VLOOKUP($A43,$A$3:$E$98,5),IF($A43&lt;S$2,"",VLOOKUP($A43,$A$3:$E$98,5)*IF(Main!$B$36=1,(1+Main!$B$35)^($A43-S$2),1+(Main!$B$35*($A43-S$2)))))</f>
        <v>6.314055799503511E-2</v>
      </c>
      <c r="T43" s="119">
        <f ca="1">IF($A43=T$2,VLOOKUP($A43,$A$3:$E$98,5),IF($A43&lt;T$2,"",VLOOKUP($A43,$A$3:$E$98,5)*IF(Main!$B$36=1,(1+Main!$B$35)^($A43-T$2),1+(Main!$B$35*($A43-T$2)))))</f>
        <v>6.314055799503511E-2</v>
      </c>
      <c r="U43" s="119">
        <f ca="1">IF($A43=U$2,VLOOKUP($A43,$A$3:$E$98,5),IF($A43&lt;U$2,"",VLOOKUP($A43,$A$3:$E$98,5)*IF(Main!$B$36=1,(1+Main!$B$35)^($A43-U$2),1+(Main!$B$35*($A43-U$2)))))</f>
        <v>6.314055799503511E-2</v>
      </c>
      <c r="V43" s="119">
        <f ca="1">IF($A43=V$2,VLOOKUP($A43,$A$3:$E$98,5),IF($A43&lt;V$2,"",VLOOKUP($A43,$A$3:$E$98,5)*IF(Main!$B$36=1,(1+Main!$B$35)^($A43-V$2),1+(Main!$B$35*($A43-V$2)))))</f>
        <v>6.314055799503511E-2</v>
      </c>
      <c r="W43" s="119">
        <f ca="1">IF($A43=W$2,VLOOKUP($A43,$A$3:$E$98,5),IF($A43&lt;W$2,"",VLOOKUP($A43,$A$3:$E$98,5)*IF(Main!$B$36=1,(1+Main!$B$35)^($A43-W$2),1+(Main!$B$35*($A43-W$2)))))</f>
        <v>6.314055799503511E-2</v>
      </c>
      <c r="X43" s="119">
        <f ca="1">IF($A43=X$2,VLOOKUP($A43,$A$3:$E$98,5),IF($A43&lt;X$2,"",VLOOKUP($A43,$A$3:$E$98,5)*IF(Main!$B$36=1,(1+Main!$B$35)^($A43-X$2),1+(Main!$B$35*($A43-X$2)))))</f>
        <v>6.314055799503511E-2</v>
      </c>
      <c r="Y43" s="119">
        <f ca="1">IF($A43=Y$2,VLOOKUP($A43,$A$3:$E$98,5),IF($A43&lt;Y$2,"",VLOOKUP($A43,$A$3:$E$98,5)*IF(Main!$B$36=1,(1+Main!$B$35)^($A43-Y$2),1+(Main!$B$35*($A43-Y$2)))))</f>
        <v>6.314055799503511E-2</v>
      </c>
      <c r="Z43" s="119">
        <f ca="1">IF($A43=Z$2,VLOOKUP($A43,$A$3:$E$98,5),IF($A43&lt;Z$2,"",VLOOKUP($A43,$A$3:$E$98,5)*IF(Main!$B$36=1,(1+Main!$B$35)^($A43-Z$2),1+(Main!$B$35*($A43-Z$2)))))</f>
        <v>6.314055799503511E-2</v>
      </c>
      <c r="AA43" s="119">
        <f ca="1">IF($A43=AA$2,VLOOKUP($A43,$A$3:$E$98,5),IF($A43&lt;AA$2,"",VLOOKUP($A43,$A$3:$E$98,5)*IF(Main!$B$36=1,(1+Main!$B$35)^($A43-AA$2),1+(Main!$B$35*($A43-AA$2)))))</f>
        <v>6.314055799503511E-2</v>
      </c>
      <c r="AB43" s="119" t="str">
        <f>IF($A43=AB$2,VLOOKUP($A43,$A$3:$E$98,5),IF($A43&lt;AB$2,"",VLOOKUP($A43,$A$3:$E$98,5)*IF(Main!$B$36=1,(1+Main!$B$35)^($A43-AB$2),1+(Main!$B$35*($A43-AB$2)))))</f>
        <v/>
      </c>
      <c r="AC43" s="119" t="str">
        <f>IF($A43=AC$2,VLOOKUP($A43,$A$3:$E$98,5),IF($A43&lt;AC$2,"",VLOOKUP($A43,$A$3:$E$98,5)*IF(Main!$B$36=1,(1+Main!$B$35)^($A43-AC$2),1+(Main!$B$35*($A43-AC$2)))))</f>
        <v/>
      </c>
      <c r="AD43" s="119" t="str">
        <f>IF($A43=AD$2,VLOOKUP($A43,$A$3:$E$98,5),IF($A43&lt;AD$2,"",VLOOKUP($A43,$A$3:$E$98,5)*IF(Main!$B$36=1,(1+Main!$B$35)^($A43-AD$2),1+(Main!$B$35*($A43-AD$2)))))</f>
        <v/>
      </c>
      <c r="AE43" s="119" t="str">
        <f>IF($A43=AE$2,VLOOKUP($A43,$A$3:$E$98,5),IF($A43&lt;AE$2,"",VLOOKUP($A43,$A$3:$E$98,5)*IF(Main!$B$36=1,(1+Main!$B$35)^($A43-AE$2),1+(Main!$B$35*($A43-AE$2)))))</f>
        <v/>
      </c>
      <c r="AF43" s="119" t="str">
        <f>IF($A43=AF$2,VLOOKUP($A43,$A$3:$E$98,5),IF($A43&lt;AF$2,"",VLOOKUP($A43,$A$3:$E$98,5)*IF(Main!$B$36=1,(1+Main!$B$35)^($A43-AF$2),1+(Main!$B$35*($A43-AF$2)))))</f>
        <v/>
      </c>
      <c r="AG43" s="119" t="str">
        <f>IF($A43=AG$2,VLOOKUP($A43,$A$3:$E$98,5),IF($A43&lt;AG$2,"",VLOOKUP($A43,$A$3:$E$98,5)*IF(Main!$B$36=1,(1+Main!$B$35)^($A43-AG$2),1+(Main!$B$35*($A43-AG$2)))))</f>
        <v/>
      </c>
      <c r="AH43" s="119" t="str">
        <f>IF($A43=AH$2,VLOOKUP($A43,$A$3:$E$98,5),IF($A43&lt;AH$2,"",VLOOKUP($A43,$A$3:$E$98,5)*IF(Main!$B$36=1,(1+Main!$B$35)^($A43-AH$2),1+(Main!$B$35*($A43-AH$2)))))</f>
        <v/>
      </c>
      <c r="AI43" s="119" t="str">
        <f>IF($A43=AI$2,VLOOKUP($A43,$A$3:$E$98,5),IF($A43&lt;AI$2,"",VLOOKUP($A43,$A$3:$E$98,5)*IF(Main!$B$36=1,(1+Main!$B$35)^($A43-AI$2),1+(Main!$B$35*($A43-AI$2)))))</f>
        <v/>
      </c>
      <c r="AJ43" s="119" t="str">
        <f>IF($A43=AJ$2,VLOOKUP($A43,$A$3:$E$98,5),IF($A43&lt;AJ$2,"",VLOOKUP($A43,$A$3:$E$98,5)*IF(Main!$B$36=1,(1+Main!$B$35)^($A43-AJ$2),1+(Main!$B$35*($A43-AJ$2)))))</f>
        <v/>
      </c>
      <c r="AK43" s="119" t="str">
        <f>IF($A43=AK$2,VLOOKUP($A43,$A$3:$E$98,5),IF($A43&lt;AK$2,"",VLOOKUP($A43,$A$3:$E$98,5)*IF(Main!$B$36=1,(1+Main!$B$35)^($A43-AK$2),1+(Main!$B$35*($A43-AK$2)))))</f>
        <v/>
      </c>
      <c r="AL43" s="119" t="str">
        <f>IF($A43=AL$2,VLOOKUP($A43,$A$3:$E$98,5),IF($A43&lt;AL$2,"",VLOOKUP($A43,$A$3:$E$98,5)*IF(Main!$B$36=1,(1+Main!$B$35)^($A43-AL$2),1+(Main!$B$35*($A43-AL$2)))))</f>
        <v/>
      </c>
      <c r="AM43" s="119" t="str">
        <f>IF($A43=AM$2,VLOOKUP($A43,$A$3:$E$98,5),IF($A43&lt;AM$2,"",VLOOKUP($A43,$A$3:$E$98,5)*IF(Main!$B$36=1,(1+Main!$B$35)^($A43-AM$2),1+(Main!$B$35*($A43-AM$2)))))</f>
        <v/>
      </c>
      <c r="AN43" s="119" t="str">
        <f>IF($A43=AN$2,VLOOKUP($A43,$A$3:$E$98,5),IF($A43&lt;AN$2,"",VLOOKUP($A43,$A$3:$E$98,5)*IF(Main!$B$36=1,(1+Main!$B$35)^($A43-AN$2),1+(Main!$B$35*($A43-AN$2)))))</f>
        <v/>
      </c>
      <c r="AO43" s="119" t="str">
        <f>IF($A43=AO$2,VLOOKUP($A43,$A$3:$E$98,5),IF($A43&lt;AO$2,"",VLOOKUP($A43,$A$3:$E$98,5)*IF(Main!$B$36=1,(1+Main!$B$35)^($A43-AO$2),1+(Main!$B$35*($A43-AO$2)))))</f>
        <v/>
      </c>
      <c r="AP43" s="119" t="str">
        <f>IF($A43=AP$2,VLOOKUP($A43,$A$3:$E$98,5),IF($A43&lt;AP$2,"",VLOOKUP($A43,$A$3:$E$98,5)*IF(Main!$B$36=1,(1+Main!$B$35)^($A43-AP$2),1+(Main!$B$35*($A43-AP$2)))))</f>
        <v/>
      </c>
      <c r="AQ43" s="119" t="str">
        <f>IF($A43=AQ$2,VLOOKUP($A43,$A$3:$E$98,5),IF($A43&lt;AQ$2,"",VLOOKUP($A43,$A$3:$E$98,5)*IF(Main!$B$36=1,(1+Main!$B$35)^($A43-AQ$2),1+(Main!$B$35*($A43-AQ$2)))))</f>
        <v/>
      </c>
      <c r="AR43" s="119" t="str">
        <f>IF($A43=AR$2,VLOOKUP($A43,$A$3:$E$98,5),IF($A43&lt;AR$2,"",VLOOKUP($A43,$A$3:$E$98,5)*IF(Main!$B$36=1,(1+Main!$B$35)^($A43-AR$2),1+(Main!$B$35*($A43-AR$2)))))</f>
        <v/>
      </c>
      <c r="AS43" s="119" t="str">
        <f>IF($A43=AS$2,VLOOKUP($A43,$A$3:$E$98,5),IF($A43&lt;AS$2,"",VLOOKUP($A43,$A$3:$E$98,5)*IF(Main!$B$36=1,(1+Main!$B$35)^($A43-AS$2),1+(Main!$B$35*($A43-AS$2)))))</f>
        <v/>
      </c>
      <c r="AT43" s="119" t="str">
        <f>IF($A43=AT$2,VLOOKUP($A43,$A$3:$E$98,5),IF($A43&lt;AT$2,"",VLOOKUP($A43,$A$3:$E$98,5)*IF(Main!$B$36=1,(1+Main!$B$35)^($A43-AT$2),1+(Main!$B$35*($A43-AT$2)))))</f>
        <v/>
      </c>
      <c r="AU43" s="119" t="str">
        <f>IF($A43=AU$2,VLOOKUP($A43,$A$3:$E$98,5),IF($A43&lt;AU$2,"",VLOOKUP($A43,$A$3:$E$98,5)*IF(Main!$B$36=1,(1+Main!$B$35)^($A43-AU$2),1+(Main!$B$35*($A43-AU$2)))))</f>
        <v/>
      </c>
      <c r="AV43" s="119" t="str">
        <f>IF($A43=AV$2,VLOOKUP($A43,$A$3:$E$98,5),IF($A43&lt;AV$2,"",VLOOKUP($A43,$A$3:$E$98,5)*IF(Main!$B$36=1,(1+Main!$B$35)^($A43-AV$2),1+(Main!$B$35*($A43-AV$2)))))</f>
        <v/>
      </c>
      <c r="AW43" s="119" t="str">
        <f>IF($A43=AW$2,VLOOKUP($A43,$A$3:$E$98,5),IF($A43&lt;AW$2,"",VLOOKUP($A43,$A$3:$E$98,5)*IF(Main!$B$36=1,(1+Main!$B$35)^($A43-AW$2),1+(Main!$B$35*($A43-AW$2)))))</f>
        <v/>
      </c>
      <c r="AX43" s="119" t="str">
        <f>IF($A43=AX$2,VLOOKUP($A43,$A$3:$E$98,5),IF($A43&lt;AX$2,"",VLOOKUP($A43,$A$3:$E$98,5)*IF(Main!$B$36=1,(1+Main!$B$35)^($A43-AX$2),1+(Main!$B$35*($A43-AX$2)))))</f>
        <v/>
      </c>
      <c r="AY43" s="119" t="str">
        <f>IF($A43=AY$2,VLOOKUP($A43,$A$3:$E$98,5),IF($A43&lt;AY$2,"",VLOOKUP($A43,$A$3:$E$98,5)*IF(Main!$B$36=1,(1+Main!$B$35)^($A43-AY$2),1+(Main!$B$35*($A43-AY$2)))))</f>
        <v/>
      </c>
      <c r="AZ43" s="119" t="str">
        <f>IF($A43=AZ$2,VLOOKUP($A43,$A$3:$E$98,5),IF($A43&lt;AZ$2,"",VLOOKUP($A43,$A$3:$E$98,5)*IF(Main!$B$36=1,(1+Main!$B$35)^($A43-AZ$2),1+(Main!$B$35*($A43-AZ$2)))))</f>
        <v/>
      </c>
      <c r="BA43" s="119" t="str">
        <f>IF($A43=BA$2,VLOOKUP($A43,$A$3:$E$98,5),IF($A43&lt;BA$2,"",VLOOKUP($A43,$A$3:$E$98,5)*IF(Main!$B$36=1,(1+Main!$B$35)^($A43-BA$2),1+(Main!$B$35*($A43-BA$2)))))</f>
        <v/>
      </c>
      <c r="BB43" s="119" t="str">
        <f>IF($A43=BB$2,VLOOKUP($A43,$A$3:$E$98,5),IF($A43&lt;BB$2,"",VLOOKUP($A43,$A$3:$E$98,5)*IF(Main!$B$36=1,(1+Main!$B$35)^($A43-BB$2),1+(Main!$B$35*($A43-BB$2)))))</f>
        <v/>
      </c>
      <c r="BC43" s="119" t="str">
        <f>IF($A43=BC$2,VLOOKUP($A43,$A$3:$E$98,5),IF($A43&lt;BC$2,"",VLOOKUP($A43,$A$3:$E$98,5)*IF(Main!$B$36=1,(1+Main!$B$35)^($A43-BC$2),1+(Main!$B$35*($A43-BC$2)))))</f>
        <v/>
      </c>
      <c r="BD43" s="119" t="str">
        <f>IF($A43=BD$2,VLOOKUP($A43,$A$3:$E$98,5),IF($A43&lt;BD$2,"",VLOOKUP($A43,$A$3:$E$98,5)*IF(Main!$B$36=1,(1+Main!$B$35)^($A43-BD$2),1+(Main!$B$35*($A43-BD$2)))))</f>
        <v/>
      </c>
      <c r="BE43" s="119" t="str">
        <f>IF($A43=BE$2,VLOOKUP($A43,$A$3:$E$98,5),IF($A43&lt;BE$2,"",VLOOKUP($A43,$A$3:$E$98,5)*IF(Main!$B$36=1,(1+Main!$B$35)^($A43-BE$2),1+(Main!$B$35*($A43-BE$2)))))</f>
        <v/>
      </c>
      <c r="BF43" s="119" t="str">
        <f>IF($A43=BF$2,VLOOKUP($A43,$A$3:$E$98,5),IF($A43&lt;BF$2,"",VLOOKUP($A43,$A$3:$E$98,5)*IF(Main!$B$36=1,(1+Main!$B$35)^($A43-BF$2),1+(Main!$B$35*($A43-BF$2)))))</f>
        <v/>
      </c>
      <c r="BG43" s="119" t="str">
        <f>IF($A43=BG$2,VLOOKUP($A43,$A$3:$E$98,5),IF($A43&lt;BG$2,"",VLOOKUP($A43,$A$3:$E$98,5)*IF(Main!$B$36=1,(1+Main!$B$35)^($A43-BG$2),1+(Main!$B$35*($A43-BG$2)))))</f>
        <v/>
      </c>
      <c r="BH43" s="119" t="str">
        <f>IF($A43=BH$2,VLOOKUP($A43,$A$3:$E$98,5),IF($A43&lt;BH$2,"",VLOOKUP($A43,$A$3:$E$98,5)*IF(Main!$B$36=1,(1+Main!$B$35)^($A43-BH$2),1+(Main!$B$35*($A43-BH$2)))))</f>
        <v/>
      </c>
      <c r="BI43" s="119" t="str">
        <f>IF($A43=BI$2,VLOOKUP($A43,$A$3:$E$98,5),IF($A43&lt;BI$2,"",VLOOKUP($A43,$A$3:$E$98,5)*IF(Main!$B$36=1,(1+Main!$B$35)^($A43-BI$2),1+(Main!$B$35*($A43-BI$2)))))</f>
        <v/>
      </c>
      <c r="BJ43" s="119" t="str">
        <f>IF($A43=BJ$2,VLOOKUP($A43,$A$3:$E$98,5),IF($A43&lt;BJ$2,"",VLOOKUP($A43,$A$3:$E$98,5)*IF(Main!$B$36=1,(1+Main!$B$35)^($A43-BJ$2),1+(Main!$B$35*($A43-BJ$2)))))</f>
        <v/>
      </c>
      <c r="BK43" s="119" t="str">
        <f>IF($A43=BK$2,VLOOKUP($A43,$A$3:$E$98,5),IF($A43&lt;BK$2,"",VLOOKUP($A43,$A$3:$E$98,5)*IF(Main!$B$36=1,(1+Main!$B$35)^($A43-BK$2),1+(Main!$B$35*($A43-BK$2)))))</f>
        <v/>
      </c>
      <c r="BL43" s="119" t="str">
        <f>IF($A43=BL$2,VLOOKUP($A43,$A$3:$E$98,5),IF($A43&lt;BL$2,"",VLOOKUP($A43,$A$3:$E$98,5)*IF(Main!$B$36=1,(1+Main!$B$35)^($A43-BL$2),1+(Main!$B$35*($A43-BL$2)))))</f>
        <v/>
      </c>
      <c r="BM43" s="119" t="str">
        <f>IF($A43=BM$2,VLOOKUP($A43,$A$3:$E$98,5),IF($A43&lt;BM$2,"",VLOOKUP($A43,$A$3:$E$98,5)*IF(Main!$B$36=1,(1+Main!$B$35)^($A43-BM$2),1+(Main!$B$35*($A43-BM$2)))))</f>
        <v/>
      </c>
      <c r="BN43" s="119" t="str">
        <f>IF($A43=BN$2,VLOOKUP($A43,$A$3:$E$98,5),IF($A43&lt;BN$2,"",VLOOKUP($A43,$A$3:$E$98,5)*IF(Main!$B$36=1,(1+Main!$B$35)^($A43-BN$2),1+(Main!$B$35*($A43-BN$2)))))</f>
        <v/>
      </c>
      <c r="BO43" s="119" t="str">
        <f>IF($A43=BO$2,VLOOKUP($A43,$A$3:$E$98,5),IF($A43&lt;BO$2,"",VLOOKUP($A43,$A$3:$E$98,5)*IF(Main!$B$36=1,(1+Main!$B$35)^($A43-BO$2),1+(Main!$B$35*($A43-BO$2)))))</f>
        <v/>
      </c>
      <c r="BP43" s="119" t="str">
        <f>IF($A43=BP$2,VLOOKUP($A43,$A$3:$E$98,5),IF($A43&lt;BP$2,"",VLOOKUP($A43,$A$3:$E$98,5)*IF(Main!$B$36=1,(1+Main!$B$35)^($A43-BP$2),1+(Main!$B$35*($A43-BP$2)))))</f>
        <v/>
      </c>
      <c r="BQ43" s="119" t="str">
        <f>IF($A43=BQ$2,VLOOKUP($A43,$A$3:$E$98,5),IF($A43&lt;BQ$2,"",VLOOKUP($A43,$A$3:$E$98,5)*IF(Main!$B$36=1,(1+Main!$B$35)^($A43-BQ$2),1+(Main!$B$35*($A43-BQ$2)))))</f>
        <v/>
      </c>
      <c r="BR43" s="119" t="str">
        <f>IF($A43=BR$2,VLOOKUP($A43,$A$3:$E$98,5),IF($A43&lt;BR$2,"",VLOOKUP($A43,$A$3:$E$98,5)*IF(Main!$B$36=1,(1+Main!$B$35)^($A43-BR$2),1+(Main!$B$35*($A43-BR$2)))))</f>
        <v/>
      </c>
      <c r="BS43" s="119" t="str">
        <f>IF($A43=BS$2,VLOOKUP($A43,$A$3:$E$98,5),IF($A43&lt;BS$2,"",VLOOKUP($A43,$A$3:$E$98,5)*IF(Main!$B$36=1,(1+Main!$B$35)^($A43-BS$2),1+(Main!$B$35*($A43-BS$2)))))</f>
        <v/>
      </c>
      <c r="BT43" s="119" t="str">
        <f>IF($A43=BT$2,VLOOKUP($A43,$A$3:$E$98,5),IF($A43&lt;BT$2,"",VLOOKUP($A43,$A$3:$E$98,5)*IF(Main!$B$36=1,(1+Main!$B$35)^($A43-BT$2),1+(Main!$B$35*($A43-BT$2)))))</f>
        <v/>
      </c>
      <c r="BU43" s="119" t="str">
        <f>IF($A43=BU$2,VLOOKUP($A43,$A$3:$E$98,5),IF($A43&lt;BU$2,"",VLOOKUP($A43,$A$3:$E$98,5)*IF(Main!$B$36=1,(1+Main!$B$35)^($A43-BU$2),1+(Main!$B$35*($A43-BU$2)))))</f>
        <v/>
      </c>
      <c r="BV43" s="119" t="str">
        <f>IF($A43=BV$2,VLOOKUP($A43,$A$3:$E$98,5),IF($A43&lt;BV$2,"",VLOOKUP($A43,$A$3:$E$98,5)*IF(Main!$B$36=1,(1+Main!$B$35)^($A43-BV$2),1+(Main!$B$35*($A43-BV$2)))))</f>
        <v/>
      </c>
      <c r="BW43" s="119" t="str">
        <f>IF($A43=BW$2,VLOOKUP($A43,$A$3:$E$98,5),IF($A43&lt;BW$2,"",VLOOKUP($A43,$A$3:$E$98,5)*IF(Main!$B$36=1,(1+Main!$B$35)^($A43-BW$2),1+(Main!$B$35*($A43-BW$2)))))</f>
        <v/>
      </c>
      <c r="BX43" s="119" t="str">
        <f>IF($A43=BX$2,VLOOKUP($A43,$A$3:$E$98,5),IF($A43&lt;BX$2,"",VLOOKUP($A43,$A$3:$E$98,5)*IF(Main!$B$36=1,(1+Main!$B$35)^($A43-BX$2),1+(Main!$B$35*($A43-BX$2)))))</f>
        <v/>
      </c>
      <c r="BY43" s="119" t="str">
        <f>IF($A43=BY$2,VLOOKUP($A43,$A$3:$E$98,5),IF($A43&lt;BY$2,"",VLOOKUP($A43,$A$3:$E$98,5)*IF(Main!$B$36=1,(1+Main!$B$35)^($A43-BY$2),1+(Main!$B$35*($A43-BY$2)))))</f>
        <v/>
      </c>
      <c r="BZ43" s="119" t="str">
        <f>IF($A43=BZ$2,VLOOKUP($A43,$A$3:$E$98,5),IF($A43&lt;BZ$2,"",VLOOKUP($A43,$A$3:$E$98,5)*IF(Main!$B$36=1,(1+Main!$B$35)^($A43-BZ$2),1+(Main!$B$35*($A43-BZ$2)))))</f>
        <v/>
      </c>
      <c r="CA43" s="119" t="str">
        <f>IF($A43=CA$2,VLOOKUP($A43,$A$3:$E$98,5),IF($A43&lt;CA$2,"",VLOOKUP($A43,$A$3:$E$98,5)*IF(Main!$B$36=1,(1+Main!$B$35)^($A43-CA$2),1+(Main!$B$35*($A43-CA$2)))))</f>
        <v/>
      </c>
      <c r="CB43" s="119" t="str">
        <f>IF($A43=CB$2,VLOOKUP($A43,$A$3:$E$98,5),IF($A43&lt;CB$2,"",VLOOKUP($A43,$A$3:$E$98,5)*IF(Main!$B$36=1,(1+Main!$B$35)^($A43-CB$2),1+(Main!$B$35*($A43-CB$2)))))</f>
        <v/>
      </c>
      <c r="CC43" s="119" t="str">
        <f>IF($A43=CC$2,VLOOKUP($A43,$A$3:$E$98,5),IF($A43&lt;CC$2,"",VLOOKUP($A43,$A$3:$E$98,5)*IF(Main!$B$36=1,(1+Main!$B$35)^($A43-CC$2),1+(Main!$B$35*($A43-CC$2)))))</f>
        <v/>
      </c>
      <c r="CD43" s="119" t="str">
        <f>IF($A43=CD$2,VLOOKUP($A43,$A$3:$E$98,5),IF($A43&lt;CD$2,"",VLOOKUP($A43,$A$3:$E$98,5)*IF(Main!$B$36=1,(1+Main!$B$35)^($A43-CD$2),1+(Main!$B$35*($A43-CD$2)))))</f>
        <v/>
      </c>
    </row>
    <row r="44" spans="1:82">
      <c r="A44" s="51">
        <v>66</v>
      </c>
      <c r="B44" s="54">
        <f ca="1">VLOOKUP($A44,Mortality!$A$3:$G$108,7,)</f>
        <v>5.7555329393622571E-3</v>
      </c>
      <c r="C44" s="50">
        <f t="shared" ca="1" si="1"/>
        <v>0.9404394044064589</v>
      </c>
      <c r="D44" s="50">
        <f ca="1">SUM($C44:$C144)/$C44</f>
        <v>25.174653748042861</v>
      </c>
      <c r="E44" s="118">
        <f ca="1">C44/(1+Main!$B$5)^($A44-$A$3)</f>
        <v>5.8694300699138828E-2</v>
      </c>
      <c r="F44" s="14">
        <f t="shared" ca="1" si="2"/>
        <v>11.819148176937484</v>
      </c>
      <c r="G44" s="119">
        <f ca="1">IF($A44=G$2,VLOOKUP($A44,$A$3:$E$98,5),IF($A44&lt;G$2,"",VLOOKUP($A44,$A$3:$E$98,5)*IF(Main!$B$36=1,(1+Main!$B$35)^($A44-G$2),1+(Main!$B$35*($A44-G$2)))))</f>
        <v>5.8694300699138828E-2</v>
      </c>
      <c r="H44" s="119">
        <f ca="1">IF($A44=H$2,VLOOKUP($A44,$A$3:$E$98,5),IF($A44&lt;H$2,"",VLOOKUP($A44,$A$3:$E$98,5)*IF(Main!$B$36=1,(1+Main!$B$35)^($A44-H$2),1+(Main!$B$35*($A44-H$2)))))</f>
        <v>5.8694300699138828E-2</v>
      </c>
      <c r="I44" s="119">
        <f ca="1">IF($A44=I$2,VLOOKUP($A44,$A$3:$E$98,5),IF($A44&lt;I$2,"",VLOOKUP($A44,$A$3:$E$98,5)*IF(Main!$B$36=1,(1+Main!$B$35)^($A44-I$2),1+(Main!$B$35*($A44-I$2)))))</f>
        <v>5.8694300699138828E-2</v>
      </c>
      <c r="J44" s="119">
        <f ca="1">IF($A44=J$2,VLOOKUP($A44,$A$3:$E$98,5),IF($A44&lt;J$2,"",VLOOKUP($A44,$A$3:$E$98,5)*IF(Main!$B$36=1,(1+Main!$B$35)^($A44-J$2),1+(Main!$B$35*($A44-J$2)))))</f>
        <v>5.8694300699138828E-2</v>
      </c>
      <c r="K44" s="119">
        <f ca="1">IF($A44=K$2,VLOOKUP($A44,$A$3:$E$98,5),IF($A44&lt;K$2,"",VLOOKUP($A44,$A$3:$E$98,5)*IF(Main!$B$36=1,(1+Main!$B$35)^($A44-K$2),1+(Main!$B$35*($A44-K$2)))))</f>
        <v>5.8694300699138828E-2</v>
      </c>
      <c r="L44" s="119">
        <f ca="1">IF($A44=L$2,VLOOKUP($A44,$A$3:$E$98,5),IF($A44&lt;L$2,"",VLOOKUP($A44,$A$3:$E$98,5)*IF(Main!$B$36=1,(1+Main!$B$35)^($A44-L$2),1+(Main!$B$35*($A44-L$2)))))</f>
        <v>5.8694300699138828E-2</v>
      </c>
      <c r="M44" s="119">
        <f ca="1">IF($A44=M$2,VLOOKUP($A44,$A$3:$E$98,5),IF($A44&lt;M$2,"",VLOOKUP($A44,$A$3:$E$98,5)*IF(Main!$B$36=1,(1+Main!$B$35)^($A44-M$2),1+(Main!$B$35*($A44-M$2)))))</f>
        <v>5.8694300699138828E-2</v>
      </c>
      <c r="N44" s="119">
        <f ca="1">IF($A44=N$2,VLOOKUP($A44,$A$3:$E$98,5),IF($A44&lt;N$2,"",VLOOKUP($A44,$A$3:$E$98,5)*IF(Main!$B$36=1,(1+Main!$B$35)^($A44-N$2),1+(Main!$B$35*($A44-N$2)))))</f>
        <v>5.8694300699138828E-2</v>
      </c>
      <c r="O44" s="119">
        <f ca="1">IF($A44=O$2,VLOOKUP($A44,$A$3:$E$98,5),IF($A44&lt;O$2,"",VLOOKUP($A44,$A$3:$E$98,5)*IF(Main!$B$36=1,(1+Main!$B$35)^($A44-O$2),1+(Main!$B$35*($A44-O$2)))))</f>
        <v>5.8694300699138828E-2</v>
      </c>
      <c r="P44" s="119">
        <f ca="1">IF($A44=P$2,VLOOKUP($A44,$A$3:$E$98,5),IF($A44&lt;P$2,"",VLOOKUP($A44,$A$3:$E$98,5)*IF(Main!$B$36=1,(1+Main!$B$35)^($A44-P$2),1+(Main!$B$35*($A44-P$2)))))</f>
        <v>5.8694300699138828E-2</v>
      </c>
      <c r="Q44" s="119">
        <f ca="1">IF($A44=Q$2,VLOOKUP($A44,$A$3:$E$98,5),IF($A44&lt;Q$2,"",VLOOKUP($A44,$A$3:$E$98,5)*IF(Main!$B$36=1,(1+Main!$B$35)^($A44-Q$2),1+(Main!$B$35*($A44-Q$2)))))</f>
        <v>5.8694300699138828E-2</v>
      </c>
      <c r="R44" s="119">
        <f ca="1">IF($A44=R$2,VLOOKUP($A44,$A$3:$E$98,5),IF($A44&lt;R$2,"",VLOOKUP($A44,$A$3:$E$98,5)*IF(Main!$B$36=1,(1+Main!$B$35)^($A44-R$2),1+(Main!$B$35*($A44-R$2)))))</f>
        <v>5.8694300699138828E-2</v>
      </c>
      <c r="S44" s="119">
        <f ca="1">IF($A44=S$2,VLOOKUP($A44,$A$3:$E$98,5),IF($A44&lt;S$2,"",VLOOKUP($A44,$A$3:$E$98,5)*IF(Main!$B$36=1,(1+Main!$B$35)^($A44-S$2),1+(Main!$B$35*($A44-S$2)))))</f>
        <v>5.8694300699138828E-2</v>
      </c>
      <c r="T44" s="119">
        <f ca="1">IF($A44=T$2,VLOOKUP($A44,$A$3:$E$98,5),IF($A44&lt;T$2,"",VLOOKUP($A44,$A$3:$E$98,5)*IF(Main!$B$36=1,(1+Main!$B$35)^($A44-T$2),1+(Main!$B$35*($A44-T$2)))))</f>
        <v>5.8694300699138828E-2</v>
      </c>
      <c r="U44" s="119">
        <f ca="1">IF($A44=U$2,VLOOKUP($A44,$A$3:$E$98,5),IF($A44&lt;U$2,"",VLOOKUP($A44,$A$3:$E$98,5)*IF(Main!$B$36=1,(1+Main!$B$35)^($A44-U$2),1+(Main!$B$35*($A44-U$2)))))</f>
        <v>5.8694300699138828E-2</v>
      </c>
      <c r="V44" s="119">
        <f ca="1">IF($A44=V$2,VLOOKUP($A44,$A$3:$E$98,5),IF($A44&lt;V$2,"",VLOOKUP($A44,$A$3:$E$98,5)*IF(Main!$B$36=1,(1+Main!$B$35)^($A44-V$2),1+(Main!$B$35*($A44-V$2)))))</f>
        <v>5.8694300699138828E-2</v>
      </c>
      <c r="W44" s="119">
        <f ca="1">IF($A44=W$2,VLOOKUP($A44,$A$3:$E$98,5),IF($A44&lt;W$2,"",VLOOKUP($A44,$A$3:$E$98,5)*IF(Main!$B$36=1,(1+Main!$B$35)^($A44-W$2),1+(Main!$B$35*($A44-W$2)))))</f>
        <v>5.8694300699138828E-2</v>
      </c>
      <c r="X44" s="119">
        <f ca="1">IF($A44=X$2,VLOOKUP($A44,$A$3:$E$98,5),IF($A44&lt;X$2,"",VLOOKUP($A44,$A$3:$E$98,5)*IF(Main!$B$36=1,(1+Main!$B$35)^($A44-X$2),1+(Main!$B$35*($A44-X$2)))))</f>
        <v>5.8694300699138828E-2</v>
      </c>
      <c r="Y44" s="119">
        <f ca="1">IF($A44=Y$2,VLOOKUP($A44,$A$3:$E$98,5),IF($A44&lt;Y$2,"",VLOOKUP($A44,$A$3:$E$98,5)*IF(Main!$B$36=1,(1+Main!$B$35)^($A44-Y$2),1+(Main!$B$35*($A44-Y$2)))))</f>
        <v>5.8694300699138828E-2</v>
      </c>
      <c r="Z44" s="119">
        <f ca="1">IF($A44=Z$2,VLOOKUP($A44,$A$3:$E$98,5),IF($A44&lt;Z$2,"",VLOOKUP($A44,$A$3:$E$98,5)*IF(Main!$B$36=1,(1+Main!$B$35)^($A44-Z$2),1+(Main!$B$35*($A44-Z$2)))))</f>
        <v>5.8694300699138828E-2</v>
      </c>
      <c r="AA44" s="119">
        <f ca="1">IF($A44=AA$2,VLOOKUP($A44,$A$3:$E$98,5),IF($A44&lt;AA$2,"",VLOOKUP($A44,$A$3:$E$98,5)*IF(Main!$B$36=1,(1+Main!$B$35)^($A44-AA$2),1+(Main!$B$35*($A44-AA$2)))))</f>
        <v>5.8694300699138828E-2</v>
      </c>
      <c r="AB44" s="119">
        <f ca="1">IF($A44=AB$2,VLOOKUP($A44,$A$3:$E$98,5),IF($A44&lt;AB$2,"",VLOOKUP($A44,$A$3:$E$98,5)*IF(Main!$B$36=1,(1+Main!$B$35)^($A44-AB$2),1+(Main!$B$35*($A44-AB$2)))))</f>
        <v>5.8694300699138828E-2</v>
      </c>
      <c r="AC44" s="119" t="str">
        <f>IF($A44=AC$2,VLOOKUP($A44,$A$3:$E$98,5),IF($A44&lt;AC$2,"",VLOOKUP($A44,$A$3:$E$98,5)*IF(Main!$B$36=1,(1+Main!$B$35)^($A44-AC$2),1+(Main!$B$35*($A44-AC$2)))))</f>
        <v/>
      </c>
      <c r="AD44" s="119" t="str">
        <f>IF($A44=AD$2,VLOOKUP($A44,$A$3:$E$98,5),IF($A44&lt;AD$2,"",VLOOKUP($A44,$A$3:$E$98,5)*IF(Main!$B$36=1,(1+Main!$B$35)^($A44-AD$2),1+(Main!$B$35*($A44-AD$2)))))</f>
        <v/>
      </c>
      <c r="AE44" s="119" t="str">
        <f>IF($A44=AE$2,VLOOKUP($A44,$A$3:$E$98,5),IF($A44&lt;AE$2,"",VLOOKUP($A44,$A$3:$E$98,5)*IF(Main!$B$36=1,(1+Main!$B$35)^($A44-AE$2),1+(Main!$B$35*($A44-AE$2)))))</f>
        <v/>
      </c>
      <c r="AF44" s="119" t="str">
        <f>IF($A44=AF$2,VLOOKUP($A44,$A$3:$E$98,5),IF($A44&lt;AF$2,"",VLOOKUP($A44,$A$3:$E$98,5)*IF(Main!$B$36=1,(1+Main!$B$35)^($A44-AF$2),1+(Main!$B$35*($A44-AF$2)))))</f>
        <v/>
      </c>
      <c r="AG44" s="119" t="str">
        <f>IF($A44=AG$2,VLOOKUP($A44,$A$3:$E$98,5),IF($A44&lt;AG$2,"",VLOOKUP($A44,$A$3:$E$98,5)*IF(Main!$B$36=1,(1+Main!$B$35)^($A44-AG$2),1+(Main!$B$35*($A44-AG$2)))))</f>
        <v/>
      </c>
      <c r="AH44" s="119" t="str">
        <f>IF($A44=AH$2,VLOOKUP($A44,$A$3:$E$98,5),IF($A44&lt;AH$2,"",VLOOKUP($A44,$A$3:$E$98,5)*IF(Main!$B$36=1,(1+Main!$B$35)^($A44-AH$2),1+(Main!$B$35*($A44-AH$2)))))</f>
        <v/>
      </c>
      <c r="AI44" s="119" t="str">
        <f>IF($A44=AI$2,VLOOKUP($A44,$A$3:$E$98,5),IF($A44&lt;AI$2,"",VLOOKUP($A44,$A$3:$E$98,5)*IF(Main!$B$36=1,(1+Main!$B$35)^($A44-AI$2),1+(Main!$B$35*($A44-AI$2)))))</f>
        <v/>
      </c>
      <c r="AJ44" s="119" t="str">
        <f>IF($A44=AJ$2,VLOOKUP($A44,$A$3:$E$98,5),IF($A44&lt;AJ$2,"",VLOOKUP($A44,$A$3:$E$98,5)*IF(Main!$B$36=1,(1+Main!$B$35)^($A44-AJ$2),1+(Main!$B$35*($A44-AJ$2)))))</f>
        <v/>
      </c>
      <c r="AK44" s="119" t="str">
        <f>IF($A44=AK$2,VLOOKUP($A44,$A$3:$E$98,5),IF($A44&lt;AK$2,"",VLOOKUP($A44,$A$3:$E$98,5)*IF(Main!$B$36=1,(1+Main!$B$35)^($A44-AK$2),1+(Main!$B$35*($A44-AK$2)))))</f>
        <v/>
      </c>
      <c r="AL44" s="119" t="str">
        <f>IF($A44=AL$2,VLOOKUP($A44,$A$3:$E$98,5),IF($A44&lt;AL$2,"",VLOOKUP($A44,$A$3:$E$98,5)*IF(Main!$B$36=1,(1+Main!$B$35)^($A44-AL$2),1+(Main!$B$35*($A44-AL$2)))))</f>
        <v/>
      </c>
      <c r="AM44" s="119" t="str">
        <f>IF($A44=AM$2,VLOOKUP($A44,$A$3:$E$98,5),IF($A44&lt;AM$2,"",VLOOKUP($A44,$A$3:$E$98,5)*IF(Main!$B$36=1,(1+Main!$B$35)^($A44-AM$2),1+(Main!$B$35*($A44-AM$2)))))</f>
        <v/>
      </c>
      <c r="AN44" s="119" t="str">
        <f>IF($A44=AN$2,VLOOKUP($A44,$A$3:$E$98,5),IF($A44&lt;AN$2,"",VLOOKUP($A44,$A$3:$E$98,5)*IF(Main!$B$36=1,(1+Main!$B$35)^($A44-AN$2),1+(Main!$B$35*($A44-AN$2)))))</f>
        <v/>
      </c>
      <c r="AO44" s="119" t="str">
        <f>IF($A44=AO$2,VLOOKUP($A44,$A$3:$E$98,5),IF($A44&lt;AO$2,"",VLOOKUP($A44,$A$3:$E$98,5)*IF(Main!$B$36=1,(1+Main!$B$35)^($A44-AO$2),1+(Main!$B$35*($A44-AO$2)))))</f>
        <v/>
      </c>
      <c r="AP44" s="119" t="str">
        <f>IF($A44=AP$2,VLOOKUP($A44,$A$3:$E$98,5),IF($A44&lt;AP$2,"",VLOOKUP($A44,$A$3:$E$98,5)*IF(Main!$B$36=1,(1+Main!$B$35)^($A44-AP$2),1+(Main!$B$35*($A44-AP$2)))))</f>
        <v/>
      </c>
      <c r="AQ44" s="119" t="str">
        <f>IF($A44=AQ$2,VLOOKUP($A44,$A$3:$E$98,5),IF($A44&lt;AQ$2,"",VLOOKUP($A44,$A$3:$E$98,5)*IF(Main!$B$36=1,(1+Main!$B$35)^($A44-AQ$2),1+(Main!$B$35*($A44-AQ$2)))))</f>
        <v/>
      </c>
      <c r="AR44" s="119" t="str">
        <f>IF($A44=AR$2,VLOOKUP($A44,$A$3:$E$98,5),IF($A44&lt;AR$2,"",VLOOKUP($A44,$A$3:$E$98,5)*IF(Main!$B$36=1,(1+Main!$B$35)^($A44-AR$2),1+(Main!$B$35*($A44-AR$2)))))</f>
        <v/>
      </c>
      <c r="AS44" s="119" t="str">
        <f>IF($A44=AS$2,VLOOKUP($A44,$A$3:$E$98,5),IF($A44&lt;AS$2,"",VLOOKUP($A44,$A$3:$E$98,5)*IF(Main!$B$36=1,(1+Main!$B$35)^($A44-AS$2),1+(Main!$B$35*($A44-AS$2)))))</f>
        <v/>
      </c>
      <c r="AT44" s="119" t="str">
        <f>IF($A44=AT$2,VLOOKUP($A44,$A$3:$E$98,5),IF($A44&lt;AT$2,"",VLOOKUP($A44,$A$3:$E$98,5)*IF(Main!$B$36=1,(1+Main!$B$35)^($A44-AT$2),1+(Main!$B$35*($A44-AT$2)))))</f>
        <v/>
      </c>
      <c r="AU44" s="119" t="str">
        <f>IF($A44=AU$2,VLOOKUP($A44,$A$3:$E$98,5),IF($A44&lt;AU$2,"",VLOOKUP($A44,$A$3:$E$98,5)*IF(Main!$B$36=1,(1+Main!$B$35)^($A44-AU$2),1+(Main!$B$35*($A44-AU$2)))))</f>
        <v/>
      </c>
      <c r="AV44" s="119" t="str">
        <f>IF($A44=AV$2,VLOOKUP($A44,$A$3:$E$98,5),IF($A44&lt;AV$2,"",VLOOKUP($A44,$A$3:$E$98,5)*IF(Main!$B$36=1,(1+Main!$B$35)^($A44-AV$2),1+(Main!$B$35*($A44-AV$2)))))</f>
        <v/>
      </c>
      <c r="AW44" s="119" t="str">
        <f>IF($A44=AW$2,VLOOKUP($A44,$A$3:$E$98,5),IF($A44&lt;AW$2,"",VLOOKUP($A44,$A$3:$E$98,5)*IF(Main!$B$36=1,(1+Main!$B$35)^($A44-AW$2),1+(Main!$B$35*($A44-AW$2)))))</f>
        <v/>
      </c>
      <c r="AX44" s="119" t="str">
        <f>IF($A44=AX$2,VLOOKUP($A44,$A$3:$E$98,5),IF($A44&lt;AX$2,"",VLOOKUP($A44,$A$3:$E$98,5)*IF(Main!$B$36=1,(1+Main!$B$35)^($A44-AX$2),1+(Main!$B$35*($A44-AX$2)))))</f>
        <v/>
      </c>
      <c r="AY44" s="119" t="str">
        <f>IF($A44=AY$2,VLOOKUP($A44,$A$3:$E$98,5),IF($A44&lt;AY$2,"",VLOOKUP($A44,$A$3:$E$98,5)*IF(Main!$B$36=1,(1+Main!$B$35)^($A44-AY$2),1+(Main!$B$35*($A44-AY$2)))))</f>
        <v/>
      </c>
      <c r="AZ44" s="119" t="str">
        <f>IF($A44=AZ$2,VLOOKUP($A44,$A$3:$E$98,5),IF($A44&lt;AZ$2,"",VLOOKUP($A44,$A$3:$E$98,5)*IF(Main!$B$36=1,(1+Main!$B$35)^($A44-AZ$2),1+(Main!$B$35*($A44-AZ$2)))))</f>
        <v/>
      </c>
      <c r="BA44" s="119" t="str">
        <f>IF($A44=BA$2,VLOOKUP($A44,$A$3:$E$98,5),IF($A44&lt;BA$2,"",VLOOKUP($A44,$A$3:$E$98,5)*IF(Main!$B$36=1,(1+Main!$B$35)^($A44-BA$2),1+(Main!$B$35*($A44-BA$2)))))</f>
        <v/>
      </c>
      <c r="BB44" s="119" t="str">
        <f>IF($A44=BB$2,VLOOKUP($A44,$A$3:$E$98,5),IF($A44&lt;BB$2,"",VLOOKUP($A44,$A$3:$E$98,5)*IF(Main!$B$36=1,(1+Main!$B$35)^($A44-BB$2),1+(Main!$B$35*($A44-BB$2)))))</f>
        <v/>
      </c>
      <c r="BC44" s="119" t="str">
        <f>IF($A44=BC$2,VLOOKUP($A44,$A$3:$E$98,5),IF($A44&lt;BC$2,"",VLOOKUP($A44,$A$3:$E$98,5)*IF(Main!$B$36=1,(1+Main!$B$35)^($A44-BC$2),1+(Main!$B$35*($A44-BC$2)))))</f>
        <v/>
      </c>
      <c r="BD44" s="119" t="str">
        <f>IF($A44=BD$2,VLOOKUP($A44,$A$3:$E$98,5),IF($A44&lt;BD$2,"",VLOOKUP($A44,$A$3:$E$98,5)*IF(Main!$B$36=1,(1+Main!$B$35)^($A44-BD$2),1+(Main!$B$35*($A44-BD$2)))))</f>
        <v/>
      </c>
      <c r="BE44" s="119" t="str">
        <f>IF($A44=BE$2,VLOOKUP($A44,$A$3:$E$98,5),IF($A44&lt;BE$2,"",VLOOKUP($A44,$A$3:$E$98,5)*IF(Main!$B$36=1,(1+Main!$B$35)^($A44-BE$2),1+(Main!$B$35*($A44-BE$2)))))</f>
        <v/>
      </c>
      <c r="BF44" s="119" t="str">
        <f>IF($A44=BF$2,VLOOKUP($A44,$A$3:$E$98,5),IF($A44&lt;BF$2,"",VLOOKUP($A44,$A$3:$E$98,5)*IF(Main!$B$36=1,(1+Main!$B$35)^($A44-BF$2),1+(Main!$B$35*($A44-BF$2)))))</f>
        <v/>
      </c>
      <c r="BG44" s="119" t="str">
        <f>IF($A44=BG$2,VLOOKUP($A44,$A$3:$E$98,5),IF($A44&lt;BG$2,"",VLOOKUP($A44,$A$3:$E$98,5)*IF(Main!$B$36=1,(1+Main!$B$35)^($A44-BG$2),1+(Main!$B$35*($A44-BG$2)))))</f>
        <v/>
      </c>
      <c r="BH44" s="119" t="str">
        <f>IF($A44=BH$2,VLOOKUP($A44,$A$3:$E$98,5),IF($A44&lt;BH$2,"",VLOOKUP($A44,$A$3:$E$98,5)*IF(Main!$B$36=1,(1+Main!$B$35)^($A44-BH$2),1+(Main!$B$35*($A44-BH$2)))))</f>
        <v/>
      </c>
      <c r="BI44" s="119" t="str">
        <f>IF($A44=BI$2,VLOOKUP($A44,$A$3:$E$98,5),IF($A44&lt;BI$2,"",VLOOKUP($A44,$A$3:$E$98,5)*IF(Main!$B$36=1,(1+Main!$B$35)^($A44-BI$2),1+(Main!$B$35*($A44-BI$2)))))</f>
        <v/>
      </c>
      <c r="BJ44" s="119" t="str">
        <f>IF($A44=BJ$2,VLOOKUP($A44,$A$3:$E$98,5),IF($A44&lt;BJ$2,"",VLOOKUP($A44,$A$3:$E$98,5)*IF(Main!$B$36=1,(1+Main!$B$35)^($A44-BJ$2),1+(Main!$B$35*($A44-BJ$2)))))</f>
        <v/>
      </c>
      <c r="BK44" s="119" t="str">
        <f>IF($A44=BK$2,VLOOKUP($A44,$A$3:$E$98,5),IF($A44&lt;BK$2,"",VLOOKUP($A44,$A$3:$E$98,5)*IF(Main!$B$36=1,(1+Main!$B$35)^($A44-BK$2),1+(Main!$B$35*($A44-BK$2)))))</f>
        <v/>
      </c>
      <c r="BL44" s="119" t="str">
        <f>IF($A44=BL$2,VLOOKUP($A44,$A$3:$E$98,5),IF($A44&lt;BL$2,"",VLOOKUP($A44,$A$3:$E$98,5)*IF(Main!$B$36=1,(1+Main!$B$35)^($A44-BL$2),1+(Main!$B$35*($A44-BL$2)))))</f>
        <v/>
      </c>
      <c r="BM44" s="119" t="str">
        <f>IF($A44=BM$2,VLOOKUP($A44,$A$3:$E$98,5),IF($A44&lt;BM$2,"",VLOOKUP($A44,$A$3:$E$98,5)*IF(Main!$B$36=1,(1+Main!$B$35)^($A44-BM$2),1+(Main!$B$35*($A44-BM$2)))))</f>
        <v/>
      </c>
      <c r="BN44" s="119" t="str">
        <f>IF($A44=BN$2,VLOOKUP($A44,$A$3:$E$98,5),IF($A44&lt;BN$2,"",VLOOKUP($A44,$A$3:$E$98,5)*IF(Main!$B$36=1,(1+Main!$B$35)^($A44-BN$2),1+(Main!$B$35*($A44-BN$2)))))</f>
        <v/>
      </c>
      <c r="BO44" s="119" t="str">
        <f>IF($A44=BO$2,VLOOKUP($A44,$A$3:$E$98,5),IF($A44&lt;BO$2,"",VLOOKUP($A44,$A$3:$E$98,5)*IF(Main!$B$36=1,(1+Main!$B$35)^($A44-BO$2),1+(Main!$B$35*($A44-BO$2)))))</f>
        <v/>
      </c>
      <c r="BP44" s="119" t="str">
        <f>IF($A44=BP$2,VLOOKUP($A44,$A$3:$E$98,5),IF($A44&lt;BP$2,"",VLOOKUP($A44,$A$3:$E$98,5)*IF(Main!$B$36=1,(1+Main!$B$35)^($A44-BP$2),1+(Main!$B$35*($A44-BP$2)))))</f>
        <v/>
      </c>
      <c r="BQ44" s="119" t="str">
        <f>IF($A44=BQ$2,VLOOKUP($A44,$A$3:$E$98,5),IF($A44&lt;BQ$2,"",VLOOKUP($A44,$A$3:$E$98,5)*IF(Main!$B$36=1,(1+Main!$B$35)^($A44-BQ$2),1+(Main!$B$35*($A44-BQ$2)))))</f>
        <v/>
      </c>
      <c r="BR44" s="119" t="str">
        <f>IF($A44=BR$2,VLOOKUP($A44,$A$3:$E$98,5),IF($A44&lt;BR$2,"",VLOOKUP($A44,$A$3:$E$98,5)*IF(Main!$B$36=1,(1+Main!$B$35)^($A44-BR$2),1+(Main!$B$35*($A44-BR$2)))))</f>
        <v/>
      </c>
      <c r="BS44" s="119" t="str">
        <f>IF($A44=BS$2,VLOOKUP($A44,$A$3:$E$98,5),IF($A44&lt;BS$2,"",VLOOKUP($A44,$A$3:$E$98,5)*IF(Main!$B$36=1,(1+Main!$B$35)^($A44-BS$2),1+(Main!$B$35*($A44-BS$2)))))</f>
        <v/>
      </c>
      <c r="BT44" s="119" t="str">
        <f>IF($A44=BT$2,VLOOKUP($A44,$A$3:$E$98,5),IF($A44&lt;BT$2,"",VLOOKUP($A44,$A$3:$E$98,5)*IF(Main!$B$36=1,(1+Main!$B$35)^($A44-BT$2),1+(Main!$B$35*($A44-BT$2)))))</f>
        <v/>
      </c>
      <c r="BU44" s="119" t="str">
        <f>IF($A44=BU$2,VLOOKUP($A44,$A$3:$E$98,5),IF($A44&lt;BU$2,"",VLOOKUP($A44,$A$3:$E$98,5)*IF(Main!$B$36=1,(1+Main!$B$35)^($A44-BU$2),1+(Main!$B$35*($A44-BU$2)))))</f>
        <v/>
      </c>
      <c r="BV44" s="119" t="str">
        <f>IF($A44=BV$2,VLOOKUP($A44,$A$3:$E$98,5),IF($A44&lt;BV$2,"",VLOOKUP($A44,$A$3:$E$98,5)*IF(Main!$B$36=1,(1+Main!$B$35)^($A44-BV$2),1+(Main!$B$35*($A44-BV$2)))))</f>
        <v/>
      </c>
      <c r="BW44" s="119" t="str">
        <f>IF($A44=BW$2,VLOOKUP($A44,$A$3:$E$98,5),IF($A44&lt;BW$2,"",VLOOKUP($A44,$A$3:$E$98,5)*IF(Main!$B$36=1,(1+Main!$B$35)^($A44-BW$2),1+(Main!$B$35*($A44-BW$2)))))</f>
        <v/>
      </c>
      <c r="BX44" s="119" t="str">
        <f>IF($A44=BX$2,VLOOKUP($A44,$A$3:$E$98,5),IF($A44&lt;BX$2,"",VLOOKUP($A44,$A$3:$E$98,5)*IF(Main!$B$36=1,(1+Main!$B$35)^($A44-BX$2),1+(Main!$B$35*($A44-BX$2)))))</f>
        <v/>
      </c>
      <c r="BY44" s="119" t="str">
        <f>IF($A44=BY$2,VLOOKUP($A44,$A$3:$E$98,5),IF($A44&lt;BY$2,"",VLOOKUP($A44,$A$3:$E$98,5)*IF(Main!$B$36=1,(1+Main!$B$35)^($A44-BY$2),1+(Main!$B$35*($A44-BY$2)))))</f>
        <v/>
      </c>
      <c r="BZ44" s="119" t="str">
        <f>IF($A44=BZ$2,VLOOKUP($A44,$A$3:$E$98,5),IF($A44&lt;BZ$2,"",VLOOKUP($A44,$A$3:$E$98,5)*IF(Main!$B$36=1,(1+Main!$B$35)^($A44-BZ$2),1+(Main!$B$35*($A44-BZ$2)))))</f>
        <v/>
      </c>
      <c r="CA44" s="119" t="str">
        <f>IF($A44=CA$2,VLOOKUP($A44,$A$3:$E$98,5),IF($A44&lt;CA$2,"",VLOOKUP($A44,$A$3:$E$98,5)*IF(Main!$B$36=1,(1+Main!$B$35)^($A44-CA$2),1+(Main!$B$35*($A44-CA$2)))))</f>
        <v/>
      </c>
      <c r="CB44" s="119" t="str">
        <f>IF($A44=CB$2,VLOOKUP($A44,$A$3:$E$98,5),IF($A44&lt;CB$2,"",VLOOKUP($A44,$A$3:$E$98,5)*IF(Main!$B$36=1,(1+Main!$B$35)^($A44-CB$2),1+(Main!$B$35*($A44-CB$2)))))</f>
        <v/>
      </c>
      <c r="CC44" s="119" t="str">
        <f>IF($A44=CC$2,VLOOKUP($A44,$A$3:$E$98,5),IF($A44&lt;CC$2,"",VLOOKUP($A44,$A$3:$E$98,5)*IF(Main!$B$36=1,(1+Main!$B$35)^($A44-CC$2),1+(Main!$B$35*($A44-CC$2)))))</f>
        <v/>
      </c>
      <c r="CD44" s="119" t="str">
        <f>IF($A44=CD$2,VLOOKUP($A44,$A$3:$E$98,5),IF($A44&lt;CD$2,"",VLOOKUP($A44,$A$3:$E$98,5)*IF(Main!$B$36=1,(1+Main!$B$35)^($A44-CD$2),1+(Main!$B$35*($A44-CD$2)))))</f>
        <v/>
      </c>
    </row>
    <row r="45" spans="1:82">
      <c r="A45" s="51">
        <v>67</v>
      </c>
      <c r="B45" s="54">
        <f ca="1">VLOOKUP($A45,Mortality!$A$3:$G$108,7,)</f>
        <v>6.2197210726543991E-3</v>
      </c>
      <c r="C45" s="50">
        <f t="shared" ca="1" si="1"/>
        <v>0.93502667443692333</v>
      </c>
      <c r="D45" s="50">
        <f t="shared" ca="1" si="0"/>
        <v>24.314597213210824</v>
      </c>
      <c r="E45" s="118">
        <f ca="1">C45/(1+Main!$B$5)^($A45-$A$3)</f>
        <v>5.4538769830011317E-2</v>
      </c>
      <c r="F45" s="14">
        <f t="shared" ca="1" si="2"/>
        <v>11.643503115031232</v>
      </c>
      <c r="G45" s="119">
        <f ca="1">IF($A45=G$2,VLOOKUP($A45,$A$3:$E$98,5),IF($A45&lt;G$2,"",VLOOKUP($A45,$A$3:$E$98,5)*IF(Main!$B$36=1,(1+Main!$B$35)^($A45-G$2),1+(Main!$B$35*($A45-G$2)))))</f>
        <v>5.4538769830011317E-2</v>
      </c>
      <c r="H45" s="119">
        <f ca="1">IF($A45=H$2,VLOOKUP($A45,$A$3:$E$98,5),IF($A45&lt;H$2,"",VLOOKUP($A45,$A$3:$E$98,5)*IF(Main!$B$36=1,(1+Main!$B$35)^($A45-H$2),1+(Main!$B$35*($A45-H$2)))))</f>
        <v>5.4538769830011317E-2</v>
      </c>
      <c r="I45" s="119">
        <f ca="1">IF($A45=I$2,VLOOKUP($A45,$A$3:$E$98,5),IF($A45&lt;I$2,"",VLOOKUP($A45,$A$3:$E$98,5)*IF(Main!$B$36=1,(1+Main!$B$35)^($A45-I$2),1+(Main!$B$35*($A45-I$2)))))</f>
        <v>5.4538769830011317E-2</v>
      </c>
      <c r="J45" s="119">
        <f ca="1">IF($A45=J$2,VLOOKUP($A45,$A$3:$E$98,5),IF($A45&lt;J$2,"",VLOOKUP($A45,$A$3:$E$98,5)*IF(Main!$B$36=1,(1+Main!$B$35)^($A45-J$2),1+(Main!$B$35*($A45-J$2)))))</f>
        <v>5.4538769830011317E-2</v>
      </c>
      <c r="K45" s="119">
        <f ca="1">IF($A45=K$2,VLOOKUP($A45,$A$3:$E$98,5),IF($A45&lt;K$2,"",VLOOKUP($A45,$A$3:$E$98,5)*IF(Main!$B$36=1,(1+Main!$B$35)^($A45-K$2),1+(Main!$B$35*($A45-K$2)))))</f>
        <v>5.4538769830011317E-2</v>
      </c>
      <c r="L45" s="119">
        <f ca="1">IF($A45=L$2,VLOOKUP($A45,$A$3:$E$98,5),IF($A45&lt;L$2,"",VLOOKUP($A45,$A$3:$E$98,5)*IF(Main!$B$36=1,(1+Main!$B$35)^($A45-L$2),1+(Main!$B$35*($A45-L$2)))))</f>
        <v>5.4538769830011317E-2</v>
      </c>
      <c r="M45" s="119">
        <f ca="1">IF($A45=M$2,VLOOKUP($A45,$A$3:$E$98,5),IF($A45&lt;M$2,"",VLOOKUP($A45,$A$3:$E$98,5)*IF(Main!$B$36=1,(1+Main!$B$35)^($A45-M$2),1+(Main!$B$35*($A45-M$2)))))</f>
        <v>5.4538769830011317E-2</v>
      </c>
      <c r="N45" s="119">
        <f ca="1">IF($A45=N$2,VLOOKUP($A45,$A$3:$E$98,5),IF($A45&lt;N$2,"",VLOOKUP($A45,$A$3:$E$98,5)*IF(Main!$B$36=1,(1+Main!$B$35)^($A45-N$2),1+(Main!$B$35*($A45-N$2)))))</f>
        <v>5.4538769830011317E-2</v>
      </c>
      <c r="O45" s="119">
        <f ca="1">IF($A45=O$2,VLOOKUP($A45,$A$3:$E$98,5),IF($A45&lt;O$2,"",VLOOKUP($A45,$A$3:$E$98,5)*IF(Main!$B$36=1,(1+Main!$B$35)^($A45-O$2),1+(Main!$B$35*($A45-O$2)))))</f>
        <v>5.4538769830011317E-2</v>
      </c>
      <c r="P45" s="119">
        <f ca="1">IF($A45=P$2,VLOOKUP($A45,$A$3:$E$98,5),IF($A45&lt;P$2,"",VLOOKUP($A45,$A$3:$E$98,5)*IF(Main!$B$36=1,(1+Main!$B$35)^($A45-P$2),1+(Main!$B$35*($A45-P$2)))))</f>
        <v>5.4538769830011317E-2</v>
      </c>
      <c r="Q45" s="119">
        <f ca="1">IF($A45=Q$2,VLOOKUP($A45,$A$3:$E$98,5),IF($A45&lt;Q$2,"",VLOOKUP($A45,$A$3:$E$98,5)*IF(Main!$B$36=1,(1+Main!$B$35)^($A45-Q$2),1+(Main!$B$35*($A45-Q$2)))))</f>
        <v>5.4538769830011317E-2</v>
      </c>
      <c r="R45" s="119">
        <f ca="1">IF($A45=R$2,VLOOKUP($A45,$A$3:$E$98,5),IF($A45&lt;R$2,"",VLOOKUP($A45,$A$3:$E$98,5)*IF(Main!$B$36=1,(1+Main!$B$35)^($A45-R$2),1+(Main!$B$35*($A45-R$2)))))</f>
        <v>5.4538769830011317E-2</v>
      </c>
      <c r="S45" s="119">
        <f ca="1">IF($A45=S$2,VLOOKUP($A45,$A$3:$E$98,5),IF($A45&lt;S$2,"",VLOOKUP($A45,$A$3:$E$98,5)*IF(Main!$B$36=1,(1+Main!$B$35)^($A45-S$2),1+(Main!$B$35*($A45-S$2)))))</f>
        <v>5.4538769830011317E-2</v>
      </c>
      <c r="T45" s="119">
        <f ca="1">IF($A45=T$2,VLOOKUP($A45,$A$3:$E$98,5),IF($A45&lt;T$2,"",VLOOKUP($A45,$A$3:$E$98,5)*IF(Main!$B$36=1,(1+Main!$B$35)^($A45-T$2),1+(Main!$B$35*($A45-T$2)))))</f>
        <v>5.4538769830011317E-2</v>
      </c>
      <c r="U45" s="119">
        <f ca="1">IF($A45=U$2,VLOOKUP($A45,$A$3:$E$98,5),IF($A45&lt;U$2,"",VLOOKUP($A45,$A$3:$E$98,5)*IF(Main!$B$36=1,(1+Main!$B$35)^($A45-U$2),1+(Main!$B$35*($A45-U$2)))))</f>
        <v>5.4538769830011317E-2</v>
      </c>
      <c r="V45" s="119">
        <f ca="1">IF($A45=V$2,VLOOKUP($A45,$A$3:$E$98,5),IF($A45&lt;V$2,"",VLOOKUP($A45,$A$3:$E$98,5)*IF(Main!$B$36=1,(1+Main!$B$35)^($A45-V$2),1+(Main!$B$35*($A45-V$2)))))</f>
        <v>5.4538769830011317E-2</v>
      </c>
      <c r="W45" s="119">
        <f ca="1">IF($A45=W$2,VLOOKUP($A45,$A$3:$E$98,5),IF($A45&lt;W$2,"",VLOOKUP($A45,$A$3:$E$98,5)*IF(Main!$B$36=1,(1+Main!$B$35)^($A45-W$2),1+(Main!$B$35*($A45-W$2)))))</f>
        <v>5.4538769830011317E-2</v>
      </c>
      <c r="X45" s="119">
        <f ca="1">IF($A45=X$2,VLOOKUP($A45,$A$3:$E$98,5),IF($A45&lt;X$2,"",VLOOKUP($A45,$A$3:$E$98,5)*IF(Main!$B$36=1,(1+Main!$B$35)^($A45-X$2),1+(Main!$B$35*($A45-X$2)))))</f>
        <v>5.4538769830011317E-2</v>
      </c>
      <c r="Y45" s="119">
        <f ca="1">IF($A45=Y$2,VLOOKUP($A45,$A$3:$E$98,5),IF($A45&lt;Y$2,"",VLOOKUP($A45,$A$3:$E$98,5)*IF(Main!$B$36=1,(1+Main!$B$35)^($A45-Y$2),1+(Main!$B$35*($A45-Y$2)))))</f>
        <v>5.4538769830011317E-2</v>
      </c>
      <c r="Z45" s="119">
        <f ca="1">IF($A45=Z$2,VLOOKUP($A45,$A$3:$E$98,5),IF($A45&lt;Z$2,"",VLOOKUP($A45,$A$3:$E$98,5)*IF(Main!$B$36=1,(1+Main!$B$35)^($A45-Z$2),1+(Main!$B$35*($A45-Z$2)))))</f>
        <v>5.4538769830011317E-2</v>
      </c>
      <c r="AA45" s="119">
        <f ca="1">IF($A45=AA$2,VLOOKUP($A45,$A$3:$E$98,5),IF($A45&lt;AA$2,"",VLOOKUP($A45,$A$3:$E$98,5)*IF(Main!$B$36=1,(1+Main!$B$35)^($A45-AA$2),1+(Main!$B$35*($A45-AA$2)))))</f>
        <v>5.4538769830011317E-2</v>
      </c>
      <c r="AB45" s="119">
        <f ca="1">IF($A45=AB$2,VLOOKUP($A45,$A$3:$E$98,5),IF($A45&lt;AB$2,"",VLOOKUP($A45,$A$3:$E$98,5)*IF(Main!$B$36=1,(1+Main!$B$35)^($A45-AB$2),1+(Main!$B$35*($A45-AB$2)))))</f>
        <v>5.4538769830011317E-2</v>
      </c>
      <c r="AC45" s="119">
        <f ca="1">IF($A45=AC$2,VLOOKUP($A45,$A$3:$E$98,5),IF($A45&lt;AC$2,"",VLOOKUP($A45,$A$3:$E$98,5)*IF(Main!$B$36=1,(1+Main!$B$35)^($A45-AC$2),1+(Main!$B$35*($A45-AC$2)))))</f>
        <v>5.4538769830011317E-2</v>
      </c>
      <c r="AD45" s="119" t="str">
        <f>IF($A45=AD$2,VLOOKUP($A45,$A$3:$E$98,5),IF($A45&lt;AD$2,"",VLOOKUP($A45,$A$3:$E$98,5)*IF(Main!$B$36=1,(1+Main!$B$35)^($A45-AD$2),1+(Main!$B$35*($A45-AD$2)))))</f>
        <v/>
      </c>
      <c r="AE45" s="119" t="str">
        <f>IF($A45=AE$2,VLOOKUP($A45,$A$3:$E$98,5),IF($A45&lt;AE$2,"",VLOOKUP($A45,$A$3:$E$98,5)*IF(Main!$B$36=1,(1+Main!$B$35)^($A45-AE$2),1+(Main!$B$35*($A45-AE$2)))))</f>
        <v/>
      </c>
      <c r="AF45" s="119" t="str">
        <f>IF($A45=AF$2,VLOOKUP($A45,$A$3:$E$98,5),IF($A45&lt;AF$2,"",VLOOKUP($A45,$A$3:$E$98,5)*IF(Main!$B$36=1,(1+Main!$B$35)^($A45-AF$2),1+(Main!$B$35*($A45-AF$2)))))</f>
        <v/>
      </c>
      <c r="AG45" s="119" t="str">
        <f>IF($A45=AG$2,VLOOKUP($A45,$A$3:$E$98,5),IF($A45&lt;AG$2,"",VLOOKUP($A45,$A$3:$E$98,5)*IF(Main!$B$36=1,(1+Main!$B$35)^($A45-AG$2),1+(Main!$B$35*($A45-AG$2)))))</f>
        <v/>
      </c>
      <c r="AH45" s="119" t="str">
        <f>IF($A45=AH$2,VLOOKUP($A45,$A$3:$E$98,5),IF($A45&lt;AH$2,"",VLOOKUP($A45,$A$3:$E$98,5)*IF(Main!$B$36=1,(1+Main!$B$35)^($A45-AH$2),1+(Main!$B$35*($A45-AH$2)))))</f>
        <v/>
      </c>
      <c r="AI45" s="119" t="str">
        <f>IF($A45=AI$2,VLOOKUP($A45,$A$3:$E$98,5),IF($A45&lt;AI$2,"",VLOOKUP($A45,$A$3:$E$98,5)*IF(Main!$B$36=1,(1+Main!$B$35)^($A45-AI$2),1+(Main!$B$35*($A45-AI$2)))))</f>
        <v/>
      </c>
      <c r="AJ45" s="119" t="str">
        <f>IF($A45=AJ$2,VLOOKUP($A45,$A$3:$E$98,5),IF($A45&lt;AJ$2,"",VLOOKUP($A45,$A$3:$E$98,5)*IF(Main!$B$36=1,(1+Main!$B$35)^($A45-AJ$2),1+(Main!$B$35*($A45-AJ$2)))))</f>
        <v/>
      </c>
      <c r="AK45" s="119" t="str">
        <f>IF($A45=AK$2,VLOOKUP($A45,$A$3:$E$98,5),IF($A45&lt;AK$2,"",VLOOKUP($A45,$A$3:$E$98,5)*IF(Main!$B$36=1,(1+Main!$B$35)^($A45-AK$2),1+(Main!$B$35*($A45-AK$2)))))</f>
        <v/>
      </c>
      <c r="AL45" s="119" t="str">
        <f>IF($A45=AL$2,VLOOKUP($A45,$A$3:$E$98,5),IF($A45&lt;AL$2,"",VLOOKUP($A45,$A$3:$E$98,5)*IF(Main!$B$36=1,(1+Main!$B$35)^($A45-AL$2),1+(Main!$B$35*($A45-AL$2)))))</f>
        <v/>
      </c>
      <c r="AM45" s="119" t="str">
        <f>IF($A45=AM$2,VLOOKUP($A45,$A$3:$E$98,5),IF($A45&lt;AM$2,"",VLOOKUP($A45,$A$3:$E$98,5)*IF(Main!$B$36=1,(1+Main!$B$35)^($A45-AM$2),1+(Main!$B$35*($A45-AM$2)))))</f>
        <v/>
      </c>
      <c r="AN45" s="119" t="str">
        <f>IF($A45=AN$2,VLOOKUP($A45,$A$3:$E$98,5),IF($A45&lt;AN$2,"",VLOOKUP($A45,$A$3:$E$98,5)*IF(Main!$B$36=1,(1+Main!$B$35)^($A45-AN$2),1+(Main!$B$35*($A45-AN$2)))))</f>
        <v/>
      </c>
      <c r="AO45" s="119" t="str">
        <f>IF($A45=AO$2,VLOOKUP($A45,$A$3:$E$98,5),IF($A45&lt;AO$2,"",VLOOKUP($A45,$A$3:$E$98,5)*IF(Main!$B$36=1,(1+Main!$B$35)^($A45-AO$2),1+(Main!$B$35*($A45-AO$2)))))</f>
        <v/>
      </c>
      <c r="AP45" s="119" t="str">
        <f>IF($A45=AP$2,VLOOKUP($A45,$A$3:$E$98,5),IF($A45&lt;AP$2,"",VLOOKUP($A45,$A$3:$E$98,5)*IF(Main!$B$36=1,(1+Main!$B$35)^($A45-AP$2),1+(Main!$B$35*($A45-AP$2)))))</f>
        <v/>
      </c>
      <c r="AQ45" s="119" t="str">
        <f>IF($A45=AQ$2,VLOOKUP($A45,$A$3:$E$98,5),IF($A45&lt;AQ$2,"",VLOOKUP($A45,$A$3:$E$98,5)*IF(Main!$B$36=1,(1+Main!$B$35)^($A45-AQ$2),1+(Main!$B$35*($A45-AQ$2)))))</f>
        <v/>
      </c>
      <c r="AR45" s="119" t="str">
        <f>IF($A45=AR$2,VLOOKUP($A45,$A$3:$E$98,5),IF($A45&lt;AR$2,"",VLOOKUP($A45,$A$3:$E$98,5)*IF(Main!$B$36=1,(1+Main!$B$35)^($A45-AR$2),1+(Main!$B$35*($A45-AR$2)))))</f>
        <v/>
      </c>
      <c r="AS45" s="119" t="str">
        <f>IF($A45=AS$2,VLOOKUP($A45,$A$3:$E$98,5),IF($A45&lt;AS$2,"",VLOOKUP($A45,$A$3:$E$98,5)*IF(Main!$B$36=1,(1+Main!$B$35)^($A45-AS$2),1+(Main!$B$35*($A45-AS$2)))))</f>
        <v/>
      </c>
      <c r="AT45" s="119" t="str">
        <f>IF($A45=AT$2,VLOOKUP($A45,$A$3:$E$98,5),IF($A45&lt;AT$2,"",VLOOKUP($A45,$A$3:$E$98,5)*IF(Main!$B$36=1,(1+Main!$B$35)^($A45-AT$2),1+(Main!$B$35*($A45-AT$2)))))</f>
        <v/>
      </c>
      <c r="AU45" s="119" t="str">
        <f>IF($A45=AU$2,VLOOKUP($A45,$A$3:$E$98,5),IF($A45&lt;AU$2,"",VLOOKUP($A45,$A$3:$E$98,5)*IF(Main!$B$36=1,(1+Main!$B$35)^($A45-AU$2),1+(Main!$B$35*($A45-AU$2)))))</f>
        <v/>
      </c>
      <c r="AV45" s="119" t="str">
        <f>IF($A45=AV$2,VLOOKUP($A45,$A$3:$E$98,5),IF($A45&lt;AV$2,"",VLOOKUP($A45,$A$3:$E$98,5)*IF(Main!$B$36=1,(1+Main!$B$35)^($A45-AV$2),1+(Main!$B$35*($A45-AV$2)))))</f>
        <v/>
      </c>
      <c r="AW45" s="119" t="str">
        <f>IF($A45=AW$2,VLOOKUP($A45,$A$3:$E$98,5),IF($A45&lt;AW$2,"",VLOOKUP($A45,$A$3:$E$98,5)*IF(Main!$B$36=1,(1+Main!$B$35)^($A45-AW$2),1+(Main!$B$35*($A45-AW$2)))))</f>
        <v/>
      </c>
      <c r="AX45" s="119" t="str">
        <f>IF($A45=AX$2,VLOOKUP($A45,$A$3:$E$98,5),IF($A45&lt;AX$2,"",VLOOKUP($A45,$A$3:$E$98,5)*IF(Main!$B$36=1,(1+Main!$B$35)^($A45-AX$2),1+(Main!$B$35*($A45-AX$2)))))</f>
        <v/>
      </c>
      <c r="AY45" s="119" t="str">
        <f>IF($A45=AY$2,VLOOKUP($A45,$A$3:$E$98,5),IF($A45&lt;AY$2,"",VLOOKUP($A45,$A$3:$E$98,5)*IF(Main!$B$36=1,(1+Main!$B$35)^($A45-AY$2),1+(Main!$B$35*($A45-AY$2)))))</f>
        <v/>
      </c>
      <c r="AZ45" s="119" t="str">
        <f>IF($A45=AZ$2,VLOOKUP($A45,$A$3:$E$98,5),IF($A45&lt;AZ$2,"",VLOOKUP($A45,$A$3:$E$98,5)*IF(Main!$B$36=1,(1+Main!$B$35)^($A45-AZ$2),1+(Main!$B$35*($A45-AZ$2)))))</f>
        <v/>
      </c>
      <c r="BA45" s="119" t="str">
        <f>IF($A45=BA$2,VLOOKUP($A45,$A$3:$E$98,5),IF($A45&lt;BA$2,"",VLOOKUP($A45,$A$3:$E$98,5)*IF(Main!$B$36=1,(1+Main!$B$35)^($A45-BA$2),1+(Main!$B$35*($A45-BA$2)))))</f>
        <v/>
      </c>
      <c r="BB45" s="119" t="str">
        <f>IF($A45=BB$2,VLOOKUP($A45,$A$3:$E$98,5),IF($A45&lt;BB$2,"",VLOOKUP($A45,$A$3:$E$98,5)*IF(Main!$B$36=1,(1+Main!$B$35)^($A45-BB$2),1+(Main!$B$35*($A45-BB$2)))))</f>
        <v/>
      </c>
      <c r="BC45" s="119" t="str">
        <f>IF($A45=BC$2,VLOOKUP($A45,$A$3:$E$98,5),IF($A45&lt;BC$2,"",VLOOKUP($A45,$A$3:$E$98,5)*IF(Main!$B$36=1,(1+Main!$B$35)^($A45-BC$2),1+(Main!$B$35*($A45-BC$2)))))</f>
        <v/>
      </c>
      <c r="BD45" s="119" t="str">
        <f>IF($A45=BD$2,VLOOKUP($A45,$A$3:$E$98,5),IF($A45&lt;BD$2,"",VLOOKUP($A45,$A$3:$E$98,5)*IF(Main!$B$36=1,(1+Main!$B$35)^($A45-BD$2),1+(Main!$B$35*($A45-BD$2)))))</f>
        <v/>
      </c>
      <c r="BE45" s="119" t="str">
        <f>IF($A45=BE$2,VLOOKUP($A45,$A$3:$E$98,5),IF($A45&lt;BE$2,"",VLOOKUP($A45,$A$3:$E$98,5)*IF(Main!$B$36=1,(1+Main!$B$35)^($A45-BE$2),1+(Main!$B$35*($A45-BE$2)))))</f>
        <v/>
      </c>
      <c r="BF45" s="119" t="str">
        <f>IF($A45=BF$2,VLOOKUP($A45,$A$3:$E$98,5),IF($A45&lt;BF$2,"",VLOOKUP($A45,$A$3:$E$98,5)*IF(Main!$B$36=1,(1+Main!$B$35)^($A45-BF$2),1+(Main!$B$35*($A45-BF$2)))))</f>
        <v/>
      </c>
      <c r="BG45" s="119" t="str">
        <f>IF($A45=BG$2,VLOOKUP($A45,$A$3:$E$98,5),IF($A45&lt;BG$2,"",VLOOKUP($A45,$A$3:$E$98,5)*IF(Main!$B$36=1,(1+Main!$B$35)^($A45-BG$2),1+(Main!$B$35*($A45-BG$2)))))</f>
        <v/>
      </c>
      <c r="BH45" s="119" t="str">
        <f>IF($A45=BH$2,VLOOKUP($A45,$A$3:$E$98,5),IF($A45&lt;BH$2,"",VLOOKUP($A45,$A$3:$E$98,5)*IF(Main!$B$36=1,(1+Main!$B$35)^($A45-BH$2),1+(Main!$B$35*($A45-BH$2)))))</f>
        <v/>
      </c>
      <c r="BI45" s="119" t="str">
        <f>IF($A45=BI$2,VLOOKUP($A45,$A$3:$E$98,5),IF($A45&lt;BI$2,"",VLOOKUP($A45,$A$3:$E$98,5)*IF(Main!$B$36=1,(1+Main!$B$35)^($A45-BI$2),1+(Main!$B$35*($A45-BI$2)))))</f>
        <v/>
      </c>
      <c r="BJ45" s="119" t="str">
        <f>IF($A45=BJ$2,VLOOKUP($A45,$A$3:$E$98,5),IF($A45&lt;BJ$2,"",VLOOKUP($A45,$A$3:$E$98,5)*IF(Main!$B$36=1,(1+Main!$B$35)^($A45-BJ$2),1+(Main!$B$35*($A45-BJ$2)))))</f>
        <v/>
      </c>
      <c r="BK45" s="119" t="str">
        <f>IF($A45=BK$2,VLOOKUP($A45,$A$3:$E$98,5),IF($A45&lt;BK$2,"",VLOOKUP($A45,$A$3:$E$98,5)*IF(Main!$B$36=1,(1+Main!$B$35)^($A45-BK$2),1+(Main!$B$35*($A45-BK$2)))))</f>
        <v/>
      </c>
      <c r="BL45" s="119" t="str">
        <f>IF($A45=BL$2,VLOOKUP($A45,$A$3:$E$98,5),IF($A45&lt;BL$2,"",VLOOKUP($A45,$A$3:$E$98,5)*IF(Main!$B$36=1,(1+Main!$B$35)^($A45-BL$2),1+(Main!$B$35*($A45-BL$2)))))</f>
        <v/>
      </c>
      <c r="BM45" s="119" t="str">
        <f>IF($A45=BM$2,VLOOKUP($A45,$A$3:$E$98,5),IF($A45&lt;BM$2,"",VLOOKUP($A45,$A$3:$E$98,5)*IF(Main!$B$36=1,(1+Main!$B$35)^($A45-BM$2),1+(Main!$B$35*($A45-BM$2)))))</f>
        <v/>
      </c>
      <c r="BN45" s="119" t="str">
        <f>IF($A45=BN$2,VLOOKUP($A45,$A$3:$E$98,5),IF($A45&lt;BN$2,"",VLOOKUP($A45,$A$3:$E$98,5)*IF(Main!$B$36=1,(1+Main!$B$35)^($A45-BN$2),1+(Main!$B$35*($A45-BN$2)))))</f>
        <v/>
      </c>
      <c r="BO45" s="119" t="str">
        <f>IF($A45=BO$2,VLOOKUP($A45,$A$3:$E$98,5),IF($A45&lt;BO$2,"",VLOOKUP($A45,$A$3:$E$98,5)*IF(Main!$B$36=1,(1+Main!$B$35)^($A45-BO$2),1+(Main!$B$35*($A45-BO$2)))))</f>
        <v/>
      </c>
      <c r="BP45" s="119" t="str">
        <f>IF($A45=BP$2,VLOOKUP($A45,$A$3:$E$98,5),IF($A45&lt;BP$2,"",VLOOKUP($A45,$A$3:$E$98,5)*IF(Main!$B$36=1,(1+Main!$B$35)^($A45-BP$2),1+(Main!$B$35*($A45-BP$2)))))</f>
        <v/>
      </c>
      <c r="BQ45" s="119" t="str">
        <f>IF($A45=BQ$2,VLOOKUP($A45,$A$3:$E$98,5),IF($A45&lt;BQ$2,"",VLOOKUP($A45,$A$3:$E$98,5)*IF(Main!$B$36=1,(1+Main!$B$35)^($A45-BQ$2),1+(Main!$B$35*($A45-BQ$2)))))</f>
        <v/>
      </c>
      <c r="BR45" s="119" t="str">
        <f>IF($A45=BR$2,VLOOKUP($A45,$A$3:$E$98,5),IF($A45&lt;BR$2,"",VLOOKUP($A45,$A$3:$E$98,5)*IF(Main!$B$36=1,(1+Main!$B$35)^($A45-BR$2),1+(Main!$B$35*($A45-BR$2)))))</f>
        <v/>
      </c>
      <c r="BS45" s="119" t="str">
        <f>IF($A45=BS$2,VLOOKUP($A45,$A$3:$E$98,5),IF($A45&lt;BS$2,"",VLOOKUP($A45,$A$3:$E$98,5)*IF(Main!$B$36=1,(1+Main!$B$35)^($A45-BS$2),1+(Main!$B$35*($A45-BS$2)))))</f>
        <v/>
      </c>
      <c r="BT45" s="119" t="str">
        <f>IF($A45=BT$2,VLOOKUP($A45,$A$3:$E$98,5),IF($A45&lt;BT$2,"",VLOOKUP($A45,$A$3:$E$98,5)*IF(Main!$B$36=1,(1+Main!$B$35)^($A45-BT$2),1+(Main!$B$35*($A45-BT$2)))))</f>
        <v/>
      </c>
      <c r="BU45" s="119" t="str">
        <f>IF($A45=BU$2,VLOOKUP($A45,$A$3:$E$98,5),IF($A45&lt;BU$2,"",VLOOKUP($A45,$A$3:$E$98,5)*IF(Main!$B$36=1,(1+Main!$B$35)^($A45-BU$2),1+(Main!$B$35*($A45-BU$2)))))</f>
        <v/>
      </c>
      <c r="BV45" s="119" t="str">
        <f>IF($A45=BV$2,VLOOKUP($A45,$A$3:$E$98,5),IF($A45&lt;BV$2,"",VLOOKUP($A45,$A$3:$E$98,5)*IF(Main!$B$36=1,(1+Main!$B$35)^($A45-BV$2),1+(Main!$B$35*($A45-BV$2)))))</f>
        <v/>
      </c>
      <c r="BW45" s="119" t="str">
        <f>IF($A45=BW$2,VLOOKUP($A45,$A$3:$E$98,5),IF($A45&lt;BW$2,"",VLOOKUP($A45,$A$3:$E$98,5)*IF(Main!$B$36=1,(1+Main!$B$35)^($A45-BW$2),1+(Main!$B$35*($A45-BW$2)))))</f>
        <v/>
      </c>
      <c r="BX45" s="119" t="str">
        <f>IF($A45=BX$2,VLOOKUP($A45,$A$3:$E$98,5),IF($A45&lt;BX$2,"",VLOOKUP($A45,$A$3:$E$98,5)*IF(Main!$B$36=1,(1+Main!$B$35)^($A45-BX$2),1+(Main!$B$35*($A45-BX$2)))))</f>
        <v/>
      </c>
      <c r="BY45" s="119" t="str">
        <f>IF($A45=BY$2,VLOOKUP($A45,$A$3:$E$98,5),IF($A45&lt;BY$2,"",VLOOKUP($A45,$A$3:$E$98,5)*IF(Main!$B$36=1,(1+Main!$B$35)^($A45-BY$2),1+(Main!$B$35*($A45-BY$2)))))</f>
        <v/>
      </c>
      <c r="BZ45" s="119" t="str">
        <f>IF($A45=BZ$2,VLOOKUP($A45,$A$3:$E$98,5),IF($A45&lt;BZ$2,"",VLOOKUP($A45,$A$3:$E$98,5)*IF(Main!$B$36=1,(1+Main!$B$35)^($A45-BZ$2),1+(Main!$B$35*($A45-BZ$2)))))</f>
        <v/>
      </c>
      <c r="CA45" s="119" t="str">
        <f>IF($A45=CA$2,VLOOKUP($A45,$A$3:$E$98,5),IF($A45&lt;CA$2,"",VLOOKUP($A45,$A$3:$E$98,5)*IF(Main!$B$36=1,(1+Main!$B$35)^($A45-CA$2),1+(Main!$B$35*($A45-CA$2)))))</f>
        <v/>
      </c>
      <c r="CB45" s="119" t="str">
        <f>IF($A45=CB$2,VLOOKUP($A45,$A$3:$E$98,5),IF($A45&lt;CB$2,"",VLOOKUP($A45,$A$3:$E$98,5)*IF(Main!$B$36=1,(1+Main!$B$35)^($A45-CB$2),1+(Main!$B$35*($A45-CB$2)))))</f>
        <v/>
      </c>
      <c r="CC45" s="119" t="str">
        <f>IF($A45=CC$2,VLOOKUP($A45,$A$3:$E$98,5),IF($A45&lt;CC$2,"",VLOOKUP($A45,$A$3:$E$98,5)*IF(Main!$B$36=1,(1+Main!$B$35)^($A45-CC$2),1+(Main!$B$35*($A45-CC$2)))))</f>
        <v/>
      </c>
      <c r="CD45" s="119" t="str">
        <f>IF($A45=CD$2,VLOOKUP($A45,$A$3:$E$98,5),IF($A45&lt;CD$2,"",VLOOKUP($A45,$A$3:$E$98,5)*IF(Main!$B$36=1,(1+Main!$B$35)^($A45-CD$2),1+(Main!$B$35*($A45-CD$2)))))</f>
        <v/>
      </c>
    </row>
    <row r="46" spans="1:82">
      <c r="A46" s="51">
        <v>68</v>
      </c>
      <c r="B46" s="54">
        <f ca="1">VLOOKUP($A46,Mortality!$A$3:$G$108,7,)</f>
        <v>6.7523227761213779E-3</v>
      </c>
      <c r="C46" s="50">
        <f t="shared" ca="1" si="1"/>
        <v>0.92921106932643394</v>
      </c>
      <c r="D46" s="50">
        <f t="shared" ca="1" si="0"/>
        <v>23.460515073186851</v>
      </c>
      <c r="E46" s="118">
        <f ca="1">C46/(1+Main!$B$5)^($A46-$A$3)</f>
        <v>5.0653788686002739E-2</v>
      </c>
      <c r="F46" s="14">
        <f t="shared" ca="1" si="2"/>
        <v>11.459825249677779</v>
      </c>
      <c r="G46" s="119">
        <f ca="1">IF($A46=G$2,VLOOKUP($A46,$A$3:$E$98,5),IF($A46&lt;G$2,"",VLOOKUP($A46,$A$3:$E$98,5)*IF(Main!$B$36=1,(1+Main!$B$35)^($A46-G$2),1+(Main!$B$35*($A46-G$2)))))</f>
        <v>5.0653788686002739E-2</v>
      </c>
      <c r="H46" s="119">
        <f ca="1">IF($A46=H$2,VLOOKUP($A46,$A$3:$E$98,5),IF($A46&lt;H$2,"",VLOOKUP($A46,$A$3:$E$98,5)*IF(Main!$B$36=1,(1+Main!$B$35)^($A46-H$2),1+(Main!$B$35*($A46-H$2)))))</f>
        <v>5.0653788686002739E-2</v>
      </c>
      <c r="I46" s="119">
        <f ca="1">IF($A46=I$2,VLOOKUP($A46,$A$3:$E$98,5),IF($A46&lt;I$2,"",VLOOKUP($A46,$A$3:$E$98,5)*IF(Main!$B$36=1,(1+Main!$B$35)^($A46-I$2),1+(Main!$B$35*($A46-I$2)))))</f>
        <v>5.0653788686002739E-2</v>
      </c>
      <c r="J46" s="119">
        <f ca="1">IF($A46=J$2,VLOOKUP($A46,$A$3:$E$98,5),IF($A46&lt;J$2,"",VLOOKUP($A46,$A$3:$E$98,5)*IF(Main!$B$36=1,(1+Main!$B$35)^($A46-J$2),1+(Main!$B$35*($A46-J$2)))))</f>
        <v>5.0653788686002739E-2</v>
      </c>
      <c r="K46" s="119">
        <f ca="1">IF($A46=K$2,VLOOKUP($A46,$A$3:$E$98,5),IF($A46&lt;K$2,"",VLOOKUP($A46,$A$3:$E$98,5)*IF(Main!$B$36=1,(1+Main!$B$35)^($A46-K$2),1+(Main!$B$35*($A46-K$2)))))</f>
        <v>5.0653788686002739E-2</v>
      </c>
      <c r="L46" s="119">
        <f ca="1">IF($A46=L$2,VLOOKUP($A46,$A$3:$E$98,5),IF($A46&lt;L$2,"",VLOOKUP($A46,$A$3:$E$98,5)*IF(Main!$B$36=1,(1+Main!$B$35)^($A46-L$2),1+(Main!$B$35*($A46-L$2)))))</f>
        <v>5.0653788686002739E-2</v>
      </c>
      <c r="M46" s="119">
        <f ca="1">IF($A46=M$2,VLOOKUP($A46,$A$3:$E$98,5),IF($A46&lt;M$2,"",VLOOKUP($A46,$A$3:$E$98,5)*IF(Main!$B$36=1,(1+Main!$B$35)^($A46-M$2),1+(Main!$B$35*($A46-M$2)))))</f>
        <v>5.0653788686002739E-2</v>
      </c>
      <c r="N46" s="119">
        <f ca="1">IF($A46=N$2,VLOOKUP($A46,$A$3:$E$98,5),IF($A46&lt;N$2,"",VLOOKUP($A46,$A$3:$E$98,5)*IF(Main!$B$36=1,(1+Main!$B$35)^($A46-N$2),1+(Main!$B$35*($A46-N$2)))))</f>
        <v>5.0653788686002739E-2</v>
      </c>
      <c r="O46" s="119">
        <f ca="1">IF($A46=O$2,VLOOKUP($A46,$A$3:$E$98,5),IF($A46&lt;O$2,"",VLOOKUP($A46,$A$3:$E$98,5)*IF(Main!$B$36=1,(1+Main!$B$35)^($A46-O$2),1+(Main!$B$35*($A46-O$2)))))</f>
        <v>5.0653788686002739E-2</v>
      </c>
      <c r="P46" s="119">
        <f ca="1">IF($A46=P$2,VLOOKUP($A46,$A$3:$E$98,5),IF($A46&lt;P$2,"",VLOOKUP($A46,$A$3:$E$98,5)*IF(Main!$B$36=1,(1+Main!$B$35)^($A46-P$2),1+(Main!$B$35*($A46-P$2)))))</f>
        <v>5.0653788686002739E-2</v>
      </c>
      <c r="Q46" s="119">
        <f ca="1">IF($A46=Q$2,VLOOKUP($A46,$A$3:$E$98,5),IF($A46&lt;Q$2,"",VLOOKUP($A46,$A$3:$E$98,5)*IF(Main!$B$36=1,(1+Main!$B$35)^($A46-Q$2),1+(Main!$B$35*($A46-Q$2)))))</f>
        <v>5.0653788686002739E-2</v>
      </c>
      <c r="R46" s="119">
        <f ca="1">IF($A46=R$2,VLOOKUP($A46,$A$3:$E$98,5),IF($A46&lt;R$2,"",VLOOKUP($A46,$A$3:$E$98,5)*IF(Main!$B$36=1,(1+Main!$B$35)^($A46-R$2),1+(Main!$B$35*($A46-R$2)))))</f>
        <v>5.0653788686002739E-2</v>
      </c>
      <c r="S46" s="119">
        <f ca="1">IF($A46=S$2,VLOOKUP($A46,$A$3:$E$98,5),IF($A46&lt;S$2,"",VLOOKUP($A46,$A$3:$E$98,5)*IF(Main!$B$36=1,(1+Main!$B$35)^($A46-S$2),1+(Main!$B$35*($A46-S$2)))))</f>
        <v>5.0653788686002739E-2</v>
      </c>
      <c r="T46" s="119">
        <f ca="1">IF($A46=T$2,VLOOKUP($A46,$A$3:$E$98,5),IF($A46&lt;T$2,"",VLOOKUP($A46,$A$3:$E$98,5)*IF(Main!$B$36=1,(1+Main!$B$35)^($A46-T$2),1+(Main!$B$35*($A46-T$2)))))</f>
        <v>5.0653788686002739E-2</v>
      </c>
      <c r="U46" s="119">
        <f ca="1">IF($A46=U$2,VLOOKUP($A46,$A$3:$E$98,5),IF($A46&lt;U$2,"",VLOOKUP($A46,$A$3:$E$98,5)*IF(Main!$B$36=1,(1+Main!$B$35)^($A46-U$2),1+(Main!$B$35*($A46-U$2)))))</f>
        <v>5.0653788686002739E-2</v>
      </c>
      <c r="V46" s="119">
        <f ca="1">IF($A46=V$2,VLOOKUP($A46,$A$3:$E$98,5),IF($A46&lt;V$2,"",VLOOKUP($A46,$A$3:$E$98,5)*IF(Main!$B$36=1,(1+Main!$B$35)^($A46-V$2),1+(Main!$B$35*($A46-V$2)))))</f>
        <v>5.0653788686002739E-2</v>
      </c>
      <c r="W46" s="119">
        <f ca="1">IF($A46=W$2,VLOOKUP($A46,$A$3:$E$98,5),IF($A46&lt;W$2,"",VLOOKUP($A46,$A$3:$E$98,5)*IF(Main!$B$36=1,(1+Main!$B$35)^($A46-W$2),1+(Main!$B$35*($A46-W$2)))))</f>
        <v>5.0653788686002739E-2</v>
      </c>
      <c r="X46" s="119">
        <f ca="1">IF($A46=X$2,VLOOKUP($A46,$A$3:$E$98,5),IF($A46&lt;X$2,"",VLOOKUP($A46,$A$3:$E$98,5)*IF(Main!$B$36=1,(1+Main!$B$35)^($A46-X$2),1+(Main!$B$35*($A46-X$2)))))</f>
        <v>5.0653788686002739E-2</v>
      </c>
      <c r="Y46" s="119">
        <f ca="1">IF($A46=Y$2,VLOOKUP($A46,$A$3:$E$98,5),IF($A46&lt;Y$2,"",VLOOKUP($A46,$A$3:$E$98,5)*IF(Main!$B$36=1,(1+Main!$B$35)^($A46-Y$2),1+(Main!$B$35*($A46-Y$2)))))</f>
        <v>5.0653788686002739E-2</v>
      </c>
      <c r="Z46" s="119">
        <f ca="1">IF($A46=Z$2,VLOOKUP($A46,$A$3:$E$98,5),IF($A46&lt;Z$2,"",VLOOKUP($A46,$A$3:$E$98,5)*IF(Main!$B$36=1,(1+Main!$B$35)^($A46-Z$2),1+(Main!$B$35*($A46-Z$2)))))</f>
        <v>5.0653788686002739E-2</v>
      </c>
      <c r="AA46" s="119">
        <f ca="1">IF($A46=AA$2,VLOOKUP($A46,$A$3:$E$98,5),IF($A46&lt;AA$2,"",VLOOKUP($A46,$A$3:$E$98,5)*IF(Main!$B$36=1,(1+Main!$B$35)^($A46-AA$2),1+(Main!$B$35*($A46-AA$2)))))</f>
        <v>5.0653788686002739E-2</v>
      </c>
      <c r="AB46" s="119">
        <f ca="1">IF($A46=AB$2,VLOOKUP($A46,$A$3:$E$98,5),IF($A46&lt;AB$2,"",VLOOKUP($A46,$A$3:$E$98,5)*IF(Main!$B$36=1,(1+Main!$B$35)^($A46-AB$2),1+(Main!$B$35*($A46-AB$2)))))</f>
        <v>5.0653788686002739E-2</v>
      </c>
      <c r="AC46" s="119">
        <f ca="1">IF($A46=AC$2,VLOOKUP($A46,$A$3:$E$98,5),IF($A46&lt;AC$2,"",VLOOKUP($A46,$A$3:$E$98,5)*IF(Main!$B$36=1,(1+Main!$B$35)^($A46-AC$2),1+(Main!$B$35*($A46-AC$2)))))</f>
        <v>5.0653788686002739E-2</v>
      </c>
      <c r="AD46" s="119">
        <f ca="1">IF($A46=AD$2,VLOOKUP($A46,$A$3:$E$98,5),IF($A46&lt;AD$2,"",VLOOKUP($A46,$A$3:$E$98,5)*IF(Main!$B$36=1,(1+Main!$B$35)^($A46-AD$2),1+(Main!$B$35*($A46-AD$2)))))</f>
        <v>5.0653788686002739E-2</v>
      </c>
      <c r="AE46" s="119" t="str">
        <f>IF($A46=AE$2,VLOOKUP($A46,$A$3:$E$98,5),IF($A46&lt;AE$2,"",VLOOKUP($A46,$A$3:$E$98,5)*IF(Main!$B$36=1,(1+Main!$B$35)^($A46-AE$2),1+(Main!$B$35*($A46-AE$2)))))</f>
        <v/>
      </c>
      <c r="AF46" s="119" t="str">
        <f>IF($A46=AF$2,VLOOKUP($A46,$A$3:$E$98,5),IF($A46&lt;AF$2,"",VLOOKUP($A46,$A$3:$E$98,5)*IF(Main!$B$36=1,(1+Main!$B$35)^($A46-AF$2),1+(Main!$B$35*($A46-AF$2)))))</f>
        <v/>
      </c>
      <c r="AG46" s="119" t="str">
        <f>IF($A46=AG$2,VLOOKUP($A46,$A$3:$E$98,5),IF($A46&lt;AG$2,"",VLOOKUP($A46,$A$3:$E$98,5)*IF(Main!$B$36=1,(1+Main!$B$35)^($A46-AG$2),1+(Main!$B$35*($A46-AG$2)))))</f>
        <v/>
      </c>
      <c r="AH46" s="119" t="str">
        <f>IF($A46=AH$2,VLOOKUP($A46,$A$3:$E$98,5),IF($A46&lt;AH$2,"",VLOOKUP($A46,$A$3:$E$98,5)*IF(Main!$B$36=1,(1+Main!$B$35)^($A46-AH$2),1+(Main!$B$35*($A46-AH$2)))))</f>
        <v/>
      </c>
      <c r="AI46" s="119" t="str">
        <f>IF($A46=AI$2,VLOOKUP($A46,$A$3:$E$98,5),IF($A46&lt;AI$2,"",VLOOKUP($A46,$A$3:$E$98,5)*IF(Main!$B$36=1,(1+Main!$B$35)^($A46-AI$2),1+(Main!$B$35*($A46-AI$2)))))</f>
        <v/>
      </c>
      <c r="AJ46" s="119" t="str">
        <f>IF($A46=AJ$2,VLOOKUP($A46,$A$3:$E$98,5),IF($A46&lt;AJ$2,"",VLOOKUP($A46,$A$3:$E$98,5)*IF(Main!$B$36=1,(1+Main!$B$35)^($A46-AJ$2),1+(Main!$B$35*($A46-AJ$2)))))</f>
        <v/>
      </c>
      <c r="AK46" s="119" t="str">
        <f>IF($A46=AK$2,VLOOKUP($A46,$A$3:$E$98,5),IF($A46&lt;AK$2,"",VLOOKUP($A46,$A$3:$E$98,5)*IF(Main!$B$36=1,(1+Main!$B$35)^($A46-AK$2),1+(Main!$B$35*($A46-AK$2)))))</f>
        <v/>
      </c>
      <c r="AL46" s="119" t="str">
        <f>IF($A46=AL$2,VLOOKUP($A46,$A$3:$E$98,5),IF($A46&lt;AL$2,"",VLOOKUP($A46,$A$3:$E$98,5)*IF(Main!$B$36=1,(1+Main!$B$35)^($A46-AL$2),1+(Main!$B$35*($A46-AL$2)))))</f>
        <v/>
      </c>
      <c r="AM46" s="119" t="str">
        <f>IF($A46=AM$2,VLOOKUP($A46,$A$3:$E$98,5),IF($A46&lt;AM$2,"",VLOOKUP($A46,$A$3:$E$98,5)*IF(Main!$B$36=1,(1+Main!$B$35)^($A46-AM$2),1+(Main!$B$35*($A46-AM$2)))))</f>
        <v/>
      </c>
      <c r="AN46" s="119" t="str">
        <f>IF($A46=AN$2,VLOOKUP($A46,$A$3:$E$98,5),IF($A46&lt;AN$2,"",VLOOKUP($A46,$A$3:$E$98,5)*IF(Main!$B$36=1,(1+Main!$B$35)^($A46-AN$2),1+(Main!$B$35*($A46-AN$2)))))</f>
        <v/>
      </c>
      <c r="AO46" s="119" t="str">
        <f>IF($A46=AO$2,VLOOKUP($A46,$A$3:$E$98,5),IF($A46&lt;AO$2,"",VLOOKUP($A46,$A$3:$E$98,5)*IF(Main!$B$36=1,(1+Main!$B$35)^($A46-AO$2),1+(Main!$B$35*($A46-AO$2)))))</f>
        <v/>
      </c>
      <c r="AP46" s="119" t="str">
        <f>IF($A46=AP$2,VLOOKUP($A46,$A$3:$E$98,5),IF($A46&lt;AP$2,"",VLOOKUP($A46,$A$3:$E$98,5)*IF(Main!$B$36=1,(1+Main!$B$35)^($A46-AP$2),1+(Main!$B$35*($A46-AP$2)))))</f>
        <v/>
      </c>
      <c r="AQ46" s="119" t="str">
        <f>IF($A46=AQ$2,VLOOKUP($A46,$A$3:$E$98,5),IF($A46&lt;AQ$2,"",VLOOKUP($A46,$A$3:$E$98,5)*IF(Main!$B$36=1,(1+Main!$B$35)^($A46-AQ$2),1+(Main!$B$35*($A46-AQ$2)))))</f>
        <v/>
      </c>
      <c r="AR46" s="119" t="str">
        <f>IF($A46=AR$2,VLOOKUP($A46,$A$3:$E$98,5),IF($A46&lt;AR$2,"",VLOOKUP($A46,$A$3:$E$98,5)*IF(Main!$B$36=1,(1+Main!$B$35)^($A46-AR$2),1+(Main!$B$35*($A46-AR$2)))))</f>
        <v/>
      </c>
      <c r="AS46" s="119" t="str">
        <f>IF($A46=AS$2,VLOOKUP($A46,$A$3:$E$98,5),IF($A46&lt;AS$2,"",VLOOKUP($A46,$A$3:$E$98,5)*IF(Main!$B$36=1,(1+Main!$B$35)^($A46-AS$2),1+(Main!$B$35*($A46-AS$2)))))</f>
        <v/>
      </c>
      <c r="AT46" s="119" t="str">
        <f>IF($A46=AT$2,VLOOKUP($A46,$A$3:$E$98,5),IF($A46&lt;AT$2,"",VLOOKUP($A46,$A$3:$E$98,5)*IF(Main!$B$36=1,(1+Main!$B$35)^($A46-AT$2),1+(Main!$B$35*($A46-AT$2)))))</f>
        <v/>
      </c>
      <c r="AU46" s="119" t="str">
        <f>IF($A46=AU$2,VLOOKUP($A46,$A$3:$E$98,5),IF($A46&lt;AU$2,"",VLOOKUP($A46,$A$3:$E$98,5)*IF(Main!$B$36=1,(1+Main!$B$35)^($A46-AU$2),1+(Main!$B$35*($A46-AU$2)))))</f>
        <v/>
      </c>
      <c r="AV46" s="119" t="str">
        <f>IF($A46=AV$2,VLOOKUP($A46,$A$3:$E$98,5),IF($A46&lt;AV$2,"",VLOOKUP($A46,$A$3:$E$98,5)*IF(Main!$B$36=1,(1+Main!$B$35)^($A46-AV$2),1+(Main!$B$35*($A46-AV$2)))))</f>
        <v/>
      </c>
      <c r="AW46" s="119" t="str">
        <f>IF($A46=AW$2,VLOOKUP($A46,$A$3:$E$98,5),IF($A46&lt;AW$2,"",VLOOKUP($A46,$A$3:$E$98,5)*IF(Main!$B$36=1,(1+Main!$B$35)^($A46-AW$2),1+(Main!$B$35*($A46-AW$2)))))</f>
        <v/>
      </c>
      <c r="AX46" s="119" t="str">
        <f>IF($A46=AX$2,VLOOKUP($A46,$A$3:$E$98,5),IF($A46&lt;AX$2,"",VLOOKUP($A46,$A$3:$E$98,5)*IF(Main!$B$36=1,(1+Main!$B$35)^($A46-AX$2),1+(Main!$B$35*($A46-AX$2)))))</f>
        <v/>
      </c>
      <c r="AY46" s="119" t="str">
        <f>IF($A46=AY$2,VLOOKUP($A46,$A$3:$E$98,5),IF($A46&lt;AY$2,"",VLOOKUP($A46,$A$3:$E$98,5)*IF(Main!$B$36=1,(1+Main!$B$35)^($A46-AY$2),1+(Main!$B$35*($A46-AY$2)))))</f>
        <v/>
      </c>
      <c r="AZ46" s="119" t="str">
        <f>IF($A46=AZ$2,VLOOKUP($A46,$A$3:$E$98,5),IF($A46&lt;AZ$2,"",VLOOKUP($A46,$A$3:$E$98,5)*IF(Main!$B$36=1,(1+Main!$B$35)^($A46-AZ$2),1+(Main!$B$35*($A46-AZ$2)))))</f>
        <v/>
      </c>
      <c r="BA46" s="119" t="str">
        <f>IF($A46=BA$2,VLOOKUP($A46,$A$3:$E$98,5),IF($A46&lt;BA$2,"",VLOOKUP($A46,$A$3:$E$98,5)*IF(Main!$B$36=1,(1+Main!$B$35)^($A46-BA$2),1+(Main!$B$35*($A46-BA$2)))))</f>
        <v/>
      </c>
      <c r="BB46" s="119" t="str">
        <f>IF($A46=BB$2,VLOOKUP($A46,$A$3:$E$98,5),IF($A46&lt;BB$2,"",VLOOKUP($A46,$A$3:$E$98,5)*IF(Main!$B$36=1,(1+Main!$B$35)^($A46-BB$2),1+(Main!$B$35*($A46-BB$2)))))</f>
        <v/>
      </c>
      <c r="BC46" s="119" t="str">
        <f>IF($A46=BC$2,VLOOKUP($A46,$A$3:$E$98,5),IF($A46&lt;BC$2,"",VLOOKUP($A46,$A$3:$E$98,5)*IF(Main!$B$36=1,(1+Main!$B$35)^($A46-BC$2),1+(Main!$B$35*($A46-BC$2)))))</f>
        <v/>
      </c>
      <c r="BD46" s="119" t="str">
        <f>IF($A46=BD$2,VLOOKUP($A46,$A$3:$E$98,5),IF($A46&lt;BD$2,"",VLOOKUP($A46,$A$3:$E$98,5)*IF(Main!$B$36=1,(1+Main!$B$35)^($A46-BD$2),1+(Main!$B$35*($A46-BD$2)))))</f>
        <v/>
      </c>
      <c r="BE46" s="119" t="str">
        <f>IF($A46=BE$2,VLOOKUP($A46,$A$3:$E$98,5),IF($A46&lt;BE$2,"",VLOOKUP($A46,$A$3:$E$98,5)*IF(Main!$B$36=1,(1+Main!$B$35)^($A46-BE$2),1+(Main!$B$35*($A46-BE$2)))))</f>
        <v/>
      </c>
      <c r="BF46" s="119" t="str">
        <f>IF($A46=BF$2,VLOOKUP($A46,$A$3:$E$98,5),IF($A46&lt;BF$2,"",VLOOKUP($A46,$A$3:$E$98,5)*IF(Main!$B$36=1,(1+Main!$B$35)^($A46-BF$2),1+(Main!$B$35*($A46-BF$2)))))</f>
        <v/>
      </c>
      <c r="BG46" s="119" t="str">
        <f>IF($A46=BG$2,VLOOKUP($A46,$A$3:$E$98,5),IF($A46&lt;BG$2,"",VLOOKUP($A46,$A$3:$E$98,5)*IF(Main!$B$36=1,(1+Main!$B$35)^($A46-BG$2),1+(Main!$B$35*($A46-BG$2)))))</f>
        <v/>
      </c>
      <c r="BH46" s="119" t="str">
        <f>IF($A46=BH$2,VLOOKUP($A46,$A$3:$E$98,5),IF($A46&lt;BH$2,"",VLOOKUP($A46,$A$3:$E$98,5)*IF(Main!$B$36=1,(1+Main!$B$35)^($A46-BH$2),1+(Main!$B$35*($A46-BH$2)))))</f>
        <v/>
      </c>
      <c r="BI46" s="119" t="str">
        <f>IF($A46=BI$2,VLOOKUP($A46,$A$3:$E$98,5),IF($A46&lt;BI$2,"",VLOOKUP($A46,$A$3:$E$98,5)*IF(Main!$B$36=1,(1+Main!$B$35)^($A46-BI$2),1+(Main!$B$35*($A46-BI$2)))))</f>
        <v/>
      </c>
      <c r="BJ46" s="119" t="str">
        <f>IF($A46=BJ$2,VLOOKUP($A46,$A$3:$E$98,5),IF($A46&lt;BJ$2,"",VLOOKUP($A46,$A$3:$E$98,5)*IF(Main!$B$36=1,(1+Main!$B$35)^($A46-BJ$2),1+(Main!$B$35*($A46-BJ$2)))))</f>
        <v/>
      </c>
      <c r="BK46" s="119" t="str">
        <f>IF($A46=BK$2,VLOOKUP($A46,$A$3:$E$98,5),IF($A46&lt;BK$2,"",VLOOKUP($A46,$A$3:$E$98,5)*IF(Main!$B$36=1,(1+Main!$B$35)^($A46-BK$2),1+(Main!$B$35*($A46-BK$2)))))</f>
        <v/>
      </c>
      <c r="BL46" s="119" t="str">
        <f>IF($A46=BL$2,VLOOKUP($A46,$A$3:$E$98,5),IF($A46&lt;BL$2,"",VLOOKUP($A46,$A$3:$E$98,5)*IF(Main!$B$36=1,(1+Main!$B$35)^($A46-BL$2),1+(Main!$B$35*($A46-BL$2)))))</f>
        <v/>
      </c>
      <c r="BM46" s="119" t="str">
        <f>IF($A46=BM$2,VLOOKUP($A46,$A$3:$E$98,5),IF($A46&lt;BM$2,"",VLOOKUP($A46,$A$3:$E$98,5)*IF(Main!$B$36=1,(1+Main!$B$35)^($A46-BM$2),1+(Main!$B$35*($A46-BM$2)))))</f>
        <v/>
      </c>
      <c r="BN46" s="119" t="str">
        <f>IF($A46=BN$2,VLOOKUP($A46,$A$3:$E$98,5),IF($A46&lt;BN$2,"",VLOOKUP($A46,$A$3:$E$98,5)*IF(Main!$B$36=1,(1+Main!$B$35)^($A46-BN$2),1+(Main!$B$35*($A46-BN$2)))))</f>
        <v/>
      </c>
      <c r="BO46" s="119" t="str">
        <f>IF($A46=BO$2,VLOOKUP($A46,$A$3:$E$98,5),IF($A46&lt;BO$2,"",VLOOKUP($A46,$A$3:$E$98,5)*IF(Main!$B$36=1,(1+Main!$B$35)^($A46-BO$2),1+(Main!$B$35*($A46-BO$2)))))</f>
        <v/>
      </c>
      <c r="BP46" s="119" t="str">
        <f>IF($A46=BP$2,VLOOKUP($A46,$A$3:$E$98,5),IF($A46&lt;BP$2,"",VLOOKUP($A46,$A$3:$E$98,5)*IF(Main!$B$36=1,(1+Main!$B$35)^($A46-BP$2),1+(Main!$B$35*($A46-BP$2)))))</f>
        <v/>
      </c>
      <c r="BQ46" s="119" t="str">
        <f>IF($A46=BQ$2,VLOOKUP($A46,$A$3:$E$98,5),IF($A46&lt;BQ$2,"",VLOOKUP($A46,$A$3:$E$98,5)*IF(Main!$B$36=1,(1+Main!$B$35)^($A46-BQ$2),1+(Main!$B$35*($A46-BQ$2)))))</f>
        <v/>
      </c>
      <c r="BR46" s="119" t="str">
        <f>IF($A46=BR$2,VLOOKUP($A46,$A$3:$E$98,5),IF($A46&lt;BR$2,"",VLOOKUP($A46,$A$3:$E$98,5)*IF(Main!$B$36=1,(1+Main!$B$35)^($A46-BR$2),1+(Main!$B$35*($A46-BR$2)))))</f>
        <v/>
      </c>
      <c r="BS46" s="119" t="str">
        <f>IF($A46=BS$2,VLOOKUP($A46,$A$3:$E$98,5),IF($A46&lt;BS$2,"",VLOOKUP($A46,$A$3:$E$98,5)*IF(Main!$B$36=1,(1+Main!$B$35)^($A46-BS$2),1+(Main!$B$35*($A46-BS$2)))))</f>
        <v/>
      </c>
      <c r="BT46" s="119" t="str">
        <f>IF($A46=BT$2,VLOOKUP($A46,$A$3:$E$98,5),IF($A46&lt;BT$2,"",VLOOKUP($A46,$A$3:$E$98,5)*IF(Main!$B$36=1,(1+Main!$B$35)^($A46-BT$2),1+(Main!$B$35*($A46-BT$2)))))</f>
        <v/>
      </c>
      <c r="BU46" s="119" t="str">
        <f>IF($A46=BU$2,VLOOKUP($A46,$A$3:$E$98,5),IF($A46&lt;BU$2,"",VLOOKUP($A46,$A$3:$E$98,5)*IF(Main!$B$36=1,(1+Main!$B$35)^($A46-BU$2),1+(Main!$B$35*($A46-BU$2)))))</f>
        <v/>
      </c>
      <c r="BV46" s="119" t="str">
        <f>IF($A46=BV$2,VLOOKUP($A46,$A$3:$E$98,5),IF($A46&lt;BV$2,"",VLOOKUP($A46,$A$3:$E$98,5)*IF(Main!$B$36=1,(1+Main!$B$35)^($A46-BV$2),1+(Main!$B$35*($A46-BV$2)))))</f>
        <v/>
      </c>
      <c r="BW46" s="119" t="str">
        <f>IF($A46=BW$2,VLOOKUP($A46,$A$3:$E$98,5),IF($A46&lt;BW$2,"",VLOOKUP($A46,$A$3:$E$98,5)*IF(Main!$B$36=1,(1+Main!$B$35)^($A46-BW$2),1+(Main!$B$35*($A46-BW$2)))))</f>
        <v/>
      </c>
      <c r="BX46" s="119" t="str">
        <f>IF($A46=BX$2,VLOOKUP($A46,$A$3:$E$98,5),IF($A46&lt;BX$2,"",VLOOKUP($A46,$A$3:$E$98,5)*IF(Main!$B$36=1,(1+Main!$B$35)^($A46-BX$2),1+(Main!$B$35*($A46-BX$2)))))</f>
        <v/>
      </c>
      <c r="BY46" s="119" t="str">
        <f>IF($A46=BY$2,VLOOKUP($A46,$A$3:$E$98,5),IF($A46&lt;BY$2,"",VLOOKUP($A46,$A$3:$E$98,5)*IF(Main!$B$36=1,(1+Main!$B$35)^($A46-BY$2),1+(Main!$B$35*($A46-BY$2)))))</f>
        <v/>
      </c>
      <c r="BZ46" s="119" t="str">
        <f>IF($A46=BZ$2,VLOOKUP($A46,$A$3:$E$98,5),IF($A46&lt;BZ$2,"",VLOOKUP($A46,$A$3:$E$98,5)*IF(Main!$B$36=1,(1+Main!$B$35)^($A46-BZ$2),1+(Main!$B$35*($A46-BZ$2)))))</f>
        <v/>
      </c>
      <c r="CA46" s="119" t="str">
        <f>IF($A46=CA$2,VLOOKUP($A46,$A$3:$E$98,5),IF($A46&lt;CA$2,"",VLOOKUP($A46,$A$3:$E$98,5)*IF(Main!$B$36=1,(1+Main!$B$35)^($A46-CA$2),1+(Main!$B$35*($A46-CA$2)))))</f>
        <v/>
      </c>
      <c r="CB46" s="119" t="str">
        <f>IF($A46=CB$2,VLOOKUP($A46,$A$3:$E$98,5),IF($A46&lt;CB$2,"",VLOOKUP($A46,$A$3:$E$98,5)*IF(Main!$B$36=1,(1+Main!$B$35)^($A46-CB$2),1+(Main!$B$35*($A46-CB$2)))))</f>
        <v/>
      </c>
      <c r="CC46" s="119" t="str">
        <f>IF($A46=CC$2,VLOOKUP($A46,$A$3:$E$98,5),IF($A46&lt;CC$2,"",VLOOKUP($A46,$A$3:$E$98,5)*IF(Main!$B$36=1,(1+Main!$B$35)^($A46-CC$2),1+(Main!$B$35*($A46-CC$2)))))</f>
        <v/>
      </c>
      <c r="CD46" s="119" t="str">
        <f>IF($A46=CD$2,VLOOKUP($A46,$A$3:$E$98,5),IF($A46&lt;CD$2,"",VLOOKUP($A46,$A$3:$E$98,5)*IF(Main!$B$36=1,(1+Main!$B$35)^($A46-CD$2),1+(Main!$B$35*($A46-CD$2)))))</f>
        <v/>
      </c>
    </row>
    <row r="47" spans="1:82">
      <c r="A47" s="51">
        <v>69</v>
      </c>
      <c r="B47" s="54">
        <f ca="1">VLOOKUP($A47,Mortality!$A$3:$G$108,7,)</f>
        <v>7.3653821913090417E-3</v>
      </c>
      <c r="C47" s="50">
        <f t="shared" ca="1" si="1"/>
        <v>0.92293673625919692</v>
      </c>
      <c r="D47" s="50">
        <f t="shared" ca="1" si="0"/>
        <v>22.613206744126355</v>
      </c>
      <c r="E47" s="118">
        <f ca="1">C47/(1+Main!$B$5)^($A47-$A$3)</f>
        <v>4.7020334537347115E-2</v>
      </c>
      <c r="F47" s="14">
        <f t="shared" ca="1" si="2"/>
        <v>11.268098857715762</v>
      </c>
      <c r="G47" s="119">
        <f ca="1">IF($A47=G$2,VLOOKUP($A47,$A$3:$E$98,5),IF($A47&lt;G$2,"",VLOOKUP($A47,$A$3:$E$98,5)*IF(Main!$B$36=1,(1+Main!$B$35)^($A47-G$2),1+(Main!$B$35*($A47-G$2)))))</f>
        <v>4.7020334537347115E-2</v>
      </c>
      <c r="H47" s="119">
        <f ca="1">IF($A47=H$2,VLOOKUP($A47,$A$3:$E$98,5),IF($A47&lt;H$2,"",VLOOKUP($A47,$A$3:$E$98,5)*IF(Main!$B$36=1,(1+Main!$B$35)^($A47-H$2),1+(Main!$B$35*($A47-H$2)))))</f>
        <v>4.7020334537347115E-2</v>
      </c>
      <c r="I47" s="119">
        <f ca="1">IF($A47=I$2,VLOOKUP($A47,$A$3:$E$98,5),IF($A47&lt;I$2,"",VLOOKUP($A47,$A$3:$E$98,5)*IF(Main!$B$36=1,(1+Main!$B$35)^($A47-I$2),1+(Main!$B$35*($A47-I$2)))))</f>
        <v>4.7020334537347115E-2</v>
      </c>
      <c r="J47" s="119">
        <f ca="1">IF($A47=J$2,VLOOKUP($A47,$A$3:$E$98,5),IF($A47&lt;J$2,"",VLOOKUP($A47,$A$3:$E$98,5)*IF(Main!$B$36=1,(1+Main!$B$35)^($A47-J$2),1+(Main!$B$35*($A47-J$2)))))</f>
        <v>4.7020334537347115E-2</v>
      </c>
      <c r="K47" s="119">
        <f ca="1">IF($A47=K$2,VLOOKUP($A47,$A$3:$E$98,5),IF($A47&lt;K$2,"",VLOOKUP($A47,$A$3:$E$98,5)*IF(Main!$B$36=1,(1+Main!$B$35)^($A47-K$2),1+(Main!$B$35*($A47-K$2)))))</f>
        <v>4.7020334537347115E-2</v>
      </c>
      <c r="L47" s="119">
        <f ca="1">IF($A47=L$2,VLOOKUP($A47,$A$3:$E$98,5),IF($A47&lt;L$2,"",VLOOKUP($A47,$A$3:$E$98,5)*IF(Main!$B$36=1,(1+Main!$B$35)^($A47-L$2),1+(Main!$B$35*($A47-L$2)))))</f>
        <v>4.7020334537347115E-2</v>
      </c>
      <c r="M47" s="119">
        <f ca="1">IF($A47=M$2,VLOOKUP($A47,$A$3:$E$98,5),IF($A47&lt;M$2,"",VLOOKUP($A47,$A$3:$E$98,5)*IF(Main!$B$36=1,(1+Main!$B$35)^($A47-M$2),1+(Main!$B$35*($A47-M$2)))))</f>
        <v>4.7020334537347115E-2</v>
      </c>
      <c r="N47" s="119">
        <f ca="1">IF($A47=N$2,VLOOKUP($A47,$A$3:$E$98,5),IF($A47&lt;N$2,"",VLOOKUP($A47,$A$3:$E$98,5)*IF(Main!$B$36=1,(1+Main!$B$35)^($A47-N$2),1+(Main!$B$35*($A47-N$2)))))</f>
        <v>4.7020334537347115E-2</v>
      </c>
      <c r="O47" s="119">
        <f ca="1">IF($A47=O$2,VLOOKUP($A47,$A$3:$E$98,5),IF($A47&lt;O$2,"",VLOOKUP($A47,$A$3:$E$98,5)*IF(Main!$B$36=1,(1+Main!$B$35)^($A47-O$2),1+(Main!$B$35*($A47-O$2)))))</f>
        <v>4.7020334537347115E-2</v>
      </c>
      <c r="P47" s="119">
        <f ca="1">IF($A47=P$2,VLOOKUP($A47,$A$3:$E$98,5),IF($A47&lt;P$2,"",VLOOKUP($A47,$A$3:$E$98,5)*IF(Main!$B$36=1,(1+Main!$B$35)^($A47-P$2),1+(Main!$B$35*($A47-P$2)))))</f>
        <v>4.7020334537347115E-2</v>
      </c>
      <c r="Q47" s="119">
        <f ca="1">IF($A47=Q$2,VLOOKUP($A47,$A$3:$E$98,5),IF($A47&lt;Q$2,"",VLOOKUP($A47,$A$3:$E$98,5)*IF(Main!$B$36=1,(1+Main!$B$35)^($A47-Q$2),1+(Main!$B$35*($A47-Q$2)))))</f>
        <v>4.7020334537347115E-2</v>
      </c>
      <c r="R47" s="119">
        <f ca="1">IF($A47=R$2,VLOOKUP($A47,$A$3:$E$98,5),IF($A47&lt;R$2,"",VLOOKUP($A47,$A$3:$E$98,5)*IF(Main!$B$36=1,(1+Main!$B$35)^($A47-R$2),1+(Main!$B$35*($A47-R$2)))))</f>
        <v>4.7020334537347115E-2</v>
      </c>
      <c r="S47" s="119">
        <f ca="1">IF($A47=S$2,VLOOKUP($A47,$A$3:$E$98,5),IF($A47&lt;S$2,"",VLOOKUP($A47,$A$3:$E$98,5)*IF(Main!$B$36=1,(1+Main!$B$35)^($A47-S$2),1+(Main!$B$35*($A47-S$2)))))</f>
        <v>4.7020334537347115E-2</v>
      </c>
      <c r="T47" s="119">
        <f ca="1">IF($A47=T$2,VLOOKUP($A47,$A$3:$E$98,5),IF($A47&lt;T$2,"",VLOOKUP($A47,$A$3:$E$98,5)*IF(Main!$B$36=1,(1+Main!$B$35)^($A47-T$2),1+(Main!$B$35*($A47-T$2)))))</f>
        <v>4.7020334537347115E-2</v>
      </c>
      <c r="U47" s="119">
        <f ca="1">IF($A47=U$2,VLOOKUP($A47,$A$3:$E$98,5),IF($A47&lt;U$2,"",VLOOKUP($A47,$A$3:$E$98,5)*IF(Main!$B$36=1,(1+Main!$B$35)^($A47-U$2),1+(Main!$B$35*($A47-U$2)))))</f>
        <v>4.7020334537347115E-2</v>
      </c>
      <c r="V47" s="119">
        <f ca="1">IF($A47=V$2,VLOOKUP($A47,$A$3:$E$98,5),IF($A47&lt;V$2,"",VLOOKUP($A47,$A$3:$E$98,5)*IF(Main!$B$36=1,(1+Main!$B$35)^($A47-V$2),1+(Main!$B$35*($A47-V$2)))))</f>
        <v>4.7020334537347115E-2</v>
      </c>
      <c r="W47" s="119">
        <f ca="1">IF($A47=W$2,VLOOKUP($A47,$A$3:$E$98,5),IF($A47&lt;W$2,"",VLOOKUP($A47,$A$3:$E$98,5)*IF(Main!$B$36=1,(1+Main!$B$35)^($A47-W$2),1+(Main!$B$35*($A47-W$2)))))</f>
        <v>4.7020334537347115E-2</v>
      </c>
      <c r="X47" s="119">
        <f ca="1">IF($A47=X$2,VLOOKUP($A47,$A$3:$E$98,5),IF($A47&lt;X$2,"",VLOOKUP($A47,$A$3:$E$98,5)*IF(Main!$B$36=1,(1+Main!$B$35)^($A47-X$2),1+(Main!$B$35*($A47-X$2)))))</f>
        <v>4.7020334537347115E-2</v>
      </c>
      <c r="Y47" s="119">
        <f ca="1">IF($A47=Y$2,VLOOKUP($A47,$A$3:$E$98,5),IF($A47&lt;Y$2,"",VLOOKUP($A47,$A$3:$E$98,5)*IF(Main!$B$36=1,(1+Main!$B$35)^($A47-Y$2),1+(Main!$B$35*($A47-Y$2)))))</f>
        <v>4.7020334537347115E-2</v>
      </c>
      <c r="Z47" s="119">
        <f ca="1">IF($A47=Z$2,VLOOKUP($A47,$A$3:$E$98,5),IF($A47&lt;Z$2,"",VLOOKUP($A47,$A$3:$E$98,5)*IF(Main!$B$36=1,(1+Main!$B$35)^($A47-Z$2),1+(Main!$B$35*($A47-Z$2)))))</f>
        <v>4.7020334537347115E-2</v>
      </c>
      <c r="AA47" s="119">
        <f ca="1">IF($A47=AA$2,VLOOKUP($A47,$A$3:$E$98,5),IF($A47&lt;AA$2,"",VLOOKUP($A47,$A$3:$E$98,5)*IF(Main!$B$36=1,(1+Main!$B$35)^($A47-AA$2),1+(Main!$B$35*($A47-AA$2)))))</f>
        <v>4.7020334537347115E-2</v>
      </c>
      <c r="AB47" s="119">
        <f ca="1">IF($A47=AB$2,VLOOKUP($A47,$A$3:$E$98,5),IF($A47&lt;AB$2,"",VLOOKUP($A47,$A$3:$E$98,5)*IF(Main!$B$36=1,(1+Main!$B$35)^($A47-AB$2),1+(Main!$B$35*($A47-AB$2)))))</f>
        <v>4.7020334537347115E-2</v>
      </c>
      <c r="AC47" s="119">
        <f ca="1">IF($A47=AC$2,VLOOKUP($A47,$A$3:$E$98,5),IF($A47&lt;AC$2,"",VLOOKUP($A47,$A$3:$E$98,5)*IF(Main!$B$36=1,(1+Main!$B$35)^($A47-AC$2),1+(Main!$B$35*($A47-AC$2)))))</f>
        <v>4.7020334537347115E-2</v>
      </c>
      <c r="AD47" s="119">
        <f ca="1">IF($A47=AD$2,VLOOKUP($A47,$A$3:$E$98,5),IF($A47&lt;AD$2,"",VLOOKUP($A47,$A$3:$E$98,5)*IF(Main!$B$36=1,(1+Main!$B$35)^($A47-AD$2),1+(Main!$B$35*($A47-AD$2)))))</f>
        <v>4.7020334537347115E-2</v>
      </c>
      <c r="AE47" s="119">
        <f ca="1">IF($A47=AE$2,VLOOKUP($A47,$A$3:$E$98,5),IF($A47&lt;AE$2,"",VLOOKUP($A47,$A$3:$E$98,5)*IF(Main!$B$36=1,(1+Main!$B$35)^($A47-AE$2),1+(Main!$B$35*($A47-AE$2)))))</f>
        <v>4.7020334537347115E-2</v>
      </c>
      <c r="AF47" s="119" t="str">
        <f>IF($A47=AF$2,VLOOKUP($A47,$A$3:$E$98,5),IF($A47&lt;AF$2,"",VLOOKUP($A47,$A$3:$E$98,5)*IF(Main!$B$36=1,(1+Main!$B$35)^($A47-AF$2),1+(Main!$B$35*($A47-AF$2)))))</f>
        <v/>
      </c>
      <c r="AG47" s="119" t="str">
        <f>IF($A47=AG$2,VLOOKUP($A47,$A$3:$E$98,5),IF($A47&lt;AG$2,"",VLOOKUP($A47,$A$3:$E$98,5)*IF(Main!$B$36=1,(1+Main!$B$35)^($A47-AG$2),1+(Main!$B$35*($A47-AG$2)))))</f>
        <v/>
      </c>
      <c r="AH47" s="119" t="str">
        <f>IF($A47=AH$2,VLOOKUP($A47,$A$3:$E$98,5),IF($A47&lt;AH$2,"",VLOOKUP($A47,$A$3:$E$98,5)*IF(Main!$B$36=1,(1+Main!$B$35)^($A47-AH$2),1+(Main!$B$35*($A47-AH$2)))))</f>
        <v/>
      </c>
      <c r="AI47" s="119" t="str">
        <f>IF($A47=AI$2,VLOOKUP($A47,$A$3:$E$98,5),IF($A47&lt;AI$2,"",VLOOKUP($A47,$A$3:$E$98,5)*IF(Main!$B$36=1,(1+Main!$B$35)^($A47-AI$2),1+(Main!$B$35*($A47-AI$2)))))</f>
        <v/>
      </c>
      <c r="AJ47" s="119" t="str">
        <f>IF($A47=AJ$2,VLOOKUP($A47,$A$3:$E$98,5),IF($A47&lt;AJ$2,"",VLOOKUP($A47,$A$3:$E$98,5)*IF(Main!$B$36=1,(1+Main!$B$35)^($A47-AJ$2),1+(Main!$B$35*($A47-AJ$2)))))</f>
        <v/>
      </c>
      <c r="AK47" s="119" t="str">
        <f>IF($A47=AK$2,VLOOKUP($A47,$A$3:$E$98,5),IF($A47&lt;AK$2,"",VLOOKUP($A47,$A$3:$E$98,5)*IF(Main!$B$36=1,(1+Main!$B$35)^($A47-AK$2),1+(Main!$B$35*($A47-AK$2)))))</f>
        <v/>
      </c>
      <c r="AL47" s="119" t="str">
        <f>IF($A47=AL$2,VLOOKUP($A47,$A$3:$E$98,5),IF($A47&lt;AL$2,"",VLOOKUP($A47,$A$3:$E$98,5)*IF(Main!$B$36=1,(1+Main!$B$35)^($A47-AL$2),1+(Main!$B$35*($A47-AL$2)))))</f>
        <v/>
      </c>
      <c r="AM47" s="119" t="str">
        <f>IF($A47=AM$2,VLOOKUP($A47,$A$3:$E$98,5),IF($A47&lt;AM$2,"",VLOOKUP($A47,$A$3:$E$98,5)*IF(Main!$B$36=1,(1+Main!$B$35)^($A47-AM$2),1+(Main!$B$35*($A47-AM$2)))))</f>
        <v/>
      </c>
      <c r="AN47" s="119" t="str">
        <f>IF($A47=AN$2,VLOOKUP($A47,$A$3:$E$98,5),IF($A47&lt;AN$2,"",VLOOKUP($A47,$A$3:$E$98,5)*IF(Main!$B$36=1,(1+Main!$B$35)^($A47-AN$2),1+(Main!$B$35*($A47-AN$2)))))</f>
        <v/>
      </c>
      <c r="AO47" s="119" t="str">
        <f>IF($A47=AO$2,VLOOKUP($A47,$A$3:$E$98,5),IF($A47&lt;AO$2,"",VLOOKUP($A47,$A$3:$E$98,5)*IF(Main!$B$36=1,(1+Main!$B$35)^($A47-AO$2),1+(Main!$B$35*($A47-AO$2)))))</f>
        <v/>
      </c>
      <c r="AP47" s="119" t="str">
        <f>IF($A47=AP$2,VLOOKUP($A47,$A$3:$E$98,5),IF($A47&lt;AP$2,"",VLOOKUP($A47,$A$3:$E$98,5)*IF(Main!$B$36=1,(1+Main!$B$35)^($A47-AP$2),1+(Main!$B$35*($A47-AP$2)))))</f>
        <v/>
      </c>
      <c r="AQ47" s="119" t="str">
        <f>IF($A47=AQ$2,VLOOKUP($A47,$A$3:$E$98,5),IF($A47&lt;AQ$2,"",VLOOKUP($A47,$A$3:$E$98,5)*IF(Main!$B$36=1,(1+Main!$B$35)^($A47-AQ$2),1+(Main!$B$35*($A47-AQ$2)))))</f>
        <v/>
      </c>
      <c r="AR47" s="119" t="str">
        <f>IF($A47=AR$2,VLOOKUP($A47,$A$3:$E$98,5),IF($A47&lt;AR$2,"",VLOOKUP($A47,$A$3:$E$98,5)*IF(Main!$B$36=1,(1+Main!$B$35)^($A47-AR$2),1+(Main!$B$35*($A47-AR$2)))))</f>
        <v/>
      </c>
      <c r="AS47" s="119" t="str">
        <f>IF($A47=AS$2,VLOOKUP($A47,$A$3:$E$98,5),IF($A47&lt;AS$2,"",VLOOKUP($A47,$A$3:$E$98,5)*IF(Main!$B$36=1,(1+Main!$B$35)^($A47-AS$2),1+(Main!$B$35*($A47-AS$2)))))</f>
        <v/>
      </c>
      <c r="AT47" s="119" t="str">
        <f>IF($A47=AT$2,VLOOKUP($A47,$A$3:$E$98,5),IF($A47&lt;AT$2,"",VLOOKUP($A47,$A$3:$E$98,5)*IF(Main!$B$36=1,(1+Main!$B$35)^($A47-AT$2),1+(Main!$B$35*($A47-AT$2)))))</f>
        <v/>
      </c>
      <c r="AU47" s="119" t="str">
        <f>IF($A47=AU$2,VLOOKUP($A47,$A$3:$E$98,5),IF($A47&lt;AU$2,"",VLOOKUP($A47,$A$3:$E$98,5)*IF(Main!$B$36=1,(1+Main!$B$35)^($A47-AU$2),1+(Main!$B$35*($A47-AU$2)))))</f>
        <v/>
      </c>
      <c r="AV47" s="119" t="str">
        <f>IF($A47=AV$2,VLOOKUP($A47,$A$3:$E$98,5),IF($A47&lt;AV$2,"",VLOOKUP($A47,$A$3:$E$98,5)*IF(Main!$B$36=1,(1+Main!$B$35)^($A47-AV$2),1+(Main!$B$35*($A47-AV$2)))))</f>
        <v/>
      </c>
      <c r="AW47" s="119" t="str">
        <f>IF($A47=AW$2,VLOOKUP($A47,$A$3:$E$98,5),IF($A47&lt;AW$2,"",VLOOKUP($A47,$A$3:$E$98,5)*IF(Main!$B$36=1,(1+Main!$B$35)^($A47-AW$2),1+(Main!$B$35*($A47-AW$2)))))</f>
        <v/>
      </c>
      <c r="AX47" s="119" t="str">
        <f>IF($A47=AX$2,VLOOKUP($A47,$A$3:$E$98,5),IF($A47&lt;AX$2,"",VLOOKUP($A47,$A$3:$E$98,5)*IF(Main!$B$36=1,(1+Main!$B$35)^($A47-AX$2),1+(Main!$B$35*($A47-AX$2)))))</f>
        <v/>
      </c>
      <c r="AY47" s="119" t="str">
        <f>IF($A47=AY$2,VLOOKUP($A47,$A$3:$E$98,5),IF($A47&lt;AY$2,"",VLOOKUP($A47,$A$3:$E$98,5)*IF(Main!$B$36=1,(1+Main!$B$35)^($A47-AY$2),1+(Main!$B$35*($A47-AY$2)))))</f>
        <v/>
      </c>
      <c r="AZ47" s="119" t="str">
        <f>IF($A47=AZ$2,VLOOKUP($A47,$A$3:$E$98,5),IF($A47&lt;AZ$2,"",VLOOKUP($A47,$A$3:$E$98,5)*IF(Main!$B$36=1,(1+Main!$B$35)^($A47-AZ$2),1+(Main!$B$35*($A47-AZ$2)))))</f>
        <v/>
      </c>
      <c r="BA47" s="119" t="str">
        <f>IF($A47=BA$2,VLOOKUP($A47,$A$3:$E$98,5),IF($A47&lt;BA$2,"",VLOOKUP($A47,$A$3:$E$98,5)*IF(Main!$B$36=1,(1+Main!$B$35)^($A47-BA$2),1+(Main!$B$35*($A47-BA$2)))))</f>
        <v/>
      </c>
      <c r="BB47" s="119" t="str">
        <f>IF($A47=BB$2,VLOOKUP($A47,$A$3:$E$98,5),IF($A47&lt;BB$2,"",VLOOKUP($A47,$A$3:$E$98,5)*IF(Main!$B$36=1,(1+Main!$B$35)^($A47-BB$2),1+(Main!$B$35*($A47-BB$2)))))</f>
        <v/>
      </c>
      <c r="BC47" s="119" t="str">
        <f>IF($A47=BC$2,VLOOKUP($A47,$A$3:$E$98,5),IF($A47&lt;BC$2,"",VLOOKUP($A47,$A$3:$E$98,5)*IF(Main!$B$36=1,(1+Main!$B$35)^($A47-BC$2),1+(Main!$B$35*($A47-BC$2)))))</f>
        <v/>
      </c>
      <c r="BD47" s="119" t="str">
        <f>IF($A47=BD$2,VLOOKUP($A47,$A$3:$E$98,5),IF($A47&lt;BD$2,"",VLOOKUP($A47,$A$3:$E$98,5)*IF(Main!$B$36=1,(1+Main!$B$35)^($A47-BD$2),1+(Main!$B$35*($A47-BD$2)))))</f>
        <v/>
      </c>
      <c r="BE47" s="119" t="str">
        <f>IF($A47=BE$2,VLOOKUP($A47,$A$3:$E$98,5),IF($A47&lt;BE$2,"",VLOOKUP($A47,$A$3:$E$98,5)*IF(Main!$B$36=1,(1+Main!$B$35)^($A47-BE$2),1+(Main!$B$35*($A47-BE$2)))))</f>
        <v/>
      </c>
      <c r="BF47" s="119" t="str">
        <f>IF($A47=BF$2,VLOOKUP($A47,$A$3:$E$98,5),IF($A47&lt;BF$2,"",VLOOKUP($A47,$A$3:$E$98,5)*IF(Main!$B$36=1,(1+Main!$B$35)^($A47-BF$2),1+(Main!$B$35*($A47-BF$2)))))</f>
        <v/>
      </c>
      <c r="BG47" s="119" t="str">
        <f>IF($A47=BG$2,VLOOKUP($A47,$A$3:$E$98,5),IF($A47&lt;BG$2,"",VLOOKUP($A47,$A$3:$E$98,5)*IF(Main!$B$36=1,(1+Main!$B$35)^($A47-BG$2),1+(Main!$B$35*($A47-BG$2)))))</f>
        <v/>
      </c>
      <c r="BH47" s="119" t="str">
        <f>IF($A47=BH$2,VLOOKUP($A47,$A$3:$E$98,5),IF($A47&lt;BH$2,"",VLOOKUP($A47,$A$3:$E$98,5)*IF(Main!$B$36=1,(1+Main!$B$35)^($A47-BH$2),1+(Main!$B$35*($A47-BH$2)))))</f>
        <v/>
      </c>
      <c r="BI47" s="119" t="str">
        <f>IF($A47=BI$2,VLOOKUP($A47,$A$3:$E$98,5),IF($A47&lt;BI$2,"",VLOOKUP($A47,$A$3:$E$98,5)*IF(Main!$B$36=1,(1+Main!$B$35)^($A47-BI$2),1+(Main!$B$35*($A47-BI$2)))))</f>
        <v/>
      </c>
      <c r="BJ47" s="119" t="str">
        <f>IF($A47=BJ$2,VLOOKUP($A47,$A$3:$E$98,5),IF($A47&lt;BJ$2,"",VLOOKUP($A47,$A$3:$E$98,5)*IF(Main!$B$36=1,(1+Main!$B$35)^($A47-BJ$2),1+(Main!$B$35*($A47-BJ$2)))))</f>
        <v/>
      </c>
      <c r="BK47" s="119" t="str">
        <f>IF($A47=BK$2,VLOOKUP($A47,$A$3:$E$98,5),IF($A47&lt;BK$2,"",VLOOKUP($A47,$A$3:$E$98,5)*IF(Main!$B$36=1,(1+Main!$B$35)^($A47-BK$2),1+(Main!$B$35*($A47-BK$2)))))</f>
        <v/>
      </c>
      <c r="BL47" s="119" t="str">
        <f>IF($A47=BL$2,VLOOKUP($A47,$A$3:$E$98,5),IF($A47&lt;BL$2,"",VLOOKUP($A47,$A$3:$E$98,5)*IF(Main!$B$36=1,(1+Main!$B$35)^($A47-BL$2),1+(Main!$B$35*($A47-BL$2)))))</f>
        <v/>
      </c>
      <c r="BM47" s="119" t="str">
        <f>IF($A47=BM$2,VLOOKUP($A47,$A$3:$E$98,5),IF($A47&lt;BM$2,"",VLOOKUP($A47,$A$3:$E$98,5)*IF(Main!$B$36=1,(1+Main!$B$35)^($A47-BM$2),1+(Main!$B$35*($A47-BM$2)))))</f>
        <v/>
      </c>
      <c r="BN47" s="119" t="str">
        <f>IF($A47=BN$2,VLOOKUP($A47,$A$3:$E$98,5),IF($A47&lt;BN$2,"",VLOOKUP($A47,$A$3:$E$98,5)*IF(Main!$B$36=1,(1+Main!$B$35)^($A47-BN$2),1+(Main!$B$35*($A47-BN$2)))))</f>
        <v/>
      </c>
      <c r="BO47" s="119" t="str">
        <f>IF($A47=BO$2,VLOOKUP($A47,$A$3:$E$98,5),IF($A47&lt;BO$2,"",VLOOKUP($A47,$A$3:$E$98,5)*IF(Main!$B$36=1,(1+Main!$B$35)^($A47-BO$2),1+(Main!$B$35*($A47-BO$2)))))</f>
        <v/>
      </c>
      <c r="BP47" s="119" t="str">
        <f>IF($A47=BP$2,VLOOKUP($A47,$A$3:$E$98,5),IF($A47&lt;BP$2,"",VLOOKUP($A47,$A$3:$E$98,5)*IF(Main!$B$36=1,(1+Main!$B$35)^($A47-BP$2),1+(Main!$B$35*($A47-BP$2)))))</f>
        <v/>
      </c>
      <c r="BQ47" s="119" t="str">
        <f>IF($A47=BQ$2,VLOOKUP($A47,$A$3:$E$98,5),IF($A47&lt;BQ$2,"",VLOOKUP($A47,$A$3:$E$98,5)*IF(Main!$B$36=1,(1+Main!$B$35)^($A47-BQ$2),1+(Main!$B$35*($A47-BQ$2)))))</f>
        <v/>
      </c>
      <c r="BR47" s="119" t="str">
        <f>IF($A47=BR$2,VLOOKUP($A47,$A$3:$E$98,5),IF($A47&lt;BR$2,"",VLOOKUP($A47,$A$3:$E$98,5)*IF(Main!$B$36=1,(1+Main!$B$35)^($A47-BR$2),1+(Main!$B$35*($A47-BR$2)))))</f>
        <v/>
      </c>
      <c r="BS47" s="119" t="str">
        <f>IF($A47=BS$2,VLOOKUP($A47,$A$3:$E$98,5),IF($A47&lt;BS$2,"",VLOOKUP($A47,$A$3:$E$98,5)*IF(Main!$B$36=1,(1+Main!$B$35)^($A47-BS$2),1+(Main!$B$35*($A47-BS$2)))))</f>
        <v/>
      </c>
      <c r="BT47" s="119" t="str">
        <f>IF($A47=BT$2,VLOOKUP($A47,$A$3:$E$98,5),IF($A47&lt;BT$2,"",VLOOKUP($A47,$A$3:$E$98,5)*IF(Main!$B$36=1,(1+Main!$B$35)^($A47-BT$2),1+(Main!$B$35*($A47-BT$2)))))</f>
        <v/>
      </c>
      <c r="BU47" s="119" t="str">
        <f>IF($A47=BU$2,VLOOKUP($A47,$A$3:$E$98,5),IF($A47&lt;BU$2,"",VLOOKUP($A47,$A$3:$E$98,5)*IF(Main!$B$36=1,(1+Main!$B$35)^($A47-BU$2),1+(Main!$B$35*($A47-BU$2)))))</f>
        <v/>
      </c>
      <c r="BV47" s="119" t="str">
        <f>IF($A47=BV$2,VLOOKUP($A47,$A$3:$E$98,5),IF($A47&lt;BV$2,"",VLOOKUP($A47,$A$3:$E$98,5)*IF(Main!$B$36=1,(1+Main!$B$35)^($A47-BV$2),1+(Main!$B$35*($A47-BV$2)))))</f>
        <v/>
      </c>
      <c r="BW47" s="119" t="str">
        <f>IF($A47=BW$2,VLOOKUP($A47,$A$3:$E$98,5),IF($A47&lt;BW$2,"",VLOOKUP($A47,$A$3:$E$98,5)*IF(Main!$B$36=1,(1+Main!$B$35)^($A47-BW$2),1+(Main!$B$35*($A47-BW$2)))))</f>
        <v/>
      </c>
      <c r="BX47" s="119" t="str">
        <f>IF($A47=BX$2,VLOOKUP($A47,$A$3:$E$98,5),IF($A47&lt;BX$2,"",VLOOKUP($A47,$A$3:$E$98,5)*IF(Main!$B$36=1,(1+Main!$B$35)^($A47-BX$2),1+(Main!$B$35*($A47-BX$2)))))</f>
        <v/>
      </c>
      <c r="BY47" s="119" t="str">
        <f>IF($A47=BY$2,VLOOKUP($A47,$A$3:$E$98,5),IF($A47&lt;BY$2,"",VLOOKUP($A47,$A$3:$E$98,5)*IF(Main!$B$36=1,(1+Main!$B$35)^($A47-BY$2),1+(Main!$B$35*($A47-BY$2)))))</f>
        <v/>
      </c>
      <c r="BZ47" s="119" t="str">
        <f>IF($A47=BZ$2,VLOOKUP($A47,$A$3:$E$98,5),IF($A47&lt;BZ$2,"",VLOOKUP($A47,$A$3:$E$98,5)*IF(Main!$B$36=1,(1+Main!$B$35)^($A47-BZ$2),1+(Main!$B$35*($A47-BZ$2)))))</f>
        <v/>
      </c>
      <c r="CA47" s="119" t="str">
        <f>IF($A47=CA$2,VLOOKUP($A47,$A$3:$E$98,5),IF($A47&lt;CA$2,"",VLOOKUP($A47,$A$3:$E$98,5)*IF(Main!$B$36=1,(1+Main!$B$35)^($A47-CA$2),1+(Main!$B$35*($A47-CA$2)))))</f>
        <v/>
      </c>
      <c r="CB47" s="119" t="str">
        <f>IF($A47=CB$2,VLOOKUP($A47,$A$3:$E$98,5),IF($A47&lt;CB$2,"",VLOOKUP($A47,$A$3:$E$98,5)*IF(Main!$B$36=1,(1+Main!$B$35)^($A47-CB$2),1+(Main!$B$35*($A47-CB$2)))))</f>
        <v/>
      </c>
      <c r="CC47" s="119" t="str">
        <f>IF($A47=CC$2,VLOOKUP($A47,$A$3:$E$98,5),IF($A47&lt;CC$2,"",VLOOKUP($A47,$A$3:$E$98,5)*IF(Main!$B$36=1,(1+Main!$B$35)^($A47-CC$2),1+(Main!$B$35*($A47-CC$2)))))</f>
        <v/>
      </c>
      <c r="CD47" s="119" t="str">
        <f>IF($A47=CD$2,VLOOKUP($A47,$A$3:$E$98,5),IF($A47&lt;CD$2,"",VLOOKUP($A47,$A$3:$E$98,5)*IF(Main!$B$36=1,(1+Main!$B$35)^($A47-CD$2),1+(Main!$B$35*($A47-CD$2)))))</f>
        <v/>
      </c>
    </row>
    <row r="48" spans="1:82">
      <c r="A48" s="51">
        <v>70</v>
      </c>
      <c r="B48" s="54">
        <f ca="1">VLOOKUP($A48,Mortality!$A$3:$G$108,7,)</f>
        <v>8.0551306762425487E-3</v>
      </c>
      <c r="C48" s="50">
        <f t="shared" ca="1" si="1"/>
        <v>0.91613895445824856</v>
      </c>
      <c r="D48" s="50">
        <f t="shared" ca="1" si="0"/>
        <v>21.773577463819461</v>
      </c>
      <c r="E48" s="118">
        <f ca="1">C48/(1+Main!$B$5)^($A48-$A$3)</f>
        <v>4.3620571778239567E-2</v>
      </c>
      <c r="F48" s="14">
        <f t="shared" ca="1" si="2"/>
        <v>11.068388690704875</v>
      </c>
      <c r="G48" s="119">
        <f ca="1">IF($A48=G$2,VLOOKUP($A48,$A$3:$E$98,5),IF($A48&lt;G$2,"",VLOOKUP($A48,$A$3:$E$98,5)*IF(Main!$B$36=1,(1+Main!$B$35)^($A48-G$2),1+(Main!$B$35*($A48-G$2)))))</f>
        <v>4.3620571778239567E-2</v>
      </c>
      <c r="H48" s="119">
        <f ca="1">IF($A48=H$2,VLOOKUP($A48,$A$3:$E$98,5),IF($A48&lt;H$2,"",VLOOKUP($A48,$A$3:$E$98,5)*IF(Main!$B$36=1,(1+Main!$B$35)^($A48-H$2),1+(Main!$B$35*($A48-H$2)))))</f>
        <v>4.3620571778239567E-2</v>
      </c>
      <c r="I48" s="119">
        <f ca="1">IF($A48=I$2,VLOOKUP($A48,$A$3:$E$98,5),IF($A48&lt;I$2,"",VLOOKUP($A48,$A$3:$E$98,5)*IF(Main!$B$36=1,(1+Main!$B$35)^($A48-I$2),1+(Main!$B$35*($A48-I$2)))))</f>
        <v>4.3620571778239567E-2</v>
      </c>
      <c r="J48" s="119">
        <f ca="1">IF($A48=J$2,VLOOKUP($A48,$A$3:$E$98,5),IF($A48&lt;J$2,"",VLOOKUP($A48,$A$3:$E$98,5)*IF(Main!$B$36=1,(1+Main!$B$35)^($A48-J$2),1+(Main!$B$35*($A48-J$2)))))</f>
        <v>4.3620571778239567E-2</v>
      </c>
      <c r="K48" s="119">
        <f ca="1">IF($A48=K$2,VLOOKUP($A48,$A$3:$E$98,5),IF($A48&lt;K$2,"",VLOOKUP($A48,$A$3:$E$98,5)*IF(Main!$B$36=1,(1+Main!$B$35)^($A48-K$2),1+(Main!$B$35*($A48-K$2)))))</f>
        <v>4.3620571778239567E-2</v>
      </c>
      <c r="L48" s="119">
        <f ca="1">IF($A48=L$2,VLOOKUP($A48,$A$3:$E$98,5),IF($A48&lt;L$2,"",VLOOKUP($A48,$A$3:$E$98,5)*IF(Main!$B$36=1,(1+Main!$B$35)^($A48-L$2),1+(Main!$B$35*($A48-L$2)))))</f>
        <v>4.3620571778239567E-2</v>
      </c>
      <c r="M48" s="119">
        <f ca="1">IF($A48=M$2,VLOOKUP($A48,$A$3:$E$98,5),IF($A48&lt;M$2,"",VLOOKUP($A48,$A$3:$E$98,5)*IF(Main!$B$36=1,(1+Main!$B$35)^($A48-M$2),1+(Main!$B$35*($A48-M$2)))))</f>
        <v>4.3620571778239567E-2</v>
      </c>
      <c r="N48" s="119">
        <f ca="1">IF($A48=N$2,VLOOKUP($A48,$A$3:$E$98,5),IF($A48&lt;N$2,"",VLOOKUP($A48,$A$3:$E$98,5)*IF(Main!$B$36=1,(1+Main!$B$35)^($A48-N$2),1+(Main!$B$35*($A48-N$2)))))</f>
        <v>4.3620571778239567E-2</v>
      </c>
      <c r="O48" s="119">
        <f ca="1">IF($A48=O$2,VLOOKUP($A48,$A$3:$E$98,5),IF($A48&lt;O$2,"",VLOOKUP($A48,$A$3:$E$98,5)*IF(Main!$B$36=1,(1+Main!$B$35)^($A48-O$2),1+(Main!$B$35*($A48-O$2)))))</f>
        <v>4.3620571778239567E-2</v>
      </c>
      <c r="P48" s="119">
        <f ca="1">IF($A48=P$2,VLOOKUP($A48,$A$3:$E$98,5),IF($A48&lt;P$2,"",VLOOKUP($A48,$A$3:$E$98,5)*IF(Main!$B$36=1,(1+Main!$B$35)^($A48-P$2),1+(Main!$B$35*($A48-P$2)))))</f>
        <v>4.3620571778239567E-2</v>
      </c>
      <c r="Q48" s="119">
        <f ca="1">IF($A48=Q$2,VLOOKUP($A48,$A$3:$E$98,5),IF($A48&lt;Q$2,"",VLOOKUP($A48,$A$3:$E$98,5)*IF(Main!$B$36=1,(1+Main!$B$35)^($A48-Q$2),1+(Main!$B$35*($A48-Q$2)))))</f>
        <v>4.3620571778239567E-2</v>
      </c>
      <c r="R48" s="119">
        <f ca="1">IF($A48=R$2,VLOOKUP($A48,$A$3:$E$98,5),IF($A48&lt;R$2,"",VLOOKUP($A48,$A$3:$E$98,5)*IF(Main!$B$36=1,(1+Main!$B$35)^($A48-R$2),1+(Main!$B$35*($A48-R$2)))))</f>
        <v>4.3620571778239567E-2</v>
      </c>
      <c r="S48" s="119">
        <f ca="1">IF($A48=S$2,VLOOKUP($A48,$A$3:$E$98,5),IF($A48&lt;S$2,"",VLOOKUP($A48,$A$3:$E$98,5)*IF(Main!$B$36=1,(1+Main!$B$35)^($A48-S$2),1+(Main!$B$35*($A48-S$2)))))</f>
        <v>4.3620571778239567E-2</v>
      </c>
      <c r="T48" s="119">
        <f ca="1">IF($A48=T$2,VLOOKUP($A48,$A$3:$E$98,5),IF($A48&lt;T$2,"",VLOOKUP($A48,$A$3:$E$98,5)*IF(Main!$B$36=1,(1+Main!$B$35)^($A48-T$2),1+(Main!$B$35*($A48-T$2)))))</f>
        <v>4.3620571778239567E-2</v>
      </c>
      <c r="U48" s="119">
        <f ca="1">IF($A48=U$2,VLOOKUP($A48,$A$3:$E$98,5),IF($A48&lt;U$2,"",VLOOKUP($A48,$A$3:$E$98,5)*IF(Main!$B$36=1,(1+Main!$B$35)^($A48-U$2),1+(Main!$B$35*($A48-U$2)))))</f>
        <v>4.3620571778239567E-2</v>
      </c>
      <c r="V48" s="119">
        <f ca="1">IF($A48=V$2,VLOOKUP($A48,$A$3:$E$98,5),IF($A48&lt;V$2,"",VLOOKUP($A48,$A$3:$E$98,5)*IF(Main!$B$36=1,(1+Main!$B$35)^($A48-V$2),1+(Main!$B$35*($A48-V$2)))))</f>
        <v>4.3620571778239567E-2</v>
      </c>
      <c r="W48" s="119">
        <f ca="1">IF($A48=W$2,VLOOKUP($A48,$A$3:$E$98,5),IF($A48&lt;W$2,"",VLOOKUP($A48,$A$3:$E$98,5)*IF(Main!$B$36=1,(1+Main!$B$35)^($A48-W$2),1+(Main!$B$35*($A48-W$2)))))</f>
        <v>4.3620571778239567E-2</v>
      </c>
      <c r="X48" s="119">
        <f ca="1">IF($A48=X$2,VLOOKUP($A48,$A$3:$E$98,5),IF($A48&lt;X$2,"",VLOOKUP($A48,$A$3:$E$98,5)*IF(Main!$B$36=1,(1+Main!$B$35)^($A48-X$2),1+(Main!$B$35*($A48-X$2)))))</f>
        <v>4.3620571778239567E-2</v>
      </c>
      <c r="Y48" s="119">
        <f ca="1">IF($A48=Y$2,VLOOKUP($A48,$A$3:$E$98,5),IF($A48&lt;Y$2,"",VLOOKUP($A48,$A$3:$E$98,5)*IF(Main!$B$36=1,(1+Main!$B$35)^($A48-Y$2),1+(Main!$B$35*($A48-Y$2)))))</f>
        <v>4.3620571778239567E-2</v>
      </c>
      <c r="Z48" s="119">
        <f ca="1">IF($A48=Z$2,VLOOKUP($A48,$A$3:$E$98,5),IF($A48&lt;Z$2,"",VLOOKUP($A48,$A$3:$E$98,5)*IF(Main!$B$36=1,(1+Main!$B$35)^($A48-Z$2),1+(Main!$B$35*($A48-Z$2)))))</f>
        <v>4.3620571778239567E-2</v>
      </c>
      <c r="AA48" s="119">
        <f ca="1">IF($A48=AA$2,VLOOKUP($A48,$A$3:$E$98,5),IF($A48&lt;AA$2,"",VLOOKUP($A48,$A$3:$E$98,5)*IF(Main!$B$36=1,(1+Main!$B$35)^($A48-AA$2),1+(Main!$B$35*($A48-AA$2)))))</f>
        <v>4.3620571778239567E-2</v>
      </c>
      <c r="AB48" s="119">
        <f ca="1">IF($A48=AB$2,VLOOKUP($A48,$A$3:$E$98,5),IF($A48&lt;AB$2,"",VLOOKUP($A48,$A$3:$E$98,5)*IF(Main!$B$36=1,(1+Main!$B$35)^($A48-AB$2),1+(Main!$B$35*($A48-AB$2)))))</f>
        <v>4.3620571778239567E-2</v>
      </c>
      <c r="AC48" s="119">
        <f ca="1">IF($A48=AC$2,VLOOKUP($A48,$A$3:$E$98,5),IF($A48&lt;AC$2,"",VLOOKUP($A48,$A$3:$E$98,5)*IF(Main!$B$36=1,(1+Main!$B$35)^($A48-AC$2),1+(Main!$B$35*($A48-AC$2)))))</f>
        <v>4.3620571778239567E-2</v>
      </c>
      <c r="AD48" s="119">
        <f ca="1">IF($A48=AD$2,VLOOKUP($A48,$A$3:$E$98,5),IF($A48&lt;AD$2,"",VLOOKUP($A48,$A$3:$E$98,5)*IF(Main!$B$36=1,(1+Main!$B$35)^($A48-AD$2),1+(Main!$B$35*($A48-AD$2)))))</f>
        <v>4.3620571778239567E-2</v>
      </c>
      <c r="AE48" s="119">
        <f ca="1">IF($A48=AE$2,VLOOKUP($A48,$A$3:$E$98,5),IF($A48&lt;AE$2,"",VLOOKUP($A48,$A$3:$E$98,5)*IF(Main!$B$36=1,(1+Main!$B$35)^($A48-AE$2),1+(Main!$B$35*($A48-AE$2)))))</f>
        <v>4.3620571778239567E-2</v>
      </c>
      <c r="AF48" s="119">
        <f ca="1">IF($A48=AF$2,VLOOKUP($A48,$A$3:$E$98,5),IF($A48&lt;AF$2,"",VLOOKUP($A48,$A$3:$E$98,5)*IF(Main!$B$36=1,(1+Main!$B$35)^($A48-AF$2),1+(Main!$B$35*($A48-AF$2)))))</f>
        <v>4.3620571778239567E-2</v>
      </c>
      <c r="AG48" s="119" t="str">
        <f>IF($A48=AG$2,VLOOKUP($A48,$A$3:$E$98,5),IF($A48&lt;AG$2,"",VLOOKUP($A48,$A$3:$E$98,5)*IF(Main!$B$36=1,(1+Main!$B$35)^($A48-AG$2),1+(Main!$B$35*($A48-AG$2)))))</f>
        <v/>
      </c>
      <c r="AH48" s="119" t="str">
        <f>IF($A48=AH$2,VLOOKUP($A48,$A$3:$E$98,5),IF($A48&lt;AH$2,"",VLOOKUP($A48,$A$3:$E$98,5)*IF(Main!$B$36=1,(1+Main!$B$35)^($A48-AH$2),1+(Main!$B$35*($A48-AH$2)))))</f>
        <v/>
      </c>
      <c r="AI48" s="119" t="str">
        <f>IF($A48=AI$2,VLOOKUP($A48,$A$3:$E$98,5),IF($A48&lt;AI$2,"",VLOOKUP($A48,$A$3:$E$98,5)*IF(Main!$B$36=1,(1+Main!$B$35)^($A48-AI$2),1+(Main!$B$35*($A48-AI$2)))))</f>
        <v/>
      </c>
      <c r="AJ48" s="119" t="str">
        <f>IF($A48=AJ$2,VLOOKUP($A48,$A$3:$E$98,5),IF($A48&lt;AJ$2,"",VLOOKUP($A48,$A$3:$E$98,5)*IF(Main!$B$36=1,(1+Main!$B$35)^($A48-AJ$2),1+(Main!$B$35*($A48-AJ$2)))))</f>
        <v/>
      </c>
      <c r="AK48" s="119" t="str">
        <f>IF($A48=AK$2,VLOOKUP($A48,$A$3:$E$98,5),IF($A48&lt;AK$2,"",VLOOKUP($A48,$A$3:$E$98,5)*IF(Main!$B$36=1,(1+Main!$B$35)^($A48-AK$2),1+(Main!$B$35*($A48-AK$2)))))</f>
        <v/>
      </c>
      <c r="AL48" s="119" t="str">
        <f>IF($A48=AL$2,VLOOKUP($A48,$A$3:$E$98,5),IF($A48&lt;AL$2,"",VLOOKUP($A48,$A$3:$E$98,5)*IF(Main!$B$36=1,(1+Main!$B$35)^($A48-AL$2),1+(Main!$B$35*($A48-AL$2)))))</f>
        <v/>
      </c>
      <c r="AM48" s="119" t="str">
        <f>IF($A48=AM$2,VLOOKUP($A48,$A$3:$E$98,5),IF($A48&lt;AM$2,"",VLOOKUP($A48,$A$3:$E$98,5)*IF(Main!$B$36=1,(1+Main!$B$35)^($A48-AM$2),1+(Main!$B$35*($A48-AM$2)))))</f>
        <v/>
      </c>
      <c r="AN48" s="119" t="str">
        <f>IF($A48=AN$2,VLOOKUP($A48,$A$3:$E$98,5),IF($A48&lt;AN$2,"",VLOOKUP($A48,$A$3:$E$98,5)*IF(Main!$B$36=1,(1+Main!$B$35)^($A48-AN$2),1+(Main!$B$35*($A48-AN$2)))))</f>
        <v/>
      </c>
      <c r="AO48" s="119" t="str">
        <f>IF($A48=AO$2,VLOOKUP($A48,$A$3:$E$98,5),IF($A48&lt;AO$2,"",VLOOKUP($A48,$A$3:$E$98,5)*IF(Main!$B$36=1,(1+Main!$B$35)^($A48-AO$2),1+(Main!$B$35*($A48-AO$2)))))</f>
        <v/>
      </c>
      <c r="AP48" s="119" t="str">
        <f>IF($A48=AP$2,VLOOKUP($A48,$A$3:$E$98,5),IF($A48&lt;AP$2,"",VLOOKUP($A48,$A$3:$E$98,5)*IF(Main!$B$36=1,(1+Main!$B$35)^($A48-AP$2),1+(Main!$B$35*($A48-AP$2)))))</f>
        <v/>
      </c>
      <c r="AQ48" s="119" t="str">
        <f>IF($A48=AQ$2,VLOOKUP($A48,$A$3:$E$98,5),IF($A48&lt;AQ$2,"",VLOOKUP($A48,$A$3:$E$98,5)*IF(Main!$B$36=1,(1+Main!$B$35)^($A48-AQ$2),1+(Main!$B$35*($A48-AQ$2)))))</f>
        <v/>
      </c>
      <c r="AR48" s="119" t="str">
        <f>IF($A48=AR$2,VLOOKUP($A48,$A$3:$E$98,5),IF($A48&lt;AR$2,"",VLOOKUP($A48,$A$3:$E$98,5)*IF(Main!$B$36=1,(1+Main!$B$35)^($A48-AR$2),1+(Main!$B$35*($A48-AR$2)))))</f>
        <v/>
      </c>
      <c r="AS48" s="119" t="str">
        <f>IF($A48=AS$2,VLOOKUP($A48,$A$3:$E$98,5),IF($A48&lt;AS$2,"",VLOOKUP($A48,$A$3:$E$98,5)*IF(Main!$B$36=1,(1+Main!$B$35)^($A48-AS$2),1+(Main!$B$35*($A48-AS$2)))))</f>
        <v/>
      </c>
      <c r="AT48" s="119" t="str">
        <f>IF($A48=AT$2,VLOOKUP($A48,$A$3:$E$98,5),IF($A48&lt;AT$2,"",VLOOKUP($A48,$A$3:$E$98,5)*IF(Main!$B$36=1,(1+Main!$B$35)^($A48-AT$2),1+(Main!$B$35*($A48-AT$2)))))</f>
        <v/>
      </c>
      <c r="AU48" s="119" t="str">
        <f>IF($A48=AU$2,VLOOKUP($A48,$A$3:$E$98,5),IF($A48&lt;AU$2,"",VLOOKUP($A48,$A$3:$E$98,5)*IF(Main!$B$36=1,(1+Main!$B$35)^($A48-AU$2),1+(Main!$B$35*($A48-AU$2)))))</f>
        <v/>
      </c>
      <c r="AV48" s="119" t="str">
        <f>IF($A48=AV$2,VLOOKUP($A48,$A$3:$E$98,5),IF($A48&lt;AV$2,"",VLOOKUP($A48,$A$3:$E$98,5)*IF(Main!$B$36=1,(1+Main!$B$35)^($A48-AV$2),1+(Main!$B$35*($A48-AV$2)))))</f>
        <v/>
      </c>
      <c r="AW48" s="119" t="str">
        <f>IF($A48=AW$2,VLOOKUP($A48,$A$3:$E$98,5),IF($A48&lt;AW$2,"",VLOOKUP($A48,$A$3:$E$98,5)*IF(Main!$B$36=1,(1+Main!$B$35)^($A48-AW$2),1+(Main!$B$35*($A48-AW$2)))))</f>
        <v/>
      </c>
      <c r="AX48" s="119" t="str">
        <f>IF($A48=AX$2,VLOOKUP($A48,$A$3:$E$98,5),IF($A48&lt;AX$2,"",VLOOKUP($A48,$A$3:$E$98,5)*IF(Main!$B$36=1,(1+Main!$B$35)^($A48-AX$2),1+(Main!$B$35*($A48-AX$2)))))</f>
        <v/>
      </c>
      <c r="AY48" s="119" t="str">
        <f>IF($A48=AY$2,VLOOKUP($A48,$A$3:$E$98,5),IF($A48&lt;AY$2,"",VLOOKUP($A48,$A$3:$E$98,5)*IF(Main!$B$36=1,(1+Main!$B$35)^($A48-AY$2),1+(Main!$B$35*($A48-AY$2)))))</f>
        <v/>
      </c>
      <c r="AZ48" s="119" t="str">
        <f>IF($A48=AZ$2,VLOOKUP($A48,$A$3:$E$98,5),IF($A48&lt;AZ$2,"",VLOOKUP($A48,$A$3:$E$98,5)*IF(Main!$B$36=1,(1+Main!$B$35)^($A48-AZ$2),1+(Main!$B$35*($A48-AZ$2)))))</f>
        <v/>
      </c>
      <c r="BA48" s="119" t="str">
        <f>IF($A48=BA$2,VLOOKUP($A48,$A$3:$E$98,5),IF($A48&lt;BA$2,"",VLOOKUP($A48,$A$3:$E$98,5)*IF(Main!$B$36=1,(1+Main!$B$35)^($A48-BA$2),1+(Main!$B$35*($A48-BA$2)))))</f>
        <v/>
      </c>
      <c r="BB48" s="119" t="str">
        <f>IF($A48=BB$2,VLOOKUP($A48,$A$3:$E$98,5),IF($A48&lt;BB$2,"",VLOOKUP($A48,$A$3:$E$98,5)*IF(Main!$B$36=1,(1+Main!$B$35)^($A48-BB$2),1+(Main!$B$35*($A48-BB$2)))))</f>
        <v/>
      </c>
      <c r="BC48" s="119" t="str">
        <f>IF($A48=BC$2,VLOOKUP($A48,$A$3:$E$98,5),IF($A48&lt;BC$2,"",VLOOKUP($A48,$A$3:$E$98,5)*IF(Main!$B$36=1,(1+Main!$B$35)^($A48-BC$2),1+(Main!$B$35*($A48-BC$2)))))</f>
        <v/>
      </c>
      <c r="BD48" s="119" t="str">
        <f>IF($A48=BD$2,VLOOKUP($A48,$A$3:$E$98,5),IF($A48&lt;BD$2,"",VLOOKUP($A48,$A$3:$E$98,5)*IF(Main!$B$36=1,(1+Main!$B$35)^($A48-BD$2),1+(Main!$B$35*($A48-BD$2)))))</f>
        <v/>
      </c>
      <c r="BE48" s="119" t="str">
        <f>IF($A48=BE$2,VLOOKUP($A48,$A$3:$E$98,5),IF($A48&lt;BE$2,"",VLOOKUP($A48,$A$3:$E$98,5)*IF(Main!$B$36=1,(1+Main!$B$35)^($A48-BE$2),1+(Main!$B$35*($A48-BE$2)))))</f>
        <v/>
      </c>
      <c r="BF48" s="119" t="str">
        <f>IF($A48=BF$2,VLOOKUP($A48,$A$3:$E$98,5),IF($A48&lt;BF$2,"",VLOOKUP($A48,$A$3:$E$98,5)*IF(Main!$B$36=1,(1+Main!$B$35)^($A48-BF$2),1+(Main!$B$35*($A48-BF$2)))))</f>
        <v/>
      </c>
      <c r="BG48" s="119" t="str">
        <f>IF($A48=BG$2,VLOOKUP($A48,$A$3:$E$98,5),IF($A48&lt;BG$2,"",VLOOKUP($A48,$A$3:$E$98,5)*IF(Main!$B$36=1,(1+Main!$B$35)^($A48-BG$2),1+(Main!$B$35*($A48-BG$2)))))</f>
        <v/>
      </c>
      <c r="BH48" s="119" t="str">
        <f>IF($A48=BH$2,VLOOKUP($A48,$A$3:$E$98,5),IF($A48&lt;BH$2,"",VLOOKUP($A48,$A$3:$E$98,5)*IF(Main!$B$36=1,(1+Main!$B$35)^($A48-BH$2),1+(Main!$B$35*($A48-BH$2)))))</f>
        <v/>
      </c>
      <c r="BI48" s="119" t="str">
        <f>IF($A48=BI$2,VLOOKUP($A48,$A$3:$E$98,5),IF($A48&lt;BI$2,"",VLOOKUP($A48,$A$3:$E$98,5)*IF(Main!$B$36=1,(1+Main!$B$35)^($A48-BI$2),1+(Main!$B$35*($A48-BI$2)))))</f>
        <v/>
      </c>
      <c r="BJ48" s="119" t="str">
        <f>IF($A48=BJ$2,VLOOKUP($A48,$A$3:$E$98,5),IF($A48&lt;BJ$2,"",VLOOKUP($A48,$A$3:$E$98,5)*IF(Main!$B$36=1,(1+Main!$B$35)^($A48-BJ$2),1+(Main!$B$35*($A48-BJ$2)))))</f>
        <v/>
      </c>
      <c r="BK48" s="119" t="str">
        <f>IF($A48=BK$2,VLOOKUP($A48,$A$3:$E$98,5),IF($A48&lt;BK$2,"",VLOOKUP($A48,$A$3:$E$98,5)*IF(Main!$B$36=1,(1+Main!$B$35)^($A48-BK$2),1+(Main!$B$35*($A48-BK$2)))))</f>
        <v/>
      </c>
      <c r="BL48" s="119" t="str">
        <f>IF($A48=BL$2,VLOOKUP($A48,$A$3:$E$98,5),IF($A48&lt;BL$2,"",VLOOKUP($A48,$A$3:$E$98,5)*IF(Main!$B$36=1,(1+Main!$B$35)^($A48-BL$2),1+(Main!$B$35*($A48-BL$2)))))</f>
        <v/>
      </c>
      <c r="BM48" s="119" t="str">
        <f>IF($A48=BM$2,VLOOKUP($A48,$A$3:$E$98,5),IF($A48&lt;BM$2,"",VLOOKUP($A48,$A$3:$E$98,5)*IF(Main!$B$36=1,(1+Main!$B$35)^($A48-BM$2),1+(Main!$B$35*($A48-BM$2)))))</f>
        <v/>
      </c>
      <c r="BN48" s="119" t="str">
        <f>IF($A48=BN$2,VLOOKUP($A48,$A$3:$E$98,5),IF($A48&lt;BN$2,"",VLOOKUP($A48,$A$3:$E$98,5)*IF(Main!$B$36=1,(1+Main!$B$35)^($A48-BN$2),1+(Main!$B$35*($A48-BN$2)))))</f>
        <v/>
      </c>
      <c r="BO48" s="119" t="str">
        <f>IF($A48=BO$2,VLOOKUP($A48,$A$3:$E$98,5),IF($A48&lt;BO$2,"",VLOOKUP($A48,$A$3:$E$98,5)*IF(Main!$B$36=1,(1+Main!$B$35)^($A48-BO$2),1+(Main!$B$35*($A48-BO$2)))))</f>
        <v/>
      </c>
      <c r="BP48" s="119" t="str">
        <f>IF($A48=BP$2,VLOOKUP($A48,$A$3:$E$98,5),IF($A48&lt;BP$2,"",VLOOKUP($A48,$A$3:$E$98,5)*IF(Main!$B$36=1,(1+Main!$B$35)^($A48-BP$2),1+(Main!$B$35*($A48-BP$2)))))</f>
        <v/>
      </c>
      <c r="BQ48" s="119" t="str">
        <f>IF($A48=BQ$2,VLOOKUP($A48,$A$3:$E$98,5),IF($A48&lt;BQ$2,"",VLOOKUP($A48,$A$3:$E$98,5)*IF(Main!$B$36=1,(1+Main!$B$35)^($A48-BQ$2),1+(Main!$B$35*($A48-BQ$2)))))</f>
        <v/>
      </c>
      <c r="BR48" s="119" t="str">
        <f>IF($A48=BR$2,VLOOKUP($A48,$A$3:$E$98,5),IF($A48&lt;BR$2,"",VLOOKUP($A48,$A$3:$E$98,5)*IF(Main!$B$36=1,(1+Main!$B$35)^($A48-BR$2),1+(Main!$B$35*($A48-BR$2)))))</f>
        <v/>
      </c>
      <c r="BS48" s="119" t="str">
        <f>IF($A48=BS$2,VLOOKUP($A48,$A$3:$E$98,5),IF($A48&lt;BS$2,"",VLOOKUP($A48,$A$3:$E$98,5)*IF(Main!$B$36=1,(1+Main!$B$35)^($A48-BS$2),1+(Main!$B$35*($A48-BS$2)))))</f>
        <v/>
      </c>
      <c r="BT48" s="119" t="str">
        <f>IF($A48=BT$2,VLOOKUP($A48,$A$3:$E$98,5),IF($A48&lt;BT$2,"",VLOOKUP($A48,$A$3:$E$98,5)*IF(Main!$B$36=1,(1+Main!$B$35)^($A48-BT$2),1+(Main!$B$35*($A48-BT$2)))))</f>
        <v/>
      </c>
      <c r="BU48" s="119" t="str">
        <f>IF($A48=BU$2,VLOOKUP($A48,$A$3:$E$98,5),IF($A48&lt;BU$2,"",VLOOKUP($A48,$A$3:$E$98,5)*IF(Main!$B$36=1,(1+Main!$B$35)^($A48-BU$2),1+(Main!$B$35*($A48-BU$2)))))</f>
        <v/>
      </c>
      <c r="BV48" s="119" t="str">
        <f>IF($A48=BV$2,VLOOKUP($A48,$A$3:$E$98,5),IF($A48&lt;BV$2,"",VLOOKUP($A48,$A$3:$E$98,5)*IF(Main!$B$36=1,(1+Main!$B$35)^($A48-BV$2),1+(Main!$B$35*($A48-BV$2)))))</f>
        <v/>
      </c>
      <c r="BW48" s="119" t="str">
        <f>IF($A48=BW$2,VLOOKUP($A48,$A$3:$E$98,5),IF($A48&lt;BW$2,"",VLOOKUP($A48,$A$3:$E$98,5)*IF(Main!$B$36=1,(1+Main!$B$35)^($A48-BW$2),1+(Main!$B$35*($A48-BW$2)))))</f>
        <v/>
      </c>
      <c r="BX48" s="119" t="str">
        <f>IF($A48=BX$2,VLOOKUP($A48,$A$3:$E$98,5),IF($A48&lt;BX$2,"",VLOOKUP($A48,$A$3:$E$98,5)*IF(Main!$B$36=1,(1+Main!$B$35)^($A48-BX$2),1+(Main!$B$35*($A48-BX$2)))))</f>
        <v/>
      </c>
      <c r="BY48" s="119" t="str">
        <f>IF($A48=BY$2,VLOOKUP($A48,$A$3:$E$98,5),IF($A48&lt;BY$2,"",VLOOKUP($A48,$A$3:$E$98,5)*IF(Main!$B$36=1,(1+Main!$B$35)^($A48-BY$2),1+(Main!$B$35*($A48-BY$2)))))</f>
        <v/>
      </c>
      <c r="BZ48" s="119" t="str">
        <f>IF($A48=BZ$2,VLOOKUP($A48,$A$3:$E$98,5),IF($A48&lt;BZ$2,"",VLOOKUP($A48,$A$3:$E$98,5)*IF(Main!$B$36=1,(1+Main!$B$35)^($A48-BZ$2),1+(Main!$B$35*($A48-BZ$2)))))</f>
        <v/>
      </c>
      <c r="CA48" s="119" t="str">
        <f>IF($A48=CA$2,VLOOKUP($A48,$A$3:$E$98,5),IF($A48&lt;CA$2,"",VLOOKUP($A48,$A$3:$E$98,5)*IF(Main!$B$36=1,(1+Main!$B$35)^($A48-CA$2),1+(Main!$B$35*($A48-CA$2)))))</f>
        <v/>
      </c>
      <c r="CB48" s="119" t="str">
        <f>IF($A48=CB$2,VLOOKUP($A48,$A$3:$E$98,5),IF($A48&lt;CB$2,"",VLOOKUP($A48,$A$3:$E$98,5)*IF(Main!$B$36=1,(1+Main!$B$35)^($A48-CB$2),1+(Main!$B$35*($A48-CB$2)))))</f>
        <v/>
      </c>
      <c r="CC48" s="119" t="str">
        <f>IF($A48=CC$2,VLOOKUP($A48,$A$3:$E$98,5),IF($A48&lt;CC$2,"",VLOOKUP($A48,$A$3:$E$98,5)*IF(Main!$B$36=1,(1+Main!$B$35)^($A48-CC$2),1+(Main!$B$35*($A48-CC$2)))))</f>
        <v/>
      </c>
      <c r="CD48" s="119" t="str">
        <f>IF($A48=CD$2,VLOOKUP($A48,$A$3:$E$98,5),IF($A48&lt;CD$2,"",VLOOKUP($A48,$A$3:$E$98,5)*IF(Main!$B$36=1,(1+Main!$B$35)^($A48-CD$2),1+(Main!$B$35*($A48-CD$2)))))</f>
        <v/>
      </c>
    </row>
    <row r="49" spans="1:82">
      <c r="A49" s="51">
        <v>71</v>
      </c>
      <c r="B49" s="54">
        <f ca="1">VLOOKUP($A49,Mortality!$A$3:$G$108,7,)</f>
        <v>8.8510422170725717E-3</v>
      </c>
      <c r="C49" s="50">
        <f t="shared" ca="1" si="1"/>
        <v>0.90875933546249121</v>
      </c>
      <c r="D49" s="50">
        <f t="shared" ca="1" si="0"/>
        <v>20.942270186831564</v>
      </c>
      <c r="E49" s="118">
        <f ca="1">C49/(1+Main!$B$5)^($A49-$A$3)</f>
        <v>4.0438506890087322E-2</v>
      </c>
      <c r="F49" s="14">
        <f t="shared" ca="1" si="2"/>
        <v>10.860659934053245</v>
      </c>
      <c r="G49" s="119">
        <f ca="1">IF($A49=G$2,VLOOKUP($A49,$A$3:$E$98,5),IF($A49&lt;G$2,"",VLOOKUP($A49,$A$3:$E$98,5)*IF(Main!$B$36=1,(1+Main!$B$35)^($A49-G$2),1+(Main!$B$35*($A49-G$2)))))</f>
        <v>4.0438506890087322E-2</v>
      </c>
      <c r="H49" s="119">
        <f ca="1">IF($A49=H$2,VLOOKUP($A49,$A$3:$E$98,5),IF($A49&lt;H$2,"",VLOOKUP($A49,$A$3:$E$98,5)*IF(Main!$B$36=1,(1+Main!$B$35)^($A49-H$2),1+(Main!$B$35*($A49-H$2)))))</f>
        <v>4.0438506890087322E-2</v>
      </c>
      <c r="I49" s="119">
        <f ca="1">IF($A49=I$2,VLOOKUP($A49,$A$3:$E$98,5),IF($A49&lt;I$2,"",VLOOKUP($A49,$A$3:$E$98,5)*IF(Main!$B$36=1,(1+Main!$B$35)^($A49-I$2),1+(Main!$B$35*($A49-I$2)))))</f>
        <v>4.0438506890087322E-2</v>
      </c>
      <c r="J49" s="119">
        <f ca="1">IF($A49=J$2,VLOOKUP($A49,$A$3:$E$98,5),IF($A49&lt;J$2,"",VLOOKUP($A49,$A$3:$E$98,5)*IF(Main!$B$36=1,(1+Main!$B$35)^($A49-J$2),1+(Main!$B$35*($A49-J$2)))))</f>
        <v>4.0438506890087322E-2</v>
      </c>
      <c r="K49" s="119">
        <f ca="1">IF($A49=K$2,VLOOKUP($A49,$A$3:$E$98,5),IF($A49&lt;K$2,"",VLOOKUP($A49,$A$3:$E$98,5)*IF(Main!$B$36=1,(1+Main!$B$35)^($A49-K$2),1+(Main!$B$35*($A49-K$2)))))</f>
        <v>4.0438506890087322E-2</v>
      </c>
      <c r="L49" s="119">
        <f ca="1">IF($A49=L$2,VLOOKUP($A49,$A$3:$E$98,5),IF($A49&lt;L$2,"",VLOOKUP($A49,$A$3:$E$98,5)*IF(Main!$B$36=1,(1+Main!$B$35)^($A49-L$2),1+(Main!$B$35*($A49-L$2)))))</f>
        <v>4.0438506890087322E-2</v>
      </c>
      <c r="M49" s="119">
        <f ca="1">IF($A49=M$2,VLOOKUP($A49,$A$3:$E$98,5),IF($A49&lt;M$2,"",VLOOKUP($A49,$A$3:$E$98,5)*IF(Main!$B$36=1,(1+Main!$B$35)^($A49-M$2),1+(Main!$B$35*($A49-M$2)))))</f>
        <v>4.0438506890087322E-2</v>
      </c>
      <c r="N49" s="119">
        <f ca="1">IF($A49=N$2,VLOOKUP($A49,$A$3:$E$98,5),IF($A49&lt;N$2,"",VLOOKUP($A49,$A$3:$E$98,5)*IF(Main!$B$36=1,(1+Main!$B$35)^($A49-N$2),1+(Main!$B$35*($A49-N$2)))))</f>
        <v>4.0438506890087322E-2</v>
      </c>
      <c r="O49" s="119">
        <f ca="1">IF($A49=O$2,VLOOKUP($A49,$A$3:$E$98,5),IF($A49&lt;O$2,"",VLOOKUP($A49,$A$3:$E$98,5)*IF(Main!$B$36=1,(1+Main!$B$35)^($A49-O$2),1+(Main!$B$35*($A49-O$2)))))</f>
        <v>4.0438506890087322E-2</v>
      </c>
      <c r="P49" s="119">
        <f ca="1">IF($A49=P$2,VLOOKUP($A49,$A$3:$E$98,5),IF($A49&lt;P$2,"",VLOOKUP($A49,$A$3:$E$98,5)*IF(Main!$B$36=1,(1+Main!$B$35)^($A49-P$2),1+(Main!$B$35*($A49-P$2)))))</f>
        <v>4.0438506890087322E-2</v>
      </c>
      <c r="Q49" s="119">
        <f ca="1">IF($A49=Q$2,VLOOKUP($A49,$A$3:$E$98,5),IF($A49&lt;Q$2,"",VLOOKUP($A49,$A$3:$E$98,5)*IF(Main!$B$36=1,(1+Main!$B$35)^($A49-Q$2),1+(Main!$B$35*($A49-Q$2)))))</f>
        <v>4.0438506890087322E-2</v>
      </c>
      <c r="R49" s="119">
        <f ca="1">IF($A49=R$2,VLOOKUP($A49,$A$3:$E$98,5),IF($A49&lt;R$2,"",VLOOKUP($A49,$A$3:$E$98,5)*IF(Main!$B$36=1,(1+Main!$B$35)^($A49-R$2),1+(Main!$B$35*($A49-R$2)))))</f>
        <v>4.0438506890087322E-2</v>
      </c>
      <c r="S49" s="119">
        <f ca="1">IF($A49=S$2,VLOOKUP($A49,$A$3:$E$98,5),IF($A49&lt;S$2,"",VLOOKUP($A49,$A$3:$E$98,5)*IF(Main!$B$36=1,(1+Main!$B$35)^($A49-S$2),1+(Main!$B$35*($A49-S$2)))))</f>
        <v>4.0438506890087322E-2</v>
      </c>
      <c r="T49" s="119">
        <f ca="1">IF($A49=T$2,VLOOKUP($A49,$A$3:$E$98,5),IF($A49&lt;T$2,"",VLOOKUP($A49,$A$3:$E$98,5)*IF(Main!$B$36=1,(1+Main!$B$35)^($A49-T$2),1+(Main!$B$35*($A49-T$2)))))</f>
        <v>4.0438506890087322E-2</v>
      </c>
      <c r="U49" s="119">
        <f ca="1">IF($A49=U$2,VLOOKUP($A49,$A$3:$E$98,5),IF($A49&lt;U$2,"",VLOOKUP($A49,$A$3:$E$98,5)*IF(Main!$B$36=1,(1+Main!$B$35)^($A49-U$2),1+(Main!$B$35*($A49-U$2)))))</f>
        <v>4.0438506890087322E-2</v>
      </c>
      <c r="V49" s="119">
        <f ca="1">IF($A49=V$2,VLOOKUP($A49,$A$3:$E$98,5),IF($A49&lt;V$2,"",VLOOKUP($A49,$A$3:$E$98,5)*IF(Main!$B$36=1,(1+Main!$B$35)^($A49-V$2),1+(Main!$B$35*($A49-V$2)))))</f>
        <v>4.0438506890087322E-2</v>
      </c>
      <c r="W49" s="119">
        <f ca="1">IF($A49=W$2,VLOOKUP($A49,$A$3:$E$98,5),IF($A49&lt;W$2,"",VLOOKUP($A49,$A$3:$E$98,5)*IF(Main!$B$36=1,(1+Main!$B$35)^($A49-W$2),1+(Main!$B$35*($A49-W$2)))))</f>
        <v>4.0438506890087322E-2</v>
      </c>
      <c r="X49" s="119">
        <f ca="1">IF($A49=X$2,VLOOKUP($A49,$A$3:$E$98,5),IF($A49&lt;X$2,"",VLOOKUP($A49,$A$3:$E$98,5)*IF(Main!$B$36=1,(1+Main!$B$35)^($A49-X$2),1+(Main!$B$35*($A49-X$2)))))</f>
        <v>4.0438506890087322E-2</v>
      </c>
      <c r="Y49" s="119">
        <f ca="1">IF($A49=Y$2,VLOOKUP($A49,$A$3:$E$98,5),IF($A49&lt;Y$2,"",VLOOKUP($A49,$A$3:$E$98,5)*IF(Main!$B$36=1,(1+Main!$B$35)^($A49-Y$2),1+(Main!$B$35*($A49-Y$2)))))</f>
        <v>4.0438506890087322E-2</v>
      </c>
      <c r="Z49" s="119">
        <f ca="1">IF($A49=Z$2,VLOOKUP($A49,$A$3:$E$98,5),IF($A49&lt;Z$2,"",VLOOKUP($A49,$A$3:$E$98,5)*IF(Main!$B$36=1,(1+Main!$B$35)^($A49-Z$2),1+(Main!$B$35*($A49-Z$2)))))</f>
        <v>4.0438506890087322E-2</v>
      </c>
      <c r="AA49" s="119">
        <f ca="1">IF($A49=AA$2,VLOOKUP($A49,$A$3:$E$98,5),IF($A49&lt;AA$2,"",VLOOKUP($A49,$A$3:$E$98,5)*IF(Main!$B$36=1,(1+Main!$B$35)^($A49-AA$2),1+(Main!$B$35*($A49-AA$2)))))</f>
        <v>4.0438506890087322E-2</v>
      </c>
      <c r="AB49" s="119">
        <f ca="1">IF($A49=AB$2,VLOOKUP($A49,$A$3:$E$98,5),IF($A49&lt;AB$2,"",VLOOKUP($A49,$A$3:$E$98,5)*IF(Main!$B$36=1,(1+Main!$B$35)^($A49-AB$2),1+(Main!$B$35*($A49-AB$2)))))</f>
        <v>4.0438506890087322E-2</v>
      </c>
      <c r="AC49" s="119">
        <f ca="1">IF($A49=AC$2,VLOOKUP($A49,$A$3:$E$98,5),IF($A49&lt;AC$2,"",VLOOKUP($A49,$A$3:$E$98,5)*IF(Main!$B$36=1,(1+Main!$B$35)^($A49-AC$2),1+(Main!$B$35*($A49-AC$2)))))</f>
        <v>4.0438506890087322E-2</v>
      </c>
      <c r="AD49" s="119">
        <f ca="1">IF($A49=AD$2,VLOOKUP($A49,$A$3:$E$98,5),IF($A49&lt;AD$2,"",VLOOKUP($A49,$A$3:$E$98,5)*IF(Main!$B$36=1,(1+Main!$B$35)^($A49-AD$2),1+(Main!$B$35*($A49-AD$2)))))</f>
        <v>4.0438506890087322E-2</v>
      </c>
      <c r="AE49" s="119">
        <f ca="1">IF($A49=AE$2,VLOOKUP($A49,$A$3:$E$98,5),IF($A49&lt;AE$2,"",VLOOKUP($A49,$A$3:$E$98,5)*IF(Main!$B$36=1,(1+Main!$B$35)^($A49-AE$2),1+(Main!$B$35*($A49-AE$2)))))</f>
        <v>4.0438506890087322E-2</v>
      </c>
      <c r="AF49" s="119">
        <f ca="1">IF($A49=AF$2,VLOOKUP($A49,$A$3:$E$98,5),IF($A49&lt;AF$2,"",VLOOKUP($A49,$A$3:$E$98,5)*IF(Main!$B$36=1,(1+Main!$B$35)^($A49-AF$2),1+(Main!$B$35*($A49-AF$2)))))</f>
        <v>4.0438506890087322E-2</v>
      </c>
      <c r="AG49" s="119">
        <f ca="1">IF($A49=AG$2,VLOOKUP($A49,$A$3:$E$98,5),IF($A49&lt;AG$2,"",VLOOKUP($A49,$A$3:$E$98,5)*IF(Main!$B$36=1,(1+Main!$B$35)^($A49-AG$2),1+(Main!$B$35*($A49-AG$2)))))</f>
        <v>4.0438506890087322E-2</v>
      </c>
      <c r="AH49" s="119" t="str">
        <f>IF($A49=AH$2,VLOOKUP($A49,$A$3:$E$98,5),IF($A49&lt;AH$2,"",VLOOKUP($A49,$A$3:$E$98,5)*IF(Main!$B$36=1,(1+Main!$B$35)^($A49-AH$2),1+(Main!$B$35*($A49-AH$2)))))</f>
        <v/>
      </c>
      <c r="AI49" s="119" t="str">
        <f>IF($A49=AI$2,VLOOKUP($A49,$A$3:$E$98,5),IF($A49&lt;AI$2,"",VLOOKUP($A49,$A$3:$E$98,5)*IF(Main!$B$36=1,(1+Main!$B$35)^($A49-AI$2),1+(Main!$B$35*($A49-AI$2)))))</f>
        <v/>
      </c>
      <c r="AJ49" s="119" t="str">
        <f>IF($A49=AJ$2,VLOOKUP($A49,$A$3:$E$98,5),IF($A49&lt;AJ$2,"",VLOOKUP($A49,$A$3:$E$98,5)*IF(Main!$B$36=1,(1+Main!$B$35)^($A49-AJ$2),1+(Main!$B$35*($A49-AJ$2)))))</f>
        <v/>
      </c>
      <c r="AK49" s="119" t="str">
        <f>IF($A49=AK$2,VLOOKUP($A49,$A$3:$E$98,5),IF($A49&lt;AK$2,"",VLOOKUP($A49,$A$3:$E$98,5)*IF(Main!$B$36=1,(1+Main!$B$35)^($A49-AK$2),1+(Main!$B$35*($A49-AK$2)))))</f>
        <v/>
      </c>
      <c r="AL49" s="119" t="str">
        <f>IF($A49=AL$2,VLOOKUP($A49,$A$3:$E$98,5),IF($A49&lt;AL$2,"",VLOOKUP($A49,$A$3:$E$98,5)*IF(Main!$B$36=1,(1+Main!$B$35)^($A49-AL$2),1+(Main!$B$35*($A49-AL$2)))))</f>
        <v/>
      </c>
      <c r="AM49" s="119" t="str">
        <f>IF($A49=AM$2,VLOOKUP($A49,$A$3:$E$98,5),IF($A49&lt;AM$2,"",VLOOKUP($A49,$A$3:$E$98,5)*IF(Main!$B$36=1,(1+Main!$B$35)^($A49-AM$2),1+(Main!$B$35*($A49-AM$2)))))</f>
        <v/>
      </c>
      <c r="AN49" s="119" t="str">
        <f>IF($A49=AN$2,VLOOKUP($A49,$A$3:$E$98,5),IF($A49&lt;AN$2,"",VLOOKUP($A49,$A$3:$E$98,5)*IF(Main!$B$36=1,(1+Main!$B$35)^($A49-AN$2),1+(Main!$B$35*($A49-AN$2)))))</f>
        <v/>
      </c>
      <c r="AO49" s="119" t="str">
        <f>IF($A49=AO$2,VLOOKUP($A49,$A$3:$E$98,5),IF($A49&lt;AO$2,"",VLOOKUP($A49,$A$3:$E$98,5)*IF(Main!$B$36=1,(1+Main!$B$35)^($A49-AO$2),1+(Main!$B$35*($A49-AO$2)))))</f>
        <v/>
      </c>
      <c r="AP49" s="119" t="str">
        <f>IF($A49=AP$2,VLOOKUP($A49,$A$3:$E$98,5),IF($A49&lt;AP$2,"",VLOOKUP($A49,$A$3:$E$98,5)*IF(Main!$B$36=1,(1+Main!$B$35)^($A49-AP$2),1+(Main!$B$35*($A49-AP$2)))))</f>
        <v/>
      </c>
      <c r="AQ49" s="119" t="str">
        <f>IF($A49=AQ$2,VLOOKUP($A49,$A$3:$E$98,5),IF($A49&lt;AQ$2,"",VLOOKUP($A49,$A$3:$E$98,5)*IF(Main!$B$36=1,(1+Main!$B$35)^($A49-AQ$2),1+(Main!$B$35*($A49-AQ$2)))))</f>
        <v/>
      </c>
      <c r="AR49" s="119" t="str">
        <f>IF($A49=AR$2,VLOOKUP($A49,$A$3:$E$98,5),IF($A49&lt;AR$2,"",VLOOKUP($A49,$A$3:$E$98,5)*IF(Main!$B$36=1,(1+Main!$B$35)^($A49-AR$2),1+(Main!$B$35*($A49-AR$2)))))</f>
        <v/>
      </c>
      <c r="AS49" s="119" t="str">
        <f>IF($A49=AS$2,VLOOKUP($A49,$A$3:$E$98,5),IF($A49&lt;AS$2,"",VLOOKUP($A49,$A$3:$E$98,5)*IF(Main!$B$36=1,(1+Main!$B$35)^($A49-AS$2),1+(Main!$B$35*($A49-AS$2)))))</f>
        <v/>
      </c>
      <c r="AT49" s="119" t="str">
        <f>IF($A49=AT$2,VLOOKUP($A49,$A$3:$E$98,5),IF($A49&lt;AT$2,"",VLOOKUP($A49,$A$3:$E$98,5)*IF(Main!$B$36=1,(1+Main!$B$35)^($A49-AT$2),1+(Main!$B$35*($A49-AT$2)))))</f>
        <v/>
      </c>
      <c r="AU49" s="119" t="str">
        <f>IF($A49=AU$2,VLOOKUP($A49,$A$3:$E$98,5),IF($A49&lt;AU$2,"",VLOOKUP($A49,$A$3:$E$98,5)*IF(Main!$B$36=1,(1+Main!$B$35)^($A49-AU$2),1+(Main!$B$35*($A49-AU$2)))))</f>
        <v/>
      </c>
      <c r="AV49" s="119" t="str">
        <f>IF($A49=AV$2,VLOOKUP($A49,$A$3:$E$98,5),IF($A49&lt;AV$2,"",VLOOKUP($A49,$A$3:$E$98,5)*IF(Main!$B$36=1,(1+Main!$B$35)^($A49-AV$2),1+(Main!$B$35*($A49-AV$2)))))</f>
        <v/>
      </c>
      <c r="AW49" s="119" t="str">
        <f>IF($A49=AW$2,VLOOKUP($A49,$A$3:$E$98,5),IF($A49&lt;AW$2,"",VLOOKUP($A49,$A$3:$E$98,5)*IF(Main!$B$36=1,(1+Main!$B$35)^($A49-AW$2),1+(Main!$B$35*($A49-AW$2)))))</f>
        <v/>
      </c>
      <c r="AX49" s="119" t="str">
        <f>IF($A49=AX$2,VLOOKUP($A49,$A$3:$E$98,5),IF($A49&lt;AX$2,"",VLOOKUP($A49,$A$3:$E$98,5)*IF(Main!$B$36=1,(1+Main!$B$35)^($A49-AX$2),1+(Main!$B$35*($A49-AX$2)))))</f>
        <v/>
      </c>
      <c r="AY49" s="119" t="str">
        <f>IF($A49=AY$2,VLOOKUP($A49,$A$3:$E$98,5),IF($A49&lt;AY$2,"",VLOOKUP($A49,$A$3:$E$98,5)*IF(Main!$B$36=1,(1+Main!$B$35)^($A49-AY$2),1+(Main!$B$35*($A49-AY$2)))))</f>
        <v/>
      </c>
      <c r="AZ49" s="119" t="str">
        <f>IF($A49=AZ$2,VLOOKUP($A49,$A$3:$E$98,5),IF($A49&lt;AZ$2,"",VLOOKUP($A49,$A$3:$E$98,5)*IF(Main!$B$36=1,(1+Main!$B$35)^($A49-AZ$2),1+(Main!$B$35*($A49-AZ$2)))))</f>
        <v/>
      </c>
      <c r="BA49" s="119" t="str">
        <f>IF($A49=BA$2,VLOOKUP($A49,$A$3:$E$98,5),IF($A49&lt;BA$2,"",VLOOKUP($A49,$A$3:$E$98,5)*IF(Main!$B$36=1,(1+Main!$B$35)^($A49-BA$2),1+(Main!$B$35*($A49-BA$2)))))</f>
        <v/>
      </c>
      <c r="BB49" s="119" t="str">
        <f>IF($A49=BB$2,VLOOKUP($A49,$A$3:$E$98,5),IF($A49&lt;BB$2,"",VLOOKUP($A49,$A$3:$E$98,5)*IF(Main!$B$36=1,(1+Main!$B$35)^($A49-BB$2),1+(Main!$B$35*($A49-BB$2)))))</f>
        <v/>
      </c>
      <c r="BC49" s="119" t="str">
        <f>IF($A49=BC$2,VLOOKUP($A49,$A$3:$E$98,5),IF($A49&lt;BC$2,"",VLOOKUP($A49,$A$3:$E$98,5)*IF(Main!$B$36=1,(1+Main!$B$35)^($A49-BC$2),1+(Main!$B$35*($A49-BC$2)))))</f>
        <v/>
      </c>
      <c r="BD49" s="119" t="str">
        <f>IF($A49=BD$2,VLOOKUP($A49,$A$3:$E$98,5),IF($A49&lt;BD$2,"",VLOOKUP($A49,$A$3:$E$98,5)*IF(Main!$B$36=1,(1+Main!$B$35)^($A49-BD$2),1+(Main!$B$35*($A49-BD$2)))))</f>
        <v/>
      </c>
      <c r="BE49" s="119" t="str">
        <f>IF($A49=BE$2,VLOOKUP($A49,$A$3:$E$98,5),IF($A49&lt;BE$2,"",VLOOKUP($A49,$A$3:$E$98,5)*IF(Main!$B$36=1,(1+Main!$B$35)^($A49-BE$2),1+(Main!$B$35*($A49-BE$2)))))</f>
        <v/>
      </c>
      <c r="BF49" s="119" t="str">
        <f>IF($A49=BF$2,VLOOKUP($A49,$A$3:$E$98,5),IF($A49&lt;BF$2,"",VLOOKUP($A49,$A$3:$E$98,5)*IF(Main!$B$36=1,(1+Main!$B$35)^($A49-BF$2),1+(Main!$B$35*($A49-BF$2)))))</f>
        <v/>
      </c>
      <c r="BG49" s="119" t="str">
        <f>IF($A49=BG$2,VLOOKUP($A49,$A$3:$E$98,5),IF($A49&lt;BG$2,"",VLOOKUP($A49,$A$3:$E$98,5)*IF(Main!$B$36=1,(1+Main!$B$35)^($A49-BG$2),1+(Main!$B$35*($A49-BG$2)))))</f>
        <v/>
      </c>
      <c r="BH49" s="119" t="str">
        <f>IF($A49=BH$2,VLOOKUP($A49,$A$3:$E$98,5),IF($A49&lt;BH$2,"",VLOOKUP($A49,$A$3:$E$98,5)*IF(Main!$B$36=1,(1+Main!$B$35)^($A49-BH$2),1+(Main!$B$35*($A49-BH$2)))))</f>
        <v/>
      </c>
      <c r="BI49" s="119" t="str">
        <f>IF($A49=BI$2,VLOOKUP($A49,$A$3:$E$98,5),IF($A49&lt;BI$2,"",VLOOKUP($A49,$A$3:$E$98,5)*IF(Main!$B$36=1,(1+Main!$B$35)^($A49-BI$2),1+(Main!$B$35*($A49-BI$2)))))</f>
        <v/>
      </c>
      <c r="BJ49" s="119" t="str">
        <f>IF($A49=BJ$2,VLOOKUP($A49,$A$3:$E$98,5),IF($A49&lt;BJ$2,"",VLOOKUP($A49,$A$3:$E$98,5)*IF(Main!$B$36=1,(1+Main!$B$35)^($A49-BJ$2),1+(Main!$B$35*($A49-BJ$2)))))</f>
        <v/>
      </c>
      <c r="BK49" s="119" t="str">
        <f>IF($A49=BK$2,VLOOKUP($A49,$A$3:$E$98,5),IF($A49&lt;BK$2,"",VLOOKUP($A49,$A$3:$E$98,5)*IF(Main!$B$36=1,(1+Main!$B$35)^($A49-BK$2),1+(Main!$B$35*($A49-BK$2)))))</f>
        <v/>
      </c>
      <c r="BL49" s="119" t="str">
        <f>IF($A49=BL$2,VLOOKUP($A49,$A$3:$E$98,5),IF($A49&lt;BL$2,"",VLOOKUP($A49,$A$3:$E$98,5)*IF(Main!$B$36=1,(1+Main!$B$35)^($A49-BL$2),1+(Main!$B$35*($A49-BL$2)))))</f>
        <v/>
      </c>
      <c r="BM49" s="119" t="str">
        <f>IF($A49=BM$2,VLOOKUP($A49,$A$3:$E$98,5),IF($A49&lt;BM$2,"",VLOOKUP($A49,$A$3:$E$98,5)*IF(Main!$B$36=1,(1+Main!$B$35)^($A49-BM$2),1+(Main!$B$35*($A49-BM$2)))))</f>
        <v/>
      </c>
      <c r="BN49" s="119" t="str">
        <f>IF($A49=BN$2,VLOOKUP($A49,$A$3:$E$98,5),IF($A49&lt;BN$2,"",VLOOKUP($A49,$A$3:$E$98,5)*IF(Main!$B$36=1,(1+Main!$B$35)^($A49-BN$2),1+(Main!$B$35*($A49-BN$2)))))</f>
        <v/>
      </c>
      <c r="BO49" s="119" t="str">
        <f>IF($A49=BO$2,VLOOKUP($A49,$A$3:$E$98,5),IF($A49&lt;BO$2,"",VLOOKUP($A49,$A$3:$E$98,5)*IF(Main!$B$36=1,(1+Main!$B$35)^($A49-BO$2),1+(Main!$B$35*($A49-BO$2)))))</f>
        <v/>
      </c>
      <c r="BP49" s="119" t="str">
        <f>IF($A49=BP$2,VLOOKUP($A49,$A$3:$E$98,5),IF($A49&lt;BP$2,"",VLOOKUP($A49,$A$3:$E$98,5)*IF(Main!$B$36=1,(1+Main!$B$35)^($A49-BP$2),1+(Main!$B$35*($A49-BP$2)))))</f>
        <v/>
      </c>
      <c r="BQ49" s="119" t="str">
        <f>IF($A49=BQ$2,VLOOKUP($A49,$A$3:$E$98,5),IF($A49&lt;BQ$2,"",VLOOKUP($A49,$A$3:$E$98,5)*IF(Main!$B$36=1,(1+Main!$B$35)^($A49-BQ$2),1+(Main!$B$35*($A49-BQ$2)))))</f>
        <v/>
      </c>
      <c r="BR49" s="119" t="str">
        <f>IF($A49=BR$2,VLOOKUP($A49,$A$3:$E$98,5),IF($A49&lt;BR$2,"",VLOOKUP($A49,$A$3:$E$98,5)*IF(Main!$B$36=1,(1+Main!$B$35)^($A49-BR$2),1+(Main!$B$35*($A49-BR$2)))))</f>
        <v/>
      </c>
      <c r="BS49" s="119" t="str">
        <f>IF($A49=BS$2,VLOOKUP($A49,$A$3:$E$98,5),IF($A49&lt;BS$2,"",VLOOKUP($A49,$A$3:$E$98,5)*IF(Main!$B$36=1,(1+Main!$B$35)^($A49-BS$2),1+(Main!$B$35*($A49-BS$2)))))</f>
        <v/>
      </c>
      <c r="BT49" s="119" t="str">
        <f>IF($A49=BT$2,VLOOKUP($A49,$A$3:$E$98,5),IF($A49&lt;BT$2,"",VLOOKUP($A49,$A$3:$E$98,5)*IF(Main!$B$36=1,(1+Main!$B$35)^($A49-BT$2),1+(Main!$B$35*($A49-BT$2)))))</f>
        <v/>
      </c>
      <c r="BU49" s="119" t="str">
        <f>IF($A49=BU$2,VLOOKUP($A49,$A$3:$E$98,5),IF($A49&lt;BU$2,"",VLOOKUP($A49,$A$3:$E$98,5)*IF(Main!$B$36=1,(1+Main!$B$35)^($A49-BU$2),1+(Main!$B$35*($A49-BU$2)))))</f>
        <v/>
      </c>
      <c r="BV49" s="119" t="str">
        <f>IF($A49=BV$2,VLOOKUP($A49,$A$3:$E$98,5),IF($A49&lt;BV$2,"",VLOOKUP($A49,$A$3:$E$98,5)*IF(Main!$B$36=1,(1+Main!$B$35)^($A49-BV$2),1+(Main!$B$35*($A49-BV$2)))))</f>
        <v/>
      </c>
      <c r="BW49" s="119" t="str">
        <f>IF($A49=BW$2,VLOOKUP($A49,$A$3:$E$98,5),IF($A49&lt;BW$2,"",VLOOKUP($A49,$A$3:$E$98,5)*IF(Main!$B$36=1,(1+Main!$B$35)^($A49-BW$2),1+(Main!$B$35*($A49-BW$2)))))</f>
        <v/>
      </c>
      <c r="BX49" s="119" t="str">
        <f>IF($A49=BX$2,VLOOKUP($A49,$A$3:$E$98,5),IF($A49&lt;BX$2,"",VLOOKUP($A49,$A$3:$E$98,5)*IF(Main!$B$36=1,(1+Main!$B$35)^($A49-BX$2),1+(Main!$B$35*($A49-BX$2)))))</f>
        <v/>
      </c>
      <c r="BY49" s="119" t="str">
        <f>IF($A49=BY$2,VLOOKUP($A49,$A$3:$E$98,5),IF($A49&lt;BY$2,"",VLOOKUP($A49,$A$3:$E$98,5)*IF(Main!$B$36=1,(1+Main!$B$35)^($A49-BY$2),1+(Main!$B$35*($A49-BY$2)))))</f>
        <v/>
      </c>
      <c r="BZ49" s="119" t="str">
        <f>IF($A49=BZ$2,VLOOKUP($A49,$A$3:$E$98,5),IF($A49&lt;BZ$2,"",VLOOKUP($A49,$A$3:$E$98,5)*IF(Main!$B$36=1,(1+Main!$B$35)^($A49-BZ$2),1+(Main!$B$35*($A49-BZ$2)))))</f>
        <v/>
      </c>
      <c r="CA49" s="119" t="str">
        <f>IF($A49=CA$2,VLOOKUP($A49,$A$3:$E$98,5),IF($A49&lt;CA$2,"",VLOOKUP($A49,$A$3:$E$98,5)*IF(Main!$B$36=1,(1+Main!$B$35)^($A49-CA$2),1+(Main!$B$35*($A49-CA$2)))))</f>
        <v/>
      </c>
      <c r="CB49" s="119" t="str">
        <f>IF($A49=CB$2,VLOOKUP($A49,$A$3:$E$98,5),IF($A49&lt;CB$2,"",VLOOKUP($A49,$A$3:$E$98,5)*IF(Main!$B$36=1,(1+Main!$B$35)^($A49-CB$2),1+(Main!$B$35*($A49-CB$2)))))</f>
        <v/>
      </c>
      <c r="CC49" s="119" t="str">
        <f>IF($A49=CC$2,VLOOKUP($A49,$A$3:$E$98,5),IF($A49&lt;CC$2,"",VLOOKUP($A49,$A$3:$E$98,5)*IF(Main!$B$36=1,(1+Main!$B$35)^($A49-CC$2),1+(Main!$B$35*($A49-CC$2)))))</f>
        <v/>
      </c>
      <c r="CD49" s="119" t="str">
        <f>IF($A49=CD$2,VLOOKUP($A49,$A$3:$E$98,5),IF($A49&lt;CD$2,"",VLOOKUP($A49,$A$3:$E$98,5)*IF(Main!$B$36=1,(1+Main!$B$35)^($A49-CD$2),1+(Main!$B$35*($A49-CD$2)))))</f>
        <v/>
      </c>
    </row>
    <row r="50" spans="1:82">
      <c r="A50" s="51">
        <v>72</v>
      </c>
      <c r="B50" s="54">
        <f ca="1">VLOOKUP($A50,Mortality!$A$3:$G$108,7,)</f>
        <v>9.7411851605752678E-3</v>
      </c>
      <c r="C50" s="50">
        <f t="shared" ca="1" si="1"/>
        <v>0.90071586821915395</v>
      </c>
      <c r="D50" s="50">
        <f t="shared" ca="1" si="0"/>
        <v>20.120356309953507</v>
      </c>
      <c r="E50" s="118">
        <f ca="1">C50/(1+Main!$B$5)^($A50-$A$3)</f>
        <v>3.7458489680754936E-2</v>
      </c>
      <c r="F50" s="14">
        <f t="shared" ca="1" si="2"/>
        <v>10.645126594329465</v>
      </c>
      <c r="G50" s="119">
        <f ca="1">IF($A50=G$2,VLOOKUP($A50,$A$3:$E$98,5),IF($A50&lt;G$2,"",VLOOKUP($A50,$A$3:$E$98,5)*IF(Main!$B$36=1,(1+Main!$B$35)^($A50-G$2),1+(Main!$B$35*($A50-G$2)))))</f>
        <v>3.7458489680754936E-2</v>
      </c>
      <c r="H50" s="119">
        <f ca="1">IF($A50=H$2,VLOOKUP($A50,$A$3:$E$98,5),IF($A50&lt;H$2,"",VLOOKUP($A50,$A$3:$E$98,5)*IF(Main!$B$36=1,(1+Main!$B$35)^($A50-H$2),1+(Main!$B$35*($A50-H$2)))))</f>
        <v>3.7458489680754936E-2</v>
      </c>
      <c r="I50" s="119">
        <f ca="1">IF($A50=I$2,VLOOKUP($A50,$A$3:$E$98,5),IF($A50&lt;I$2,"",VLOOKUP($A50,$A$3:$E$98,5)*IF(Main!$B$36=1,(1+Main!$B$35)^($A50-I$2),1+(Main!$B$35*($A50-I$2)))))</f>
        <v>3.7458489680754936E-2</v>
      </c>
      <c r="J50" s="119">
        <f ca="1">IF($A50=J$2,VLOOKUP($A50,$A$3:$E$98,5),IF($A50&lt;J$2,"",VLOOKUP($A50,$A$3:$E$98,5)*IF(Main!$B$36=1,(1+Main!$B$35)^($A50-J$2),1+(Main!$B$35*($A50-J$2)))))</f>
        <v>3.7458489680754936E-2</v>
      </c>
      <c r="K50" s="119">
        <f ca="1">IF($A50=K$2,VLOOKUP($A50,$A$3:$E$98,5),IF($A50&lt;K$2,"",VLOOKUP($A50,$A$3:$E$98,5)*IF(Main!$B$36=1,(1+Main!$B$35)^($A50-K$2),1+(Main!$B$35*($A50-K$2)))))</f>
        <v>3.7458489680754936E-2</v>
      </c>
      <c r="L50" s="119">
        <f ca="1">IF($A50=L$2,VLOOKUP($A50,$A$3:$E$98,5),IF($A50&lt;L$2,"",VLOOKUP($A50,$A$3:$E$98,5)*IF(Main!$B$36=1,(1+Main!$B$35)^($A50-L$2),1+(Main!$B$35*($A50-L$2)))))</f>
        <v>3.7458489680754936E-2</v>
      </c>
      <c r="M50" s="119">
        <f ca="1">IF($A50=M$2,VLOOKUP($A50,$A$3:$E$98,5),IF($A50&lt;M$2,"",VLOOKUP($A50,$A$3:$E$98,5)*IF(Main!$B$36=1,(1+Main!$B$35)^($A50-M$2),1+(Main!$B$35*($A50-M$2)))))</f>
        <v>3.7458489680754936E-2</v>
      </c>
      <c r="N50" s="119">
        <f ca="1">IF($A50=N$2,VLOOKUP($A50,$A$3:$E$98,5),IF($A50&lt;N$2,"",VLOOKUP($A50,$A$3:$E$98,5)*IF(Main!$B$36=1,(1+Main!$B$35)^($A50-N$2),1+(Main!$B$35*($A50-N$2)))))</f>
        <v>3.7458489680754936E-2</v>
      </c>
      <c r="O50" s="119">
        <f ca="1">IF($A50=O$2,VLOOKUP($A50,$A$3:$E$98,5),IF($A50&lt;O$2,"",VLOOKUP($A50,$A$3:$E$98,5)*IF(Main!$B$36=1,(1+Main!$B$35)^($A50-O$2),1+(Main!$B$35*($A50-O$2)))))</f>
        <v>3.7458489680754936E-2</v>
      </c>
      <c r="P50" s="119">
        <f ca="1">IF($A50=P$2,VLOOKUP($A50,$A$3:$E$98,5),IF($A50&lt;P$2,"",VLOOKUP($A50,$A$3:$E$98,5)*IF(Main!$B$36=1,(1+Main!$B$35)^($A50-P$2),1+(Main!$B$35*($A50-P$2)))))</f>
        <v>3.7458489680754936E-2</v>
      </c>
      <c r="Q50" s="119">
        <f ca="1">IF($A50=Q$2,VLOOKUP($A50,$A$3:$E$98,5),IF($A50&lt;Q$2,"",VLOOKUP($A50,$A$3:$E$98,5)*IF(Main!$B$36=1,(1+Main!$B$35)^($A50-Q$2),1+(Main!$B$35*($A50-Q$2)))))</f>
        <v>3.7458489680754936E-2</v>
      </c>
      <c r="R50" s="119">
        <f ca="1">IF($A50=R$2,VLOOKUP($A50,$A$3:$E$98,5),IF($A50&lt;R$2,"",VLOOKUP($A50,$A$3:$E$98,5)*IF(Main!$B$36=1,(1+Main!$B$35)^($A50-R$2),1+(Main!$B$35*($A50-R$2)))))</f>
        <v>3.7458489680754936E-2</v>
      </c>
      <c r="S50" s="119">
        <f ca="1">IF($A50=S$2,VLOOKUP($A50,$A$3:$E$98,5),IF($A50&lt;S$2,"",VLOOKUP($A50,$A$3:$E$98,5)*IF(Main!$B$36=1,(1+Main!$B$35)^($A50-S$2),1+(Main!$B$35*($A50-S$2)))))</f>
        <v>3.7458489680754936E-2</v>
      </c>
      <c r="T50" s="119">
        <f ca="1">IF($A50=T$2,VLOOKUP($A50,$A$3:$E$98,5),IF($A50&lt;T$2,"",VLOOKUP($A50,$A$3:$E$98,5)*IF(Main!$B$36=1,(1+Main!$B$35)^($A50-T$2),1+(Main!$B$35*($A50-T$2)))))</f>
        <v>3.7458489680754936E-2</v>
      </c>
      <c r="U50" s="119">
        <f ca="1">IF($A50=U$2,VLOOKUP($A50,$A$3:$E$98,5),IF($A50&lt;U$2,"",VLOOKUP($A50,$A$3:$E$98,5)*IF(Main!$B$36=1,(1+Main!$B$35)^($A50-U$2),1+(Main!$B$35*($A50-U$2)))))</f>
        <v>3.7458489680754936E-2</v>
      </c>
      <c r="V50" s="119">
        <f ca="1">IF($A50=V$2,VLOOKUP($A50,$A$3:$E$98,5),IF($A50&lt;V$2,"",VLOOKUP($A50,$A$3:$E$98,5)*IF(Main!$B$36=1,(1+Main!$B$35)^($A50-V$2),1+(Main!$B$35*($A50-V$2)))))</f>
        <v>3.7458489680754936E-2</v>
      </c>
      <c r="W50" s="119">
        <f ca="1">IF($A50=W$2,VLOOKUP($A50,$A$3:$E$98,5),IF($A50&lt;W$2,"",VLOOKUP($A50,$A$3:$E$98,5)*IF(Main!$B$36=1,(1+Main!$B$35)^($A50-W$2),1+(Main!$B$35*($A50-W$2)))))</f>
        <v>3.7458489680754936E-2</v>
      </c>
      <c r="X50" s="119">
        <f ca="1">IF($A50=X$2,VLOOKUP($A50,$A$3:$E$98,5),IF($A50&lt;X$2,"",VLOOKUP($A50,$A$3:$E$98,5)*IF(Main!$B$36=1,(1+Main!$B$35)^($A50-X$2),1+(Main!$B$35*($A50-X$2)))))</f>
        <v>3.7458489680754936E-2</v>
      </c>
      <c r="Y50" s="119">
        <f ca="1">IF($A50=Y$2,VLOOKUP($A50,$A$3:$E$98,5),IF($A50&lt;Y$2,"",VLOOKUP($A50,$A$3:$E$98,5)*IF(Main!$B$36=1,(1+Main!$B$35)^($A50-Y$2),1+(Main!$B$35*($A50-Y$2)))))</f>
        <v>3.7458489680754936E-2</v>
      </c>
      <c r="Z50" s="119">
        <f ca="1">IF($A50=Z$2,VLOOKUP($A50,$A$3:$E$98,5),IF($A50&lt;Z$2,"",VLOOKUP($A50,$A$3:$E$98,5)*IF(Main!$B$36=1,(1+Main!$B$35)^($A50-Z$2),1+(Main!$B$35*($A50-Z$2)))))</f>
        <v>3.7458489680754936E-2</v>
      </c>
      <c r="AA50" s="119">
        <f ca="1">IF($A50=AA$2,VLOOKUP($A50,$A$3:$E$98,5),IF($A50&lt;AA$2,"",VLOOKUP($A50,$A$3:$E$98,5)*IF(Main!$B$36=1,(1+Main!$B$35)^($A50-AA$2),1+(Main!$B$35*($A50-AA$2)))))</f>
        <v>3.7458489680754936E-2</v>
      </c>
      <c r="AB50" s="119">
        <f ca="1">IF($A50=AB$2,VLOOKUP($A50,$A$3:$E$98,5),IF($A50&lt;AB$2,"",VLOOKUP($A50,$A$3:$E$98,5)*IF(Main!$B$36=1,(1+Main!$B$35)^($A50-AB$2),1+(Main!$B$35*($A50-AB$2)))))</f>
        <v>3.7458489680754936E-2</v>
      </c>
      <c r="AC50" s="119">
        <f ca="1">IF($A50=AC$2,VLOOKUP($A50,$A$3:$E$98,5),IF($A50&lt;AC$2,"",VLOOKUP($A50,$A$3:$E$98,5)*IF(Main!$B$36=1,(1+Main!$B$35)^($A50-AC$2),1+(Main!$B$35*($A50-AC$2)))))</f>
        <v>3.7458489680754936E-2</v>
      </c>
      <c r="AD50" s="119">
        <f ca="1">IF($A50=AD$2,VLOOKUP($A50,$A$3:$E$98,5),IF($A50&lt;AD$2,"",VLOOKUP($A50,$A$3:$E$98,5)*IF(Main!$B$36=1,(1+Main!$B$35)^($A50-AD$2),1+(Main!$B$35*($A50-AD$2)))))</f>
        <v>3.7458489680754936E-2</v>
      </c>
      <c r="AE50" s="119">
        <f ca="1">IF($A50=AE$2,VLOOKUP($A50,$A$3:$E$98,5),IF($A50&lt;AE$2,"",VLOOKUP($A50,$A$3:$E$98,5)*IF(Main!$B$36=1,(1+Main!$B$35)^($A50-AE$2),1+(Main!$B$35*($A50-AE$2)))))</f>
        <v>3.7458489680754936E-2</v>
      </c>
      <c r="AF50" s="119">
        <f ca="1">IF($A50=AF$2,VLOOKUP($A50,$A$3:$E$98,5),IF($A50&lt;AF$2,"",VLOOKUP($A50,$A$3:$E$98,5)*IF(Main!$B$36=1,(1+Main!$B$35)^($A50-AF$2),1+(Main!$B$35*($A50-AF$2)))))</f>
        <v>3.7458489680754936E-2</v>
      </c>
      <c r="AG50" s="119">
        <f ca="1">IF($A50=AG$2,VLOOKUP($A50,$A$3:$E$98,5),IF($A50&lt;AG$2,"",VLOOKUP($A50,$A$3:$E$98,5)*IF(Main!$B$36=1,(1+Main!$B$35)^($A50-AG$2),1+(Main!$B$35*($A50-AG$2)))))</f>
        <v>3.7458489680754936E-2</v>
      </c>
      <c r="AH50" s="119">
        <f ca="1">IF($A50=AH$2,VLOOKUP($A50,$A$3:$E$98,5),IF($A50&lt;AH$2,"",VLOOKUP($A50,$A$3:$E$98,5)*IF(Main!$B$36=1,(1+Main!$B$35)^($A50-AH$2),1+(Main!$B$35*($A50-AH$2)))))</f>
        <v>3.7458489680754936E-2</v>
      </c>
      <c r="AI50" s="119" t="str">
        <f>IF($A50=AI$2,VLOOKUP($A50,$A$3:$E$98,5),IF($A50&lt;AI$2,"",VLOOKUP($A50,$A$3:$E$98,5)*IF(Main!$B$36=1,(1+Main!$B$35)^($A50-AI$2),1+(Main!$B$35*($A50-AI$2)))))</f>
        <v/>
      </c>
      <c r="AJ50" s="119" t="str">
        <f>IF($A50=AJ$2,VLOOKUP($A50,$A$3:$E$98,5),IF($A50&lt;AJ$2,"",VLOOKUP($A50,$A$3:$E$98,5)*IF(Main!$B$36=1,(1+Main!$B$35)^($A50-AJ$2),1+(Main!$B$35*($A50-AJ$2)))))</f>
        <v/>
      </c>
      <c r="AK50" s="119" t="str">
        <f>IF($A50=AK$2,VLOOKUP($A50,$A$3:$E$98,5),IF($A50&lt;AK$2,"",VLOOKUP($A50,$A$3:$E$98,5)*IF(Main!$B$36=1,(1+Main!$B$35)^($A50-AK$2),1+(Main!$B$35*($A50-AK$2)))))</f>
        <v/>
      </c>
      <c r="AL50" s="119" t="str">
        <f>IF($A50=AL$2,VLOOKUP($A50,$A$3:$E$98,5),IF($A50&lt;AL$2,"",VLOOKUP($A50,$A$3:$E$98,5)*IF(Main!$B$36=1,(1+Main!$B$35)^($A50-AL$2),1+(Main!$B$35*($A50-AL$2)))))</f>
        <v/>
      </c>
      <c r="AM50" s="119" t="str">
        <f>IF($A50=AM$2,VLOOKUP($A50,$A$3:$E$98,5),IF($A50&lt;AM$2,"",VLOOKUP($A50,$A$3:$E$98,5)*IF(Main!$B$36=1,(1+Main!$B$35)^($A50-AM$2),1+(Main!$B$35*($A50-AM$2)))))</f>
        <v/>
      </c>
      <c r="AN50" s="119" t="str">
        <f>IF($A50=AN$2,VLOOKUP($A50,$A$3:$E$98,5),IF($A50&lt;AN$2,"",VLOOKUP($A50,$A$3:$E$98,5)*IF(Main!$B$36=1,(1+Main!$B$35)^($A50-AN$2),1+(Main!$B$35*($A50-AN$2)))))</f>
        <v/>
      </c>
      <c r="AO50" s="119" t="str">
        <f>IF($A50=AO$2,VLOOKUP($A50,$A$3:$E$98,5),IF($A50&lt;AO$2,"",VLOOKUP($A50,$A$3:$E$98,5)*IF(Main!$B$36=1,(1+Main!$B$35)^($A50-AO$2),1+(Main!$B$35*($A50-AO$2)))))</f>
        <v/>
      </c>
      <c r="AP50" s="119" t="str">
        <f>IF($A50=AP$2,VLOOKUP($A50,$A$3:$E$98,5),IF($A50&lt;AP$2,"",VLOOKUP($A50,$A$3:$E$98,5)*IF(Main!$B$36=1,(1+Main!$B$35)^($A50-AP$2),1+(Main!$B$35*($A50-AP$2)))))</f>
        <v/>
      </c>
      <c r="AQ50" s="119" t="str">
        <f>IF($A50=AQ$2,VLOOKUP($A50,$A$3:$E$98,5),IF($A50&lt;AQ$2,"",VLOOKUP($A50,$A$3:$E$98,5)*IF(Main!$B$36=1,(1+Main!$B$35)^($A50-AQ$2),1+(Main!$B$35*($A50-AQ$2)))))</f>
        <v/>
      </c>
      <c r="AR50" s="119" t="str">
        <f>IF($A50=AR$2,VLOOKUP($A50,$A$3:$E$98,5),IF($A50&lt;AR$2,"",VLOOKUP($A50,$A$3:$E$98,5)*IF(Main!$B$36=1,(1+Main!$B$35)^($A50-AR$2),1+(Main!$B$35*($A50-AR$2)))))</f>
        <v/>
      </c>
      <c r="AS50" s="119" t="str">
        <f>IF($A50=AS$2,VLOOKUP($A50,$A$3:$E$98,5),IF($A50&lt;AS$2,"",VLOOKUP($A50,$A$3:$E$98,5)*IF(Main!$B$36=1,(1+Main!$B$35)^($A50-AS$2),1+(Main!$B$35*($A50-AS$2)))))</f>
        <v/>
      </c>
      <c r="AT50" s="119" t="str">
        <f>IF($A50=AT$2,VLOOKUP($A50,$A$3:$E$98,5),IF($A50&lt;AT$2,"",VLOOKUP($A50,$A$3:$E$98,5)*IF(Main!$B$36=1,(1+Main!$B$35)^($A50-AT$2),1+(Main!$B$35*($A50-AT$2)))))</f>
        <v/>
      </c>
      <c r="AU50" s="119" t="str">
        <f>IF($A50=AU$2,VLOOKUP($A50,$A$3:$E$98,5),IF($A50&lt;AU$2,"",VLOOKUP($A50,$A$3:$E$98,5)*IF(Main!$B$36=1,(1+Main!$B$35)^($A50-AU$2),1+(Main!$B$35*($A50-AU$2)))))</f>
        <v/>
      </c>
      <c r="AV50" s="119" t="str">
        <f>IF($A50=AV$2,VLOOKUP($A50,$A$3:$E$98,5),IF($A50&lt;AV$2,"",VLOOKUP($A50,$A$3:$E$98,5)*IF(Main!$B$36=1,(1+Main!$B$35)^($A50-AV$2),1+(Main!$B$35*($A50-AV$2)))))</f>
        <v/>
      </c>
      <c r="AW50" s="119" t="str">
        <f>IF($A50=AW$2,VLOOKUP($A50,$A$3:$E$98,5),IF($A50&lt;AW$2,"",VLOOKUP($A50,$A$3:$E$98,5)*IF(Main!$B$36=1,(1+Main!$B$35)^($A50-AW$2),1+(Main!$B$35*($A50-AW$2)))))</f>
        <v/>
      </c>
      <c r="AX50" s="119" t="str">
        <f>IF($A50=AX$2,VLOOKUP($A50,$A$3:$E$98,5),IF($A50&lt;AX$2,"",VLOOKUP($A50,$A$3:$E$98,5)*IF(Main!$B$36=1,(1+Main!$B$35)^($A50-AX$2),1+(Main!$B$35*($A50-AX$2)))))</f>
        <v/>
      </c>
      <c r="AY50" s="119" t="str">
        <f>IF($A50=AY$2,VLOOKUP($A50,$A$3:$E$98,5),IF($A50&lt;AY$2,"",VLOOKUP($A50,$A$3:$E$98,5)*IF(Main!$B$36=1,(1+Main!$B$35)^($A50-AY$2),1+(Main!$B$35*($A50-AY$2)))))</f>
        <v/>
      </c>
      <c r="AZ50" s="119" t="str">
        <f>IF($A50=AZ$2,VLOOKUP($A50,$A$3:$E$98,5),IF($A50&lt;AZ$2,"",VLOOKUP($A50,$A$3:$E$98,5)*IF(Main!$B$36=1,(1+Main!$B$35)^($A50-AZ$2),1+(Main!$B$35*($A50-AZ$2)))))</f>
        <v/>
      </c>
      <c r="BA50" s="119" t="str">
        <f>IF($A50=BA$2,VLOOKUP($A50,$A$3:$E$98,5),IF($A50&lt;BA$2,"",VLOOKUP($A50,$A$3:$E$98,5)*IF(Main!$B$36=1,(1+Main!$B$35)^($A50-BA$2),1+(Main!$B$35*($A50-BA$2)))))</f>
        <v/>
      </c>
      <c r="BB50" s="119" t="str">
        <f>IF($A50=BB$2,VLOOKUP($A50,$A$3:$E$98,5),IF($A50&lt;BB$2,"",VLOOKUP($A50,$A$3:$E$98,5)*IF(Main!$B$36=1,(1+Main!$B$35)^($A50-BB$2),1+(Main!$B$35*($A50-BB$2)))))</f>
        <v/>
      </c>
      <c r="BC50" s="119" t="str">
        <f>IF($A50=BC$2,VLOOKUP($A50,$A$3:$E$98,5),IF($A50&lt;BC$2,"",VLOOKUP($A50,$A$3:$E$98,5)*IF(Main!$B$36=1,(1+Main!$B$35)^($A50-BC$2),1+(Main!$B$35*($A50-BC$2)))))</f>
        <v/>
      </c>
      <c r="BD50" s="119" t="str">
        <f>IF($A50=BD$2,VLOOKUP($A50,$A$3:$E$98,5),IF($A50&lt;BD$2,"",VLOOKUP($A50,$A$3:$E$98,5)*IF(Main!$B$36=1,(1+Main!$B$35)^($A50-BD$2),1+(Main!$B$35*($A50-BD$2)))))</f>
        <v/>
      </c>
      <c r="BE50" s="119" t="str">
        <f>IF($A50=BE$2,VLOOKUP($A50,$A$3:$E$98,5),IF($A50&lt;BE$2,"",VLOOKUP($A50,$A$3:$E$98,5)*IF(Main!$B$36=1,(1+Main!$B$35)^($A50-BE$2),1+(Main!$B$35*($A50-BE$2)))))</f>
        <v/>
      </c>
      <c r="BF50" s="119" t="str">
        <f>IF($A50=BF$2,VLOOKUP($A50,$A$3:$E$98,5),IF($A50&lt;BF$2,"",VLOOKUP($A50,$A$3:$E$98,5)*IF(Main!$B$36=1,(1+Main!$B$35)^($A50-BF$2),1+(Main!$B$35*($A50-BF$2)))))</f>
        <v/>
      </c>
      <c r="BG50" s="119" t="str">
        <f>IF($A50=BG$2,VLOOKUP($A50,$A$3:$E$98,5),IF($A50&lt;BG$2,"",VLOOKUP($A50,$A$3:$E$98,5)*IF(Main!$B$36=1,(1+Main!$B$35)^($A50-BG$2),1+(Main!$B$35*($A50-BG$2)))))</f>
        <v/>
      </c>
      <c r="BH50" s="119" t="str">
        <f>IF($A50=BH$2,VLOOKUP($A50,$A$3:$E$98,5),IF($A50&lt;BH$2,"",VLOOKUP($A50,$A$3:$E$98,5)*IF(Main!$B$36=1,(1+Main!$B$35)^($A50-BH$2),1+(Main!$B$35*($A50-BH$2)))))</f>
        <v/>
      </c>
      <c r="BI50" s="119" t="str">
        <f>IF($A50=BI$2,VLOOKUP($A50,$A$3:$E$98,5),IF($A50&lt;BI$2,"",VLOOKUP($A50,$A$3:$E$98,5)*IF(Main!$B$36=1,(1+Main!$B$35)^($A50-BI$2),1+(Main!$B$35*($A50-BI$2)))))</f>
        <v/>
      </c>
      <c r="BJ50" s="119" t="str">
        <f>IF($A50=BJ$2,VLOOKUP($A50,$A$3:$E$98,5),IF($A50&lt;BJ$2,"",VLOOKUP($A50,$A$3:$E$98,5)*IF(Main!$B$36=1,(1+Main!$B$35)^($A50-BJ$2),1+(Main!$B$35*($A50-BJ$2)))))</f>
        <v/>
      </c>
      <c r="BK50" s="119" t="str">
        <f>IF($A50=BK$2,VLOOKUP($A50,$A$3:$E$98,5),IF($A50&lt;BK$2,"",VLOOKUP($A50,$A$3:$E$98,5)*IF(Main!$B$36=1,(1+Main!$B$35)^($A50-BK$2),1+(Main!$B$35*($A50-BK$2)))))</f>
        <v/>
      </c>
      <c r="BL50" s="119" t="str">
        <f>IF($A50=BL$2,VLOOKUP($A50,$A$3:$E$98,5),IF($A50&lt;BL$2,"",VLOOKUP($A50,$A$3:$E$98,5)*IF(Main!$B$36=1,(1+Main!$B$35)^($A50-BL$2),1+(Main!$B$35*($A50-BL$2)))))</f>
        <v/>
      </c>
      <c r="BM50" s="119" t="str">
        <f>IF($A50=BM$2,VLOOKUP($A50,$A$3:$E$98,5),IF($A50&lt;BM$2,"",VLOOKUP($A50,$A$3:$E$98,5)*IF(Main!$B$36=1,(1+Main!$B$35)^($A50-BM$2),1+(Main!$B$35*($A50-BM$2)))))</f>
        <v/>
      </c>
      <c r="BN50" s="119" t="str">
        <f>IF($A50=BN$2,VLOOKUP($A50,$A$3:$E$98,5),IF($A50&lt;BN$2,"",VLOOKUP($A50,$A$3:$E$98,5)*IF(Main!$B$36=1,(1+Main!$B$35)^($A50-BN$2),1+(Main!$B$35*($A50-BN$2)))))</f>
        <v/>
      </c>
      <c r="BO50" s="119" t="str">
        <f>IF($A50=BO$2,VLOOKUP($A50,$A$3:$E$98,5),IF($A50&lt;BO$2,"",VLOOKUP($A50,$A$3:$E$98,5)*IF(Main!$B$36=1,(1+Main!$B$35)^($A50-BO$2),1+(Main!$B$35*($A50-BO$2)))))</f>
        <v/>
      </c>
      <c r="BP50" s="119" t="str">
        <f>IF($A50=BP$2,VLOOKUP($A50,$A$3:$E$98,5),IF($A50&lt;BP$2,"",VLOOKUP($A50,$A$3:$E$98,5)*IF(Main!$B$36=1,(1+Main!$B$35)^($A50-BP$2),1+(Main!$B$35*($A50-BP$2)))))</f>
        <v/>
      </c>
      <c r="BQ50" s="119" t="str">
        <f>IF($A50=BQ$2,VLOOKUP($A50,$A$3:$E$98,5),IF($A50&lt;BQ$2,"",VLOOKUP($A50,$A$3:$E$98,5)*IF(Main!$B$36=1,(1+Main!$B$35)^($A50-BQ$2),1+(Main!$B$35*($A50-BQ$2)))))</f>
        <v/>
      </c>
      <c r="BR50" s="119" t="str">
        <f>IF($A50=BR$2,VLOOKUP($A50,$A$3:$E$98,5),IF($A50&lt;BR$2,"",VLOOKUP($A50,$A$3:$E$98,5)*IF(Main!$B$36=1,(1+Main!$B$35)^($A50-BR$2),1+(Main!$B$35*($A50-BR$2)))))</f>
        <v/>
      </c>
      <c r="BS50" s="119" t="str">
        <f>IF($A50=BS$2,VLOOKUP($A50,$A$3:$E$98,5),IF($A50&lt;BS$2,"",VLOOKUP($A50,$A$3:$E$98,5)*IF(Main!$B$36=1,(1+Main!$B$35)^($A50-BS$2),1+(Main!$B$35*($A50-BS$2)))))</f>
        <v/>
      </c>
      <c r="BT50" s="119" t="str">
        <f>IF($A50=BT$2,VLOOKUP($A50,$A$3:$E$98,5),IF($A50&lt;BT$2,"",VLOOKUP($A50,$A$3:$E$98,5)*IF(Main!$B$36=1,(1+Main!$B$35)^($A50-BT$2),1+(Main!$B$35*($A50-BT$2)))))</f>
        <v/>
      </c>
      <c r="BU50" s="119" t="str">
        <f>IF($A50=BU$2,VLOOKUP($A50,$A$3:$E$98,5),IF($A50&lt;BU$2,"",VLOOKUP($A50,$A$3:$E$98,5)*IF(Main!$B$36=1,(1+Main!$B$35)^($A50-BU$2),1+(Main!$B$35*($A50-BU$2)))))</f>
        <v/>
      </c>
      <c r="BV50" s="119" t="str">
        <f>IF($A50=BV$2,VLOOKUP($A50,$A$3:$E$98,5),IF($A50&lt;BV$2,"",VLOOKUP($A50,$A$3:$E$98,5)*IF(Main!$B$36=1,(1+Main!$B$35)^($A50-BV$2),1+(Main!$B$35*($A50-BV$2)))))</f>
        <v/>
      </c>
      <c r="BW50" s="119" t="str">
        <f>IF($A50=BW$2,VLOOKUP($A50,$A$3:$E$98,5),IF($A50&lt;BW$2,"",VLOOKUP($A50,$A$3:$E$98,5)*IF(Main!$B$36=1,(1+Main!$B$35)^($A50-BW$2),1+(Main!$B$35*($A50-BW$2)))))</f>
        <v/>
      </c>
      <c r="BX50" s="119" t="str">
        <f>IF($A50=BX$2,VLOOKUP($A50,$A$3:$E$98,5),IF($A50&lt;BX$2,"",VLOOKUP($A50,$A$3:$E$98,5)*IF(Main!$B$36=1,(1+Main!$B$35)^($A50-BX$2),1+(Main!$B$35*($A50-BX$2)))))</f>
        <v/>
      </c>
      <c r="BY50" s="119" t="str">
        <f>IF($A50=BY$2,VLOOKUP($A50,$A$3:$E$98,5),IF($A50&lt;BY$2,"",VLOOKUP($A50,$A$3:$E$98,5)*IF(Main!$B$36=1,(1+Main!$B$35)^($A50-BY$2),1+(Main!$B$35*($A50-BY$2)))))</f>
        <v/>
      </c>
      <c r="BZ50" s="119" t="str">
        <f>IF($A50=BZ$2,VLOOKUP($A50,$A$3:$E$98,5),IF($A50&lt;BZ$2,"",VLOOKUP($A50,$A$3:$E$98,5)*IF(Main!$B$36=1,(1+Main!$B$35)^($A50-BZ$2),1+(Main!$B$35*($A50-BZ$2)))))</f>
        <v/>
      </c>
      <c r="CA50" s="119" t="str">
        <f>IF($A50=CA$2,VLOOKUP($A50,$A$3:$E$98,5),IF($A50&lt;CA$2,"",VLOOKUP($A50,$A$3:$E$98,5)*IF(Main!$B$36=1,(1+Main!$B$35)^($A50-CA$2),1+(Main!$B$35*($A50-CA$2)))))</f>
        <v/>
      </c>
      <c r="CB50" s="119" t="str">
        <f>IF($A50=CB$2,VLOOKUP($A50,$A$3:$E$98,5),IF($A50&lt;CB$2,"",VLOOKUP($A50,$A$3:$E$98,5)*IF(Main!$B$36=1,(1+Main!$B$35)^($A50-CB$2),1+(Main!$B$35*($A50-CB$2)))))</f>
        <v/>
      </c>
      <c r="CC50" s="119" t="str">
        <f>IF($A50=CC$2,VLOOKUP($A50,$A$3:$E$98,5),IF($A50&lt;CC$2,"",VLOOKUP($A50,$A$3:$E$98,5)*IF(Main!$B$36=1,(1+Main!$B$35)^($A50-CC$2),1+(Main!$B$35*($A50-CC$2)))))</f>
        <v/>
      </c>
      <c r="CD50" s="119" t="str">
        <f>IF($A50=CD$2,VLOOKUP($A50,$A$3:$E$98,5),IF($A50&lt;CD$2,"",VLOOKUP($A50,$A$3:$E$98,5)*IF(Main!$B$36=1,(1+Main!$B$35)^($A50-CD$2),1+(Main!$B$35*($A50-CD$2)))))</f>
        <v/>
      </c>
    </row>
    <row r="51" spans="1:82">
      <c r="A51" s="51">
        <v>73</v>
      </c>
      <c r="B51" s="54">
        <f ca="1">VLOOKUP($A51,Mortality!$A$3:$G$108,7,)</f>
        <v>1.0755350071363013E-2</v>
      </c>
      <c r="C51" s="50">
        <f t="shared" ca="1" si="1"/>
        <v>0.89194182816976286</v>
      </c>
      <c r="D51" s="50">
        <f t="shared" ca="1" si="0"/>
        <v>19.308443432592885</v>
      </c>
      <c r="E51" s="118">
        <f ca="1">C51/(1+Main!$B$5)^($A51-$A$3)</f>
        <v>3.4666915511158136E-2</v>
      </c>
      <c r="F51" s="14">
        <f t="shared" ca="1" si="2"/>
        <v>10.421806199832728</v>
      </c>
      <c r="G51" s="119">
        <f ca="1">IF($A51=G$2,VLOOKUP($A51,$A$3:$E$98,5),IF($A51&lt;G$2,"",VLOOKUP($A51,$A$3:$E$98,5)*IF(Main!$B$36=1,(1+Main!$B$35)^($A51-G$2),1+(Main!$B$35*($A51-G$2)))))</f>
        <v>3.4666915511158136E-2</v>
      </c>
      <c r="H51" s="119">
        <f ca="1">IF($A51=H$2,VLOOKUP($A51,$A$3:$E$98,5),IF($A51&lt;H$2,"",VLOOKUP($A51,$A$3:$E$98,5)*IF(Main!$B$36=1,(1+Main!$B$35)^($A51-H$2),1+(Main!$B$35*($A51-H$2)))))</f>
        <v>3.4666915511158136E-2</v>
      </c>
      <c r="I51" s="119">
        <f ca="1">IF($A51=I$2,VLOOKUP($A51,$A$3:$E$98,5),IF($A51&lt;I$2,"",VLOOKUP($A51,$A$3:$E$98,5)*IF(Main!$B$36=1,(1+Main!$B$35)^($A51-I$2),1+(Main!$B$35*($A51-I$2)))))</f>
        <v>3.4666915511158136E-2</v>
      </c>
      <c r="J51" s="119">
        <f ca="1">IF($A51=J$2,VLOOKUP($A51,$A$3:$E$98,5),IF($A51&lt;J$2,"",VLOOKUP($A51,$A$3:$E$98,5)*IF(Main!$B$36=1,(1+Main!$B$35)^($A51-J$2),1+(Main!$B$35*($A51-J$2)))))</f>
        <v>3.4666915511158136E-2</v>
      </c>
      <c r="K51" s="119">
        <f ca="1">IF($A51=K$2,VLOOKUP($A51,$A$3:$E$98,5),IF($A51&lt;K$2,"",VLOOKUP($A51,$A$3:$E$98,5)*IF(Main!$B$36=1,(1+Main!$B$35)^($A51-K$2),1+(Main!$B$35*($A51-K$2)))))</f>
        <v>3.4666915511158136E-2</v>
      </c>
      <c r="L51" s="119">
        <f ca="1">IF($A51=L$2,VLOOKUP($A51,$A$3:$E$98,5),IF($A51&lt;L$2,"",VLOOKUP($A51,$A$3:$E$98,5)*IF(Main!$B$36=1,(1+Main!$B$35)^($A51-L$2),1+(Main!$B$35*($A51-L$2)))))</f>
        <v>3.4666915511158136E-2</v>
      </c>
      <c r="M51" s="119">
        <f ca="1">IF($A51=M$2,VLOOKUP($A51,$A$3:$E$98,5),IF($A51&lt;M$2,"",VLOOKUP($A51,$A$3:$E$98,5)*IF(Main!$B$36=1,(1+Main!$B$35)^($A51-M$2),1+(Main!$B$35*($A51-M$2)))))</f>
        <v>3.4666915511158136E-2</v>
      </c>
      <c r="N51" s="119">
        <f ca="1">IF($A51=N$2,VLOOKUP($A51,$A$3:$E$98,5),IF($A51&lt;N$2,"",VLOOKUP($A51,$A$3:$E$98,5)*IF(Main!$B$36=1,(1+Main!$B$35)^($A51-N$2),1+(Main!$B$35*($A51-N$2)))))</f>
        <v>3.4666915511158136E-2</v>
      </c>
      <c r="O51" s="119">
        <f ca="1">IF($A51=O$2,VLOOKUP($A51,$A$3:$E$98,5),IF($A51&lt;O$2,"",VLOOKUP($A51,$A$3:$E$98,5)*IF(Main!$B$36=1,(1+Main!$B$35)^($A51-O$2),1+(Main!$B$35*($A51-O$2)))))</f>
        <v>3.4666915511158136E-2</v>
      </c>
      <c r="P51" s="119">
        <f ca="1">IF($A51=P$2,VLOOKUP($A51,$A$3:$E$98,5),IF($A51&lt;P$2,"",VLOOKUP($A51,$A$3:$E$98,5)*IF(Main!$B$36=1,(1+Main!$B$35)^($A51-P$2),1+(Main!$B$35*($A51-P$2)))))</f>
        <v>3.4666915511158136E-2</v>
      </c>
      <c r="Q51" s="119">
        <f ca="1">IF($A51=Q$2,VLOOKUP($A51,$A$3:$E$98,5),IF($A51&lt;Q$2,"",VLOOKUP($A51,$A$3:$E$98,5)*IF(Main!$B$36=1,(1+Main!$B$35)^($A51-Q$2),1+(Main!$B$35*($A51-Q$2)))))</f>
        <v>3.4666915511158136E-2</v>
      </c>
      <c r="R51" s="119">
        <f ca="1">IF($A51=R$2,VLOOKUP($A51,$A$3:$E$98,5),IF($A51&lt;R$2,"",VLOOKUP($A51,$A$3:$E$98,5)*IF(Main!$B$36=1,(1+Main!$B$35)^($A51-R$2),1+(Main!$B$35*($A51-R$2)))))</f>
        <v>3.4666915511158136E-2</v>
      </c>
      <c r="S51" s="119">
        <f ca="1">IF($A51=S$2,VLOOKUP($A51,$A$3:$E$98,5),IF($A51&lt;S$2,"",VLOOKUP($A51,$A$3:$E$98,5)*IF(Main!$B$36=1,(1+Main!$B$35)^($A51-S$2),1+(Main!$B$35*($A51-S$2)))))</f>
        <v>3.4666915511158136E-2</v>
      </c>
      <c r="T51" s="119">
        <f ca="1">IF($A51=T$2,VLOOKUP($A51,$A$3:$E$98,5),IF($A51&lt;T$2,"",VLOOKUP($A51,$A$3:$E$98,5)*IF(Main!$B$36=1,(1+Main!$B$35)^($A51-T$2),1+(Main!$B$35*($A51-T$2)))))</f>
        <v>3.4666915511158136E-2</v>
      </c>
      <c r="U51" s="119">
        <f ca="1">IF($A51=U$2,VLOOKUP($A51,$A$3:$E$98,5),IF($A51&lt;U$2,"",VLOOKUP($A51,$A$3:$E$98,5)*IF(Main!$B$36=1,(1+Main!$B$35)^($A51-U$2),1+(Main!$B$35*($A51-U$2)))))</f>
        <v>3.4666915511158136E-2</v>
      </c>
      <c r="V51" s="119">
        <f ca="1">IF($A51=V$2,VLOOKUP($A51,$A$3:$E$98,5),IF($A51&lt;V$2,"",VLOOKUP($A51,$A$3:$E$98,5)*IF(Main!$B$36=1,(1+Main!$B$35)^($A51-V$2),1+(Main!$B$35*($A51-V$2)))))</f>
        <v>3.4666915511158136E-2</v>
      </c>
      <c r="W51" s="119">
        <f ca="1">IF($A51=W$2,VLOOKUP($A51,$A$3:$E$98,5),IF($A51&lt;W$2,"",VLOOKUP($A51,$A$3:$E$98,5)*IF(Main!$B$36=1,(1+Main!$B$35)^($A51-W$2),1+(Main!$B$35*($A51-W$2)))))</f>
        <v>3.4666915511158136E-2</v>
      </c>
      <c r="X51" s="119">
        <f ca="1">IF($A51=X$2,VLOOKUP($A51,$A$3:$E$98,5),IF($A51&lt;X$2,"",VLOOKUP($A51,$A$3:$E$98,5)*IF(Main!$B$36=1,(1+Main!$B$35)^($A51-X$2),1+(Main!$B$35*($A51-X$2)))))</f>
        <v>3.4666915511158136E-2</v>
      </c>
      <c r="Y51" s="119">
        <f ca="1">IF($A51=Y$2,VLOOKUP($A51,$A$3:$E$98,5),IF($A51&lt;Y$2,"",VLOOKUP($A51,$A$3:$E$98,5)*IF(Main!$B$36=1,(1+Main!$B$35)^($A51-Y$2),1+(Main!$B$35*($A51-Y$2)))))</f>
        <v>3.4666915511158136E-2</v>
      </c>
      <c r="Z51" s="119">
        <f ca="1">IF($A51=Z$2,VLOOKUP($A51,$A$3:$E$98,5),IF($A51&lt;Z$2,"",VLOOKUP($A51,$A$3:$E$98,5)*IF(Main!$B$36=1,(1+Main!$B$35)^($A51-Z$2),1+(Main!$B$35*($A51-Z$2)))))</f>
        <v>3.4666915511158136E-2</v>
      </c>
      <c r="AA51" s="119">
        <f ca="1">IF($A51=AA$2,VLOOKUP($A51,$A$3:$E$98,5),IF($A51&lt;AA$2,"",VLOOKUP($A51,$A$3:$E$98,5)*IF(Main!$B$36=1,(1+Main!$B$35)^($A51-AA$2),1+(Main!$B$35*($A51-AA$2)))))</f>
        <v>3.4666915511158136E-2</v>
      </c>
      <c r="AB51" s="119">
        <f ca="1">IF($A51=AB$2,VLOOKUP($A51,$A$3:$E$98,5),IF($A51&lt;AB$2,"",VLOOKUP($A51,$A$3:$E$98,5)*IF(Main!$B$36=1,(1+Main!$B$35)^($A51-AB$2),1+(Main!$B$35*($A51-AB$2)))))</f>
        <v>3.4666915511158136E-2</v>
      </c>
      <c r="AC51" s="119">
        <f ca="1">IF($A51=AC$2,VLOOKUP($A51,$A$3:$E$98,5),IF($A51&lt;AC$2,"",VLOOKUP($A51,$A$3:$E$98,5)*IF(Main!$B$36=1,(1+Main!$B$35)^($A51-AC$2),1+(Main!$B$35*($A51-AC$2)))))</f>
        <v>3.4666915511158136E-2</v>
      </c>
      <c r="AD51" s="119">
        <f ca="1">IF($A51=AD$2,VLOOKUP($A51,$A$3:$E$98,5),IF($A51&lt;AD$2,"",VLOOKUP($A51,$A$3:$E$98,5)*IF(Main!$B$36=1,(1+Main!$B$35)^($A51-AD$2),1+(Main!$B$35*($A51-AD$2)))))</f>
        <v>3.4666915511158136E-2</v>
      </c>
      <c r="AE51" s="119">
        <f ca="1">IF($A51=AE$2,VLOOKUP($A51,$A$3:$E$98,5),IF($A51&lt;AE$2,"",VLOOKUP($A51,$A$3:$E$98,5)*IF(Main!$B$36=1,(1+Main!$B$35)^($A51-AE$2),1+(Main!$B$35*($A51-AE$2)))))</f>
        <v>3.4666915511158136E-2</v>
      </c>
      <c r="AF51" s="119">
        <f ca="1">IF($A51=AF$2,VLOOKUP($A51,$A$3:$E$98,5),IF($A51&lt;AF$2,"",VLOOKUP($A51,$A$3:$E$98,5)*IF(Main!$B$36=1,(1+Main!$B$35)^($A51-AF$2),1+(Main!$B$35*($A51-AF$2)))))</f>
        <v>3.4666915511158136E-2</v>
      </c>
      <c r="AG51" s="119">
        <f ca="1">IF($A51=AG$2,VLOOKUP($A51,$A$3:$E$98,5),IF($A51&lt;AG$2,"",VLOOKUP($A51,$A$3:$E$98,5)*IF(Main!$B$36=1,(1+Main!$B$35)^($A51-AG$2),1+(Main!$B$35*($A51-AG$2)))))</f>
        <v>3.4666915511158136E-2</v>
      </c>
      <c r="AH51" s="119">
        <f ca="1">IF($A51=AH$2,VLOOKUP($A51,$A$3:$E$98,5),IF($A51&lt;AH$2,"",VLOOKUP($A51,$A$3:$E$98,5)*IF(Main!$B$36=1,(1+Main!$B$35)^($A51-AH$2),1+(Main!$B$35*($A51-AH$2)))))</f>
        <v>3.4666915511158136E-2</v>
      </c>
      <c r="AI51" s="119">
        <f ca="1">IF($A51=AI$2,VLOOKUP($A51,$A$3:$E$98,5),IF($A51&lt;AI$2,"",VLOOKUP($A51,$A$3:$E$98,5)*IF(Main!$B$36=1,(1+Main!$B$35)^($A51-AI$2),1+(Main!$B$35*($A51-AI$2)))))</f>
        <v>3.4666915511158136E-2</v>
      </c>
      <c r="AJ51" s="119" t="str">
        <f>IF($A51=AJ$2,VLOOKUP($A51,$A$3:$E$98,5),IF($A51&lt;AJ$2,"",VLOOKUP($A51,$A$3:$E$98,5)*IF(Main!$B$36=1,(1+Main!$B$35)^($A51-AJ$2),1+(Main!$B$35*($A51-AJ$2)))))</f>
        <v/>
      </c>
      <c r="AK51" s="119" t="str">
        <f>IF($A51=AK$2,VLOOKUP($A51,$A$3:$E$98,5),IF($A51&lt;AK$2,"",VLOOKUP($A51,$A$3:$E$98,5)*IF(Main!$B$36=1,(1+Main!$B$35)^($A51-AK$2),1+(Main!$B$35*($A51-AK$2)))))</f>
        <v/>
      </c>
      <c r="AL51" s="119" t="str">
        <f>IF($A51=AL$2,VLOOKUP($A51,$A$3:$E$98,5),IF($A51&lt;AL$2,"",VLOOKUP($A51,$A$3:$E$98,5)*IF(Main!$B$36=1,(1+Main!$B$35)^($A51-AL$2),1+(Main!$B$35*($A51-AL$2)))))</f>
        <v/>
      </c>
      <c r="AM51" s="119" t="str">
        <f>IF($A51=AM$2,VLOOKUP($A51,$A$3:$E$98,5),IF($A51&lt;AM$2,"",VLOOKUP($A51,$A$3:$E$98,5)*IF(Main!$B$36=1,(1+Main!$B$35)^($A51-AM$2),1+(Main!$B$35*($A51-AM$2)))))</f>
        <v/>
      </c>
      <c r="AN51" s="119" t="str">
        <f>IF($A51=AN$2,VLOOKUP($A51,$A$3:$E$98,5),IF($A51&lt;AN$2,"",VLOOKUP($A51,$A$3:$E$98,5)*IF(Main!$B$36=1,(1+Main!$B$35)^($A51-AN$2),1+(Main!$B$35*($A51-AN$2)))))</f>
        <v/>
      </c>
      <c r="AO51" s="119" t="str">
        <f>IF($A51=AO$2,VLOOKUP($A51,$A$3:$E$98,5),IF($A51&lt;AO$2,"",VLOOKUP($A51,$A$3:$E$98,5)*IF(Main!$B$36=1,(1+Main!$B$35)^($A51-AO$2),1+(Main!$B$35*($A51-AO$2)))))</f>
        <v/>
      </c>
      <c r="AP51" s="119" t="str">
        <f>IF($A51=AP$2,VLOOKUP($A51,$A$3:$E$98,5),IF($A51&lt;AP$2,"",VLOOKUP($A51,$A$3:$E$98,5)*IF(Main!$B$36=1,(1+Main!$B$35)^($A51-AP$2),1+(Main!$B$35*($A51-AP$2)))))</f>
        <v/>
      </c>
      <c r="AQ51" s="119" t="str">
        <f>IF($A51=AQ$2,VLOOKUP($A51,$A$3:$E$98,5),IF($A51&lt;AQ$2,"",VLOOKUP($A51,$A$3:$E$98,5)*IF(Main!$B$36=1,(1+Main!$B$35)^($A51-AQ$2),1+(Main!$B$35*($A51-AQ$2)))))</f>
        <v/>
      </c>
      <c r="AR51" s="119" t="str">
        <f>IF($A51=AR$2,VLOOKUP($A51,$A$3:$E$98,5),IF($A51&lt;AR$2,"",VLOOKUP($A51,$A$3:$E$98,5)*IF(Main!$B$36=1,(1+Main!$B$35)^($A51-AR$2),1+(Main!$B$35*($A51-AR$2)))))</f>
        <v/>
      </c>
      <c r="AS51" s="119" t="str">
        <f>IF($A51=AS$2,VLOOKUP($A51,$A$3:$E$98,5),IF($A51&lt;AS$2,"",VLOOKUP($A51,$A$3:$E$98,5)*IF(Main!$B$36=1,(1+Main!$B$35)^($A51-AS$2),1+(Main!$B$35*($A51-AS$2)))))</f>
        <v/>
      </c>
      <c r="AT51" s="119" t="str">
        <f>IF($A51=AT$2,VLOOKUP($A51,$A$3:$E$98,5),IF($A51&lt;AT$2,"",VLOOKUP($A51,$A$3:$E$98,5)*IF(Main!$B$36=1,(1+Main!$B$35)^($A51-AT$2),1+(Main!$B$35*($A51-AT$2)))))</f>
        <v/>
      </c>
      <c r="AU51" s="119" t="str">
        <f>IF($A51=AU$2,VLOOKUP($A51,$A$3:$E$98,5),IF($A51&lt;AU$2,"",VLOOKUP($A51,$A$3:$E$98,5)*IF(Main!$B$36=1,(1+Main!$B$35)^($A51-AU$2),1+(Main!$B$35*($A51-AU$2)))))</f>
        <v/>
      </c>
      <c r="AV51" s="119" t="str">
        <f>IF($A51=AV$2,VLOOKUP($A51,$A$3:$E$98,5),IF($A51&lt;AV$2,"",VLOOKUP($A51,$A$3:$E$98,5)*IF(Main!$B$36=1,(1+Main!$B$35)^($A51-AV$2),1+(Main!$B$35*($A51-AV$2)))))</f>
        <v/>
      </c>
      <c r="AW51" s="119" t="str">
        <f>IF($A51=AW$2,VLOOKUP($A51,$A$3:$E$98,5),IF($A51&lt;AW$2,"",VLOOKUP($A51,$A$3:$E$98,5)*IF(Main!$B$36=1,(1+Main!$B$35)^($A51-AW$2),1+(Main!$B$35*($A51-AW$2)))))</f>
        <v/>
      </c>
      <c r="AX51" s="119" t="str">
        <f>IF($A51=AX$2,VLOOKUP($A51,$A$3:$E$98,5),IF($A51&lt;AX$2,"",VLOOKUP($A51,$A$3:$E$98,5)*IF(Main!$B$36=1,(1+Main!$B$35)^($A51-AX$2),1+(Main!$B$35*($A51-AX$2)))))</f>
        <v/>
      </c>
      <c r="AY51" s="119" t="str">
        <f>IF($A51=AY$2,VLOOKUP($A51,$A$3:$E$98,5),IF($A51&lt;AY$2,"",VLOOKUP($A51,$A$3:$E$98,5)*IF(Main!$B$36=1,(1+Main!$B$35)^($A51-AY$2),1+(Main!$B$35*($A51-AY$2)))))</f>
        <v/>
      </c>
      <c r="AZ51" s="119" t="str">
        <f>IF($A51=AZ$2,VLOOKUP($A51,$A$3:$E$98,5),IF($A51&lt;AZ$2,"",VLOOKUP($A51,$A$3:$E$98,5)*IF(Main!$B$36=1,(1+Main!$B$35)^($A51-AZ$2),1+(Main!$B$35*($A51-AZ$2)))))</f>
        <v/>
      </c>
      <c r="BA51" s="119" t="str">
        <f>IF($A51=BA$2,VLOOKUP($A51,$A$3:$E$98,5),IF($A51&lt;BA$2,"",VLOOKUP($A51,$A$3:$E$98,5)*IF(Main!$B$36=1,(1+Main!$B$35)^($A51-BA$2),1+(Main!$B$35*($A51-BA$2)))))</f>
        <v/>
      </c>
      <c r="BB51" s="119" t="str">
        <f>IF($A51=BB$2,VLOOKUP($A51,$A$3:$E$98,5),IF($A51&lt;BB$2,"",VLOOKUP($A51,$A$3:$E$98,5)*IF(Main!$B$36=1,(1+Main!$B$35)^($A51-BB$2),1+(Main!$B$35*($A51-BB$2)))))</f>
        <v/>
      </c>
      <c r="BC51" s="119" t="str">
        <f>IF($A51=BC$2,VLOOKUP($A51,$A$3:$E$98,5),IF($A51&lt;BC$2,"",VLOOKUP($A51,$A$3:$E$98,5)*IF(Main!$B$36=1,(1+Main!$B$35)^($A51-BC$2),1+(Main!$B$35*($A51-BC$2)))))</f>
        <v/>
      </c>
      <c r="BD51" s="119" t="str">
        <f>IF($A51=BD$2,VLOOKUP($A51,$A$3:$E$98,5),IF($A51&lt;BD$2,"",VLOOKUP($A51,$A$3:$E$98,5)*IF(Main!$B$36=1,(1+Main!$B$35)^($A51-BD$2),1+(Main!$B$35*($A51-BD$2)))))</f>
        <v/>
      </c>
      <c r="BE51" s="119" t="str">
        <f>IF($A51=BE$2,VLOOKUP($A51,$A$3:$E$98,5),IF($A51&lt;BE$2,"",VLOOKUP($A51,$A$3:$E$98,5)*IF(Main!$B$36=1,(1+Main!$B$35)^($A51-BE$2),1+(Main!$B$35*($A51-BE$2)))))</f>
        <v/>
      </c>
      <c r="BF51" s="119" t="str">
        <f>IF($A51=BF$2,VLOOKUP($A51,$A$3:$E$98,5),IF($A51&lt;BF$2,"",VLOOKUP($A51,$A$3:$E$98,5)*IF(Main!$B$36=1,(1+Main!$B$35)^($A51-BF$2),1+(Main!$B$35*($A51-BF$2)))))</f>
        <v/>
      </c>
      <c r="BG51" s="119" t="str">
        <f>IF($A51=BG$2,VLOOKUP($A51,$A$3:$E$98,5),IF($A51&lt;BG$2,"",VLOOKUP($A51,$A$3:$E$98,5)*IF(Main!$B$36=1,(1+Main!$B$35)^($A51-BG$2),1+(Main!$B$35*($A51-BG$2)))))</f>
        <v/>
      </c>
      <c r="BH51" s="119" t="str">
        <f>IF($A51=BH$2,VLOOKUP($A51,$A$3:$E$98,5),IF($A51&lt;BH$2,"",VLOOKUP($A51,$A$3:$E$98,5)*IF(Main!$B$36=1,(1+Main!$B$35)^($A51-BH$2),1+(Main!$B$35*($A51-BH$2)))))</f>
        <v/>
      </c>
      <c r="BI51" s="119" t="str">
        <f>IF($A51=BI$2,VLOOKUP($A51,$A$3:$E$98,5),IF($A51&lt;BI$2,"",VLOOKUP($A51,$A$3:$E$98,5)*IF(Main!$B$36=1,(1+Main!$B$35)^($A51-BI$2),1+(Main!$B$35*($A51-BI$2)))))</f>
        <v/>
      </c>
      <c r="BJ51" s="119" t="str">
        <f>IF($A51=BJ$2,VLOOKUP($A51,$A$3:$E$98,5),IF($A51&lt;BJ$2,"",VLOOKUP($A51,$A$3:$E$98,5)*IF(Main!$B$36=1,(1+Main!$B$35)^($A51-BJ$2),1+(Main!$B$35*($A51-BJ$2)))))</f>
        <v/>
      </c>
      <c r="BK51" s="119" t="str">
        <f>IF($A51=BK$2,VLOOKUP($A51,$A$3:$E$98,5),IF($A51&lt;BK$2,"",VLOOKUP($A51,$A$3:$E$98,5)*IF(Main!$B$36=1,(1+Main!$B$35)^($A51-BK$2),1+(Main!$B$35*($A51-BK$2)))))</f>
        <v/>
      </c>
      <c r="BL51" s="119" t="str">
        <f>IF($A51=BL$2,VLOOKUP($A51,$A$3:$E$98,5),IF($A51&lt;BL$2,"",VLOOKUP($A51,$A$3:$E$98,5)*IF(Main!$B$36=1,(1+Main!$B$35)^($A51-BL$2),1+(Main!$B$35*($A51-BL$2)))))</f>
        <v/>
      </c>
      <c r="BM51" s="119" t="str">
        <f>IF($A51=BM$2,VLOOKUP($A51,$A$3:$E$98,5),IF($A51&lt;BM$2,"",VLOOKUP($A51,$A$3:$E$98,5)*IF(Main!$B$36=1,(1+Main!$B$35)^($A51-BM$2),1+(Main!$B$35*($A51-BM$2)))))</f>
        <v/>
      </c>
      <c r="BN51" s="119" t="str">
        <f>IF($A51=BN$2,VLOOKUP($A51,$A$3:$E$98,5),IF($A51&lt;BN$2,"",VLOOKUP($A51,$A$3:$E$98,5)*IF(Main!$B$36=1,(1+Main!$B$35)^($A51-BN$2),1+(Main!$B$35*($A51-BN$2)))))</f>
        <v/>
      </c>
      <c r="BO51" s="119" t="str">
        <f>IF($A51=BO$2,VLOOKUP($A51,$A$3:$E$98,5),IF($A51&lt;BO$2,"",VLOOKUP($A51,$A$3:$E$98,5)*IF(Main!$B$36=1,(1+Main!$B$35)^($A51-BO$2),1+(Main!$B$35*($A51-BO$2)))))</f>
        <v/>
      </c>
      <c r="BP51" s="119" t="str">
        <f>IF($A51=BP$2,VLOOKUP($A51,$A$3:$E$98,5),IF($A51&lt;BP$2,"",VLOOKUP($A51,$A$3:$E$98,5)*IF(Main!$B$36=1,(1+Main!$B$35)^($A51-BP$2),1+(Main!$B$35*($A51-BP$2)))))</f>
        <v/>
      </c>
      <c r="BQ51" s="119" t="str">
        <f>IF($A51=BQ$2,VLOOKUP($A51,$A$3:$E$98,5),IF($A51&lt;BQ$2,"",VLOOKUP($A51,$A$3:$E$98,5)*IF(Main!$B$36=1,(1+Main!$B$35)^($A51-BQ$2),1+(Main!$B$35*($A51-BQ$2)))))</f>
        <v/>
      </c>
      <c r="BR51" s="119" t="str">
        <f>IF($A51=BR$2,VLOOKUP($A51,$A$3:$E$98,5),IF($A51&lt;BR$2,"",VLOOKUP($A51,$A$3:$E$98,5)*IF(Main!$B$36=1,(1+Main!$B$35)^($A51-BR$2),1+(Main!$B$35*($A51-BR$2)))))</f>
        <v/>
      </c>
      <c r="BS51" s="119" t="str">
        <f>IF($A51=BS$2,VLOOKUP($A51,$A$3:$E$98,5),IF($A51&lt;BS$2,"",VLOOKUP($A51,$A$3:$E$98,5)*IF(Main!$B$36=1,(1+Main!$B$35)^($A51-BS$2),1+(Main!$B$35*($A51-BS$2)))))</f>
        <v/>
      </c>
      <c r="BT51" s="119" t="str">
        <f>IF($A51=BT$2,VLOOKUP($A51,$A$3:$E$98,5),IF($A51&lt;BT$2,"",VLOOKUP($A51,$A$3:$E$98,5)*IF(Main!$B$36=1,(1+Main!$B$35)^($A51-BT$2),1+(Main!$B$35*($A51-BT$2)))))</f>
        <v/>
      </c>
      <c r="BU51" s="119" t="str">
        <f>IF($A51=BU$2,VLOOKUP($A51,$A$3:$E$98,5),IF($A51&lt;BU$2,"",VLOOKUP($A51,$A$3:$E$98,5)*IF(Main!$B$36=1,(1+Main!$B$35)^($A51-BU$2),1+(Main!$B$35*($A51-BU$2)))))</f>
        <v/>
      </c>
      <c r="BV51" s="119" t="str">
        <f>IF($A51=BV$2,VLOOKUP($A51,$A$3:$E$98,5),IF($A51&lt;BV$2,"",VLOOKUP($A51,$A$3:$E$98,5)*IF(Main!$B$36=1,(1+Main!$B$35)^($A51-BV$2),1+(Main!$B$35*($A51-BV$2)))))</f>
        <v/>
      </c>
      <c r="BW51" s="119" t="str">
        <f>IF($A51=BW$2,VLOOKUP($A51,$A$3:$E$98,5),IF($A51&lt;BW$2,"",VLOOKUP($A51,$A$3:$E$98,5)*IF(Main!$B$36=1,(1+Main!$B$35)^($A51-BW$2),1+(Main!$B$35*($A51-BW$2)))))</f>
        <v/>
      </c>
      <c r="BX51" s="119" t="str">
        <f>IF($A51=BX$2,VLOOKUP($A51,$A$3:$E$98,5),IF($A51&lt;BX$2,"",VLOOKUP($A51,$A$3:$E$98,5)*IF(Main!$B$36=1,(1+Main!$B$35)^($A51-BX$2),1+(Main!$B$35*($A51-BX$2)))))</f>
        <v/>
      </c>
      <c r="BY51" s="119" t="str">
        <f>IF($A51=BY$2,VLOOKUP($A51,$A$3:$E$98,5),IF($A51&lt;BY$2,"",VLOOKUP($A51,$A$3:$E$98,5)*IF(Main!$B$36=1,(1+Main!$B$35)^($A51-BY$2),1+(Main!$B$35*($A51-BY$2)))))</f>
        <v/>
      </c>
      <c r="BZ51" s="119" t="str">
        <f>IF($A51=BZ$2,VLOOKUP($A51,$A$3:$E$98,5),IF($A51&lt;BZ$2,"",VLOOKUP($A51,$A$3:$E$98,5)*IF(Main!$B$36=1,(1+Main!$B$35)^($A51-BZ$2),1+(Main!$B$35*($A51-BZ$2)))))</f>
        <v/>
      </c>
      <c r="CA51" s="119" t="str">
        <f>IF($A51=CA$2,VLOOKUP($A51,$A$3:$E$98,5),IF($A51&lt;CA$2,"",VLOOKUP($A51,$A$3:$E$98,5)*IF(Main!$B$36=1,(1+Main!$B$35)^($A51-CA$2),1+(Main!$B$35*($A51-CA$2)))))</f>
        <v/>
      </c>
      <c r="CB51" s="119" t="str">
        <f>IF($A51=CB$2,VLOOKUP($A51,$A$3:$E$98,5),IF($A51&lt;CB$2,"",VLOOKUP($A51,$A$3:$E$98,5)*IF(Main!$B$36=1,(1+Main!$B$35)^($A51-CB$2),1+(Main!$B$35*($A51-CB$2)))))</f>
        <v/>
      </c>
      <c r="CC51" s="119" t="str">
        <f>IF($A51=CC$2,VLOOKUP($A51,$A$3:$E$98,5),IF($A51&lt;CC$2,"",VLOOKUP($A51,$A$3:$E$98,5)*IF(Main!$B$36=1,(1+Main!$B$35)^($A51-CC$2),1+(Main!$B$35*($A51-CC$2)))))</f>
        <v/>
      </c>
      <c r="CD51" s="119" t="str">
        <f>IF($A51=CD$2,VLOOKUP($A51,$A$3:$E$98,5),IF($A51&lt;CD$2,"",VLOOKUP($A51,$A$3:$E$98,5)*IF(Main!$B$36=1,(1+Main!$B$35)^($A51-CD$2),1+(Main!$B$35*($A51-CD$2)))))</f>
        <v/>
      </c>
    </row>
    <row r="52" spans="1:82">
      <c r="A52" s="51">
        <v>74</v>
      </c>
      <c r="B52" s="54">
        <f ca="1">VLOOKUP($A52,Mortality!$A$3:$G$108,7,)</f>
        <v>1.19146317835578E-2</v>
      </c>
      <c r="C52" s="50">
        <f t="shared" ca="1" si="1"/>
        <v>0.88234868156450563</v>
      </c>
      <c r="D52" s="50">
        <f t="shared" ca="1" si="0"/>
        <v>18.507498053099038</v>
      </c>
      <c r="E52" s="118">
        <f ca="1">C52/(1+Main!$B$5)^($A52-$A$3)</f>
        <v>3.2050524017702121E-2</v>
      </c>
      <c r="F52" s="14">
        <f t="shared" ca="1" si="2"/>
        <v>10.190939758479638</v>
      </c>
      <c r="G52" s="119">
        <f ca="1">IF($A52=G$2,VLOOKUP($A52,$A$3:$E$98,5),IF($A52&lt;G$2,"",VLOOKUP($A52,$A$3:$E$98,5)*IF(Main!$B$36=1,(1+Main!$B$35)^($A52-G$2),1+(Main!$B$35*($A52-G$2)))))</f>
        <v>3.2050524017702121E-2</v>
      </c>
      <c r="H52" s="119">
        <f ca="1">IF($A52=H$2,VLOOKUP($A52,$A$3:$E$98,5),IF($A52&lt;H$2,"",VLOOKUP($A52,$A$3:$E$98,5)*IF(Main!$B$36=1,(1+Main!$B$35)^($A52-H$2),1+(Main!$B$35*($A52-H$2)))))</f>
        <v>3.2050524017702121E-2</v>
      </c>
      <c r="I52" s="119">
        <f ca="1">IF($A52=I$2,VLOOKUP($A52,$A$3:$E$98,5),IF($A52&lt;I$2,"",VLOOKUP($A52,$A$3:$E$98,5)*IF(Main!$B$36=1,(1+Main!$B$35)^($A52-I$2),1+(Main!$B$35*($A52-I$2)))))</f>
        <v>3.2050524017702121E-2</v>
      </c>
      <c r="J52" s="119">
        <f ca="1">IF($A52=J$2,VLOOKUP($A52,$A$3:$E$98,5),IF($A52&lt;J$2,"",VLOOKUP($A52,$A$3:$E$98,5)*IF(Main!$B$36=1,(1+Main!$B$35)^($A52-J$2),1+(Main!$B$35*($A52-J$2)))))</f>
        <v>3.2050524017702121E-2</v>
      </c>
      <c r="K52" s="119">
        <f ca="1">IF($A52=K$2,VLOOKUP($A52,$A$3:$E$98,5),IF($A52&lt;K$2,"",VLOOKUP($A52,$A$3:$E$98,5)*IF(Main!$B$36=1,(1+Main!$B$35)^($A52-K$2),1+(Main!$B$35*($A52-K$2)))))</f>
        <v>3.2050524017702121E-2</v>
      </c>
      <c r="L52" s="119">
        <f ca="1">IF($A52=L$2,VLOOKUP($A52,$A$3:$E$98,5),IF($A52&lt;L$2,"",VLOOKUP($A52,$A$3:$E$98,5)*IF(Main!$B$36=1,(1+Main!$B$35)^($A52-L$2),1+(Main!$B$35*($A52-L$2)))))</f>
        <v>3.2050524017702121E-2</v>
      </c>
      <c r="M52" s="119">
        <f ca="1">IF($A52=M$2,VLOOKUP($A52,$A$3:$E$98,5),IF($A52&lt;M$2,"",VLOOKUP($A52,$A$3:$E$98,5)*IF(Main!$B$36=1,(1+Main!$B$35)^($A52-M$2),1+(Main!$B$35*($A52-M$2)))))</f>
        <v>3.2050524017702121E-2</v>
      </c>
      <c r="N52" s="119">
        <f ca="1">IF($A52=N$2,VLOOKUP($A52,$A$3:$E$98,5),IF($A52&lt;N$2,"",VLOOKUP($A52,$A$3:$E$98,5)*IF(Main!$B$36=1,(1+Main!$B$35)^($A52-N$2),1+(Main!$B$35*($A52-N$2)))))</f>
        <v>3.2050524017702121E-2</v>
      </c>
      <c r="O52" s="119">
        <f ca="1">IF($A52=O$2,VLOOKUP($A52,$A$3:$E$98,5),IF($A52&lt;O$2,"",VLOOKUP($A52,$A$3:$E$98,5)*IF(Main!$B$36=1,(1+Main!$B$35)^($A52-O$2),1+(Main!$B$35*($A52-O$2)))))</f>
        <v>3.2050524017702121E-2</v>
      </c>
      <c r="P52" s="119">
        <f ca="1">IF($A52=P$2,VLOOKUP($A52,$A$3:$E$98,5),IF($A52&lt;P$2,"",VLOOKUP($A52,$A$3:$E$98,5)*IF(Main!$B$36=1,(1+Main!$B$35)^($A52-P$2),1+(Main!$B$35*($A52-P$2)))))</f>
        <v>3.2050524017702121E-2</v>
      </c>
      <c r="Q52" s="119">
        <f ca="1">IF($A52=Q$2,VLOOKUP($A52,$A$3:$E$98,5),IF($A52&lt;Q$2,"",VLOOKUP($A52,$A$3:$E$98,5)*IF(Main!$B$36=1,(1+Main!$B$35)^($A52-Q$2),1+(Main!$B$35*($A52-Q$2)))))</f>
        <v>3.2050524017702121E-2</v>
      </c>
      <c r="R52" s="119">
        <f ca="1">IF($A52=R$2,VLOOKUP($A52,$A$3:$E$98,5),IF($A52&lt;R$2,"",VLOOKUP($A52,$A$3:$E$98,5)*IF(Main!$B$36=1,(1+Main!$B$35)^($A52-R$2),1+(Main!$B$35*($A52-R$2)))))</f>
        <v>3.2050524017702121E-2</v>
      </c>
      <c r="S52" s="119">
        <f ca="1">IF($A52=S$2,VLOOKUP($A52,$A$3:$E$98,5),IF($A52&lt;S$2,"",VLOOKUP($A52,$A$3:$E$98,5)*IF(Main!$B$36=1,(1+Main!$B$35)^($A52-S$2),1+(Main!$B$35*($A52-S$2)))))</f>
        <v>3.2050524017702121E-2</v>
      </c>
      <c r="T52" s="119">
        <f ca="1">IF($A52=T$2,VLOOKUP($A52,$A$3:$E$98,5),IF($A52&lt;T$2,"",VLOOKUP($A52,$A$3:$E$98,5)*IF(Main!$B$36=1,(1+Main!$B$35)^($A52-T$2),1+(Main!$B$35*($A52-T$2)))))</f>
        <v>3.2050524017702121E-2</v>
      </c>
      <c r="U52" s="119">
        <f ca="1">IF($A52=U$2,VLOOKUP($A52,$A$3:$E$98,5),IF($A52&lt;U$2,"",VLOOKUP($A52,$A$3:$E$98,5)*IF(Main!$B$36=1,(1+Main!$B$35)^($A52-U$2),1+(Main!$B$35*($A52-U$2)))))</f>
        <v>3.2050524017702121E-2</v>
      </c>
      <c r="V52" s="119">
        <f ca="1">IF($A52=V$2,VLOOKUP($A52,$A$3:$E$98,5),IF($A52&lt;V$2,"",VLOOKUP($A52,$A$3:$E$98,5)*IF(Main!$B$36=1,(1+Main!$B$35)^($A52-V$2),1+(Main!$B$35*($A52-V$2)))))</f>
        <v>3.2050524017702121E-2</v>
      </c>
      <c r="W52" s="119">
        <f ca="1">IF($A52=W$2,VLOOKUP($A52,$A$3:$E$98,5),IF($A52&lt;W$2,"",VLOOKUP($A52,$A$3:$E$98,5)*IF(Main!$B$36=1,(1+Main!$B$35)^($A52-W$2),1+(Main!$B$35*($A52-W$2)))))</f>
        <v>3.2050524017702121E-2</v>
      </c>
      <c r="X52" s="119">
        <f ca="1">IF($A52=X$2,VLOOKUP($A52,$A$3:$E$98,5),IF($A52&lt;X$2,"",VLOOKUP($A52,$A$3:$E$98,5)*IF(Main!$B$36=1,(1+Main!$B$35)^($A52-X$2),1+(Main!$B$35*($A52-X$2)))))</f>
        <v>3.2050524017702121E-2</v>
      </c>
      <c r="Y52" s="119">
        <f ca="1">IF($A52=Y$2,VLOOKUP($A52,$A$3:$E$98,5),IF($A52&lt;Y$2,"",VLOOKUP($A52,$A$3:$E$98,5)*IF(Main!$B$36=1,(1+Main!$B$35)^($A52-Y$2),1+(Main!$B$35*($A52-Y$2)))))</f>
        <v>3.2050524017702121E-2</v>
      </c>
      <c r="Z52" s="119">
        <f ca="1">IF($A52=Z$2,VLOOKUP($A52,$A$3:$E$98,5),IF($A52&lt;Z$2,"",VLOOKUP($A52,$A$3:$E$98,5)*IF(Main!$B$36=1,(1+Main!$B$35)^($A52-Z$2),1+(Main!$B$35*($A52-Z$2)))))</f>
        <v>3.2050524017702121E-2</v>
      </c>
      <c r="AA52" s="119">
        <f ca="1">IF($A52=AA$2,VLOOKUP($A52,$A$3:$E$98,5),IF($A52&lt;AA$2,"",VLOOKUP($A52,$A$3:$E$98,5)*IF(Main!$B$36=1,(1+Main!$B$35)^($A52-AA$2),1+(Main!$B$35*($A52-AA$2)))))</f>
        <v>3.2050524017702121E-2</v>
      </c>
      <c r="AB52" s="119">
        <f ca="1">IF($A52=AB$2,VLOOKUP($A52,$A$3:$E$98,5),IF($A52&lt;AB$2,"",VLOOKUP($A52,$A$3:$E$98,5)*IF(Main!$B$36=1,(1+Main!$B$35)^($A52-AB$2),1+(Main!$B$35*($A52-AB$2)))))</f>
        <v>3.2050524017702121E-2</v>
      </c>
      <c r="AC52" s="119">
        <f ca="1">IF($A52=AC$2,VLOOKUP($A52,$A$3:$E$98,5),IF($A52&lt;AC$2,"",VLOOKUP($A52,$A$3:$E$98,5)*IF(Main!$B$36=1,(1+Main!$B$35)^($A52-AC$2),1+(Main!$B$35*($A52-AC$2)))))</f>
        <v>3.2050524017702121E-2</v>
      </c>
      <c r="AD52" s="119">
        <f ca="1">IF($A52=AD$2,VLOOKUP($A52,$A$3:$E$98,5),IF($A52&lt;AD$2,"",VLOOKUP($A52,$A$3:$E$98,5)*IF(Main!$B$36=1,(1+Main!$B$35)^($A52-AD$2),1+(Main!$B$35*($A52-AD$2)))))</f>
        <v>3.2050524017702121E-2</v>
      </c>
      <c r="AE52" s="119">
        <f ca="1">IF($A52=AE$2,VLOOKUP($A52,$A$3:$E$98,5),IF($A52&lt;AE$2,"",VLOOKUP($A52,$A$3:$E$98,5)*IF(Main!$B$36=1,(1+Main!$B$35)^($A52-AE$2),1+(Main!$B$35*($A52-AE$2)))))</f>
        <v>3.2050524017702121E-2</v>
      </c>
      <c r="AF52" s="119">
        <f ca="1">IF($A52=AF$2,VLOOKUP($A52,$A$3:$E$98,5),IF($A52&lt;AF$2,"",VLOOKUP($A52,$A$3:$E$98,5)*IF(Main!$B$36=1,(1+Main!$B$35)^($A52-AF$2),1+(Main!$B$35*($A52-AF$2)))))</f>
        <v>3.2050524017702121E-2</v>
      </c>
      <c r="AG52" s="119">
        <f ca="1">IF($A52=AG$2,VLOOKUP($A52,$A$3:$E$98,5),IF($A52&lt;AG$2,"",VLOOKUP($A52,$A$3:$E$98,5)*IF(Main!$B$36=1,(1+Main!$B$35)^($A52-AG$2),1+(Main!$B$35*($A52-AG$2)))))</f>
        <v>3.2050524017702121E-2</v>
      </c>
      <c r="AH52" s="119">
        <f ca="1">IF($A52=AH$2,VLOOKUP($A52,$A$3:$E$98,5),IF($A52&lt;AH$2,"",VLOOKUP($A52,$A$3:$E$98,5)*IF(Main!$B$36=1,(1+Main!$B$35)^($A52-AH$2),1+(Main!$B$35*($A52-AH$2)))))</f>
        <v>3.2050524017702121E-2</v>
      </c>
      <c r="AI52" s="119">
        <f ca="1">IF($A52=AI$2,VLOOKUP($A52,$A$3:$E$98,5),IF($A52&lt;AI$2,"",VLOOKUP($A52,$A$3:$E$98,5)*IF(Main!$B$36=1,(1+Main!$B$35)^($A52-AI$2),1+(Main!$B$35*($A52-AI$2)))))</f>
        <v>3.2050524017702121E-2</v>
      </c>
      <c r="AJ52" s="119">
        <f ca="1">IF($A52=AJ$2,VLOOKUP($A52,$A$3:$E$98,5),IF($A52&lt;AJ$2,"",VLOOKUP($A52,$A$3:$E$98,5)*IF(Main!$B$36=1,(1+Main!$B$35)^($A52-AJ$2),1+(Main!$B$35*($A52-AJ$2)))))</f>
        <v>3.2050524017702121E-2</v>
      </c>
      <c r="AK52" s="119" t="str">
        <f>IF($A52=AK$2,VLOOKUP($A52,$A$3:$E$98,5),IF($A52&lt;AK$2,"",VLOOKUP($A52,$A$3:$E$98,5)*IF(Main!$B$36=1,(1+Main!$B$35)^($A52-AK$2),1+(Main!$B$35*($A52-AK$2)))))</f>
        <v/>
      </c>
      <c r="AL52" s="119" t="str">
        <f>IF($A52=AL$2,VLOOKUP($A52,$A$3:$E$98,5),IF($A52&lt;AL$2,"",VLOOKUP($A52,$A$3:$E$98,5)*IF(Main!$B$36=1,(1+Main!$B$35)^($A52-AL$2),1+(Main!$B$35*($A52-AL$2)))))</f>
        <v/>
      </c>
      <c r="AM52" s="119" t="str">
        <f>IF($A52=AM$2,VLOOKUP($A52,$A$3:$E$98,5),IF($A52&lt;AM$2,"",VLOOKUP($A52,$A$3:$E$98,5)*IF(Main!$B$36=1,(1+Main!$B$35)^($A52-AM$2),1+(Main!$B$35*($A52-AM$2)))))</f>
        <v/>
      </c>
      <c r="AN52" s="119" t="str">
        <f>IF($A52=AN$2,VLOOKUP($A52,$A$3:$E$98,5),IF($A52&lt;AN$2,"",VLOOKUP($A52,$A$3:$E$98,5)*IF(Main!$B$36=1,(1+Main!$B$35)^($A52-AN$2),1+(Main!$B$35*($A52-AN$2)))))</f>
        <v/>
      </c>
      <c r="AO52" s="119" t="str">
        <f>IF($A52=AO$2,VLOOKUP($A52,$A$3:$E$98,5),IF($A52&lt;AO$2,"",VLOOKUP($A52,$A$3:$E$98,5)*IF(Main!$B$36=1,(1+Main!$B$35)^($A52-AO$2),1+(Main!$B$35*($A52-AO$2)))))</f>
        <v/>
      </c>
      <c r="AP52" s="119" t="str">
        <f>IF($A52=AP$2,VLOOKUP($A52,$A$3:$E$98,5),IF($A52&lt;AP$2,"",VLOOKUP($A52,$A$3:$E$98,5)*IF(Main!$B$36=1,(1+Main!$B$35)^($A52-AP$2),1+(Main!$B$35*($A52-AP$2)))))</f>
        <v/>
      </c>
      <c r="AQ52" s="119" t="str">
        <f>IF($A52=AQ$2,VLOOKUP($A52,$A$3:$E$98,5),IF($A52&lt;AQ$2,"",VLOOKUP($A52,$A$3:$E$98,5)*IF(Main!$B$36=1,(1+Main!$B$35)^($A52-AQ$2),1+(Main!$B$35*($A52-AQ$2)))))</f>
        <v/>
      </c>
      <c r="AR52" s="119" t="str">
        <f>IF($A52=AR$2,VLOOKUP($A52,$A$3:$E$98,5),IF($A52&lt;AR$2,"",VLOOKUP($A52,$A$3:$E$98,5)*IF(Main!$B$36=1,(1+Main!$B$35)^($A52-AR$2),1+(Main!$B$35*($A52-AR$2)))))</f>
        <v/>
      </c>
      <c r="AS52" s="119" t="str">
        <f>IF($A52=AS$2,VLOOKUP($A52,$A$3:$E$98,5),IF($A52&lt;AS$2,"",VLOOKUP($A52,$A$3:$E$98,5)*IF(Main!$B$36=1,(1+Main!$B$35)^($A52-AS$2),1+(Main!$B$35*($A52-AS$2)))))</f>
        <v/>
      </c>
      <c r="AT52" s="119" t="str">
        <f>IF($A52=AT$2,VLOOKUP($A52,$A$3:$E$98,5),IF($A52&lt;AT$2,"",VLOOKUP($A52,$A$3:$E$98,5)*IF(Main!$B$36=1,(1+Main!$B$35)^($A52-AT$2),1+(Main!$B$35*($A52-AT$2)))))</f>
        <v/>
      </c>
      <c r="AU52" s="119" t="str">
        <f>IF($A52=AU$2,VLOOKUP($A52,$A$3:$E$98,5),IF($A52&lt;AU$2,"",VLOOKUP($A52,$A$3:$E$98,5)*IF(Main!$B$36=1,(1+Main!$B$35)^($A52-AU$2),1+(Main!$B$35*($A52-AU$2)))))</f>
        <v/>
      </c>
      <c r="AV52" s="119" t="str">
        <f>IF($A52=AV$2,VLOOKUP($A52,$A$3:$E$98,5),IF($A52&lt;AV$2,"",VLOOKUP($A52,$A$3:$E$98,5)*IF(Main!$B$36=1,(1+Main!$B$35)^($A52-AV$2),1+(Main!$B$35*($A52-AV$2)))))</f>
        <v/>
      </c>
      <c r="AW52" s="119" t="str">
        <f>IF($A52=AW$2,VLOOKUP($A52,$A$3:$E$98,5),IF($A52&lt;AW$2,"",VLOOKUP($A52,$A$3:$E$98,5)*IF(Main!$B$36=1,(1+Main!$B$35)^($A52-AW$2),1+(Main!$B$35*($A52-AW$2)))))</f>
        <v/>
      </c>
      <c r="AX52" s="119" t="str">
        <f>IF($A52=AX$2,VLOOKUP($A52,$A$3:$E$98,5),IF($A52&lt;AX$2,"",VLOOKUP($A52,$A$3:$E$98,5)*IF(Main!$B$36=1,(1+Main!$B$35)^($A52-AX$2),1+(Main!$B$35*($A52-AX$2)))))</f>
        <v/>
      </c>
      <c r="AY52" s="119" t="str">
        <f>IF($A52=AY$2,VLOOKUP($A52,$A$3:$E$98,5),IF($A52&lt;AY$2,"",VLOOKUP($A52,$A$3:$E$98,5)*IF(Main!$B$36=1,(1+Main!$B$35)^($A52-AY$2),1+(Main!$B$35*($A52-AY$2)))))</f>
        <v/>
      </c>
      <c r="AZ52" s="119" t="str">
        <f>IF($A52=AZ$2,VLOOKUP($A52,$A$3:$E$98,5),IF($A52&lt;AZ$2,"",VLOOKUP($A52,$A$3:$E$98,5)*IF(Main!$B$36=1,(1+Main!$B$35)^($A52-AZ$2),1+(Main!$B$35*($A52-AZ$2)))))</f>
        <v/>
      </c>
      <c r="BA52" s="119" t="str">
        <f>IF($A52=BA$2,VLOOKUP($A52,$A$3:$E$98,5),IF($A52&lt;BA$2,"",VLOOKUP($A52,$A$3:$E$98,5)*IF(Main!$B$36=1,(1+Main!$B$35)^($A52-BA$2),1+(Main!$B$35*($A52-BA$2)))))</f>
        <v/>
      </c>
      <c r="BB52" s="119" t="str">
        <f>IF($A52=BB$2,VLOOKUP($A52,$A$3:$E$98,5),IF($A52&lt;BB$2,"",VLOOKUP($A52,$A$3:$E$98,5)*IF(Main!$B$36=1,(1+Main!$B$35)^($A52-BB$2),1+(Main!$B$35*($A52-BB$2)))))</f>
        <v/>
      </c>
      <c r="BC52" s="119" t="str">
        <f>IF($A52=BC$2,VLOOKUP($A52,$A$3:$E$98,5),IF($A52&lt;BC$2,"",VLOOKUP($A52,$A$3:$E$98,5)*IF(Main!$B$36=1,(1+Main!$B$35)^($A52-BC$2),1+(Main!$B$35*($A52-BC$2)))))</f>
        <v/>
      </c>
      <c r="BD52" s="119" t="str">
        <f>IF($A52=BD$2,VLOOKUP($A52,$A$3:$E$98,5),IF($A52&lt;BD$2,"",VLOOKUP($A52,$A$3:$E$98,5)*IF(Main!$B$36=1,(1+Main!$B$35)^($A52-BD$2),1+(Main!$B$35*($A52-BD$2)))))</f>
        <v/>
      </c>
      <c r="BE52" s="119" t="str">
        <f>IF($A52=BE$2,VLOOKUP($A52,$A$3:$E$98,5),IF($A52&lt;BE$2,"",VLOOKUP($A52,$A$3:$E$98,5)*IF(Main!$B$36=1,(1+Main!$B$35)^($A52-BE$2),1+(Main!$B$35*($A52-BE$2)))))</f>
        <v/>
      </c>
      <c r="BF52" s="119" t="str">
        <f>IF($A52=BF$2,VLOOKUP($A52,$A$3:$E$98,5),IF($A52&lt;BF$2,"",VLOOKUP($A52,$A$3:$E$98,5)*IF(Main!$B$36=1,(1+Main!$B$35)^($A52-BF$2),1+(Main!$B$35*($A52-BF$2)))))</f>
        <v/>
      </c>
      <c r="BG52" s="119" t="str">
        <f>IF($A52=BG$2,VLOOKUP($A52,$A$3:$E$98,5),IF($A52&lt;BG$2,"",VLOOKUP($A52,$A$3:$E$98,5)*IF(Main!$B$36=1,(1+Main!$B$35)^($A52-BG$2),1+(Main!$B$35*($A52-BG$2)))))</f>
        <v/>
      </c>
      <c r="BH52" s="119" t="str">
        <f>IF($A52=BH$2,VLOOKUP($A52,$A$3:$E$98,5),IF($A52&lt;BH$2,"",VLOOKUP($A52,$A$3:$E$98,5)*IF(Main!$B$36=1,(1+Main!$B$35)^($A52-BH$2),1+(Main!$B$35*($A52-BH$2)))))</f>
        <v/>
      </c>
      <c r="BI52" s="119" t="str">
        <f>IF($A52=BI$2,VLOOKUP($A52,$A$3:$E$98,5),IF($A52&lt;BI$2,"",VLOOKUP($A52,$A$3:$E$98,5)*IF(Main!$B$36=1,(1+Main!$B$35)^($A52-BI$2),1+(Main!$B$35*($A52-BI$2)))))</f>
        <v/>
      </c>
      <c r="BJ52" s="119" t="str">
        <f>IF($A52=BJ$2,VLOOKUP($A52,$A$3:$E$98,5),IF($A52&lt;BJ$2,"",VLOOKUP($A52,$A$3:$E$98,5)*IF(Main!$B$36=1,(1+Main!$B$35)^($A52-BJ$2),1+(Main!$B$35*($A52-BJ$2)))))</f>
        <v/>
      </c>
      <c r="BK52" s="119" t="str">
        <f>IF($A52=BK$2,VLOOKUP($A52,$A$3:$E$98,5),IF($A52&lt;BK$2,"",VLOOKUP($A52,$A$3:$E$98,5)*IF(Main!$B$36=1,(1+Main!$B$35)^($A52-BK$2),1+(Main!$B$35*($A52-BK$2)))))</f>
        <v/>
      </c>
      <c r="BL52" s="119" t="str">
        <f>IF($A52=BL$2,VLOOKUP($A52,$A$3:$E$98,5),IF($A52&lt;BL$2,"",VLOOKUP($A52,$A$3:$E$98,5)*IF(Main!$B$36=1,(1+Main!$B$35)^($A52-BL$2),1+(Main!$B$35*($A52-BL$2)))))</f>
        <v/>
      </c>
      <c r="BM52" s="119" t="str">
        <f>IF($A52=BM$2,VLOOKUP($A52,$A$3:$E$98,5),IF($A52&lt;BM$2,"",VLOOKUP($A52,$A$3:$E$98,5)*IF(Main!$B$36=1,(1+Main!$B$35)^($A52-BM$2),1+(Main!$B$35*($A52-BM$2)))))</f>
        <v/>
      </c>
      <c r="BN52" s="119" t="str">
        <f>IF($A52=BN$2,VLOOKUP($A52,$A$3:$E$98,5),IF($A52&lt;BN$2,"",VLOOKUP($A52,$A$3:$E$98,5)*IF(Main!$B$36=1,(1+Main!$B$35)^($A52-BN$2),1+(Main!$B$35*($A52-BN$2)))))</f>
        <v/>
      </c>
      <c r="BO52" s="119" t="str">
        <f>IF($A52=BO$2,VLOOKUP($A52,$A$3:$E$98,5),IF($A52&lt;BO$2,"",VLOOKUP($A52,$A$3:$E$98,5)*IF(Main!$B$36=1,(1+Main!$B$35)^($A52-BO$2),1+(Main!$B$35*($A52-BO$2)))))</f>
        <v/>
      </c>
      <c r="BP52" s="119" t="str">
        <f>IF($A52=BP$2,VLOOKUP($A52,$A$3:$E$98,5),IF($A52&lt;BP$2,"",VLOOKUP($A52,$A$3:$E$98,5)*IF(Main!$B$36=1,(1+Main!$B$35)^($A52-BP$2),1+(Main!$B$35*($A52-BP$2)))))</f>
        <v/>
      </c>
      <c r="BQ52" s="119" t="str">
        <f>IF($A52=BQ$2,VLOOKUP($A52,$A$3:$E$98,5),IF($A52&lt;BQ$2,"",VLOOKUP($A52,$A$3:$E$98,5)*IF(Main!$B$36=1,(1+Main!$B$35)^($A52-BQ$2),1+(Main!$B$35*($A52-BQ$2)))))</f>
        <v/>
      </c>
      <c r="BR52" s="119" t="str">
        <f>IF($A52=BR$2,VLOOKUP($A52,$A$3:$E$98,5),IF($A52&lt;BR$2,"",VLOOKUP($A52,$A$3:$E$98,5)*IF(Main!$B$36=1,(1+Main!$B$35)^($A52-BR$2),1+(Main!$B$35*($A52-BR$2)))))</f>
        <v/>
      </c>
      <c r="BS52" s="119" t="str">
        <f>IF($A52=BS$2,VLOOKUP($A52,$A$3:$E$98,5),IF($A52&lt;BS$2,"",VLOOKUP($A52,$A$3:$E$98,5)*IF(Main!$B$36=1,(1+Main!$B$35)^($A52-BS$2),1+(Main!$B$35*($A52-BS$2)))))</f>
        <v/>
      </c>
      <c r="BT52" s="119" t="str">
        <f>IF($A52=BT$2,VLOOKUP($A52,$A$3:$E$98,5),IF($A52&lt;BT$2,"",VLOOKUP($A52,$A$3:$E$98,5)*IF(Main!$B$36=1,(1+Main!$B$35)^($A52-BT$2),1+(Main!$B$35*($A52-BT$2)))))</f>
        <v/>
      </c>
      <c r="BU52" s="119" t="str">
        <f>IF($A52=BU$2,VLOOKUP($A52,$A$3:$E$98,5),IF($A52&lt;BU$2,"",VLOOKUP($A52,$A$3:$E$98,5)*IF(Main!$B$36=1,(1+Main!$B$35)^($A52-BU$2),1+(Main!$B$35*($A52-BU$2)))))</f>
        <v/>
      </c>
      <c r="BV52" s="119" t="str">
        <f>IF($A52=BV$2,VLOOKUP($A52,$A$3:$E$98,5),IF($A52&lt;BV$2,"",VLOOKUP($A52,$A$3:$E$98,5)*IF(Main!$B$36=1,(1+Main!$B$35)^($A52-BV$2),1+(Main!$B$35*($A52-BV$2)))))</f>
        <v/>
      </c>
      <c r="BW52" s="119" t="str">
        <f>IF($A52=BW$2,VLOOKUP($A52,$A$3:$E$98,5),IF($A52&lt;BW$2,"",VLOOKUP($A52,$A$3:$E$98,5)*IF(Main!$B$36=1,(1+Main!$B$35)^($A52-BW$2),1+(Main!$B$35*($A52-BW$2)))))</f>
        <v/>
      </c>
      <c r="BX52" s="119" t="str">
        <f>IF($A52=BX$2,VLOOKUP($A52,$A$3:$E$98,5),IF($A52&lt;BX$2,"",VLOOKUP($A52,$A$3:$E$98,5)*IF(Main!$B$36=1,(1+Main!$B$35)^($A52-BX$2),1+(Main!$B$35*($A52-BX$2)))))</f>
        <v/>
      </c>
      <c r="BY52" s="119" t="str">
        <f>IF($A52=BY$2,VLOOKUP($A52,$A$3:$E$98,5),IF($A52&lt;BY$2,"",VLOOKUP($A52,$A$3:$E$98,5)*IF(Main!$B$36=1,(1+Main!$B$35)^($A52-BY$2),1+(Main!$B$35*($A52-BY$2)))))</f>
        <v/>
      </c>
      <c r="BZ52" s="119" t="str">
        <f>IF($A52=BZ$2,VLOOKUP($A52,$A$3:$E$98,5),IF($A52&lt;BZ$2,"",VLOOKUP($A52,$A$3:$E$98,5)*IF(Main!$B$36=1,(1+Main!$B$35)^($A52-BZ$2),1+(Main!$B$35*($A52-BZ$2)))))</f>
        <v/>
      </c>
      <c r="CA52" s="119" t="str">
        <f>IF($A52=CA$2,VLOOKUP($A52,$A$3:$E$98,5),IF($A52&lt;CA$2,"",VLOOKUP($A52,$A$3:$E$98,5)*IF(Main!$B$36=1,(1+Main!$B$35)^($A52-CA$2),1+(Main!$B$35*($A52-CA$2)))))</f>
        <v/>
      </c>
      <c r="CB52" s="119" t="str">
        <f>IF($A52=CB$2,VLOOKUP($A52,$A$3:$E$98,5),IF($A52&lt;CB$2,"",VLOOKUP($A52,$A$3:$E$98,5)*IF(Main!$B$36=1,(1+Main!$B$35)^($A52-CB$2),1+(Main!$B$35*($A52-CB$2)))))</f>
        <v/>
      </c>
      <c r="CC52" s="119" t="str">
        <f>IF($A52=CC$2,VLOOKUP($A52,$A$3:$E$98,5),IF($A52&lt;CC$2,"",VLOOKUP($A52,$A$3:$E$98,5)*IF(Main!$B$36=1,(1+Main!$B$35)^($A52-CC$2),1+(Main!$B$35*($A52-CC$2)))))</f>
        <v/>
      </c>
      <c r="CD52" s="119" t="str">
        <f>IF($A52=CD$2,VLOOKUP($A52,$A$3:$E$98,5),IF($A52&lt;CD$2,"",VLOOKUP($A52,$A$3:$E$98,5)*IF(Main!$B$36=1,(1+Main!$B$35)^($A52-CD$2),1+(Main!$B$35*($A52-CD$2)))))</f>
        <v/>
      </c>
    </row>
    <row r="53" spans="1:82">
      <c r="A53" s="51">
        <v>75</v>
      </c>
      <c r="B53" s="54">
        <f ca="1">VLOOKUP($A53,Mortality!$A$3:$G$108,7,)</f>
        <v>1.3192667942622539E-2</v>
      </c>
      <c r="C53" s="50">
        <f t="shared" ca="1" si="1"/>
        <v>0.87183582191895692</v>
      </c>
      <c r="D53" s="50">
        <f t="shared" ca="1" si="0"/>
        <v>17.718608752097211</v>
      </c>
      <c r="E53" s="118">
        <f ca="1">C53/(1+Main!$B$5)^($A53-$A$3)</f>
        <v>2.9596872734169277E-2</v>
      </c>
      <c r="F53" s="14">
        <f t="shared" ca="1" si="2"/>
        <v>9.9528905678714459</v>
      </c>
      <c r="G53" s="119">
        <f ca="1">IF($A53=G$2,VLOOKUP($A53,$A$3:$E$98,5),IF($A53&lt;G$2,"",VLOOKUP($A53,$A$3:$E$98,5)*IF(Main!$B$36=1,(1+Main!$B$35)^($A53-G$2),1+(Main!$B$35*($A53-G$2)))))</f>
        <v>2.9596872734169277E-2</v>
      </c>
      <c r="H53" s="119">
        <f ca="1">IF($A53=H$2,VLOOKUP($A53,$A$3:$E$98,5),IF($A53&lt;H$2,"",VLOOKUP($A53,$A$3:$E$98,5)*IF(Main!$B$36=1,(1+Main!$B$35)^($A53-H$2),1+(Main!$B$35*($A53-H$2)))))</f>
        <v>2.9596872734169277E-2</v>
      </c>
      <c r="I53" s="119">
        <f ca="1">IF($A53=I$2,VLOOKUP($A53,$A$3:$E$98,5),IF($A53&lt;I$2,"",VLOOKUP($A53,$A$3:$E$98,5)*IF(Main!$B$36=1,(1+Main!$B$35)^($A53-I$2),1+(Main!$B$35*($A53-I$2)))))</f>
        <v>2.9596872734169277E-2</v>
      </c>
      <c r="J53" s="119">
        <f ca="1">IF($A53=J$2,VLOOKUP($A53,$A$3:$E$98,5),IF($A53&lt;J$2,"",VLOOKUP($A53,$A$3:$E$98,5)*IF(Main!$B$36=1,(1+Main!$B$35)^($A53-J$2),1+(Main!$B$35*($A53-J$2)))))</f>
        <v>2.9596872734169277E-2</v>
      </c>
      <c r="K53" s="119">
        <f ca="1">IF($A53=K$2,VLOOKUP($A53,$A$3:$E$98,5),IF($A53&lt;K$2,"",VLOOKUP($A53,$A$3:$E$98,5)*IF(Main!$B$36=1,(1+Main!$B$35)^($A53-K$2),1+(Main!$B$35*($A53-K$2)))))</f>
        <v>2.9596872734169277E-2</v>
      </c>
      <c r="L53" s="119">
        <f ca="1">IF($A53=L$2,VLOOKUP($A53,$A$3:$E$98,5),IF($A53&lt;L$2,"",VLOOKUP($A53,$A$3:$E$98,5)*IF(Main!$B$36=1,(1+Main!$B$35)^($A53-L$2),1+(Main!$B$35*($A53-L$2)))))</f>
        <v>2.9596872734169277E-2</v>
      </c>
      <c r="M53" s="119">
        <f ca="1">IF($A53=M$2,VLOOKUP($A53,$A$3:$E$98,5),IF($A53&lt;M$2,"",VLOOKUP($A53,$A$3:$E$98,5)*IF(Main!$B$36=1,(1+Main!$B$35)^($A53-M$2),1+(Main!$B$35*($A53-M$2)))))</f>
        <v>2.9596872734169277E-2</v>
      </c>
      <c r="N53" s="119">
        <f ca="1">IF($A53=N$2,VLOOKUP($A53,$A$3:$E$98,5),IF($A53&lt;N$2,"",VLOOKUP($A53,$A$3:$E$98,5)*IF(Main!$B$36=1,(1+Main!$B$35)^($A53-N$2),1+(Main!$B$35*($A53-N$2)))))</f>
        <v>2.9596872734169277E-2</v>
      </c>
      <c r="O53" s="119">
        <f ca="1">IF($A53=O$2,VLOOKUP($A53,$A$3:$E$98,5),IF($A53&lt;O$2,"",VLOOKUP($A53,$A$3:$E$98,5)*IF(Main!$B$36=1,(1+Main!$B$35)^($A53-O$2),1+(Main!$B$35*($A53-O$2)))))</f>
        <v>2.9596872734169277E-2</v>
      </c>
      <c r="P53" s="119">
        <f ca="1">IF($A53=P$2,VLOOKUP($A53,$A$3:$E$98,5),IF($A53&lt;P$2,"",VLOOKUP($A53,$A$3:$E$98,5)*IF(Main!$B$36=1,(1+Main!$B$35)^($A53-P$2),1+(Main!$B$35*($A53-P$2)))))</f>
        <v>2.9596872734169277E-2</v>
      </c>
      <c r="Q53" s="119">
        <f ca="1">IF($A53=Q$2,VLOOKUP($A53,$A$3:$E$98,5),IF($A53&lt;Q$2,"",VLOOKUP($A53,$A$3:$E$98,5)*IF(Main!$B$36=1,(1+Main!$B$35)^($A53-Q$2),1+(Main!$B$35*($A53-Q$2)))))</f>
        <v>2.9596872734169277E-2</v>
      </c>
      <c r="R53" s="119">
        <f ca="1">IF($A53=R$2,VLOOKUP($A53,$A$3:$E$98,5),IF($A53&lt;R$2,"",VLOOKUP($A53,$A$3:$E$98,5)*IF(Main!$B$36=1,(1+Main!$B$35)^($A53-R$2),1+(Main!$B$35*($A53-R$2)))))</f>
        <v>2.9596872734169277E-2</v>
      </c>
      <c r="S53" s="119">
        <f ca="1">IF($A53=S$2,VLOOKUP($A53,$A$3:$E$98,5),IF($A53&lt;S$2,"",VLOOKUP($A53,$A$3:$E$98,5)*IF(Main!$B$36=1,(1+Main!$B$35)^($A53-S$2),1+(Main!$B$35*($A53-S$2)))))</f>
        <v>2.9596872734169277E-2</v>
      </c>
      <c r="T53" s="119">
        <f ca="1">IF($A53=T$2,VLOOKUP($A53,$A$3:$E$98,5),IF($A53&lt;T$2,"",VLOOKUP($A53,$A$3:$E$98,5)*IF(Main!$B$36=1,(1+Main!$B$35)^($A53-T$2),1+(Main!$B$35*($A53-T$2)))))</f>
        <v>2.9596872734169277E-2</v>
      </c>
      <c r="U53" s="119">
        <f ca="1">IF($A53=U$2,VLOOKUP($A53,$A$3:$E$98,5),IF($A53&lt;U$2,"",VLOOKUP($A53,$A$3:$E$98,5)*IF(Main!$B$36=1,(1+Main!$B$35)^($A53-U$2),1+(Main!$B$35*($A53-U$2)))))</f>
        <v>2.9596872734169277E-2</v>
      </c>
      <c r="V53" s="119">
        <f ca="1">IF($A53=V$2,VLOOKUP($A53,$A$3:$E$98,5),IF($A53&lt;V$2,"",VLOOKUP($A53,$A$3:$E$98,5)*IF(Main!$B$36=1,(1+Main!$B$35)^($A53-V$2),1+(Main!$B$35*($A53-V$2)))))</f>
        <v>2.9596872734169277E-2</v>
      </c>
      <c r="W53" s="119">
        <f ca="1">IF($A53=W$2,VLOOKUP($A53,$A$3:$E$98,5),IF($A53&lt;W$2,"",VLOOKUP($A53,$A$3:$E$98,5)*IF(Main!$B$36=1,(1+Main!$B$35)^($A53-W$2),1+(Main!$B$35*($A53-W$2)))))</f>
        <v>2.9596872734169277E-2</v>
      </c>
      <c r="X53" s="119">
        <f ca="1">IF($A53=X$2,VLOOKUP($A53,$A$3:$E$98,5),IF($A53&lt;X$2,"",VLOOKUP($A53,$A$3:$E$98,5)*IF(Main!$B$36=1,(1+Main!$B$35)^($A53-X$2),1+(Main!$B$35*($A53-X$2)))))</f>
        <v>2.9596872734169277E-2</v>
      </c>
      <c r="Y53" s="119">
        <f ca="1">IF($A53=Y$2,VLOOKUP($A53,$A$3:$E$98,5),IF($A53&lt;Y$2,"",VLOOKUP($A53,$A$3:$E$98,5)*IF(Main!$B$36=1,(1+Main!$B$35)^($A53-Y$2),1+(Main!$B$35*($A53-Y$2)))))</f>
        <v>2.9596872734169277E-2</v>
      </c>
      <c r="Z53" s="119">
        <f ca="1">IF($A53=Z$2,VLOOKUP($A53,$A$3:$E$98,5),IF($A53&lt;Z$2,"",VLOOKUP($A53,$A$3:$E$98,5)*IF(Main!$B$36=1,(1+Main!$B$35)^($A53-Z$2),1+(Main!$B$35*($A53-Z$2)))))</f>
        <v>2.9596872734169277E-2</v>
      </c>
      <c r="AA53" s="119">
        <f ca="1">IF($A53=AA$2,VLOOKUP($A53,$A$3:$E$98,5),IF($A53&lt;AA$2,"",VLOOKUP($A53,$A$3:$E$98,5)*IF(Main!$B$36=1,(1+Main!$B$35)^($A53-AA$2),1+(Main!$B$35*($A53-AA$2)))))</f>
        <v>2.9596872734169277E-2</v>
      </c>
      <c r="AB53" s="119">
        <f ca="1">IF($A53=AB$2,VLOOKUP($A53,$A$3:$E$98,5),IF($A53&lt;AB$2,"",VLOOKUP($A53,$A$3:$E$98,5)*IF(Main!$B$36=1,(1+Main!$B$35)^($A53-AB$2),1+(Main!$B$35*($A53-AB$2)))))</f>
        <v>2.9596872734169277E-2</v>
      </c>
      <c r="AC53" s="119">
        <f ca="1">IF($A53=AC$2,VLOOKUP($A53,$A$3:$E$98,5),IF($A53&lt;AC$2,"",VLOOKUP($A53,$A$3:$E$98,5)*IF(Main!$B$36=1,(1+Main!$B$35)^($A53-AC$2),1+(Main!$B$35*($A53-AC$2)))))</f>
        <v>2.9596872734169277E-2</v>
      </c>
      <c r="AD53" s="119">
        <f ca="1">IF($A53=AD$2,VLOOKUP($A53,$A$3:$E$98,5),IF($A53&lt;AD$2,"",VLOOKUP($A53,$A$3:$E$98,5)*IF(Main!$B$36=1,(1+Main!$B$35)^($A53-AD$2),1+(Main!$B$35*($A53-AD$2)))))</f>
        <v>2.9596872734169277E-2</v>
      </c>
      <c r="AE53" s="119">
        <f ca="1">IF($A53=AE$2,VLOOKUP($A53,$A$3:$E$98,5),IF($A53&lt;AE$2,"",VLOOKUP($A53,$A$3:$E$98,5)*IF(Main!$B$36=1,(1+Main!$B$35)^($A53-AE$2),1+(Main!$B$35*($A53-AE$2)))))</f>
        <v>2.9596872734169277E-2</v>
      </c>
      <c r="AF53" s="119">
        <f ca="1">IF($A53=AF$2,VLOOKUP($A53,$A$3:$E$98,5),IF($A53&lt;AF$2,"",VLOOKUP($A53,$A$3:$E$98,5)*IF(Main!$B$36=1,(1+Main!$B$35)^($A53-AF$2),1+(Main!$B$35*($A53-AF$2)))))</f>
        <v>2.9596872734169277E-2</v>
      </c>
      <c r="AG53" s="119">
        <f ca="1">IF($A53=AG$2,VLOOKUP($A53,$A$3:$E$98,5),IF($A53&lt;AG$2,"",VLOOKUP($A53,$A$3:$E$98,5)*IF(Main!$B$36=1,(1+Main!$B$35)^($A53-AG$2),1+(Main!$B$35*($A53-AG$2)))))</f>
        <v>2.9596872734169277E-2</v>
      </c>
      <c r="AH53" s="119">
        <f ca="1">IF($A53=AH$2,VLOOKUP($A53,$A$3:$E$98,5),IF($A53&lt;AH$2,"",VLOOKUP($A53,$A$3:$E$98,5)*IF(Main!$B$36=1,(1+Main!$B$35)^($A53-AH$2),1+(Main!$B$35*($A53-AH$2)))))</f>
        <v>2.9596872734169277E-2</v>
      </c>
      <c r="AI53" s="119">
        <f ca="1">IF($A53=AI$2,VLOOKUP($A53,$A$3:$E$98,5),IF($A53&lt;AI$2,"",VLOOKUP($A53,$A$3:$E$98,5)*IF(Main!$B$36=1,(1+Main!$B$35)^($A53-AI$2),1+(Main!$B$35*($A53-AI$2)))))</f>
        <v>2.9596872734169277E-2</v>
      </c>
      <c r="AJ53" s="119">
        <f ca="1">IF($A53=AJ$2,VLOOKUP($A53,$A$3:$E$98,5),IF($A53&lt;AJ$2,"",VLOOKUP($A53,$A$3:$E$98,5)*IF(Main!$B$36=1,(1+Main!$B$35)^($A53-AJ$2),1+(Main!$B$35*($A53-AJ$2)))))</f>
        <v>2.9596872734169277E-2</v>
      </c>
      <c r="AK53" s="119">
        <f ca="1">IF($A53=AK$2,VLOOKUP($A53,$A$3:$E$98,5),IF($A53&lt;AK$2,"",VLOOKUP($A53,$A$3:$E$98,5)*IF(Main!$B$36=1,(1+Main!$B$35)^($A53-AK$2),1+(Main!$B$35*($A53-AK$2)))))</f>
        <v>2.9596872734169277E-2</v>
      </c>
      <c r="AL53" s="119" t="str">
        <f>IF($A53=AL$2,VLOOKUP($A53,$A$3:$E$98,5),IF($A53&lt;AL$2,"",VLOOKUP($A53,$A$3:$E$98,5)*IF(Main!$B$36=1,(1+Main!$B$35)^($A53-AL$2),1+(Main!$B$35*($A53-AL$2)))))</f>
        <v/>
      </c>
      <c r="AM53" s="119" t="str">
        <f>IF($A53=AM$2,VLOOKUP($A53,$A$3:$E$98,5),IF($A53&lt;AM$2,"",VLOOKUP($A53,$A$3:$E$98,5)*IF(Main!$B$36=1,(1+Main!$B$35)^($A53-AM$2),1+(Main!$B$35*($A53-AM$2)))))</f>
        <v/>
      </c>
      <c r="AN53" s="119" t="str">
        <f>IF($A53=AN$2,VLOOKUP($A53,$A$3:$E$98,5),IF($A53&lt;AN$2,"",VLOOKUP($A53,$A$3:$E$98,5)*IF(Main!$B$36=1,(1+Main!$B$35)^($A53-AN$2),1+(Main!$B$35*($A53-AN$2)))))</f>
        <v/>
      </c>
      <c r="AO53" s="119" t="str">
        <f>IF($A53=AO$2,VLOOKUP($A53,$A$3:$E$98,5),IF($A53&lt;AO$2,"",VLOOKUP($A53,$A$3:$E$98,5)*IF(Main!$B$36=1,(1+Main!$B$35)^($A53-AO$2),1+(Main!$B$35*($A53-AO$2)))))</f>
        <v/>
      </c>
      <c r="AP53" s="119" t="str">
        <f>IF($A53=AP$2,VLOOKUP($A53,$A$3:$E$98,5),IF($A53&lt;AP$2,"",VLOOKUP($A53,$A$3:$E$98,5)*IF(Main!$B$36=1,(1+Main!$B$35)^($A53-AP$2),1+(Main!$B$35*($A53-AP$2)))))</f>
        <v/>
      </c>
      <c r="AQ53" s="119" t="str">
        <f>IF($A53=AQ$2,VLOOKUP($A53,$A$3:$E$98,5),IF($A53&lt;AQ$2,"",VLOOKUP($A53,$A$3:$E$98,5)*IF(Main!$B$36=1,(1+Main!$B$35)^($A53-AQ$2),1+(Main!$B$35*($A53-AQ$2)))))</f>
        <v/>
      </c>
      <c r="AR53" s="119" t="str">
        <f>IF($A53=AR$2,VLOOKUP($A53,$A$3:$E$98,5),IF($A53&lt;AR$2,"",VLOOKUP($A53,$A$3:$E$98,5)*IF(Main!$B$36=1,(1+Main!$B$35)^($A53-AR$2),1+(Main!$B$35*($A53-AR$2)))))</f>
        <v/>
      </c>
      <c r="AS53" s="119" t="str">
        <f>IF($A53=AS$2,VLOOKUP($A53,$A$3:$E$98,5),IF($A53&lt;AS$2,"",VLOOKUP($A53,$A$3:$E$98,5)*IF(Main!$B$36=1,(1+Main!$B$35)^($A53-AS$2),1+(Main!$B$35*($A53-AS$2)))))</f>
        <v/>
      </c>
      <c r="AT53" s="119" t="str">
        <f>IF($A53=AT$2,VLOOKUP($A53,$A$3:$E$98,5),IF($A53&lt;AT$2,"",VLOOKUP($A53,$A$3:$E$98,5)*IF(Main!$B$36=1,(1+Main!$B$35)^($A53-AT$2),1+(Main!$B$35*($A53-AT$2)))))</f>
        <v/>
      </c>
      <c r="AU53" s="119" t="str">
        <f>IF($A53=AU$2,VLOOKUP($A53,$A$3:$E$98,5),IF($A53&lt;AU$2,"",VLOOKUP($A53,$A$3:$E$98,5)*IF(Main!$B$36=1,(1+Main!$B$35)^($A53-AU$2),1+(Main!$B$35*($A53-AU$2)))))</f>
        <v/>
      </c>
      <c r="AV53" s="119" t="str">
        <f>IF($A53=AV$2,VLOOKUP($A53,$A$3:$E$98,5),IF($A53&lt;AV$2,"",VLOOKUP($A53,$A$3:$E$98,5)*IF(Main!$B$36=1,(1+Main!$B$35)^($A53-AV$2),1+(Main!$B$35*($A53-AV$2)))))</f>
        <v/>
      </c>
      <c r="AW53" s="119" t="str">
        <f>IF($A53=AW$2,VLOOKUP($A53,$A$3:$E$98,5),IF($A53&lt;AW$2,"",VLOOKUP($A53,$A$3:$E$98,5)*IF(Main!$B$36=1,(1+Main!$B$35)^($A53-AW$2),1+(Main!$B$35*($A53-AW$2)))))</f>
        <v/>
      </c>
      <c r="AX53" s="119" t="str">
        <f>IF($A53=AX$2,VLOOKUP($A53,$A$3:$E$98,5),IF($A53&lt;AX$2,"",VLOOKUP($A53,$A$3:$E$98,5)*IF(Main!$B$36=1,(1+Main!$B$35)^($A53-AX$2),1+(Main!$B$35*($A53-AX$2)))))</f>
        <v/>
      </c>
      <c r="AY53" s="119" t="str">
        <f>IF($A53=AY$2,VLOOKUP($A53,$A$3:$E$98,5),IF($A53&lt;AY$2,"",VLOOKUP($A53,$A$3:$E$98,5)*IF(Main!$B$36=1,(1+Main!$B$35)^($A53-AY$2),1+(Main!$B$35*($A53-AY$2)))))</f>
        <v/>
      </c>
      <c r="AZ53" s="119" t="str">
        <f>IF($A53=AZ$2,VLOOKUP($A53,$A$3:$E$98,5),IF($A53&lt;AZ$2,"",VLOOKUP($A53,$A$3:$E$98,5)*IF(Main!$B$36=1,(1+Main!$B$35)^($A53-AZ$2),1+(Main!$B$35*($A53-AZ$2)))))</f>
        <v/>
      </c>
      <c r="BA53" s="119" t="str">
        <f>IF($A53=BA$2,VLOOKUP($A53,$A$3:$E$98,5),IF($A53&lt;BA$2,"",VLOOKUP($A53,$A$3:$E$98,5)*IF(Main!$B$36=1,(1+Main!$B$35)^($A53-BA$2),1+(Main!$B$35*($A53-BA$2)))))</f>
        <v/>
      </c>
      <c r="BB53" s="119" t="str">
        <f>IF($A53=BB$2,VLOOKUP($A53,$A$3:$E$98,5),IF($A53&lt;BB$2,"",VLOOKUP($A53,$A$3:$E$98,5)*IF(Main!$B$36=1,(1+Main!$B$35)^($A53-BB$2),1+(Main!$B$35*($A53-BB$2)))))</f>
        <v/>
      </c>
      <c r="BC53" s="119" t="str">
        <f>IF($A53=BC$2,VLOOKUP($A53,$A$3:$E$98,5),IF($A53&lt;BC$2,"",VLOOKUP($A53,$A$3:$E$98,5)*IF(Main!$B$36=1,(1+Main!$B$35)^($A53-BC$2),1+(Main!$B$35*($A53-BC$2)))))</f>
        <v/>
      </c>
      <c r="BD53" s="119" t="str">
        <f>IF($A53=BD$2,VLOOKUP($A53,$A$3:$E$98,5),IF($A53&lt;BD$2,"",VLOOKUP($A53,$A$3:$E$98,5)*IF(Main!$B$36=1,(1+Main!$B$35)^($A53-BD$2),1+(Main!$B$35*($A53-BD$2)))))</f>
        <v/>
      </c>
      <c r="BE53" s="119" t="str">
        <f>IF($A53=BE$2,VLOOKUP($A53,$A$3:$E$98,5),IF($A53&lt;BE$2,"",VLOOKUP($A53,$A$3:$E$98,5)*IF(Main!$B$36=1,(1+Main!$B$35)^($A53-BE$2),1+(Main!$B$35*($A53-BE$2)))))</f>
        <v/>
      </c>
      <c r="BF53" s="119" t="str">
        <f>IF($A53=BF$2,VLOOKUP($A53,$A$3:$E$98,5),IF($A53&lt;BF$2,"",VLOOKUP($A53,$A$3:$E$98,5)*IF(Main!$B$36=1,(1+Main!$B$35)^($A53-BF$2),1+(Main!$B$35*($A53-BF$2)))))</f>
        <v/>
      </c>
      <c r="BG53" s="119" t="str">
        <f>IF($A53=BG$2,VLOOKUP($A53,$A$3:$E$98,5),IF($A53&lt;BG$2,"",VLOOKUP($A53,$A$3:$E$98,5)*IF(Main!$B$36=1,(1+Main!$B$35)^($A53-BG$2),1+(Main!$B$35*($A53-BG$2)))))</f>
        <v/>
      </c>
      <c r="BH53" s="119" t="str">
        <f>IF($A53=BH$2,VLOOKUP($A53,$A$3:$E$98,5),IF($A53&lt;BH$2,"",VLOOKUP($A53,$A$3:$E$98,5)*IF(Main!$B$36=1,(1+Main!$B$35)^($A53-BH$2),1+(Main!$B$35*($A53-BH$2)))))</f>
        <v/>
      </c>
      <c r="BI53" s="119" t="str">
        <f>IF($A53=BI$2,VLOOKUP($A53,$A$3:$E$98,5),IF($A53&lt;BI$2,"",VLOOKUP($A53,$A$3:$E$98,5)*IF(Main!$B$36=1,(1+Main!$B$35)^($A53-BI$2),1+(Main!$B$35*($A53-BI$2)))))</f>
        <v/>
      </c>
      <c r="BJ53" s="119" t="str">
        <f>IF($A53=BJ$2,VLOOKUP($A53,$A$3:$E$98,5),IF($A53&lt;BJ$2,"",VLOOKUP($A53,$A$3:$E$98,5)*IF(Main!$B$36=1,(1+Main!$B$35)^($A53-BJ$2),1+(Main!$B$35*($A53-BJ$2)))))</f>
        <v/>
      </c>
      <c r="BK53" s="119" t="str">
        <f>IF($A53=BK$2,VLOOKUP($A53,$A$3:$E$98,5),IF($A53&lt;BK$2,"",VLOOKUP($A53,$A$3:$E$98,5)*IF(Main!$B$36=1,(1+Main!$B$35)^($A53-BK$2),1+(Main!$B$35*($A53-BK$2)))))</f>
        <v/>
      </c>
      <c r="BL53" s="119" t="str">
        <f>IF($A53=BL$2,VLOOKUP($A53,$A$3:$E$98,5),IF($A53&lt;BL$2,"",VLOOKUP($A53,$A$3:$E$98,5)*IF(Main!$B$36=1,(1+Main!$B$35)^($A53-BL$2),1+(Main!$B$35*($A53-BL$2)))))</f>
        <v/>
      </c>
      <c r="BM53" s="119" t="str">
        <f>IF($A53=BM$2,VLOOKUP($A53,$A$3:$E$98,5),IF($A53&lt;BM$2,"",VLOOKUP($A53,$A$3:$E$98,5)*IF(Main!$B$36=1,(1+Main!$B$35)^($A53-BM$2),1+(Main!$B$35*($A53-BM$2)))))</f>
        <v/>
      </c>
      <c r="BN53" s="119" t="str">
        <f>IF($A53=BN$2,VLOOKUP($A53,$A$3:$E$98,5),IF($A53&lt;BN$2,"",VLOOKUP($A53,$A$3:$E$98,5)*IF(Main!$B$36=1,(1+Main!$B$35)^($A53-BN$2),1+(Main!$B$35*($A53-BN$2)))))</f>
        <v/>
      </c>
      <c r="BO53" s="119" t="str">
        <f>IF($A53=BO$2,VLOOKUP($A53,$A$3:$E$98,5),IF($A53&lt;BO$2,"",VLOOKUP($A53,$A$3:$E$98,5)*IF(Main!$B$36=1,(1+Main!$B$35)^($A53-BO$2),1+(Main!$B$35*($A53-BO$2)))))</f>
        <v/>
      </c>
      <c r="BP53" s="119" t="str">
        <f>IF($A53=BP$2,VLOOKUP($A53,$A$3:$E$98,5),IF($A53&lt;BP$2,"",VLOOKUP($A53,$A$3:$E$98,5)*IF(Main!$B$36=1,(1+Main!$B$35)^($A53-BP$2),1+(Main!$B$35*($A53-BP$2)))))</f>
        <v/>
      </c>
      <c r="BQ53" s="119" t="str">
        <f>IF($A53=BQ$2,VLOOKUP($A53,$A$3:$E$98,5),IF($A53&lt;BQ$2,"",VLOOKUP($A53,$A$3:$E$98,5)*IF(Main!$B$36=1,(1+Main!$B$35)^($A53-BQ$2),1+(Main!$B$35*($A53-BQ$2)))))</f>
        <v/>
      </c>
      <c r="BR53" s="119" t="str">
        <f>IF($A53=BR$2,VLOOKUP($A53,$A$3:$E$98,5),IF($A53&lt;BR$2,"",VLOOKUP($A53,$A$3:$E$98,5)*IF(Main!$B$36=1,(1+Main!$B$35)^($A53-BR$2),1+(Main!$B$35*($A53-BR$2)))))</f>
        <v/>
      </c>
      <c r="BS53" s="119" t="str">
        <f>IF($A53=BS$2,VLOOKUP($A53,$A$3:$E$98,5),IF($A53&lt;BS$2,"",VLOOKUP($A53,$A$3:$E$98,5)*IF(Main!$B$36=1,(1+Main!$B$35)^($A53-BS$2),1+(Main!$B$35*($A53-BS$2)))))</f>
        <v/>
      </c>
      <c r="BT53" s="119" t="str">
        <f>IF($A53=BT$2,VLOOKUP($A53,$A$3:$E$98,5),IF($A53&lt;BT$2,"",VLOOKUP($A53,$A$3:$E$98,5)*IF(Main!$B$36=1,(1+Main!$B$35)^($A53-BT$2),1+(Main!$B$35*($A53-BT$2)))))</f>
        <v/>
      </c>
      <c r="BU53" s="119" t="str">
        <f>IF($A53=BU$2,VLOOKUP($A53,$A$3:$E$98,5),IF($A53&lt;BU$2,"",VLOOKUP($A53,$A$3:$E$98,5)*IF(Main!$B$36=1,(1+Main!$B$35)^($A53-BU$2),1+(Main!$B$35*($A53-BU$2)))))</f>
        <v/>
      </c>
      <c r="BV53" s="119" t="str">
        <f>IF($A53=BV$2,VLOOKUP($A53,$A$3:$E$98,5),IF($A53&lt;BV$2,"",VLOOKUP($A53,$A$3:$E$98,5)*IF(Main!$B$36=1,(1+Main!$B$35)^($A53-BV$2),1+(Main!$B$35*($A53-BV$2)))))</f>
        <v/>
      </c>
      <c r="BW53" s="119" t="str">
        <f>IF($A53=BW$2,VLOOKUP($A53,$A$3:$E$98,5),IF($A53&lt;BW$2,"",VLOOKUP($A53,$A$3:$E$98,5)*IF(Main!$B$36=1,(1+Main!$B$35)^($A53-BW$2),1+(Main!$B$35*($A53-BW$2)))))</f>
        <v/>
      </c>
      <c r="BX53" s="119" t="str">
        <f>IF($A53=BX$2,VLOOKUP($A53,$A$3:$E$98,5),IF($A53&lt;BX$2,"",VLOOKUP($A53,$A$3:$E$98,5)*IF(Main!$B$36=1,(1+Main!$B$35)^($A53-BX$2),1+(Main!$B$35*($A53-BX$2)))))</f>
        <v/>
      </c>
      <c r="BY53" s="119" t="str">
        <f>IF($A53=BY$2,VLOOKUP($A53,$A$3:$E$98,5),IF($A53&lt;BY$2,"",VLOOKUP($A53,$A$3:$E$98,5)*IF(Main!$B$36=1,(1+Main!$B$35)^($A53-BY$2),1+(Main!$B$35*($A53-BY$2)))))</f>
        <v/>
      </c>
      <c r="BZ53" s="119" t="str">
        <f>IF($A53=BZ$2,VLOOKUP($A53,$A$3:$E$98,5),IF($A53&lt;BZ$2,"",VLOOKUP($A53,$A$3:$E$98,5)*IF(Main!$B$36=1,(1+Main!$B$35)^($A53-BZ$2),1+(Main!$B$35*($A53-BZ$2)))))</f>
        <v/>
      </c>
      <c r="CA53" s="119" t="str">
        <f>IF($A53=CA$2,VLOOKUP($A53,$A$3:$E$98,5),IF($A53&lt;CA$2,"",VLOOKUP($A53,$A$3:$E$98,5)*IF(Main!$B$36=1,(1+Main!$B$35)^($A53-CA$2),1+(Main!$B$35*($A53-CA$2)))))</f>
        <v/>
      </c>
      <c r="CB53" s="119" t="str">
        <f>IF($A53=CB$2,VLOOKUP($A53,$A$3:$E$98,5),IF($A53&lt;CB$2,"",VLOOKUP($A53,$A$3:$E$98,5)*IF(Main!$B$36=1,(1+Main!$B$35)^($A53-CB$2),1+(Main!$B$35*($A53-CB$2)))))</f>
        <v/>
      </c>
      <c r="CC53" s="119" t="str">
        <f>IF($A53=CC$2,VLOOKUP($A53,$A$3:$E$98,5),IF($A53&lt;CC$2,"",VLOOKUP($A53,$A$3:$E$98,5)*IF(Main!$B$36=1,(1+Main!$B$35)^($A53-CC$2),1+(Main!$B$35*($A53-CC$2)))))</f>
        <v/>
      </c>
      <c r="CD53" s="119" t="str">
        <f>IF($A53=CD$2,VLOOKUP($A53,$A$3:$E$98,5),IF($A53&lt;CD$2,"",VLOOKUP($A53,$A$3:$E$98,5)*IF(Main!$B$36=1,(1+Main!$B$35)^($A53-CD$2),1+(Main!$B$35*($A53-CD$2)))))</f>
        <v/>
      </c>
    </row>
    <row r="54" spans="1:82">
      <c r="A54" s="51">
        <v>76</v>
      </c>
      <c r="B54" s="54">
        <f ca="1">VLOOKUP($A54,Mortality!$A$3:$G$108,7,)</f>
        <v>1.4633122872126786E-2</v>
      </c>
      <c r="C54" s="50">
        <f t="shared" ca="1" si="1"/>
        <v>0.8603339814198967</v>
      </c>
      <c r="D54" s="50">
        <f t="shared" ca="1" si="0"/>
        <v>16.942120522393029</v>
      </c>
      <c r="E54" s="118">
        <f ca="1">C54/(1+Main!$B$5)^($A54-$A$3)</f>
        <v>2.7295711233689082E-2</v>
      </c>
      <c r="F54" s="14">
        <f t="shared" ca="1" si="2"/>
        <v>9.7076628805038609</v>
      </c>
      <c r="G54" s="119">
        <f ca="1">IF($A54=G$2,VLOOKUP($A54,$A$3:$E$98,5),IF($A54&lt;G$2,"",VLOOKUP($A54,$A$3:$E$98,5)*IF(Main!$B$36=1,(1+Main!$B$35)^($A54-G$2),1+(Main!$B$35*($A54-G$2)))))</f>
        <v>2.7295711233689082E-2</v>
      </c>
      <c r="H54" s="119">
        <f ca="1">IF($A54=H$2,VLOOKUP($A54,$A$3:$E$98,5),IF($A54&lt;H$2,"",VLOOKUP($A54,$A$3:$E$98,5)*IF(Main!$B$36=1,(1+Main!$B$35)^($A54-H$2),1+(Main!$B$35*($A54-H$2)))))</f>
        <v>2.7295711233689082E-2</v>
      </c>
      <c r="I54" s="119">
        <f ca="1">IF($A54=I$2,VLOOKUP($A54,$A$3:$E$98,5),IF($A54&lt;I$2,"",VLOOKUP($A54,$A$3:$E$98,5)*IF(Main!$B$36=1,(1+Main!$B$35)^($A54-I$2),1+(Main!$B$35*($A54-I$2)))))</f>
        <v>2.7295711233689082E-2</v>
      </c>
      <c r="J54" s="119">
        <f ca="1">IF($A54=J$2,VLOOKUP($A54,$A$3:$E$98,5),IF($A54&lt;J$2,"",VLOOKUP($A54,$A$3:$E$98,5)*IF(Main!$B$36=1,(1+Main!$B$35)^($A54-J$2),1+(Main!$B$35*($A54-J$2)))))</f>
        <v>2.7295711233689082E-2</v>
      </c>
      <c r="K54" s="119">
        <f ca="1">IF($A54=K$2,VLOOKUP($A54,$A$3:$E$98,5),IF($A54&lt;K$2,"",VLOOKUP($A54,$A$3:$E$98,5)*IF(Main!$B$36=1,(1+Main!$B$35)^($A54-K$2),1+(Main!$B$35*($A54-K$2)))))</f>
        <v>2.7295711233689082E-2</v>
      </c>
      <c r="L54" s="119">
        <f ca="1">IF($A54=L$2,VLOOKUP($A54,$A$3:$E$98,5),IF($A54&lt;L$2,"",VLOOKUP($A54,$A$3:$E$98,5)*IF(Main!$B$36=1,(1+Main!$B$35)^($A54-L$2),1+(Main!$B$35*($A54-L$2)))))</f>
        <v>2.7295711233689082E-2</v>
      </c>
      <c r="M54" s="119">
        <f ca="1">IF($A54=M$2,VLOOKUP($A54,$A$3:$E$98,5),IF($A54&lt;M$2,"",VLOOKUP($A54,$A$3:$E$98,5)*IF(Main!$B$36=1,(1+Main!$B$35)^($A54-M$2),1+(Main!$B$35*($A54-M$2)))))</f>
        <v>2.7295711233689082E-2</v>
      </c>
      <c r="N54" s="119">
        <f ca="1">IF($A54=N$2,VLOOKUP($A54,$A$3:$E$98,5),IF($A54&lt;N$2,"",VLOOKUP($A54,$A$3:$E$98,5)*IF(Main!$B$36=1,(1+Main!$B$35)^($A54-N$2),1+(Main!$B$35*($A54-N$2)))))</f>
        <v>2.7295711233689082E-2</v>
      </c>
      <c r="O54" s="119">
        <f ca="1">IF($A54=O$2,VLOOKUP($A54,$A$3:$E$98,5),IF($A54&lt;O$2,"",VLOOKUP($A54,$A$3:$E$98,5)*IF(Main!$B$36=1,(1+Main!$B$35)^($A54-O$2),1+(Main!$B$35*($A54-O$2)))))</f>
        <v>2.7295711233689082E-2</v>
      </c>
      <c r="P54" s="119">
        <f ca="1">IF($A54=P$2,VLOOKUP($A54,$A$3:$E$98,5),IF($A54&lt;P$2,"",VLOOKUP($A54,$A$3:$E$98,5)*IF(Main!$B$36=1,(1+Main!$B$35)^($A54-P$2),1+(Main!$B$35*($A54-P$2)))))</f>
        <v>2.7295711233689082E-2</v>
      </c>
      <c r="Q54" s="119">
        <f ca="1">IF($A54=Q$2,VLOOKUP($A54,$A$3:$E$98,5),IF($A54&lt;Q$2,"",VLOOKUP($A54,$A$3:$E$98,5)*IF(Main!$B$36=1,(1+Main!$B$35)^($A54-Q$2),1+(Main!$B$35*($A54-Q$2)))))</f>
        <v>2.7295711233689082E-2</v>
      </c>
      <c r="R54" s="119">
        <f ca="1">IF($A54=R$2,VLOOKUP($A54,$A$3:$E$98,5),IF($A54&lt;R$2,"",VLOOKUP($A54,$A$3:$E$98,5)*IF(Main!$B$36=1,(1+Main!$B$35)^($A54-R$2),1+(Main!$B$35*($A54-R$2)))))</f>
        <v>2.7295711233689082E-2</v>
      </c>
      <c r="S54" s="119">
        <f ca="1">IF($A54=S$2,VLOOKUP($A54,$A$3:$E$98,5),IF($A54&lt;S$2,"",VLOOKUP($A54,$A$3:$E$98,5)*IF(Main!$B$36=1,(1+Main!$B$35)^($A54-S$2),1+(Main!$B$35*($A54-S$2)))))</f>
        <v>2.7295711233689082E-2</v>
      </c>
      <c r="T54" s="119">
        <f ca="1">IF($A54=T$2,VLOOKUP($A54,$A$3:$E$98,5),IF($A54&lt;T$2,"",VLOOKUP($A54,$A$3:$E$98,5)*IF(Main!$B$36=1,(1+Main!$B$35)^($A54-T$2),1+(Main!$B$35*($A54-T$2)))))</f>
        <v>2.7295711233689082E-2</v>
      </c>
      <c r="U54" s="119">
        <f ca="1">IF($A54=U$2,VLOOKUP($A54,$A$3:$E$98,5),IF($A54&lt;U$2,"",VLOOKUP($A54,$A$3:$E$98,5)*IF(Main!$B$36=1,(1+Main!$B$35)^($A54-U$2),1+(Main!$B$35*($A54-U$2)))))</f>
        <v>2.7295711233689082E-2</v>
      </c>
      <c r="V54" s="119">
        <f ca="1">IF($A54=V$2,VLOOKUP($A54,$A$3:$E$98,5),IF($A54&lt;V$2,"",VLOOKUP($A54,$A$3:$E$98,5)*IF(Main!$B$36=1,(1+Main!$B$35)^($A54-V$2),1+(Main!$B$35*($A54-V$2)))))</f>
        <v>2.7295711233689082E-2</v>
      </c>
      <c r="W54" s="119">
        <f ca="1">IF($A54=W$2,VLOOKUP($A54,$A$3:$E$98,5),IF($A54&lt;W$2,"",VLOOKUP($A54,$A$3:$E$98,5)*IF(Main!$B$36=1,(1+Main!$B$35)^($A54-W$2),1+(Main!$B$35*($A54-W$2)))))</f>
        <v>2.7295711233689082E-2</v>
      </c>
      <c r="X54" s="119">
        <f ca="1">IF($A54=X$2,VLOOKUP($A54,$A$3:$E$98,5),IF($A54&lt;X$2,"",VLOOKUP($A54,$A$3:$E$98,5)*IF(Main!$B$36=1,(1+Main!$B$35)^($A54-X$2),1+(Main!$B$35*($A54-X$2)))))</f>
        <v>2.7295711233689082E-2</v>
      </c>
      <c r="Y54" s="119">
        <f ca="1">IF($A54=Y$2,VLOOKUP($A54,$A$3:$E$98,5),IF($A54&lt;Y$2,"",VLOOKUP($A54,$A$3:$E$98,5)*IF(Main!$B$36=1,(1+Main!$B$35)^($A54-Y$2),1+(Main!$B$35*($A54-Y$2)))))</f>
        <v>2.7295711233689082E-2</v>
      </c>
      <c r="Z54" s="119">
        <f ca="1">IF($A54=Z$2,VLOOKUP($A54,$A$3:$E$98,5),IF($A54&lt;Z$2,"",VLOOKUP($A54,$A$3:$E$98,5)*IF(Main!$B$36=1,(1+Main!$B$35)^($A54-Z$2),1+(Main!$B$35*($A54-Z$2)))))</f>
        <v>2.7295711233689082E-2</v>
      </c>
      <c r="AA54" s="119">
        <f ca="1">IF($A54=AA$2,VLOOKUP($A54,$A$3:$E$98,5),IF($A54&lt;AA$2,"",VLOOKUP($A54,$A$3:$E$98,5)*IF(Main!$B$36=1,(1+Main!$B$35)^($A54-AA$2),1+(Main!$B$35*($A54-AA$2)))))</f>
        <v>2.7295711233689082E-2</v>
      </c>
      <c r="AB54" s="119">
        <f ca="1">IF($A54=AB$2,VLOOKUP($A54,$A$3:$E$98,5),IF($A54&lt;AB$2,"",VLOOKUP($A54,$A$3:$E$98,5)*IF(Main!$B$36=1,(1+Main!$B$35)^($A54-AB$2),1+(Main!$B$35*($A54-AB$2)))))</f>
        <v>2.7295711233689082E-2</v>
      </c>
      <c r="AC54" s="119">
        <f ca="1">IF($A54=AC$2,VLOOKUP($A54,$A$3:$E$98,5),IF($A54&lt;AC$2,"",VLOOKUP($A54,$A$3:$E$98,5)*IF(Main!$B$36=1,(1+Main!$B$35)^($A54-AC$2),1+(Main!$B$35*($A54-AC$2)))))</f>
        <v>2.7295711233689082E-2</v>
      </c>
      <c r="AD54" s="119">
        <f ca="1">IF($A54=AD$2,VLOOKUP($A54,$A$3:$E$98,5),IF($A54&lt;AD$2,"",VLOOKUP($A54,$A$3:$E$98,5)*IF(Main!$B$36=1,(1+Main!$B$35)^($A54-AD$2),1+(Main!$B$35*($A54-AD$2)))))</f>
        <v>2.7295711233689082E-2</v>
      </c>
      <c r="AE54" s="119">
        <f ca="1">IF($A54=AE$2,VLOOKUP($A54,$A$3:$E$98,5),IF($A54&lt;AE$2,"",VLOOKUP($A54,$A$3:$E$98,5)*IF(Main!$B$36=1,(1+Main!$B$35)^($A54-AE$2),1+(Main!$B$35*($A54-AE$2)))))</f>
        <v>2.7295711233689082E-2</v>
      </c>
      <c r="AF54" s="119">
        <f ca="1">IF($A54=AF$2,VLOOKUP($A54,$A$3:$E$98,5),IF($A54&lt;AF$2,"",VLOOKUP($A54,$A$3:$E$98,5)*IF(Main!$B$36=1,(1+Main!$B$35)^($A54-AF$2),1+(Main!$B$35*($A54-AF$2)))))</f>
        <v>2.7295711233689082E-2</v>
      </c>
      <c r="AG54" s="119">
        <f ca="1">IF($A54=AG$2,VLOOKUP($A54,$A$3:$E$98,5),IF($A54&lt;AG$2,"",VLOOKUP($A54,$A$3:$E$98,5)*IF(Main!$B$36=1,(1+Main!$B$35)^($A54-AG$2),1+(Main!$B$35*($A54-AG$2)))))</f>
        <v>2.7295711233689082E-2</v>
      </c>
      <c r="AH54" s="119">
        <f ca="1">IF($A54=AH$2,VLOOKUP($A54,$A$3:$E$98,5),IF($A54&lt;AH$2,"",VLOOKUP($A54,$A$3:$E$98,5)*IF(Main!$B$36=1,(1+Main!$B$35)^($A54-AH$2),1+(Main!$B$35*($A54-AH$2)))))</f>
        <v>2.7295711233689082E-2</v>
      </c>
      <c r="AI54" s="119">
        <f ca="1">IF($A54=AI$2,VLOOKUP($A54,$A$3:$E$98,5),IF($A54&lt;AI$2,"",VLOOKUP($A54,$A$3:$E$98,5)*IF(Main!$B$36=1,(1+Main!$B$35)^($A54-AI$2),1+(Main!$B$35*($A54-AI$2)))))</f>
        <v>2.7295711233689082E-2</v>
      </c>
      <c r="AJ54" s="119">
        <f ca="1">IF($A54=AJ$2,VLOOKUP($A54,$A$3:$E$98,5),IF($A54&lt;AJ$2,"",VLOOKUP($A54,$A$3:$E$98,5)*IF(Main!$B$36=1,(1+Main!$B$35)^($A54-AJ$2),1+(Main!$B$35*($A54-AJ$2)))))</f>
        <v>2.7295711233689082E-2</v>
      </c>
      <c r="AK54" s="119">
        <f ca="1">IF($A54=AK$2,VLOOKUP($A54,$A$3:$E$98,5),IF($A54&lt;AK$2,"",VLOOKUP($A54,$A$3:$E$98,5)*IF(Main!$B$36=1,(1+Main!$B$35)^($A54-AK$2),1+(Main!$B$35*($A54-AK$2)))))</f>
        <v>2.7295711233689082E-2</v>
      </c>
      <c r="AL54" s="119">
        <f ca="1">IF($A54=AL$2,VLOOKUP($A54,$A$3:$E$98,5),IF($A54&lt;AL$2,"",VLOOKUP($A54,$A$3:$E$98,5)*IF(Main!$B$36=1,(1+Main!$B$35)^($A54-AL$2),1+(Main!$B$35*($A54-AL$2)))))</f>
        <v>2.7295711233689082E-2</v>
      </c>
      <c r="AM54" s="119" t="str">
        <f>IF($A54=AM$2,VLOOKUP($A54,$A$3:$E$98,5),IF($A54&lt;AM$2,"",VLOOKUP($A54,$A$3:$E$98,5)*IF(Main!$B$36=1,(1+Main!$B$35)^($A54-AM$2),1+(Main!$B$35*($A54-AM$2)))))</f>
        <v/>
      </c>
      <c r="AN54" s="119" t="str">
        <f>IF($A54=AN$2,VLOOKUP($A54,$A$3:$E$98,5),IF($A54&lt;AN$2,"",VLOOKUP($A54,$A$3:$E$98,5)*IF(Main!$B$36=1,(1+Main!$B$35)^($A54-AN$2),1+(Main!$B$35*($A54-AN$2)))))</f>
        <v/>
      </c>
      <c r="AO54" s="119" t="str">
        <f>IF($A54=AO$2,VLOOKUP($A54,$A$3:$E$98,5),IF($A54&lt;AO$2,"",VLOOKUP($A54,$A$3:$E$98,5)*IF(Main!$B$36=1,(1+Main!$B$35)^($A54-AO$2),1+(Main!$B$35*($A54-AO$2)))))</f>
        <v/>
      </c>
      <c r="AP54" s="119" t="str">
        <f>IF($A54=AP$2,VLOOKUP($A54,$A$3:$E$98,5),IF($A54&lt;AP$2,"",VLOOKUP($A54,$A$3:$E$98,5)*IF(Main!$B$36=1,(1+Main!$B$35)^($A54-AP$2),1+(Main!$B$35*($A54-AP$2)))))</f>
        <v/>
      </c>
      <c r="AQ54" s="119" t="str">
        <f>IF($A54=AQ$2,VLOOKUP($A54,$A$3:$E$98,5),IF($A54&lt;AQ$2,"",VLOOKUP($A54,$A$3:$E$98,5)*IF(Main!$B$36=1,(1+Main!$B$35)^($A54-AQ$2),1+(Main!$B$35*($A54-AQ$2)))))</f>
        <v/>
      </c>
      <c r="AR54" s="119" t="str">
        <f>IF($A54=AR$2,VLOOKUP($A54,$A$3:$E$98,5),IF($A54&lt;AR$2,"",VLOOKUP($A54,$A$3:$E$98,5)*IF(Main!$B$36=1,(1+Main!$B$35)^($A54-AR$2),1+(Main!$B$35*($A54-AR$2)))))</f>
        <v/>
      </c>
      <c r="AS54" s="119" t="str">
        <f>IF($A54=AS$2,VLOOKUP($A54,$A$3:$E$98,5),IF($A54&lt;AS$2,"",VLOOKUP($A54,$A$3:$E$98,5)*IF(Main!$B$36=1,(1+Main!$B$35)^($A54-AS$2),1+(Main!$B$35*($A54-AS$2)))))</f>
        <v/>
      </c>
      <c r="AT54" s="119" t="str">
        <f>IF($A54=AT$2,VLOOKUP($A54,$A$3:$E$98,5),IF($A54&lt;AT$2,"",VLOOKUP($A54,$A$3:$E$98,5)*IF(Main!$B$36=1,(1+Main!$B$35)^($A54-AT$2),1+(Main!$B$35*($A54-AT$2)))))</f>
        <v/>
      </c>
      <c r="AU54" s="119" t="str">
        <f>IF($A54=AU$2,VLOOKUP($A54,$A$3:$E$98,5),IF($A54&lt;AU$2,"",VLOOKUP($A54,$A$3:$E$98,5)*IF(Main!$B$36=1,(1+Main!$B$35)^($A54-AU$2),1+(Main!$B$35*($A54-AU$2)))))</f>
        <v/>
      </c>
      <c r="AV54" s="119" t="str">
        <f>IF($A54=AV$2,VLOOKUP($A54,$A$3:$E$98,5),IF($A54&lt;AV$2,"",VLOOKUP($A54,$A$3:$E$98,5)*IF(Main!$B$36=1,(1+Main!$B$35)^($A54-AV$2),1+(Main!$B$35*($A54-AV$2)))))</f>
        <v/>
      </c>
      <c r="AW54" s="119" t="str">
        <f>IF($A54=AW$2,VLOOKUP($A54,$A$3:$E$98,5),IF($A54&lt;AW$2,"",VLOOKUP($A54,$A$3:$E$98,5)*IF(Main!$B$36=1,(1+Main!$B$35)^($A54-AW$2),1+(Main!$B$35*($A54-AW$2)))))</f>
        <v/>
      </c>
      <c r="AX54" s="119" t="str">
        <f>IF($A54=AX$2,VLOOKUP($A54,$A$3:$E$98,5),IF($A54&lt;AX$2,"",VLOOKUP($A54,$A$3:$E$98,5)*IF(Main!$B$36=1,(1+Main!$B$35)^($A54-AX$2),1+(Main!$B$35*($A54-AX$2)))))</f>
        <v/>
      </c>
      <c r="AY54" s="119" t="str">
        <f>IF($A54=AY$2,VLOOKUP($A54,$A$3:$E$98,5),IF($A54&lt;AY$2,"",VLOOKUP($A54,$A$3:$E$98,5)*IF(Main!$B$36=1,(1+Main!$B$35)^($A54-AY$2),1+(Main!$B$35*($A54-AY$2)))))</f>
        <v/>
      </c>
      <c r="AZ54" s="119" t="str">
        <f>IF($A54=AZ$2,VLOOKUP($A54,$A$3:$E$98,5),IF($A54&lt;AZ$2,"",VLOOKUP($A54,$A$3:$E$98,5)*IF(Main!$B$36=1,(1+Main!$B$35)^($A54-AZ$2),1+(Main!$B$35*($A54-AZ$2)))))</f>
        <v/>
      </c>
      <c r="BA54" s="119" t="str">
        <f>IF($A54=BA$2,VLOOKUP($A54,$A$3:$E$98,5),IF($A54&lt;BA$2,"",VLOOKUP($A54,$A$3:$E$98,5)*IF(Main!$B$36=1,(1+Main!$B$35)^($A54-BA$2),1+(Main!$B$35*($A54-BA$2)))))</f>
        <v/>
      </c>
      <c r="BB54" s="119" t="str">
        <f>IF($A54=BB$2,VLOOKUP($A54,$A$3:$E$98,5),IF($A54&lt;BB$2,"",VLOOKUP($A54,$A$3:$E$98,5)*IF(Main!$B$36=1,(1+Main!$B$35)^($A54-BB$2),1+(Main!$B$35*($A54-BB$2)))))</f>
        <v/>
      </c>
      <c r="BC54" s="119" t="str">
        <f>IF($A54=BC$2,VLOOKUP($A54,$A$3:$E$98,5),IF($A54&lt;BC$2,"",VLOOKUP($A54,$A$3:$E$98,5)*IF(Main!$B$36=1,(1+Main!$B$35)^($A54-BC$2),1+(Main!$B$35*($A54-BC$2)))))</f>
        <v/>
      </c>
      <c r="BD54" s="119" t="str">
        <f>IF($A54=BD$2,VLOOKUP($A54,$A$3:$E$98,5),IF($A54&lt;BD$2,"",VLOOKUP($A54,$A$3:$E$98,5)*IF(Main!$B$36=1,(1+Main!$B$35)^($A54-BD$2),1+(Main!$B$35*($A54-BD$2)))))</f>
        <v/>
      </c>
      <c r="BE54" s="119" t="str">
        <f>IF($A54=BE$2,VLOOKUP($A54,$A$3:$E$98,5),IF($A54&lt;BE$2,"",VLOOKUP($A54,$A$3:$E$98,5)*IF(Main!$B$36=1,(1+Main!$B$35)^($A54-BE$2),1+(Main!$B$35*($A54-BE$2)))))</f>
        <v/>
      </c>
      <c r="BF54" s="119" t="str">
        <f>IF($A54=BF$2,VLOOKUP($A54,$A$3:$E$98,5),IF($A54&lt;BF$2,"",VLOOKUP($A54,$A$3:$E$98,5)*IF(Main!$B$36=1,(1+Main!$B$35)^($A54-BF$2),1+(Main!$B$35*($A54-BF$2)))))</f>
        <v/>
      </c>
      <c r="BG54" s="119" t="str">
        <f>IF($A54=BG$2,VLOOKUP($A54,$A$3:$E$98,5),IF($A54&lt;BG$2,"",VLOOKUP($A54,$A$3:$E$98,5)*IF(Main!$B$36=1,(1+Main!$B$35)^($A54-BG$2),1+(Main!$B$35*($A54-BG$2)))))</f>
        <v/>
      </c>
      <c r="BH54" s="119" t="str">
        <f>IF($A54=BH$2,VLOOKUP($A54,$A$3:$E$98,5),IF($A54&lt;BH$2,"",VLOOKUP($A54,$A$3:$E$98,5)*IF(Main!$B$36=1,(1+Main!$B$35)^($A54-BH$2),1+(Main!$B$35*($A54-BH$2)))))</f>
        <v/>
      </c>
      <c r="BI54" s="119" t="str">
        <f>IF($A54=BI$2,VLOOKUP($A54,$A$3:$E$98,5),IF($A54&lt;BI$2,"",VLOOKUP($A54,$A$3:$E$98,5)*IF(Main!$B$36=1,(1+Main!$B$35)^($A54-BI$2),1+(Main!$B$35*($A54-BI$2)))))</f>
        <v/>
      </c>
      <c r="BJ54" s="119" t="str">
        <f>IF($A54=BJ$2,VLOOKUP($A54,$A$3:$E$98,5),IF($A54&lt;BJ$2,"",VLOOKUP($A54,$A$3:$E$98,5)*IF(Main!$B$36=1,(1+Main!$B$35)^($A54-BJ$2),1+(Main!$B$35*($A54-BJ$2)))))</f>
        <v/>
      </c>
      <c r="BK54" s="119" t="str">
        <f>IF($A54=BK$2,VLOOKUP($A54,$A$3:$E$98,5),IF($A54&lt;BK$2,"",VLOOKUP($A54,$A$3:$E$98,5)*IF(Main!$B$36=1,(1+Main!$B$35)^($A54-BK$2),1+(Main!$B$35*($A54-BK$2)))))</f>
        <v/>
      </c>
      <c r="BL54" s="119" t="str">
        <f>IF($A54=BL$2,VLOOKUP($A54,$A$3:$E$98,5),IF($A54&lt;BL$2,"",VLOOKUP($A54,$A$3:$E$98,5)*IF(Main!$B$36=1,(1+Main!$B$35)^($A54-BL$2),1+(Main!$B$35*($A54-BL$2)))))</f>
        <v/>
      </c>
      <c r="BM54" s="119" t="str">
        <f>IF($A54=BM$2,VLOOKUP($A54,$A$3:$E$98,5),IF($A54&lt;BM$2,"",VLOOKUP($A54,$A$3:$E$98,5)*IF(Main!$B$36=1,(1+Main!$B$35)^($A54-BM$2),1+(Main!$B$35*($A54-BM$2)))))</f>
        <v/>
      </c>
      <c r="BN54" s="119" t="str">
        <f>IF($A54=BN$2,VLOOKUP($A54,$A$3:$E$98,5),IF($A54&lt;BN$2,"",VLOOKUP($A54,$A$3:$E$98,5)*IF(Main!$B$36=1,(1+Main!$B$35)^($A54-BN$2),1+(Main!$B$35*($A54-BN$2)))))</f>
        <v/>
      </c>
      <c r="BO54" s="119" t="str">
        <f>IF($A54=BO$2,VLOOKUP($A54,$A$3:$E$98,5),IF($A54&lt;BO$2,"",VLOOKUP($A54,$A$3:$E$98,5)*IF(Main!$B$36=1,(1+Main!$B$35)^($A54-BO$2),1+(Main!$B$35*($A54-BO$2)))))</f>
        <v/>
      </c>
      <c r="BP54" s="119" t="str">
        <f>IF($A54=BP$2,VLOOKUP($A54,$A$3:$E$98,5),IF($A54&lt;BP$2,"",VLOOKUP($A54,$A$3:$E$98,5)*IF(Main!$B$36=1,(1+Main!$B$35)^($A54-BP$2),1+(Main!$B$35*($A54-BP$2)))))</f>
        <v/>
      </c>
      <c r="BQ54" s="119" t="str">
        <f>IF($A54=BQ$2,VLOOKUP($A54,$A$3:$E$98,5),IF($A54&lt;BQ$2,"",VLOOKUP($A54,$A$3:$E$98,5)*IF(Main!$B$36=1,(1+Main!$B$35)^($A54-BQ$2),1+(Main!$B$35*($A54-BQ$2)))))</f>
        <v/>
      </c>
      <c r="BR54" s="119" t="str">
        <f>IF($A54=BR$2,VLOOKUP($A54,$A$3:$E$98,5),IF($A54&lt;BR$2,"",VLOOKUP($A54,$A$3:$E$98,5)*IF(Main!$B$36=1,(1+Main!$B$35)^($A54-BR$2),1+(Main!$B$35*($A54-BR$2)))))</f>
        <v/>
      </c>
      <c r="BS54" s="119" t="str">
        <f>IF($A54=BS$2,VLOOKUP($A54,$A$3:$E$98,5),IF($A54&lt;BS$2,"",VLOOKUP($A54,$A$3:$E$98,5)*IF(Main!$B$36=1,(1+Main!$B$35)^($A54-BS$2),1+(Main!$B$35*($A54-BS$2)))))</f>
        <v/>
      </c>
      <c r="BT54" s="119" t="str">
        <f>IF($A54=BT$2,VLOOKUP($A54,$A$3:$E$98,5),IF($A54&lt;BT$2,"",VLOOKUP($A54,$A$3:$E$98,5)*IF(Main!$B$36=1,(1+Main!$B$35)^($A54-BT$2),1+(Main!$B$35*($A54-BT$2)))))</f>
        <v/>
      </c>
      <c r="BU54" s="119" t="str">
        <f>IF($A54=BU$2,VLOOKUP($A54,$A$3:$E$98,5),IF($A54&lt;BU$2,"",VLOOKUP($A54,$A$3:$E$98,5)*IF(Main!$B$36=1,(1+Main!$B$35)^($A54-BU$2),1+(Main!$B$35*($A54-BU$2)))))</f>
        <v/>
      </c>
      <c r="BV54" s="119" t="str">
        <f>IF($A54=BV$2,VLOOKUP($A54,$A$3:$E$98,5),IF($A54&lt;BV$2,"",VLOOKUP($A54,$A$3:$E$98,5)*IF(Main!$B$36=1,(1+Main!$B$35)^($A54-BV$2),1+(Main!$B$35*($A54-BV$2)))))</f>
        <v/>
      </c>
      <c r="BW54" s="119" t="str">
        <f>IF($A54=BW$2,VLOOKUP($A54,$A$3:$E$98,5),IF($A54&lt;BW$2,"",VLOOKUP($A54,$A$3:$E$98,5)*IF(Main!$B$36=1,(1+Main!$B$35)^($A54-BW$2),1+(Main!$B$35*($A54-BW$2)))))</f>
        <v/>
      </c>
      <c r="BX54" s="119" t="str">
        <f>IF($A54=BX$2,VLOOKUP($A54,$A$3:$E$98,5),IF($A54&lt;BX$2,"",VLOOKUP($A54,$A$3:$E$98,5)*IF(Main!$B$36=1,(1+Main!$B$35)^($A54-BX$2),1+(Main!$B$35*($A54-BX$2)))))</f>
        <v/>
      </c>
      <c r="BY54" s="119" t="str">
        <f>IF($A54=BY$2,VLOOKUP($A54,$A$3:$E$98,5),IF($A54&lt;BY$2,"",VLOOKUP($A54,$A$3:$E$98,5)*IF(Main!$B$36=1,(1+Main!$B$35)^($A54-BY$2),1+(Main!$B$35*($A54-BY$2)))))</f>
        <v/>
      </c>
      <c r="BZ54" s="119" t="str">
        <f>IF($A54=BZ$2,VLOOKUP($A54,$A$3:$E$98,5),IF($A54&lt;BZ$2,"",VLOOKUP($A54,$A$3:$E$98,5)*IF(Main!$B$36=1,(1+Main!$B$35)^($A54-BZ$2),1+(Main!$B$35*($A54-BZ$2)))))</f>
        <v/>
      </c>
      <c r="CA54" s="119" t="str">
        <f>IF($A54=CA$2,VLOOKUP($A54,$A$3:$E$98,5),IF($A54&lt;CA$2,"",VLOOKUP($A54,$A$3:$E$98,5)*IF(Main!$B$36=1,(1+Main!$B$35)^($A54-CA$2),1+(Main!$B$35*($A54-CA$2)))))</f>
        <v/>
      </c>
      <c r="CB54" s="119" t="str">
        <f>IF($A54=CB$2,VLOOKUP($A54,$A$3:$E$98,5),IF($A54&lt;CB$2,"",VLOOKUP($A54,$A$3:$E$98,5)*IF(Main!$B$36=1,(1+Main!$B$35)^($A54-CB$2),1+(Main!$B$35*($A54-CB$2)))))</f>
        <v/>
      </c>
      <c r="CC54" s="119" t="str">
        <f>IF($A54=CC$2,VLOOKUP($A54,$A$3:$E$98,5),IF($A54&lt;CC$2,"",VLOOKUP($A54,$A$3:$E$98,5)*IF(Main!$B$36=1,(1+Main!$B$35)^($A54-CC$2),1+(Main!$B$35*($A54-CC$2)))))</f>
        <v/>
      </c>
      <c r="CD54" s="119" t="str">
        <f>IF($A54=CD$2,VLOOKUP($A54,$A$3:$E$98,5),IF($A54&lt;CD$2,"",VLOOKUP($A54,$A$3:$E$98,5)*IF(Main!$B$36=1,(1+Main!$B$35)^($A54-CD$2),1+(Main!$B$35*($A54-CD$2)))))</f>
        <v/>
      </c>
    </row>
    <row r="55" spans="1:82">
      <c r="A55" s="51">
        <v>77</v>
      </c>
      <c r="B55" s="54">
        <f ca="1">VLOOKUP($A55,Mortality!$A$3:$G$108,7,)</f>
        <v>1.6261213341055767E-2</v>
      </c>
      <c r="C55" s="50">
        <f t="shared" ca="1" si="1"/>
        <v>0.84774460855871325</v>
      </c>
      <c r="D55" s="50">
        <f t="shared" ca="1" si="0"/>
        <v>16.17886788407257</v>
      </c>
      <c r="E55" s="118">
        <f ca="1">C55/(1+Main!$B$5)^($A55-$A$3)</f>
        <v>2.5136719380677026E-2</v>
      </c>
      <c r="F55" s="14">
        <f t="shared" ref="F55:F86" ca="1" si="3">OFFSET($G$100,0,($A55-$A$23))</f>
        <v>9.4555637076991115</v>
      </c>
      <c r="G55" s="119">
        <f ca="1">IF($A55=G$2,VLOOKUP($A55,$A$3:$E$98,5),IF($A55&lt;G$2,"",VLOOKUP($A55,$A$3:$E$98,5)*IF(Main!$B$36=1,(1+Main!$B$35)^($A55-G$2),1+(Main!$B$35*($A55-G$2)))))</f>
        <v>2.5136719380677026E-2</v>
      </c>
      <c r="H55" s="119">
        <f ca="1">IF($A55=H$2,VLOOKUP($A55,$A$3:$E$98,5),IF($A55&lt;H$2,"",VLOOKUP($A55,$A$3:$E$98,5)*IF(Main!$B$36=1,(1+Main!$B$35)^($A55-H$2),1+(Main!$B$35*($A55-H$2)))))</f>
        <v>2.5136719380677026E-2</v>
      </c>
      <c r="I55" s="119">
        <f ca="1">IF($A55=I$2,VLOOKUP($A55,$A$3:$E$98,5),IF($A55&lt;I$2,"",VLOOKUP($A55,$A$3:$E$98,5)*IF(Main!$B$36=1,(1+Main!$B$35)^($A55-I$2),1+(Main!$B$35*($A55-I$2)))))</f>
        <v>2.5136719380677026E-2</v>
      </c>
      <c r="J55" s="119">
        <f ca="1">IF($A55=J$2,VLOOKUP($A55,$A$3:$E$98,5),IF($A55&lt;J$2,"",VLOOKUP($A55,$A$3:$E$98,5)*IF(Main!$B$36=1,(1+Main!$B$35)^($A55-J$2),1+(Main!$B$35*($A55-J$2)))))</f>
        <v>2.5136719380677026E-2</v>
      </c>
      <c r="K55" s="119">
        <f ca="1">IF($A55=K$2,VLOOKUP($A55,$A$3:$E$98,5),IF($A55&lt;K$2,"",VLOOKUP($A55,$A$3:$E$98,5)*IF(Main!$B$36=1,(1+Main!$B$35)^($A55-K$2),1+(Main!$B$35*($A55-K$2)))))</f>
        <v>2.5136719380677026E-2</v>
      </c>
      <c r="L55" s="119">
        <f ca="1">IF($A55=L$2,VLOOKUP($A55,$A$3:$E$98,5),IF($A55&lt;L$2,"",VLOOKUP($A55,$A$3:$E$98,5)*IF(Main!$B$36=1,(1+Main!$B$35)^($A55-L$2),1+(Main!$B$35*($A55-L$2)))))</f>
        <v>2.5136719380677026E-2</v>
      </c>
      <c r="M55" s="119">
        <f ca="1">IF($A55=M$2,VLOOKUP($A55,$A$3:$E$98,5),IF($A55&lt;M$2,"",VLOOKUP($A55,$A$3:$E$98,5)*IF(Main!$B$36=1,(1+Main!$B$35)^($A55-M$2),1+(Main!$B$35*($A55-M$2)))))</f>
        <v>2.5136719380677026E-2</v>
      </c>
      <c r="N55" s="119">
        <f ca="1">IF($A55=N$2,VLOOKUP($A55,$A$3:$E$98,5),IF($A55&lt;N$2,"",VLOOKUP($A55,$A$3:$E$98,5)*IF(Main!$B$36=1,(1+Main!$B$35)^($A55-N$2),1+(Main!$B$35*($A55-N$2)))))</f>
        <v>2.5136719380677026E-2</v>
      </c>
      <c r="O55" s="119">
        <f ca="1">IF($A55=O$2,VLOOKUP($A55,$A$3:$E$98,5),IF($A55&lt;O$2,"",VLOOKUP($A55,$A$3:$E$98,5)*IF(Main!$B$36=1,(1+Main!$B$35)^($A55-O$2),1+(Main!$B$35*($A55-O$2)))))</f>
        <v>2.5136719380677026E-2</v>
      </c>
      <c r="P55" s="119">
        <f ca="1">IF($A55=P$2,VLOOKUP($A55,$A$3:$E$98,5),IF($A55&lt;P$2,"",VLOOKUP($A55,$A$3:$E$98,5)*IF(Main!$B$36=1,(1+Main!$B$35)^($A55-P$2),1+(Main!$B$35*($A55-P$2)))))</f>
        <v>2.5136719380677026E-2</v>
      </c>
      <c r="Q55" s="119">
        <f ca="1">IF($A55=Q$2,VLOOKUP($A55,$A$3:$E$98,5),IF($A55&lt;Q$2,"",VLOOKUP($A55,$A$3:$E$98,5)*IF(Main!$B$36=1,(1+Main!$B$35)^($A55-Q$2),1+(Main!$B$35*($A55-Q$2)))))</f>
        <v>2.5136719380677026E-2</v>
      </c>
      <c r="R55" s="119">
        <f ca="1">IF($A55=R$2,VLOOKUP($A55,$A$3:$E$98,5),IF($A55&lt;R$2,"",VLOOKUP($A55,$A$3:$E$98,5)*IF(Main!$B$36=1,(1+Main!$B$35)^($A55-R$2),1+(Main!$B$35*($A55-R$2)))))</f>
        <v>2.5136719380677026E-2</v>
      </c>
      <c r="S55" s="119">
        <f ca="1">IF($A55=S$2,VLOOKUP($A55,$A$3:$E$98,5),IF($A55&lt;S$2,"",VLOOKUP($A55,$A$3:$E$98,5)*IF(Main!$B$36=1,(1+Main!$B$35)^($A55-S$2),1+(Main!$B$35*($A55-S$2)))))</f>
        <v>2.5136719380677026E-2</v>
      </c>
      <c r="T55" s="119">
        <f ca="1">IF($A55=T$2,VLOOKUP($A55,$A$3:$E$98,5),IF($A55&lt;T$2,"",VLOOKUP($A55,$A$3:$E$98,5)*IF(Main!$B$36=1,(1+Main!$B$35)^($A55-T$2),1+(Main!$B$35*($A55-T$2)))))</f>
        <v>2.5136719380677026E-2</v>
      </c>
      <c r="U55" s="119">
        <f ca="1">IF($A55=U$2,VLOOKUP($A55,$A$3:$E$98,5),IF($A55&lt;U$2,"",VLOOKUP($A55,$A$3:$E$98,5)*IF(Main!$B$36=1,(1+Main!$B$35)^($A55-U$2),1+(Main!$B$35*($A55-U$2)))))</f>
        <v>2.5136719380677026E-2</v>
      </c>
      <c r="V55" s="119">
        <f ca="1">IF($A55=V$2,VLOOKUP($A55,$A$3:$E$98,5),IF($A55&lt;V$2,"",VLOOKUP($A55,$A$3:$E$98,5)*IF(Main!$B$36=1,(1+Main!$B$35)^($A55-V$2),1+(Main!$B$35*($A55-V$2)))))</f>
        <v>2.5136719380677026E-2</v>
      </c>
      <c r="W55" s="119">
        <f ca="1">IF($A55=W$2,VLOOKUP($A55,$A$3:$E$98,5),IF($A55&lt;W$2,"",VLOOKUP($A55,$A$3:$E$98,5)*IF(Main!$B$36=1,(1+Main!$B$35)^($A55-W$2),1+(Main!$B$35*($A55-W$2)))))</f>
        <v>2.5136719380677026E-2</v>
      </c>
      <c r="X55" s="119">
        <f ca="1">IF($A55=X$2,VLOOKUP($A55,$A$3:$E$98,5),IF($A55&lt;X$2,"",VLOOKUP($A55,$A$3:$E$98,5)*IF(Main!$B$36=1,(1+Main!$B$35)^($A55-X$2),1+(Main!$B$35*($A55-X$2)))))</f>
        <v>2.5136719380677026E-2</v>
      </c>
      <c r="Y55" s="119">
        <f ca="1">IF($A55=Y$2,VLOOKUP($A55,$A$3:$E$98,5),IF($A55&lt;Y$2,"",VLOOKUP($A55,$A$3:$E$98,5)*IF(Main!$B$36=1,(1+Main!$B$35)^($A55-Y$2),1+(Main!$B$35*($A55-Y$2)))))</f>
        <v>2.5136719380677026E-2</v>
      </c>
      <c r="Z55" s="119">
        <f ca="1">IF($A55=Z$2,VLOOKUP($A55,$A$3:$E$98,5),IF($A55&lt;Z$2,"",VLOOKUP($A55,$A$3:$E$98,5)*IF(Main!$B$36=1,(1+Main!$B$35)^($A55-Z$2),1+(Main!$B$35*($A55-Z$2)))))</f>
        <v>2.5136719380677026E-2</v>
      </c>
      <c r="AA55" s="119">
        <f ca="1">IF($A55=AA$2,VLOOKUP($A55,$A$3:$E$98,5),IF($A55&lt;AA$2,"",VLOOKUP($A55,$A$3:$E$98,5)*IF(Main!$B$36=1,(1+Main!$B$35)^($A55-AA$2),1+(Main!$B$35*($A55-AA$2)))))</f>
        <v>2.5136719380677026E-2</v>
      </c>
      <c r="AB55" s="119">
        <f ca="1">IF($A55=AB$2,VLOOKUP($A55,$A$3:$E$98,5),IF($A55&lt;AB$2,"",VLOOKUP($A55,$A$3:$E$98,5)*IF(Main!$B$36=1,(1+Main!$B$35)^($A55-AB$2),1+(Main!$B$35*($A55-AB$2)))))</f>
        <v>2.5136719380677026E-2</v>
      </c>
      <c r="AC55" s="119">
        <f ca="1">IF($A55=AC$2,VLOOKUP($A55,$A$3:$E$98,5),IF($A55&lt;AC$2,"",VLOOKUP($A55,$A$3:$E$98,5)*IF(Main!$B$36=1,(1+Main!$B$35)^($A55-AC$2),1+(Main!$B$35*($A55-AC$2)))))</f>
        <v>2.5136719380677026E-2</v>
      </c>
      <c r="AD55" s="119">
        <f ca="1">IF($A55=AD$2,VLOOKUP($A55,$A$3:$E$98,5),IF($A55&lt;AD$2,"",VLOOKUP($A55,$A$3:$E$98,5)*IF(Main!$B$36=1,(1+Main!$B$35)^($A55-AD$2),1+(Main!$B$35*($A55-AD$2)))))</f>
        <v>2.5136719380677026E-2</v>
      </c>
      <c r="AE55" s="119">
        <f ca="1">IF($A55=AE$2,VLOOKUP($A55,$A$3:$E$98,5),IF($A55&lt;AE$2,"",VLOOKUP($A55,$A$3:$E$98,5)*IF(Main!$B$36=1,(1+Main!$B$35)^($A55-AE$2),1+(Main!$B$35*($A55-AE$2)))))</f>
        <v>2.5136719380677026E-2</v>
      </c>
      <c r="AF55" s="119">
        <f ca="1">IF($A55=AF$2,VLOOKUP($A55,$A$3:$E$98,5),IF($A55&lt;AF$2,"",VLOOKUP($A55,$A$3:$E$98,5)*IF(Main!$B$36=1,(1+Main!$B$35)^($A55-AF$2),1+(Main!$B$35*($A55-AF$2)))))</f>
        <v>2.5136719380677026E-2</v>
      </c>
      <c r="AG55" s="119">
        <f ca="1">IF($A55=AG$2,VLOOKUP($A55,$A$3:$E$98,5),IF($A55&lt;AG$2,"",VLOOKUP($A55,$A$3:$E$98,5)*IF(Main!$B$36=1,(1+Main!$B$35)^($A55-AG$2),1+(Main!$B$35*($A55-AG$2)))))</f>
        <v>2.5136719380677026E-2</v>
      </c>
      <c r="AH55" s="119">
        <f ca="1">IF($A55=AH$2,VLOOKUP($A55,$A$3:$E$98,5),IF($A55&lt;AH$2,"",VLOOKUP($A55,$A$3:$E$98,5)*IF(Main!$B$36=1,(1+Main!$B$35)^($A55-AH$2),1+(Main!$B$35*($A55-AH$2)))))</f>
        <v>2.5136719380677026E-2</v>
      </c>
      <c r="AI55" s="119">
        <f ca="1">IF($A55=AI$2,VLOOKUP($A55,$A$3:$E$98,5),IF($A55&lt;AI$2,"",VLOOKUP($A55,$A$3:$E$98,5)*IF(Main!$B$36=1,(1+Main!$B$35)^($A55-AI$2),1+(Main!$B$35*($A55-AI$2)))))</f>
        <v>2.5136719380677026E-2</v>
      </c>
      <c r="AJ55" s="119">
        <f ca="1">IF($A55=AJ$2,VLOOKUP($A55,$A$3:$E$98,5),IF($A55&lt;AJ$2,"",VLOOKUP($A55,$A$3:$E$98,5)*IF(Main!$B$36=1,(1+Main!$B$35)^($A55-AJ$2),1+(Main!$B$35*($A55-AJ$2)))))</f>
        <v>2.5136719380677026E-2</v>
      </c>
      <c r="AK55" s="119">
        <f ca="1">IF($A55=AK$2,VLOOKUP($A55,$A$3:$E$98,5),IF($A55&lt;AK$2,"",VLOOKUP($A55,$A$3:$E$98,5)*IF(Main!$B$36=1,(1+Main!$B$35)^($A55-AK$2),1+(Main!$B$35*($A55-AK$2)))))</f>
        <v>2.5136719380677026E-2</v>
      </c>
      <c r="AL55" s="119">
        <f ca="1">IF($A55=AL$2,VLOOKUP($A55,$A$3:$E$98,5),IF($A55&lt;AL$2,"",VLOOKUP($A55,$A$3:$E$98,5)*IF(Main!$B$36=1,(1+Main!$B$35)^($A55-AL$2),1+(Main!$B$35*($A55-AL$2)))))</f>
        <v>2.5136719380677026E-2</v>
      </c>
      <c r="AM55" s="119">
        <f ca="1">IF($A55=AM$2,VLOOKUP($A55,$A$3:$E$98,5),IF($A55&lt;AM$2,"",VLOOKUP($A55,$A$3:$E$98,5)*IF(Main!$B$36=1,(1+Main!$B$35)^($A55-AM$2),1+(Main!$B$35*($A55-AM$2)))))</f>
        <v>2.5136719380677026E-2</v>
      </c>
      <c r="AN55" s="119" t="str">
        <f>IF($A55=AN$2,VLOOKUP($A55,$A$3:$E$98,5),IF($A55&lt;AN$2,"",VLOOKUP($A55,$A$3:$E$98,5)*IF(Main!$B$36=1,(1+Main!$B$35)^($A55-AN$2),1+(Main!$B$35*($A55-AN$2)))))</f>
        <v/>
      </c>
      <c r="AO55" s="119" t="str">
        <f>IF($A55=AO$2,VLOOKUP($A55,$A$3:$E$98,5),IF($A55&lt;AO$2,"",VLOOKUP($A55,$A$3:$E$98,5)*IF(Main!$B$36=1,(1+Main!$B$35)^($A55-AO$2),1+(Main!$B$35*($A55-AO$2)))))</f>
        <v/>
      </c>
      <c r="AP55" s="119" t="str">
        <f>IF($A55=AP$2,VLOOKUP($A55,$A$3:$E$98,5),IF($A55&lt;AP$2,"",VLOOKUP($A55,$A$3:$E$98,5)*IF(Main!$B$36=1,(1+Main!$B$35)^($A55-AP$2),1+(Main!$B$35*($A55-AP$2)))))</f>
        <v/>
      </c>
      <c r="AQ55" s="119" t="str">
        <f>IF($A55=AQ$2,VLOOKUP($A55,$A$3:$E$98,5),IF($A55&lt;AQ$2,"",VLOOKUP($A55,$A$3:$E$98,5)*IF(Main!$B$36=1,(1+Main!$B$35)^($A55-AQ$2),1+(Main!$B$35*($A55-AQ$2)))))</f>
        <v/>
      </c>
      <c r="AR55" s="119" t="str">
        <f>IF($A55=AR$2,VLOOKUP($A55,$A$3:$E$98,5),IF($A55&lt;AR$2,"",VLOOKUP($A55,$A$3:$E$98,5)*IF(Main!$B$36=1,(1+Main!$B$35)^($A55-AR$2),1+(Main!$B$35*($A55-AR$2)))))</f>
        <v/>
      </c>
      <c r="AS55" s="119" t="str">
        <f>IF($A55=AS$2,VLOOKUP($A55,$A$3:$E$98,5),IF($A55&lt;AS$2,"",VLOOKUP($A55,$A$3:$E$98,5)*IF(Main!$B$36=1,(1+Main!$B$35)^($A55-AS$2),1+(Main!$B$35*($A55-AS$2)))))</f>
        <v/>
      </c>
      <c r="AT55" s="119" t="str">
        <f>IF($A55=AT$2,VLOOKUP($A55,$A$3:$E$98,5),IF($A55&lt;AT$2,"",VLOOKUP($A55,$A$3:$E$98,5)*IF(Main!$B$36=1,(1+Main!$B$35)^($A55-AT$2),1+(Main!$B$35*($A55-AT$2)))))</f>
        <v/>
      </c>
      <c r="AU55" s="119" t="str">
        <f>IF($A55=AU$2,VLOOKUP($A55,$A$3:$E$98,5),IF($A55&lt;AU$2,"",VLOOKUP($A55,$A$3:$E$98,5)*IF(Main!$B$36=1,(1+Main!$B$35)^($A55-AU$2),1+(Main!$B$35*($A55-AU$2)))))</f>
        <v/>
      </c>
      <c r="AV55" s="119" t="str">
        <f>IF($A55=AV$2,VLOOKUP($A55,$A$3:$E$98,5),IF($A55&lt;AV$2,"",VLOOKUP($A55,$A$3:$E$98,5)*IF(Main!$B$36=1,(1+Main!$B$35)^($A55-AV$2),1+(Main!$B$35*($A55-AV$2)))))</f>
        <v/>
      </c>
      <c r="AW55" s="119" t="str">
        <f>IF($A55=AW$2,VLOOKUP($A55,$A$3:$E$98,5),IF($A55&lt;AW$2,"",VLOOKUP($A55,$A$3:$E$98,5)*IF(Main!$B$36=1,(1+Main!$B$35)^($A55-AW$2),1+(Main!$B$35*($A55-AW$2)))))</f>
        <v/>
      </c>
      <c r="AX55" s="119" t="str">
        <f>IF($A55=AX$2,VLOOKUP($A55,$A$3:$E$98,5),IF($A55&lt;AX$2,"",VLOOKUP($A55,$A$3:$E$98,5)*IF(Main!$B$36=1,(1+Main!$B$35)^($A55-AX$2),1+(Main!$B$35*($A55-AX$2)))))</f>
        <v/>
      </c>
      <c r="AY55" s="119" t="str">
        <f>IF($A55=AY$2,VLOOKUP($A55,$A$3:$E$98,5),IF($A55&lt;AY$2,"",VLOOKUP($A55,$A$3:$E$98,5)*IF(Main!$B$36=1,(1+Main!$B$35)^($A55-AY$2),1+(Main!$B$35*($A55-AY$2)))))</f>
        <v/>
      </c>
      <c r="AZ55" s="119" t="str">
        <f>IF($A55=AZ$2,VLOOKUP($A55,$A$3:$E$98,5),IF($A55&lt;AZ$2,"",VLOOKUP($A55,$A$3:$E$98,5)*IF(Main!$B$36=1,(1+Main!$B$35)^($A55-AZ$2),1+(Main!$B$35*($A55-AZ$2)))))</f>
        <v/>
      </c>
      <c r="BA55" s="119" t="str">
        <f>IF($A55=BA$2,VLOOKUP($A55,$A$3:$E$98,5),IF($A55&lt;BA$2,"",VLOOKUP($A55,$A$3:$E$98,5)*IF(Main!$B$36=1,(1+Main!$B$35)^($A55-BA$2),1+(Main!$B$35*($A55-BA$2)))))</f>
        <v/>
      </c>
      <c r="BB55" s="119" t="str">
        <f>IF($A55=BB$2,VLOOKUP($A55,$A$3:$E$98,5),IF($A55&lt;BB$2,"",VLOOKUP($A55,$A$3:$E$98,5)*IF(Main!$B$36=1,(1+Main!$B$35)^($A55-BB$2),1+(Main!$B$35*($A55-BB$2)))))</f>
        <v/>
      </c>
      <c r="BC55" s="119" t="str">
        <f>IF($A55=BC$2,VLOOKUP($A55,$A$3:$E$98,5),IF($A55&lt;BC$2,"",VLOOKUP($A55,$A$3:$E$98,5)*IF(Main!$B$36=1,(1+Main!$B$35)^($A55-BC$2),1+(Main!$B$35*($A55-BC$2)))))</f>
        <v/>
      </c>
      <c r="BD55" s="119" t="str">
        <f>IF($A55=BD$2,VLOOKUP($A55,$A$3:$E$98,5),IF($A55&lt;BD$2,"",VLOOKUP($A55,$A$3:$E$98,5)*IF(Main!$B$36=1,(1+Main!$B$35)^($A55-BD$2),1+(Main!$B$35*($A55-BD$2)))))</f>
        <v/>
      </c>
      <c r="BE55" s="119" t="str">
        <f>IF($A55=BE$2,VLOOKUP($A55,$A$3:$E$98,5),IF($A55&lt;BE$2,"",VLOOKUP($A55,$A$3:$E$98,5)*IF(Main!$B$36=1,(1+Main!$B$35)^($A55-BE$2),1+(Main!$B$35*($A55-BE$2)))))</f>
        <v/>
      </c>
      <c r="BF55" s="119" t="str">
        <f>IF($A55=BF$2,VLOOKUP($A55,$A$3:$E$98,5),IF($A55&lt;BF$2,"",VLOOKUP($A55,$A$3:$E$98,5)*IF(Main!$B$36=1,(1+Main!$B$35)^($A55-BF$2),1+(Main!$B$35*($A55-BF$2)))))</f>
        <v/>
      </c>
      <c r="BG55" s="119" t="str">
        <f>IF($A55=BG$2,VLOOKUP($A55,$A$3:$E$98,5),IF($A55&lt;BG$2,"",VLOOKUP($A55,$A$3:$E$98,5)*IF(Main!$B$36=1,(1+Main!$B$35)^($A55-BG$2),1+(Main!$B$35*($A55-BG$2)))))</f>
        <v/>
      </c>
      <c r="BH55" s="119" t="str">
        <f>IF($A55=BH$2,VLOOKUP($A55,$A$3:$E$98,5),IF($A55&lt;BH$2,"",VLOOKUP($A55,$A$3:$E$98,5)*IF(Main!$B$36=1,(1+Main!$B$35)^($A55-BH$2),1+(Main!$B$35*($A55-BH$2)))))</f>
        <v/>
      </c>
      <c r="BI55" s="119" t="str">
        <f>IF($A55=BI$2,VLOOKUP($A55,$A$3:$E$98,5),IF($A55&lt;BI$2,"",VLOOKUP($A55,$A$3:$E$98,5)*IF(Main!$B$36=1,(1+Main!$B$35)^($A55-BI$2),1+(Main!$B$35*($A55-BI$2)))))</f>
        <v/>
      </c>
      <c r="BJ55" s="119" t="str">
        <f>IF($A55=BJ$2,VLOOKUP($A55,$A$3:$E$98,5),IF($A55&lt;BJ$2,"",VLOOKUP($A55,$A$3:$E$98,5)*IF(Main!$B$36=1,(1+Main!$B$35)^($A55-BJ$2),1+(Main!$B$35*($A55-BJ$2)))))</f>
        <v/>
      </c>
      <c r="BK55" s="119" t="str">
        <f>IF($A55=BK$2,VLOOKUP($A55,$A$3:$E$98,5),IF($A55&lt;BK$2,"",VLOOKUP($A55,$A$3:$E$98,5)*IF(Main!$B$36=1,(1+Main!$B$35)^($A55-BK$2),1+(Main!$B$35*($A55-BK$2)))))</f>
        <v/>
      </c>
      <c r="BL55" s="119" t="str">
        <f>IF($A55=BL$2,VLOOKUP($A55,$A$3:$E$98,5),IF($A55&lt;BL$2,"",VLOOKUP($A55,$A$3:$E$98,5)*IF(Main!$B$36=1,(1+Main!$B$35)^($A55-BL$2),1+(Main!$B$35*($A55-BL$2)))))</f>
        <v/>
      </c>
      <c r="BM55" s="119" t="str">
        <f>IF($A55=BM$2,VLOOKUP($A55,$A$3:$E$98,5),IF($A55&lt;BM$2,"",VLOOKUP($A55,$A$3:$E$98,5)*IF(Main!$B$36=1,(1+Main!$B$35)^($A55-BM$2),1+(Main!$B$35*($A55-BM$2)))))</f>
        <v/>
      </c>
      <c r="BN55" s="119" t="str">
        <f>IF($A55=BN$2,VLOOKUP($A55,$A$3:$E$98,5),IF($A55&lt;BN$2,"",VLOOKUP($A55,$A$3:$E$98,5)*IF(Main!$B$36=1,(1+Main!$B$35)^($A55-BN$2),1+(Main!$B$35*($A55-BN$2)))))</f>
        <v/>
      </c>
      <c r="BO55" s="119" t="str">
        <f>IF($A55=BO$2,VLOOKUP($A55,$A$3:$E$98,5),IF($A55&lt;BO$2,"",VLOOKUP($A55,$A$3:$E$98,5)*IF(Main!$B$36=1,(1+Main!$B$35)^($A55-BO$2),1+(Main!$B$35*($A55-BO$2)))))</f>
        <v/>
      </c>
      <c r="BP55" s="119" t="str">
        <f>IF($A55=BP$2,VLOOKUP($A55,$A$3:$E$98,5),IF($A55&lt;BP$2,"",VLOOKUP($A55,$A$3:$E$98,5)*IF(Main!$B$36=1,(1+Main!$B$35)^($A55-BP$2),1+(Main!$B$35*($A55-BP$2)))))</f>
        <v/>
      </c>
      <c r="BQ55" s="119" t="str">
        <f>IF($A55=BQ$2,VLOOKUP($A55,$A$3:$E$98,5),IF($A55&lt;BQ$2,"",VLOOKUP($A55,$A$3:$E$98,5)*IF(Main!$B$36=1,(1+Main!$B$35)^($A55-BQ$2),1+(Main!$B$35*($A55-BQ$2)))))</f>
        <v/>
      </c>
      <c r="BR55" s="119" t="str">
        <f>IF($A55=BR$2,VLOOKUP($A55,$A$3:$E$98,5),IF($A55&lt;BR$2,"",VLOOKUP($A55,$A$3:$E$98,5)*IF(Main!$B$36=1,(1+Main!$B$35)^($A55-BR$2),1+(Main!$B$35*($A55-BR$2)))))</f>
        <v/>
      </c>
      <c r="BS55" s="119" t="str">
        <f>IF($A55=BS$2,VLOOKUP($A55,$A$3:$E$98,5),IF($A55&lt;BS$2,"",VLOOKUP($A55,$A$3:$E$98,5)*IF(Main!$B$36=1,(1+Main!$B$35)^($A55-BS$2),1+(Main!$B$35*($A55-BS$2)))))</f>
        <v/>
      </c>
      <c r="BT55" s="119" t="str">
        <f>IF($A55=BT$2,VLOOKUP($A55,$A$3:$E$98,5),IF($A55&lt;BT$2,"",VLOOKUP($A55,$A$3:$E$98,5)*IF(Main!$B$36=1,(1+Main!$B$35)^($A55-BT$2),1+(Main!$B$35*($A55-BT$2)))))</f>
        <v/>
      </c>
      <c r="BU55" s="119" t="str">
        <f>IF($A55=BU$2,VLOOKUP($A55,$A$3:$E$98,5),IF($A55&lt;BU$2,"",VLOOKUP($A55,$A$3:$E$98,5)*IF(Main!$B$36=1,(1+Main!$B$35)^($A55-BU$2),1+(Main!$B$35*($A55-BU$2)))))</f>
        <v/>
      </c>
      <c r="BV55" s="119" t="str">
        <f>IF($A55=BV$2,VLOOKUP($A55,$A$3:$E$98,5),IF($A55&lt;BV$2,"",VLOOKUP($A55,$A$3:$E$98,5)*IF(Main!$B$36=1,(1+Main!$B$35)^($A55-BV$2),1+(Main!$B$35*($A55-BV$2)))))</f>
        <v/>
      </c>
      <c r="BW55" s="119" t="str">
        <f>IF($A55=BW$2,VLOOKUP($A55,$A$3:$E$98,5),IF($A55&lt;BW$2,"",VLOOKUP($A55,$A$3:$E$98,5)*IF(Main!$B$36=1,(1+Main!$B$35)^($A55-BW$2),1+(Main!$B$35*($A55-BW$2)))))</f>
        <v/>
      </c>
      <c r="BX55" s="119" t="str">
        <f>IF($A55=BX$2,VLOOKUP($A55,$A$3:$E$98,5),IF($A55&lt;BX$2,"",VLOOKUP($A55,$A$3:$E$98,5)*IF(Main!$B$36=1,(1+Main!$B$35)^($A55-BX$2),1+(Main!$B$35*($A55-BX$2)))))</f>
        <v/>
      </c>
      <c r="BY55" s="119" t="str">
        <f>IF($A55=BY$2,VLOOKUP($A55,$A$3:$E$98,5),IF($A55&lt;BY$2,"",VLOOKUP($A55,$A$3:$E$98,5)*IF(Main!$B$36=1,(1+Main!$B$35)^($A55-BY$2),1+(Main!$B$35*($A55-BY$2)))))</f>
        <v/>
      </c>
      <c r="BZ55" s="119" t="str">
        <f>IF($A55=BZ$2,VLOOKUP($A55,$A$3:$E$98,5),IF($A55&lt;BZ$2,"",VLOOKUP($A55,$A$3:$E$98,5)*IF(Main!$B$36=1,(1+Main!$B$35)^($A55-BZ$2),1+(Main!$B$35*($A55-BZ$2)))))</f>
        <v/>
      </c>
      <c r="CA55" s="119" t="str">
        <f>IF($A55=CA$2,VLOOKUP($A55,$A$3:$E$98,5),IF($A55&lt;CA$2,"",VLOOKUP($A55,$A$3:$E$98,5)*IF(Main!$B$36=1,(1+Main!$B$35)^($A55-CA$2),1+(Main!$B$35*($A55-CA$2)))))</f>
        <v/>
      </c>
      <c r="CB55" s="119" t="str">
        <f>IF($A55=CB$2,VLOOKUP($A55,$A$3:$E$98,5),IF($A55&lt;CB$2,"",VLOOKUP($A55,$A$3:$E$98,5)*IF(Main!$B$36=1,(1+Main!$B$35)^($A55-CB$2),1+(Main!$B$35*($A55-CB$2)))))</f>
        <v/>
      </c>
      <c r="CC55" s="119" t="str">
        <f>IF($A55=CC$2,VLOOKUP($A55,$A$3:$E$98,5),IF($A55&lt;CC$2,"",VLOOKUP($A55,$A$3:$E$98,5)*IF(Main!$B$36=1,(1+Main!$B$35)^($A55-CC$2),1+(Main!$B$35*($A55-CC$2)))))</f>
        <v/>
      </c>
      <c r="CD55" s="119" t="str">
        <f>IF($A55=CD$2,VLOOKUP($A55,$A$3:$E$98,5),IF($A55&lt;CD$2,"",VLOOKUP($A55,$A$3:$E$98,5)*IF(Main!$B$36=1,(1+Main!$B$35)^($A55-CD$2),1+(Main!$B$35*($A55-CD$2)))))</f>
        <v/>
      </c>
    </row>
    <row r="56" spans="1:82">
      <c r="A56" s="51">
        <v>78</v>
      </c>
      <c r="B56" s="54">
        <f ca="1">VLOOKUP($A56,Mortality!$A$3:$G$108,7,)</f>
        <v>1.8143208640076153E-2</v>
      </c>
      <c r="C56" s="50">
        <f t="shared" ca="1" si="1"/>
        <v>0.8339592526202102</v>
      </c>
      <c r="D56" s="50">
        <f t="shared" ca="1" si="0"/>
        <v>15.42977474297248</v>
      </c>
      <c r="E56" s="118">
        <f ca="1">C56/(1+Main!$B$5)^($A56-$A$3)</f>
        <v>2.3110248433769704E-2</v>
      </c>
      <c r="F56" s="14">
        <f t="shared" ca="1" si="3"/>
        <v>9.1970076710767561</v>
      </c>
      <c r="G56" s="119">
        <f ca="1">IF($A56=G$2,VLOOKUP($A56,$A$3:$E$98,5),IF($A56&lt;G$2,"",VLOOKUP($A56,$A$3:$E$98,5)*IF(Main!$B$36=1,(1+Main!$B$35)^($A56-G$2),1+(Main!$B$35*($A56-G$2)))))</f>
        <v>2.3110248433769704E-2</v>
      </c>
      <c r="H56" s="119">
        <f ca="1">IF($A56=H$2,VLOOKUP($A56,$A$3:$E$98,5),IF($A56&lt;H$2,"",VLOOKUP($A56,$A$3:$E$98,5)*IF(Main!$B$36=1,(1+Main!$B$35)^($A56-H$2),1+(Main!$B$35*($A56-H$2)))))</f>
        <v>2.3110248433769704E-2</v>
      </c>
      <c r="I56" s="119">
        <f ca="1">IF($A56=I$2,VLOOKUP($A56,$A$3:$E$98,5),IF($A56&lt;I$2,"",VLOOKUP($A56,$A$3:$E$98,5)*IF(Main!$B$36=1,(1+Main!$B$35)^($A56-I$2),1+(Main!$B$35*($A56-I$2)))))</f>
        <v>2.3110248433769704E-2</v>
      </c>
      <c r="J56" s="119">
        <f ca="1">IF($A56=J$2,VLOOKUP($A56,$A$3:$E$98,5),IF($A56&lt;J$2,"",VLOOKUP($A56,$A$3:$E$98,5)*IF(Main!$B$36=1,(1+Main!$B$35)^($A56-J$2),1+(Main!$B$35*($A56-J$2)))))</f>
        <v>2.3110248433769704E-2</v>
      </c>
      <c r="K56" s="119">
        <f ca="1">IF($A56=K$2,VLOOKUP($A56,$A$3:$E$98,5),IF($A56&lt;K$2,"",VLOOKUP($A56,$A$3:$E$98,5)*IF(Main!$B$36=1,(1+Main!$B$35)^($A56-K$2),1+(Main!$B$35*($A56-K$2)))))</f>
        <v>2.3110248433769704E-2</v>
      </c>
      <c r="L56" s="119">
        <f ca="1">IF($A56=L$2,VLOOKUP($A56,$A$3:$E$98,5),IF($A56&lt;L$2,"",VLOOKUP($A56,$A$3:$E$98,5)*IF(Main!$B$36=1,(1+Main!$B$35)^($A56-L$2),1+(Main!$B$35*($A56-L$2)))))</f>
        <v>2.3110248433769704E-2</v>
      </c>
      <c r="M56" s="119">
        <f ca="1">IF($A56=M$2,VLOOKUP($A56,$A$3:$E$98,5),IF($A56&lt;M$2,"",VLOOKUP($A56,$A$3:$E$98,5)*IF(Main!$B$36=1,(1+Main!$B$35)^($A56-M$2),1+(Main!$B$35*($A56-M$2)))))</f>
        <v>2.3110248433769704E-2</v>
      </c>
      <c r="N56" s="119">
        <f ca="1">IF($A56=N$2,VLOOKUP($A56,$A$3:$E$98,5),IF($A56&lt;N$2,"",VLOOKUP($A56,$A$3:$E$98,5)*IF(Main!$B$36=1,(1+Main!$B$35)^($A56-N$2),1+(Main!$B$35*($A56-N$2)))))</f>
        <v>2.3110248433769704E-2</v>
      </c>
      <c r="O56" s="119">
        <f ca="1">IF($A56=O$2,VLOOKUP($A56,$A$3:$E$98,5),IF($A56&lt;O$2,"",VLOOKUP($A56,$A$3:$E$98,5)*IF(Main!$B$36=1,(1+Main!$B$35)^($A56-O$2),1+(Main!$B$35*($A56-O$2)))))</f>
        <v>2.3110248433769704E-2</v>
      </c>
      <c r="P56" s="119">
        <f ca="1">IF($A56=P$2,VLOOKUP($A56,$A$3:$E$98,5),IF($A56&lt;P$2,"",VLOOKUP($A56,$A$3:$E$98,5)*IF(Main!$B$36=1,(1+Main!$B$35)^($A56-P$2),1+(Main!$B$35*($A56-P$2)))))</f>
        <v>2.3110248433769704E-2</v>
      </c>
      <c r="Q56" s="119">
        <f ca="1">IF($A56=Q$2,VLOOKUP($A56,$A$3:$E$98,5),IF($A56&lt;Q$2,"",VLOOKUP($A56,$A$3:$E$98,5)*IF(Main!$B$36=1,(1+Main!$B$35)^($A56-Q$2),1+(Main!$B$35*($A56-Q$2)))))</f>
        <v>2.3110248433769704E-2</v>
      </c>
      <c r="R56" s="119">
        <f ca="1">IF($A56=R$2,VLOOKUP($A56,$A$3:$E$98,5),IF($A56&lt;R$2,"",VLOOKUP($A56,$A$3:$E$98,5)*IF(Main!$B$36=1,(1+Main!$B$35)^($A56-R$2),1+(Main!$B$35*($A56-R$2)))))</f>
        <v>2.3110248433769704E-2</v>
      </c>
      <c r="S56" s="119">
        <f ca="1">IF($A56=S$2,VLOOKUP($A56,$A$3:$E$98,5),IF($A56&lt;S$2,"",VLOOKUP($A56,$A$3:$E$98,5)*IF(Main!$B$36=1,(1+Main!$B$35)^($A56-S$2),1+(Main!$B$35*($A56-S$2)))))</f>
        <v>2.3110248433769704E-2</v>
      </c>
      <c r="T56" s="119">
        <f ca="1">IF($A56=T$2,VLOOKUP($A56,$A$3:$E$98,5),IF($A56&lt;T$2,"",VLOOKUP($A56,$A$3:$E$98,5)*IF(Main!$B$36=1,(1+Main!$B$35)^($A56-T$2),1+(Main!$B$35*($A56-T$2)))))</f>
        <v>2.3110248433769704E-2</v>
      </c>
      <c r="U56" s="119">
        <f ca="1">IF($A56=U$2,VLOOKUP($A56,$A$3:$E$98,5),IF($A56&lt;U$2,"",VLOOKUP($A56,$A$3:$E$98,5)*IF(Main!$B$36=1,(1+Main!$B$35)^($A56-U$2),1+(Main!$B$35*($A56-U$2)))))</f>
        <v>2.3110248433769704E-2</v>
      </c>
      <c r="V56" s="119">
        <f ca="1">IF($A56=V$2,VLOOKUP($A56,$A$3:$E$98,5),IF($A56&lt;V$2,"",VLOOKUP($A56,$A$3:$E$98,5)*IF(Main!$B$36=1,(1+Main!$B$35)^($A56-V$2),1+(Main!$B$35*($A56-V$2)))))</f>
        <v>2.3110248433769704E-2</v>
      </c>
      <c r="W56" s="119">
        <f ca="1">IF($A56=W$2,VLOOKUP($A56,$A$3:$E$98,5),IF($A56&lt;W$2,"",VLOOKUP($A56,$A$3:$E$98,5)*IF(Main!$B$36=1,(1+Main!$B$35)^($A56-W$2),1+(Main!$B$35*($A56-W$2)))))</f>
        <v>2.3110248433769704E-2</v>
      </c>
      <c r="X56" s="119">
        <f ca="1">IF($A56=X$2,VLOOKUP($A56,$A$3:$E$98,5),IF($A56&lt;X$2,"",VLOOKUP($A56,$A$3:$E$98,5)*IF(Main!$B$36=1,(1+Main!$B$35)^($A56-X$2),1+(Main!$B$35*($A56-X$2)))))</f>
        <v>2.3110248433769704E-2</v>
      </c>
      <c r="Y56" s="119">
        <f ca="1">IF($A56=Y$2,VLOOKUP($A56,$A$3:$E$98,5),IF($A56&lt;Y$2,"",VLOOKUP($A56,$A$3:$E$98,5)*IF(Main!$B$36=1,(1+Main!$B$35)^($A56-Y$2),1+(Main!$B$35*($A56-Y$2)))))</f>
        <v>2.3110248433769704E-2</v>
      </c>
      <c r="Z56" s="119">
        <f ca="1">IF($A56=Z$2,VLOOKUP($A56,$A$3:$E$98,5),IF($A56&lt;Z$2,"",VLOOKUP($A56,$A$3:$E$98,5)*IF(Main!$B$36=1,(1+Main!$B$35)^($A56-Z$2),1+(Main!$B$35*($A56-Z$2)))))</f>
        <v>2.3110248433769704E-2</v>
      </c>
      <c r="AA56" s="119">
        <f ca="1">IF($A56=AA$2,VLOOKUP($A56,$A$3:$E$98,5),IF($A56&lt;AA$2,"",VLOOKUP($A56,$A$3:$E$98,5)*IF(Main!$B$36=1,(1+Main!$B$35)^($A56-AA$2),1+(Main!$B$35*($A56-AA$2)))))</f>
        <v>2.3110248433769704E-2</v>
      </c>
      <c r="AB56" s="119">
        <f ca="1">IF($A56=AB$2,VLOOKUP($A56,$A$3:$E$98,5),IF($A56&lt;AB$2,"",VLOOKUP($A56,$A$3:$E$98,5)*IF(Main!$B$36=1,(1+Main!$B$35)^($A56-AB$2),1+(Main!$B$35*($A56-AB$2)))))</f>
        <v>2.3110248433769704E-2</v>
      </c>
      <c r="AC56" s="119">
        <f ca="1">IF($A56=AC$2,VLOOKUP($A56,$A$3:$E$98,5),IF($A56&lt;AC$2,"",VLOOKUP($A56,$A$3:$E$98,5)*IF(Main!$B$36=1,(1+Main!$B$35)^($A56-AC$2),1+(Main!$B$35*($A56-AC$2)))))</f>
        <v>2.3110248433769704E-2</v>
      </c>
      <c r="AD56" s="119">
        <f ca="1">IF($A56=AD$2,VLOOKUP($A56,$A$3:$E$98,5),IF($A56&lt;AD$2,"",VLOOKUP($A56,$A$3:$E$98,5)*IF(Main!$B$36=1,(1+Main!$B$35)^($A56-AD$2),1+(Main!$B$35*($A56-AD$2)))))</f>
        <v>2.3110248433769704E-2</v>
      </c>
      <c r="AE56" s="119">
        <f ca="1">IF($A56=AE$2,VLOOKUP($A56,$A$3:$E$98,5),IF($A56&lt;AE$2,"",VLOOKUP($A56,$A$3:$E$98,5)*IF(Main!$B$36=1,(1+Main!$B$35)^($A56-AE$2),1+(Main!$B$35*($A56-AE$2)))))</f>
        <v>2.3110248433769704E-2</v>
      </c>
      <c r="AF56" s="119">
        <f ca="1">IF($A56=AF$2,VLOOKUP($A56,$A$3:$E$98,5),IF($A56&lt;AF$2,"",VLOOKUP($A56,$A$3:$E$98,5)*IF(Main!$B$36=1,(1+Main!$B$35)^($A56-AF$2),1+(Main!$B$35*($A56-AF$2)))))</f>
        <v>2.3110248433769704E-2</v>
      </c>
      <c r="AG56" s="119">
        <f ca="1">IF($A56=AG$2,VLOOKUP($A56,$A$3:$E$98,5),IF($A56&lt;AG$2,"",VLOOKUP($A56,$A$3:$E$98,5)*IF(Main!$B$36=1,(1+Main!$B$35)^($A56-AG$2),1+(Main!$B$35*($A56-AG$2)))))</f>
        <v>2.3110248433769704E-2</v>
      </c>
      <c r="AH56" s="119">
        <f ca="1">IF($A56=AH$2,VLOOKUP($A56,$A$3:$E$98,5),IF($A56&lt;AH$2,"",VLOOKUP($A56,$A$3:$E$98,5)*IF(Main!$B$36=1,(1+Main!$B$35)^($A56-AH$2),1+(Main!$B$35*($A56-AH$2)))))</f>
        <v>2.3110248433769704E-2</v>
      </c>
      <c r="AI56" s="119">
        <f ca="1">IF($A56=AI$2,VLOOKUP($A56,$A$3:$E$98,5),IF($A56&lt;AI$2,"",VLOOKUP($A56,$A$3:$E$98,5)*IF(Main!$B$36=1,(1+Main!$B$35)^($A56-AI$2),1+(Main!$B$35*($A56-AI$2)))))</f>
        <v>2.3110248433769704E-2</v>
      </c>
      <c r="AJ56" s="119">
        <f ca="1">IF($A56=AJ$2,VLOOKUP($A56,$A$3:$E$98,5),IF($A56&lt;AJ$2,"",VLOOKUP($A56,$A$3:$E$98,5)*IF(Main!$B$36=1,(1+Main!$B$35)^($A56-AJ$2),1+(Main!$B$35*($A56-AJ$2)))))</f>
        <v>2.3110248433769704E-2</v>
      </c>
      <c r="AK56" s="119">
        <f ca="1">IF($A56=AK$2,VLOOKUP($A56,$A$3:$E$98,5),IF($A56&lt;AK$2,"",VLOOKUP($A56,$A$3:$E$98,5)*IF(Main!$B$36=1,(1+Main!$B$35)^($A56-AK$2),1+(Main!$B$35*($A56-AK$2)))))</f>
        <v>2.3110248433769704E-2</v>
      </c>
      <c r="AL56" s="119">
        <f ca="1">IF($A56=AL$2,VLOOKUP($A56,$A$3:$E$98,5),IF($A56&lt;AL$2,"",VLOOKUP($A56,$A$3:$E$98,5)*IF(Main!$B$36=1,(1+Main!$B$35)^($A56-AL$2),1+(Main!$B$35*($A56-AL$2)))))</f>
        <v>2.3110248433769704E-2</v>
      </c>
      <c r="AM56" s="119">
        <f ca="1">IF($A56=AM$2,VLOOKUP($A56,$A$3:$E$98,5),IF($A56&lt;AM$2,"",VLOOKUP($A56,$A$3:$E$98,5)*IF(Main!$B$36=1,(1+Main!$B$35)^($A56-AM$2),1+(Main!$B$35*($A56-AM$2)))))</f>
        <v>2.3110248433769704E-2</v>
      </c>
      <c r="AN56" s="119">
        <f ca="1">IF($A56=AN$2,VLOOKUP($A56,$A$3:$E$98,5),IF($A56&lt;AN$2,"",VLOOKUP($A56,$A$3:$E$98,5)*IF(Main!$B$36=1,(1+Main!$B$35)^($A56-AN$2),1+(Main!$B$35*($A56-AN$2)))))</f>
        <v>2.3110248433769704E-2</v>
      </c>
      <c r="AO56" s="119" t="str">
        <f>IF($A56=AO$2,VLOOKUP($A56,$A$3:$E$98,5),IF($A56&lt;AO$2,"",VLOOKUP($A56,$A$3:$E$98,5)*IF(Main!$B$36=1,(1+Main!$B$35)^($A56-AO$2),1+(Main!$B$35*($A56-AO$2)))))</f>
        <v/>
      </c>
      <c r="AP56" s="119" t="str">
        <f>IF($A56=AP$2,VLOOKUP($A56,$A$3:$E$98,5),IF($A56&lt;AP$2,"",VLOOKUP($A56,$A$3:$E$98,5)*IF(Main!$B$36=1,(1+Main!$B$35)^($A56-AP$2),1+(Main!$B$35*($A56-AP$2)))))</f>
        <v/>
      </c>
      <c r="AQ56" s="119" t="str">
        <f>IF($A56=AQ$2,VLOOKUP($A56,$A$3:$E$98,5),IF($A56&lt;AQ$2,"",VLOOKUP($A56,$A$3:$E$98,5)*IF(Main!$B$36=1,(1+Main!$B$35)^($A56-AQ$2),1+(Main!$B$35*($A56-AQ$2)))))</f>
        <v/>
      </c>
      <c r="AR56" s="119" t="str">
        <f>IF($A56=AR$2,VLOOKUP($A56,$A$3:$E$98,5),IF($A56&lt;AR$2,"",VLOOKUP($A56,$A$3:$E$98,5)*IF(Main!$B$36=1,(1+Main!$B$35)^($A56-AR$2),1+(Main!$B$35*($A56-AR$2)))))</f>
        <v/>
      </c>
      <c r="AS56" s="119" t="str">
        <f>IF($A56=AS$2,VLOOKUP($A56,$A$3:$E$98,5),IF($A56&lt;AS$2,"",VLOOKUP($A56,$A$3:$E$98,5)*IF(Main!$B$36=1,(1+Main!$B$35)^($A56-AS$2),1+(Main!$B$35*($A56-AS$2)))))</f>
        <v/>
      </c>
      <c r="AT56" s="119" t="str">
        <f>IF($A56=AT$2,VLOOKUP($A56,$A$3:$E$98,5),IF($A56&lt;AT$2,"",VLOOKUP($A56,$A$3:$E$98,5)*IF(Main!$B$36=1,(1+Main!$B$35)^($A56-AT$2),1+(Main!$B$35*($A56-AT$2)))))</f>
        <v/>
      </c>
      <c r="AU56" s="119" t="str">
        <f>IF($A56=AU$2,VLOOKUP($A56,$A$3:$E$98,5),IF($A56&lt;AU$2,"",VLOOKUP($A56,$A$3:$E$98,5)*IF(Main!$B$36=1,(1+Main!$B$35)^($A56-AU$2),1+(Main!$B$35*($A56-AU$2)))))</f>
        <v/>
      </c>
      <c r="AV56" s="119" t="str">
        <f>IF($A56=AV$2,VLOOKUP($A56,$A$3:$E$98,5),IF($A56&lt;AV$2,"",VLOOKUP($A56,$A$3:$E$98,5)*IF(Main!$B$36=1,(1+Main!$B$35)^($A56-AV$2),1+(Main!$B$35*($A56-AV$2)))))</f>
        <v/>
      </c>
      <c r="AW56" s="119" t="str">
        <f>IF($A56=AW$2,VLOOKUP($A56,$A$3:$E$98,5),IF($A56&lt;AW$2,"",VLOOKUP($A56,$A$3:$E$98,5)*IF(Main!$B$36=1,(1+Main!$B$35)^($A56-AW$2),1+(Main!$B$35*($A56-AW$2)))))</f>
        <v/>
      </c>
      <c r="AX56" s="119" t="str">
        <f>IF($A56=AX$2,VLOOKUP($A56,$A$3:$E$98,5),IF($A56&lt;AX$2,"",VLOOKUP($A56,$A$3:$E$98,5)*IF(Main!$B$36=1,(1+Main!$B$35)^($A56-AX$2),1+(Main!$B$35*($A56-AX$2)))))</f>
        <v/>
      </c>
      <c r="AY56" s="119" t="str">
        <f>IF($A56=AY$2,VLOOKUP($A56,$A$3:$E$98,5),IF($A56&lt;AY$2,"",VLOOKUP($A56,$A$3:$E$98,5)*IF(Main!$B$36=1,(1+Main!$B$35)^($A56-AY$2),1+(Main!$B$35*($A56-AY$2)))))</f>
        <v/>
      </c>
      <c r="AZ56" s="119" t="str">
        <f>IF($A56=AZ$2,VLOOKUP($A56,$A$3:$E$98,5),IF($A56&lt;AZ$2,"",VLOOKUP($A56,$A$3:$E$98,5)*IF(Main!$B$36=1,(1+Main!$B$35)^($A56-AZ$2),1+(Main!$B$35*($A56-AZ$2)))))</f>
        <v/>
      </c>
      <c r="BA56" s="119" t="str">
        <f>IF($A56=BA$2,VLOOKUP($A56,$A$3:$E$98,5),IF($A56&lt;BA$2,"",VLOOKUP($A56,$A$3:$E$98,5)*IF(Main!$B$36=1,(1+Main!$B$35)^($A56-BA$2),1+(Main!$B$35*($A56-BA$2)))))</f>
        <v/>
      </c>
      <c r="BB56" s="119" t="str">
        <f>IF($A56=BB$2,VLOOKUP($A56,$A$3:$E$98,5),IF($A56&lt;BB$2,"",VLOOKUP($A56,$A$3:$E$98,5)*IF(Main!$B$36=1,(1+Main!$B$35)^($A56-BB$2),1+(Main!$B$35*($A56-BB$2)))))</f>
        <v/>
      </c>
      <c r="BC56" s="119" t="str">
        <f>IF($A56=BC$2,VLOOKUP($A56,$A$3:$E$98,5),IF($A56&lt;BC$2,"",VLOOKUP($A56,$A$3:$E$98,5)*IF(Main!$B$36=1,(1+Main!$B$35)^($A56-BC$2),1+(Main!$B$35*($A56-BC$2)))))</f>
        <v/>
      </c>
      <c r="BD56" s="119" t="str">
        <f>IF($A56=BD$2,VLOOKUP($A56,$A$3:$E$98,5),IF($A56&lt;BD$2,"",VLOOKUP($A56,$A$3:$E$98,5)*IF(Main!$B$36=1,(1+Main!$B$35)^($A56-BD$2),1+(Main!$B$35*($A56-BD$2)))))</f>
        <v/>
      </c>
      <c r="BE56" s="119" t="str">
        <f>IF($A56=BE$2,VLOOKUP($A56,$A$3:$E$98,5),IF($A56&lt;BE$2,"",VLOOKUP($A56,$A$3:$E$98,5)*IF(Main!$B$36=1,(1+Main!$B$35)^($A56-BE$2),1+(Main!$B$35*($A56-BE$2)))))</f>
        <v/>
      </c>
      <c r="BF56" s="119" t="str">
        <f>IF($A56=BF$2,VLOOKUP($A56,$A$3:$E$98,5),IF($A56&lt;BF$2,"",VLOOKUP($A56,$A$3:$E$98,5)*IF(Main!$B$36=1,(1+Main!$B$35)^($A56-BF$2),1+(Main!$B$35*($A56-BF$2)))))</f>
        <v/>
      </c>
      <c r="BG56" s="119" t="str">
        <f>IF($A56=BG$2,VLOOKUP($A56,$A$3:$E$98,5),IF($A56&lt;BG$2,"",VLOOKUP($A56,$A$3:$E$98,5)*IF(Main!$B$36=1,(1+Main!$B$35)^($A56-BG$2),1+(Main!$B$35*($A56-BG$2)))))</f>
        <v/>
      </c>
      <c r="BH56" s="119" t="str">
        <f>IF($A56=BH$2,VLOOKUP($A56,$A$3:$E$98,5),IF($A56&lt;BH$2,"",VLOOKUP($A56,$A$3:$E$98,5)*IF(Main!$B$36=1,(1+Main!$B$35)^($A56-BH$2),1+(Main!$B$35*($A56-BH$2)))))</f>
        <v/>
      </c>
      <c r="BI56" s="119" t="str">
        <f>IF($A56=BI$2,VLOOKUP($A56,$A$3:$E$98,5),IF($A56&lt;BI$2,"",VLOOKUP($A56,$A$3:$E$98,5)*IF(Main!$B$36=1,(1+Main!$B$35)^($A56-BI$2),1+(Main!$B$35*($A56-BI$2)))))</f>
        <v/>
      </c>
      <c r="BJ56" s="119" t="str">
        <f>IF($A56=BJ$2,VLOOKUP($A56,$A$3:$E$98,5),IF($A56&lt;BJ$2,"",VLOOKUP($A56,$A$3:$E$98,5)*IF(Main!$B$36=1,(1+Main!$B$35)^($A56-BJ$2),1+(Main!$B$35*($A56-BJ$2)))))</f>
        <v/>
      </c>
      <c r="BK56" s="119" t="str">
        <f>IF($A56=BK$2,VLOOKUP($A56,$A$3:$E$98,5),IF($A56&lt;BK$2,"",VLOOKUP($A56,$A$3:$E$98,5)*IF(Main!$B$36=1,(1+Main!$B$35)^($A56-BK$2),1+(Main!$B$35*($A56-BK$2)))))</f>
        <v/>
      </c>
      <c r="BL56" s="119" t="str">
        <f>IF($A56=BL$2,VLOOKUP($A56,$A$3:$E$98,5),IF($A56&lt;BL$2,"",VLOOKUP($A56,$A$3:$E$98,5)*IF(Main!$B$36=1,(1+Main!$B$35)^($A56-BL$2),1+(Main!$B$35*($A56-BL$2)))))</f>
        <v/>
      </c>
      <c r="BM56" s="119" t="str">
        <f>IF($A56=BM$2,VLOOKUP($A56,$A$3:$E$98,5),IF($A56&lt;BM$2,"",VLOOKUP($A56,$A$3:$E$98,5)*IF(Main!$B$36=1,(1+Main!$B$35)^($A56-BM$2),1+(Main!$B$35*($A56-BM$2)))))</f>
        <v/>
      </c>
      <c r="BN56" s="119" t="str">
        <f>IF($A56=BN$2,VLOOKUP($A56,$A$3:$E$98,5),IF($A56&lt;BN$2,"",VLOOKUP($A56,$A$3:$E$98,5)*IF(Main!$B$36=1,(1+Main!$B$35)^($A56-BN$2),1+(Main!$B$35*($A56-BN$2)))))</f>
        <v/>
      </c>
      <c r="BO56" s="119" t="str">
        <f>IF($A56=BO$2,VLOOKUP($A56,$A$3:$E$98,5),IF($A56&lt;BO$2,"",VLOOKUP($A56,$A$3:$E$98,5)*IF(Main!$B$36=1,(1+Main!$B$35)^($A56-BO$2),1+(Main!$B$35*($A56-BO$2)))))</f>
        <v/>
      </c>
      <c r="BP56" s="119" t="str">
        <f>IF($A56=BP$2,VLOOKUP($A56,$A$3:$E$98,5),IF($A56&lt;BP$2,"",VLOOKUP($A56,$A$3:$E$98,5)*IF(Main!$B$36=1,(1+Main!$B$35)^($A56-BP$2),1+(Main!$B$35*($A56-BP$2)))))</f>
        <v/>
      </c>
      <c r="BQ56" s="119" t="str">
        <f>IF($A56=BQ$2,VLOOKUP($A56,$A$3:$E$98,5),IF($A56&lt;BQ$2,"",VLOOKUP($A56,$A$3:$E$98,5)*IF(Main!$B$36=1,(1+Main!$B$35)^($A56-BQ$2),1+(Main!$B$35*($A56-BQ$2)))))</f>
        <v/>
      </c>
      <c r="BR56" s="119" t="str">
        <f>IF($A56=BR$2,VLOOKUP($A56,$A$3:$E$98,5),IF($A56&lt;BR$2,"",VLOOKUP($A56,$A$3:$E$98,5)*IF(Main!$B$36=1,(1+Main!$B$35)^($A56-BR$2),1+(Main!$B$35*($A56-BR$2)))))</f>
        <v/>
      </c>
      <c r="BS56" s="119" t="str">
        <f>IF($A56=BS$2,VLOOKUP($A56,$A$3:$E$98,5),IF($A56&lt;BS$2,"",VLOOKUP($A56,$A$3:$E$98,5)*IF(Main!$B$36=1,(1+Main!$B$35)^($A56-BS$2),1+(Main!$B$35*($A56-BS$2)))))</f>
        <v/>
      </c>
      <c r="BT56" s="119" t="str">
        <f>IF($A56=BT$2,VLOOKUP($A56,$A$3:$E$98,5),IF($A56&lt;BT$2,"",VLOOKUP($A56,$A$3:$E$98,5)*IF(Main!$B$36=1,(1+Main!$B$35)^($A56-BT$2),1+(Main!$B$35*($A56-BT$2)))))</f>
        <v/>
      </c>
      <c r="BU56" s="119" t="str">
        <f>IF($A56=BU$2,VLOOKUP($A56,$A$3:$E$98,5),IF($A56&lt;BU$2,"",VLOOKUP($A56,$A$3:$E$98,5)*IF(Main!$B$36=1,(1+Main!$B$35)^($A56-BU$2),1+(Main!$B$35*($A56-BU$2)))))</f>
        <v/>
      </c>
      <c r="BV56" s="119" t="str">
        <f>IF($A56=BV$2,VLOOKUP($A56,$A$3:$E$98,5),IF($A56&lt;BV$2,"",VLOOKUP($A56,$A$3:$E$98,5)*IF(Main!$B$36=1,(1+Main!$B$35)^($A56-BV$2),1+(Main!$B$35*($A56-BV$2)))))</f>
        <v/>
      </c>
      <c r="BW56" s="119" t="str">
        <f>IF($A56=BW$2,VLOOKUP($A56,$A$3:$E$98,5),IF($A56&lt;BW$2,"",VLOOKUP($A56,$A$3:$E$98,5)*IF(Main!$B$36=1,(1+Main!$B$35)^($A56-BW$2),1+(Main!$B$35*($A56-BW$2)))))</f>
        <v/>
      </c>
      <c r="BX56" s="119" t="str">
        <f>IF($A56=BX$2,VLOOKUP($A56,$A$3:$E$98,5),IF($A56&lt;BX$2,"",VLOOKUP($A56,$A$3:$E$98,5)*IF(Main!$B$36=1,(1+Main!$B$35)^($A56-BX$2),1+(Main!$B$35*($A56-BX$2)))))</f>
        <v/>
      </c>
      <c r="BY56" s="119" t="str">
        <f>IF($A56=BY$2,VLOOKUP($A56,$A$3:$E$98,5),IF($A56&lt;BY$2,"",VLOOKUP($A56,$A$3:$E$98,5)*IF(Main!$B$36=1,(1+Main!$B$35)^($A56-BY$2),1+(Main!$B$35*($A56-BY$2)))))</f>
        <v/>
      </c>
      <c r="BZ56" s="119" t="str">
        <f>IF($A56=BZ$2,VLOOKUP($A56,$A$3:$E$98,5),IF($A56&lt;BZ$2,"",VLOOKUP($A56,$A$3:$E$98,5)*IF(Main!$B$36=1,(1+Main!$B$35)^($A56-BZ$2),1+(Main!$B$35*($A56-BZ$2)))))</f>
        <v/>
      </c>
      <c r="CA56" s="119" t="str">
        <f>IF($A56=CA$2,VLOOKUP($A56,$A$3:$E$98,5),IF($A56&lt;CA$2,"",VLOOKUP($A56,$A$3:$E$98,5)*IF(Main!$B$36=1,(1+Main!$B$35)^($A56-CA$2),1+(Main!$B$35*($A56-CA$2)))))</f>
        <v/>
      </c>
      <c r="CB56" s="119" t="str">
        <f>IF($A56=CB$2,VLOOKUP($A56,$A$3:$E$98,5),IF($A56&lt;CB$2,"",VLOOKUP($A56,$A$3:$E$98,5)*IF(Main!$B$36=1,(1+Main!$B$35)^($A56-CB$2),1+(Main!$B$35*($A56-CB$2)))))</f>
        <v/>
      </c>
      <c r="CC56" s="119" t="str">
        <f>IF($A56=CC$2,VLOOKUP($A56,$A$3:$E$98,5),IF($A56&lt;CC$2,"",VLOOKUP($A56,$A$3:$E$98,5)*IF(Main!$B$36=1,(1+Main!$B$35)^($A56-CC$2),1+(Main!$B$35*($A56-CC$2)))))</f>
        <v/>
      </c>
      <c r="CD56" s="119" t="str">
        <f>IF($A56=CD$2,VLOOKUP($A56,$A$3:$E$98,5),IF($A56&lt;CD$2,"",VLOOKUP($A56,$A$3:$E$98,5)*IF(Main!$B$36=1,(1+Main!$B$35)^($A56-CD$2),1+(Main!$B$35*($A56-CD$2)))))</f>
        <v/>
      </c>
    </row>
    <row r="57" spans="1:82">
      <c r="A57" s="51">
        <v>79</v>
      </c>
      <c r="B57" s="54">
        <f ca="1">VLOOKUP($A57,Mortality!$A$3:$G$108,7,)</f>
        <v>2.0226513363727217E-2</v>
      </c>
      <c r="C57" s="50">
        <f t="shared" ca="1" si="1"/>
        <v>0.81882855590259973</v>
      </c>
      <c r="D57" s="50">
        <f t="shared" ca="1" si="0"/>
        <v>14.696414864113201</v>
      </c>
      <c r="E57" s="118">
        <f ca="1">C57/(1+Main!$B$5)^($A57-$A$3)</f>
        <v>2.1206499415618533E-2</v>
      </c>
      <c r="F57" s="14">
        <f t="shared" ca="1" si="3"/>
        <v>8.9328691161815019</v>
      </c>
      <c r="G57" s="119">
        <f ca="1">IF($A57=G$2,VLOOKUP($A57,$A$3:$E$98,5),IF($A57&lt;G$2,"",VLOOKUP($A57,$A$3:$E$98,5)*IF(Main!$B$36=1,(1+Main!$B$35)^($A57-G$2),1+(Main!$B$35*($A57-G$2)))))</f>
        <v>2.1206499415618533E-2</v>
      </c>
      <c r="H57" s="119">
        <f ca="1">IF($A57=H$2,VLOOKUP($A57,$A$3:$E$98,5),IF($A57&lt;H$2,"",VLOOKUP($A57,$A$3:$E$98,5)*IF(Main!$B$36=1,(1+Main!$B$35)^($A57-H$2),1+(Main!$B$35*($A57-H$2)))))</f>
        <v>2.1206499415618533E-2</v>
      </c>
      <c r="I57" s="119">
        <f ca="1">IF($A57=I$2,VLOOKUP($A57,$A$3:$E$98,5),IF($A57&lt;I$2,"",VLOOKUP($A57,$A$3:$E$98,5)*IF(Main!$B$36=1,(1+Main!$B$35)^($A57-I$2),1+(Main!$B$35*($A57-I$2)))))</f>
        <v>2.1206499415618533E-2</v>
      </c>
      <c r="J57" s="119">
        <f ca="1">IF($A57=J$2,VLOOKUP($A57,$A$3:$E$98,5),IF($A57&lt;J$2,"",VLOOKUP($A57,$A$3:$E$98,5)*IF(Main!$B$36=1,(1+Main!$B$35)^($A57-J$2),1+(Main!$B$35*($A57-J$2)))))</f>
        <v>2.1206499415618533E-2</v>
      </c>
      <c r="K57" s="119">
        <f ca="1">IF($A57=K$2,VLOOKUP($A57,$A$3:$E$98,5),IF($A57&lt;K$2,"",VLOOKUP($A57,$A$3:$E$98,5)*IF(Main!$B$36=1,(1+Main!$B$35)^($A57-K$2),1+(Main!$B$35*($A57-K$2)))))</f>
        <v>2.1206499415618533E-2</v>
      </c>
      <c r="L57" s="119">
        <f ca="1">IF($A57=L$2,VLOOKUP($A57,$A$3:$E$98,5),IF($A57&lt;L$2,"",VLOOKUP($A57,$A$3:$E$98,5)*IF(Main!$B$36=1,(1+Main!$B$35)^($A57-L$2),1+(Main!$B$35*($A57-L$2)))))</f>
        <v>2.1206499415618533E-2</v>
      </c>
      <c r="M57" s="119">
        <f ca="1">IF($A57=M$2,VLOOKUP($A57,$A$3:$E$98,5),IF($A57&lt;M$2,"",VLOOKUP($A57,$A$3:$E$98,5)*IF(Main!$B$36=1,(1+Main!$B$35)^($A57-M$2),1+(Main!$B$35*($A57-M$2)))))</f>
        <v>2.1206499415618533E-2</v>
      </c>
      <c r="N57" s="119">
        <f ca="1">IF($A57=N$2,VLOOKUP($A57,$A$3:$E$98,5),IF($A57&lt;N$2,"",VLOOKUP($A57,$A$3:$E$98,5)*IF(Main!$B$36=1,(1+Main!$B$35)^($A57-N$2),1+(Main!$B$35*($A57-N$2)))))</f>
        <v>2.1206499415618533E-2</v>
      </c>
      <c r="O57" s="119">
        <f ca="1">IF($A57=O$2,VLOOKUP($A57,$A$3:$E$98,5),IF($A57&lt;O$2,"",VLOOKUP($A57,$A$3:$E$98,5)*IF(Main!$B$36=1,(1+Main!$B$35)^($A57-O$2),1+(Main!$B$35*($A57-O$2)))))</f>
        <v>2.1206499415618533E-2</v>
      </c>
      <c r="P57" s="119">
        <f ca="1">IF($A57=P$2,VLOOKUP($A57,$A$3:$E$98,5),IF($A57&lt;P$2,"",VLOOKUP($A57,$A$3:$E$98,5)*IF(Main!$B$36=1,(1+Main!$B$35)^($A57-P$2),1+(Main!$B$35*($A57-P$2)))))</f>
        <v>2.1206499415618533E-2</v>
      </c>
      <c r="Q57" s="119">
        <f ca="1">IF($A57=Q$2,VLOOKUP($A57,$A$3:$E$98,5),IF($A57&lt;Q$2,"",VLOOKUP($A57,$A$3:$E$98,5)*IF(Main!$B$36=1,(1+Main!$B$35)^($A57-Q$2),1+(Main!$B$35*($A57-Q$2)))))</f>
        <v>2.1206499415618533E-2</v>
      </c>
      <c r="R57" s="119">
        <f ca="1">IF($A57=R$2,VLOOKUP($A57,$A$3:$E$98,5),IF($A57&lt;R$2,"",VLOOKUP($A57,$A$3:$E$98,5)*IF(Main!$B$36=1,(1+Main!$B$35)^($A57-R$2),1+(Main!$B$35*($A57-R$2)))))</f>
        <v>2.1206499415618533E-2</v>
      </c>
      <c r="S57" s="119">
        <f ca="1">IF($A57=S$2,VLOOKUP($A57,$A$3:$E$98,5),IF($A57&lt;S$2,"",VLOOKUP($A57,$A$3:$E$98,5)*IF(Main!$B$36=1,(1+Main!$B$35)^($A57-S$2),1+(Main!$B$35*($A57-S$2)))))</f>
        <v>2.1206499415618533E-2</v>
      </c>
      <c r="T57" s="119">
        <f ca="1">IF($A57=T$2,VLOOKUP($A57,$A$3:$E$98,5),IF($A57&lt;T$2,"",VLOOKUP($A57,$A$3:$E$98,5)*IF(Main!$B$36=1,(1+Main!$B$35)^($A57-T$2),1+(Main!$B$35*($A57-T$2)))))</f>
        <v>2.1206499415618533E-2</v>
      </c>
      <c r="U57" s="119">
        <f ca="1">IF($A57=U$2,VLOOKUP($A57,$A$3:$E$98,5),IF($A57&lt;U$2,"",VLOOKUP($A57,$A$3:$E$98,5)*IF(Main!$B$36=1,(1+Main!$B$35)^($A57-U$2),1+(Main!$B$35*($A57-U$2)))))</f>
        <v>2.1206499415618533E-2</v>
      </c>
      <c r="V57" s="119">
        <f ca="1">IF($A57=V$2,VLOOKUP($A57,$A$3:$E$98,5),IF($A57&lt;V$2,"",VLOOKUP($A57,$A$3:$E$98,5)*IF(Main!$B$36=1,(1+Main!$B$35)^($A57-V$2),1+(Main!$B$35*($A57-V$2)))))</f>
        <v>2.1206499415618533E-2</v>
      </c>
      <c r="W57" s="119">
        <f ca="1">IF($A57=W$2,VLOOKUP($A57,$A$3:$E$98,5),IF($A57&lt;W$2,"",VLOOKUP($A57,$A$3:$E$98,5)*IF(Main!$B$36=1,(1+Main!$B$35)^($A57-W$2),1+(Main!$B$35*($A57-W$2)))))</f>
        <v>2.1206499415618533E-2</v>
      </c>
      <c r="X57" s="119">
        <f ca="1">IF($A57=X$2,VLOOKUP($A57,$A$3:$E$98,5),IF($A57&lt;X$2,"",VLOOKUP($A57,$A$3:$E$98,5)*IF(Main!$B$36=1,(1+Main!$B$35)^($A57-X$2),1+(Main!$B$35*($A57-X$2)))))</f>
        <v>2.1206499415618533E-2</v>
      </c>
      <c r="Y57" s="119">
        <f ca="1">IF($A57=Y$2,VLOOKUP($A57,$A$3:$E$98,5),IF($A57&lt;Y$2,"",VLOOKUP($A57,$A$3:$E$98,5)*IF(Main!$B$36=1,(1+Main!$B$35)^($A57-Y$2),1+(Main!$B$35*($A57-Y$2)))))</f>
        <v>2.1206499415618533E-2</v>
      </c>
      <c r="Z57" s="119">
        <f ca="1">IF($A57=Z$2,VLOOKUP($A57,$A$3:$E$98,5),IF($A57&lt;Z$2,"",VLOOKUP($A57,$A$3:$E$98,5)*IF(Main!$B$36=1,(1+Main!$B$35)^($A57-Z$2),1+(Main!$B$35*($A57-Z$2)))))</f>
        <v>2.1206499415618533E-2</v>
      </c>
      <c r="AA57" s="119">
        <f ca="1">IF($A57=AA$2,VLOOKUP($A57,$A$3:$E$98,5),IF($A57&lt;AA$2,"",VLOOKUP($A57,$A$3:$E$98,5)*IF(Main!$B$36=1,(1+Main!$B$35)^($A57-AA$2),1+(Main!$B$35*($A57-AA$2)))))</f>
        <v>2.1206499415618533E-2</v>
      </c>
      <c r="AB57" s="119">
        <f ca="1">IF($A57=AB$2,VLOOKUP($A57,$A$3:$E$98,5),IF($A57&lt;AB$2,"",VLOOKUP($A57,$A$3:$E$98,5)*IF(Main!$B$36=1,(1+Main!$B$35)^($A57-AB$2),1+(Main!$B$35*($A57-AB$2)))))</f>
        <v>2.1206499415618533E-2</v>
      </c>
      <c r="AC57" s="119">
        <f ca="1">IF($A57=AC$2,VLOOKUP($A57,$A$3:$E$98,5),IF($A57&lt;AC$2,"",VLOOKUP($A57,$A$3:$E$98,5)*IF(Main!$B$36=1,(1+Main!$B$35)^($A57-AC$2),1+(Main!$B$35*($A57-AC$2)))))</f>
        <v>2.1206499415618533E-2</v>
      </c>
      <c r="AD57" s="119">
        <f ca="1">IF($A57=AD$2,VLOOKUP($A57,$A$3:$E$98,5),IF($A57&lt;AD$2,"",VLOOKUP($A57,$A$3:$E$98,5)*IF(Main!$B$36=1,(1+Main!$B$35)^($A57-AD$2),1+(Main!$B$35*($A57-AD$2)))))</f>
        <v>2.1206499415618533E-2</v>
      </c>
      <c r="AE57" s="119">
        <f ca="1">IF($A57=AE$2,VLOOKUP($A57,$A$3:$E$98,5),IF($A57&lt;AE$2,"",VLOOKUP($A57,$A$3:$E$98,5)*IF(Main!$B$36=1,(1+Main!$B$35)^($A57-AE$2),1+(Main!$B$35*($A57-AE$2)))))</f>
        <v>2.1206499415618533E-2</v>
      </c>
      <c r="AF57" s="119">
        <f ca="1">IF($A57=AF$2,VLOOKUP($A57,$A$3:$E$98,5),IF($A57&lt;AF$2,"",VLOOKUP($A57,$A$3:$E$98,5)*IF(Main!$B$36=1,(1+Main!$B$35)^($A57-AF$2),1+(Main!$B$35*($A57-AF$2)))))</f>
        <v>2.1206499415618533E-2</v>
      </c>
      <c r="AG57" s="119">
        <f ca="1">IF($A57=AG$2,VLOOKUP($A57,$A$3:$E$98,5),IF($A57&lt;AG$2,"",VLOOKUP($A57,$A$3:$E$98,5)*IF(Main!$B$36=1,(1+Main!$B$35)^($A57-AG$2),1+(Main!$B$35*($A57-AG$2)))))</f>
        <v>2.1206499415618533E-2</v>
      </c>
      <c r="AH57" s="119">
        <f ca="1">IF($A57=AH$2,VLOOKUP($A57,$A$3:$E$98,5),IF($A57&lt;AH$2,"",VLOOKUP($A57,$A$3:$E$98,5)*IF(Main!$B$36=1,(1+Main!$B$35)^($A57-AH$2),1+(Main!$B$35*($A57-AH$2)))))</f>
        <v>2.1206499415618533E-2</v>
      </c>
      <c r="AI57" s="119">
        <f ca="1">IF($A57=AI$2,VLOOKUP($A57,$A$3:$E$98,5),IF($A57&lt;AI$2,"",VLOOKUP($A57,$A$3:$E$98,5)*IF(Main!$B$36=1,(1+Main!$B$35)^($A57-AI$2),1+(Main!$B$35*($A57-AI$2)))))</f>
        <v>2.1206499415618533E-2</v>
      </c>
      <c r="AJ57" s="119">
        <f ca="1">IF($A57=AJ$2,VLOOKUP($A57,$A$3:$E$98,5),IF($A57&lt;AJ$2,"",VLOOKUP($A57,$A$3:$E$98,5)*IF(Main!$B$36=1,(1+Main!$B$35)^($A57-AJ$2),1+(Main!$B$35*($A57-AJ$2)))))</f>
        <v>2.1206499415618533E-2</v>
      </c>
      <c r="AK57" s="119">
        <f ca="1">IF($A57=AK$2,VLOOKUP($A57,$A$3:$E$98,5),IF($A57&lt;AK$2,"",VLOOKUP($A57,$A$3:$E$98,5)*IF(Main!$B$36=1,(1+Main!$B$35)^($A57-AK$2),1+(Main!$B$35*($A57-AK$2)))))</f>
        <v>2.1206499415618533E-2</v>
      </c>
      <c r="AL57" s="119">
        <f ca="1">IF($A57=AL$2,VLOOKUP($A57,$A$3:$E$98,5),IF($A57&lt;AL$2,"",VLOOKUP($A57,$A$3:$E$98,5)*IF(Main!$B$36=1,(1+Main!$B$35)^($A57-AL$2),1+(Main!$B$35*($A57-AL$2)))))</f>
        <v>2.1206499415618533E-2</v>
      </c>
      <c r="AM57" s="119">
        <f ca="1">IF($A57=AM$2,VLOOKUP($A57,$A$3:$E$98,5),IF($A57&lt;AM$2,"",VLOOKUP($A57,$A$3:$E$98,5)*IF(Main!$B$36=1,(1+Main!$B$35)^($A57-AM$2),1+(Main!$B$35*($A57-AM$2)))))</f>
        <v>2.1206499415618533E-2</v>
      </c>
      <c r="AN57" s="119">
        <f ca="1">IF($A57=AN$2,VLOOKUP($A57,$A$3:$E$98,5),IF($A57&lt;AN$2,"",VLOOKUP($A57,$A$3:$E$98,5)*IF(Main!$B$36=1,(1+Main!$B$35)^($A57-AN$2),1+(Main!$B$35*($A57-AN$2)))))</f>
        <v>2.1206499415618533E-2</v>
      </c>
      <c r="AO57" s="119">
        <f ca="1">IF($A57=AO$2,VLOOKUP($A57,$A$3:$E$98,5),IF($A57&lt;AO$2,"",VLOOKUP($A57,$A$3:$E$98,5)*IF(Main!$B$36=1,(1+Main!$B$35)^($A57-AO$2),1+(Main!$B$35*($A57-AO$2)))))</f>
        <v>2.1206499415618533E-2</v>
      </c>
      <c r="AP57" s="119" t="str">
        <f>IF($A57=AP$2,VLOOKUP($A57,$A$3:$E$98,5),IF($A57&lt;AP$2,"",VLOOKUP($A57,$A$3:$E$98,5)*IF(Main!$B$36=1,(1+Main!$B$35)^($A57-AP$2),1+(Main!$B$35*($A57-AP$2)))))</f>
        <v/>
      </c>
      <c r="AQ57" s="119" t="str">
        <f>IF($A57=AQ$2,VLOOKUP($A57,$A$3:$E$98,5),IF($A57&lt;AQ$2,"",VLOOKUP($A57,$A$3:$E$98,5)*IF(Main!$B$36=1,(1+Main!$B$35)^($A57-AQ$2),1+(Main!$B$35*($A57-AQ$2)))))</f>
        <v/>
      </c>
      <c r="AR57" s="119" t="str">
        <f>IF($A57=AR$2,VLOOKUP($A57,$A$3:$E$98,5),IF($A57&lt;AR$2,"",VLOOKUP($A57,$A$3:$E$98,5)*IF(Main!$B$36=1,(1+Main!$B$35)^($A57-AR$2),1+(Main!$B$35*($A57-AR$2)))))</f>
        <v/>
      </c>
      <c r="AS57" s="119" t="str">
        <f>IF($A57=AS$2,VLOOKUP($A57,$A$3:$E$98,5),IF($A57&lt;AS$2,"",VLOOKUP($A57,$A$3:$E$98,5)*IF(Main!$B$36=1,(1+Main!$B$35)^($A57-AS$2),1+(Main!$B$35*($A57-AS$2)))))</f>
        <v/>
      </c>
      <c r="AT57" s="119" t="str">
        <f>IF($A57=AT$2,VLOOKUP($A57,$A$3:$E$98,5),IF($A57&lt;AT$2,"",VLOOKUP($A57,$A$3:$E$98,5)*IF(Main!$B$36=1,(1+Main!$B$35)^($A57-AT$2),1+(Main!$B$35*($A57-AT$2)))))</f>
        <v/>
      </c>
      <c r="AU57" s="119" t="str">
        <f>IF($A57=AU$2,VLOOKUP($A57,$A$3:$E$98,5),IF($A57&lt;AU$2,"",VLOOKUP($A57,$A$3:$E$98,5)*IF(Main!$B$36=1,(1+Main!$B$35)^($A57-AU$2),1+(Main!$B$35*($A57-AU$2)))))</f>
        <v/>
      </c>
      <c r="AV57" s="119" t="str">
        <f>IF($A57=AV$2,VLOOKUP($A57,$A$3:$E$98,5),IF($A57&lt;AV$2,"",VLOOKUP($A57,$A$3:$E$98,5)*IF(Main!$B$36=1,(1+Main!$B$35)^($A57-AV$2),1+(Main!$B$35*($A57-AV$2)))))</f>
        <v/>
      </c>
      <c r="AW57" s="119" t="str">
        <f>IF($A57=AW$2,VLOOKUP($A57,$A$3:$E$98,5),IF($A57&lt;AW$2,"",VLOOKUP($A57,$A$3:$E$98,5)*IF(Main!$B$36=1,(1+Main!$B$35)^($A57-AW$2),1+(Main!$B$35*($A57-AW$2)))))</f>
        <v/>
      </c>
      <c r="AX57" s="119" t="str">
        <f>IF($A57=AX$2,VLOOKUP($A57,$A$3:$E$98,5),IF($A57&lt;AX$2,"",VLOOKUP($A57,$A$3:$E$98,5)*IF(Main!$B$36=1,(1+Main!$B$35)^($A57-AX$2),1+(Main!$B$35*($A57-AX$2)))))</f>
        <v/>
      </c>
      <c r="AY57" s="119" t="str">
        <f>IF($A57=AY$2,VLOOKUP($A57,$A$3:$E$98,5),IF($A57&lt;AY$2,"",VLOOKUP($A57,$A$3:$E$98,5)*IF(Main!$B$36=1,(1+Main!$B$35)^($A57-AY$2),1+(Main!$B$35*($A57-AY$2)))))</f>
        <v/>
      </c>
      <c r="AZ57" s="119" t="str">
        <f>IF($A57=AZ$2,VLOOKUP($A57,$A$3:$E$98,5),IF($A57&lt;AZ$2,"",VLOOKUP($A57,$A$3:$E$98,5)*IF(Main!$B$36=1,(1+Main!$B$35)^($A57-AZ$2),1+(Main!$B$35*($A57-AZ$2)))))</f>
        <v/>
      </c>
      <c r="BA57" s="119" t="str">
        <f>IF($A57=BA$2,VLOOKUP($A57,$A$3:$E$98,5),IF($A57&lt;BA$2,"",VLOOKUP($A57,$A$3:$E$98,5)*IF(Main!$B$36=1,(1+Main!$B$35)^($A57-BA$2),1+(Main!$B$35*($A57-BA$2)))))</f>
        <v/>
      </c>
      <c r="BB57" s="119" t="str">
        <f>IF($A57=BB$2,VLOOKUP($A57,$A$3:$E$98,5),IF($A57&lt;BB$2,"",VLOOKUP($A57,$A$3:$E$98,5)*IF(Main!$B$36=1,(1+Main!$B$35)^($A57-BB$2),1+(Main!$B$35*($A57-BB$2)))))</f>
        <v/>
      </c>
      <c r="BC57" s="119" t="str">
        <f>IF($A57=BC$2,VLOOKUP($A57,$A$3:$E$98,5),IF($A57&lt;BC$2,"",VLOOKUP($A57,$A$3:$E$98,5)*IF(Main!$B$36=1,(1+Main!$B$35)^($A57-BC$2),1+(Main!$B$35*($A57-BC$2)))))</f>
        <v/>
      </c>
      <c r="BD57" s="119" t="str">
        <f>IF($A57=BD$2,VLOOKUP($A57,$A$3:$E$98,5),IF($A57&lt;BD$2,"",VLOOKUP($A57,$A$3:$E$98,5)*IF(Main!$B$36=1,(1+Main!$B$35)^($A57-BD$2),1+(Main!$B$35*($A57-BD$2)))))</f>
        <v/>
      </c>
      <c r="BE57" s="119" t="str">
        <f>IF($A57=BE$2,VLOOKUP($A57,$A$3:$E$98,5),IF($A57&lt;BE$2,"",VLOOKUP($A57,$A$3:$E$98,5)*IF(Main!$B$36=1,(1+Main!$B$35)^($A57-BE$2),1+(Main!$B$35*($A57-BE$2)))))</f>
        <v/>
      </c>
      <c r="BF57" s="119" t="str">
        <f>IF($A57=BF$2,VLOOKUP($A57,$A$3:$E$98,5),IF($A57&lt;BF$2,"",VLOOKUP($A57,$A$3:$E$98,5)*IF(Main!$B$36=1,(1+Main!$B$35)^($A57-BF$2),1+(Main!$B$35*($A57-BF$2)))))</f>
        <v/>
      </c>
      <c r="BG57" s="119" t="str">
        <f>IF($A57=BG$2,VLOOKUP($A57,$A$3:$E$98,5),IF($A57&lt;BG$2,"",VLOOKUP($A57,$A$3:$E$98,5)*IF(Main!$B$36=1,(1+Main!$B$35)^($A57-BG$2),1+(Main!$B$35*($A57-BG$2)))))</f>
        <v/>
      </c>
      <c r="BH57" s="119" t="str">
        <f>IF($A57=BH$2,VLOOKUP($A57,$A$3:$E$98,5),IF($A57&lt;BH$2,"",VLOOKUP($A57,$A$3:$E$98,5)*IF(Main!$B$36=1,(1+Main!$B$35)^($A57-BH$2),1+(Main!$B$35*($A57-BH$2)))))</f>
        <v/>
      </c>
      <c r="BI57" s="119" t="str">
        <f>IF($A57=BI$2,VLOOKUP($A57,$A$3:$E$98,5),IF($A57&lt;BI$2,"",VLOOKUP($A57,$A$3:$E$98,5)*IF(Main!$B$36=1,(1+Main!$B$35)^($A57-BI$2),1+(Main!$B$35*($A57-BI$2)))))</f>
        <v/>
      </c>
      <c r="BJ57" s="119" t="str">
        <f>IF($A57=BJ$2,VLOOKUP($A57,$A$3:$E$98,5),IF($A57&lt;BJ$2,"",VLOOKUP($A57,$A$3:$E$98,5)*IF(Main!$B$36=1,(1+Main!$B$35)^($A57-BJ$2),1+(Main!$B$35*($A57-BJ$2)))))</f>
        <v/>
      </c>
      <c r="BK57" s="119" t="str">
        <f>IF($A57=BK$2,VLOOKUP($A57,$A$3:$E$98,5),IF($A57&lt;BK$2,"",VLOOKUP($A57,$A$3:$E$98,5)*IF(Main!$B$36=1,(1+Main!$B$35)^($A57-BK$2),1+(Main!$B$35*($A57-BK$2)))))</f>
        <v/>
      </c>
      <c r="BL57" s="119" t="str">
        <f>IF($A57=BL$2,VLOOKUP($A57,$A$3:$E$98,5),IF($A57&lt;BL$2,"",VLOOKUP($A57,$A$3:$E$98,5)*IF(Main!$B$36=1,(1+Main!$B$35)^($A57-BL$2),1+(Main!$B$35*($A57-BL$2)))))</f>
        <v/>
      </c>
      <c r="BM57" s="119" t="str">
        <f>IF($A57=BM$2,VLOOKUP($A57,$A$3:$E$98,5),IF($A57&lt;BM$2,"",VLOOKUP($A57,$A$3:$E$98,5)*IF(Main!$B$36=1,(1+Main!$B$35)^($A57-BM$2),1+(Main!$B$35*($A57-BM$2)))))</f>
        <v/>
      </c>
      <c r="BN57" s="119" t="str">
        <f>IF($A57=BN$2,VLOOKUP($A57,$A$3:$E$98,5),IF($A57&lt;BN$2,"",VLOOKUP($A57,$A$3:$E$98,5)*IF(Main!$B$36=1,(1+Main!$B$35)^($A57-BN$2),1+(Main!$B$35*($A57-BN$2)))))</f>
        <v/>
      </c>
      <c r="BO57" s="119" t="str">
        <f>IF($A57=BO$2,VLOOKUP($A57,$A$3:$E$98,5),IF($A57&lt;BO$2,"",VLOOKUP($A57,$A$3:$E$98,5)*IF(Main!$B$36=1,(1+Main!$B$35)^($A57-BO$2),1+(Main!$B$35*($A57-BO$2)))))</f>
        <v/>
      </c>
      <c r="BP57" s="119" t="str">
        <f>IF($A57=BP$2,VLOOKUP($A57,$A$3:$E$98,5),IF($A57&lt;BP$2,"",VLOOKUP($A57,$A$3:$E$98,5)*IF(Main!$B$36=1,(1+Main!$B$35)^($A57-BP$2),1+(Main!$B$35*($A57-BP$2)))))</f>
        <v/>
      </c>
      <c r="BQ57" s="119" t="str">
        <f>IF($A57=BQ$2,VLOOKUP($A57,$A$3:$E$98,5),IF($A57&lt;BQ$2,"",VLOOKUP($A57,$A$3:$E$98,5)*IF(Main!$B$36=1,(1+Main!$B$35)^($A57-BQ$2),1+(Main!$B$35*($A57-BQ$2)))))</f>
        <v/>
      </c>
      <c r="BR57" s="119" t="str">
        <f>IF($A57=BR$2,VLOOKUP($A57,$A$3:$E$98,5),IF($A57&lt;BR$2,"",VLOOKUP($A57,$A$3:$E$98,5)*IF(Main!$B$36=1,(1+Main!$B$35)^($A57-BR$2),1+(Main!$B$35*($A57-BR$2)))))</f>
        <v/>
      </c>
      <c r="BS57" s="119" t="str">
        <f>IF($A57=BS$2,VLOOKUP($A57,$A$3:$E$98,5),IF($A57&lt;BS$2,"",VLOOKUP($A57,$A$3:$E$98,5)*IF(Main!$B$36=1,(1+Main!$B$35)^($A57-BS$2),1+(Main!$B$35*($A57-BS$2)))))</f>
        <v/>
      </c>
      <c r="BT57" s="119" t="str">
        <f>IF($A57=BT$2,VLOOKUP($A57,$A$3:$E$98,5),IF($A57&lt;BT$2,"",VLOOKUP($A57,$A$3:$E$98,5)*IF(Main!$B$36=1,(1+Main!$B$35)^($A57-BT$2),1+(Main!$B$35*($A57-BT$2)))))</f>
        <v/>
      </c>
      <c r="BU57" s="119" t="str">
        <f>IF($A57=BU$2,VLOOKUP($A57,$A$3:$E$98,5),IF($A57&lt;BU$2,"",VLOOKUP($A57,$A$3:$E$98,5)*IF(Main!$B$36=1,(1+Main!$B$35)^($A57-BU$2),1+(Main!$B$35*($A57-BU$2)))))</f>
        <v/>
      </c>
      <c r="BV57" s="119" t="str">
        <f>IF($A57=BV$2,VLOOKUP($A57,$A$3:$E$98,5),IF($A57&lt;BV$2,"",VLOOKUP($A57,$A$3:$E$98,5)*IF(Main!$B$36=1,(1+Main!$B$35)^($A57-BV$2),1+(Main!$B$35*($A57-BV$2)))))</f>
        <v/>
      </c>
      <c r="BW57" s="119" t="str">
        <f>IF($A57=BW$2,VLOOKUP($A57,$A$3:$E$98,5),IF($A57&lt;BW$2,"",VLOOKUP($A57,$A$3:$E$98,5)*IF(Main!$B$36=1,(1+Main!$B$35)^($A57-BW$2),1+(Main!$B$35*($A57-BW$2)))))</f>
        <v/>
      </c>
      <c r="BX57" s="119" t="str">
        <f>IF($A57=BX$2,VLOOKUP($A57,$A$3:$E$98,5),IF($A57&lt;BX$2,"",VLOOKUP($A57,$A$3:$E$98,5)*IF(Main!$B$36=1,(1+Main!$B$35)^($A57-BX$2),1+(Main!$B$35*($A57-BX$2)))))</f>
        <v/>
      </c>
      <c r="BY57" s="119" t="str">
        <f>IF($A57=BY$2,VLOOKUP($A57,$A$3:$E$98,5),IF($A57&lt;BY$2,"",VLOOKUP($A57,$A$3:$E$98,5)*IF(Main!$B$36=1,(1+Main!$B$35)^($A57-BY$2),1+(Main!$B$35*($A57-BY$2)))))</f>
        <v/>
      </c>
      <c r="BZ57" s="119" t="str">
        <f>IF($A57=BZ$2,VLOOKUP($A57,$A$3:$E$98,5),IF($A57&lt;BZ$2,"",VLOOKUP($A57,$A$3:$E$98,5)*IF(Main!$B$36=1,(1+Main!$B$35)^($A57-BZ$2),1+(Main!$B$35*($A57-BZ$2)))))</f>
        <v/>
      </c>
      <c r="CA57" s="119" t="str">
        <f>IF($A57=CA$2,VLOOKUP($A57,$A$3:$E$98,5),IF($A57&lt;CA$2,"",VLOOKUP($A57,$A$3:$E$98,5)*IF(Main!$B$36=1,(1+Main!$B$35)^($A57-CA$2),1+(Main!$B$35*($A57-CA$2)))))</f>
        <v/>
      </c>
      <c r="CB57" s="119" t="str">
        <f>IF($A57=CB$2,VLOOKUP($A57,$A$3:$E$98,5),IF($A57&lt;CB$2,"",VLOOKUP($A57,$A$3:$E$98,5)*IF(Main!$B$36=1,(1+Main!$B$35)^($A57-CB$2),1+(Main!$B$35*($A57-CB$2)))))</f>
        <v/>
      </c>
      <c r="CC57" s="119" t="str">
        <f>IF($A57=CC$2,VLOOKUP($A57,$A$3:$E$98,5),IF($A57&lt;CC$2,"",VLOOKUP($A57,$A$3:$E$98,5)*IF(Main!$B$36=1,(1+Main!$B$35)^($A57-CC$2),1+(Main!$B$35*($A57-CC$2)))))</f>
        <v/>
      </c>
      <c r="CD57" s="119" t="str">
        <f>IF($A57=CD$2,VLOOKUP($A57,$A$3:$E$98,5),IF($A57&lt;CD$2,"",VLOOKUP($A57,$A$3:$E$98,5)*IF(Main!$B$36=1,(1+Main!$B$35)^($A57-CD$2),1+(Main!$B$35*($A57-CD$2)))))</f>
        <v/>
      </c>
    </row>
    <row r="58" spans="1:82">
      <c r="A58" s="51">
        <v>80</v>
      </c>
      <c r="B58" s="54">
        <f ca="1">VLOOKUP($A58,Mortality!$A$3:$G$108,7,)</f>
        <v>2.2555124898551042E-2</v>
      </c>
      <c r="C58" s="50">
        <f t="shared" ca="1" si="1"/>
        <v>0.80226650917403441</v>
      </c>
      <c r="D58" s="50">
        <f t="shared" ca="1" si="0"/>
        <v>13.979164624198294</v>
      </c>
      <c r="E58" s="118">
        <f ca="1">C58/(1+Main!$B$5)^($A58-$A$3)</f>
        <v>1.9418285861486591E-2</v>
      </c>
      <c r="F58" s="14">
        <f t="shared" ca="1" si="3"/>
        <v>8.6634003370059762</v>
      </c>
      <c r="G58" s="119">
        <f ca="1">IF($A58=G$2,VLOOKUP($A58,$A$3:$E$98,5),IF($A58&lt;G$2,"",VLOOKUP($A58,$A$3:$E$98,5)*IF(Main!$B$36=1,(1+Main!$B$35)^($A58-G$2),1+(Main!$B$35*($A58-G$2)))))</f>
        <v>1.9418285861486591E-2</v>
      </c>
      <c r="H58" s="119">
        <f ca="1">IF($A58=H$2,VLOOKUP($A58,$A$3:$E$98,5),IF($A58&lt;H$2,"",VLOOKUP($A58,$A$3:$E$98,5)*IF(Main!$B$36=1,(1+Main!$B$35)^($A58-H$2),1+(Main!$B$35*($A58-H$2)))))</f>
        <v>1.9418285861486591E-2</v>
      </c>
      <c r="I58" s="119">
        <f ca="1">IF($A58=I$2,VLOOKUP($A58,$A$3:$E$98,5),IF($A58&lt;I$2,"",VLOOKUP($A58,$A$3:$E$98,5)*IF(Main!$B$36=1,(1+Main!$B$35)^($A58-I$2),1+(Main!$B$35*($A58-I$2)))))</f>
        <v>1.9418285861486591E-2</v>
      </c>
      <c r="J58" s="119">
        <f ca="1">IF($A58=J$2,VLOOKUP($A58,$A$3:$E$98,5),IF($A58&lt;J$2,"",VLOOKUP($A58,$A$3:$E$98,5)*IF(Main!$B$36=1,(1+Main!$B$35)^($A58-J$2),1+(Main!$B$35*($A58-J$2)))))</f>
        <v>1.9418285861486591E-2</v>
      </c>
      <c r="K58" s="119">
        <f ca="1">IF($A58=K$2,VLOOKUP($A58,$A$3:$E$98,5),IF($A58&lt;K$2,"",VLOOKUP($A58,$A$3:$E$98,5)*IF(Main!$B$36=1,(1+Main!$B$35)^($A58-K$2),1+(Main!$B$35*($A58-K$2)))))</f>
        <v>1.9418285861486591E-2</v>
      </c>
      <c r="L58" s="119">
        <f ca="1">IF($A58=L$2,VLOOKUP($A58,$A$3:$E$98,5),IF($A58&lt;L$2,"",VLOOKUP($A58,$A$3:$E$98,5)*IF(Main!$B$36=1,(1+Main!$B$35)^($A58-L$2),1+(Main!$B$35*($A58-L$2)))))</f>
        <v>1.9418285861486591E-2</v>
      </c>
      <c r="M58" s="119">
        <f ca="1">IF($A58=M$2,VLOOKUP($A58,$A$3:$E$98,5),IF($A58&lt;M$2,"",VLOOKUP($A58,$A$3:$E$98,5)*IF(Main!$B$36=1,(1+Main!$B$35)^($A58-M$2),1+(Main!$B$35*($A58-M$2)))))</f>
        <v>1.9418285861486591E-2</v>
      </c>
      <c r="N58" s="119">
        <f ca="1">IF($A58=N$2,VLOOKUP($A58,$A$3:$E$98,5),IF($A58&lt;N$2,"",VLOOKUP($A58,$A$3:$E$98,5)*IF(Main!$B$36=1,(1+Main!$B$35)^($A58-N$2),1+(Main!$B$35*($A58-N$2)))))</f>
        <v>1.9418285861486591E-2</v>
      </c>
      <c r="O58" s="119">
        <f ca="1">IF($A58=O$2,VLOOKUP($A58,$A$3:$E$98,5),IF($A58&lt;O$2,"",VLOOKUP($A58,$A$3:$E$98,5)*IF(Main!$B$36=1,(1+Main!$B$35)^($A58-O$2),1+(Main!$B$35*($A58-O$2)))))</f>
        <v>1.9418285861486591E-2</v>
      </c>
      <c r="P58" s="119">
        <f ca="1">IF($A58=P$2,VLOOKUP($A58,$A$3:$E$98,5),IF($A58&lt;P$2,"",VLOOKUP($A58,$A$3:$E$98,5)*IF(Main!$B$36=1,(1+Main!$B$35)^($A58-P$2),1+(Main!$B$35*($A58-P$2)))))</f>
        <v>1.9418285861486591E-2</v>
      </c>
      <c r="Q58" s="119">
        <f ca="1">IF($A58=Q$2,VLOOKUP($A58,$A$3:$E$98,5),IF($A58&lt;Q$2,"",VLOOKUP($A58,$A$3:$E$98,5)*IF(Main!$B$36=1,(1+Main!$B$35)^($A58-Q$2),1+(Main!$B$35*($A58-Q$2)))))</f>
        <v>1.9418285861486591E-2</v>
      </c>
      <c r="R58" s="119">
        <f ca="1">IF($A58=R$2,VLOOKUP($A58,$A$3:$E$98,5),IF($A58&lt;R$2,"",VLOOKUP($A58,$A$3:$E$98,5)*IF(Main!$B$36=1,(1+Main!$B$35)^($A58-R$2),1+(Main!$B$35*($A58-R$2)))))</f>
        <v>1.9418285861486591E-2</v>
      </c>
      <c r="S58" s="119">
        <f ca="1">IF($A58=S$2,VLOOKUP($A58,$A$3:$E$98,5),IF($A58&lt;S$2,"",VLOOKUP($A58,$A$3:$E$98,5)*IF(Main!$B$36=1,(1+Main!$B$35)^($A58-S$2),1+(Main!$B$35*($A58-S$2)))))</f>
        <v>1.9418285861486591E-2</v>
      </c>
      <c r="T58" s="119">
        <f ca="1">IF($A58=T$2,VLOOKUP($A58,$A$3:$E$98,5),IF($A58&lt;T$2,"",VLOOKUP($A58,$A$3:$E$98,5)*IF(Main!$B$36=1,(1+Main!$B$35)^($A58-T$2),1+(Main!$B$35*($A58-T$2)))))</f>
        <v>1.9418285861486591E-2</v>
      </c>
      <c r="U58" s="119">
        <f ca="1">IF($A58=U$2,VLOOKUP($A58,$A$3:$E$98,5),IF($A58&lt;U$2,"",VLOOKUP($A58,$A$3:$E$98,5)*IF(Main!$B$36=1,(1+Main!$B$35)^($A58-U$2),1+(Main!$B$35*($A58-U$2)))))</f>
        <v>1.9418285861486591E-2</v>
      </c>
      <c r="V58" s="119">
        <f ca="1">IF($A58=V$2,VLOOKUP($A58,$A$3:$E$98,5),IF($A58&lt;V$2,"",VLOOKUP($A58,$A$3:$E$98,5)*IF(Main!$B$36=1,(1+Main!$B$35)^($A58-V$2),1+(Main!$B$35*($A58-V$2)))))</f>
        <v>1.9418285861486591E-2</v>
      </c>
      <c r="W58" s="119">
        <f ca="1">IF($A58=W$2,VLOOKUP($A58,$A$3:$E$98,5),IF($A58&lt;W$2,"",VLOOKUP($A58,$A$3:$E$98,5)*IF(Main!$B$36=1,(1+Main!$B$35)^($A58-W$2),1+(Main!$B$35*($A58-W$2)))))</f>
        <v>1.9418285861486591E-2</v>
      </c>
      <c r="X58" s="119">
        <f ca="1">IF($A58=X$2,VLOOKUP($A58,$A$3:$E$98,5),IF($A58&lt;X$2,"",VLOOKUP($A58,$A$3:$E$98,5)*IF(Main!$B$36=1,(1+Main!$B$35)^($A58-X$2),1+(Main!$B$35*($A58-X$2)))))</f>
        <v>1.9418285861486591E-2</v>
      </c>
      <c r="Y58" s="119">
        <f ca="1">IF($A58=Y$2,VLOOKUP($A58,$A$3:$E$98,5),IF($A58&lt;Y$2,"",VLOOKUP($A58,$A$3:$E$98,5)*IF(Main!$B$36=1,(1+Main!$B$35)^($A58-Y$2),1+(Main!$B$35*($A58-Y$2)))))</f>
        <v>1.9418285861486591E-2</v>
      </c>
      <c r="Z58" s="119">
        <f ca="1">IF($A58=Z$2,VLOOKUP($A58,$A$3:$E$98,5),IF($A58&lt;Z$2,"",VLOOKUP($A58,$A$3:$E$98,5)*IF(Main!$B$36=1,(1+Main!$B$35)^($A58-Z$2),1+(Main!$B$35*($A58-Z$2)))))</f>
        <v>1.9418285861486591E-2</v>
      </c>
      <c r="AA58" s="119">
        <f ca="1">IF($A58=AA$2,VLOOKUP($A58,$A$3:$E$98,5),IF($A58&lt;AA$2,"",VLOOKUP($A58,$A$3:$E$98,5)*IF(Main!$B$36=1,(1+Main!$B$35)^($A58-AA$2),1+(Main!$B$35*($A58-AA$2)))))</f>
        <v>1.9418285861486591E-2</v>
      </c>
      <c r="AB58" s="119">
        <f ca="1">IF($A58=AB$2,VLOOKUP($A58,$A$3:$E$98,5),IF($A58&lt;AB$2,"",VLOOKUP($A58,$A$3:$E$98,5)*IF(Main!$B$36=1,(1+Main!$B$35)^($A58-AB$2),1+(Main!$B$35*($A58-AB$2)))))</f>
        <v>1.9418285861486591E-2</v>
      </c>
      <c r="AC58" s="119">
        <f ca="1">IF($A58=AC$2,VLOOKUP($A58,$A$3:$E$98,5),IF($A58&lt;AC$2,"",VLOOKUP($A58,$A$3:$E$98,5)*IF(Main!$B$36=1,(1+Main!$B$35)^($A58-AC$2),1+(Main!$B$35*($A58-AC$2)))))</f>
        <v>1.9418285861486591E-2</v>
      </c>
      <c r="AD58" s="119">
        <f ca="1">IF($A58=AD$2,VLOOKUP($A58,$A$3:$E$98,5),IF($A58&lt;AD$2,"",VLOOKUP($A58,$A$3:$E$98,5)*IF(Main!$B$36=1,(1+Main!$B$35)^($A58-AD$2),1+(Main!$B$35*($A58-AD$2)))))</f>
        <v>1.9418285861486591E-2</v>
      </c>
      <c r="AE58" s="119">
        <f ca="1">IF($A58=AE$2,VLOOKUP($A58,$A$3:$E$98,5),IF($A58&lt;AE$2,"",VLOOKUP($A58,$A$3:$E$98,5)*IF(Main!$B$36=1,(1+Main!$B$35)^($A58-AE$2),1+(Main!$B$35*($A58-AE$2)))))</f>
        <v>1.9418285861486591E-2</v>
      </c>
      <c r="AF58" s="119">
        <f ca="1">IF($A58=AF$2,VLOOKUP($A58,$A$3:$E$98,5),IF($A58&lt;AF$2,"",VLOOKUP($A58,$A$3:$E$98,5)*IF(Main!$B$36=1,(1+Main!$B$35)^($A58-AF$2),1+(Main!$B$35*($A58-AF$2)))))</f>
        <v>1.9418285861486591E-2</v>
      </c>
      <c r="AG58" s="119">
        <f ca="1">IF($A58=AG$2,VLOOKUP($A58,$A$3:$E$98,5),IF($A58&lt;AG$2,"",VLOOKUP($A58,$A$3:$E$98,5)*IF(Main!$B$36=1,(1+Main!$B$35)^($A58-AG$2),1+(Main!$B$35*($A58-AG$2)))))</f>
        <v>1.9418285861486591E-2</v>
      </c>
      <c r="AH58" s="119">
        <f ca="1">IF($A58=AH$2,VLOOKUP($A58,$A$3:$E$98,5),IF($A58&lt;AH$2,"",VLOOKUP($A58,$A$3:$E$98,5)*IF(Main!$B$36=1,(1+Main!$B$35)^($A58-AH$2),1+(Main!$B$35*($A58-AH$2)))))</f>
        <v>1.9418285861486591E-2</v>
      </c>
      <c r="AI58" s="119">
        <f ca="1">IF($A58=AI$2,VLOOKUP($A58,$A$3:$E$98,5),IF($A58&lt;AI$2,"",VLOOKUP($A58,$A$3:$E$98,5)*IF(Main!$B$36=1,(1+Main!$B$35)^($A58-AI$2),1+(Main!$B$35*($A58-AI$2)))))</f>
        <v>1.9418285861486591E-2</v>
      </c>
      <c r="AJ58" s="119">
        <f ca="1">IF($A58=AJ$2,VLOOKUP($A58,$A$3:$E$98,5),IF($A58&lt;AJ$2,"",VLOOKUP($A58,$A$3:$E$98,5)*IF(Main!$B$36=1,(1+Main!$B$35)^($A58-AJ$2),1+(Main!$B$35*($A58-AJ$2)))))</f>
        <v>1.9418285861486591E-2</v>
      </c>
      <c r="AK58" s="119">
        <f ca="1">IF($A58=AK$2,VLOOKUP($A58,$A$3:$E$98,5),IF($A58&lt;AK$2,"",VLOOKUP($A58,$A$3:$E$98,5)*IF(Main!$B$36=1,(1+Main!$B$35)^($A58-AK$2),1+(Main!$B$35*($A58-AK$2)))))</f>
        <v>1.9418285861486591E-2</v>
      </c>
      <c r="AL58" s="119">
        <f ca="1">IF($A58=AL$2,VLOOKUP($A58,$A$3:$E$98,5),IF($A58&lt;AL$2,"",VLOOKUP($A58,$A$3:$E$98,5)*IF(Main!$B$36=1,(1+Main!$B$35)^($A58-AL$2),1+(Main!$B$35*($A58-AL$2)))))</f>
        <v>1.9418285861486591E-2</v>
      </c>
      <c r="AM58" s="119">
        <f ca="1">IF($A58=AM$2,VLOOKUP($A58,$A$3:$E$98,5),IF($A58&lt;AM$2,"",VLOOKUP($A58,$A$3:$E$98,5)*IF(Main!$B$36=1,(1+Main!$B$35)^($A58-AM$2),1+(Main!$B$35*($A58-AM$2)))))</f>
        <v>1.9418285861486591E-2</v>
      </c>
      <c r="AN58" s="119">
        <f ca="1">IF($A58=AN$2,VLOOKUP($A58,$A$3:$E$98,5),IF($A58&lt;AN$2,"",VLOOKUP($A58,$A$3:$E$98,5)*IF(Main!$B$36=1,(1+Main!$B$35)^($A58-AN$2),1+(Main!$B$35*($A58-AN$2)))))</f>
        <v>1.9418285861486591E-2</v>
      </c>
      <c r="AO58" s="119">
        <f ca="1">IF($A58=AO$2,VLOOKUP($A58,$A$3:$E$98,5),IF($A58&lt;AO$2,"",VLOOKUP($A58,$A$3:$E$98,5)*IF(Main!$B$36=1,(1+Main!$B$35)^($A58-AO$2),1+(Main!$B$35*($A58-AO$2)))))</f>
        <v>1.9418285861486591E-2</v>
      </c>
      <c r="AP58" s="119">
        <f ca="1">IF($A58=AP$2,VLOOKUP($A58,$A$3:$E$98,5),IF($A58&lt;AP$2,"",VLOOKUP($A58,$A$3:$E$98,5)*IF(Main!$B$36=1,(1+Main!$B$35)^($A58-AP$2),1+(Main!$B$35*($A58-AP$2)))))</f>
        <v>1.9418285861486591E-2</v>
      </c>
      <c r="AQ58" s="119" t="str">
        <f>IF($A58=AQ$2,VLOOKUP($A58,$A$3:$E$98,5),IF($A58&lt;AQ$2,"",VLOOKUP($A58,$A$3:$E$98,5)*IF(Main!$B$36=1,(1+Main!$B$35)^($A58-AQ$2),1+(Main!$B$35*($A58-AQ$2)))))</f>
        <v/>
      </c>
      <c r="AR58" s="119" t="str">
        <f>IF($A58=AR$2,VLOOKUP($A58,$A$3:$E$98,5),IF($A58&lt;AR$2,"",VLOOKUP($A58,$A$3:$E$98,5)*IF(Main!$B$36=1,(1+Main!$B$35)^($A58-AR$2),1+(Main!$B$35*($A58-AR$2)))))</f>
        <v/>
      </c>
      <c r="AS58" s="119" t="str">
        <f>IF($A58=AS$2,VLOOKUP($A58,$A$3:$E$98,5),IF($A58&lt;AS$2,"",VLOOKUP($A58,$A$3:$E$98,5)*IF(Main!$B$36=1,(1+Main!$B$35)^($A58-AS$2),1+(Main!$B$35*($A58-AS$2)))))</f>
        <v/>
      </c>
      <c r="AT58" s="119" t="str">
        <f>IF($A58=AT$2,VLOOKUP($A58,$A$3:$E$98,5),IF($A58&lt;AT$2,"",VLOOKUP($A58,$A$3:$E$98,5)*IF(Main!$B$36=1,(1+Main!$B$35)^($A58-AT$2),1+(Main!$B$35*($A58-AT$2)))))</f>
        <v/>
      </c>
      <c r="AU58" s="119" t="str">
        <f>IF($A58=AU$2,VLOOKUP($A58,$A$3:$E$98,5),IF($A58&lt;AU$2,"",VLOOKUP($A58,$A$3:$E$98,5)*IF(Main!$B$36=1,(1+Main!$B$35)^($A58-AU$2),1+(Main!$B$35*($A58-AU$2)))))</f>
        <v/>
      </c>
      <c r="AV58" s="119" t="str">
        <f>IF($A58=AV$2,VLOOKUP($A58,$A$3:$E$98,5),IF($A58&lt;AV$2,"",VLOOKUP($A58,$A$3:$E$98,5)*IF(Main!$B$36=1,(1+Main!$B$35)^($A58-AV$2),1+(Main!$B$35*($A58-AV$2)))))</f>
        <v/>
      </c>
      <c r="AW58" s="119" t="str">
        <f>IF($A58=AW$2,VLOOKUP($A58,$A$3:$E$98,5),IF($A58&lt;AW$2,"",VLOOKUP($A58,$A$3:$E$98,5)*IF(Main!$B$36=1,(1+Main!$B$35)^($A58-AW$2),1+(Main!$B$35*($A58-AW$2)))))</f>
        <v/>
      </c>
      <c r="AX58" s="119" t="str">
        <f>IF($A58=AX$2,VLOOKUP($A58,$A$3:$E$98,5),IF($A58&lt;AX$2,"",VLOOKUP($A58,$A$3:$E$98,5)*IF(Main!$B$36=1,(1+Main!$B$35)^($A58-AX$2),1+(Main!$B$35*($A58-AX$2)))))</f>
        <v/>
      </c>
      <c r="AY58" s="119" t="str">
        <f>IF($A58=AY$2,VLOOKUP($A58,$A$3:$E$98,5),IF($A58&lt;AY$2,"",VLOOKUP($A58,$A$3:$E$98,5)*IF(Main!$B$36=1,(1+Main!$B$35)^($A58-AY$2),1+(Main!$B$35*($A58-AY$2)))))</f>
        <v/>
      </c>
      <c r="AZ58" s="119" t="str">
        <f>IF($A58=AZ$2,VLOOKUP($A58,$A$3:$E$98,5),IF($A58&lt;AZ$2,"",VLOOKUP($A58,$A$3:$E$98,5)*IF(Main!$B$36=1,(1+Main!$B$35)^($A58-AZ$2),1+(Main!$B$35*($A58-AZ$2)))))</f>
        <v/>
      </c>
      <c r="BA58" s="119" t="str">
        <f>IF($A58=BA$2,VLOOKUP($A58,$A$3:$E$98,5),IF($A58&lt;BA$2,"",VLOOKUP($A58,$A$3:$E$98,5)*IF(Main!$B$36=1,(1+Main!$B$35)^($A58-BA$2),1+(Main!$B$35*($A58-BA$2)))))</f>
        <v/>
      </c>
      <c r="BB58" s="119" t="str">
        <f>IF($A58=BB$2,VLOOKUP($A58,$A$3:$E$98,5),IF($A58&lt;BB$2,"",VLOOKUP($A58,$A$3:$E$98,5)*IF(Main!$B$36=1,(1+Main!$B$35)^($A58-BB$2),1+(Main!$B$35*($A58-BB$2)))))</f>
        <v/>
      </c>
      <c r="BC58" s="119" t="str">
        <f>IF($A58=BC$2,VLOOKUP($A58,$A$3:$E$98,5),IF($A58&lt;BC$2,"",VLOOKUP($A58,$A$3:$E$98,5)*IF(Main!$B$36=1,(1+Main!$B$35)^($A58-BC$2),1+(Main!$B$35*($A58-BC$2)))))</f>
        <v/>
      </c>
      <c r="BD58" s="119" t="str">
        <f>IF($A58=BD$2,VLOOKUP($A58,$A$3:$E$98,5),IF($A58&lt;BD$2,"",VLOOKUP($A58,$A$3:$E$98,5)*IF(Main!$B$36=1,(1+Main!$B$35)^($A58-BD$2),1+(Main!$B$35*($A58-BD$2)))))</f>
        <v/>
      </c>
      <c r="BE58" s="119" t="str">
        <f>IF($A58=BE$2,VLOOKUP($A58,$A$3:$E$98,5),IF($A58&lt;BE$2,"",VLOOKUP($A58,$A$3:$E$98,5)*IF(Main!$B$36=1,(1+Main!$B$35)^($A58-BE$2),1+(Main!$B$35*($A58-BE$2)))))</f>
        <v/>
      </c>
      <c r="BF58" s="119" t="str">
        <f>IF($A58=BF$2,VLOOKUP($A58,$A$3:$E$98,5),IF($A58&lt;BF$2,"",VLOOKUP($A58,$A$3:$E$98,5)*IF(Main!$B$36=1,(1+Main!$B$35)^($A58-BF$2),1+(Main!$B$35*($A58-BF$2)))))</f>
        <v/>
      </c>
      <c r="BG58" s="119" t="str">
        <f>IF($A58=BG$2,VLOOKUP($A58,$A$3:$E$98,5),IF($A58&lt;BG$2,"",VLOOKUP($A58,$A$3:$E$98,5)*IF(Main!$B$36=1,(1+Main!$B$35)^($A58-BG$2),1+(Main!$B$35*($A58-BG$2)))))</f>
        <v/>
      </c>
      <c r="BH58" s="119" t="str">
        <f>IF($A58=BH$2,VLOOKUP($A58,$A$3:$E$98,5),IF($A58&lt;BH$2,"",VLOOKUP($A58,$A$3:$E$98,5)*IF(Main!$B$36=1,(1+Main!$B$35)^($A58-BH$2),1+(Main!$B$35*($A58-BH$2)))))</f>
        <v/>
      </c>
      <c r="BI58" s="119" t="str">
        <f>IF($A58=BI$2,VLOOKUP($A58,$A$3:$E$98,5),IF($A58&lt;BI$2,"",VLOOKUP($A58,$A$3:$E$98,5)*IF(Main!$B$36=1,(1+Main!$B$35)^($A58-BI$2),1+(Main!$B$35*($A58-BI$2)))))</f>
        <v/>
      </c>
      <c r="BJ58" s="119" t="str">
        <f>IF($A58=BJ$2,VLOOKUP($A58,$A$3:$E$98,5),IF($A58&lt;BJ$2,"",VLOOKUP($A58,$A$3:$E$98,5)*IF(Main!$B$36=1,(1+Main!$B$35)^($A58-BJ$2),1+(Main!$B$35*($A58-BJ$2)))))</f>
        <v/>
      </c>
      <c r="BK58" s="119" t="str">
        <f>IF($A58=BK$2,VLOOKUP($A58,$A$3:$E$98,5),IF($A58&lt;BK$2,"",VLOOKUP($A58,$A$3:$E$98,5)*IF(Main!$B$36=1,(1+Main!$B$35)^($A58-BK$2),1+(Main!$B$35*($A58-BK$2)))))</f>
        <v/>
      </c>
      <c r="BL58" s="119" t="str">
        <f>IF($A58=BL$2,VLOOKUP($A58,$A$3:$E$98,5),IF($A58&lt;BL$2,"",VLOOKUP($A58,$A$3:$E$98,5)*IF(Main!$B$36=1,(1+Main!$B$35)^($A58-BL$2),1+(Main!$B$35*($A58-BL$2)))))</f>
        <v/>
      </c>
      <c r="BM58" s="119" t="str">
        <f>IF($A58=BM$2,VLOOKUP($A58,$A$3:$E$98,5),IF($A58&lt;BM$2,"",VLOOKUP($A58,$A$3:$E$98,5)*IF(Main!$B$36=1,(1+Main!$B$35)^($A58-BM$2),1+(Main!$B$35*($A58-BM$2)))))</f>
        <v/>
      </c>
      <c r="BN58" s="119" t="str">
        <f>IF($A58=BN$2,VLOOKUP($A58,$A$3:$E$98,5),IF($A58&lt;BN$2,"",VLOOKUP($A58,$A$3:$E$98,5)*IF(Main!$B$36=1,(1+Main!$B$35)^($A58-BN$2),1+(Main!$B$35*($A58-BN$2)))))</f>
        <v/>
      </c>
      <c r="BO58" s="119" t="str">
        <f>IF($A58=BO$2,VLOOKUP($A58,$A$3:$E$98,5),IF($A58&lt;BO$2,"",VLOOKUP($A58,$A$3:$E$98,5)*IF(Main!$B$36=1,(1+Main!$B$35)^($A58-BO$2),1+(Main!$B$35*($A58-BO$2)))))</f>
        <v/>
      </c>
      <c r="BP58" s="119" t="str">
        <f>IF($A58=BP$2,VLOOKUP($A58,$A$3:$E$98,5),IF($A58&lt;BP$2,"",VLOOKUP($A58,$A$3:$E$98,5)*IF(Main!$B$36=1,(1+Main!$B$35)^($A58-BP$2),1+(Main!$B$35*($A58-BP$2)))))</f>
        <v/>
      </c>
      <c r="BQ58" s="119" t="str">
        <f>IF($A58=BQ$2,VLOOKUP($A58,$A$3:$E$98,5),IF($A58&lt;BQ$2,"",VLOOKUP($A58,$A$3:$E$98,5)*IF(Main!$B$36=1,(1+Main!$B$35)^($A58-BQ$2),1+(Main!$B$35*($A58-BQ$2)))))</f>
        <v/>
      </c>
      <c r="BR58" s="119" t="str">
        <f>IF($A58=BR$2,VLOOKUP($A58,$A$3:$E$98,5),IF($A58&lt;BR$2,"",VLOOKUP($A58,$A$3:$E$98,5)*IF(Main!$B$36=1,(1+Main!$B$35)^($A58-BR$2),1+(Main!$B$35*($A58-BR$2)))))</f>
        <v/>
      </c>
      <c r="BS58" s="119" t="str">
        <f>IF($A58=BS$2,VLOOKUP($A58,$A$3:$E$98,5),IF($A58&lt;BS$2,"",VLOOKUP($A58,$A$3:$E$98,5)*IF(Main!$B$36=1,(1+Main!$B$35)^($A58-BS$2),1+(Main!$B$35*($A58-BS$2)))))</f>
        <v/>
      </c>
      <c r="BT58" s="119" t="str">
        <f>IF($A58=BT$2,VLOOKUP($A58,$A$3:$E$98,5),IF($A58&lt;BT$2,"",VLOOKUP($A58,$A$3:$E$98,5)*IF(Main!$B$36=1,(1+Main!$B$35)^($A58-BT$2),1+(Main!$B$35*($A58-BT$2)))))</f>
        <v/>
      </c>
      <c r="BU58" s="119" t="str">
        <f>IF($A58=BU$2,VLOOKUP($A58,$A$3:$E$98,5),IF($A58&lt;BU$2,"",VLOOKUP($A58,$A$3:$E$98,5)*IF(Main!$B$36=1,(1+Main!$B$35)^($A58-BU$2),1+(Main!$B$35*($A58-BU$2)))))</f>
        <v/>
      </c>
      <c r="BV58" s="119" t="str">
        <f>IF($A58=BV$2,VLOOKUP($A58,$A$3:$E$98,5),IF($A58&lt;BV$2,"",VLOOKUP($A58,$A$3:$E$98,5)*IF(Main!$B$36=1,(1+Main!$B$35)^($A58-BV$2),1+(Main!$B$35*($A58-BV$2)))))</f>
        <v/>
      </c>
      <c r="BW58" s="119" t="str">
        <f>IF($A58=BW$2,VLOOKUP($A58,$A$3:$E$98,5),IF($A58&lt;BW$2,"",VLOOKUP($A58,$A$3:$E$98,5)*IF(Main!$B$36=1,(1+Main!$B$35)^($A58-BW$2),1+(Main!$B$35*($A58-BW$2)))))</f>
        <v/>
      </c>
      <c r="BX58" s="119" t="str">
        <f>IF($A58=BX$2,VLOOKUP($A58,$A$3:$E$98,5),IF($A58&lt;BX$2,"",VLOOKUP($A58,$A$3:$E$98,5)*IF(Main!$B$36=1,(1+Main!$B$35)^($A58-BX$2),1+(Main!$B$35*($A58-BX$2)))))</f>
        <v/>
      </c>
      <c r="BY58" s="119" t="str">
        <f>IF($A58=BY$2,VLOOKUP($A58,$A$3:$E$98,5),IF($A58&lt;BY$2,"",VLOOKUP($A58,$A$3:$E$98,5)*IF(Main!$B$36=1,(1+Main!$B$35)^($A58-BY$2),1+(Main!$B$35*($A58-BY$2)))))</f>
        <v/>
      </c>
      <c r="BZ58" s="119" t="str">
        <f>IF($A58=BZ$2,VLOOKUP($A58,$A$3:$E$98,5),IF($A58&lt;BZ$2,"",VLOOKUP($A58,$A$3:$E$98,5)*IF(Main!$B$36=1,(1+Main!$B$35)^($A58-BZ$2),1+(Main!$B$35*($A58-BZ$2)))))</f>
        <v/>
      </c>
      <c r="CA58" s="119" t="str">
        <f>IF($A58=CA$2,VLOOKUP($A58,$A$3:$E$98,5),IF($A58&lt;CA$2,"",VLOOKUP($A58,$A$3:$E$98,5)*IF(Main!$B$36=1,(1+Main!$B$35)^($A58-CA$2),1+(Main!$B$35*($A58-CA$2)))))</f>
        <v/>
      </c>
      <c r="CB58" s="119" t="str">
        <f>IF($A58=CB$2,VLOOKUP($A58,$A$3:$E$98,5),IF($A58&lt;CB$2,"",VLOOKUP($A58,$A$3:$E$98,5)*IF(Main!$B$36=1,(1+Main!$B$35)^($A58-CB$2),1+(Main!$B$35*($A58-CB$2)))))</f>
        <v/>
      </c>
      <c r="CC58" s="119" t="str">
        <f>IF($A58=CC$2,VLOOKUP($A58,$A$3:$E$98,5),IF($A58&lt;CC$2,"",VLOOKUP($A58,$A$3:$E$98,5)*IF(Main!$B$36=1,(1+Main!$B$35)^($A58-CC$2),1+(Main!$B$35*($A58-CC$2)))))</f>
        <v/>
      </c>
      <c r="CD58" s="119" t="str">
        <f>IF($A58=CD$2,VLOOKUP($A58,$A$3:$E$98,5),IF($A58&lt;CD$2,"",VLOOKUP($A58,$A$3:$E$98,5)*IF(Main!$B$36=1,(1+Main!$B$35)^($A58-CD$2),1+(Main!$B$35*($A58-CD$2)))))</f>
        <v/>
      </c>
    </row>
    <row r="59" spans="1:82">
      <c r="A59" s="51">
        <v>81</v>
      </c>
      <c r="B59" s="54">
        <f ca="1">VLOOKUP($A59,Mortality!$A$3:$G$108,7,)</f>
        <v>2.5168991436068489E-2</v>
      </c>
      <c r="C59" s="50">
        <f t="shared" ca="1" si="1"/>
        <v>0.78417128785768953</v>
      </c>
      <c r="D59" s="50">
        <f t="shared" ca="1" si="0"/>
        <v>13.278666608028596</v>
      </c>
      <c r="E59" s="118">
        <f ca="1">C59/(1+Main!$B$5)^($A59-$A$3)</f>
        <v>1.7738601867817751E-2</v>
      </c>
      <c r="F59" s="14">
        <f t="shared" ca="1" si="3"/>
        <v>8.3890545333774789</v>
      </c>
      <c r="G59" s="119">
        <f ca="1">IF($A59=G$2,VLOOKUP($A59,$A$3:$E$98,5),IF($A59&lt;G$2,"",VLOOKUP($A59,$A$3:$E$98,5)*IF(Main!$B$36=1,(1+Main!$B$35)^($A59-G$2),1+(Main!$B$35*($A59-G$2)))))</f>
        <v>1.7738601867817751E-2</v>
      </c>
      <c r="H59" s="119">
        <f ca="1">IF($A59=H$2,VLOOKUP($A59,$A$3:$E$98,5),IF($A59&lt;H$2,"",VLOOKUP($A59,$A$3:$E$98,5)*IF(Main!$B$36=1,(1+Main!$B$35)^($A59-H$2),1+(Main!$B$35*($A59-H$2)))))</f>
        <v>1.7738601867817751E-2</v>
      </c>
      <c r="I59" s="119">
        <f ca="1">IF($A59=I$2,VLOOKUP($A59,$A$3:$E$98,5),IF($A59&lt;I$2,"",VLOOKUP($A59,$A$3:$E$98,5)*IF(Main!$B$36=1,(1+Main!$B$35)^($A59-I$2),1+(Main!$B$35*($A59-I$2)))))</f>
        <v>1.7738601867817751E-2</v>
      </c>
      <c r="J59" s="119">
        <f ca="1">IF($A59=J$2,VLOOKUP($A59,$A$3:$E$98,5),IF($A59&lt;J$2,"",VLOOKUP($A59,$A$3:$E$98,5)*IF(Main!$B$36=1,(1+Main!$B$35)^($A59-J$2),1+(Main!$B$35*($A59-J$2)))))</f>
        <v>1.7738601867817751E-2</v>
      </c>
      <c r="K59" s="119">
        <f ca="1">IF($A59=K$2,VLOOKUP($A59,$A$3:$E$98,5),IF($A59&lt;K$2,"",VLOOKUP($A59,$A$3:$E$98,5)*IF(Main!$B$36=1,(1+Main!$B$35)^($A59-K$2),1+(Main!$B$35*($A59-K$2)))))</f>
        <v>1.7738601867817751E-2</v>
      </c>
      <c r="L59" s="119">
        <f ca="1">IF($A59=L$2,VLOOKUP($A59,$A$3:$E$98,5),IF($A59&lt;L$2,"",VLOOKUP($A59,$A$3:$E$98,5)*IF(Main!$B$36=1,(1+Main!$B$35)^($A59-L$2),1+(Main!$B$35*($A59-L$2)))))</f>
        <v>1.7738601867817751E-2</v>
      </c>
      <c r="M59" s="119">
        <f ca="1">IF($A59=M$2,VLOOKUP($A59,$A$3:$E$98,5),IF($A59&lt;M$2,"",VLOOKUP($A59,$A$3:$E$98,5)*IF(Main!$B$36=1,(1+Main!$B$35)^($A59-M$2),1+(Main!$B$35*($A59-M$2)))))</f>
        <v>1.7738601867817751E-2</v>
      </c>
      <c r="N59" s="119">
        <f ca="1">IF($A59=N$2,VLOOKUP($A59,$A$3:$E$98,5),IF($A59&lt;N$2,"",VLOOKUP($A59,$A$3:$E$98,5)*IF(Main!$B$36=1,(1+Main!$B$35)^($A59-N$2),1+(Main!$B$35*($A59-N$2)))))</f>
        <v>1.7738601867817751E-2</v>
      </c>
      <c r="O59" s="119">
        <f ca="1">IF($A59=O$2,VLOOKUP($A59,$A$3:$E$98,5),IF($A59&lt;O$2,"",VLOOKUP($A59,$A$3:$E$98,5)*IF(Main!$B$36=1,(1+Main!$B$35)^($A59-O$2),1+(Main!$B$35*($A59-O$2)))))</f>
        <v>1.7738601867817751E-2</v>
      </c>
      <c r="P59" s="119">
        <f ca="1">IF($A59=P$2,VLOOKUP($A59,$A$3:$E$98,5),IF($A59&lt;P$2,"",VLOOKUP($A59,$A$3:$E$98,5)*IF(Main!$B$36=1,(1+Main!$B$35)^($A59-P$2),1+(Main!$B$35*($A59-P$2)))))</f>
        <v>1.7738601867817751E-2</v>
      </c>
      <c r="Q59" s="119">
        <f ca="1">IF($A59=Q$2,VLOOKUP($A59,$A$3:$E$98,5),IF($A59&lt;Q$2,"",VLOOKUP($A59,$A$3:$E$98,5)*IF(Main!$B$36=1,(1+Main!$B$35)^($A59-Q$2),1+(Main!$B$35*($A59-Q$2)))))</f>
        <v>1.7738601867817751E-2</v>
      </c>
      <c r="R59" s="119">
        <f ca="1">IF($A59=R$2,VLOOKUP($A59,$A$3:$E$98,5),IF($A59&lt;R$2,"",VLOOKUP($A59,$A$3:$E$98,5)*IF(Main!$B$36=1,(1+Main!$B$35)^($A59-R$2),1+(Main!$B$35*($A59-R$2)))))</f>
        <v>1.7738601867817751E-2</v>
      </c>
      <c r="S59" s="119">
        <f ca="1">IF($A59=S$2,VLOOKUP($A59,$A$3:$E$98,5),IF($A59&lt;S$2,"",VLOOKUP($A59,$A$3:$E$98,5)*IF(Main!$B$36=1,(1+Main!$B$35)^($A59-S$2),1+(Main!$B$35*($A59-S$2)))))</f>
        <v>1.7738601867817751E-2</v>
      </c>
      <c r="T59" s="119">
        <f ca="1">IF($A59=T$2,VLOOKUP($A59,$A$3:$E$98,5),IF($A59&lt;T$2,"",VLOOKUP($A59,$A$3:$E$98,5)*IF(Main!$B$36=1,(1+Main!$B$35)^($A59-T$2),1+(Main!$B$35*($A59-T$2)))))</f>
        <v>1.7738601867817751E-2</v>
      </c>
      <c r="U59" s="119">
        <f ca="1">IF($A59=U$2,VLOOKUP($A59,$A$3:$E$98,5),IF($A59&lt;U$2,"",VLOOKUP($A59,$A$3:$E$98,5)*IF(Main!$B$36=1,(1+Main!$B$35)^($A59-U$2),1+(Main!$B$35*($A59-U$2)))))</f>
        <v>1.7738601867817751E-2</v>
      </c>
      <c r="V59" s="119">
        <f ca="1">IF($A59=V$2,VLOOKUP($A59,$A$3:$E$98,5),IF($A59&lt;V$2,"",VLOOKUP($A59,$A$3:$E$98,5)*IF(Main!$B$36=1,(1+Main!$B$35)^($A59-V$2),1+(Main!$B$35*($A59-V$2)))))</f>
        <v>1.7738601867817751E-2</v>
      </c>
      <c r="W59" s="119">
        <f ca="1">IF($A59=W$2,VLOOKUP($A59,$A$3:$E$98,5),IF($A59&lt;W$2,"",VLOOKUP($A59,$A$3:$E$98,5)*IF(Main!$B$36=1,(1+Main!$B$35)^($A59-W$2),1+(Main!$B$35*($A59-W$2)))))</f>
        <v>1.7738601867817751E-2</v>
      </c>
      <c r="X59" s="119">
        <f ca="1">IF($A59=X$2,VLOOKUP($A59,$A$3:$E$98,5),IF($A59&lt;X$2,"",VLOOKUP($A59,$A$3:$E$98,5)*IF(Main!$B$36=1,(1+Main!$B$35)^($A59-X$2),1+(Main!$B$35*($A59-X$2)))))</f>
        <v>1.7738601867817751E-2</v>
      </c>
      <c r="Y59" s="119">
        <f ca="1">IF($A59=Y$2,VLOOKUP($A59,$A$3:$E$98,5),IF($A59&lt;Y$2,"",VLOOKUP($A59,$A$3:$E$98,5)*IF(Main!$B$36=1,(1+Main!$B$35)^($A59-Y$2),1+(Main!$B$35*($A59-Y$2)))))</f>
        <v>1.7738601867817751E-2</v>
      </c>
      <c r="Z59" s="119">
        <f ca="1">IF($A59=Z$2,VLOOKUP($A59,$A$3:$E$98,5),IF($A59&lt;Z$2,"",VLOOKUP($A59,$A$3:$E$98,5)*IF(Main!$B$36=1,(1+Main!$B$35)^($A59-Z$2),1+(Main!$B$35*($A59-Z$2)))))</f>
        <v>1.7738601867817751E-2</v>
      </c>
      <c r="AA59" s="119">
        <f ca="1">IF($A59=AA$2,VLOOKUP($A59,$A$3:$E$98,5),IF($A59&lt;AA$2,"",VLOOKUP($A59,$A$3:$E$98,5)*IF(Main!$B$36=1,(1+Main!$B$35)^($A59-AA$2),1+(Main!$B$35*($A59-AA$2)))))</f>
        <v>1.7738601867817751E-2</v>
      </c>
      <c r="AB59" s="119">
        <f ca="1">IF($A59=AB$2,VLOOKUP($A59,$A$3:$E$98,5),IF($A59&lt;AB$2,"",VLOOKUP($A59,$A$3:$E$98,5)*IF(Main!$B$36=1,(1+Main!$B$35)^($A59-AB$2),1+(Main!$B$35*($A59-AB$2)))))</f>
        <v>1.7738601867817751E-2</v>
      </c>
      <c r="AC59" s="119">
        <f ca="1">IF($A59=AC$2,VLOOKUP($A59,$A$3:$E$98,5),IF($A59&lt;AC$2,"",VLOOKUP($A59,$A$3:$E$98,5)*IF(Main!$B$36=1,(1+Main!$B$35)^($A59-AC$2),1+(Main!$B$35*($A59-AC$2)))))</f>
        <v>1.7738601867817751E-2</v>
      </c>
      <c r="AD59" s="119">
        <f ca="1">IF($A59=AD$2,VLOOKUP($A59,$A$3:$E$98,5),IF($A59&lt;AD$2,"",VLOOKUP($A59,$A$3:$E$98,5)*IF(Main!$B$36=1,(1+Main!$B$35)^($A59-AD$2),1+(Main!$B$35*($A59-AD$2)))))</f>
        <v>1.7738601867817751E-2</v>
      </c>
      <c r="AE59" s="119">
        <f ca="1">IF($A59=AE$2,VLOOKUP($A59,$A$3:$E$98,5),IF($A59&lt;AE$2,"",VLOOKUP($A59,$A$3:$E$98,5)*IF(Main!$B$36=1,(1+Main!$B$35)^($A59-AE$2),1+(Main!$B$35*($A59-AE$2)))))</f>
        <v>1.7738601867817751E-2</v>
      </c>
      <c r="AF59" s="119">
        <f ca="1">IF($A59=AF$2,VLOOKUP($A59,$A$3:$E$98,5),IF($A59&lt;AF$2,"",VLOOKUP($A59,$A$3:$E$98,5)*IF(Main!$B$36=1,(1+Main!$B$35)^($A59-AF$2),1+(Main!$B$35*($A59-AF$2)))))</f>
        <v>1.7738601867817751E-2</v>
      </c>
      <c r="AG59" s="119">
        <f ca="1">IF($A59=AG$2,VLOOKUP($A59,$A$3:$E$98,5),IF($A59&lt;AG$2,"",VLOOKUP($A59,$A$3:$E$98,5)*IF(Main!$B$36=1,(1+Main!$B$35)^($A59-AG$2),1+(Main!$B$35*($A59-AG$2)))))</f>
        <v>1.7738601867817751E-2</v>
      </c>
      <c r="AH59" s="119">
        <f ca="1">IF($A59=AH$2,VLOOKUP($A59,$A$3:$E$98,5),IF($A59&lt;AH$2,"",VLOOKUP($A59,$A$3:$E$98,5)*IF(Main!$B$36=1,(1+Main!$B$35)^($A59-AH$2),1+(Main!$B$35*($A59-AH$2)))))</f>
        <v>1.7738601867817751E-2</v>
      </c>
      <c r="AI59" s="119">
        <f ca="1">IF($A59=AI$2,VLOOKUP($A59,$A$3:$E$98,5),IF($A59&lt;AI$2,"",VLOOKUP($A59,$A$3:$E$98,5)*IF(Main!$B$36=1,(1+Main!$B$35)^($A59-AI$2),1+(Main!$B$35*($A59-AI$2)))))</f>
        <v>1.7738601867817751E-2</v>
      </c>
      <c r="AJ59" s="119">
        <f ca="1">IF($A59=AJ$2,VLOOKUP($A59,$A$3:$E$98,5),IF($A59&lt;AJ$2,"",VLOOKUP($A59,$A$3:$E$98,5)*IF(Main!$B$36=1,(1+Main!$B$35)^($A59-AJ$2),1+(Main!$B$35*($A59-AJ$2)))))</f>
        <v>1.7738601867817751E-2</v>
      </c>
      <c r="AK59" s="119">
        <f ca="1">IF($A59=AK$2,VLOOKUP($A59,$A$3:$E$98,5),IF($A59&lt;AK$2,"",VLOOKUP($A59,$A$3:$E$98,5)*IF(Main!$B$36=1,(1+Main!$B$35)^($A59-AK$2),1+(Main!$B$35*($A59-AK$2)))))</f>
        <v>1.7738601867817751E-2</v>
      </c>
      <c r="AL59" s="119">
        <f ca="1">IF($A59=AL$2,VLOOKUP($A59,$A$3:$E$98,5),IF($A59&lt;AL$2,"",VLOOKUP($A59,$A$3:$E$98,5)*IF(Main!$B$36=1,(1+Main!$B$35)^($A59-AL$2),1+(Main!$B$35*($A59-AL$2)))))</f>
        <v>1.7738601867817751E-2</v>
      </c>
      <c r="AM59" s="119">
        <f ca="1">IF($A59=AM$2,VLOOKUP($A59,$A$3:$E$98,5),IF($A59&lt;AM$2,"",VLOOKUP($A59,$A$3:$E$98,5)*IF(Main!$B$36=1,(1+Main!$B$35)^($A59-AM$2),1+(Main!$B$35*($A59-AM$2)))))</f>
        <v>1.7738601867817751E-2</v>
      </c>
      <c r="AN59" s="119">
        <f ca="1">IF($A59=AN$2,VLOOKUP($A59,$A$3:$E$98,5),IF($A59&lt;AN$2,"",VLOOKUP($A59,$A$3:$E$98,5)*IF(Main!$B$36=1,(1+Main!$B$35)^($A59-AN$2),1+(Main!$B$35*($A59-AN$2)))))</f>
        <v>1.7738601867817751E-2</v>
      </c>
      <c r="AO59" s="119">
        <f ca="1">IF($A59=AO$2,VLOOKUP($A59,$A$3:$E$98,5),IF($A59&lt;AO$2,"",VLOOKUP($A59,$A$3:$E$98,5)*IF(Main!$B$36=1,(1+Main!$B$35)^($A59-AO$2),1+(Main!$B$35*($A59-AO$2)))))</f>
        <v>1.7738601867817751E-2</v>
      </c>
      <c r="AP59" s="119">
        <f ca="1">IF($A59=AP$2,VLOOKUP($A59,$A$3:$E$98,5),IF($A59&lt;AP$2,"",VLOOKUP($A59,$A$3:$E$98,5)*IF(Main!$B$36=1,(1+Main!$B$35)^($A59-AP$2),1+(Main!$B$35*($A59-AP$2)))))</f>
        <v>1.7738601867817751E-2</v>
      </c>
      <c r="AQ59" s="119">
        <f ca="1">IF($A59=AQ$2,VLOOKUP($A59,$A$3:$E$98,5),IF($A59&lt;AQ$2,"",VLOOKUP($A59,$A$3:$E$98,5)*IF(Main!$B$36=1,(1+Main!$B$35)^($A59-AQ$2),1+(Main!$B$35*($A59-AQ$2)))))</f>
        <v>1.7738601867817751E-2</v>
      </c>
      <c r="AR59" s="119" t="str">
        <f>IF($A59=AR$2,VLOOKUP($A59,$A$3:$E$98,5),IF($A59&lt;AR$2,"",VLOOKUP($A59,$A$3:$E$98,5)*IF(Main!$B$36=1,(1+Main!$B$35)^($A59-AR$2),1+(Main!$B$35*($A59-AR$2)))))</f>
        <v/>
      </c>
      <c r="AS59" s="119" t="str">
        <f>IF($A59=AS$2,VLOOKUP($A59,$A$3:$E$98,5),IF($A59&lt;AS$2,"",VLOOKUP($A59,$A$3:$E$98,5)*IF(Main!$B$36=1,(1+Main!$B$35)^($A59-AS$2),1+(Main!$B$35*($A59-AS$2)))))</f>
        <v/>
      </c>
      <c r="AT59" s="119" t="str">
        <f>IF($A59=AT$2,VLOOKUP($A59,$A$3:$E$98,5),IF($A59&lt;AT$2,"",VLOOKUP($A59,$A$3:$E$98,5)*IF(Main!$B$36=1,(1+Main!$B$35)^($A59-AT$2),1+(Main!$B$35*($A59-AT$2)))))</f>
        <v/>
      </c>
      <c r="AU59" s="119" t="str">
        <f>IF($A59=AU$2,VLOOKUP($A59,$A$3:$E$98,5),IF($A59&lt;AU$2,"",VLOOKUP($A59,$A$3:$E$98,5)*IF(Main!$B$36=1,(1+Main!$B$35)^($A59-AU$2),1+(Main!$B$35*($A59-AU$2)))))</f>
        <v/>
      </c>
      <c r="AV59" s="119" t="str">
        <f>IF($A59=AV$2,VLOOKUP($A59,$A$3:$E$98,5),IF($A59&lt;AV$2,"",VLOOKUP($A59,$A$3:$E$98,5)*IF(Main!$B$36=1,(1+Main!$B$35)^($A59-AV$2),1+(Main!$B$35*($A59-AV$2)))))</f>
        <v/>
      </c>
      <c r="AW59" s="119" t="str">
        <f>IF($A59=AW$2,VLOOKUP($A59,$A$3:$E$98,5),IF($A59&lt;AW$2,"",VLOOKUP($A59,$A$3:$E$98,5)*IF(Main!$B$36=1,(1+Main!$B$35)^($A59-AW$2),1+(Main!$B$35*($A59-AW$2)))))</f>
        <v/>
      </c>
      <c r="AX59" s="119" t="str">
        <f>IF($A59=AX$2,VLOOKUP($A59,$A$3:$E$98,5),IF($A59&lt;AX$2,"",VLOOKUP($A59,$A$3:$E$98,5)*IF(Main!$B$36=1,(1+Main!$B$35)^($A59-AX$2),1+(Main!$B$35*($A59-AX$2)))))</f>
        <v/>
      </c>
      <c r="AY59" s="119" t="str">
        <f>IF($A59=AY$2,VLOOKUP($A59,$A$3:$E$98,5),IF($A59&lt;AY$2,"",VLOOKUP($A59,$A$3:$E$98,5)*IF(Main!$B$36=1,(1+Main!$B$35)^($A59-AY$2),1+(Main!$B$35*($A59-AY$2)))))</f>
        <v/>
      </c>
      <c r="AZ59" s="119" t="str">
        <f>IF($A59=AZ$2,VLOOKUP($A59,$A$3:$E$98,5),IF($A59&lt;AZ$2,"",VLOOKUP($A59,$A$3:$E$98,5)*IF(Main!$B$36=1,(1+Main!$B$35)^($A59-AZ$2),1+(Main!$B$35*($A59-AZ$2)))))</f>
        <v/>
      </c>
      <c r="BA59" s="119" t="str">
        <f>IF($A59=BA$2,VLOOKUP($A59,$A$3:$E$98,5),IF($A59&lt;BA$2,"",VLOOKUP($A59,$A$3:$E$98,5)*IF(Main!$B$36=1,(1+Main!$B$35)^($A59-BA$2),1+(Main!$B$35*($A59-BA$2)))))</f>
        <v/>
      </c>
      <c r="BB59" s="119" t="str">
        <f>IF($A59=BB$2,VLOOKUP($A59,$A$3:$E$98,5),IF($A59&lt;BB$2,"",VLOOKUP($A59,$A$3:$E$98,5)*IF(Main!$B$36=1,(1+Main!$B$35)^($A59-BB$2),1+(Main!$B$35*($A59-BB$2)))))</f>
        <v/>
      </c>
      <c r="BC59" s="119" t="str">
        <f>IF($A59=BC$2,VLOOKUP($A59,$A$3:$E$98,5),IF($A59&lt;BC$2,"",VLOOKUP($A59,$A$3:$E$98,5)*IF(Main!$B$36=1,(1+Main!$B$35)^($A59-BC$2),1+(Main!$B$35*($A59-BC$2)))))</f>
        <v/>
      </c>
      <c r="BD59" s="119" t="str">
        <f>IF($A59=BD$2,VLOOKUP($A59,$A$3:$E$98,5),IF($A59&lt;BD$2,"",VLOOKUP($A59,$A$3:$E$98,5)*IF(Main!$B$36=1,(1+Main!$B$35)^($A59-BD$2),1+(Main!$B$35*($A59-BD$2)))))</f>
        <v/>
      </c>
      <c r="BE59" s="119" t="str">
        <f>IF($A59=BE$2,VLOOKUP($A59,$A$3:$E$98,5),IF($A59&lt;BE$2,"",VLOOKUP($A59,$A$3:$E$98,5)*IF(Main!$B$36=1,(1+Main!$B$35)^($A59-BE$2),1+(Main!$B$35*($A59-BE$2)))))</f>
        <v/>
      </c>
      <c r="BF59" s="119" t="str">
        <f>IF($A59=BF$2,VLOOKUP($A59,$A$3:$E$98,5),IF($A59&lt;BF$2,"",VLOOKUP($A59,$A$3:$E$98,5)*IF(Main!$B$36=1,(1+Main!$B$35)^($A59-BF$2),1+(Main!$B$35*($A59-BF$2)))))</f>
        <v/>
      </c>
      <c r="BG59" s="119" t="str">
        <f>IF($A59=BG$2,VLOOKUP($A59,$A$3:$E$98,5),IF($A59&lt;BG$2,"",VLOOKUP($A59,$A$3:$E$98,5)*IF(Main!$B$36=1,(1+Main!$B$35)^($A59-BG$2),1+(Main!$B$35*($A59-BG$2)))))</f>
        <v/>
      </c>
      <c r="BH59" s="119" t="str">
        <f>IF($A59=BH$2,VLOOKUP($A59,$A$3:$E$98,5),IF($A59&lt;BH$2,"",VLOOKUP($A59,$A$3:$E$98,5)*IF(Main!$B$36=1,(1+Main!$B$35)^($A59-BH$2),1+(Main!$B$35*($A59-BH$2)))))</f>
        <v/>
      </c>
      <c r="BI59" s="119" t="str">
        <f>IF($A59=BI$2,VLOOKUP($A59,$A$3:$E$98,5),IF($A59&lt;BI$2,"",VLOOKUP($A59,$A$3:$E$98,5)*IF(Main!$B$36=1,(1+Main!$B$35)^($A59-BI$2),1+(Main!$B$35*($A59-BI$2)))))</f>
        <v/>
      </c>
      <c r="BJ59" s="119" t="str">
        <f>IF($A59=BJ$2,VLOOKUP($A59,$A$3:$E$98,5),IF($A59&lt;BJ$2,"",VLOOKUP($A59,$A$3:$E$98,5)*IF(Main!$B$36=1,(1+Main!$B$35)^($A59-BJ$2),1+(Main!$B$35*($A59-BJ$2)))))</f>
        <v/>
      </c>
      <c r="BK59" s="119" t="str">
        <f>IF($A59=BK$2,VLOOKUP($A59,$A$3:$E$98,5),IF($A59&lt;BK$2,"",VLOOKUP($A59,$A$3:$E$98,5)*IF(Main!$B$36=1,(1+Main!$B$35)^($A59-BK$2),1+(Main!$B$35*($A59-BK$2)))))</f>
        <v/>
      </c>
      <c r="BL59" s="119" t="str">
        <f>IF($A59=BL$2,VLOOKUP($A59,$A$3:$E$98,5),IF($A59&lt;BL$2,"",VLOOKUP($A59,$A$3:$E$98,5)*IF(Main!$B$36=1,(1+Main!$B$35)^($A59-BL$2),1+(Main!$B$35*($A59-BL$2)))))</f>
        <v/>
      </c>
      <c r="BM59" s="119" t="str">
        <f>IF($A59=BM$2,VLOOKUP($A59,$A$3:$E$98,5),IF($A59&lt;BM$2,"",VLOOKUP($A59,$A$3:$E$98,5)*IF(Main!$B$36=1,(1+Main!$B$35)^($A59-BM$2),1+(Main!$B$35*($A59-BM$2)))))</f>
        <v/>
      </c>
      <c r="BN59" s="119" t="str">
        <f>IF($A59=BN$2,VLOOKUP($A59,$A$3:$E$98,5),IF($A59&lt;BN$2,"",VLOOKUP($A59,$A$3:$E$98,5)*IF(Main!$B$36=1,(1+Main!$B$35)^($A59-BN$2),1+(Main!$B$35*($A59-BN$2)))))</f>
        <v/>
      </c>
      <c r="BO59" s="119" t="str">
        <f>IF($A59=BO$2,VLOOKUP($A59,$A$3:$E$98,5),IF($A59&lt;BO$2,"",VLOOKUP($A59,$A$3:$E$98,5)*IF(Main!$B$36=1,(1+Main!$B$35)^($A59-BO$2),1+(Main!$B$35*($A59-BO$2)))))</f>
        <v/>
      </c>
      <c r="BP59" s="119" t="str">
        <f>IF($A59=BP$2,VLOOKUP($A59,$A$3:$E$98,5),IF($A59&lt;BP$2,"",VLOOKUP($A59,$A$3:$E$98,5)*IF(Main!$B$36=1,(1+Main!$B$35)^($A59-BP$2),1+(Main!$B$35*($A59-BP$2)))))</f>
        <v/>
      </c>
      <c r="BQ59" s="119" t="str">
        <f>IF($A59=BQ$2,VLOOKUP($A59,$A$3:$E$98,5),IF($A59&lt;BQ$2,"",VLOOKUP($A59,$A$3:$E$98,5)*IF(Main!$B$36=1,(1+Main!$B$35)^($A59-BQ$2),1+(Main!$B$35*($A59-BQ$2)))))</f>
        <v/>
      </c>
      <c r="BR59" s="119" t="str">
        <f>IF($A59=BR$2,VLOOKUP($A59,$A$3:$E$98,5),IF($A59&lt;BR$2,"",VLOOKUP($A59,$A$3:$E$98,5)*IF(Main!$B$36=1,(1+Main!$B$35)^($A59-BR$2),1+(Main!$B$35*($A59-BR$2)))))</f>
        <v/>
      </c>
      <c r="BS59" s="119" t="str">
        <f>IF($A59=BS$2,VLOOKUP($A59,$A$3:$E$98,5),IF($A59&lt;BS$2,"",VLOOKUP($A59,$A$3:$E$98,5)*IF(Main!$B$36=1,(1+Main!$B$35)^($A59-BS$2),1+(Main!$B$35*($A59-BS$2)))))</f>
        <v/>
      </c>
      <c r="BT59" s="119" t="str">
        <f>IF($A59=BT$2,VLOOKUP($A59,$A$3:$E$98,5),IF($A59&lt;BT$2,"",VLOOKUP($A59,$A$3:$E$98,5)*IF(Main!$B$36=1,(1+Main!$B$35)^($A59-BT$2),1+(Main!$B$35*($A59-BT$2)))))</f>
        <v/>
      </c>
      <c r="BU59" s="119" t="str">
        <f>IF($A59=BU$2,VLOOKUP($A59,$A$3:$E$98,5),IF($A59&lt;BU$2,"",VLOOKUP($A59,$A$3:$E$98,5)*IF(Main!$B$36=1,(1+Main!$B$35)^($A59-BU$2),1+(Main!$B$35*($A59-BU$2)))))</f>
        <v/>
      </c>
      <c r="BV59" s="119" t="str">
        <f>IF($A59=BV$2,VLOOKUP($A59,$A$3:$E$98,5),IF($A59&lt;BV$2,"",VLOOKUP($A59,$A$3:$E$98,5)*IF(Main!$B$36=1,(1+Main!$B$35)^($A59-BV$2),1+(Main!$B$35*($A59-BV$2)))))</f>
        <v/>
      </c>
      <c r="BW59" s="119" t="str">
        <f>IF($A59=BW$2,VLOOKUP($A59,$A$3:$E$98,5),IF($A59&lt;BW$2,"",VLOOKUP($A59,$A$3:$E$98,5)*IF(Main!$B$36=1,(1+Main!$B$35)^($A59-BW$2),1+(Main!$B$35*($A59-BW$2)))))</f>
        <v/>
      </c>
      <c r="BX59" s="119" t="str">
        <f>IF($A59=BX$2,VLOOKUP($A59,$A$3:$E$98,5),IF($A59&lt;BX$2,"",VLOOKUP($A59,$A$3:$E$98,5)*IF(Main!$B$36=1,(1+Main!$B$35)^($A59-BX$2),1+(Main!$B$35*($A59-BX$2)))))</f>
        <v/>
      </c>
      <c r="BY59" s="119" t="str">
        <f>IF($A59=BY$2,VLOOKUP($A59,$A$3:$E$98,5),IF($A59&lt;BY$2,"",VLOOKUP($A59,$A$3:$E$98,5)*IF(Main!$B$36=1,(1+Main!$B$35)^($A59-BY$2),1+(Main!$B$35*($A59-BY$2)))))</f>
        <v/>
      </c>
      <c r="BZ59" s="119" t="str">
        <f>IF($A59=BZ$2,VLOOKUP($A59,$A$3:$E$98,5),IF($A59&lt;BZ$2,"",VLOOKUP($A59,$A$3:$E$98,5)*IF(Main!$B$36=1,(1+Main!$B$35)^($A59-BZ$2),1+(Main!$B$35*($A59-BZ$2)))))</f>
        <v/>
      </c>
      <c r="CA59" s="119" t="str">
        <f>IF($A59=CA$2,VLOOKUP($A59,$A$3:$E$98,5),IF($A59&lt;CA$2,"",VLOOKUP($A59,$A$3:$E$98,5)*IF(Main!$B$36=1,(1+Main!$B$35)^($A59-CA$2),1+(Main!$B$35*($A59-CA$2)))))</f>
        <v/>
      </c>
      <c r="CB59" s="119" t="str">
        <f>IF($A59=CB$2,VLOOKUP($A59,$A$3:$E$98,5),IF($A59&lt;CB$2,"",VLOOKUP($A59,$A$3:$E$98,5)*IF(Main!$B$36=1,(1+Main!$B$35)^($A59-CB$2),1+(Main!$B$35*($A59-CB$2)))))</f>
        <v/>
      </c>
      <c r="CC59" s="119" t="str">
        <f>IF($A59=CC$2,VLOOKUP($A59,$A$3:$E$98,5),IF($A59&lt;CC$2,"",VLOOKUP($A59,$A$3:$E$98,5)*IF(Main!$B$36=1,(1+Main!$B$35)^($A59-CC$2),1+(Main!$B$35*($A59-CC$2)))))</f>
        <v/>
      </c>
      <c r="CD59" s="119" t="str">
        <f>IF($A59=CD$2,VLOOKUP($A59,$A$3:$E$98,5),IF($A59&lt;CD$2,"",VLOOKUP($A59,$A$3:$E$98,5)*IF(Main!$B$36=1,(1+Main!$B$35)^($A59-CD$2),1+(Main!$B$35*($A59-CD$2)))))</f>
        <v/>
      </c>
    </row>
    <row r="60" spans="1:82">
      <c r="A60" s="51">
        <v>82</v>
      </c>
      <c r="B60" s="54">
        <f ca="1">VLOOKUP($A60,Mortality!$A$3:$G$108,7,)</f>
        <v>2.8183879612920973E-2</v>
      </c>
      <c r="C60" s="50">
        <f t="shared" ca="1" si="1"/>
        <v>0.76443448742918862</v>
      </c>
      <c r="D60" s="50">
        <f t="shared" ca="1" si="0"/>
        <v>12.595687355203099</v>
      </c>
      <c r="E60" s="118">
        <f ca="1">C60/(1+Main!$B$5)^($A60-$A$3)</f>
        <v>1.6160877709643754E-2</v>
      </c>
      <c r="F60" s="14">
        <f t="shared" ca="1" si="3"/>
        <v>8.11041942783603</v>
      </c>
      <c r="G60" s="119">
        <f ca="1">IF($A60=G$2,VLOOKUP($A60,$A$3:$E$98,5),IF($A60&lt;G$2,"",VLOOKUP($A60,$A$3:$E$98,5)*IF(Main!$B$36=1,(1+Main!$B$35)^($A60-G$2),1+(Main!$B$35*($A60-G$2)))))</f>
        <v>1.6160877709643754E-2</v>
      </c>
      <c r="H60" s="119">
        <f ca="1">IF($A60=H$2,VLOOKUP($A60,$A$3:$E$98,5),IF($A60&lt;H$2,"",VLOOKUP($A60,$A$3:$E$98,5)*IF(Main!$B$36=1,(1+Main!$B$35)^($A60-H$2),1+(Main!$B$35*($A60-H$2)))))</f>
        <v>1.6160877709643754E-2</v>
      </c>
      <c r="I60" s="119">
        <f ca="1">IF($A60=I$2,VLOOKUP($A60,$A$3:$E$98,5),IF($A60&lt;I$2,"",VLOOKUP($A60,$A$3:$E$98,5)*IF(Main!$B$36=1,(1+Main!$B$35)^($A60-I$2),1+(Main!$B$35*($A60-I$2)))))</f>
        <v>1.6160877709643754E-2</v>
      </c>
      <c r="J60" s="119">
        <f ca="1">IF($A60=J$2,VLOOKUP($A60,$A$3:$E$98,5),IF($A60&lt;J$2,"",VLOOKUP($A60,$A$3:$E$98,5)*IF(Main!$B$36=1,(1+Main!$B$35)^($A60-J$2),1+(Main!$B$35*($A60-J$2)))))</f>
        <v>1.6160877709643754E-2</v>
      </c>
      <c r="K60" s="119">
        <f ca="1">IF($A60=K$2,VLOOKUP($A60,$A$3:$E$98,5),IF($A60&lt;K$2,"",VLOOKUP($A60,$A$3:$E$98,5)*IF(Main!$B$36=1,(1+Main!$B$35)^($A60-K$2),1+(Main!$B$35*($A60-K$2)))))</f>
        <v>1.6160877709643754E-2</v>
      </c>
      <c r="L60" s="119">
        <f ca="1">IF($A60=L$2,VLOOKUP($A60,$A$3:$E$98,5),IF($A60&lt;L$2,"",VLOOKUP($A60,$A$3:$E$98,5)*IF(Main!$B$36=1,(1+Main!$B$35)^($A60-L$2),1+(Main!$B$35*($A60-L$2)))))</f>
        <v>1.6160877709643754E-2</v>
      </c>
      <c r="M60" s="119">
        <f ca="1">IF($A60=M$2,VLOOKUP($A60,$A$3:$E$98,5),IF($A60&lt;M$2,"",VLOOKUP($A60,$A$3:$E$98,5)*IF(Main!$B$36=1,(1+Main!$B$35)^($A60-M$2),1+(Main!$B$35*($A60-M$2)))))</f>
        <v>1.6160877709643754E-2</v>
      </c>
      <c r="N60" s="119">
        <f ca="1">IF($A60=N$2,VLOOKUP($A60,$A$3:$E$98,5),IF($A60&lt;N$2,"",VLOOKUP($A60,$A$3:$E$98,5)*IF(Main!$B$36=1,(1+Main!$B$35)^($A60-N$2),1+(Main!$B$35*($A60-N$2)))))</f>
        <v>1.6160877709643754E-2</v>
      </c>
      <c r="O60" s="119">
        <f ca="1">IF($A60=O$2,VLOOKUP($A60,$A$3:$E$98,5),IF($A60&lt;O$2,"",VLOOKUP($A60,$A$3:$E$98,5)*IF(Main!$B$36=1,(1+Main!$B$35)^($A60-O$2),1+(Main!$B$35*($A60-O$2)))))</f>
        <v>1.6160877709643754E-2</v>
      </c>
      <c r="P60" s="119">
        <f ca="1">IF($A60=P$2,VLOOKUP($A60,$A$3:$E$98,5),IF($A60&lt;P$2,"",VLOOKUP($A60,$A$3:$E$98,5)*IF(Main!$B$36=1,(1+Main!$B$35)^($A60-P$2),1+(Main!$B$35*($A60-P$2)))))</f>
        <v>1.6160877709643754E-2</v>
      </c>
      <c r="Q60" s="119">
        <f ca="1">IF($A60=Q$2,VLOOKUP($A60,$A$3:$E$98,5),IF($A60&lt;Q$2,"",VLOOKUP($A60,$A$3:$E$98,5)*IF(Main!$B$36=1,(1+Main!$B$35)^($A60-Q$2),1+(Main!$B$35*($A60-Q$2)))))</f>
        <v>1.6160877709643754E-2</v>
      </c>
      <c r="R60" s="119">
        <f ca="1">IF($A60=R$2,VLOOKUP($A60,$A$3:$E$98,5),IF($A60&lt;R$2,"",VLOOKUP($A60,$A$3:$E$98,5)*IF(Main!$B$36=1,(1+Main!$B$35)^($A60-R$2),1+(Main!$B$35*($A60-R$2)))))</f>
        <v>1.6160877709643754E-2</v>
      </c>
      <c r="S60" s="119">
        <f ca="1">IF($A60=S$2,VLOOKUP($A60,$A$3:$E$98,5),IF($A60&lt;S$2,"",VLOOKUP($A60,$A$3:$E$98,5)*IF(Main!$B$36=1,(1+Main!$B$35)^($A60-S$2),1+(Main!$B$35*($A60-S$2)))))</f>
        <v>1.6160877709643754E-2</v>
      </c>
      <c r="T60" s="119">
        <f ca="1">IF($A60=T$2,VLOOKUP($A60,$A$3:$E$98,5),IF($A60&lt;T$2,"",VLOOKUP($A60,$A$3:$E$98,5)*IF(Main!$B$36=1,(1+Main!$B$35)^($A60-T$2),1+(Main!$B$35*($A60-T$2)))))</f>
        <v>1.6160877709643754E-2</v>
      </c>
      <c r="U60" s="119">
        <f ca="1">IF($A60=U$2,VLOOKUP($A60,$A$3:$E$98,5),IF($A60&lt;U$2,"",VLOOKUP($A60,$A$3:$E$98,5)*IF(Main!$B$36=1,(1+Main!$B$35)^($A60-U$2),1+(Main!$B$35*($A60-U$2)))))</f>
        <v>1.6160877709643754E-2</v>
      </c>
      <c r="V60" s="119">
        <f ca="1">IF($A60=V$2,VLOOKUP($A60,$A$3:$E$98,5),IF($A60&lt;V$2,"",VLOOKUP($A60,$A$3:$E$98,5)*IF(Main!$B$36=1,(1+Main!$B$35)^($A60-V$2),1+(Main!$B$35*($A60-V$2)))))</f>
        <v>1.6160877709643754E-2</v>
      </c>
      <c r="W60" s="119">
        <f ca="1">IF($A60=W$2,VLOOKUP($A60,$A$3:$E$98,5),IF($A60&lt;W$2,"",VLOOKUP($A60,$A$3:$E$98,5)*IF(Main!$B$36=1,(1+Main!$B$35)^($A60-W$2),1+(Main!$B$35*($A60-W$2)))))</f>
        <v>1.6160877709643754E-2</v>
      </c>
      <c r="X60" s="119">
        <f ca="1">IF($A60=X$2,VLOOKUP($A60,$A$3:$E$98,5),IF($A60&lt;X$2,"",VLOOKUP($A60,$A$3:$E$98,5)*IF(Main!$B$36=1,(1+Main!$B$35)^($A60-X$2),1+(Main!$B$35*($A60-X$2)))))</f>
        <v>1.6160877709643754E-2</v>
      </c>
      <c r="Y60" s="119">
        <f ca="1">IF($A60=Y$2,VLOOKUP($A60,$A$3:$E$98,5),IF($A60&lt;Y$2,"",VLOOKUP($A60,$A$3:$E$98,5)*IF(Main!$B$36=1,(1+Main!$B$35)^($A60-Y$2),1+(Main!$B$35*($A60-Y$2)))))</f>
        <v>1.6160877709643754E-2</v>
      </c>
      <c r="Z60" s="119">
        <f ca="1">IF($A60=Z$2,VLOOKUP($A60,$A$3:$E$98,5),IF($A60&lt;Z$2,"",VLOOKUP($A60,$A$3:$E$98,5)*IF(Main!$B$36=1,(1+Main!$B$35)^($A60-Z$2),1+(Main!$B$35*($A60-Z$2)))))</f>
        <v>1.6160877709643754E-2</v>
      </c>
      <c r="AA60" s="119">
        <f ca="1">IF($A60=AA$2,VLOOKUP($A60,$A$3:$E$98,5),IF($A60&lt;AA$2,"",VLOOKUP($A60,$A$3:$E$98,5)*IF(Main!$B$36=1,(1+Main!$B$35)^($A60-AA$2),1+(Main!$B$35*($A60-AA$2)))))</f>
        <v>1.6160877709643754E-2</v>
      </c>
      <c r="AB60" s="119">
        <f ca="1">IF($A60=AB$2,VLOOKUP($A60,$A$3:$E$98,5),IF($A60&lt;AB$2,"",VLOOKUP($A60,$A$3:$E$98,5)*IF(Main!$B$36=1,(1+Main!$B$35)^($A60-AB$2),1+(Main!$B$35*($A60-AB$2)))))</f>
        <v>1.6160877709643754E-2</v>
      </c>
      <c r="AC60" s="119">
        <f ca="1">IF($A60=AC$2,VLOOKUP($A60,$A$3:$E$98,5),IF($A60&lt;AC$2,"",VLOOKUP($A60,$A$3:$E$98,5)*IF(Main!$B$36=1,(1+Main!$B$35)^($A60-AC$2),1+(Main!$B$35*($A60-AC$2)))))</f>
        <v>1.6160877709643754E-2</v>
      </c>
      <c r="AD60" s="119">
        <f ca="1">IF($A60=AD$2,VLOOKUP($A60,$A$3:$E$98,5),IF($A60&lt;AD$2,"",VLOOKUP($A60,$A$3:$E$98,5)*IF(Main!$B$36=1,(1+Main!$B$35)^($A60-AD$2),1+(Main!$B$35*($A60-AD$2)))))</f>
        <v>1.6160877709643754E-2</v>
      </c>
      <c r="AE60" s="119">
        <f ca="1">IF($A60=AE$2,VLOOKUP($A60,$A$3:$E$98,5),IF($A60&lt;AE$2,"",VLOOKUP($A60,$A$3:$E$98,5)*IF(Main!$B$36=1,(1+Main!$B$35)^($A60-AE$2),1+(Main!$B$35*($A60-AE$2)))))</f>
        <v>1.6160877709643754E-2</v>
      </c>
      <c r="AF60" s="119">
        <f ca="1">IF($A60=AF$2,VLOOKUP($A60,$A$3:$E$98,5),IF($A60&lt;AF$2,"",VLOOKUP($A60,$A$3:$E$98,5)*IF(Main!$B$36=1,(1+Main!$B$35)^($A60-AF$2),1+(Main!$B$35*($A60-AF$2)))))</f>
        <v>1.6160877709643754E-2</v>
      </c>
      <c r="AG60" s="119">
        <f ca="1">IF($A60=AG$2,VLOOKUP($A60,$A$3:$E$98,5),IF($A60&lt;AG$2,"",VLOOKUP($A60,$A$3:$E$98,5)*IF(Main!$B$36=1,(1+Main!$B$35)^($A60-AG$2),1+(Main!$B$35*($A60-AG$2)))))</f>
        <v>1.6160877709643754E-2</v>
      </c>
      <c r="AH60" s="119">
        <f ca="1">IF($A60=AH$2,VLOOKUP($A60,$A$3:$E$98,5),IF($A60&lt;AH$2,"",VLOOKUP($A60,$A$3:$E$98,5)*IF(Main!$B$36=1,(1+Main!$B$35)^($A60-AH$2),1+(Main!$B$35*($A60-AH$2)))))</f>
        <v>1.6160877709643754E-2</v>
      </c>
      <c r="AI60" s="119">
        <f ca="1">IF($A60=AI$2,VLOOKUP($A60,$A$3:$E$98,5),IF($A60&lt;AI$2,"",VLOOKUP($A60,$A$3:$E$98,5)*IF(Main!$B$36=1,(1+Main!$B$35)^($A60-AI$2),1+(Main!$B$35*($A60-AI$2)))))</f>
        <v>1.6160877709643754E-2</v>
      </c>
      <c r="AJ60" s="119">
        <f ca="1">IF($A60=AJ$2,VLOOKUP($A60,$A$3:$E$98,5),IF($A60&lt;AJ$2,"",VLOOKUP($A60,$A$3:$E$98,5)*IF(Main!$B$36=1,(1+Main!$B$35)^($A60-AJ$2),1+(Main!$B$35*($A60-AJ$2)))))</f>
        <v>1.6160877709643754E-2</v>
      </c>
      <c r="AK60" s="119">
        <f ca="1">IF($A60=AK$2,VLOOKUP($A60,$A$3:$E$98,5),IF($A60&lt;AK$2,"",VLOOKUP($A60,$A$3:$E$98,5)*IF(Main!$B$36=1,(1+Main!$B$35)^($A60-AK$2),1+(Main!$B$35*($A60-AK$2)))))</f>
        <v>1.6160877709643754E-2</v>
      </c>
      <c r="AL60" s="119">
        <f ca="1">IF($A60=AL$2,VLOOKUP($A60,$A$3:$E$98,5),IF($A60&lt;AL$2,"",VLOOKUP($A60,$A$3:$E$98,5)*IF(Main!$B$36=1,(1+Main!$B$35)^($A60-AL$2),1+(Main!$B$35*($A60-AL$2)))))</f>
        <v>1.6160877709643754E-2</v>
      </c>
      <c r="AM60" s="119">
        <f ca="1">IF($A60=AM$2,VLOOKUP($A60,$A$3:$E$98,5),IF($A60&lt;AM$2,"",VLOOKUP($A60,$A$3:$E$98,5)*IF(Main!$B$36=1,(1+Main!$B$35)^($A60-AM$2),1+(Main!$B$35*($A60-AM$2)))))</f>
        <v>1.6160877709643754E-2</v>
      </c>
      <c r="AN60" s="119">
        <f ca="1">IF($A60=AN$2,VLOOKUP($A60,$A$3:$E$98,5),IF($A60&lt;AN$2,"",VLOOKUP($A60,$A$3:$E$98,5)*IF(Main!$B$36=1,(1+Main!$B$35)^($A60-AN$2),1+(Main!$B$35*($A60-AN$2)))))</f>
        <v>1.6160877709643754E-2</v>
      </c>
      <c r="AO60" s="119">
        <f ca="1">IF($A60=AO$2,VLOOKUP($A60,$A$3:$E$98,5),IF($A60&lt;AO$2,"",VLOOKUP($A60,$A$3:$E$98,5)*IF(Main!$B$36=1,(1+Main!$B$35)^($A60-AO$2),1+(Main!$B$35*($A60-AO$2)))))</f>
        <v>1.6160877709643754E-2</v>
      </c>
      <c r="AP60" s="119">
        <f ca="1">IF($A60=AP$2,VLOOKUP($A60,$A$3:$E$98,5),IF($A60&lt;AP$2,"",VLOOKUP($A60,$A$3:$E$98,5)*IF(Main!$B$36=1,(1+Main!$B$35)^($A60-AP$2),1+(Main!$B$35*($A60-AP$2)))))</f>
        <v>1.6160877709643754E-2</v>
      </c>
      <c r="AQ60" s="119">
        <f ca="1">IF($A60=AQ$2,VLOOKUP($A60,$A$3:$E$98,5),IF($A60&lt;AQ$2,"",VLOOKUP($A60,$A$3:$E$98,5)*IF(Main!$B$36=1,(1+Main!$B$35)^($A60-AQ$2),1+(Main!$B$35*($A60-AQ$2)))))</f>
        <v>1.6160877709643754E-2</v>
      </c>
      <c r="AR60" s="119">
        <f ca="1">IF($A60=AR$2,VLOOKUP($A60,$A$3:$E$98,5),IF($A60&lt;AR$2,"",VLOOKUP($A60,$A$3:$E$98,5)*IF(Main!$B$36=1,(1+Main!$B$35)^($A60-AR$2),1+(Main!$B$35*($A60-AR$2)))))</f>
        <v>1.6160877709643754E-2</v>
      </c>
      <c r="AS60" s="119" t="str">
        <f>IF($A60=AS$2,VLOOKUP($A60,$A$3:$E$98,5),IF($A60&lt;AS$2,"",VLOOKUP($A60,$A$3:$E$98,5)*IF(Main!$B$36=1,(1+Main!$B$35)^($A60-AS$2),1+(Main!$B$35*($A60-AS$2)))))</f>
        <v/>
      </c>
      <c r="AT60" s="119" t="str">
        <f>IF($A60=AT$2,VLOOKUP($A60,$A$3:$E$98,5),IF($A60&lt;AT$2,"",VLOOKUP($A60,$A$3:$E$98,5)*IF(Main!$B$36=1,(1+Main!$B$35)^($A60-AT$2),1+(Main!$B$35*($A60-AT$2)))))</f>
        <v/>
      </c>
      <c r="AU60" s="119" t="str">
        <f>IF($A60=AU$2,VLOOKUP($A60,$A$3:$E$98,5),IF($A60&lt;AU$2,"",VLOOKUP($A60,$A$3:$E$98,5)*IF(Main!$B$36=1,(1+Main!$B$35)^($A60-AU$2),1+(Main!$B$35*($A60-AU$2)))))</f>
        <v/>
      </c>
      <c r="AV60" s="119" t="str">
        <f>IF($A60=AV$2,VLOOKUP($A60,$A$3:$E$98,5),IF($A60&lt;AV$2,"",VLOOKUP($A60,$A$3:$E$98,5)*IF(Main!$B$36=1,(1+Main!$B$35)^($A60-AV$2),1+(Main!$B$35*($A60-AV$2)))))</f>
        <v/>
      </c>
      <c r="AW60" s="119" t="str">
        <f>IF($A60=AW$2,VLOOKUP($A60,$A$3:$E$98,5),IF($A60&lt;AW$2,"",VLOOKUP($A60,$A$3:$E$98,5)*IF(Main!$B$36=1,(1+Main!$B$35)^($A60-AW$2),1+(Main!$B$35*($A60-AW$2)))))</f>
        <v/>
      </c>
      <c r="AX60" s="119" t="str">
        <f>IF($A60=AX$2,VLOOKUP($A60,$A$3:$E$98,5),IF($A60&lt;AX$2,"",VLOOKUP($A60,$A$3:$E$98,5)*IF(Main!$B$36=1,(1+Main!$B$35)^($A60-AX$2),1+(Main!$B$35*($A60-AX$2)))))</f>
        <v/>
      </c>
      <c r="AY60" s="119" t="str">
        <f>IF($A60=AY$2,VLOOKUP($A60,$A$3:$E$98,5),IF($A60&lt;AY$2,"",VLOOKUP($A60,$A$3:$E$98,5)*IF(Main!$B$36=1,(1+Main!$B$35)^($A60-AY$2),1+(Main!$B$35*($A60-AY$2)))))</f>
        <v/>
      </c>
      <c r="AZ60" s="119" t="str">
        <f>IF($A60=AZ$2,VLOOKUP($A60,$A$3:$E$98,5),IF($A60&lt;AZ$2,"",VLOOKUP($A60,$A$3:$E$98,5)*IF(Main!$B$36=1,(1+Main!$B$35)^($A60-AZ$2),1+(Main!$B$35*($A60-AZ$2)))))</f>
        <v/>
      </c>
      <c r="BA60" s="119" t="str">
        <f>IF($A60=BA$2,VLOOKUP($A60,$A$3:$E$98,5),IF($A60&lt;BA$2,"",VLOOKUP($A60,$A$3:$E$98,5)*IF(Main!$B$36=1,(1+Main!$B$35)^($A60-BA$2),1+(Main!$B$35*($A60-BA$2)))))</f>
        <v/>
      </c>
      <c r="BB60" s="119" t="str">
        <f>IF($A60=BB$2,VLOOKUP($A60,$A$3:$E$98,5),IF($A60&lt;BB$2,"",VLOOKUP($A60,$A$3:$E$98,5)*IF(Main!$B$36=1,(1+Main!$B$35)^($A60-BB$2),1+(Main!$B$35*($A60-BB$2)))))</f>
        <v/>
      </c>
      <c r="BC60" s="119" t="str">
        <f>IF($A60=BC$2,VLOOKUP($A60,$A$3:$E$98,5),IF($A60&lt;BC$2,"",VLOOKUP($A60,$A$3:$E$98,5)*IF(Main!$B$36=1,(1+Main!$B$35)^($A60-BC$2),1+(Main!$B$35*($A60-BC$2)))))</f>
        <v/>
      </c>
      <c r="BD60" s="119" t="str">
        <f>IF($A60=BD$2,VLOOKUP($A60,$A$3:$E$98,5),IF($A60&lt;BD$2,"",VLOOKUP($A60,$A$3:$E$98,5)*IF(Main!$B$36=1,(1+Main!$B$35)^($A60-BD$2),1+(Main!$B$35*($A60-BD$2)))))</f>
        <v/>
      </c>
      <c r="BE60" s="119" t="str">
        <f>IF($A60=BE$2,VLOOKUP($A60,$A$3:$E$98,5),IF($A60&lt;BE$2,"",VLOOKUP($A60,$A$3:$E$98,5)*IF(Main!$B$36=1,(1+Main!$B$35)^($A60-BE$2),1+(Main!$B$35*($A60-BE$2)))))</f>
        <v/>
      </c>
      <c r="BF60" s="119" t="str">
        <f>IF($A60=BF$2,VLOOKUP($A60,$A$3:$E$98,5),IF($A60&lt;BF$2,"",VLOOKUP($A60,$A$3:$E$98,5)*IF(Main!$B$36=1,(1+Main!$B$35)^($A60-BF$2),1+(Main!$B$35*($A60-BF$2)))))</f>
        <v/>
      </c>
      <c r="BG60" s="119" t="str">
        <f>IF($A60=BG$2,VLOOKUP($A60,$A$3:$E$98,5),IF($A60&lt;BG$2,"",VLOOKUP($A60,$A$3:$E$98,5)*IF(Main!$B$36=1,(1+Main!$B$35)^($A60-BG$2),1+(Main!$B$35*($A60-BG$2)))))</f>
        <v/>
      </c>
      <c r="BH60" s="119" t="str">
        <f>IF($A60=BH$2,VLOOKUP($A60,$A$3:$E$98,5),IF($A60&lt;BH$2,"",VLOOKUP($A60,$A$3:$E$98,5)*IF(Main!$B$36=1,(1+Main!$B$35)^($A60-BH$2),1+(Main!$B$35*($A60-BH$2)))))</f>
        <v/>
      </c>
      <c r="BI60" s="119" t="str">
        <f>IF($A60=BI$2,VLOOKUP($A60,$A$3:$E$98,5),IF($A60&lt;BI$2,"",VLOOKUP($A60,$A$3:$E$98,5)*IF(Main!$B$36=1,(1+Main!$B$35)^($A60-BI$2),1+(Main!$B$35*($A60-BI$2)))))</f>
        <v/>
      </c>
      <c r="BJ60" s="119" t="str">
        <f>IF($A60=BJ$2,VLOOKUP($A60,$A$3:$E$98,5),IF($A60&lt;BJ$2,"",VLOOKUP($A60,$A$3:$E$98,5)*IF(Main!$B$36=1,(1+Main!$B$35)^($A60-BJ$2),1+(Main!$B$35*($A60-BJ$2)))))</f>
        <v/>
      </c>
      <c r="BK60" s="119" t="str">
        <f>IF($A60=BK$2,VLOOKUP($A60,$A$3:$E$98,5),IF($A60&lt;BK$2,"",VLOOKUP($A60,$A$3:$E$98,5)*IF(Main!$B$36=1,(1+Main!$B$35)^($A60-BK$2),1+(Main!$B$35*($A60-BK$2)))))</f>
        <v/>
      </c>
      <c r="BL60" s="119" t="str">
        <f>IF($A60=BL$2,VLOOKUP($A60,$A$3:$E$98,5),IF($A60&lt;BL$2,"",VLOOKUP($A60,$A$3:$E$98,5)*IF(Main!$B$36=1,(1+Main!$B$35)^($A60-BL$2),1+(Main!$B$35*($A60-BL$2)))))</f>
        <v/>
      </c>
      <c r="BM60" s="119" t="str">
        <f>IF($A60=BM$2,VLOOKUP($A60,$A$3:$E$98,5),IF($A60&lt;BM$2,"",VLOOKUP($A60,$A$3:$E$98,5)*IF(Main!$B$36=1,(1+Main!$B$35)^($A60-BM$2),1+(Main!$B$35*($A60-BM$2)))))</f>
        <v/>
      </c>
      <c r="BN60" s="119" t="str">
        <f>IF($A60=BN$2,VLOOKUP($A60,$A$3:$E$98,5),IF($A60&lt;BN$2,"",VLOOKUP($A60,$A$3:$E$98,5)*IF(Main!$B$36=1,(1+Main!$B$35)^($A60-BN$2),1+(Main!$B$35*($A60-BN$2)))))</f>
        <v/>
      </c>
      <c r="BO60" s="119" t="str">
        <f>IF($A60=BO$2,VLOOKUP($A60,$A$3:$E$98,5),IF($A60&lt;BO$2,"",VLOOKUP($A60,$A$3:$E$98,5)*IF(Main!$B$36=1,(1+Main!$B$35)^($A60-BO$2),1+(Main!$B$35*($A60-BO$2)))))</f>
        <v/>
      </c>
      <c r="BP60" s="119" t="str">
        <f>IF($A60=BP$2,VLOOKUP($A60,$A$3:$E$98,5),IF($A60&lt;BP$2,"",VLOOKUP($A60,$A$3:$E$98,5)*IF(Main!$B$36=1,(1+Main!$B$35)^($A60-BP$2),1+(Main!$B$35*($A60-BP$2)))))</f>
        <v/>
      </c>
      <c r="BQ60" s="119" t="str">
        <f>IF($A60=BQ$2,VLOOKUP($A60,$A$3:$E$98,5),IF($A60&lt;BQ$2,"",VLOOKUP($A60,$A$3:$E$98,5)*IF(Main!$B$36=1,(1+Main!$B$35)^($A60-BQ$2),1+(Main!$B$35*($A60-BQ$2)))))</f>
        <v/>
      </c>
      <c r="BR60" s="119" t="str">
        <f>IF($A60=BR$2,VLOOKUP($A60,$A$3:$E$98,5),IF($A60&lt;BR$2,"",VLOOKUP($A60,$A$3:$E$98,5)*IF(Main!$B$36=1,(1+Main!$B$35)^($A60-BR$2),1+(Main!$B$35*($A60-BR$2)))))</f>
        <v/>
      </c>
      <c r="BS60" s="119" t="str">
        <f>IF($A60=BS$2,VLOOKUP($A60,$A$3:$E$98,5),IF($A60&lt;BS$2,"",VLOOKUP($A60,$A$3:$E$98,5)*IF(Main!$B$36=1,(1+Main!$B$35)^($A60-BS$2),1+(Main!$B$35*($A60-BS$2)))))</f>
        <v/>
      </c>
      <c r="BT60" s="119" t="str">
        <f>IF($A60=BT$2,VLOOKUP($A60,$A$3:$E$98,5),IF($A60&lt;BT$2,"",VLOOKUP($A60,$A$3:$E$98,5)*IF(Main!$B$36=1,(1+Main!$B$35)^($A60-BT$2),1+(Main!$B$35*($A60-BT$2)))))</f>
        <v/>
      </c>
      <c r="BU60" s="119" t="str">
        <f>IF($A60=BU$2,VLOOKUP($A60,$A$3:$E$98,5),IF($A60&lt;BU$2,"",VLOOKUP($A60,$A$3:$E$98,5)*IF(Main!$B$36=1,(1+Main!$B$35)^($A60-BU$2),1+(Main!$B$35*($A60-BU$2)))))</f>
        <v/>
      </c>
      <c r="BV60" s="119" t="str">
        <f>IF($A60=BV$2,VLOOKUP($A60,$A$3:$E$98,5),IF($A60&lt;BV$2,"",VLOOKUP($A60,$A$3:$E$98,5)*IF(Main!$B$36=1,(1+Main!$B$35)^($A60-BV$2),1+(Main!$B$35*($A60-BV$2)))))</f>
        <v/>
      </c>
      <c r="BW60" s="119" t="str">
        <f>IF($A60=BW$2,VLOOKUP($A60,$A$3:$E$98,5),IF($A60&lt;BW$2,"",VLOOKUP($A60,$A$3:$E$98,5)*IF(Main!$B$36=1,(1+Main!$B$35)^($A60-BW$2),1+(Main!$B$35*($A60-BW$2)))))</f>
        <v/>
      </c>
      <c r="BX60" s="119" t="str">
        <f>IF($A60=BX$2,VLOOKUP($A60,$A$3:$E$98,5),IF($A60&lt;BX$2,"",VLOOKUP($A60,$A$3:$E$98,5)*IF(Main!$B$36=1,(1+Main!$B$35)^($A60-BX$2),1+(Main!$B$35*($A60-BX$2)))))</f>
        <v/>
      </c>
      <c r="BY60" s="119" t="str">
        <f>IF($A60=BY$2,VLOOKUP($A60,$A$3:$E$98,5),IF($A60&lt;BY$2,"",VLOOKUP($A60,$A$3:$E$98,5)*IF(Main!$B$36=1,(1+Main!$B$35)^($A60-BY$2),1+(Main!$B$35*($A60-BY$2)))))</f>
        <v/>
      </c>
      <c r="BZ60" s="119" t="str">
        <f>IF($A60=BZ$2,VLOOKUP($A60,$A$3:$E$98,5),IF($A60&lt;BZ$2,"",VLOOKUP($A60,$A$3:$E$98,5)*IF(Main!$B$36=1,(1+Main!$B$35)^($A60-BZ$2),1+(Main!$B$35*($A60-BZ$2)))))</f>
        <v/>
      </c>
      <c r="CA60" s="119" t="str">
        <f>IF($A60=CA$2,VLOOKUP($A60,$A$3:$E$98,5),IF($A60&lt;CA$2,"",VLOOKUP($A60,$A$3:$E$98,5)*IF(Main!$B$36=1,(1+Main!$B$35)^($A60-CA$2),1+(Main!$B$35*($A60-CA$2)))))</f>
        <v/>
      </c>
      <c r="CB60" s="119" t="str">
        <f>IF($A60=CB$2,VLOOKUP($A60,$A$3:$E$98,5),IF($A60&lt;CB$2,"",VLOOKUP($A60,$A$3:$E$98,5)*IF(Main!$B$36=1,(1+Main!$B$35)^($A60-CB$2),1+(Main!$B$35*($A60-CB$2)))))</f>
        <v/>
      </c>
      <c r="CC60" s="119" t="str">
        <f>IF($A60=CC$2,VLOOKUP($A60,$A$3:$E$98,5),IF($A60&lt;CC$2,"",VLOOKUP($A60,$A$3:$E$98,5)*IF(Main!$B$36=1,(1+Main!$B$35)^($A60-CC$2),1+(Main!$B$35*($A60-CC$2)))))</f>
        <v/>
      </c>
      <c r="CD60" s="119" t="str">
        <f>IF($A60=CD$2,VLOOKUP($A60,$A$3:$E$98,5),IF($A60&lt;CD$2,"",VLOOKUP($A60,$A$3:$E$98,5)*IF(Main!$B$36=1,(1+Main!$B$35)^($A60-CD$2),1+(Main!$B$35*($A60-CD$2)))))</f>
        <v/>
      </c>
    </row>
    <row r="61" spans="1:82">
      <c r="A61" s="51">
        <v>83</v>
      </c>
      <c r="B61" s="54">
        <f ca="1">VLOOKUP($A61,Mortality!$A$3:$G$108,7,)</f>
        <v>3.1524556549190369E-2</v>
      </c>
      <c r="C61" s="50">
        <f t="shared" ca="1" si="1"/>
        <v>0.74288975786351941</v>
      </c>
      <c r="D61" s="50">
        <f t="shared" ca="1" si="0"/>
        <v>11.931976751511883</v>
      </c>
      <c r="E61" s="118">
        <f ca="1">C61/(1+Main!$B$5)^($A61-$A$3)</f>
        <v>1.4677945306388803E-2</v>
      </c>
      <c r="F61" s="14">
        <f t="shared" ca="1" si="3"/>
        <v>7.8287945920820787</v>
      </c>
      <c r="G61" s="119">
        <f ca="1">IF($A61=G$2,VLOOKUP($A61,$A$3:$E$98,5),IF($A61&lt;G$2,"",VLOOKUP($A61,$A$3:$E$98,5)*IF(Main!$B$36=1,(1+Main!$B$35)^($A61-G$2),1+(Main!$B$35*($A61-G$2)))))</f>
        <v>1.4677945306388803E-2</v>
      </c>
      <c r="H61" s="119">
        <f ca="1">IF($A61=H$2,VLOOKUP($A61,$A$3:$E$98,5),IF($A61&lt;H$2,"",VLOOKUP($A61,$A$3:$E$98,5)*IF(Main!$B$36=1,(1+Main!$B$35)^($A61-H$2),1+(Main!$B$35*($A61-H$2)))))</f>
        <v>1.4677945306388803E-2</v>
      </c>
      <c r="I61" s="119">
        <f ca="1">IF($A61=I$2,VLOOKUP($A61,$A$3:$E$98,5),IF($A61&lt;I$2,"",VLOOKUP($A61,$A$3:$E$98,5)*IF(Main!$B$36=1,(1+Main!$B$35)^($A61-I$2),1+(Main!$B$35*($A61-I$2)))))</f>
        <v>1.4677945306388803E-2</v>
      </c>
      <c r="J61" s="119">
        <f ca="1">IF($A61=J$2,VLOOKUP($A61,$A$3:$E$98,5),IF($A61&lt;J$2,"",VLOOKUP($A61,$A$3:$E$98,5)*IF(Main!$B$36=1,(1+Main!$B$35)^($A61-J$2),1+(Main!$B$35*($A61-J$2)))))</f>
        <v>1.4677945306388803E-2</v>
      </c>
      <c r="K61" s="119">
        <f ca="1">IF($A61=K$2,VLOOKUP($A61,$A$3:$E$98,5),IF($A61&lt;K$2,"",VLOOKUP($A61,$A$3:$E$98,5)*IF(Main!$B$36=1,(1+Main!$B$35)^($A61-K$2),1+(Main!$B$35*($A61-K$2)))))</f>
        <v>1.4677945306388803E-2</v>
      </c>
      <c r="L61" s="119">
        <f ca="1">IF($A61=L$2,VLOOKUP($A61,$A$3:$E$98,5),IF($A61&lt;L$2,"",VLOOKUP($A61,$A$3:$E$98,5)*IF(Main!$B$36=1,(1+Main!$B$35)^($A61-L$2),1+(Main!$B$35*($A61-L$2)))))</f>
        <v>1.4677945306388803E-2</v>
      </c>
      <c r="M61" s="119">
        <f ca="1">IF($A61=M$2,VLOOKUP($A61,$A$3:$E$98,5),IF($A61&lt;M$2,"",VLOOKUP($A61,$A$3:$E$98,5)*IF(Main!$B$36=1,(1+Main!$B$35)^($A61-M$2),1+(Main!$B$35*($A61-M$2)))))</f>
        <v>1.4677945306388803E-2</v>
      </c>
      <c r="N61" s="119">
        <f ca="1">IF($A61=N$2,VLOOKUP($A61,$A$3:$E$98,5),IF($A61&lt;N$2,"",VLOOKUP($A61,$A$3:$E$98,5)*IF(Main!$B$36=1,(1+Main!$B$35)^($A61-N$2),1+(Main!$B$35*($A61-N$2)))))</f>
        <v>1.4677945306388803E-2</v>
      </c>
      <c r="O61" s="119">
        <f ca="1">IF($A61=O$2,VLOOKUP($A61,$A$3:$E$98,5),IF($A61&lt;O$2,"",VLOOKUP($A61,$A$3:$E$98,5)*IF(Main!$B$36=1,(1+Main!$B$35)^($A61-O$2),1+(Main!$B$35*($A61-O$2)))))</f>
        <v>1.4677945306388803E-2</v>
      </c>
      <c r="P61" s="119">
        <f ca="1">IF($A61=P$2,VLOOKUP($A61,$A$3:$E$98,5),IF($A61&lt;P$2,"",VLOOKUP($A61,$A$3:$E$98,5)*IF(Main!$B$36=1,(1+Main!$B$35)^($A61-P$2),1+(Main!$B$35*($A61-P$2)))))</f>
        <v>1.4677945306388803E-2</v>
      </c>
      <c r="Q61" s="119">
        <f ca="1">IF($A61=Q$2,VLOOKUP($A61,$A$3:$E$98,5),IF($A61&lt;Q$2,"",VLOOKUP($A61,$A$3:$E$98,5)*IF(Main!$B$36=1,(1+Main!$B$35)^($A61-Q$2),1+(Main!$B$35*($A61-Q$2)))))</f>
        <v>1.4677945306388803E-2</v>
      </c>
      <c r="R61" s="119">
        <f ca="1">IF($A61=R$2,VLOOKUP($A61,$A$3:$E$98,5),IF($A61&lt;R$2,"",VLOOKUP($A61,$A$3:$E$98,5)*IF(Main!$B$36=1,(1+Main!$B$35)^($A61-R$2),1+(Main!$B$35*($A61-R$2)))))</f>
        <v>1.4677945306388803E-2</v>
      </c>
      <c r="S61" s="119">
        <f ca="1">IF($A61=S$2,VLOOKUP($A61,$A$3:$E$98,5),IF($A61&lt;S$2,"",VLOOKUP($A61,$A$3:$E$98,5)*IF(Main!$B$36=1,(1+Main!$B$35)^($A61-S$2),1+(Main!$B$35*($A61-S$2)))))</f>
        <v>1.4677945306388803E-2</v>
      </c>
      <c r="T61" s="119">
        <f ca="1">IF($A61=T$2,VLOOKUP($A61,$A$3:$E$98,5),IF($A61&lt;T$2,"",VLOOKUP($A61,$A$3:$E$98,5)*IF(Main!$B$36=1,(1+Main!$B$35)^($A61-T$2),1+(Main!$B$35*($A61-T$2)))))</f>
        <v>1.4677945306388803E-2</v>
      </c>
      <c r="U61" s="119">
        <f ca="1">IF($A61=U$2,VLOOKUP($A61,$A$3:$E$98,5),IF($A61&lt;U$2,"",VLOOKUP($A61,$A$3:$E$98,5)*IF(Main!$B$36=1,(1+Main!$B$35)^($A61-U$2),1+(Main!$B$35*($A61-U$2)))))</f>
        <v>1.4677945306388803E-2</v>
      </c>
      <c r="V61" s="119">
        <f ca="1">IF($A61=V$2,VLOOKUP($A61,$A$3:$E$98,5),IF($A61&lt;V$2,"",VLOOKUP($A61,$A$3:$E$98,5)*IF(Main!$B$36=1,(1+Main!$B$35)^($A61-V$2),1+(Main!$B$35*($A61-V$2)))))</f>
        <v>1.4677945306388803E-2</v>
      </c>
      <c r="W61" s="119">
        <f ca="1">IF($A61=W$2,VLOOKUP($A61,$A$3:$E$98,5),IF($A61&lt;W$2,"",VLOOKUP($A61,$A$3:$E$98,5)*IF(Main!$B$36=1,(1+Main!$B$35)^($A61-W$2),1+(Main!$B$35*($A61-W$2)))))</f>
        <v>1.4677945306388803E-2</v>
      </c>
      <c r="X61" s="119">
        <f ca="1">IF($A61=X$2,VLOOKUP($A61,$A$3:$E$98,5),IF($A61&lt;X$2,"",VLOOKUP($A61,$A$3:$E$98,5)*IF(Main!$B$36=1,(1+Main!$B$35)^($A61-X$2),1+(Main!$B$35*($A61-X$2)))))</f>
        <v>1.4677945306388803E-2</v>
      </c>
      <c r="Y61" s="119">
        <f ca="1">IF($A61=Y$2,VLOOKUP($A61,$A$3:$E$98,5),IF($A61&lt;Y$2,"",VLOOKUP($A61,$A$3:$E$98,5)*IF(Main!$B$36=1,(1+Main!$B$35)^($A61-Y$2),1+(Main!$B$35*($A61-Y$2)))))</f>
        <v>1.4677945306388803E-2</v>
      </c>
      <c r="Z61" s="119">
        <f ca="1">IF($A61=Z$2,VLOOKUP($A61,$A$3:$E$98,5),IF($A61&lt;Z$2,"",VLOOKUP($A61,$A$3:$E$98,5)*IF(Main!$B$36=1,(1+Main!$B$35)^($A61-Z$2),1+(Main!$B$35*($A61-Z$2)))))</f>
        <v>1.4677945306388803E-2</v>
      </c>
      <c r="AA61" s="119">
        <f ca="1">IF($A61=AA$2,VLOOKUP($A61,$A$3:$E$98,5),IF($A61&lt;AA$2,"",VLOOKUP($A61,$A$3:$E$98,5)*IF(Main!$B$36=1,(1+Main!$B$35)^($A61-AA$2),1+(Main!$B$35*($A61-AA$2)))))</f>
        <v>1.4677945306388803E-2</v>
      </c>
      <c r="AB61" s="119">
        <f ca="1">IF($A61=AB$2,VLOOKUP($A61,$A$3:$E$98,5),IF($A61&lt;AB$2,"",VLOOKUP($A61,$A$3:$E$98,5)*IF(Main!$B$36=1,(1+Main!$B$35)^($A61-AB$2),1+(Main!$B$35*($A61-AB$2)))))</f>
        <v>1.4677945306388803E-2</v>
      </c>
      <c r="AC61" s="119">
        <f ca="1">IF($A61=AC$2,VLOOKUP($A61,$A$3:$E$98,5),IF($A61&lt;AC$2,"",VLOOKUP($A61,$A$3:$E$98,5)*IF(Main!$B$36=1,(1+Main!$B$35)^($A61-AC$2),1+(Main!$B$35*($A61-AC$2)))))</f>
        <v>1.4677945306388803E-2</v>
      </c>
      <c r="AD61" s="119">
        <f ca="1">IF($A61=AD$2,VLOOKUP($A61,$A$3:$E$98,5),IF($A61&lt;AD$2,"",VLOOKUP($A61,$A$3:$E$98,5)*IF(Main!$B$36=1,(1+Main!$B$35)^($A61-AD$2),1+(Main!$B$35*($A61-AD$2)))))</f>
        <v>1.4677945306388803E-2</v>
      </c>
      <c r="AE61" s="119">
        <f ca="1">IF($A61=AE$2,VLOOKUP($A61,$A$3:$E$98,5),IF($A61&lt;AE$2,"",VLOOKUP($A61,$A$3:$E$98,5)*IF(Main!$B$36=1,(1+Main!$B$35)^($A61-AE$2),1+(Main!$B$35*($A61-AE$2)))))</f>
        <v>1.4677945306388803E-2</v>
      </c>
      <c r="AF61" s="119">
        <f ca="1">IF($A61=AF$2,VLOOKUP($A61,$A$3:$E$98,5),IF($A61&lt;AF$2,"",VLOOKUP($A61,$A$3:$E$98,5)*IF(Main!$B$36=1,(1+Main!$B$35)^($A61-AF$2),1+(Main!$B$35*($A61-AF$2)))))</f>
        <v>1.4677945306388803E-2</v>
      </c>
      <c r="AG61" s="119">
        <f ca="1">IF($A61=AG$2,VLOOKUP($A61,$A$3:$E$98,5),IF($A61&lt;AG$2,"",VLOOKUP($A61,$A$3:$E$98,5)*IF(Main!$B$36=1,(1+Main!$B$35)^($A61-AG$2),1+(Main!$B$35*($A61-AG$2)))))</f>
        <v>1.4677945306388803E-2</v>
      </c>
      <c r="AH61" s="119">
        <f ca="1">IF($A61=AH$2,VLOOKUP($A61,$A$3:$E$98,5),IF($A61&lt;AH$2,"",VLOOKUP($A61,$A$3:$E$98,5)*IF(Main!$B$36=1,(1+Main!$B$35)^($A61-AH$2),1+(Main!$B$35*($A61-AH$2)))))</f>
        <v>1.4677945306388803E-2</v>
      </c>
      <c r="AI61" s="119">
        <f ca="1">IF($A61=AI$2,VLOOKUP($A61,$A$3:$E$98,5),IF($A61&lt;AI$2,"",VLOOKUP($A61,$A$3:$E$98,5)*IF(Main!$B$36=1,(1+Main!$B$35)^($A61-AI$2),1+(Main!$B$35*($A61-AI$2)))))</f>
        <v>1.4677945306388803E-2</v>
      </c>
      <c r="AJ61" s="119">
        <f ca="1">IF($A61=AJ$2,VLOOKUP($A61,$A$3:$E$98,5),IF($A61&lt;AJ$2,"",VLOOKUP($A61,$A$3:$E$98,5)*IF(Main!$B$36=1,(1+Main!$B$35)^($A61-AJ$2),1+(Main!$B$35*($A61-AJ$2)))))</f>
        <v>1.4677945306388803E-2</v>
      </c>
      <c r="AK61" s="119">
        <f ca="1">IF($A61=AK$2,VLOOKUP($A61,$A$3:$E$98,5),IF($A61&lt;AK$2,"",VLOOKUP($A61,$A$3:$E$98,5)*IF(Main!$B$36=1,(1+Main!$B$35)^($A61-AK$2),1+(Main!$B$35*($A61-AK$2)))))</f>
        <v>1.4677945306388803E-2</v>
      </c>
      <c r="AL61" s="119">
        <f ca="1">IF($A61=AL$2,VLOOKUP($A61,$A$3:$E$98,5),IF($A61&lt;AL$2,"",VLOOKUP($A61,$A$3:$E$98,5)*IF(Main!$B$36=1,(1+Main!$B$35)^($A61-AL$2),1+(Main!$B$35*($A61-AL$2)))))</f>
        <v>1.4677945306388803E-2</v>
      </c>
      <c r="AM61" s="119">
        <f ca="1">IF($A61=AM$2,VLOOKUP($A61,$A$3:$E$98,5),IF($A61&lt;AM$2,"",VLOOKUP($A61,$A$3:$E$98,5)*IF(Main!$B$36=1,(1+Main!$B$35)^($A61-AM$2),1+(Main!$B$35*($A61-AM$2)))))</f>
        <v>1.4677945306388803E-2</v>
      </c>
      <c r="AN61" s="119">
        <f ca="1">IF($A61=AN$2,VLOOKUP($A61,$A$3:$E$98,5),IF($A61&lt;AN$2,"",VLOOKUP($A61,$A$3:$E$98,5)*IF(Main!$B$36=1,(1+Main!$B$35)^($A61-AN$2),1+(Main!$B$35*($A61-AN$2)))))</f>
        <v>1.4677945306388803E-2</v>
      </c>
      <c r="AO61" s="119">
        <f ca="1">IF($A61=AO$2,VLOOKUP($A61,$A$3:$E$98,5),IF($A61&lt;AO$2,"",VLOOKUP($A61,$A$3:$E$98,5)*IF(Main!$B$36=1,(1+Main!$B$35)^($A61-AO$2),1+(Main!$B$35*($A61-AO$2)))))</f>
        <v>1.4677945306388803E-2</v>
      </c>
      <c r="AP61" s="119">
        <f ca="1">IF($A61=AP$2,VLOOKUP($A61,$A$3:$E$98,5),IF($A61&lt;AP$2,"",VLOOKUP($A61,$A$3:$E$98,5)*IF(Main!$B$36=1,(1+Main!$B$35)^($A61-AP$2),1+(Main!$B$35*($A61-AP$2)))))</f>
        <v>1.4677945306388803E-2</v>
      </c>
      <c r="AQ61" s="119">
        <f ca="1">IF($A61=AQ$2,VLOOKUP($A61,$A$3:$E$98,5),IF($A61&lt;AQ$2,"",VLOOKUP($A61,$A$3:$E$98,5)*IF(Main!$B$36=1,(1+Main!$B$35)^($A61-AQ$2),1+(Main!$B$35*($A61-AQ$2)))))</f>
        <v>1.4677945306388803E-2</v>
      </c>
      <c r="AR61" s="119">
        <f ca="1">IF($A61=AR$2,VLOOKUP($A61,$A$3:$E$98,5),IF($A61&lt;AR$2,"",VLOOKUP($A61,$A$3:$E$98,5)*IF(Main!$B$36=1,(1+Main!$B$35)^($A61-AR$2),1+(Main!$B$35*($A61-AR$2)))))</f>
        <v>1.4677945306388803E-2</v>
      </c>
      <c r="AS61" s="119">
        <f ca="1">IF($A61=AS$2,VLOOKUP($A61,$A$3:$E$98,5),IF($A61&lt;AS$2,"",VLOOKUP($A61,$A$3:$E$98,5)*IF(Main!$B$36=1,(1+Main!$B$35)^($A61-AS$2),1+(Main!$B$35*($A61-AS$2)))))</f>
        <v>1.4677945306388803E-2</v>
      </c>
      <c r="AT61" s="119" t="str">
        <f>IF($A61=AT$2,VLOOKUP($A61,$A$3:$E$98,5),IF($A61&lt;AT$2,"",VLOOKUP($A61,$A$3:$E$98,5)*IF(Main!$B$36=1,(1+Main!$B$35)^($A61-AT$2),1+(Main!$B$35*($A61-AT$2)))))</f>
        <v/>
      </c>
      <c r="AU61" s="119" t="str">
        <f>IF($A61=AU$2,VLOOKUP($A61,$A$3:$E$98,5),IF($A61&lt;AU$2,"",VLOOKUP($A61,$A$3:$E$98,5)*IF(Main!$B$36=1,(1+Main!$B$35)^($A61-AU$2),1+(Main!$B$35*($A61-AU$2)))))</f>
        <v/>
      </c>
      <c r="AV61" s="119" t="str">
        <f>IF($A61=AV$2,VLOOKUP($A61,$A$3:$E$98,5),IF($A61&lt;AV$2,"",VLOOKUP($A61,$A$3:$E$98,5)*IF(Main!$B$36=1,(1+Main!$B$35)^($A61-AV$2),1+(Main!$B$35*($A61-AV$2)))))</f>
        <v/>
      </c>
      <c r="AW61" s="119" t="str">
        <f>IF($A61=AW$2,VLOOKUP($A61,$A$3:$E$98,5),IF($A61&lt;AW$2,"",VLOOKUP($A61,$A$3:$E$98,5)*IF(Main!$B$36=1,(1+Main!$B$35)^($A61-AW$2),1+(Main!$B$35*($A61-AW$2)))))</f>
        <v/>
      </c>
      <c r="AX61" s="119" t="str">
        <f>IF($A61=AX$2,VLOOKUP($A61,$A$3:$E$98,5),IF($A61&lt;AX$2,"",VLOOKUP($A61,$A$3:$E$98,5)*IF(Main!$B$36=1,(1+Main!$B$35)^($A61-AX$2),1+(Main!$B$35*($A61-AX$2)))))</f>
        <v/>
      </c>
      <c r="AY61" s="119" t="str">
        <f>IF($A61=AY$2,VLOOKUP($A61,$A$3:$E$98,5),IF($A61&lt;AY$2,"",VLOOKUP($A61,$A$3:$E$98,5)*IF(Main!$B$36=1,(1+Main!$B$35)^($A61-AY$2),1+(Main!$B$35*($A61-AY$2)))))</f>
        <v/>
      </c>
      <c r="AZ61" s="119" t="str">
        <f>IF($A61=AZ$2,VLOOKUP($A61,$A$3:$E$98,5),IF($A61&lt;AZ$2,"",VLOOKUP($A61,$A$3:$E$98,5)*IF(Main!$B$36=1,(1+Main!$B$35)^($A61-AZ$2),1+(Main!$B$35*($A61-AZ$2)))))</f>
        <v/>
      </c>
      <c r="BA61" s="119" t="str">
        <f>IF($A61=BA$2,VLOOKUP($A61,$A$3:$E$98,5),IF($A61&lt;BA$2,"",VLOOKUP($A61,$A$3:$E$98,5)*IF(Main!$B$36=1,(1+Main!$B$35)^($A61-BA$2),1+(Main!$B$35*($A61-BA$2)))))</f>
        <v/>
      </c>
      <c r="BB61" s="119" t="str">
        <f>IF($A61=BB$2,VLOOKUP($A61,$A$3:$E$98,5),IF($A61&lt;BB$2,"",VLOOKUP($A61,$A$3:$E$98,5)*IF(Main!$B$36=1,(1+Main!$B$35)^($A61-BB$2),1+(Main!$B$35*($A61-BB$2)))))</f>
        <v/>
      </c>
      <c r="BC61" s="119" t="str">
        <f>IF($A61=BC$2,VLOOKUP($A61,$A$3:$E$98,5),IF($A61&lt;BC$2,"",VLOOKUP($A61,$A$3:$E$98,5)*IF(Main!$B$36=1,(1+Main!$B$35)^($A61-BC$2),1+(Main!$B$35*($A61-BC$2)))))</f>
        <v/>
      </c>
      <c r="BD61" s="119" t="str">
        <f>IF($A61=BD$2,VLOOKUP($A61,$A$3:$E$98,5),IF($A61&lt;BD$2,"",VLOOKUP($A61,$A$3:$E$98,5)*IF(Main!$B$36=1,(1+Main!$B$35)^($A61-BD$2),1+(Main!$B$35*($A61-BD$2)))))</f>
        <v/>
      </c>
      <c r="BE61" s="119" t="str">
        <f>IF($A61=BE$2,VLOOKUP($A61,$A$3:$E$98,5),IF($A61&lt;BE$2,"",VLOOKUP($A61,$A$3:$E$98,5)*IF(Main!$B$36=1,(1+Main!$B$35)^($A61-BE$2),1+(Main!$B$35*($A61-BE$2)))))</f>
        <v/>
      </c>
      <c r="BF61" s="119" t="str">
        <f>IF($A61=BF$2,VLOOKUP($A61,$A$3:$E$98,5),IF($A61&lt;BF$2,"",VLOOKUP($A61,$A$3:$E$98,5)*IF(Main!$B$36=1,(1+Main!$B$35)^($A61-BF$2),1+(Main!$B$35*($A61-BF$2)))))</f>
        <v/>
      </c>
      <c r="BG61" s="119" t="str">
        <f>IF($A61=BG$2,VLOOKUP($A61,$A$3:$E$98,5),IF($A61&lt;BG$2,"",VLOOKUP($A61,$A$3:$E$98,5)*IF(Main!$B$36=1,(1+Main!$B$35)^($A61-BG$2),1+(Main!$B$35*($A61-BG$2)))))</f>
        <v/>
      </c>
      <c r="BH61" s="119" t="str">
        <f>IF($A61=BH$2,VLOOKUP($A61,$A$3:$E$98,5),IF($A61&lt;BH$2,"",VLOOKUP($A61,$A$3:$E$98,5)*IF(Main!$B$36=1,(1+Main!$B$35)^($A61-BH$2),1+(Main!$B$35*($A61-BH$2)))))</f>
        <v/>
      </c>
      <c r="BI61" s="119" t="str">
        <f>IF($A61=BI$2,VLOOKUP($A61,$A$3:$E$98,5),IF($A61&lt;BI$2,"",VLOOKUP($A61,$A$3:$E$98,5)*IF(Main!$B$36=1,(1+Main!$B$35)^($A61-BI$2),1+(Main!$B$35*($A61-BI$2)))))</f>
        <v/>
      </c>
      <c r="BJ61" s="119" t="str">
        <f>IF($A61=BJ$2,VLOOKUP($A61,$A$3:$E$98,5),IF($A61&lt;BJ$2,"",VLOOKUP($A61,$A$3:$E$98,5)*IF(Main!$B$36=1,(1+Main!$B$35)^($A61-BJ$2),1+(Main!$B$35*($A61-BJ$2)))))</f>
        <v/>
      </c>
      <c r="BK61" s="119" t="str">
        <f>IF($A61=BK$2,VLOOKUP($A61,$A$3:$E$98,5),IF($A61&lt;BK$2,"",VLOOKUP($A61,$A$3:$E$98,5)*IF(Main!$B$36=1,(1+Main!$B$35)^($A61-BK$2),1+(Main!$B$35*($A61-BK$2)))))</f>
        <v/>
      </c>
      <c r="BL61" s="119" t="str">
        <f>IF($A61=BL$2,VLOOKUP($A61,$A$3:$E$98,5),IF($A61&lt;BL$2,"",VLOOKUP($A61,$A$3:$E$98,5)*IF(Main!$B$36=1,(1+Main!$B$35)^($A61-BL$2),1+(Main!$B$35*($A61-BL$2)))))</f>
        <v/>
      </c>
      <c r="BM61" s="119" t="str">
        <f>IF($A61=BM$2,VLOOKUP($A61,$A$3:$E$98,5),IF($A61&lt;BM$2,"",VLOOKUP($A61,$A$3:$E$98,5)*IF(Main!$B$36=1,(1+Main!$B$35)^($A61-BM$2),1+(Main!$B$35*($A61-BM$2)))))</f>
        <v/>
      </c>
      <c r="BN61" s="119" t="str">
        <f>IF($A61=BN$2,VLOOKUP($A61,$A$3:$E$98,5),IF($A61&lt;BN$2,"",VLOOKUP($A61,$A$3:$E$98,5)*IF(Main!$B$36=1,(1+Main!$B$35)^($A61-BN$2),1+(Main!$B$35*($A61-BN$2)))))</f>
        <v/>
      </c>
      <c r="BO61" s="119" t="str">
        <f>IF($A61=BO$2,VLOOKUP($A61,$A$3:$E$98,5),IF($A61&lt;BO$2,"",VLOOKUP($A61,$A$3:$E$98,5)*IF(Main!$B$36=1,(1+Main!$B$35)^($A61-BO$2),1+(Main!$B$35*($A61-BO$2)))))</f>
        <v/>
      </c>
      <c r="BP61" s="119" t="str">
        <f>IF($A61=BP$2,VLOOKUP($A61,$A$3:$E$98,5),IF($A61&lt;BP$2,"",VLOOKUP($A61,$A$3:$E$98,5)*IF(Main!$B$36=1,(1+Main!$B$35)^($A61-BP$2),1+(Main!$B$35*($A61-BP$2)))))</f>
        <v/>
      </c>
      <c r="BQ61" s="119" t="str">
        <f>IF($A61=BQ$2,VLOOKUP($A61,$A$3:$E$98,5),IF($A61&lt;BQ$2,"",VLOOKUP($A61,$A$3:$E$98,5)*IF(Main!$B$36=1,(1+Main!$B$35)^($A61-BQ$2),1+(Main!$B$35*($A61-BQ$2)))))</f>
        <v/>
      </c>
      <c r="BR61" s="119" t="str">
        <f>IF($A61=BR$2,VLOOKUP($A61,$A$3:$E$98,5),IF($A61&lt;BR$2,"",VLOOKUP($A61,$A$3:$E$98,5)*IF(Main!$B$36=1,(1+Main!$B$35)^($A61-BR$2),1+(Main!$B$35*($A61-BR$2)))))</f>
        <v/>
      </c>
      <c r="BS61" s="119" t="str">
        <f>IF($A61=BS$2,VLOOKUP($A61,$A$3:$E$98,5),IF($A61&lt;BS$2,"",VLOOKUP($A61,$A$3:$E$98,5)*IF(Main!$B$36=1,(1+Main!$B$35)^($A61-BS$2),1+(Main!$B$35*($A61-BS$2)))))</f>
        <v/>
      </c>
      <c r="BT61" s="119" t="str">
        <f>IF($A61=BT$2,VLOOKUP($A61,$A$3:$E$98,5),IF($A61&lt;BT$2,"",VLOOKUP($A61,$A$3:$E$98,5)*IF(Main!$B$36=1,(1+Main!$B$35)^($A61-BT$2),1+(Main!$B$35*($A61-BT$2)))))</f>
        <v/>
      </c>
      <c r="BU61" s="119" t="str">
        <f>IF($A61=BU$2,VLOOKUP($A61,$A$3:$E$98,5),IF($A61&lt;BU$2,"",VLOOKUP($A61,$A$3:$E$98,5)*IF(Main!$B$36=1,(1+Main!$B$35)^($A61-BU$2),1+(Main!$B$35*($A61-BU$2)))))</f>
        <v/>
      </c>
      <c r="BV61" s="119" t="str">
        <f>IF($A61=BV$2,VLOOKUP($A61,$A$3:$E$98,5),IF($A61&lt;BV$2,"",VLOOKUP($A61,$A$3:$E$98,5)*IF(Main!$B$36=1,(1+Main!$B$35)^($A61-BV$2),1+(Main!$B$35*($A61-BV$2)))))</f>
        <v/>
      </c>
      <c r="BW61" s="119" t="str">
        <f>IF($A61=BW$2,VLOOKUP($A61,$A$3:$E$98,5),IF($A61&lt;BW$2,"",VLOOKUP($A61,$A$3:$E$98,5)*IF(Main!$B$36=1,(1+Main!$B$35)^($A61-BW$2),1+(Main!$B$35*($A61-BW$2)))))</f>
        <v/>
      </c>
      <c r="BX61" s="119" t="str">
        <f>IF($A61=BX$2,VLOOKUP($A61,$A$3:$E$98,5),IF($A61&lt;BX$2,"",VLOOKUP($A61,$A$3:$E$98,5)*IF(Main!$B$36=1,(1+Main!$B$35)^($A61-BX$2),1+(Main!$B$35*($A61-BX$2)))))</f>
        <v/>
      </c>
      <c r="BY61" s="119" t="str">
        <f>IF($A61=BY$2,VLOOKUP($A61,$A$3:$E$98,5),IF($A61&lt;BY$2,"",VLOOKUP($A61,$A$3:$E$98,5)*IF(Main!$B$36=1,(1+Main!$B$35)^($A61-BY$2),1+(Main!$B$35*($A61-BY$2)))))</f>
        <v/>
      </c>
      <c r="BZ61" s="119" t="str">
        <f>IF($A61=BZ$2,VLOOKUP($A61,$A$3:$E$98,5),IF($A61&lt;BZ$2,"",VLOOKUP($A61,$A$3:$E$98,5)*IF(Main!$B$36=1,(1+Main!$B$35)^($A61-BZ$2),1+(Main!$B$35*($A61-BZ$2)))))</f>
        <v/>
      </c>
      <c r="CA61" s="119" t="str">
        <f>IF($A61=CA$2,VLOOKUP($A61,$A$3:$E$98,5),IF($A61&lt;CA$2,"",VLOOKUP($A61,$A$3:$E$98,5)*IF(Main!$B$36=1,(1+Main!$B$35)^($A61-CA$2),1+(Main!$B$35*($A61-CA$2)))))</f>
        <v/>
      </c>
      <c r="CB61" s="119" t="str">
        <f>IF($A61=CB$2,VLOOKUP($A61,$A$3:$E$98,5),IF($A61&lt;CB$2,"",VLOOKUP($A61,$A$3:$E$98,5)*IF(Main!$B$36=1,(1+Main!$B$35)^($A61-CB$2),1+(Main!$B$35*($A61-CB$2)))))</f>
        <v/>
      </c>
      <c r="CC61" s="119" t="str">
        <f>IF($A61=CC$2,VLOOKUP($A61,$A$3:$E$98,5),IF($A61&lt;CC$2,"",VLOOKUP($A61,$A$3:$E$98,5)*IF(Main!$B$36=1,(1+Main!$B$35)^($A61-CC$2),1+(Main!$B$35*($A61-CC$2)))))</f>
        <v/>
      </c>
      <c r="CD61" s="119" t="str">
        <f>IF($A61=CD$2,VLOOKUP($A61,$A$3:$E$98,5),IF($A61&lt;CD$2,"",VLOOKUP($A61,$A$3:$E$98,5)*IF(Main!$B$36=1,(1+Main!$B$35)^($A61-CD$2),1+(Main!$B$35*($A61-CD$2)))))</f>
        <v/>
      </c>
    </row>
    <row r="62" spans="1:82">
      <c r="A62" s="51">
        <v>84</v>
      </c>
      <c r="B62" s="54">
        <f ca="1">VLOOKUP($A62,Mortality!$A$3:$G$108,7,)</f>
        <v>3.5397132110228012E-2</v>
      </c>
      <c r="C62" s="50">
        <f t="shared" ca="1" si="1"/>
        <v>0.71947048768193655</v>
      </c>
      <c r="D62" s="50">
        <f t="shared" ca="1" si="0"/>
        <v>11.28782028025384</v>
      </c>
      <c r="E62" s="118">
        <f ca="1">C62/(1+Main!$B$5)^($A62-$A$3)</f>
        <v>1.3285261298646376E-2</v>
      </c>
      <c r="F62" s="14">
        <f t="shared" ca="1" si="3"/>
        <v>7.54465202286665</v>
      </c>
      <c r="G62" s="119">
        <f ca="1">IF($A62=G$2,VLOOKUP($A62,$A$3:$E$98,5),IF($A62&lt;G$2,"",VLOOKUP($A62,$A$3:$E$98,5)*IF(Main!$B$36=1,(1+Main!$B$35)^($A62-G$2),1+(Main!$B$35*($A62-G$2)))))</f>
        <v>1.3285261298646376E-2</v>
      </c>
      <c r="H62" s="119">
        <f ca="1">IF($A62=H$2,VLOOKUP($A62,$A$3:$E$98,5),IF($A62&lt;H$2,"",VLOOKUP($A62,$A$3:$E$98,5)*IF(Main!$B$36=1,(1+Main!$B$35)^($A62-H$2),1+(Main!$B$35*($A62-H$2)))))</f>
        <v>1.3285261298646376E-2</v>
      </c>
      <c r="I62" s="119">
        <f ca="1">IF($A62=I$2,VLOOKUP($A62,$A$3:$E$98,5),IF($A62&lt;I$2,"",VLOOKUP($A62,$A$3:$E$98,5)*IF(Main!$B$36=1,(1+Main!$B$35)^($A62-I$2),1+(Main!$B$35*($A62-I$2)))))</f>
        <v>1.3285261298646376E-2</v>
      </c>
      <c r="J62" s="119">
        <f ca="1">IF($A62=J$2,VLOOKUP($A62,$A$3:$E$98,5),IF($A62&lt;J$2,"",VLOOKUP($A62,$A$3:$E$98,5)*IF(Main!$B$36=1,(1+Main!$B$35)^($A62-J$2),1+(Main!$B$35*($A62-J$2)))))</f>
        <v>1.3285261298646376E-2</v>
      </c>
      <c r="K62" s="119">
        <f ca="1">IF($A62=K$2,VLOOKUP($A62,$A$3:$E$98,5),IF($A62&lt;K$2,"",VLOOKUP($A62,$A$3:$E$98,5)*IF(Main!$B$36=1,(1+Main!$B$35)^($A62-K$2),1+(Main!$B$35*($A62-K$2)))))</f>
        <v>1.3285261298646376E-2</v>
      </c>
      <c r="L62" s="119">
        <f ca="1">IF($A62=L$2,VLOOKUP($A62,$A$3:$E$98,5),IF($A62&lt;L$2,"",VLOOKUP($A62,$A$3:$E$98,5)*IF(Main!$B$36=1,(1+Main!$B$35)^($A62-L$2),1+(Main!$B$35*($A62-L$2)))))</f>
        <v>1.3285261298646376E-2</v>
      </c>
      <c r="M62" s="119">
        <f ca="1">IF($A62=M$2,VLOOKUP($A62,$A$3:$E$98,5),IF($A62&lt;M$2,"",VLOOKUP($A62,$A$3:$E$98,5)*IF(Main!$B$36=1,(1+Main!$B$35)^($A62-M$2),1+(Main!$B$35*($A62-M$2)))))</f>
        <v>1.3285261298646376E-2</v>
      </c>
      <c r="N62" s="119">
        <f ca="1">IF($A62=N$2,VLOOKUP($A62,$A$3:$E$98,5),IF($A62&lt;N$2,"",VLOOKUP($A62,$A$3:$E$98,5)*IF(Main!$B$36=1,(1+Main!$B$35)^($A62-N$2),1+(Main!$B$35*($A62-N$2)))))</f>
        <v>1.3285261298646376E-2</v>
      </c>
      <c r="O62" s="119">
        <f ca="1">IF($A62=O$2,VLOOKUP($A62,$A$3:$E$98,5),IF($A62&lt;O$2,"",VLOOKUP($A62,$A$3:$E$98,5)*IF(Main!$B$36=1,(1+Main!$B$35)^($A62-O$2),1+(Main!$B$35*($A62-O$2)))))</f>
        <v>1.3285261298646376E-2</v>
      </c>
      <c r="P62" s="119">
        <f ca="1">IF($A62=P$2,VLOOKUP($A62,$A$3:$E$98,5),IF($A62&lt;P$2,"",VLOOKUP($A62,$A$3:$E$98,5)*IF(Main!$B$36=1,(1+Main!$B$35)^($A62-P$2),1+(Main!$B$35*($A62-P$2)))))</f>
        <v>1.3285261298646376E-2</v>
      </c>
      <c r="Q62" s="119">
        <f ca="1">IF($A62=Q$2,VLOOKUP($A62,$A$3:$E$98,5),IF($A62&lt;Q$2,"",VLOOKUP($A62,$A$3:$E$98,5)*IF(Main!$B$36=1,(1+Main!$B$35)^($A62-Q$2),1+(Main!$B$35*($A62-Q$2)))))</f>
        <v>1.3285261298646376E-2</v>
      </c>
      <c r="R62" s="119">
        <f ca="1">IF($A62=R$2,VLOOKUP($A62,$A$3:$E$98,5),IF($A62&lt;R$2,"",VLOOKUP($A62,$A$3:$E$98,5)*IF(Main!$B$36=1,(1+Main!$B$35)^($A62-R$2),1+(Main!$B$35*($A62-R$2)))))</f>
        <v>1.3285261298646376E-2</v>
      </c>
      <c r="S62" s="119">
        <f ca="1">IF($A62=S$2,VLOOKUP($A62,$A$3:$E$98,5),IF($A62&lt;S$2,"",VLOOKUP($A62,$A$3:$E$98,5)*IF(Main!$B$36=1,(1+Main!$B$35)^($A62-S$2),1+(Main!$B$35*($A62-S$2)))))</f>
        <v>1.3285261298646376E-2</v>
      </c>
      <c r="T62" s="119">
        <f ca="1">IF($A62=T$2,VLOOKUP($A62,$A$3:$E$98,5),IF($A62&lt;T$2,"",VLOOKUP($A62,$A$3:$E$98,5)*IF(Main!$B$36=1,(1+Main!$B$35)^($A62-T$2),1+(Main!$B$35*($A62-T$2)))))</f>
        <v>1.3285261298646376E-2</v>
      </c>
      <c r="U62" s="119">
        <f ca="1">IF($A62=U$2,VLOOKUP($A62,$A$3:$E$98,5),IF($A62&lt;U$2,"",VLOOKUP($A62,$A$3:$E$98,5)*IF(Main!$B$36=1,(1+Main!$B$35)^($A62-U$2),1+(Main!$B$35*($A62-U$2)))))</f>
        <v>1.3285261298646376E-2</v>
      </c>
      <c r="V62" s="119">
        <f ca="1">IF($A62=V$2,VLOOKUP($A62,$A$3:$E$98,5),IF($A62&lt;V$2,"",VLOOKUP($A62,$A$3:$E$98,5)*IF(Main!$B$36=1,(1+Main!$B$35)^($A62-V$2),1+(Main!$B$35*($A62-V$2)))))</f>
        <v>1.3285261298646376E-2</v>
      </c>
      <c r="W62" s="119">
        <f ca="1">IF($A62=W$2,VLOOKUP($A62,$A$3:$E$98,5),IF($A62&lt;W$2,"",VLOOKUP($A62,$A$3:$E$98,5)*IF(Main!$B$36=1,(1+Main!$B$35)^($A62-W$2),1+(Main!$B$35*($A62-W$2)))))</f>
        <v>1.3285261298646376E-2</v>
      </c>
      <c r="X62" s="119">
        <f ca="1">IF($A62=X$2,VLOOKUP($A62,$A$3:$E$98,5),IF($A62&lt;X$2,"",VLOOKUP($A62,$A$3:$E$98,5)*IF(Main!$B$36=1,(1+Main!$B$35)^($A62-X$2),1+(Main!$B$35*($A62-X$2)))))</f>
        <v>1.3285261298646376E-2</v>
      </c>
      <c r="Y62" s="119">
        <f ca="1">IF($A62=Y$2,VLOOKUP($A62,$A$3:$E$98,5),IF($A62&lt;Y$2,"",VLOOKUP($A62,$A$3:$E$98,5)*IF(Main!$B$36=1,(1+Main!$B$35)^($A62-Y$2),1+(Main!$B$35*($A62-Y$2)))))</f>
        <v>1.3285261298646376E-2</v>
      </c>
      <c r="Z62" s="119">
        <f ca="1">IF($A62=Z$2,VLOOKUP($A62,$A$3:$E$98,5),IF($A62&lt;Z$2,"",VLOOKUP($A62,$A$3:$E$98,5)*IF(Main!$B$36=1,(1+Main!$B$35)^($A62-Z$2),1+(Main!$B$35*($A62-Z$2)))))</f>
        <v>1.3285261298646376E-2</v>
      </c>
      <c r="AA62" s="119">
        <f ca="1">IF($A62=AA$2,VLOOKUP($A62,$A$3:$E$98,5),IF($A62&lt;AA$2,"",VLOOKUP($A62,$A$3:$E$98,5)*IF(Main!$B$36=1,(1+Main!$B$35)^($A62-AA$2),1+(Main!$B$35*($A62-AA$2)))))</f>
        <v>1.3285261298646376E-2</v>
      </c>
      <c r="AB62" s="119">
        <f ca="1">IF($A62=AB$2,VLOOKUP($A62,$A$3:$E$98,5),IF($A62&lt;AB$2,"",VLOOKUP($A62,$A$3:$E$98,5)*IF(Main!$B$36=1,(1+Main!$B$35)^($A62-AB$2),1+(Main!$B$35*($A62-AB$2)))))</f>
        <v>1.3285261298646376E-2</v>
      </c>
      <c r="AC62" s="119">
        <f ca="1">IF($A62=AC$2,VLOOKUP($A62,$A$3:$E$98,5),IF($A62&lt;AC$2,"",VLOOKUP($A62,$A$3:$E$98,5)*IF(Main!$B$36=1,(1+Main!$B$35)^($A62-AC$2),1+(Main!$B$35*($A62-AC$2)))))</f>
        <v>1.3285261298646376E-2</v>
      </c>
      <c r="AD62" s="119">
        <f ca="1">IF($A62=AD$2,VLOOKUP($A62,$A$3:$E$98,5),IF($A62&lt;AD$2,"",VLOOKUP($A62,$A$3:$E$98,5)*IF(Main!$B$36=1,(1+Main!$B$35)^($A62-AD$2),1+(Main!$B$35*($A62-AD$2)))))</f>
        <v>1.3285261298646376E-2</v>
      </c>
      <c r="AE62" s="119">
        <f ca="1">IF($A62=AE$2,VLOOKUP($A62,$A$3:$E$98,5),IF($A62&lt;AE$2,"",VLOOKUP($A62,$A$3:$E$98,5)*IF(Main!$B$36=1,(1+Main!$B$35)^($A62-AE$2),1+(Main!$B$35*($A62-AE$2)))))</f>
        <v>1.3285261298646376E-2</v>
      </c>
      <c r="AF62" s="119">
        <f ca="1">IF($A62=AF$2,VLOOKUP($A62,$A$3:$E$98,5),IF($A62&lt;AF$2,"",VLOOKUP($A62,$A$3:$E$98,5)*IF(Main!$B$36=1,(1+Main!$B$35)^($A62-AF$2),1+(Main!$B$35*($A62-AF$2)))))</f>
        <v>1.3285261298646376E-2</v>
      </c>
      <c r="AG62" s="119">
        <f ca="1">IF($A62=AG$2,VLOOKUP($A62,$A$3:$E$98,5),IF($A62&lt;AG$2,"",VLOOKUP($A62,$A$3:$E$98,5)*IF(Main!$B$36=1,(1+Main!$B$35)^($A62-AG$2),1+(Main!$B$35*($A62-AG$2)))))</f>
        <v>1.3285261298646376E-2</v>
      </c>
      <c r="AH62" s="119">
        <f ca="1">IF($A62=AH$2,VLOOKUP($A62,$A$3:$E$98,5),IF($A62&lt;AH$2,"",VLOOKUP($A62,$A$3:$E$98,5)*IF(Main!$B$36=1,(1+Main!$B$35)^($A62-AH$2),1+(Main!$B$35*($A62-AH$2)))))</f>
        <v>1.3285261298646376E-2</v>
      </c>
      <c r="AI62" s="119">
        <f ca="1">IF($A62=AI$2,VLOOKUP($A62,$A$3:$E$98,5),IF($A62&lt;AI$2,"",VLOOKUP($A62,$A$3:$E$98,5)*IF(Main!$B$36=1,(1+Main!$B$35)^($A62-AI$2),1+(Main!$B$35*($A62-AI$2)))))</f>
        <v>1.3285261298646376E-2</v>
      </c>
      <c r="AJ62" s="119">
        <f ca="1">IF($A62=AJ$2,VLOOKUP($A62,$A$3:$E$98,5),IF($A62&lt;AJ$2,"",VLOOKUP($A62,$A$3:$E$98,5)*IF(Main!$B$36=1,(1+Main!$B$35)^($A62-AJ$2),1+(Main!$B$35*($A62-AJ$2)))))</f>
        <v>1.3285261298646376E-2</v>
      </c>
      <c r="AK62" s="119">
        <f ca="1">IF($A62=AK$2,VLOOKUP($A62,$A$3:$E$98,5),IF($A62&lt;AK$2,"",VLOOKUP($A62,$A$3:$E$98,5)*IF(Main!$B$36=1,(1+Main!$B$35)^($A62-AK$2),1+(Main!$B$35*($A62-AK$2)))))</f>
        <v>1.3285261298646376E-2</v>
      </c>
      <c r="AL62" s="119">
        <f ca="1">IF($A62=AL$2,VLOOKUP($A62,$A$3:$E$98,5),IF($A62&lt;AL$2,"",VLOOKUP($A62,$A$3:$E$98,5)*IF(Main!$B$36=1,(1+Main!$B$35)^($A62-AL$2),1+(Main!$B$35*($A62-AL$2)))))</f>
        <v>1.3285261298646376E-2</v>
      </c>
      <c r="AM62" s="119">
        <f ca="1">IF($A62=AM$2,VLOOKUP($A62,$A$3:$E$98,5),IF($A62&lt;AM$2,"",VLOOKUP($A62,$A$3:$E$98,5)*IF(Main!$B$36=1,(1+Main!$B$35)^($A62-AM$2),1+(Main!$B$35*($A62-AM$2)))))</f>
        <v>1.3285261298646376E-2</v>
      </c>
      <c r="AN62" s="119">
        <f ca="1">IF($A62=AN$2,VLOOKUP($A62,$A$3:$E$98,5),IF($A62&lt;AN$2,"",VLOOKUP($A62,$A$3:$E$98,5)*IF(Main!$B$36=1,(1+Main!$B$35)^($A62-AN$2),1+(Main!$B$35*($A62-AN$2)))))</f>
        <v>1.3285261298646376E-2</v>
      </c>
      <c r="AO62" s="119">
        <f ca="1">IF($A62=AO$2,VLOOKUP($A62,$A$3:$E$98,5),IF($A62&lt;AO$2,"",VLOOKUP($A62,$A$3:$E$98,5)*IF(Main!$B$36=1,(1+Main!$B$35)^($A62-AO$2),1+(Main!$B$35*($A62-AO$2)))))</f>
        <v>1.3285261298646376E-2</v>
      </c>
      <c r="AP62" s="119">
        <f ca="1">IF($A62=AP$2,VLOOKUP($A62,$A$3:$E$98,5),IF($A62&lt;AP$2,"",VLOOKUP($A62,$A$3:$E$98,5)*IF(Main!$B$36=1,(1+Main!$B$35)^($A62-AP$2),1+(Main!$B$35*($A62-AP$2)))))</f>
        <v>1.3285261298646376E-2</v>
      </c>
      <c r="AQ62" s="119">
        <f ca="1">IF($A62=AQ$2,VLOOKUP($A62,$A$3:$E$98,5),IF($A62&lt;AQ$2,"",VLOOKUP($A62,$A$3:$E$98,5)*IF(Main!$B$36=1,(1+Main!$B$35)^($A62-AQ$2),1+(Main!$B$35*($A62-AQ$2)))))</f>
        <v>1.3285261298646376E-2</v>
      </c>
      <c r="AR62" s="119">
        <f ca="1">IF($A62=AR$2,VLOOKUP($A62,$A$3:$E$98,5),IF($A62&lt;AR$2,"",VLOOKUP($A62,$A$3:$E$98,5)*IF(Main!$B$36=1,(1+Main!$B$35)^($A62-AR$2),1+(Main!$B$35*($A62-AR$2)))))</f>
        <v>1.3285261298646376E-2</v>
      </c>
      <c r="AS62" s="119">
        <f ca="1">IF($A62=AS$2,VLOOKUP($A62,$A$3:$E$98,5),IF($A62&lt;AS$2,"",VLOOKUP($A62,$A$3:$E$98,5)*IF(Main!$B$36=1,(1+Main!$B$35)^($A62-AS$2),1+(Main!$B$35*($A62-AS$2)))))</f>
        <v>1.3285261298646376E-2</v>
      </c>
      <c r="AT62" s="119">
        <f ca="1">IF($A62=AT$2,VLOOKUP($A62,$A$3:$E$98,5),IF($A62&lt;AT$2,"",VLOOKUP($A62,$A$3:$E$98,5)*IF(Main!$B$36=1,(1+Main!$B$35)^($A62-AT$2),1+(Main!$B$35*($A62-AT$2)))))</f>
        <v>1.3285261298646376E-2</v>
      </c>
      <c r="AU62" s="119" t="str">
        <f>IF($A62=AU$2,VLOOKUP($A62,$A$3:$E$98,5),IF($A62&lt;AU$2,"",VLOOKUP($A62,$A$3:$E$98,5)*IF(Main!$B$36=1,(1+Main!$B$35)^($A62-AU$2),1+(Main!$B$35*($A62-AU$2)))))</f>
        <v/>
      </c>
      <c r="AV62" s="119" t="str">
        <f>IF($A62=AV$2,VLOOKUP($A62,$A$3:$E$98,5),IF($A62&lt;AV$2,"",VLOOKUP($A62,$A$3:$E$98,5)*IF(Main!$B$36=1,(1+Main!$B$35)^($A62-AV$2),1+(Main!$B$35*($A62-AV$2)))))</f>
        <v/>
      </c>
      <c r="AW62" s="119" t="str">
        <f>IF($A62=AW$2,VLOOKUP($A62,$A$3:$E$98,5),IF($A62&lt;AW$2,"",VLOOKUP($A62,$A$3:$E$98,5)*IF(Main!$B$36=1,(1+Main!$B$35)^($A62-AW$2),1+(Main!$B$35*($A62-AW$2)))))</f>
        <v/>
      </c>
      <c r="AX62" s="119" t="str">
        <f>IF($A62=AX$2,VLOOKUP($A62,$A$3:$E$98,5),IF($A62&lt;AX$2,"",VLOOKUP($A62,$A$3:$E$98,5)*IF(Main!$B$36=1,(1+Main!$B$35)^($A62-AX$2),1+(Main!$B$35*($A62-AX$2)))))</f>
        <v/>
      </c>
      <c r="AY62" s="119" t="str">
        <f>IF($A62=AY$2,VLOOKUP($A62,$A$3:$E$98,5),IF($A62&lt;AY$2,"",VLOOKUP($A62,$A$3:$E$98,5)*IF(Main!$B$36=1,(1+Main!$B$35)^($A62-AY$2),1+(Main!$B$35*($A62-AY$2)))))</f>
        <v/>
      </c>
      <c r="AZ62" s="119" t="str">
        <f>IF($A62=AZ$2,VLOOKUP($A62,$A$3:$E$98,5),IF($A62&lt;AZ$2,"",VLOOKUP($A62,$A$3:$E$98,5)*IF(Main!$B$36=1,(1+Main!$B$35)^($A62-AZ$2),1+(Main!$B$35*($A62-AZ$2)))))</f>
        <v/>
      </c>
      <c r="BA62" s="119" t="str">
        <f>IF($A62=BA$2,VLOOKUP($A62,$A$3:$E$98,5),IF($A62&lt;BA$2,"",VLOOKUP($A62,$A$3:$E$98,5)*IF(Main!$B$36=1,(1+Main!$B$35)^($A62-BA$2),1+(Main!$B$35*($A62-BA$2)))))</f>
        <v/>
      </c>
      <c r="BB62" s="119" t="str">
        <f>IF($A62=BB$2,VLOOKUP($A62,$A$3:$E$98,5),IF($A62&lt;BB$2,"",VLOOKUP($A62,$A$3:$E$98,5)*IF(Main!$B$36=1,(1+Main!$B$35)^($A62-BB$2),1+(Main!$B$35*($A62-BB$2)))))</f>
        <v/>
      </c>
      <c r="BC62" s="119" t="str">
        <f>IF($A62=BC$2,VLOOKUP($A62,$A$3:$E$98,5),IF($A62&lt;BC$2,"",VLOOKUP($A62,$A$3:$E$98,5)*IF(Main!$B$36=1,(1+Main!$B$35)^($A62-BC$2),1+(Main!$B$35*($A62-BC$2)))))</f>
        <v/>
      </c>
      <c r="BD62" s="119" t="str">
        <f>IF($A62=BD$2,VLOOKUP($A62,$A$3:$E$98,5),IF($A62&lt;BD$2,"",VLOOKUP($A62,$A$3:$E$98,5)*IF(Main!$B$36=1,(1+Main!$B$35)^($A62-BD$2),1+(Main!$B$35*($A62-BD$2)))))</f>
        <v/>
      </c>
      <c r="BE62" s="119" t="str">
        <f>IF($A62=BE$2,VLOOKUP($A62,$A$3:$E$98,5),IF($A62&lt;BE$2,"",VLOOKUP($A62,$A$3:$E$98,5)*IF(Main!$B$36=1,(1+Main!$B$35)^($A62-BE$2),1+(Main!$B$35*($A62-BE$2)))))</f>
        <v/>
      </c>
      <c r="BF62" s="119" t="str">
        <f>IF($A62=BF$2,VLOOKUP($A62,$A$3:$E$98,5),IF($A62&lt;BF$2,"",VLOOKUP($A62,$A$3:$E$98,5)*IF(Main!$B$36=1,(1+Main!$B$35)^($A62-BF$2),1+(Main!$B$35*($A62-BF$2)))))</f>
        <v/>
      </c>
      <c r="BG62" s="119" t="str">
        <f>IF($A62=BG$2,VLOOKUP($A62,$A$3:$E$98,5),IF($A62&lt;BG$2,"",VLOOKUP($A62,$A$3:$E$98,5)*IF(Main!$B$36=1,(1+Main!$B$35)^($A62-BG$2),1+(Main!$B$35*($A62-BG$2)))))</f>
        <v/>
      </c>
      <c r="BH62" s="119" t="str">
        <f>IF($A62=BH$2,VLOOKUP($A62,$A$3:$E$98,5),IF($A62&lt;BH$2,"",VLOOKUP($A62,$A$3:$E$98,5)*IF(Main!$B$36=1,(1+Main!$B$35)^($A62-BH$2),1+(Main!$B$35*($A62-BH$2)))))</f>
        <v/>
      </c>
      <c r="BI62" s="119" t="str">
        <f>IF($A62=BI$2,VLOOKUP($A62,$A$3:$E$98,5),IF($A62&lt;BI$2,"",VLOOKUP($A62,$A$3:$E$98,5)*IF(Main!$B$36=1,(1+Main!$B$35)^($A62-BI$2),1+(Main!$B$35*($A62-BI$2)))))</f>
        <v/>
      </c>
      <c r="BJ62" s="119" t="str">
        <f>IF($A62=BJ$2,VLOOKUP($A62,$A$3:$E$98,5),IF($A62&lt;BJ$2,"",VLOOKUP($A62,$A$3:$E$98,5)*IF(Main!$B$36=1,(1+Main!$B$35)^($A62-BJ$2),1+(Main!$B$35*($A62-BJ$2)))))</f>
        <v/>
      </c>
      <c r="BK62" s="119" t="str">
        <f>IF($A62=BK$2,VLOOKUP($A62,$A$3:$E$98,5),IF($A62&lt;BK$2,"",VLOOKUP($A62,$A$3:$E$98,5)*IF(Main!$B$36=1,(1+Main!$B$35)^($A62-BK$2),1+(Main!$B$35*($A62-BK$2)))))</f>
        <v/>
      </c>
      <c r="BL62" s="119" t="str">
        <f>IF($A62=BL$2,VLOOKUP($A62,$A$3:$E$98,5),IF($A62&lt;BL$2,"",VLOOKUP($A62,$A$3:$E$98,5)*IF(Main!$B$36=1,(1+Main!$B$35)^($A62-BL$2),1+(Main!$B$35*($A62-BL$2)))))</f>
        <v/>
      </c>
      <c r="BM62" s="119" t="str">
        <f>IF($A62=BM$2,VLOOKUP($A62,$A$3:$E$98,5),IF($A62&lt;BM$2,"",VLOOKUP($A62,$A$3:$E$98,5)*IF(Main!$B$36=1,(1+Main!$B$35)^($A62-BM$2),1+(Main!$B$35*($A62-BM$2)))))</f>
        <v/>
      </c>
      <c r="BN62" s="119" t="str">
        <f>IF($A62=BN$2,VLOOKUP($A62,$A$3:$E$98,5),IF($A62&lt;BN$2,"",VLOOKUP($A62,$A$3:$E$98,5)*IF(Main!$B$36=1,(1+Main!$B$35)^($A62-BN$2),1+(Main!$B$35*($A62-BN$2)))))</f>
        <v/>
      </c>
      <c r="BO62" s="119" t="str">
        <f>IF($A62=BO$2,VLOOKUP($A62,$A$3:$E$98,5),IF($A62&lt;BO$2,"",VLOOKUP($A62,$A$3:$E$98,5)*IF(Main!$B$36=1,(1+Main!$B$35)^($A62-BO$2),1+(Main!$B$35*($A62-BO$2)))))</f>
        <v/>
      </c>
      <c r="BP62" s="119" t="str">
        <f>IF($A62=BP$2,VLOOKUP($A62,$A$3:$E$98,5),IF($A62&lt;BP$2,"",VLOOKUP($A62,$A$3:$E$98,5)*IF(Main!$B$36=1,(1+Main!$B$35)^($A62-BP$2),1+(Main!$B$35*($A62-BP$2)))))</f>
        <v/>
      </c>
      <c r="BQ62" s="119" t="str">
        <f>IF($A62=BQ$2,VLOOKUP($A62,$A$3:$E$98,5),IF($A62&lt;BQ$2,"",VLOOKUP($A62,$A$3:$E$98,5)*IF(Main!$B$36=1,(1+Main!$B$35)^($A62-BQ$2),1+(Main!$B$35*($A62-BQ$2)))))</f>
        <v/>
      </c>
      <c r="BR62" s="119" t="str">
        <f>IF($A62=BR$2,VLOOKUP($A62,$A$3:$E$98,5),IF($A62&lt;BR$2,"",VLOOKUP($A62,$A$3:$E$98,5)*IF(Main!$B$36=1,(1+Main!$B$35)^($A62-BR$2),1+(Main!$B$35*($A62-BR$2)))))</f>
        <v/>
      </c>
      <c r="BS62" s="119" t="str">
        <f>IF($A62=BS$2,VLOOKUP($A62,$A$3:$E$98,5),IF($A62&lt;BS$2,"",VLOOKUP($A62,$A$3:$E$98,5)*IF(Main!$B$36=1,(1+Main!$B$35)^($A62-BS$2),1+(Main!$B$35*($A62-BS$2)))))</f>
        <v/>
      </c>
      <c r="BT62" s="119" t="str">
        <f>IF($A62=BT$2,VLOOKUP($A62,$A$3:$E$98,5),IF($A62&lt;BT$2,"",VLOOKUP($A62,$A$3:$E$98,5)*IF(Main!$B$36=1,(1+Main!$B$35)^($A62-BT$2),1+(Main!$B$35*($A62-BT$2)))))</f>
        <v/>
      </c>
      <c r="BU62" s="119" t="str">
        <f>IF($A62=BU$2,VLOOKUP($A62,$A$3:$E$98,5),IF($A62&lt;BU$2,"",VLOOKUP($A62,$A$3:$E$98,5)*IF(Main!$B$36=1,(1+Main!$B$35)^($A62-BU$2),1+(Main!$B$35*($A62-BU$2)))))</f>
        <v/>
      </c>
      <c r="BV62" s="119" t="str">
        <f>IF($A62=BV$2,VLOOKUP($A62,$A$3:$E$98,5),IF($A62&lt;BV$2,"",VLOOKUP($A62,$A$3:$E$98,5)*IF(Main!$B$36=1,(1+Main!$B$35)^($A62-BV$2),1+(Main!$B$35*($A62-BV$2)))))</f>
        <v/>
      </c>
      <c r="BW62" s="119" t="str">
        <f>IF($A62=BW$2,VLOOKUP($A62,$A$3:$E$98,5),IF($A62&lt;BW$2,"",VLOOKUP($A62,$A$3:$E$98,5)*IF(Main!$B$36=1,(1+Main!$B$35)^($A62-BW$2),1+(Main!$B$35*($A62-BW$2)))))</f>
        <v/>
      </c>
      <c r="BX62" s="119" t="str">
        <f>IF($A62=BX$2,VLOOKUP($A62,$A$3:$E$98,5),IF($A62&lt;BX$2,"",VLOOKUP($A62,$A$3:$E$98,5)*IF(Main!$B$36=1,(1+Main!$B$35)^($A62-BX$2),1+(Main!$B$35*($A62-BX$2)))))</f>
        <v/>
      </c>
      <c r="BY62" s="119" t="str">
        <f>IF($A62=BY$2,VLOOKUP($A62,$A$3:$E$98,5),IF($A62&lt;BY$2,"",VLOOKUP($A62,$A$3:$E$98,5)*IF(Main!$B$36=1,(1+Main!$B$35)^($A62-BY$2),1+(Main!$B$35*($A62-BY$2)))))</f>
        <v/>
      </c>
      <c r="BZ62" s="119" t="str">
        <f>IF($A62=BZ$2,VLOOKUP($A62,$A$3:$E$98,5),IF($A62&lt;BZ$2,"",VLOOKUP($A62,$A$3:$E$98,5)*IF(Main!$B$36=1,(1+Main!$B$35)^($A62-BZ$2),1+(Main!$B$35*($A62-BZ$2)))))</f>
        <v/>
      </c>
      <c r="CA62" s="119" t="str">
        <f>IF($A62=CA$2,VLOOKUP($A62,$A$3:$E$98,5),IF($A62&lt;CA$2,"",VLOOKUP($A62,$A$3:$E$98,5)*IF(Main!$B$36=1,(1+Main!$B$35)^($A62-CA$2),1+(Main!$B$35*($A62-CA$2)))))</f>
        <v/>
      </c>
      <c r="CB62" s="119" t="str">
        <f>IF($A62=CB$2,VLOOKUP($A62,$A$3:$E$98,5),IF($A62&lt;CB$2,"",VLOOKUP($A62,$A$3:$E$98,5)*IF(Main!$B$36=1,(1+Main!$B$35)^($A62-CB$2),1+(Main!$B$35*($A62-CB$2)))))</f>
        <v/>
      </c>
      <c r="CC62" s="119" t="str">
        <f>IF($A62=CC$2,VLOOKUP($A62,$A$3:$E$98,5),IF($A62&lt;CC$2,"",VLOOKUP($A62,$A$3:$E$98,5)*IF(Main!$B$36=1,(1+Main!$B$35)^($A62-CC$2),1+(Main!$B$35*($A62-CC$2)))))</f>
        <v/>
      </c>
      <c r="CD62" s="119" t="str">
        <f>IF($A62=CD$2,VLOOKUP($A62,$A$3:$E$98,5),IF($A62&lt;CD$2,"",VLOOKUP($A62,$A$3:$E$98,5)*IF(Main!$B$36=1,(1+Main!$B$35)^($A62-CD$2),1+(Main!$B$35*($A62-CD$2)))))</f>
        <v/>
      </c>
    </row>
    <row r="63" spans="1:82">
      <c r="A63" s="51">
        <v>85</v>
      </c>
      <c r="B63" s="54">
        <f ca="1">VLOOKUP($A63,Mortality!$A$3:$G$108,7,)</f>
        <v>3.9757682517658433E-2</v>
      </c>
      <c r="C63" s="50">
        <f t="shared" ca="1" si="1"/>
        <v>0.69400329578004893</v>
      </c>
      <c r="D63" s="50">
        <f t="shared" ref="D63:D66" ca="1" si="4">SUM($C63:$C163)/$C63</f>
        <v>10.665342829386502</v>
      </c>
      <c r="E63" s="118">
        <f ca="1">C63/(1+Main!$B$5)^($A63-$A$3)</f>
        <v>1.1976636588167564E-2</v>
      </c>
      <c r="F63" s="14">
        <f t="shared" ca="1" si="3"/>
        <v>7.2597520674876765</v>
      </c>
      <c r="G63" s="119">
        <f ca="1">IF($A63=G$2,VLOOKUP($A63,$A$3:$E$98,5),IF($A63&lt;G$2,"",VLOOKUP($A63,$A$3:$E$98,5)*IF(Main!$B$36=1,(1+Main!$B$35)^($A63-G$2),1+(Main!$B$35*($A63-G$2)))))</f>
        <v>1.1976636588167564E-2</v>
      </c>
      <c r="H63" s="119">
        <f ca="1">IF($A63=H$2,VLOOKUP($A63,$A$3:$E$98,5),IF($A63&lt;H$2,"",VLOOKUP($A63,$A$3:$E$98,5)*IF(Main!$B$36=1,(1+Main!$B$35)^($A63-H$2),1+(Main!$B$35*($A63-H$2)))))</f>
        <v>1.1976636588167564E-2</v>
      </c>
      <c r="I63" s="119">
        <f ca="1">IF($A63=I$2,VLOOKUP($A63,$A$3:$E$98,5),IF($A63&lt;I$2,"",VLOOKUP($A63,$A$3:$E$98,5)*IF(Main!$B$36=1,(1+Main!$B$35)^($A63-I$2),1+(Main!$B$35*($A63-I$2)))))</f>
        <v>1.1976636588167564E-2</v>
      </c>
      <c r="J63" s="119">
        <f ca="1">IF($A63=J$2,VLOOKUP($A63,$A$3:$E$98,5),IF($A63&lt;J$2,"",VLOOKUP($A63,$A$3:$E$98,5)*IF(Main!$B$36=1,(1+Main!$B$35)^($A63-J$2),1+(Main!$B$35*($A63-J$2)))))</f>
        <v>1.1976636588167564E-2</v>
      </c>
      <c r="K63" s="119">
        <f ca="1">IF($A63=K$2,VLOOKUP($A63,$A$3:$E$98,5),IF($A63&lt;K$2,"",VLOOKUP($A63,$A$3:$E$98,5)*IF(Main!$B$36=1,(1+Main!$B$35)^($A63-K$2),1+(Main!$B$35*($A63-K$2)))))</f>
        <v>1.1976636588167564E-2</v>
      </c>
      <c r="L63" s="119">
        <f ca="1">IF($A63=L$2,VLOOKUP($A63,$A$3:$E$98,5),IF($A63&lt;L$2,"",VLOOKUP($A63,$A$3:$E$98,5)*IF(Main!$B$36=1,(1+Main!$B$35)^($A63-L$2),1+(Main!$B$35*($A63-L$2)))))</f>
        <v>1.1976636588167564E-2</v>
      </c>
      <c r="M63" s="119">
        <f ca="1">IF($A63=M$2,VLOOKUP($A63,$A$3:$E$98,5),IF($A63&lt;M$2,"",VLOOKUP($A63,$A$3:$E$98,5)*IF(Main!$B$36=1,(1+Main!$B$35)^($A63-M$2),1+(Main!$B$35*($A63-M$2)))))</f>
        <v>1.1976636588167564E-2</v>
      </c>
      <c r="N63" s="119">
        <f ca="1">IF($A63=N$2,VLOOKUP($A63,$A$3:$E$98,5),IF($A63&lt;N$2,"",VLOOKUP($A63,$A$3:$E$98,5)*IF(Main!$B$36=1,(1+Main!$B$35)^($A63-N$2),1+(Main!$B$35*($A63-N$2)))))</f>
        <v>1.1976636588167564E-2</v>
      </c>
      <c r="O63" s="119">
        <f ca="1">IF($A63=O$2,VLOOKUP($A63,$A$3:$E$98,5),IF($A63&lt;O$2,"",VLOOKUP($A63,$A$3:$E$98,5)*IF(Main!$B$36=1,(1+Main!$B$35)^($A63-O$2),1+(Main!$B$35*($A63-O$2)))))</f>
        <v>1.1976636588167564E-2</v>
      </c>
      <c r="P63" s="119">
        <f ca="1">IF($A63=P$2,VLOOKUP($A63,$A$3:$E$98,5),IF($A63&lt;P$2,"",VLOOKUP($A63,$A$3:$E$98,5)*IF(Main!$B$36=1,(1+Main!$B$35)^($A63-P$2),1+(Main!$B$35*($A63-P$2)))))</f>
        <v>1.1976636588167564E-2</v>
      </c>
      <c r="Q63" s="119">
        <f ca="1">IF($A63=Q$2,VLOOKUP($A63,$A$3:$E$98,5),IF($A63&lt;Q$2,"",VLOOKUP($A63,$A$3:$E$98,5)*IF(Main!$B$36=1,(1+Main!$B$35)^($A63-Q$2),1+(Main!$B$35*($A63-Q$2)))))</f>
        <v>1.1976636588167564E-2</v>
      </c>
      <c r="R63" s="119">
        <f ca="1">IF($A63=R$2,VLOOKUP($A63,$A$3:$E$98,5),IF($A63&lt;R$2,"",VLOOKUP($A63,$A$3:$E$98,5)*IF(Main!$B$36=1,(1+Main!$B$35)^($A63-R$2),1+(Main!$B$35*($A63-R$2)))))</f>
        <v>1.1976636588167564E-2</v>
      </c>
      <c r="S63" s="119">
        <f ca="1">IF($A63=S$2,VLOOKUP($A63,$A$3:$E$98,5),IF($A63&lt;S$2,"",VLOOKUP($A63,$A$3:$E$98,5)*IF(Main!$B$36=1,(1+Main!$B$35)^($A63-S$2),1+(Main!$B$35*($A63-S$2)))))</f>
        <v>1.1976636588167564E-2</v>
      </c>
      <c r="T63" s="119">
        <f ca="1">IF($A63=T$2,VLOOKUP($A63,$A$3:$E$98,5),IF($A63&lt;T$2,"",VLOOKUP($A63,$A$3:$E$98,5)*IF(Main!$B$36=1,(1+Main!$B$35)^($A63-T$2),1+(Main!$B$35*($A63-T$2)))))</f>
        <v>1.1976636588167564E-2</v>
      </c>
      <c r="U63" s="119">
        <f ca="1">IF($A63=U$2,VLOOKUP($A63,$A$3:$E$98,5),IF($A63&lt;U$2,"",VLOOKUP($A63,$A$3:$E$98,5)*IF(Main!$B$36=1,(1+Main!$B$35)^($A63-U$2),1+(Main!$B$35*($A63-U$2)))))</f>
        <v>1.1976636588167564E-2</v>
      </c>
      <c r="V63" s="119">
        <f ca="1">IF($A63=V$2,VLOOKUP($A63,$A$3:$E$98,5),IF($A63&lt;V$2,"",VLOOKUP($A63,$A$3:$E$98,5)*IF(Main!$B$36=1,(1+Main!$B$35)^($A63-V$2),1+(Main!$B$35*($A63-V$2)))))</f>
        <v>1.1976636588167564E-2</v>
      </c>
      <c r="W63" s="119">
        <f ca="1">IF($A63=W$2,VLOOKUP($A63,$A$3:$E$98,5),IF($A63&lt;W$2,"",VLOOKUP($A63,$A$3:$E$98,5)*IF(Main!$B$36=1,(1+Main!$B$35)^($A63-W$2),1+(Main!$B$35*($A63-W$2)))))</f>
        <v>1.1976636588167564E-2</v>
      </c>
      <c r="X63" s="119">
        <f ca="1">IF($A63=X$2,VLOOKUP($A63,$A$3:$E$98,5),IF($A63&lt;X$2,"",VLOOKUP($A63,$A$3:$E$98,5)*IF(Main!$B$36=1,(1+Main!$B$35)^($A63-X$2),1+(Main!$B$35*($A63-X$2)))))</f>
        <v>1.1976636588167564E-2</v>
      </c>
      <c r="Y63" s="119">
        <f ca="1">IF($A63=Y$2,VLOOKUP($A63,$A$3:$E$98,5),IF($A63&lt;Y$2,"",VLOOKUP($A63,$A$3:$E$98,5)*IF(Main!$B$36=1,(1+Main!$B$35)^($A63-Y$2),1+(Main!$B$35*($A63-Y$2)))))</f>
        <v>1.1976636588167564E-2</v>
      </c>
      <c r="Z63" s="119">
        <f ca="1">IF($A63=Z$2,VLOOKUP($A63,$A$3:$E$98,5),IF($A63&lt;Z$2,"",VLOOKUP($A63,$A$3:$E$98,5)*IF(Main!$B$36=1,(1+Main!$B$35)^($A63-Z$2),1+(Main!$B$35*($A63-Z$2)))))</f>
        <v>1.1976636588167564E-2</v>
      </c>
      <c r="AA63" s="119">
        <f ca="1">IF($A63=AA$2,VLOOKUP($A63,$A$3:$E$98,5),IF($A63&lt;AA$2,"",VLOOKUP($A63,$A$3:$E$98,5)*IF(Main!$B$36=1,(1+Main!$B$35)^($A63-AA$2),1+(Main!$B$35*($A63-AA$2)))))</f>
        <v>1.1976636588167564E-2</v>
      </c>
      <c r="AB63" s="119">
        <f ca="1">IF($A63=AB$2,VLOOKUP($A63,$A$3:$E$98,5),IF($A63&lt;AB$2,"",VLOOKUP($A63,$A$3:$E$98,5)*IF(Main!$B$36=1,(1+Main!$B$35)^($A63-AB$2),1+(Main!$B$35*($A63-AB$2)))))</f>
        <v>1.1976636588167564E-2</v>
      </c>
      <c r="AC63" s="119">
        <f ca="1">IF($A63=AC$2,VLOOKUP($A63,$A$3:$E$98,5),IF($A63&lt;AC$2,"",VLOOKUP($A63,$A$3:$E$98,5)*IF(Main!$B$36=1,(1+Main!$B$35)^($A63-AC$2),1+(Main!$B$35*($A63-AC$2)))))</f>
        <v>1.1976636588167564E-2</v>
      </c>
      <c r="AD63" s="119">
        <f ca="1">IF($A63=AD$2,VLOOKUP($A63,$A$3:$E$98,5),IF($A63&lt;AD$2,"",VLOOKUP($A63,$A$3:$E$98,5)*IF(Main!$B$36=1,(1+Main!$B$35)^($A63-AD$2),1+(Main!$B$35*($A63-AD$2)))))</f>
        <v>1.1976636588167564E-2</v>
      </c>
      <c r="AE63" s="119">
        <f ca="1">IF($A63=AE$2,VLOOKUP($A63,$A$3:$E$98,5),IF($A63&lt;AE$2,"",VLOOKUP($A63,$A$3:$E$98,5)*IF(Main!$B$36=1,(1+Main!$B$35)^($A63-AE$2),1+(Main!$B$35*($A63-AE$2)))))</f>
        <v>1.1976636588167564E-2</v>
      </c>
      <c r="AF63" s="119">
        <f ca="1">IF($A63=AF$2,VLOOKUP($A63,$A$3:$E$98,5),IF($A63&lt;AF$2,"",VLOOKUP($A63,$A$3:$E$98,5)*IF(Main!$B$36=1,(1+Main!$B$35)^($A63-AF$2),1+(Main!$B$35*($A63-AF$2)))))</f>
        <v>1.1976636588167564E-2</v>
      </c>
      <c r="AG63" s="119">
        <f ca="1">IF($A63=AG$2,VLOOKUP($A63,$A$3:$E$98,5),IF($A63&lt;AG$2,"",VLOOKUP($A63,$A$3:$E$98,5)*IF(Main!$B$36=1,(1+Main!$B$35)^($A63-AG$2),1+(Main!$B$35*($A63-AG$2)))))</f>
        <v>1.1976636588167564E-2</v>
      </c>
      <c r="AH63" s="119">
        <f ca="1">IF($A63=AH$2,VLOOKUP($A63,$A$3:$E$98,5),IF($A63&lt;AH$2,"",VLOOKUP($A63,$A$3:$E$98,5)*IF(Main!$B$36=1,(1+Main!$B$35)^($A63-AH$2),1+(Main!$B$35*($A63-AH$2)))))</f>
        <v>1.1976636588167564E-2</v>
      </c>
      <c r="AI63" s="119">
        <f ca="1">IF($A63=AI$2,VLOOKUP($A63,$A$3:$E$98,5),IF($A63&lt;AI$2,"",VLOOKUP($A63,$A$3:$E$98,5)*IF(Main!$B$36=1,(1+Main!$B$35)^($A63-AI$2),1+(Main!$B$35*($A63-AI$2)))))</f>
        <v>1.1976636588167564E-2</v>
      </c>
      <c r="AJ63" s="119">
        <f ca="1">IF($A63=AJ$2,VLOOKUP($A63,$A$3:$E$98,5),IF($A63&lt;AJ$2,"",VLOOKUP($A63,$A$3:$E$98,5)*IF(Main!$B$36=1,(1+Main!$B$35)^($A63-AJ$2),1+(Main!$B$35*($A63-AJ$2)))))</f>
        <v>1.1976636588167564E-2</v>
      </c>
      <c r="AK63" s="119">
        <f ca="1">IF($A63=AK$2,VLOOKUP($A63,$A$3:$E$98,5),IF($A63&lt;AK$2,"",VLOOKUP($A63,$A$3:$E$98,5)*IF(Main!$B$36=1,(1+Main!$B$35)^($A63-AK$2),1+(Main!$B$35*($A63-AK$2)))))</f>
        <v>1.1976636588167564E-2</v>
      </c>
      <c r="AL63" s="119">
        <f ca="1">IF($A63=AL$2,VLOOKUP($A63,$A$3:$E$98,5),IF($A63&lt;AL$2,"",VLOOKUP($A63,$A$3:$E$98,5)*IF(Main!$B$36=1,(1+Main!$B$35)^($A63-AL$2),1+(Main!$B$35*($A63-AL$2)))))</f>
        <v>1.1976636588167564E-2</v>
      </c>
      <c r="AM63" s="119">
        <f ca="1">IF($A63=AM$2,VLOOKUP($A63,$A$3:$E$98,5),IF($A63&lt;AM$2,"",VLOOKUP($A63,$A$3:$E$98,5)*IF(Main!$B$36=1,(1+Main!$B$35)^($A63-AM$2),1+(Main!$B$35*($A63-AM$2)))))</f>
        <v>1.1976636588167564E-2</v>
      </c>
      <c r="AN63" s="119">
        <f ca="1">IF($A63=AN$2,VLOOKUP($A63,$A$3:$E$98,5),IF($A63&lt;AN$2,"",VLOOKUP($A63,$A$3:$E$98,5)*IF(Main!$B$36=1,(1+Main!$B$35)^($A63-AN$2),1+(Main!$B$35*($A63-AN$2)))))</f>
        <v>1.1976636588167564E-2</v>
      </c>
      <c r="AO63" s="119">
        <f ca="1">IF($A63=AO$2,VLOOKUP($A63,$A$3:$E$98,5),IF($A63&lt;AO$2,"",VLOOKUP($A63,$A$3:$E$98,5)*IF(Main!$B$36=1,(1+Main!$B$35)^($A63-AO$2),1+(Main!$B$35*($A63-AO$2)))))</f>
        <v>1.1976636588167564E-2</v>
      </c>
      <c r="AP63" s="119">
        <f ca="1">IF($A63=AP$2,VLOOKUP($A63,$A$3:$E$98,5),IF($A63&lt;AP$2,"",VLOOKUP($A63,$A$3:$E$98,5)*IF(Main!$B$36=1,(1+Main!$B$35)^($A63-AP$2),1+(Main!$B$35*($A63-AP$2)))))</f>
        <v>1.1976636588167564E-2</v>
      </c>
      <c r="AQ63" s="119">
        <f ca="1">IF($A63=AQ$2,VLOOKUP($A63,$A$3:$E$98,5),IF($A63&lt;AQ$2,"",VLOOKUP($A63,$A$3:$E$98,5)*IF(Main!$B$36=1,(1+Main!$B$35)^($A63-AQ$2),1+(Main!$B$35*($A63-AQ$2)))))</f>
        <v>1.1976636588167564E-2</v>
      </c>
      <c r="AR63" s="119">
        <f ca="1">IF($A63=AR$2,VLOOKUP($A63,$A$3:$E$98,5),IF($A63&lt;AR$2,"",VLOOKUP($A63,$A$3:$E$98,5)*IF(Main!$B$36=1,(1+Main!$B$35)^($A63-AR$2),1+(Main!$B$35*($A63-AR$2)))))</f>
        <v>1.1976636588167564E-2</v>
      </c>
      <c r="AS63" s="119">
        <f ca="1">IF($A63=AS$2,VLOOKUP($A63,$A$3:$E$98,5),IF($A63&lt;AS$2,"",VLOOKUP($A63,$A$3:$E$98,5)*IF(Main!$B$36=1,(1+Main!$B$35)^($A63-AS$2),1+(Main!$B$35*($A63-AS$2)))))</f>
        <v>1.1976636588167564E-2</v>
      </c>
      <c r="AT63" s="119">
        <f ca="1">IF($A63=AT$2,VLOOKUP($A63,$A$3:$E$98,5),IF($A63&lt;AT$2,"",VLOOKUP($A63,$A$3:$E$98,5)*IF(Main!$B$36=1,(1+Main!$B$35)^($A63-AT$2),1+(Main!$B$35*($A63-AT$2)))))</f>
        <v>1.1976636588167564E-2</v>
      </c>
      <c r="AU63" s="119">
        <f ca="1">IF($A63=AU$2,VLOOKUP($A63,$A$3:$E$98,5),IF($A63&lt;AU$2,"",VLOOKUP($A63,$A$3:$E$98,5)*IF(Main!$B$36=1,(1+Main!$B$35)^($A63-AU$2),1+(Main!$B$35*($A63-AU$2)))))</f>
        <v>1.1976636588167564E-2</v>
      </c>
      <c r="AV63" s="119" t="str">
        <f>IF($A63=AV$2,VLOOKUP($A63,$A$3:$E$98,5),IF($A63&lt;AV$2,"",VLOOKUP($A63,$A$3:$E$98,5)*IF(Main!$B$36=1,(1+Main!$B$35)^($A63-AV$2),1+(Main!$B$35*($A63-AV$2)))))</f>
        <v/>
      </c>
      <c r="AW63" s="119" t="str">
        <f>IF($A63=AW$2,VLOOKUP($A63,$A$3:$E$98,5),IF($A63&lt;AW$2,"",VLOOKUP($A63,$A$3:$E$98,5)*IF(Main!$B$36=1,(1+Main!$B$35)^($A63-AW$2),1+(Main!$B$35*($A63-AW$2)))))</f>
        <v/>
      </c>
      <c r="AX63" s="119" t="str">
        <f>IF($A63=AX$2,VLOOKUP($A63,$A$3:$E$98,5),IF($A63&lt;AX$2,"",VLOOKUP($A63,$A$3:$E$98,5)*IF(Main!$B$36=1,(1+Main!$B$35)^($A63-AX$2),1+(Main!$B$35*($A63-AX$2)))))</f>
        <v/>
      </c>
      <c r="AY63" s="119" t="str">
        <f>IF($A63=AY$2,VLOOKUP($A63,$A$3:$E$98,5),IF($A63&lt;AY$2,"",VLOOKUP($A63,$A$3:$E$98,5)*IF(Main!$B$36=1,(1+Main!$B$35)^($A63-AY$2),1+(Main!$B$35*($A63-AY$2)))))</f>
        <v/>
      </c>
      <c r="AZ63" s="119" t="str">
        <f>IF($A63=AZ$2,VLOOKUP($A63,$A$3:$E$98,5),IF($A63&lt;AZ$2,"",VLOOKUP($A63,$A$3:$E$98,5)*IF(Main!$B$36=1,(1+Main!$B$35)^($A63-AZ$2),1+(Main!$B$35*($A63-AZ$2)))))</f>
        <v/>
      </c>
      <c r="BA63" s="119" t="str">
        <f>IF($A63=BA$2,VLOOKUP($A63,$A$3:$E$98,5),IF($A63&lt;BA$2,"",VLOOKUP($A63,$A$3:$E$98,5)*IF(Main!$B$36=1,(1+Main!$B$35)^($A63-BA$2),1+(Main!$B$35*($A63-BA$2)))))</f>
        <v/>
      </c>
      <c r="BB63" s="119" t="str">
        <f>IF($A63=BB$2,VLOOKUP($A63,$A$3:$E$98,5),IF($A63&lt;BB$2,"",VLOOKUP($A63,$A$3:$E$98,5)*IF(Main!$B$36=1,(1+Main!$B$35)^($A63-BB$2),1+(Main!$B$35*($A63-BB$2)))))</f>
        <v/>
      </c>
      <c r="BC63" s="119" t="str">
        <f>IF($A63=BC$2,VLOOKUP($A63,$A$3:$E$98,5),IF($A63&lt;BC$2,"",VLOOKUP($A63,$A$3:$E$98,5)*IF(Main!$B$36=1,(1+Main!$B$35)^($A63-BC$2),1+(Main!$B$35*($A63-BC$2)))))</f>
        <v/>
      </c>
      <c r="BD63" s="119" t="str">
        <f>IF($A63=BD$2,VLOOKUP($A63,$A$3:$E$98,5),IF($A63&lt;BD$2,"",VLOOKUP($A63,$A$3:$E$98,5)*IF(Main!$B$36=1,(1+Main!$B$35)^($A63-BD$2),1+(Main!$B$35*($A63-BD$2)))))</f>
        <v/>
      </c>
      <c r="BE63" s="119" t="str">
        <f>IF($A63=BE$2,VLOOKUP($A63,$A$3:$E$98,5),IF($A63&lt;BE$2,"",VLOOKUP($A63,$A$3:$E$98,5)*IF(Main!$B$36=1,(1+Main!$B$35)^($A63-BE$2),1+(Main!$B$35*($A63-BE$2)))))</f>
        <v/>
      </c>
      <c r="BF63" s="119" t="str">
        <f>IF($A63=BF$2,VLOOKUP($A63,$A$3:$E$98,5),IF($A63&lt;BF$2,"",VLOOKUP($A63,$A$3:$E$98,5)*IF(Main!$B$36=1,(1+Main!$B$35)^($A63-BF$2),1+(Main!$B$35*($A63-BF$2)))))</f>
        <v/>
      </c>
      <c r="BG63" s="119" t="str">
        <f>IF($A63=BG$2,VLOOKUP($A63,$A$3:$E$98,5),IF($A63&lt;BG$2,"",VLOOKUP($A63,$A$3:$E$98,5)*IF(Main!$B$36=1,(1+Main!$B$35)^($A63-BG$2),1+(Main!$B$35*($A63-BG$2)))))</f>
        <v/>
      </c>
      <c r="BH63" s="119" t="str">
        <f>IF($A63=BH$2,VLOOKUP($A63,$A$3:$E$98,5),IF($A63&lt;BH$2,"",VLOOKUP($A63,$A$3:$E$98,5)*IF(Main!$B$36=1,(1+Main!$B$35)^($A63-BH$2),1+(Main!$B$35*($A63-BH$2)))))</f>
        <v/>
      </c>
      <c r="BI63" s="119" t="str">
        <f>IF($A63=BI$2,VLOOKUP($A63,$A$3:$E$98,5),IF($A63&lt;BI$2,"",VLOOKUP($A63,$A$3:$E$98,5)*IF(Main!$B$36=1,(1+Main!$B$35)^($A63-BI$2),1+(Main!$B$35*($A63-BI$2)))))</f>
        <v/>
      </c>
      <c r="BJ63" s="119" t="str">
        <f>IF($A63=BJ$2,VLOOKUP($A63,$A$3:$E$98,5),IF($A63&lt;BJ$2,"",VLOOKUP($A63,$A$3:$E$98,5)*IF(Main!$B$36=1,(1+Main!$B$35)^($A63-BJ$2),1+(Main!$B$35*($A63-BJ$2)))))</f>
        <v/>
      </c>
      <c r="BK63" s="119" t="str">
        <f>IF($A63=BK$2,VLOOKUP($A63,$A$3:$E$98,5),IF($A63&lt;BK$2,"",VLOOKUP($A63,$A$3:$E$98,5)*IF(Main!$B$36=1,(1+Main!$B$35)^($A63-BK$2),1+(Main!$B$35*($A63-BK$2)))))</f>
        <v/>
      </c>
      <c r="BL63" s="119" t="str">
        <f>IF($A63=BL$2,VLOOKUP($A63,$A$3:$E$98,5),IF($A63&lt;BL$2,"",VLOOKUP($A63,$A$3:$E$98,5)*IF(Main!$B$36=1,(1+Main!$B$35)^($A63-BL$2),1+(Main!$B$35*($A63-BL$2)))))</f>
        <v/>
      </c>
      <c r="BM63" s="119" t="str">
        <f>IF($A63=BM$2,VLOOKUP($A63,$A$3:$E$98,5),IF($A63&lt;BM$2,"",VLOOKUP($A63,$A$3:$E$98,5)*IF(Main!$B$36=1,(1+Main!$B$35)^($A63-BM$2),1+(Main!$B$35*($A63-BM$2)))))</f>
        <v/>
      </c>
      <c r="BN63" s="119" t="str">
        <f>IF($A63=BN$2,VLOOKUP($A63,$A$3:$E$98,5),IF($A63&lt;BN$2,"",VLOOKUP($A63,$A$3:$E$98,5)*IF(Main!$B$36=1,(1+Main!$B$35)^($A63-BN$2),1+(Main!$B$35*($A63-BN$2)))))</f>
        <v/>
      </c>
      <c r="BO63" s="119" t="str">
        <f>IF($A63=BO$2,VLOOKUP($A63,$A$3:$E$98,5),IF($A63&lt;BO$2,"",VLOOKUP($A63,$A$3:$E$98,5)*IF(Main!$B$36=1,(1+Main!$B$35)^($A63-BO$2),1+(Main!$B$35*($A63-BO$2)))))</f>
        <v/>
      </c>
      <c r="BP63" s="119" t="str">
        <f>IF($A63=BP$2,VLOOKUP($A63,$A$3:$E$98,5),IF($A63&lt;BP$2,"",VLOOKUP($A63,$A$3:$E$98,5)*IF(Main!$B$36=1,(1+Main!$B$35)^($A63-BP$2),1+(Main!$B$35*($A63-BP$2)))))</f>
        <v/>
      </c>
      <c r="BQ63" s="119" t="str">
        <f>IF($A63=BQ$2,VLOOKUP($A63,$A$3:$E$98,5),IF($A63&lt;BQ$2,"",VLOOKUP($A63,$A$3:$E$98,5)*IF(Main!$B$36=1,(1+Main!$B$35)^($A63-BQ$2),1+(Main!$B$35*($A63-BQ$2)))))</f>
        <v/>
      </c>
      <c r="BR63" s="119" t="str">
        <f>IF($A63=BR$2,VLOOKUP($A63,$A$3:$E$98,5),IF($A63&lt;BR$2,"",VLOOKUP($A63,$A$3:$E$98,5)*IF(Main!$B$36=1,(1+Main!$B$35)^($A63-BR$2),1+(Main!$B$35*($A63-BR$2)))))</f>
        <v/>
      </c>
      <c r="BS63" s="119" t="str">
        <f>IF($A63=BS$2,VLOOKUP($A63,$A$3:$E$98,5),IF($A63&lt;BS$2,"",VLOOKUP($A63,$A$3:$E$98,5)*IF(Main!$B$36=1,(1+Main!$B$35)^($A63-BS$2),1+(Main!$B$35*($A63-BS$2)))))</f>
        <v/>
      </c>
      <c r="BT63" s="119" t="str">
        <f>IF($A63=BT$2,VLOOKUP($A63,$A$3:$E$98,5),IF($A63&lt;BT$2,"",VLOOKUP($A63,$A$3:$E$98,5)*IF(Main!$B$36=1,(1+Main!$B$35)^($A63-BT$2),1+(Main!$B$35*($A63-BT$2)))))</f>
        <v/>
      </c>
      <c r="BU63" s="119" t="str">
        <f>IF($A63=BU$2,VLOOKUP($A63,$A$3:$E$98,5),IF($A63&lt;BU$2,"",VLOOKUP($A63,$A$3:$E$98,5)*IF(Main!$B$36=1,(1+Main!$B$35)^($A63-BU$2),1+(Main!$B$35*($A63-BU$2)))))</f>
        <v/>
      </c>
      <c r="BV63" s="119" t="str">
        <f>IF($A63=BV$2,VLOOKUP($A63,$A$3:$E$98,5),IF($A63&lt;BV$2,"",VLOOKUP($A63,$A$3:$E$98,5)*IF(Main!$B$36=1,(1+Main!$B$35)^($A63-BV$2),1+(Main!$B$35*($A63-BV$2)))))</f>
        <v/>
      </c>
      <c r="BW63" s="119" t="str">
        <f>IF($A63=BW$2,VLOOKUP($A63,$A$3:$E$98,5),IF($A63&lt;BW$2,"",VLOOKUP($A63,$A$3:$E$98,5)*IF(Main!$B$36=1,(1+Main!$B$35)^($A63-BW$2),1+(Main!$B$35*($A63-BW$2)))))</f>
        <v/>
      </c>
      <c r="BX63" s="119" t="str">
        <f>IF($A63=BX$2,VLOOKUP($A63,$A$3:$E$98,5),IF($A63&lt;BX$2,"",VLOOKUP($A63,$A$3:$E$98,5)*IF(Main!$B$36=1,(1+Main!$B$35)^($A63-BX$2),1+(Main!$B$35*($A63-BX$2)))))</f>
        <v/>
      </c>
      <c r="BY63" s="119" t="str">
        <f>IF($A63=BY$2,VLOOKUP($A63,$A$3:$E$98,5),IF($A63&lt;BY$2,"",VLOOKUP($A63,$A$3:$E$98,5)*IF(Main!$B$36=1,(1+Main!$B$35)^($A63-BY$2),1+(Main!$B$35*($A63-BY$2)))))</f>
        <v/>
      </c>
      <c r="BZ63" s="119" t="str">
        <f>IF($A63=BZ$2,VLOOKUP($A63,$A$3:$E$98,5),IF($A63&lt;BZ$2,"",VLOOKUP($A63,$A$3:$E$98,5)*IF(Main!$B$36=1,(1+Main!$B$35)^($A63-BZ$2),1+(Main!$B$35*($A63-BZ$2)))))</f>
        <v/>
      </c>
      <c r="CA63" s="119" t="str">
        <f>IF($A63=CA$2,VLOOKUP($A63,$A$3:$E$98,5),IF($A63&lt;CA$2,"",VLOOKUP($A63,$A$3:$E$98,5)*IF(Main!$B$36=1,(1+Main!$B$35)^($A63-CA$2),1+(Main!$B$35*($A63-CA$2)))))</f>
        <v/>
      </c>
      <c r="CB63" s="119" t="str">
        <f>IF($A63=CB$2,VLOOKUP($A63,$A$3:$E$98,5),IF($A63&lt;CB$2,"",VLOOKUP($A63,$A$3:$E$98,5)*IF(Main!$B$36=1,(1+Main!$B$35)^($A63-CB$2),1+(Main!$B$35*($A63-CB$2)))))</f>
        <v/>
      </c>
      <c r="CC63" s="119" t="str">
        <f>IF($A63=CC$2,VLOOKUP($A63,$A$3:$E$98,5),IF($A63&lt;CC$2,"",VLOOKUP($A63,$A$3:$E$98,5)*IF(Main!$B$36=1,(1+Main!$B$35)^($A63-CC$2),1+(Main!$B$35*($A63-CC$2)))))</f>
        <v/>
      </c>
      <c r="CD63" s="119" t="str">
        <f>IF($A63=CD$2,VLOOKUP($A63,$A$3:$E$98,5),IF($A63&lt;CD$2,"",VLOOKUP($A63,$A$3:$E$98,5)*IF(Main!$B$36=1,(1+Main!$B$35)^($A63-CD$2),1+(Main!$B$35*($A63-CD$2)))))</f>
        <v/>
      </c>
    </row>
    <row r="64" spans="1:82">
      <c r="A64" s="51">
        <v>86</v>
      </c>
      <c r="B64" s="54">
        <f ca="1">VLOOKUP($A64,Mortality!$A$3:$G$108,7,)</f>
        <v>4.475095531482854E-2</v>
      </c>
      <c r="C64" s="50">
        <f t="shared" ref="C64:C98" ca="1" si="5">$C63*(1-$B63)</f>
        <v>0.66641133308021716</v>
      </c>
      <c r="D64" s="50">
        <f t="shared" ca="1" si="4"/>
        <v>10.065524767465005</v>
      </c>
      <c r="E64" s="118">
        <f ca="1">C64/(1+Main!$B$5)^($A64-$A$3)</f>
        <v>1.0748105862678343E-2</v>
      </c>
      <c r="F64" s="14">
        <f t="shared" ca="1" si="3"/>
        <v>6.9752546729799638</v>
      </c>
      <c r="G64" s="119">
        <f ca="1">IF($A64=G$2,VLOOKUP($A64,$A$3:$E$98,5),IF($A64&lt;G$2,"",VLOOKUP($A64,$A$3:$E$98,5)*IF(Main!$B$36=1,(1+Main!$B$35)^($A64-G$2),1+(Main!$B$35*($A64-G$2)))))</f>
        <v>1.0748105862678343E-2</v>
      </c>
      <c r="H64" s="119">
        <f ca="1">IF($A64=H$2,VLOOKUP($A64,$A$3:$E$98,5),IF($A64&lt;H$2,"",VLOOKUP($A64,$A$3:$E$98,5)*IF(Main!$B$36=1,(1+Main!$B$35)^($A64-H$2),1+(Main!$B$35*($A64-H$2)))))</f>
        <v>1.0748105862678343E-2</v>
      </c>
      <c r="I64" s="119">
        <f ca="1">IF($A64=I$2,VLOOKUP($A64,$A$3:$E$98,5),IF($A64&lt;I$2,"",VLOOKUP($A64,$A$3:$E$98,5)*IF(Main!$B$36=1,(1+Main!$B$35)^($A64-I$2),1+(Main!$B$35*($A64-I$2)))))</f>
        <v>1.0748105862678343E-2</v>
      </c>
      <c r="J64" s="119">
        <f ca="1">IF($A64=J$2,VLOOKUP($A64,$A$3:$E$98,5),IF($A64&lt;J$2,"",VLOOKUP($A64,$A$3:$E$98,5)*IF(Main!$B$36=1,(1+Main!$B$35)^($A64-J$2),1+(Main!$B$35*($A64-J$2)))))</f>
        <v>1.0748105862678343E-2</v>
      </c>
      <c r="K64" s="119">
        <f ca="1">IF($A64=K$2,VLOOKUP($A64,$A$3:$E$98,5),IF($A64&lt;K$2,"",VLOOKUP($A64,$A$3:$E$98,5)*IF(Main!$B$36=1,(1+Main!$B$35)^($A64-K$2),1+(Main!$B$35*($A64-K$2)))))</f>
        <v>1.0748105862678343E-2</v>
      </c>
      <c r="L64" s="119">
        <f ca="1">IF($A64=L$2,VLOOKUP($A64,$A$3:$E$98,5),IF($A64&lt;L$2,"",VLOOKUP($A64,$A$3:$E$98,5)*IF(Main!$B$36=1,(1+Main!$B$35)^($A64-L$2),1+(Main!$B$35*($A64-L$2)))))</f>
        <v>1.0748105862678343E-2</v>
      </c>
      <c r="M64" s="119">
        <f ca="1">IF($A64=M$2,VLOOKUP($A64,$A$3:$E$98,5),IF($A64&lt;M$2,"",VLOOKUP($A64,$A$3:$E$98,5)*IF(Main!$B$36=1,(1+Main!$B$35)^($A64-M$2),1+(Main!$B$35*($A64-M$2)))))</f>
        <v>1.0748105862678343E-2</v>
      </c>
      <c r="N64" s="119">
        <f ca="1">IF($A64=N$2,VLOOKUP($A64,$A$3:$E$98,5),IF($A64&lt;N$2,"",VLOOKUP($A64,$A$3:$E$98,5)*IF(Main!$B$36=1,(1+Main!$B$35)^($A64-N$2),1+(Main!$B$35*($A64-N$2)))))</f>
        <v>1.0748105862678343E-2</v>
      </c>
      <c r="O64" s="119">
        <f ca="1">IF($A64=O$2,VLOOKUP($A64,$A$3:$E$98,5),IF($A64&lt;O$2,"",VLOOKUP($A64,$A$3:$E$98,5)*IF(Main!$B$36=1,(1+Main!$B$35)^($A64-O$2),1+(Main!$B$35*($A64-O$2)))))</f>
        <v>1.0748105862678343E-2</v>
      </c>
      <c r="P64" s="119">
        <f ca="1">IF($A64=P$2,VLOOKUP($A64,$A$3:$E$98,5),IF($A64&lt;P$2,"",VLOOKUP($A64,$A$3:$E$98,5)*IF(Main!$B$36=1,(1+Main!$B$35)^($A64-P$2),1+(Main!$B$35*($A64-P$2)))))</f>
        <v>1.0748105862678343E-2</v>
      </c>
      <c r="Q64" s="119">
        <f ca="1">IF($A64=Q$2,VLOOKUP($A64,$A$3:$E$98,5),IF($A64&lt;Q$2,"",VLOOKUP($A64,$A$3:$E$98,5)*IF(Main!$B$36=1,(1+Main!$B$35)^($A64-Q$2),1+(Main!$B$35*($A64-Q$2)))))</f>
        <v>1.0748105862678343E-2</v>
      </c>
      <c r="R64" s="119">
        <f ca="1">IF($A64=R$2,VLOOKUP($A64,$A$3:$E$98,5),IF($A64&lt;R$2,"",VLOOKUP($A64,$A$3:$E$98,5)*IF(Main!$B$36=1,(1+Main!$B$35)^($A64-R$2),1+(Main!$B$35*($A64-R$2)))))</f>
        <v>1.0748105862678343E-2</v>
      </c>
      <c r="S64" s="119">
        <f ca="1">IF($A64=S$2,VLOOKUP($A64,$A$3:$E$98,5),IF($A64&lt;S$2,"",VLOOKUP($A64,$A$3:$E$98,5)*IF(Main!$B$36=1,(1+Main!$B$35)^($A64-S$2),1+(Main!$B$35*($A64-S$2)))))</f>
        <v>1.0748105862678343E-2</v>
      </c>
      <c r="T64" s="119">
        <f ca="1">IF($A64=T$2,VLOOKUP($A64,$A$3:$E$98,5),IF($A64&lt;T$2,"",VLOOKUP($A64,$A$3:$E$98,5)*IF(Main!$B$36=1,(1+Main!$B$35)^($A64-T$2),1+(Main!$B$35*($A64-T$2)))))</f>
        <v>1.0748105862678343E-2</v>
      </c>
      <c r="U64" s="119">
        <f ca="1">IF($A64=U$2,VLOOKUP($A64,$A$3:$E$98,5),IF($A64&lt;U$2,"",VLOOKUP($A64,$A$3:$E$98,5)*IF(Main!$B$36=1,(1+Main!$B$35)^($A64-U$2),1+(Main!$B$35*($A64-U$2)))))</f>
        <v>1.0748105862678343E-2</v>
      </c>
      <c r="V64" s="119">
        <f ca="1">IF($A64=V$2,VLOOKUP($A64,$A$3:$E$98,5),IF($A64&lt;V$2,"",VLOOKUP($A64,$A$3:$E$98,5)*IF(Main!$B$36=1,(1+Main!$B$35)^($A64-V$2),1+(Main!$B$35*($A64-V$2)))))</f>
        <v>1.0748105862678343E-2</v>
      </c>
      <c r="W64" s="119">
        <f ca="1">IF($A64=W$2,VLOOKUP($A64,$A$3:$E$98,5),IF($A64&lt;W$2,"",VLOOKUP($A64,$A$3:$E$98,5)*IF(Main!$B$36=1,(1+Main!$B$35)^($A64-W$2),1+(Main!$B$35*($A64-W$2)))))</f>
        <v>1.0748105862678343E-2</v>
      </c>
      <c r="X64" s="119">
        <f ca="1">IF($A64=X$2,VLOOKUP($A64,$A$3:$E$98,5),IF($A64&lt;X$2,"",VLOOKUP($A64,$A$3:$E$98,5)*IF(Main!$B$36=1,(1+Main!$B$35)^($A64-X$2),1+(Main!$B$35*($A64-X$2)))))</f>
        <v>1.0748105862678343E-2</v>
      </c>
      <c r="Y64" s="119">
        <f ca="1">IF($A64=Y$2,VLOOKUP($A64,$A$3:$E$98,5),IF($A64&lt;Y$2,"",VLOOKUP($A64,$A$3:$E$98,5)*IF(Main!$B$36=1,(1+Main!$B$35)^($A64-Y$2),1+(Main!$B$35*($A64-Y$2)))))</f>
        <v>1.0748105862678343E-2</v>
      </c>
      <c r="Z64" s="119">
        <f ca="1">IF($A64=Z$2,VLOOKUP($A64,$A$3:$E$98,5),IF($A64&lt;Z$2,"",VLOOKUP($A64,$A$3:$E$98,5)*IF(Main!$B$36=1,(1+Main!$B$35)^($A64-Z$2),1+(Main!$B$35*($A64-Z$2)))))</f>
        <v>1.0748105862678343E-2</v>
      </c>
      <c r="AA64" s="119">
        <f ca="1">IF($A64=AA$2,VLOOKUP($A64,$A$3:$E$98,5),IF($A64&lt;AA$2,"",VLOOKUP($A64,$A$3:$E$98,5)*IF(Main!$B$36=1,(1+Main!$B$35)^($A64-AA$2),1+(Main!$B$35*($A64-AA$2)))))</f>
        <v>1.0748105862678343E-2</v>
      </c>
      <c r="AB64" s="119">
        <f ca="1">IF($A64=AB$2,VLOOKUP($A64,$A$3:$E$98,5),IF($A64&lt;AB$2,"",VLOOKUP($A64,$A$3:$E$98,5)*IF(Main!$B$36=1,(1+Main!$B$35)^($A64-AB$2),1+(Main!$B$35*($A64-AB$2)))))</f>
        <v>1.0748105862678343E-2</v>
      </c>
      <c r="AC64" s="119">
        <f ca="1">IF($A64=AC$2,VLOOKUP($A64,$A$3:$E$98,5),IF($A64&lt;AC$2,"",VLOOKUP($A64,$A$3:$E$98,5)*IF(Main!$B$36=1,(1+Main!$B$35)^($A64-AC$2),1+(Main!$B$35*($A64-AC$2)))))</f>
        <v>1.0748105862678343E-2</v>
      </c>
      <c r="AD64" s="119">
        <f ca="1">IF($A64=AD$2,VLOOKUP($A64,$A$3:$E$98,5),IF($A64&lt;AD$2,"",VLOOKUP($A64,$A$3:$E$98,5)*IF(Main!$B$36=1,(1+Main!$B$35)^($A64-AD$2),1+(Main!$B$35*($A64-AD$2)))))</f>
        <v>1.0748105862678343E-2</v>
      </c>
      <c r="AE64" s="119">
        <f ca="1">IF($A64=AE$2,VLOOKUP($A64,$A$3:$E$98,5),IF($A64&lt;AE$2,"",VLOOKUP($A64,$A$3:$E$98,5)*IF(Main!$B$36=1,(1+Main!$B$35)^($A64-AE$2),1+(Main!$B$35*($A64-AE$2)))))</f>
        <v>1.0748105862678343E-2</v>
      </c>
      <c r="AF64" s="119">
        <f ca="1">IF($A64=AF$2,VLOOKUP($A64,$A$3:$E$98,5),IF($A64&lt;AF$2,"",VLOOKUP($A64,$A$3:$E$98,5)*IF(Main!$B$36=1,(1+Main!$B$35)^($A64-AF$2),1+(Main!$B$35*($A64-AF$2)))))</f>
        <v>1.0748105862678343E-2</v>
      </c>
      <c r="AG64" s="119">
        <f ca="1">IF($A64=AG$2,VLOOKUP($A64,$A$3:$E$98,5),IF($A64&lt;AG$2,"",VLOOKUP($A64,$A$3:$E$98,5)*IF(Main!$B$36=1,(1+Main!$B$35)^($A64-AG$2),1+(Main!$B$35*($A64-AG$2)))))</f>
        <v>1.0748105862678343E-2</v>
      </c>
      <c r="AH64" s="119">
        <f ca="1">IF($A64=AH$2,VLOOKUP($A64,$A$3:$E$98,5),IF($A64&lt;AH$2,"",VLOOKUP($A64,$A$3:$E$98,5)*IF(Main!$B$36=1,(1+Main!$B$35)^($A64-AH$2),1+(Main!$B$35*($A64-AH$2)))))</f>
        <v>1.0748105862678343E-2</v>
      </c>
      <c r="AI64" s="119">
        <f ca="1">IF($A64=AI$2,VLOOKUP($A64,$A$3:$E$98,5),IF($A64&lt;AI$2,"",VLOOKUP($A64,$A$3:$E$98,5)*IF(Main!$B$36=1,(1+Main!$B$35)^($A64-AI$2),1+(Main!$B$35*($A64-AI$2)))))</f>
        <v>1.0748105862678343E-2</v>
      </c>
      <c r="AJ64" s="119">
        <f ca="1">IF($A64=AJ$2,VLOOKUP($A64,$A$3:$E$98,5),IF($A64&lt;AJ$2,"",VLOOKUP($A64,$A$3:$E$98,5)*IF(Main!$B$36=1,(1+Main!$B$35)^($A64-AJ$2),1+(Main!$B$35*($A64-AJ$2)))))</f>
        <v>1.0748105862678343E-2</v>
      </c>
      <c r="AK64" s="119">
        <f ca="1">IF($A64=AK$2,VLOOKUP($A64,$A$3:$E$98,5),IF($A64&lt;AK$2,"",VLOOKUP($A64,$A$3:$E$98,5)*IF(Main!$B$36=1,(1+Main!$B$35)^($A64-AK$2),1+(Main!$B$35*($A64-AK$2)))))</f>
        <v>1.0748105862678343E-2</v>
      </c>
      <c r="AL64" s="119">
        <f ca="1">IF($A64=AL$2,VLOOKUP($A64,$A$3:$E$98,5),IF($A64&lt;AL$2,"",VLOOKUP($A64,$A$3:$E$98,5)*IF(Main!$B$36=1,(1+Main!$B$35)^($A64-AL$2),1+(Main!$B$35*($A64-AL$2)))))</f>
        <v>1.0748105862678343E-2</v>
      </c>
      <c r="AM64" s="119">
        <f ca="1">IF($A64=AM$2,VLOOKUP($A64,$A$3:$E$98,5),IF($A64&lt;AM$2,"",VLOOKUP($A64,$A$3:$E$98,5)*IF(Main!$B$36=1,(1+Main!$B$35)^($A64-AM$2),1+(Main!$B$35*($A64-AM$2)))))</f>
        <v>1.0748105862678343E-2</v>
      </c>
      <c r="AN64" s="119">
        <f ca="1">IF($A64=AN$2,VLOOKUP($A64,$A$3:$E$98,5),IF($A64&lt;AN$2,"",VLOOKUP($A64,$A$3:$E$98,5)*IF(Main!$B$36=1,(1+Main!$B$35)^($A64-AN$2),1+(Main!$B$35*($A64-AN$2)))))</f>
        <v>1.0748105862678343E-2</v>
      </c>
      <c r="AO64" s="119">
        <f ca="1">IF($A64=AO$2,VLOOKUP($A64,$A$3:$E$98,5),IF($A64&lt;AO$2,"",VLOOKUP($A64,$A$3:$E$98,5)*IF(Main!$B$36=1,(1+Main!$B$35)^($A64-AO$2),1+(Main!$B$35*($A64-AO$2)))))</f>
        <v>1.0748105862678343E-2</v>
      </c>
      <c r="AP64" s="119">
        <f ca="1">IF($A64=AP$2,VLOOKUP($A64,$A$3:$E$98,5),IF($A64&lt;AP$2,"",VLOOKUP($A64,$A$3:$E$98,5)*IF(Main!$B$36=1,(1+Main!$B$35)^($A64-AP$2),1+(Main!$B$35*($A64-AP$2)))))</f>
        <v>1.0748105862678343E-2</v>
      </c>
      <c r="AQ64" s="119">
        <f ca="1">IF($A64=AQ$2,VLOOKUP($A64,$A$3:$E$98,5),IF($A64&lt;AQ$2,"",VLOOKUP($A64,$A$3:$E$98,5)*IF(Main!$B$36=1,(1+Main!$B$35)^($A64-AQ$2),1+(Main!$B$35*($A64-AQ$2)))))</f>
        <v>1.0748105862678343E-2</v>
      </c>
      <c r="AR64" s="119">
        <f ca="1">IF($A64=AR$2,VLOOKUP($A64,$A$3:$E$98,5),IF($A64&lt;AR$2,"",VLOOKUP($A64,$A$3:$E$98,5)*IF(Main!$B$36=1,(1+Main!$B$35)^($A64-AR$2),1+(Main!$B$35*($A64-AR$2)))))</f>
        <v>1.0748105862678343E-2</v>
      </c>
      <c r="AS64" s="119">
        <f ca="1">IF($A64=AS$2,VLOOKUP($A64,$A$3:$E$98,5),IF($A64&lt;AS$2,"",VLOOKUP($A64,$A$3:$E$98,5)*IF(Main!$B$36=1,(1+Main!$B$35)^($A64-AS$2),1+(Main!$B$35*($A64-AS$2)))))</f>
        <v>1.0748105862678343E-2</v>
      </c>
      <c r="AT64" s="119">
        <f ca="1">IF($A64=AT$2,VLOOKUP($A64,$A$3:$E$98,5),IF($A64&lt;AT$2,"",VLOOKUP($A64,$A$3:$E$98,5)*IF(Main!$B$36=1,(1+Main!$B$35)^($A64-AT$2),1+(Main!$B$35*($A64-AT$2)))))</f>
        <v>1.0748105862678343E-2</v>
      </c>
      <c r="AU64" s="119">
        <f ca="1">IF($A64=AU$2,VLOOKUP($A64,$A$3:$E$98,5),IF($A64&lt;AU$2,"",VLOOKUP($A64,$A$3:$E$98,5)*IF(Main!$B$36=1,(1+Main!$B$35)^($A64-AU$2),1+(Main!$B$35*($A64-AU$2)))))</f>
        <v>1.0748105862678343E-2</v>
      </c>
      <c r="AV64" s="119">
        <f ca="1">IF($A64=AV$2,VLOOKUP($A64,$A$3:$E$98,5),IF($A64&lt;AV$2,"",VLOOKUP($A64,$A$3:$E$98,5)*IF(Main!$B$36=1,(1+Main!$B$35)^($A64-AV$2),1+(Main!$B$35*($A64-AV$2)))))</f>
        <v>1.0748105862678343E-2</v>
      </c>
      <c r="AW64" s="119" t="str">
        <f>IF($A64=AW$2,VLOOKUP($A64,$A$3:$E$98,5),IF($A64&lt;AW$2,"",VLOOKUP($A64,$A$3:$E$98,5)*IF(Main!$B$36=1,(1+Main!$B$35)^($A64-AW$2),1+(Main!$B$35*($A64-AW$2)))))</f>
        <v/>
      </c>
      <c r="AX64" s="119" t="str">
        <f>IF($A64=AX$2,VLOOKUP($A64,$A$3:$E$98,5),IF($A64&lt;AX$2,"",VLOOKUP($A64,$A$3:$E$98,5)*IF(Main!$B$36=1,(1+Main!$B$35)^($A64-AX$2),1+(Main!$B$35*($A64-AX$2)))))</f>
        <v/>
      </c>
      <c r="AY64" s="119" t="str">
        <f>IF($A64=AY$2,VLOOKUP($A64,$A$3:$E$98,5),IF($A64&lt;AY$2,"",VLOOKUP($A64,$A$3:$E$98,5)*IF(Main!$B$36=1,(1+Main!$B$35)^($A64-AY$2),1+(Main!$B$35*($A64-AY$2)))))</f>
        <v/>
      </c>
      <c r="AZ64" s="119" t="str">
        <f>IF($A64=AZ$2,VLOOKUP($A64,$A$3:$E$98,5),IF($A64&lt;AZ$2,"",VLOOKUP($A64,$A$3:$E$98,5)*IF(Main!$B$36=1,(1+Main!$B$35)^($A64-AZ$2),1+(Main!$B$35*($A64-AZ$2)))))</f>
        <v/>
      </c>
      <c r="BA64" s="119" t="str">
        <f>IF($A64=BA$2,VLOOKUP($A64,$A$3:$E$98,5),IF($A64&lt;BA$2,"",VLOOKUP($A64,$A$3:$E$98,5)*IF(Main!$B$36=1,(1+Main!$B$35)^($A64-BA$2),1+(Main!$B$35*($A64-BA$2)))))</f>
        <v/>
      </c>
      <c r="BB64" s="119" t="str">
        <f>IF($A64=BB$2,VLOOKUP($A64,$A$3:$E$98,5),IF($A64&lt;BB$2,"",VLOOKUP($A64,$A$3:$E$98,5)*IF(Main!$B$36=1,(1+Main!$B$35)^($A64-BB$2),1+(Main!$B$35*($A64-BB$2)))))</f>
        <v/>
      </c>
      <c r="BC64" s="119" t="str">
        <f>IF($A64=BC$2,VLOOKUP($A64,$A$3:$E$98,5),IF($A64&lt;BC$2,"",VLOOKUP($A64,$A$3:$E$98,5)*IF(Main!$B$36=1,(1+Main!$B$35)^($A64-BC$2),1+(Main!$B$35*($A64-BC$2)))))</f>
        <v/>
      </c>
      <c r="BD64" s="119" t="str">
        <f>IF($A64=BD$2,VLOOKUP($A64,$A$3:$E$98,5),IF($A64&lt;BD$2,"",VLOOKUP($A64,$A$3:$E$98,5)*IF(Main!$B$36=1,(1+Main!$B$35)^($A64-BD$2),1+(Main!$B$35*($A64-BD$2)))))</f>
        <v/>
      </c>
      <c r="BE64" s="119" t="str">
        <f>IF($A64=BE$2,VLOOKUP($A64,$A$3:$E$98,5),IF($A64&lt;BE$2,"",VLOOKUP($A64,$A$3:$E$98,5)*IF(Main!$B$36=1,(1+Main!$B$35)^($A64-BE$2),1+(Main!$B$35*($A64-BE$2)))))</f>
        <v/>
      </c>
      <c r="BF64" s="119" t="str">
        <f>IF($A64=BF$2,VLOOKUP($A64,$A$3:$E$98,5),IF($A64&lt;BF$2,"",VLOOKUP($A64,$A$3:$E$98,5)*IF(Main!$B$36=1,(1+Main!$B$35)^($A64-BF$2),1+(Main!$B$35*($A64-BF$2)))))</f>
        <v/>
      </c>
      <c r="BG64" s="119" t="str">
        <f>IF($A64=BG$2,VLOOKUP($A64,$A$3:$E$98,5),IF($A64&lt;BG$2,"",VLOOKUP($A64,$A$3:$E$98,5)*IF(Main!$B$36=1,(1+Main!$B$35)^($A64-BG$2),1+(Main!$B$35*($A64-BG$2)))))</f>
        <v/>
      </c>
      <c r="BH64" s="119" t="str">
        <f>IF($A64=BH$2,VLOOKUP($A64,$A$3:$E$98,5),IF($A64&lt;BH$2,"",VLOOKUP($A64,$A$3:$E$98,5)*IF(Main!$B$36=1,(1+Main!$B$35)^($A64-BH$2),1+(Main!$B$35*($A64-BH$2)))))</f>
        <v/>
      </c>
      <c r="BI64" s="119" t="str">
        <f>IF($A64=BI$2,VLOOKUP($A64,$A$3:$E$98,5),IF($A64&lt;BI$2,"",VLOOKUP($A64,$A$3:$E$98,5)*IF(Main!$B$36=1,(1+Main!$B$35)^($A64-BI$2),1+(Main!$B$35*($A64-BI$2)))))</f>
        <v/>
      </c>
      <c r="BJ64" s="119" t="str">
        <f>IF($A64=BJ$2,VLOOKUP($A64,$A$3:$E$98,5),IF($A64&lt;BJ$2,"",VLOOKUP($A64,$A$3:$E$98,5)*IF(Main!$B$36=1,(1+Main!$B$35)^($A64-BJ$2),1+(Main!$B$35*($A64-BJ$2)))))</f>
        <v/>
      </c>
      <c r="BK64" s="119" t="str">
        <f>IF($A64=BK$2,VLOOKUP($A64,$A$3:$E$98,5),IF($A64&lt;BK$2,"",VLOOKUP($A64,$A$3:$E$98,5)*IF(Main!$B$36=1,(1+Main!$B$35)^($A64-BK$2),1+(Main!$B$35*($A64-BK$2)))))</f>
        <v/>
      </c>
      <c r="BL64" s="119" t="str">
        <f>IF($A64=BL$2,VLOOKUP($A64,$A$3:$E$98,5),IF($A64&lt;BL$2,"",VLOOKUP($A64,$A$3:$E$98,5)*IF(Main!$B$36=1,(1+Main!$B$35)^($A64-BL$2),1+(Main!$B$35*($A64-BL$2)))))</f>
        <v/>
      </c>
      <c r="BM64" s="119" t="str">
        <f>IF($A64=BM$2,VLOOKUP($A64,$A$3:$E$98,5),IF($A64&lt;BM$2,"",VLOOKUP($A64,$A$3:$E$98,5)*IF(Main!$B$36=1,(1+Main!$B$35)^($A64-BM$2),1+(Main!$B$35*($A64-BM$2)))))</f>
        <v/>
      </c>
      <c r="BN64" s="119" t="str">
        <f>IF($A64=BN$2,VLOOKUP($A64,$A$3:$E$98,5),IF($A64&lt;BN$2,"",VLOOKUP($A64,$A$3:$E$98,5)*IF(Main!$B$36=1,(1+Main!$B$35)^($A64-BN$2),1+(Main!$B$35*($A64-BN$2)))))</f>
        <v/>
      </c>
      <c r="BO64" s="119" t="str">
        <f>IF($A64=BO$2,VLOOKUP($A64,$A$3:$E$98,5),IF($A64&lt;BO$2,"",VLOOKUP($A64,$A$3:$E$98,5)*IF(Main!$B$36=1,(1+Main!$B$35)^($A64-BO$2),1+(Main!$B$35*($A64-BO$2)))))</f>
        <v/>
      </c>
      <c r="BP64" s="119" t="str">
        <f>IF($A64=BP$2,VLOOKUP($A64,$A$3:$E$98,5),IF($A64&lt;BP$2,"",VLOOKUP($A64,$A$3:$E$98,5)*IF(Main!$B$36=1,(1+Main!$B$35)^($A64-BP$2),1+(Main!$B$35*($A64-BP$2)))))</f>
        <v/>
      </c>
      <c r="BQ64" s="119" t="str">
        <f>IF($A64=BQ$2,VLOOKUP($A64,$A$3:$E$98,5),IF($A64&lt;BQ$2,"",VLOOKUP($A64,$A$3:$E$98,5)*IF(Main!$B$36=1,(1+Main!$B$35)^($A64-BQ$2),1+(Main!$B$35*($A64-BQ$2)))))</f>
        <v/>
      </c>
      <c r="BR64" s="119" t="str">
        <f>IF($A64=BR$2,VLOOKUP($A64,$A$3:$E$98,5),IF($A64&lt;BR$2,"",VLOOKUP($A64,$A$3:$E$98,5)*IF(Main!$B$36=1,(1+Main!$B$35)^($A64-BR$2),1+(Main!$B$35*($A64-BR$2)))))</f>
        <v/>
      </c>
      <c r="BS64" s="119" t="str">
        <f>IF($A64=BS$2,VLOOKUP($A64,$A$3:$E$98,5),IF($A64&lt;BS$2,"",VLOOKUP($A64,$A$3:$E$98,5)*IF(Main!$B$36=1,(1+Main!$B$35)^($A64-BS$2),1+(Main!$B$35*($A64-BS$2)))))</f>
        <v/>
      </c>
      <c r="BT64" s="119" t="str">
        <f>IF($A64=BT$2,VLOOKUP($A64,$A$3:$E$98,5),IF($A64&lt;BT$2,"",VLOOKUP($A64,$A$3:$E$98,5)*IF(Main!$B$36=1,(1+Main!$B$35)^($A64-BT$2),1+(Main!$B$35*($A64-BT$2)))))</f>
        <v/>
      </c>
      <c r="BU64" s="119" t="str">
        <f>IF($A64=BU$2,VLOOKUP($A64,$A$3:$E$98,5),IF($A64&lt;BU$2,"",VLOOKUP($A64,$A$3:$E$98,5)*IF(Main!$B$36=1,(1+Main!$B$35)^($A64-BU$2),1+(Main!$B$35*($A64-BU$2)))))</f>
        <v/>
      </c>
      <c r="BV64" s="119" t="str">
        <f>IF($A64=BV$2,VLOOKUP($A64,$A$3:$E$98,5),IF($A64&lt;BV$2,"",VLOOKUP($A64,$A$3:$E$98,5)*IF(Main!$B$36=1,(1+Main!$B$35)^($A64-BV$2),1+(Main!$B$35*($A64-BV$2)))))</f>
        <v/>
      </c>
      <c r="BW64" s="119" t="str">
        <f>IF($A64=BW$2,VLOOKUP($A64,$A$3:$E$98,5),IF($A64&lt;BW$2,"",VLOOKUP($A64,$A$3:$E$98,5)*IF(Main!$B$36=1,(1+Main!$B$35)^($A64-BW$2),1+(Main!$B$35*($A64-BW$2)))))</f>
        <v/>
      </c>
      <c r="BX64" s="119" t="str">
        <f>IF($A64=BX$2,VLOOKUP($A64,$A$3:$E$98,5),IF($A64&lt;BX$2,"",VLOOKUP($A64,$A$3:$E$98,5)*IF(Main!$B$36=1,(1+Main!$B$35)^($A64-BX$2),1+(Main!$B$35*($A64-BX$2)))))</f>
        <v/>
      </c>
      <c r="BY64" s="119" t="str">
        <f>IF($A64=BY$2,VLOOKUP($A64,$A$3:$E$98,5),IF($A64&lt;BY$2,"",VLOOKUP($A64,$A$3:$E$98,5)*IF(Main!$B$36=1,(1+Main!$B$35)^($A64-BY$2),1+(Main!$B$35*($A64-BY$2)))))</f>
        <v/>
      </c>
      <c r="BZ64" s="119" t="str">
        <f>IF($A64=BZ$2,VLOOKUP($A64,$A$3:$E$98,5),IF($A64&lt;BZ$2,"",VLOOKUP($A64,$A$3:$E$98,5)*IF(Main!$B$36=1,(1+Main!$B$35)^($A64-BZ$2),1+(Main!$B$35*($A64-BZ$2)))))</f>
        <v/>
      </c>
      <c r="CA64" s="119" t="str">
        <f>IF($A64=CA$2,VLOOKUP($A64,$A$3:$E$98,5),IF($A64&lt;CA$2,"",VLOOKUP($A64,$A$3:$E$98,5)*IF(Main!$B$36=1,(1+Main!$B$35)^($A64-CA$2),1+(Main!$B$35*($A64-CA$2)))))</f>
        <v/>
      </c>
      <c r="CB64" s="119" t="str">
        <f>IF($A64=CB$2,VLOOKUP($A64,$A$3:$E$98,5),IF($A64&lt;CB$2,"",VLOOKUP($A64,$A$3:$E$98,5)*IF(Main!$B$36=1,(1+Main!$B$35)^($A64-CB$2),1+(Main!$B$35*($A64-CB$2)))))</f>
        <v/>
      </c>
      <c r="CC64" s="119" t="str">
        <f>IF($A64=CC$2,VLOOKUP($A64,$A$3:$E$98,5),IF($A64&lt;CC$2,"",VLOOKUP($A64,$A$3:$E$98,5)*IF(Main!$B$36=1,(1+Main!$B$35)^($A64-CC$2),1+(Main!$B$35*($A64-CC$2)))))</f>
        <v/>
      </c>
      <c r="CD64" s="119" t="str">
        <f>IF($A64=CD$2,VLOOKUP($A64,$A$3:$E$98,5),IF($A64&lt;CD$2,"",VLOOKUP($A64,$A$3:$E$98,5)*IF(Main!$B$36=1,(1+Main!$B$35)^($A64-CD$2),1+(Main!$B$35*($A64-CD$2)))))</f>
        <v/>
      </c>
    </row>
    <row r="65" spans="1:82">
      <c r="A65" s="51">
        <v>87</v>
      </c>
      <c r="B65" s="54">
        <f ca="1">VLOOKUP($A65,Mortality!$A$3:$G$108,7,)</f>
        <v>5.0387121148404823E-2</v>
      </c>
      <c r="C65" s="50">
        <f t="shared" ca="1" si="5"/>
        <v>0.63658878929224905</v>
      </c>
      <c r="D65" s="50">
        <f t="shared" ca="1" si="4"/>
        <v>9.4902212338278709</v>
      </c>
      <c r="E65" s="118">
        <f ca="1">C65/(1+Main!$B$5)^($A65-$A$3)</f>
        <v>9.5954372499986729E-3</v>
      </c>
      <c r="F65" s="14">
        <f t="shared" ca="1" si="3"/>
        <v>6.6930425480778375</v>
      </c>
      <c r="G65" s="119">
        <f ca="1">IF($A65=G$2,VLOOKUP($A65,$A$3:$E$98,5),IF($A65&lt;G$2,"",VLOOKUP($A65,$A$3:$E$98,5)*IF(Main!$B$36=1,(1+Main!$B$35)^($A65-G$2),1+(Main!$B$35*($A65-G$2)))))</f>
        <v>9.5954372499986729E-3</v>
      </c>
      <c r="H65" s="119">
        <f ca="1">IF($A65=H$2,VLOOKUP($A65,$A$3:$E$98,5),IF($A65&lt;H$2,"",VLOOKUP($A65,$A$3:$E$98,5)*IF(Main!$B$36=1,(1+Main!$B$35)^($A65-H$2),1+(Main!$B$35*($A65-H$2)))))</f>
        <v>9.5954372499986729E-3</v>
      </c>
      <c r="I65" s="119">
        <f ca="1">IF($A65=I$2,VLOOKUP($A65,$A$3:$E$98,5),IF($A65&lt;I$2,"",VLOOKUP($A65,$A$3:$E$98,5)*IF(Main!$B$36=1,(1+Main!$B$35)^($A65-I$2),1+(Main!$B$35*($A65-I$2)))))</f>
        <v>9.5954372499986729E-3</v>
      </c>
      <c r="J65" s="119">
        <f ca="1">IF($A65=J$2,VLOOKUP($A65,$A$3:$E$98,5),IF($A65&lt;J$2,"",VLOOKUP($A65,$A$3:$E$98,5)*IF(Main!$B$36=1,(1+Main!$B$35)^($A65-J$2),1+(Main!$B$35*($A65-J$2)))))</f>
        <v>9.5954372499986729E-3</v>
      </c>
      <c r="K65" s="119">
        <f ca="1">IF($A65=K$2,VLOOKUP($A65,$A$3:$E$98,5),IF($A65&lt;K$2,"",VLOOKUP($A65,$A$3:$E$98,5)*IF(Main!$B$36=1,(1+Main!$B$35)^($A65-K$2),1+(Main!$B$35*($A65-K$2)))))</f>
        <v>9.5954372499986729E-3</v>
      </c>
      <c r="L65" s="119">
        <f ca="1">IF($A65=L$2,VLOOKUP($A65,$A$3:$E$98,5),IF($A65&lt;L$2,"",VLOOKUP($A65,$A$3:$E$98,5)*IF(Main!$B$36=1,(1+Main!$B$35)^($A65-L$2),1+(Main!$B$35*($A65-L$2)))))</f>
        <v>9.5954372499986729E-3</v>
      </c>
      <c r="M65" s="119">
        <f ca="1">IF($A65=M$2,VLOOKUP($A65,$A$3:$E$98,5),IF($A65&lt;M$2,"",VLOOKUP($A65,$A$3:$E$98,5)*IF(Main!$B$36=1,(1+Main!$B$35)^($A65-M$2),1+(Main!$B$35*($A65-M$2)))))</f>
        <v>9.5954372499986729E-3</v>
      </c>
      <c r="N65" s="119">
        <f ca="1">IF($A65=N$2,VLOOKUP($A65,$A$3:$E$98,5),IF($A65&lt;N$2,"",VLOOKUP($A65,$A$3:$E$98,5)*IF(Main!$B$36=1,(1+Main!$B$35)^($A65-N$2),1+(Main!$B$35*($A65-N$2)))))</f>
        <v>9.5954372499986729E-3</v>
      </c>
      <c r="O65" s="119">
        <f ca="1">IF($A65=O$2,VLOOKUP($A65,$A$3:$E$98,5),IF($A65&lt;O$2,"",VLOOKUP($A65,$A$3:$E$98,5)*IF(Main!$B$36=1,(1+Main!$B$35)^($A65-O$2),1+(Main!$B$35*($A65-O$2)))))</f>
        <v>9.5954372499986729E-3</v>
      </c>
      <c r="P65" s="119">
        <f ca="1">IF($A65=P$2,VLOOKUP($A65,$A$3:$E$98,5),IF($A65&lt;P$2,"",VLOOKUP($A65,$A$3:$E$98,5)*IF(Main!$B$36=1,(1+Main!$B$35)^($A65-P$2),1+(Main!$B$35*($A65-P$2)))))</f>
        <v>9.5954372499986729E-3</v>
      </c>
      <c r="Q65" s="119">
        <f ca="1">IF($A65=Q$2,VLOOKUP($A65,$A$3:$E$98,5),IF($A65&lt;Q$2,"",VLOOKUP($A65,$A$3:$E$98,5)*IF(Main!$B$36=1,(1+Main!$B$35)^($A65-Q$2),1+(Main!$B$35*($A65-Q$2)))))</f>
        <v>9.5954372499986729E-3</v>
      </c>
      <c r="R65" s="119">
        <f ca="1">IF($A65=R$2,VLOOKUP($A65,$A$3:$E$98,5),IF($A65&lt;R$2,"",VLOOKUP($A65,$A$3:$E$98,5)*IF(Main!$B$36=1,(1+Main!$B$35)^($A65-R$2),1+(Main!$B$35*($A65-R$2)))))</f>
        <v>9.5954372499986729E-3</v>
      </c>
      <c r="S65" s="119">
        <f ca="1">IF($A65=S$2,VLOOKUP($A65,$A$3:$E$98,5),IF($A65&lt;S$2,"",VLOOKUP($A65,$A$3:$E$98,5)*IF(Main!$B$36=1,(1+Main!$B$35)^($A65-S$2),1+(Main!$B$35*($A65-S$2)))))</f>
        <v>9.5954372499986729E-3</v>
      </c>
      <c r="T65" s="119">
        <f ca="1">IF($A65=T$2,VLOOKUP($A65,$A$3:$E$98,5),IF($A65&lt;T$2,"",VLOOKUP($A65,$A$3:$E$98,5)*IF(Main!$B$36=1,(1+Main!$B$35)^($A65-T$2),1+(Main!$B$35*($A65-T$2)))))</f>
        <v>9.5954372499986729E-3</v>
      </c>
      <c r="U65" s="119">
        <f ca="1">IF($A65=U$2,VLOOKUP($A65,$A$3:$E$98,5),IF($A65&lt;U$2,"",VLOOKUP($A65,$A$3:$E$98,5)*IF(Main!$B$36=1,(1+Main!$B$35)^($A65-U$2),1+(Main!$B$35*($A65-U$2)))))</f>
        <v>9.5954372499986729E-3</v>
      </c>
      <c r="V65" s="119">
        <f ca="1">IF($A65=V$2,VLOOKUP($A65,$A$3:$E$98,5),IF($A65&lt;V$2,"",VLOOKUP($A65,$A$3:$E$98,5)*IF(Main!$B$36=1,(1+Main!$B$35)^($A65-V$2),1+(Main!$B$35*($A65-V$2)))))</f>
        <v>9.5954372499986729E-3</v>
      </c>
      <c r="W65" s="119">
        <f ca="1">IF($A65=W$2,VLOOKUP($A65,$A$3:$E$98,5),IF($A65&lt;W$2,"",VLOOKUP($A65,$A$3:$E$98,5)*IF(Main!$B$36=1,(1+Main!$B$35)^($A65-W$2),1+(Main!$B$35*($A65-W$2)))))</f>
        <v>9.5954372499986729E-3</v>
      </c>
      <c r="X65" s="119">
        <f ca="1">IF($A65=X$2,VLOOKUP($A65,$A$3:$E$98,5),IF($A65&lt;X$2,"",VLOOKUP($A65,$A$3:$E$98,5)*IF(Main!$B$36=1,(1+Main!$B$35)^($A65-X$2),1+(Main!$B$35*($A65-X$2)))))</f>
        <v>9.5954372499986729E-3</v>
      </c>
      <c r="Y65" s="119">
        <f ca="1">IF($A65=Y$2,VLOOKUP($A65,$A$3:$E$98,5),IF($A65&lt;Y$2,"",VLOOKUP($A65,$A$3:$E$98,5)*IF(Main!$B$36=1,(1+Main!$B$35)^($A65-Y$2),1+(Main!$B$35*($A65-Y$2)))))</f>
        <v>9.5954372499986729E-3</v>
      </c>
      <c r="Z65" s="119">
        <f ca="1">IF($A65=Z$2,VLOOKUP($A65,$A$3:$E$98,5),IF($A65&lt;Z$2,"",VLOOKUP($A65,$A$3:$E$98,5)*IF(Main!$B$36=1,(1+Main!$B$35)^($A65-Z$2),1+(Main!$B$35*($A65-Z$2)))))</f>
        <v>9.5954372499986729E-3</v>
      </c>
      <c r="AA65" s="119">
        <f ca="1">IF($A65=AA$2,VLOOKUP($A65,$A$3:$E$98,5),IF($A65&lt;AA$2,"",VLOOKUP($A65,$A$3:$E$98,5)*IF(Main!$B$36=1,(1+Main!$B$35)^($A65-AA$2),1+(Main!$B$35*($A65-AA$2)))))</f>
        <v>9.5954372499986729E-3</v>
      </c>
      <c r="AB65" s="119">
        <f ca="1">IF($A65=AB$2,VLOOKUP($A65,$A$3:$E$98,5),IF($A65&lt;AB$2,"",VLOOKUP($A65,$A$3:$E$98,5)*IF(Main!$B$36=1,(1+Main!$B$35)^($A65-AB$2),1+(Main!$B$35*($A65-AB$2)))))</f>
        <v>9.5954372499986729E-3</v>
      </c>
      <c r="AC65" s="119">
        <f ca="1">IF($A65=AC$2,VLOOKUP($A65,$A$3:$E$98,5),IF($A65&lt;AC$2,"",VLOOKUP($A65,$A$3:$E$98,5)*IF(Main!$B$36=1,(1+Main!$B$35)^($A65-AC$2),1+(Main!$B$35*($A65-AC$2)))))</f>
        <v>9.5954372499986729E-3</v>
      </c>
      <c r="AD65" s="119">
        <f ca="1">IF($A65=AD$2,VLOOKUP($A65,$A$3:$E$98,5),IF($A65&lt;AD$2,"",VLOOKUP($A65,$A$3:$E$98,5)*IF(Main!$B$36=1,(1+Main!$B$35)^($A65-AD$2),1+(Main!$B$35*($A65-AD$2)))))</f>
        <v>9.5954372499986729E-3</v>
      </c>
      <c r="AE65" s="119">
        <f ca="1">IF($A65=AE$2,VLOOKUP($A65,$A$3:$E$98,5),IF($A65&lt;AE$2,"",VLOOKUP($A65,$A$3:$E$98,5)*IF(Main!$B$36=1,(1+Main!$B$35)^($A65-AE$2),1+(Main!$B$35*($A65-AE$2)))))</f>
        <v>9.5954372499986729E-3</v>
      </c>
      <c r="AF65" s="119">
        <f ca="1">IF($A65=AF$2,VLOOKUP($A65,$A$3:$E$98,5),IF($A65&lt;AF$2,"",VLOOKUP($A65,$A$3:$E$98,5)*IF(Main!$B$36=1,(1+Main!$B$35)^($A65-AF$2),1+(Main!$B$35*($A65-AF$2)))))</f>
        <v>9.5954372499986729E-3</v>
      </c>
      <c r="AG65" s="119">
        <f ca="1">IF($A65=AG$2,VLOOKUP($A65,$A$3:$E$98,5),IF($A65&lt;AG$2,"",VLOOKUP($A65,$A$3:$E$98,5)*IF(Main!$B$36=1,(1+Main!$B$35)^($A65-AG$2),1+(Main!$B$35*($A65-AG$2)))))</f>
        <v>9.5954372499986729E-3</v>
      </c>
      <c r="AH65" s="119">
        <f ca="1">IF($A65=AH$2,VLOOKUP($A65,$A$3:$E$98,5),IF($A65&lt;AH$2,"",VLOOKUP($A65,$A$3:$E$98,5)*IF(Main!$B$36=1,(1+Main!$B$35)^($A65-AH$2),1+(Main!$B$35*($A65-AH$2)))))</f>
        <v>9.5954372499986729E-3</v>
      </c>
      <c r="AI65" s="119">
        <f ca="1">IF($A65=AI$2,VLOOKUP($A65,$A$3:$E$98,5),IF($A65&lt;AI$2,"",VLOOKUP($A65,$A$3:$E$98,5)*IF(Main!$B$36=1,(1+Main!$B$35)^($A65-AI$2),1+(Main!$B$35*($A65-AI$2)))))</f>
        <v>9.5954372499986729E-3</v>
      </c>
      <c r="AJ65" s="119">
        <f ca="1">IF($A65=AJ$2,VLOOKUP($A65,$A$3:$E$98,5),IF($A65&lt;AJ$2,"",VLOOKUP($A65,$A$3:$E$98,5)*IF(Main!$B$36=1,(1+Main!$B$35)^($A65-AJ$2),1+(Main!$B$35*($A65-AJ$2)))))</f>
        <v>9.5954372499986729E-3</v>
      </c>
      <c r="AK65" s="119">
        <f ca="1">IF($A65=AK$2,VLOOKUP($A65,$A$3:$E$98,5),IF($A65&lt;AK$2,"",VLOOKUP($A65,$A$3:$E$98,5)*IF(Main!$B$36=1,(1+Main!$B$35)^($A65-AK$2),1+(Main!$B$35*($A65-AK$2)))))</f>
        <v>9.5954372499986729E-3</v>
      </c>
      <c r="AL65" s="119">
        <f ca="1">IF($A65=AL$2,VLOOKUP($A65,$A$3:$E$98,5),IF($A65&lt;AL$2,"",VLOOKUP($A65,$A$3:$E$98,5)*IF(Main!$B$36=1,(1+Main!$B$35)^($A65-AL$2),1+(Main!$B$35*($A65-AL$2)))))</f>
        <v>9.5954372499986729E-3</v>
      </c>
      <c r="AM65" s="119">
        <f ca="1">IF($A65=AM$2,VLOOKUP($A65,$A$3:$E$98,5),IF($A65&lt;AM$2,"",VLOOKUP($A65,$A$3:$E$98,5)*IF(Main!$B$36=1,(1+Main!$B$35)^($A65-AM$2),1+(Main!$B$35*($A65-AM$2)))))</f>
        <v>9.5954372499986729E-3</v>
      </c>
      <c r="AN65" s="119">
        <f ca="1">IF($A65=AN$2,VLOOKUP($A65,$A$3:$E$98,5),IF($A65&lt;AN$2,"",VLOOKUP($A65,$A$3:$E$98,5)*IF(Main!$B$36=1,(1+Main!$B$35)^($A65-AN$2),1+(Main!$B$35*($A65-AN$2)))))</f>
        <v>9.5954372499986729E-3</v>
      </c>
      <c r="AO65" s="119">
        <f ca="1">IF($A65=AO$2,VLOOKUP($A65,$A$3:$E$98,5),IF($A65&lt;AO$2,"",VLOOKUP($A65,$A$3:$E$98,5)*IF(Main!$B$36=1,(1+Main!$B$35)^($A65-AO$2),1+(Main!$B$35*($A65-AO$2)))))</f>
        <v>9.5954372499986729E-3</v>
      </c>
      <c r="AP65" s="119">
        <f ca="1">IF($A65=AP$2,VLOOKUP($A65,$A$3:$E$98,5),IF($A65&lt;AP$2,"",VLOOKUP($A65,$A$3:$E$98,5)*IF(Main!$B$36=1,(1+Main!$B$35)^($A65-AP$2),1+(Main!$B$35*($A65-AP$2)))))</f>
        <v>9.5954372499986729E-3</v>
      </c>
      <c r="AQ65" s="119">
        <f ca="1">IF($A65=AQ$2,VLOOKUP($A65,$A$3:$E$98,5),IF($A65&lt;AQ$2,"",VLOOKUP($A65,$A$3:$E$98,5)*IF(Main!$B$36=1,(1+Main!$B$35)^($A65-AQ$2),1+(Main!$B$35*($A65-AQ$2)))))</f>
        <v>9.5954372499986729E-3</v>
      </c>
      <c r="AR65" s="119">
        <f ca="1">IF($A65=AR$2,VLOOKUP($A65,$A$3:$E$98,5),IF($A65&lt;AR$2,"",VLOOKUP($A65,$A$3:$E$98,5)*IF(Main!$B$36=1,(1+Main!$B$35)^($A65-AR$2),1+(Main!$B$35*($A65-AR$2)))))</f>
        <v>9.5954372499986729E-3</v>
      </c>
      <c r="AS65" s="119">
        <f ca="1">IF($A65=AS$2,VLOOKUP($A65,$A$3:$E$98,5),IF($A65&lt;AS$2,"",VLOOKUP($A65,$A$3:$E$98,5)*IF(Main!$B$36=1,(1+Main!$B$35)^($A65-AS$2),1+(Main!$B$35*($A65-AS$2)))))</f>
        <v>9.5954372499986729E-3</v>
      </c>
      <c r="AT65" s="119">
        <f ca="1">IF($A65=AT$2,VLOOKUP($A65,$A$3:$E$98,5),IF($A65&lt;AT$2,"",VLOOKUP($A65,$A$3:$E$98,5)*IF(Main!$B$36=1,(1+Main!$B$35)^($A65-AT$2),1+(Main!$B$35*($A65-AT$2)))))</f>
        <v>9.5954372499986729E-3</v>
      </c>
      <c r="AU65" s="119">
        <f ca="1">IF($A65=AU$2,VLOOKUP($A65,$A$3:$E$98,5),IF($A65&lt;AU$2,"",VLOOKUP($A65,$A$3:$E$98,5)*IF(Main!$B$36=1,(1+Main!$B$35)^($A65-AU$2),1+(Main!$B$35*($A65-AU$2)))))</f>
        <v>9.5954372499986729E-3</v>
      </c>
      <c r="AV65" s="119">
        <f ca="1">IF($A65=AV$2,VLOOKUP($A65,$A$3:$E$98,5),IF($A65&lt;AV$2,"",VLOOKUP($A65,$A$3:$E$98,5)*IF(Main!$B$36=1,(1+Main!$B$35)^($A65-AV$2),1+(Main!$B$35*($A65-AV$2)))))</f>
        <v>9.5954372499986729E-3</v>
      </c>
      <c r="AW65" s="119">
        <f ca="1">IF($A65=AW$2,VLOOKUP($A65,$A$3:$E$98,5),IF($A65&lt;AW$2,"",VLOOKUP($A65,$A$3:$E$98,5)*IF(Main!$B$36=1,(1+Main!$B$35)^($A65-AW$2),1+(Main!$B$35*($A65-AW$2)))))</f>
        <v>9.5954372499986729E-3</v>
      </c>
      <c r="AX65" s="119" t="str">
        <f>IF($A65=AX$2,VLOOKUP($A65,$A$3:$E$98,5),IF($A65&lt;AX$2,"",VLOOKUP($A65,$A$3:$E$98,5)*IF(Main!$B$36=1,(1+Main!$B$35)^($A65-AX$2),1+(Main!$B$35*($A65-AX$2)))))</f>
        <v/>
      </c>
      <c r="AY65" s="119" t="str">
        <f>IF($A65=AY$2,VLOOKUP($A65,$A$3:$E$98,5),IF($A65&lt;AY$2,"",VLOOKUP($A65,$A$3:$E$98,5)*IF(Main!$B$36=1,(1+Main!$B$35)^($A65-AY$2),1+(Main!$B$35*($A65-AY$2)))))</f>
        <v/>
      </c>
      <c r="AZ65" s="119" t="str">
        <f>IF($A65=AZ$2,VLOOKUP($A65,$A$3:$E$98,5),IF($A65&lt;AZ$2,"",VLOOKUP($A65,$A$3:$E$98,5)*IF(Main!$B$36=1,(1+Main!$B$35)^($A65-AZ$2),1+(Main!$B$35*($A65-AZ$2)))))</f>
        <v/>
      </c>
      <c r="BA65" s="119" t="str">
        <f>IF($A65=BA$2,VLOOKUP($A65,$A$3:$E$98,5),IF($A65&lt;BA$2,"",VLOOKUP($A65,$A$3:$E$98,5)*IF(Main!$B$36=1,(1+Main!$B$35)^($A65-BA$2),1+(Main!$B$35*($A65-BA$2)))))</f>
        <v/>
      </c>
      <c r="BB65" s="119" t="str">
        <f>IF($A65=BB$2,VLOOKUP($A65,$A$3:$E$98,5),IF($A65&lt;BB$2,"",VLOOKUP($A65,$A$3:$E$98,5)*IF(Main!$B$36=1,(1+Main!$B$35)^($A65-BB$2),1+(Main!$B$35*($A65-BB$2)))))</f>
        <v/>
      </c>
      <c r="BC65" s="119" t="str">
        <f>IF($A65=BC$2,VLOOKUP($A65,$A$3:$E$98,5),IF($A65&lt;BC$2,"",VLOOKUP($A65,$A$3:$E$98,5)*IF(Main!$B$36=1,(1+Main!$B$35)^($A65-BC$2),1+(Main!$B$35*($A65-BC$2)))))</f>
        <v/>
      </c>
      <c r="BD65" s="119" t="str">
        <f>IF($A65=BD$2,VLOOKUP($A65,$A$3:$E$98,5),IF($A65&lt;BD$2,"",VLOOKUP($A65,$A$3:$E$98,5)*IF(Main!$B$36=1,(1+Main!$B$35)^($A65-BD$2),1+(Main!$B$35*($A65-BD$2)))))</f>
        <v/>
      </c>
      <c r="BE65" s="119" t="str">
        <f>IF($A65=BE$2,VLOOKUP($A65,$A$3:$E$98,5),IF($A65&lt;BE$2,"",VLOOKUP($A65,$A$3:$E$98,5)*IF(Main!$B$36=1,(1+Main!$B$35)^($A65-BE$2),1+(Main!$B$35*($A65-BE$2)))))</f>
        <v/>
      </c>
      <c r="BF65" s="119" t="str">
        <f>IF($A65=BF$2,VLOOKUP($A65,$A$3:$E$98,5),IF($A65&lt;BF$2,"",VLOOKUP($A65,$A$3:$E$98,5)*IF(Main!$B$36=1,(1+Main!$B$35)^($A65-BF$2),1+(Main!$B$35*($A65-BF$2)))))</f>
        <v/>
      </c>
      <c r="BG65" s="119" t="str">
        <f>IF($A65=BG$2,VLOOKUP($A65,$A$3:$E$98,5),IF($A65&lt;BG$2,"",VLOOKUP($A65,$A$3:$E$98,5)*IF(Main!$B$36=1,(1+Main!$B$35)^($A65-BG$2),1+(Main!$B$35*($A65-BG$2)))))</f>
        <v/>
      </c>
      <c r="BH65" s="119" t="str">
        <f>IF($A65=BH$2,VLOOKUP($A65,$A$3:$E$98,5),IF($A65&lt;BH$2,"",VLOOKUP($A65,$A$3:$E$98,5)*IF(Main!$B$36=1,(1+Main!$B$35)^($A65-BH$2),1+(Main!$B$35*($A65-BH$2)))))</f>
        <v/>
      </c>
      <c r="BI65" s="119" t="str">
        <f>IF($A65=BI$2,VLOOKUP($A65,$A$3:$E$98,5),IF($A65&lt;BI$2,"",VLOOKUP($A65,$A$3:$E$98,5)*IF(Main!$B$36=1,(1+Main!$B$35)^($A65-BI$2),1+(Main!$B$35*($A65-BI$2)))))</f>
        <v/>
      </c>
      <c r="BJ65" s="119" t="str">
        <f>IF($A65=BJ$2,VLOOKUP($A65,$A$3:$E$98,5),IF($A65&lt;BJ$2,"",VLOOKUP($A65,$A$3:$E$98,5)*IF(Main!$B$36=1,(1+Main!$B$35)^($A65-BJ$2),1+(Main!$B$35*($A65-BJ$2)))))</f>
        <v/>
      </c>
      <c r="BK65" s="119" t="str">
        <f>IF($A65=BK$2,VLOOKUP($A65,$A$3:$E$98,5),IF($A65&lt;BK$2,"",VLOOKUP($A65,$A$3:$E$98,5)*IF(Main!$B$36=1,(1+Main!$B$35)^($A65-BK$2),1+(Main!$B$35*($A65-BK$2)))))</f>
        <v/>
      </c>
      <c r="BL65" s="119" t="str">
        <f>IF($A65=BL$2,VLOOKUP($A65,$A$3:$E$98,5),IF($A65&lt;BL$2,"",VLOOKUP($A65,$A$3:$E$98,5)*IF(Main!$B$36=1,(1+Main!$B$35)^($A65-BL$2),1+(Main!$B$35*($A65-BL$2)))))</f>
        <v/>
      </c>
      <c r="BM65" s="119" t="str">
        <f>IF($A65=BM$2,VLOOKUP($A65,$A$3:$E$98,5),IF($A65&lt;BM$2,"",VLOOKUP($A65,$A$3:$E$98,5)*IF(Main!$B$36=1,(1+Main!$B$35)^($A65-BM$2),1+(Main!$B$35*($A65-BM$2)))))</f>
        <v/>
      </c>
      <c r="BN65" s="119" t="str">
        <f>IF($A65=BN$2,VLOOKUP($A65,$A$3:$E$98,5),IF($A65&lt;BN$2,"",VLOOKUP($A65,$A$3:$E$98,5)*IF(Main!$B$36=1,(1+Main!$B$35)^($A65-BN$2),1+(Main!$B$35*($A65-BN$2)))))</f>
        <v/>
      </c>
      <c r="BO65" s="119" t="str">
        <f>IF($A65=BO$2,VLOOKUP($A65,$A$3:$E$98,5),IF($A65&lt;BO$2,"",VLOOKUP($A65,$A$3:$E$98,5)*IF(Main!$B$36=1,(1+Main!$B$35)^($A65-BO$2),1+(Main!$B$35*($A65-BO$2)))))</f>
        <v/>
      </c>
      <c r="BP65" s="119" t="str">
        <f>IF($A65=BP$2,VLOOKUP($A65,$A$3:$E$98,5),IF($A65&lt;BP$2,"",VLOOKUP($A65,$A$3:$E$98,5)*IF(Main!$B$36=1,(1+Main!$B$35)^($A65-BP$2),1+(Main!$B$35*($A65-BP$2)))))</f>
        <v/>
      </c>
      <c r="BQ65" s="119" t="str">
        <f>IF($A65=BQ$2,VLOOKUP($A65,$A$3:$E$98,5),IF($A65&lt;BQ$2,"",VLOOKUP($A65,$A$3:$E$98,5)*IF(Main!$B$36=1,(1+Main!$B$35)^($A65-BQ$2),1+(Main!$B$35*($A65-BQ$2)))))</f>
        <v/>
      </c>
      <c r="BR65" s="119" t="str">
        <f>IF($A65=BR$2,VLOOKUP($A65,$A$3:$E$98,5),IF($A65&lt;BR$2,"",VLOOKUP($A65,$A$3:$E$98,5)*IF(Main!$B$36=1,(1+Main!$B$35)^($A65-BR$2),1+(Main!$B$35*($A65-BR$2)))))</f>
        <v/>
      </c>
      <c r="BS65" s="119" t="str">
        <f>IF($A65=BS$2,VLOOKUP($A65,$A$3:$E$98,5),IF($A65&lt;BS$2,"",VLOOKUP($A65,$A$3:$E$98,5)*IF(Main!$B$36=1,(1+Main!$B$35)^($A65-BS$2),1+(Main!$B$35*($A65-BS$2)))))</f>
        <v/>
      </c>
      <c r="BT65" s="119" t="str">
        <f>IF($A65=BT$2,VLOOKUP($A65,$A$3:$E$98,5),IF($A65&lt;BT$2,"",VLOOKUP($A65,$A$3:$E$98,5)*IF(Main!$B$36=1,(1+Main!$B$35)^($A65-BT$2),1+(Main!$B$35*($A65-BT$2)))))</f>
        <v/>
      </c>
      <c r="BU65" s="119" t="str">
        <f>IF($A65=BU$2,VLOOKUP($A65,$A$3:$E$98,5),IF($A65&lt;BU$2,"",VLOOKUP($A65,$A$3:$E$98,5)*IF(Main!$B$36=1,(1+Main!$B$35)^($A65-BU$2),1+(Main!$B$35*($A65-BU$2)))))</f>
        <v/>
      </c>
      <c r="BV65" s="119" t="str">
        <f>IF($A65=BV$2,VLOOKUP($A65,$A$3:$E$98,5),IF($A65&lt;BV$2,"",VLOOKUP($A65,$A$3:$E$98,5)*IF(Main!$B$36=1,(1+Main!$B$35)^($A65-BV$2),1+(Main!$B$35*($A65-BV$2)))))</f>
        <v/>
      </c>
      <c r="BW65" s="119" t="str">
        <f>IF($A65=BW$2,VLOOKUP($A65,$A$3:$E$98,5),IF($A65&lt;BW$2,"",VLOOKUP($A65,$A$3:$E$98,5)*IF(Main!$B$36=1,(1+Main!$B$35)^($A65-BW$2),1+(Main!$B$35*($A65-BW$2)))))</f>
        <v/>
      </c>
      <c r="BX65" s="119" t="str">
        <f>IF($A65=BX$2,VLOOKUP($A65,$A$3:$E$98,5),IF($A65&lt;BX$2,"",VLOOKUP($A65,$A$3:$E$98,5)*IF(Main!$B$36=1,(1+Main!$B$35)^($A65-BX$2),1+(Main!$B$35*($A65-BX$2)))))</f>
        <v/>
      </c>
      <c r="BY65" s="119" t="str">
        <f>IF($A65=BY$2,VLOOKUP($A65,$A$3:$E$98,5),IF($A65&lt;BY$2,"",VLOOKUP($A65,$A$3:$E$98,5)*IF(Main!$B$36=1,(1+Main!$B$35)^($A65-BY$2),1+(Main!$B$35*($A65-BY$2)))))</f>
        <v/>
      </c>
      <c r="BZ65" s="119" t="str">
        <f>IF($A65=BZ$2,VLOOKUP($A65,$A$3:$E$98,5),IF($A65&lt;BZ$2,"",VLOOKUP($A65,$A$3:$E$98,5)*IF(Main!$B$36=1,(1+Main!$B$35)^($A65-BZ$2),1+(Main!$B$35*($A65-BZ$2)))))</f>
        <v/>
      </c>
      <c r="CA65" s="119" t="str">
        <f>IF($A65=CA$2,VLOOKUP($A65,$A$3:$E$98,5),IF($A65&lt;CA$2,"",VLOOKUP($A65,$A$3:$E$98,5)*IF(Main!$B$36=1,(1+Main!$B$35)^($A65-CA$2),1+(Main!$B$35*($A65-CA$2)))))</f>
        <v/>
      </c>
      <c r="CB65" s="119" t="str">
        <f>IF($A65=CB$2,VLOOKUP($A65,$A$3:$E$98,5),IF($A65&lt;CB$2,"",VLOOKUP($A65,$A$3:$E$98,5)*IF(Main!$B$36=1,(1+Main!$B$35)^($A65-CB$2),1+(Main!$B$35*($A65-CB$2)))))</f>
        <v/>
      </c>
      <c r="CC65" s="119" t="str">
        <f>IF($A65=CC$2,VLOOKUP($A65,$A$3:$E$98,5),IF($A65&lt;CC$2,"",VLOOKUP($A65,$A$3:$E$98,5)*IF(Main!$B$36=1,(1+Main!$B$35)^($A65-CC$2),1+(Main!$B$35*($A65-CC$2)))))</f>
        <v/>
      </c>
      <c r="CD65" s="119" t="str">
        <f>IF($A65=CD$2,VLOOKUP($A65,$A$3:$E$98,5),IF($A65&lt;CD$2,"",VLOOKUP($A65,$A$3:$E$98,5)*IF(Main!$B$36=1,(1+Main!$B$35)^($A65-CD$2),1+(Main!$B$35*($A65-CD$2)))))</f>
        <v/>
      </c>
    </row>
    <row r="66" spans="1:82">
      <c r="A66" s="51">
        <v>88</v>
      </c>
      <c r="B66" s="54">
        <f ca="1">VLOOKUP($A66,Mortality!$A$3:$G$108,7,)</f>
        <v>5.6678255099244436E-2</v>
      </c>
      <c r="C66" s="50">
        <f t="shared" ca="1" si="5"/>
        <v>0.60451291284446418</v>
      </c>
      <c r="D66" s="50">
        <f t="shared" ca="1" si="4"/>
        <v>8.9407182894311994</v>
      </c>
      <c r="E66" s="118">
        <f ca="1">C66/(1+Main!$B$5)^($A66-$A$3)</f>
        <v>8.515841860571095E-3</v>
      </c>
      <c r="F66" s="14">
        <f t="shared" ca="1" si="3"/>
        <v>6.4147777079540536</v>
      </c>
      <c r="G66" s="119">
        <f ca="1">IF($A66=G$2,VLOOKUP($A66,$A$3:$E$98,5),IF($A66&lt;G$2,"",VLOOKUP($A66,$A$3:$E$98,5)*IF(Main!$B$36=1,(1+Main!$B$35)^($A66-G$2),1+(Main!$B$35*($A66-G$2)))))</f>
        <v>8.515841860571095E-3</v>
      </c>
      <c r="H66" s="119">
        <f ca="1">IF($A66=H$2,VLOOKUP($A66,$A$3:$E$98,5),IF($A66&lt;H$2,"",VLOOKUP($A66,$A$3:$E$98,5)*IF(Main!$B$36=1,(1+Main!$B$35)^($A66-H$2),1+(Main!$B$35*($A66-H$2)))))</f>
        <v>8.515841860571095E-3</v>
      </c>
      <c r="I66" s="119">
        <f ca="1">IF($A66=I$2,VLOOKUP($A66,$A$3:$E$98,5),IF($A66&lt;I$2,"",VLOOKUP($A66,$A$3:$E$98,5)*IF(Main!$B$36=1,(1+Main!$B$35)^($A66-I$2),1+(Main!$B$35*($A66-I$2)))))</f>
        <v>8.515841860571095E-3</v>
      </c>
      <c r="J66" s="119">
        <f ca="1">IF($A66=J$2,VLOOKUP($A66,$A$3:$E$98,5),IF($A66&lt;J$2,"",VLOOKUP($A66,$A$3:$E$98,5)*IF(Main!$B$36=1,(1+Main!$B$35)^($A66-J$2),1+(Main!$B$35*($A66-J$2)))))</f>
        <v>8.515841860571095E-3</v>
      </c>
      <c r="K66" s="119">
        <f ca="1">IF($A66=K$2,VLOOKUP($A66,$A$3:$E$98,5),IF($A66&lt;K$2,"",VLOOKUP($A66,$A$3:$E$98,5)*IF(Main!$B$36=1,(1+Main!$B$35)^($A66-K$2),1+(Main!$B$35*($A66-K$2)))))</f>
        <v>8.515841860571095E-3</v>
      </c>
      <c r="L66" s="119">
        <f ca="1">IF($A66=L$2,VLOOKUP($A66,$A$3:$E$98,5),IF($A66&lt;L$2,"",VLOOKUP($A66,$A$3:$E$98,5)*IF(Main!$B$36=1,(1+Main!$B$35)^($A66-L$2),1+(Main!$B$35*($A66-L$2)))))</f>
        <v>8.515841860571095E-3</v>
      </c>
      <c r="M66" s="119">
        <f ca="1">IF($A66=M$2,VLOOKUP($A66,$A$3:$E$98,5),IF($A66&lt;M$2,"",VLOOKUP($A66,$A$3:$E$98,5)*IF(Main!$B$36=1,(1+Main!$B$35)^($A66-M$2),1+(Main!$B$35*($A66-M$2)))))</f>
        <v>8.515841860571095E-3</v>
      </c>
      <c r="N66" s="119">
        <f ca="1">IF($A66=N$2,VLOOKUP($A66,$A$3:$E$98,5),IF($A66&lt;N$2,"",VLOOKUP($A66,$A$3:$E$98,5)*IF(Main!$B$36=1,(1+Main!$B$35)^($A66-N$2),1+(Main!$B$35*($A66-N$2)))))</f>
        <v>8.515841860571095E-3</v>
      </c>
      <c r="O66" s="119">
        <f ca="1">IF($A66=O$2,VLOOKUP($A66,$A$3:$E$98,5),IF($A66&lt;O$2,"",VLOOKUP($A66,$A$3:$E$98,5)*IF(Main!$B$36=1,(1+Main!$B$35)^($A66-O$2),1+(Main!$B$35*($A66-O$2)))))</f>
        <v>8.515841860571095E-3</v>
      </c>
      <c r="P66" s="119">
        <f ca="1">IF($A66=P$2,VLOOKUP($A66,$A$3:$E$98,5),IF($A66&lt;P$2,"",VLOOKUP($A66,$A$3:$E$98,5)*IF(Main!$B$36=1,(1+Main!$B$35)^($A66-P$2),1+(Main!$B$35*($A66-P$2)))))</f>
        <v>8.515841860571095E-3</v>
      </c>
      <c r="Q66" s="119">
        <f ca="1">IF($A66=Q$2,VLOOKUP($A66,$A$3:$E$98,5),IF($A66&lt;Q$2,"",VLOOKUP($A66,$A$3:$E$98,5)*IF(Main!$B$36=1,(1+Main!$B$35)^($A66-Q$2),1+(Main!$B$35*($A66-Q$2)))))</f>
        <v>8.515841860571095E-3</v>
      </c>
      <c r="R66" s="119">
        <f ca="1">IF($A66=R$2,VLOOKUP($A66,$A$3:$E$98,5),IF($A66&lt;R$2,"",VLOOKUP($A66,$A$3:$E$98,5)*IF(Main!$B$36=1,(1+Main!$B$35)^($A66-R$2),1+(Main!$B$35*($A66-R$2)))))</f>
        <v>8.515841860571095E-3</v>
      </c>
      <c r="S66" s="119">
        <f ca="1">IF($A66=S$2,VLOOKUP($A66,$A$3:$E$98,5),IF($A66&lt;S$2,"",VLOOKUP($A66,$A$3:$E$98,5)*IF(Main!$B$36=1,(1+Main!$B$35)^($A66-S$2),1+(Main!$B$35*($A66-S$2)))))</f>
        <v>8.515841860571095E-3</v>
      </c>
      <c r="T66" s="119">
        <f ca="1">IF($A66=T$2,VLOOKUP($A66,$A$3:$E$98,5),IF($A66&lt;T$2,"",VLOOKUP($A66,$A$3:$E$98,5)*IF(Main!$B$36=1,(1+Main!$B$35)^($A66-T$2),1+(Main!$B$35*($A66-T$2)))))</f>
        <v>8.515841860571095E-3</v>
      </c>
      <c r="U66" s="119">
        <f ca="1">IF($A66=U$2,VLOOKUP($A66,$A$3:$E$98,5),IF($A66&lt;U$2,"",VLOOKUP($A66,$A$3:$E$98,5)*IF(Main!$B$36=1,(1+Main!$B$35)^($A66-U$2),1+(Main!$B$35*($A66-U$2)))))</f>
        <v>8.515841860571095E-3</v>
      </c>
      <c r="V66" s="119">
        <f ca="1">IF($A66=V$2,VLOOKUP($A66,$A$3:$E$98,5),IF($A66&lt;V$2,"",VLOOKUP($A66,$A$3:$E$98,5)*IF(Main!$B$36=1,(1+Main!$B$35)^($A66-V$2),1+(Main!$B$35*($A66-V$2)))))</f>
        <v>8.515841860571095E-3</v>
      </c>
      <c r="W66" s="119">
        <f ca="1">IF($A66=W$2,VLOOKUP($A66,$A$3:$E$98,5),IF($A66&lt;W$2,"",VLOOKUP($A66,$A$3:$E$98,5)*IF(Main!$B$36=1,(1+Main!$B$35)^($A66-W$2),1+(Main!$B$35*($A66-W$2)))))</f>
        <v>8.515841860571095E-3</v>
      </c>
      <c r="X66" s="119">
        <f ca="1">IF($A66=X$2,VLOOKUP($A66,$A$3:$E$98,5),IF($A66&lt;X$2,"",VLOOKUP($A66,$A$3:$E$98,5)*IF(Main!$B$36=1,(1+Main!$B$35)^($A66-X$2),1+(Main!$B$35*($A66-X$2)))))</f>
        <v>8.515841860571095E-3</v>
      </c>
      <c r="Y66" s="119">
        <f ca="1">IF($A66=Y$2,VLOOKUP($A66,$A$3:$E$98,5),IF($A66&lt;Y$2,"",VLOOKUP($A66,$A$3:$E$98,5)*IF(Main!$B$36=1,(1+Main!$B$35)^($A66-Y$2),1+(Main!$B$35*($A66-Y$2)))))</f>
        <v>8.515841860571095E-3</v>
      </c>
      <c r="Z66" s="119">
        <f ca="1">IF($A66=Z$2,VLOOKUP($A66,$A$3:$E$98,5),IF($A66&lt;Z$2,"",VLOOKUP($A66,$A$3:$E$98,5)*IF(Main!$B$36=1,(1+Main!$B$35)^($A66-Z$2),1+(Main!$B$35*($A66-Z$2)))))</f>
        <v>8.515841860571095E-3</v>
      </c>
      <c r="AA66" s="119">
        <f ca="1">IF($A66=AA$2,VLOOKUP($A66,$A$3:$E$98,5),IF($A66&lt;AA$2,"",VLOOKUP($A66,$A$3:$E$98,5)*IF(Main!$B$36=1,(1+Main!$B$35)^($A66-AA$2),1+(Main!$B$35*($A66-AA$2)))))</f>
        <v>8.515841860571095E-3</v>
      </c>
      <c r="AB66" s="119">
        <f ca="1">IF($A66=AB$2,VLOOKUP($A66,$A$3:$E$98,5),IF($A66&lt;AB$2,"",VLOOKUP($A66,$A$3:$E$98,5)*IF(Main!$B$36=1,(1+Main!$B$35)^($A66-AB$2),1+(Main!$B$35*($A66-AB$2)))))</f>
        <v>8.515841860571095E-3</v>
      </c>
      <c r="AC66" s="119">
        <f ca="1">IF($A66=AC$2,VLOOKUP($A66,$A$3:$E$98,5),IF($A66&lt;AC$2,"",VLOOKUP($A66,$A$3:$E$98,5)*IF(Main!$B$36=1,(1+Main!$B$35)^($A66-AC$2),1+(Main!$B$35*($A66-AC$2)))))</f>
        <v>8.515841860571095E-3</v>
      </c>
      <c r="AD66" s="119">
        <f ca="1">IF($A66=AD$2,VLOOKUP($A66,$A$3:$E$98,5),IF($A66&lt;AD$2,"",VLOOKUP($A66,$A$3:$E$98,5)*IF(Main!$B$36=1,(1+Main!$B$35)^($A66-AD$2),1+(Main!$B$35*($A66-AD$2)))))</f>
        <v>8.515841860571095E-3</v>
      </c>
      <c r="AE66" s="119">
        <f ca="1">IF($A66=AE$2,VLOOKUP($A66,$A$3:$E$98,5),IF($A66&lt;AE$2,"",VLOOKUP($A66,$A$3:$E$98,5)*IF(Main!$B$36=1,(1+Main!$B$35)^($A66-AE$2),1+(Main!$B$35*($A66-AE$2)))))</f>
        <v>8.515841860571095E-3</v>
      </c>
      <c r="AF66" s="119">
        <f ca="1">IF($A66=AF$2,VLOOKUP($A66,$A$3:$E$98,5),IF($A66&lt;AF$2,"",VLOOKUP($A66,$A$3:$E$98,5)*IF(Main!$B$36=1,(1+Main!$B$35)^($A66-AF$2),1+(Main!$B$35*($A66-AF$2)))))</f>
        <v>8.515841860571095E-3</v>
      </c>
      <c r="AG66" s="119">
        <f ca="1">IF($A66=AG$2,VLOOKUP($A66,$A$3:$E$98,5),IF($A66&lt;AG$2,"",VLOOKUP($A66,$A$3:$E$98,5)*IF(Main!$B$36=1,(1+Main!$B$35)^($A66-AG$2),1+(Main!$B$35*($A66-AG$2)))))</f>
        <v>8.515841860571095E-3</v>
      </c>
      <c r="AH66" s="119">
        <f ca="1">IF($A66=AH$2,VLOOKUP($A66,$A$3:$E$98,5),IF($A66&lt;AH$2,"",VLOOKUP($A66,$A$3:$E$98,5)*IF(Main!$B$36=1,(1+Main!$B$35)^($A66-AH$2),1+(Main!$B$35*($A66-AH$2)))))</f>
        <v>8.515841860571095E-3</v>
      </c>
      <c r="AI66" s="119">
        <f ca="1">IF($A66=AI$2,VLOOKUP($A66,$A$3:$E$98,5),IF($A66&lt;AI$2,"",VLOOKUP($A66,$A$3:$E$98,5)*IF(Main!$B$36=1,(1+Main!$B$35)^($A66-AI$2),1+(Main!$B$35*($A66-AI$2)))))</f>
        <v>8.515841860571095E-3</v>
      </c>
      <c r="AJ66" s="119">
        <f ca="1">IF($A66=AJ$2,VLOOKUP($A66,$A$3:$E$98,5),IF($A66&lt;AJ$2,"",VLOOKUP($A66,$A$3:$E$98,5)*IF(Main!$B$36=1,(1+Main!$B$35)^($A66-AJ$2),1+(Main!$B$35*($A66-AJ$2)))))</f>
        <v>8.515841860571095E-3</v>
      </c>
      <c r="AK66" s="119">
        <f ca="1">IF($A66=AK$2,VLOOKUP($A66,$A$3:$E$98,5),IF($A66&lt;AK$2,"",VLOOKUP($A66,$A$3:$E$98,5)*IF(Main!$B$36=1,(1+Main!$B$35)^($A66-AK$2),1+(Main!$B$35*($A66-AK$2)))))</f>
        <v>8.515841860571095E-3</v>
      </c>
      <c r="AL66" s="119">
        <f ca="1">IF($A66=AL$2,VLOOKUP($A66,$A$3:$E$98,5),IF($A66&lt;AL$2,"",VLOOKUP($A66,$A$3:$E$98,5)*IF(Main!$B$36=1,(1+Main!$B$35)^($A66-AL$2),1+(Main!$B$35*($A66-AL$2)))))</f>
        <v>8.515841860571095E-3</v>
      </c>
      <c r="AM66" s="119">
        <f ca="1">IF($A66=AM$2,VLOOKUP($A66,$A$3:$E$98,5),IF($A66&lt;AM$2,"",VLOOKUP($A66,$A$3:$E$98,5)*IF(Main!$B$36=1,(1+Main!$B$35)^($A66-AM$2),1+(Main!$B$35*($A66-AM$2)))))</f>
        <v>8.515841860571095E-3</v>
      </c>
      <c r="AN66" s="119">
        <f ca="1">IF($A66=AN$2,VLOOKUP($A66,$A$3:$E$98,5),IF($A66&lt;AN$2,"",VLOOKUP($A66,$A$3:$E$98,5)*IF(Main!$B$36=1,(1+Main!$B$35)^($A66-AN$2),1+(Main!$B$35*($A66-AN$2)))))</f>
        <v>8.515841860571095E-3</v>
      </c>
      <c r="AO66" s="119">
        <f ca="1">IF($A66=AO$2,VLOOKUP($A66,$A$3:$E$98,5),IF($A66&lt;AO$2,"",VLOOKUP($A66,$A$3:$E$98,5)*IF(Main!$B$36=1,(1+Main!$B$35)^($A66-AO$2),1+(Main!$B$35*($A66-AO$2)))))</f>
        <v>8.515841860571095E-3</v>
      </c>
      <c r="AP66" s="119">
        <f ca="1">IF($A66=AP$2,VLOOKUP($A66,$A$3:$E$98,5),IF($A66&lt;AP$2,"",VLOOKUP($A66,$A$3:$E$98,5)*IF(Main!$B$36=1,(1+Main!$B$35)^($A66-AP$2),1+(Main!$B$35*($A66-AP$2)))))</f>
        <v>8.515841860571095E-3</v>
      </c>
      <c r="AQ66" s="119">
        <f ca="1">IF($A66=AQ$2,VLOOKUP($A66,$A$3:$E$98,5),IF($A66&lt;AQ$2,"",VLOOKUP($A66,$A$3:$E$98,5)*IF(Main!$B$36=1,(1+Main!$B$35)^($A66-AQ$2),1+(Main!$B$35*($A66-AQ$2)))))</f>
        <v>8.515841860571095E-3</v>
      </c>
      <c r="AR66" s="119">
        <f ca="1">IF($A66=AR$2,VLOOKUP($A66,$A$3:$E$98,5),IF($A66&lt;AR$2,"",VLOOKUP($A66,$A$3:$E$98,5)*IF(Main!$B$36=1,(1+Main!$B$35)^($A66-AR$2),1+(Main!$B$35*($A66-AR$2)))))</f>
        <v>8.515841860571095E-3</v>
      </c>
      <c r="AS66" s="119">
        <f ca="1">IF($A66=AS$2,VLOOKUP($A66,$A$3:$E$98,5),IF($A66&lt;AS$2,"",VLOOKUP($A66,$A$3:$E$98,5)*IF(Main!$B$36=1,(1+Main!$B$35)^($A66-AS$2),1+(Main!$B$35*($A66-AS$2)))))</f>
        <v>8.515841860571095E-3</v>
      </c>
      <c r="AT66" s="119">
        <f ca="1">IF($A66=AT$2,VLOOKUP($A66,$A$3:$E$98,5),IF($A66&lt;AT$2,"",VLOOKUP($A66,$A$3:$E$98,5)*IF(Main!$B$36=1,(1+Main!$B$35)^($A66-AT$2),1+(Main!$B$35*($A66-AT$2)))))</f>
        <v>8.515841860571095E-3</v>
      </c>
      <c r="AU66" s="119">
        <f ca="1">IF($A66=AU$2,VLOOKUP($A66,$A$3:$E$98,5),IF($A66&lt;AU$2,"",VLOOKUP($A66,$A$3:$E$98,5)*IF(Main!$B$36=1,(1+Main!$B$35)^($A66-AU$2),1+(Main!$B$35*($A66-AU$2)))))</f>
        <v>8.515841860571095E-3</v>
      </c>
      <c r="AV66" s="119">
        <f ca="1">IF($A66=AV$2,VLOOKUP($A66,$A$3:$E$98,5),IF($A66&lt;AV$2,"",VLOOKUP($A66,$A$3:$E$98,5)*IF(Main!$B$36=1,(1+Main!$B$35)^($A66-AV$2),1+(Main!$B$35*($A66-AV$2)))))</f>
        <v>8.515841860571095E-3</v>
      </c>
      <c r="AW66" s="119">
        <f ca="1">IF($A66=AW$2,VLOOKUP($A66,$A$3:$E$98,5),IF($A66&lt;AW$2,"",VLOOKUP($A66,$A$3:$E$98,5)*IF(Main!$B$36=1,(1+Main!$B$35)^($A66-AW$2),1+(Main!$B$35*($A66-AW$2)))))</f>
        <v>8.515841860571095E-3</v>
      </c>
      <c r="AX66" s="119">
        <f ca="1">IF($A66=AX$2,VLOOKUP($A66,$A$3:$E$98,5),IF($A66&lt;AX$2,"",VLOOKUP($A66,$A$3:$E$98,5)*IF(Main!$B$36=1,(1+Main!$B$35)^($A66-AX$2),1+(Main!$B$35*($A66-AX$2)))))</f>
        <v>8.515841860571095E-3</v>
      </c>
      <c r="AY66" s="119" t="str">
        <f>IF($A66=AY$2,VLOOKUP($A66,$A$3:$E$98,5),IF($A66&lt;AY$2,"",VLOOKUP($A66,$A$3:$E$98,5)*IF(Main!$B$36=1,(1+Main!$B$35)^($A66-AY$2),1+(Main!$B$35*($A66-AY$2)))))</f>
        <v/>
      </c>
      <c r="AZ66" s="119" t="str">
        <f>IF($A66=AZ$2,VLOOKUP($A66,$A$3:$E$98,5),IF($A66&lt;AZ$2,"",VLOOKUP($A66,$A$3:$E$98,5)*IF(Main!$B$36=1,(1+Main!$B$35)^($A66-AZ$2),1+(Main!$B$35*($A66-AZ$2)))))</f>
        <v/>
      </c>
      <c r="BA66" s="119" t="str">
        <f>IF($A66=BA$2,VLOOKUP($A66,$A$3:$E$98,5),IF($A66&lt;BA$2,"",VLOOKUP($A66,$A$3:$E$98,5)*IF(Main!$B$36=1,(1+Main!$B$35)^($A66-BA$2),1+(Main!$B$35*($A66-BA$2)))))</f>
        <v/>
      </c>
      <c r="BB66" s="119" t="str">
        <f>IF($A66=BB$2,VLOOKUP($A66,$A$3:$E$98,5),IF($A66&lt;BB$2,"",VLOOKUP($A66,$A$3:$E$98,5)*IF(Main!$B$36=1,(1+Main!$B$35)^($A66-BB$2),1+(Main!$B$35*($A66-BB$2)))))</f>
        <v/>
      </c>
      <c r="BC66" s="119" t="str">
        <f>IF($A66=BC$2,VLOOKUP($A66,$A$3:$E$98,5),IF($A66&lt;BC$2,"",VLOOKUP($A66,$A$3:$E$98,5)*IF(Main!$B$36=1,(1+Main!$B$35)^($A66-BC$2),1+(Main!$B$35*($A66-BC$2)))))</f>
        <v/>
      </c>
      <c r="BD66" s="119" t="str">
        <f>IF($A66=BD$2,VLOOKUP($A66,$A$3:$E$98,5),IF($A66&lt;BD$2,"",VLOOKUP($A66,$A$3:$E$98,5)*IF(Main!$B$36=1,(1+Main!$B$35)^($A66-BD$2),1+(Main!$B$35*($A66-BD$2)))))</f>
        <v/>
      </c>
      <c r="BE66" s="119" t="str">
        <f>IF($A66=BE$2,VLOOKUP($A66,$A$3:$E$98,5),IF($A66&lt;BE$2,"",VLOOKUP($A66,$A$3:$E$98,5)*IF(Main!$B$36=1,(1+Main!$B$35)^($A66-BE$2),1+(Main!$B$35*($A66-BE$2)))))</f>
        <v/>
      </c>
      <c r="BF66" s="119" t="str">
        <f>IF($A66=BF$2,VLOOKUP($A66,$A$3:$E$98,5),IF($A66&lt;BF$2,"",VLOOKUP($A66,$A$3:$E$98,5)*IF(Main!$B$36=1,(1+Main!$B$35)^($A66-BF$2),1+(Main!$B$35*($A66-BF$2)))))</f>
        <v/>
      </c>
      <c r="BG66" s="119" t="str">
        <f>IF($A66=BG$2,VLOOKUP($A66,$A$3:$E$98,5),IF($A66&lt;BG$2,"",VLOOKUP($A66,$A$3:$E$98,5)*IF(Main!$B$36=1,(1+Main!$B$35)^($A66-BG$2),1+(Main!$B$35*($A66-BG$2)))))</f>
        <v/>
      </c>
      <c r="BH66" s="119" t="str">
        <f>IF($A66=BH$2,VLOOKUP($A66,$A$3:$E$98,5),IF($A66&lt;BH$2,"",VLOOKUP($A66,$A$3:$E$98,5)*IF(Main!$B$36=1,(1+Main!$B$35)^($A66-BH$2),1+(Main!$B$35*($A66-BH$2)))))</f>
        <v/>
      </c>
      <c r="BI66" s="119" t="str">
        <f>IF($A66=BI$2,VLOOKUP($A66,$A$3:$E$98,5),IF($A66&lt;BI$2,"",VLOOKUP($A66,$A$3:$E$98,5)*IF(Main!$B$36=1,(1+Main!$B$35)^($A66-BI$2),1+(Main!$B$35*($A66-BI$2)))))</f>
        <v/>
      </c>
      <c r="BJ66" s="119" t="str">
        <f>IF($A66=BJ$2,VLOOKUP($A66,$A$3:$E$98,5),IF($A66&lt;BJ$2,"",VLOOKUP($A66,$A$3:$E$98,5)*IF(Main!$B$36=1,(1+Main!$B$35)^($A66-BJ$2),1+(Main!$B$35*($A66-BJ$2)))))</f>
        <v/>
      </c>
      <c r="BK66" s="119" t="str">
        <f>IF($A66=BK$2,VLOOKUP($A66,$A$3:$E$98,5),IF($A66&lt;BK$2,"",VLOOKUP($A66,$A$3:$E$98,5)*IF(Main!$B$36=1,(1+Main!$B$35)^($A66-BK$2),1+(Main!$B$35*($A66-BK$2)))))</f>
        <v/>
      </c>
      <c r="BL66" s="119" t="str">
        <f>IF($A66=BL$2,VLOOKUP($A66,$A$3:$E$98,5),IF($A66&lt;BL$2,"",VLOOKUP($A66,$A$3:$E$98,5)*IF(Main!$B$36=1,(1+Main!$B$35)^($A66-BL$2),1+(Main!$B$35*($A66-BL$2)))))</f>
        <v/>
      </c>
      <c r="BM66" s="119" t="str">
        <f>IF($A66=BM$2,VLOOKUP($A66,$A$3:$E$98,5),IF($A66&lt;BM$2,"",VLOOKUP($A66,$A$3:$E$98,5)*IF(Main!$B$36=1,(1+Main!$B$35)^($A66-BM$2),1+(Main!$B$35*($A66-BM$2)))))</f>
        <v/>
      </c>
      <c r="BN66" s="119" t="str">
        <f>IF($A66=BN$2,VLOOKUP($A66,$A$3:$E$98,5),IF($A66&lt;BN$2,"",VLOOKUP($A66,$A$3:$E$98,5)*IF(Main!$B$36=1,(1+Main!$B$35)^($A66-BN$2),1+(Main!$B$35*($A66-BN$2)))))</f>
        <v/>
      </c>
      <c r="BO66" s="119" t="str">
        <f>IF($A66=BO$2,VLOOKUP($A66,$A$3:$E$98,5),IF($A66&lt;BO$2,"",VLOOKUP($A66,$A$3:$E$98,5)*IF(Main!$B$36=1,(1+Main!$B$35)^($A66-BO$2),1+(Main!$B$35*($A66-BO$2)))))</f>
        <v/>
      </c>
      <c r="BP66" s="119" t="str">
        <f>IF($A66=BP$2,VLOOKUP($A66,$A$3:$E$98,5),IF($A66&lt;BP$2,"",VLOOKUP($A66,$A$3:$E$98,5)*IF(Main!$B$36=1,(1+Main!$B$35)^($A66-BP$2),1+(Main!$B$35*($A66-BP$2)))))</f>
        <v/>
      </c>
      <c r="BQ66" s="119" t="str">
        <f>IF($A66=BQ$2,VLOOKUP($A66,$A$3:$E$98,5),IF($A66&lt;BQ$2,"",VLOOKUP($A66,$A$3:$E$98,5)*IF(Main!$B$36=1,(1+Main!$B$35)^($A66-BQ$2),1+(Main!$B$35*($A66-BQ$2)))))</f>
        <v/>
      </c>
      <c r="BR66" s="119" t="str">
        <f>IF($A66=BR$2,VLOOKUP($A66,$A$3:$E$98,5),IF($A66&lt;BR$2,"",VLOOKUP($A66,$A$3:$E$98,5)*IF(Main!$B$36=1,(1+Main!$B$35)^($A66-BR$2),1+(Main!$B$35*($A66-BR$2)))))</f>
        <v/>
      </c>
      <c r="BS66" s="119" t="str">
        <f>IF($A66=BS$2,VLOOKUP($A66,$A$3:$E$98,5),IF($A66&lt;BS$2,"",VLOOKUP($A66,$A$3:$E$98,5)*IF(Main!$B$36=1,(1+Main!$B$35)^($A66-BS$2),1+(Main!$B$35*($A66-BS$2)))))</f>
        <v/>
      </c>
      <c r="BT66" s="119" t="str">
        <f>IF($A66=BT$2,VLOOKUP($A66,$A$3:$E$98,5),IF($A66&lt;BT$2,"",VLOOKUP($A66,$A$3:$E$98,5)*IF(Main!$B$36=1,(1+Main!$B$35)^($A66-BT$2),1+(Main!$B$35*($A66-BT$2)))))</f>
        <v/>
      </c>
      <c r="BU66" s="119" t="str">
        <f>IF($A66=BU$2,VLOOKUP($A66,$A$3:$E$98,5),IF($A66&lt;BU$2,"",VLOOKUP($A66,$A$3:$E$98,5)*IF(Main!$B$36=1,(1+Main!$B$35)^($A66-BU$2),1+(Main!$B$35*($A66-BU$2)))))</f>
        <v/>
      </c>
      <c r="BV66" s="119" t="str">
        <f>IF($A66=BV$2,VLOOKUP($A66,$A$3:$E$98,5),IF($A66&lt;BV$2,"",VLOOKUP($A66,$A$3:$E$98,5)*IF(Main!$B$36=1,(1+Main!$B$35)^($A66-BV$2),1+(Main!$B$35*($A66-BV$2)))))</f>
        <v/>
      </c>
      <c r="BW66" s="119" t="str">
        <f>IF($A66=BW$2,VLOOKUP($A66,$A$3:$E$98,5),IF($A66&lt;BW$2,"",VLOOKUP($A66,$A$3:$E$98,5)*IF(Main!$B$36=1,(1+Main!$B$35)^($A66-BW$2),1+(Main!$B$35*($A66-BW$2)))))</f>
        <v/>
      </c>
      <c r="BX66" s="119" t="str">
        <f>IF($A66=BX$2,VLOOKUP($A66,$A$3:$E$98,5),IF($A66&lt;BX$2,"",VLOOKUP($A66,$A$3:$E$98,5)*IF(Main!$B$36=1,(1+Main!$B$35)^($A66-BX$2),1+(Main!$B$35*($A66-BX$2)))))</f>
        <v/>
      </c>
      <c r="BY66" s="119" t="str">
        <f>IF($A66=BY$2,VLOOKUP($A66,$A$3:$E$98,5),IF($A66&lt;BY$2,"",VLOOKUP($A66,$A$3:$E$98,5)*IF(Main!$B$36=1,(1+Main!$B$35)^($A66-BY$2),1+(Main!$B$35*($A66-BY$2)))))</f>
        <v/>
      </c>
      <c r="BZ66" s="119" t="str">
        <f>IF($A66=BZ$2,VLOOKUP($A66,$A$3:$E$98,5),IF($A66&lt;BZ$2,"",VLOOKUP($A66,$A$3:$E$98,5)*IF(Main!$B$36=1,(1+Main!$B$35)^($A66-BZ$2),1+(Main!$B$35*($A66-BZ$2)))))</f>
        <v/>
      </c>
      <c r="CA66" s="119" t="str">
        <f>IF($A66=CA$2,VLOOKUP($A66,$A$3:$E$98,5),IF($A66&lt;CA$2,"",VLOOKUP($A66,$A$3:$E$98,5)*IF(Main!$B$36=1,(1+Main!$B$35)^($A66-CA$2),1+(Main!$B$35*($A66-CA$2)))))</f>
        <v/>
      </c>
      <c r="CB66" s="119" t="str">
        <f>IF($A66=CB$2,VLOOKUP($A66,$A$3:$E$98,5),IF($A66&lt;CB$2,"",VLOOKUP($A66,$A$3:$E$98,5)*IF(Main!$B$36=1,(1+Main!$B$35)^($A66-CB$2),1+(Main!$B$35*($A66-CB$2)))))</f>
        <v/>
      </c>
      <c r="CC66" s="119" t="str">
        <f>IF($A66=CC$2,VLOOKUP($A66,$A$3:$E$98,5),IF($A66&lt;CC$2,"",VLOOKUP($A66,$A$3:$E$98,5)*IF(Main!$B$36=1,(1+Main!$B$35)^($A66-CC$2),1+(Main!$B$35*($A66-CC$2)))))</f>
        <v/>
      </c>
      <c r="CD66" s="119" t="str">
        <f>IF($A66=CD$2,VLOOKUP($A66,$A$3:$E$98,5),IF($A66&lt;CD$2,"",VLOOKUP($A66,$A$3:$E$98,5)*IF(Main!$B$36=1,(1+Main!$B$35)^($A66-CD$2),1+(Main!$B$35*($A66-CD$2)))))</f>
        <v/>
      </c>
    </row>
    <row r="67" spans="1:82">
      <c r="A67" s="51">
        <v>89</v>
      </c>
      <c r="B67" s="54">
        <f ca="1">VLOOKUP($A67,Mortality!$A$3:$G$108,7,)</f>
        <v>6.3495261089540123E-2</v>
      </c>
      <c r="C67" s="50">
        <f t="shared" ca="1" si="5"/>
        <v>0.57025017575947834</v>
      </c>
      <c r="D67" s="50">
        <f ca="1">SUM($C67:$C167)/$C67</f>
        <v>8.4178259775688975</v>
      </c>
      <c r="E67" s="118">
        <f ca="1">C67/(1+Main!$B$5)^($A67-$A$3)</f>
        <v>7.5076437413203953E-3</v>
      </c>
      <c r="F67" s="14">
        <f t="shared" ca="1" si="3"/>
        <v>6.1419257838908283</v>
      </c>
      <c r="G67" s="119">
        <f ca="1">IF($A67=G$2,VLOOKUP($A67,$A$3:$E$98,5),IF($A67&lt;G$2,"",VLOOKUP($A67,$A$3:$E$98,5)*IF(Main!$B$36=1,(1+Main!$B$35)^($A67-G$2),1+(Main!$B$35*($A67-G$2)))))</f>
        <v>7.5076437413203953E-3</v>
      </c>
      <c r="H67" s="119">
        <f ca="1">IF($A67=H$2,VLOOKUP($A67,$A$3:$E$98,5),IF($A67&lt;H$2,"",VLOOKUP($A67,$A$3:$E$98,5)*IF(Main!$B$36=1,(1+Main!$B$35)^($A67-H$2),1+(Main!$B$35*($A67-H$2)))))</f>
        <v>7.5076437413203953E-3</v>
      </c>
      <c r="I67" s="119">
        <f ca="1">IF($A67=I$2,VLOOKUP($A67,$A$3:$E$98,5),IF($A67&lt;I$2,"",VLOOKUP($A67,$A$3:$E$98,5)*IF(Main!$B$36=1,(1+Main!$B$35)^($A67-I$2),1+(Main!$B$35*($A67-I$2)))))</f>
        <v>7.5076437413203953E-3</v>
      </c>
      <c r="J67" s="119">
        <f ca="1">IF($A67=J$2,VLOOKUP($A67,$A$3:$E$98,5),IF($A67&lt;J$2,"",VLOOKUP($A67,$A$3:$E$98,5)*IF(Main!$B$36=1,(1+Main!$B$35)^($A67-J$2),1+(Main!$B$35*($A67-J$2)))))</f>
        <v>7.5076437413203953E-3</v>
      </c>
      <c r="K67" s="119">
        <f ca="1">IF($A67=K$2,VLOOKUP($A67,$A$3:$E$98,5),IF($A67&lt;K$2,"",VLOOKUP($A67,$A$3:$E$98,5)*IF(Main!$B$36=1,(1+Main!$B$35)^($A67-K$2),1+(Main!$B$35*($A67-K$2)))))</f>
        <v>7.5076437413203953E-3</v>
      </c>
      <c r="L67" s="119">
        <f ca="1">IF($A67=L$2,VLOOKUP($A67,$A$3:$E$98,5),IF($A67&lt;L$2,"",VLOOKUP($A67,$A$3:$E$98,5)*IF(Main!$B$36=1,(1+Main!$B$35)^($A67-L$2),1+(Main!$B$35*($A67-L$2)))))</f>
        <v>7.5076437413203953E-3</v>
      </c>
      <c r="M67" s="119">
        <f ca="1">IF($A67=M$2,VLOOKUP($A67,$A$3:$E$98,5),IF($A67&lt;M$2,"",VLOOKUP($A67,$A$3:$E$98,5)*IF(Main!$B$36=1,(1+Main!$B$35)^($A67-M$2),1+(Main!$B$35*($A67-M$2)))))</f>
        <v>7.5076437413203953E-3</v>
      </c>
      <c r="N67" s="119">
        <f ca="1">IF($A67=N$2,VLOOKUP($A67,$A$3:$E$98,5),IF($A67&lt;N$2,"",VLOOKUP($A67,$A$3:$E$98,5)*IF(Main!$B$36=1,(1+Main!$B$35)^($A67-N$2),1+(Main!$B$35*($A67-N$2)))))</f>
        <v>7.5076437413203953E-3</v>
      </c>
      <c r="O67" s="119">
        <f ca="1">IF($A67=O$2,VLOOKUP($A67,$A$3:$E$98,5),IF($A67&lt;O$2,"",VLOOKUP($A67,$A$3:$E$98,5)*IF(Main!$B$36=1,(1+Main!$B$35)^($A67-O$2),1+(Main!$B$35*($A67-O$2)))))</f>
        <v>7.5076437413203953E-3</v>
      </c>
      <c r="P67" s="119">
        <f ca="1">IF($A67=P$2,VLOOKUP($A67,$A$3:$E$98,5),IF($A67&lt;P$2,"",VLOOKUP($A67,$A$3:$E$98,5)*IF(Main!$B$36=1,(1+Main!$B$35)^($A67-P$2),1+(Main!$B$35*($A67-P$2)))))</f>
        <v>7.5076437413203953E-3</v>
      </c>
      <c r="Q67" s="119">
        <f ca="1">IF($A67=Q$2,VLOOKUP($A67,$A$3:$E$98,5),IF($A67&lt;Q$2,"",VLOOKUP($A67,$A$3:$E$98,5)*IF(Main!$B$36=1,(1+Main!$B$35)^($A67-Q$2),1+(Main!$B$35*($A67-Q$2)))))</f>
        <v>7.5076437413203953E-3</v>
      </c>
      <c r="R67" s="119">
        <f ca="1">IF($A67=R$2,VLOOKUP($A67,$A$3:$E$98,5),IF($A67&lt;R$2,"",VLOOKUP($A67,$A$3:$E$98,5)*IF(Main!$B$36=1,(1+Main!$B$35)^($A67-R$2),1+(Main!$B$35*($A67-R$2)))))</f>
        <v>7.5076437413203953E-3</v>
      </c>
      <c r="S67" s="119">
        <f ca="1">IF($A67=S$2,VLOOKUP($A67,$A$3:$E$98,5),IF($A67&lt;S$2,"",VLOOKUP($A67,$A$3:$E$98,5)*IF(Main!$B$36=1,(1+Main!$B$35)^($A67-S$2),1+(Main!$B$35*($A67-S$2)))))</f>
        <v>7.5076437413203953E-3</v>
      </c>
      <c r="T67" s="119">
        <f ca="1">IF($A67=T$2,VLOOKUP($A67,$A$3:$E$98,5),IF($A67&lt;T$2,"",VLOOKUP($A67,$A$3:$E$98,5)*IF(Main!$B$36=1,(1+Main!$B$35)^($A67-T$2),1+(Main!$B$35*($A67-T$2)))))</f>
        <v>7.5076437413203953E-3</v>
      </c>
      <c r="U67" s="119">
        <f ca="1">IF($A67=U$2,VLOOKUP($A67,$A$3:$E$98,5),IF($A67&lt;U$2,"",VLOOKUP($A67,$A$3:$E$98,5)*IF(Main!$B$36=1,(1+Main!$B$35)^($A67-U$2),1+(Main!$B$35*($A67-U$2)))))</f>
        <v>7.5076437413203953E-3</v>
      </c>
      <c r="V67" s="119">
        <f ca="1">IF($A67=V$2,VLOOKUP($A67,$A$3:$E$98,5),IF($A67&lt;V$2,"",VLOOKUP($A67,$A$3:$E$98,5)*IF(Main!$B$36=1,(1+Main!$B$35)^($A67-V$2),1+(Main!$B$35*($A67-V$2)))))</f>
        <v>7.5076437413203953E-3</v>
      </c>
      <c r="W67" s="119">
        <f ca="1">IF($A67=W$2,VLOOKUP($A67,$A$3:$E$98,5),IF($A67&lt;W$2,"",VLOOKUP($A67,$A$3:$E$98,5)*IF(Main!$B$36=1,(1+Main!$B$35)^($A67-W$2),1+(Main!$B$35*($A67-W$2)))))</f>
        <v>7.5076437413203953E-3</v>
      </c>
      <c r="X67" s="119">
        <f ca="1">IF($A67=X$2,VLOOKUP($A67,$A$3:$E$98,5),IF($A67&lt;X$2,"",VLOOKUP($A67,$A$3:$E$98,5)*IF(Main!$B$36=1,(1+Main!$B$35)^($A67-X$2),1+(Main!$B$35*($A67-X$2)))))</f>
        <v>7.5076437413203953E-3</v>
      </c>
      <c r="Y67" s="119">
        <f ca="1">IF($A67=Y$2,VLOOKUP($A67,$A$3:$E$98,5),IF($A67&lt;Y$2,"",VLOOKUP($A67,$A$3:$E$98,5)*IF(Main!$B$36=1,(1+Main!$B$35)^($A67-Y$2),1+(Main!$B$35*($A67-Y$2)))))</f>
        <v>7.5076437413203953E-3</v>
      </c>
      <c r="Z67" s="119">
        <f ca="1">IF($A67=Z$2,VLOOKUP($A67,$A$3:$E$98,5),IF($A67&lt;Z$2,"",VLOOKUP($A67,$A$3:$E$98,5)*IF(Main!$B$36=1,(1+Main!$B$35)^($A67-Z$2),1+(Main!$B$35*($A67-Z$2)))))</f>
        <v>7.5076437413203953E-3</v>
      </c>
      <c r="AA67" s="119">
        <f ca="1">IF($A67=AA$2,VLOOKUP($A67,$A$3:$E$98,5),IF($A67&lt;AA$2,"",VLOOKUP($A67,$A$3:$E$98,5)*IF(Main!$B$36=1,(1+Main!$B$35)^($A67-AA$2),1+(Main!$B$35*($A67-AA$2)))))</f>
        <v>7.5076437413203953E-3</v>
      </c>
      <c r="AB67" s="119">
        <f ca="1">IF($A67=AB$2,VLOOKUP($A67,$A$3:$E$98,5),IF($A67&lt;AB$2,"",VLOOKUP($A67,$A$3:$E$98,5)*IF(Main!$B$36=1,(1+Main!$B$35)^($A67-AB$2),1+(Main!$B$35*($A67-AB$2)))))</f>
        <v>7.5076437413203953E-3</v>
      </c>
      <c r="AC67" s="119">
        <f ca="1">IF($A67=AC$2,VLOOKUP($A67,$A$3:$E$98,5),IF($A67&lt;AC$2,"",VLOOKUP($A67,$A$3:$E$98,5)*IF(Main!$B$36=1,(1+Main!$B$35)^($A67-AC$2),1+(Main!$B$35*($A67-AC$2)))))</f>
        <v>7.5076437413203953E-3</v>
      </c>
      <c r="AD67" s="119">
        <f ca="1">IF($A67=AD$2,VLOOKUP($A67,$A$3:$E$98,5),IF($A67&lt;AD$2,"",VLOOKUP($A67,$A$3:$E$98,5)*IF(Main!$B$36=1,(1+Main!$B$35)^($A67-AD$2),1+(Main!$B$35*($A67-AD$2)))))</f>
        <v>7.5076437413203953E-3</v>
      </c>
      <c r="AE67" s="119">
        <f ca="1">IF($A67=AE$2,VLOOKUP($A67,$A$3:$E$98,5),IF($A67&lt;AE$2,"",VLOOKUP($A67,$A$3:$E$98,5)*IF(Main!$B$36=1,(1+Main!$B$35)^($A67-AE$2),1+(Main!$B$35*($A67-AE$2)))))</f>
        <v>7.5076437413203953E-3</v>
      </c>
      <c r="AF67" s="119">
        <f ca="1">IF($A67=AF$2,VLOOKUP($A67,$A$3:$E$98,5),IF($A67&lt;AF$2,"",VLOOKUP($A67,$A$3:$E$98,5)*IF(Main!$B$36=1,(1+Main!$B$35)^($A67-AF$2),1+(Main!$B$35*($A67-AF$2)))))</f>
        <v>7.5076437413203953E-3</v>
      </c>
      <c r="AG67" s="119">
        <f ca="1">IF($A67=AG$2,VLOOKUP($A67,$A$3:$E$98,5),IF($A67&lt;AG$2,"",VLOOKUP($A67,$A$3:$E$98,5)*IF(Main!$B$36=1,(1+Main!$B$35)^($A67-AG$2),1+(Main!$B$35*($A67-AG$2)))))</f>
        <v>7.5076437413203953E-3</v>
      </c>
      <c r="AH67" s="119">
        <f ca="1">IF($A67=AH$2,VLOOKUP($A67,$A$3:$E$98,5),IF($A67&lt;AH$2,"",VLOOKUP($A67,$A$3:$E$98,5)*IF(Main!$B$36=1,(1+Main!$B$35)^($A67-AH$2),1+(Main!$B$35*($A67-AH$2)))))</f>
        <v>7.5076437413203953E-3</v>
      </c>
      <c r="AI67" s="119">
        <f ca="1">IF($A67=AI$2,VLOOKUP($A67,$A$3:$E$98,5),IF($A67&lt;AI$2,"",VLOOKUP($A67,$A$3:$E$98,5)*IF(Main!$B$36=1,(1+Main!$B$35)^($A67-AI$2),1+(Main!$B$35*($A67-AI$2)))))</f>
        <v>7.5076437413203953E-3</v>
      </c>
      <c r="AJ67" s="119">
        <f ca="1">IF($A67=AJ$2,VLOOKUP($A67,$A$3:$E$98,5),IF($A67&lt;AJ$2,"",VLOOKUP($A67,$A$3:$E$98,5)*IF(Main!$B$36=1,(1+Main!$B$35)^($A67-AJ$2),1+(Main!$B$35*($A67-AJ$2)))))</f>
        <v>7.5076437413203953E-3</v>
      </c>
      <c r="AK67" s="119">
        <f ca="1">IF($A67=AK$2,VLOOKUP($A67,$A$3:$E$98,5),IF($A67&lt;AK$2,"",VLOOKUP($A67,$A$3:$E$98,5)*IF(Main!$B$36=1,(1+Main!$B$35)^($A67-AK$2),1+(Main!$B$35*($A67-AK$2)))))</f>
        <v>7.5076437413203953E-3</v>
      </c>
      <c r="AL67" s="119">
        <f ca="1">IF($A67=AL$2,VLOOKUP($A67,$A$3:$E$98,5),IF($A67&lt;AL$2,"",VLOOKUP($A67,$A$3:$E$98,5)*IF(Main!$B$36=1,(1+Main!$B$35)^($A67-AL$2),1+(Main!$B$35*($A67-AL$2)))))</f>
        <v>7.5076437413203953E-3</v>
      </c>
      <c r="AM67" s="119">
        <f ca="1">IF($A67=AM$2,VLOOKUP($A67,$A$3:$E$98,5),IF($A67&lt;AM$2,"",VLOOKUP($A67,$A$3:$E$98,5)*IF(Main!$B$36=1,(1+Main!$B$35)^($A67-AM$2),1+(Main!$B$35*($A67-AM$2)))))</f>
        <v>7.5076437413203953E-3</v>
      </c>
      <c r="AN67" s="119">
        <f ca="1">IF($A67=AN$2,VLOOKUP($A67,$A$3:$E$98,5),IF($A67&lt;AN$2,"",VLOOKUP($A67,$A$3:$E$98,5)*IF(Main!$B$36=1,(1+Main!$B$35)^($A67-AN$2),1+(Main!$B$35*($A67-AN$2)))))</f>
        <v>7.5076437413203953E-3</v>
      </c>
      <c r="AO67" s="119">
        <f ca="1">IF($A67=AO$2,VLOOKUP($A67,$A$3:$E$98,5),IF($A67&lt;AO$2,"",VLOOKUP($A67,$A$3:$E$98,5)*IF(Main!$B$36=1,(1+Main!$B$35)^($A67-AO$2),1+(Main!$B$35*($A67-AO$2)))))</f>
        <v>7.5076437413203953E-3</v>
      </c>
      <c r="AP67" s="119">
        <f ca="1">IF($A67=AP$2,VLOOKUP($A67,$A$3:$E$98,5),IF($A67&lt;AP$2,"",VLOOKUP($A67,$A$3:$E$98,5)*IF(Main!$B$36=1,(1+Main!$B$35)^($A67-AP$2),1+(Main!$B$35*($A67-AP$2)))))</f>
        <v>7.5076437413203953E-3</v>
      </c>
      <c r="AQ67" s="119">
        <f ca="1">IF($A67=AQ$2,VLOOKUP($A67,$A$3:$E$98,5),IF($A67&lt;AQ$2,"",VLOOKUP($A67,$A$3:$E$98,5)*IF(Main!$B$36=1,(1+Main!$B$35)^($A67-AQ$2),1+(Main!$B$35*($A67-AQ$2)))))</f>
        <v>7.5076437413203953E-3</v>
      </c>
      <c r="AR67" s="119">
        <f ca="1">IF($A67=AR$2,VLOOKUP($A67,$A$3:$E$98,5),IF($A67&lt;AR$2,"",VLOOKUP($A67,$A$3:$E$98,5)*IF(Main!$B$36=1,(1+Main!$B$35)^($A67-AR$2),1+(Main!$B$35*($A67-AR$2)))))</f>
        <v>7.5076437413203953E-3</v>
      </c>
      <c r="AS67" s="119">
        <f ca="1">IF($A67=AS$2,VLOOKUP($A67,$A$3:$E$98,5),IF($A67&lt;AS$2,"",VLOOKUP($A67,$A$3:$E$98,5)*IF(Main!$B$36=1,(1+Main!$B$35)^($A67-AS$2),1+(Main!$B$35*($A67-AS$2)))))</f>
        <v>7.5076437413203953E-3</v>
      </c>
      <c r="AT67" s="119">
        <f ca="1">IF($A67=AT$2,VLOOKUP($A67,$A$3:$E$98,5),IF($A67&lt;AT$2,"",VLOOKUP($A67,$A$3:$E$98,5)*IF(Main!$B$36=1,(1+Main!$B$35)^($A67-AT$2),1+(Main!$B$35*($A67-AT$2)))))</f>
        <v>7.5076437413203953E-3</v>
      </c>
      <c r="AU67" s="119">
        <f ca="1">IF($A67=AU$2,VLOOKUP($A67,$A$3:$E$98,5),IF($A67&lt;AU$2,"",VLOOKUP($A67,$A$3:$E$98,5)*IF(Main!$B$36=1,(1+Main!$B$35)^($A67-AU$2),1+(Main!$B$35*($A67-AU$2)))))</f>
        <v>7.5076437413203953E-3</v>
      </c>
      <c r="AV67" s="119">
        <f ca="1">IF($A67=AV$2,VLOOKUP($A67,$A$3:$E$98,5),IF($A67&lt;AV$2,"",VLOOKUP($A67,$A$3:$E$98,5)*IF(Main!$B$36=1,(1+Main!$B$35)^($A67-AV$2),1+(Main!$B$35*($A67-AV$2)))))</f>
        <v>7.5076437413203953E-3</v>
      </c>
      <c r="AW67" s="119">
        <f ca="1">IF($A67=AW$2,VLOOKUP($A67,$A$3:$E$98,5),IF($A67&lt;AW$2,"",VLOOKUP($A67,$A$3:$E$98,5)*IF(Main!$B$36=1,(1+Main!$B$35)^($A67-AW$2),1+(Main!$B$35*($A67-AW$2)))))</f>
        <v>7.5076437413203953E-3</v>
      </c>
      <c r="AX67" s="119">
        <f ca="1">IF($A67=AX$2,VLOOKUP($A67,$A$3:$E$98,5),IF($A67&lt;AX$2,"",VLOOKUP($A67,$A$3:$E$98,5)*IF(Main!$B$36=1,(1+Main!$B$35)^($A67-AX$2),1+(Main!$B$35*($A67-AX$2)))))</f>
        <v>7.5076437413203953E-3</v>
      </c>
      <c r="AY67" s="119">
        <f ca="1">IF($A67=AY$2,VLOOKUP($A67,$A$3:$E$98,5),IF($A67&lt;AY$2,"",VLOOKUP($A67,$A$3:$E$98,5)*IF(Main!$B$36=1,(1+Main!$B$35)^($A67-AY$2),1+(Main!$B$35*($A67-AY$2)))))</f>
        <v>7.5076437413203953E-3</v>
      </c>
      <c r="AZ67" s="119" t="str">
        <f>IF($A67=AZ$2,VLOOKUP($A67,$A$3:$E$98,5),IF($A67&lt;AZ$2,"",VLOOKUP($A67,$A$3:$E$98,5)*IF(Main!$B$36=1,(1+Main!$B$35)^($A67-AZ$2),1+(Main!$B$35*($A67-AZ$2)))))</f>
        <v/>
      </c>
      <c r="BA67" s="119" t="str">
        <f>IF($A67=BA$2,VLOOKUP($A67,$A$3:$E$98,5),IF($A67&lt;BA$2,"",VLOOKUP($A67,$A$3:$E$98,5)*IF(Main!$B$36=1,(1+Main!$B$35)^($A67-BA$2),1+(Main!$B$35*($A67-BA$2)))))</f>
        <v/>
      </c>
      <c r="BB67" s="119" t="str">
        <f>IF($A67=BB$2,VLOOKUP($A67,$A$3:$E$98,5),IF($A67&lt;BB$2,"",VLOOKUP($A67,$A$3:$E$98,5)*IF(Main!$B$36=1,(1+Main!$B$35)^($A67-BB$2),1+(Main!$B$35*($A67-BB$2)))))</f>
        <v/>
      </c>
      <c r="BC67" s="119" t="str">
        <f>IF($A67=BC$2,VLOOKUP($A67,$A$3:$E$98,5),IF($A67&lt;BC$2,"",VLOOKUP($A67,$A$3:$E$98,5)*IF(Main!$B$36=1,(1+Main!$B$35)^($A67-BC$2),1+(Main!$B$35*($A67-BC$2)))))</f>
        <v/>
      </c>
      <c r="BD67" s="119" t="str">
        <f>IF($A67=BD$2,VLOOKUP($A67,$A$3:$E$98,5),IF($A67&lt;BD$2,"",VLOOKUP($A67,$A$3:$E$98,5)*IF(Main!$B$36=1,(1+Main!$B$35)^($A67-BD$2),1+(Main!$B$35*($A67-BD$2)))))</f>
        <v/>
      </c>
      <c r="BE67" s="119" t="str">
        <f>IF($A67=BE$2,VLOOKUP($A67,$A$3:$E$98,5),IF($A67&lt;BE$2,"",VLOOKUP($A67,$A$3:$E$98,5)*IF(Main!$B$36=1,(1+Main!$B$35)^($A67-BE$2),1+(Main!$B$35*($A67-BE$2)))))</f>
        <v/>
      </c>
      <c r="BF67" s="119" t="str">
        <f>IF($A67=BF$2,VLOOKUP($A67,$A$3:$E$98,5),IF($A67&lt;BF$2,"",VLOOKUP($A67,$A$3:$E$98,5)*IF(Main!$B$36=1,(1+Main!$B$35)^($A67-BF$2),1+(Main!$B$35*($A67-BF$2)))))</f>
        <v/>
      </c>
      <c r="BG67" s="119" t="str">
        <f>IF($A67=BG$2,VLOOKUP($A67,$A$3:$E$98,5),IF($A67&lt;BG$2,"",VLOOKUP($A67,$A$3:$E$98,5)*IF(Main!$B$36=1,(1+Main!$B$35)^($A67-BG$2),1+(Main!$B$35*($A67-BG$2)))))</f>
        <v/>
      </c>
      <c r="BH67" s="119" t="str">
        <f>IF($A67=BH$2,VLOOKUP($A67,$A$3:$E$98,5),IF($A67&lt;BH$2,"",VLOOKUP($A67,$A$3:$E$98,5)*IF(Main!$B$36=1,(1+Main!$B$35)^($A67-BH$2),1+(Main!$B$35*($A67-BH$2)))))</f>
        <v/>
      </c>
      <c r="BI67" s="119" t="str">
        <f>IF($A67=BI$2,VLOOKUP($A67,$A$3:$E$98,5),IF($A67&lt;BI$2,"",VLOOKUP($A67,$A$3:$E$98,5)*IF(Main!$B$36=1,(1+Main!$B$35)^($A67-BI$2),1+(Main!$B$35*($A67-BI$2)))))</f>
        <v/>
      </c>
      <c r="BJ67" s="119" t="str">
        <f>IF($A67=BJ$2,VLOOKUP($A67,$A$3:$E$98,5),IF($A67&lt;BJ$2,"",VLOOKUP($A67,$A$3:$E$98,5)*IF(Main!$B$36=1,(1+Main!$B$35)^($A67-BJ$2),1+(Main!$B$35*($A67-BJ$2)))))</f>
        <v/>
      </c>
      <c r="BK67" s="119" t="str">
        <f>IF($A67=BK$2,VLOOKUP($A67,$A$3:$E$98,5),IF($A67&lt;BK$2,"",VLOOKUP($A67,$A$3:$E$98,5)*IF(Main!$B$36=1,(1+Main!$B$35)^($A67-BK$2),1+(Main!$B$35*($A67-BK$2)))))</f>
        <v/>
      </c>
      <c r="BL67" s="119" t="str">
        <f>IF($A67=BL$2,VLOOKUP($A67,$A$3:$E$98,5),IF($A67&lt;BL$2,"",VLOOKUP($A67,$A$3:$E$98,5)*IF(Main!$B$36=1,(1+Main!$B$35)^($A67-BL$2),1+(Main!$B$35*($A67-BL$2)))))</f>
        <v/>
      </c>
      <c r="BM67" s="119" t="str">
        <f>IF($A67=BM$2,VLOOKUP($A67,$A$3:$E$98,5),IF($A67&lt;BM$2,"",VLOOKUP($A67,$A$3:$E$98,5)*IF(Main!$B$36=1,(1+Main!$B$35)^($A67-BM$2),1+(Main!$B$35*($A67-BM$2)))))</f>
        <v/>
      </c>
      <c r="BN67" s="119" t="str">
        <f>IF($A67=BN$2,VLOOKUP($A67,$A$3:$E$98,5),IF($A67&lt;BN$2,"",VLOOKUP($A67,$A$3:$E$98,5)*IF(Main!$B$36=1,(1+Main!$B$35)^($A67-BN$2),1+(Main!$B$35*($A67-BN$2)))))</f>
        <v/>
      </c>
      <c r="BO67" s="119" t="str">
        <f>IF($A67=BO$2,VLOOKUP($A67,$A$3:$E$98,5),IF($A67&lt;BO$2,"",VLOOKUP($A67,$A$3:$E$98,5)*IF(Main!$B$36=1,(1+Main!$B$35)^($A67-BO$2),1+(Main!$B$35*($A67-BO$2)))))</f>
        <v/>
      </c>
      <c r="BP67" s="119" t="str">
        <f>IF($A67=BP$2,VLOOKUP($A67,$A$3:$E$98,5),IF($A67&lt;BP$2,"",VLOOKUP($A67,$A$3:$E$98,5)*IF(Main!$B$36=1,(1+Main!$B$35)^($A67-BP$2),1+(Main!$B$35*($A67-BP$2)))))</f>
        <v/>
      </c>
      <c r="BQ67" s="119" t="str">
        <f>IF($A67=BQ$2,VLOOKUP($A67,$A$3:$E$98,5),IF($A67&lt;BQ$2,"",VLOOKUP($A67,$A$3:$E$98,5)*IF(Main!$B$36=1,(1+Main!$B$35)^($A67-BQ$2),1+(Main!$B$35*($A67-BQ$2)))))</f>
        <v/>
      </c>
      <c r="BR67" s="119" t="str">
        <f>IF($A67=BR$2,VLOOKUP($A67,$A$3:$E$98,5),IF($A67&lt;BR$2,"",VLOOKUP($A67,$A$3:$E$98,5)*IF(Main!$B$36=1,(1+Main!$B$35)^($A67-BR$2),1+(Main!$B$35*($A67-BR$2)))))</f>
        <v/>
      </c>
      <c r="BS67" s="119" t="str">
        <f>IF($A67=BS$2,VLOOKUP($A67,$A$3:$E$98,5),IF($A67&lt;BS$2,"",VLOOKUP($A67,$A$3:$E$98,5)*IF(Main!$B$36=1,(1+Main!$B$35)^($A67-BS$2),1+(Main!$B$35*($A67-BS$2)))))</f>
        <v/>
      </c>
      <c r="BT67" s="119" t="str">
        <f>IF($A67=BT$2,VLOOKUP($A67,$A$3:$E$98,5),IF($A67&lt;BT$2,"",VLOOKUP($A67,$A$3:$E$98,5)*IF(Main!$B$36=1,(1+Main!$B$35)^($A67-BT$2),1+(Main!$B$35*($A67-BT$2)))))</f>
        <v/>
      </c>
      <c r="BU67" s="119" t="str">
        <f>IF($A67=BU$2,VLOOKUP($A67,$A$3:$E$98,5),IF($A67&lt;BU$2,"",VLOOKUP($A67,$A$3:$E$98,5)*IF(Main!$B$36=1,(1+Main!$B$35)^($A67-BU$2),1+(Main!$B$35*($A67-BU$2)))))</f>
        <v/>
      </c>
      <c r="BV67" s="119" t="str">
        <f>IF($A67=BV$2,VLOOKUP($A67,$A$3:$E$98,5),IF($A67&lt;BV$2,"",VLOOKUP($A67,$A$3:$E$98,5)*IF(Main!$B$36=1,(1+Main!$B$35)^($A67-BV$2),1+(Main!$B$35*($A67-BV$2)))))</f>
        <v/>
      </c>
      <c r="BW67" s="119" t="str">
        <f>IF($A67=BW$2,VLOOKUP($A67,$A$3:$E$98,5),IF($A67&lt;BW$2,"",VLOOKUP($A67,$A$3:$E$98,5)*IF(Main!$B$36=1,(1+Main!$B$35)^($A67-BW$2),1+(Main!$B$35*($A67-BW$2)))))</f>
        <v/>
      </c>
      <c r="BX67" s="119" t="str">
        <f>IF($A67=BX$2,VLOOKUP($A67,$A$3:$E$98,5),IF($A67&lt;BX$2,"",VLOOKUP($A67,$A$3:$E$98,5)*IF(Main!$B$36=1,(1+Main!$B$35)^($A67-BX$2),1+(Main!$B$35*($A67-BX$2)))))</f>
        <v/>
      </c>
      <c r="BY67" s="119" t="str">
        <f>IF($A67=BY$2,VLOOKUP($A67,$A$3:$E$98,5),IF($A67&lt;BY$2,"",VLOOKUP($A67,$A$3:$E$98,5)*IF(Main!$B$36=1,(1+Main!$B$35)^($A67-BY$2),1+(Main!$B$35*($A67-BY$2)))))</f>
        <v/>
      </c>
      <c r="BZ67" s="119" t="str">
        <f>IF($A67=BZ$2,VLOOKUP($A67,$A$3:$E$98,5),IF($A67&lt;BZ$2,"",VLOOKUP($A67,$A$3:$E$98,5)*IF(Main!$B$36=1,(1+Main!$B$35)^($A67-BZ$2),1+(Main!$B$35*($A67-BZ$2)))))</f>
        <v/>
      </c>
      <c r="CA67" s="119" t="str">
        <f>IF($A67=CA$2,VLOOKUP($A67,$A$3:$E$98,5),IF($A67&lt;CA$2,"",VLOOKUP($A67,$A$3:$E$98,5)*IF(Main!$B$36=1,(1+Main!$B$35)^($A67-CA$2),1+(Main!$B$35*($A67-CA$2)))))</f>
        <v/>
      </c>
      <c r="CB67" s="119" t="str">
        <f>IF($A67=CB$2,VLOOKUP($A67,$A$3:$E$98,5),IF($A67&lt;CB$2,"",VLOOKUP($A67,$A$3:$E$98,5)*IF(Main!$B$36=1,(1+Main!$B$35)^($A67-CB$2),1+(Main!$B$35*($A67-CB$2)))))</f>
        <v/>
      </c>
      <c r="CC67" s="119" t="str">
        <f>IF($A67=CC$2,VLOOKUP($A67,$A$3:$E$98,5),IF($A67&lt;CC$2,"",VLOOKUP($A67,$A$3:$E$98,5)*IF(Main!$B$36=1,(1+Main!$B$35)^($A67-CC$2),1+(Main!$B$35*($A67-CC$2)))))</f>
        <v/>
      </c>
      <c r="CD67" s="119" t="str">
        <f>IF($A67=CD$2,VLOOKUP($A67,$A$3:$E$98,5),IF($A67&lt;CD$2,"",VLOOKUP($A67,$A$3:$E$98,5)*IF(Main!$B$36=1,(1+Main!$B$35)^($A67-CD$2),1+(Main!$B$35*($A67-CD$2)))))</f>
        <v/>
      </c>
    </row>
    <row r="68" spans="1:82">
      <c r="A68" s="51">
        <v>90</v>
      </c>
      <c r="B68" s="54">
        <f ca="1">VLOOKUP($A68,Mortality!$A$3:$G$108,7,)</f>
        <v>7.0740984293041612E-2</v>
      </c>
      <c r="C68" s="50">
        <f t="shared" ca="1" si="5"/>
        <v>0.53404199196327418</v>
      </c>
      <c r="D68" s="50">
        <f t="shared" ref="D68:D92" ca="1" si="6">SUM($C68:$C168)/$C68</f>
        <v>7.9207564781774362</v>
      </c>
      <c r="E68" s="118">
        <f ca="1">C68/(1+Main!$B$5)^($A68-$A$3)</f>
        <v>6.5709756465401918E-3</v>
      </c>
      <c r="F68" s="14">
        <f t="shared" ca="1" si="3"/>
        <v>5.8748881454290469</v>
      </c>
      <c r="G68" s="119">
        <f ca="1">IF($A68=G$2,VLOOKUP($A68,$A$3:$E$98,5),IF($A68&lt;G$2,"",VLOOKUP($A68,$A$3:$E$98,5)*IF(Main!$B$36=1,(1+Main!$B$35)^($A68-G$2),1+(Main!$B$35*($A68-G$2)))))</f>
        <v>6.5709756465401918E-3</v>
      </c>
      <c r="H68" s="119">
        <f ca="1">IF($A68=H$2,VLOOKUP($A68,$A$3:$E$98,5),IF($A68&lt;H$2,"",VLOOKUP($A68,$A$3:$E$98,5)*IF(Main!$B$36=1,(1+Main!$B$35)^($A68-H$2),1+(Main!$B$35*($A68-H$2)))))</f>
        <v>6.5709756465401918E-3</v>
      </c>
      <c r="I68" s="119">
        <f ca="1">IF($A68=I$2,VLOOKUP($A68,$A$3:$E$98,5),IF($A68&lt;I$2,"",VLOOKUP($A68,$A$3:$E$98,5)*IF(Main!$B$36=1,(1+Main!$B$35)^($A68-I$2),1+(Main!$B$35*($A68-I$2)))))</f>
        <v>6.5709756465401918E-3</v>
      </c>
      <c r="J68" s="119">
        <f ca="1">IF($A68=J$2,VLOOKUP($A68,$A$3:$E$98,5),IF($A68&lt;J$2,"",VLOOKUP($A68,$A$3:$E$98,5)*IF(Main!$B$36=1,(1+Main!$B$35)^($A68-J$2),1+(Main!$B$35*($A68-J$2)))))</f>
        <v>6.5709756465401918E-3</v>
      </c>
      <c r="K68" s="119">
        <f ca="1">IF($A68=K$2,VLOOKUP($A68,$A$3:$E$98,5),IF($A68&lt;K$2,"",VLOOKUP($A68,$A$3:$E$98,5)*IF(Main!$B$36=1,(1+Main!$B$35)^($A68-K$2),1+(Main!$B$35*($A68-K$2)))))</f>
        <v>6.5709756465401918E-3</v>
      </c>
      <c r="L68" s="119">
        <f ca="1">IF($A68=L$2,VLOOKUP($A68,$A$3:$E$98,5),IF($A68&lt;L$2,"",VLOOKUP($A68,$A$3:$E$98,5)*IF(Main!$B$36=1,(1+Main!$B$35)^($A68-L$2),1+(Main!$B$35*($A68-L$2)))))</f>
        <v>6.5709756465401918E-3</v>
      </c>
      <c r="M68" s="119">
        <f ca="1">IF($A68=M$2,VLOOKUP($A68,$A$3:$E$98,5),IF($A68&lt;M$2,"",VLOOKUP($A68,$A$3:$E$98,5)*IF(Main!$B$36=1,(1+Main!$B$35)^($A68-M$2),1+(Main!$B$35*($A68-M$2)))))</f>
        <v>6.5709756465401918E-3</v>
      </c>
      <c r="N68" s="119">
        <f ca="1">IF($A68=N$2,VLOOKUP($A68,$A$3:$E$98,5),IF($A68&lt;N$2,"",VLOOKUP($A68,$A$3:$E$98,5)*IF(Main!$B$36=1,(1+Main!$B$35)^($A68-N$2),1+(Main!$B$35*($A68-N$2)))))</f>
        <v>6.5709756465401918E-3</v>
      </c>
      <c r="O68" s="119">
        <f ca="1">IF($A68=O$2,VLOOKUP($A68,$A$3:$E$98,5),IF($A68&lt;O$2,"",VLOOKUP($A68,$A$3:$E$98,5)*IF(Main!$B$36=1,(1+Main!$B$35)^($A68-O$2),1+(Main!$B$35*($A68-O$2)))))</f>
        <v>6.5709756465401918E-3</v>
      </c>
      <c r="P68" s="119">
        <f ca="1">IF($A68=P$2,VLOOKUP($A68,$A$3:$E$98,5),IF($A68&lt;P$2,"",VLOOKUP($A68,$A$3:$E$98,5)*IF(Main!$B$36=1,(1+Main!$B$35)^($A68-P$2),1+(Main!$B$35*($A68-P$2)))))</f>
        <v>6.5709756465401918E-3</v>
      </c>
      <c r="Q68" s="119">
        <f ca="1">IF($A68=Q$2,VLOOKUP($A68,$A$3:$E$98,5),IF($A68&lt;Q$2,"",VLOOKUP($A68,$A$3:$E$98,5)*IF(Main!$B$36=1,(1+Main!$B$35)^($A68-Q$2),1+(Main!$B$35*($A68-Q$2)))))</f>
        <v>6.5709756465401918E-3</v>
      </c>
      <c r="R68" s="119">
        <f ca="1">IF($A68=R$2,VLOOKUP($A68,$A$3:$E$98,5),IF($A68&lt;R$2,"",VLOOKUP($A68,$A$3:$E$98,5)*IF(Main!$B$36=1,(1+Main!$B$35)^($A68-R$2),1+(Main!$B$35*($A68-R$2)))))</f>
        <v>6.5709756465401918E-3</v>
      </c>
      <c r="S68" s="119">
        <f ca="1">IF($A68=S$2,VLOOKUP($A68,$A$3:$E$98,5),IF($A68&lt;S$2,"",VLOOKUP($A68,$A$3:$E$98,5)*IF(Main!$B$36=1,(1+Main!$B$35)^($A68-S$2),1+(Main!$B$35*($A68-S$2)))))</f>
        <v>6.5709756465401918E-3</v>
      </c>
      <c r="T68" s="119">
        <f ca="1">IF($A68=T$2,VLOOKUP($A68,$A$3:$E$98,5),IF($A68&lt;T$2,"",VLOOKUP($A68,$A$3:$E$98,5)*IF(Main!$B$36=1,(1+Main!$B$35)^($A68-T$2),1+(Main!$B$35*($A68-T$2)))))</f>
        <v>6.5709756465401918E-3</v>
      </c>
      <c r="U68" s="119">
        <f ca="1">IF($A68=U$2,VLOOKUP($A68,$A$3:$E$98,5),IF($A68&lt;U$2,"",VLOOKUP($A68,$A$3:$E$98,5)*IF(Main!$B$36=1,(1+Main!$B$35)^($A68-U$2),1+(Main!$B$35*($A68-U$2)))))</f>
        <v>6.5709756465401918E-3</v>
      </c>
      <c r="V68" s="119">
        <f ca="1">IF($A68=V$2,VLOOKUP($A68,$A$3:$E$98,5),IF($A68&lt;V$2,"",VLOOKUP($A68,$A$3:$E$98,5)*IF(Main!$B$36=1,(1+Main!$B$35)^($A68-V$2),1+(Main!$B$35*($A68-V$2)))))</f>
        <v>6.5709756465401918E-3</v>
      </c>
      <c r="W68" s="119">
        <f ca="1">IF($A68=W$2,VLOOKUP($A68,$A$3:$E$98,5),IF($A68&lt;W$2,"",VLOOKUP($A68,$A$3:$E$98,5)*IF(Main!$B$36=1,(1+Main!$B$35)^($A68-W$2),1+(Main!$B$35*($A68-W$2)))))</f>
        <v>6.5709756465401918E-3</v>
      </c>
      <c r="X68" s="119">
        <f ca="1">IF($A68=X$2,VLOOKUP($A68,$A$3:$E$98,5),IF($A68&lt;X$2,"",VLOOKUP($A68,$A$3:$E$98,5)*IF(Main!$B$36=1,(1+Main!$B$35)^($A68-X$2),1+(Main!$B$35*($A68-X$2)))))</f>
        <v>6.5709756465401918E-3</v>
      </c>
      <c r="Y68" s="119">
        <f ca="1">IF($A68=Y$2,VLOOKUP($A68,$A$3:$E$98,5),IF($A68&lt;Y$2,"",VLOOKUP($A68,$A$3:$E$98,5)*IF(Main!$B$36=1,(1+Main!$B$35)^($A68-Y$2),1+(Main!$B$35*($A68-Y$2)))))</f>
        <v>6.5709756465401918E-3</v>
      </c>
      <c r="Z68" s="119">
        <f ca="1">IF($A68=Z$2,VLOOKUP($A68,$A$3:$E$98,5),IF($A68&lt;Z$2,"",VLOOKUP($A68,$A$3:$E$98,5)*IF(Main!$B$36=1,(1+Main!$B$35)^($A68-Z$2),1+(Main!$B$35*($A68-Z$2)))))</f>
        <v>6.5709756465401918E-3</v>
      </c>
      <c r="AA68" s="119">
        <f ca="1">IF($A68=AA$2,VLOOKUP($A68,$A$3:$E$98,5),IF($A68&lt;AA$2,"",VLOOKUP($A68,$A$3:$E$98,5)*IF(Main!$B$36=1,(1+Main!$B$35)^($A68-AA$2),1+(Main!$B$35*($A68-AA$2)))))</f>
        <v>6.5709756465401918E-3</v>
      </c>
      <c r="AB68" s="119">
        <f ca="1">IF($A68=AB$2,VLOOKUP($A68,$A$3:$E$98,5),IF($A68&lt;AB$2,"",VLOOKUP($A68,$A$3:$E$98,5)*IF(Main!$B$36=1,(1+Main!$B$35)^($A68-AB$2),1+(Main!$B$35*($A68-AB$2)))))</f>
        <v>6.5709756465401918E-3</v>
      </c>
      <c r="AC68" s="119">
        <f ca="1">IF($A68=AC$2,VLOOKUP($A68,$A$3:$E$98,5),IF($A68&lt;AC$2,"",VLOOKUP($A68,$A$3:$E$98,5)*IF(Main!$B$36=1,(1+Main!$B$35)^($A68-AC$2),1+(Main!$B$35*($A68-AC$2)))))</f>
        <v>6.5709756465401918E-3</v>
      </c>
      <c r="AD68" s="119">
        <f ca="1">IF($A68=AD$2,VLOOKUP($A68,$A$3:$E$98,5),IF($A68&lt;AD$2,"",VLOOKUP($A68,$A$3:$E$98,5)*IF(Main!$B$36=1,(1+Main!$B$35)^($A68-AD$2),1+(Main!$B$35*($A68-AD$2)))))</f>
        <v>6.5709756465401918E-3</v>
      </c>
      <c r="AE68" s="119">
        <f ca="1">IF($A68=AE$2,VLOOKUP($A68,$A$3:$E$98,5),IF($A68&lt;AE$2,"",VLOOKUP($A68,$A$3:$E$98,5)*IF(Main!$B$36=1,(1+Main!$B$35)^($A68-AE$2),1+(Main!$B$35*($A68-AE$2)))))</f>
        <v>6.5709756465401918E-3</v>
      </c>
      <c r="AF68" s="119">
        <f ca="1">IF($A68=AF$2,VLOOKUP($A68,$A$3:$E$98,5),IF($A68&lt;AF$2,"",VLOOKUP($A68,$A$3:$E$98,5)*IF(Main!$B$36=1,(1+Main!$B$35)^($A68-AF$2),1+(Main!$B$35*($A68-AF$2)))))</f>
        <v>6.5709756465401918E-3</v>
      </c>
      <c r="AG68" s="119">
        <f ca="1">IF($A68=AG$2,VLOOKUP($A68,$A$3:$E$98,5),IF($A68&lt;AG$2,"",VLOOKUP($A68,$A$3:$E$98,5)*IF(Main!$B$36=1,(1+Main!$B$35)^($A68-AG$2),1+(Main!$B$35*($A68-AG$2)))))</f>
        <v>6.5709756465401918E-3</v>
      </c>
      <c r="AH68" s="119">
        <f ca="1">IF($A68=AH$2,VLOOKUP($A68,$A$3:$E$98,5),IF($A68&lt;AH$2,"",VLOOKUP($A68,$A$3:$E$98,5)*IF(Main!$B$36=1,(1+Main!$B$35)^($A68-AH$2),1+(Main!$B$35*($A68-AH$2)))))</f>
        <v>6.5709756465401918E-3</v>
      </c>
      <c r="AI68" s="119">
        <f ca="1">IF($A68=AI$2,VLOOKUP($A68,$A$3:$E$98,5),IF($A68&lt;AI$2,"",VLOOKUP($A68,$A$3:$E$98,5)*IF(Main!$B$36=1,(1+Main!$B$35)^($A68-AI$2),1+(Main!$B$35*($A68-AI$2)))))</f>
        <v>6.5709756465401918E-3</v>
      </c>
      <c r="AJ68" s="119">
        <f ca="1">IF($A68=AJ$2,VLOOKUP($A68,$A$3:$E$98,5),IF($A68&lt;AJ$2,"",VLOOKUP($A68,$A$3:$E$98,5)*IF(Main!$B$36=1,(1+Main!$B$35)^($A68-AJ$2),1+(Main!$B$35*($A68-AJ$2)))))</f>
        <v>6.5709756465401918E-3</v>
      </c>
      <c r="AK68" s="119">
        <f ca="1">IF($A68=AK$2,VLOOKUP($A68,$A$3:$E$98,5),IF($A68&lt;AK$2,"",VLOOKUP($A68,$A$3:$E$98,5)*IF(Main!$B$36=1,(1+Main!$B$35)^($A68-AK$2),1+(Main!$B$35*($A68-AK$2)))))</f>
        <v>6.5709756465401918E-3</v>
      </c>
      <c r="AL68" s="119">
        <f ca="1">IF($A68=AL$2,VLOOKUP($A68,$A$3:$E$98,5),IF($A68&lt;AL$2,"",VLOOKUP($A68,$A$3:$E$98,5)*IF(Main!$B$36=1,(1+Main!$B$35)^($A68-AL$2),1+(Main!$B$35*($A68-AL$2)))))</f>
        <v>6.5709756465401918E-3</v>
      </c>
      <c r="AM68" s="119">
        <f ca="1">IF($A68=AM$2,VLOOKUP($A68,$A$3:$E$98,5),IF($A68&lt;AM$2,"",VLOOKUP($A68,$A$3:$E$98,5)*IF(Main!$B$36=1,(1+Main!$B$35)^($A68-AM$2),1+(Main!$B$35*($A68-AM$2)))))</f>
        <v>6.5709756465401918E-3</v>
      </c>
      <c r="AN68" s="119">
        <f ca="1">IF($A68=AN$2,VLOOKUP($A68,$A$3:$E$98,5),IF($A68&lt;AN$2,"",VLOOKUP($A68,$A$3:$E$98,5)*IF(Main!$B$36=1,(1+Main!$B$35)^($A68-AN$2),1+(Main!$B$35*($A68-AN$2)))))</f>
        <v>6.5709756465401918E-3</v>
      </c>
      <c r="AO68" s="119">
        <f ca="1">IF($A68=AO$2,VLOOKUP($A68,$A$3:$E$98,5),IF($A68&lt;AO$2,"",VLOOKUP($A68,$A$3:$E$98,5)*IF(Main!$B$36=1,(1+Main!$B$35)^($A68-AO$2),1+(Main!$B$35*($A68-AO$2)))))</f>
        <v>6.5709756465401918E-3</v>
      </c>
      <c r="AP68" s="119">
        <f ca="1">IF($A68=AP$2,VLOOKUP($A68,$A$3:$E$98,5),IF($A68&lt;AP$2,"",VLOOKUP($A68,$A$3:$E$98,5)*IF(Main!$B$36=1,(1+Main!$B$35)^($A68-AP$2),1+(Main!$B$35*($A68-AP$2)))))</f>
        <v>6.5709756465401918E-3</v>
      </c>
      <c r="AQ68" s="119">
        <f ca="1">IF($A68=AQ$2,VLOOKUP($A68,$A$3:$E$98,5),IF($A68&lt;AQ$2,"",VLOOKUP($A68,$A$3:$E$98,5)*IF(Main!$B$36=1,(1+Main!$B$35)^($A68-AQ$2),1+(Main!$B$35*($A68-AQ$2)))))</f>
        <v>6.5709756465401918E-3</v>
      </c>
      <c r="AR68" s="119">
        <f ca="1">IF($A68=AR$2,VLOOKUP($A68,$A$3:$E$98,5),IF($A68&lt;AR$2,"",VLOOKUP($A68,$A$3:$E$98,5)*IF(Main!$B$36=1,(1+Main!$B$35)^($A68-AR$2),1+(Main!$B$35*($A68-AR$2)))))</f>
        <v>6.5709756465401918E-3</v>
      </c>
      <c r="AS68" s="119">
        <f ca="1">IF($A68=AS$2,VLOOKUP($A68,$A$3:$E$98,5),IF($A68&lt;AS$2,"",VLOOKUP($A68,$A$3:$E$98,5)*IF(Main!$B$36=1,(1+Main!$B$35)^($A68-AS$2),1+(Main!$B$35*($A68-AS$2)))))</f>
        <v>6.5709756465401918E-3</v>
      </c>
      <c r="AT68" s="119">
        <f ca="1">IF($A68=AT$2,VLOOKUP($A68,$A$3:$E$98,5),IF($A68&lt;AT$2,"",VLOOKUP($A68,$A$3:$E$98,5)*IF(Main!$B$36=1,(1+Main!$B$35)^($A68-AT$2),1+(Main!$B$35*($A68-AT$2)))))</f>
        <v>6.5709756465401918E-3</v>
      </c>
      <c r="AU68" s="119">
        <f ca="1">IF($A68=AU$2,VLOOKUP($A68,$A$3:$E$98,5),IF($A68&lt;AU$2,"",VLOOKUP($A68,$A$3:$E$98,5)*IF(Main!$B$36=1,(1+Main!$B$35)^($A68-AU$2),1+(Main!$B$35*($A68-AU$2)))))</f>
        <v>6.5709756465401918E-3</v>
      </c>
      <c r="AV68" s="119">
        <f ca="1">IF($A68=AV$2,VLOOKUP($A68,$A$3:$E$98,5),IF($A68&lt;AV$2,"",VLOOKUP($A68,$A$3:$E$98,5)*IF(Main!$B$36=1,(1+Main!$B$35)^($A68-AV$2),1+(Main!$B$35*($A68-AV$2)))))</f>
        <v>6.5709756465401918E-3</v>
      </c>
      <c r="AW68" s="119">
        <f ca="1">IF($A68=AW$2,VLOOKUP($A68,$A$3:$E$98,5),IF($A68&lt;AW$2,"",VLOOKUP($A68,$A$3:$E$98,5)*IF(Main!$B$36=1,(1+Main!$B$35)^($A68-AW$2),1+(Main!$B$35*($A68-AW$2)))))</f>
        <v>6.5709756465401918E-3</v>
      </c>
      <c r="AX68" s="119">
        <f ca="1">IF($A68=AX$2,VLOOKUP($A68,$A$3:$E$98,5),IF($A68&lt;AX$2,"",VLOOKUP($A68,$A$3:$E$98,5)*IF(Main!$B$36=1,(1+Main!$B$35)^($A68-AX$2),1+(Main!$B$35*($A68-AX$2)))))</f>
        <v>6.5709756465401918E-3</v>
      </c>
      <c r="AY68" s="119">
        <f ca="1">IF($A68=AY$2,VLOOKUP($A68,$A$3:$E$98,5),IF($A68&lt;AY$2,"",VLOOKUP($A68,$A$3:$E$98,5)*IF(Main!$B$36=1,(1+Main!$B$35)^($A68-AY$2),1+(Main!$B$35*($A68-AY$2)))))</f>
        <v>6.5709756465401918E-3</v>
      </c>
      <c r="AZ68" s="119">
        <f ca="1">IF($A68=AZ$2,VLOOKUP($A68,$A$3:$E$98,5),IF($A68&lt;AZ$2,"",VLOOKUP($A68,$A$3:$E$98,5)*IF(Main!$B$36=1,(1+Main!$B$35)^($A68-AZ$2),1+(Main!$B$35*($A68-AZ$2)))))</f>
        <v>6.5709756465401918E-3</v>
      </c>
      <c r="BA68" s="119" t="str">
        <f>IF($A68=BA$2,VLOOKUP($A68,$A$3:$E$98,5),IF($A68&lt;BA$2,"",VLOOKUP($A68,$A$3:$E$98,5)*IF(Main!$B$36=1,(1+Main!$B$35)^($A68-BA$2),1+(Main!$B$35*($A68-BA$2)))))</f>
        <v/>
      </c>
      <c r="BB68" s="119" t="str">
        <f>IF($A68=BB$2,VLOOKUP($A68,$A$3:$E$98,5),IF($A68&lt;BB$2,"",VLOOKUP($A68,$A$3:$E$98,5)*IF(Main!$B$36=1,(1+Main!$B$35)^($A68-BB$2),1+(Main!$B$35*($A68-BB$2)))))</f>
        <v/>
      </c>
      <c r="BC68" s="119" t="str">
        <f>IF($A68=BC$2,VLOOKUP($A68,$A$3:$E$98,5),IF($A68&lt;BC$2,"",VLOOKUP($A68,$A$3:$E$98,5)*IF(Main!$B$36=1,(1+Main!$B$35)^($A68-BC$2),1+(Main!$B$35*($A68-BC$2)))))</f>
        <v/>
      </c>
      <c r="BD68" s="119" t="str">
        <f>IF($A68=BD$2,VLOOKUP($A68,$A$3:$E$98,5),IF($A68&lt;BD$2,"",VLOOKUP($A68,$A$3:$E$98,5)*IF(Main!$B$36=1,(1+Main!$B$35)^($A68-BD$2),1+(Main!$B$35*($A68-BD$2)))))</f>
        <v/>
      </c>
      <c r="BE68" s="119" t="str">
        <f>IF($A68=BE$2,VLOOKUP($A68,$A$3:$E$98,5),IF($A68&lt;BE$2,"",VLOOKUP($A68,$A$3:$E$98,5)*IF(Main!$B$36=1,(1+Main!$B$35)^($A68-BE$2),1+(Main!$B$35*($A68-BE$2)))))</f>
        <v/>
      </c>
      <c r="BF68" s="119" t="str">
        <f>IF($A68=BF$2,VLOOKUP($A68,$A$3:$E$98,5),IF($A68&lt;BF$2,"",VLOOKUP($A68,$A$3:$E$98,5)*IF(Main!$B$36=1,(1+Main!$B$35)^($A68-BF$2),1+(Main!$B$35*($A68-BF$2)))))</f>
        <v/>
      </c>
      <c r="BG68" s="119" t="str">
        <f>IF($A68=BG$2,VLOOKUP($A68,$A$3:$E$98,5),IF($A68&lt;BG$2,"",VLOOKUP($A68,$A$3:$E$98,5)*IF(Main!$B$36=1,(1+Main!$B$35)^($A68-BG$2),1+(Main!$B$35*($A68-BG$2)))))</f>
        <v/>
      </c>
      <c r="BH68" s="119" t="str">
        <f>IF($A68=BH$2,VLOOKUP($A68,$A$3:$E$98,5),IF($A68&lt;BH$2,"",VLOOKUP($A68,$A$3:$E$98,5)*IF(Main!$B$36=1,(1+Main!$B$35)^($A68-BH$2),1+(Main!$B$35*($A68-BH$2)))))</f>
        <v/>
      </c>
      <c r="BI68" s="119" t="str">
        <f>IF($A68=BI$2,VLOOKUP($A68,$A$3:$E$98,5),IF($A68&lt;BI$2,"",VLOOKUP($A68,$A$3:$E$98,5)*IF(Main!$B$36=1,(1+Main!$B$35)^($A68-BI$2),1+(Main!$B$35*($A68-BI$2)))))</f>
        <v/>
      </c>
      <c r="BJ68" s="119" t="str">
        <f>IF($A68=BJ$2,VLOOKUP($A68,$A$3:$E$98,5),IF($A68&lt;BJ$2,"",VLOOKUP($A68,$A$3:$E$98,5)*IF(Main!$B$36=1,(1+Main!$B$35)^($A68-BJ$2),1+(Main!$B$35*($A68-BJ$2)))))</f>
        <v/>
      </c>
      <c r="BK68" s="119" t="str">
        <f>IF($A68=BK$2,VLOOKUP($A68,$A$3:$E$98,5),IF($A68&lt;BK$2,"",VLOOKUP($A68,$A$3:$E$98,5)*IF(Main!$B$36=1,(1+Main!$B$35)^($A68-BK$2),1+(Main!$B$35*($A68-BK$2)))))</f>
        <v/>
      </c>
      <c r="BL68" s="119" t="str">
        <f>IF($A68=BL$2,VLOOKUP($A68,$A$3:$E$98,5),IF($A68&lt;BL$2,"",VLOOKUP($A68,$A$3:$E$98,5)*IF(Main!$B$36=1,(1+Main!$B$35)^($A68-BL$2),1+(Main!$B$35*($A68-BL$2)))))</f>
        <v/>
      </c>
      <c r="BM68" s="119" t="str">
        <f>IF($A68=BM$2,VLOOKUP($A68,$A$3:$E$98,5),IF($A68&lt;BM$2,"",VLOOKUP($A68,$A$3:$E$98,5)*IF(Main!$B$36=1,(1+Main!$B$35)^($A68-BM$2),1+(Main!$B$35*($A68-BM$2)))))</f>
        <v/>
      </c>
      <c r="BN68" s="119" t="str">
        <f>IF($A68=BN$2,VLOOKUP($A68,$A$3:$E$98,5),IF($A68&lt;BN$2,"",VLOOKUP($A68,$A$3:$E$98,5)*IF(Main!$B$36=1,(1+Main!$B$35)^($A68-BN$2),1+(Main!$B$35*($A68-BN$2)))))</f>
        <v/>
      </c>
      <c r="BO68" s="119" t="str">
        <f>IF($A68=BO$2,VLOOKUP($A68,$A$3:$E$98,5),IF($A68&lt;BO$2,"",VLOOKUP($A68,$A$3:$E$98,5)*IF(Main!$B$36=1,(1+Main!$B$35)^($A68-BO$2),1+(Main!$B$35*($A68-BO$2)))))</f>
        <v/>
      </c>
      <c r="BP68" s="119" t="str">
        <f>IF($A68=BP$2,VLOOKUP($A68,$A$3:$E$98,5),IF($A68&lt;BP$2,"",VLOOKUP($A68,$A$3:$E$98,5)*IF(Main!$B$36=1,(1+Main!$B$35)^($A68-BP$2),1+(Main!$B$35*($A68-BP$2)))))</f>
        <v/>
      </c>
      <c r="BQ68" s="119" t="str">
        <f>IF($A68=BQ$2,VLOOKUP($A68,$A$3:$E$98,5),IF($A68&lt;BQ$2,"",VLOOKUP($A68,$A$3:$E$98,5)*IF(Main!$B$36=1,(1+Main!$B$35)^($A68-BQ$2),1+(Main!$B$35*($A68-BQ$2)))))</f>
        <v/>
      </c>
      <c r="BR68" s="119" t="str">
        <f>IF($A68=BR$2,VLOOKUP($A68,$A$3:$E$98,5),IF($A68&lt;BR$2,"",VLOOKUP($A68,$A$3:$E$98,5)*IF(Main!$B$36=1,(1+Main!$B$35)^($A68-BR$2),1+(Main!$B$35*($A68-BR$2)))))</f>
        <v/>
      </c>
      <c r="BS68" s="119" t="str">
        <f>IF($A68=BS$2,VLOOKUP($A68,$A$3:$E$98,5),IF($A68&lt;BS$2,"",VLOOKUP($A68,$A$3:$E$98,5)*IF(Main!$B$36=1,(1+Main!$B$35)^($A68-BS$2),1+(Main!$B$35*($A68-BS$2)))))</f>
        <v/>
      </c>
      <c r="BT68" s="119" t="str">
        <f>IF($A68=BT$2,VLOOKUP($A68,$A$3:$E$98,5),IF($A68&lt;BT$2,"",VLOOKUP($A68,$A$3:$E$98,5)*IF(Main!$B$36=1,(1+Main!$B$35)^($A68-BT$2),1+(Main!$B$35*($A68-BT$2)))))</f>
        <v/>
      </c>
      <c r="BU68" s="119" t="str">
        <f>IF($A68=BU$2,VLOOKUP($A68,$A$3:$E$98,5),IF($A68&lt;BU$2,"",VLOOKUP($A68,$A$3:$E$98,5)*IF(Main!$B$36=1,(1+Main!$B$35)^($A68-BU$2),1+(Main!$B$35*($A68-BU$2)))))</f>
        <v/>
      </c>
      <c r="BV68" s="119" t="str">
        <f>IF($A68=BV$2,VLOOKUP($A68,$A$3:$E$98,5),IF($A68&lt;BV$2,"",VLOOKUP($A68,$A$3:$E$98,5)*IF(Main!$B$36=1,(1+Main!$B$35)^($A68-BV$2),1+(Main!$B$35*($A68-BV$2)))))</f>
        <v/>
      </c>
      <c r="BW68" s="119" t="str">
        <f>IF($A68=BW$2,VLOOKUP($A68,$A$3:$E$98,5),IF($A68&lt;BW$2,"",VLOOKUP($A68,$A$3:$E$98,5)*IF(Main!$B$36=1,(1+Main!$B$35)^($A68-BW$2),1+(Main!$B$35*($A68-BW$2)))))</f>
        <v/>
      </c>
      <c r="BX68" s="119" t="str">
        <f>IF($A68=BX$2,VLOOKUP($A68,$A$3:$E$98,5),IF($A68&lt;BX$2,"",VLOOKUP($A68,$A$3:$E$98,5)*IF(Main!$B$36=1,(1+Main!$B$35)^($A68-BX$2),1+(Main!$B$35*($A68-BX$2)))))</f>
        <v/>
      </c>
      <c r="BY68" s="119" t="str">
        <f>IF($A68=BY$2,VLOOKUP($A68,$A$3:$E$98,5),IF($A68&lt;BY$2,"",VLOOKUP($A68,$A$3:$E$98,5)*IF(Main!$B$36=1,(1+Main!$B$35)^($A68-BY$2),1+(Main!$B$35*($A68-BY$2)))))</f>
        <v/>
      </c>
      <c r="BZ68" s="119" t="str">
        <f>IF($A68=BZ$2,VLOOKUP($A68,$A$3:$E$98,5),IF($A68&lt;BZ$2,"",VLOOKUP($A68,$A$3:$E$98,5)*IF(Main!$B$36=1,(1+Main!$B$35)^($A68-BZ$2),1+(Main!$B$35*($A68-BZ$2)))))</f>
        <v/>
      </c>
      <c r="CA68" s="119" t="str">
        <f>IF($A68=CA$2,VLOOKUP($A68,$A$3:$E$98,5),IF($A68&lt;CA$2,"",VLOOKUP($A68,$A$3:$E$98,5)*IF(Main!$B$36=1,(1+Main!$B$35)^($A68-CA$2),1+(Main!$B$35*($A68-CA$2)))))</f>
        <v/>
      </c>
      <c r="CB68" s="119" t="str">
        <f>IF($A68=CB$2,VLOOKUP($A68,$A$3:$E$98,5),IF($A68&lt;CB$2,"",VLOOKUP($A68,$A$3:$E$98,5)*IF(Main!$B$36=1,(1+Main!$B$35)^($A68-CB$2),1+(Main!$B$35*($A68-CB$2)))))</f>
        <v/>
      </c>
      <c r="CC68" s="119" t="str">
        <f>IF($A68=CC$2,VLOOKUP($A68,$A$3:$E$98,5),IF($A68&lt;CC$2,"",VLOOKUP($A68,$A$3:$E$98,5)*IF(Main!$B$36=1,(1+Main!$B$35)^($A68-CC$2),1+(Main!$B$35*($A68-CC$2)))))</f>
        <v/>
      </c>
      <c r="CD68" s="119" t="str">
        <f>IF($A68=CD$2,VLOOKUP($A68,$A$3:$E$98,5),IF($A68&lt;CD$2,"",VLOOKUP($A68,$A$3:$E$98,5)*IF(Main!$B$36=1,(1+Main!$B$35)^($A68-CD$2),1+(Main!$B$35*($A68-CD$2)))))</f>
        <v/>
      </c>
    </row>
    <row r="69" spans="1:82">
      <c r="A69" s="51">
        <v>91</v>
      </c>
      <c r="B69" s="54">
        <f ca="1">VLOOKUP($A69,Mortality!$A$3:$G$108,7,)</f>
        <v>7.8834478531854782E-2</v>
      </c>
      <c r="C69" s="50">
        <f t="shared" ca="1" si="5"/>
        <v>0.49626333579797555</v>
      </c>
      <c r="D69" s="50">
        <f t="shared" ca="1" si="6"/>
        <v>7.4476075681787064</v>
      </c>
      <c r="E69" s="118">
        <f ca="1">C69/(1+Main!$B$5)^($A69-$A$3)</f>
        <v>5.7066713659236759E-3</v>
      </c>
      <c r="F69" s="14">
        <f t="shared" ca="1" si="3"/>
        <v>5.6132146446174351</v>
      </c>
      <c r="G69" s="119">
        <f ca="1">IF($A69=G$2,VLOOKUP($A69,$A$3:$E$98,5),IF($A69&lt;G$2,"",VLOOKUP($A69,$A$3:$E$98,5)*IF(Main!$B$36=1,(1+Main!$B$35)^($A69-G$2),1+(Main!$B$35*($A69-G$2)))))</f>
        <v>5.7066713659236759E-3</v>
      </c>
      <c r="H69" s="119">
        <f ca="1">IF($A69=H$2,VLOOKUP($A69,$A$3:$E$98,5),IF($A69&lt;H$2,"",VLOOKUP($A69,$A$3:$E$98,5)*IF(Main!$B$36=1,(1+Main!$B$35)^($A69-H$2),1+(Main!$B$35*($A69-H$2)))))</f>
        <v>5.7066713659236759E-3</v>
      </c>
      <c r="I69" s="119">
        <f ca="1">IF($A69=I$2,VLOOKUP($A69,$A$3:$E$98,5),IF($A69&lt;I$2,"",VLOOKUP($A69,$A$3:$E$98,5)*IF(Main!$B$36=1,(1+Main!$B$35)^($A69-I$2),1+(Main!$B$35*($A69-I$2)))))</f>
        <v>5.7066713659236759E-3</v>
      </c>
      <c r="J69" s="119">
        <f ca="1">IF($A69=J$2,VLOOKUP($A69,$A$3:$E$98,5),IF($A69&lt;J$2,"",VLOOKUP($A69,$A$3:$E$98,5)*IF(Main!$B$36=1,(1+Main!$B$35)^($A69-J$2),1+(Main!$B$35*($A69-J$2)))))</f>
        <v>5.7066713659236759E-3</v>
      </c>
      <c r="K69" s="119">
        <f ca="1">IF($A69=K$2,VLOOKUP($A69,$A$3:$E$98,5),IF($A69&lt;K$2,"",VLOOKUP($A69,$A$3:$E$98,5)*IF(Main!$B$36=1,(1+Main!$B$35)^($A69-K$2),1+(Main!$B$35*($A69-K$2)))))</f>
        <v>5.7066713659236759E-3</v>
      </c>
      <c r="L69" s="119">
        <f ca="1">IF($A69=L$2,VLOOKUP($A69,$A$3:$E$98,5),IF($A69&lt;L$2,"",VLOOKUP($A69,$A$3:$E$98,5)*IF(Main!$B$36=1,(1+Main!$B$35)^($A69-L$2),1+(Main!$B$35*($A69-L$2)))))</f>
        <v>5.7066713659236759E-3</v>
      </c>
      <c r="M69" s="119">
        <f ca="1">IF($A69=M$2,VLOOKUP($A69,$A$3:$E$98,5),IF($A69&lt;M$2,"",VLOOKUP($A69,$A$3:$E$98,5)*IF(Main!$B$36=1,(1+Main!$B$35)^($A69-M$2),1+(Main!$B$35*($A69-M$2)))))</f>
        <v>5.7066713659236759E-3</v>
      </c>
      <c r="N69" s="119">
        <f ca="1">IF($A69=N$2,VLOOKUP($A69,$A$3:$E$98,5),IF($A69&lt;N$2,"",VLOOKUP($A69,$A$3:$E$98,5)*IF(Main!$B$36=1,(1+Main!$B$35)^($A69-N$2),1+(Main!$B$35*($A69-N$2)))))</f>
        <v>5.7066713659236759E-3</v>
      </c>
      <c r="O69" s="119">
        <f ca="1">IF($A69=O$2,VLOOKUP($A69,$A$3:$E$98,5),IF($A69&lt;O$2,"",VLOOKUP($A69,$A$3:$E$98,5)*IF(Main!$B$36=1,(1+Main!$B$35)^($A69-O$2),1+(Main!$B$35*($A69-O$2)))))</f>
        <v>5.7066713659236759E-3</v>
      </c>
      <c r="P69" s="119">
        <f ca="1">IF($A69=P$2,VLOOKUP($A69,$A$3:$E$98,5),IF($A69&lt;P$2,"",VLOOKUP($A69,$A$3:$E$98,5)*IF(Main!$B$36=1,(1+Main!$B$35)^($A69-P$2),1+(Main!$B$35*($A69-P$2)))))</f>
        <v>5.7066713659236759E-3</v>
      </c>
      <c r="Q69" s="119">
        <f ca="1">IF($A69=Q$2,VLOOKUP($A69,$A$3:$E$98,5),IF($A69&lt;Q$2,"",VLOOKUP($A69,$A$3:$E$98,5)*IF(Main!$B$36=1,(1+Main!$B$35)^($A69-Q$2),1+(Main!$B$35*($A69-Q$2)))))</f>
        <v>5.7066713659236759E-3</v>
      </c>
      <c r="R69" s="119">
        <f ca="1">IF($A69=R$2,VLOOKUP($A69,$A$3:$E$98,5),IF($A69&lt;R$2,"",VLOOKUP($A69,$A$3:$E$98,5)*IF(Main!$B$36=1,(1+Main!$B$35)^($A69-R$2),1+(Main!$B$35*($A69-R$2)))))</f>
        <v>5.7066713659236759E-3</v>
      </c>
      <c r="S69" s="119">
        <f ca="1">IF($A69=S$2,VLOOKUP($A69,$A$3:$E$98,5),IF($A69&lt;S$2,"",VLOOKUP($A69,$A$3:$E$98,5)*IF(Main!$B$36=1,(1+Main!$B$35)^($A69-S$2),1+(Main!$B$35*($A69-S$2)))))</f>
        <v>5.7066713659236759E-3</v>
      </c>
      <c r="T69" s="119">
        <f ca="1">IF($A69=T$2,VLOOKUP($A69,$A$3:$E$98,5),IF($A69&lt;T$2,"",VLOOKUP($A69,$A$3:$E$98,5)*IF(Main!$B$36=1,(1+Main!$B$35)^($A69-T$2),1+(Main!$B$35*($A69-T$2)))))</f>
        <v>5.7066713659236759E-3</v>
      </c>
      <c r="U69" s="119">
        <f ca="1">IF($A69=U$2,VLOOKUP($A69,$A$3:$E$98,5),IF($A69&lt;U$2,"",VLOOKUP($A69,$A$3:$E$98,5)*IF(Main!$B$36=1,(1+Main!$B$35)^($A69-U$2),1+(Main!$B$35*($A69-U$2)))))</f>
        <v>5.7066713659236759E-3</v>
      </c>
      <c r="V69" s="119">
        <f ca="1">IF($A69=V$2,VLOOKUP($A69,$A$3:$E$98,5),IF($A69&lt;V$2,"",VLOOKUP($A69,$A$3:$E$98,5)*IF(Main!$B$36=1,(1+Main!$B$35)^($A69-V$2),1+(Main!$B$35*($A69-V$2)))))</f>
        <v>5.7066713659236759E-3</v>
      </c>
      <c r="W69" s="119">
        <f ca="1">IF($A69=W$2,VLOOKUP($A69,$A$3:$E$98,5),IF($A69&lt;W$2,"",VLOOKUP($A69,$A$3:$E$98,5)*IF(Main!$B$36=1,(1+Main!$B$35)^($A69-W$2),1+(Main!$B$35*($A69-W$2)))))</f>
        <v>5.7066713659236759E-3</v>
      </c>
      <c r="X69" s="119">
        <f ca="1">IF($A69=X$2,VLOOKUP($A69,$A$3:$E$98,5),IF($A69&lt;X$2,"",VLOOKUP($A69,$A$3:$E$98,5)*IF(Main!$B$36=1,(1+Main!$B$35)^($A69-X$2),1+(Main!$B$35*($A69-X$2)))))</f>
        <v>5.7066713659236759E-3</v>
      </c>
      <c r="Y69" s="119">
        <f ca="1">IF($A69=Y$2,VLOOKUP($A69,$A$3:$E$98,5),IF($A69&lt;Y$2,"",VLOOKUP($A69,$A$3:$E$98,5)*IF(Main!$B$36=1,(1+Main!$B$35)^($A69-Y$2),1+(Main!$B$35*($A69-Y$2)))))</f>
        <v>5.7066713659236759E-3</v>
      </c>
      <c r="Z69" s="119">
        <f ca="1">IF($A69=Z$2,VLOOKUP($A69,$A$3:$E$98,5),IF($A69&lt;Z$2,"",VLOOKUP($A69,$A$3:$E$98,5)*IF(Main!$B$36=1,(1+Main!$B$35)^($A69-Z$2),1+(Main!$B$35*($A69-Z$2)))))</f>
        <v>5.7066713659236759E-3</v>
      </c>
      <c r="AA69" s="119">
        <f ca="1">IF($A69=AA$2,VLOOKUP($A69,$A$3:$E$98,5),IF($A69&lt;AA$2,"",VLOOKUP($A69,$A$3:$E$98,5)*IF(Main!$B$36=1,(1+Main!$B$35)^($A69-AA$2),1+(Main!$B$35*($A69-AA$2)))))</f>
        <v>5.7066713659236759E-3</v>
      </c>
      <c r="AB69" s="119">
        <f ca="1">IF($A69=AB$2,VLOOKUP($A69,$A$3:$E$98,5),IF($A69&lt;AB$2,"",VLOOKUP($A69,$A$3:$E$98,5)*IF(Main!$B$36=1,(1+Main!$B$35)^($A69-AB$2),1+(Main!$B$35*($A69-AB$2)))))</f>
        <v>5.7066713659236759E-3</v>
      </c>
      <c r="AC69" s="119">
        <f ca="1">IF($A69=AC$2,VLOOKUP($A69,$A$3:$E$98,5),IF($A69&lt;AC$2,"",VLOOKUP($A69,$A$3:$E$98,5)*IF(Main!$B$36=1,(1+Main!$B$35)^($A69-AC$2),1+(Main!$B$35*($A69-AC$2)))))</f>
        <v>5.7066713659236759E-3</v>
      </c>
      <c r="AD69" s="119">
        <f ca="1">IF($A69=AD$2,VLOOKUP($A69,$A$3:$E$98,5),IF($A69&lt;AD$2,"",VLOOKUP($A69,$A$3:$E$98,5)*IF(Main!$B$36=1,(1+Main!$B$35)^($A69-AD$2),1+(Main!$B$35*($A69-AD$2)))))</f>
        <v>5.7066713659236759E-3</v>
      </c>
      <c r="AE69" s="119">
        <f ca="1">IF($A69=AE$2,VLOOKUP($A69,$A$3:$E$98,5),IF($A69&lt;AE$2,"",VLOOKUP($A69,$A$3:$E$98,5)*IF(Main!$B$36=1,(1+Main!$B$35)^($A69-AE$2),1+(Main!$B$35*($A69-AE$2)))))</f>
        <v>5.7066713659236759E-3</v>
      </c>
      <c r="AF69" s="119">
        <f ca="1">IF($A69=AF$2,VLOOKUP($A69,$A$3:$E$98,5),IF($A69&lt;AF$2,"",VLOOKUP($A69,$A$3:$E$98,5)*IF(Main!$B$36=1,(1+Main!$B$35)^($A69-AF$2),1+(Main!$B$35*($A69-AF$2)))))</f>
        <v>5.7066713659236759E-3</v>
      </c>
      <c r="AG69" s="119">
        <f ca="1">IF($A69=AG$2,VLOOKUP($A69,$A$3:$E$98,5),IF($A69&lt;AG$2,"",VLOOKUP($A69,$A$3:$E$98,5)*IF(Main!$B$36=1,(1+Main!$B$35)^($A69-AG$2),1+(Main!$B$35*($A69-AG$2)))))</f>
        <v>5.7066713659236759E-3</v>
      </c>
      <c r="AH69" s="119">
        <f ca="1">IF($A69=AH$2,VLOOKUP($A69,$A$3:$E$98,5),IF($A69&lt;AH$2,"",VLOOKUP($A69,$A$3:$E$98,5)*IF(Main!$B$36=1,(1+Main!$B$35)^($A69-AH$2),1+(Main!$B$35*($A69-AH$2)))))</f>
        <v>5.7066713659236759E-3</v>
      </c>
      <c r="AI69" s="119">
        <f ca="1">IF($A69=AI$2,VLOOKUP($A69,$A$3:$E$98,5),IF($A69&lt;AI$2,"",VLOOKUP($A69,$A$3:$E$98,5)*IF(Main!$B$36=1,(1+Main!$B$35)^($A69-AI$2),1+(Main!$B$35*($A69-AI$2)))))</f>
        <v>5.7066713659236759E-3</v>
      </c>
      <c r="AJ69" s="119">
        <f ca="1">IF($A69=AJ$2,VLOOKUP($A69,$A$3:$E$98,5),IF($A69&lt;AJ$2,"",VLOOKUP($A69,$A$3:$E$98,5)*IF(Main!$B$36=1,(1+Main!$B$35)^($A69-AJ$2),1+(Main!$B$35*($A69-AJ$2)))))</f>
        <v>5.7066713659236759E-3</v>
      </c>
      <c r="AK69" s="119">
        <f ca="1">IF($A69=AK$2,VLOOKUP($A69,$A$3:$E$98,5),IF($A69&lt;AK$2,"",VLOOKUP($A69,$A$3:$E$98,5)*IF(Main!$B$36=1,(1+Main!$B$35)^($A69-AK$2),1+(Main!$B$35*($A69-AK$2)))))</f>
        <v>5.7066713659236759E-3</v>
      </c>
      <c r="AL69" s="119">
        <f ca="1">IF($A69=AL$2,VLOOKUP($A69,$A$3:$E$98,5),IF($A69&lt;AL$2,"",VLOOKUP($A69,$A$3:$E$98,5)*IF(Main!$B$36=1,(1+Main!$B$35)^($A69-AL$2),1+(Main!$B$35*($A69-AL$2)))))</f>
        <v>5.7066713659236759E-3</v>
      </c>
      <c r="AM69" s="119">
        <f ca="1">IF($A69=AM$2,VLOOKUP($A69,$A$3:$E$98,5),IF($A69&lt;AM$2,"",VLOOKUP($A69,$A$3:$E$98,5)*IF(Main!$B$36=1,(1+Main!$B$35)^($A69-AM$2),1+(Main!$B$35*($A69-AM$2)))))</f>
        <v>5.7066713659236759E-3</v>
      </c>
      <c r="AN69" s="119">
        <f ca="1">IF($A69=AN$2,VLOOKUP($A69,$A$3:$E$98,5),IF($A69&lt;AN$2,"",VLOOKUP($A69,$A$3:$E$98,5)*IF(Main!$B$36=1,(1+Main!$B$35)^($A69-AN$2),1+(Main!$B$35*($A69-AN$2)))))</f>
        <v>5.7066713659236759E-3</v>
      </c>
      <c r="AO69" s="119">
        <f ca="1">IF($A69=AO$2,VLOOKUP($A69,$A$3:$E$98,5),IF($A69&lt;AO$2,"",VLOOKUP($A69,$A$3:$E$98,5)*IF(Main!$B$36=1,(1+Main!$B$35)^($A69-AO$2),1+(Main!$B$35*($A69-AO$2)))))</f>
        <v>5.7066713659236759E-3</v>
      </c>
      <c r="AP69" s="119">
        <f ca="1">IF($A69=AP$2,VLOOKUP($A69,$A$3:$E$98,5),IF($A69&lt;AP$2,"",VLOOKUP($A69,$A$3:$E$98,5)*IF(Main!$B$36=1,(1+Main!$B$35)^($A69-AP$2),1+(Main!$B$35*($A69-AP$2)))))</f>
        <v>5.7066713659236759E-3</v>
      </c>
      <c r="AQ69" s="119">
        <f ca="1">IF($A69=AQ$2,VLOOKUP($A69,$A$3:$E$98,5),IF($A69&lt;AQ$2,"",VLOOKUP($A69,$A$3:$E$98,5)*IF(Main!$B$36=1,(1+Main!$B$35)^($A69-AQ$2),1+(Main!$B$35*($A69-AQ$2)))))</f>
        <v>5.7066713659236759E-3</v>
      </c>
      <c r="AR69" s="119">
        <f ca="1">IF($A69=AR$2,VLOOKUP($A69,$A$3:$E$98,5),IF($A69&lt;AR$2,"",VLOOKUP($A69,$A$3:$E$98,5)*IF(Main!$B$36=1,(1+Main!$B$35)^($A69-AR$2),1+(Main!$B$35*($A69-AR$2)))))</f>
        <v>5.7066713659236759E-3</v>
      </c>
      <c r="AS69" s="119">
        <f ca="1">IF($A69=AS$2,VLOOKUP($A69,$A$3:$E$98,5),IF($A69&lt;AS$2,"",VLOOKUP($A69,$A$3:$E$98,5)*IF(Main!$B$36=1,(1+Main!$B$35)^($A69-AS$2),1+(Main!$B$35*($A69-AS$2)))))</f>
        <v>5.7066713659236759E-3</v>
      </c>
      <c r="AT69" s="119">
        <f ca="1">IF($A69=AT$2,VLOOKUP($A69,$A$3:$E$98,5),IF($A69&lt;AT$2,"",VLOOKUP($A69,$A$3:$E$98,5)*IF(Main!$B$36=1,(1+Main!$B$35)^($A69-AT$2),1+(Main!$B$35*($A69-AT$2)))))</f>
        <v>5.7066713659236759E-3</v>
      </c>
      <c r="AU69" s="119">
        <f ca="1">IF($A69=AU$2,VLOOKUP($A69,$A$3:$E$98,5),IF($A69&lt;AU$2,"",VLOOKUP($A69,$A$3:$E$98,5)*IF(Main!$B$36=1,(1+Main!$B$35)^($A69-AU$2),1+(Main!$B$35*($A69-AU$2)))))</f>
        <v>5.7066713659236759E-3</v>
      </c>
      <c r="AV69" s="119">
        <f ca="1">IF($A69=AV$2,VLOOKUP($A69,$A$3:$E$98,5),IF($A69&lt;AV$2,"",VLOOKUP($A69,$A$3:$E$98,5)*IF(Main!$B$36=1,(1+Main!$B$35)^($A69-AV$2),1+(Main!$B$35*($A69-AV$2)))))</f>
        <v>5.7066713659236759E-3</v>
      </c>
      <c r="AW69" s="119">
        <f ca="1">IF($A69=AW$2,VLOOKUP($A69,$A$3:$E$98,5),IF($A69&lt;AW$2,"",VLOOKUP($A69,$A$3:$E$98,5)*IF(Main!$B$36=1,(1+Main!$B$35)^($A69-AW$2),1+(Main!$B$35*($A69-AW$2)))))</f>
        <v>5.7066713659236759E-3</v>
      </c>
      <c r="AX69" s="119">
        <f ca="1">IF($A69=AX$2,VLOOKUP($A69,$A$3:$E$98,5),IF($A69&lt;AX$2,"",VLOOKUP($A69,$A$3:$E$98,5)*IF(Main!$B$36=1,(1+Main!$B$35)^($A69-AX$2),1+(Main!$B$35*($A69-AX$2)))))</f>
        <v>5.7066713659236759E-3</v>
      </c>
      <c r="AY69" s="119">
        <f ca="1">IF($A69=AY$2,VLOOKUP($A69,$A$3:$E$98,5),IF($A69&lt;AY$2,"",VLOOKUP($A69,$A$3:$E$98,5)*IF(Main!$B$36=1,(1+Main!$B$35)^($A69-AY$2),1+(Main!$B$35*($A69-AY$2)))))</f>
        <v>5.7066713659236759E-3</v>
      </c>
      <c r="AZ69" s="119">
        <f ca="1">IF($A69=AZ$2,VLOOKUP($A69,$A$3:$E$98,5),IF($A69&lt;AZ$2,"",VLOOKUP($A69,$A$3:$E$98,5)*IF(Main!$B$36=1,(1+Main!$B$35)^($A69-AZ$2),1+(Main!$B$35*($A69-AZ$2)))))</f>
        <v>5.7066713659236759E-3</v>
      </c>
      <c r="BA69" s="119">
        <f ca="1">IF($A69=BA$2,VLOOKUP($A69,$A$3:$E$98,5),IF($A69&lt;BA$2,"",VLOOKUP($A69,$A$3:$E$98,5)*IF(Main!$B$36=1,(1+Main!$B$35)^($A69-BA$2),1+(Main!$B$35*($A69-BA$2)))))</f>
        <v>5.7066713659236759E-3</v>
      </c>
      <c r="BB69" s="119" t="str">
        <f>IF($A69=BB$2,VLOOKUP($A69,$A$3:$E$98,5),IF($A69&lt;BB$2,"",VLOOKUP($A69,$A$3:$E$98,5)*IF(Main!$B$36=1,(1+Main!$B$35)^($A69-BB$2),1+(Main!$B$35*($A69-BB$2)))))</f>
        <v/>
      </c>
      <c r="BC69" s="119" t="str">
        <f>IF($A69=BC$2,VLOOKUP($A69,$A$3:$E$98,5),IF($A69&lt;BC$2,"",VLOOKUP($A69,$A$3:$E$98,5)*IF(Main!$B$36=1,(1+Main!$B$35)^($A69-BC$2),1+(Main!$B$35*($A69-BC$2)))))</f>
        <v/>
      </c>
      <c r="BD69" s="119" t="str">
        <f>IF($A69=BD$2,VLOOKUP($A69,$A$3:$E$98,5),IF($A69&lt;BD$2,"",VLOOKUP($A69,$A$3:$E$98,5)*IF(Main!$B$36=1,(1+Main!$B$35)^($A69-BD$2),1+(Main!$B$35*($A69-BD$2)))))</f>
        <v/>
      </c>
      <c r="BE69" s="119" t="str">
        <f>IF($A69=BE$2,VLOOKUP($A69,$A$3:$E$98,5),IF($A69&lt;BE$2,"",VLOOKUP($A69,$A$3:$E$98,5)*IF(Main!$B$36=1,(1+Main!$B$35)^($A69-BE$2),1+(Main!$B$35*($A69-BE$2)))))</f>
        <v/>
      </c>
      <c r="BF69" s="119" t="str">
        <f>IF($A69=BF$2,VLOOKUP($A69,$A$3:$E$98,5),IF($A69&lt;BF$2,"",VLOOKUP($A69,$A$3:$E$98,5)*IF(Main!$B$36=1,(1+Main!$B$35)^($A69-BF$2),1+(Main!$B$35*($A69-BF$2)))))</f>
        <v/>
      </c>
      <c r="BG69" s="119" t="str">
        <f>IF($A69=BG$2,VLOOKUP($A69,$A$3:$E$98,5),IF($A69&lt;BG$2,"",VLOOKUP($A69,$A$3:$E$98,5)*IF(Main!$B$36=1,(1+Main!$B$35)^($A69-BG$2),1+(Main!$B$35*($A69-BG$2)))))</f>
        <v/>
      </c>
      <c r="BH69" s="119" t="str">
        <f>IF($A69=BH$2,VLOOKUP($A69,$A$3:$E$98,5),IF($A69&lt;BH$2,"",VLOOKUP($A69,$A$3:$E$98,5)*IF(Main!$B$36=1,(1+Main!$B$35)^($A69-BH$2),1+(Main!$B$35*($A69-BH$2)))))</f>
        <v/>
      </c>
      <c r="BI69" s="119" t="str">
        <f>IF($A69=BI$2,VLOOKUP($A69,$A$3:$E$98,5),IF($A69&lt;BI$2,"",VLOOKUP($A69,$A$3:$E$98,5)*IF(Main!$B$36=1,(1+Main!$B$35)^($A69-BI$2),1+(Main!$B$35*($A69-BI$2)))))</f>
        <v/>
      </c>
      <c r="BJ69" s="119" t="str">
        <f>IF($A69=BJ$2,VLOOKUP($A69,$A$3:$E$98,5),IF($A69&lt;BJ$2,"",VLOOKUP($A69,$A$3:$E$98,5)*IF(Main!$B$36=1,(1+Main!$B$35)^($A69-BJ$2),1+(Main!$B$35*($A69-BJ$2)))))</f>
        <v/>
      </c>
      <c r="BK69" s="119" t="str">
        <f>IF($A69=BK$2,VLOOKUP($A69,$A$3:$E$98,5),IF($A69&lt;BK$2,"",VLOOKUP($A69,$A$3:$E$98,5)*IF(Main!$B$36=1,(1+Main!$B$35)^($A69-BK$2),1+(Main!$B$35*($A69-BK$2)))))</f>
        <v/>
      </c>
      <c r="BL69" s="119" t="str">
        <f>IF($A69=BL$2,VLOOKUP($A69,$A$3:$E$98,5),IF($A69&lt;BL$2,"",VLOOKUP($A69,$A$3:$E$98,5)*IF(Main!$B$36=1,(1+Main!$B$35)^($A69-BL$2),1+(Main!$B$35*($A69-BL$2)))))</f>
        <v/>
      </c>
      <c r="BM69" s="119" t="str">
        <f>IF($A69=BM$2,VLOOKUP($A69,$A$3:$E$98,5),IF($A69&lt;BM$2,"",VLOOKUP($A69,$A$3:$E$98,5)*IF(Main!$B$36=1,(1+Main!$B$35)^($A69-BM$2),1+(Main!$B$35*($A69-BM$2)))))</f>
        <v/>
      </c>
      <c r="BN69" s="119" t="str">
        <f>IF($A69=BN$2,VLOOKUP($A69,$A$3:$E$98,5),IF($A69&lt;BN$2,"",VLOOKUP($A69,$A$3:$E$98,5)*IF(Main!$B$36=1,(1+Main!$B$35)^($A69-BN$2),1+(Main!$B$35*($A69-BN$2)))))</f>
        <v/>
      </c>
      <c r="BO69" s="119" t="str">
        <f>IF($A69=BO$2,VLOOKUP($A69,$A$3:$E$98,5),IF($A69&lt;BO$2,"",VLOOKUP($A69,$A$3:$E$98,5)*IF(Main!$B$36=1,(1+Main!$B$35)^($A69-BO$2),1+(Main!$B$35*($A69-BO$2)))))</f>
        <v/>
      </c>
      <c r="BP69" s="119" t="str">
        <f>IF($A69=BP$2,VLOOKUP($A69,$A$3:$E$98,5),IF($A69&lt;BP$2,"",VLOOKUP($A69,$A$3:$E$98,5)*IF(Main!$B$36=1,(1+Main!$B$35)^($A69-BP$2),1+(Main!$B$35*($A69-BP$2)))))</f>
        <v/>
      </c>
      <c r="BQ69" s="119" t="str">
        <f>IF($A69=BQ$2,VLOOKUP($A69,$A$3:$E$98,5),IF($A69&lt;BQ$2,"",VLOOKUP($A69,$A$3:$E$98,5)*IF(Main!$B$36=1,(1+Main!$B$35)^($A69-BQ$2),1+(Main!$B$35*($A69-BQ$2)))))</f>
        <v/>
      </c>
      <c r="BR69" s="119" t="str">
        <f>IF($A69=BR$2,VLOOKUP($A69,$A$3:$E$98,5),IF($A69&lt;BR$2,"",VLOOKUP($A69,$A$3:$E$98,5)*IF(Main!$B$36=1,(1+Main!$B$35)^($A69-BR$2),1+(Main!$B$35*($A69-BR$2)))))</f>
        <v/>
      </c>
      <c r="BS69" s="119" t="str">
        <f>IF($A69=BS$2,VLOOKUP($A69,$A$3:$E$98,5),IF($A69&lt;BS$2,"",VLOOKUP($A69,$A$3:$E$98,5)*IF(Main!$B$36=1,(1+Main!$B$35)^($A69-BS$2),1+(Main!$B$35*($A69-BS$2)))))</f>
        <v/>
      </c>
      <c r="BT69" s="119" t="str">
        <f>IF($A69=BT$2,VLOOKUP($A69,$A$3:$E$98,5),IF($A69&lt;BT$2,"",VLOOKUP($A69,$A$3:$E$98,5)*IF(Main!$B$36=1,(1+Main!$B$35)^($A69-BT$2),1+(Main!$B$35*($A69-BT$2)))))</f>
        <v/>
      </c>
      <c r="BU69" s="119" t="str">
        <f>IF($A69=BU$2,VLOOKUP($A69,$A$3:$E$98,5),IF($A69&lt;BU$2,"",VLOOKUP($A69,$A$3:$E$98,5)*IF(Main!$B$36=1,(1+Main!$B$35)^($A69-BU$2),1+(Main!$B$35*($A69-BU$2)))))</f>
        <v/>
      </c>
      <c r="BV69" s="119" t="str">
        <f>IF($A69=BV$2,VLOOKUP($A69,$A$3:$E$98,5),IF($A69&lt;BV$2,"",VLOOKUP($A69,$A$3:$E$98,5)*IF(Main!$B$36=1,(1+Main!$B$35)^($A69-BV$2),1+(Main!$B$35*($A69-BV$2)))))</f>
        <v/>
      </c>
      <c r="BW69" s="119" t="str">
        <f>IF($A69=BW$2,VLOOKUP($A69,$A$3:$E$98,5),IF($A69&lt;BW$2,"",VLOOKUP($A69,$A$3:$E$98,5)*IF(Main!$B$36=1,(1+Main!$B$35)^($A69-BW$2),1+(Main!$B$35*($A69-BW$2)))))</f>
        <v/>
      </c>
      <c r="BX69" s="119" t="str">
        <f>IF($A69=BX$2,VLOOKUP($A69,$A$3:$E$98,5),IF($A69&lt;BX$2,"",VLOOKUP($A69,$A$3:$E$98,5)*IF(Main!$B$36=1,(1+Main!$B$35)^($A69-BX$2),1+(Main!$B$35*($A69-BX$2)))))</f>
        <v/>
      </c>
      <c r="BY69" s="119" t="str">
        <f>IF($A69=BY$2,VLOOKUP($A69,$A$3:$E$98,5),IF($A69&lt;BY$2,"",VLOOKUP($A69,$A$3:$E$98,5)*IF(Main!$B$36=1,(1+Main!$B$35)^($A69-BY$2),1+(Main!$B$35*($A69-BY$2)))))</f>
        <v/>
      </c>
      <c r="BZ69" s="119" t="str">
        <f>IF($A69=BZ$2,VLOOKUP($A69,$A$3:$E$98,5),IF($A69&lt;BZ$2,"",VLOOKUP($A69,$A$3:$E$98,5)*IF(Main!$B$36=1,(1+Main!$B$35)^($A69-BZ$2),1+(Main!$B$35*($A69-BZ$2)))))</f>
        <v/>
      </c>
      <c r="CA69" s="119" t="str">
        <f>IF($A69=CA$2,VLOOKUP($A69,$A$3:$E$98,5),IF($A69&lt;CA$2,"",VLOOKUP($A69,$A$3:$E$98,5)*IF(Main!$B$36=1,(1+Main!$B$35)^($A69-CA$2),1+(Main!$B$35*($A69-CA$2)))))</f>
        <v/>
      </c>
      <c r="CB69" s="119" t="str">
        <f>IF($A69=CB$2,VLOOKUP($A69,$A$3:$E$98,5),IF($A69&lt;CB$2,"",VLOOKUP($A69,$A$3:$E$98,5)*IF(Main!$B$36=1,(1+Main!$B$35)^($A69-CB$2),1+(Main!$B$35*($A69-CB$2)))))</f>
        <v/>
      </c>
      <c r="CC69" s="119" t="str">
        <f>IF($A69=CC$2,VLOOKUP($A69,$A$3:$E$98,5),IF($A69&lt;CC$2,"",VLOOKUP($A69,$A$3:$E$98,5)*IF(Main!$B$36=1,(1+Main!$B$35)^($A69-CC$2),1+(Main!$B$35*($A69-CC$2)))))</f>
        <v/>
      </c>
      <c r="CD69" s="119" t="str">
        <f>IF($A69=CD$2,VLOOKUP($A69,$A$3:$E$98,5),IF($A69&lt;CD$2,"",VLOOKUP($A69,$A$3:$E$98,5)*IF(Main!$B$36=1,(1+Main!$B$35)^($A69-CD$2),1+(Main!$B$35*($A69-CD$2)))))</f>
        <v/>
      </c>
    </row>
    <row r="70" spans="1:82">
      <c r="A70" s="51">
        <v>92</v>
      </c>
      <c r="B70" s="54">
        <f ca="1">VLOOKUP($A70,Mortality!$A$3:$G$108,7,)</f>
        <v>8.6870261642536611E-2</v>
      </c>
      <c r="C70" s="50">
        <f t="shared" ca="1" si="5"/>
        <v>0.45714067450586343</v>
      </c>
      <c r="D70" s="50">
        <f t="shared" ca="1" si="6"/>
        <v>6.9994017556177823</v>
      </c>
      <c r="E70" s="118">
        <f ca="1">C70/(1+Main!$B$5)^($A70-$A$3)</f>
        <v>4.9128868267648744E-3</v>
      </c>
      <c r="F70" s="14">
        <f t="shared" ca="1" si="3"/>
        <v>5.3585805750452753</v>
      </c>
      <c r="G70" s="119">
        <f ca="1">IF($A70=G$2,VLOOKUP($A70,$A$3:$E$98,5),IF($A70&lt;G$2,"",VLOOKUP($A70,$A$3:$E$98,5)*IF(Main!$B$36=1,(1+Main!$B$35)^($A70-G$2),1+(Main!$B$35*($A70-G$2)))))</f>
        <v>4.9128868267648744E-3</v>
      </c>
      <c r="H70" s="119">
        <f ca="1">IF($A70=H$2,VLOOKUP($A70,$A$3:$E$98,5),IF($A70&lt;H$2,"",VLOOKUP($A70,$A$3:$E$98,5)*IF(Main!$B$36=1,(1+Main!$B$35)^($A70-H$2),1+(Main!$B$35*($A70-H$2)))))</f>
        <v>4.9128868267648744E-3</v>
      </c>
      <c r="I70" s="119">
        <f ca="1">IF($A70=I$2,VLOOKUP($A70,$A$3:$E$98,5),IF($A70&lt;I$2,"",VLOOKUP($A70,$A$3:$E$98,5)*IF(Main!$B$36=1,(1+Main!$B$35)^($A70-I$2),1+(Main!$B$35*($A70-I$2)))))</f>
        <v>4.9128868267648744E-3</v>
      </c>
      <c r="J70" s="119">
        <f ca="1">IF($A70=J$2,VLOOKUP($A70,$A$3:$E$98,5),IF($A70&lt;J$2,"",VLOOKUP($A70,$A$3:$E$98,5)*IF(Main!$B$36=1,(1+Main!$B$35)^($A70-J$2),1+(Main!$B$35*($A70-J$2)))))</f>
        <v>4.9128868267648744E-3</v>
      </c>
      <c r="K70" s="119">
        <f ca="1">IF($A70=K$2,VLOOKUP($A70,$A$3:$E$98,5),IF($A70&lt;K$2,"",VLOOKUP($A70,$A$3:$E$98,5)*IF(Main!$B$36=1,(1+Main!$B$35)^($A70-K$2),1+(Main!$B$35*($A70-K$2)))))</f>
        <v>4.9128868267648744E-3</v>
      </c>
      <c r="L70" s="119">
        <f ca="1">IF($A70=L$2,VLOOKUP($A70,$A$3:$E$98,5),IF($A70&lt;L$2,"",VLOOKUP($A70,$A$3:$E$98,5)*IF(Main!$B$36=1,(1+Main!$B$35)^($A70-L$2),1+(Main!$B$35*($A70-L$2)))))</f>
        <v>4.9128868267648744E-3</v>
      </c>
      <c r="M70" s="119">
        <f ca="1">IF($A70=M$2,VLOOKUP($A70,$A$3:$E$98,5),IF($A70&lt;M$2,"",VLOOKUP($A70,$A$3:$E$98,5)*IF(Main!$B$36=1,(1+Main!$B$35)^($A70-M$2),1+(Main!$B$35*($A70-M$2)))))</f>
        <v>4.9128868267648744E-3</v>
      </c>
      <c r="N70" s="119">
        <f ca="1">IF($A70=N$2,VLOOKUP($A70,$A$3:$E$98,5),IF($A70&lt;N$2,"",VLOOKUP($A70,$A$3:$E$98,5)*IF(Main!$B$36=1,(1+Main!$B$35)^($A70-N$2),1+(Main!$B$35*($A70-N$2)))))</f>
        <v>4.9128868267648744E-3</v>
      </c>
      <c r="O70" s="119">
        <f ca="1">IF($A70=O$2,VLOOKUP($A70,$A$3:$E$98,5),IF($A70&lt;O$2,"",VLOOKUP($A70,$A$3:$E$98,5)*IF(Main!$B$36=1,(1+Main!$B$35)^($A70-O$2),1+(Main!$B$35*($A70-O$2)))))</f>
        <v>4.9128868267648744E-3</v>
      </c>
      <c r="P70" s="119">
        <f ca="1">IF($A70=P$2,VLOOKUP($A70,$A$3:$E$98,5),IF($A70&lt;P$2,"",VLOOKUP($A70,$A$3:$E$98,5)*IF(Main!$B$36=1,(1+Main!$B$35)^($A70-P$2),1+(Main!$B$35*($A70-P$2)))))</f>
        <v>4.9128868267648744E-3</v>
      </c>
      <c r="Q70" s="119">
        <f ca="1">IF($A70=Q$2,VLOOKUP($A70,$A$3:$E$98,5),IF($A70&lt;Q$2,"",VLOOKUP($A70,$A$3:$E$98,5)*IF(Main!$B$36=1,(1+Main!$B$35)^($A70-Q$2),1+(Main!$B$35*($A70-Q$2)))))</f>
        <v>4.9128868267648744E-3</v>
      </c>
      <c r="R70" s="119">
        <f ca="1">IF($A70=R$2,VLOOKUP($A70,$A$3:$E$98,5),IF($A70&lt;R$2,"",VLOOKUP($A70,$A$3:$E$98,5)*IF(Main!$B$36=1,(1+Main!$B$35)^($A70-R$2),1+(Main!$B$35*($A70-R$2)))))</f>
        <v>4.9128868267648744E-3</v>
      </c>
      <c r="S70" s="119">
        <f ca="1">IF($A70=S$2,VLOOKUP($A70,$A$3:$E$98,5),IF($A70&lt;S$2,"",VLOOKUP($A70,$A$3:$E$98,5)*IF(Main!$B$36=1,(1+Main!$B$35)^($A70-S$2),1+(Main!$B$35*($A70-S$2)))))</f>
        <v>4.9128868267648744E-3</v>
      </c>
      <c r="T70" s="119">
        <f ca="1">IF($A70=T$2,VLOOKUP($A70,$A$3:$E$98,5),IF($A70&lt;T$2,"",VLOOKUP($A70,$A$3:$E$98,5)*IF(Main!$B$36=1,(1+Main!$B$35)^($A70-T$2),1+(Main!$B$35*($A70-T$2)))))</f>
        <v>4.9128868267648744E-3</v>
      </c>
      <c r="U70" s="119">
        <f ca="1">IF($A70=U$2,VLOOKUP($A70,$A$3:$E$98,5),IF($A70&lt;U$2,"",VLOOKUP($A70,$A$3:$E$98,5)*IF(Main!$B$36=1,(1+Main!$B$35)^($A70-U$2),1+(Main!$B$35*($A70-U$2)))))</f>
        <v>4.9128868267648744E-3</v>
      </c>
      <c r="V70" s="119">
        <f ca="1">IF($A70=V$2,VLOOKUP($A70,$A$3:$E$98,5),IF($A70&lt;V$2,"",VLOOKUP($A70,$A$3:$E$98,5)*IF(Main!$B$36=1,(1+Main!$B$35)^($A70-V$2),1+(Main!$B$35*($A70-V$2)))))</f>
        <v>4.9128868267648744E-3</v>
      </c>
      <c r="W70" s="119">
        <f ca="1">IF($A70=W$2,VLOOKUP($A70,$A$3:$E$98,5),IF($A70&lt;W$2,"",VLOOKUP($A70,$A$3:$E$98,5)*IF(Main!$B$36=1,(1+Main!$B$35)^($A70-W$2),1+(Main!$B$35*($A70-W$2)))))</f>
        <v>4.9128868267648744E-3</v>
      </c>
      <c r="X70" s="119">
        <f ca="1">IF($A70=X$2,VLOOKUP($A70,$A$3:$E$98,5),IF($A70&lt;X$2,"",VLOOKUP($A70,$A$3:$E$98,5)*IF(Main!$B$36=1,(1+Main!$B$35)^($A70-X$2),1+(Main!$B$35*($A70-X$2)))))</f>
        <v>4.9128868267648744E-3</v>
      </c>
      <c r="Y70" s="119">
        <f ca="1">IF($A70=Y$2,VLOOKUP($A70,$A$3:$E$98,5),IF($A70&lt;Y$2,"",VLOOKUP($A70,$A$3:$E$98,5)*IF(Main!$B$36=1,(1+Main!$B$35)^($A70-Y$2),1+(Main!$B$35*($A70-Y$2)))))</f>
        <v>4.9128868267648744E-3</v>
      </c>
      <c r="Z70" s="119">
        <f ca="1">IF($A70=Z$2,VLOOKUP($A70,$A$3:$E$98,5),IF($A70&lt;Z$2,"",VLOOKUP($A70,$A$3:$E$98,5)*IF(Main!$B$36=1,(1+Main!$B$35)^($A70-Z$2),1+(Main!$B$35*($A70-Z$2)))))</f>
        <v>4.9128868267648744E-3</v>
      </c>
      <c r="AA70" s="119">
        <f ca="1">IF($A70=AA$2,VLOOKUP($A70,$A$3:$E$98,5),IF($A70&lt;AA$2,"",VLOOKUP($A70,$A$3:$E$98,5)*IF(Main!$B$36=1,(1+Main!$B$35)^($A70-AA$2),1+(Main!$B$35*($A70-AA$2)))))</f>
        <v>4.9128868267648744E-3</v>
      </c>
      <c r="AB70" s="119">
        <f ca="1">IF($A70=AB$2,VLOOKUP($A70,$A$3:$E$98,5),IF($A70&lt;AB$2,"",VLOOKUP($A70,$A$3:$E$98,5)*IF(Main!$B$36=1,(1+Main!$B$35)^($A70-AB$2),1+(Main!$B$35*($A70-AB$2)))))</f>
        <v>4.9128868267648744E-3</v>
      </c>
      <c r="AC70" s="119">
        <f ca="1">IF($A70=AC$2,VLOOKUP($A70,$A$3:$E$98,5),IF($A70&lt;AC$2,"",VLOOKUP($A70,$A$3:$E$98,5)*IF(Main!$B$36=1,(1+Main!$B$35)^($A70-AC$2),1+(Main!$B$35*($A70-AC$2)))))</f>
        <v>4.9128868267648744E-3</v>
      </c>
      <c r="AD70" s="119">
        <f ca="1">IF($A70=AD$2,VLOOKUP($A70,$A$3:$E$98,5),IF($A70&lt;AD$2,"",VLOOKUP($A70,$A$3:$E$98,5)*IF(Main!$B$36=1,(1+Main!$B$35)^($A70-AD$2),1+(Main!$B$35*($A70-AD$2)))))</f>
        <v>4.9128868267648744E-3</v>
      </c>
      <c r="AE70" s="119">
        <f ca="1">IF($A70=AE$2,VLOOKUP($A70,$A$3:$E$98,5),IF($A70&lt;AE$2,"",VLOOKUP($A70,$A$3:$E$98,5)*IF(Main!$B$36=1,(1+Main!$B$35)^($A70-AE$2),1+(Main!$B$35*($A70-AE$2)))))</f>
        <v>4.9128868267648744E-3</v>
      </c>
      <c r="AF70" s="119">
        <f ca="1">IF($A70=AF$2,VLOOKUP($A70,$A$3:$E$98,5),IF($A70&lt;AF$2,"",VLOOKUP($A70,$A$3:$E$98,5)*IF(Main!$B$36=1,(1+Main!$B$35)^($A70-AF$2),1+(Main!$B$35*($A70-AF$2)))))</f>
        <v>4.9128868267648744E-3</v>
      </c>
      <c r="AG70" s="119">
        <f ca="1">IF($A70=AG$2,VLOOKUP($A70,$A$3:$E$98,5),IF($A70&lt;AG$2,"",VLOOKUP($A70,$A$3:$E$98,5)*IF(Main!$B$36=1,(1+Main!$B$35)^($A70-AG$2),1+(Main!$B$35*($A70-AG$2)))))</f>
        <v>4.9128868267648744E-3</v>
      </c>
      <c r="AH70" s="119">
        <f ca="1">IF($A70=AH$2,VLOOKUP($A70,$A$3:$E$98,5),IF($A70&lt;AH$2,"",VLOOKUP($A70,$A$3:$E$98,5)*IF(Main!$B$36=1,(1+Main!$B$35)^($A70-AH$2),1+(Main!$B$35*($A70-AH$2)))))</f>
        <v>4.9128868267648744E-3</v>
      </c>
      <c r="AI70" s="119">
        <f ca="1">IF($A70=AI$2,VLOOKUP($A70,$A$3:$E$98,5),IF($A70&lt;AI$2,"",VLOOKUP($A70,$A$3:$E$98,5)*IF(Main!$B$36=1,(1+Main!$B$35)^($A70-AI$2),1+(Main!$B$35*($A70-AI$2)))))</f>
        <v>4.9128868267648744E-3</v>
      </c>
      <c r="AJ70" s="119">
        <f ca="1">IF($A70=AJ$2,VLOOKUP($A70,$A$3:$E$98,5),IF($A70&lt;AJ$2,"",VLOOKUP($A70,$A$3:$E$98,5)*IF(Main!$B$36=1,(1+Main!$B$35)^($A70-AJ$2),1+(Main!$B$35*($A70-AJ$2)))))</f>
        <v>4.9128868267648744E-3</v>
      </c>
      <c r="AK70" s="119">
        <f ca="1">IF($A70=AK$2,VLOOKUP($A70,$A$3:$E$98,5),IF($A70&lt;AK$2,"",VLOOKUP($A70,$A$3:$E$98,5)*IF(Main!$B$36=1,(1+Main!$B$35)^($A70-AK$2),1+(Main!$B$35*($A70-AK$2)))))</f>
        <v>4.9128868267648744E-3</v>
      </c>
      <c r="AL70" s="119">
        <f ca="1">IF($A70=AL$2,VLOOKUP($A70,$A$3:$E$98,5),IF($A70&lt;AL$2,"",VLOOKUP($A70,$A$3:$E$98,5)*IF(Main!$B$36=1,(1+Main!$B$35)^($A70-AL$2),1+(Main!$B$35*($A70-AL$2)))))</f>
        <v>4.9128868267648744E-3</v>
      </c>
      <c r="AM70" s="119">
        <f ca="1">IF($A70=AM$2,VLOOKUP($A70,$A$3:$E$98,5),IF($A70&lt;AM$2,"",VLOOKUP($A70,$A$3:$E$98,5)*IF(Main!$B$36=1,(1+Main!$B$35)^($A70-AM$2),1+(Main!$B$35*($A70-AM$2)))))</f>
        <v>4.9128868267648744E-3</v>
      </c>
      <c r="AN70" s="119">
        <f ca="1">IF($A70=AN$2,VLOOKUP($A70,$A$3:$E$98,5),IF($A70&lt;AN$2,"",VLOOKUP($A70,$A$3:$E$98,5)*IF(Main!$B$36=1,(1+Main!$B$35)^($A70-AN$2),1+(Main!$B$35*($A70-AN$2)))))</f>
        <v>4.9128868267648744E-3</v>
      </c>
      <c r="AO70" s="119">
        <f ca="1">IF($A70=AO$2,VLOOKUP($A70,$A$3:$E$98,5),IF($A70&lt;AO$2,"",VLOOKUP($A70,$A$3:$E$98,5)*IF(Main!$B$36=1,(1+Main!$B$35)^($A70-AO$2),1+(Main!$B$35*($A70-AO$2)))))</f>
        <v>4.9128868267648744E-3</v>
      </c>
      <c r="AP70" s="119">
        <f ca="1">IF($A70=AP$2,VLOOKUP($A70,$A$3:$E$98,5),IF($A70&lt;AP$2,"",VLOOKUP($A70,$A$3:$E$98,5)*IF(Main!$B$36=1,(1+Main!$B$35)^($A70-AP$2),1+(Main!$B$35*($A70-AP$2)))))</f>
        <v>4.9128868267648744E-3</v>
      </c>
      <c r="AQ70" s="119">
        <f ca="1">IF($A70=AQ$2,VLOOKUP($A70,$A$3:$E$98,5),IF($A70&lt;AQ$2,"",VLOOKUP($A70,$A$3:$E$98,5)*IF(Main!$B$36=1,(1+Main!$B$35)^($A70-AQ$2),1+(Main!$B$35*($A70-AQ$2)))))</f>
        <v>4.9128868267648744E-3</v>
      </c>
      <c r="AR70" s="119">
        <f ca="1">IF($A70=AR$2,VLOOKUP($A70,$A$3:$E$98,5),IF($A70&lt;AR$2,"",VLOOKUP($A70,$A$3:$E$98,5)*IF(Main!$B$36=1,(1+Main!$B$35)^($A70-AR$2),1+(Main!$B$35*($A70-AR$2)))))</f>
        <v>4.9128868267648744E-3</v>
      </c>
      <c r="AS70" s="119">
        <f ca="1">IF($A70=AS$2,VLOOKUP($A70,$A$3:$E$98,5),IF($A70&lt;AS$2,"",VLOOKUP($A70,$A$3:$E$98,5)*IF(Main!$B$36=1,(1+Main!$B$35)^($A70-AS$2),1+(Main!$B$35*($A70-AS$2)))))</f>
        <v>4.9128868267648744E-3</v>
      </c>
      <c r="AT70" s="119">
        <f ca="1">IF($A70=AT$2,VLOOKUP($A70,$A$3:$E$98,5),IF($A70&lt;AT$2,"",VLOOKUP($A70,$A$3:$E$98,5)*IF(Main!$B$36=1,(1+Main!$B$35)^($A70-AT$2),1+(Main!$B$35*($A70-AT$2)))))</f>
        <v>4.9128868267648744E-3</v>
      </c>
      <c r="AU70" s="119">
        <f ca="1">IF($A70=AU$2,VLOOKUP($A70,$A$3:$E$98,5),IF($A70&lt;AU$2,"",VLOOKUP($A70,$A$3:$E$98,5)*IF(Main!$B$36=1,(1+Main!$B$35)^($A70-AU$2),1+(Main!$B$35*($A70-AU$2)))))</f>
        <v>4.9128868267648744E-3</v>
      </c>
      <c r="AV70" s="119">
        <f ca="1">IF($A70=AV$2,VLOOKUP($A70,$A$3:$E$98,5),IF($A70&lt;AV$2,"",VLOOKUP($A70,$A$3:$E$98,5)*IF(Main!$B$36=1,(1+Main!$B$35)^($A70-AV$2),1+(Main!$B$35*($A70-AV$2)))))</f>
        <v>4.9128868267648744E-3</v>
      </c>
      <c r="AW70" s="119">
        <f ca="1">IF($A70=AW$2,VLOOKUP($A70,$A$3:$E$98,5),IF($A70&lt;AW$2,"",VLOOKUP($A70,$A$3:$E$98,5)*IF(Main!$B$36=1,(1+Main!$B$35)^($A70-AW$2),1+(Main!$B$35*($A70-AW$2)))))</f>
        <v>4.9128868267648744E-3</v>
      </c>
      <c r="AX70" s="119">
        <f ca="1">IF($A70=AX$2,VLOOKUP($A70,$A$3:$E$98,5),IF($A70&lt;AX$2,"",VLOOKUP($A70,$A$3:$E$98,5)*IF(Main!$B$36=1,(1+Main!$B$35)^($A70-AX$2),1+(Main!$B$35*($A70-AX$2)))))</f>
        <v>4.9128868267648744E-3</v>
      </c>
      <c r="AY70" s="119">
        <f ca="1">IF($A70=AY$2,VLOOKUP($A70,$A$3:$E$98,5),IF($A70&lt;AY$2,"",VLOOKUP($A70,$A$3:$E$98,5)*IF(Main!$B$36=1,(1+Main!$B$35)^($A70-AY$2),1+(Main!$B$35*($A70-AY$2)))))</f>
        <v>4.9128868267648744E-3</v>
      </c>
      <c r="AZ70" s="119">
        <f ca="1">IF($A70=AZ$2,VLOOKUP($A70,$A$3:$E$98,5),IF($A70&lt;AZ$2,"",VLOOKUP($A70,$A$3:$E$98,5)*IF(Main!$B$36=1,(1+Main!$B$35)^($A70-AZ$2),1+(Main!$B$35*($A70-AZ$2)))))</f>
        <v>4.9128868267648744E-3</v>
      </c>
      <c r="BA70" s="119">
        <f ca="1">IF($A70=BA$2,VLOOKUP($A70,$A$3:$E$98,5),IF($A70&lt;BA$2,"",VLOOKUP($A70,$A$3:$E$98,5)*IF(Main!$B$36=1,(1+Main!$B$35)^($A70-BA$2),1+(Main!$B$35*($A70-BA$2)))))</f>
        <v>4.9128868267648744E-3</v>
      </c>
      <c r="BB70" s="119">
        <f ca="1">IF($A70=BB$2,VLOOKUP($A70,$A$3:$E$98,5),IF($A70&lt;BB$2,"",VLOOKUP($A70,$A$3:$E$98,5)*IF(Main!$B$36=1,(1+Main!$B$35)^($A70-BB$2),1+(Main!$B$35*($A70-BB$2)))))</f>
        <v>4.9128868267648744E-3</v>
      </c>
      <c r="BC70" s="119" t="str">
        <f>IF($A70=BC$2,VLOOKUP($A70,$A$3:$E$98,5),IF($A70&lt;BC$2,"",VLOOKUP($A70,$A$3:$E$98,5)*IF(Main!$B$36=1,(1+Main!$B$35)^($A70-BC$2),1+(Main!$B$35*($A70-BC$2)))))</f>
        <v/>
      </c>
      <c r="BD70" s="119" t="str">
        <f>IF($A70=BD$2,VLOOKUP($A70,$A$3:$E$98,5),IF($A70&lt;BD$2,"",VLOOKUP($A70,$A$3:$E$98,5)*IF(Main!$B$36=1,(1+Main!$B$35)^($A70-BD$2),1+(Main!$B$35*($A70-BD$2)))))</f>
        <v/>
      </c>
      <c r="BE70" s="119" t="str">
        <f>IF($A70=BE$2,VLOOKUP($A70,$A$3:$E$98,5),IF($A70&lt;BE$2,"",VLOOKUP($A70,$A$3:$E$98,5)*IF(Main!$B$36=1,(1+Main!$B$35)^($A70-BE$2),1+(Main!$B$35*($A70-BE$2)))))</f>
        <v/>
      </c>
      <c r="BF70" s="119" t="str">
        <f>IF($A70=BF$2,VLOOKUP($A70,$A$3:$E$98,5),IF($A70&lt;BF$2,"",VLOOKUP($A70,$A$3:$E$98,5)*IF(Main!$B$36=1,(1+Main!$B$35)^($A70-BF$2),1+(Main!$B$35*($A70-BF$2)))))</f>
        <v/>
      </c>
      <c r="BG70" s="119" t="str">
        <f>IF($A70=BG$2,VLOOKUP($A70,$A$3:$E$98,5),IF($A70&lt;BG$2,"",VLOOKUP($A70,$A$3:$E$98,5)*IF(Main!$B$36=1,(1+Main!$B$35)^($A70-BG$2),1+(Main!$B$35*($A70-BG$2)))))</f>
        <v/>
      </c>
      <c r="BH70" s="119" t="str">
        <f>IF($A70=BH$2,VLOOKUP($A70,$A$3:$E$98,5),IF($A70&lt;BH$2,"",VLOOKUP($A70,$A$3:$E$98,5)*IF(Main!$B$36=1,(1+Main!$B$35)^($A70-BH$2),1+(Main!$B$35*($A70-BH$2)))))</f>
        <v/>
      </c>
      <c r="BI70" s="119" t="str">
        <f>IF($A70=BI$2,VLOOKUP($A70,$A$3:$E$98,5),IF($A70&lt;BI$2,"",VLOOKUP($A70,$A$3:$E$98,5)*IF(Main!$B$36=1,(1+Main!$B$35)^($A70-BI$2),1+(Main!$B$35*($A70-BI$2)))))</f>
        <v/>
      </c>
      <c r="BJ70" s="119" t="str">
        <f>IF($A70=BJ$2,VLOOKUP($A70,$A$3:$E$98,5),IF($A70&lt;BJ$2,"",VLOOKUP($A70,$A$3:$E$98,5)*IF(Main!$B$36=1,(1+Main!$B$35)^($A70-BJ$2),1+(Main!$B$35*($A70-BJ$2)))))</f>
        <v/>
      </c>
      <c r="BK70" s="119" t="str">
        <f>IF($A70=BK$2,VLOOKUP($A70,$A$3:$E$98,5),IF($A70&lt;BK$2,"",VLOOKUP($A70,$A$3:$E$98,5)*IF(Main!$B$36=1,(1+Main!$B$35)^($A70-BK$2),1+(Main!$B$35*($A70-BK$2)))))</f>
        <v/>
      </c>
      <c r="BL70" s="119" t="str">
        <f>IF($A70=BL$2,VLOOKUP($A70,$A$3:$E$98,5),IF($A70&lt;BL$2,"",VLOOKUP($A70,$A$3:$E$98,5)*IF(Main!$B$36=1,(1+Main!$B$35)^($A70-BL$2),1+(Main!$B$35*($A70-BL$2)))))</f>
        <v/>
      </c>
      <c r="BM70" s="119" t="str">
        <f>IF($A70=BM$2,VLOOKUP($A70,$A$3:$E$98,5),IF($A70&lt;BM$2,"",VLOOKUP($A70,$A$3:$E$98,5)*IF(Main!$B$36=1,(1+Main!$B$35)^($A70-BM$2),1+(Main!$B$35*($A70-BM$2)))))</f>
        <v/>
      </c>
      <c r="BN70" s="119" t="str">
        <f>IF($A70=BN$2,VLOOKUP($A70,$A$3:$E$98,5),IF($A70&lt;BN$2,"",VLOOKUP($A70,$A$3:$E$98,5)*IF(Main!$B$36=1,(1+Main!$B$35)^($A70-BN$2),1+(Main!$B$35*($A70-BN$2)))))</f>
        <v/>
      </c>
      <c r="BO70" s="119" t="str">
        <f>IF($A70=BO$2,VLOOKUP($A70,$A$3:$E$98,5),IF($A70&lt;BO$2,"",VLOOKUP($A70,$A$3:$E$98,5)*IF(Main!$B$36=1,(1+Main!$B$35)^($A70-BO$2),1+(Main!$B$35*($A70-BO$2)))))</f>
        <v/>
      </c>
      <c r="BP70" s="119" t="str">
        <f>IF($A70=BP$2,VLOOKUP($A70,$A$3:$E$98,5),IF($A70&lt;BP$2,"",VLOOKUP($A70,$A$3:$E$98,5)*IF(Main!$B$36=1,(1+Main!$B$35)^($A70-BP$2),1+(Main!$B$35*($A70-BP$2)))))</f>
        <v/>
      </c>
      <c r="BQ70" s="119" t="str">
        <f>IF($A70=BQ$2,VLOOKUP($A70,$A$3:$E$98,5),IF($A70&lt;BQ$2,"",VLOOKUP($A70,$A$3:$E$98,5)*IF(Main!$B$36=1,(1+Main!$B$35)^($A70-BQ$2),1+(Main!$B$35*($A70-BQ$2)))))</f>
        <v/>
      </c>
      <c r="BR70" s="119" t="str">
        <f>IF($A70=BR$2,VLOOKUP($A70,$A$3:$E$98,5),IF($A70&lt;BR$2,"",VLOOKUP($A70,$A$3:$E$98,5)*IF(Main!$B$36=1,(1+Main!$B$35)^($A70-BR$2),1+(Main!$B$35*($A70-BR$2)))))</f>
        <v/>
      </c>
      <c r="BS70" s="119" t="str">
        <f>IF($A70=BS$2,VLOOKUP($A70,$A$3:$E$98,5),IF($A70&lt;BS$2,"",VLOOKUP($A70,$A$3:$E$98,5)*IF(Main!$B$36=1,(1+Main!$B$35)^($A70-BS$2),1+(Main!$B$35*($A70-BS$2)))))</f>
        <v/>
      </c>
      <c r="BT70" s="119" t="str">
        <f>IF($A70=BT$2,VLOOKUP($A70,$A$3:$E$98,5),IF($A70&lt;BT$2,"",VLOOKUP($A70,$A$3:$E$98,5)*IF(Main!$B$36=1,(1+Main!$B$35)^($A70-BT$2),1+(Main!$B$35*($A70-BT$2)))))</f>
        <v/>
      </c>
      <c r="BU70" s="119" t="str">
        <f>IF($A70=BU$2,VLOOKUP($A70,$A$3:$E$98,5),IF($A70&lt;BU$2,"",VLOOKUP($A70,$A$3:$E$98,5)*IF(Main!$B$36=1,(1+Main!$B$35)^($A70-BU$2),1+(Main!$B$35*($A70-BU$2)))))</f>
        <v/>
      </c>
      <c r="BV70" s="119" t="str">
        <f>IF($A70=BV$2,VLOOKUP($A70,$A$3:$E$98,5),IF($A70&lt;BV$2,"",VLOOKUP($A70,$A$3:$E$98,5)*IF(Main!$B$36=1,(1+Main!$B$35)^($A70-BV$2),1+(Main!$B$35*($A70-BV$2)))))</f>
        <v/>
      </c>
      <c r="BW70" s="119" t="str">
        <f>IF($A70=BW$2,VLOOKUP($A70,$A$3:$E$98,5),IF($A70&lt;BW$2,"",VLOOKUP($A70,$A$3:$E$98,5)*IF(Main!$B$36=1,(1+Main!$B$35)^($A70-BW$2),1+(Main!$B$35*($A70-BW$2)))))</f>
        <v/>
      </c>
      <c r="BX70" s="119" t="str">
        <f>IF($A70=BX$2,VLOOKUP($A70,$A$3:$E$98,5),IF($A70&lt;BX$2,"",VLOOKUP($A70,$A$3:$E$98,5)*IF(Main!$B$36=1,(1+Main!$B$35)^($A70-BX$2),1+(Main!$B$35*($A70-BX$2)))))</f>
        <v/>
      </c>
      <c r="BY70" s="119" t="str">
        <f>IF($A70=BY$2,VLOOKUP($A70,$A$3:$E$98,5),IF($A70&lt;BY$2,"",VLOOKUP($A70,$A$3:$E$98,5)*IF(Main!$B$36=1,(1+Main!$B$35)^($A70-BY$2),1+(Main!$B$35*($A70-BY$2)))))</f>
        <v/>
      </c>
      <c r="BZ70" s="119" t="str">
        <f>IF($A70=BZ$2,VLOOKUP($A70,$A$3:$E$98,5),IF($A70&lt;BZ$2,"",VLOOKUP($A70,$A$3:$E$98,5)*IF(Main!$B$36=1,(1+Main!$B$35)^($A70-BZ$2),1+(Main!$B$35*($A70-BZ$2)))))</f>
        <v/>
      </c>
      <c r="CA70" s="119" t="str">
        <f>IF($A70=CA$2,VLOOKUP($A70,$A$3:$E$98,5),IF($A70&lt;CA$2,"",VLOOKUP($A70,$A$3:$E$98,5)*IF(Main!$B$36=1,(1+Main!$B$35)^($A70-CA$2),1+(Main!$B$35*($A70-CA$2)))))</f>
        <v/>
      </c>
      <c r="CB70" s="119" t="str">
        <f>IF($A70=CB$2,VLOOKUP($A70,$A$3:$E$98,5),IF($A70&lt;CB$2,"",VLOOKUP($A70,$A$3:$E$98,5)*IF(Main!$B$36=1,(1+Main!$B$35)^($A70-CB$2),1+(Main!$B$35*($A70-CB$2)))))</f>
        <v/>
      </c>
      <c r="CC70" s="119" t="str">
        <f>IF($A70=CC$2,VLOOKUP($A70,$A$3:$E$98,5),IF($A70&lt;CC$2,"",VLOOKUP($A70,$A$3:$E$98,5)*IF(Main!$B$36=1,(1+Main!$B$35)^($A70-CC$2),1+(Main!$B$35*($A70-CC$2)))))</f>
        <v/>
      </c>
      <c r="CD70" s="119" t="str">
        <f>IF($A70=CD$2,VLOOKUP($A70,$A$3:$E$98,5),IF($A70&lt;CD$2,"",VLOOKUP($A70,$A$3:$E$98,5)*IF(Main!$B$36=1,(1+Main!$B$35)^($A70-CD$2),1+(Main!$B$35*($A70-CD$2)))))</f>
        <v/>
      </c>
    </row>
    <row r="71" spans="1:82">
      <c r="A71" s="51">
        <v>93</v>
      </c>
      <c r="B71" s="54">
        <f ca="1">VLOOKUP($A71,Mortality!$A$3:$G$108,7,)</f>
        <v>9.5746972833843841E-2</v>
      </c>
      <c r="C71" s="50">
        <f t="shared" ca="1" si="5"/>
        <v>0.4174287445040934</v>
      </c>
      <c r="D71" s="50">
        <f t="shared" ca="1" si="6"/>
        <v>6.5701526339614107</v>
      </c>
      <c r="E71" s="118">
        <f ca="1">C71/(1+Main!$B$5)^($A71-$A$3)</f>
        <v>4.1926196847697555E-3</v>
      </c>
      <c r="F71" s="14">
        <f t="shared" ca="1" si="3"/>
        <v>5.1073588115610704</v>
      </c>
      <c r="G71" s="119">
        <f ca="1">IF($A71=G$2,VLOOKUP($A71,$A$3:$E$98,5),IF($A71&lt;G$2,"",VLOOKUP($A71,$A$3:$E$98,5)*IF(Main!$B$36=1,(1+Main!$B$35)^($A71-G$2),1+(Main!$B$35*($A71-G$2)))))</f>
        <v>4.1926196847697555E-3</v>
      </c>
      <c r="H71" s="119">
        <f ca="1">IF($A71=H$2,VLOOKUP($A71,$A$3:$E$98,5),IF($A71&lt;H$2,"",VLOOKUP($A71,$A$3:$E$98,5)*IF(Main!$B$36=1,(1+Main!$B$35)^($A71-H$2),1+(Main!$B$35*($A71-H$2)))))</f>
        <v>4.1926196847697555E-3</v>
      </c>
      <c r="I71" s="119">
        <f ca="1">IF($A71=I$2,VLOOKUP($A71,$A$3:$E$98,5),IF($A71&lt;I$2,"",VLOOKUP($A71,$A$3:$E$98,5)*IF(Main!$B$36=1,(1+Main!$B$35)^($A71-I$2),1+(Main!$B$35*($A71-I$2)))))</f>
        <v>4.1926196847697555E-3</v>
      </c>
      <c r="J71" s="119">
        <f ca="1">IF($A71=J$2,VLOOKUP($A71,$A$3:$E$98,5),IF($A71&lt;J$2,"",VLOOKUP($A71,$A$3:$E$98,5)*IF(Main!$B$36=1,(1+Main!$B$35)^($A71-J$2),1+(Main!$B$35*($A71-J$2)))))</f>
        <v>4.1926196847697555E-3</v>
      </c>
      <c r="K71" s="119">
        <f ca="1">IF($A71=K$2,VLOOKUP($A71,$A$3:$E$98,5),IF($A71&lt;K$2,"",VLOOKUP($A71,$A$3:$E$98,5)*IF(Main!$B$36=1,(1+Main!$B$35)^($A71-K$2),1+(Main!$B$35*($A71-K$2)))))</f>
        <v>4.1926196847697555E-3</v>
      </c>
      <c r="L71" s="119">
        <f ca="1">IF($A71=L$2,VLOOKUP($A71,$A$3:$E$98,5),IF($A71&lt;L$2,"",VLOOKUP($A71,$A$3:$E$98,5)*IF(Main!$B$36=1,(1+Main!$B$35)^($A71-L$2),1+(Main!$B$35*($A71-L$2)))))</f>
        <v>4.1926196847697555E-3</v>
      </c>
      <c r="M71" s="119">
        <f ca="1">IF($A71=M$2,VLOOKUP($A71,$A$3:$E$98,5),IF($A71&lt;M$2,"",VLOOKUP($A71,$A$3:$E$98,5)*IF(Main!$B$36=1,(1+Main!$B$35)^($A71-M$2),1+(Main!$B$35*($A71-M$2)))))</f>
        <v>4.1926196847697555E-3</v>
      </c>
      <c r="N71" s="119">
        <f ca="1">IF($A71=N$2,VLOOKUP($A71,$A$3:$E$98,5),IF($A71&lt;N$2,"",VLOOKUP($A71,$A$3:$E$98,5)*IF(Main!$B$36=1,(1+Main!$B$35)^($A71-N$2),1+(Main!$B$35*($A71-N$2)))))</f>
        <v>4.1926196847697555E-3</v>
      </c>
      <c r="O71" s="119">
        <f ca="1">IF($A71=O$2,VLOOKUP($A71,$A$3:$E$98,5),IF($A71&lt;O$2,"",VLOOKUP($A71,$A$3:$E$98,5)*IF(Main!$B$36=1,(1+Main!$B$35)^($A71-O$2),1+(Main!$B$35*($A71-O$2)))))</f>
        <v>4.1926196847697555E-3</v>
      </c>
      <c r="P71" s="119">
        <f ca="1">IF($A71=P$2,VLOOKUP($A71,$A$3:$E$98,5),IF($A71&lt;P$2,"",VLOOKUP($A71,$A$3:$E$98,5)*IF(Main!$B$36=1,(1+Main!$B$35)^($A71-P$2),1+(Main!$B$35*($A71-P$2)))))</f>
        <v>4.1926196847697555E-3</v>
      </c>
      <c r="Q71" s="119">
        <f ca="1">IF($A71=Q$2,VLOOKUP($A71,$A$3:$E$98,5),IF($A71&lt;Q$2,"",VLOOKUP($A71,$A$3:$E$98,5)*IF(Main!$B$36=1,(1+Main!$B$35)^($A71-Q$2),1+(Main!$B$35*($A71-Q$2)))))</f>
        <v>4.1926196847697555E-3</v>
      </c>
      <c r="R71" s="119">
        <f ca="1">IF($A71=R$2,VLOOKUP($A71,$A$3:$E$98,5),IF($A71&lt;R$2,"",VLOOKUP($A71,$A$3:$E$98,5)*IF(Main!$B$36=1,(1+Main!$B$35)^($A71-R$2),1+(Main!$B$35*($A71-R$2)))))</f>
        <v>4.1926196847697555E-3</v>
      </c>
      <c r="S71" s="119">
        <f ca="1">IF($A71=S$2,VLOOKUP($A71,$A$3:$E$98,5),IF($A71&lt;S$2,"",VLOOKUP($A71,$A$3:$E$98,5)*IF(Main!$B$36=1,(1+Main!$B$35)^($A71-S$2),1+(Main!$B$35*($A71-S$2)))))</f>
        <v>4.1926196847697555E-3</v>
      </c>
      <c r="T71" s="119">
        <f ca="1">IF($A71=T$2,VLOOKUP($A71,$A$3:$E$98,5),IF($A71&lt;T$2,"",VLOOKUP($A71,$A$3:$E$98,5)*IF(Main!$B$36=1,(1+Main!$B$35)^($A71-T$2),1+(Main!$B$35*($A71-T$2)))))</f>
        <v>4.1926196847697555E-3</v>
      </c>
      <c r="U71" s="119">
        <f ca="1">IF($A71=U$2,VLOOKUP($A71,$A$3:$E$98,5),IF($A71&lt;U$2,"",VLOOKUP($A71,$A$3:$E$98,5)*IF(Main!$B$36=1,(1+Main!$B$35)^($A71-U$2),1+(Main!$B$35*($A71-U$2)))))</f>
        <v>4.1926196847697555E-3</v>
      </c>
      <c r="V71" s="119">
        <f ca="1">IF($A71=V$2,VLOOKUP($A71,$A$3:$E$98,5),IF($A71&lt;V$2,"",VLOOKUP($A71,$A$3:$E$98,5)*IF(Main!$B$36=1,(1+Main!$B$35)^($A71-V$2),1+(Main!$B$35*($A71-V$2)))))</f>
        <v>4.1926196847697555E-3</v>
      </c>
      <c r="W71" s="119">
        <f ca="1">IF($A71=W$2,VLOOKUP($A71,$A$3:$E$98,5),IF($A71&lt;W$2,"",VLOOKUP($A71,$A$3:$E$98,5)*IF(Main!$B$36=1,(1+Main!$B$35)^($A71-W$2),1+(Main!$B$35*($A71-W$2)))))</f>
        <v>4.1926196847697555E-3</v>
      </c>
      <c r="X71" s="119">
        <f ca="1">IF($A71=X$2,VLOOKUP($A71,$A$3:$E$98,5),IF($A71&lt;X$2,"",VLOOKUP($A71,$A$3:$E$98,5)*IF(Main!$B$36=1,(1+Main!$B$35)^($A71-X$2),1+(Main!$B$35*($A71-X$2)))))</f>
        <v>4.1926196847697555E-3</v>
      </c>
      <c r="Y71" s="119">
        <f ca="1">IF($A71=Y$2,VLOOKUP($A71,$A$3:$E$98,5),IF($A71&lt;Y$2,"",VLOOKUP($A71,$A$3:$E$98,5)*IF(Main!$B$36=1,(1+Main!$B$35)^($A71-Y$2),1+(Main!$B$35*($A71-Y$2)))))</f>
        <v>4.1926196847697555E-3</v>
      </c>
      <c r="Z71" s="119">
        <f ca="1">IF($A71=Z$2,VLOOKUP($A71,$A$3:$E$98,5),IF($A71&lt;Z$2,"",VLOOKUP($A71,$A$3:$E$98,5)*IF(Main!$B$36=1,(1+Main!$B$35)^($A71-Z$2),1+(Main!$B$35*($A71-Z$2)))))</f>
        <v>4.1926196847697555E-3</v>
      </c>
      <c r="AA71" s="119">
        <f ca="1">IF($A71=AA$2,VLOOKUP($A71,$A$3:$E$98,5),IF($A71&lt;AA$2,"",VLOOKUP($A71,$A$3:$E$98,5)*IF(Main!$B$36=1,(1+Main!$B$35)^($A71-AA$2),1+(Main!$B$35*($A71-AA$2)))))</f>
        <v>4.1926196847697555E-3</v>
      </c>
      <c r="AB71" s="119">
        <f ca="1">IF($A71=AB$2,VLOOKUP($A71,$A$3:$E$98,5),IF($A71&lt;AB$2,"",VLOOKUP($A71,$A$3:$E$98,5)*IF(Main!$B$36=1,(1+Main!$B$35)^($A71-AB$2),1+(Main!$B$35*($A71-AB$2)))))</f>
        <v>4.1926196847697555E-3</v>
      </c>
      <c r="AC71" s="119">
        <f ca="1">IF($A71=AC$2,VLOOKUP($A71,$A$3:$E$98,5),IF($A71&lt;AC$2,"",VLOOKUP($A71,$A$3:$E$98,5)*IF(Main!$B$36=1,(1+Main!$B$35)^($A71-AC$2),1+(Main!$B$35*($A71-AC$2)))))</f>
        <v>4.1926196847697555E-3</v>
      </c>
      <c r="AD71" s="119">
        <f ca="1">IF($A71=AD$2,VLOOKUP($A71,$A$3:$E$98,5),IF($A71&lt;AD$2,"",VLOOKUP($A71,$A$3:$E$98,5)*IF(Main!$B$36=1,(1+Main!$B$35)^($A71-AD$2),1+(Main!$B$35*($A71-AD$2)))))</f>
        <v>4.1926196847697555E-3</v>
      </c>
      <c r="AE71" s="119">
        <f ca="1">IF($A71=AE$2,VLOOKUP($A71,$A$3:$E$98,5),IF($A71&lt;AE$2,"",VLOOKUP($A71,$A$3:$E$98,5)*IF(Main!$B$36=1,(1+Main!$B$35)^($A71-AE$2),1+(Main!$B$35*($A71-AE$2)))))</f>
        <v>4.1926196847697555E-3</v>
      </c>
      <c r="AF71" s="119">
        <f ca="1">IF($A71=AF$2,VLOOKUP($A71,$A$3:$E$98,5),IF($A71&lt;AF$2,"",VLOOKUP($A71,$A$3:$E$98,5)*IF(Main!$B$36=1,(1+Main!$B$35)^($A71-AF$2),1+(Main!$B$35*($A71-AF$2)))))</f>
        <v>4.1926196847697555E-3</v>
      </c>
      <c r="AG71" s="119">
        <f ca="1">IF($A71=AG$2,VLOOKUP($A71,$A$3:$E$98,5),IF($A71&lt;AG$2,"",VLOOKUP($A71,$A$3:$E$98,5)*IF(Main!$B$36=1,(1+Main!$B$35)^($A71-AG$2),1+(Main!$B$35*($A71-AG$2)))))</f>
        <v>4.1926196847697555E-3</v>
      </c>
      <c r="AH71" s="119">
        <f ca="1">IF($A71=AH$2,VLOOKUP($A71,$A$3:$E$98,5),IF($A71&lt;AH$2,"",VLOOKUP($A71,$A$3:$E$98,5)*IF(Main!$B$36=1,(1+Main!$B$35)^($A71-AH$2),1+(Main!$B$35*($A71-AH$2)))))</f>
        <v>4.1926196847697555E-3</v>
      </c>
      <c r="AI71" s="119">
        <f ca="1">IF($A71=AI$2,VLOOKUP($A71,$A$3:$E$98,5),IF($A71&lt;AI$2,"",VLOOKUP($A71,$A$3:$E$98,5)*IF(Main!$B$36=1,(1+Main!$B$35)^($A71-AI$2),1+(Main!$B$35*($A71-AI$2)))))</f>
        <v>4.1926196847697555E-3</v>
      </c>
      <c r="AJ71" s="119">
        <f ca="1">IF($A71=AJ$2,VLOOKUP($A71,$A$3:$E$98,5),IF($A71&lt;AJ$2,"",VLOOKUP($A71,$A$3:$E$98,5)*IF(Main!$B$36=1,(1+Main!$B$35)^($A71-AJ$2),1+(Main!$B$35*($A71-AJ$2)))))</f>
        <v>4.1926196847697555E-3</v>
      </c>
      <c r="AK71" s="119">
        <f ca="1">IF($A71=AK$2,VLOOKUP($A71,$A$3:$E$98,5),IF($A71&lt;AK$2,"",VLOOKUP($A71,$A$3:$E$98,5)*IF(Main!$B$36=1,(1+Main!$B$35)^($A71-AK$2),1+(Main!$B$35*($A71-AK$2)))))</f>
        <v>4.1926196847697555E-3</v>
      </c>
      <c r="AL71" s="119">
        <f ca="1">IF($A71=AL$2,VLOOKUP($A71,$A$3:$E$98,5),IF($A71&lt;AL$2,"",VLOOKUP($A71,$A$3:$E$98,5)*IF(Main!$B$36=1,(1+Main!$B$35)^($A71-AL$2),1+(Main!$B$35*($A71-AL$2)))))</f>
        <v>4.1926196847697555E-3</v>
      </c>
      <c r="AM71" s="119">
        <f ca="1">IF($A71=AM$2,VLOOKUP($A71,$A$3:$E$98,5),IF($A71&lt;AM$2,"",VLOOKUP($A71,$A$3:$E$98,5)*IF(Main!$B$36=1,(1+Main!$B$35)^($A71-AM$2),1+(Main!$B$35*($A71-AM$2)))))</f>
        <v>4.1926196847697555E-3</v>
      </c>
      <c r="AN71" s="119">
        <f ca="1">IF($A71=AN$2,VLOOKUP($A71,$A$3:$E$98,5),IF($A71&lt;AN$2,"",VLOOKUP($A71,$A$3:$E$98,5)*IF(Main!$B$36=1,(1+Main!$B$35)^($A71-AN$2),1+(Main!$B$35*($A71-AN$2)))))</f>
        <v>4.1926196847697555E-3</v>
      </c>
      <c r="AO71" s="119">
        <f ca="1">IF($A71=AO$2,VLOOKUP($A71,$A$3:$E$98,5),IF($A71&lt;AO$2,"",VLOOKUP($A71,$A$3:$E$98,5)*IF(Main!$B$36=1,(1+Main!$B$35)^($A71-AO$2),1+(Main!$B$35*($A71-AO$2)))))</f>
        <v>4.1926196847697555E-3</v>
      </c>
      <c r="AP71" s="119">
        <f ca="1">IF($A71=AP$2,VLOOKUP($A71,$A$3:$E$98,5),IF($A71&lt;AP$2,"",VLOOKUP($A71,$A$3:$E$98,5)*IF(Main!$B$36=1,(1+Main!$B$35)^($A71-AP$2),1+(Main!$B$35*($A71-AP$2)))))</f>
        <v>4.1926196847697555E-3</v>
      </c>
      <c r="AQ71" s="119">
        <f ca="1">IF($A71=AQ$2,VLOOKUP($A71,$A$3:$E$98,5),IF($A71&lt;AQ$2,"",VLOOKUP($A71,$A$3:$E$98,5)*IF(Main!$B$36=1,(1+Main!$B$35)^($A71-AQ$2),1+(Main!$B$35*($A71-AQ$2)))))</f>
        <v>4.1926196847697555E-3</v>
      </c>
      <c r="AR71" s="119">
        <f ca="1">IF($A71=AR$2,VLOOKUP($A71,$A$3:$E$98,5),IF($A71&lt;AR$2,"",VLOOKUP($A71,$A$3:$E$98,5)*IF(Main!$B$36=1,(1+Main!$B$35)^($A71-AR$2),1+(Main!$B$35*($A71-AR$2)))))</f>
        <v>4.1926196847697555E-3</v>
      </c>
      <c r="AS71" s="119">
        <f ca="1">IF($A71=AS$2,VLOOKUP($A71,$A$3:$E$98,5),IF($A71&lt;AS$2,"",VLOOKUP($A71,$A$3:$E$98,5)*IF(Main!$B$36=1,(1+Main!$B$35)^($A71-AS$2),1+(Main!$B$35*($A71-AS$2)))))</f>
        <v>4.1926196847697555E-3</v>
      </c>
      <c r="AT71" s="119">
        <f ca="1">IF($A71=AT$2,VLOOKUP($A71,$A$3:$E$98,5),IF($A71&lt;AT$2,"",VLOOKUP($A71,$A$3:$E$98,5)*IF(Main!$B$36=1,(1+Main!$B$35)^($A71-AT$2),1+(Main!$B$35*($A71-AT$2)))))</f>
        <v>4.1926196847697555E-3</v>
      </c>
      <c r="AU71" s="119">
        <f ca="1">IF($A71=AU$2,VLOOKUP($A71,$A$3:$E$98,5),IF($A71&lt;AU$2,"",VLOOKUP($A71,$A$3:$E$98,5)*IF(Main!$B$36=1,(1+Main!$B$35)^($A71-AU$2),1+(Main!$B$35*($A71-AU$2)))))</f>
        <v>4.1926196847697555E-3</v>
      </c>
      <c r="AV71" s="119">
        <f ca="1">IF($A71=AV$2,VLOOKUP($A71,$A$3:$E$98,5),IF($A71&lt;AV$2,"",VLOOKUP($A71,$A$3:$E$98,5)*IF(Main!$B$36=1,(1+Main!$B$35)^($A71-AV$2),1+(Main!$B$35*($A71-AV$2)))))</f>
        <v>4.1926196847697555E-3</v>
      </c>
      <c r="AW71" s="119">
        <f ca="1">IF($A71=AW$2,VLOOKUP($A71,$A$3:$E$98,5),IF($A71&lt;AW$2,"",VLOOKUP($A71,$A$3:$E$98,5)*IF(Main!$B$36=1,(1+Main!$B$35)^($A71-AW$2),1+(Main!$B$35*($A71-AW$2)))))</f>
        <v>4.1926196847697555E-3</v>
      </c>
      <c r="AX71" s="119">
        <f ca="1">IF($A71=AX$2,VLOOKUP($A71,$A$3:$E$98,5),IF($A71&lt;AX$2,"",VLOOKUP($A71,$A$3:$E$98,5)*IF(Main!$B$36=1,(1+Main!$B$35)^($A71-AX$2),1+(Main!$B$35*($A71-AX$2)))))</f>
        <v>4.1926196847697555E-3</v>
      </c>
      <c r="AY71" s="119">
        <f ca="1">IF($A71=AY$2,VLOOKUP($A71,$A$3:$E$98,5),IF($A71&lt;AY$2,"",VLOOKUP($A71,$A$3:$E$98,5)*IF(Main!$B$36=1,(1+Main!$B$35)^($A71-AY$2),1+(Main!$B$35*($A71-AY$2)))))</f>
        <v>4.1926196847697555E-3</v>
      </c>
      <c r="AZ71" s="119">
        <f ca="1">IF($A71=AZ$2,VLOOKUP($A71,$A$3:$E$98,5),IF($A71&lt;AZ$2,"",VLOOKUP($A71,$A$3:$E$98,5)*IF(Main!$B$36=1,(1+Main!$B$35)^($A71-AZ$2),1+(Main!$B$35*($A71-AZ$2)))))</f>
        <v>4.1926196847697555E-3</v>
      </c>
      <c r="BA71" s="119">
        <f ca="1">IF($A71=BA$2,VLOOKUP($A71,$A$3:$E$98,5),IF($A71&lt;BA$2,"",VLOOKUP($A71,$A$3:$E$98,5)*IF(Main!$B$36=1,(1+Main!$B$35)^($A71-BA$2),1+(Main!$B$35*($A71-BA$2)))))</f>
        <v>4.1926196847697555E-3</v>
      </c>
      <c r="BB71" s="119">
        <f ca="1">IF($A71=BB$2,VLOOKUP($A71,$A$3:$E$98,5),IF($A71&lt;BB$2,"",VLOOKUP($A71,$A$3:$E$98,5)*IF(Main!$B$36=1,(1+Main!$B$35)^($A71-BB$2),1+(Main!$B$35*($A71-BB$2)))))</f>
        <v>4.1926196847697555E-3</v>
      </c>
      <c r="BC71" s="119">
        <f ca="1">IF($A71=BC$2,VLOOKUP($A71,$A$3:$E$98,5),IF($A71&lt;BC$2,"",VLOOKUP($A71,$A$3:$E$98,5)*IF(Main!$B$36=1,(1+Main!$B$35)^($A71-BC$2),1+(Main!$B$35*($A71-BC$2)))))</f>
        <v>4.1926196847697555E-3</v>
      </c>
      <c r="BD71" s="119" t="str">
        <f>IF($A71=BD$2,VLOOKUP($A71,$A$3:$E$98,5),IF($A71&lt;BD$2,"",VLOOKUP($A71,$A$3:$E$98,5)*IF(Main!$B$36=1,(1+Main!$B$35)^($A71-BD$2),1+(Main!$B$35*($A71-BD$2)))))</f>
        <v/>
      </c>
      <c r="BE71" s="119" t="str">
        <f>IF($A71=BE$2,VLOOKUP($A71,$A$3:$E$98,5),IF($A71&lt;BE$2,"",VLOOKUP($A71,$A$3:$E$98,5)*IF(Main!$B$36=1,(1+Main!$B$35)^($A71-BE$2),1+(Main!$B$35*($A71-BE$2)))))</f>
        <v/>
      </c>
      <c r="BF71" s="119" t="str">
        <f>IF($A71=BF$2,VLOOKUP($A71,$A$3:$E$98,5),IF($A71&lt;BF$2,"",VLOOKUP($A71,$A$3:$E$98,5)*IF(Main!$B$36=1,(1+Main!$B$35)^($A71-BF$2),1+(Main!$B$35*($A71-BF$2)))))</f>
        <v/>
      </c>
      <c r="BG71" s="119" t="str">
        <f>IF($A71=BG$2,VLOOKUP($A71,$A$3:$E$98,5),IF($A71&lt;BG$2,"",VLOOKUP($A71,$A$3:$E$98,5)*IF(Main!$B$36=1,(1+Main!$B$35)^($A71-BG$2),1+(Main!$B$35*($A71-BG$2)))))</f>
        <v/>
      </c>
      <c r="BH71" s="119" t="str">
        <f>IF($A71=BH$2,VLOOKUP($A71,$A$3:$E$98,5),IF($A71&lt;BH$2,"",VLOOKUP($A71,$A$3:$E$98,5)*IF(Main!$B$36=1,(1+Main!$B$35)^($A71-BH$2),1+(Main!$B$35*($A71-BH$2)))))</f>
        <v/>
      </c>
      <c r="BI71" s="119" t="str">
        <f>IF($A71=BI$2,VLOOKUP($A71,$A$3:$E$98,5),IF($A71&lt;BI$2,"",VLOOKUP($A71,$A$3:$E$98,5)*IF(Main!$B$36=1,(1+Main!$B$35)^($A71-BI$2),1+(Main!$B$35*($A71-BI$2)))))</f>
        <v/>
      </c>
      <c r="BJ71" s="119" t="str">
        <f>IF($A71=BJ$2,VLOOKUP($A71,$A$3:$E$98,5),IF($A71&lt;BJ$2,"",VLOOKUP($A71,$A$3:$E$98,5)*IF(Main!$B$36=1,(1+Main!$B$35)^($A71-BJ$2),1+(Main!$B$35*($A71-BJ$2)))))</f>
        <v/>
      </c>
      <c r="BK71" s="119" t="str">
        <f>IF($A71=BK$2,VLOOKUP($A71,$A$3:$E$98,5),IF($A71&lt;BK$2,"",VLOOKUP($A71,$A$3:$E$98,5)*IF(Main!$B$36=1,(1+Main!$B$35)^($A71-BK$2),1+(Main!$B$35*($A71-BK$2)))))</f>
        <v/>
      </c>
      <c r="BL71" s="119" t="str">
        <f>IF($A71=BL$2,VLOOKUP($A71,$A$3:$E$98,5),IF($A71&lt;BL$2,"",VLOOKUP($A71,$A$3:$E$98,5)*IF(Main!$B$36=1,(1+Main!$B$35)^($A71-BL$2),1+(Main!$B$35*($A71-BL$2)))))</f>
        <v/>
      </c>
      <c r="BM71" s="119" t="str">
        <f>IF($A71=BM$2,VLOOKUP($A71,$A$3:$E$98,5),IF($A71&lt;BM$2,"",VLOOKUP($A71,$A$3:$E$98,5)*IF(Main!$B$36=1,(1+Main!$B$35)^($A71-BM$2),1+(Main!$B$35*($A71-BM$2)))))</f>
        <v/>
      </c>
      <c r="BN71" s="119" t="str">
        <f>IF($A71=BN$2,VLOOKUP($A71,$A$3:$E$98,5),IF($A71&lt;BN$2,"",VLOOKUP($A71,$A$3:$E$98,5)*IF(Main!$B$36=1,(1+Main!$B$35)^($A71-BN$2),1+(Main!$B$35*($A71-BN$2)))))</f>
        <v/>
      </c>
      <c r="BO71" s="119" t="str">
        <f>IF($A71=BO$2,VLOOKUP($A71,$A$3:$E$98,5),IF($A71&lt;BO$2,"",VLOOKUP($A71,$A$3:$E$98,5)*IF(Main!$B$36=1,(1+Main!$B$35)^($A71-BO$2),1+(Main!$B$35*($A71-BO$2)))))</f>
        <v/>
      </c>
      <c r="BP71" s="119" t="str">
        <f>IF($A71=BP$2,VLOOKUP($A71,$A$3:$E$98,5),IF($A71&lt;BP$2,"",VLOOKUP($A71,$A$3:$E$98,5)*IF(Main!$B$36=1,(1+Main!$B$35)^($A71-BP$2),1+(Main!$B$35*($A71-BP$2)))))</f>
        <v/>
      </c>
      <c r="BQ71" s="119" t="str">
        <f>IF($A71=BQ$2,VLOOKUP($A71,$A$3:$E$98,5),IF($A71&lt;BQ$2,"",VLOOKUP($A71,$A$3:$E$98,5)*IF(Main!$B$36=1,(1+Main!$B$35)^($A71-BQ$2),1+(Main!$B$35*($A71-BQ$2)))))</f>
        <v/>
      </c>
      <c r="BR71" s="119" t="str">
        <f>IF($A71=BR$2,VLOOKUP($A71,$A$3:$E$98,5),IF($A71&lt;BR$2,"",VLOOKUP($A71,$A$3:$E$98,5)*IF(Main!$B$36=1,(1+Main!$B$35)^($A71-BR$2),1+(Main!$B$35*($A71-BR$2)))))</f>
        <v/>
      </c>
      <c r="BS71" s="119" t="str">
        <f>IF($A71=BS$2,VLOOKUP($A71,$A$3:$E$98,5),IF($A71&lt;BS$2,"",VLOOKUP($A71,$A$3:$E$98,5)*IF(Main!$B$36=1,(1+Main!$B$35)^($A71-BS$2),1+(Main!$B$35*($A71-BS$2)))))</f>
        <v/>
      </c>
      <c r="BT71" s="119" t="str">
        <f>IF($A71=BT$2,VLOOKUP($A71,$A$3:$E$98,5),IF($A71&lt;BT$2,"",VLOOKUP($A71,$A$3:$E$98,5)*IF(Main!$B$36=1,(1+Main!$B$35)^($A71-BT$2),1+(Main!$B$35*($A71-BT$2)))))</f>
        <v/>
      </c>
      <c r="BU71" s="119" t="str">
        <f>IF($A71=BU$2,VLOOKUP($A71,$A$3:$E$98,5),IF($A71&lt;BU$2,"",VLOOKUP($A71,$A$3:$E$98,5)*IF(Main!$B$36=1,(1+Main!$B$35)^($A71-BU$2),1+(Main!$B$35*($A71-BU$2)))))</f>
        <v/>
      </c>
      <c r="BV71" s="119" t="str">
        <f>IF($A71=BV$2,VLOOKUP($A71,$A$3:$E$98,5),IF($A71&lt;BV$2,"",VLOOKUP($A71,$A$3:$E$98,5)*IF(Main!$B$36=1,(1+Main!$B$35)^($A71-BV$2),1+(Main!$B$35*($A71-BV$2)))))</f>
        <v/>
      </c>
      <c r="BW71" s="119" t="str">
        <f>IF($A71=BW$2,VLOOKUP($A71,$A$3:$E$98,5),IF($A71&lt;BW$2,"",VLOOKUP($A71,$A$3:$E$98,5)*IF(Main!$B$36=1,(1+Main!$B$35)^($A71-BW$2),1+(Main!$B$35*($A71-BW$2)))))</f>
        <v/>
      </c>
      <c r="BX71" s="119" t="str">
        <f>IF($A71=BX$2,VLOOKUP($A71,$A$3:$E$98,5),IF($A71&lt;BX$2,"",VLOOKUP($A71,$A$3:$E$98,5)*IF(Main!$B$36=1,(1+Main!$B$35)^($A71-BX$2),1+(Main!$B$35*($A71-BX$2)))))</f>
        <v/>
      </c>
      <c r="BY71" s="119" t="str">
        <f>IF($A71=BY$2,VLOOKUP($A71,$A$3:$E$98,5),IF($A71&lt;BY$2,"",VLOOKUP($A71,$A$3:$E$98,5)*IF(Main!$B$36=1,(1+Main!$B$35)^($A71-BY$2),1+(Main!$B$35*($A71-BY$2)))))</f>
        <v/>
      </c>
      <c r="BZ71" s="119" t="str">
        <f>IF($A71=BZ$2,VLOOKUP($A71,$A$3:$E$98,5),IF($A71&lt;BZ$2,"",VLOOKUP($A71,$A$3:$E$98,5)*IF(Main!$B$36=1,(1+Main!$B$35)^($A71-BZ$2),1+(Main!$B$35*($A71-BZ$2)))))</f>
        <v/>
      </c>
      <c r="CA71" s="119" t="str">
        <f>IF($A71=CA$2,VLOOKUP($A71,$A$3:$E$98,5),IF($A71&lt;CA$2,"",VLOOKUP($A71,$A$3:$E$98,5)*IF(Main!$B$36=1,(1+Main!$B$35)^($A71-CA$2),1+(Main!$B$35*($A71-CA$2)))))</f>
        <v/>
      </c>
      <c r="CB71" s="119" t="str">
        <f>IF($A71=CB$2,VLOOKUP($A71,$A$3:$E$98,5),IF($A71&lt;CB$2,"",VLOOKUP($A71,$A$3:$E$98,5)*IF(Main!$B$36=1,(1+Main!$B$35)^($A71-CB$2),1+(Main!$B$35*($A71-CB$2)))))</f>
        <v/>
      </c>
      <c r="CC71" s="119" t="str">
        <f>IF($A71=CC$2,VLOOKUP($A71,$A$3:$E$98,5),IF($A71&lt;CC$2,"",VLOOKUP($A71,$A$3:$E$98,5)*IF(Main!$B$36=1,(1+Main!$B$35)^($A71-CC$2),1+(Main!$B$35*($A71-CC$2)))))</f>
        <v/>
      </c>
      <c r="CD71" s="119" t="str">
        <f>IF($A71=CD$2,VLOOKUP($A71,$A$3:$E$98,5),IF($A71&lt;CD$2,"",VLOOKUP($A71,$A$3:$E$98,5)*IF(Main!$B$36=1,(1+Main!$B$35)^($A71-CD$2),1+(Main!$B$35*($A71-CD$2)))))</f>
        <v/>
      </c>
    </row>
    <row r="72" spans="1:82">
      <c r="A72" s="51">
        <v>94</v>
      </c>
      <c r="B72" s="54">
        <f ca="1">VLOOKUP($A72,Mortality!$A$3:$G$108,7,)</f>
        <v>0.10564537564315882</v>
      </c>
      <c r="C72" s="50">
        <f t="shared" ca="1" si="5"/>
        <v>0.37746120584399445</v>
      </c>
      <c r="D72" s="50">
        <f t="shared" ca="1" si="6"/>
        <v>6.1599491144837462</v>
      </c>
      <c r="E72" s="118">
        <f ca="1">C72/(1+Main!$B$5)^($A72-$A$3)</f>
        <v>3.5431673287004361E-3</v>
      </c>
      <c r="F72" s="14">
        <f t="shared" ca="1" si="3"/>
        <v>4.8602258398221423</v>
      </c>
      <c r="G72" s="119">
        <f ca="1">IF($A72=G$2,VLOOKUP($A72,$A$3:$E$98,5),IF($A72&lt;G$2,"",VLOOKUP($A72,$A$3:$E$98,5)*IF(Main!$B$36=1,(1+Main!$B$35)^($A72-G$2),1+(Main!$B$35*($A72-G$2)))))</f>
        <v>3.5431673287004361E-3</v>
      </c>
      <c r="H72" s="119">
        <f ca="1">IF($A72=H$2,VLOOKUP($A72,$A$3:$E$98,5),IF($A72&lt;H$2,"",VLOOKUP($A72,$A$3:$E$98,5)*IF(Main!$B$36=1,(1+Main!$B$35)^($A72-H$2),1+(Main!$B$35*($A72-H$2)))))</f>
        <v>3.5431673287004361E-3</v>
      </c>
      <c r="I72" s="119">
        <f ca="1">IF($A72=I$2,VLOOKUP($A72,$A$3:$E$98,5),IF($A72&lt;I$2,"",VLOOKUP($A72,$A$3:$E$98,5)*IF(Main!$B$36=1,(1+Main!$B$35)^($A72-I$2),1+(Main!$B$35*($A72-I$2)))))</f>
        <v>3.5431673287004361E-3</v>
      </c>
      <c r="J72" s="119">
        <f ca="1">IF($A72=J$2,VLOOKUP($A72,$A$3:$E$98,5),IF($A72&lt;J$2,"",VLOOKUP($A72,$A$3:$E$98,5)*IF(Main!$B$36=1,(1+Main!$B$35)^($A72-J$2),1+(Main!$B$35*($A72-J$2)))))</f>
        <v>3.5431673287004361E-3</v>
      </c>
      <c r="K72" s="119">
        <f ca="1">IF($A72=K$2,VLOOKUP($A72,$A$3:$E$98,5),IF($A72&lt;K$2,"",VLOOKUP($A72,$A$3:$E$98,5)*IF(Main!$B$36=1,(1+Main!$B$35)^($A72-K$2),1+(Main!$B$35*($A72-K$2)))))</f>
        <v>3.5431673287004361E-3</v>
      </c>
      <c r="L72" s="119">
        <f ca="1">IF($A72=L$2,VLOOKUP($A72,$A$3:$E$98,5),IF($A72&lt;L$2,"",VLOOKUP($A72,$A$3:$E$98,5)*IF(Main!$B$36=1,(1+Main!$B$35)^($A72-L$2),1+(Main!$B$35*($A72-L$2)))))</f>
        <v>3.5431673287004361E-3</v>
      </c>
      <c r="M72" s="119">
        <f ca="1">IF($A72=M$2,VLOOKUP($A72,$A$3:$E$98,5),IF($A72&lt;M$2,"",VLOOKUP($A72,$A$3:$E$98,5)*IF(Main!$B$36=1,(1+Main!$B$35)^($A72-M$2),1+(Main!$B$35*($A72-M$2)))))</f>
        <v>3.5431673287004361E-3</v>
      </c>
      <c r="N72" s="119">
        <f ca="1">IF($A72=N$2,VLOOKUP($A72,$A$3:$E$98,5),IF($A72&lt;N$2,"",VLOOKUP($A72,$A$3:$E$98,5)*IF(Main!$B$36=1,(1+Main!$B$35)^($A72-N$2),1+(Main!$B$35*($A72-N$2)))))</f>
        <v>3.5431673287004361E-3</v>
      </c>
      <c r="O72" s="119">
        <f ca="1">IF($A72=O$2,VLOOKUP($A72,$A$3:$E$98,5),IF($A72&lt;O$2,"",VLOOKUP($A72,$A$3:$E$98,5)*IF(Main!$B$36=1,(1+Main!$B$35)^($A72-O$2),1+(Main!$B$35*($A72-O$2)))))</f>
        <v>3.5431673287004361E-3</v>
      </c>
      <c r="P72" s="119">
        <f ca="1">IF($A72=P$2,VLOOKUP($A72,$A$3:$E$98,5),IF($A72&lt;P$2,"",VLOOKUP($A72,$A$3:$E$98,5)*IF(Main!$B$36=1,(1+Main!$B$35)^($A72-P$2),1+(Main!$B$35*($A72-P$2)))))</f>
        <v>3.5431673287004361E-3</v>
      </c>
      <c r="Q72" s="119">
        <f ca="1">IF($A72=Q$2,VLOOKUP($A72,$A$3:$E$98,5),IF($A72&lt;Q$2,"",VLOOKUP($A72,$A$3:$E$98,5)*IF(Main!$B$36=1,(1+Main!$B$35)^($A72-Q$2),1+(Main!$B$35*($A72-Q$2)))))</f>
        <v>3.5431673287004361E-3</v>
      </c>
      <c r="R72" s="119">
        <f ca="1">IF($A72=R$2,VLOOKUP($A72,$A$3:$E$98,5),IF($A72&lt;R$2,"",VLOOKUP($A72,$A$3:$E$98,5)*IF(Main!$B$36=1,(1+Main!$B$35)^($A72-R$2),1+(Main!$B$35*($A72-R$2)))))</f>
        <v>3.5431673287004361E-3</v>
      </c>
      <c r="S72" s="119">
        <f ca="1">IF($A72=S$2,VLOOKUP($A72,$A$3:$E$98,5),IF($A72&lt;S$2,"",VLOOKUP($A72,$A$3:$E$98,5)*IF(Main!$B$36=1,(1+Main!$B$35)^($A72-S$2),1+(Main!$B$35*($A72-S$2)))))</f>
        <v>3.5431673287004361E-3</v>
      </c>
      <c r="T72" s="119">
        <f ca="1">IF($A72=T$2,VLOOKUP($A72,$A$3:$E$98,5),IF($A72&lt;T$2,"",VLOOKUP($A72,$A$3:$E$98,5)*IF(Main!$B$36=1,(1+Main!$B$35)^($A72-T$2),1+(Main!$B$35*($A72-T$2)))))</f>
        <v>3.5431673287004361E-3</v>
      </c>
      <c r="U72" s="119">
        <f ca="1">IF($A72=U$2,VLOOKUP($A72,$A$3:$E$98,5),IF($A72&lt;U$2,"",VLOOKUP($A72,$A$3:$E$98,5)*IF(Main!$B$36=1,(1+Main!$B$35)^($A72-U$2),1+(Main!$B$35*($A72-U$2)))))</f>
        <v>3.5431673287004361E-3</v>
      </c>
      <c r="V72" s="119">
        <f ca="1">IF($A72=V$2,VLOOKUP($A72,$A$3:$E$98,5),IF($A72&lt;V$2,"",VLOOKUP($A72,$A$3:$E$98,5)*IF(Main!$B$36=1,(1+Main!$B$35)^($A72-V$2),1+(Main!$B$35*($A72-V$2)))))</f>
        <v>3.5431673287004361E-3</v>
      </c>
      <c r="W72" s="119">
        <f ca="1">IF($A72=W$2,VLOOKUP($A72,$A$3:$E$98,5),IF($A72&lt;W$2,"",VLOOKUP($A72,$A$3:$E$98,5)*IF(Main!$B$36=1,(1+Main!$B$35)^($A72-W$2),1+(Main!$B$35*($A72-W$2)))))</f>
        <v>3.5431673287004361E-3</v>
      </c>
      <c r="X72" s="119">
        <f ca="1">IF($A72=X$2,VLOOKUP($A72,$A$3:$E$98,5),IF($A72&lt;X$2,"",VLOOKUP($A72,$A$3:$E$98,5)*IF(Main!$B$36=1,(1+Main!$B$35)^($A72-X$2),1+(Main!$B$35*($A72-X$2)))))</f>
        <v>3.5431673287004361E-3</v>
      </c>
      <c r="Y72" s="119">
        <f ca="1">IF($A72=Y$2,VLOOKUP($A72,$A$3:$E$98,5),IF($A72&lt;Y$2,"",VLOOKUP($A72,$A$3:$E$98,5)*IF(Main!$B$36=1,(1+Main!$B$35)^($A72-Y$2),1+(Main!$B$35*($A72-Y$2)))))</f>
        <v>3.5431673287004361E-3</v>
      </c>
      <c r="Z72" s="119">
        <f ca="1">IF($A72=Z$2,VLOOKUP($A72,$A$3:$E$98,5),IF($A72&lt;Z$2,"",VLOOKUP($A72,$A$3:$E$98,5)*IF(Main!$B$36=1,(1+Main!$B$35)^($A72-Z$2),1+(Main!$B$35*($A72-Z$2)))))</f>
        <v>3.5431673287004361E-3</v>
      </c>
      <c r="AA72" s="119">
        <f ca="1">IF($A72=AA$2,VLOOKUP($A72,$A$3:$E$98,5),IF($A72&lt;AA$2,"",VLOOKUP($A72,$A$3:$E$98,5)*IF(Main!$B$36=1,(1+Main!$B$35)^($A72-AA$2),1+(Main!$B$35*($A72-AA$2)))))</f>
        <v>3.5431673287004361E-3</v>
      </c>
      <c r="AB72" s="119">
        <f ca="1">IF($A72=AB$2,VLOOKUP($A72,$A$3:$E$98,5),IF($A72&lt;AB$2,"",VLOOKUP($A72,$A$3:$E$98,5)*IF(Main!$B$36=1,(1+Main!$B$35)^($A72-AB$2),1+(Main!$B$35*($A72-AB$2)))))</f>
        <v>3.5431673287004361E-3</v>
      </c>
      <c r="AC72" s="119">
        <f ca="1">IF($A72=AC$2,VLOOKUP($A72,$A$3:$E$98,5),IF($A72&lt;AC$2,"",VLOOKUP($A72,$A$3:$E$98,5)*IF(Main!$B$36=1,(1+Main!$B$35)^($A72-AC$2),1+(Main!$B$35*($A72-AC$2)))))</f>
        <v>3.5431673287004361E-3</v>
      </c>
      <c r="AD72" s="119">
        <f ca="1">IF($A72=AD$2,VLOOKUP($A72,$A$3:$E$98,5),IF($A72&lt;AD$2,"",VLOOKUP($A72,$A$3:$E$98,5)*IF(Main!$B$36=1,(1+Main!$B$35)^($A72-AD$2),1+(Main!$B$35*($A72-AD$2)))))</f>
        <v>3.5431673287004361E-3</v>
      </c>
      <c r="AE72" s="119">
        <f ca="1">IF($A72=AE$2,VLOOKUP($A72,$A$3:$E$98,5),IF($A72&lt;AE$2,"",VLOOKUP($A72,$A$3:$E$98,5)*IF(Main!$B$36=1,(1+Main!$B$35)^($A72-AE$2),1+(Main!$B$35*($A72-AE$2)))))</f>
        <v>3.5431673287004361E-3</v>
      </c>
      <c r="AF72" s="119">
        <f ca="1">IF($A72=AF$2,VLOOKUP($A72,$A$3:$E$98,5),IF($A72&lt;AF$2,"",VLOOKUP($A72,$A$3:$E$98,5)*IF(Main!$B$36=1,(1+Main!$B$35)^($A72-AF$2),1+(Main!$B$35*($A72-AF$2)))))</f>
        <v>3.5431673287004361E-3</v>
      </c>
      <c r="AG72" s="119">
        <f ca="1">IF($A72=AG$2,VLOOKUP($A72,$A$3:$E$98,5),IF($A72&lt;AG$2,"",VLOOKUP($A72,$A$3:$E$98,5)*IF(Main!$B$36=1,(1+Main!$B$35)^($A72-AG$2),1+(Main!$B$35*($A72-AG$2)))))</f>
        <v>3.5431673287004361E-3</v>
      </c>
      <c r="AH72" s="119">
        <f ca="1">IF($A72=AH$2,VLOOKUP($A72,$A$3:$E$98,5),IF($A72&lt;AH$2,"",VLOOKUP($A72,$A$3:$E$98,5)*IF(Main!$B$36=1,(1+Main!$B$35)^($A72-AH$2),1+(Main!$B$35*($A72-AH$2)))))</f>
        <v>3.5431673287004361E-3</v>
      </c>
      <c r="AI72" s="119">
        <f ca="1">IF($A72=AI$2,VLOOKUP($A72,$A$3:$E$98,5),IF($A72&lt;AI$2,"",VLOOKUP($A72,$A$3:$E$98,5)*IF(Main!$B$36=1,(1+Main!$B$35)^($A72-AI$2),1+(Main!$B$35*($A72-AI$2)))))</f>
        <v>3.5431673287004361E-3</v>
      </c>
      <c r="AJ72" s="119">
        <f ca="1">IF($A72=AJ$2,VLOOKUP($A72,$A$3:$E$98,5),IF($A72&lt;AJ$2,"",VLOOKUP($A72,$A$3:$E$98,5)*IF(Main!$B$36=1,(1+Main!$B$35)^($A72-AJ$2),1+(Main!$B$35*($A72-AJ$2)))))</f>
        <v>3.5431673287004361E-3</v>
      </c>
      <c r="AK72" s="119">
        <f ca="1">IF($A72=AK$2,VLOOKUP($A72,$A$3:$E$98,5),IF($A72&lt;AK$2,"",VLOOKUP($A72,$A$3:$E$98,5)*IF(Main!$B$36=1,(1+Main!$B$35)^($A72-AK$2),1+(Main!$B$35*($A72-AK$2)))))</f>
        <v>3.5431673287004361E-3</v>
      </c>
      <c r="AL72" s="119">
        <f ca="1">IF($A72=AL$2,VLOOKUP($A72,$A$3:$E$98,5),IF($A72&lt;AL$2,"",VLOOKUP($A72,$A$3:$E$98,5)*IF(Main!$B$36=1,(1+Main!$B$35)^($A72-AL$2),1+(Main!$B$35*($A72-AL$2)))))</f>
        <v>3.5431673287004361E-3</v>
      </c>
      <c r="AM72" s="119">
        <f ca="1">IF($A72=AM$2,VLOOKUP($A72,$A$3:$E$98,5),IF($A72&lt;AM$2,"",VLOOKUP($A72,$A$3:$E$98,5)*IF(Main!$B$36=1,(1+Main!$B$35)^($A72-AM$2),1+(Main!$B$35*($A72-AM$2)))))</f>
        <v>3.5431673287004361E-3</v>
      </c>
      <c r="AN72" s="119">
        <f ca="1">IF($A72=AN$2,VLOOKUP($A72,$A$3:$E$98,5),IF($A72&lt;AN$2,"",VLOOKUP($A72,$A$3:$E$98,5)*IF(Main!$B$36=1,(1+Main!$B$35)^($A72-AN$2),1+(Main!$B$35*($A72-AN$2)))))</f>
        <v>3.5431673287004361E-3</v>
      </c>
      <c r="AO72" s="119">
        <f ca="1">IF($A72=AO$2,VLOOKUP($A72,$A$3:$E$98,5),IF($A72&lt;AO$2,"",VLOOKUP($A72,$A$3:$E$98,5)*IF(Main!$B$36=1,(1+Main!$B$35)^($A72-AO$2),1+(Main!$B$35*($A72-AO$2)))))</f>
        <v>3.5431673287004361E-3</v>
      </c>
      <c r="AP72" s="119">
        <f ca="1">IF($A72=AP$2,VLOOKUP($A72,$A$3:$E$98,5),IF($A72&lt;AP$2,"",VLOOKUP($A72,$A$3:$E$98,5)*IF(Main!$B$36=1,(1+Main!$B$35)^($A72-AP$2),1+(Main!$B$35*($A72-AP$2)))))</f>
        <v>3.5431673287004361E-3</v>
      </c>
      <c r="AQ72" s="119">
        <f ca="1">IF($A72=AQ$2,VLOOKUP($A72,$A$3:$E$98,5),IF($A72&lt;AQ$2,"",VLOOKUP($A72,$A$3:$E$98,5)*IF(Main!$B$36=1,(1+Main!$B$35)^($A72-AQ$2),1+(Main!$B$35*($A72-AQ$2)))))</f>
        <v>3.5431673287004361E-3</v>
      </c>
      <c r="AR72" s="119">
        <f ca="1">IF($A72=AR$2,VLOOKUP($A72,$A$3:$E$98,5),IF($A72&lt;AR$2,"",VLOOKUP($A72,$A$3:$E$98,5)*IF(Main!$B$36=1,(1+Main!$B$35)^($A72-AR$2),1+(Main!$B$35*($A72-AR$2)))))</f>
        <v>3.5431673287004361E-3</v>
      </c>
      <c r="AS72" s="119">
        <f ca="1">IF($A72=AS$2,VLOOKUP($A72,$A$3:$E$98,5),IF($A72&lt;AS$2,"",VLOOKUP($A72,$A$3:$E$98,5)*IF(Main!$B$36=1,(1+Main!$B$35)^($A72-AS$2),1+(Main!$B$35*($A72-AS$2)))))</f>
        <v>3.5431673287004361E-3</v>
      </c>
      <c r="AT72" s="119">
        <f ca="1">IF($A72=AT$2,VLOOKUP($A72,$A$3:$E$98,5),IF($A72&lt;AT$2,"",VLOOKUP($A72,$A$3:$E$98,5)*IF(Main!$B$36=1,(1+Main!$B$35)^($A72-AT$2),1+(Main!$B$35*($A72-AT$2)))))</f>
        <v>3.5431673287004361E-3</v>
      </c>
      <c r="AU72" s="119">
        <f ca="1">IF($A72=AU$2,VLOOKUP($A72,$A$3:$E$98,5),IF($A72&lt;AU$2,"",VLOOKUP($A72,$A$3:$E$98,5)*IF(Main!$B$36=1,(1+Main!$B$35)^($A72-AU$2),1+(Main!$B$35*($A72-AU$2)))))</f>
        <v>3.5431673287004361E-3</v>
      </c>
      <c r="AV72" s="119">
        <f ca="1">IF($A72=AV$2,VLOOKUP($A72,$A$3:$E$98,5),IF($A72&lt;AV$2,"",VLOOKUP($A72,$A$3:$E$98,5)*IF(Main!$B$36=1,(1+Main!$B$35)^($A72-AV$2),1+(Main!$B$35*($A72-AV$2)))))</f>
        <v>3.5431673287004361E-3</v>
      </c>
      <c r="AW72" s="119">
        <f ca="1">IF($A72=AW$2,VLOOKUP($A72,$A$3:$E$98,5),IF($A72&lt;AW$2,"",VLOOKUP($A72,$A$3:$E$98,5)*IF(Main!$B$36=1,(1+Main!$B$35)^($A72-AW$2),1+(Main!$B$35*($A72-AW$2)))))</f>
        <v>3.5431673287004361E-3</v>
      </c>
      <c r="AX72" s="119">
        <f ca="1">IF($A72=AX$2,VLOOKUP($A72,$A$3:$E$98,5),IF($A72&lt;AX$2,"",VLOOKUP($A72,$A$3:$E$98,5)*IF(Main!$B$36=1,(1+Main!$B$35)^($A72-AX$2),1+(Main!$B$35*($A72-AX$2)))))</f>
        <v>3.5431673287004361E-3</v>
      </c>
      <c r="AY72" s="119">
        <f ca="1">IF($A72=AY$2,VLOOKUP($A72,$A$3:$E$98,5),IF($A72&lt;AY$2,"",VLOOKUP($A72,$A$3:$E$98,5)*IF(Main!$B$36=1,(1+Main!$B$35)^($A72-AY$2),1+(Main!$B$35*($A72-AY$2)))))</f>
        <v>3.5431673287004361E-3</v>
      </c>
      <c r="AZ72" s="119">
        <f ca="1">IF($A72=AZ$2,VLOOKUP($A72,$A$3:$E$98,5),IF($A72&lt;AZ$2,"",VLOOKUP($A72,$A$3:$E$98,5)*IF(Main!$B$36=1,(1+Main!$B$35)^($A72-AZ$2),1+(Main!$B$35*($A72-AZ$2)))))</f>
        <v>3.5431673287004361E-3</v>
      </c>
      <c r="BA72" s="119">
        <f ca="1">IF($A72=BA$2,VLOOKUP($A72,$A$3:$E$98,5),IF($A72&lt;BA$2,"",VLOOKUP($A72,$A$3:$E$98,5)*IF(Main!$B$36=1,(1+Main!$B$35)^($A72-BA$2),1+(Main!$B$35*($A72-BA$2)))))</f>
        <v>3.5431673287004361E-3</v>
      </c>
      <c r="BB72" s="119">
        <f ca="1">IF($A72=BB$2,VLOOKUP($A72,$A$3:$E$98,5),IF($A72&lt;BB$2,"",VLOOKUP($A72,$A$3:$E$98,5)*IF(Main!$B$36=1,(1+Main!$B$35)^($A72-BB$2),1+(Main!$B$35*($A72-BB$2)))))</f>
        <v>3.5431673287004361E-3</v>
      </c>
      <c r="BC72" s="119">
        <f ca="1">IF($A72=BC$2,VLOOKUP($A72,$A$3:$E$98,5),IF($A72&lt;BC$2,"",VLOOKUP($A72,$A$3:$E$98,5)*IF(Main!$B$36=1,(1+Main!$B$35)^($A72-BC$2),1+(Main!$B$35*($A72-BC$2)))))</f>
        <v>3.5431673287004361E-3</v>
      </c>
      <c r="BD72" s="119">
        <f ca="1">IF($A72=BD$2,VLOOKUP($A72,$A$3:$E$98,5),IF($A72&lt;BD$2,"",VLOOKUP($A72,$A$3:$E$98,5)*IF(Main!$B$36=1,(1+Main!$B$35)^($A72-BD$2),1+(Main!$B$35*($A72-BD$2)))))</f>
        <v>3.5431673287004361E-3</v>
      </c>
      <c r="BE72" s="119" t="str">
        <f>IF($A72=BE$2,VLOOKUP($A72,$A$3:$E$98,5),IF($A72&lt;BE$2,"",VLOOKUP($A72,$A$3:$E$98,5)*IF(Main!$B$36=1,(1+Main!$B$35)^($A72-BE$2),1+(Main!$B$35*($A72-BE$2)))))</f>
        <v/>
      </c>
      <c r="BF72" s="119" t="str">
        <f>IF($A72=BF$2,VLOOKUP($A72,$A$3:$E$98,5),IF($A72&lt;BF$2,"",VLOOKUP($A72,$A$3:$E$98,5)*IF(Main!$B$36=1,(1+Main!$B$35)^($A72-BF$2),1+(Main!$B$35*($A72-BF$2)))))</f>
        <v/>
      </c>
      <c r="BG72" s="119" t="str">
        <f>IF($A72=BG$2,VLOOKUP($A72,$A$3:$E$98,5),IF($A72&lt;BG$2,"",VLOOKUP($A72,$A$3:$E$98,5)*IF(Main!$B$36=1,(1+Main!$B$35)^($A72-BG$2),1+(Main!$B$35*($A72-BG$2)))))</f>
        <v/>
      </c>
      <c r="BH72" s="119" t="str">
        <f>IF($A72=BH$2,VLOOKUP($A72,$A$3:$E$98,5),IF($A72&lt;BH$2,"",VLOOKUP($A72,$A$3:$E$98,5)*IF(Main!$B$36=1,(1+Main!$B$35)^($A72-BH$2),1+(Main!$B$35*($A72-BH$2)))))</f>
        <v/>
      </c>
      <c r="BI72" s="119" t="str">
        <f>IF($A72=BI$2,VLOOKUP($A72,$A$3:$E$98,5),IF($A72&lt;BI$2,"",VLOOKUP($A72,$A$3:$E$98,5)*IF(Main!$B$36=1,(1+Main!$B$35)^($A72-BI$2),1+(Main!$B$35*($A72-BI$2)))))</f>
        <v/>
      </c>
      <c r="BJ72" s="119" t="str">
        <f>IF($A72=BJ$2,VLOOKUP($A72,$A$3:$E$98,5),IF($A72&lt;BJ$2,"",VLOOKUP($A72,$A$3:$E$98,5)*IF(Main!$B$36=1,(1+Main!$B$35)^($A72-BJ$2),1+(Main!$B$35*($A72-BJ$2)))))</f>
        <v/>
      </c>
      <c r="BK72" s="119" t="str">
        <f>IF($A72=BK$2,VLOOKUP($A72,$A$3:$E$98,5),IF($A72&lt;BK$2,"",VLOOKUP($A72,$A$3:$E$98,5)*IF(Main!$B$36=1,(1+Main!$B$35)^($A72-BK$2),1+(Main!$B$35*($A72-BK$2)))))</f>
        <v/>
      </c>
      <c r="BL72" s="119" t="str">
        <f>IF($A72=BL$2,VLOOKUP($A72,$A$3:$E$98,5),IF($A72&lt;BL$2,"",VLOOKUP($A72,$A$3:$E$98,5)*IF(Main!$B$36=1,(1+Main!$B$35)^($A72-BL$2),1+(Main!$B$35*($A72-BL$2)))))</f>
        <v/>
      </c>
      <c r="BM72" s="119" t="str">
        <f>IF($A72=BM$2,VLOOKUP($A72,$A$3:$E$98,5),IF($A72&lt;BM$2,"",VLOOKUP($A72,$A$3:$E$98,5)*IF(Main!$B$36=1,(1+Main!$B$35)^($A72-BM$2),1+(Main!$B$35*($A72-BM$2)))))</f>
        <v/>
      </c>
      <c r="BN72" s="119" t="str">
        <f>IF($A72=BN$2,VLOOKUP($A72,$A$3:$E$98,5),IF($A72&lt;BN$2,"",VLOOKUP($A72,$A$3:$E$98,5)*IF(Main!$B$36=1,(1+Main!$B$35)^($A72-BN$2),1+(Main!$B$35*($A72-BN$2)))))</f>
        <v/>
      </c>
      <c r="BO72" s="119" t="str">
        <f>IF($A72=BO$2,VLOOKUP($A72,$A$3:$E$98,5),IF($A72&lt;BO$2,"",VLOOKUP($A72,$A$3:$E$98,5)*IF(Main!$B$36=1,(1+Main!$B$35)^($A72-BO$2),1+(Main!$B$35*($A72-BO$2)))))</f>
        <v/>
      </c>
      <c r="BP72" s="119" t="str">
        <f>IF($A72=BP$2,VLOOKUP($A72,$A$3:$E$98,5),IF($A72&lt;BP$2,"",VLOOKUP($A72,$A$3:$E$98,5)*IF(Main!$B$36=1,(1+Main!$B$35)^($A72-BP$2),1+(Main!$B$35*($A72-BP$2)))))</f>
        <v/>
      </c>
      <c r="BQ72" s="119" t="str">
        <f>IF($A72=BQ$2,VLOOKUP($A72,$A$3:$E$98,5),IF($A72&lt;BQ$2,"",VLOOKUP($A72,$A$3:$E$98,5)*IF(Main!$B$36=1,(1+Main!$B$35)^($A72-BQ$2),1+(Main!$B$35*($A72-BQ$2)))))</f>
        <v/>
      </c>
      <c r="BR72" s="119" t="str">
        <f>IF($A72=BR$2,VLOOKUP($A72,$A$3:$E$98,5),IF($A72&lt;BR$2,"",VLOOKUP($A72,$A$3:$E$98,5)*IF(Main!$B$36=1,(1+Main!$B$35)^($A72-BR$2),1+(Main!$B$35*($A72-BR$2)))))</f>
        <v/>
      </c>
      <c r="BS72" s="119" t="str">
        <f>IF($A72=BS$2,VLOOKUP($A72,$A$3:$E$98,5),IF($A72&lt;BS$2,"",VLOOKUP($A72,$A$3:$E$98,5)*IF(Main!$B$36=1,(1+Main!$B$35)^($A72-BS$2),1+(Main!$B$35*($A72-BS$2)))))</f>
        <v/>
      </c>
      <c r="BT72" s="119" t="str">
        <f>IF($A72=BT$2,VLOOKUP($A72,$A$3:$E$98,5),IF($A72&lt;BT$2,"",VLOOKUP($A72,$A$3:$E$98,5)*IF(Main!$B$36=1,(1+Main!$B$35)^($A72-BT$2),1+(Main!$B$35*($A72-BT$2)))))</f>
        <v/>
      </c>
      <c r="BU72" s="119" t="str">
        <f>IF($A72=BU$2,VLOOKUP($A72,$A$3:$E$98,5),IF($A72&lt;BU$2,"",VLOOKUP($A72,$A$3:$E$98,5)*IF(Main!$B$36=1,(1+Main!$B$35)^($A72-BU$2),1+(Main!$B$35*($A72-BU$2)))))</f>
        <v/>
      </c>
      <c r="BV72" s="119" t="str">
        <f>IF($A72=BV$2,VLOOKUP($A72,$A$3:$E$98,5),IF($A72&lt;BV$2,"",VLOOKUP($A72,$A$3:$E$98,5)*IF(Main!$B$36=1,(1+Main!$B$35)^($A72-BV$2),1+(Main!$B$35*($A72-BV$2)))))</f>
        <v/>
      </c>
      <c r="BW72" s="119" t="str">
        <f>IF($A72=BW$2,VLOOKUP($A72,$A$3:$E$98,5),IF($A72&lt;BW$2,"",VLOOKUP($A72,$A$3:$E$98,5)*IF(Main!$B$36=1,(1+Main!$B$35)^($A72-BW$2),1+(Main!$B$35*($A72-BW$2)))))</f>
        <v/>
      </c>
      <c r="BX72" s="119" t="str">
        <f>IF($A72=BX$2,VLOOKUP($A72,$A$3:$E$98,5),IF($A72&lt;BX$2,"",VLOOKUP($A72,$A$3:$E$98,5)*IF(Main!$B$36=1,(1+Main!$B$35)^($A72-BX$2),1+(Main!$B$35*($A72-BX$2)))))</f>
        <v/>
      </c>
      <c r="BY72" s="119" t="str">
        <f>IF($A72=BY$2,VLOOKUP($A72,$A$3:$E$98,5),IF($A72&lt;BY$2,"",VLOOKUP($A72,$A$3:$E$98,5)*IF(Main!$B$36=1,(1+Main!$B$35)^($A72-BY$2),1+(Main!$B$35*($A72-BY$2)))))</f>
        <v/>
      </c>
      <c r="BZ72" s="119" t="str">
        <f>IF($A72=BZ$2,VLOOKUP($A72,$A$3:$E$98,5),IF($A72&lt;BZ$2,"",VLOOKUP($A72,$A$3:$E$98,5)*IF(Main!$B$36=1,(1+Main!$B$35)^($A72-BZ$2),1+(Main!$B$35*($A72-BZ$2)))))</f>
        <v/>
      </c>
      <c r="CA72" s="119" t="str">
        <f>IF($A72=CA$2,VLOOKUP($A72,$A$3:$E$98,5),IF($A72&lt;CA$2,"",VLOOKUP($A72,$A$3:$E$98,5)*IF(Main!$B$36=1,(1+Main!$B$35)^($A72-CA$2),1+(Main!$B$35*($A72-CA$2)))))</f>
        <v/>
      </c>
      <c r="CB72" s="119" t="str">
        <f>IF($A72=CB$2,VLOOKUP($A72,$A$3:$E$98,5),IF($A72&lt;CB$2,"",VLOOKUP($A72,$A$3:$E$98,5)*IF(Main!$B$36=1,(1+Main!$B$35)^($A72-CB$2),1+(Main!$B$35*($A72-CB$2)))))</f>
        <v/>
      </c>
      <c r="CC72" s="119" t="str">
        <f>IF($A72=CC$2,VLOOKUP($A72,$A$3:$E$98,5),IF($A72&lt;CC$2,"",VLOOKUP($A72,$A$3:$E$98,5)*IF(Main!$B$36=1,(1+Main!$B$35)^($A72-CC$2),1+(Main!$B$35*($A72-CC$2)))))</f>
        <v/>
      </c>
      <c r="CD72" s="119" t="str">
        <f>IF($A72=CD$2,VLOOKUP($A72,$A$3:$E$98,5),IF($A72&lt;CD$2,"",VLOOKUP($A72,$A$3:$E$98,5)*IF(Main!$B$36=1,(1+Main!$B$35)^($A72-CD$2),1+(Main!$B$35*($A72-CD$2)))))</f>
        <v/>
      </c>
    </row>
    <row r="73" spans="1:82">
      <c r="A73" s="51">
        <v>95</v>
      </c>
      <c r="B73" s="54">
        <f ca="1">VLOOKUP($A73,Mortality!$A$3:$G$108,7,)</f>
        <v>0.11574000036220719</v>
      </c>
      <c r="C73" s="50">
        <f t="shared" ca="1" si="5"/>
        <v>0.33758417496188597</v>
      </c>
      <c r="D73" s="50">
        <f t="shared" ca="1" si="6"/>
        <v>5.7694665784217634</v>
      </c>
      <c r="E73" s="118">
        <f ca="1">C73/(1+Main!$B$5)^($A73-$A$3)</f>
        <v>2.9615402666292629E-3</v>
      </c>
      <c r="F73" s="14">
        <f t="shared" ca="1" si="3"/>
        <v>4.6183488474496626</v>
      </c>
      <c r="G73" s="119">
        <f ca="1">IF($A73=G$2,VLOOKUP($A73,$A$3:$E$98,5),IF($A73&lt;G$2,"",VLOOKUP($A73,$A$3:$E$98,5)*IF(Main!$B$36=1,(1+Main!$B$35)^($A73-G$2),1+(Main!$B$35*($A73-G$2)))))</f>
        <v>2.9615402666292629E-3</v>
      </c>
      <c r="H73" s="119">
        <f ca="1">IF($A73=H$2,VLOOKUP($A73,$A$3:$E$98,5),IF($A73&lt;H$2,"",VLOOKUP($A73,$A$3:$E$98,5)*IF(Main!$B$36=1,(1+Main!$B$35)^($A73-H$2),1+(Main!$B$35*($A73-H$2)))))</f>
        <v>2.9615402666292629E-3</v>
      </c>
      <c r="I73" s="119">
        <f ca="1">IF($A73=I$2,VLOOKUP($A73,$A$3:$E$98,5),IF($A73&lt;I$2,"",VLOOKUP($A73,$A$3:$E$98,5)*IF(Main!$B$36=1,(1+Main!$B$35)^($A73-I$2),1+(Main!$B$35*($A73-I$2)))))</f>
        <v>2.9615402666292629E-3</v>
      </c>
      <c r="J73" s="119">
        <f ca="1">IF($A73=J$2,VLOOKUP($A73,$A$3:$E$98,5),IF($A73&lt;J$2,"",VLOOKUP($A73,$A$3:$E$98,5)*IF(Main!$B$36=1,(1+Main!$B$35)^($A73-J$2),1+(Main!$B$35*($A73-J$2)))))</f>
        <v>2.9615402666292629E-3</v>
      </c>
      <c r="K73" s="119">
        <f ca="1">IF($A73=K$2,VLOOKUP($A73,$A$3:$E$98,5),IF($A73&lt;K$2,"",VLOOKUP($A73,$A$3:$E$98,5)*IF(Main!$B$36=1,(1+Main!$B$35)^($A73-K$2),1+(Main!$B$35*($A73-K$2)))))</f>
        <v>2.9615402666292629E-3</v>
      </c>
      <c r="L73" s="119">
        <f ca="1">IF($A73=L$2,VLOOKUP($A73,$A$3:$E$98,5),IF($A73&lt;L$2,"",VLOOKUP($A73,$A$3:$E$98,5)*IF(Main!$B$36=1,(1+Main!$B$35)^($A73-L$2),1+(Main!$B$35*($A73-L$2)))))</f>
        <v>2.9615402666292629E-3</v>
      </c>
      <c r="M73" s="119">
        <f ca="1">IF($A73=M$2,VLOOKUP($A73,$A$3:$E$98,5),IF($A73&lt;M$2,"",VLOOKUP($A73,$A$3:$E$98,5)*IF(Main!$B$36=1,(1+Main!$B$35)^($A73-M$2),1+(Main!$B$35*($A73-M$2)))))</f>
        <v>2.9615402666292629E-3</v>
      </c>
      <c r="N73" s="119">
        <f ca="1">IF($A73=N$2,VLOOKUP($A73,$A$3:$E$98,5),IF($A73&lt;N$2,"",VLOOKUP($A73,$A$3:$E$98,5)*IF(Main!$B$36=1,(1+Main!$B$35)^($A73-N$2),1+(Main!$B$35*($A73-N$2)))))</f>
        <v>2.9615402666292629E-3</v>
      </c>
      <c r="O73" s="119">
        <f ca="1">IF($A73=O$2,VLOOKUP($A73,$A$3:$E$98,5),IF($A73&lt;O$2,"",VLOOKUP($A73,$A$3:$E$98,5)*IF(Main!$B$36=1,(1+Main!$B$35)^($A73-O$2),1+(Main!$B$35*($A73-O$2)))))</f>
        <v>2.9615402666292629E-3</v>
      </c>
      <c r="P73" s="119">
        <f ca="1">IF($A73=P$2,VLOOKUP($A73,$A$3:$E$98,5),IF($A73&lt;P$2,"",VLOOKUP($A73,$A$3:$E$98,5)*IF(Main!$B$36=1,(1+Main!$B$35)^($A73-P$2),1+(Main!$B$35*($A73-P$2)))))</f>
        <v>2.9615402666292629E-3</v>
      </c>
      <c r="Q73" s="119">
        <f ca="1">IF($A73=Q$2,VLOOKUP($A73,$A$3:$E$98,5),IF($A73&lt;Q$2,"",VLOOKUP($A73,$A$3:$E$98,5)*IF(Main!$B$36=1,(1+Main!$B$35)^($A73-Q$2),1+(Main!$B$35*($A73-Q$2)))))</f>
        <v>2.9615402666292629E-3</v>
      </c>
      <c r="R73" s="119">
        <f ca="1">IF($A73=R$2,VLOOKUP($A73,$A$3:$E$98,5),IF($A73&lt;R$2,"",VLOOKUP($A73,$A$3:$E$98,5)*IF(Main!$B$36=1,(1+Main!$B$35)^($A73-R$2),1+(Main!$B$35*($A73-R$2)))))</f>
        <v>2.9615402666292629E-3</v>
      </c>
      <c r="S73" s="119">
        <f ca="1">IF($A73=S$2,VLOOKUP($A73,$A$3:$E$98,5),IF($A73&lt;S$2,"",VLOOKUP($A73,$A$3:$E$98,5)*IF(Main!$B$36=1,(1+Main!$B$35)^($A73-S$2),1+(Main!$B$35*($A73-S$2)))))</f>
        <v>2.9615402666292629E-3</v>
      </c>
      <c r="T73" s="119">
        <f ca="1">IF($A73=T$2,VLOOKUP($A73,$A$3:$E$98,5),IF($A73&lt;T$2,"",VLOOKUP($A73,$A$3:$E$98,5)*IF(Main!$B$36=1,(1+Main!$B$35)^($A73-T$2),1+(Main!$B$35*($A73-T$2)))))</f>
        <v>2.9615402666292629E-3</v>
      </c>
      <c r="U73" s="119">
        <f ca="1">IF($A73=U$2,VLOOKUP($A73,$A$3:$E$98,5),IF($A73&lt;U$2,"",VLOOKUP($A73,$A$3:$E$98,5)*IF(Main!$B$36=1,(1+Main!$B$35)^($A73-U$2),1+(Main!$B$35*($A73-U$2)))))</f>
        <v>2.9615402666292629E-3</v>
      </c>
      <c r="V73" s="119">
        <f ca="1">IF($A73=V$2,VLOOKUP($A73,$A$3:$E$98,5),IF($A73&lt;V$2,"",VLOOKUP($A73,$A$3:$E$98,5)*IF(Main!$B$36=1,(1+Main!$B$35)^($A73-V$2),1+(Main!$B$35*($A73-V$2)))))</f>
        <v>2.9615402666292629E-3</v>
      </c>
      <c r="W73" s="119">
        <f ca="1">IF($A73=W$2,VLOOKUP($A73,$A$3:$E$98,5),IF($A73&lt;W$2,"",VLOOKUP($A73,$A$3:$E$98,5)*IF(Main!$B$36=1,(1+Main!$B$35)^($A73-W$2),1+(Main!$B$35*($A73-W$2)))))</f>
        <v>2.9615402666292629E-3</v>
      </c>
      <c r="X73" s="119">
        <f ca="1">IF($A73=X$2,VLOOKUP($A73,$A$3:$E$98,5),IF($A73&lt;X$2,"",VLOOKUP($A73,$A$3:$E$98,5)*IF(Main!$B$36=1,(1+Main!$B$35)^($A73-X$2),1+(Main!$B$35*($A73-X$2)))))</f>
        <v>2.9615402666292629E-3</v>
      </c>
      <c r="Y73" s="119">
        <f ca="1">IF($A73=Y$2,VLOOKUP($A73,$A$3:$E$98,5),IF($A73&lt;Y$2,"",VLOOKUP($A73,$A$3:$E$98,5)*IF(Main!$B$36=1,(1+Main!$B$35)^($A73-Y$2),1+(Main!$B$35*($A73-Y$2)))))</f>
        <v>2.9615402666292629E-3</v>
      </c>
      <c r="Z73" s="119">
        <f ca="1">IF($A73=Z$2,VLOOKUP($A73,$A$3:$E$98,5),IF($A73&lt;Z$2,"",VLOOKUP($A73,$A$3:$E$98,5)*IF(Main!$B$36=1,(1+Main!$B$35)^($A73-Z$2),1+(Main!$B$35*($A73-Z$2)))))</f>
        <v>2.9615402666292629E-3</v>
      </c>
      <c r="AA73" s="119">
        <f ca="1">IF($A73=AA$2,VLOOKUP($A73,$A$3:$E$98,5),IF($A73&lt;AA$2,"",VLOOKUP($A73,$A$3:$E$98,5)*IF(Main!$B$36=1,(1+Main!$B$35)^($A73-AA$2),1+(Main!$B$35*($A73-AA$2)))))</f>
        <v>2.9615402666292629E-3</v>
      </c>
      <c r="AB73" s="119">
        <f ca="1">IF($A73=AB$2,VLOOKUP($A73,$A$3:$E$98,5),IF($A73&lt;AB$2,"",VLOOKUP($A73,$A$3:$E$98,5)*IF(Main!$B$36=1,(1+Main!$B$35)^($A73-AB$2),1+(Main!$B$35*($A73-AB$2)))))</f>
        <v>2.9615402666292629E-3</v>
      </c>
      <c r="AC73" s="119">
        <f ca="1">IF($A73=AC$2,VLOOKUP($A73,$A$3:$E$98,5),IF($A73&lt;AC$2,"",VLOOKUP($A73,$A$3:$E$98,5)*IF(Main!$B$36=1,(1+Main!$B$35)^($A73-AC$2),1+(Main!$B$35*($A73-AC$2)))))</f>
        <v>2.9615402666292629E-3</v>
      </c>
      <c r="AD73" s="119">
        <f ca="1">IF($A73=AD$2,VLOOKUP($A73,$A$3:$E$98,5),IF($A73&lt;AD$2,"",VLOOKUP($A73,$A$3:$E$98,5)*IF(Main!$B$36=1,(1+Main!$B$35)^($A73-AD$2),1+(Main!$B$35*($A73-AD$2)))))</f>
        <v>2.9615402666292629E-3</v>
      </c>
      <c r="AE73" s="119">
        <f ca="1">IF($A73=AE$2,VLOOKUP($A73,$A$3:$E$98,5),IF($A73&lt;AE$2,"",VLOOKUP($A73,$A$3:$E$98,5)*IF(Main!$B$36=1,(1+Main!$B$35)^($A73-AE$2),1+(Main!$B$35*($A73-AE$2)))))</f>
        <v>2.9615402666292629E-3</v>
      </c>
      <c r="AF73" s="119">
        <f ca="1">IF($A73=AF$2,VLOOKUP($A73,$A$3:$E$98,5),IF($A73&lt;AF$2,"",VLOOKUP($A73,$A$3:$E$98,5)*IF(Main!$B$36=1,(1+Main!$B$35)^($A73-AF$2),1+(Main!$B$35*($A73-AF$2)))))</f>
        <v>2.9615402666292629E-3</v>
      </c>
      <c r="AG73" s="119">
        <f ca="1">IF($A73=AG$2,VLOOKUP($A73,$A$3:$E$98,5),IF($A73&lt;AG$2,"",VLOOKUP($A73,$A$3:$E$98,5)*IF(Main!$B$36=1,(1+Main!$B$35)^($A73-AG$2),1+(Main!$B$35*($A73-AG$2)))))</f>
        <v>2.9615402666292629E-3</v>
      </c>
      <c r="AH73" s="119">
        <f ca="1">IF($A73=AH$2,VLOOKUP($A73,$A$3:$E$98,5),IF($A73&lt;AH$2,"",VLOOKUP($A73,$A$3:$E$98,5)*IF(Main!$B$36=1,(1+Main!$B$35)^($A73-AH$2),1+(Main!$B$35*($A73-AH$2)))))</f>
        <v>2.9615402666292629E-3</v>
      </c>
      <c r="AI73" s="119">
        <f ca="1">IF($A73=AI$2,VLOOKUP($A73,$A$3:$E$98,5),IF($A73&lt;AI$2,"",VLOOKUP($A73,$A$3:$E$98,5)*IF(Main!$B$36=1,(1+Main!$B$35)^($A73-AI$2),1+(Main!$B$35*($A73-AI$2)))))</f>
        <v>2.9615402666292629E-3</v>
      </c>
      <c r="AJ73" s="119">
        <f ca="1">IF($A73=AJ$2,VLOOKUP($A73,$A$3:$E$98,5),IF($A73&lt;AJ$2,"",VLOOKUP($A73,$A$3:$E$98,5)*IF(Main!$B$36=1,(1+Main!$B$35)^($A73-AJ$2),1+(Main!$B$35*($A73-AJ$2)))))</f>
        <v>2.9615402666292629E-3</v>
      </c>
      <c r="AK73" s="119">
        <f ca="1">IF($A73=AK$2,VLOOKUP($A73,$A$3:$E$98,5),IF($A73&lt;AK$2,"",VLOOKUP($A73,$A$3:$E$98,5)*IF(Main!$B$36=1,(1+Main!$B$35)^($A73-AK$2),1+(Main!$B$35*($A73-AK$2)))))</f>
        <v>2.9615402666292629E-3</v>
      </c>
      <c r="AL73" s="119">
        <f ca="1">IF($A73=AL$2,VLOOKUP($A73,$A$3:$E$98,5),IF($A73&lt;AL$2,"",VLOOKUP($A73,$A$3:$E$98,5)*IF(Main!$B$36=1,(1+Main!$B$35)^($A73-AL$2),1+(Main!$B$35*($A73-AL$2)))))</f>
        <v>2.9615402666292629E-3</v>
      </c>
      <c r="AM73" s="119">
        <f ca="1">IF($A73=AM$2,VLOOKUP($A73,$A$3:$E$98,5),IF($A73&lt;AM$2,"",VLOOKUP($A73,$A$3:$E$98,5)*IF(Main!$B$36=1,(1+Main!$B$35)^($A73-AM$2),1+(Main!$B$35*($A73-AM$2)))))</f>
        <v>2.9615402666292629E-3</v>
      </c>
      <c r="AN73" s="119">
        <f ca="1">IF($A73=AN$2,VLOOKUP($A73,$A$3:$E$98,5),IF($A73&lt;AN$2,"",VLOOKUP($A73,$A$3:$E$98,5)*IF(Main!$B$36=1,(1+Main!$B$35)^($A73-AN$2),1+(Main!$B$35*($A73-AN$2)))))</f>
        <v>2.9615402666292629E-3</v>
      </c>
      <c r="AO73" s="119">
        <f ca="1">IF($A73=AO$2,VLOOKUP($A73,$A$3:$E$98,5),IF($A73&lt;AO$2,"",VLOOKUP($A73,$A$3:$E$98,5)*IF(Main!$B$36=1,(1+Main!$B$35)^($A73-AO$2),1+(Main!$B$35*($A73-AO$2)))))</f>
        <v>2.9615402666292629E-3</v>
      </c>
      <c r="AP73" s="119">
        <f ca="1">IF($A73=AP$2,VLOOKUP($A73,$A$3:$E$98,5),IF($A73&lt;AP$2,"",VLOOKUP($A73,$A$3:$E$98,5)*IF(Main!$B$36=1,(1+Main!$B$35)^($A73-AP$2),1+(Main!$B$35*($A73-AP$2)))))</f>
        <v>2.9615402666292629E-3</v>
      </c>
      <c r="AQ73" s="119">
        <f ca="1">IF($A73=AQ$2,VLOOKUP($A73,$A$3:$E$98,5),IF($A73&lt;AQ$2,"",VLOOKUP($A73,$A$3:$E$98,5)*IF(Main!$B$36=1,(1+Main!$B$35)^($A73-AQ$2),1+(Main!$B$35*($A73-AQ$2)))))</f>
        <v>2.9615402666292629E-3</v>
      </c>
      <c r="AR73" s="119">
        <f ca="1">IF($A73=AR$2,VLOOKUP($A73,$A$3:$E$98,5),IF($A73&lt;AR$2,"",VLOOKUP($A73,$A$3:$E$98,5)*IF(Main!$B$36=1,(1+Main!$B$35)^($A73-AR$2),1+(Main!$B$35*($A73-AR$2)))))</f>
        <v>2.9615402666292629E-3</v>
      </c>
      <c r="AS73" s="119">
        <f ca="1">IF($A73=AS$2,VLOOKUP($A73,$A$3:$E$98,5),IF($A73&lt;AS$2,"",VLOOKUP($A73,$A$3:$E$98,5)*IF(Main!$B$36=1,(1+Main!$B$35)^($A73-AS$2),1+(Main!$B$35*($A73-AS$2)))))</f>
        <v>2.9615402666292629E-3</v>
      </c>
      <c r="AT73" s="119">
        <f ca="1">IF($A73=AT$2,VLOOKUP($A73,$A$3:$E$98,5),IF($A73&lt;AT$2,"",VLOOKUP($A73,$A$3:$E$98,5)*IF(Main!$B$36=1,(1+Main!$B$35)^($A73-AT$2),1+(Main!$B$35*($A73-AT$2)))))</f>
        <v>2.9615402666292629E-3</v>
      </c>
      <c r="AU73" s="119">
        <f ca="1">IF($A73=AU$2,VLOOKUP($A73,$A$3:$E$98,5),IF($A73&lt;AU$2,"",VLOOKUP($A73,$A$3:$E$98,5)*IF(Main!$B$36=1,(1+Main!$B$35)^($A73-AU$2),1+(Main!$B$35*($A73-AU$2)))))</f>
        <v>2.9615402666292629E-3</v>
      </c>
      <c r="AV73" s="119">
        <f ca="1">IF($A73=AV$2,VLOOKUP($A73,$A$3:$E$98,5),IF($A73&lt;AV$2,"",VLOOKUP($A73,$A$3:$E$98,5)*IF(Main!$B$36=1,(1+Main!$B$35)^($A73-AV$2),1+(Main!$B$35*($A73-AV$2)))))</f>
        <v>2.9615402666292629E-3</v>
      </c>
      <c r="AW73" s="119">
        <f ca="1">IF($A73=AW$2,VLOOKUP($A73,$A$3:$E$98,5),IF($A73&lt;AW$2,"",VLOOKUP($A73,$A$3:$E$98,5)*IF(Main!$B$36=1,(1+Main!$B$35)^($A73-AW$2),1+(Main!$B$35*($A73-AW$2)))))</f>
        <v>2.9615402666292629E-3</v>
      </c>
      <c r="AX73" s="119">
        <f ca="1">IF($A73=AX$2,VLOOKUP($A73,$A$3:$E$98,5),IF($A73&lt;AX$2,"",VLOOKUP($A73,$A$3:$E$98,5)*IF(Main!$B$36=1,(1+Main!$B$35)^($A73-AX$2),1+(Main!$B$35*($A73-AX$2)))))</f>
        <v>2.9615402666292629E-3</v>
      </c>
      <c r="AY73" s="119">
        <f ca="1">IF($A73=AY$2,VLOOKUP($A73,$A$3:$E$98,5),IF($A73&lt;AY$2,"",VLOOKUP($A73,$A$3:$E$98,5)*IF(Main!$B$36=1,(1+Main!$B$35)^($A73-AY$2),1+(Main!$B$35*($A73-AY$2)))))</f>
        <v>2.9615402666292629E-3</v>
      </c>
      <c r="AZ73" s="119">
        <f ca="1">IF($A73=AZ$2,VLOOKUP($A73,$A$3:$E$98,5),IF($A73&lt;AZ$2,"",VLOOKUP($A73,$A$3:$E$98,5)*IF(Main!$B$36=1,(1+Main!$B$35)^($A73-AZ$2),1+(Main!$B$35*($A73-AZ$2)))))</f>
        <v>2.9615402666292629E-3</v>
      </c>
      <c r="BA73" s="119">
        <f ca="1">IF($A73=BA$2,VLOOKUP($A73,$A$3:$E$98,5),IF($A73&lt;BA$2,"",VLOOKUP($A73,$A$3:$E$98,5)*IF(Main!$B$36=1,(1+Main!$B$35)^($A73-BA$2),1+(Main!$B$35*($A73-BA$2)))))</f>
        <v>2.9615402666292629E-3</v>
      </c>
      <c r="BB73" s="119">
        <f ca="1">IF($A73=BB$2,VLOOKUP($A73,$A$3:$E$98,5),IF($A73&lt;BB$2,"",VLOOKUP($A73,$A$3:$E$98,5)*IF(Main!$B$36=1,(1+Main!$B$35)^($A73-BB$2),1+(Main!$B$35*($A73-BB$2)))))</f>
        <v>2.9615402666292629E-3</v>
      </c>
      <c r="BC73" s="119">
        <f ca="1">IF($A73=BC$2,VLOOKUP($A73,$A$3:$E$98,5),IF($A73&lt;BC$2,"",VLOOKUP($A73,$A$3:$E$98,5)*IF(Main!$B$36=1,(1+Main!$B$35)^($A73-BC$2),1+(Main!$B$35*($A73-BC$2)))))</f>
        <v>2.9615402666292629E-3</v>
      </c>
      <c r="BD73" s="119">
        <f ca="1">IF($A73=BD$2,VLOOKUP($A73,$A$3:$E$98,5),IF($A73&lt;BD$2,"",VLOOKUP($A73,$A$3:$E$98,5)*IF(Main!$B$36=1,(1+Main!$B$35)^($A73-BD$2),1+(Main!$B$35*($A73-BD$2)))))</f>
        <v>2.9615402666292629E-3</v>
      </c>
      <c r="BE73" s="119">
        <f ca="1">IF($A73=BE$2,VLOOKUP($A73,$A$3:$E$98,5),IF($A73&lt;BE$2,"",VLOOKUP($A73,$A$3:$E$98,5)*IF(Main!$B$36=1,(1+Main!$B$35)^($A73-BE$2),1+(Main!$B$35*($A73-BE$2)))))</f>
        <v>2.9615402666292629E-3</v>
      </c>
      <c r="BF73" s="119" t="str">
        <f>IF($A73=BF$2,VLOOKUP($A73,$A$3:$E$98,5),IF($A73&lt;BF$2,"",VLOOKUP($A73,$A$3:$E$98,5)*IF(Main!$B$36=1,(1+Main!$B$35)^($A73-BF$2),1+(Main!$B$35*($A73-BF$2)))))</f>
        <v/>
      </c>
      <c r="BG73" s="119" t="str">
        <f>IF($A73=BG$2,VLOOKUP($A73,$A$3:$E$98,5),IF($A73&lt;BG$2,"",VLOOKUP($A73,$A$3:$E$98,5)*IF(Main!$B$36=1,(1+Main!$B$35)^($A73-BG$2),1+(Main!$B$35*($A73-BG$2)))))</f>
        <v/>
      </c>
      <c r="BH73" s="119" t="str">
        <f>IF($A73=BH$2,VLOOKUP($A73,$A$3:$E$98,5),IF($A73&lt;BH$2,"",VLOOKUP($A73,$A$3:$E$98,5)*IF(Main!$B$36=1,(1+Main!$B$35)^($A73-BH$2),1+(Main!$B$35*($A73-BH$2)))))</f>
        <v/>
      </c>
      <c r="BI73" s="119" t="str">
        <f>IF($A73=BI$2,VLOOKUP($A73,$A$3:$E$98,5),IF($A73&lt;BI$2,"",VLOOKUP($A73,$A$3:$E$98,5)*IF(Main!$B$36=1,(1+Main!$B$35)^($A73-BI$2),1+(Main!$B$35*($A73-BI$2)))))</f>
        <v/>
      </c>
      <c r="BJ73" s="119" t="str">
        <f>IF($A73=BJ$2,VLOOKUP($A73,$A$3:$E$98,5),IF($A73&lt;BJ$2,"",VLOOKUP($A73,$A$3:$E$98,5)*IF(Main!$B$36=1,(1+Main!$B$35)^($A73-BJ$2),1+(Main!$B$35*($A73-BJ$2)))))</f>
        <v/>
      </c>
      <c r="BK73" s="119" t="str">
        <f>IF($A73=BK$2,VLOOKUP($A73,$A$3:$E$98,5),IF($A73&lt;BK$2,"",VLOOKUP($A73,$A$3:$E$98,5)*IF(Main!$B$36=1,(1+Main!$B$35)^($A73-BK$2),1+(Main!$B$35*($A73-BK$2)))))</f>
        <v/>
      </c>
      <c r="BL73" s="119" t="str">
        <f>IF($A73=BL$2,VLOOKUP($A73,$A$3:$E$98,5),IF($A73&lt;BL$2,"",VLOOKUP($A73,$A$3:$E$98,5)*IF(Main!$B$36=1,(1+Main!$B$35)^($A73-BL$2),1+(Main!$B$35*($A73-BL$2)))))</f>
        <v/>
      </c>
      <c r="BM73" s="119" t="str">
        <f>IF($A73=BM$2,VLOOKUP($A73,$A$3:$E$98,5),IF($A73&lt;BM$2,"",VLOOKUP($A73,$A$3:$E$98,5)*IF(Main!$B$36=1,(1+Main!$B$35)^($A73-BM$2),1+(Main!$B$35*($A73-BM$2)))))</f>
        <v/>
      </c>
      <c r="BN73" s="119" t="str">
        <f>IF($A73=BN$2,VLOOKUP($A73,$A$3:$E$98,5),IF($A73&lt;BN$2,"",VLOOKUP($A73,$A$3:$E$98,5)*IF(Main!$B$36=1,(1+Main!$B$35)^($A73-BN$2),1+(Main!$B$35*($A73-BN$2)))))</f>
        <v/>
      </c>
      <c r="BO73" s="119" t="str">
        <f>IF($A73=BO$2,VLOOKUP($A73,$A$3:$E$98,5),IF($A73&lt;BO$2,"",VLOOKUP($A73,$A$3:$E$98,5)*IF(Main!$B$36=1,(1+Main!$B$35)^($A73-BO$2),1+(Main!$B$35*($A73-BO$2)))))</f>
        <v/>
      </c>
      <c r="BP73" s="119" t="str">
        <f>IF($A73=BP$2,VLOOKUP($A73,$A$3:$E$98,5),IF($A73&lt;BP$2,"",VLOOKUP($A73,$A$3:$E$98,5)*IF(Main!$B$36=1,(1+Main!$B$35)^($A73-BP$2),1+(Main!$B$35*($A73-BP$2)))))</f>
        <v/>
      </c>
      <c r="BQ73" s="119" t="str">
        <f>IF($A73=BQ$2,VLOOKUP($A73,$A$3:$E$98,5),IF($A73&lt;BQ$2,"",VLOOKUP($A73,$A$3:$E$98,5)*IF(Main!$B$36=1,(1+Main!$B$35)^($A73-BQ$2),1+(Main!$B$35*($A73-BQ$2)))))</f>
        <v/>
      </c>
      <c r="BR73" s="119" t="str">
        <f>IF($A73=BR$2,VLOOKUP($A73,$A$3:$E$98,5),IF($A73&lt;BR$2,"",VLOOKUP($A73,$A$3:$E$98,5)*IF(Main!$B$36=1,(1+Main!$B$35)^($A73-BR$2),1+(Main!$B$35*($A73-BR$2)))))</f>
        <v/>
      </c>
      <c r="BS73" s="119" t="str">
        <f>IF($A73=BS$2,VLOOKUP($A73,$A$3:$E$98,5),IF($A73&lt;BS$2,"",VLOOKUP($A73,$A$3:$E$98,5)*IF(Main!$B$36=1,(1+Main!$B$35)^($A73-BS$2),1+(Main!$B$35*($A73-BS$2)))))</f>
        <v/>
      </c>
      <c r="BT73" s="119" t="str">
        <f>IF($A73=BT$2,VLOOKUP($A73,$A$3:$E$98,5),IF($A73&lt;BT$2,"",VLOOKUP($A73,$A$3:$E$98,5)*IF(Main!$B$36=1,(1+Main!$B$35)^($A73-BT$2),1+(Main!$B$35*($A73-BT$2)))))</f>
        <v/>
      </c>
      <c r="BU73" s="119" t="str">
        <f>IF($A73=BU$2,VLOOKUP($A73,$A$3:$E$98,5),IF($A73&lt;BU$2,"",VLOOKUP($A73,$A$3:$E$98,5)*IF(Main!$B$36=1,(1+Main!$B$35)^($A73-BU$2),1+(Main!$B$35*($A73-BU$2)))))</f>
        <v/>
      </c>
      <c r="BV73" s="119" t="str">
        <f>IF($A73=BV$2,VLOOKUP($A73,$A$3:$E$98,5),IF($A73&lt;BV$2,"",VLOOKUP($A73,$A$3:$E$98,5)*IF(Main!$B$36=1,(1+Main!$B$35)^($A73-BV$2),1+(Main!$B$35*($A73-BV$2)))))</f>
        <v/>
      </c>
      <c r="BW73" s="119" t="str">
        <f>IF($A73=BW$2,VLOOKUP($A73,$A$3:$E$98,5),IF($A73&lt;BW$2,"",VLOOKUP($A73,$A$3:$E$98,5)*IF(Main!$B$36=1,(1+Main!$B$35)^($A73-BW$2),1+(Main!$B$35*($A73-BW$2)))))</f>
        <v/>
      </c>
      <c r="BX73" s="119" t="str">
        <f>IF($A73=BX$2,VLOOKUP($A73,$A$3:$E$98,5),IF($A73&lt;BX$2,"",VLOOKUP($A73,$A$3:$E$98,5)*IF(Main!$B$36=1,(1+Main!$B$35)^($A73-BX$2),1+(Main!$B$35*($A73-BX$2)))))</f>
        <v/>
      </c>
      <c r="BY73" s="119" t="str">
        <f>IF($A73=BY$2,VLOOKUP($A73,$A$3:$E$98,5),IF($A73&lt;BY$2,"",VLOOKUP($A73,$A$3:$E$98,5)*IF(Main!$B$36=1,(1+Main!$B$35)^($A73-BY$2),1+(Main!$B$35*($A73-BY$2)))))</f>
        <v/>
      </c>
      <c r="BZ73" s="119" t="str">
        <f>IF($A73=BZ$2,VLOOKUP($A73,$A$3:$E$98,5),IF($A73&lt;BZ$2,"",VLOOKUP($A73,$A$3:$E$98,5)*IF(Main!$B$36=1,(1+Main!$B$35)^($A73-BZ$2),1+(Main!$B$35*($A73-BZ$2)))))</f>
        <v/>
      </c>
      <c r="CA73" s="119" t="str">
        <f>IF($A73=CA$2,VLOOKUP($A73,$A$3:$E$98,5),IF($A73&lt;CA$2,"",VLOOKUP($A73,$A$3:$E$98,5)*IF(Main!$B$36=1,(1+Main!$B$35)^($A73-CA$2),1+(Main!$B$35*($A73-CA$2)))))</f>
        <v/>
      </c>
      <c r="CB73" s="119" t="str">
        <f>IF($A73=CB$2,VLOOKUP($A73,$A$3:$E$98,5),IF($A73&lt;CB$2,"",VLOOKUP($A73,$A$3:$E$98,5)*IF(Main!$B$36=1,(1+Main!$B$35)^($A73-CB$2),1+(Main!$B$35*($A73-CB$2)))))</f>
        <v/>
      </c>
      <c r="CC73" s="119" t="str">
        <f>IF($A73=CC$2,VLOOKUP($A73,$A$3:$E$98,5),IF($A73&lt;CC$2,"",VLOOKUP($A73,$A$3:$E$98,5)*IF(Main!$B$36=1,(1+Main!$B$35)^($A73-CC$2),1+(Main!$B$35*($A73-CC$2)))))</f>
        <v/>
      </c>
      <c r="CD73" s="119" t="str">
        <f>IF($A73=CD$2,VLOOKUP($A73,$A$3:$E$98,5),IF($A73&lt;CD$2,"",VLOOKUP($A73,$A$3:$E$98,5)*IF(Main!$B$36=1,(1+Main!$B$35)^($A73-CD$2),1+(Main!$B$35*($A73-CD$2)))))</f>
        <v/>
      </c>
    </row>
    <row r="74" spans="1:82">
      <c r="A74" s="51">
        <v>96</v>
      </c>
      <c r="B74" s="54">
        <f ca="1">VLOOKUP($A74,Mortality!$A$3:$G$108,7,)</f>
        <v>0.12842044655285978</v>
      </c>
      <c r="C74" s="50">
        <f t="shared" ca="1" si="5"/>
        <v>0.29851218242952188</v>
      </c>
      <c r="D74" s="50">
        <f t="shared" ca="1" si="6"/>
        <v>5.3937377924766636</v>
      </c>
      <c r="E74" s="118">
        <f ca="1">C74/(1+Main!$B$5)^($A74-$A$3)</f>
        <v>2.4474500888756081E-3</v>
      </c>
      <c r="F74" s="14">
        <f t="shared" ca="1" si="3"/>
        <v>4.3783878817961028</v>
      </c>
      <c r="G74" s="119">
        <f ca="1">IF($A74=G$2,VLOOKUP($A74,$A$3:$E$98,5),IF($A74&lt;G$2,"",VLOOKUP($A74,$A$3:$E$98,5)*IF(Main!$B$36=1,(1+Main!$B$35)^($A74-G$2),1+(Main!$B$35*($A74-G$2)))))</f>
        <v>2.4474500888756081E-3</v>
      </c>
      <c r="H74" s="119">
        <f ca="1">IF($A74=H$2,VLOOKUP($A74,$A$3:$E$98,5),IF($A74&lt;H$2,"",VLOOKUP($A74,$A$3:$E$98,5)*IF(Main!$B$36=1,(1+Main!$B$35)^($A74-H$2),1+(Main!$B$35*($A74-H$2)))))</f>
        <v>2.4474500888756081E-3</v>
      </c>
      <c r="I74" s="119">
        <f ca="1">IF($A74=I$2,VLOOKUP($A74,$A$3:$E$98,5),IF($A74&lt;I$2,"",VLOOKUP($A74,$A$3:$E$98,5)*IF(Main!$B$36=1,(1+Main!$B$35)^($A74-I$2),1+(Main!$B$35*($A74-I$2)))))</f>
        <v>2.4474500888756081E-3</v>
      </c>
      <c r="J74" s="119">
        <f ca="1">IF($A74=J$2,VLOOKUP($A74,$A$3:$E$98,5),IF($A74&lt;J$2,"",VLOOKUP($A74,$A$3:$E$98,5)*IF(Main!$B$36=1,(1+Main!$B$35)^($A74-J$2),1+(Main!$B$35*($A74-J$2)))))</f>
        <v>2.4474500888756081E-3</v>
      </c>
      <c r="K74" s="119">
        <f ca="1">IF($A74=K$2,VLOOKUP($A74,$A$3:$E$98,5),IF($A74&lt;K$2,"",VLOOKUP($A74,$A$3:$E$98,5)*IF(Main!$B$36=1,(1+Main!$B$35)^($A74-K$2),1+(Main!$B$35*($A74-K$2)))))</f>
        <v>2.4474500888756081E-3</v>
      </c>
      <c r="L74" s="119">
        <f ca="1">IF($A74=L$2,VLOOKUP($A74,$A$3:$E$98,5),IF($A74&lt;L$2,"",VLOOKUP($A74,$A$3:$E$98,5)*IF(Main!$B$36=1,(1+Main!$B$35)^($A74-L$2),1+(Main!$B$35*($A74-L$2)))))</f>
        <v>2.4474500888756081E-3</v>
      </c>
      <c r="M74" s="119">
        <f ca="1">IF($A74=M$2,VLOOKUP($A74,$A$3:$E$98,5),IF($A74&lt;M$2,"",VLOOKUP($A74,$A$3:$E$98,5)*IF(Main!$B$36=1,(1+Main!$B$35)^($A74-M$2),1+(Main!$B$35*($A74-M$2)))))</f>
        <v>2.4474500888756081E-3</v>
      </c>
      <c r="N74" s="119">
        <f ca="1">IF($A74=N$2,VLOOKUP($A74,$A$3:$E$98,5),IF($A74&lt;N$2,"",VLOOKUP($A74,$A$3:$E$98,5)*IF(Main!$B$36=1,(1+Main!$B$35)^($A74-N$2),1+(Main!$B$35*($A74-N$2)))))</f>
        <v>2.4474500888756081E-3</v>
      </c>
      <c r="O74" s="119">
        <f ca="1">IF($A74=O$2,VLOOKUP($A74,$A$3:$E$98,5),IF($A74&lt;O$2,"",VLOOKUP($A74,$A$3:$E$98,5)*IF(Main!$B$36=1,(1+Main!$B$35)^($A74-O$2),1+(Main!$B$35*($A74-O$2)))))</f>
        <v>2.4474500888756081E-3</v>
      </c>
      <c r="P74" s="119">
        <f ca="1">IF($A74=P$2,VLOOKUP($A74,$A$3:$E$98,5),IF($A74&lt;P$2,"",VLOOKUP($A74,$A$3:$E$98,5)*IF(Main!$B$36=1,(1+Main!$B$35)^($A74-P$2),1+(Main!$B$35*($A74-P$2)))))</f>
        <v>2.4474500888756081E-3</v>
      </c>
      <c r="Q74" s="119">
        <f ca="1">IF($A74=Q$2,VLOOKUP($A74,$A$3:$E$98,5),IF($A74&lt;Q$2,"",VLOOKUP($A74,$A$3:$E$98,5)*IF(Main!$B$36=1,(1+Main!$B$35)^($A74-Q$2),1+(Main!$B$35*($A74-Q$2)))))</f>
        <v>2.4474500888756081E-3</v>
      </c>
      <c r="R74" s="119">
        <f ca="1">IF($A74=R$2,VLOOKUP($A74,$A$3:$E$98,5),IF($A74&lt;R$2,"",VLOOKUP($A74,$A$3:$E$98,5)*IF(Main!$B$36=1,(1+Main!$B$35)^($A74-R$2),1+(Main!$B$35*($A74-R$2)))))</f>
        <v>2.4474500888756081E-3</v>
      </c>
      <c r="S74" s="119">
        <f ca="1">IF($A74=S$2,VLOOKUP($A74,$A$3:$E$98,5),IF($A74&lt;S$2,"",VLOOKUP($A74,$A$3:$E$98,5)*IF(Main!$B$36=1,(1+Main!$B$35)^($A74-S$2),1+(Main!$B$35*($A74-S$2)))))</f>
        <v>2.4474500888756081E-3</v>
      </c>
      <c r="T74" s="119">
        <f ca="1">IF($A74=T$2,VLOOKUP($A74,$A$3:$E$98,5),IF($A74&lt;T$2,"",VLOOKUP($A74,$A$3:$E$98,5)*IF(Main!$B$36=1,(1+Main!$B$35)^($A74-T$2),1+(Main!$B$35*($A74-T$2)))))</f>
        <v>2.4474500888756081E-3</v>
      </c>
      <c r="U74" s="119">
        <f ca="1">IF($A74=U$2,VLOOKUP($A74,$A$3:$E$98,5),IF($A74&lt;U$2,"",VLOOKUP($A74,$A$3:$E$98,5)*IF(Main!$B$36=1,(1+Main!$B$35)^($A74-U$2),1+(Main!$B$35*($A74-U$2)))))</f>
        <v>2.4474500888756081E-3</v>
      </c>
      <c r="V74" s="119">
        <f ca="1">IF($A74=V$2,VLOOKUP($A74,$A$3:$E$98,5),IF($A74&lt;V$2,"",VLOOKUP($A74,$A$3:$E$98,5)*IF(Main!$B$36=1,(1+Main!$B$35)^($A74-V$2),1+(Main!$B$35*($A74-V$2)))))</f>
        <v>2.4474500888756081E-3</v>
      </c>
      <c r="W74" s="119">
        <f ca="1">IF($A74=W$2,VLOOKUP($A74,$A$3:$E$98,5),IF($A74&lt;W$2,"",VLOOKUP($A74,$A$3:$E$98,5)*IF(Main!$B$36=1,(1+Main!$B$35)^($A74-W$2),1+(Main!$B$35*($A74-W$2)))))</f>
        <v>2.4474500888756081E-3</v>
      </c>
      <c r="X74" s="119">
        <f ca="1">IF($A74=X$2,VLOOKUP($A74,$A$3:$E$98,5),IF($A74&lt;X$2,"",VLOOKUP($A74,$A$3:$E$98,5)*IF(Main!$B$36=1,(1+Main!$B$35)^($A74-X$2),1+(Main!$B$35*($A74-X$2)))))</f>
        <v>2.4474500888756081E-3</v>
      </c>
      <c r="Y74" s="119">
        <f ca="1">IF($A74=Y$2,VLOOKUP($A74,$A$3:$E$98,5),IF($A74&lt;Y$2,"",VLOOKUP($A74,$A$3:$E$98,5)*IF(Main!$B$36=1,(1+Main!$B$35)^($A74-Y$2),1+(Main!$B$35*($A74-Y$2)))))</f>
        <v>2.4474500888756081E-3</v>
      </c>
      <c r="Z74" s="119">
        <f ca="1">IF($A74=Z$2,VLOOKUP($A74,$A$3:$E$98,5),IF($A74&lt;Z$2,"",VLOOKUP($A74,$A$3:$E$98,5)*IF(Main!$B$36=1,(1+Main!$B$35)^($A74-Z$2),1+(Main!$B$35*($A74-Z$2)))))</f>
        <v>2.4474500888756081E-3</v>
      </c>
      <c r="AA74" s="119">
        <f ca="1">IF($A74=AA$2,VLOOKUP($A74,$A$3:$E$98,5),IF($A74&lt;AA$2,"",VLOOKUP($A74,$A$3:$E$98,5)*IF(Main!$B$36=1,(1+Main!$B$35)^($A74-AA$2),1+(Main!$B$35*($A74-AA$2)))))</f>
        <v>2.4474500888756081E-3</v>
      </c>
      <c r="AB74" s="119">
        <f ca="1">IF($A74=AB$2,VLOOKUP($A74,$A$3:$E$98,5),IF($A74&lt;AB$2,"",VLOOKUP($A74,$A$3:$E$98,5)*IF(Main!$B$36=1,(1+Main!$B$35)^($A74-AB$2),1+(Main!$B$35*($A74-AB$2)))))</f>
        <v>2.4474500888756081E-3</v>
      </c>
      <c r="AC74" s="119">
        <f ca="1">IF($A74=AC$2,VLOOKUP($A74,$A$3:$E$98,5),IF($A74&lt;AC$2,"",VLOOKUP($A74,$A$3:$E$98,5)*IF(Main!$B$36=1,(1+Main!$B$35)^($A74-AC$2),1+(Main!$B$35*($A74-AC$2)))))</f>
        <v>2.4474500888756081E-3</v>
      </c>
      <c r="AD74" s="119">
        <f ca="1">IF($A74=AD$2,VLOOKUP($A74,$A$3:$E$98,5),IF($A74&lt;AD$2,"",VLOOKUP($A74,$A$3:$E$98,5)*IF(Main!$B$36=1,(1+Main!$B$35)^($A74-AD$2),1+(Main!$B$35*($A74-AD$2)))))</f>
        <v>2.4474500888756081E-3</v>
      </c>
      <c r="AE74" s="119">
        <f ca="1">IF($A74=AE$2,VLOOKUP($A74,$A$3:$E$98,5),IF($A74&lt;AE$2,"",VLOOKUP($A74,$A$3:$E$98,5)*IF(Main!$B$36=1,(1+Main!$B$35)^($A74-AE$2),1+(Main!$B$35*($A74-AE$2)))))</f>
        <v>2.4474500888756081E-3</v>
      </c>
      <c r="AF74" s="119">
        <f ca="1">IF($A74=AF$2,VLOOKUP($A74,$A$3:$E$98,5),IF($A74&lt;AF$2,"",VLOOKUP($A74,$A$3:$E$98,5)*IF(Main!$B$36=1,(1+Main!$B$35)^($A74-AF$2),1+(Main!$B$35*($A74-AF$2)))))</f>
        <v>2.4474500888756081E-3</v>
      </c>
      <c r="AG74" s="119">
        <f ca="1">IF($A74=AG$2,VLOOKUP($A74,$A$3:$E$98,5),IF($A74&lt;AG$2,"",VLOOKUP($A74,$A$3:$E$98,5)*IF(Main!$B$36=1,(1+Main!$B$35)^($A74-AG$2),1+(Main!$B$35*($A74-AG$2)))))</f>
        <v>2.4474500888756081E-3</v>
      </c>
      <c r="AH74" s="119">
        <f ca="1">IF($A74=AH$2,VLOOKUP($A74,$A$3:$E$98,5),IF($A74&lt;AH$2,"",VLOOKUP($A74,$A$3:$E$98,5)*IF(Main!$B$36=1,(1+Main!$B$35)^($A74-AH$2),1+(Main!$B$35*($A74-AH$2)))))</f>
        <v>2.4474500888756081E-3</v>
      </c>
      <c r="AI74" s="119">
        <f ca="1">IF($A74=AI$2,VLOOKUP($A74,$A$3:$E$98,5),IF($A74&lt;AI$2,"",VLOOKUP($A74,$A$3:$E$98,5)*IF(Main!$B$36=1,(1+Main!$B$35)^($A74-AI$2),1+(Main!$B$35*($A74-AI$2)))))</f>
        <v>2.4474500888756081E-3</v>
      </c>
      <c r="AJ74" s="119">
        <f ca="1">IF($A74=AJ$2,VLOOKUP($A74,$A$3:$E$98,5),IF($A74&lt;AJ$2,"",VLOOKUP($A74,$A$3:$E$98,5)*IF(Main!$B$36=1,(1+Main!$B$35)^($A74-AJ$2),1+(Main!$B$35*($A74-AJ$2)))))</f>
        <v>2.4474500888756081E-3</v>
      </c>
      <c r="AK74" s="119">
        <f ca="1">IF($A74=AK$2,VLOOKUP($A74,$A$3:$E$98,5),IF($A74&lt;AK$2,"",VLOOKUP($A74,$A$3:$E$98,5)*IF(Main!$B$36=1,(1+Main!$B$35)^($A74-AK$2),1+(Main!$B$35*($A74-AK$2)))))</f>
        <v>2.4474500888756081E-3</v>
      </c>
      <c r="AL74" s="119">
        <f ca="1">IF($A74=AL$2,VLOOKUP($A74,$A$3:$E$98,5),IF($A74&lt;AL$2,"",VLOOKUP($A74,$A$3:$E$98,5)*IF(Main!$B$36=1,(1+Main!$B$35)^($A74-AL$2),1+(Main!$B$35*($A74-AL$2)))))</f>
        <v>2.4474500888756081E-3</v>
      </c>
      <c r="AM74" s="119">
        <f ca="1">IF($A74=AM$2,VLOOKUP($A74,$A$3:$E$98,5),IF($A74&lt;AM$2,"",VLOOKUP($A74,$A$3:$E$98,5)*IF(Main!$B$36=1,(1+Main!$B$35)^($A74-AM$2),1+(Main!$B$35*($A74-AM$2)))))</f>
        <v>2.4474500888756081E-3</v>
      </c>
      <c r="AN74" s="119">
        <f ca="1">IF($A74=AN$2,VLOOKUP($A74,$A$3:$E$98,5),IF($A74&lt;AN$2,"",VLOOKUP($A74,$A$3:$E$98,5)*IF(Main!$B$36=1,(1+Main!$B$35)^($A74-AN$2),1+(Main!$B$35*($A74-AN$2)))))</f>
        <v>2.4474500888756081E-3</v>
      </c>
      <c r="AO74" s="119">
        <f ca="1">IF($A74=AO$2,VLOOKUP($A74,$A$3:$E$98,5),IF($A74&lt;AO$2,"",VLOOKUP($A74,$A$3:$E$98,5)*IF(Main!$B$36=1,(1+Main!$B$35)^($A74-AO$2),1+(Main!$B$35*($A74-AO$2)))))</f>
        <v>2.4474500888756081E-3</v>
      </c>
      <c r="AP74" s="119">
        <f ca="1">IF($A74=AP$2,VLOOKUP($A74,$A$3:$E$98,5),IF($A74&lt;AP$2,"",VLOOKUP($A74,$A$3:$E$98,5)*IF(Main!$B$36=1,(1+Main!$B$35)^($A74-AP$2),1+(Main!$B$35*($A74-AP$2)))))</f>
        <v>2.4474500888756081E-3</v>
      </c>
      <c r="AQ74" s="119">
        <f ca="1">IF($A74=AQ$2,VLOOKUP($A74,$A$3:$E$98,5),IF($A74&lt;AQ$2,"",VLOOKUP($A74,$A$3:$E$98,5)*IF(Main!$B$36=1,(1+Main!$B$35)^($A74-AQ$2),1+(Main!$B$35*($A74-AQ$2)))))</f>
        <v>2.4474500888756081E-3</v>
      </c>
      <c r="AR74" s="119">
        <f ca="1">IF($A74=AR$2,VLOOKUP($A74,$A$3:$E$98,5),IF($A74&lt;AR$2,"",VLOOKUP($A74,$A$3:$E$98,5)*IF(Main!$B$36=1,(1+Main!$B$35)^($A74-AR$2),1+(Main!$B$35*($A74-AR$2)))))</f>
        <v>2.4474500888756081E-3</v>
      </c>
      <c r="AS74" s="119">
        <f ca="1">IF($A74=AS$2,VLOOKUP($A74,$A$3:$E$98,5),IF($A74&lt;AS$2,"",VLOOKUP($A74,$A$3:$E$98,5)*IF(Main!$B$36=1,(1+Main!$B$35)^($A74-AS$2),1+(Main!$B$35*($A74-AS$2)))))</f>
        <v>2.4474500888756081E-3</v>
      </c>
      <c r="AT74" s="119">
        <f ca="1">IF($A74=AT$2,VLOOKUP($A74,$A$3:$E$98,5),IF($A74&lt;AT$2,"",VLOOKUP($A74,$A$3:$E$98,5)*IF(Main!$B$36=1,(1+Main!$B$35)^($A74-AT$2),1+(Main!$B$35*($A74-AT$2)))))</f>
        <v>2.4474500888756081E-3</v>
      </c>
      <c r="AU74" s="119">
        <f ca="1">IF($A74=AU$2,VLOOKUP($A74,$A$3:$E$98,5),IF($A74&lt;AU$2,"",VLOOKUP($A74,$A$3:$E$98,5)*IF(Main!$B$36=1,(1+Main!$B$35)^($A74-AU$2),1+(Main!$B$35*($A74-AU$2)))))</f>
        <v>2.4474500888756081E-3</v>
      </c>
      <c r="AV74" s="119">
        <f ca="1">IF($A74=AV$2,VLOOKUP($A74,$A$3:$E$98,5),IF($A74&lt;AV$2,"",VLOOKUP($A74,$A$3:$E$98,5)*IF(Main!$B$36=1,(1+Main!$B$35)^($A74-AV$2),1+(Main!$B$35*($A74-AV$2)))))</f>
        <v>2.4474500888756081E-3</v>
      </c>
      <c r="AW74" s="119">
        <f ca="1">IF($A74=AW$2,VLOOKUP($A74,$A$3:$E$98,5),IF($A74&lt;AW$2,"",VLOOKUP($A74,$A$3:$E$98,5)*IF(Main!$B$36=1,(1+Main!$B$35)^($A74-AW$2),1+(Main!$B$35*($A74-AW$2)))))</f>
        <v>2.4474500888756081E-3</v>
      </c>
      <c r="AX74" s="119">
        <f ca="1">IF($A74=AX$2,VLOOKUP($A74,$A$3:$E$98,5),IF($A74&lt;AX$2,"",VLOOKUP($A74,$A$3:$E$98,5)*IF(Main!$B$36=1,(1+Main!$B$35)^($A74-AX$2),1+(Main!$B$35*($A74-AX$2)))))</f>
        <v>2.4474500888756081E-3</v>
      </c>
      <c r="AY74" s="119">
        <f ca="1">IF($A74=AY$2,VLOOKUP($A74,$A$3:$E$98,5),IF($A74&lt;AY$2,"",VLOOKUP($A74,$A$3:$E$98,5)*IF(Main!$B$36=1,(1+Main!$B$35)^($A74-AY$2),1+(Main!$B$35*($A74-AY$2)))))</f>
        <v>2.4474500888756081E-3</v>
      </c>
      <c r="AZ74" s="119">
        <f ca="1">IF($A74=AZ$2,VLOOKUP($A74,$A$3:$E$98,5),IF($A74&lt;AZ$2,"",VLOOKUP($A74,$A$3:$E$98,5)*IF(Main!$B$36=1,(1+Main!$B$35)^($A74-AZ$2),1+(Main!$B$35*($A74-AZ$2)))))</f>
        <v>2.4474500888756081E-3</v>
      </c>
      <c r="BA74" s="119">
        <f ca="1">IF($A74=BA$2,VLOOKUP($A74,$A$3:$E$98,5),IF($A74&lt;BA$2,"",VLOOKUP($A74,$A$3:$E$98,5)*IF(Main!$B$36=1,(1+Main!$B$35)^($A74-BA$2),1+(Main!$B$35*($A74-BA$2)))))</f>
        <v>2.4474500888756081E-3</v>
      </c>
      <c r="BB74" s="119">
        <f ca="1">IF($A74=BB$2,VLOOKUP($A74,$A$3:$E$98,5),IF($A74&lt;BB$2,"",VLOOKUP($A74,$A$3:$E$98,5)*IF(Main!$B$36=1,(1+Main!$B$35)^($A74-BB$2),1+(Main!$B$35*($A74-BB$2)))))</f>
        <v>2.4474500888756081E-3</v>
      </c>
      <c r="BC74" s="119">
        <f ca="1">IF($A74=BC$2,VLOOKUP($A74,$A$3:$E$98,5),IF($A74&lt;BC$2,"",VLOOKUP($A74,$A$3:$E$98,5)*IF(Main!$B$36=1,(1+Main!$B$35)^($A74-BC$2),1+(Main!$B$35*($A74-BC$2)))))</f>
        <v>2.4474500888756081E-3</v>
      </c>
      <c r="BD74" s="119">
        <f ca="1">IF($A74=BD$2,VLOOKUP($A74,$A$3:$E$98,5),IF($A74&lt;BD$2,"",VLOOKUP($A74,$A$3:$E$98,5)*IF(Main!$B$36=1,(1+Main!$B$35)^($A74-BD$2),1+(Main!$B$35*($A74-BD$2)))))</f>
        <v>2.4474500888756081E-3</v>
      </c>
      <c r="BE74" s="119">
        <f ca="1">IF($A74=BE$2,VLOOKUP($A74,$A$3:$E$98,5),IF($A74&lt;BE$2,"",VLOOKUP($A74,$A$3:$E$98,5)*IF(Main!$B$36=1,(1+Main!$B$35)^($A74-BE$2),1+(Main!$B$35*($A74-BE$2)))))</f>
        <v>2.4474500888756081E-3</v>
      </c>
      <c r="BF74" s="119">
        <f ca="1">IF($A74=BF$2,VLOOKUP($A74,$A$3:$E$98,5),IF($A74&lt;BF$2,"",VLOOKUP($A74,$A$3:$E$98,5)*IF(Main!$B$36=1,(1+Main!$B$35)^($A74-BF$2),1+(Main!$B$35*($A74-BF$2)))))</f>
        <v>2.4474500888756081E-3</v>
      </c>
      <c r="BG74" s="119" t="str">
        <f>IF($A74=BG$2,VLOOKUP($A74,$A$3:$E$98,5),IF($A74&lt;BG$2,"",VLOOKUP($A74,$A$3:$E$98,5)*IF(Main!$B$36=1,(1+Main!$B$35)^($A74-BG$2),1+(Main!$B$35*($A74-BG$2)))))</f>
        <v/>
      </c>
      <c r="BH74" s="119" t="str">
        <f>IF($A74=BH$2,VLOOKUP($A74,$A$3:$E$98,5),IF($A74&lt;BH$2,"",VLOOKUP($A74,$A$3:$E$98,5)*IF(Main!$B$36=1,(1+Main!$B$35)^($A74-BH$2),1+(Main!$B$35*($A74-BH$2)))))</f>
        <v/>
      </c>
      <c r="BI74" s="119" t="str">
        <f>IF($A74=BI$2,VLOOKUP($A74,$A$3:$E$98,5),IF($A74&lt;BI$2,"",VLOOKUP($A74,$A$3:$E$98,5)*IF(Main!$B$36=1,(1+Main!$B$35)^($A74-BI$2),1+(Main!$B$35*($A74-BI$2)))))</f>
        <v/>
      </c>
      <c r="BJ74" s="119" t="str">
        <f>IF($A74=BJ$2,VLOOKUP($A74,$A$3:$E$98,5),IF($A74&lt;BJ$2,"",VLOOKUP($A74,$A$3:$E$98,5)*IF(Main!$B$36=1,(1+Main!$B$35)^($A74-BJ$2),1+(Main!$B$35*($A74-BJ$2)))))</f>
        <v/>
      </c>
      <c r="BK74" s="119" t="str">
        <f>IF($A74=BK$2,VLOOKUP($A74,$A$3:$E$98,5),IF($A74&lt;BK$2,"",VLOOKUP($A74,$A$3:$E$98,5)*IF(Main!$B$36=1,(1+Main!$B$35)^($A74-BK$2),1+(Main!$B$35*($A74-BK$2)))))</f>
        <v/>
      </c>
      <c r="BL74" s="119" t="str">
        <f>IF($A74=BL$2,VLOOKUP($A74,$A$3:$E$98,5),IF($A74&lt;BL$2,"",VLOOKUP($A74,$A$3:$E$98,5)*IF(Main!$B$36=1,(1+Main!$B$35)^($A74-BL$2),1+(Main!$B$35*($A74-BL$2)))))</f>
        <v/>
      </c>
      <c r="BM74" s="119" t="str">
        <f>IF($A74=BM$2,VLOOKUP($A74,$A$3:$E$98,5),IF($A74&lt;BM$2,"",VLOOKUP($A74,$A$3:$E$98,5)*IF(Main!$B$36=1,(1+Main!$B$35)^($A74-BM$2),1+(Main!$B$35*($A74-BM$2)))))</f>
        <v/>
      </c>
      <c r="BN74" s="119" t="str">
        <f>IF($A74=BN$2,VLOOKUP($A74,$A$3:$E$98,5),IF($A74&lt;BN$2,"",VLOOKUP($A74,$A$3:$E$98,5)*IF(Main!$B$36=1,(1+Main!$B$35)^($A74-BN$2),1+(Main!$B$35*($A74-BN$2)))))</f>
        <v/>
      </c>
      <c r="BO74" s="119" t="str">
        <f>IF($A74=BO$2,VLOOKUP($A74,$A$3:$E$98,5),IF($A74&lt;BO$2,"",VLOOKUP($A74,$A$3:$E$98,5)*IF(Main!$B$36=1,(1+Main!$B$35)^($A74-BO$2),1+(Main!$B$35*($A74-BO$2)))))</f>
        <v/>
      </c>
      <c r="BP74" s="119" t="str">
        <f>IF($A74=BP$2,VLOOKUP($A74,$A$3:$E$98,5),IF($A74&lt;BP$2,"",VLOOKUP($A74,$A$3:$E$98,5)*IF(Main!$B$36=1,(1+Main!$B$35)^($A74-BP$2),1+(Main!$B$35*($A74-BP$2)))))</f>
        <v/>
      </c>
      <c r="BQ74" s="119" t="str">
        <f>IF($A74=BQ$2,VLOOKUP($A74,$A$3:$E$98,5),IF($A74&lt;BQ$2,"",VLOOKUP($A74,$A$3:$E$98,5)*IF(Main!$B$36=1,(1+Main!$B$35)^($A74-BQ$2),1+(Main!$B$35*($A74-BQ$2)))))</f>
        <v/>
      </c>
      <c r="BR74" s="119" t="str">
        <f>IF($A74=BR$2,VLOOKUP($A74,$A$3:$E$98,5),IF($A74&lt;BR$2,"",VLOOKUP($A74,$A$3:$E$98,5)*IF(Main!$B$36=1,(1+Main!$B$35)^($A74-BR$2),1+(Main!$B$35*($A74-BR$2)))))</f>
        <v/>
      </c>
      <c r="BS74" s="119" t="str">
        <f>IF($A74=BS$2,VLOOKUP($A74,$A$3:$E$98,5),IF($A74&lt;BS$2,"",VLOOKUP($A74,$A$3:$E$98,5)*IF(Main!$B$36=1,(1+Main!$B$35)^($A74-BS$2),1+(Main!$B$35*($A74-BS$2)))))</f>
        <v/>
      </c>
      <c r="BT74" s="119" t="str">
        <f>IF($A74=BT$2,VLOOKUP($A74,$A$3:$E$98,5),IF($A74&lt;BT$2,"",VLOOKUP($A74,$A$3:$E$98,5)*IF(Main!$B$36=1,(1+Main!$B$35)^($A74-BT$2),1+(Main!$B$35*($A74-BT$2)))))</f>
        <v/>
      </c>
      <c r="BU74" s="119" t="str">
        <f>IF($A74=BU$2,VLOOKUP($A74,$A$3:$E$98,5),IF($A74&lt;BU$2,"",VLOOKUP($A74,$A$3:$E$98,5)*IF(Main!$B$36=1,(1+Main!$B$35)^($A74-BU$2),1+(Main!$B$35*($A74-BU$2)))))</f>
        <v/>
      </c>
      <c r="BV74" s="119" t="str">
        <f>IF($A74=BV$2,VLOOKUP($A74,$A$3:$E$98,5),IF($A74&lt;BV$2,"",VLOOKUP($A74,$A$3:$E$98,5)*IF(Main!$B$36=1,(1+Main!$B$35)^($A74-BV$2),1+(Main!$B$35*($A74-BV$2)))))</f>
        <v/>
      </c>
      <c r="BW74" s="119" t="str">
        <f>IF($A74=BW$2,VLOOKUP($A74,$A$3:$E$98,5),IF($A74&lt;BW$2,"",VLOOKUP($A74,$A$3:$E$98,5)*IF(Main!$B$36=1,(1+Main!$B$35)^($A74-BW$2),1+(Main!$B$35*($A74-BW$2)))))</f>
        <v/>
      </c>
      <c r="BX74" s="119" t="str">
        <f>IF($A74=BX$2,VLOOKUP($A74,$A$3:$E$98,5),IF($A74&lt;BX$2,"",VLOOKUP($A74,$A$3:$E$98,5)*IF(Main!$B$36=1,(1+Main!$B$35)^($A74-BX$2),1+(Main!$B$35*($A74-BX$2)))))</f>
        <v/>
      </c>
      <c r="BY74" s="119" t="str">
        <f>IF($A74=BY$2,VLOOKUP($A74,$A$3:$E$98,5),IF($A74&lt;BY$2,"",VLOOKUP($A74,$A$3:$E$98,5)*IF(Main!$B$36=1,(1+Main!$B$35)^($A74-BY$2),1+(Main!$B$35*($A74-BY$2)))))</f>
        <v/>
      </c>
      <c r="BZ74" s="119" t="str">
        <f>IF($A74=BZ$2,VLOOKUP($A74,$A$3:$E$98,5),IF($A74&lt;BZ$2,"",VLOOKUP($A74,$A$3:$E$98,5)*IF(Main!$B$36=1,(1+Main!$B$35)^($A74-BZ$2),1+(Main!$B$35*($A74-BZ$2)))))</f>
        <v/>
      </c>
      <c r="CA74" s="119" t="str">
        <f>IF($A74=CA$2,VLOOKUP($A74,$A$3:$E$98,5),IF($A74&lt;CA$2,"",VLOOKUP($A74,$A$3:$E$98,5)*IF(Main!$B$36=1,(1+Main!$B$35)^($A74-CA$2),1+(Main!$B$35*($A74-CA$2)))))</f>
        <v/>
      </c>
      <c r="CB74" s="119" t="str">
        <f>IF($A74=CB$2,VLOOKUP($A74,$A$3:$E$98,5),IF($A74&lt;CB$2,"",VLOOKUP($A74,$A$3:$E$98,5)*IF(Main!$B$36=1,(1+Main!$B$35)^($A74-CB$2),1+(Main!$B$35*($A74-CB$2)))))</f>
        <v/>
      </c>
      <c r="CC74" s="119" t="str">
        <f>IF($A74=CC$2,VLOOKUP($A74,$A$3:$E$98,5),IF($A74&lt;CC$2,"",VLOOKUP($A74,$A$3:$E$98,5)*IF(Main!$B$36=1,(1+Main!$B$35)^($A74-CC$2),1+(Main!$B$35*($A74-CC$2)))))</f>
        <v/>
      </c>
      <c r="CD74" s="119" t="str">
        <f>IF($A74=CD$2,VLOOKUP($A74,$A$3:$E$98,5),IF($A74&lt;CD$2,"",VLOOKUP($A74,$A$3:$E$98,5)*IF(Main!$B$36=1,(1+Main!$B$35)^($A74-CD$2),1+(Main!$B$35*($A74-CD$2)))))</f>
        <v/>
      </c>
    </row>
    <row r="75" spans="1:82">
      <c r="A75" s="51">
        <v>97</v>
      </c>
      <c r="B75" s="54">
        <f ca="1">VLOOKUP($A75,Mortality!$A$3:$G$108,7,)</f>
        <v>0.14214142887867484</v>
      </c>
      <c r="C75" s="50">
        <f t="shared" ca="1" si="5"/>
        <v>0.26017711466045396</v>
      </c>
      <c r="D75" s="50">
        <f t="shared" ca="1" si="6"/>
        <v>5.04112077331233</v>
      </c>
      <c r="E75" s="118">
        <f ca="1">C75/(1+Main!$B$5)^($A75-$A$3)</f>
        <v>1.9935957528470715E-3</v>
      </c>
      <c r="F75" s="14">
        <f t="shared" ca="1" si="3"/>
        <v>4.1474986640345337</v>
      </c>
      <c r="G75" s="119">
        <f ca="1">IF($A75=G$2,VLOOKUP($A75,$A$3:$E$98,5),IF($A75&lt;G$2,"",VLOOKUP($A75,$A$3:$E$98,5)*IF(Main!$B$36=1,(1+Main!$B$35)^($A75-G$2),1+(Main!$B$35*($A75-G$2)))))</f>
        <v>1.9935957528470715E-3</v>
      </c>
      <c r="H75" s="119">
        <f ca="1">IF($A75=H$2,VLOOKUP($A75,$A$3:$E$98,5),IF($A75&lt;H$2,"",VLOOKUP($A75,$A$3:$E$98,5)*IF(Main!$B$36=1,(1+Main!$B$35)^($A75-H$2),1+(Main!$B$35*($A75-H$2)))))</f>
        <v>1.9935957528470715E-3</v>
      </c>
      <c r="I75" s="119">
        <f ca="1">IF($A75=I$2,VLOOKUP($A75,$A$3:$E$98,5),IF($A75&lt;I$2,"",VLOOKUP($A75,$A$3:$E$98,5)*IF(Main!$B$36=1,(1+Main!$B$35)^($A75-I$2),1+(Main!$B$35*($A75-I$2)))))</f>
        <v>1.9935957528470715E-3</v>
      </c>
      <c r="J75" s="119">
        <f ca="1">IF($A75=J$2,VLOOKUP($A75,$A$3:$E$98,5),IF($A75&lt;J$2,"",VLOOKUP($A75,$A$3:$E$98,5)*IF(Main!$B$36=1,(1+Main!$B$35)^($A75-J$2),1+(Main!$B$35*($A75-J$2)))))</f>
        <v>1.9935957528470715E-3</v>
      </c>
      <c r="K75" s="119">
        <f ca="1">IF($A75=K$2,VLOOKUP($A75,$A$3:$E$98,5),IF($A75&lt;K$2,"",VLOOKUP($A75,$A$3:$E$98,5)*IF(Main!$B$36=1,(1+Main!$B$35)^($A75-K$2),1+(Main!$B$35*($A75-K$2)))))</f>
        <v>1.9935957528470715E-3</v>
      </c>
      <c r="L75" s="119">
        <f ca="1">IF($A75=L$2,VLOOKUP($A75,$A$3:$E$98,5),IF($A75&lt;L$2,"",VLOOKUP($A75,$A$3:$E$98,5)*IF(Main!$B$36=1,(1+Main!$B$35)^($A75-L$2),1+(Main!$B$35*($A75-L$2)))))</f>
        <v>1.9935957528470715E-3</v>
      </c>
      <c r="M75" s="119">
        <f ca="1">IF($A75=M$2,VLOOKUP($A75,$A$3:$E$98,5),IF($A75&lt;M$2,"",VLOOKUP($A75,$A$3:$E$98,5)*IF(Main!$B$36=1,(1+Main!$B$35)^($A75-M$2),1+(Main!$B$35*($A75-M$2)))))</f>
        <v>1.9935957528470715E-3</v>
      </c>
      <c r="N75" s="119">
        <f ca="1">IF($A75=N$2,VLOOKUP($A75,$A$3:$E$98,5),IF($A75&lt;N$2,"",VLOOKUP($A75,$A$3:$E$98,5)*IF(Main!$B$36=1,(1+Main!$B$35)^($A75-N$2),1+(Main!$B$35*($A75-N$2)))))</f>
        <v>1.9935957528470715E-3</v>
      </c>
      <c r="O75" s="119">
        <f ca="1">IF($A75=O$2,VLOOKUP($A75,$A$3:$E$98,5),IF($A75&lt;O$2,"",VLOOKUP($A75,$A$3:$E$98,5)*IF(Main!$B$36=1,(1+Main!$B$35)^($A75-O$2),1+(Main!$B$35*($A75-O$2)))))</f>
        <v>1.9935957528470715E-3</v>
      </c>
      <c r="P75" s="119">
        <f ca="1">IF($A75=P$2,VLOOKUP($A75,$A$3:$E$98,5),IF($A75&lt;P$2,"",VLOOKUP($A75,$A$3:$E$98,5)*IF(Main!$B$36=1,(1+Main!$B$35)^($A75-P$2),1+(Main!$B$35*($A75-P$2)))))</f>
        <v>1.9935957528470715E-3</v>
      </c>
      <c r="Q75" s="119">
        <f ca="1">IF($A75=Q$2,VLOOKUP($A75,$A$3:$E$98,5),IF($A75&lt;Q$2,"",VLOOKUP($A75,$A$3:$E$98,5)*IF(Main!$B$36=1,(1+Main!$B$35)^($A75-Q$2),1+(Main!$B$35*($A75-Q$2)))))</f>
        <v>1.9935957528470715E-3</v>
      </c>
      <c r="R75" s="119">
        <f ca="1">IF($A75=R$2,VLOOKUP($A75,$A$3:$E$98,5),IF($A75&lt;R$2,"",VLOOKUP($A75,$A$3:$E$98,5)*IF(Main!$B$36=1,(1+Main!$B$35)^($A75-R$2),1+(Main!$B$35*($A75-R$2)))))</f>
        <v>1.9935957528470715E-3</v>
      </c>
      <c r="S75" s="119">
        <f ca="1">IF($A75=S$2,VLOOKUP($A75,$A$3:$E$98,5),IF($A75&lt;S$2,"",VLOOKUP($A75,$A$3:$E$98,5)*IF(Main!$B$36=1,(1+Main!$B$35)^($A75-S$2),1+(Main!$B$35*($A75-S$2)))))</f>
        <v>1.9935957528470715E-3</v>
      </c>
      <c r="T75" s="119">
        <f ca="1">IF($A75=T$2,VLOOKUP($A75,$A$3:$E$98,5),IF($A75&lt;T$2,"",VLOOKUP($A75,$A$3:$E$98,5)*IF(Main!$B$36=1,(1+Main!$B$35)^($A75-T$2),1+(Main!$B$35*($A75-T$2)))))</f>
        <v>1.9935957528470715E-3</v>
      </c>
      <c r="U75" s="119">
        <f ca="1">IF($A75=U$2,VLOOKUP($A75,$A$3:$E$98,5),IF($A75&lt;U$2,"",VLOOKUP($A75,$A$3:$E$98,5)*IF(Main!$B$36=1,(1+Main!$B$35)^($A75-U$2),1+(Main!$B$35*($A75-U$2)))))</f>
        <v>1.9935957528470715E-3</v>
      </c>
      <c r="V75" s="119">
        <f ca="1">IF($A75=V$2,VLOOKUP($A75,$A$3:$E$98,5),IF($A75&lt;V$2,"",VLOOKUP($A75,$A$3:$E$98,5)*IF(Main!$B$36=1,(1+Main!$B$35)^($A75-V$2),1+(Main!$B$35*($A75-V$2)))))</f>
        <v>1.9935957528470715E-3</v>
      </c>
      <c r="W75" s="119">
        <f ca="1">IF($A75=W$2,VLOOKUP($A75,$A$3:$E$98,5),IF($A75&lt;W$2,"",VLOOKUP($A75,$A$3:$E$98,5)*IF(Main!$B$36=1,(1+Main!$B$35)^($A75-W$2),1+(Main!$B$35*($A75-W$2)))))</f>
        <v>1.9935957528470715E-3</v>
      </c>
      <c r="X75" s="119">
        <f ca="1">IF($A75=X$2,VLOOKUP($A75,$A$3:$E$98,5),IF($A75&lt;X$2,"",VLOOKUP($A75,$A$3:$E$98,5)*IF(Main!$B$36=1,(1+Main!$B$35)^($A75-X$2),1+(Main!$B$35*($A75-X$2)))))</f>
        <v>1.9935957528470715E-3</v>
      </c>
      <c r="Y75" s="119">
        <f ca="1">IF($A75=Y$2,VLOOKUP($A75,$A$3:$E$98,5),IF($A75&lt;Y$2,"",VLOOKUP($A75,$A$3:$E$98,5)*IF(Main!$B$36=1,(1+Main!$B$35)^($A75-Y$2),1+(Main!$B$35*($A75-Y$2)))))</f>
        <v>1.9935957528470715E-3</v>
      </c>
      <c r="Z75" s="119">
        <f ca="1">IF($A75=Z$2,VLOOKUP($A75,$A$3:$E$98,5),IF($A75&lt;Z$2,"",VLOOKUP($A75,$A$3:$E$98,5)*IF(Main!$B$36=1,(1+Main!$B$35)^($A75-Z$2),1+(Main!$B$35*($A75-Z$2)))))</f>
        <v>1.9935957528470715E-3</v>
      </c>
      <c r="AA75" s="119">
        <f ca="1">IF($A75=AA$2,VLOOKUP($A75,$A$3:$E$98,5),IF($A75&lt;AA$2,"",VLOOKUP($A75,$A$3:$E$98,5)*IF(Main!$B$36=1,(1+Main!$B$35)^($A75-AA$2),1+(Main!$B$35*($A75-AA$2)))))</f>
        <v>1.9935957528470715E-3</v>
      </c>
      <c r="AB75" s="119">
        <f ca="1">IF($A75=AB$2,VLOOKUP($A75,$A$3:$E$98,5),IF($A75&lt;AB$2,"",VLOOKUP($A75,$A$3:$E$98,5)*IF(Main!$B$36=1,(1+Main!$B$35)^($A75-AB$2),1+(Main!$B$35*($A75-AB$2)))))</f>
        <v>1.9935957528470715E-3</v>
      </c>
      <c r="AC75" s="119">
        <f ca="1">IF($A75=AC$2,VLOOKUP($A75,$A$3:$E$98,5),IF($A75&lt;AC$2,"",VLOOKUP($A75,$A$3:$E$98,5)*IF(Main!$B$36=1,(1+Main!$B$35)^($A75-AC$2),1+(Main!$B$35*($A75-AC$2)))))</f>
        <v>1.9935957528470715E-3</v>
      </c>
      <c r="AD75" s="119">
        <f ca="1">IF($A75=AD$2,VLOOKUP($A75,$A$3:$E$98,5),IF($A75&lt;AD$2,"",VLOOKUP($A75,$A$3:$E$98,5)*IF(Main!$B$36=1,(1+Main!$B$35)^($A75-AD$2),1+(Main!$B$35*($A75-AD$2)))))</f>
        <v>1.9935957528470715E-3</v>
      </c>
      <c r="AE75" s="119">
        <f ca="1">IF($A75=AE$2,VLOOKUP($A75,$A$3:$E$98,5),IF($A75&lt;AE$2,"",VLOOKUP($A75,$A$3:$E$98,5)*IF(Main!$B$36=1,(1+Main!$B$35)^($A75-AE$2),1+(Main!$B$35*($A75-AE$2)))))</f>
        <v>1.9935957528470715E-3</v>
      </c>
      <c r="AF75" s="119">
        <f ca="1">IF($A75=AF$2,VLOOKUP($A75,$A$3:$E$98,5),IF($A75&lt;AF$2,"",VLOOKUP($A75,$A$3:$E$98,5)*IF(Main!$B$36=1,(1+Main!$B$35)^($A75-AF$2),1+(Main!$B$35*($A75-AF$2)))))</f>
        <v>1.9935957528470715E-3</v>
      </c>
      <c r="AG75" s="119">
        <f ca="1">IF($A75=AG$2,VLOOKUP($A75,$A$3:$E$98,5),IF($A75&lt;AG$2,"",VLOOKUP($A75,$A$3:$E$98,5)*IF(Main!$B$36=1,(1+Main!$B$35)^($A75-AG$2),1+(Main!$B$35*($A75-AG$2)))))</f>
        <v>1.9935957528470715E-3</v>
      </c>
      <c r="AH75" s="119">
        <f ca="1">IF($A75=AH$2,VLOOKUP($A75,$A$3:$E$98,5),IF($A75&lt;AH$2,"",VLOOKUP($A75,$A$3:$E$98,5)*IF(Main!$B$36=1,(1+Main!$B$35)^($A75-AH$2),1+(Main!$B$35*($A75-AH$2)))))</f>
        <v>1.9935957528470715E-3</v>
      </c>
      <c r="AI75" s="119">
        <f ca="1">IF($A75=AI$2,VLOOKUP($A75,$A$3:$E$98,5),IF($A75&lt;AI$2,"",VLOOKUP($A75,$A$3:$E$98,5)*IF(Main!$B$36=1,(1+Main!$B$35)^($A75-AI$2),1+(Main!$B$35*($A75-AI$2)))))</f>
        <v>1.9935957528470715E-3</v>
      </c>
      <c r="AJ75" s="119">
        <f ca="1">IF($A75=AJ$2,VLOOKUP($A75,$A$3:$E$98,5),IF($A75&lt;AJ$2,"",VLOOKUP($A75,$A$3:$E$98,5)*IF(Main!$B$36=1,(1+Main!$B$35)^($A75-AJ$2),1+(Main!$B$35*($A75-AJ$2)))))</f>
        <v>1.9935957528470715E-3</v>
      </c>
      <c r="AK75" s="119">
        <f ca="1">IF($A75=AK$2,VLOOKUP($A75,$A$3:$E$98,5),IF($A75&lt;AK$2,"",VLOOKUP($A75,$A$3:$E$98,5)*IF(Main!$B$36=1,(1+Main!$B$35)^($A75-AK$2),1+(Main!$B$35*($A75-AK$2)))))</f>
        <v>1.9935957528470715E-3</v>
      </c>
      <c r="AL75" s="119">
        <f ca="1">IF($A75=AL$2,VLOOKUP($A75,$A$3:$E$98,5),IF($A75&lt;AL$2,"",VLOOKUP($A75,$A$3:$E$98,5)*IF(Main!$B$36=1,(1+Main!$B$35)^($A75-AL$2),1+(Main!$B$35*($A75-AL$2)))))</f>
        <v>1.9935957528470715E-3</v>
      </c>
      <c r="AM75" s="119">
        <f ca="1">IF($A75=AM$2,VLOOKUP($A75,$A$3:$E$98,5),IF($A75&lt;AM$2,"",VLOOKUP($A75,$A$3:$E$98,5)*IF(Main!$B$36=1,(1+Main!$B$35)^($A75-AM$2),1+(Main!$B$35*($A75-AM$2)))))</f>
        <v>1.9935957528470715E-3</v>
      </c>
      <c r="AN75" s="119">
        <f ca="1">IF($A75=AN$2,VLOOKUP($A75,$A$3:$E$98,5),IF($A75&lt;AN$2,"",VLOOKUP($A75,$A$3:$E$98,5)*IF(Main!$B$36=1,(1+Main!$B$35)^($A75-AN$2),1+(Main!$B$35*($A75-AN$2)))))</f>
        <v>1.9935957528470715E-3</v>
      </c>
      <c r="AO75" s="119">
        <f ca="1">IF($A75=AO$2,VLOOKUP($A75,$A$3:$E$98,5),IF($A75&lt;AO$2,"",VLOOKUP($A75,$A$3:$E$98,5)*IF(Main!$B$36=1,(1+Main!$B$35)^($A75-AO$2),1+(Main!$B$35*($A75-AO$2)))))</f>
        <v>1.9935957528470715E-3</v>
      </c>
      <c r="AP75" s="119">
        <f ca="1">IF($A75=AP$2,VLOOKUP($A75,$A$3:$E$98,5),IF($A75&lt;AP$2,"",VLOOKUP($A75,$A$3:$E$98,5)*IF(Main!$B$36=1,(1+Main!$B$35)^($A75-AP$2),1+(Main!$B$35*($A75-AP$2)))))</f>
        <v>1.9935957528470715E-3</v>
      </c>
      <c r="AQ75" s="119">
        <f ca="1">IF($A75=AQ$2,VLOOKUP($A75,$A$3:$E$98,5),IF($A75&lt;AQ$2,"",VLOOKUP($A75,$A$3:$E$98,5)*IF(Main!$B$36=1,(1+Main!$B$35)^($A75-AQ$2),1+(Main!$B$35*($A75-AQ$2)))))</f>
        <v>1.9935957528470715E-3</v>
      </c>
      <c r="AR75" s="119">
        <f ca="1">IF($A75=AR$2,VLOOKUP($A75,$A$3:$E$98,5),IF($A75&lt;AR$2,"",VLOOKUP($A75,$A$3:$E$98,5)*IF(Main!$B$36=1,(1+Main!$B$35)^($A75-AR$2),1+(Main!$B$35*($A75-AR$2)))))</f>
        <v>1.9935957528470715E-3</v>
      </c>
      <c r="AS75" s="119">
        <f ca="1">IF($A75=AS$2,VLOOKUP($A75,$A$3:$E$98,5),IF($A75&lt;AS$2,"",VLOOKUP($A75,$A$3:$E$98,5)*IF(Main!$B$36=1,(1+Main!$B$35)^($A75-AS$2),1+(Main!$B$35*($A75-AS$2)))))</f>
        <v>1.9935957528470715E-3</v>
      </c>
      <c r="AT75" s="119">
        <f ca="1">IF($A75=AT$2,VLOOKUP($A75,$A$3:$E$98,5),IF($A75&lt;AT$2,"",VLOOKUP($A75,$A$3:$E$98,5)*IF(Main!$B$36=1,(1+Main!$B$35)^($A75-AT$2),1+(Main!$B$35*($A75-AT$2)))))</f>
        <v>1.9935957528470715E-3</v>
      </c>
      <c r="AU75" s="119">
        <f ca="1">IF($A75=AU$2,VLOOKUP($A75,$A$3:$E$98,5),IF($A75&lt;AU$2,"",VLOOKUP($A75,$A$3:$E$98,5)*IF(Main!$B$36=1,(1+Main!$B$35)^($A75-AU$2),1+(Main!$B$35*($A75-AU$2)))))</f>
        <v>1.9935957528470715E-3</v>
      </c>
      <c r="AV75" s="119">
        <f ca="1">IF($A75=AV$2,VLOOKUP($A75,$A$3:$E$98,5),IF($A75&lt;AV$2,"",VLOOKUP($A75,$A$3:$E$98,5)*IF(Main!$B$36=1,(1+Main!$B$35)^($A75-AV$2),1+(Main!$B$35*($A75-AV$2)))))</f>
        <v>1.9935957528470715E-3</v>
      </c>
      <c r="AW75" s="119">
        <f ca="1">IF($A75=AW$2,VLOOKUP($A75,$A$3:$E$98,5),IF($A75&lt;AW$2,"",VLOOKUP($A75,$A$3:$E$98,5)*IF(Main!$B$36=1,(1+Main!$B$35)^($A75-AW$2),1+(Main!$B$35*($A75-AW$2)))))</f>
        <v>1.9935957528470715E-3</v>
      </c>
      <c r="AX75" s="119">
        <f ca="1">IF($A75=AX$2,VLOOKUP($A75,$A$3:$E$98,5),IF($A75&lt;AX$2,"",VLOOKUP($A75,$A$3:$E$98,5)*IF(Main!$B$36=1,(1+Main!$B$35)^($A75-AX$2),1+(Main!$B$35*($A75-AX$2)))))</f>
        <v>1.9935957528470715E-3</v>
      </c>
      <c r="AY75" s="119">
        <f ca="1">IF($A75=AY$2,VLOOKUP($A75,$A$3:$E$98,5),IF($A75&lt;AY$2,"",VLOOKUP($A75,$A$3:$E$98,5)*IF(Main!$B$36=1,(1+Main!$B$35)^($A75-AY$2),1+(Main!$B$35*($A75-AY$2)))))</f>
        <v>1.9935957528470715E-3</v>
      </c>
      <c r="AZ75" s="119">
        <f ca="1">IF($A75=AZ$2,VLOOKUP($A75,$A$3:$E$98,5),IF($A75&lt;AZ$2,"",VLOOKUP($A75,$A$3:$E$98,5)*IF(Main!$B$36=1,(1+Main!$B$35)^($A75-AZ$2),1+(Main!$B$35*($A75-AZ$2)))))</f>
        <v>1.9935957528470715E-3</v>
      </c>
      <c r="BA75" s="119">
        <f ca="1">IF($A75=BA$2,VLOOKUP($A75,$A$3:$E$98,5),IF($A75&lt;BA$2,"",VLOOKUP($A75,$A$3:$E$98,5)*IF(Main!$B$36=1,(1+Main!$B$35)^($A75-BA$2),1+(Main!$B$35*($A75-BA$2)))))</f>
        <v>1.9935957528470715E-3</v>
      </c>
      <c r="BB75" s="119">
        <f ca="1">IF($A75=BB$2,VLOOKUP($A75,$A$3:$E$98,5),IF($A75&lt;BB$2,"",VLOOKUP($A75,$A$3:$E$98,5)*IF(Main!$B$36=1,(1+Main!$B$35)^($A75-BB$2),1+(Main!$B$35*($A75-BB$2)))))</f>
        <v>1.9935957528470715E-3</v>
      </c>
      <c r="BC75" s="119">
        <f ca="1">IF($A75=BC$2,VLOOKUP($A75,$A$3:$E$98,5),IF($A75&lt;BC$2,"",VLOOKUP($A75,$A$3:$E$98,5)*IF(Main!$B$36=1,(1+Main!$B$35)^($A75-BC$2),1+(Main!$B$35*($A75-BC$2)))))</f>
        <v>1.9935957528470715E-3</v>
      </c>
      <c r="BD75" s="119">
        <f ca="1">IF($A75=BD$2,VLOOKUP($A75,$A$3:$E$98,5),IF($A75&lt;BD$2,"",VLOOKUP($A75,$A$3:$E$98,5)*IF(Main!$B$36=1,(1+Main!$B$35)^($A75-BD$2),1+(Main!$B$35*($A75-BD$2)))))</f>
        <v>1.9935957528470715E-3</v>
      </c>
      <c r="BE75" s="119">
        <f ca="1">IF($A75=BE$2,VLOOKUP($A75,$A$3:$E$98,5),IF($A75&lt;BE$2,"",VLOOKUP($A75,$A$3:$E$98,5)*IF(Main!$B$36=1,(1+Main!$B$35)^($A75-BE$2),1+(Main!$B$35*($A75-BE$2)))))</f>
        <v>1.9935957528470715E-3</v>
      </c>
      <c r="BF75" s="119">
        <f ca="1">IF($A75=BF$2,VLOOKUP($A75,$A$3:$E$98,5),IF($A75&lt;BF$2,"",VLOOKUP($A75,$A$3:$E$98,5)*IF(Main!$B$36=1,(1+Main!$B$35)^($A75-BF$2),1+(Main!$B$35*($A75-BF$2)))))</f>
        <v>1.9935957528470715E-3</v>
      </c>
      <c r="BG75" s="119">
        <f ca="1">IF($A75=BG$2,VLOOKUP($A75,$A$3:$E$98,5),IF($A75&lt;BG$2,"",VLOOKUP($A75,$A$3:$E$98,5)*IF(Main!$B$36=1,(1+Main!$B$35)^($A75-BG$2),1+(Main!$B$35*($A75-BG$2)))))</f>
        <v>1.9935957528470715E-3</v>
      </c>
      <c r="BH75" s="119" t="str">
        <f>IF($A75=BH$2,VLOOKUP($A75,$A$3:$E$98,5),IF($A75&lt;BH$2,"",VLOOKUP($A75,$A$3:$E$98,5)*IF(Main!$B$36=1,(1+Main!$B$35)^($A75-BH$2),1+(Main!$B$35*($A75-BH$2)))))</f>
        <v/>
      </c>
      <c r="BI75" s="119" t="str">
        <f>IF($A75=BI$2,VLOOKUP($A75,$A$3:$E$98,5),IF($A75&lt;BI$2,"",VLOOKUP($A75,$A$3:$E$98,5)*IF(Main!$B$36=1,(1+Main!$B$35)^($A75-BI$2),1+(Main!$B$35*($A75-BI$2)))))</f>
        <v/>
      </c>
      <c r="BJ75" s="119" t="str">
        <f>IF($A75=BJ$2,VLOOKUP($A75,$A$3:$E$98,5),IF($A75&lt;BJ$2,"",VLOOKUP($A75,$A$3:$E$98,5)*IF(Main!$B$36=1,(1+Main!$B$35)^($A75-BJ$2),1+(Main!$B$35*($A75-BJ$2)))))</f>
        <v/>
      </c>
      <c r="BK75" s="119" t="str">
        <f>IF($A75=BK$2,VLOOKUP($A75,$A$3:$E$98,5),IF($A75&lt;BK$2,"",VLOOKUP($A75,$A$3:$E$98,5)*IF(Main!$B$36=1,(1+Main!$B$35)^($A75-BK$2),1+(Main!$B$35*($A75-BK$2)))))</f>
        <v/>
      </c>
      <c r="BL75" s="119" t="str">
        <f>IF($A75=BL$2,VLOOKUP($A75,$A$3:$E$98,5),IF($A75&lt;BL$2,"",VLOOKUP($A75,$A$3:$E$98,5)*IF(Main!$B$36=1,(1+Main!$B$35)^($A75-BL$2),1+(Main!$B$35*($A75-BL$2)))))</f>
        <v/>
      </c>
      <c r="BM75" s="119" t="str">
        <f>IF($A75=BM$2,VLOOKUP($A75,$A$3:$E$98,5),IF($A75&lt;BM$2,"",VLOOKUP($A75,$A$3:$E$98,5)*IF(Main!$B$36=1,(1+Main!$B$35)^($A75-BM$2),1+(Main!$B$35*($A75-BM$2)))))</f>
        <v/>
      </c>
      <c r="BN75" s="119" t="str">
        <f>IF($A75=BN$2,VLOOKUP($A75,$A$3:$E$98,5),IF($A75&lt;BN$2,"",VLOOKUP($A75,$A$3:$E$98,5)*IF(Main!$B$36=1,(1+Main!$B$35)^($A75-BN$2),1+(Main!$B$35*($A75-BN$2)))))</f>
        <v/>
      </c>
      <c r="BO75" s="119" t="str">
        <f>IF($A75=BO$2,VLOOKUP($A75,$A$3:$E$98,5),IF($A75&lt;BO$2,"",VLOOKUP($A75,$A$3:$E$98,5)*IF(Main!$B$36=1,(1+Main!$B$35)^($A75-BO$2),1+(Main!$B$35*($A75-BO$2)))))</f>
        <v/>
      </c>
      <c r="BP75" s="119" t="str">
        <f>IF($A75=BP$2,VLOOKUP($A75,$A$3:$E$98,5),IF($A75&lt;BP$2,"",VLOOKUP($A75,$A$3:$E$98,5)*IF(Main!$B$36=1,(1+Main!$B$35)^($A75-BP$2),1+(Main!$B$35*($A75-BP$2)))))</f>
        <v/>
      </c>
      <c r="BQ75" s="119" t="str">
        <f>IF($A75=BQ$2,VLOOKUP($A75,$A$3:$E$98,5),IF($A75&lt;BQ$2,"",VLOOKUP($A75,$A$3:$E$98,5)*IF(Main!$B$36=1,(1+Main!$B$35)^($A75-BQ$2),1+(Main!$B$35*($A75-BQ$2)))))</f>
        <v/>
      </c>
      <c r="BR75" s="119" t="str">
        <f>IF($A75=BR$2,VLOOKUP($A75,$A$3:$E$98,5),IF($A75&lt;BR$2,"",VLOOKUP($A75,$A$3:$E$98,5)*IF(Main!$B$36=1,(1+Main!$B$35)^($A75-BR$2),1+(Main!$B$35*($A75-BR$2)))))</f>
        <v/>
      </c>
      <c r="BS75" s="119" t="str">
        <f>IF($A75=BS$2,VLOOKUP($A75,$A$3:$E$98,5),IF($A75&lt;BS$2,"",VLOOKUP($A75,$A$3:$E$98,5)*IF(Main!$B$36=1,(1+Main!$B$35)^($A75-BS$2),1+(Main!$B$35*($A75-BS$2)))))</f>
        <v/>
      </c>
      <c r="BT75" s="119" t="str">
        <f>IF($A75=BT$2,VLOOKUP($A75,$A$3:$E$98,5),IF($A75&lt;BT$2,"",VLOOKUP($A75,$A$3:$E$98,5)*IF(Main!$B$36=1,(1+Main!$B$35)^($A75-BT$2),1+(Main!$B$35*($A75-BT$2)))))</f>
        <v/>
      </c>
      <c r="BU75" s="119" t="str">
        <f>IF($A75=BU$2,VLOOKUP($A75,$A$3:$E$98,5),IF($A75&lt;BU$2,"",VLOOKUP($A75,$A$3:$E$98,5)*IF(Main!$B$36=1,(1+Main!$B$35)^($A75-BU$2),1+(Main!$B$35*($A75-BU$2)))))</f>
        <v/>
      </c>
      <c r="BV75" s="119" t="str">
        <f>IF($A75=BV$2,VLOOKUP($A75,$A$3:$E$98,5),IF($A75&lt;BV$2,"",VLOOKUP($A75,$A$3:$E$98,5)*IF(Main!$B$36=1,(1+Main!$B$35)^($A75-BV$2),1+(Main!$B$35*($A75-BV$2)))))</f>
        <v/>
      </c>
      <c r="BW75" s="119" t="str">
        <f>IF($A75=BW$2,VLOOKUP($A75,$A$3:$E$98,5),IF($A75&lt;BW$2,"",VLOOKUP($A75,$A$3:$E$98,5)*IF(Main!$B$36=1,(1+Main!$B$35)^($A75-BW$2),1+(Main!$B$35*($A75-BW$2)))))</f>
        <v/>
      </c>
      <c r="BX75" s="119" t="str">
        <f>IF($A75=BX$2,VLOOKUP($A75,$A$3:$E$98,5),IF($A75&lt;BX$2,"",VLOOKUP($A75,$A$3:$E$98,5)*IF(Main!$B$36=1,(1+Main!$B$35)^($A75-BX$2),1+(Main!$B$35*($A75-BX$2)))))</f>
        <v/>
      </c>
      <c r="BY75" s="119" t="str">
        <f>IF($A75=BY$2,VLOOKUP($A75,$A$3:$E$98,5),IF($A75&lt;BY$2,"",VLOOKUP($A75,$A$3:$E$98,5)*IF(Main!$B$36=1,(1+Main!$B$35)^($A75-BY$2),1+(Main!$B$35*($A75-BY$2)))))</f>
        <v/>
      </c>
      <c r="BZ75" s="119" t="str">
        <f>IF($A75=BZ$2,VLOOKUP($A75,$A$3:$E$98,5),IF($A75&lt;BZ$2,"",VLOOKUP($A75,$A$3:$E$98,5)*IF(Main!$B$36=1,(1+Main!$B$35)^($A75-BZ$2),1+(Main!$B$35*($A75-BZ$2)))))</f>
        <v/>
      </c>
      <c r="CA75" s="119" t="str">
        <f>IF($A75=CA$2,VLOOKUP($A75,$A$3:$E$98,5),IF($A75&lt;CA$2,"",VLOOKUP($A75,$A$3:$E$98,5)*IF(Main!$B$36=1,(1+Main!$B$35)^($A75-CA$2),1+(Main!$B$35*($A75-CA$2)))))</f>
        <v/>
      </c>
      <c r="CB75" s="119" t="str">
        <f>IF($A75=CB$2,VLOOKUP($A75,$A$3:$E$98,5),IF($A75&lt;CB$2,"",VLOOKUP($A75,$A$3:$E$98,5)*IF(Main!$B$36=1,(1+Main!$B$35)^($A75-CB$2),1+(Main!$B$35*($A75-CB$2)))))</f>
        <v/>
      </c>
      <c r="CC75" s="119" t="str">
        <f>IF($A75=CC$2,VLOOKUP($A75,$A$3:$E$98,5),IF($A75&lt;CC$2,"",VLOOKUP($A75,$A$3:$E$98,5)*IF(Main!$B$36=1,(1+Main!$B$35)^($A75-CC$2),1+(Main!$B$35*($A75-CC$2)))))</f>
        <v/>
      </c>
      <c r="CD75" s="119" t="str">
        <f>IF($A75=CD$2,VLOOKUP($A75,$A$3:$E$98,5),IF($A75&lt;CD$2,"",VLOOKUP($A75,$A$3:$E$98,5)*IF(Main!$B$36=1,(1+Main!$B$35)^($A75-CD$2),1+(Main!$B$35*($A75-CD$2)))))</f>
        <v/>
      </c>
    </row>
    <row r="76" spans="1:82">
      <c r="A76" s="51">
        <v>98</v>
      </c>
      <c r="B76" s="54">
        <f ca="1">VLOOKUP($A76,Mortality!$A$3:$G$108,7,)</f>
        <v>0.1570412653762292</v>
      </c>
      <c r="C76" s="50">
        <f t="shared" ca="1" si="5"/>
        <v>0.2231951678210862</v>
      </c>
      <c r="D76" s="50">
        <f t="shared" ca="1" si="6"/>
        <v>4.7107074631545585</v>
      </c>
      <c r="E76" s="118">
        <f ca="1">C76/(1+Main!$B$5)^($A76-$A$3)</f>
        <v>1.5983394429261036E-3</v>
      </c>
      <c r="F76" s="14">
        <f t="shared" ca="1" si="3"/>
        <v>3.9258494160812507</v>
      </c>
      <c r="G76" s="119">
        <f ca="1">IF($A76=G$2,VLOOKUP($A76,$A$3:$E$98,5),IF($A76&lt;G$2,"",VLOOKUP($A76,$A$3:$E$98,5)*IF(Main!$B$36=1,(1+Main!$B$35)^($A76-G$2),1+(Main!$B$35*($A76-G$2)))))</f>
        <v>1.5983394429261036E-3</v>
      </c>
      <c r="H76" s="119">
        <f ca="1">IF($A76=H$2,VLOOKUP($A76,$A$3:$E$98,5),IF($A76&lt;H$2,"",VLOOKUP($A76,$A$3:$E$98,5)*IF(Main!$B$36=1,(1+Main!$B$35)^($A76-H$2),1+(Main!$B$35*($A76-H$2)))))</f>
        <v>1.5983394429261036E-3</v>
      </c>
      <c r="I76" s="119">
        <f ca="1">IF($A76=I$2,VLOOKUP($A76,$A$3:$E$98,5),IF($A76&lt;I$2,"",VLOOKUP($A76,$A$3:$E$98,5)*IF(Main!$B$36=1,(1+Main!$B$35)^($A76-I$2),1+(Main!$B$35*($A76-I$2)))))</f>
        <v>1.5983394429261036E-3</v>
      </c>
      <c r="J76" s="119">
        <f ca="1">IF($A76=J$2,VLOOKUP($A76,$A$3:$E$98,5),IF($A76&lt;J$2,"",VLOOKUP($A76,$A$3:$E$98,5)*IF(Main!$B$36=1,(1+Main!$B$35)^($A76-J$2),1+(Main!$B$35*($A76-J$2)))))</f>
        <v>1.5983394429261036E-3</v>
      </c>
      <c r="K76" s="119">
        <f ca="1">IF($A76=K$2,VLOOKUP($A76,$A$3:$E$98,5),IF($A76&lt;K$2,"",VLOOKUP($A76,$A$3:$E$98,5)*IF(Main!$B$36=1,(1+Main!$B$35)^($A76-K$2),1+(Main!$B$35*($A76-K$2)))))</f>
        <v>1.5983394429261036E-3</v>
      </c>
      <c r="L76" s="119">
        <f ca="1">IF($A76=L$2,VLOOKUP($A76,$A$3:$E$98,5),IF($A76&lt;L$2,"",VLOOKUP($A76,$A$3:$E$98,5)*IF(Main!$B$36=1,(1+Main!$B$35)^($A76-L$2),1+(Main!$B$35*($A76-L$2)))))</f>
        <v>1.5983394429261036E-3</v>
      </c>
      <c r="M76" s="119">
        <f ca="1">IF($A76=M$2,VLOOKUP($A76,$A$3:$E$98,5),IF($A76&lt;M$2,"",VLOOKUP($A76,$A$3:$E$98,5)*IF(Main!$B$36=1,(1+Main!$B$35)^($A76-M$2),1+(Main!$B$35*($A76-M$2)))))</f>
        <v>1.5983394429261036E-3</v>
      </c>
      <c r="N76" s="119">
        <f ca="1">IF($A76=N$2,VLOOKUP($A76,$A$3:$E$98,5),IF($A76&lt;N$2,"",VLOOKUP($A76,$A$3:$E$98,5)*IF(Main!$B$36=1,(1+Main!$B$35)^($A76-N$2),1+(Main!$B$35*($A76-N$2)))))</f>
        <v>1.5983394429261036E-3</v>
      </c>
      <c r="O76" s="119">
        <f ca="1">IF($A76=O$2,VLOOKUP($A76,$A$3:$E$98,5),IF($A76&lt;O$2,"",VLOOKUP($A76,$A$3:$E$98,5)*IF(Main!$B$36=1,(1+Main!$B$35)^($A76-O$2),1+(Main!$B$35*($A76-O$2)))))</f>
        <v>1.5983394429261036E-3</v>
      </c>
      <c r="P76" s="119">
        <f ca="1">IF($A76=P$2,VLOOKUP($A76,$A$3:$E$98,5),IF($A76&lt;P$2,"",VLOOKUP($A76,$A$3:$E$98,5)*IF(Main!$B$36=1,(1+Main!$B$35)^($A76-P$2),1+(Main!$B$35*($A76-P$2)))))</f>
        <v>1.5983394429261036E-3</v>
      </c>
      <c r="Q76" s="119">
        <f ca="1">IF($A76=Q$2,VLOOKUP($A76,$A$3:$E$98,5),IF($A76&lt;Q$2,"",VLOOKUP($A76,$A$3:$E$98,5)*IF(Main!$B$36=1,(1+Main!$B$35)^($A76-Q$2),1+(Main!$B$35*($A76-Q$2)))))</f>
        <v>1.5983394429261036E-3</v>
      </c>
      <c r="R76" s="119">
        <f ca="1">IF($A76=R$2,VLOOKUP($A76,$A$3:$E$98,5),IF($A76&lt;R$2,"",VLOOKUP($A76,$A$3:$E$98,5)*IF(Main!$B$36=1,(1+Main!$B$35)^($A76-R$2),1+(Main!$B$35*($A76-R$2)))))</f>
        <v>1.5983394429261036E-3</v>
      </c>
      <c r="S76" s="119">
        <f ca="1">IF($A76=S$2,VLOOKUP($A76,$A$3:$E$98,5),IF($A76&lt;S$2,"",VLOOKUP($A76,$A$3:$E$98,5)*IF(Main!$B$36=1,(1+Main!$B$35)^($A76-S$2),1+(Main!$B$35*($A76-S$2)))))</f>
        <v>1.5983394429261036E-3</v>
      </c>
      <c r="T76" s="119">
        <f ca="1">IF($A76=T$2,VLOOKUP($A76,$A$3:$E$98,5),IF($A76&lt;T$2,"",VLOOKUP($A76,$A$3:$E$98,5)*IF(Main!$B$36=1,(1+Main!$B$35)^($A76-T$2),1+(Main!$B$35*($A76-T$2)))))</f>
        <v>1.5983394429261036E-3</v>
      </c>
      <c r="U76" s="119">
        <f ca="1">IF($A76=U$2,VLOOKUP($A76,$A$3:$E$98,5),IF($A76&lt;U$2,"",VLOOKUP($A76,$A$3:$E$98,5)*IF(Main!$B$36=1,(1+Main!$B$35)^($A76-U$2),1+(Main!$B$35*($A76-U$2)))))</f>
        <v>1.5983394429261036E-3</v>
      </c>
      <c r="V76" s="119">
        <f ca="1">IF($A76=V$2,VLOOKUP($A76,$A$3:$E$98,5),IF($A76&lt;V$2,"",VLOOKUP($A76,$A$3:$E$98,5)*IF(Main!$B$36=1,(1+Main!$B$35)^($A76-V$2),1+(Main!$B$35*($A76-V$2)))))</f>
        <v>1.5983394429261036E-3</v>
      </c>
      <c r="W76" s="119">
        <f ca="1">IF($A76=W$2,VLOOKUP($A76,$A$3:$E$98,5),IF($A76&lt;W$2,"",VLOOKUP($A76,$A$3:$E$98,5)*IF(Main!$B$36=1,(1+Main!$B$35)^($A76-W$2),1+(Main!$B$35*($A76-W$2)))))</f>
        <v>1.5983394429261036E-3</v>
      </c>
      <c r="X76" s="119">
        <f ca="1">IF($A76=X$2,VLOOKUP($A76,$A$3:$E$98,5),IF($A76&lt;X$2,"",VLOOKUP($A76,$A$3:$E$98,5)*IF(Main!$B$36=1,(1+Main!$B$35)^($A76-X$2),1+(Main!$B$35*($A76-X$2)))))</f>
        <v>1.5983394429261036E-3</v>
      </c>
      <c r="Y76" s="119">
        <f ca="1">IF($A76=Y$2,VLOOKUP($A76,$A$3:$E$98,5),IF($A76&lt;Y$2,"",VLOOKUP($A76,$A$3:$E$98,5)*IF(Main!$B$36=1,(1+Main!$B$35)^($A76-Y$2),1+(Main!$B$35*($A76-Y$2)))))</f>
        <v>1.5983394429261036E-3</v>
      </c>
      <c r="Z76" s="119">
        <f ca="1">IF($A76=Z$2,VLOOKUP($A76,$A$3:$E$98,5),IF($A76&lt;Z$2,"",VLOOKUP($A76,$A$3:$E$98,5)*IF(Main!$B$36=1,(1+Main!$B$35)^($A76-Z$2),1+(Main!$B$35*($A76-Z$2)))))</f>
        <v>1.5983394429261036E-3</v>
      </c>
      <c r="AA76" s="119">
        <f ca="1">IF($A76=AA$2,VLOOKUP($A76,$A$3:$E$98,5),IF($A76&lt;AA$2,"",VLOOKUP($A76,$A$3:$E$98,5)*IF(Main!$B$36=1,(1+Main!$B$35)^($A76-AA$2),1+(Main!$B$35*($A76-AA$2)))))</f>
        <v>1.5983394429261036E-3</v>
      </c>
      <c r="AB76" s="119">
        <f ca="1">IF($A76=AB$2,VLOOKUP($A76,$A$3:$E$98,5),IF($A76&lt;AB$2,"",VLOOKUP($A76,$A$3:$E$98,5)*IF(Main!$B$36=1,(1+Main!$B$35)^($A76-AB$2),1+(Main!$B$35*($A76-AB$2)))))</f>
        <v>1.5983394429261036E-3</v>
      </c>
      <c r="AC76" s="119">
        <f ca="1">IF($A76=AC$2,VLOOKUP($A76,$A$3:$E$98,5),IF($A76&lt;AC$2,"",VLOOKUP($A76,$A$3:$E$98,5)*IF(Main!$B$36=1,(1+Main!$B$35)^($A76-AC$2),1+(Main!$B$35*($A76-AC$2)))))</f>
        <v>1.5983394429261036E-3</v>
      </c>
      <c r="AD76" s="119">
        <f ca="1">IF($A76=AD$2,VLOOKUP($A76,$A$3:$E$98,5),IF($A76&lt;AD$2,"",VLOOKUP($A76,$A$3:$E$98,5)*IF(Main!$B$36=1,(1+Main!$B$35)^($A76-AD$2),1+(Main!$B$35*($A76-AD$2)))))</f>
        <v>1.5983394429261036E-3</v>
      </c>
      <c r="AE76" s="119">
        <f ca="1">IF($A76=AE$2,VLOOKUP($A76,$A$3:$E$98,5),IF($A76&lt;AE$2,"",VLOOKUP($A76,$A$3:$E$98,5)*IF(Main!$B$36=1,(1+Main!$B$35)^($A76-AE$2),1+(Main!$B$35*($A76-AE$2)))))</f>
        <v>1.5983394429261036E-3</v>
      </c>
      <c r="AF76" s="119">
        <f ca="1">IF($A76=AF$2,VLOOKUP($A76,$A$3:$E$98,5),IF($A76&lt;AF$2,"",VLOOKUP($A76,$A$3:$E$98,5)*IF(Main!$B$36=1,(1+Main!$B$35)^($A76-AF$2),1+(Main!$B$35*($A76-AF$2)))))</f>
        <v>1.5983394429261036E-3</v>
      </c>
      <c r="AG76" s="119">
        <f ca="1">IF($A76=AG$2,VLOOKUP($A76,$A$3:$E$98,5),IF($A76&lt;AG$2,"",VLOOKUP($A76,$A$3:$E$98,5)*IF(Main!$B$36=1,(1+Main!$B$35)^($A76-AG$2),1+(Main!$B$35*($A76-AG$2)))))</f>
        <v>1.5983394429261036E-3</v>
      </c>
      <c r="AH76" s="119">
        <f ca="1">IF($A76=AH$2,VLOOKUP($A76,$A$3:$E$98,5),IF($A76&lt;AH$2,"",VLOOKUP($A76,$A$3:$E$98,5)*IF(Main!$B$36=1,(1+Main!$B$35)^($A76-AH$2),1+(Main!$B$35*($A76-AH$2)))))</f>
        <v>1.5983394429261036E-3</v>
      </c>
      <c r="AI76" s="119">
        <f ca="1">IF($A76=AI$2,VLOOKUP($A76,$A$3:$E$98,5),IF($A76&lt;AI$2,"",VLOOKUP($A76,$A$3:$E$98,5)*IF(Main!$B$36=1,(1+Main!$B$35)^($A76-AI$2),1+(Main!$B$35*($A76-AI$2)))))</f>
        <v>1.5983394429261036E-3</v>
      </c>
      <c r="AJ76" s="119">
        <f ca="1">IF($A76=AJ$2,VLOOKUP($A76,$A$3:$E$98,5),IF($A76&lt;AJ$2,"",VLOOKUP($A76,$A$3:$E$98,5)*IF(Main!$B$36=1,(1+Main!$B$35)^($A76-AJ$2),1+(Main!$B$35*($A76-AJ$2)))))</f>
        <v>1.5983394429261036E-3</v>
      </c>
      <c r="AK76" s="119">
        <f ca="1">IF($A76=AK$2,VLOOKUP($A76,$A$3:$E$98,5),IF($A76&lt;AK$2,"",VLOOKUP($A76,$A$3:$E$98,5)*IF(Main!$B$36=1,(1+Main!$B$35)^($A76-AK$2),1+(Main!$B$35*($A76-AK$2)))))</f>
        <v>1.5983394429261036E-3</v>
      </c>
      <c r="AL76" s="119">
        <f ca="1">IF($A76=AL$2,VLOOKUP($A76,$A$3:$E$98,5),IF($A76&lt;AL$2,"",VLOOKUP($A76,$A$3:$E$98,5)*IF(Main!$B$36=1,(1+Main!$B$35)^($A76-AL$2),1+(Main!$B$35*($A76-AL$2)))))</f>
        <v>1.5983394429261036E-3</v>
      </c>
      <c r="AM76" s="119">
        <f ca="1">IF($A76=AM$2,VLOOKUP($A76,$A$3:$E$98,5),IF($A76&lt;AM$2,"",VLOOKUP($A76,$A$3:$E$98,5)*IF(Main!$B$36=1,(1+Main!$B$35)^($A76-AM$2),1+(Main!$B$35*($A76-AM$2)))))</f>
        <v>1.5983394429261036E-3</v>
      </c>
      <c r="AN76" s="119">
        <f ca="1">IF($A76=AN$2,VLOOKUP($A76,$A$3:$E$98,5),IF($A76&lt;AN$2,"",VLOOKUP($A76,$A$3:$E$98,5)*IF(Main!$B$36=1,(1+Main!$B$35)^($A76-AN$2),1+(Main!$B$35*($A76-AN$2)))))</f>
        <v>1.5983394429261036E-3</v>
      </c>
      <c r="AO76" s="119">
        <f ca="1">IF($A76=AO$2,VLOOKUP($A76,$A$3:$E$98,5),IF($A76&lt;AO$2,"",VLOOKUP($A76,$A$3:$E$98,5)*IF(Main!$B$36=1,(1+Main!$B$35)^($A76-AO$2),1+(Main!$B$35*($A76-AO$2)))))</f>
        <v>1.5983394429261036E-3</v>
      </c>
      <c r="AP76" s="119">
        <f ca="1">IF($A76=AP$2,VLOOKUP($A76,$A$3:$E$98,5),IF($A76&lt;AP$2,"",VLOOKUP($A76,$A$3:$E$98,5)*IF(Main!$B$36=1,(1+Main!$B$35)^($A76-AP$2),1+(Main!$B$35*($A76-AP$2)))))</f>
        <v>1.5983394429261036E-3</v>
      </c>
      <c r="AQ76" s="119">
        <f ca="1">IF($A76=AQ$2,VLOOKUP($A76,$A$3:$E$98,5),IF($A76&lt;AQ$2,"",VLOOKUP($A76,$A$3:$E$98,5)*IF(Main!$B$36=1,(1+Main!$B$35)^($A76-AQ$2),1+(Main!$B$35*($A76-AQ$2)))))</f>
        <v>1.5983394429261036E-3</v>
      </c>
      <c r="AR76" s="119">
        <f ca="1">IF($A76=AR$2,VLOOKUP($A76,$A$3:$E$98,5),IF($A76&lt;AR$2,"",VLOOKUP($A76,$A$3:$E$98,5)*IF(Main!$B$36=1,(1+Main!$B$35)^($A76-AR$2),1+(Main!$B$35*($A76-AR$2)))))</f>
        <v>1.5983394429261036E-3</v>
      </c>
      <c r="AS76" s="119">
        <f ca="1">IF($A76=AS$2,VLOOKUP($A76,$A$3:$E$98,5),IF($A76&lt;AS$2,"",VLOOKUP($A76,$A$3:$E$98,5)*IF(Main!$B$36=1,(1+Main!$B$35)^($A76-AS$2),1+(Main!$B$35*($A76-AS$2)))))</f>
        <v>1.5983394429261036E-3</v>
      </c>
      <c r="AT76" s="119">
        <f ca="1">IF($A76=AT$2,VLOOKUP($A76,$A$3:$E$98,5),IF($A76&lt;AT$2,"",VLOOKUP($A76,$A$3:$E$98,5)*IF(Main!$B$36=1,(1+Main!$B$35)^($A76-AT$2),1+(Main!$B$35*($A76-AT$2)))))</f>
        <v>1.5983394429261036E-3</v>
      </c>
      <c r="AU76" s="119">
        <f ca="1">IF($A76=AU$2,VLOOKUP($A76,$A$3:$E$98,5),IF($A76&lt;AU$2,"",VLOOKUP($A76,$A$3:$E$98,5)*IF(Main!$B$36=1,(1+Main!$B$35)^($A76-AU$2),1+(Main!$B$35*($A76-AU$2)))))</f>
        <v>1.5983394429261036E-3</v>
      </c>
      <c r="AV76" s="119">
        <f ca="1">IF($A76=AV$2,VLOOKUP($A76,$A$3:$E$98,5),IF($A76&lt;AV$2,"",VLOOKUP($A76,$A$3:$E$98,5)*IF(Main!$B$36=1,(1+Main!$B$35)^($A76-AV$2),1+(Main!$B$35*($A76-AV$2)))))</f>
        <v>1.5983394429261036E-3</v>
      </c>
      <c r="AW76" s="119">
        <f ca="1">IF($A76=AW$2,VLOOKUP($A76,$A$3:$E$98,5),IF($A76&lt;AW$2,"",VLOOKUP($A76,$A$3:$E$98,5)*IF(Main!$B$36=1,(1+Main!$B$35)^($A76-AW$2),1+(Main!$B$35*($A76-AW$2)))))</f>
        <v>1.5983394429261036E-3</v>
      </c>
      <c r="AX76" s="119">
        <f ca="1">IF($A76=AX$2,VLOOKUP($A76,$A$3:$E$98,5),IF($A76&lt;AX$2,"",VLOOKUP($A76,$A$3:$E$98,5)*IF(Main!$B$36=1,(1+Main!$B$35)^($A76-AX$2),1+(Main!$B$35*($A76-AX$2)))))</f>
        <v>1.5983394429261036E-3</v>
      </c>
      <c r="AY76" s="119">
        <f ca="1">IF($A76=AY$2,VLOOKUP($A76,$A$3:$E$98,5),IF($A76&lt;AY$2,"",VLOOKUP($A76,$A$3:$E$98,5)*IF(Main!$B$36=1,(1+Main!$B$35)^($A76-AY$2),1+(Main!$B$35*($A76-AY$2)))))</f>
        <v>1.5983394429261036E-3</v>
      </c>
      <c r="AZ76" s="119">
        <f ca="1">IF($A76=AZ$2,VLOOKUP($A76,$A$3:$E$98,5),IF($A76&lt;AZ$2,"",VLOOKUP($A76,$A$3:$E$98,5)*IF(Main!$B$36=1,(1+Main!$B$35)^($A76-AZ$2),1+(Main!$B$35*($A76-AZ$2)))))</f>
        <v>1.5983394429261036E-3</v>
      </c>
      <c r="BA76" s="119">
        <f ca="1">IF($A76=BA$2,VLOOKUP($A76,$A$3:$E$98,5),IF($A76&lt;BA$2,"",VLOOKUP($A76,$A$3:$E$98,5)*IF(Main!$B$36=1,(1+Main!$B$35)^($A76-BA$2),1+(Main!$B$35*($A76-BA$2)))))</f>
        <v>1.5983394429261036E-3</v>
      </c>
      <c r="BB76" s="119">
        <f ca="1">IF($A76=BB$2,VLOOKUP($A76,$A$3:$E$98,5),IF($A76&lt;BB$2,"",VLOOKUP($A76,$A$3:$E$98,5)*IF(Main!$B$36=1,(1+Main!$B$35)^($A76-BB$2),1+(Main!$B$35*($A76-BB$2)))))</f>
        <v>1.5983394429261036E-3</v>
      </c>
      <c r="BC76" s="119">
        <f ca="1">IF($A76=BC$2,VLOOKUP($A76,$A$3:$E$98,5),IF($A76&lt;BC$2,"",VLOOKUP($A76,$A$3:$E$98,5)*IF(Main!$B$36=1,(1+Main!$B$35)^($A76-BC$2),1+(Main!$B$35*($A76-BC$2)))))</f>
        <v>1.5983394429261036E-3</v>
      </c>
      <c r="BD76" s="119">
        <f ca="1">IF($A76=BD$2,VLOOKUP($A76,$A$3:$E$98,5),IF($A76&lt;BD$2,"",VLOOKUP($A76,$A$3:$E$98,5)*IF(Main!$B$36=1,(1+Main!$B$35)^($A76-BD$2),1+(Main!$B$35*($A76-BD$2)))))</f>
        <v>1.5983394429261036E-3</v>
      </c>
      <c r="BE76" s="119">
        <f ca="1">IF($A76=BE$2,VLOOKUP($A76,$A$3:$E$98,5),IF($A76&lt;BE$2,"",VLOOKUP($A76,$A$3:$E$98,5)*IF(Main!$B$36=1,(1+Main!$B$35)^($A76-BE$2),1+(Main!$B$35*($A76-BE$2)))))</f>
        <v>1.5983394429261036E-3</v>
      </c>
      <c r="BF76" s="119">
        <f ca="1">IF($A76=BF$2,VLOOKUP($A76,$A$3:$E$98,5),IF($A76&lt;BF$2,"",VLOOKUP($A76,$A$3:$E$98,5)*IF(Main!$B$36=1,(1+Main!$B$35)^($A76-BF$2),1+(Main!$B$35*($A76-BF$2)))))</f>
        <v>1.5983394429261036E-3</v>
      </c>
      <c r="BG76" s="119">
        <f ca="1">IF($A76=BG$2,VLOOKUP($A76,$A$3:$E$98,5),IF($A76&lt;BG$2,"",VLOOKUP($A76,$A$3:$E$98,5)*IF(Main!$B$36=1,(1+Main!$B$35)^($A76-BG$2),1+(Main!$B$35*($A76-BG$2)))))</f>
        <v>1.5983394429261036E-3</v>
      </c>
      <c r="BH76" s="119">
        <f ca="1">IF($A76=BH$2,VLOOKUP($A76,$A$3:$E$98,5),IF($A76&lt;BH$2,"",VLOOKUP($A76,$A$3:$E$98,5)*IF(Main!$B$36=1,(1+Main!$B$35)^($A76-BH$2),1+(Main!$B$35*($A76-BH$2)))))</f>
        <v>1.5983394429261036E-3</v>
      </c>
      <c r="BI76" s="119" t="str">
        <f>IF($A76=BI$2,VLOOKUP($A76,$A$3:$E$98,5),IF($A76&lt;BI$2,"",VLOOKUP($A76,$A$3:$E$98,5)*IF(Main!$B$36=1,(1+Main!$B$35)^($A76-BI$2),1+(Main!$B$35*($A76-BI$2)))))</f>
        <v/>
      </c>
      <c r="BJ76" s="119" t="str">
        <f>IF($A76=BJ$2,VLOOKUP($A76,$A$3:$E$98,5),IF($A76&lt;BJ$2,"",VLOOKUP($A76,$A$3:$E$98,5)*IF(Main!$B$36=1,(1+Main!$B$35)^($A76-BJ$2),1+(Main!$B$35*($A76-BJ$2)))))</f>
        <v/>
      </c>
      <c r="BK76" s="119" t="str">
        <f>IF($A76=BK$2,VLOOKUP($A76,$A$3:$E$98,5),IF($A76&lt;BK$2,"",VLOOKUP($A76,$A$3:$E$98,5)*IF(Main!$B$36=1,(1+Main!$B$35)^($A76-BK$2),1+(Main!$B$35*($A76-BK$2)))))</f>
        <v/>
      </c>
      <c r="BL76" s="119" t="str">
        <f>IF($A76=BL$2,VLOOKUP($A76,$A$3:$E$98,5),IF($A76&lt;BL$2,"",VLOOKUP($A76,$A$3:$E$98,5)*IF(Main!$B$36=1,(1+Main!$B$35)^($A76-BL$2),1+(Main!$B$35*($A76-BL$2)))))</f>
        <v/>
      </c>
      <c r="BM76" s="119" t="str">
        <f>IF($A76=BM$2,VLOOKUP($A76,$A$3:$E$98,5),IF($A76&lt;BM$2,"",VLOOKUP($A76,$A$3:$E$98,5)*IF(Main!$B$36=1,(1+Main!$B$35)^($A76-BM$2),1+(Main!$B$35*($A76-BM$2)))))</f>
        <v/>
      </c>
      <c r="BN76" s="119" t="str">
        <f>IF($A76=BN$2,VLOOKUP($A76,$A$3:$E$98,5),IF($A76&lt;BN$2,"",VLOOKUP($A76,$A$3:$E$98,5)*IF(Main!$B$36=1,(1+Main!$B$35)^($A76-BN$2),1+(Main!$B$35*($A76-BN$2)))))</f>
        <v/>
      </c>
      <c r="BO76" s="119" t="str">
        <f>IF($A76=BO$2,VLOOKUP($A76,$A$3:$E$98,5),IF($A76&lt;BO$2,"",VLOOKUP($A76,$A$3:$E$98,5)*IF(Main!$B$36=1,(1+Main!$B$35)^($A76-BO$2),1+(Main!$B$35*($A76-BO$2)))))</f>
        <v/>
      </c>
      <c r="BP76" s="119" t="str">
        <f>IF($A76=BP$2,VLOOKUP($A76,$A$3:$E$98,5),IF($A76&lt;BP$2,"",VLOOKUP($A76,$A$3:$E$98,5)*IF(Main!$B$36=1,(1+Main!$B$35)^($A76-BP$2),1+(Main!$B$35*($A76-BP$2)))))</f>
        <v/>
      </c>
      <c r="BQ76" s="119" t="str">
        <f>IF($A76=BQ$2,VLOOKUP($A76,$A$3:$E$98,5),IF($A76&lt;BQ$2,"",VLOOKUP($A76,$A$3:$E$98,5)*IF(Main!$B$36=1,(1+Main!$B$35)^($A76-BQ$2),1+(Main!$B$35*($A76-BQ$2)))))</f>
        <v/>
      </c>
      <c r="BR76" s="119" t="str">
        <f>IF($A76=BR$2,VLOOKUP($A76,$A$3:$E$98,5),IF($A76&lt;BR$2,"",VLOOKUP($A76,$A$3:$E$98,5)*IF(Main!$B$36=1,(1+Main!$B$35)^($A76-BR$2),1+(Main!$B$35*($A76-BR$2)))))</f>
        <v/>
      </c>
      <c r="BS76" s="119" t="str">
        <f>IF($A76=BS$2,VLOOKUP($A76,$A$3:$E$98,5),IF($A76&lt;BS$2,"",VLOOKUP($A76,$A$3:$E$98,5)*IF(Main!$B$36=1,(1+Main!$B$35)^($A76-BS$2),1+(Main!$B$35*($A76-BS$2)))))</f>
        <v/>
      </c>
      <c r="BT76" s="119" t="str">
        <f>IF($A76=BT$2,VLOOKUP($A76,$A$3:$E$98,5),IF($A76&lt;BT$2,"",VLOOKUP($A76,$A$3:$E$98,5)*IF(Main!$B$36=1,(1+Main!$B$35)^($A76-BT$2),1+(Main!$B$35*($A76-BT$2)))))</f>
        <v/>
      </c>
      <c r="BU76" s="119" t="str">
        <f>IF($A76=BU$2,VLOOKUP($A76,$A$3:$E$98,5),IF($A76&lt;BU$2,"",VLOOKUP($A76,$A$3:$E$98,5)*IF(Main!$B$36=1,(1+Main!$B$35)^($A76-BU$2),1+(Main!$B$35*($A76-BU$2)))))</f>
        <v/>
      </c>
      <c r="BV76" s="119" t="str">
        <f>IF($A76=BV$2,VLOOKUP($A76,$A$3:$E$98,5),IF($A76&lt;BV$2,"",VLOOKUP($A76,$A$3:$E$98,5)*IF(Main!$B$36=1,(1+Main!$B$35)^($A76-BV$2),1+(Main!$B$35*($A76-BV$2)))))</f>
        <v/>
      </c>
      <c r="BW76" s="119" t="str">
        <f>IF($A76=BW$2,VLOOKUP($A76,$A$3:$E$98,5),IF($A76&lt;BW$2,"",VLOOKUP($A76,$A$3:$E$98,5)*IF(Main!$B$36=1,(1+Main!$B$35)^($A76-BW$2),1+(Main!$B$35*($A76-BW$2)))))</f>
        <v/>
      </c>
      <c r="BX76" s="119" t="str">
        <f>IF($A76=BX$2,VLOOKUP($A76,$A$3:$E$98,5),IF($A76&lt;BX$2,"",VLOOKUP($A76,$A$3:$E$98,5)*IF(Main!$B$36=1,(1+Main!$B$35)^($A76-BX$2),1+(Main!$B$35*($A76-BX$2)))))</f>
        <v/>
      </c>
      <c r="BY76" s="119" t="str">
        <f>IF($A76=BY$2,VLOOKUP($A76,$A$3:$E$98,5),IF($A76&lt;BY$2,"",VLOOKUP($A76,$A$3:$E$98,5)*IF(Main!$B$36=1,(1+Main!$B$35)^($A76-BY$2),1+(Main!$B$35*($A76-BY$2)))))</f>
        <v/>
      </c>
      <c r="BZ76" s="119" t="str">
        <f>IF($A76=BZ$2,VLOOKUP($A76,$A$3:$E$98,5),IF($A76&lt;BZ$2,"",VLOOKUP($A76,$A$3:$E$98,5)*IF(Main!$B$36=1,(1+Main!$B$35)^($A76-BZ$2),1+(Main!$B$35*($A76-BZ$2)))))</f>
        <v/>
      </c>
      <c r="CA76" s="119" t="str">
        <f>IF($A76=CA$2,VLOOKUP($A76,$A$3:$E$98,5),IF($A76&lt;CA$2,"",VLOOKUP($A76,$A$3:$E$98,5)*IF(Main!$B$36=1,(1+Main!$B$35)^($A76-CA$2),1+(Main!$B$35*($A76-CA$2)))))</f>
        <v/>
      </c>
      <c r="CB76" s="119" t="str">
        <f>IF($A76=CB$2,VLOOKUP($A76,$A$3:$E$98,5),IF($A76&lt;CB$2,"",VLOOKUP($A76,$A$3:$E$98,5)*IF(Main!$B$36=1,(1+Main!$B$35)^($A76-CB$2),1+(Main!$B$35*($A76-CB$2)))))</f>
        <v/>
      </c>
      <c r="CC76" s="119" t="str">
        <f>IF($A76=CC$2,VLOOKUP($A76,$A$3:$E$98,5),IF($A76&lt;CC$2,"",VLOOKUP($A76,$A$3:$E$98,5)*IF(Main!$B$36=1,(1+Main!$B$35)^($A76-CC$2),1+(Main!$B$35*($A76-CC$2)))))</f>
        <v/>
      </c>
      <c r="CD76" s="119" t="str">
        <f>IF($A76=CD$2,VLOOKUP($A76,$A$3:$E$98,5),IF($A76&lt;CD$2,"",VLOOKUP($A76,$A$3:$E$98,5)*IF(Main!$B$36=1,(1+Main!$B$35)^($A76-CD$2),1+(Main!$B$35*($A76-CD$2)))))</f>
        <v/>
      </c>
    </row>
    <row r="77" spans="1:82">
      <c r="A77" s="51">
        <v>99</v>
      </c>
      <c r="B77" s="54">
        <f ca="1">VLOOKUP($A77,Mortality!$A$3:$G$108,7,)</f>
        <v>0.17373435260110998</v>
      </c>
      <c r="C77" s="50">
        <f t="shared" ca="1" si="5"/>
        <v>0.18814431624060299</v>
      </c>
      <c r="D77" s="50">
        <f t="shared" ca="1" si="6"/>
        <v>4.4020036933489015</v>
      </c>
      <c r="E77" s="118">
        <f ca="1">C77/(1+Main!$B$5)^($A77-$A$3)</f>
        <v>1.2591908358021038E-3</v>
      </c>
      <c r="F77" s="14">
        <f t="shared" ca="1" si="3"/>
        <v>3.7138933931377007</v>
      </c>
      <c r="G77" s="119">
        <f ca="1">IF($A77=G$2,VLOOKUP($A77,$A$3:$E$98,5),IF($A77&lt;G$2,"",VLOOKUP($A77,$A$3:$E$98,5)*IF(Main!$B$36=1,(1+Main!$B$35)^($A77-G$2),1+(Main!$B$35*($A77-G$2)))))</f>
        <v>1.2591908358021038E-3</v>
      </c>
      <c r="H77" s="119">
        <f ca="1">IF($A77=H$2,VLOOKUP($A77,$A$3:$E$98,5),IF($A77&lt;H$2,"",VLOOKUP($A77,$A$3:$E$98,5)*IF(Main!$B$36=1,(1+Main!$B$35)^($A77-H$2),1+(Main!$B$35*($A77-H$2)))))</f>
        <v>1.2591908358021038E-3</v>
      </c>
      <c r="I77" s="119">
        <f ca="1">IF($A77=I$2,VLOOKUP($A77,$A$3:$E$98,5),IF($A77&lt;I$2,"",VLOOKUP($A77,$A$3:$E$98,5)*IF(Main!$B$36=1,(1+Main!$B$35)^($A77-I$2),1+(Main!$B$35*($A77-I$2)))))</f>
        <v>1.2591908358021038E-3</v>
      </c>
      <c r="J77" s="119">
        <f ca="1">IF($A77=J$2,VLOOKUP($A77,$A$3:$E$98,5),IF($A77&lt;J$2,"",VLOOKUP($A77,$A$3:$E$98,5)*IF(Main!$B$36=1,(1+Main!$B$35)^($A77-J$2),1+(Main!$B$35*($A77-J$2)))))</f>
        <v>1.2591908358021038E-3</v>
      </c>
      <c r="K77" s="119">
        <f ca="1">IF($A77=K$2,VLOOKUP($A77,$A$3:$E$98,5),IF($A77&lt;K$2,"",VLOOKUP($A77,$A$3:$E$98,5)*IF(Main!$B$36=1,(1+Main!$B$35)^($A77-K$2),1+(Main!$B$35*($A77-K$2)))))</f>
        <v>1.2591908358021038E-3</v>
      </c>
      <c r="L77" s="119">
        <f ca="1">IF($A77=L$2,VLOOKUP($A77,$A$3:$E$98,5),IF($A77&lt;L$2,"",VLOOKUP($A77,$A$3:$E$98,5)*IF(Main!$B$36=1,(1+Main!$B$35)^($A77-L$2),1+(Main!$B$35*($A77-L$2)))))</f>
        <v>1.2591908358021038E-3</v>
      </c>
      <c r="M77" s="119">
        <f ca="1">IF($A77=M$2,VLOOKUP($A77,$A$3:$E$98,5),IF($A77&lt;M$2,"",VLOOKUP($A77,$A$3:$E$98,5)*IF(Main!$B$36=1,(1+Main!$B$35)^($A77-M$2),1+(Main!$B$35*($A77-M$2)))))</f>
        <v>1.2591908358021038E-3</v>
      </c>
      <c r="N77" s="119">
        <f ca="1">IF($A77=N$2,VLOOKUP($A77,$A$3:$E$98,5),IF($A77&lt;N$2,"",VLOOKUP($A77,$A$3:$E$98,5)*IF(Main!$B$36=1,(1+Main!$B$35)^($A77-N$2),1+(Main!$B$35*($A77-N$2)))))</f>
        <v>1.2591908358021038E-3</v>
      </c>
      <c r="O77" s="119">
        <f ca="1">IF($A77=O$2,VLOOKUP($A77,$A$3:$E$98,5),IF($A77&lt;O$2,"",VLOOKUP($A77,$A$3:$E$98,5)*IF(Main!$B$36=1,(1+Main!$B$35)^($A77-O$2),1+(Main!$B$35*($A77-O$2)))))</f>
        <v>1.2591908358021038E-3</v>
      </c>
      <c r="P77" s="119">
        <f ca="1">IF($A77=P$2,VLOOKUP($A77,$A$3:$E$98,5),IF($A77&lt;P$2,"",VLOOKUP($A77,$A$3:$E$98,5)*IF(Main!$B$36=1,(1+Main!$B$35)^($A77-P$2),1+(Main!$B$35*($A77-P$2)))))</f>
        <v>1.2591908358021038E-3</v>
      </c>
      <c r="Q77" s="119">
        <f ca="1">IF($A77=Q$2,VLOOKUP($A77,$A$3:$E$98,5),IF($A77&lt;Q$2,"",VLOOKUP($A77,$A$3:$E$98,5)*IF(Main!$B$36=1,(1+Main!$B$35)^($A77-Q$2),1+(Main!$B$35*($A77-Q$2)))))</f>
        <v>1.2591908358021038E-3</v>
      </c>
      <c r="R77" s="119">
        <f ca="1">IF($A77=R$2,VLOOKUP($A77,$A$3:$E$98,5),IF($A77&lt;R$2,"",VLOOKUP($A77,$A$3:$E$98,5)*IF(Main!$B$36=1,(1+Main!$B$35)^($A77-R$2),1+(Main!$B$35*($A77-R$2)))))</f>
        <v>1.2591908358021038E-3</v>
      </c>
      <c r="S77" s="119">
        <f ca="1">IF($A77=S$2,VLOOKUP($A77,$A$3:$E$98,5),IF($A77&lt;S$2,"",VLOOKUP($A77,$A$3:$E$98,5)*IF(Main!$B$36=1,(1+Main!$B$35)^($A77-S$2),1+(Main!$B$35*($A77-S$2)))))</f>
        <v>1.2591908358021038E-3</v>
      </c>
      <c r="T77" s="119">
        <f ca="1">IF($A77=T$2,VLOOKUP($A77,$A$3:$E$98,5),IF($A77&lt;T$2,"",VLOOKUP($A77,$A$3:$E$98,5)*IF(Main!$B$36=1,(1+Main!$B$35)^($A77-T$2),1+(Main!$B$35*($A77-T$2)))))</f>
        <v>1.2591908358021038E-3</v>
      </c>
      <c r="U77" s="119">
        <f ca="1">IF($A77=U$2,VLOOKUP($A77,$A$3:$E$98,5),IF($A77&lt;U$2,"",VLOOKUP($A77,$A$3:$E$98,5)*IF(Main!$B$36=1,(1+Main!$B$35)^($A77-U$2),1+(Main!$B$35*($A77-U$2)))))</f>
        <v>1.2591908358021038E-3</v>
      </c>
      <c r="V77" s="119">
        <f ca="1">IF($A77=V$2,VLOOKUP($A77,$A$3:$E$98,5),IF($A77&lt;V$2,"",VLOOKUP($A77,$A$3:$E$98,5)*IF(Main!$B$36=1,(1+Main!$B$35)^($A77-V$2),1+(Main!$B$35*($A77-V$2)))))</f>
        <v>1.2591908358021038E-3</v>
      </c>
      <c r="W77" s="119">
        <f ca="1">IF($A77=W$2,VLOOKUP($A77,$A$3:$E$98,5),IF($A77&lt;W$2,"",VLOOKUP($A77,$A$3:$E$98,5)*IF(Main!$B$36=1,(1+Main!$B$35)^($A77-W$2),1+(Main!$B$35*($A77-W$2)))))</f>
        <v>1.2591908358021038E-3</v>
      </c>
      <c r="X77" s="119">
        <f ca="1">IF($A77=X$2,VLOOKUP($A77,$A$3:$E$98,5),IF($A77&lt;X$2,"",VLOOKUP($A77,$A$3:$E$98,5)*IF(Main!$B$36=1,(1+Main!$B$35)^($A77-X$2),1+(Main!$B$35*($A77-X$2)))))</f>
        <v>1.2591908358021038E-3</v>
      </c>
      <c r="Y77" s="119">
        <f ca="1">IF($A77=Y$2,VLOOKUP($A77,$A$3:$E$98,5),IF($A77&lt;Y$2,"",VLOOKUP($A77,$A$3:$E$98,5)*IF(Main!$B$36=1,(1+Main!$B$35)^($A77-Y$2),1+(Main!$B$35*($A77-Y$2)))))</f>
        <v>1.2591908358021038E-3</v>
      </c>
      <c r="Z77" s="119">
        <f ca="1">IF($A77=Z$2,VLOOKUP($A77,$A$3:$E$98,5),IF($A77&lt;Z$2,"",VLOOKUP($A77,$A$3:$E$98,5)*IF(Main!$B$36=1,(1+Main!$B$35)^($A77-Z$2),1+(Main!$B$35*($A77-Z$2)))))</f>
        <v>1.2591908358021038E-3</v>
      </c>
      <c r="AA77" s="119">
        <f ca="1">IF($A77=AA$2,VLOOKUP($A77,$A$3:$E$98,5),IF($A77&lt;AA$2,"",VLOOKUP($A77,$A$3:$E$98,5)*IF(Main!$B$36=1,(1+Main!$B$35)^($A77-AA$2),1+(Main!$B$35*($A77-AA$2)))))</f>
        <v>1.2591908358021038E-3</v>
      </c>
      <c r="AB77" s="119">
        <f ca="1">IF($A77=AB$2,VLOOKUP($A77,$A$3:$E$98,5),IF($A77&lt;AB$2,"",VLOOKUP($A77,$A$3:$E$98,5)*IF(Main!$B$36=1,(1+Main!$B$35)^($A77-AB$2),1+(Main!$B$35*($A77-AB$2)))))</f>
        <v>1.2591908358021038E-3</v>
      </c>
      <c r="AC77" s="119">
        <f ca="1">IF($A77=AC$2,VLOOKUP($A77,$A$3:$E$98,5),IF($A77&lt;AC$2,"",VLOOKUP($A77,$A$3:$E$98,5)*IF(Main!$B$36=1,(1+Main!$B$35)^($A77-AC$2),1+(Main!$B$35*($A77-AC$2)))))</f>
        <v>1.2591908358021038E-3</v>
      </c>
      <c r="AD77" s="119">
        <f ca="1">IF($A77=AD$2,VLOOKUP($A77,$A$3:$E$98,5),IF($A77&lt;AD$2,"",VLOOKUP($A77,$A$3:$E$98,5)*IF(Main!$B$36=1,(1+Main!$B$35)^($A77-AD$2),1+(Main!$B$35*($A77-AD$2)))))</f>
        <v>1.2591908358021038E-3</v>
      </c>
      <c r="AE77" s="119">
        <f ca="1">IF($A77=AE$2,VLOOKUP($A77,$A$3:$E$98,5),IF($A77&lt;AE$2,"",VLOOKUP($A77,$A$3:$E$98,5)*IF(Main!$B$36=1,(1+Main!$B$35)^($A77-AE$2),1+(Main!$B$35*($A77-AE$2)))))</f>
        <v>1.2591908358021038E-3</v>
      </c>
      <c r="AF77" s="119">
        <f ca="1">IF($A77=AF$2,VLOOKUP($A77,$A$3:$E$98,5),IF($A77&lt;AF$2,"",VLOOKUP($A77,$A$3:$E$98,5)*IF(Main!$B$36=1,(1+Main!$B$35)^($A77-AF$2),1+(Main!$B$35*($A77-AF$2)))))</f>
        <v>1.2591908358021038E-3</v>
      </c>
      <c r="AG77" s="119">
        <f ca="1">IF($A77=AG$2,VLOOKUP($A77,$A$3:$E$98,5),IF($A77&lt;AG$2,"",VLOOKUP($A77,$A$3:$E$98,5)*IF(Main!$B$36=1,(1+Main!$B$35)^($A77-AG$2),1+(Main!$B$35*($A77-AG$2)))))</f>
        <v>1.2591908358021038E-3</v>
      </c>
      <c r="AH77" s="119">
        <f ca="1">IF($A77=AH$2,VLOOKUP($A77,$A$3:$E$98,5),IF($A77&lt;AH$2,"",VLOOKUP($A77,$A$3:$E$98,5)*IF(Main!$B$36=1,(1+Main!$B$35)^($A77-AH$2),1+(Main!$B$35*($A77-AH$2)))))</f>
        <v>1.2591908358021038E-3</v>
      </c>
      <c r="AI77" s="119">
        <f ca="1">IF($A77=AI$2,VLOOKUP($A77,$A$3:$E$98,5),IF($A77&lt;AI$2,"",VLOOKUP($A77,$A$3:$E$98,5)*IF(Main!$B$36=1,(1+Main!$B$35)^($A77-AI$2),1+(Main!$B$35*($A77-AI$2)))))</f>
        <v>1.2591908358021038E-3</v>
      </c>
      <c r="AJ77" s="119">
        <f ca="1">IF($A77=AJ$2,VLOOKUP($A77,$A$3:$E$98,5),IF($A77&lt;AJ$2,"",VLOOKUP($A77,$A$3:$E$98,5)*IF(Main!$B$36=1,(1+Main!$B$35)^($A77-AJ$2),1+(Main!$B$35*($A77-AJ$2)))))</f>
        <v>1.2591908358021038E-3</v>
      </c>
      <c r="AK77" s="119">
        <f ca="1">IF($A77=AK$2,VLOOKUP($A77,$A$3:$E$98,5),IF($A77&lt;AK$2,"",VLOOKUP($A77,$A$3:$E$98,5)*IF(Main!$B$36=1,(1+Main!$B$35)^($A77-AK$2),1+(Main!$B$35*($A77-AK$2)))))</f>
        <v>1.2591908358021038E-3</v>
      </c>
      <c r="AL77" s="119">
        <f ca="1">IF($A77=AL$2,VLOOKUP($A77,$A$3:$E$98,5),IF($A77&lt;AL$2,"",VLOOKUP($A77,$A$3:$E$98,5)*IF(Main!$B$36=1,(1+Main!$B$35)^($A77-AL$2),1+(Main!$B$35*($A77-AL$2)))))</f>
        <v>1.2591908358021038E-3</v>
      </c>
      <c r="AM77" s="119">
        <f ca="1">IF($A77=AM$2,VLOOKUP($A77,$A$3:$E$98,5),IF($A77&lt;AM$2,"",VLOOKUP($A77,$A$3:$E$98,5)*IF(Main!$B$36=1,(1+Main!$B$35)^($A77-AM$2),1+(Main!$B$35*($A77-AM$2)))))</f>
        <v>1.2591908358021038E-3</v>
      </c>
      <c r="AN77" s="119">
        <f ca="1">IF($A77=AN$2,VLOOKUP($A77,$A$3:$E$98,5),IF($A77&lt;AN$2,"",VLOOKUP($A77,$A$3:$E$98,5)*IF(Main!$B$36=1,(1+Main!$B$35)^($A77-AN$2),1+(Main!$B$35*($A77-AN$2)))))</f>
        <v>1.2591908358021038E-3</v>
      </c>
      <c r="AO77" s="119">
        <f ca="1">IF($A77=AO$2,VLOOKUP($A77,$A$3:$E$98,5),IF($A77&lt;AO$2,"",VLOOKUP($A77,$A$3:$E$98,5)*IF(Main!$B$36=1,(1+Main!$B$35)^($A77-AO$2),1+(Main!$B$35*($A77-AO$2)))))</f>
        <v>1.2591908358021038E-3</v>
      </c>
      <c r="AP77" s="119">
        <f ca="1">IF($A77=AP$2,VLOOKUP($A77,$A$3:$E$98,5),IF($A77&lt;AP$2,"",VLOOKUP($A77,$A$3:$E$98,5)*IF(Main!$B$36=1,(1+Main!$B$35)^($A77-AP$2),1+(Main!$B$35*($A77-AP$2)))))</f>
        <v>1.2591908358021038E-3</v>
      </c>
      <c r="AQ77" s="119">
        <f ca="1">IF($A77=AQ$2,VLOOKUP($A77,$A$3:$E$98,5),IF($A77&lt;AQ$2,"",VLOOKUP($A77,$A$3:$E$98,5)*IF(Main!$B$36=1,(1+Main!$B$35)^($A77-AQ$2),1+(Main!$B$35*($A77-AQ$2)))))</f>
        <v>1.2591908358021038E-3</v>
      </c>
      <c r="AR77" s="119">
        <f ca="1">IF($A77=AR$2,VLOOKUP($A77,$A$3:$E$98,5),IF($A77&lt;AR$2,"",VLOOKUP($A77,$A$3:$E$98,5)*IF(Main!$B$36=1,(1+Main!$B$35)^($A77-AR$2),1+(Main!$B$35*($A77-AR$2)))))</f>
        <v>1.2591908358021038E-3</v>
      </c>
      <c r="AS77" s="119">
        <f ca="1">IF($A77=AS$2,VLOOKUP($A77,$A$3:$E$98,5),IF($A77&lt;AS$2,"",VLOOKUP($A77,$A$3:$E$98,5)*IF(Main!$B$36=1,(1+Main!$B$35)^($A77-AS$2),1+(Main!$B$35*($A77-AS$2)))))</f>
        <v>1.2591908358021038E-3</v>
      </c>
      <c r="AT77" s="119">
        <f ca="1">IF($A77=AT$2,VLOOKUP($A77,$A$3:$E$98,5),IF($A77&lt;AT$2,"",VLOOKUP($A77,$A$3:$E$98,5)*IF(Main!$B$36=1,(1+Main!$B$35)^($A77-AT$2),1+(Main!$B$35*($A77-AT$2)))))</f>
        <v>1.2591908358021038E-3</v>
      </c>
      <c r="AU77" s="119">
        <f ca="1">IF($A77=AU$2,VLOOKUP($A77,$A$3:$E$98,5),IF($A77&lt;AU$2,"",VLOOKUP($A77,$A$3:$E$98,5)*IF(Main!$B$36=1,(1+Main!$B$35)^($A77-AU$2),1+(Main!$B$35*($A77-AU$2)))))</f>
        <v>1.2591908358021038E-3</v>
      </c>
      <c r="AV77" s="119">
        <f ca="1">IF($A77=AV$2,VLOOKUP($A77,$A$3:$E$98,5),IF($A77&lt;AV$2,"",VLOOKUP($A77,$A$3:$E$98,5)*IF(Main!$B$36=1,(1+Main!$B$35)^($A77-AV$2),1+(Main!$B$35*($A77-AV$2)))))</f>
        <v>1.2591908358021038E-3</v>
      </c>
      <c r="AW77" s="119">
        <f ca="1">IF($A77=AW$2,VLOOKUP($A77,$A$3:$E$98,5),IF($A77&lt;AW$2,"",VLOOKUP($A77,$A$3:$E$98,5)*IF(Main!$B$36=1,(1+Main!$B$35)^($A77-AW$2),1+(Main!$B$35*($A77-AW$2)))))</f>
        <v>1.2591908358021038E-3</v>
      </c>
      <c r="AX77" s="119">
        <f ca="1">IF($A77=AX$2,VLOOKUP($A77,$A$3:$E$98,5),IF($A77&lt;AX$2,"",VLOOKUP($A77,$A$3:$E$98,5)*IF(Main!$B$36=1,(1+Main!$B$35)^($A77-AX$2),1+(Main!$B$35*($A77-AX$2)))))</f>
        <v>1.2591908358021038E-3</v>
      </c>
      <c r="AY77" s="119">
        <f ca="1">IF($A77=AY$2,VLOOKUP($A77,$A$3:$E$98,5),IF($A77&lt;AY$2,"",VLOOKUP($A77,$A$3:$E$98,5)*IF(Main!$B$36=1,(1+Main!$B$35)^($A77-AY$2),1+(Main!$B$35*($A77-AY$2)))))</f>
        <v>1.2591908358021038E-3</v>
      </c>
      <c r="AZ77" s="119">
        <f ca="1">IF($A77=AZ$2,VLOOKUP($A77,$A$3:$E$98,5),IF($A77&lt;AZ$2,"",VLOOKUP($A77,$A$3:$E$98,5)*IF(Main!$B$36=1,(1+Main!$B$35)^($A77-AZ$2),1+(Main!$B$35*($A77-AZ$2)))))</f>
        <v>1.2591908358021038E-3</v>
      </c>
      <c r="BA77" s="119">
        <f ca="1">IF($A77=BA$2,VLOOKUP($A77,$A$3:$E$98,5),IF($A77&lt;BA$2,"",VLOOKUP($A77,$A$3:$E$98,5)*IF(Main!$B$36=1,(1+Main!$B$35)^($A77-BA$2),1+(Main!$B$35*($A77-BA$2)))))</f>
        <v>1.2591908358021038E-3</v>
      </c>
      <c r="BB77" s="119">
        <f ca="1">IF($A77=BB$2,VLOOKUP($A77,$A$3:$E$98,5),IF($A77&lt;BB$2,"",VLOOKUP($A77,$A$3:$E$98,5)*IF(Main!$B$36=1,(1+Main!$B$35)^($A77-BB$2),1+(Main!$B$35*($A77-BB$2)))))</f>
        <v>1.2591908358021038E-3</v>
      </c>
      <c r="BC77" s="119">
        <f ca="1">IF($A77=BC$2,VLOOKUP($A77,$A$3:$E$98,5),IF($A77&lt;BC$2,"",VLOOKUP($A77,$A$3:$E$98,5)*IF(Main!$B$36=1,(1+Main!$B$35)^($A77-BC$2),1+(Main!$B$35*($A77-BC$2)))))</f>
        <v>1.2591908358021038E-3</v>
      </c>
      <c r="BD77" s="119">
        <f ca="1">IF($A77=BD$2,VLOOKUP($A77,$A$3:$E$98,5),IF($A77&lt;BD$2,"",VLOOKUP($A77,$A$3:$E$98,5)*IF(Main!$B$36=1,(1+Main!$B$35)^($A77-BD$2),1+(Main!$B$35*($A77-BD$2)))))</f>
        <v>1.2591908358021038E-3</v>
      </c>
      <c r="BE77" s="119">
        <f ca="1">IF($A77=BE$2,VLOOKUP($A77,$A$3:$E$98,5),IF($A77&lt;BE$2,"",VLOOKUP($A77,$A$3:$E$98,5)*IF(Main!$B$36=1,(1+Main!$B$35)^($A77-BE$2),1+(Main!$B$35*($A77-BE$2)))))</f>
        <v>1.2591908358021038E-3</v>
      </c>
      <c r="BF77" s="119">
        <f ca="1">IF($A77=BF$2,VLOOKUP($A77,$A$3:$E$98,5),IF($A77&lt;BF$2,"",VLOOKUP($A77,$A$3:$E$98,5)*IF(Main!$B$36=1,(1+Main!$B$35)^($A77-BF$2),1+(Main!$B$35*($A77-BF$2)))))</f>
        <v>1.2591908358021038E-3</v>
      </c>
      <c r="BG77" s="119">
        <f ca="1">IF($A77=BG$2,VLOOKUP($A77,$A$3:$E$98,5),IF($A77&lt;BG$2,"",VLOOKUP($A77,$A$3:$E$98,5)*IF(Main!$B$36=1,(1+Main!$B$35)^($A77-BG$2),1+(Main!$B$35*($A77-BG$2)))))</f>
        <v>1.2591908358021038E-3</v>
      </c>
      <c r="BH77" s="119">
        <f ca="1">IF($A77=BH$2,VLOOKUP($A77,$A$3:$E$98,5),IF($A77&lt;BH$2,"",VLOOKUP($A77,$A$3:$E$98,5)*IF(Main!$B$36=1,(1+Main!$B$35)^($A77-BH$2),1+(Main!$B$35*($A77-BH$2)))))</f>
        <v>1.2591908358021038E-3</v>
      </c>
      <c r="BI77" s="119">
        <f ca="1">IF($A77=BI$2,VLOOKUP($A77,$A$3:$E$98,5),IF($A77&lt;BI$2,"",VLOOKUP($A77,$A$3:$E$98,5)*IF(Main!$B$36=1,(1+Main!$B$35)^($A77-BI$2),1+(Main!$B$35*($A77-BI$2)))))</f>
        <v>1.2591908358021038E-3</v>
      </c>
      <c r="BJ77" s="119" t="str">
        <f>IF($A77=BJ$2,VLOOKUP($A77,$A$3:$E$98,5),IF($A77&lt;BJ$2,"",VLOOKUP($A77,$A$3:$E$98,5)*IF(Main!$B$36=1,(1+Main!$B$35)^($A77-BJ$2),1+(Main!$B$35*($A77-BJ$2)))))</f>
        <v/>
      </c>
      <c r="BK77" s="119" t="str">
        <f>IF($A77=BK$2,VLOOKUP($A77,$A$3:$E$98,5),IF($A77&lt;BK$2,"",VLOOKUP($A77,$A$3:$E$98,5)*IF(Main!$B$36=1,(1+Main!$B$35)^($A77-BK$2),1+(Main!$B$35*($A77-BK$2)))))</f>
        <v/>
      </c>
      <c r="BL77" s="119" t="str">
        <f>IF($A77=BL$2,VLOOKUP($A77,$A$3:$E$98,5),IF($A77&lt;BL$2,"",VLOOKUP($A77,$A$3:$E$98,5)*IF(Main!$B$36=1,(1+Main!$B$35)^($A77-BL$2),1+(Main!$B$35*($A77-BL$2)))))</f>
        <v/>
      </c>
      <c r="BM77" s="119" t="str">
        <f>IF($A77=BM$2,VLOOKUP($A77,$A$3:$E$98,5),IF($A77&lt;BM$2,"",VLOOKUP($A77,$A$3:$E$98,5)*IF(Main!$B$36=1,(1+Main!$B$35)^($A77-BM$2),1+(Main!$B$35*($A77-BM$2)))))</f>
        <v/>
      </c>
      <c r="BN77" s="119" t="str">
        <f>IF($A77=BN$2,VLOOKUP($A77,$A$3:$E$98,5),IF($A77&lt;BN$2,"",VLOOKUP($A77,$A$3:$E$98,5)*IF(Main!$B$36=1,(1+Main!$B$35)^($A77-BN$2),1+(Main!$B$35*($A77-BN$2)))))</f>
        <v/>
      </c>
      <c r="BO77" s="119" t="str">
        <f>IF($A77=BO$2,VLOOKUP($A77,$A$3:$E$98,5),IF($A77&lt;BO$2,"",VLOOKUP($A77,$A$3:$E$98,5)*IF(Main!$B$36=1,(1+Main!$B$35)^($A77-BO$2),1+(Main!$B$35*($A77-BO$2)))))</f>
        <v/>
      </c>
      <c r="BP77" s="119" t="str">
        <f>IF($A77=BP$2,VLOOKUP($A77,$A$3:$E$98,5),IF($A77&lt;BP$2,"",VLOOKUP($A77,$A$3:$E$98,5)*IF(Main!$B$36=1,(1+Main!$B$35)^($A77-BP$2),1+(Main!$B$35*($A77-BP$2)))))</f>
        <v/>
      </c>
      <c r="BQ77" s="119" t="str">
        <f>IF($A77=BQ$2,VLOOKUP($A77,$A$3:$E$98,5),IF($A77&lt;BQ$2,"",VLOOKUP($A77,$A$3:$E$98,5)*IF(Main!$B$36=1,(1+Main!$B$35)^($A77-BQ$2),1+(Main!$B$35*($A77-BQ$2)))))</f>
        <v/>
      </c>
      <c r="BR77" s="119" t="str">
        <f>IF($A77=BR$2,VLOOKUP($A77,$A$3:$E$98,5),IF($A77&lt;BR$2,"",VLOOKUP($A77,$A$3:$E$98,5)*IF(Main!$B$36=1,(1+Main!$B$35)^($A77-BR$2),1+(Main!$B$35*($A77-BR$2)))))</f>
        <v/>
      </c>
      <c r="BS77" s="119" t="str">
        <f>IF($A77=BS$2,VLOOKUP($A77,$A$3:$E$98,5),IF($A77&lt;BS$2,"",VLOOKUP($A77,$A$3:$E$98,5)*IF(Main!$B$36=1,(1+Main!$B$35)^($A77-BS$2),1+(Main!$B$35*($A77-BS$2)))))</f>
        <v/>
      </c>
      <c r="BT77" s="119" t="str">
        <f>IF($A77=BT$2,VLOOKUP($A77,$A$3:$E$98,5),IF($A77&lt;BT$2,"",VLOOKUP($A77,$A$3:$E$98,5)*IF(Main!$B$36=1,(1+Main!$B$35)^($A77-BT$2),1+(Main!$B$35*($A77-BT$2)))))</f>
        <v/>
      </c>
      <c r="BU77" s="119" t="str">
        <f>IF($A77=BU$2,VLOOKUP($A77,$A$3:$E$98,5),IF($A77&lt;BU$2,"",VLOOKUP($A77,$A$3:$E$98,5)*IF(Main!$B$36=1,(1+Main!$B$35)^($A77-BU$2),1+(Main!$B$35*($A77-BU$2)))))</f>
        <v/>
      </c>
      <c r="BV77" s="119" t="str">
        <f>IF($A77=BV$2,VLOOKUP($A77,$A$3:$E$98,5),IF($A77&lt;BV$2,"",VLOOKUP($A77,$A$3:$E$98,5)*IF(Main!$B$36=1,(1+Main!$B$35)^($A77-BV$2),1+(Main!$B$35*($A77-BV$2)))))</f>
        <v/>
      </c>
      <c r="BW77" s="119" t="str">
        <f>IF($A77=BW$2,VLOOKUP($A77,$A$3:$E$98,5),IF($A77&lt;BW$2,"",VLOOKUP($A77,$A$3:$E$98,5)*IF(Main!$B$36=1,(1+Main!$B$35)^($A77-BW$2),1+(Main!$B$35*($A77-BW$2)))))</f>
        <v/>
      </c>
      <c r="BX77" s="119" t="str">
        <f>IF($A77=BX$2,VLOOKUP($A77,$A$3:$E$98,5),IF($A77&lt;BX$2,"",VLOOKUP($A77,$A$3:$E$98,5)*IF(Main!$B$36=1,(1+Main!$B$35)^($A77-BX$2),1+(Main!$B$35*($A77-BX$2)))))</f>
        <v/>
      </c>
      <c r="BY77" s="119" t="str">
        <f>IF($A77=BY$2,VLOOKUP($A77,$A$3:$E$98,5),IF($A77&lt;BY$2,"",VLOOKUP($A77,$A$3:$E$98,5)*IF(Main!$B$36=1,(1+Main!$B$35)^($A77-BY$2),1+(Main!$B$35*($A77-BY$2)))))</f>
        <v/>
      </c>
      <c r="BZ77" s="119" t="str">
        <f>IF($A77=BZ$2,VLOOKUP($A77,$A$3:$E$98,5),IF($A77&lt;BZ$2,"",VLOOKUP($A77,$A$3:$E$98,5)*IF(Main!$B$36=1,(1+Main!$B$35)^($A77-BZ$2),1+(Main!$B$35*($A77-BZ$2)))))</f>
        <v/>
      </c>
      <c r="CA77" s="119" t="str">
        <f>IF($A77=CA$2,VLOOKUP($A77,$A$3:$E$98,5),IF($A77&lt;CA$2,"",VLOOKUP($A77,$A$3:$E$98,5)*IF(Main!$B$36=1,(1+Main!$B$35)^($A77-CA$2),1+(Main!$B$35*($A77-CA$2)))))</f>
        <v/>
      </c>
      <c r="CB77" s="119" t="str">
        <f>IF($A77=CB$2,VLOOKUP($A77,$A$3:$E$98,5),IF($A77&lt;CB$2,"",VLOOKUP($A77,$A$3:$E$98,5)*IF(Main!$B$36=1,(1+Main!$B$35)^($A77-CB$2),1+(Main!$B$35*($A77-CB$2)))))</f>
        <v/>
      </c>
      <c r="CC77" s="119" t="str">
        <f>IF($A77=CC$2,VLOOKUP($A77,$A$3:$E$98,5),IF($A77&lt;CC$2,"",VLOOKUP($A77,$A$3:$E$98,5)*IF(Main!$B$36=1,(1+Main!$B$35)^($A77-CC$2),1+(Main!$B$35*($A77-CC$2)))))</f>
        <v/>
      </c>
      <c r="CD77" s="119" t="str">
        <f>IF($A77=CD$2,VLOOKUP($A77,$A$3:$E$98,5),IF($A77&lt;CD$2,"",VLOOKUP($A77,$A$3:$E$98,5)*IF(Main!$B$36=1,(1+Main!$B$35)^($A77-CD$2),1+(Main!$B$35*($A77-CD$2)))))</f>
        <v/>
      </c>
    </row>
    <row r="78" spans="1:82">
      <c r="A78" s="51">
        <v>100</v>
      </c>
      <c r="B78" s="54">
        <f ca="1">VLOOKUP($A78,Mortality!$A$3:$G$108,7,)</f>
        <v>0.19107366444499818</v>
      </c>
      <c r="C78" s="50">
        <f t="shared" ca="1" si="5"/>
        <v>0.15545718526296334</v>
      </c>
      <c r="D78" s="50">
        <f t="shared" ca="1" si="6"/>
        <v>4.1173243787376554</v>
      </c>
      <c r="E78" s="118">
        <f ca="1">C78/(1+Main!$B$5)^($A78-$A$3)</f>
        <v>9.723608702268922E-4</v>
      </c>
      <c r="F78" s="14">
        <f t="shared" ca="1" si="3"/>
        <v>3.5144459167566775</v>
      </c>
      <c r="G78" s="119">
        <f ca="1">IF($A78=G$2,VLOOKUP($A78,$A$3:$E$98,5),IF($A78&lt;G$2,"",VLOOKUP($A78,$A$3:$E$98,5)*IF(Main!$B$36=1,(1+Main!$B$35)^($A78-G$2),1+(Main!$B$35*($A78-G$2)))))</f>
        <v>9.723608702268922E-4</v>
      </c>
      <c r="H78" s="119">
        <f ca="1">IF($A78=H$2,VLOOKUP($A78,$A$3:$E$98,5),IF($A78&lt;H$2,"",VLOOKUP($A78,$A$3:$E$98,5)*IF(Main!$B$36=1,(1+Main!$B$35)^($A78-H$2),1+(Main!$B$35*($A78-H$2)))))</f>
        <v>9.723608702268922E-4</v>
      </c>
      <c r="I78" s="119">
        <f ca="1">IF($A78=I$2,VLOOKUP($A78,$A$3:$E$98,5),IF($A78&lt;I$2,"",VLOOKUP($A78,$A$3:$E$98,5)*IF(Main!$B$36=1,(1+Main!$B$35)^($A78-I$2),1+(Main!$B$35*($A78-I$2)))))</f>
        <v>9.723608702268922E-4</v>
      </c>
      <c r="J78" s="119">
        <f ca="1">IF($A78=J$2,VLOOKUP($A78,$A$3:$E$98,5),IF($A78&lt;J$2,"",VLOOKUP($A78,$A$3:$E$98,5)*IF(Main!$B$36=1,(1+Main!$B$35)^($A78-J$2),1+(Main!$B$35*($A78-J$2)))))</f>
        <v>9.723608702268922E-4</v>
      </c>
      <c r="K78" s="119">
        <f ca="1">IF($A78=K$2,VLOOKUP($A78,$A$3:$E$98,5),IF($A78&lt;K$2,"",VLOOKUP($A78,$A$3:$E$98,5)*IF(Main!$B$36=1,(1+Main!$B$35)^($A78-K$2),1+(Main!$B$35*($A78-K$2)))))</f>
        <v>9.723608702268922E-4</v>
      </c>
      <c r="L78" s="119">
        <f ca="1">IF($A78=L$2,VLOOKUP($A78,$A$3:$E$98,5),IF($A78&lt;L$2,"",VLOOKUP($A78,$A$3:$E$98,5)*IF(Main!$B$36=1,(1+Main!$B$35)^($A78-L$2),1+(Main!$B$35*($A78-L$2)))))</f>
        <v>9.723608702268922E-4</v>
      </c>
      <c r="M78" s="119">
        <f ca="1">IF($A78=M$2,VLOOKUP($A78,$A$3:$E$98,5),IF($A78&lt;M$2,"",VLOOKUP($A78,$A$3:$E$98,5)*IF(Main!$B$36=1,(1+Main!$B$35)^($A78-M$2),1+(Main!$B$35*($A78-M$2)))))</f>
        <v>9.723608702268922E-4</v>
      </c>
      <c r="N78" s="119">
        <f ca="1">IF($A78=N$2,VLOOKUP($A78,$A$3:$E$98,5),IF($A78&lt;N$2,"",VLOOKUP($A78,$A$3:$E$98,5)*IF(Main!$B$36=1,(1+Main!$B$35)^($A78-N$2),1+(Main!$B$35*($A78-N$2)))))</f>
        <v>9.723608702268922E-4</v>
      </c>
      <c r="O78" s="119">
        <f ca="1">IF($A78=O$2,VLOOKUP($A78,$A$3:$E$98,5),IF($A78&lt;O$2,"",VLOOKUP($A78,$A$3:$E$98,5)*IF(Main!$B$36=1,(1+Main!$B$35)^($A78-O$2),1+(Main!$B$35*($A78-O$2)))))</f>
        <v>9.723608702268922E-4</v>
      </c>
      <c r="P78" s="119">
        <f ca="1">IF($A78=P$2,VLOOKUP($A78,$A$3:$E$98,5),IF($A78&lt;P$2,"",VLOOKUP($A78,$A$3:$E$98,5)*IF(Main!$B$36=1,(1+Main!$B$35)^($A78-P$2),1+(Main!$B$35*($A78-P$2)))))</f>
        <v>9.723608702268922E-4</v>
      </c>
      <c r="Q78" s="119">
        <f ca="1">IF($A78=Q$2,VLOOKUP($A78,$A$3:$E$98,5),IF($A78&lt;Q$2,"",VLOOKUP($A78,$A$3:$E$98,5)*IF(Main!$B$36=1,(1+Main!$B$35)^($A78-Q$2),1+(Main!$B$35*($A78-Q$2)))))</f>
        <v>9.723608702268922E-4</v>
      </c>
      <c r="R78" s="119">
        <f ca="1">IF($A78=R$2,VLOOKUP($A78,$A$3:$E$98,5),IF($A78&lt;R$2,"",VLOOKUP($A78,$A$3:$E$98,5)*IF(Main!$B$36=1,(1+Main!$B$35)^($A78-R$2),1+(Main!$B$35*($A78-R$2)))))</f>
        <v>9.723608702268922E-4</v>
      </c>
      <c r="S78" s="119">
        <f ca="1">IF($A78=S$2,VLOOKUP($A78,$A$3:$E$98,5),IF($A78&lt;S$2,"",VLOOKUP($A78,$A$3:$E$98,5)*IF(Main!$B$36=1,(1+Main!$B$35)^($A78-S$2),1+(Main!$B$35*($A78-S$2)))))</f>
        <v>9.723608702268922E-4</v>
      </c>
      <c r="T78" s="119">
        <f ca="1">IF($A78=T$2,VLOOKUP($A78,$A$3:$E$98,5),IF($A78&lt;T$2,"",VLOOKUP($A78,$A$3:$E$98,5)*IF(Main!$B$36=1,(1+Main!$B$35)^($A78-T$2),1+(Main!$B$35*($A78-T$2)))))</f>
        <v>9.723608702268922E-4</v>
      </c>
      <c r="U78" s="119">
        <f ca="1">IF($A78=U$2,VLOOKUP($A78,$A$3:$E$98,5),IF($A78&lt;U$2,"",VLOOKUP($A78,$A$3:$E$98,5)*IF(Main!$B$36=1,(1+Main!$B$35)^($A78-U$2),1+(Main!$B$35*($A78-U$2)))))</f>
        <v>9.723608702268922E-4</v>
      </c>
      <c r="V78" s="119">
        <f ca="1">IF($A78=V$2,VLOOKUP($A78,$A$3:$E$98,5),IF($A78&lt;V$2,"",VLOOKUP($A78,$A$3:$E$98,5)*IF(Main!$B$36=1,(1+Main!$B$35)^($A78-V$2),1+(Main!$B$35*($A78-V$2)))))</f>
        <v>9.723608702268922E-4</v>
      </c>
      <c r="W78" s="119">
        <f ca="1">IF($A78=W$2,VLOOKUP($A78,$A$3:$E$98,5),IF($A78&lt;W$2,"",VLOOKUP($A78,$A$3:$E$98,5)*IF(Main!$B$36=1,(1+Main!$B$35)^($A78-W$2),1+(Main!$B$35*($A78-W$2)))))</f>
        <v>9.723608702268922E-4</v>
      </c>
      <c r="X78" s="119">
        <f ca="1">IF($A78=X$2,VLOOKUP($A78,$A$3:$E$98,5),IF($A78&lt;X$2,"",VLOOKUP($A78,$A$3:$E$98,5)*IF(Main!$B$36=1,(1+Main!$B$35)^($A78-X$2),1+(Main!$B$35*($A78-X$2)))))</f>
        <v>9.723608702268922E-4</v>
      </c>
      <c r="Y78" s="119">
        <f ca="1">IF($A78=Y$2,VLOOKUP($A78,$A$3:$E$98,5),IF($A78&lt;Y$2,"",VLOOKUP($A78,$A$3:$E$98,5)*IF(Main!$B$36=1,(1+Main!$B$35)^($A78-Y$2),1+(Main!$B$35*($A78-Y$2)))))</f>
        <v>9.723608702268922E-4</v>
      </c>
      <c r="Z78" s="119">
        <f ca="1">IF($A78=Z$2,VLOOKUP($A78,$A$3:$E$98,5),IF($A78&lt;Z$2,"",VLOOKUP($A78,$A$3:$E$98,5)*IF(Main!$B$36=1,(1+Main!$B$35)^($A78-Z$2),1+(Main!$B$35*($A78-Z$2)))))</f>
        <v>9.723608702268922E-4</v>
      </c>
      <c r="AA78" s="119">
        <f ca="1">IF($A78=AA$2,VLOOKUP($A78,$A$3:$E$98,5),IF($A78&lt;AA$2,"",VLOOKUP($A78,$A$3:$E$98,5)*IF(Main!$B$36=1,(1+Main!$B$35)^($A78-AA$2),1+(Main!$B$35*($A78-AA$2)))))</f>
        <v>9.723608702268922E-4</v>
      </c>
      <c r="AB78" s="119">
        <f ca="1">IF($A78=AB$2,VLOOKUP($A78,$A$3:$E$98,5),IF($A78&lt;AB$2,"",VLOOKUP($A78,$A$3:$E$98,5)*IF(Main!$B$36=1,(1+Main!$B$35)^($A78-AB$2),1+(Main!$B$35*($A78-AB$2)))))</f>
        <v>9.723608702268922E-4</v>
      </c>
      <c r="AC78" s="119">
        <f ca="1">IF($A78=AC$2,VLOOKUP($A78,$A$3:$E$98,5),IF($A78&lt;AC$2,"",VLOOKUP($A78,$A$3:$E$98,5)*IF(Main!$B$36=1,(1+Main!$B$35)^($A78-AC$2),1+(Main!$B$35*($A78-AC$2)))))</f>
        <v>9.723608702268922E-4</v>
      </c>
      <c r="AD78" s="119">
        <f ca="1">IF($A78=AD$2,VLOOKUP($A78,$A$3:$E$98,5),IF($A78&lt;AD$2,"",VLOOKUP($A78,$A$3:$E$98,5)*IF(Main!$B$36=1,(1+Main!$B$35)^($A78-AD$2),1+(Main!$B$35*($A78-AD$2)))))</f>
        <v>9.723608702268922E-4</v>
      </c>
      <c r="AE78" s="119">
        <f ca="1">IF($A78=AE$2,VLOOKUP($A78,$A$3:$E$98,5),IF($A78&lt;AE$2,"",VLOOKUP($A78,$A$3:$E$98,5)*IF(Main!$B$36=1,(1+Main!$B$35)^($A78-AE$2),1+(Main!$B$35*($A78-AE$2)))))</f>
        <v>9.723608702268922E-4</v>
      </c>
      <c r="AF78" s="119">
        <f ca="1">IF($A78=AF$2,VLOOKUP($A78,$A$3:$E$98,5),IF($A78&lt;AF$2,"",VLOOKUP($A78,$A$3:$E$98,5)*IF(Main!$B$36=1,(1+Main!$B$35)^($A78-AF$2),1+(Main!$B$35*($A78-AF$2)))))</f>
        <v>9.723608702268922E-4</v>
      </c>
      <c r="AG78" s="119">
        <f ca="1">IF($A78=AG$2,VLOOKUP($A78,$A$3:$E$98,5),IF($A78&lt;AG$2,"",VLOOKUP($A78,$A$3:$E$98,5)*IF(Main!$B$36=1,(1+Main!$B$35)^($A78-AG$2),1+(Main!$B$35*($A78-AG$2)))))</f>
        <v>9.723608702268922E-4</v>
      </c>
      <c r="AH78" s="119">
        <f ca="1">IF($A78=AH$2,VLOOKUP($A78,$A$3:$E$98,5),IF($A78&lt;AH$2,"",VLOOKUP($A78,$A$3:$E$98,5)*IF(Main!$B$36=1,(1+Main!$B$35)^($A78-AH$2),1+(Main!$B$35*($A78-AH$2)))))</f>
        <v>9.723608702268922E-4</v>
      </c>
      <c r="AI78" s="119">
        <f ca="1">IF($A78=AI$2,VLOOKUP($A78,$A$3:$E$98,5),IF($A78&lt;AI$2,"",VLOOKUP($A78,$A$3:$E$98,5)*IF(Main!$B$36=1,(1+Main!$B$35)^($A78-AI$2),1+(Main!$B$35*($A78-AI$2)))))</f>
        <v>9.723608702268922E-4</v>
      </c>
      <c r="AJ78" s="119">
        <f ca="1">IF($A78=AJ$2,VLOOKUP($A78,$A$3:$E$98,5),IF($A78&lt;AJ$2,"",VLOOKUP($A78,$A$3:$E$98,5)*IF(Main!$B$36=1,(1+Main!$B$35)^($A78-AJ$2),1+(Main!$B$35*($A78-AJ$2)))))</f>
        <v>9.723608702268922E-4</v>
      </c>
      <c r="AK78" s="119">
        <f ca="1">IF($A78=AK$2,VLOOKUP($A78,$A$3:$E$98,5),IF($A78&lt;AK$2,"",VLOOKUP($A78,$A$3:$E$98,5)*IF(Main!$B$36=1,(1+Main!$B$35)^($A78-AK$2),1+(Main!$B$35*($A78-AK$2)))))</f>
        <v>9.723608702268922E-4</v>
      </c>
      <c r="AL78" s="119">
        <f ca="1">IF($A78=AL$2,VLOOKUP($A78,$A$3:$E$98,5),IF($A78&lt;AL$2,"",VLOOKUP($A78,$A$3:$E$98,5)*IF(Main!$B$36=1,(1+Main!$B$35)^($A78-AL$2),1+(Main!$B$35*($A78-AL$2)))))</f>
        <v>9.723608702268922E-4</v>
      </c>
      <c r="AM78" s="119">
        <f ca="1">IF($A78=AM$2,VLOOKUP($A78,$A$3:$E$98,5),IF($A78&lt;AM$2,"",VLOOKUP($A78,$A$3:$E$98,5)*IF(Main!$B$36=1,(1+Main!$B$35)^($A78-AM$2),1+(Main!$B$35*($A78-AM$2)))))</f>
        <v>9.723608702268922E-4</v>
      </c>
      <c r="AN78" s="119">
        <f ca="1">IF($A78=AN$2,VLOOKUP($A78,$A$3:$E$98,5),IF($A78&lt;AN$2,"",VLOOKUP($A78,$A$3:$E$98,5)*IF(Main!$B$36=1,(1+Main!$B$35)^($A78-AN$2),1+(Main!$B$35*($A78-AN$2)))))</f>
        <v>9.723608702268922E-4</v>
      </c>
      <c r="AO78" s="119">
        <f ca="1">IF($A78=AO$2,VLOOKUP($A78,$A$3:$E$98,5),IF($A78&lt;AO$2,"",VLOOKUP($A78,$A$3:$E$98,5)*IF(Main!$B$36=1,(1+Main!$B$35)^($A78-AO$2),1+(Main!$B$35*($A78-AO$2)))))</f>
        <v>9.723608702268922E-4</v>
      </c>
      <c r="AP78" s="119">
        <f ca="1">IF($A78=AP$2,VLOOKUP($A78,$A$3:$E$98,5),IF($A78&lt;AP$2,"",VLOOKUP($A78,$A$3:$E$98,5)*IF(Main!$B$36=1,(1+Main!$B$35)^($A78-AP$2),1+(Main!$B$35*($A78-AP$2)))))</f>
        <v>9.723608702268922E-4</v>
      </c>
      <c r="AQ78" s="119">
        <f ca="1">IF($A78=AQ$2,VLOOKUP($A78,$A$3:$E$98,5),IF($A78&lt;AQ$2,"",VLOOKUP($A78,$A$3:$E$98,5)*IF(Main!$B$36=1,(1+Main!$B$35)^($A78-AQ$2),1+(Main!$B$35*($A78-AQ$2)))))</f>
        <v>9.723608702268922E-4</v>
      </c>
      <c r="AR78" s="119">
        <f ca="1">IF($A78=AR$2,VLOOKUP($A78,$A$3:$E$98,5),IF($A78&lt;AR$2,"",VLOOKUP($A78,$A$3:$E$98,5)*IF(Main!$B$36=1,(1+Main!$B$35)^($A78-AR$2),1+(Main!$B$35*($A78-AR$2)))))</f>
        <v>9.723608702268922E-4</v>
      </c>
      <c r="AS78" s="119">
        <f ca="1">IF($A78=AS$2,VLOOKUP($A78,$A$3:$E$98,5),IF($A78&lt;AS$2,"",VLOOKUP($A78,$A$3:$E$98,5)*IF(Main!$B$36=1,(1+Main!$B$35)^($A78-AS$2),1+(Main!$B$35*($A78-AS$2)))))</f>
        <v>9.723608702268922E-4</v>
      </c>
      <c r="AT78" s="119">
        <f ca="1">IF($A78=AT$2,VLOOKUP($A78,$A$3:$E$98,5),IF($A78&lt;AT$2,"",VLOOKUP($A78,$A$3:$E$98,5)*IF(Main!$B$36=1,(1+Main!$B$35)^($A78-AT$2),1+(Main!$B$35*($A78-AT$2)))))</f>
        <v>9.723608702268922E-4</v>
      </c>
      <c r="AU78" s="119">
        <f ca="1">IF($A78=AU$2,VLOOKUP($A78,$A$3:$E$98,5),IF($A78&lt;AU$2,"",VLOOKUP($A78,$A$3:$E$98,5)*IF(Main!$B$36=1,(1+Main!$B$35)^($A78-AU$2),1+(Main!$B$35*($A78-AU$2)))))</f>
        <v>9.723608702268922E-4</v>
      </c>
      <c r="AV78" s="119">
        <f ca="1">IF($A78=AV$2,VLOOKUP($A78,$A$3:$E$98,5),IF($A78&lt;AV$2,"",VLOOKUP($A78,$A$3:$E$98,5)*IF(Main!$B$36=1,(1+Main!$B$35)^($A78-AV$2),1+(Main!$B$35*($A78-AV$2)))))</f>
        <v>9.723608702268922E-4</v>
      </c>
      <c r="AW78" s="119">
        <f ca="1">IF($A78=AW$2,VLOOKUP($A78,$A$3:$E$98,5),IF($A78&lt;AW$2,"",VLOOKUP($A78,$A$3:$E$98,5)*IF(Main!$B$36=1,(1+Main!$B$35)^($A78-AW$2),1+(Main!$B$35*($A78-AW$2)))))</f>
        <v>9.723608702268922E-4</v>
      </c>
      <c r="AX78" s="119">
        <f ca="1">IF($A78=AX$2,VLOOKUP($A78,$A$3:$E$98,5),IF($A78&lt;AX$2,"",VLOOKUP($A78,$A$3:$E$98,5)*IF(Main!$B$36=1,(1+Main!$B$35)^($A78-AX$2),1+(Main!$B$35*($A78-AX$2)))))</f>
        <v>9.723608702268922E-4</v>
      </c>
      <c r="AY78" s="119">
        <f ca="1">IF($A78=AY$2,VLOOKUP($A78,$A$3:$E$98,5),IF($A78&lt;AY$2,"",VLOOKUP($A78,$A$3:$E$98,5)*IF(Main!$B$36=1,(1+Main!$B$35)^($A78-AY$2),1+(Main!$B$35*($A78-AY$2)))))</f>
        <v>9.723608702268922E-4</v>
      </c>
      <c r="AZ78" s="119">
        <f ca="1">IF($A78=AZ$2,VLOOKUP($A78,$A$3:$E$98,5),IF($A78&lt;AZ$2,"",VLOOKUP($A78,$A$3:$E$98,5)*IF(Main!$B$36=1,(1+Main!$B$35)^($A78-AZ$2),1+(Main!$B$35*($A78-AZ$2)))))</f>
        <v>9.723608702268922E-4</v>
      </c>
      <c r="BA78" s="119">
        <f ca="1">IF($A78=BA$2,VLOOKUP($A78,$A$3:$E$98,5),IF($A78&lt;BA$2,"",VLOOKUP($A78,$A$3:$E$98,5)*IF(Main!$B$36=1,(1+Main!$B$35)^($A78-BA$2),1+(Main!$B$35*($A78-BA$2)))))</f>
        <v>9.723608702268922E-4</v>
      </c>
      <c r="BB78" s="119">
        <f ca="1">IF($A78=BB$2,VLOOKUP($A78,$A$3:$E$98,5),IF($A78&lt;BB$2,"",VLOOKUP($A78,$A$3:$E$98,5)*IF(Main!$B$36=1,(1+Main!$B$35)^($A78-BB$2),1+(Main!$B$35*($A78-BB$2)))))</f>
        <v>9.723608702268922E-4</v>
      </c>
      <c r="BC78" s="119">
        <f ca="1">IF($A78=BC$2,VLOOKUP($A78,$A$3:$E$98,5),IF($A78&lt;BC$2,"",VLOOKUP($A78,$A$3:$E$98,5)*IF(Main!$B$36=1,(1+Main!$B$35)^($A78-BC$2),1+(Main!$B$35*($A78-BC$2)))))</f>
        <v>9.723608702268922E-4</v>
      </c>
      <c r="BD78" s="119">
        <f ca="1">IF($A78=BD$2,VLOOKUP($A78,$A$3:$E$98,5),IF($A78&lt;BD$2,"",VLOOKUP($A78,$A$3:$E$98,5)*IF(Main!$B$36=1,(1+Main!$B$35)^($A78-BD$2),1+(Main!$B$35*($A78-BD$2)))))</f>
        <v>9.723608702268922E-4</v>
      </c>
      <c r="BE78" s="119">
        <f ca="1">IF($A78=BE$2,VLOOKUP($A78,$A$3:$E$98,5),IF($A78&lt;BE$2,"",VLOOKUP($A78,$A$3:$E$98,5)*IF(Main!$B$36=1,(1+Main!$B$35)^($A78-BE$2),1+(Main!$B$35*($A78-BE$2)))))</f>
        <v>9.723608702268922E-4</v>
      </c>
      <c r="BF78" s="119">
        <f ca="1">IF($A78=BF$2,VLOOKUP($A78,$A$3:$E$98,5),IF($A78&lt;BF$2,"",VLOOKUP($A78,$A$3:$E$98,5)*IF(Main!$B$36=1,(1+Main!$B$35)^($A78-BF$2),1+(Main!$B$35*($A78-BF$2)))))</f>
        <v>9.723608702268922E-4</v>
      </c>
      <c r="BG78" s="119">
        <f ca="1">IF($A78=BG$2,VLOOKUP($A78,$A$3:$E$98,5),IF($A78&lt;BG$2,"",VLOOKUP($A78,$A$3:$E$98,5)*IF(Main!$B$36=1,(1+Main!$B$35)^($A78-BG$2),1+(Main!$B$35*($A78-BG$2)))))</f>
        <v>9.723608702268922E-4</v>
      </c>
      <c r="BH78" s="119">
        <f ca="1">IF($A78=BH$2,VLOOKUP($A78,$A$3:$E$98,5),IF($A78&lt;BH$2,"",VLOOKUP($A78,$A$3:$E$98,5)*IF(Main!$B$36=1,(1+Main!$B$35)^($A78-BH$2),1+(Main!$B$35*($A78-BH$2)))))</f>
        <v>9.723608702268922E-4</v>
      </c>
      <c r="BI78" s="119">
        <f ca="1">IF($A78=BI$2,VLOOKUP($A78,$A$3:$E$98,5),IF($A78&lt;BI$2,"",VLOOKUP($A78,$A$3:$E$98,5)*IF(Main!$B$36=1,(1+Main!$B$35)^($A78-BI$2),1+(Main!$B$35*($A78-BI$2)))))</f>
        <v>9.723608702268922E-4</v>
      </c>
      <c r="BJ78" s="119">
        <f ca="1">IF($A78=BJ$2,VLOOKUP($A78,$A$3:$E$98,5),IF($A78&lt;BJ$2,"",VLOOKUP($A78,$A$3:$E$98,5)*IF(Main!$B$36=1,(1+Main!$B$35)^($A78-BJ$2),1+(Main!$B$35*($A78-BJ$2)))))</f>
        <v>9.723608702268922E-4</v>
      </c>
      <c r="BK78" s="119" t="str">
        <f>IF($A78=BK$2,VLOOKUP($A78,$A$3:$E$98,5),IF($A78&lt;BK$2,"",VLOOKUP($A78,$A$3:$E$98,5)*IF(Main!$B$36=1,(1+Main!$B$35)^($A78-BK$2),1+(Main!$B$35*($A78-BK$2)))))</f>
        <v/>
      </c>
      <c r="BL78" s="119" t="str">
        <f>IF($A78=BL$2,VLOOKUP($A78,$A$3:$E$98,5),IF($A78&lt;BL$2,"",VLOOKUP($A78,$A$3:$E$98,5)*IF(Main!$B$36=1,(1+Main!$B$35)^($A78-BL$2),1+(Main!$B$35*($A78-BL$2)))))</f>
        <v/>
      </c>
      <c r="BM78" s="119" t="str">
        <f>IF($A78=BM$2,VLOOKUP($A78,$A$3:$E$98,5),IF($A78&lt;BM$2,"",VLOOKUP($A78,$A$3:$E$98,5)*IF(Main!$B$36=1,(1+Main!$B$35)^($A78-BM$2),1+(Main!$B$35*($A78-BM$2)))))</f>
        <v/>
      </c>
      <c r="BN78" s="119" t="str">
        <f>IF($A78=BN$2,VLOOKUP($A78,$A$3:$E$98,5),IF($A78&lt;BN$2,"",VLOOKUP($A78,$A$3:$E$98,5)*IF(Main!$B$36=1,(1+Main!$B$35)^($A78-BN$2),1+(Main!$B$35*($A78-BN$2)))))</f>
        <v/>
      </c>
      <c r="BO78" s="119" t="str">
        <f>IF($A78=BO$2,VLOOKUP($A78,$A$3:$E$98,5),IF($A78&lt;BO$2,"",VLOOKUP($A78,$A$3:$E$98,5)*IF(Main!$B$36=1,(1+Main!$B$35)^($A78-BO$2),1+(Main!$B$35*($A78-BO$2)))))</f>
        <v/>
      </c>
      <c r="BP78" s="119" t="str">
        <f>IF($A78=BP$2,VLOOKUP($A78,$A$3:$E$98,5),IF($A78&lt;BP$2,"",VLOOKUP($A78,$A$3:$E$98,5)*IF(Main!$B$36=1,(1+Main!$B$35)^($A78-BP$2),1+(Main!$B$35*($A78-BP$2)))))</f>
        <v/>
      </c>
      <c r="BQ78" s="119" t="str">
        <f>IF($A78=BQ$2,VLOOKUP($A78,$A$3:$E$98,5),IF($A78&lt;BQ$2,"",VLOOKUP($A78,$A$3:$E$98,5)*IF(Main!$B$36=1,(1+Main!$B$35)^($A78-BQ$2),1+(Main!$B$35*($A78-BQ$2)))))</f>
        <v/>
      </c>
      <c r="BR78" s="119" t="str">
        <f>IF($A78=BR$2,VLOOKUP($A78,$A$3:$E$98,5),IF($A78&lt;BR$2,"",VLOOKUP($A78,$A$3:$E$98,5)*IF(Main!$B$36=1,(1+Main!$B$35)^($A78-BR$2),1+(Main!$B$35*($A78-BR$2)))))</f>
        <v/>
      </c>
      <c r="BS78" s="119" t="str">
        <f>IF($A78=BS$2,VLOOKUP($A78,$A$3:$E$98,5),IF($A78&lt;BS$2,"",VLOOKUP($A78,$A$3:$E$98,5)*IF(Main!$B$36=1,(1+Main!$B$35)^($A78-BS$2),1+(Main!$B$35*($A78-BS$2)))))</f>
        <v/>
      </c>
      <c r="BT78" s="119" t="str">
        <f>IF($A78=BT$2,VLOOKUP($A78,$A$3:$E$98,5),IF($A78&lt;BT$2,"",VLOOKUP($A78,$A$3:$E$98,5)*IF(Main!$B$36=1,(1+Main!$B$35)^($A78-BT$2),1+(Main!$B$35*($A78-BT$2)))))</f>
        <v/>
      </c>
      <c r="BU78" s="119" t="str">
        <f>IF($A78=BU$2,VLOOKUP($A78,$A$3:$E$98,5),IF($A78&lt;BU$2,"",VLOOKUP($A78,$A$3:$E$98,5)*IF(Main!$B$36=1,(1+Main!$B$35)^($A78-BU$2),1+(Main!$B$35*($A78-BU$2)))))</f>
        <v/>
      </c>
      <c r="BV78" s="119" t="str">
        <f>IF($A78=BV$2,VLOOKUP($A78,$A$3:$E$98,5),IF($A78&lt;BV$2,"",VLOOKUP($A78,$A$3:$E$98,5)*IF(Main!$B$36=1,(1+Main!$B$35)^($A78-BV$2),1+(Main!$B$35*($A78-BV$2)))))</f>
        <v/>
      </c>
      <c r="BW78" s="119" t="str">
        <f>IF($A78=BW$2,VLOOKUP($A78,$A$3:$E$98,5),IF($A78&lt;BW$2,"",VLOOKUP($A78,$A$3:$E$98,5)*IF(Main!$B$36=1,(1+Main!$B$35)^($A78-BW$2),1+(Main!$B$35*($A78-BW$2)))))</f>
        <v/>
      </c>
      <c r="BX78" s="119" t="str">
        <f>IF($A78=BX$2,VLOOKUP($A78,$A$3:$E$98,5),IF($A78&lt;BX$2,"",VLOOKUP($A78,$A$3:$E$98,5)*IF(Main!$B$36=1,(1+Main!$B$35)^($A78-BX$2),1+(Main!$B$35*($A78-BX$2)))))</f>
        <v/>
      </c>
      <c r="BY78" s="119" t="str">
        <f>IF($A78=BY$2,VLOOKUP($A78,$A$3:$E$98,5),IF($A78&lt;BY$2,"",VLOOKUP($A78,$A$3:$E$98,5)*IF(Main!$B$36=1,(1+Main!$B$35)^($A78-BY$2),1+(Main!$B$35*($A78-BY$2)))))</f>
        <v/>
      </c>
      <c r="BZ78" s="119" t="str">
        <f>IF($A78=BZ$2,VLOOKUP($A78,$A$3:$E$98,5),IF($A78&lt;BZ$2,"",VLOOKUP($A78,$A$3:$E$98,5)*IF(Main!$B$36=1,(1+Main!$B$35)^($A78-BZ$2),1+(Main!$B$35*($A78-BZ$2)))))</f>
        <v/>
      </c>
      <c r="CA78" s="119" t="str">
        <f>IF($A78=CA$2,VLOOKUP($A78,$A$3:$E$98,5),IF($A78&lt;CA$2,"",VLOOKUP($A78,$A$3:$E$98,5)*IF(Main!$B$36=1,(1+Main!$B$35)^($A78-CA$2),1+(Main!$B$35*($A78-CA$2)))))</f>
        <v/>
      </c>
      <c r="CB78" s="119" t="str">
        <f>IF($A78=CB$2,VLOOKUP($A78,$A$3:$E$98,5),IF($A78&lt;CB$2,"",VLOOKUP($A78,$A$3:$E$98,5)*IF(Main!$B$36=1,(1+Main!$B$35)^($A78-CB$2),1+(Main!$B$35*($A78-CB$2)))))</f>
        <v/>
      </c>
      <c r="CC78" s="119" t="str">
        <f>IF($A78=CC$2,VLOOKUP($A78,$A$3:$E$98,5),IF($A78&lt;CC$2,"",VLOOKUP($A78,$A$3:$E$98,5)*IF(Main!$B$36=1,(1+Main!$B$35)^($A78-CC$2),1+(Main!$B$35*($A78-CC$2)))))</f>
        <v/>
      </c>
      <c r="CD78" s="119" t="str">
        <f>IF($A78=CD$2,VLOOKUP($A78,$A$3:$E$98,5),IF($A78&lt;CD$2,"",VLOOKUP($A78,$A$3:$E$98,5)*IF(Main!$B$36=1,(1+Main!$B$35)^($A78-CD$2),1+(Main!$B$35*($A78-CD$2)))))</f>
        <v/>
      </c>
    </row>
    <row r="79" spans="1:82">
      <c r="A79" s="51">
        <v>101</v>
      </c>
      <c r="B79" s="54">
        <f ca="1">VLOOKUP($A79,Mortality!$A$3:$G$108,7,)</f>
        <v>0.20961759069898445</v>
      </c>
      <c r="C79" s="50">
        <f t="shared" ca="1" si="5"/>
        <v>0.12575341121046396</v>
      </c>
      <c r="D79" s="50">
        <f t="shared" ca="1" si="6"/>
        <v>3.8536566825938094</v>
      </c>
      <c r="E79" s="118">
        <f ca="1">C79/(1+Main!$B$5)^($A79-$A$3)</f>
        <v>7.351105753174885E-4</v>
      </c>
      <c r="F79" s="14">
        <f t="shared" ca="1" si="3"/>
        <v>3.3259606130683461</v>
      </c>
      <c r="G79" s="119">
        <f ca="1">IF($A79=G$2,VLOOKUP($A79,$A$3:$E$98,5),IF($A79&lt;G$2,"",VLOOKUP($A79,$A$3:$E$98,5)*IF(Main!$B$36=1,(1+Main!$B$35)^($A79-G$2),1+(Main!$B$35*($A79-G$2)))))</f>
        <v>7.351105753174885E-4</v>
      </c>
      <c r="H79" s="119">
        <f ca="1">IF($A79=H$2,VLOOKUP($A79,$A$3:$E$98,5),IF($A79&lt;H$2,"",VLOOKUP($A79,$A$3:$E$98,5)*IF(Main!$B$36=1,(1+Main!$B$35)^($A79-H$2),1+(Main!$B$35*($A79-H$2)))))</f>
        <v>7.351105753174885E-4</v>
      </c>
      <c r="I79" s="119">
        <f ca="1">IF($A79=I$2,VLOOKUP($A79,$A$3:$E$98,5),IF($A79&lt;I$2,"",VLOOKUP($A79,$A$3:$E$98,5)*IF(Main!$B$36=1,(1+Main!$B$35)^($A79-I$2),1+(Main!$B$35*($A79-I$2)))))</f>
        <v>7.351105753174885E-4</v>
      </c>
      <c r="J79" s="119">
        <f ca="1">IF($A79=J$2,VLOOKUP($A79,$A$3:$E$98,5),IF($A79&lt;J$2,"",VLOOKUP($A79,$A$3:$E$98,5)*IF(Main!$B$36=1,(1+Main!$B$35)^($A79-J$2),1+(Main!$B$35*($A79-J$2)))))</f>
        <v>7.351105753174885E-4</v>
      </c>
      <c r="K79" s="119">
        <f ca="1">IF($A79=K$2,VLOOKUP($A79,$A$3:$E$98,5),IF($A79&lt;K$2,"",VLOOKUP($A79,$A$3:$E$98,5)*IF(Main!$B$36=1,(1+Main!$B$35)^($A79-K$2),1+(Main!$B$35*($A79-K$2)))))</f>
        <v>7.351105753174885E-4</v>
      </c>
      <c r="L79" s="119">
        <f ca="1">IF($A79=L$2,VLOOKUP($A79,$A$3:$E$98,5),IF($A79&lt;L$2,"",VLOOKUP($A79,$A$3:$E$98,5)*IF(Main!$B$36=1,(1+Main!$B$35)^($A79-L$2),1+(Main!$B$35*($A79-L$2)))))</f>
        <v>7.351105753174885E-4</v>
      </c>
      <c r="M79" s="119">
        <f ca="1">IF($A79=M$2,VLOOKUP($A79,$A$3:$E$98,5),IF($A79&lt;M$2,"",VLOOKUP($A79,$A$3:$E$98,5)*IF(Main!$B$36=1,(1+Main!$B$35)^($A79-M$2),1+(Main!$B$35*($A79-M$2)))))</f>
        <v>7.351105753174885E-4</v>
      </c>
      <c r="N79" s="119">
        <f ca="1">IF($A79=N$2,VLOOKUP($A79,$A$3:$E$98,5),IF($A79&lt;N$2,"",VLOOKUP($A79,$A$3:$E$98,5)*IF(Main!$B$36=1,(1+Main!$B$35)^($A79-N$2),1+(Main!$B$35*($A79-N$2)))))</f>
        <v>7.351105753174885E-4</v>
      </c>
      <c r="O79" s="119">
        <f ca="1">IF($A79=O$2,VLOOKUP($A79,$A$3:$E$98,5),IF($A79&lt;O$2,"",VLOOKUP($A79,$A$3:$E$98,5)*IF(Main!$B$36=1,(1+Main!$B$35)^($A79-O$2),1+(Main!$B$35*($A79-O$2)))))</f>
        <v>7.351105753174885E-4</v>
      </c>
      <c r="P79" s="119">
        <f ca="1">IF($A79=P$2,VLOOKUP($A79,$A$3:$E$98,5),IF($A79&lt;P$2,"",VLOOKUP($A79,$A$3:$E$98,5)*IF(Main!$B$36=1,(1+Main!$B$35)^($A79-P$2),1+(Main!$B$35*($A79-P$2)))))</f>
        <v>7.351105753174885E-4</v>
      </c>
      <c r="Q79" s="119">
        <f ca="1">IF($A79=Q$2,VLOOKUP($A79,$A$3:$E$98,5),IF($A79&lt;Q$2,"",VLOOKUP($A79,$A$3:$E$98,5)*IF(Main!$B$36=1,(1+Main!$B$35)^($A79-Q$2),1+(Main!$B$35*($A79-Q$2)))))</f>
        <v>7.351105753174885E-4</v>
      </c>
      <c r="R79" s="119">
        <f ca="1">IF($A79=R$2,VLOOKUP($A79,$A$3:$E$98,5),IF($A79&lt;R$2,"",VLOOKUP($A79,$A$3:$E$98,5)*IF(Main!$B$36=1,(1+Main!$B$35)^($A79-R$2),1+(Main!$B$35*($A79-R$2)))))</f>
        <v>7.351105753174885E-4</v>
      </c>
      <c r="S79" s="119">
        <f ca="1">IF($A79=S$2,VLOOKUP($A79,$A$3:$E$98,5),IF($A79&lt;S$2,"",VLOOKUP($A79,$A$3:$E$98,5)*IF(Main!$B$36=1,(1+Main!$B$35)^($A79-S$2),1+(Main!$B$35*($A79-S$2)))))</f>
        <v>7.351105753174885E-4</v>
      </c>
      <c r="T79" s="119">
        <f ca="1">IF($A79=T$2,VLOOKUP($A79,$A$3:$E$98,5),IF($A79&lt;T$2,"",VLOOKUP($A79,$A$3:$E$98,5)*IF(Main!$B$36=1,(1+Main!$B$35)^($A79-T$2),1+(Main!$B$35*($A79-T$2)))))</f>
        <v>7.351105753174885E-4</v>
      </c>
      <c r="U79" s="119">
        <f ca="1">IF($A79=U$2,VLOOKUP($A79,$A$3:$E$98,5),IF($A79&lt;U$2,"",VLOOKUP($A79,$A$3:$E$98,5)*IF(Main!$B$36=1,(1+Main!$B$35)^($A79-U$2),1+(Main!$B$35*($A79-U$2)))))</f>
        <v>7.351105753174885E-4</v>
      </c>
      <c r="V79" s="119">
        <f ca="1">IF($A79=V$2,VLOOKUP($A79,$A$3:$E$98,5),IF($A79&lt;V$2,"",VLOOKUP($A79,$A$3:$E$98,5)*IF(Main!$B$36=1,(1+Main!$B$35)^($A79-V$2),1+(Main!$B$35*($A79-V$2)))))</f>
        <v>7.351105753174885E-4</v>
      </c>
      <c r="W79" s="119">
        <f ca="1">IF($A79=W$2,VLOOKUP($A79,$A$3:$E$98,5),IF($A79&lt;W$2,"",VLOOKUP($A79,$A$3:$E$98,5)*IF(Main!$B$36=1,(1+Main!$B$35)^($A79-W$2),1+(Main!$B$35*($A79-W$2)))))</f>
        <v>7.351105753174885E-4</v>
      </c>
      <c r="X79" s="119">
        <f ca="1">IF($A79=X$2,VLOOKUP($A79,$A$3:$E$98,5),IF($A79&lt;X$2,"",VLOOKUP($A79,$A$3:$E$98,5)*IF(Main!$B$36=1,(1+Main!$B$35)^($A79-X$2),1+(Main!$B$35*($A79-X$2)))))</f>
        <v>7.351105753174885E-4</v>
      </c>
      <c r="Y79" s="119">
        <f ca="1">IF($A79=Y$2,VLOOKUP($A79,$A$3:$E$98,5),IF($A79&lt;Y$2,"",VLOOKUP($A79,$A$3:$E$98,5)*IF(Main!$B$36=1,(1+Main!$B$35)^($A79-Y$2),1+(Main!$B$35*($A79-Y$2)))))</f>
        <v>7.351105753174885E-4</v>
      </c>
      <c r="Z79" s="119">
        <f ca="1">IF($A79=Z$2,VLOOKUP($A79,$A$3:$E$98,5),IF($A79&lt;Z$2,"",VLOOKUP($A79,$A$3:$E$98,5)*IF(Main!$B$36=1,(1+Main!$B$35)^($A79-Z$2),1+(Main!$B$35*($A79-Z$2)))))</f>
        <v>7.351105753174885E-4</v>
      </c>
      <c r="AA79" s="119">
        <f ca="1">IF($A79=AA$2,VLOOKUP($A79,$A$3:$E$98,5),IF($A79&lt;AA$2,"",VLOOKUP($A79,$A$3:$E$98,5)*IF(Main!$B$36=1,(1+Main!$B$35)^($A79-AA$2),1+(Main!$B$35*($A79-AA$2)))))</f>
        <v>7.351105753174885E-4</v>
      </c>
      <c r="AB79" s="119">
        <f ca="1">IF($A79=AB$2,VLOOKUP($A79,$A$3:$E$98,5),IF($A79&lt;AB$2,"",VLOOKUP($A79,$A$3:$E$98,5)*IF(Main!$B$36=1,(1+Main!$B$35)^($A79-AB$2),1+(Main!$B$35*($A79-AB$2)))))</f>
        <v>7.351105753174885E-4</v>
      </c>
      <c r="AC79" s="119">
        <f ca="1">IF($A79=AC$2,VLOOKUP($A79,$A$3:$E$98,5),IF($A79&lt;AC$2,"",VLOOKUP($A79,$A$3:$E$98,5)*IF(Main!$B$36=1,(1+Main!$B$35)^($A79-AC$2),1+(Main!$B$35*($A79-AC$2)))))</f>
        <v>7.351105753174885E-4</v>
      </c>
      <c r="AD79" s="119">
        <f ca="1">IF($A79=AD$2,VLOOKUP($A79,$A$3:$E$98,5),IF($A79&lt;AD$2,"",VLOOKUP($A79,$A$3:$E$98,5)*IF(Main!$B$36=1,(1+Main!$B$35)^($A79-AD$2),1+(Main!$B$35*($A79-AD$2)))))</f>
        <v>7.351105753174885E-4</v>
      </c>
      <c r="AE79" s="119">
        <f ca="1">IF($A79=AE$2,VLOOKUP($A79,$A$3:$E$98,5),IF($A79&lt;AE$2,"",VLOOKUP($A79,$A$3:$E$98,5)*IF(Main!$B$36=1,(1+Main!$B$35)^($A79-AE$2),1+(Main!$B$35*($A79-AE$2)))))</f>
        <v>7.351105753174885E-4</v>
      </c>
      <c r="AF79" s="119">
        <f ca="1">IF($A79=AF$2,VLOOKUP($A79,$A$3:$E$98,5),IF($A79&lt;AF$2,"",VLOOKUP($A79,$A$3:$E$98,5)*IF(Main!$B$36=1,(1+Main!$B$35)^($A79-AF$2),1+(Main!$B$35*($A79-AF$2)))))</f>
        <v>7.351105753174885E-4</v>
      </c>
      <c r="AG79" s="119">
        <f ca="1">IF($A79=AG$2,VLOOKUP($A79,$A$3:$E$98,5),IF($A79&lt;AG$2,"",VLOOKUP($A79,$A$3:$E$98,5)*IF(Main!$B$36=1,(1+Main!$B$35)^($A79-AG$2),1+(Main!$B$35*($A79-AG$2)))))</f>
        <v>7.351105753174885E-4</v>
      </c>
      <c r="AH79" s="119">
        <f ca="1">IF($A79=AH$2,VLOOKUP($A79,$A$3:$E$98,5),IF($A79&lt;AH$2,"",VLOOKUP($A79,$A$3:$E$98,5)*IF(Main!$B$36=1,(1+Main!$B$35)^($A79-AH$2),1+(Main!$B$35*($A79-AH$2)))))</f>
        <v>7.351105753174885E-4</v>
      </c>
      <c r="AI79" s="119">
        <f ca="1">IF($A79=AI$2,VLOOKUP($A79,$A$3:$E$98,5),IF($A79&lt;AI$2,"",VLOOKUP($A79,$A$3:$E$98,5)*IF(Main!$B$36=1,(1+Main!$B$35)^($A79-AI$2),1+(Main!$B$35*($A79-AI$2)))))</f>
        <v>7.351105753174885E-4</v>
      </c>
      <c r="AJ79" s="119">
        <f ca="1">IF($A79=AJ$2,VLOOKUP($A79,$A$3:$E$98,5),IF($A79&lt;AJ$2,"",VLOOKUP($A79,$A$3:$E$98,5)*IF(Main!$B$36=1,(1+Main!$B$35)^($A79-AJ$2),1+(Main!$B$35*($A79-AJ$2)))))</f>
        <v>7.351105753174885E-4</v>
      </c>
      <c r="AK79" s="119">
        <f ca="1">IF($A79=AK$2,VLOOKUP($A79,$A$3:$E$98,5),IF($A79&lt;AK$2,"",VLOOKUP($A79,$A$3:$E$98,5)*IF(Main!$B$36=1,(1+Main!$B$35)^($A79-AK$2),1+(Main!$B$35*($A79-AK$2)))))</f>
        <v>7.351105753174885E-4</v>
      </c>
      <c r="AL79" s="119">
        <f ca="1">IF($A79=AL$2,VLOOKUP($A79,$A$3:$E$98,5),IF($A79&lt;AL$2,"",VLOOKUP($A79,$A$3:$E$98,5)*IF(Main!$B$36=1,(1+Main!$B$35)^($A79-AL$2),1+(Main!$B$35*($A79-AL$2)))))</f>
        <v>7.351105753174885E-4</v>
      </c>
      <c r="AM79" s="119">
        <f ca="1">IF($A79=AM$2,VLOOKUP($A79,$A$3:$E$98,5),IF($A79&lt;AM$2,"",VLOOKUP($A79,$A$3:$E$98,5)*IF(Main!$B$36=1,(1+Main!$B$35)^($A79-AM$2),1+(Main!$B$35*($A79-AM$2)))))</f>
        <v>7.351105753174885E-4</v>
      </c>
      <c r="AN79" s="119">
        <f ca="1">IF($A79=AN$2,VLOOKUP($A79,$A$3:$E$98,5),IF($A79&lt;AN$2,"",VLOOKUP($A79,$A$3:$E$98,5)*IF(Main!$B$36=1,(1+Main!$B$35)^($A79-AN$2),1+(Main!$B$35*($A79-AN$2)))))</f>
        <v>7.351105753174885E-4</v>
      </c>
      <c r="AO79" s="119">
        <f ca="1">IF($A79=AO$2,VLOOKUP($A79,$A$3:$E$98,5),IF($A79&lt;AO$2,"",VLOOKUP($A79,$A$3:$E$98,5)*IF(Main!$B$36=1,(1+Main!$B$35)^($A79-AO$2),1+(Main!$B$35*($A79-AO$2)))))</f>
        <v>7.351105753174885E-4</v>
      </c>
      <c r="AP79" s="119">
        <f ca="1">IF($A79=AP$2,VLOOKUP($A79,$A$3:$E$98,5),IF($A79&lt;AP$2,"",VLOOKUP($A79,$A$3:$E$98,5)*IF(Main!$B$36=1,(1+Main!$B$35)^($A79-AP$2),1+(Main!$B$35*($A79-AP$2)))))</f>
        <v>7.351105753174885E-4</v>
      </c>
      <c r="AQ79" s="119">
        <f ca="1">IF($A79=AQ$2,VLOOKUP($A79,$A$3:$E$98,5),IF($A79&lt;AQ$2,"",VLOOKUP($A79,$A$3:$E$98,5)*IF(Main!$B$36=1,(1+Main!$B$35)^($A79-AQ$2),1+(Main!$B$35*($A79-AQ$2)))))</f>
        <v>7.351105753174885E-4</v>
      </c>
      <c r="AR79" s="119">
        <f ca="1">IF($A79=AR$2,VLOOKUP($A79,$A$3:$E$98,5),IF($A79&lt;AR$2,"",VLOOKUP($A79,$A$3:$E$98,5)*IF(Main!$B$36=1,(1+Main!$B$35)^($A79-AR$2),1+(Main!$B$35*($A79-AR$2)))))</f>
        <v>7.351105753174885E-4</v>
      </c>
      <c r="AS79" s="119">
        <f ca="1">IF($A79=AS$2,VLOOKUP($A79,$A$3:$E$98,5),IF($A79&lt;AS$2,"",VLOOKUP($A79,$A$3:$E$98,5)*IF(Main!$B$36=1,(1+Main!$B$35)^($A79-AS$2),1+(Main!$B$35*($A79-AS$2)))))</f>
        <v>7.351105753174885E-4</v>
      </c>
      <c r="AT79" s="119">
        <f ca="1">IF($A79=AT$2,VLOOKUP($A79,$A$3:$E$98,5),IF($A79&lt;AT$2,"",VLOOKUP($A79,$A$3:$E$98,5)*IF(Main!$B$36=1,(1+Main!$B$35)^($A79-AT$2),1+(Main!$B$35*($A79-AT$2)))))</f>
        <v>7.351105753174885E-4</v>
      </c>
      <c r="AU79" s="119">
        <f ca="1">IF($A79=AU$2,VLOOKUP($A79,$A$3:$E$98,5),IF($A79&lt;AU$2,"",VLOOKUP($A79,$A$3:$E$98,5)*IF(Main!$B$36=1,(1+Main!$B$35)^($A79-AU$2),1+(Main!$B$35*($A79-AU$2)))))</f>
        <v>7.351105753174885E-4</v>
      </c>
      <c r="AV79" s="119">
        <f ca="1">IF($A79=AV$2,VLOOKUP($A79,$A$3:$E$98,5),IF($A79&lt;AV$2,"",VLOOKUP($A79,$A$3:$E$98,5)*IF(Main!$B$36=1,(1+Main!$B$35)^($A79-AV$2),1+(Main!$B$35*($A79-AV$2)))))</f>
        <v>7.351105753174885E-4</v>
      </c>
      <c r="AW79" s="119">
        <f ca="1">IF($A79=AW$2,VLOOKUP($A79,$A$3:$E$98,5),IF($A79&lt;AW$2,"",VLOOKUP($A79,$A$3:$E$98,5)*IF(Main!$B$36=1,(1+Main!$B$35)^($A79-AW$2),1+(Main!$B$35*($A79-AW$2)))))</f>
        <v>7.351105753174885E-4</v>
      </c>
      <c r="AX79" s="119">
        <f ca="1">IF($A79=AX$2,VLOOKUP($A79,$A$3:$E$98,5),IF($A79&lt;AX$2,"",VLOOKUP($A79,$A$3:$E$98,5)*IF(Main!$B$36=1,(1+Main!$B$35)^($A79-AX$2),1+(Main!$B$35*($A79-AX$2)))))</f>
        <v>7.351105753174885E-4</v>
      </c>
      <c r="AY79" s="119">
        <f ca="1">IF($A79=AY$2,VLOOKUP($A79,$A$3:$E$98,5),IF($A79&lt;AY$2,"",VLOOKUP($A79,$A$3:$E$98,5)*IF(Main!$B$36=1,(1+Main!$B$35)^($A79-AY$2),1+(Main!$B$35*($A79-AY$2)))))</f>
        <v>7.351105753174885E-4</v>
      </c>
      <c r="AZ79" s="119">
        <f ca="1">IF($A79=AZ$2,VLOOKUP($A79,$A$3:$E$98,5),IF($A79&lt;AZ$2,"",VLOOKUP($A79,$A$3:$E$98,5)*IF(Main!$B$36=1,(1+Main!$B$35)^($A79-AZ$2),1+(Main!$B$35*($A79-AZ$2)))))</f>
        <v>7.351105753174885E-4</v>
      </c>
      <c r="BA79" s="119">
        <f ca="1">IF($A79=BA$2,VLOOKUP($A79,$A$3:$E$98,5),IF($A79&lt;BA$2,"",VLOOKUP($A79,$A$3:$E$98,5)*IF(Main!$B$36=1,(1+Main!$B$35)^($A79-BA$2),1+(Main!$B$35*($A79-BA$2)))))</f>
        <v>7.351105753174885E-4</v>
      </c>
      <c r="BB79" s="119">
        <f ca="1">IF($A79=BB$2,VLOOKUP($A79,$A$3:$E$98,5),IF($A79&lt;BB$2,"",VLOOKUP($A79,$A$3:$E$98,5)*IF(Main!$B$36=1,(1+Main!$B$35)^($A79-BB$2),1+(Main!$B$35*($A79-BB$2)))))</f>
        <v>7.351105753174885E-4</v>
      </c>
      <c r="BC79" s="119">
        <f ca="1">IF($A79=BC$2,VLOOKUP($A79,$A$3:$E$98,5),IF($A79&lt;BC$2,"",VLOOKUP($A79,$A$3:$E$98,5)*IF(Main!$B$36=1,(1+Main!$B$35)^($A79-BC$2),1+(Main!$B$35*($A79-BC$2)))))</f>
        <v>7.351105753174885E-4</v>
      </c>
      <c r="BD79" s="119">
        <f ca="1">IF($A79=BD$2,VLOOKUP($A79,$A$3:$E$98,5),IF($A79&lt;BD$2,"",VLOOKUP($A79,$A$3:$E$98,5)*IF(Main!$B$36=1,(1+Main!$B$35)^($A79-BD$2),1+(Main!$B$35*($A79-BD$2)))))</f>
        <v>7.351105753174885E-4</v>
      </c>
      <c r="BE79" s="119">
        <f ca="1">IF($A79=BE$2,VLOOKUP($A79,$A$3:$E$98,5),IF($A79&lt;BE$2,"",VLOOKUP($A79,$A$3:$E$98,5)*IF(Main!$B$36=1,(1+Main!$B$35)^($A79-BE$2),1+(Main!$B$35*($A79-BE$2)))))</f>
        <v>7.351105753174885E-4</v>
      </c>
      <c r="BF79" s="119">
        <f ca="1">IF($A79=BF$2,VLOOKUP($A79,$A$3:$E$98,5),IF($A79&lt;BF$2,"",VLOOKUP($A79,$A$3:$E$98,5)*IF(Main!$B$36=1,(1+Main!$B$35)^($A79-BF$2),1+(Main!$B$35*($A79-BF$2)))))</f>
        <v>7.351105753174885E-4</v>
      </c>
      <c r="BG79" s="119">
        <f ca="1">IF($A79=BG$2,VLOOKUP($A79,$A$3:$E$98,5),IF($A79&lt;BG$2,"",VLOOKUP($A79,$A$3:$E$98,5)*IF(Main!$B$36=1,(1+Main!$B$35)^($A79-BG$2),1+(Main!$B$35*($A79-BG$2)))))</f>
        <v>7.351105753174885E-4</v>
      </c>
      <c r="BH79" s="119">
        <f ca="1">IF($A79=BH$2,VLOOKUP($A79,$A$3:$E$98,5),IF($A79&lt;BH$2,"",VLOOKUP($A79,$A$3:$E$98,5)*IF(Main!$B$36=1,(1+Main!$B$35)^($A79-BH$2),1+(Main!$B$35*($A79-BH$2)))))</f>
        <v>7.351105753174885E-4</v>
      </c>
      <c r="BI79" s="119">
        <f ca="1">IF($A79=BI$2,VLOOKUP($A79,$A$3:$E$98,5),IF($A79&lt;BI$2,"",VLOOKUP($A79,$A$3:$E$98,5)*IF(Main!$B$36=1,(1+Main!$B$35)^($A79-BI$2),1+(Main!$B$35*($A79-BI$2)))))</f>
        <v>7.351105753174885E-4</v>
      </c>
      <c r="BJ79" s="119">
        <f ca="1">IF($A79=BJ$2,VLOOKUP($A79,$A$3:$E$98,5),IF($A79&lt;BJ$2,"",VLOOKUP($A79,$A$3:$E$98,5)*IF(Main!$B$36=1,(1+Main!$B$35)^($A79-BJ$2),1+(Main!$B$35*($A79-BJ$2)))))</f>
        <v>7.351105753174885E-4</v>
      </c>
      <c r="BK79" s="119">
        <f ca="1">IF($A79=BK$2,VLOOKUP($A79,$A$3:$E$98,5),IF($A79&lt;BK$2,"",VLOOKUP($A79,$A$3:$E$98,5)*IF(Main!$B$36=1,(1+Main!$B$35)^($A79-BK$2),1+(Main!$B$35*($A79-BK$2)))))</f>
        <v>7.351105753174885E-4</v>
      </c>
      <c r="BL79" s="119" t="str">
        <f>IF($A79=BL$2,VLOOKUP($A79,$A$3:$E$98,5),IF($A79&lt;BL$2,"",VLOOKUP($A79,$A$3:$E$98,5)*IF(Main!$B$36=1,(1+Main!$B$35)^($A79-BL$2),1+(Main!$B$35*($A79-BL$2)))))</f>
        <v/>
      </c>
      <c r="BM79" s="119" t="str">
        <f>IF($A79=BM$2,VLOOKUP($A79,$A$3:$E$98,5),IF($A79&lt;BM$2,"",VLOOKUP($A79,$A$3:$E$98,5)*IF(Main!$B$36=1,(1+Main!$B$35)^($A79-BM$2),1+(Main!$B$35*($A79-BM$2)))))</f>
        <v/>
      </c>
      <c r="BN79" s="119" t="str">
        <f>IF($A79=BN$2,VLOOKUP($A79,$A$3:$E$98,5),IF($A79&lt;BN$2,"",VLOOKUP($A79,$A$3:$E$98,5)*IF(Main!$B$36=1,(1+Main!$B$35)^($A79-BN$2),1+(Main!$B$35*($A79-BN$2)))))</f>
        <v/>
      </c>
      <c r="BO79" s="119" t="str">
        <f>IF($A79=BO$2,VLOOKUP($A79,$A$3:$E$98,5),IF($A79&lt;BO$2,"",VLOOKUP($A79,$A$3:$E$98,5)*IF(Main!$B$36=1,(1+Main!$B$35)^($A79-BO$2),1+(Main!$B$35*($A79-BO$2)))))</f>
        <v/>
      </c>
      <c r="BP79" s="119" t="str">
        <f>IF($A79=BP$2,VLOOKUP($A79,$A$3:$E$98,5),IF($A79&lt;BP$2,"",VLOOKUP($A79,$A$3:$E$98,5)*IF(Main!$B$36=1,(1+Main!$B$35)^($A79-BP$2),1+(Main!$B$35*($A79-BP$2)))))</f>
        <v/>
      </c>
      <c r="BQ79" s="119" t="str">
        <f>IF($A79=BQ$2,VLOOKUP($A79,$A$3:$E$98,5),IF($A79&lt;BQ$2,"",VLOOKUP($A79,$A$3:$E$98,5)*IF(Main!$B$36=1,(1+Main!$B$35)^($A79-BQ$2),1+(Main!$B$35*($A79-BQ$2)))))</f>
        <v/>
      </c>
      <c r="BR79" s="119" t="str">
        <f>IF($A79=BR$2,VLOOKUP($A79,$A$3:$E$98,5),IF($A79&lt;BR$2,"",VLOOKUP($A79,$A$3:$E$98,5)*IF(Main!$B$36=1,(1+Main!$B$35)^($A79-BR$2),1+(Main!$B$35*($A79-BR$2)))))</f>
        <v/>
      </c>
      <c r="BS79" s="119" t="str">
        <f>IF($A79=BS$2,VLOOKUP($A79,$A$3:$E$98,5),IF($A79&lt;BS$2,"",VLOOKUP($A79,$A$3:$E$98,5)*IF(Main!$B$36=1,(1+Main!$B$35)^($A79-BS$2),1+(Main!$B$35*($A79-BS$2)))))</f>
        <v/>
      </c>
      <c r="BT79" s="119" t="str">
        <f>IF($A79=BT$2,VLOOKUP($A79,$A$3:$E$98,5),IF($A79&lt;BT$2,"",VLOOKUP($A79,$A$3:$E$98,5)*IF(Main!$B$36=1,(1+Main!$B$35)^($A79-BT$2),1+(Main!$B$35*($A79-BT$2)))))</f>
        <v/>
      </c>
      <c r="BU79" s="119" t="str">
        <f>IF($A79=BU$2,VLOOKUP($A79,$A$3:$E$98,5),IF($A79&lt;BU$2,"",VLOOKUP($A79,$A$3:$E$98,5)*IF(Main!$B$36=1,(1+Main!$B$35)^($A79-BU$2),1+(Main!$B$35*($A79-BU$2)))))</f>
        <v/>
      </c>
      <c r="BV79" s="119" t="str">
        <f>IF($A79=BV$2,VLOOKUP($A79,$A$3:$E$98,5),IF($A79&lt;BV$2,"",VLOOKUP($A79,$A$3:$E$98,5)*IF(Main!$B$36=1,(1+Main!$B$35)^($A79-BV$2),1+(Main!$B$35*($A79-BV$2)))))</f>
        <v/>
      </c>
      <c r="BW79" s="119" t="str">
        <f>IF($A79=BW$2,VLOOKUP($A79,$A$3:$E$98,5),IF($A79&lt;BW$2,"",VLOOKUP($A79,$A$3:$E$98,5)*IF(Main!$B$36=1,(1+Main!$B$35)^($A79-BW$2),1+(Main!$B$35*($A79-BW$2)))))</f>
        <v/>
      </c>
      <c r="BX79" s="119" t="str">
        <f>IF($A79=BX$2,VLOOKUP($A79,$A$3:$E$98,5),IF($A79&lt;BX$2,"",VLOOKUP($A79,$A$3:$E$98,5)*IF(Main!$B$36=1,(1+Main!$B$35)^($A79-BX$2),1+(Main!$B$35*($A79-BX$2)))))</f>
        <v/>
      </c>
      <c r="BY79" s="119" t="str">
        <f>IF($A79=BY$2,VLOOKUP($A79,$A$3:$E$98,5),IF($A79&lt;BY$2,"",VLOOKUP($A79,$A$3:$E$98,5)*IF(Main!$B$36=1,(1+Main!$B$35)^($A79-BY$2),1+(Main!$B$35*($A79-BY$2)))))</f>
        <v/>
      </c>
      <c r="BZ79" s="119" t="str">
        <f>IF($A79=BZ$2,VLOOKUP($A79,$A$3:$E$98,5),IF($A79&lt;BZ$2,"",VLOOKUP($A79,$A$3:$E$98,5)*IF(Main!$B$36=1,(1+Main!$B$35)^($A79-BZ$2),1+(Main!$B$35*($A79-BZ$2)))))</f>
        <v/>
      </c>
      <c r="CA79" s="119" t="str">
        <f>IF($A79=CA$2,VLOOKUP($A79,$A$3:$E$98,5),IF($A79&lt;CA$2,"",VLOOKUP($A79,$A$3:$E$98,5)*IF(Main!$B$36=1,(1+Main!$B$35)^($A79-CA$2),1+(Main!$B$35*($A79-CA$2)))))</f>
        <v/>
      </c>
      <c r="CB79" s="119" t="str">
        <f>IF($A79=CB$2,VLOOKUP($A79,$A$3:$E$98,5),IF($A79&lt;CB$2,"",VLOOKUP($A79,$A$3:$E$98,5)*IF(Main!$B$36=1,(1+Main!$B$35)^($A79-CB$2),1+(Main!$B$35*($A79-CB$2)))))</f>
        <v/>
      </c>
      <c r="CC79" s="119" t="str">
        <f>IF($A79=CC$2,VLOOKUP($A79,$A$3:$E$98,5),IF($A79&lt;CC$2,"",VLOOKUP($A79,$A$3:$E$98,5)*IF(Main!$B$36=1,(1+Main!$B$35)^($A79-CC$2),1+(Main!$B$35*($A79-CC$2)))))</f>
        <v/>
      </c>
      <c r="CD79" s="119" t="str">
        <f>IF($A79=CD$2,VLOOKUP($A79,$A$3:$E$98,5),IF($A79&lt;CD$2,"",VLOOKUP($A79,$A$3:$E$98,5)*IF(Main!$B$36=1,(1+Main!$B$35)^($A79-CD$2),1+(Main!$B$35*($A79-CD$2)))))</f>
        <v/>
      </c>
    </row>
    <row r="80" spans="1:82">
      <c r="A80" s="51">
        <v>102</v>
      </c>
      <c r="B80" s="54">
        <f ca="1">VLOOKUP($A80,Mortality!$A$3:$G$108,7,)</f>
        <v>0.22912336508088083</v>
      </c>
      <c r="C80" s="50">
        <f t="shared" ca="1" si="5"/>
        <v>9.9393284130347842E-2</v>
      </c>
      <c r="D80" s="50">
        <f t="shared" ca="1" si="6"/>
        <v>3.6104759531749644</v>
      </c>
      <c r="E80" s="118">
        <f ca="1">C80/(1+Main!$B$5)^($A80-$A$3)</f>
        <v>5.4300791366550672E-4</v>
      </c>
      <c r="F80" s="14">
        <f t="shared" ca="1" si="3"/>
        <v>3.1488274874236026</v>
      </c>
      <c r="G80" s="119">
        <f ca="1">IF($A80=G$2,VLOOKUP($A80,$A$3:$E$98,5),IF($A80&lt;G$2,"",VLOOKUP($A80,$A$3:$E$98,5)*IF(Main!$B$36=1,(1+Main!$B$35)^($A80-G$2),1+(Main!$B$35*($A80-G$2)))))</f>
        <v>5.4300791366550672E-4</v>
      </c>
      <c r="H80" s="119">
        <f ca="1">IF($A80=H$2,VLOOKUP($A80,$A$3:$E$98,5),IF($A80&lt;H$2,"",VLOOKUP($A80,$A$3:$E$98,5)*IF(Main!$B$36=1,(1+Main!$B$35)^($A80-H$2),1+(Main!$B$35*($A80-H$2)))))</f>
        <v>5.4300791366550672E-4</v>
      </c>
      <c r="I80" s="119">
        <f ca="1">IF($A80=I$2,VLOOKUP($A80,$A$3:$E$98,5),IF($A80&lt;I$2,"",VLOOKUP($A80,$A$3:$E$98,5)*IF(Main!$B$36=1,(1+Main!$B$35)^($A80-I$2),1+(Main!$B$35*($A80-I$2)))))</f>
        <v>5.4300791366550672E-4</v>
      </c>
      <c r="J80" s="119">
        <f ca="1">IF($A80=J$2,VLOOKUP($A80,$A$3:$E$98,5),IF($A80&lt;J$2,"",VLOOKUP($A80,$A$3:$E$98,5)*IF(Main!$B$36=1,(1+Main!$B$35)^($A80-J$2),1+(Main!$B$35*($A80-J$2)))))</f>
        <v>5.4300791366550672E-4</v>
      </c>
      <c r="K80" s="119">
        <f ca="1">IF($A80=K$2,VLOOKUP($A80,$A$3:$E$98,5),IF($A80&lt;K$2,"",VLOOKUP($A80,$A$3:$E$98,5)*IF(Main!$B$36=1,(1+Main!$B$35)^($A80-K$2),1+(Main!$B$35*($A80-K$2)))))</f>
        <v>5.4300791366550672E-4</v>
      </c>
      <c r="L80" s="119">
        <f ca="1">IF($A80=L$2,VLOOKUP($A80,$A$3:$E$98,5),IF($A80&lt;L$2,"",VLOOKUP($A80,$A$3:$E$98,5)*IF(Main!$B$36=1,(1+Main!$B$35)^($A80-L$2),1+(Main!$B$35*($A80-L$2)))))</f>
        <v>5.4300791366550672E-4</v>
      </c>
      <c r="M80" s="119">
        <f ca="1">IF($A80=M$2,VLOOKUP($A80,$A$3:$E$98,5),IF($A80&lt;M$2,"",VLOOKUP($A80,$A$3:$E$98,5)*IF(Main!$B$36=1,(1+Main!$B$35)^($A80-M$2),1+(Main!$B$35*($A80-M$2)))))</f>
        <v>5.4300791366550672E-4</v>
      </c>
      <c r="N80" s="119">
        <f ca="1">IF($A80=N$2,VLOOKUP($A80,$A$3:$E$98,5),IF($A80&lt;N$2,"",VLOOKUP($A80,$A$3:$E$98,5)*IF(Main!$B$36=1,(1+Main!$B$35)^($A80-N$2),1+(Main!$B$35*($A80-N$2)))))</f>
        <v>5.4300791366550672E-4</v>
      </c>
      <c r="O80" s="119">
        <f ca="1">IF($A80=O$2,VLOOKUP($A80,$A$3:$E$98,5),IF($A80&lt;O$2,"",VLOOKUP($A80,$A$3:$E$98,5)*IF(Main!$B$36=1,(1+Main!$B$35)^($A80-O$2),1+(Main!$B$35*($A80-O$2)))))</f>
        <v>5.4300791366550672E-4</v>
      </c>
      <c r="P80" s="119">
        <f ca="1">IF($A80=P$2,VLOOKUP($A80,$A$3:$E$98,5),IF($A80&lt;P$2,"",VLOOKUP($A80,$A$3:$E$98,5)*IF(Main!$B$36=1,(1+Main!$B$35)^($A80-P$2),1+(Main!$B$35*($A80-P$2)))))</f>
        <v>5.4300791366550672E-4</v>
      </c>
      <c r="Q80" s="119">
        <f ca="1">IF($A80=Q$2,VLOOKUP($A80,$A$3:$E$98,5),IF($A80&lt;Q$2,"",VLOOKUP($A80,$A$3:$E$98,5)*IF(Main!$B$36=1,(1+Main!$B$35)^($A80-Q$2),1+(Main!$B$35*($A80-Q$2)))))</f>
        <v>5.4300791366550672E-4</v>
      </c>
      <c r="R80" s="119">
        <f ca="1">IF($A80=R$2,VLOOKUP($A80,$A$3:$E$98,5),IF($A80&lt;R$2,"",VLOOKUP($A80,$A$3:$E$98,5)*IF(Main!$B$36=1,(1+Main!$B$35)^($A80-R$2),1+(Main!$B$35*($A80-R$2)))))</f>
        <v>5.4300791366550672E-4</v>
      </c>
      <c r="S80" s="119">
        <f ca="1">IF($A80=S$2,VLOOKUP($A80,$A$3:$E$98,5),IF($A80&lt;S$2,"",VLOOKUP($A80,$A$3:$E$98,5)*IF(Main!$B$36=1,(1+Main!$B$35)^($A80-S$2),1+(Main!$B$35*($A80-S$2)))))</f>
        <v>5.4300791366550672E-4</v>
      </c>
      <c r="T80" s="119">
        <f ca="1">IF($A80=T$2,VLOOKUP($A80,$A$3:$E$98,5),IF($A80&lt;T$2,"",VLOOKUP($A80,$A$3:$E$98,5)*IF(Main!$B$36=1,(1+Main!$B$35)^($A80-T$2),1+(Main!$B$35*($A80-T$2)))))</f>
        <v>5.4300791366550672E-4</v>
      </c>
      <c r="U80" s="119">
        <f ca="1">IF($A80=U$2,VLOOKUP($A80,$A$3:$E$98,5),IF($A80&lt;U$2,"",VLOOKUP($A80,$A$3:$E$98,5)*IF(Main!$B$36=1,(1+Main!$B$35)^($A80-U$2),1+(Main!$B$35*($A80-U$2)))))</f>
        <v>5.4300791366550672E-4</v>
      </c>
      <c r="V80" s="119">
        <f ca="1">IF($A80=V$2,VLOOKUP($A80,$A$3:$E$98,5),IF($A80&lt;V$2,"",VLOOKUP($A80,$A$3:$E$98,5)*IF(Main!$B$36=1,(1+Main!$B$35)^($A80-V$2),1+(Main!$B$35*($A80-V$2)))))</f>
        <v>5.4300791366550672E-4</v>
      </c>
      <c r="W80" s="119">
        <f ca="1">IF($A80=W$2,VLOOKUP($A80,$A$3:$E$98,5),IF($A80&lt;W$2,"",VLOOKUP($A80,$A$3:$E$98,5)*IF(Main!$B$36=1,(1+Main!$B$35)^($A80-W$2),1+(Main!$B$35*($A80-W$2)))))</f>
        <v>5.4300791366550672E-4</v>
      </c>
      <c r="X80" s="119">
        <f ca="1">IF($A80=X$2,VLOOKUP($A80,$A$3:$E$98,5),IF($A80&lt;X$2,"",VLOOKUP($A80,$A$3:$E$98,5)*IF(Main!$B$36=1,(1+Main!$B$35)^($A80-X$2),1+(Main!$B$35*($A80-X$2)))))</f>
        <v>5.4300791366550672E-4</v>
      </c>
      <c r="Y80" s="119">
        <f ca="1">IF($A80=Y$2,VLOOKUP($A80,$A$3:$E$98,5),IF($A80&lt;Y$2,"",VLOOKUP($A80,$A$3:$E$98,5)*IF(Main!$B$36=1,(1+Main!$B$35)^($A80-Y$2),1+(Main!$B$35*($A80-Y$2)))))</f>
        <v>5.4300791366550672E-4</v>
      </c>
      <c r="Z80" s="119">
        <f ca="1">IF($A80=Z$2,VLOOKUP($A80,$A$3:$E$98,5),IF($A80&lt;Z$2,"",VLOOKUP($A80,$A$3:$E$98,5)*IF(Main!$B$36=1,(1+Main!$B$35)^($A80-Z$2),1+(Main!$B$35*($A80-Z$2)))))</f>
        <v>5.4300791366550672E-4</v>
      </c>
      <c r="AA80" s="119">
        <f ca="1">IF($A80=AA$2,VLOOKUP($A80,$A$3:$E$98,5),IF($A80&lt;AA$2,"",VLOOKUP($A80,$A$3:$E$98,5)*IF(Main!$B$36=1,(1+Main!$B$35)^($A80-AA$2),1+(Main!$B$35*($A80-AA$2)))))</f>
        <v>5.4300791366550672E-4</v>
      </c>
      <c r="AB80" s="119">
        <f ca="1">IF($A80=AB$2,VLOOKUP($A80,$A$3:$E$98,5),IF($A80&lt;AB$2,"",VLOOKUP($A80,$A$3:$E$98,5)*IF(Main!$B$36=1,(1+Main!$B$35)^($A80-AB$2),1+(Main!$B$35*($A80-AB$2)))))</f>
        <v>5.4300791366550672E-4</v>
      </c>
      <c r="AC80" s="119">
        <f ca="1">IF($A80=AC$2,VLOOKUP($A80,$A$3:$E$98,5),IF($A80&lt;AC$2,"",VLOOKUP($A80,$A$3:$E$98,5)*IF(Main!$B$36=1,(1+Main!$B$35)^($A80-AC$2),1+(Main!$B$35*($A80-AC$2)))))</f>
        <v>5.4300791366550672E-4</v>
      </c>
      <c r="AD80" s="119">
        <f ca="1">IF($A80=AD$2,VLOOKUP($A80,$A$3:$E$98,5),IF($A80&lt;AD$2,"",VLOOKUP($A80,$A$3:$E$98,5)*IF(Main!$B$36=1,(1+Main!$B$35)^($A80-AD$2),1+(Main!$B$35*($A80-AD$2)))))</f>
        <v>5.4300791366550672E-4</v>
      </c>
      <c r="AE80" s="119">
        <f ca="1">IF($A80=AE$2,VLOOKUP($A80,$A$3:$E$98,5),IF($A80&lt;AE$2,"",VLOOKUP($A80,$A$3:$E$98,5)*IF(Main!$B$36=1,(1+Main!$B$35)^($A80-AE$2),1+(Main!$B$35*($A80-AE$2)))))</f>
        <v>5.4300791366550672E-4</v>
      </c>
      <c r="AF80" s="119">
        <f ca="1">IF($A80=AF$2,VLOOKUP($A80,$A$3:$E$98,5),IF($A80&lt;AF$2,"",VLOOKUP($A80,$A$3:$E$98,5)*IF(Main!$B$36=1,(1+Main!$B$35)^($A80-AF$2),1+(Main!$B$35*($A80-AF$2)))))</f>
        <v>5.4300791366550672E-4</v>
      </c>
      <c r="AG80" s="119">
        <f ca="1">IF($A80=AG$2,VLOOKUP($A80,$A$3:$E$98,5),IF($A80&lt;AG$2,"",VLOOKUP($A80,$A$3:$E$98,5)*IF(Main!$B$36=1,(1+Main!$B$35)^($A80-AG$2),1+(Main!$B$35*($A80-AG$2)))))</f>
        <v>5.4300791366550672E-4</v>
      </c>
      <c r="AH80" s="119">
        <f ca="1">IF($A80=AH$2,VLOOKUP($A80,$A$3:$E$98,5),IF($A80&lt;AH$2,"",VLOOKUP($A80,$A$3:$E$98,5)*IF(Main!$B$36=1,(1+Main!$B$35)^($A80-AH$2),1+(Main!$B$35*($A80-AH$2)))))</f>
        <v>5.4300791366550672E-4</v>
      </c>
      <c r="AI80" s="119">
        <f ca="1">IF($A80=AI$2,VLOOKUP($A80,$A$3:$E$98,5),IF($A80&lt;AI$2,"",VLOOKUP($A80,$A$3:$E$98,5)*IF(Main!$B$36=1,(1+Main!$B$35)^($A80-AI$2),1+(Main!$B$35*($A80-AI$2)))))</f>
        <v>5.4300791366550672E-4</v>
      </c>
      <c r="AJ80" s="119">
        <f ca="1">IF($A80=AJ$2,VLOOKUP($A80,$A$3:$E$98,5),IF($A80&lt;AJ$2,"",VLOOKUP($A80,$A$3:$E$98,5)*IF(Main!$B$36=1,(1+Main!$B$35)^($A80-AJ$2),1+(Main!$B$35*($A80-AJ$2)))))</f>
        <v>5.4300791366550672E-4</v>
      </c>
      <c r="AK80" s="119">
        <f ca="1">IF($A80=AK$2,VLOOKUP($A80,$A$3:$E$98,5),IF($A80&lt;AK$2,"",VLOOKUP($A80,$A$3:$E$98,5)*IF(Main!$B$36=1,(1+Main!$B$35)^($A80-AK$2),1+(Main!$B$35*($A80-AK$2)))))</f>
        <v>5.4300791366550672E-4</v>
      </c>
      <c r="AL80" s="119">
        <f ca="1">IF($A80=AL$2,VLOOKUP($A80,$A$3:$E$98,5),IF($A80&lt;AL$2,"",VLOOKUP($A80,$A$3:$E$98,5)*IF(Main!$B$36=1,(1+Main!$B$35)^($A80-AL$2),1+(Main!$B$35*($A80-AL$2)))))</f>
        <v>5.4300791366550672E-4</v>
      </c>
      <c r="AM80" s="119">
        <f ca="1">IF($A80=AM$2,VLOOKUP($A80,$A$3:$E$98,5),IF($A80&lt;AM$2,"",VLOOKUP($A80,$A$3:$E$98,5)*IF(Main!$B$36=1,(1+Main!$B$35)^($A80-AM$2),1+(Main!$B$35*($A80-AM$2)))))</f>
        <v>5.4300791366550672E-4</v>
      </c>
      <c r="AN80" s="119">
        <f ca="1">IF($A80=AN$2,VLOOKUP($A80,$A$3:$E$98,5),IF($A80&lt;AN$2,"",VLOOKUP($A80,$A$3:$E$98,5)*IF(Main!$B$36=1,(1+Main!$B$35)^($A80-AN$2),1+(Main!$B$35*($A80-AN$2)))))</f>
        <v>5.4300791366550672E-4</v>
      </c>
      <c r="AO80" s="119">
        <f ca="1">IF($A80=AO$2,VLOOKUP($A80,$A$3:$E$98,5),IF($A80&lt;AO$2,"",VLOOKUP($A80,$A$3:$E$98,5)*IF(Main!$B$36=1,(1+Main!$B$35)^($A80-AO$2),1+(Main!$B$35*($A80-AO$2)))))</f>
        <v>5.4300791366550672E-4</v>
      </c>
      <c r="AP80" s="119">
        <f ca="1">IF($A80=AP$2,VLOOKUP($A80,$A$3:$E$98,5),IF($A80&lt;AP$2,"",VLOOKUP($A80,$A$3:$E$98,5)*IF(Main!$B$36=1,(1+Main!$B$35)^($A80-AP$2),1+(Main!$B$35*($A80-AP$2)))))</f>
        <v>5.4300791366550672E-4</v>
      </c>
      <c r="AQ80" s="119">
        <f ca="1">IF($A80=AQ$2,VLOOKUP($A80,$A$3:$E$98,5),IF($A80&lt;AQ$2,"",VLOOKUP($A80,$A$3:$E$98,5)*IF(Main!$B$36=1,(1+Main!$B$35)^($A80-AQ$2),1+(Main!$B$35*($A80-AQ$2)))))</f>
        <v>5.4300791366550672E-4</v>
      </c>
      <c r="AR80" s="119">
        <f ca="1">IF($A80=AR$2,VLOOKUP($A80,$A$3:$E$98,5),IF($A80&lt;AR$2,"",VLOOKUP($A80,$A$3:$E$98,5)*IF(Main!$B$36=1,(1+Main!$B$35)^($A80-AR$2),1+(Main!$B$35*($A80-AR$2)))))</f>
        <v>5.4300791366550672E-4</v>
      </c>
      <c r="AS80" s="119">
        <f ca="1">IF($A80=AS$2,VLOOKUP($A80,$A$3:$E$98,5),IF($A80&lt;AS$2,"",VLOOKUP($A80,$A$3:$E$98,5)*IF(Main!$B$36=1,(1+Main!$B$35)^($A80-AS$2),1+(Main!$B$35*($A80-AS$2)))))</f>
        <v>5.4300791366550672E-4</v>
      </c>
      <c r="AT80" s="119">
        <f ca="1">IF($A80=AT$2,VLOOKUP($A80,$A$3:$E$98,5),IF($A80&lt;AT$2,"",VLOOKUP($A80,$A$3:$E$98,5)*IF(Main!$B$36=1,(1+Main!$B$35)^($A80-AT$2),1+(Main!$B$35*($A80-AT$2)))))</f>
        <v>5.4300791366550672E-4</v>
      </c>
      <c r="AU80" s="119">
        <f ca="1">IF($A80=AU$2,VLOOKUP($A80,$A$3:$E$98,5),IF($A80&lt;AU$2,"",VLOOKUP($A80,$A$3:$E$98,5)*IF(Main!$B$36=1,(1+Main!$B$35)^($A80-AU$2),1+(Main!$B$35*($A80-AU$2)))))</f>
        <v>5.4300791366550672E-4</v>
      </c>
      <c r="AV80" s="119">
        <f ca="1">IF($A80=AV$2,VLOOKUP($A80,$A$3:$E$98,5),IF($A80&lt;AV$2,"",VLOOKUP($A80,$A$3:$E$98,5)*IF(Main!$B$36=1,(1+Main!$B$35)^($A80-AV$2),1+(Main!$B$35*($A80-AV$2)))))</f>
        <v>5.4300791366550672E-4</v>
      </c>
      <c r="AW80" s="119">
        <f ca="1">IF($A80=AW$2,VLOOKUP($A80,$A$3:$E$98,5),IF($A80&lt;AW$2,"",VLOOKUP($A80,$A$3:$E$98,5)*IF(Main!$B$36=1,(1+Main!$B$35)^($A80-AW$2),1+(Main!$B$35*($A80-AW$2)))))</f>
        <v>5.4300791366550672E-4</v>
      </c>
      <c r="AX80" s="119">
        <f ca="1">IF($A80=AX$2,VLOOKUP($A80,$A$3:$E$98,5),IF($A80&lt;AX$2,"",VLOOKUP($A80,$A$3:$E$98,5)*IF(Main!$B$36=1,(1+Main!$B$35)^($A80-AX$2),1+(Main!$B$35*($A80-AX$2)))))</f>
        <v>5.4300791366550672E-4</v>
      </c>
      <c r="AY80" s="119">
        <f ca="1">IF($A80=AY$2,VLOOKUP($A80,$A$3:$E$98,5),IF($A80&lt;AY$2,"",VLOOKUP($A80,$A$3:$E$98,5)*IF(Main!$B$36=1,(1+Main!$B$35)^($A80-AY$2),1+(Main!$B$35*($A80-AY$2)))))</f>
        <v>5.4300791366550672E-4</v>
      </c>
      <c r="AZ80" s="119">
        <f ca="1">IF($A80=AZ$2,VLOOKUP($A80,$A$3:$E$98,5),IF($A80&lt;AZ$2,"",VLOOKUP($A80,$A$3:$E$98,5)*IF(Main!$B$36=1,(1+Main!$B$35)^($A80-AZ$2),1+(Main!$B$35*($A80-AZ$2)))))</f>
        <v>5.4300791366550672E-4</v>
      </c>
      <c r="BA80" s="119">
        <f ca="1">IF($A80=BA$2,VLOOKUP($A80,$A$3:$E$98,5),IF($A80&lt;BA$2,"",VLOOKUP($A80,$A$3:$E$98,5)*IF(Main!$B$36=1,(1+Main!$B$35)^($A80-BA$2),1+(Main!$B$35*($A80-BA$2)))))</f>
        <v>5.4300791366550672E-4</v>
      </c>
      <c r="BB80" s="119">
        <f ca="1">IF($A80=BB$2,VLOOKUP($A80,$A$3:$E$98,5),IF($A80&lt;BB$2,"",VLOOKUP($A80,$A$3:$E$98,5)*IF(Main!$B$36=1,(1+Main!$B$35)^($A80-BB$2),1+(Main!$B$35*($A80-BB$2)))))</f>
        <v>5.4300791366550672E-4</v>
      </c>
      <c r="BC80" s="119">
        <f ca="1">IF($A80=BC$2,VLOOKUP($A80,$A$3:$E$98,5),IF($A80&lt;BC$2,"",VLOOKUP($A80,$A$3:$E$98,5)*IF(Main!$B$36=1,(1+Main!$B$35)^($A80-BC$2),1+(Main!$B$35*($A80-BC$2)))))</f>
        <v>5.4300791366550672E-4</v>
      </c>
      <c r="BD80" s="119">
        <f ca="1">IF($A80=BD$2,VLOOKUP($A80,$A$3:$E$98,5),IF($A80&lt;BD$2,"",VLOOKUP($A80,$A$3:$E$98,5)*IF(Main!$B$36=1,(1+Main!$B$35)^($A80-BD$2),1+(Main!$B$35*($A80-BD$2)))))</f>
        <v>5.4300791366550672E-4</v>
      </c>
      <c r="BE80" s="119">
        <f ca="1">IF($A80=BE$2,VLOOKUP($A80,$A$3:$E$98,5),IF($A80&lt;BE$2,"",VLOOKUP($A80,$A$3:$E$98,5)*IF(Main!$B$36=1,(1+Main!$B$35)^($A80-BE$2),1+(Main!$B$35*($A80-BE$2)))))</f>
        <v>5.4300791366550672E-4</v>
      </c>
      <c r="BF80" s="119">
        <f ca="1">IF($A80=BF$2,VLOOKUP($A80,$A$3:$E$98,5),IF($A80&lt;BF$2,"",VLOOKUP($A80,$A$3:$E$98,5)*IF(Main!$B$36=1,(1+Main!$B$35)^($A80-BF$2),1+(Main!$B$35*($A80-BF$2)))))</f>
        <v>5.4300791366550672E-4</v>
      </c>
      <c r="BG80" s="119">
        <f ca="1">IF($A80=BG$2,VLOOKUP($A80,$A$3:$E$98,5),IF($A80&lt;BG$2,"",VLOOKUP($A80,$A$3:$E$98,5)*IF(Main!$B$36=1,(1+Main!$B$35)^($A80-BG$2),1+(Main!$B$35*($A80-BG$2)))))</f>
        <v>5.4300791366550672E-4</v>
      </c>
      <c r="BH80" s="119">
        <f ca="1">IF($A80=BH$2,VLOOKUP($A80,$A$3:$E$98,5),IF($A80&lt;BH$2,"",VLOOKUP($A80,$A$3:$E$98,5)*IF(Main!$B$36=1,(1+Main!$B$35)^($A80-BH$2),1+(Main!$B$35*($A80-BH$2)))))</f>
        <v>5.4300791366550672E-4</v>
      </c>
      <c r="BI80" s="119">
        <f ca="1">IF($A80=BI$2,VLOOKUP($A80,$A$3:$E$98,5),IF($A80&lt;BI$2,"",VLOOKUP($A80,$A$3:$E$98,5)*IF(Main!$B$36=1,(1+Main!$B$35)^($A80-BI$2),1+(Main!$B$35*($A80-BI$2)))))</f>
        <v>5.4300791366550672E-4</v>
      </c>
      <c r="BJ80" s="119">
        <f ca="1">IF($A80=BJ$2,VLOOKUP($A80,$A$3:$E$98,5),IF($A80&lt;BJ$2,"",VLOOKUP($A80,$A$3:$E$98,5)*IF(Main!$B$36=1,(1+Main!$B$35)^($A80-BJ$2),1+(Main!$B$35*($A80-BJ$2)))))</f>
        <v>5.4300791366550672E-4</v>
      </c>
      <c r="BK80" s="119">
        <f ca="1">IF($A80=BK$2,VLOOKUP($A80,$A$3:$E$98,5),IF($A80&lt;BK$2,"",VLOOKUP($A80,$A$3:$E$98,5)*IF(Main!$B$36=1,(1+Main!$B$35)^($A80-BK$2),1+(Main!$B$35*($A80-BK$2)))))</f>
        <v>5.4300791366550672E-4</v>
      </c>
      <c r="BL80" s="119">
        <f ca="1">IF($A80=BL$2,VLOOKUP($A80,$A$3:$E$98,5),IF($A80&lt;BL$2,"",VLOOKUP($A80,$A$3:$E$98,5)*IF(Main!$B$36=1,(1+Main!$B$35)^($A80-BL$2),1+(Main!$B$35*($A80-BL$2)))))</f>
        <v>5.4300791366550672E-4</v>
      </c>
      <c r="BM80" s="119" t="str">
        <f>IF($A80=BM$2,VLOOKUP($A80,$A$3:$E$98,5),IF($A80&lt;BM$2,"",VLOOKUP($A80,$A$3:$E$98,5)*IF(Main!$B$36=1,(1+Main!$B$35)^($A80-BM$2),1+(Main!$B$35*($A80-BM$2)))))</f>
        <v/>
      </c>
      <c r="BN80" s="119" t="str">
        <f>IF($A80=BN$2,VLOOKUP($A80,$A$3:$E$98,5),IF($A80&lt;BN$2,"",VLOOKUP($A80,$A$3:$E$98,5)*IF(Main!$B$36=1,(1+Main!$B$35)^($A80-BN$2),1+(Main!$B$35*($A80-BN$2)))))</f>
        <v/>
      </c>
      <c r="BO80" s="119" t="str">
        <f>IF($A80=BO$2,VLOOKUP($A80,$A$3:$E$98,5),IF($A80&lt;BO$2,"",VLOOKUP($A80,$A$3:$E$98,5)*IF(Main!$B$36=1,(1+Main!$B$35)^($A80-BO$2),1+(Main!$B$35*($A80-BO$2)))))</f>
        <v/>
      </c>
      <c r="BP80" s="119" t="str">
        <f>IF($A80=BP$2,VLOOKUP($A80,$A$3:$E$98,5),IF($A80&lt;BP$2,"",VLOOKUP($A80,$A$3:$E$98,5)*IF(Main!$B$36=1,(1+Main!$B$35)^($A80-BP$2),1+(Main!$B$35*($A80-BP$2)))))</f>
        <v/>
      </c>
      <c r="BQ80" s="119" t="str">
        <f>IF($A80=BQ$2,VLOOKUP($A80,$A$3:$E$98,5),IF($A80&lt;BQ$2,"",VLOOKUP($A80,$A$3:$E$98,5)*IF(Main!$B$36=1,(1+Main!$B$35)^($A80-BQ$2),1+(Main!$B$35*($A80-BQ$2)))))</f>
        <v/>
      </c>
      <c r="BR80" s="119" t="str">
        <f>IF($A80=BR$2,VLOOKUP($A80,$A$3:$E$98,5),IF($A80&lt;BR$2,"",VLOOKUP($A80,$A$3:$E$98,5)*IF(Main!$B$36=1,(1+Main!$B$35)^($A80-BR$2),1+(Main!$B$35*($A80-BR$2)))))</f>
        <v/>
      </c>
      <c r="BS80" s="119" t="str">
        <f>IF($A80=BS$2,VLOOKUP($A80,$A$3:$E$98,5),IF($A80&lt;BS$2,"",VLOOKUP($A80,$A$3:$E$98,5)*IF(Main!$B$36=1,(1+Main!$B$35)^($A80-BS$2),1+(Main!$B$35*($A80-BS$2)))))</f>
        <v/>
      </c>
      <c r="BT80" s="119" t="str">
        <f>IF($A80=BT$2,VLOOKUP($A80,$A$3:$E$98,5),IF($A80&lt;BT$2,"",VLOOKUP($A80,$A$3:$E$98,5)*IF(Main!$B$36=1,(1+Main!$B$35)^($A80-BT$2),1+(Main!$B$35*($A80-BT$2)))))</f>
        <v/>
      </c>
      <c r="BU80" s="119" t="str">
        <f>IF($A80=BU$2,VLOOKUP($A80,$A$3:$E$98,5),IF($A80&lt;BU$2,"",VLOOKUP($A80,$A$3:$E$98,5)*IF(Main!$B$36=1,(1+Main!$B$35)^($A80-BU$2),1+(Main!$B$35*($A80-BU$2)))))</f>
        <v/>
      </c>
      <c r="BV80" s="119" t="str">
        <f>IF($A80=BV$2,VLOOKUP($A80,$A$3:$E$98,5),IF($A80&lt;BV$2,"",VLOOKUP($A80,$A$3:$E$98,5)*IF(Main!$B$36=1,(1+Main!$B$35)^($A80-BV$2),1+(Main!$B$35*($A80-BV$2)))))</f>
        <v/>
      </c>
      <c r="BW80" s="119" t="str">
        <f>IF($A80=BW$2,VLOOKUP($A80,$A$3:$E$98,5),IF($A80&lt;BW$2,"",VLOOKUP($A80,$A$3:$E$98,5)*IF(Main!$B$36=1,(1+Main!$B$35)^($A80-BW$2),1+(Main!$B$35*($A80-BW$2)))))</f>
        <v/>
      </c>
      <c r="BX80" s="119" t="str">
        <f>IF($A80=BX$2,VLOOKUP($A80,$A$3:$E$98,5),IF($A80&lt;BX$2,"",VLOOKUP($A80,$A$3:$E$98,5)*IF(Main!$B$36=1,(1+Main!$B$35)^($A80-BX$2),1+(Main!$B$35*($A80-BX$2)))))</f>
        <v/>
      </c>
      <c r="BY80" s="119" t="str">
        <f>IF($A80=BY$2,VLOOKUP($A80,$A$3:$E$98,5),IF($A80&lt;BY$2,"",VLOOKUP($A80,$A$3:$E$98,5)*IF(Main!$B$36=1,(1+Main!$B$35)^($A80-BY$2),1+(Main!$B$35*($A80-BY$2)))))</f>
        <v/>
      </c>
      <c r="BZ80" s="119" t="str">
        <f>IF($A80=BZ$2,VLOOKUP($A80,$A$3:$E$98,5),IF($A80&lt;BZ$2,"",VLOOKUP($A80,$A$3:$E$98,5)*IF(Main!$B$36=1,(1+Main!$B$35)^($A80-BZ$2),1+(Main!$B$35*($A80-BZ$2)))))</f>
        <v/>
      </c>
      <c r="CA80" s="119" t="str">
        <f>IF($A80=CA$2,VLOOKUP($A80,$A$3:$E$98,5),IF($A80&lt;CA$2,"",VLOOKUP($A80,$A$3:$E$98,5)*IF(Main!$B$36=1,(1+Main!$B$35)^($A80-CA$2),1+(Main!$B$35*($A80-CA$2)))))</f>
        <v/>
      </c>
      <c r="CB80" s="119" t="str">
        <f>IF($A80=CB$2,VLOOKUP($A80,$A$3:$E$98,5),IF($A80&lt;CB$2,"",VLOOKUP($A80,$A$3:$E$98,5)*IF(Main!$B$36=1,(1+Main!$B$35)^($A80-CB$2),1+(Main!$B$35*($A80-CB$2)))))</f>
        <v/>
      </c>
      <c r="CC80" s="119" t="str">
        <f>IF($A80=CC$2,VLOOKUP($A80,$A$3:$E$98,5),IF($A80&lt;CC$2,"",VLOOKUP($A80,$A$3:$E$98,5)*IF(Main!$B$36=1,(1+Main!$B$35)^($A80-CC$2),1+(Main!$B$35*($A80-CC$2)))))</f>
        <v/>
      </c>
      <c r="CD80" s="119" t="str">
        <f>IF($A80=CD$2,VLOOKUP($A80,$A$3:$E$98,5),IF($A80&lt;CD$2,"",VLOOKUP($A80,$A$3:$E$98,5)*IF(Main!$B$36=1,(1+Main!$B$35)^($A80-CD$2),1+(Main!$B$35*($A80-CD$2)))))</f>
        <v/>
      </c>
    </row>
    <row r="81" spans="1:83">
      <c r="A81" s="51">
        <v>103</v>
      </c>
      <c r="B81" s="54">
        <f ca="1">VLOOKUP($A81,Mortality!$A$3:$G$108,7,)</f>
        <v>0.24967404594874743</v>
      </c>
      <c r="C81" s="50">
        <f t="shared" ca="1" si="5"/>
        <v>7.6619960403962434E-2</v>
      </c>
      <c r="D81" s="50">
        <f t="shared" ca="1" si="6"/>
        <v>3.3863731690983969</v>
      </c>
      <c r="E81" s="118">
        <f ca="1">C81/(1+Main!$B$5)^($A81-$A$3)</f>
        <v>3.9120758244945555E-4</v>
      </c>
      <c r="F81" s="14">
        <f t="shared" ca="1" si="3"/>
        <v>2.9826373084773707</v>
      </c>
      <c r="G81" s="119">
        <f ca="1">IF($A81=G$2,VLOOKUP($A81,$A$3:$E$98,5),IF($A81&lt;G$2,"",VLOOKUP($A81,$A$3:$E$98,5)*IF(Main!$B$36=1,(1+Main!$B$35)^($A81-G$2),1+(Main!$B$35*($A81-G$2)))))</f>
        <v>3.9120758244945555E-4</v>
      </c>
      <c r="H81" s="119">
        <f ca="1">IF($A81=H$2,VLOOKUP($A81,$A$3:$E$98,5),IF($A81&lt;H$2,"",VLOOKUP($A81,$A$3:$E$98,5)*IF(Main!$B$36=1,(1+Main!$B$35)^($A81-H$2),1+(Main!$B$35*($A81-H$2)))))</f>
        <v>3.9120758244945555E-4</v>
      </c>
      <c r="I81" s="119">
        <f ca="1">IF($A81=I$2,VLOOKUP($A81,$A$3:$E$98,5),IF($A81&lt;I$2,"",VLOOKUP($A81,$A$3:$E$98,5)*IF(Main!$B$36=1,(1+Main!$B$35)^($A81-I$2),1+(Main!$B$35*($A81-I$2)))))</f>
        <v>3.9120758244945555E-4</v>
      </c>
      <c r="J81" s="119">
        <f ca="1">IF($A81=J$2,VLOOKUP($A81,$A$3:$E$98,5),IF($A81&lt;J$2,"",VLOOKUP($A81,$A$3:$E$98,5)*IF(Main!$B$36=1,(1+Main!$B$35)^($A81-J$2),1+(Main!$B$35*($A81-J$2)))))</f>
        <v>3.9120758244945555E-4</v>
      </c>
      <c r="K81" s="119">
        <f ca="1">IF($A81=K$2,VLOOKUP($A81,$A$3:$E$98,5),IF($A81&lt;K$2,"",VLOOKUP($A81,$A$3:$E$98,5)*IF(Main!$B$36=1,(1+Main!$B$35)^($A81-K$2),1+(Main!$B$35*($A81-K$2)))))</f>
        <v>3.9120758244945555E-4</v>
      </c>
      <c r="L81" s="119">
        <f ca="1">IF($A81=L$2,VLOOKUP($A81,$A$3:$E$98,5),IF($A81&lt;L$2,"",VLOOKUP($A81,$A$3:$E$98,5)*IF(Main!$B$36=1,(1+Main!$B$35)^($A81-L$2),1+(Main!$B$35*($A81-L$2)))))</f>
        <v>3.9120758244945555E-4</v>
      </c>
      <c r="M81" s="119">
        <f ca="1">IF($A81=M$2,VLOOKUP($A81,$A$3:$E$98,5),IF($A81&lt;M$2,"",VLOOKUP($A81,$A$3:$E$98,5)*IF(Main!$B$36=1,(1+Main!$B$35)^($A81-M$2),1+(Main!$B$35*($A81-M$2)))))</f>
        <v>3.9120758244945555E-4</v>
      </c>
      <c r="N81" s="119">
        <f ca="1">IF($A81=N$2,VLOOKUP($A81,$A$3:$E$98,5),IF($A81&lt;N$2,"",VLOOKUP($A81,$A$3:$E$98,5)*IF(Main!$B$36=1,(1+Main!$B$35)^($A81-N$2),1+(Main!$B$35*($A81-N$2)))))</f>
        <v>3.9120758244945555E-4</v>
      </c>
      <c r="O81" s="119">
        <f ca="1">IF($A81=O$2,VLOOKUP($A81,$A$3:$E$98,5),IF($A81&lt;O$2,"",VLOOKUP($A81,$A$3:$E$98,5)*IF(Main!$B$36=1,(1+Main!$B$35)^($A81-O$2),1+(Main!$B$35*($A81-O$2)))))</f>
        <v>3.9120758244945555E-4</v>
      </c>
      <c r="P81" s="119">
        <f ca="1">IF($A81=P$2,VLOOKUP($A81,$A$3:$E$98,5),IF($A81&lt;P$2,"",VLOOKUP($A81,$A$3:$E$98,5)*IF(Main!$B$36=1,(1+Main!$B$35)^($A81-P$2),1+(Main!$B$35*($A81-P$2)))))</f>
        <v>3.9120758244945555E-4</v>
      </c>
      <c r="Q81" s="119">
        <f ca="1">IF($A81=Q$2,VLOOKUP($A81,$A$3:$E$98,5),IF($A81&lt;Q$2,"",VLOOKUP($A81,$A$3:$E$98,5)*IF(Main!$B$36=1,(1+Main!$B$35)^($A81-Q$2),1+(Main!$B$35*($A81-Q$2)))))</f>
        <v>3.9120758244945555E-4</v>
      </c>
      <c r="R81" s="119">
        <f ca="1">IF($A81=R$2,VLOOKUP($A81,$A$3:$E$98,5),IF($A81&lt;R$2,"",VLOOKUP($A81,$A$3:$E$98,5)*IF(Main!$B$36=1,(1+Main!$B$35)^($A81-R$2),1+(Main!$B$35*($A81-R$2)))))</f>
        <v>3.9120758244945555E-4</v>
      </c>
      <c r="S81" s="119">
        <f ca="1">IF($A81=S$2,VLOOKUP($A81,$A$3:$E$98,5),IF($A81&lt;S$2,"",VLOOKUP($A81,$A$3:$E$98,5)*IF(Main!$B$36=1,(1+Main!$B$35)^($A81-S$2),1+(Main!$B$35*($A81-S$2)))))</f>
        <v>3.9120758244945555E-4</v>
      </c>
      <c r="T81" s="119">
        <f ca="1">IF($A81=T$2,VLOOKUP($A81,$A$3:$E$98,5),IF($A81&lt;T$2,"",VLOOKUP($A81,$A$3:$E$98,5)*IF(Main!$B$36=1,(1+Main!$B$35)^($A81-T$2),1+(Main!$B$35*($A81-T$2)))))</f>
        <v>3.9120758244945555E-4</v>
      </c>
      <c r="U81" s="119">
        <f ca="1">IF($A81=U$2,VLOOKUP($A81,$A$3:$E$98,5),IF($A81&lt;U$2,"",VLOOKUP($A81,$A$3:$E$98,5)*IF(Main!$B$36=1,(1+Main!$B$35)^($A81-U$2),1+(Main!$B$35*($A81-U$2)))))</f>
        <v>3.9120758244945555E-4</v>
      </c>
      <c r="V81" s="119">
        <f ca="1">IF($A81=V$2,VLOOKUP($A81,$A$3:$E$98,5),IF($A81&lt;V$2,"",VLOOKUP($A81,$A$3:$E$98,5)*IF(Main!$B$36=1,(1+Main!$B$35)^($A81-V$2),1+(Main!$B$35*($A81-V$2)))))</f>
        <v>3.9120758244945555E-4</v>
      </c>
      <c r="W81" s="119">
        <f ca="1">IF($A81=W$2,VLOOKUP($A81,$A$3:$E$98,5),IF($A81&lt;W$2,"",VLOOKUP($A81,$A$3:$E$98,5)*IF(Main!$B$36=1,(1+Main!$B$35)^($A81-W$2),1+(Main!$B$35*($A81-W$2)))))</f>
        <v>3.9120758244945555E-4</v>
      </c>
      <c r="X81" s="119">
        <f ca="1">IF($A81=X$2,VLOOKUP($A81,$A$3:$E$98,5),IF($A81&lt;X$2,"",VLOOKUP($A81,$A$3:$E$98,5)*IF(Main!$B$36=1,(1+Main!$B$35)^($A81-X$2),1+(Main!$B$35*($A81-X$2)))))</f>
        <v>3.9120758244945555E-4</v>
      </c>
      <c r="Y81" s="119">
        <f ca="1">IF($A81=Y$2,VLOOKUP($A81,$A$3:$E$98,5),IF($A81&lt;Y$2,"",VLOOKUP($A81,$A$3:$E$98,5)*IF(Main!$B$36=1,(1+Main!$B$35)^($A81-Y$2),1+(Main!$B$35*($A81-Y$2)))))</f>
        <v>3.9120758244945555E-4</v>
      </c>
      <c r="Z81" s="119">
        <f ca="1">IF($A81=Z$2,VLOOKUP($A81,$A$3:$E$98,5),IF($A81&lt;Z$2,"",VLOOKUP($A81,$A$3:$E$98,5)*IF(Main!$B$36=1,(1+Main!$B$35)^($A81-Z$2),1+(Main!$B$35*($A81-Z$2)))))</f>
        <v>3.9120758244945555E-4</v>
      </c>
      <c r="AA81" s="119">
        <f ca="1">IF($A81=AA$2,VLOOKUP($A81,$A$3:$E$98,5),IF($A81&lt;AA$2,"",VLOOKUP($A81,$A$3:$E$98,5)*IF(Main!$B$36=1,(1+Main!$B$35)^($A81-AA$2),1+(Main!$B$35*($A81-AA$2)))))</f>
        <v>3.9120758244945555E-4</v>
      </c>
      <c r="AB81" s="119">
        <f ca="1">IF($A81=AB$2,VLOOKUP($A81,$A$3:$E$98,5),IF($A81&lt;AB$2,"",VLOOKUP($A81,$A$3:$E$98,5)*IF(Main!$B$36=1,(1+Main!$B$35)^($A81-AB$2),1+(Main!$B$35*($A81-AB$2)))))</f>
        <v>3.9120758244945555E-4</v>
      </c>
      <c r="AC81" s="119">
        <f ca="1">IF($A81=AC$2,VLOOKUP($A81,$A$3:$E$98,5),IF($A81&lt;AC$2,"",VLOOKUP($A81,$A$3:$E$98,5)*IF(Main!$B$36=1,(1+Main!$B$35)^($A81-AC$2),1+(Main!$B$35*($A81-AC$2)))))</f>
        <v>3.9120758244945555E-4</v>
      </c>
      <c r="AD81" s="119">
        <f ca="1">IF($A81=AD$2,VLOOKUP($A81,$A$3:$E$98,5),IF($A81&lt;AD$2,"",VLOOKUP($A81,$A$3:$E$98,5)*IF(Main!$B$36=1,(1+Main!$B$35)^($A81-AD$2),1+(Main!$B$35*($A81-AD$2)))))</f>
        <v>3.9120758244945555E-4</v>
      </c>
      <c r="AE81" s="119">
        <f ca="1">IF($A81=AE$2,VLOOKUP($A81,$A$3:$E$98,5),IF($A81&lt;AE$2,"",VLOOKUP($A81,$A$3:$E$98,5)*IF(Main!$B$36=1,(1+Main!$B$35)^($A81-AE$2),1+(Main!$B$35*($A81-AE$2)))))</f>
        <v>3.9120758244945555E-4</v>
      </c>
      <c r="AF81" s="119">
        <f ca="1">IF($A81=AF$2,VLOOKUP($A81,$A$3:$E$98,5),IF($A81&lt;AF$2,"",VLOOKUP($A81,$A$3:$E$98,5)*IF(Main!$B$36=1,(1+Main!$B$35)^($A81-AF$2),1+(Main!$B$35*($A81-AF$2)))))</f>
        <v>3.9120758244945555E-4</v>
      </c>
      <c r="AG81" s="119">
        <f ca="1">IF($A81=AG$2,VLOOKUP($A81,$A$3:$E$98,5),IF($A81&lt;AG$2,"",VLOOKUP($A81,$A$3:$E$98,5)*IF(Main!$B$36=1,(1+Main!$B$35)^($A81-AG$2),1+(Main!$B$35*($A81-AG$2)))))</f>
        <v>3.9120758244945555E-4</v>
      </c>
      <c r="AH81" s="119">
        <f ca="1">IF($A81=AH$2,VLOOKUP($A81,$A$3:$E$98,5),IF($A81&lt;AH$2,"",VLOOKUP($A81,$A$3:$E$98,5)*IF(Main!$B$36=1,(1+Main!$B$35)^($A81-AH$2),1+(Main!$B$35*($A81-AH$2)))))</f>
        <v>3.9120758244945555E-4</v>
      </c>
      <c r="AI81" s="119">
        <f ca="1">IF($A81=AI$2,VLOOKUP($A81,$A$3:$E$98,5),IF($A81&lt;AI$2,"",VLOOKUP($A81,$A$3:$E$98,5)*IF(Main!$B$36=1,(1+Main!$B$35)^($A81-AI$2),1+(Main!$B$35*($A81-AI$2)))))</f>
        <v>3.9120758244945555E-4</v>
      </c>
      <c r="AJ81" s="119">
        <f ca="1">IF($A81=AJ$2,VLOOKUP($A81,$A$3:$E$98,5),IF($A81&lt;AJ$2,"",VLOOKUP($A81,$A$3:$E$98,5)*IF(Main!$B$36=1,(1+Main!$B$35)^($A81-AJ$2),1+(Main!$B$35*($A81-AJ$2)))))</f>
        <v>3.9120758244945555E-4</v>
      </c>
      <c r="AK81" s="119">
        <f ca="1">IF($A81=AK$2,VLOOKUP($A81,$A$3:$E$98,5),IF($A81&lt;AK$2,"",VLOOKUP($A81,$A$3:$E$98,5)*IF(Main!$B$36=1,(1+Main!$B$35)^($A81-AK$2),1+(Main!$B$35*($A81-AK$2)))))</f>
        <v>3.9120758244945555E-4</v>
      </c>
      <c r="AL81" s="119">
        <f ca="1">IF($A81=AL$2,VLOOKUP($A81,$A$3:$E$98,5),IF($A81&lt;AL$2,"",VLOOKUP($A81,$A$3:$E$98,5)*IF(Main!$B$36=1,(1+Main!$B$35)^($A81-AL$2),1+(Main!$B$35*($A81-AL$2)))))</f>
        <v>3.9120758244945555E-4</v>
      </c>
      <c r="AM81" s="119">
        <f ca="1">IF($A81=AM$2,VLOOKUP($A81,$A$3:$E$98,5),IF($A81&lt;AM$2,"",VLOOKUP($A81,$A$3:$E$98,5)*IF(Main!$B$36=1,(1+Main!$B$35)^($A81-AM$2),1+(Main!$B$35*($A81-AM$2)))))</f>
        <v>3.9120758244945555E-4</v>
      </c>
      <c r="AN81" s="119">
        <f ca="1">IF($A81=AN$2,VLOOKUP($A81,$A$3:$E$98,5),IF($A81&lt;AN$2,"",VLOOKUP($A81,$A$3:$E$98,5)*IF(Main!$B$36=1,(1+Main!$B$35)^($A81-AN$2),1+(Main!$B$35*($A81-AN$2)))))</f>
        <v>3.9120758244945555E-4</v>
      </c>
      <c r="AO81" s="119">
        <f ca="1">IF($A81=AO$2,VLOOKUP($A81,$A$3:$E$98,5),IF($A81&lt;AO$2,"",VLOOKUP($A81,$A$3:$E$98,5)*IF(Main!$B$36=1,(1+Main!$B$35)^($A81-AO$2),1+(Main!$B$35*($A81-AO$2)))))</f>
        <v>3.9120758244945555E-4</v>
      </c>
      <c r="AP81" s="119">
        <f ca="1">IF($A81=AP$2,VLOOKUP($A81,$A$3:$E$98,5),IF($A81&lt;AP$2,"",VLOOKUP($A81,$A$3:$E$98,5)*IF(Main!$B$36=1,(1+Main!$B$35)^($A81-AP$2),1+(Main!$B$35*($A81-AP$2)))))</f>
        <v>3.9120758244945555E-4</v>
      </c>
      <c r="AQ81" s="119">
        <f ca="1">IF($A81=AQ$2,VLOOKUP($A81,$A$3:$E$98,5),IF($A81&lt;AQ$2,"",VLOOKUP($A81,$A$3:$E$98,5)*IF(Main!$B$36=1,(1+Main!$B$35)^($A81-AQ$2),1+(Main!$B$35*($A81-AQ$2)))))</f>
        <v>3.9120758244945555E-4</v>
      </c>
      <c r="AR81" s="119">
        <f ca="1">IF($A81=AR$2,VLOOKUP($A81,$A$3:$E$98,5),IF($A81&lt;AR$2,"",VLOOKUP($A81,$A$3:$E$98,5)*IF(Main!$B$36=1,(1+Main!$B$35)^($A81-AR$2),1+(Main!$B$35*($A81-AR$2)))))</f>
        <v>3.9120758244945555E-4</v>
      </c>
      <c r="AS81" s="119">
        <f ca="1">IF($A81=AS$2,VLOOKUP($A81,$A$3:$E$98,5),IF($A81&lt;AS$2,"",VLOOKUP($A81,$A$3:$E$98,5)*IF(Main!$B$36=1,(1+Main!$B$35)^($A81-AS$2),1+(Main!$B$35*($A81-AS$2)))))</f>
        <v>3.9120758244945555E-4</v>
      </c>
      <c r="AT81" s="119">
        <f ca="1">IF($A81=AT$2,VLOOKUP($A81,$A$3:$E$98,5),IF($A81&lt;AT$2,"",VLOOKUP($A81,$A$3:$E$98,5)*IF(Main!$B$36=1,(1+Main!$B$35)^($A81-AT$2),1+(Main!$B$35*($A81-AT$2)))))</f>
        <v>3.9120758244945555E-4</v>
      </c>
      <c r="AU81" s="119">
        <f ca="1">IF($A81=AU$2,VLOOKUP($A81,$A$3:$E$98,5),IF($A81&lt;AU$2,"",VLOOKUP($A81,$A$3:$E$98,5)*IF(Main!$B$36=1,(1+Main!$B$35)^($A81-AU$2),1+(Main!$B$35*($A81-AU$2)))))</f>
        <v>3.9120758244945555E-4</v>
      </c>
      <c r="AV81" s="119">
        <f ca="1">IF($A81=AV$2,VLOOKUP($A81,$A$3:$E$98,5),IF($A81&lt;AV$2,"",VLOOKUP($A81,$A$3:$E$98,5)*IF(Main!$B$36=1,(1+Main!$B$35)^($A81-AV$2),1+(Main!$B$35*($A81-AV$2)))))</f>
        <v>3.9120758244945555E-4</v>
      </c>
      <c r="AW81" s="119">
        <f ca="1">IF($A81=AW$2,VLOOKUP($A81,$A$3:$E$98,5),IF($A81&lt;AW$2,"",VLOOKUP($A81,$A$3:$E$98,5)*IF(Main!$B$36=1,(1+Main!$B$35)^($A81-AW$2),1+(Main!$B$35*($A81-AW$2)))))</f>
        <v>3.9120758244945555E-4</v>
      </c>
      <c r="AX81" s="119">
        <f ca="1">IF($A81=AX$2,VLOOKUP($A81,$A$3:$E$98,5),IF($A81&lt;AX$2,"",VLOOKUP($A81,$A$3:$E$98,5)*IF(Main!$B$36=1,(1+Main!$B$35)^($A81-AX$2),1+(Main!$B$35*($A81-AX$2)))))</f>
        <v>3.9120758244945555E-4</v>
      </c>
      <c r="AY81" s="119">
        <f ca="1">IF($A81=AY$2,VLOOKUP($A81,$A$3:$E$98,5),IF($A81&lt;AY$2,"",VLOOKUP($A81,$A$3:$E$98,5)*IF(Main!$B$36=1,(1+Main!$B$35)^($A81-AY$2),1+(Main!$B$35*($A81-AY$2)))))</f>
        <v>3.9120758244945555E-4</v>
      </c>
      <c r="AZ81" s="119">
        <f ca="1">IF($A81=AZ$2,VLOOKUP($A81,$A$3:$E$98,5),IF($A81&lt;AZ$2,"",VLOOKUP($A81,$A$3:$E$98,5)*IF(Main!$B$36=1,(1+Main!$B$35)^($A81-AZ$2),1+(Main!$B$35*($A81-AZ$2)))))</f>
        <v>3.9120758244945555E-4</v>
      </c>
      <c r="BA81" s="119">
        <f ca="1">IF($A81=BA$2,VLOOKUP($A81,$A$3:$E$98,5),IF($A81&lt;BA$2,"",VLOOKUP($A81,$A$3:$E$98,5)*IF(Main!$B$36=1,(1+Main!$B$35)^($A81-BA$2),1+(Main!$B$35*($A81-BA$2)))))</f>
        <v>3.9120758244945555E-4</v>
      </c>
      <c r="BB81" s="119">
        <f ca="1">IF($A81=BB$2,VLOOKUP($A81,$A$3:$E$98,5),IF($A81&lt;BB$2,"",VLOOKUP($A81,$A$3:$E$98,5)*IF(Main!$B$36=1,(1+Main!$B$35)^($A81-BB$2),1+(Main!$B$35*($A81-BB$2)))))</f>
        <v>3.9120758244945555E-4</v>
      </c>
      <c r="BC81" s="119">
        <f ca="1">IF($A81=BC$2,VLOOKUP($A81,$A$3:$E$98,5),IF($A81&lt;BC$2,"",VLOOKUP($A81,$A$3:$E$98,5)*IF(Main!$B$36=1,(1+Main!$B$35)^($A81-BC$2),1+(Main!$B$35*($A81-BC$2)))))</f>
        <v>3.9120758244945555E-4</v>
      </c>
      <c r="BD81" s="119">
        <f ca="1">IF($A81=BD$2,VLOOKUP($A81,$A$3:$E$98,5),IF($A81&lt;BD$2,"",VLOOKUP($A81,$A$3:$E$98,5)*IF(Main!$B$36=1,(1+Main!$B$35)^($A81-BD$2),1+(Main!$B$35*($A81-BD$2)))))</f>
        <v>3.9120758244945555E-4</v>
      </c>
      <c r="BE81" s="119">
        <f ca="1">IF($A81=BE$2,VLOOKUP($A81,$A$3:$E$98,5),IF($A81&lt;BE$2,"",VLOOKUP($A81,$A$3:$E$98,5)*IF(Main!$B$36=1,(1+Main!$B$35)^($A81-BE$2),1+(Main!$B$35*($A81-BE$2)))))</f>
        <v>3.9120758244945555E-4</v>
      </c>
      <c r="BF81" s="119">
        <f ca="1">IF($A81=BF$2,VLOOKUP($A81,$A$3:$E$98,5),IF($A81&lt;BF$2,"",VLOOKUP($A81,$A$3:$E$98,5)*IF(Main!$B$36=1,(1+Main!$B$35)^($A81-BF$2),1+(Main!$B$35*($A81-BF$2)))))</f>
        <v>3.9120758244945555E-4</v>
      </c>
      <c r="BG81" s="119">
        <f ca="1">IF($A81=BG$2,VLOOKUP($A81,$A$3:$E$98,5),IF($A81&lt;BG$2,"",VLOOKUP($A81,$A$3:$E$98,5)*IF(Main!$B$36=1,(1+Main!$B$35)^($A81-BG$2),1+(Main!$B$35*($A81-BG$2)))))</f>
        <v>3.9120758244945555E-4</v>
      </c>
      <c r="BH81" s="119">
        <f ca="1">IF($A81=BH$2,VLOOKUP($A81,$A$3:$E$98,5),IF($A81&lt;BH$2,"",VLOOKUP($A81,$A$3:$E$98,5)*IF(Main!$B$36=1,(1+Main!$B$35)^($A81-BH$2),1+(Main!$B$35*($A81-BH$2)))))</f>
        <v>3.9120758244945555E-4</v>
      </c>
      <c r="BI81" s="119">
        <f ca="1">IF($A81=BI$2,VLOOKUP($A81,$A$3:$E$98,5),IF($A81&lt;BI$2,"",VLOOKUP($A81,$A$3:$E$98,5)*IF(Main!$B$36=1,(1+Main!$B$35)^($A81-BI$2),1+(Main!$B$35*($A81-BI$2)))))</f>
        <v>3.9120758244945555E-4</v>
      </c>
      <c r="BJ81" s="119">
        <f ca="1">IF($A81=BJ$2,VLOOKUP($A81,$A$3:$E$98,5),IF($A81&lt;BJ$2,"",VLOOKUP($A81,$A$3:$E$98,5)*IF(Main!$B$36=1,(1+Main!$B$35)^($A81-BJ$2),1+(Main!$B$35*($A81-BJ$2)))))</f>
        <v>3.9120758244945555E-4</v>
      </c>
      <c r="BK81" s="119">
        <f ca="1">IF($A81=BK$2,VLOOKUP($A81,$A$3:$E$98,5),IF($A81&lt;BK$2,"",VLOOKUP($A81,$A$3:$E$98,5)*IF(Main!$B$36=1,(1+Main!$B$35)^($A81-BK$2),1+(Main!$B$35*($A81-BK$2)))))</f>
        <v>3.9120758244945555E-4</v>
      </c>
      <c r="BL81" s="119">
        <f ca="1">IF($A81=BL$2,VLOOKUP($A81,$A$3:$E$98,5),IF($A81&lt;BL$2,"",VLOOKUP($A81,$A$3:$E$98,5)*IF(Main!$B$36=1,(1+Main!$B$35)^($A81-BL$2),1+(Main!$B$35*($A81-BL$2)))))</f>
        <v>3.9120758244945555E-4</v>
      </c>
      <c r="BM81" s="119">
        <f ca="1">IF($A81=BM$2,VLOOKUP($A81,$A$3:$E$98,5),IF($A81&lt;BM$2,"",VLOOKUP($A81,$A$3:$E$98,5)*IF(Main!$B$36=1,(1+Main!$B$35)^($A81-BM$2),1+(Main!$B$35*($A81-BM$2)))))</f>
        <v>3.9120758244945555E-4</v>
      </c>
      <c r="BN81" s="119" t="str">
        <f>IF($A81=BN$2,VLOOKUP($A81,$A$3:$E$98,5),IF($A81&lt;BN$2,"",VLOOKUP($A81,$A$3:$E$98,5)*IF(Main!$B$36=1,(1+Main!$B$35)^($A81-BN$2),1+(Main!$B$35*($A81-BN$2)))))</f>
        <v/>
      </c>
      <c r="BO81" s="119" t="str">
        <f>IF($A81=BO$2,VLOOKUP($A81,$A$3:$E$98,5),IF($A81&lt;BO$2,"",VLOOKUP($A81,$A$3:$E$98,5)*IF(Main!$B$36=1,(1+Main!$B$35)^($A81-BO$2),1+(Main!$B$35*($A81-BO$2)))))</f>
        <v/>
      </c>
      <c r="BP81" s="119" t="str">
        <f>IF($A81=BP$2,VLOOKUP($A81,$A$3:$E$98,5),IF($A81&lt;BP$2,"",VLOOKUP($A81,$A$3:$E$98,5)*IF(Main!$B$36=1,(1+Main!$B$35)^($A81-BP$2),1+(Main!$B$35*($A81-BP$2)))))</f>
        <v/>
      </c>
      <c r="BQ81" s="119" t="str">
        <f>IF($A81=BQ$2,VLOOKUP($A81,$A$3:$E$98,5),IF($A81&lt;BQ$2,"",VLOOKUP($A81,$A$3:$E$98,5)*IF(Main!$B$36=1,(1+Main!$B$35)^($A81-BQ$2),1+(Main!$B$35*($A81-BQ$2)))))</f>
        <v/>
      </c>
      <c r="BR81" s="119" t="str">
        <f>IF($A81=BR$2,VLOOKUP($A81,$A$3:$E$98,5),IF($A81&lt;BR$2,"",VLOOKUP($A81,$A$3:$E$98,5)*IF(Main!$B$36=1,(1+Main!$B$35)^($A81-BR$2),1+(Main!$B$35*($A81-BR$2)))))</f>
        <v/>
      </c>
      <c r="BS81" s="119" t="str">
        <f>IF($A81=BS$2,VLOOKUP($A81,$A$3:$E$98,5),IF($A81&lt;BS$2,"",VLOOKUP($A81,$A$3:$E$98,5)*IF(Main!$B$36=1,(1+Main!$B$35)^($A81-BS$2),1+(Main!$B$35*($A81-BS$2)))))</f>
        <v/>
      </c>
      <c r="BT81" s="119" t="str">
        <f>IF($A81=BT$2,VLOOKUP($A81,$A$3:$E$98,5),IF($A81&lt;BT$2,"",VLOOKUP($A81,$A$3:$E$98,5)*IF(Main!$B$36=1,(1+Main!$B$35)^($A81-BT$2),1+(Main!$B$35*($A81-BT$2)))))</f>
        <v/>
      </c>
      <c r="BU81" s="119" t="str">
        <f>IF($A81=BU$2,VLOOKUP($A81,$A$3:$E$98,5),IF($A81&lt;BU$2,"",VLOOKUP($A81,$A$3:$E$98,5)*IF(Main!$B$36=1,(1+Main!$B$35)^($A81-BU$2),1+(Main!$B$35*($A81-BU$2)))))</f>
        <v/>
      </c>
      <c r="BV81" s="119" t="str">
        <f>IF($A81=BV$2,VLOOKUP($A81,$A$3:$E$98,5),IF($A81&lt;BV$2,"",VLOOKUP($A81,$A$3:$E$98,5)*IF(Main!$B$36=1,(1+Main!$B$35)^($A81-BV$2),1+(Main!$B$35*($A81-BV$2)))))</f>
        <v/>
      </c>
      <c r="BW81" s="119" t="str">
        <f>IF($A81=BW$2,VLOOKUP($A81,$A$3:$E$98,5),IF($A81&lt;BW$2,"",VLOOKUP($A81,$A$3:$E$98,5)*IF(Main!$B$36=1,(1+Main!$B$35)^($A81-BW$2),1+(Main!$B$35*($A81-BW$2)))))</f>
        <v/>
      </c>
      <c r="BX81" s="119" t="str">
        <f>IF($A81=BX$2,VLOOKUP($A81,$A$3:$E$98,5),IF($A81&lt;BX$2,"",VLOOKUP($A81,$A$3:$E$98,5)*IF(Main!$B$36=1,(1+Main!$B$35)^($A81-BX$2),1+(Main!$B$35*($A81-BX$2)))))</f>
        <v/>
      </c>
      <c r="BY81" s="119" t="str">
        <f>IF($A81=BY$2,VLOOKUP($A81,$A$3:$E$98,5),IF($A81&lt;BY$2,"",VLOOKUP($A81,$A$3:$E$98,5)*IF(Main!$B$36=1,(1+Main!$B$35)^($A81-BY$2),1+(Main!$B$35*($A81-BY$2)))))</f>
        <v/>
      </c>
      <c r="BZ81" s="119" t="str">
        <f>IF($A81=BZ$2,VLOOKUP($A81,$A$3:$E$98,5),IF($A81&lt;BZ$2,"",VLOOKUP($A81,$A$3:$E$98,5)*IF(Main!$B$36=1,(1+Main!$B$35)^($A81-BZ$2),1+(Main!$B$35*($A81-BZ$2)))))</f>
        <v/>
      </c>
      <c r="CA81" s="119" t="str">
        <f>IF($A81=CA$2,VLOOKUP($A81,$A$3:$E$98,5),IF($A81&lt;CA$2,"",VLOOKUP($A81,$A$3:$E$98,5)*IF(Main!$B$36=1,(1+Main!$B$35)^($A81-CA$2),1+(Main!$B$35*($A81-CA$2)))))</f>
        <v/>
      </c>
      <c r="CB81" s="119" t="str">
        <f>IF($A81=CB$2,VLOOKUP($A81,$A$3:$E$98,5),IF($A81&lt;CB$2,"",VLOOKUP($A81,$A$3:$E$98,5)*IF(Main!$B$36=1,(1+Main!$B$35)^($A81-CB$2),1+(Main!$B$35*($A81-CB$2)))))</f>
        <v/>
      </c>
      <c r="CC81" s="119" t="str">
        <f>IF($A81=CC$2,VLOOKUP($A81,$A$3:$E$98,5),IF($A81&lt;CC$2,"",VLOOKUP($A81,$A$3:$E$98,5)*IF(Main!$B$36=1,(1+Main!$B$35)^($A81-CC$2),1+(Main!$B$35*($A81-CC$2)))))</f>
        <v/>
      </c>
      <c r="CD81" s="119" t="str">
        <f>IF($A81=CD$2,VLOOKUP($A81,$A$3:$E$98,5),IF($A81&lt;CD$2,"",VLOOKUP($A81,$A$3:$E$98,5)*IF(Main!$B$36=1,(1+Main!$B$35)^($A81-CD$2),1+(Main!$B$35*($A81-CD$2)))))</f>
        <v/>
      </c>
    </row>
    <row r="82" spans="1:83">
      <c r="A82" s="51">
        <v>104</v>
      </c>
      <c r="B82" s="54">
        <f ca="1">VLOOKUP($A82,Mortality!$A$3:$G$108,7,)</f>
        <v>0.27105590550961667</v>
      </c>
      <c r="C82" s="50">
        <f t="shared" ca="1" si="5"/>
        <v>5.7489944889472309E-2</v>
      </c>
      <c r="D82" s="50">
        <f t="shared" ca="1" si="6"/>
        <v>3.1804486519673159</v>
      </c>
      <c r="E82" s="118">
        <f ca="1">C82/(1+Main!$B$5)^($A82-$A$3)</f>
        <v>2.7433009582567453E-4</v>
      </c>
      <c r="F82" s="14">
        <f t="shared" ca="1" si="3"/>
        <v>2.8273337855588534</v>
      </c>
      <c r="G82" s="119">
        <f ca="1">IF($A82=G$2,VLOOKUP($A82,$A$3:$E$98,5),IF($A82&lt;G$2,"",VLOOKUP($A82,$A$3:$E$98,5)*IF(Main!$B$36=1,(1+Main!$B$35)^($A82-G$2),1+(Main!$B$35*($A82-G$2)))))</f>
        <v>2.7433009582567453E-4</v>
      </c>
      <c r="H82" s="119">
        <f ca="1">IF($A82=H$2,VLOOKUP($A82,$A$3:$E$98,5),IF($A82&lt;H$2,"",VLOOKUP($A82,$A$3:$E$98,5)*IF(Main!$B$36=1,(1+Main!$B$35)^($A82-H$2),1+(Main!$B$35*($A82-H$2)))))</f>
        <v>2.7433009582567453E-4</v>
      </c>
      <c r="I82" s="119">
        <f ca="1">IF($A82=I$2,VLOOKUP($A82,$A$3:$E$98,5),IF($A82&lt;I$2,"",VLOOKUP($A82,$A$3:$E$98,5)*IF(Main!$B$36=1,(1+Main!$B$35)^($A82-I$2),1+(Main!$B$35*($A82-I$2)))))</f>
        <v>2.7433009582567453E-4</v>
      </c>
      <c r="J82" s="119">
        <f ca="1">IF($A82=J$2,VLOOKUP($A82,$A$3:$E$98,5),IF($A82&lt;J$2,"",VLOOKUP($A82,$A$3:$E$98,5)*IF(Main!$B$36=1,(1+Main!$B$35)^($A82-J$2),1+(Main!$B$35*($A82-J$2)))))</f>
        <v>2.7433009582567453E-4</v>
      </c>
      <c r="K82" s="119">
        <f ca="1">IF($A82=K$2,VLOOKUP($A82,$A$3:$E$98,5),IF($A82&lt;K$2,"",VLOOKUP($A82,$A$3:$E$98,5)*IF(Main!$B$36=1,(1+Main!$B$35)^($A82-K$2),1+(Main!$B$35*($A82-K$2)))))</f>
        <v>2.7433009582567453E-4</v>
      </c>
      <c r="L82" s="119">
        <f ca="1">IF($A82=L$2,VLOOKUP($A82,$A$3:$E$98,5),IF($A82&lt;L$2,"",VLOOKUP($A82,$A$3:$E$98,5)*IF(Main!$B$36=1,(1+Main!$B$35)^($A82-L$2),1+(Main!$B$35*($A82-L$2)))))</f>
        <v>2.7433009582567453E-4</v>
      </c>
      <c r="M82" s="119">
        <f ca="1">IF($A82=M$2,VLOOKUP($A82,$A$3:$E$98,5),IF($A82&lt;M$2,"",VLOOKUP($A82,$A$3:$E$98,5)*IF(Main!$B$36=1,(1+Main!$B$35)^($A82-M$2),1+(Main!$B$35*($A82-M$2)))))</f>
        <v>2.7433009582567453E-4</v>
      </c>
      <c r="N82" s="119">
        <f ca="1">IF($A82=N$2,VLOOKUP($A82,$A$3:$E$98,5),IF($A82&lt;N$2,"",VLOOKUP($A82,$A$3:$E$98,5)*IF(Main!$B$36=1,(1+Main!$B$35)^($A82-N$2),1+(Main!$B$35*($A82-N$2)))))</f>
        <v>2.7433009582567453E-4</v>
      </c>
      <c r="O82" s="119">
        <f ca="1">IF($A82=O$2,VLOOKUP($A82,$A$3:$E$98,5),IF($A82&lt;O$2,"",VLOOKUP($A82,$A$3:$E$98,5)*IF(Main!$B$36=1,(1+Main!$B$35)^($A82-O$2),1+(Main!$B$35*($A82-O$2)))))</f>
        <v>2.7433009582567453E-4</v>
      </c>
      <c r="P82" s="119">
        <f ca="1">IF($A82=P$2,VLOOKUP($A82,$A$3:$E$98,5),IF($A82&lt;P$2,"",VLOOKUP($A82,$A$3:$E$98,5)*IF(Main!$B$36=1,(1+Main!$B$35)^($A82-P$2),1+(Main!$B$35*($A82-P$2)))))</f>
        <v>2.7433009582567453E-4</v>
      </c>
      <c r="Q82" s="119">
        <f ca="1">IF($A82=Q$2,VLOOKUP($A82,$A$3:$E$98,5),IF($A82&lt;Q$2,"",VLOOKUP($A82,$A$3:$E$98,5)*IF(Main!$B$36=1,(1+Main!$B$35)^($A82-Q$2),1+(Main!$B$35*($A82-Q$2)))))</f>
        <v>2.7433009582567453E-4</v>
      </c>
      <c r="R82" s="119">
        <f ca="1">IF($A82=R$2,VLOOKUP($A82,$A$3:$E$98,5),IF($A82&lt;R$2,"",VLOOKUP($A82,$A$3:$E$98,5)*IF(Main!$B$36=1,(1+Main!$B$35)^($A82-R$2),1+(Main!$B$35*($A82-R$2)))))</f>
        <v>2.7433009582567453E-4</v>
      </c>
      <c r="S82" s="119">
        <f ca="1">IF($A82=S$2,VLOOKUP($A82,$A$3:$E$98,5),IF($A82&lt;S$2,"",VLOOKUP($A82,$A$3:$E$98,5)*IF(Main!$B$36=1,(1+Main!$B$35)^($A82-S$2),1+(Main!$B$35*($A82-S$2)))))</f>
        <v>2.7433009582567453E-4</v>
      </c>
      <c r="T82" s="119">
        <f ca="1">IF($A82=T$2,VLOOKUP($A82,$A$3:$E$98,5),IF($A82&lt;T$2,"",VLOOKUP($A82,$A$3:$E$98,5)*IF(Main!$B$36=1,(1+Main!$B$35)^($A82-T$2),1+(Main!$B$35*($A82-T$2)))))</f>
        <v>2.7433009582567453E-4</v>
      </c>
      <c r="U82" s="119">
        <f ca="1">IF($A82=U$2,VLOOKUP($A82,$A$3:$E$98,5),IF($A82&lt;U$2,"",VLOOKUP($A82,$A$3:$E$98,5)*IF(Main!$B$36=1,(1+Main!$B$35)^($A82-U$2),1+(Main!$B$35*($A82-U$2)))))</f>
        <v>2.7433009582567453E-4</v>
      </c>
      <c r="V82" s="119">
        <f ca="1">IF($A82=V$2,VLOOKUP($A82,$A$3:$E$98,5),IF($A82&lt;V$2,"",VLOOKUP($A82,$A$3:$E$98,5)*IF(Main!$B$36=1,(1+Main!$B$35)^($A82-V$2),1+(Main!$B$35*($A82-V$2)))))</f>
        <v>2.7433009582567453E-4</v>
      </c>
      <c r="W82" s="119">
        <f ca="1">IF($A82=W$2,VLOOKUP($A82,$A$3:$E$98,5),IF($A82&lt;W$2,"",VLOOKUP($A82,$A$3:$E$98,5)*IF(Main!$B$36=1,(1+Main!$B$35)^($A82-W$2),1+(Main!$B$35*($A82-W$2)))))</f>
        <v>2.7433009582567453E-4</v>
      </c>
      <c r="X82" s="119">
        <f ca="1">IF($A82=X$2,VLOOKUP($A82,$A$3:$E$98,5),IF($A82&lt;X$2,"",VLOOKUP($A82,$A$3:$E$98,5)*IF(Main!$B$36=1,(1+Main!$B$35)^($A82-X$2),1+(Main!$B$35*($A82-X$2)))))</f>
        <v>2.7433009582567453E-4</v>
      </c>
      <c r="Y82" s="119">
        <f ca="1">IF($A82=Y$2,VLOOKUP($A82,$A$3:$E$98,5),IF($A82&lt;Y$2,"",VLOOKUP($A82,$A$3:$E$98,5)*IF(Main!$B$36=1,(1+Main!$B$35)^($A82-Y$2),1+(Main!$B$35*($A82-Y$2)))))</f>
        <v>2.7433009582567453E-4</v>
      </c>
      <c r="Z82" s="119">
        <f ca="1">IF($A82=Z$2,VLOOKUP($A82,$A$3:$E$98,5),IF($A82&lt;Z$2,"",VLOOKUP($A82,$A$3:$E$98,5)*IF(Main!$B$36=1,(1+Main!$B$35)^($A82-Z$2),1+(Main!$B$35*($A82-Z$2)))))</f>
        <v>2.7433009582567453E-4</v>
      </c>
      <c r="AA82" s="119">
        <f ca="1">IF($A82=AA$2,VLOOKUP($A82,$A$3:$E$98,5),IF($A82&lt;AA$2,"",VLOOKUP($A82,$A$3:$E$98,5)*IF(Main!$B$36=1,(1+Main!$B$35)^($A82-AA$2),1+(Main!$B$35*($A82-AA$2)))))</f>
        <v>2.7433009582567453E-4</v>
      </c>
      <c r="AB82" s="119">
        <f ca="1">IF($A82=AB$2,VLOOKUP($A82,$A$3:$E$98,5),IF($A82&lt;AB$2,"",VLOOKUP($A82,$A$3:$E$98,5)*IF(Main!$B$36=1,(1+Main!$B$35)^($A82-AB$2),1+(Main!$B$35*($A82-AB$2)))))</f>
        <v>2.7433009582567453E-4</v>
      </c>
      <c r="AC82" s="119">
        <f ca="1">IF($A82=AC$2,VLOOKUP($A82,$A$3:$E$98,5),IF($A82&lt;AC$2,"",VLOOKUP($A82,$A$3:$E$98,5)*IF(Main!$B$36=1,(1+Main!$B$35)^($A82-AC$2),1+(Main!$B$35*($A82-AC$2)))))</f>
        <v>2.7433009582567453E-4</v>
      </c>
      <c r="AD82" s="119">
        <f ca="1">IF($A82=AD$2,VLOOKUP($A82,$A$3:$E$98,5),IF($A82&lt;AD$2,"",VLOOKUP($A82,$A$3:$E$98,5)*IF(Main!$B$36=1,(1+Main!$B$35)^($A82-AD$2),1+(Main!$B$35*($A82-AD$2)))))</f>
        <v>2.7433009582567453E-4</v>
      </c>
      <c r="AE82" s="119">
        <f ca="1">IF($A82=AE$2,VLOOKUP($A82,$A$3:$E$98,5),IF($A82&lt;AE$2,"",VLOOKUP($A82,$A$3:$E$98,5)*IF(Main!$B$36=1,(1+Main!$B$35)^($A82-AE$2),1+(Main!$B$35*($A82-AE$2)))))</f>
        <v>2.7433009582567453E-4</v>
      </c>
      <c r="AF82" s="119">
        <f ca="1">IF($A82=AF$2,VLOOKUP($A82,$A$3:$E$98,5),IF($A82&lt;AF$2,"",VLOOKUP($A82,$A$3:$E$98,5)*IF(Main!$B$36=1,(1+Main!$B$35)^($A82-AF$2),1+(Main!$B$35*($A82-AF$2)))))</f>
        <v>2.7433009582567453E-4</v>
      </c>
      <c r="AG82" s="119">
        <f ca="1">IF($A82=AG$2,VLOOKUP($A82,$A$3:$E$98,5),IF($A82&lt;AG$2,"",VLOOKUP($A82,$A$3:$E$98,5)*IF(Main!$B$36=1,(1+Main!$B$35)^($A82-AG$2),1+(Main!$B$35*($A82-AG$2)))))</f>
        <v>2.7433009582567453E-4</v>
      </c>
      <c r="AH82" s="119">
        <f ca="1">IF($A82=AH$2,VLOOKUP($A82,$A$3:$E$98,5),IF($A82&lt;AH$2,"",VLOOKUP($A82,$A$3:$E$98,5)*IF(Main!$B$36=1,(1+Main!$B$35)^($A82-AH$2),1+(Main!$B$35*($A82-AH$2)))))</f>
        <v>2.7433009582567453E-4</v>
      </c>
      <c r="AI82" s="119">
        <f ca="1">IF($A82=AI$2,VLOOKUP($A82,$A$3:$E$98,5),IF($A82&lt;AI$2,"",VLOOKUP($A82,$A$3:$E$98,5)*IF(Main!$B$36=1,(1+Main!$B$35)^($A82-AI$2),1+(Main!$B$35*($A82-AI$2)))))</f>
        <v>2.7433009582567453E-4</v>
      </c>
      <c r="AJ82" s="119">
        <f ca="1">IF($A82=AJ$2,VLOOKUP($A82,$A$3:$E$98,5),IF($A82&lt;AJ$2,"",VLOOKUP($A82,$A$3:$E$98,5)*IF(Main!$B$36=1,(1+Main!$B$35)^($A82-AJ$2),1+(Main!$B$35*($A82-AJ$2)))))</f>
        <v>2.7433009582567453E-4</v>
      </c>
      <c r="AK82" s="119">
        <f ca="1">IF($A82=AK$2,VLOOKUP($A82,$A$3:$E$98,5),IF($A82&lt;AK$2,"",VLOOKUP($A82,$A$3:$E$98,5)*IF(Main!$B$36=1,(1+Main!$B$35)^($A82-AK$2),1+(Main!$B$35*($A82-AK$2)))))</f>
        <v>2.7433009582567453E-4</v>
      </c>
      <c r="AL82" s="119">
        <f ca="1">IF($A82=AL$2,VLOOKUP($A82,$A$3:$E$98,5),IF($A82&lt;AL$2,"",VLOOKUP($A82,$A$3:$E$98,5)*IF(Main!$B$36=1,(1+Main!$B$35)^($A82-AL$2),1+(Main!$B$35*($A82-AL$2)))))</f>
        <v>2.7433009582567453E-4</v>
      </c>
      <c r="AM82" s="119">
        <f ca="1">IF($A82=AM$2,VLOOKUP($A82,$A$3:$E$98,5),IF($A82&lt;AM$2,"",VLOOKUP($A82,$A$3:$E$98,5)*IF(Main!$B$36=1,(1+Main!$B$35)^($A82-AM$2),1+(Main!$B$35*($A82-AM$2)))))</f>
        <v>2.7433009582567453E-4</v>
      </c>
      <c r="AN82" s="119">
        <f ca="1">IF($A82=AN$2,VLOOKUP($A82,$A$3:$E$98,5),IF($A82&lt;AN$2,"",VLOOKUP($A82,$A$3:$E$98,5)*IF(Main!$B$36=1,(1+Main!$B$35)^($A82-AN$2),1+(Main!$B$35*($A82-AN$2)))))</f>
        <v>2.7433009582567453E-4</v>
      </c>
      <c r="AO82" s="119">
        <f ca="1">IF($A82=AO$2,VLOOKUP($A82,$A$3:$E$98,5),IF($A82&lt;AO$2,"",VLOOKUP($A82,$A$3:$E$98,5)*IF(Main!$B$36=1,(1+Main!$B$35)^($A82-AO$2),1+(Main!$B$35*($A82-AO$2)))))</f>
        <v>2.7433009582567453E-4</v>
      </c>
      <c r="AP82" s="119">
        <f ca="1">IF($A82=AP$2,VLOOKUP($A82,$A$3:$E$98,5),IF($A82&lt;AP$2,"",VLOOKUP($A82,$A$3:$E$98,5)*IF(Main!$B$36=1,(1+Main!$B$35)^($A82-AP$2),1+(Main!$B$35*($A82-AP$2)))))</f>
        <v>2.7433009582567453E-4</v>
      </c>
      <c r="AQ82" s="119">
        <f ca="1">IF($A82=AQ$2,VLOOKUP($A82,$A$3:$E$98,5),IF($A82&lt;AQ$2,"",VLOOKUP($A82,$A$3:$E$98,5)*IF(Main!$B$36=1,(1+Main!$B$35)^($A82-AQ$2),1+(Main!$B$35*($A82-AQ$2)))))</f>
        <v>2.7433009582567453E-4</v>
      </c>
      <c r="AR82" s="119">
        <f ca="1">IF($A82=AR$2,VLOOKUP($A82,$A$3:$E$98,5),IF($A82&lt;AR$2,"",VLOOKUP($A82,$A$3:$E$98,5)*IF(Main!$B$36=1,(1+Main!$B$35)^($A82-AR$2),1+(Main!$B$35*($A82-AR$2)))))</f>
        <v>2.7433009582567453E-4</v>
      </c>
      <c r="AS82" s="119">
        <f ca="1">IF($A82=AS$2,VLOOKUP($A82,$A$3:$E$98,5),IF($A82&lt;AS$2,"",VLOOKUP($A82,$A$3:$E$98,5)*IF(Main!$B$36=1,(1+Main!$B$35)^($A82-AS$2),1+(Main!$B$35*($A82-AS$2)))))</f>
        <v>2.7433009582567453E-4</v>
      </c>
      <c r="AT82" s="119">
        <f ca="1">IF($A82=AT$2,VLOOKUP($A82,$A$3:$E$98,5),IF($A82&lt;AT$2,"",VLOOKUP($A82,$A$3:$E$98,5)*IF(Main!$B$36=1,(1+Main!$B$35)^($A82-AT$2),1+(Main!$B$35*($A82-AT$2)))))</f>
        <v>2.7433009582567453E-4</v>
      </c>
      <c r="AU82" s="119">
        <f ca="1">IF($A82=AU$2,VLOOKUP($A82,$A$3:$E$98,5),IF($A82&lt;AU$2,"",VLOOKUP($A82,$A$3:$E$98,5)*IF(Main!$B$36=1,(1+Main!$B$35)^($A82-AU$2),1+(Main!$B$35*($A82-AU$2)))))</f>
        <v>2.7433009582567453E-4</v>
      </c>
      <c r="AV82" s="119">
        <f ca="1">IF($A82=AV$2,VLOOKUP($A82,$A$3:$E$98,5),IF($A82&lt;AV$2,"",VLOOKUP($A82,$A$3:$E$98,5)*IF(Main!$B$36=1,(1+Main!$B$35)^($A82-AV$2),1+(Main!$B$35*($A82-AV$2)))))</f>
        <v>2.7433009582567453E-4</v>
      </c>
      <c r="AW82" s="119">
        <f ca="1">IF($A82=AW$2,VLOOKUP($A82,$A$3:$E$98,5),IF($A82&lt;AW$2,"",VLOOKUP($A82,$A$3:$E$98,5)*IF(Main!$B$36=1,(1+Main!$B$35)^($A82-AW$2),1+(Main!$B$35*($A82-AW$2)))))</f>
        <v>2.7433009582567453E-4</v>
      </c>
      <c r="AX82" s="119">
        <f ca="1">IF($A82=AX$2,VLOOKUP($A82,$A$3:$E$98,5),IF($A82&lt;AX$2,"",VLOOKUP($A82,$A$3:$E$98,5)*IF(Main!$B$36=1,(1+Main!$B$35)^($A82-AX$2),1+(Main!$B$35*($A82-AX$2)))))</f>
        <v>2.7433009582567453E-4</v>
      </c>
      <c r="AY82" s="119">
        <f ca="1">IF($A82=AY$2,VLOOKUP($A82,$A$3:$E$98,5),IF($A82&lt;AY$2,"",VLOOKUP($A82,$A$3:$E$98,5)*IF(Main!$B$36=1,(1+Main!$B$35)^($A82-AY$2),1+(Main!$B$35*($A82-AY$2)))))</f>
        <v>2.7433009582567453E-4</v>
      </c>
      <c r="AZ82" s="119">
        <f ca="1">IF($A82=AZ$2,VLOOKUP($A82,$A$3:$E$98,5),IF($A82&lt;AZ$2,"",VLOOKUP($A82,$A$3:$E$98,5)*IF(Main!$B$36=1,(1+Main!$B$35)^($A82-AZ$2),1+(Main!$B$35*($A82-AZ$2)))))</f>
        <v>2.7433009582567453E-4</v>
      </c>
      <c r="BA82" s="119">
        <f ca="1">IF($A82=BA$2,VLOOKUP($A82,$A$3:$E$98,5),IF($A82&lt;BA$2,"",VLOOKUP($A82,$A$3:$E$98,5)*IF(Main!$B$36=1,(1+Main!$B$35)^($A82-BA$2),1+(Main!$B$35*($A82-BA$2)))))</f>
        <v>2.7433009582567453E-4</v>
      </c>
      <c r="BB82" s="119">
        <f ca="1">IF($A82=BB$2,VLOOKUP($A82,$A$3:$E$98,5),IF($A82&lt;BB$2,"",VLOOKUP($A82,$A$3:$E$98,5)*IF(Main!$B$36=1,(1+Main!$B$35)^($A82-BB$2),1+(Main!$B$35*($A82-BB$2)))))</f>
        <v>2.7433009582567453E-4</v>
      </c>
      <c r="BC82" s="119">
        <f ca="1">IF($A82=BC$2,VLOOKUP($A82,$A$3:$E$98,5),IF($A82&lt;BC$2,"",VLOOKUP($A82,$A$3:$E$98,5)*IF(Main!$B$36=1,(1+Main!$B$35)^($A82-BC$2),1+(Main!$B$35*($A82-BC$2)))))</f>
        <v>2.7433009582567453E-4</v>
      </c>
      <c r="BD82" s="119">
        <f ca="1">IF($A82=BD$2,VLOOKUP($A82,$A$3:$E$98,5),IF($A82&lt;BD$2,"",VLOOKUP($A82,$A$3:$E$98,5)*IF(Main!$B$36=1,(1+Main!$B$35)^($A82-BD$2),1+(Main!$B$35*($A82-BD$2)))))</f>
        <v>2.7433009582567453E-4</v>
      </c>
      <c r="BE82" s="119">
        <f ca="1">IF($A82=BE$2,VLOOKUP($A82,$A$3:$E$98,5),IF($A82&lt;BE$2,"",VLOOKUP($A82,$A$3:$E$98,5)*IF(Main!$B$36=1,(1+Main!$B$35)^($A82-BE$2),1+(Main!$B$35*($A82-BE$2)))))</f>
        <v>2.7433009582567453E-4</v>
      </c>
      <c r="BF82" s="119">
        <f ca="1">IF($A82=BF$2,VLOOKUP($A82,$A$3:$E$98,5),IF($A82&lt;BF$2,"",VLOOKUP($A82,$A$3:$E$98,5)*IF(Main!$B$36=1,(1+Main!$B$35)^($A82-BF$2),1+(Main!$B$35*($A82-BF$2)))))</f>
        <v>2.7433009582567453E-4</v>
      </c>
      <c r="BG82" s="119">
        <f ca="1">IF($A82=BG$2,VLOOKUP($A82,$A$3:$E$98,5),IF($A82&lt;BG$2,"",VLOOKUP($A82,$A$3:$E$98,5)*IF(Main!$B$36=1,(1+Main!$B$35)^($A82-BG$2),1+(Main!$B$35*($A82-BG$2)))))</f>
        <v>2.7433009582567453E-4</v>
      </c>
      <c r="BH82" s="119">
        <f ca="1">IF($A82=BH$2,VLOOKUP($A82,$A$3:$E$98,5),IF($A82&lt;BH$2,"",VLOOKUP($A82,$A$3:$E$98,5)*IF(Main!$B$36=1,(1+Main!$B$35)^($A82-BH$2),1+(Main!$B$35*($A82-BH$2)))))</f>
        <v>2.7433009582567453E-4</v>
      </c>
      <c r="BI82" s="119">
        <f ca="1">IF($A82=BI$2,VLOOKUP($A82,$A$3:$E$98,5),IF($A82&lt;BI$2,"",VLOOKUP($A82,$A$3:$E$98,5)*IF(Main!$B$36=1,(1+Main!$B$35)^($A82-BI$2),1+(Main!$B$35*($A82-BI$2)))))</f>
        <v>2.7433009582567453E-4</v>
      </c>
      <c r="BJ82" s="119">
        <f ca="1">IF($A82=BJ$2,VLOOKUP($A82,$A$3:$E$98,5),IF($A82&lt;BJ$2,"",VLOOKUP($A82,$A$3:$E$98,5)*IF(Main!$B$36=1,(1+Main!$B$35)^($A82-BJ$2),1+(Main!$B$35*($A82-BJ$2)))))</f>
        <v>2.7433009582567453E-4</v>
      </c>
      <c r="BK82" s="119">
        <f ca="1">IF($A82=BK$2,VLOOKUP($A82,$A$3:$E$98,5),IF($A82&lt;BK$2,"",VLOOKUP($A82,$A$3:$E$98,5)*IF(Main!$B$36=1,(1+Main!$B$35)^($A82-BK$2),1+(Main!$B$35*($A82-BK$2)))))</f>
        <v>2.7433009582567453E-4</v>
      </c>
      <c r="BL82" s="119">
        <f ca="1">IF($A82=BL$2,VLOOKUP($A82,$A$3:$E$98,5),IF($A82&lt;BL$2,"",VLOOKUP($A82,$A$3:$E$98,5)*IF(Main!$B$36=1,(1+Main!$B$35)^($A82-BL$2),1+(Main!$B$35*($A82-BL$2)))))</f>
        <v>2.7433009582567453E-4</v>
      </c>
      <c r="BM82" s="119">
        <f ca="1">IF($A82=BM$2,VLOOKUP($A82,$A$3:$E$98,5),IF($A82&lt;BM$2,"",VLOOKUP($A82,$A$3:$E$98,5)*IF(Main!$B$36=1,(1+Main!$B$35)^($A82-BM$2),1+(Main!$B$35*($A82-BM$2)))))</f>
        <v>2.7433009582567453E-4</v>
      </c>
      <c r="BN82" s="119">
        <f ca="1">IF($A82=BN$2,VLOOKUP($A82,$A$3:$E$98,5),IF($A82&lt;BN$2,"",VLOOKUP($A82,$A$3:$E$98,5)*IF(Main!$B$36=1,(1+Main!$B$35)^($A82-BN$2),1+(Main!$B$35*($A82-BN$2)))))</f>
        <v>2.7433009582567453E-4</v>
      </c>
      <c r="BO82" s="119" t="str">
        <f>IF($A82=BO$2,VLOOKUP($A82,$A$3:$E$98,5),IF($A82&lt;BO$2,"",VLOOKUP($A82,$A$3:$E$98,5)*IF(Main!$B$36=1,(1+Main!$B$35)^($A82-BO$2),1+(Main!$B$35*($A82-BO$2)))))</f>
        <v/>
      </c>
      <c r="BP82" s="119" t="str">
        <f>IF($A82=BP$2,VLOOKUP($A82,$A$3:$E$98,5),IF($A82&lt;BP$2,"",VLOOKUP($A82,$A$3:$E$98,5)*IF(Main!$B$36=1,(1+Main!$B$35)^($A82-BP$2),1+(Main!$B$35*($A82-BP$2)))))</f>
        <v/>
      </c>
      <c r="BQ82" s="119" t="str">
        <f>IF($A82=BQ$2,VLOOKUP($A82,$A$3:$E$98,5),IF($A82&lt;BQ$2,"",VLOOKUP($A82,$A$3:$E$98,5)*IF(Main!$B$36=1,(1+Main!$B$35)^($A82-BQ$2),1+(Main!$B$35*($A82-BQ$2)))))</f>
        <v/>
      </c>
      <c r="BR82" s="119" t="str">
        <f>IF($A82=BR$2,VLOOKUP($A82,$A$3:$E$98,5),IF($A82&lt;BR$2,"",VLOOKUP($A82,$A$3:$E$98,5)*IF(Main!$B$36=1,(1+Main!$B$35)^($A82-BR$2),1+(Main!$B$35*($A82-BR$2)))))</f>
        <v/>
      </c>
      <c r="BS82" s="119" t="str">
        <f>IF($A82=BS$2,VLOOKUP($A82,$A$3:$E$98,5),IF($A82&lt;BS$2,"",VLOOKUP($A82,$A$3:$E$98,5)*IF(Main!$B$36=1,(1+Main!$B$35)^($A82-BS$2),1+(Main!$B$35*($A82-BS$2)))))</f>
        <v/>
      </c>
      <c r="BT82" s="119" t="str">
        <f>IF($A82=BT$2,VLOOKUP($A82,$A$3:$E$98,5),IF($A82&lt;BT$2,"",VLOOKUP($A82,$A$3:$E$98,5)*IF(Main!$B$36=1,(1+Main!$B$35)^($A82-BT$2),1+(Main!$B$35*($A82-BT$2)))))</f>
        <v/>
      </c>
      <c r="BU82" s="119" t="str">
        <f>IF($A82=BU$2,VLOOKUP($A82,$A$3:$E$98,5),IF($A82&lt;BU$2,"",VLOOKUP($A82,$A$3:$E$98,5)*IF(Main!$B$36=1,(1+Main!$B$35)^($A82-BU$2),1+(Main!$B$35*($A82-BU$2)))))</f>
        <v/>
      </c>
      <c r="BV82" s="119" t="str">
        <f>IF($A82=BV$2,VLOOKUP($A82,$A$3:$E$98,5),IF($A82&lt;BV$2,"",VLOOKUP($A82,$A$3:$E$98,5)*IF(Main!$B$36=1,(1+Main!$B$35)^($A82-BV$2),1+(Main!$B$35*($A82-BV$2)))))</f>
        <v/>
      </c>
      <c r="BW82" s="119" t="str">
        <f>IF($A82=BW$2,VLOOKUP($A82,$A$3:$E$98,5),IF($A82&lt;BW$2,"",VLOOKUP($A82,$A$3:$E$98,5)*IF(Main!$B$36=1,(1+Main!$B$35)^($A82-BW$2),1+(Main!$B$35*($A82-BW$2)))))</f>
        <v/>
      </c>
      <c r="BX82" s="119" t="str">
        <f>IF($A82=BX$2,VLOOKUP($A82,$A$3:$E$98,5),IF($A82&lt;BX$2,"",VLOOKUP($A82,$A$3:$E$98,5)*IF(Main!$B$36=1,(1+Main!$B$35)^($A82-BX$2),1+(Main!$B$35*($A82-BX$2)))))</f>
        <v/>
      </c>
      <c r="BY82" s="119" t="str">
        <f>IF($A82=BY$2,VLOOKUP($A82,$A$3:$E$98,5),IF($A82&lt;BY$2,"",VLOOKUP($A82,$A$3:$E$98,5)*IF(Main!$B$36=1,(1+Main!$B$35)^($A82-BY$2),1+(Main!$B$35*($A82-BY$2)))))</f>
        <v/>
      </c>
      <c r="BZ82" s="119" t="str">
        <f>IF($A82=BZ$2,VLOOKUP($A82,$A$3:$E$98,5),IF($A82&lt;BZ$2,"",VLOOKUP($A82,$A$3:$E$98,5)*IF(Main!$B$36=1,(1+Main!$B$35)^($A82-BZ$2),1+(Main!$B$35*($A82-BZ$2)))))</f>
        <v/>
      </c>
      <c r="CA82" s="119" t="str">
        <f>IF($A82=CA$2,VLOOKUP($A82,$A$3:$E$98,5),IF($A82&lt;CA$2,"",VLOOKUP($A82,$A$3:$E$98,5)*IF(Main!$B$36=1,(1+Main!$B$35)^($A82-CA$2),1+(Main!$B$35*($A82-CA$2)))))</f>
        <v/>
      </c>
      <c r="CB82" s="119" t="str">
        <f>IF($A82=CB$2,VLOOKUP($A82,$A$3:$E$98,5),IF($A82&lt;CB$2,"",VLOOKUP($A82,$A$3:$E$98,5)*IF(Main!$B$36=1,(1+Main!$B$35)^($A82-CB$2),1+(Main!$B$35*($A82-CB$2)))))</f>
        <v/>
      </c>
      <c r="CC82" s="119" t="str">
        <f>IF($A82=CC$2,VLOOKUP($A82,$A$3:$E$98,5),IF($A82&lt;CC$2,"",VLOOKUP($A82,$A$3:$E$98,5)*IF(Main!$B$36=1,(1+Main!$B$35)^($A82-CC$2),1+(Main!$B$35*($A82-CC$2)))))</f>
        <v/>
      </c>
      <c r="CD82" s="119" t="str">
        <f>IF($A82=CD$2,VLOOKUP($A82,$A$3:$E$98,5),IF($A82&lt;CD$2,"",VLOOKUP($A82,$A$3:$E$98,5)*IF(Main!$B$36=1,(1+Main!$B$35)^($A82-CD$2),1+(Main!$B$35*($A82-CD$2)))))</f>
        <v/>
      </c>
    </row>
    <row r="83" spans="1:83">
      <c r="A83" s="51">
        <v>105</v>
      </c>
      <c r="B83" s="54">
        <f ca="1">VLOOKUP($A83,Mortality!$A$3:$G$108,7,)</f>
        <v>0.2933506662861618</v>
      </c>
      <c r="C83" s="50">
        <f t="shared" ca="1" si="5"/>
        <v>4.190695581975843E-2</v>
      </c>
      <c r="D83" s="50">
        <f t="shared" ca="1" si="6"/>
        <v>2.9912426322511103</v>
      </c>
      <c r="E83" s="118">
        <f ca="1">C83/(1+Main!$B$5)^($A83-$A$3)</f>
        <v>1.8688906849823031E-4</v>
      </c>
      <c r="F83" s="14">
        <f t="shared" ca="1" si="3"/>
        <v>2.682300556827911</v>
      </c>
      <c r="G83" s="119">
        <f ca="1">IF($A83=G$2,VLOOKUP($A83,$A$3:$E$98,5),IF($A83&lt;G$2,"",VLOOKUP($A83,$A$3:$E$98,5)*IF(Main!$B$36=1,(1+Main!$B$35)^($A83-G$2),1+(Main!$B$35*($A83-G$2)))))</f>
        <v>1.8688906849823031E-4</v>
      </c>
      <c r="H83" s="119">
        <f ca="1">IF($A83=H$2,VLOOKUP($A83,$A$3:$E$98,5),IF($A83&lt;H$2,"",VLOOKUP($A83,$A$3:$E$98,5)*IF(Main!$B$36=1,(1+Main!$B$35)^($A83-H$2),1+(Main!$B$35*($A83-H$2)))))</f>
        <v>1.8688906849823031E-4</v>
      </c>
      <c r="I83" s="119">
        <f ca="1">IF($A83=I$2,VLOOKUP($A83,$A$3:$E$98,5),IF($A83&lt;I$2,"",VLOOKUP($A83,$A$3:$E$98,5)*IF(Main!$B$36=1,(1+Main!$B$35)^($A83-I$2),1+(Main!$B$35*($A83-I$2)))))</f>
        <v>1.8688906849823031E-4</v>
      </c>
      <c r="J83" s="119">
        <f ca="1">IF($A83=J$2,VLOOKUP($A83,$A$3:$E$98,5),IF($A83&lt;J$2,"",VLOOKUP($A83,$A$3:$E$98,5)*IF(Main!$B$36=1,(1+Main!$B$35)^($A83-J$2),1+(Main!$B$35*($A83-J$2)))))</f>
        <v>1.8688906849823031E-4</v>
      </c>
      <c r="K83" s="119">
        <f ca="1">IF($A83=K$2,VLOOKUP($A83,$A$3:$E$98,5),IF($A83&lt;K$2,"",VLOOKUP($A83,$A$3:$E$98,5)*IF(Main!$B$36=1,(1+Main!$B$35)^($A83-K$2),1+(Main!$B$35*($A83-K$2)))))</f>
        <v>1.8688906849823031E-4</v>
      </c>
      <c r="L83" s="119">
        <f ca="1">IF($A83=L$2,VLOOKUP($A83,$A$3:$E$98,5),IF($A83&lt;L$2,"",VLOOKUP($A83,$A$3:$E$98,5)*IF(Main!$B$36=1,(1+Main!$B$35)^($A83-L$2),1+(Main!$B$35*($A83-L$2)))))</f>
        <v>1.8688906849823031E-4</v>
      </c>
      <c r="M83" s="119">
        <f ca="1">IF($A83=M$2,VLOOKUP($A83,$A$3:$E$98,5),IF($A83&lt;M$2,"",VLOOKUP($A83,$A$3:$E$98,5)*IF(Main!$B$36=1,(1+Main!$B$35)^($A83-M$2),1+(Main!$B$35*($A83-M$2)))))</f>
        <v>1.8688906849823031E-4</v>
      </c>
      <c r="N83" s="119">
        <f ca="1">IF($A83=N$2,VLOOKUP($A83,$A$3:$E$98,5),IF($A83&lt;N$2,"",VLOOKUP($A83,$A$3:$E$98,5)*IF(Main!$B$36=1,(1+Main!$B$35)^($A83-N$2),1+(Main!$B$35*($A83-N$2)))))</f>
        <v>1.8688906849823031E-4</v>
      </c>
      <c r="O83" s="119">
        <f ca="1">IF($A83=O$2,VLOOKUP($A83,$A$3:$E$98,5),IF($A83&lt;O$2,"",VLOOKUP($A83,$A$3:$E$98,5)*IF(Main!$B$36=1,(1+Main!$B$35)^($A83-O$2),1+(Main!$B$35*($A83-O$2)))))</f>
        <v>1.8688906849823031E-4</v>
      </c>
      <c r="P83" s="119">
        <f ca="1">IF($A83=P$2,VLOOKUP($A83,$A$3:$E$98,5),IF($A83&lt;P$2,"",VLOOKUP($A83,$A$3:$E$98,5)*IF(Main!$B$36=1,(1+Main!$B$35)^($A83-P$2),1+(Main!$B$35*($A83-P$2)))))</f>
        <v>1.8688906849823031E-4</v>
      </c>
      <c r="Q83" s="119">
        <f ca="1">IF($A83=Q$2,VLOOKUP($A83,$A$3:$E$98,5),IF($A83&lt;Q$2,"",VLOOKUP($A83,$A$3:$E$98,5)*IF(Main!$B$36=1,(1+Main!$B$35)^($A83-Q$2),1+(Main!$B$35*($A83-Q$2)))))</f>
        <v>1.8688906849823031E-4</v>
      </c>
      <c r="R83" s="119">
        <f ca="1">IF($A83=R$2,VLOOKUP($A83,$A$3:$E$98,5),IF($A83&lt;R$2,"",VLOOKUP($A83,$A$3:$E$98,5)*IF(Main!$B$36=1,(1+Main!$B$35)^($A83-R$2),1+(Main!$B$35*($A83-R$2)))))</f>
        <v>1.8688906849823031E-4</v>
      </c>
      <c r="S83" s="119">
        <f ca="1">IF($A83=S$2,VLOOKUP($A83,$A$3:$E$98,5),IF($A83&lt;S$2,"",VLOOKUP($A83,$A$3:$E$98,5)*IF(Main!$B$36=1,(1+Main!$B$35)^($A83-S$2),1+(Main!$B$35*($A83-S$2)))))</f>
        <v>1.8688906849823031E-4</v>
      </c>
      <c r="T83" s="119">
        <f ca="1">IF($A83=T$2,VLOOKUP($A83,$A$3:$E$98,5),IF($A83&lt;T$2,"",VLOOKUP($A83,$A$3:$E$98,5)*IF(Main!$B$36=1,(1+Main!$B$35)^($A83-T$2),1+(Main!$B$35*($A83-T$2)))))</f>
        <v>1.8688906849823031E-4</v>
      </c>
      <c r="U83" s="119">
        <f ca="1">IF($A83=U$2,VLOOKUP($A83,$A$3:$E$98,5),IF($A83&lt;U$2,"",VLOOKUP($A83,$A$3:$E$98,5)*IF(Main!$B$36=1,(1+Main!$B$35)^($A83-U$2),1+(Main!$B$35*($A83-U$2)))))</f>
        <v>1.8688906849823031E-4</v>
      </c>
      <c r="V83" s="119">
        <f ca="1">IF($A83=V$2,VLOOKUP($A83,$A$3:$E$98,5),IF($A83&lt;V$2,"",VLOOKUP($A83,$A$3:$E$98,5)*IF(Main!$B$36=1,(1+Main!$B$35)^($A83-V$2),1+(Main!$B$35*($A83-V$2)))))</f>
        <v>1.8688906849823031E-4</v>
      </c>
      <c r="W83" s="119">
        <f ca="1">IF($A83=W$2,VLOOKUP($A83,$A$3:$E$98,5),IF($A83&lt;W$2,"",VLOOKUP($A83,$A$3:$E$98,5)*IF(Main!$B$36=1,(1+Main!$B$35)^($A83-W$2),1+(Main!$B$35*($A83-W$2)))))</f>
        <v>1.8688906849823031E-4</v>
      </c>
      <c r="X83" s="119">
        <f ca="1">IF($A83=X$2,VLOOKUP($A83,$A$3:$E$98,5),IF($A83&lt;X$2,"",VLOOKUP($A83,$A$3:$E$98,5)*IF(Main!$B$36=1,(1+Main!$B$35)^($A83-X$2),1+(Main!$B$35*($A83-X$2)))))</f>
        <v>1.8688906849823031E-4</v>
      </c>
      <c r="Y83" s="119">
        <f ca="1">IF($A83=Y$2,VLOOKUP($A83,$A$3:$E$98,5),IF($A83&lt;Y$2,"",VLOOKUP($A83,$A$3:$E$98,5)*IF(Main!$B$36=1,(1+Main!$B$35)^($A83-Y$2),1+(Main!$B$35*($A83-Y$2)))))</f>
        <v>1.8688906849823031E-4</v>
      </c>
      <c r="Z83" s="119">
        <f ca="1">IF($A83=Z$2,VLOOKUP($A83,$A$3:$E$98,5),IF($A83&lt;Z$2,"",VLOOKUP($A83,$A$3:$E$98,5)*IF(Main!$B$36=1,(1+Main!$B$35)^($A83-Z$2),1+(Main!$B$35*($A83-Z$2)))))</f>
        <v>1.8688906849823031E-4</v>
      </c>
      <c r="AA83" s="119">
        <f ca="1">IF($A83=AA$2,VLOOKUP($A83,$A$3:$E$98,5),IF($A83&lt;AA$2,"",VLOOKUP($A83,$A$3:$E$98,5)*IF(Main!$B$36=1,(1+Main!$B$35)^($A83-AA$2),1+(Main!$B$35*($A83-AA$2)))))</f>
        <v>1.8688906849823031E-4</v>
      </c>
      <c r="AB83" s="119">
        <f ca="1">IF($A83=AB$2,VLOOKUP($A83,$A$3:$E$98,5),IF($A83&lt;AB$2,"",VLOOKUP($A83,$A$3:$E$98,5)*IF(Main!$B$36=1,(1+Main!$B$35)^($A83-AB$2),1+(Main!$B$35*($A83-AB$2)))))</f>
        <v>1.8688906849823031E-4</v>
      </c>
      <c r="AC83" s="119">
        <f ca="1">IF($A83=AC$2,VLOOKUP($A83,$A$3:$E$98,5),IF($A83&lt;AC$2,"",VLOOKUP($A83,$A$3:$E$98,5)*IF(Main!$B$36=1,(1+Main!$B$35)^($A83-AC$2),1+(Main!$B$35*($A83-AC$2)))))</f>
        <v>1.8688906849823031E-4</v>
      </c>
      <c r="AD83" s="119">
        <f ca="1">IF($A83=AD$2,VLOOKUP($A83,$A$3:$E$98,5),IF($A83&lt;AD$2,"",VLOOKUP($A83,$A$3:$E$98,5)*IF(Main!$B$36=1,(1+Main!$B$35)^($A83-AD$2),1+(Main!$B$35*($A83-AD$2)))))</f>
        <v>1.8688906849823031E-4</v>
      </c>
      <c r="AE83" s="119">
        <f ca="1">IF($A83=AE$2,VLOOKUP($A83,$A$3:$E$98,5),IF($A83&lt;AE$2,"",VLOOKUP($A83,$A$3:$E$98,5)*IF(Main!$B$36=1,(1+Main!$B$35)^($A83-AE$2),1+(Main!$B$35*($A83-AE$2)))))</f>
        <v>1.8688906849823031E-4</v>
      </c>
      <c r="AF83" s="119">
        <f ca="1">IF($A83=AF$2,VLOOKUP($A83,$A$3:$E$98,5),IF($A83&lt;AF$2,"",VLOOKUP($A83,$A$3:$E$98,5)*IF(Main!$B$36=1,(1+Main!$B$35)^($A83-AF$2),1+(Main!$B$35*($A83-AF$2)))))</f>
        <v>1.8688906849823031E-4</v>
      </c>
      <c r="AG83" s="119">
        <f ca="1">IF($A83=AG$2,VLOOKUP($A83,$A$3:$E$98,5),IF($A83&lt;AG$2,"",VLOOKUP($A83,$A$3:$E$98,5)*IF(Main!$B$36=1,(1+Main!$B$35)^($A83-AG$2),1+(Main!$B$35*($A83-AG$2)))))</f>
        <v>1.8688906849823031E-4</v>
      </c>
      <c r="AH83" s="119">
        <f ca="1">IF($A83=AH$2,VLOOKUP($A83,$A$3:$E$98,5),IF($A83&lt;AH$2,"",VLOOKUP($A83,$A$3:$E$98,5)*IF(Main!$B$36=1,(1+Main!$B$35)^($A83-AH$2),1+(Main!$B$35*($A83-AH$2)))))</f>
        <v>1.8688906849823031E-4</v>
      </c>
      <c r="AI83" s="119">
        <f ca="1">IF($A83=AI$2,VLOOKUP($A83,$A$3:$E$98,5),IF($A83&lt;AI$2,"",VLOOKUP($A83,$A$3:$E$98,5)*IF(Main!$B$36=1,(1+Main!$B$35)^($A83-AI$2),1+(Main!$B$35*($A83-AI$2)))))</f>
        <v>1.8688906849823031E-4</v>
      </c>
      <c r="AJ83" s="119">
        <f ca="1">IF($A83=AJ$2,VLOOKUP($A83,$A$3:$E$98,5),IF($A83&lt;AJ$2,"",VLOOKUP($A83,$A$3:$E$98,5)*IF(Main!$B$36=1,(1+Main!$B$35)^($A83-AJ$2),1+(Main!$B$35*($A83-AJ$2)))))</f>
        <v>1.8688906849823031E-4</v>
      </c>
      <c r="AK83" s="119">
        <f ca="1">IF($A83=AK$2,VLOOKUP($A83,$A$3:$E$98,5),IF($A83&lt;AK$2,"",VLOOKUP($A83,$A$3:$E$98,5)*IF(Main!$B$36=1,(1+Main!$B$35)^($A83-AK$2),1+(Main!$B$35*($A83-AK$2)))))</f>
        <v>1.8688906849823031E-4</v>
      </c>
      <c r="AL83" s="119">
        <f ca="1">IF($A83=AL$2,VLOOKUP($A83,$A$3:$E$98,5),IF($A83&lt;AL$2,"",VLOOKUP($A83,$A$3:$E$98,5)*IF(Main!$B$36=1,(1+Main!$B$35)^($A83-AL$2),1+(Main!$B$35*($A83-AL$2)))))</f>
        <v>1.8688906849823031E-4</v>
      </c>
      <c r="AM83" s="119">
        <f ca="1">IF($A83=AM$2,VLOOKUP($A83,$A$3:$E$98,5),IF($A83&lt;AM$2,"",VLOOKUP($A83,$A$3:$E$98,5)*IF(Main!$B$36=1,(1+Main!$B$35)^($A83-AM$2),1+(Main!$B$35*($A83-AM$2)))))</f>
        <v>1.8688906849823031E-4</v>
      </c>
      <c r="AN83" s="119">
        <f ca="1">IF($A83=AN$2,VLOOKUP($A83,$A$3:$E$98,5),IF($A83&lt;AN$2,"",VLOOKUP($A83,$A$3:$E$98,5)*IF(Main!$B$36=1,(1+Main!$B$35)^($A83-AN$2),1+(Main!$B$35*($A83-AN$2)))))</f>
        <v>1.8688906849823031E-4</v>
      </c>
      <c r="AO83" s="119">
        <f ca="1">IF($A83=AO$2,VLOOKUP($A83,$A$3:$E$98,5),IF($A83&lt;AO$2,"",VLOOKUP($A83,$A$3:$E$98,5)*IF(Main!$B$36=1,(1+Main!$B$35)^($A83-AO$2),1+(Main!$B$35*($A83-AO$2)))))</f>
        <v>1.8688906849823031E-4</v>
      </c>
      <c r="AP83" s="119">
        <f ca="1">IF($A83=AP$2,VLOOKUP($A83,$A$3:$E$98,5),IF($A83&lt;AP$2,"",VLOOKUP($A83,$A$3:$E$98,5)*IF(Main!$B$36=1,(1+Main!$B$35)^($A83-AP$2),1+(Main!$B$35*($A83-AP$2)))))</f>
        <v>1.8688906849823031E-4</v>
      </c>
      <c r="AQ83" s="119">
        <f ca="1">IF($A83=AQ$2,VLOOKUP($A83,$A$3:$E$98,5),IF($A83&lt;AQ$2,"",VLOOKUP($A83,$A$3:$E$98,5)*IF(Main!$B$36=1,(1+Main!$B$35)^($A83-AQ$2),1+(Main!$B$35*($A83-AQ$2)))))</f>
        <v>1.8688906849823031E-4</v>
      </c>
      <c r="AR83" s="119">
        <f ca="1">IF($A83=AR$2,VLOOKUP($A83,$A$3:$E$98,5),IF($A83&lt;AR$2,"",VLOOKUP($A83,$A$3:$E$98,5)*IF(Main!$B$36=1,(1+Main!$B$35)^($A83-AR$2),1+(Main!$B$35*($A83-AR$2)))))</f>
        <v>1.8688906849823031E-4</v>
      </c>
      <c r="AS83" s="119">
        <f ca="1">IF($A83=AS$2,VLOOKUP($A83,$A$3:$E$98,5),IF($A83&lt;AS$2,"",VLOOKUP($A83,$A$3:$E$98,5)*IF(Main!$B$36=1,(1+Main!$B$35)^($A83-AS$2),1+(Main!$B$35*($A83-AS$2)))))</f>
        <v>1.8688906849823031E-4</v>
      </c>
      <c r="AT83" s="119">
        <f ca="1">IF($A83=AT$2,VLOOKUP($A83,$A$3:$E$98,5),IF($A83&lt;AT$2,"",VLOOKUP($A83,$A$3:$E$98,5)*IF(Main!$B$36=1,(1+Main!$B$35)^($A83-AT$2),1+(Main!$B$35*($A83-AT$2)))))</f>
        <v>1.8688906849823031E-4</v>
      </c>
      <c r="AU83" s="119">
        <f ca="1">IF($A83=AU$2,VLOOKUP($A83,$A$3:$E$98,5),IF($A83&lt;AU$2,"",VLOOKUP($A83,$A$3:$E$98,5)*IF(Main!$B$36=1,(1+Main!$B$35)^($A83-AU$2),1+(Main!$B$35*($A83-AU$2)))))</f>
        <v>1.8688906849823031E-4</v>
      </c>
      <c r="AV83" s="119">
        <f ca="1">IF($A83=AV$2,VLOOKUP($A83,$A$3:$E$98,5),IF($A83&lt;AV$2,"",VLOOKUP($A83,$A$3:$E$98,5)*IF(Main!$B$36=1,(1+Main!$B$35)^($A83-AV$2),1+(Main!$B$35*($A83-AV$2)))))</f>
        <v>1.8688906849823031E-4</v>
      </c>
      <c r="AW83" s="119">
        <f ca="1">IF($A83=AW$2,VLOOKUP($A83,$A$3:$E$98,5),IF($A83&lt;AW$2,"",VLOOKUP($A83,$A$3:$E$98,5)*IF(Main!$B$36=1,(1+Main!$B$35)^($A83-AW$2),1+(Main!$B$35*($A83-AW$2)))))</f>
        <v>1.8688906849823031E-4</v>
      </c>
      <c r="AX83" s="119">
        <f ca="1">IF($A83=AX$2,VLOOKUP($A83,$A$3:$E$98,5),IF($A83&lt;AX$2,"",VLOOKUP($A83,$A$3:$E$98,5)*IF(Main!$B$36=1,(1+Main!$B$35)^($A83-AX$2),1+(Main!$B$35*($A83-AX$2)))))</f>
        <v>1.8688906849823031E-4</v>
      </c>
      <c r="AY83" s="119">
        <f ca="1">IF($A83=AY$2,VLOOKUP($A83,$A$3:$E$98,5),IF($A83&lt;AY$2,"",VLOOKUP($A83,$A$3:$E$98,5)*IF(Main!$B$36=1,(1+Main!$B$35)^($A83-AY$2),1+(Main!$B$35*($A83-AY$2)))))</f>
        <v>1.8688906849823031E-4</v>
      </c>
      <c r="AZ83" s="119">
        <f ca="1">IF($A83=AZ$2,VLOOKUP($A83,$A$3:$E$98,5),IF($A83&lt;AZ$2,"",VLOOKUP($A83,$A$3:$E$98,5)*IF(Main!$B$36=1,(1+Main!$B$35)^($A83-AZ$2),1+(Main!$B$35*($A83-AZ$2)))))</f>
        <v>1.8688906849823031E-4</v>
      </c>
      <c r="BA83" s="119">
        <f ca="1">IF($A83=BA$2,VLOOKUP($A83,$A$3:$E$98,5),IF($A83&lt;BA$2,"",VLOOKUP($A83,$A$3:$E$98,5)*IF(Main!$B$36=1,(1+Main!$B$35)^($A83-BA$2),1+(Main!$B$35*($A83-BA$2)))))</f>
        <v>1.8688906849823031E-4</v>
      </c>
      <c r="BB83" s="119">
        <f ca="1">IF($A83=BB$2,VLOOKUP($A83,$A$3:$E$98,5),IF($A83&lt;BB$2,"",VLOOKUP($A83,$A$3:$E$98,5)*IF(Main!$B$36=1,(1+Main!$B$35)^($A83-BB$2),1+(Main!$B$35*($A83-BB$2)))))</f>
        <v>1.8688906849823031E-4</v>
      </c>
      <c r="BC83" s="119">
        <f ca="1">IF($A83=BC$2,VLOOKUP($A83,$A$3:$E$98,5),IF($A83&lt;BC$2,"",VLOOKUP($A83,$A$3:$E$98,5)*IF(Main!$B$36=1,(1+Main!$B$35)^($A83-BC$2),1+(Main!$B$35*($A83-BC$2)))))</f>
        <v>1.8688906849823031E-4</v>
      </c>
      <c r="BD83" s="119">
        <f ca="1">IF($A83=BD$2,VLOOKUP($A83,$A$3:$E$98,5),IF($A83&lt;BD$2,"",VLOOKUP($A83,$A$3:$E$98,5)*IF(Main!$B$36=1,(1+Main!$B$35)^($A83-BD$2),1+(Main!$B$35*($A83-BD$2)))))</f>
        <v>1.8688906849823031E-4</v>
      </c>
      <c r="BE83" s="119">
        <f ca="1">IF($A83=BE$2,VLOOKUP($A83,$A$3:$E$98,5),IF($A83&lt;BE$2,"",VLOOKUP($A83,$A$3:$E$98,5)*IF(Main!$B$36=1,(1+Main!$B$35)^($A83-BE$2),1+(Main!$B$35*($A83-BE$2)))))</f>
        <v>1.8688906849823031E-4</v>
      </c>
      <c r="BF83" s="119">
        <f ca="1">IF($A83=BF$2,VLOOKUP($A83,$A$3:$E$98,5),IF($A83&lt;BF$2,"",VLOOKUP($A83,$A$3:$E$98,5)*IF(Main!$B$36=1,(1+Main!$B$35)^($A83-BF$2),1+(Main!$B$35*($A83-BF$2)))))</f>
        <v>1.8688906849823031E-4</v>
      </c>
      <c r="BG83" s="119">
        <f ca="1">IF($A83=BG$2,VLOOKUP($A83,$A$3:$E$98,5),IF($A83&lt;BG$2,"",VLOOKUP($A83,$A$3:$E$98,5)*IF(Main!$B$36=1,(1+Main!$B$35)^($A83-BG$2),1+(Main!$B$35*($A83-BG$2)))))</f>
        <v>1.8688906849823031E-4</v>
      </c>
      <c r="BH83" s="119">
        <f ca="1">IF($A83=BH$2,VLOOKUP($A83,$A$3:$E$98,5),IF($A83&lt;BH$2,"",VLOOKUP($A83,$A$3:$E$98,5)*IF(Main!$B$36=1,(1+Main!$B$35)^($A83-BH$2),1+(Main!$B$35*($A83-BH$2)))))</f>
        <v>1.8688906849823031E-4</v>
      </c>
      <c r="BI83" s="119">
        <f ca="1">IF($A83=BI$2,VLOOKUP($A83,$A$3:$E$98,5),IF($A83&lt;BI$2,"",VLOOKUP($A83,$A$3:$E$98,5)*IF(Main!$B$36=1,(1+Main!$B$35)^($A83-BI$2),1+(Main!$B$35*($A83-BI$2)))))</f>
        <v>1.8688906849823031E-4</v>
      </c>
      <c r="BJ83" s="119">
        <f ca="1">IF($A83=BJ$2,VLOOKUP($A83,$A$3:$E$98,5),IF($A83&lt;BJ$2,"",VLOOKUP($A83,$A$3:$E$98,5)*IF(Main!$B$36=1,(1+Main!$B$35)^($A83-BJ$2),1+(Main!$B$35*($A83-BJ$2)))))</f>
        <v>1.8688906849823031E-4</v>
      </c>
      <c r="BK83" s="119">
        <f ca="1">IF($A83=BK$2,VLOOKUP($A83,$A$3:$E$98,5),IF($A83&lt;BK$2,"",VLOOKUP($A83,$A$3:$E$98,5)*IF(Main!$B$36=1,(1+Main!$B$35)^($A83-BK$2),1+(Main!$B$35*($A83-BK$2)))))</f>
        <v>1.8688906849823031E-4</v>
      </c>
      <c r="BL83" s="119">
        <f ca="1">IF($A83=BL$2,VLOOKUP($A83,$A$3:$E$98,5),IF($A83&lt;BL$2,"",VLOOKUP($A83,$A$3:$E$98,5)*IF(Main!$B$36=1,(1+Main!$B$35)^($A83-BL$2),1+(Main!$B$35*($A83-BL$2)))))</f>
        <v>1.8688906849823031E-4</v>
      </c>
      <c r="BM83" s="119">
        <f ca="1">IF($A83=BM$2,VLOOKUP($A83,$A$3:$E$98,5),IF($A83&lt;BM$2,"",VLOOKUP($A83,$A$3:$E$98,5)*IF(Main!$B$36=1,(1+Main!$B$35)^($A83-BM$2),1+(Main!$B$35*($A83-BM$2)))))</f>
        <v>1.8688906849823031E-4</v>
      </c>
      <c r="BN83" s="119">
        <f ca="1">IF($A83=BN$2,VLOOKUP($A83,$A$3:$E$98,5),IF($A83&lt;BN$2,"",VLOOKUP($A83,$A$3:$E$98,5)*IF(Main!$B$36=1,(1+Main!$B$35)^($A83-BN$2),1+(Main!$B$35*($A83-BN$2)))))</f>
        <v>1.8688906849823031E-4</v>
      </c>
      <c r="BO83" s="119">
        <f ca="1">IF($A83=BO$2,VLOOKUP($A83,$A$3:$E$98,5),IF($A83&lt;BO$2,"",VLOOKUP($A83,$A$3:$E$98,5)*IF(Main!$B$36=1,(1+Main!$B$35)^($A83-BO$2),1+(Main!$B$35*($A83-BO$2)))))</f>
        <v>1.8688906849823031E-4</v>
      </c>
      <c r="BP83" s="119" t="str">
        <f>IF($A83=BP$2,VLOOKUP($A83,$A$3:$E$98,5),IF($A83&lt;BP$2,"",VLOOKUP($A83,$A$3:$E$98,5)*IF(Main!$B$36=1,(1+Main!$B$35)^($A83-BP$2),1+(Main!$B$35*($A83-BP$2)))))</f>
        <v/>
      </c>
      <c r="BQ83" s="119" t="str">
        <f>IF($A83=BQ$2,VLOOKUP($A83,$A$3:$E$98,5),IF($A83&lt;BQ$2,"",VLOOKUP($A83,$A$3:$E$98,5)*IF(Main!$B$36=1,(1+Main!$B$35)^($A83-BQ$2),1+(Main!$B$35*($A83-BQ$2)))))</f>
        <v/>
      </c>
      <c r="BR83" s="119" t="str">
        <f>IF($A83=BR$2,VLOOKUP($A83,$A$3:$E$98,5),IF($A83&lt;BR$2,"",VLOOKUP($A83,$A$3:$E$98,5)*IF(Main!$B$36=1,(1+Main!$B$35)^($A83-BR$2),1+(Main!$B$35*($A83-BR$2)))))</f>
        <v/>
      </c>
      <c r="BS83" s="119" t="str">
        <f>IF($A83=BS$2,VLOOKUP($A83,$A$3:$E$98,5),IF($A83&lt;BS$2,"",VLOOKUP($A83,$A$3:$E$98,5)*IF(Main!$B$36=1,(1+Main!$B$35)^($A83-BS$2),1+(Main!$B$35*($A83-BS$2)))))</f>
        <v/>
      </c>
      <c r="BT83" s="119" t="str">
        <f>IF($A83=BT$2,VLOOKUP($A83,$A$3:$E$98,5),IF($A83&lt;BT$2,"",VLOOKUP($A83,$A$3:$E$98,5)*IF(Main!$B$36=1,(1+Main!$B$35)^($A83-BT$2),1+(Main!$B$35*($A83-BT$2)))))</f>
        <v/>
      </c>
      <c r="BU83" s="119" t="str">
        <f>IF($A83=BU$2,VLOOKUP($A83,$A$3:$E$98,5),IF($A83&lt;BU$2,"",VLOOKUP($A83,$A$3:$E$98,5)*IF(Main!$B$36=1,(1+Main!$B$35)^($A83-BU$2),1+(Main!$B$35*($A83-BU$2)))))</f>
        <v/>
      </c>
      <c r="BV83" s="119" t="str">
        <f>IF($A83=BV$2,VLOOKUP($A83,$A$3:$E$98,5),IF($A83&lt;BV$2,"",VLOOKUP($A83,$A$3:$E$98,5)*IF(Main!$B$36=1,(1+Main!$B$35)^($A83-BV$2),1+(Main!$B$35*($A83-BV$2)))))</f>
        <v/>
      </c>
      <c r="BW83" s="119" t="str">
        <f>IF($A83=BW$2,VLOOKUP($A83,$A$3:$E$98,5),IF($A83&lt;BW$2,"",VLOOKUP($A83,$A$3:$E$98,5)*IF(Main!$B$36=1,(1+Main!$B$35)^($A83-BW$2),1+(Main!$B$35*($A83-BW$2)))))</f>
        <v/>
      </c>
      <c r="BX83" s="119" t="str">
        <f>IF($A83=BX$2,VLOOKUP($A83,$A$3:$E$98,5),IF($A83&lt;BX$2,"",VLOOKUP($A83,$A$3:$E$98,5)*IF(Main!$B$36=1,(1+Main!$B$35)^($A83-BX$2),1+(Main!$B$35*($A83-BX$2)))))</f>
        <v/>
      </c>
      <c r="BY83" s="119" t="str">
        <f>IF($A83=BY$2,VLOOKUP($A83,$A$3:$E$98,5),IF($A83&lt;BY$2,"",VLOOKUP($A83,$A$3:$E$98,5)*IF(Main!$B$36=1,(1+Main!$B$35)^($A83-BY$2),1+(Main!$B$35*($A83-BY$2)))))</f>
        <v/>
      </c>
      <c r="BZ83" s="119" t="str">
        <f>IF($A83=BZ$2,VLOOKUP($A83,$A$3:$E$98,5),IF($A83&lt;BZ$2,"",VLOOKUP($A83,$A$3:$E$98,5)*IF(Main!$B$36=1,(1+Main!$B$35)^($A83-BZ$2),1+(Main!$B$35*($A83-BZ$2)))))</f>
        <v/>
      </c>
      <c r="CA83" s="119" t="str">
        <f>IF($A83=CA$2,VLOOKUP($A83,$A$3:$E$98,5),IF($A83&lt;CA$2,"",VLOOKUP($A83,$A$3:$E$98,5)*IF(Main!$B$36=1,(1+Main!$B$35)^($A83-CA$2),1+(Main!$B$35*($A83-CA$2)))))</f>
        <v/>
      </c>
      <c r="CB83" s="119" t="str">
        <f>IF($A83=CB$2,VLOOKUP($A83,$A$3:$E$98,5),IF($A83&lt;CB$2,"",VLOOKUP($A83,$A$3:$E$98,5)*IF(Main!$B$36=1,(1+Main!$B$35)^($A83-CB$2),1+(Main!$B$35*($A83-CB$2)))))</f>
        <v/>
      </c>
      <c r="CC83" s="119" t="str">
        <f>IF($A83=CC$2,VLOOKUP($A83,$A$3:$E$98,5),IF($A83&lt;CC$2,"",VLOOKUP($A83,$A$3:$E$98,5)*IF(Main!$B$36=1,(1+Main!$B$35)^($A83-CC$2),1+(Main!$B$35*($A83-CC$2)))))</f>
        <v/>
      </c>
      <c r="CD83" s="119" t="str">
        <f>IF($A83=CD$2,VLOOKUP($A83,$A$3:$E$98,5),IF($A83&lt;CD$2,"",VLOOKUP($A83,$A$3:$E$98,5)*IF(Main!$B$36=1,(1+Main!$B$35)^($A83-CD$2),1+(Main!$B$35*($A83-CD$2)))))</f>
        <v/>
      </c>
    </row>
    <row r="84" spans="1:83">
      <c r="A84" s="51">
        <v>106</v>
      </c>
      <c r="B84" s="54">
        <f ca="1">VLOOKUP($A84,Mortality!$A$3:$G$108,7,)</f>
        <v>0.31652840607658023</v>
      </c>
      <c r="C84" s="50">
        <f t="shared" ca="1" si="5"/>
        <v>2.9613522408007548E-2</v>
      </c>
      <c r="D84" s="50">
        <f t="shared" ca="1" si="6"/>
        <v>2.817865293647154</v>
      </c>
      <c r="E84" s="118">
        <f ca="1">C84/(1+Main!$B$5)^($A84-$A$3)</f>
        <v>1.2342526703988253E-4</v>
      </c>
      <c r="F84" s="14">
        <f t="shared" ca="1" si="3"/>
        <v>2.5473194552459764</v>
      </c>
      <c r="G84" s="119">
        <f ca="1">IF($A84=G$2,VLOOKUP($A84,$A$3:$E$98,5),IF($A84&lt;G$2,"",VLOOKUP($A84,$A$3:$E$98,5)*IF(Main!$B$36=1,(1+Main!$B$35)^($A84-G$2),1+(Main!$B$35*($A84-G$2)))))</f>
        <v>1.2342526703988253E-4</v>
      </c>
      <c r="H84" s="119">
        <f ca="1">IF($A84=H$2,VLOOKUP($A84,$A$3:$E$98,5),IF($A84&lt;H$2,"",VLOOKUP($A84,$A$3:$E$98,5)*IF(Main!$B$36=1,(1+Main!$B$35)^($A84-H$2),1+(Main!$B$35*($A84-H$2)))))</f>
        <v>1.2342526703988253E-4</v>
      </c>
      <c r="I84" s="119">
        <f ca="1">IF($A84=I$2,VLOOKUP($A84,$A$3:$E$98,5),IF($A84&lt;I$2,"",VLOOKUP($A84,$A$3:$E$98,5)*IF(Main!$B$36=1,(1+Main!$B$35)^($A84-I$2),1+(Main!$B$35*($A84-I$2)))))</f>
        <v>1.2342526703988253E-4</v>
      </c>
      <c r="J84" s="119">
        <f ca="1">IF($A84=J$2,VLOOKUP($A84,$A$3:$E$98,5),IF($A84&lt;J$2,"",VLOOKUP($A84,$A$3:$E$98,5)*IF(Main!$B$36=1,(1+Main!$B$35)^($A84-J$2),1+(Main!$B$35*($A84-J$2)))))</f>
        <v>1.2342526703988253E-4</v>
      </c>
      <c r="K84" s="119">
        <f ca="1">IF($A84=K$2,VLOOKUP($A84,$A$3:$E$98,5),IF($A84&lt;K$2,"",VLOOKUP($A84,$A$3:$E$98,5)*IF(Main!$B$36=1,(1+Main!$B$35)^($A84-K$2),1+(Main!$B$35*($A84-K$2)))))</f>
        <v>1.2342526703988253E-4</v>
      </c>
      <c r="L84" s="119">
        <f ca="1">IF($A84=L$2,VLOOKUP($A84,$A$3:$E$98,5),IF($A84&lt;L$2,"",VLOOKUP($A84,$A$3:$E$98,5)*IF(Main!$B$36=1,(1+Main!$B$35)^($A84-L$2),1+(Main!$B$35*($A84-L$2)))))</f>
        <v>1.2342526703988253E-4</v>
      </c>
      <c r="M84" s="119">
        <f ca="1">IF($A84=M$2,VLOOKUP($A84,$A$3:$E$98,5),IF($A84&lt;M$2,"",VLOOKUP($A84,$A$3:$E$98,5)*IF(Main!$B$36=1,(1+Main!$B$35)^($A84-M$2),1+(Main!$B$35*($A84-M$2)))))</f>
        <v>1.2342526703988253E-4</v>
      </c>
      <c r="N84" s="119">
        <f ca="1">IF($A84=N$2,VLOOKUP($A84,$A$3:$E$98,5),IF($A84&lt;N$2,"",VLOOKUP($A84,$A$3:$E$98,5)*IF(Main!$B$36=1,(1+Main!$B$35)^($A84-N$2),1+(Main!$B$35*($A84-N$2)))))</f>
        <v>1.2342526703988253E-4</v>
      </c>
      <c r="O84" s="119">
        <f ca="1">IF($A84=O$2,VLOOKUP($A84,$A$3:$E$98,5),IF($A84&lt;O$2,"",VLOOKUP($A84,$A$3:$E$98,5)*IF(Main!$B$36=1,(1+Main!$B$35)^($A84-O$2),1+(Main!$B$35*($A84-O$2)))))</f>
        <v>1.2342526703988253E-4</v>
      </c>
      <c r="P84" s="119">
        <f ca="1">IF($A84=P$2,VLOOKUP($A84,$A$3:$E$98,5),IF($A84&lt;P$2,"",VLOOKUP($A84,$A$3:$E$98,5)*IF(Main!$B$36=1,(1+Main!$B$35)^($A84-P$2),1+(Main!$B$35*($A84-P$2)))))</f>
        <v>1.2342526703988253E-4</v>
      </c>
      <c r="Q84" s="119">
        <f ca="1">IF($A84=Q$2,VLOOKUP($A84,$A$3:$E$98,5),IF($A84&lt;Q$2,"",VLOOKUP($A84,$A$3:$E$98,5)*IF(Main!$B$36=1,(1+Main!$B$35)^($A84-Q$2),1+(Main!$B$35*($A84-Q$2)))))</f>
        <v>1.2342526703988253E-4</v>
      </c>
      <c r="R84" s="119">
        <f ca="1">IF($A84=R$2,VLOOKUP($A84,$A$3:$E$98,5),IF($A84&lt;R$2,"",VLOOKUP($A84,$A$3:$E$98,5)*IF(Main!$B$36=1,(1+Main!$B$35)^($A84-R$2),1+(Main!$B$35*($A84-R$2)))))</f>
        <v>1.2342526703988253E-4</v>
      </c>
      <c r="S84" s="119">
        <f ca="1">IF($A84=S$2,VLOOKUP($A84,$A$3:$E$98,5),IF($A84&lt;S$2,"",VLOOKUP($A84,$A$3:$E$98,5)*IF(Main!$B$36=1,(1+Main!$B$35)^($A84-S$2),1+(Main!$B$35*($A84-S$2)))))</f>
        <v>1.2342526703988253E-4</v>
      </c>
      <c r="T84" s="119">
        <f ca="1">IF($A84=T$2,VLOOKUP($A84,$A$3:$E$98,5),IF($A84&lt;T$2,"",VLOOKUP($A84,$A$3:$E$98,5)*IF(Main!$B$36=1,(1+Main!$B$35)^($A84-T$2),1+(Main!$B$35*($A84-T$2)))))</f>
        <v>1.2342526703988253E-4</v>
      </c>
      <c r="U84" s="119">
        <f ca="1">IF($A84=U$2,VLOOKUP($A84,$A$3:$E$98,5),IF($A84&lt;U$2,"",VLOOKUP($A84,$A$3:$E$98,5)*IF(Main!$B$36=1,(1+Main!$B$35)^($A84-U$2),1+(Main!$B$35*($A84-U$2)))))</f>
        <v>1.2342526703988253E-4</v>
      </c>
      <c r="V84" s="119">
        <f ca="1">IF($A84=V$2,VLOOKUP($A84,$A$3:$E$98,5),IF($A84&lt;V$2,"",VLOOKUP($A84,$A$3:$E$98,5)*IF(Main!$B$36=1,(1+Main!$B$35)^($A84-V$2),1+(Main!$B$35*($A84-V$2)))))</f>
        <v>1.2342526703988253E-4</v>
      </c>
      <c r="W84" s="119">
        <f ca="1">IF($A84=W$2,VLOOKUP($A84,$A$3:$E$98,5),IF($A84&lt;W$2,"",VLOOKUP($A84,$A$3:$E$98,5)*IF(Main!$B$36=1,(1+Main!$B$35)^($A84-W$2),1+(Main!$B$35*($A84-W$2)))))</f>
        <v>1.2342526703988253E-4</v>
      </c>
      <c r="X84" s="119">
        <f ca="1">IF($A84=X$2,VLOOKUP($A84,$A$3:$E$98,5),IF($A84&lt;X$2,"",VLOOKUP($A84,$A$3:$E$98,5)*IF(Main!$B$36=1,(1+Main!$B$35)^($A84-X$2),1+(Main!$B$35*($A84-X$2)))))</f>
        <v>1.2342526703988253E-4</v>
      </c>
      <c r="Y84" s="119">
        <f ca="1">IF($A84=Y$2,VLOOKUP($A84,$A$3:$E$98,5),IF($A84&lt;Y$2,"",VLOOKUP($A84,$A$3:$E$98,5)*IF(Main!$B$36=1,(1+Main!$B$35)^($A84-Y$2),1+(Main!$B$35*($A84-Y$2)))))</f>
        <v>1.2342526703988253E-4</v>
      </c>
      <c r="Z84" s="119">
        <f ca="1">IF($A84=Z$2,VLOOKUP($A84,$A$3:$E$98,5),IF($A84&lt;Z$2,"",VLOOKUP($A84,$A$3:$E$98,5)*IF(Main!$B$36=1,(1+Main!$B$35)^($A84-Z$2),1+(Main!$B$35*($A84-Z$2)))))</f>
        <v>1.2342526703988253E-4</v>
      </c>
      <c r="AA84" s="119">
        <f ca="1">IF($A84=AA$2,VLOOKUP($A84,$A$3:$E$98,5),IF($A84&lt;AA$2,"",VLOOKUP($A84,$A$3:$E$98,5)*IF(Main!$B$36=1,(1+Main!$B$35)^($A84-AA$2),1+(Main!$B$35*($A84-AA$2)))))</f>
        <v>1.2342526703988253E-4</v>
      </c>
      <c r="AB84" s="119">
        <f ca="1">IF($A84=AB$2,VLOOKUP($A84,$A$3:$E$98,5),IF($A84&lt;AB$2,"",VLOOKUP($A84,$A$3:$E$98,5)*IF(Main!$B$36=1,(1+Main!$B$35)^($A84-AB$2),1+(Main!$B$35*($A84-AB$2)))))</f>
        <v>1.2342526703988253E-4</v>
      </c>
      <c r="AC84" s="119">
        <f ca="1">IF($A84=AC$2,VLOOKUP($A84,$A$3:$E$98,5),IF($A84&lt;AC$2,"",VLOOKUP($A84,$A$3:$E$98,5)*IF(Main!$B$36=1,(1+Main!$B$35)^($A84-AC$2),1+(Main!$B$35*($A84-AC$2)))))</f>
        <v>1.2342526703988253E-4</v>
      </c>
      <c r="AD84" s="119">
        <f ca="1">IF($A84=AD$2,VLOOKUP($A84,$A$3:$E$98,5),IF($A84&lt;AD$2,"",VLOOKUP($A84,$A$3:$E$98,5)*IF(Main!$B$36=1,(1+Main!$B$35)^($A84-AD$2),1+(Main!$B$35*($A84-AD$2)))))</f>
        <v>1.2342526703988253E-4</v>
      </c>
      <c r="AE84" s="119">
        <f ca="1">IF($A84=AE$2,VLOOKUP($A84,$A$3:$E$98,5),IF($A84&lt;AE$2,"",VLOOKUP($A84,$A$3:$E$98,5)*IF(Main!$B$36=1,(1+Main!$B$35)^($A84-AE$2),1+(Main!$B$35*($A84-AE$2)))))</f>
        <v>1.2342526703988253E-4</v>
      </c>
      <c r="AF84" s="119">
        <f ca="1">IF($A84=AF$2,VLOOKUP($A84,$A$3:$E$98,5),IF($A84&lt;AF$2,"",VLOOKUP($A84,$A$3:$E$98,5)*IF(Main!$B$36=1,(1+Main!$B$35)^($A84-AF$2),1+(Main!$B$35*($A84-AF$2)))))</f>
        <v>1.2342526703988253E-4</v>
      </c>
      <c r="AG84" s="119">
        <f ca="1">IF($A84=AG$2,VLOOKUP($A84,$A$3:$E$98,5),IF($A84&lt;AG$2,"",VLOOKUP($A84,$A$3:$E$98,5)*IF(Main!$B$36=1,(1+Main!$B$35)^($A84-AG$2),1+(Main!$B$35*($A84-AG$2)))))</f>
        <v>1.2342526703988253E-4</v>
      </c>
      <c r="AH84" s="119">
        <f ca="1">IF($A84=AH$2,VLOOKUP($A84,$A$3:$E$98,5),IF($A84&lt;AH$2,"",VLOOKUP($A84,$A$3:$E$98,5)*IF(Main!$B$36=1,(1+Main!$B$35)^($A84-AH$2),1+(Main!$B$35*($A84-AH$2)))))</f>
        <v>1.2342526703988253E-4</v>
      </c>
      <c r="AI84" s="119">
        <f ca="1">IF($A84=AI$2,VLOOKUP($A84,$A$3:$E$98,5),IF($A84&lt;AI$2,"",VLOOKUP($A84,$A$3:$E$98,5)*IF(Main!$B$36=1,(1+Main!$B$35)^($A84-AI$2),1+(Main!$B$35*($A84-AI$2)))))</f>
        <v>1.2342526703988253E-4</v>
      </c>
      <c r="AJ84" s="119">
        <f ca="1">IF($A84=AJ$2,VLOOKUP($A84,$A$3:$E$98,5),IF($A84&lt;AJ$2,"",VLOOKUP($A84,$A$3:$E$98,5)*IF(Main!$B$36=1,(1+Main!$B$35)^($A84-AJ$2),1+(Main!$B$35*($A84-AJ$2)))))</f>
        <v>1.2342526703988253E-4</v>
      </c>
      <c r="AK84" s="119">
        <f ca="1">IF($A84=AK$2,VLOOKUP($A84,$A$3:$E$98,5),IF($A84&lt;AK$2,"",VLOOKUP($A84,$A$3:$E$98,5)*IF(Main!$B$36=1,(1+Main!$B$35)^($A84-AK$2),1+(Main!$B$35*($A84-AK$2)))))</f>
        <v>1.2342526703988253E-4</v>
      </c>
      <c r="AL84" s="119">
        <f ca="1">IF($A84=AL$2,VLOOKUP($A84,$A$3:$E$98,5),IF($A84&lt;AL$2,"",VLOOKUP($A84,$A$3:$E$98,5)*IF(Main!$B$36=1,(1+Main!$B$35)^($A84-AL$2),1+(Main!$B$35*($A84-AL$2)))))</f>
        <v>1.2342526703988253E-4</v>
      </c>
      <c r="AM84" s="119">
        <f ca="1">IF($A84=AM$2,VLOOKUP($A84,$A$3:$E$98,5),IF($A84&lt;AM$2,"",VLOOKUP($A84,$A$3:$E$98,5)*IF(Main!$B$36=1,(1+Main!$B$35)^($A84-AM$2),1+(Main!$B$35*($A84-AM$2)))))</f>
        <v>1.2342526703988253E-4</v>
      </c>
      <c r="AN84" s="119">
        <f ca="1">IF($A84=AN$2,VLOOKUP($A84,$A$3:$E$98,5),IF($A84&lt;AN$2,"",VLOOKUP($A84,$A$3:$E$98,5)*IF(Main!$B$36=1,(1+Main!$B$35)^($A84-AN$2),1+(Main!$B$35*($A84-AN$2)))))</f>
        <v>1.2342526703988253E-4</v>
      </c>
      <c r="AO84" s="119">
        <f ca="1">IF($A84=AO$2,VLOOKUP($A84,$A$3:$E$98,5),IF($A84&lt;AO$2,"",VLOOKUP($A84,$A$3:$E$98,5)*IF(Main!$B$36=1,(1+Main!$B$35)^($A84-AO$2),1+(Main!$B$35*($A84-AO$2)))))</f>
        <v>1.2342526703988253E-4</v>
      </c>
      <c r="AP84" s="119">
        <f ca="1">IF($A84=AP$2,VLOOKUP($A84,$A$3:$E$98,5),IF($A84&lt;AP$2,"",VLOOKUP($A84,$A$3:$E$98,5)*IF(Main!$B$36=1,(1+Main!$B$35)^($A84-AP$2),1+(Main!$B$35*($A84-AP$2)))))</f>
        <v>1.2342526703988253E-4</v>
      </c>
      <c r="AQ84" s="119">
        <f ca="1">IF($A84=AQ$2,VLOOKUP($A84,$A$3:$E$98,5),IF($A84&lt;AQ$2,"",VLOOKUP($A84,$A$3:$E$98,5)*IF(Main!$B$36=1,(1+Main!$B$35)^($A84-AQ$2),1+(Main!$B$35*($A84-AQ$2)))))</f>
        <v>1.2342526703988253E-4</v>
      </c>
      <c r="AR84" s="119">
        <f ca="1">IF($A84=AR$2,VLOOKUP($A84,$A$3:$E$98,5),IF($A84&lt;AR$2,"",VLOOKUP($A84,$A$3:$E$98,5)*IF(Main!$B$36=1,(1+Main!$B$35)^($A84-AR$2),1+(Main!$B$35*($A84-AR$2)))))</f>
        <v>1.2342526703988253E-4</v>
      </c>
      <c r="AS84" s="119">
        <f ca="1">IF($A84=AS$2,VLOOKUP($A84,$A$3:$E$98,5),IF($A84&lt;AS$2,"",VLOOKUP($A84,$A$3:$E$98,5)*IF(Main!$B$36=1,(1+Main!$B$35)^($A84-AS$2),1+(Main!$B$35*($A84-AS$2)))))</f>
        <v>1.2342526703988253E-4</v>
      </c>
      <c r="AT84" s="119">
        <f ca="1">IF($A84=AT$2,VLOOKUP($A84,$A$3:$E$98,5),IF($A84&lt;AT$2,"",VLOOKUP($A84,$A$3:$E$98,5)*IF(Main!$B$36=1,(1+Main!$B$35)^($A84-AT$2),1+(Main!$B$35*($A84-AT$2)))))</f>
        <v>1.2342526703988253E-4</v>
      </c>
      <c r="AU84" s="119">
        <f ca="1">IF($A84=AU$2,VLOOKUP($A84,$A$3:$E$98,5),IF($A84&lt;AU$2,"",VLOOKUP($A84,$A$3:$E$98,5)*IF(Main!$B$36=1,(1+Main!$B$35)^($A84-AU$2),1+(Main!$B$35*($A84-AU$2)))))</f>
        <v>1.2342526703988253E-4</v>
      </c>
      <c r="AV84" s="119">
        <f ca="1">IF($A84=AV$2,VLOOKUP($A84,$A$3:$E$98,5),IF($A84&lt;AV$2,"",VLOOKUP($A84,$A$3:$E$98,5)*IF(Main!$B$36=1,(1+Main!$B$35)^($A84-AV$2),1+(Main!$B$35*($A84-AV$2)))))</f>
        <v>1.2342526703988253E-4</v>
      </c>
      <c r="AW84" s="119">
        <f ca="1">IF($A84=AW$2,VLOOKUP($A84,$A$3:$E$98,5),IF($A84&lt;AW$2,"",VLOOKUP($A84,$A$3:$E$98,5)*IF(Main!$B$36=1,(1+Main!$B$35)^($A84-AW$2),1+(Main!$B$35*($A84-AW$2)))))</f>
        <v>1.2342526703988253E-4</v>
      </c>
      <c r="AX84" s="119">
        <f ca="1">IF($A84=AX$2,VLOOKUP($A84,$A$3:$E$98,5),IF($A84&lt;AX$2,"",VLOOKUP($A84,$A$3:$E$98,5)*IF(Main!$B$36=1,(1+Main!$B$35)^($A84-AX$2),1+(Main!$B$35*($A84-AX$2)))))</f>
        <v>1.2342526703988253E-4</v>
      </c>
      <c r="AY84" s="119">
        <f ca="1">IF($A84=AY$2,VLOOKUP($A84,$A$3:$E$98,5),IF($A84&lt;AY$2,"",VLOOKUP($A84,$A$3:$E$98,5)*IF(Main!$B$36=1,(1+Main!$B$35)^($A84-AY$2),1+(Main!$B$35*($A84-AY$2)))))</f>
        <v>1.2342526703988253E-4</v>
      </c>
      <c r="AZ84" s="119">
        <f ca="1">IF($A84=AZ$2,VLOOKUP($A84,$A$3:$E$98,5),IF($A84&lt;AZ$2,"",VLOOKUP($A84,$A$3:$E$98,5)*IF(Main!$B$36=1,(1+Main!$B$35)^($A84-AZ$2),1+(Main!$B$35*($A84-AZ$2)))))</f>
        <v>1.2342526703988253E-4</v>
      </c>
      <c r="BA84" s="119">
        <f ca="1">IF($A84=BA$2,VLOOKUP($A84,$A$3:$E$98,5),IF($A84&lt;BA$2,"",VLOOKUP($A84,$A$3:$E$98,5)*IF(Main!$B$36=1,(1+Main!$B$35)^($A84-BA$2),1+(Main!$B$35*($A84-BA$2)))))</f>
        <v>1.2342526703988253E-4</v>
      </c>
      <c r="BB84" s="119">
        <f ca="1">IF($A84=BB$2,VLOOKUP($A84,$A$3:$E$98,5),IF($A84&lt;BB$2,"",VLOOKUP($A84,$A$3:$E$98,5)*IF(Main!$B$36=1,(1+Main!$B$35)^($A84-BB$2),1+(Main!$B$35*($A84-BB$2)))))</f>
        <v>1.2342526703988253E-4</v>
      </c>
      <c r="BC84" s="119">
        <f ca="1">IF($A84=BC$2,VLOOKUP($A84,$A$3:$E$98,5),IF($A84&lt;BC$2,"",VLOOKUP($A84,$A$3:$E$98,5)*IF(Main!$B$36=1,(1+Main!$B$35)^($A84-BC$2),1+(Main!$B$35*($A84-BC$2)))))</f>
        <v>1.2342526703988253E-4</v>
      </c>
      <c r="BD84" s="119">
        <f ca="1">IF($A84=BD$2,VLOOKUP($A84,$A$3:$E$98,5),IF($A84&lt;BD$2,"",VLOOKUP($A84,$A$3:$E$98,5)*IF(Main!$B$36=1,(1+Main!$B$35)^($A84-BD$2),1+(Main!$B$35*($A84-BD$2)))))</f>
        <v>1.2342526703988253E-4</v>
      </c>
      <c r="BE84" s="119">
        <f ca="1">IF($A84=BE$2,VLOOKUP($A84,$A$3:$E$98,5),IF($A84&lt;BE$2,"",VLOOKUP($A84,$A$3:$E$98,5)*IF(Main!$B$36=1,(1+Main!$B$35)^($A84-BE$2),1+(Main!$B$35*($A84-BE$2)))))</f>
        <v>1.2342526703988253E-4</v>
      </c>
      <c r="BF84" s="119">
        <f ca="1">IF($A84=BF$2,VLOOKUP($A84,$A$3:$E$98,5),IF($A84&lt;BF$2,"",VLOOKUP($A84,$A$3:$E$98,5)*IF(Main!$B$36=1,(1+Main!$B$35)^($A84-BF$2),1+(Main!$B$35*($A84-BF$2)))))</f>
        <v>1.2342526703988253E-4</v>
      </c>
      <c r="BG84" s="119">
        <f ca="1">IF($A84=BG$2,VLOOKUP($A84,$A$3:$E$98,5),IF($A84&lt;BG$2,"",VLOOKUP($A84,$A$3:$E$98,5)*IF(Main!$B$36=1,(1+Main!$B$35)^($A84-BG$2),1+(Main!$B$35*($A84-BG$2)))))</f>
        <v>1.2342526703988253E-4</v>
      </c>
      <c r="BH84" s="119">
        <f ca="1">IF($A84=BH$2,VLOOKUP($A84,$A$3:$E$98,5),IF($A84&lt;BH$2,"",VLOOKUP($A84,$A$3:$E$98,5)*IF(Main!$B$36=1,(1+Main!$B$35)^($A84-BH$2),1+(Main!$B$35*($A84-BH$2)))))</f>
        <v>1.2342526703988253E-4</v>
      </c>
      <c r="BI84" s="119">
        <f ca="1">IF($A84=BI$2,VLOOKUP($A84,$A$3:$E$98,5),IF($A84&lt;BI$2,"",VLOOKUP($A84,$A$3:$E$98,5)*IF(Main!$B$36=1,(1+Main!$B$35)^($A84-BI$2),1+(Main!$B$35*($A84-BI$2)))))</f>
        <v>1.2342526703988253E-4</v>
      </c>
      <c r="BJ84" s="119">
        <f ca="1">IF($A84=BJ$2,VLOOKUP($A84,$A$3:$E$98,5),IF($A84&lt;BJ$2,"",VLOOKUP($A84,$A$3:$E$98,5)*IF(Main!$B$36=1,(1+Main!$B$35)^($A84-BJ$2),1+(Main!$B$35*($A84-BJ$2)))))</f>
        <v>1.2342526703988253E-4</v>
      </c>
      <c r="BK84" s="119">
        <f ca="1">IF($A84=BK$2,VLOOKUP($A84,$A$3:$E$98,5),IF($A84&lt;BK$2,"",VLOOKUP($A84,$A$3:$E$98,5)*IF(Main!$B$36=1,(1+Main!$B$35)^($A84-BK$2),1+(Main!$B$35*($A84-BK$2)))))</f>
        <v>1.2342526703988253E-4</v>
      </c>
      <c r="BL84" s="119">
        <f ca="1">IF($A84=BL$2,VLOOKUP($A84,$A$3:$E$98,5),IF($A84&lt;BL$2,"",VLOOKUP($A84,$A$3:$E$98,5)*IF(Main!$B$36=1,(1+Main!$B$35)^($A84-BL$2),1+(Main!$B$35*($A84-BL$2)))))</f>
        <v>1.2342526703988253E-4</v>
      </c>
      <c r="BM84" s="119">
        <f ca="1">IF($A84=BM$2,VLOOKUP($A84,$A$3:$E$98,5),IF($A84&lt;BM$2,"",VLOOKUP($A84,$A$3:$E$98,5)*IF(Main!$B$36=1,(1+Main!$B$35)^($A84-BM$2),1+(Main!$B$35*($A84-BM$2)))))</f>
        <v>1.2342526703988253E-4</v>
      </c>
      <c r="BN84" s="119">
        <f ca="1">IF($A84=BN$2,VLOOKUP($A84,$A$3:$E$98,5),IF($A84&lt;BN$2,"",VLOOKUP($A84,$A$3:$E$98,5)*IF(Main!$B$36=1,(1+Main!$B$35)^($A84-BN$2),1+(Main!$B$35*($A84-BN$2)))))</f>
        <v>1.2342526703988253E-4</v>
      </c>
      <c r="BO84" s="119">
        <f ca="1">IF($A84=BO$2,VLOOKUP($A84,$A$3:$E$98,5),IF($A84&lt;BO$2,"",VLOOKUP($A84,$A$3:$E$98,5)*IF(Main!$B$36=1,(1+Main!$B$35)^($A84-BO$2),1+(Main!$B$35*($A84-BO$2)))))</f>
        <v>1.2342526703988253E-4</v>
      </c>
      <c r="BP84" s="119">
        <f ca="1">IF($A84=BP$2,VLOOKUP($A84,$A$3:$E$98,5),IF($A84&lt;BP$2,"",VLOOKUP($A84,$A$3:$E$98,5)*IF(Main!$B$36=1,(1+Main!$B$35)^($A84-BP$2),1+(Main!$B$35*($A84-BP$2)))))</f>
        <v>1.2342526703988253E-4</v>
      </c>
      <c r="BQ84" s="119" t="str">
        <f>IF($A84=BQ$2,VLOOKUP($A84,$A$3:$E$98,5),IF($A84&lt;BQ$2,"",VLOOKUP($A84,$A$3:$E$98,5)*IF(Main!$B$36=1,(1+Main!$B$35)^($A84-BQ$2),1+(Main!$B$35*($A84-BQ$2)))))</f>
        <v/>
      </c>
      <c r="BR84" s="119" t="str">
        <f>IF($A84=BR$2,VLOOKUP($A84,$A$3:$E$98,5),IF($A84&lt;BR$2,"",VLOOKUP($A84,$A$3:$E$98,5)*IF(Main!$B$36=1,(1+Main!$B$35)^($A84-BR$2),1+(Main!$B$35*($A84-BR$2)))))</f>
        <v/>
      </c>
      <c r="BS84" s="119" t="str">
        <f>IF($A84=BS$2,VLOOKUP($A84,$A$3:$E$98,5),IF($A84&lt;BS$2,"",VLOOKUP($A84,$A$3:$E$98,5)*IF(Main!$B$36=1,(1+Main!$B$35)^($A84-BS$2),1+(Main!$B$35*($A84-BS$2)))))</f>
        <v/>
      </c>
      <c r="BT84" s="119" t="str">
        <f>IF($A84=BT$2,VLOOKUP($A84,$A$3:$E$98,5),IF($A84&lt;BT$2,"",VLOOKUP($A84,$A$3:$E$98,5)*IF(Main!$B$36=1,(1+Main!$B$35)^($A84-BT$2),1+(Main!$B$35*($A84-BT$2)))))</f>
        <v/>
      </c>
      <c r="BU84" s="119" t="str">
        <f>IF($A84=BU$2,VLOOKUP($A84,$A$3:$E$98,5),IF($A84&lt;BU$2,"",VLOOKUP($A84,$A$3:$E$98,5)*IF(Main!$B$36=1,(1+Main!$B$35)^($A84-BU$2),1+(Main!$B$35*($A84-BU$2)))))</f>
        <v/>
      </c>
      <c r="BV84" s="119" t="str">
        <f>IF($A84=BV$2,VLOOKUP($A84,$A$3:$E$98,5),IF($A84&lt;BV$2,"",VLOOKUP($A84,$A$3:$E$98,5)*IF(Main!$B$36=1,(1+Main!$B$35)^($A84-BV$2),1+(Main!$B$35*($A84-BV$2)))))</f>
        <v/>
      </c>
      <c r="BW84" s="119" t="str">
        <f>IF($A84=BW$2,VLOOKUP($A84,$A$3:$E$98,5),IF($A84&lt;BW$2,"",VLOOKUP($A84,$A$3:$E$98,5)*IF(Main!$B$36=1,(1+Main!$B$35)^($A84-BW$2),1+(Main!$B$35*($A84-BW$2)))))</f>
        <v/>
      </c>
      <c r="BX84" s="119" t="str">
        <f>IF($A84=BX$2,VLOOKUP($A84,$A$3:$E$98,5),IF($A84&lt;BX$2,"",VLOOKUP($A84,$A$3:$E$98,5)*IF(Main!$B$36=1,(1+Main!$B$35)^($A84-BX$2),1+(Main!$B$35*($A84-BX$2)))))</f>
        <v/>
      </c>
      <c r="BY84" s="119" t="str">
        <f>IF($A84=BY$2,VLOOKUP($A84,$A$3:$E$98,5),IF($A84&lt;BY$2,"",VLOOKUP($A84,$A$3:$E$98,5)*IF(Main!$B$36=1,(1+Main!$B$35)^($A84-BY$2),1+(Main!$B$35*($A84-BY$2)))))</f>
        <v/>
      </c>
      <c r="BZ84" s="119" t="str">
        <f>IF($A84=BZ$2,VLOOKUP($A84,$A$3:$E$98,5),IF($A84&lt;BZ$2,"",VLOOKUP($A84,$A$3:$E$98,5)*IF(Main!$B$36=1,(1+Main!$B$35)^($A84-BZ$2),1+(Main!$B$35*($A84-BZ$2)))))</f>
        <v/>
      </c>
      <c r="CA84" s="119" t="str">
        <f>IF($A84=CA$2,VLOOKUP($A84,$A$3:$E$98,5),IF($A84&lt;CA$2,"",VLOOKUP($A84,$A$3:$E$98,5)*IF(Main!$B$36=1,(1+Main!$B$35)^($A84-CA$2),1+(Main!$B$35*($A84-CA$2)))))</f>
        <v/>
      </c>
      <c r="CB84" s="119" t="str">
        <f>IF($A84=CB$2,VLOOKUP($A84,$A$3:$E$98,5),IF($A84&lt;CB$2,"",VLOOKUP($A84,$A$3:$E$98,5)*IF(Main!$B$36=1,(1+Main!$B$35)^($A84-CB$2),1+(Main!$B$35*($A84-CB$2)))))</f>
        <v/>
      </c>
      <c r="CC84" s="119" t="str">
        <f>IF($A84=CC$2,VLOOKUP($A84,$A$3:$E$98,5),IF($A84&lt;CC$2,"",VLOOKUP($A84,$A$3:$E$98,5)*IF(Main!$B$36=1,(1+Main!$B$35)^($A84-CC$2),1+(Main!$B$35*($A84-CC$2)))))</f>
        <v/>
      </c>
      <c r="CD84" s="119" t="str">
        <f>IF($A84=CD$2,VLOOKUP($A84,$A$3:$E$98,5),IF($A84&lt;CD$2,"",VLOOKUP($A84,$A$3:$E$98,5)*IF(Main!$B$36=1,(1+Main!$B$35)^($A84-CD$2),1+(Main!$B$35*($A84-CD$2)))))</f>
        <v/>
      </c>
    </row>
    <row r="85" spans="1:83">
      <c r="A85" s="51">
        <v>107</v>
      </c>
      <c r="B85" s="54">
        <f ca="1">VLOOKUP($A85,Mortality!$A$3:$G$108,7,)</f>
        <v>0.34040920681791403</v>
      </c>
      <c r="C85" s="50">
        <f t="shared" ca="1" si="5"/>
        <v>2.0240001361887826E-2</v>
      </c>
      <c r="D85" s="50">
        <f t="shared" ca="1" si="6"/>
        <v>2.6597525190649525</v>
      </c>
      <c r="E85" s="118">
        <f ca="1">C85/(1+Main!$B$5)^($A85-$A$3)</f>
        <v>7.8838938312310493E-5</v>
      </c>
      <c r="F85" s="14">
        <f t="shared" ca="1" si="3"/>
        <v>2.4223857023949722</v>
      </c>
      <c r="G85" s="119">
        <f ca="1">IF($A85=G$2,VLOOKUP($A85,$A$3:$E$98,5),IF($A85&lt;G$2,"",VLOOKUP($A85,$A$3:$E$98,5)*IF(Main!$B$36=1,(1+Main!$B$35)^($A85-G$2),1+(Main!$B$35*($A85-G$2)))))</f>
        <v>7.8838938312310493E-5</v>
      </c>
      <c r="H85" s="119">
        <f ca="1">IF($A85=H$2,VLOOKUP($A85,$A$3:$E$98,5),IF($A85&lt;H$2,"",VLOOKUP($A85,$A$3:$E$98,5)*IF(Main!$B$36=1,(1+Main!$B$35)^($A85-H$2),1+(Main!$B$35*($A85-H$2)))))</f>
        <v>7.8838938312310493E-5</v>
      </c>
      <c r="I85" s="119">
        <f ca="1">IF($A85=I$2,VLOOKUP($A85,$A$3:$E$98,5),IF($A85&lt;I$2,"",VLOOKUP($A85,$A$3:$E$98,5)*IF(Main!$B$36=1,(1+Main!$B$35)^($A85-I$2),1+(Main!$B$35*($A85-I$2)))))</f>
        <v>7.8838938312310493E-5</v>
      </c>
      <c r="J85" s="119">
        <f ca="1">IF($A85=J$2,VLOOKUP($A85,$A$3:$E$98,5),IF($A85&lt;J$2,"",VLOOKUP($A85,$A$3:$E$98,5)*IF(Main!$B$36=1,(1+Main!$B$35)^($A85-J$2),1+(Main!$B$35*($A85-J$2)))))</f>
        <v>7.8838938312310493E-5</v>
      </c>
      <c r="K85" s="119">
        <f ca="1">IF($A85=K$2,VLOOKUP($A85,$A$3:$E$98,5),IF($A85&lt;K$2,"",VLOOKUP($A85,$A$3:$E$98,5)*IF(Main!$B$36=1,(1+Main!$B$35)^($A85-K$2),1+(Main!$B$35*($A85-K$2)))))</f>
        <v>7.8838938312310493E-5</v>
      </c>
      <c r="L85" s="119">
        <f ca="1">IF($A85=L$2,VLOOKUP($A85,$A$3:$E$98,5),IF($A85&lt;L$2,"",VLOOKUP($A85,$A$3:$E$98,5)*IF(Main!$B$36=1,(1+Main!$B$35)^($A85-L$2),1+(Main!$B$35*($A85-L$2)))))</f>
        <v>7.8838938312310493E-5</v>
      </c>
      <c r="M85" s="119">
        <f ca="1">IF($A85=M$2,VLOOKUP($A85,$A$3:$E$98,5),IF($A85&lt;M$2,"",VLOOKUP($A85,$A$3:$E$98,5)*IF(Main!$B$36=1,(1+Main!$B$35)^($A85-M$2),1+(Main!$B$35*($A85-M$2)))))</f>
        <v>7.8838938312310493E-5</v>
      </c>
      <c r="N85" s="119">
        <f ca="1">IF($A85=N$2,VLOOKUP($A85,$A$3:$E$98,5),IF($A85&lt;N$2,"",VLOOKUP($A85,$A$3:$E$98,5)*IF(Main!$B$36=1,(1+Main!$B$35)^($A85-N$2),1+(Main!$B$35*($A85-N$2)))))</f>
        <v>7.8838938312310493E-5</v>
      </c>
      <c r="O85" s="119">
        <f ca="1">IF($A85=O$2,VLOOKUP($A85,$A$3:$E$98,5),IF($A85&lt;O$2,"",VLOOKUP($A85,$A$3:$E$98,5)*IF(Main!$B$36=1,(1+Main!$B$35)^($A85-O$2),1+(Main!$B$35*($A85-O$2)))))</f>
        <v>7.8838938312310493E-5</v>
      </c>
      <c r="P85" s="119">
        <f ca="1">IF($A85=P$2,VLOOKUP($A85,$A$3:$E$98,5),IF($A85&lt;P$2,"",VLOOKUP($A85,$A$3:$E$98,5)*IF(Main!$B$36=1,(1+Main!$B$35)^($A85-P$2),1+(Main!$B$35*($A85-P$2)))))</f>
        <v>7.8838938312310493E-5</v>
      </c>
      <c r="Q85" s="119">
        <f ca="1">IF($A85=Q$2,VLOOKUP($A85,$A$3:$E$98,5),IF($A85&lt;Q$2,"",VLOOKUP($A85,$A$3:$E$98,5)*IF(Main!$B$36=1,(1+Main!$B$35)^($A85-Q$2),1+(Main!$B$35*($A85-Q$2)))))</f>
        <v>7.8838938312310493E-5</v>
      </c>
      <c r="R85" s="119">
        <f ca="1">IF($A85=R$2,VLOOKUP($A85,$A$3:$E$98,5),IF($A85&lt;R$2,"",VLOOKUP($A85,$A$3:$E$98,5)*IF(Main!$B$36=1,(1+Main!$B$35)^($A85-R$2),1+(Main!$B$35*($A85-R$2)))))</f>
        <v>7.8838938312310493E-5</v>
      </c>
      <c r="S85" s="119">
        <f ca="1">IF($A85=S$2,VLOOKUP($A85,$A$3:$E$98,5),IF($A85&lt;S$2,"",VLOOKUP($A85,$A$3:$E$98,5)*IF(Main!$B$36=1,(1+Main!$B$35)^($A85-S$2),1+(Main!$B$35*($A85-S$2)))))</f>
        <v>7.8838938312310493E-5</v>
      </c>
      <c r="T85" s="119">
        <f ca="1">IF($A85=T$2,VLOOKUP($A85,$A$3:$E$98,5),IF($A85&lt;T$2,"",VLOOKUP($A85,$A$3:$E$98,5)*IF(Main!$B$36=1,(1+Main!$B$35)^($A85-T$2),1+(Main!$B$35*($A85-T$2)))))</f>
        <v>7.8838938312310493E-5</v>
      </c>
      <c r="U85" s="119">
        <f ca="1">IF($A85=U$2,VLOOKUP($A85,$A$3:$E$98,5),IF($A85&lt;U$2,"",VLOOKUP($A85,$A$3:$E$98,5)*IF(Main!$B$36=1,(1+Main!$B$35)^($A85-U$2),1+(Main!$B$35*($A85-U$2)))))</f>
        <v>7.8838938312310493E-5</v>
      </c>
      <c r="V85" s="119">
        <f ca="1">IF($A85=V$2,VLOOKUP($A85,$A$3:$E$98,5),IF($A85&lt;V$2,"",VLOOKUP($A85,$A$3:$E$98,5)*IF(Main!$B$36=1,(1+Main!$B$35)^($A85-V$2),1+(Main!$B$35*($A85-V$2)))))</f>
        <v>7.8838938312310493E-5</v>
      </c>
      <c r="W85" s="119">
        <f ca="1">IF($A85=W$2,VLOOKUP($A85,$A$3:$E$98,5),IF($A85&lt;W$2,"",VLOOKUP($A85,$A$3:$E$98,5)*IF(Main!$B$36=1,(1+Main!$B$35)^($A85-W$2),1+(Main!$B$35*($A85-W$2)))))</f>
        <v>7.8838938312310493E-5</v>
      </c>
      <c r="X85" s="119">
        <f ca="1">IF($A85=X$2,VLOOKUP($A85,$A$3:$E$98,5),IF($A85&lt;X$2,"",VLOOKUP($A85,$A$3:$E$98,5)*IF(Main!$B$36=1,(1+Main!$B$35)^($A85-X$2),1+(Main!$B$35*($A85-X$2)))))</f>
        <v>7.8838938312310493E-5</v>
      </c>
      <c r="Y85" s="119">
        <f ca="1">IF($A85=Y$2,VLOOKUP($A85,$A$3:$E$98,5),IF($A85&lt;Y$2,"",VLOOKUP($A85,$A$3:$E$98,5)*IF(Main!$B$36=1,(1+Main!$B$35)^($A85-Y$2),1+(Main!$B$35*($A85-Y$2)))))</f>
        <v>7.8838938312310493E-5</v>
      </c>
      <c r="Z85" s="119">
        <f ca="1">IF($A85=Z$2,VLOOKUP($A85,$A$3:$E$98,5),IF($A85&lt;Z$2,"",VLOOKUP($A85,$A$3:$E$98,5)*IF(Main!$B$36=1,(1+Main!$B$35)^($A85-Z$2),1+(Main!$B$35*($A85-Z$2)))))</f>
        <v>7.8838938312310493E-5</v>
      </c>
      <c r="AA85" s="119">
        <f ca="1">IF($A85=AA$2,VLOOKUP($A85,$A$3:$E$98,5),IF($A85&lt;AA$2,"",VLOOKUP($A85,$A$3:$E$98,5)*IF(Main!$B$36=1,(1+Main!$B$35)^($A85-AA$2),1+(Main!$B$35*($A85-AA$2)))))</f>
        <v>7.8838938312310493E-5</v>
      </c>
      <c r="AB85" s="119">
        <f ca="1">IF($A85=AB$2,VLOOKUP($A85,$A$3:$E$98,5),IF($A85&lt;AB$2,"",VLOOKUP($A85,$A$3:$E$98,5)*IF(Main!$B$36=1,(1+Main!$B$35)^($A85-AB$2),1+(Main!$B$35*($A85-AB$2)))))</f>
        <v>7.8838938312310493E-5</v>
      </c>
      <c r="AC85" s="119">
        <f ca="1">IF($A85=AC$2,VLOOKUP($A85,$A$3:$E$98,5),IF($A85&lt;AC$2,"",VLOOKUP($A85,$A$3:$E$98,5)*IF(Main!$B$36=1,(1+Main!$B$35)^($A85-AC$2),1+(Main!$B$35*($A85-AC$2)))))</f>
        <v>7.8838938312310493E-5</v>
      </c>
      <c r="AD85" s="119">
        <f ca="1">IF($A85=AD$2,VLOOKUP($A85,$A$3:$E$98,5),IF($A85&lt;AD$2,"",VLOOKUP($A85,$A$3:$E$98,5)*IF(Main!$B$36=1,(1+Main!$B$35)^($A85-AD$2),1+(Main!$B$35*($A85-AD$2)))))</f>
        <v>7.8838938312310493E-5</v>
      </c>
      <c r="AE85" s="119">
        <f ca="1">IF($A85=AE$2,VLOOKUP($A85,$A$3:$E$98,5),IF($A85&lt;AE$2,"",VLOOKUP($A85,$A$3:$E$98,5)*IF(Main!$B$36=1,(1+Main!$B$35)^($A85-AE$2),1+(Main!$B$35*($A85-AE$2)))))</f>
        <v>7.8838938312310493E-5</v>
      </c>
      <c r="AF85" s="119">
        <f ca="1">IF($A85=AF$2,VLOOKUP($A85,$A$3:$E$98,5),IF($A85&lt;AF$2,"",VLOOKUP($A85,$A$3:$E$98,5)*IF(Main!$B$36=1,(1+Main!$B$35)^($A85-AF$2),1+(Main!$B$35*($A85-AF$2)))))</f>
        <v>7.8838938312310493E-5</v>
      </c>
      <c r="AG85" s="119">
        <f ca="1">IF($A85=AG$2,VLOOKUP($A85,$A$3:$E$98,5),IF($A85&lt;AG$2,"",VLOOKUP($A85,$A$3:$E$98,5)*IF(Main!$B$36=1,(1+Main!$B$35)^($A85-AG$2),1+(Main!$B$35*($A85-AG$2)))))</f>
        <v>7.8838938312310493E-5</v>
      </c>
      <c r="AH85" s="119">
        <f ca="1">IF($A85=AH$2,VLOOKUP($A85,$A$3:$E$98,5),IF($A85&lt;AH$2,"",VLOOKUP($A85,$A$3:$E$98,5)*IF(Main!$B$36=1,(1+Main!$B$35)^($A85-AH$2),1+(Main!$B$35*($A85-AH$2)))))</f>
        <v>7.8838938312310493E-5</v>
      </c>
      <c r="AI85" s="119">
        <f ca="1">IF($A85=AI$2,VLOOKUP($A85,$A$3:$E$98,5),IF($A85&lt;AI$2,"",VLOOKUP($A85,$A$3:$E$98,5)*IF(Main!$B$36=1,(1+Main!$B$35)^($A85-AI$2),1+(Main!$B$35*($A85-AI$2)))))</f>
        <v>7.8838938312310493E-5</v>
      </c>
      <c r="AJ85" s="119">
        <f ca="1">IF($A85=AJ$2,VLOOKUP($A85,$A$3:$E$98,5),IF($A85&lt;AJ$2,"",VLOOKUP($A85,$A$3:$E$98,5)*IF(Main!$B$36=1,(1+Main!$B$35)^($A85-AJ$2),1+(Main!$B$35*($A85-AJ$2)))))</f>
        <v>7.8838938312310493E-5</v>
      </c>
      <c r="AK85" s="119">
        <f ca="1">IF($A85=AK$2,VLOOKUP($A85,$A$3:$E$98,5),IF($A85&lt;AK$2,"",VLOOKUP($A85,$A$3:$E$98,5)*IF(Main!$B$36=1,(1+Main!$B$35)^($A85-AK$2),1+(Main!$B$35*($A85-AK$2)))))</f>
        <v>7.8838938312310493E-5</v>
      </c>
      <c r="AL85" s="119">
        <f ca="1">IF($A85=AL$2,VLOOKUP($A85,$A$3:$E$98,5),IF($A85&lt;AL$2,"",VLOOKUP($A85,$A$3:$E$98,5)*IF(Main!$B$36=1,(1+Main!$B$35)^($A85-AL$2),1+(Main!$B$35*($A85-AL$2)))))</f>
        <v>7.8838938312310493E-5</v>
      </c>
      <c r="AM85" s="119">
        <f ca="1">IF($A85=AM$2,VLOOKUP($A85,$A$3:$E$98,5),IF($A85&lt;AM$2,"",VLOOKUP($A85,$A$3:$E$98,5)*IF(Main!$B$36=1,(1+Main!$B$35)^($A85-AM$2),1+(Main!$B$35*($A85-AM$2)))))</f>
        <v>7.8838938312310493E-5</v>
      </c>
      <c r="AN85" s="119">
        <f ca="1">IF($A85=AN$2,VLOOKUP($A85,$A$3:$E$98,5),IF($A85&lt;AN$2,"",VLOOKUP($A85,$A$3:$E$98,5)*IF(Main!$B$36=1,(1+Main!$B$35)^($A85-AN$2),1+(Main!$B$35*($A85-AN$2)))))</f>
        <v>7.8838938312310493E-5</v>
      </c>
      <c r="AO85" s="119">
        <f ca="1">IF($A85=AO$2,VLOOKUP($A85,$A$3:$E$98,5),IF($A85&lt;AO$2,"",VLOOKUP($A85,$A$3:$E$98,5)*IF(Main!$B$36=1,(1+Main!$B$35)^($A85-AO$2),1+(Main!$B$35*($A85-AO$2)))))</f>
        <v>7.8838938312310493E-5</v>
      </c>
      <c r="AP85" s="119">
        <f ca="1">IF($A85=AP$2,VLOOKUP($A85,$A$3:$E$98,5),IF($A85&lt;AP$2,"",VLOOKUP($A85,$A$3:$E$98,5)*IF(Main!$B$36=1,(1+Main!$B$35)^($A85-AP$2),1+(Main!$B$35*($A85-AP$2)))))</f>
        <v>7.8838938312310493E-5</v>
      </c>
      <c r="AQ85" s="119">
        <f ca="1">IF($A85=AQ$2,VLOOKUP($A85,$A$3:$E$98,5),IF($A85&lt;AQ$2,"",VLOOKUP($A85,$A$3:$E$98,5)*IF(Main!$B$36=1,(1+Main!$B$35)^($A85-AQ$2),1+(Main!$B$35*($A85-AQ$2)))))</f>
        <v>7.8838938312310493E-5</v>
      </c>
      <c r="AR85" s="119">
        <f ca="1">IF($A85=AR$2,VLOOKUP($A85,$A$3:$E$98,5),IF($A85&lt;AR$2,"",VLOOKUP($A85,$A$3:$E$98,5)*IF(Main!$B$36=1,(1+Main!$B$35)^($A85-AR$2),1+(Main!$B$35*($A85-AR$2)))))</f>
        <v>7.8838938312310493E-5</v>
      </c>
      <c r="AS85" s="119">
        <f ca="1">IF($A85=AS$2,VLOOKUP($A85,$A$3:$E$98,5),IF($A85&lt;AS$2,"",VLOOKUP($A85,$A$3:$E$98,5)*IF(Main!$B$36=1,(1+Main!$B$35)^($A85-AS$2),1+(Main!$B$35*($A85-AS$2)))))</f>
        <v>7.8838938312310493E-5</v>
      </c>
      <c r="AT85" s="119">
        <f ca="1">IF($A85=AT$2,VLOOKUP($A85,$A$3:$E$98,5),IF($A85&lt;AT$2,"",VLOOKUP($A85,$A$3:$E$98,5)*IF(Main!$B$36=1,(1+Main!$B$35)^($A85-AT$2),1+(Main!$B$35*($A85-AT$2)))))</f>
        <v>7.8838938312310493E-5</v>
      </c>
      <c r="AU85" s="119">
        <f ca="1">IF($A85=AU$2,VLOOKUP($A85,$A$3:$E$98,5),IF($A85&lt;AU$2,"",VLOOKUP($A85,$A$3:$E$98,5)*IF(Main!$B$36=1,(1+Main!$B$35)^($A85-AU$2),1+(Main!$B$35*($A85-AU$2)))))</f>
        <v>7.8838938312310493E-5</v>
      </c>
      <c r="AV85" s="119">
        <f ca="1">IF($A85=AV$2,VLOOKUP($A85,$A$3:$E$98,5),IF($A85&lt;AV$2,"",VLOOKUP($A85,$A$3:$E$98,5)*IF(Main!$B$36=1,(1+Main!$B$35)^($A85-AV$2),1+(Main!$B$35*($A85-AV$2)))))</f>
        <v>7.8838938312310493E-5</v>
      </c>
      <c r="AW85" s="119">
        <f ca="1">IF($A85=AW$2,VLOOKUP($A85,$A$3:$E$98,5),IF($A85&lt;AW$2,"",VLOOKUP($A85,$A$3:$E$98,5)*IF(Main!$B$36=1,(1+Main!$B$35)^($A85-AW$2),1+(Main!$B$35*($A85-AW$2)))))</f>
        <v>7.8838938312310493E-5</v>
      </c>
      <c r="AX85" s="119">
        <f ca="1">IF($A85=AX$2,VLOOKUP($A85,$A$3:$E$98,5),IF($A85&lt;AX$2,"",VLOOKUP($A85,$A$3:$E$98,5)*IF(Main!$B$36=1,(1+Main!$B$35)^($A85-AX$2),1+(Main!$B$35*($A85-AX$2)))))</f>
        <v>7.8838938312310493E-5</v>
      </c>
      <c r="AY85" s="119">
        <f ca="1">IF($A85=AY$2,VLOOKUP($A85,$A$3:$E$98,5),IF($A85&lt;AY$2,"",VLOOKUP($A85,$A$3:$E$98,5)*IF(Main!$B$36=1,(1+Main!$B$35)^($A85-AY$2),1+(Main!$B$35*($A85-AY$2)))))</f>
        <v>7.8838938312310493E-5</v>
      </c>
      <c r="AZ85" s="119">
        <f ca="1">IF($A85=AZ$2,VLOOKUP($A85,$A$3:$E$98,5),IF($A85&lt;AZ$2,"",VLOOKUP($A85,$A$3:$E$98,5)*IF(Main!$B$36=1,(1+Main!$B$35)^($A85-AZ$2),1+(Main!$B$35*($A85-AZ$2)))))</f>
        <v>7.8838938312310493E-5</v>
      </c>
      <c r="BA85" s="119">
        <f ca="1">IF($A85=BA$2,VLOOKUP($A85,$A$3:$E$98,5),IF($A85&lt;BA$2,"",VLOOKUP($A85,$A$3:$E$98,5)*IF(Main!$B$36=1,(1+Main!$B$35)^($A85-BA$2),1+(Main!$B$35*($A85-BA$2)))))</f>
        <v>7.8838938312310493E-5</v>
      </c>
      <c r="BB85" s="119">
        <f ca="1">IF($A85=BB$2,VLOOKUP($A85,$A$3:$E$98,5),IF($A85&lt;BB$2,"",VLOOKUP($A85,$A$3:$E$98,5)*IF(Main!$B$36=1,(1+Main!$B$35)^($A85-BB$2),1+(Main!$B$35*($A85-BB$2)))))</f>
        <v>7.8838938312310493E-5</v>
      </c>
      <c r="BC85" s="119">
        <f ca="1">IF($A85=BC$2,VLOOKUP($A85,$A$3:$E$98,5),IF($A85&lt;BC$2,"",VLOOKUP($A85,$A$3:$E$98,5)*IF(Main!$B$36=1,(1+Main!$B$35)^($A85-BC$2),1+(Main!$B$35*($A85-BC$2)))))</f>
        <v>7.8838938312310493E-5</v>
      </c>
      <c r="BD85" s="119">
        <f ca="1">IF($A85=BD$2,VLOOKUP($A85,$A$3:$E$98,5),IF($A85&lt;BD$2,"",VLOOKUP($A85,$A$3:$E$98,5)*IF(Main!$B$36=1,(1+Main!$B$35)^($A85-BD$2),1+(Main!$B$35*($A85-BD$2)))))</f>
        <v>7.8838938312310493E-5</v>
      </c>
      <c r="BE85" s="119">
        <f ca="1">IF($A85=BE$2,VLOOKUP($A85,$A$3:$E$98,5),IF($A85&lt;BE$2,"",VLOOKUP($A85,$A$3:$E$98,5)*IF(Main!$B$36=1,(1+Main!$B$35)^($A85-BE$2),1+(Main!$B$35*($A85-BE$2)))))</f>
        <v>7.8838938312310493E-5</v>
      </c>
      <c r="BF85" s="119">
        <f ca="1">IF($A85=BF$2,VLOOKUP($A85,$A$3:$E$98,5),IF($A85&lt;BF$2,"",VLOOKUP($A85,$A$3:$E$98,5)*IF(Main!$B$36=1,(1+Main!$B$35)^($A85-BF$2),1+(Main!$B$35*($A85-BF$2)))))</f>
        <v>7.8838938312310493E-5</v>
      </c>
      <c r="BG85" s="119">
        <f ca="1">IF($A85=BG$2,VLOOKUP($A85,$A$3:$E$98,5),IF($A85&lt;BG$2,"",VLOOKUP($A85,$A$3:$E$98,5)*IF(Main!$B$36=1,(1+Main!$B$35)^($A85-BG$2),1+(Main!$B$35*($A85-BG$2)))))</f>
        <v>7.8838938312310493E-5</v>
      </c>
      <c r="BH85" s="119">
        <f ca="1">IF($A85=BH$2,VLOOKUP($A85,$A$3:$E$98,5),IF($A85&lt;BH$2,"",VLOOKUP($A85,$A$3:$E$98,5)*IF(Main!$B$36=1,(1+Main!$B$35)^($A85-BH$2),1+(Main!$B$35*($A85-BH$2)))))</f>
        <v>7.8838938312310493E-5</v>
      </c>
      <c r="BI85" s="119">
        <f ca="1">IF($A85=BI$2,VLOOKUP($A85,$A$3:$E$98,5),IF($A85&lt;BI$2,"",VLOOKUP($A85,$A$3:$E$98,5)*IF(Main!$B$36=1,(1+Main!$B$35)^($A85-BI$2),1+(Main!$B$35*($A85-BI$2)))))</f>
        <v>7.8838938312310493E-5</v>
      </c>
      <c r="BJ85" s="119">
        <f ca="1">IF($A85=BJ$2,VLOOKUP($A85,$A$3:$E$98,5),IF($A85&lt;BJ$2,"",VLOOKUP($A85,$A$3:$E$98,5)*IF(Main!$B$36=1,(1+Main!$B$35)^($A85-BJ$2),1+(Main!$B$35*($A85-BJ$2)))))</f>
        <v>7.8838938312310493E-5</v>
      </c>
      <c r="BK85" s="119">
        <f ca="1">IF($A85=BK$2,VLOOKUP($A85,$A$3:$E$98,5),IF($A85&lt;BK$2,"",VLOOKUP($A85,$A$3:$E$98,5)*IF(Main!$B$36=1,(1+Main!$B$35)^($A85-BK$2),1+(Main!$B$35*($A85-BK$2)))))</f>
        <v>7.8838938312310493E-5</v>
      </c>
      <c r="BL85" s="119">
        <f ca="1">IF($A85=BL$2,VLOOKUP($A85,$A$3:$E$98,5),IF($A85&lt;BL$2,"",VLOOKUP($A85,$A$3:$E$98,5)*IF(Main!$B$36=1,(1+Main!$B$35)^($A85-BL$2),1+(Main!$B$35*($A85-BL$2)))))</f>
        <v>7.8838938312310493E-5</v>
      </c>
      <c r="BM85" s="119">
        <f ca="1">IF($A85=BM$2,VLOOKUP($A85,$A$3:$E$98,5),IF($A85&lt;BM$2,"",VLOOKUP($A85,$A$3:$E$98,5)*IF(Main!$B$36=1,(1+Main!$B$35)^($A85-BM$2),1+(Main!$B$35*($A85-BM$2)))))</f>
        <v>7.8838938312310493E-5</v>
      </c>
      <c r="BN85" s="119">
        <f ca="1">IF($A85=BN$2,VLOOKUP($A85,$A$3:$E$98,5),IF($A85&lt;BN$2,"",VLOOKUP($A85,$A$3:$E$98,5)*IF(Main!$B$36=1,(1+Main!$B$35)^($A85-BN$2),1+(Main!$B$35*($A85-BN$2)))))</f>
        <v>7.8838938312310493E-5</v>
      </c>
      <c r="BO85" s="119">
        <f ca="1">IF($A85=BO$2,VLOOKUP($A85,$A$3:$E$98,5),IF($A85&lt;BO$2,"",VLOOKUP($A85,$A$3:$E$98,5)*IF(Main!$B$36=1,(1+Main!$B$35)^($A85-BO$2),1+(Main!$B$35*($A85-BO$2)))))</f>
        <v>7.8838938312310493E-5</v>
      </c>
      <c r="BP85" s="119">
        <f ca="1">IF($A85=BP$2,VLOOKUP($A85,$A$3:$E$98,5),IF($A85&lt;BP$2,"",VLOOKUP($A85,$A$3:$E$98,5)*IF(Main!$B$36=1,(1+Main!$B$35)^($A85-BP$2),1+(Main!$B$35*($A85-BP$2)))))</f>
        <v>7.8838938312310493E-5</v>
      </c>
      <c r="BQ85" s="119">
        <f ca="1">IF($A85=BQ$2,VLOOKUP($A85,$A$3:$E$98,5),IF($A85&lt;BQ$2,"",VLOOKUP($A85,$A$3:$E$98,5)*IF(Main!$B$36=1,(1+Main!$B$35)^($A85-BQ$2),1+(Main!$B$35*($A85-BQ$2)))))</f>
        <v>7.8838938312310493E-5</v>
      </c>
      <c r="BR85" s="119" t="str">
        <f>IF($A85=BR$2,VLOOKUP($A85,$A$3:$E$98,5),IF($A85&lt;BR$2,"",VLOOKUP($A85,$A$3:$E$98,5)*IF(Main!$B$36=1,(1+Main!$B$35)^($A85-BR$2),1+(Main!$B$35*($A85-BR$2)))))</f>
        <v/>
      </c>
      <c r="BS85" s="119" t="str">
        <f>IF($A85=BS$2,VLOOKUP($A85,$A$3:$E$98,5),IF($A85&lt;BS$2,"",VLOOKUP($A85,$A$3:$E$98,5)*IF(Main!$B$36=1,(1+Main!$B$35)^($A85-BS$2),1+(Main!$B$35*($A85-BS$2)))))</f>
        <v/>
      </c>
      <c r="BT85" s="119" t="str">
        <f>IF($A85=BT$2,VLOOKUP($A85,$A$3:$E$98,5),IF($A85&lt;BT$2,"",VLOOKUP($A85,$A$3:$E$98,5)*IF(Main!$B$36=1,(1+Main!$B$35)^($A85-BT$2),1+(Main!$B$35*($A85-BT$2)))))</f>
        <v/>
      </c>
      <c r="BU85" s="119" t="str">
        <f>IF($A85=BU$2,VLOOKUP($A85,$A$3:$E$98,5),IF($A85&lt;BU$2,"",VLOOKUP($A85,$A$3:$E$98,5)*IF(Main!$B$36=1,(1+Main!$B$35)^($A85-BU$2),1+(Main!$B$35*($A85-BU$2)))))</f>
        <v/>
      </c>
      <c r="BV85" s="119" t="str">
        <f>IF($A85=BV$2,VLOOKUP($A85,$A$3:$E$98,5),IF($A85&lt;BV$2,"",VLOOKUP($A85,$A$3:$E$98,5)*IF(Main!$B$36=1,(1+Main!$B$35)^($A85-BV$2),1+(Main!$B$35*($A85-BV$2)))))</f>
        <v/>
      </c>
      <c r="BW85" s="119" t="str">
        <f>IF($A85=BW$2,VLOOKUP($A85,$A$3:$E$98,5),IF($A85&lt;BW$2,"",VLOOKUP($A85,$A$3:$E$98,5)*IF(Main!$B$36=1,(1+Main!$B$35)^($A85-BW$2),1+(Main!$B$35*($A85-BW$2)))))</f>
        <v/>
      </c>
      <c r="BX85" s="119" t="str">
        <f>IF($A85=BX$2,VLOOKUP($A85,$A$3:$E$98,5),IF($A85&lt;BX$2,"",VLOOKUP($A85,$A$3:$E$98,5)*IF(Main!$B$36=1,(1+Main!$B$35)^($A85-BX$2),1+(Main!$B$35*($A85-BX$2)))))</f>
        <v/>
      </c>
      <c r="BY85" s="119" t="str">
        <f>IF($A85=BY$2,VLOOKUP($A85,$A$3:$E$98,5),IF($A85&lt;BY$2,"",VLOOKUP($A85,$A$3:$E$98,5)*IF(Main!$B$36=1,(1+Main!$B$35)^($A85-BY$2),1+(Main!$B$35*($A85-BY$2)))))</f>
        <v/>
      </c>
      <c r="BZ85" s="119" t="str">
        <f>IF($A85=BZ$2,VLOOKUP($A85,$A$3:$E$98,5),IF($A85&lt;BZ$2,"",VLOOKUP($A85,$A$3:$E$98,5)*IF(Main!$B$36=1,(1+Main!$B$35)^($A85-BZ$2),1+(Main!$B$35*($A85-BZ$2)))))</f>
        <v/>
      </c>
      <c r="CA85" s="119" t="str">
        <f>IF($A85=CA$2,VLOOKUP($A85,$A$3:$E$98,5),IF($A85&lt;CA$2,"",VLOOKUP($A85,$A$3:$E$98,5)*IF(Main!$B$36=1,(1+Main!$B$35)^($A85-CA$2),1+(Main!$B$35*($A85-CA$2)))))</f>
        <v/>
      </c>
      <c r="CB85" s="119" t="str">
        <f>IF($A85=CB$2,VLOOKUP($A85,$A$3:$E$98,5),IF($A85&lt;CB$2,"",VLOOKUP($A85,$A$3:$E$98,5)*IF(Main!$B$36=1,(1+Main!$B$35)^($A85-CB$2),1+(Main!$B$35*($A85-CB$2)))))</f>
        <v/>
      </c>
      <c r="CC85" s="119" t="str">
        <f>IF($A85=CC$2,VLOOKUP($A85,$A$3:$E$98,5),IF($A85&lt;CC$2,"",VLOOKUP($A85,$A$3:$E$98,5)*IF(Main!$B$36=1,(1+Main!$B$35)^($A85-CC$2),1+(Main!$B$35*($A85-CC$2)))))</f>
        <v/>
      </c>
      <c r="CD85" s="119" t="str">
        <f>IF($A85=CD$2,VLOOKUP($A85,$A$3:$E$98,5),IF($A85&lt;CD$2,"",VLOOKUP($A85,$A$3:$E$98,5)*IF(Main!$B$36=1,(1+Main!$B$35)^($A85-CD$2),1+(Main!$B$35*($A85-CD$2)))))</f>
        <v/>
      </c>
    </row>
    <row r="86" spans="1:83">
      <c r="A86" s="51">
        <v>108</v>
      </c>
      <c r="B86" s="54">
        <f ca="1">VLOOKUP($A86,Mortality!$A$3:$G$108,7,)</f>
        <v>0.36517672225068654</v>
      </c>
      <c r="C86" s="50">
        <f t="shared" ca="1" si="5"/>
        <v>1.335011855229409E-2</v>
      </c>
      <c r="D86" s="50">
        <f t="shared" ca="1" si="6"/>
        <v>2.5163366987852469</v>
      </c>
      <c r="E86" s="118">
        <f ca="1">C86/(1+Main!$B$5)^($A86-$A$3)</f>
        <v>4.8599474630888242E-5</v>
      </c>
      <c r="F86" s="14">
        <f t="shared" ca="1" si="3"/>
        <v>2.3074195657283405</v>
      </c>
      <c r="G86" s="119">
        <f ca="1">IF($A86=G$2,VLOOKUP($A86,$A$3:$E$98,5),IF($A86&lt;G$2,"",VLOOKUP($A86,$A$3:$E$98,5)*IF(Main!$B$36=1,(1+Main!$B$35)^($A86-G$2),1+(Main!$B$35*($A86-G$2)))))</f>
        <v>4.8599474630888242E-5</v>
      </c>
      <c r="H86" s="119">
        <f ca="1">IF($A86=H$2,VLOOKUP($A86,$A$3:$E$98,5),IF($A86&lt;H$2,"",VLOOKUP($A86,$A$3:$E$98,5)*IF(Main!$B$36=1,(1+Main!$B$35)^($A86-H$2),1+(Main!$B$35*($A86-H$2)))))</f>
        <v>4.8599474630888242E-5</v>
      </c>
      <c r="I86" s="119">
        <f ca="1">IF($A86=I$2,VLOOKUP($A86,$A$3:$E$98,5),IF($A86&lt;I$2,"",VLOOKUP($A86,$A$3:$E$98,5)*IF(Main!$B$36=1,(1+Main!$B$35)^($A86-I$2),1+(Main!$B$35*($A86-I$2)))))</f>
        <v>4.8599474630888242E-5</v>
      </c>
      <c r="J86" s="119">
        <f ca="1">IF($A86=J$2,VLOOKUP($A86,$A$3:$E$98,5),IF($A86&lt;J$2,"",VLOOKUP($A86,$A$3:$E$98,5)*IF(Main!$B$36=1,(1+Main!$B$35)^($A86-J$2),1+(Main!$B$35*($A86-J$2)))))</f>
        <v>4.8599474630888242E-5</v>
      </c>
      <c r="K86" s="119">
        <f ca="1">IF($A86=K$2,VLOOKUP($A86,$A$3:$E$98,5),IF($A86&lt;K$2,"",VLOOKUP($A86,$A$3:$E$98,5)*IF(Main!$B$36=1,(1+Main!$B$35)^($A86-K$2),1+(Main!$B$35*($A86-K$2)))))</f>
        <v>4.8599474630888242E-5</v>
      </c>
      <c r="L86" s="119">
        <f ca="1">IF($A86=L$2,VLOOKUP($A86,$A$3:$E$98,5),IF($A86&lt;L$2,"",VLOOKUP($A86,$A$3:$E$98,5)*IF(Main!$B$36=1,(1+Main!$B$35)^($A86-L$2),1+(Main!$B$35*($A86-L$2)))))</f>
        <v>4.8599474630888242E-5</v>
      </c>
      <c r="M86" s="119">
        <f ca="1">IF($A86=M$2,VLOOKUP($A86,$A$3:$E$98,5),IF($A86&lt;M$2,"",VLOOKUP($A86,$A$3:$E$98,5)*IF(Main!$B$36=1,(1+Main!$B$35)^($A86-M$2),1+(Main!$B$35*($A86-M$2)))))</f>
        <v>4.8599474630888242E-5</v>
      </c>
      <c r="N86" s="119">
        <f ca="1">IF($A86=N$2,VLOOKUP($A86,$A$3:$E$98,5),IF($A86&lt;N$2,"",VLOOKUP($A86,$A$3:$E$98,5)*IF(Main!$B$36=1,(1+Main!$B$35)^($A86-N$2),1+(Main!$B$35*($A86-N$2)))))</f>
        <v>4.8599474630888242E-5</v>
      </c>
      <c r="O86" s="119">
        <f ca="1">IF($A86=O$2,VLOOKUP($A86,$A$3:$E$98,5),IF($A86&lt;O$2,"",VLOOKUP($A86,$A$3:$E$98,5)*IF(Main!$B$36=1,(1+Main!$B$35)^($A86-O$2),1+(Main!$B$35*($A86-O$2)))))</f>
        <v>4.8599474630888242E-5</v>
      </c>
      <c r="P86" s="119">
        <f ca="1">IF($A86=P$2,VLOOKUP($A86,$A$3:$E$98,5),IF($A86&lt;P$2,"",VLOOKUP($A86,$A$3:$E$98,5)*IF(Main!$B$36=1,(1+Main!$B$35)^($A86-P$2),1+(Main!$B$35*($A86-P$2)))))</f>
        <v>4.8599474630888242E-5</v>
      </c>
      <c r="Q86" s="119">
        <f ca="1">IF($A86=Q$2,VLOOKUP($A86,$A$3:$E$98,5),IF($A86&lt;Q$2,"",VLOOKUP($A86,$A$3:$E$98,5)*IF(Main!$B$36=1,(1+Main!$B$35)^($A86-Q$2),1+(Main!$B$35*($A86-Q$2)))))</f>
        <v>4.8599474630888242E-5</v>
      </c>
      <c r="R86" s="119">
        <f ca="1">IF($A86=R$2,VLOOKUP($A86,$A$3:$E$98,5),IF($A86&lt;R$2,"",VLOOKUP($A86,$A$3:$E$98,5)*IF(Main!$B$36=1,(1+Main!$B$35)^($A86-R$2),1+(Main!$B$35*($A86-R$2)))))</f>
        <v>4.8599474630888242E-5</v>
      </c>
      <c r="S86" s="119">
        <f ca="1">IF($A86=S$2,VLOOKUP($A86,$A$3:$E$98,5),IF($A86&lt;S$2,"",VLOOKUP($A86,$A$3:$E$98,5)*IF(Main!$B$36=1,(1+Main!$B$35)^($A86-S$2),1+(Main!$B$35*($A86-S$2)))))</f>
        <v>4.8599474630888242E-5</v>
      </c>
      <c r="T86" s="119">
        <f ca="1">IF($A86=T$2,VLOOKUP($A86,$A$3:$E$98,5),IF($A86&lt;T$2,"",VLOOKUP($A86,$A$3:$E$98,5)*IF(Main!$B$36=1,(1+Main!$B$35)^($A86-T$2),1+(Main!$B$35*($A86-T$2)))))</f>
        <v>4.8599474630888242E-5</v>
      </c>
      <c r="U86" s="119">
        <f ca="1">IF($A86=U$2,VLOOKUP($A86,$A$3:$E$98,5),IF($A86&lt;U$2,"",VLOOKUP($A86,$A$3:$E$98,5)*IF(Main!$B$36=1,(1+Main!$B$35)^($A86-U$2),1+(Main!$B$35*($A86-U$2)))))</f>
        <v>4.8599474630888242E-5</v>
      </c>
      <c r="V86" s="119">
        <f ca="1">IF($A86=V$2,VLOOKUP($A86,$A$3:$E$98,5),IF($A86&lt;V$2,"",VLOOKUP($A86,$A$3:$E$98,5)*IF(Main!$B$36=1,(1+Main!$B$35)^($A86-V$2),1+(Main!$B$35*($A86-V$2)))))</f>
        <v>4.8599474630888242E-5</v>
      </c>
      <c r="W86" s="119">
        <f ca="1">IF($A86=W$2,VLOOKUP($A86,$A$3:$E$98,5),IF($A86&lt;W$2,"",VLOOKUP($A86,$A$3:$E$98,5)*IF(Main!$B$36=1,(1+Main!$B$35)^($A86-W$2),1+(Main!$B$35*($A86-W$2)))))</f>
        <v>4.8599474630888242E-5</v>
      </c>
      <c r="X86" s="119">
        <f ca="1">IF($A86=X$2,VLOOKUP($A86,$A$3:$E$98,5),IF($A86&lt;X$2,"",VLOOKUP($A86,$A$3:$E$98,5)*IF(Main!$B$36=1,(1+Main!$B$35)^($A86-X$2),1+(Main!$B$35*($A86-X$2)))))</f>
        <v>4.8599474630888242E-5</v>
      </c>
      <c r="Y86" s="119">
        <f ca="1">IF($A86=Y$2,VLOOKUP($A86,$A$3:$E$98,5),IF($A86&lt;Y$2,"",VLOOKUP($A86,$A$3:$E$98,5)*IF(Main!$B$36=1,(1+Main!$B$35)^($A86-Y$2),1+(Main!$B$35*($A86-Y$2)))))</f>
        <v>4.8599474630888242E-5</v>
      </c>
      <c r="Z86" s="119">
        <f ca="1">IF($A86=Z$2,VLOOKUP($A86,$A$3:$E$98,5),IF($A86&lt;Z$2,"",VLOOKUP($A86,$A$3:$E$98,5)*IF(Main!$B$36=1,(1+Main!$B$35)^($A86-Z$2),1+(Main!$B$35*($A86-Z$2)))))</f>
        <v>4.8599474630888242E-5</v>
      </c>
      <c r="AA86" s="119">
        <f ca="1">IF($A86=AA$2,VLOOKUP($A86,$A$3:$E$98,5),IF($A86&lt;AA$2,"",VLOOKUP($A86,$A$3:$E$98,5)*IF(Main!$B$36=1,(1+Main!$B$35)^($A86-AA$2),1+(Main!$B$35*($A86-AA$2)))))</f>
        <v>4.8599474630888242E-5</v>
      </c>
      <c r="AB86" s="119">
        <f ca="1">IF($A86=AB$2,VLOOKUP($A86,$A$3:$E$98,5),IF($A86&lt;AB$2,"",VLOOKUP($A86,$A$3:$E$98,5)*IF(Main!$B$36=1,(1+Main!$B$35)^($A86-AB$2),1+(Main!$B$35*($A86-AB$2)))))</f>
        <v>4.8599474630888242E-5</v>
      </c>
      <c r="AC86" s="119">
        <f ca="1">IF($A86=AC$2,VLOOKUP($A86,$A$3:$E$98,5),IF($A86&lt;AC$2,"",VLOOKUP($A86,$A$3:$E$98,5)*IF(Main!$B$36=1,(1+Main!$B$35)^($A86-AC$2),1+(Main!$B$35*($A86-AC$2)))))</f>
        <v>4.8599474630888242E-5</v>
      </c>
      <c r="AD86" s="119">
        <f ca="1">IF($A86=AD$2,VLOOKUP($A86,$A$3:$E$98,5),IF($A86&lt;AD$2,"",VLOOKUP($A86,$A$3:$E$98,5)*IF(Main!$B$36=1,(1+Main!$B$35)^($A86-AD$2),1+(Main!$B$35*($A86-AD$2)))))</f>
        <v>4.8599474630888242E-5</v>
      </c>
      <c r="AE86" s="119">
        <f ca="1">IF($A86=AE$2,VLOOKUP($A86,$A$3:$E$98,5),IF($A86&lt;AE$2,"",VLOOKUP($A86,$A$3:$E$98,5)*IF(Main!$B$36=1,(1+Main!$B$35)^($A86-AE$2),1+(Main!$B$35*($A86-AE$2)))))</f>
        <v>4.8599474630888242E-5</v>
      </c>
      <c r="AF86" s="119">
        <f ca="1">IF($A86=AF$2,VLOOKUP($A86,$A$3:$E$98,5),IF($A86&lt;AF$2,"",VLOOKUP($A86,$A$3:$E$98,5)*IF(Main!$B$36=1,(1+Main!$B$35)^($A86-AF$2),1+(Main!$B$35*($A86-AF$2)))))</f>
        <v>4.8599474630888242E-5</v>
      </c>
      <c r="AG86" s="119">
        <f ca="1">IF($A86=AG$2,VLOOKUP($A86,$A$3:$E$98,5),IF($A86&lt;AG$2,"",VLOOKUP($A86,$A$3:$E$98,5)*IF(Main!$B$36=1,(1+Main!$B$35)^($A86-AG$2),1+(Main!$B$35*($A86-AG$2)))))</f>
        <v>4.8599474630888242E-5</v>
      </c>
      <c r="AH86" s="119">
        <f ca="1">IF($A86=AH$2,VLOOKUP($A86,$A$3:$E$98,5),IF($A86&lt;AH$2,"",VLOOKUP($A86,$A$3:$E$98,5)*IF(Main!$B$36=1,(1+Main!$B$35)^($A86-AH$2),1+(Main!$B$35*($A86-AH$2)))))</f>
        <v>4.8599474630888242E-5</v>
      </c>
      <c r="AI86" s="119">
        <f ca="1">IF($A86=AI$2,VLOOKUP($A86,$A$3:$E$98,5),IF($A86&lt;AI$2,"",VLOOKUP($A86,$A$3:$E$98,5)*IF(Main!$B$36=1,(1+Main!$B$35)^($A86-AI$2),1+(Main!$B$35*($A86-AI$2)))))</f>
        <v>4.8599474630888242E-5</v>
      </c>
      <c r="AJ86" s="119">
        <f ca="1">IF($A86=AJ$2,VLOOKUP($A86,$A$3:$E$98,5),IF($A86&lt;AJ$2,"",VLOOKUP($A86,$A$3:$E$98,5)*IF(Main!$B$36=1,(1+Main!$B$35)^($A86-AJ$2),1+(Main!$B$35*($A86-AJ$2)))))</f>
        <v>4.8599474630888242E-5</v>
      </c>
      <c r="AK86" s="119">
        <f ca="1">IF($A86=AK$2,VLOOKUP($A86,$A$3:$E$98,5),IF($A86&lt;AK$2,"",VLOOKUP($A86,$A$3:$E$98,5)*IF(Main!$B$36=1,(1+Main!$B$35)^($A86-AK$2),1+(Main!$B$35*($A86-AK$2)))))</f>
        <v>4.8599474630888242E-5</v>
      </c>
      <c r="AL86" s="119">
        <f ca="1">IF($A86=AL$2,VLOOKUP($A86,$A$3:$E$98,5),IF($A86&lt;AL$2,"",VLOOKUP($A86,$A$3:$E$98,5)*IF(Main!$B$36=1,(1+Main!$B$35)^($A86-AL$2),1+(Main!$B$35*($A86-AL$2)))))</f>
        <v>4.8599474630888242E-5</v>
      </c>
      <c r="AM86" s="119">
        <f ca="1">IF($A86=AM$2,VLOOKUP($A86,$A$3:$E$98,5),IF($A86&lt;AM$2,"",VLOOKUP($A86,$A$3:$E$98,5)*IF(Main!$B$36=1,(1+Main!$B$35)^($A86-AM$2),1+(Main!$B$35*($A86-AM$2)))))</f>
        <v>4.8599474630888242E-5</v>
      </c>
      <c r="AN86" s="119">
        <f ca="1">IF($A86=AN$2,VLOOKUP($A86,$A$3:$E$98,5),IF($A86&lt;AN$2,"",VLOOKUP($A86,$A$3:$E$98,5)*IF(Main!$B$36=1,(1+Main!$B$35)^($A86-AN$2),1+(Main!$B$35*($A86-AN$2)))))</f>
        <v>4.8599474630888242E-5</v>
      </c>
      <c r="AO86" s="119">
        <f ca="1">IF($A86=AO$2,VLOOKUP($A86,$A$3:$E$98,5),IF($A86&lt;AO$2,"",VLOOKUP($A86,$A$3:$E$98,5)*IF(Main!$B$36=1,(1+Main!$B$35)^($A86-AO$2),1+(Main!$B$35*($A86-AO$2)))))</f>
        <v>4.8599474630888242E-5</v>
      </c>
      <c r="AP86" s="119">
        <f ca="1">IF($A86=AP$2,VLOOKUP($A86,$A$3:$E$98,5),IF($A86&lt;AP$2,"",VLOOKUP($A86,$A$3:$E$98,5)*IF(Main!$B$36=1,(1+Main!$B$35)^($A86-AP$2),1+(Main!$B$35*($A86-AP$2)))))</f>
        <v>4.8599474630888242E-5</v>
      </c>
      <c r="AQ86" s="119">
        <f ca="1">IF($A86=AQ$2,VLOOKUP($A86,$A$3:$E$98,5),IF($A86&lt;AQ$2,"",VLOOKUP($A86,$A$3:$E$98,5)*IF(Main!$B$36=1,(1+Main!$B$35)^($A86-AQ$2),1+(Main!$B$35*($A86-AQ$2)))))</f>
        <v>4.8599474630888242E-5</v>
      </c>
      <c r="AR86" s="119">
        <f ca="1">IF($A86=AR$2,VLOOKUP($A86,$A$3:$E$98,5),IF($A86&lt;AR$2,"",VLOOKUP($A86,$A$3:$E$98,5)*IF(Main!$B$36=1,(1+Main!$B$35)^($A86-AR$2),1+(Main!$B$35*($A86-AR$2)))))</f>
        <v>4.8599474630888242E-5</v>
      </c>
      <c r="AS86" s="119">
        <f ca="1">IF($A86=AS$2,VLOOKUP($A86,$A$3:$E$98,5),IF($A86&lt;AS$2,"",VLOOKUP($A86,$A$3:$E$98,5)*IF(Main!$B$36=1,(1+Main!$B$35)^($A86-AS$2),1+(Main!$B$35*($A86-AS$2)))))</f>
        <v>4.8599474630888242E-5</v>
      </c>
      <c r="AT86" s="119">
        <f ca="1">IF($A86=AT$2,VLOOKUP($A86,$A$3:$E$98,5),IF($A86&lt;AT$2,"",VLOOKUP($A86,$A$3:$E$98,5)*IF(Main!$B$36=1,(1+Main!$B$35)^($A86-AT$2),1+(Main!$B$35*($A86-AT$2)))))</f>
        <v>4.8599474630888242E-5</v>
      </c>
      <c r="AU86" s="119">
        <f ca="1">IF($A86=AU$2,VLOOKUP($A86,$A$3:$E$98,5),IF($A86&lt;AU$2,"",VLOOKUP($A86,$A$3:$E$98,5)*IF(Main!$B$36=1,(1+Main!$B$35)^($A86-AU$2),1+(Main!$B$35*($A86-AU$2)))))</f>
        <v>4.8599474630888242E-5</v>
      </c>
      <c r="AV86" s="119">
        <f ca="1">IF($A86=AV$2,VLOOKUP($A86,$A$3:$E$98,5),IF($A86&lt;AV$2,"",VLOOKUP($A86,$A$3:$E$98,5)*IF(Main!$B$36=1,(1+Main!$B$35)^($A86-AV$2),1+(Main!$B$35*($A86-AV$2)))))</f>
        <v>4.8599474630888242E-5</v>
      </c>
      <c r="AW86" s="119">
        <f ca="1">IF($A86=AW$2,VLOOKUP($A86,$A$3:$E$98,5),IF($A86&lt;AW$2,"",VLOOKUP($A86,$A$3:$E$98,5)*IF(Main!$B$36=1,(1+Main!$B$35)^($A86-AW$2),1+(Main!$B$35*($A86-AW$2)))))</f>
        <v>4.8599474630888242E-5</v>
      </c>
      <c r="AX86" s="119">
        <f ca="1">IF($A86=AX$2,VLOOKUP($A86,$A$3:$E$98,5),IF($A86&lt;AX$2,"",VLOOKUP($A86,$A$3:$E$98,5)*IF(Main!$B$36=1,(1+Main!$B$35)^($A86-AX$2),1+(Main!$B$35*($A86-AX$2)))))</f>
        <v>4.8599474630888242E-5</v>
      </c>
      <c r="AY86" s="119">
        <f ca="1">IF($A86=AY$2,VLOOKUP($A86,$A$3:$E$98,5),IF($A86&lt;AY$2,"",VLOOKUP($A86,$A$3:$E$98,5)*IF(Main!$B$36=1,(1+Main!$B$35)^($A86-AY$2),1+(Main!$B$35*($A86-AY$2)))))</f>
        <v>4.8599474630888242E-5</v>
      </c>
      <c r="AZ86" s="119">
        <f ca="1">IF($A86=AZ$2,VLOOKUP($A86,$A$3:$E$98,5),IF($A86&lt;AZ$2,"",VLOOKUP($A86,$A$3:$E$98,5)*IF(Main!$B$36=1,(1+Main!$B$35)^($A86-AZ$2),1+(Main!$B$35*($A86-AZ$2)))))</f>
        <v>4.8599474630888242E-5</v>
      </c>
      <c r="BA86" s="119">
        <f ca="1">IF($A86=BA$2,VLOOKUP($A86,$A$3:$E$98,5),IF($A86&lt;BA$2,"",VLOOKUP($A86,$A$3:$E$98,5)*IF(Main!$B$36=1,(1+Main!$B$35)^($A86-BA$2),1+(Main!$B$35*($A86-BA$2)))))</f>
        <v>4.8599474630888242E-5</v>
      </c>
      <c r="BB86" s="119">
        <f ca="1">IF($A86=BB$2,VLOOKUP($A86,$A$3:$E$98,5),IF($A86&lt;BB$2,"",VLOOKUP($A86,$A$3:$E$98,5)*IF(Main!$B$36=1,(1+Main!$B$35)^($A86-BB$2),1+(Main!$B$35*($A86-BB$2)))))</f>
        <v>4.8599474630888242E-5</v>
      </c>
      <c r="BC86" s="119">
        <f ca="1">IF($A86=BC$2,VLOOKUP($A86,$A$3:$E$98,5),IF($A86&lt;BC$2,"",VLOOKUP($A86,$A$3:$E$98,5)*IF(Main!$B$36=1,(1+Main!$B$35)^($A86-BC$2),1+(Main!$B$35*($A86-BC$2)))))</f>
        <v>4.8599474630888242E-5</v>
      </c>
      <c r="BD86" s="119">
        <f ca="1">IF($A86=BD$2,VLOOKUP($A86,$A$3:$E$98,5),IF($A86&lt;BD$2,"",VLOOKUP($A86,$A$3:$E$98,5)*IF(Main!$B$36=1,(1+Main!$B$35)^($A86-BD$2),1+(Main!$B$35*($A86-BD$2)))))</f>
        <v>4.8599474630888242E-5</v>
      </c>
      <c r="BE86" s="119">
        <f ca="1">IF($A86=BE$2,VLOOKUP($A86,$A$3:$E$98,5),IF($A86&lt;BE$2,"",VLOOKUP($A86,$A$3:$E$98,5)*IF(Main!$B$36=1,(1+Main!$B$35)^($A86-BE$2),1+(Main!$B$35*($A86-BE$2)))))</f>
        <v>4.8599474630888242E-5</v>
      </c>
      <c r="BF86" s="119">
        <f ca="1">IF($A86=BF$2,VLOOKUP($A86,$A$3:$E$98,5),IF($A86&lt;BF$2,"",VLOOKUP($A86,$A$3:$E$98,5)*IF(Main!$B$36=1,(1+Main!$B$35)^($A86-BF$2),1+(Main!$B$35*($A86-BF$2)))))</f>
        <v>4.8599474630888242E-5</v>
      </c>
      <c r="BG86" s="119">
        <f ca="1">IF($A86=BG$2,VLOOKUP($A86,$A$3:$E$98,5),IF($A86&lt;BG$2,"",VLOOKUP($A86,$A$3:$E$98,5)*IF(Main!$B$36=1,(1+Main!$B$35)^($A86-BG$2),1+(Main!$B$35*($A86-BG$2)))))</f>
        <v>4.8599474630888242E-5</v>
      </c>
      <c r="BH86" s="119">
        <f ca="1">IF($A86=BH$2,VLOOKUP($A86,$A$3:$E$98,5),IF($A86&lt;BH$2,"",VLOOKUP($A86,$A$3:$E$98,5)*IF(Main!$B$36=1,(1+Main!$B$35)^($A86-BH$2),1+(Main!$B$35*($A86-BH$2)))))</f>
        <v>4.8599474630888242E-5</v>
      </c>
      <c r="BI86" s="119">
        <f ca="1">IF($A86=BI$2,VLOOKUP($A86,$A$3:$E$98,5),IF($A86&lt;BI$2,"",VLOOKUP($A86,$A$3:$E$98,5)*IF(Main!$B$36=1,(1+Main!$B$35)^($A86-BI$2),1+(Main!$B$35*($A86-BI$2)))))</f>
        <v>4.8599474630888242E-5</v>
      </c>
      <c r="BJ86" s="119">
        <f ca="1">IF($A86=BJ$2,VLOOKUP($A86,$A$3:$E$98,5),IF($A86&lt;BJ$2,"",VLOOKUP($A86,$A$3:$E$98,5)*IF(Main!$B$36=1,(1+Main!$B$35)^($A86-BJ$2),1+(Main!$B$35*($A86-BJ$2)))))</f>
        <v>4.8599474630888242E-5</v>
      </c>
      <c r="BK86" s="119">
        <f ca="1">IF($A86=BK$2,VLOOKUP($A86,$A$3:$E$98,5),IF($A86&lt;BK$2,"",VLOOKUP($A86,$A$3:$E$98,5)*IF(Main!$B$36=1,(1+Main!$B$35)^($A86-BK$2),1+(Main!$B$35*($A86-BK$2)))))</f>
        <v>4.8599474630888242E-5</v>
      </c>
      <c r="BL86" s="119">
        <f ca="1">IF($A86=BL$2,VLOOKUP($A86,$A$3:$E$98,5),IF($A86&lt;BL$2,"",VLOOKUP($A86,$A$3:$E$98,5)*IF(Main!$B$36=1,(1+Main!$B$35)^($A86-BL$2),1+(Main!$B$35*($A86-BL$2)))))</f>
        <v>4.8599474630888242E-5</v>
      </c>
      <c r="BM86" s="119">
        <f ca="1">IF($A86=BM$2,VLOOKUP($A86,$A$3:$E$98,5),IF($A86&lt;BM$2,"",VLOOKUP($A86,$A$3:$E$98,5)*IF(Main!$B$36=1,(1+Main!$B$35)^($A86-BM$2),1+(Main!$B$35*($A86-BM$2)))))</f>
        <v>4.8599474630888242E-5</v>
      </c>
      <c r="BN86" s="119">
        <f ca="1">IF($A86=BN$2,VLOOKUP($A86,$A$3:$E$98,5),IF($A86&lt;BN$2,"",VLOOKUP($A86,$A$3:$E$98,5)*IF(Main!$B$36=1,(1+Main!$B$35)^($A86-BN$2),1+(Main!$B$35*($A86-BN$2)))))</f>
        <v>4.8599474630888242E-5</v>
      </c>
      <c r="BO86" s="119">
        <f ca="1">IF($A86=BO$2,VLOOKUP($A86,$A$3:$E$98,5),IF($A86&lt;BO$2,"",VLOOKUP($A86,$A$3:$E$98,5)*IF(Main!$B$36=1,(1+Main!$B$35)^($A86-BO$2),1+(Main!$B$35*($A86-BO$2)))))</f>
        <v>4.8599474630888242E-5</v>
      </c>
      <c r="BP86" s="119">
        <f ca="1">IF($A86=BP$2,VLOOKUP($A86,$A$3:$E$98,5),IF($A86&lt;BP$2,"",VLOOKUP($A86,$A$3:$E$98,5)*IF(Main!$B$36=1,(1+Main!$B$35)^($A86-BP$2),1+(Main!$B$35*($A86-BP$2)))))</f>
        <v>4.8599474630888242E-5</v>
      </c>
      <c r="BQ86" s="119">
        <f ca="1">IF($A86=BQ$2,VLOOKUP($A86,$A$3:$E$98,5),IF($A86&lt;BQ$2,"",VLOOKUP($A86,$A$3:$E$98,5)*IF(Main!$B$36=1,(1+Main!$B$35)^($A86-BQ$2),1+(Main!$B$35*($A86-BQ$2)))))</f>
        <v>4.8599474630888242E-5</v>
      </c>
      <c r="BR86" s="119">
        <f ca="1">IF($A86=BR$2,VLOOKUP($A86,$A$3:$E$98,5),IF($A86&lt;BR$2,"",VLOOKUP($A86,$A$3:$E$98,5)*IF(Main!$B$36=1,(1+Main!$B$35)^($A86-BR$2),1+(Main!$B$35*($A86-BR$2)))))</f>
        <v>4.8599474630888242E-5</v>
      </c>
      <c r="BS86" s="119" t="str">
        <f>IF($A86=BS$2,VLOOKUP($A86,$A$3:$E$98,5),IF($A86&lt;BS$2,"",VLOOKUP($A86,$A$3:$E$98,5)*IF(Main!$B$36=1,(1+Main!$B$35)^($A86-BS$2),1+(Main!$B$35*($A86-BS$2)))))</f>
        <v/>
      </c>
      <c r="BT86" s="119" t="str">
        <f>IF($A86=BT$2,VLOOKUP($A86,$A$3:$E$98,5),IF($A86&lt;BT$2,"",VLOOKUP($A86,$A$3:$E$98,5)*IF(Main!$B$36=1,(1+Main!$B$35)^($A86-BT$2),1+(Main!$B$35*($A86-BT$2)))))</f>
        <v/>
      </c>
      <c r="BU86" s="119" t="str">
        <f>IF($A86=BU$2,VLOOKUP($A86,$A$3:$E$98,5),IF($A86&lt;BU$2,"",VLOOKUP($A86,$A$3:$E$98,5)*IF(Main!$B$36=1,(1+Main!$B$35)^($A86-BU$2),1+(Main!$B$35*($A86-BU$2)))))</f>
        <v/>
      </c>
      <c r="BV86" s="119" t="str">
        <f>IF($A86=BV$2,VLOOKUP($A86,$A$3:$E$98,5),IF($A86&lt;BV$2,"",VLOOKUP($A86,$A$3:$E$98,5)*IF(Main!$B$36=1,(1+Main!$B$35)^($A86-BV$2),1+(Main!$B$35*($A86-BV$2)))))</f>
        <v/>
      </c>
      <c r="BW86" s="119" t="str">
        <f>IF($A86=BW$2,VLOOKUP($A86,$A$3:$E$98,5),IF($A86&lt;BW$2,"",VLOOKUP($A86,$A$3:$E$98,5)*IF(Main!$B$36=1,(1+Main!$B$35)^($A86-BW$2),1+(Main!$B$35*($A86-BW$2)))))</f>
        <v/>
      </c>
      <c r="BX86" s="119" t="str">
        <f>IF($A86=BX$2,VLOOKUP($A86,$A$3:$E$98,5),IF($A86&lt;BX$2,"",VLOOKUP($A86,$A$3:$E$98,5)*IF(Main!$B$36=1,(1+Main!$B$35)^($A86-BX$2),1+(Main!$B$35*($A86-BX$2)))))</f>
        <v/>
      </c>
      <c r="BY86" s="119" t="str">
        <f>IF($A86=BY$2,VLOOKUP($A86,$A$3:$E$98,5),IF($A86&lt;BY$2,"",VLOOKUP($A86,$A$3:$E$98,5)*IF(Main!$B$36=1,(1+Main!$B$35)^($A86-BY$2),1+(Main!$B$35*($A86-BY$2)))))</f>
        <v/>
      </c>
      <c r="BZ86" s="119" t="str">
        <f>IF($A86=BZ$2,VLOOKUP($A86,$A$3:$E$98,5),IF($A86&lt;BZ$2,"",VLOOKUP($A86,$A$3:$E$98,5)*IF(Main!$B$36=1,(1+Main!$B$35)^($A86-BZ$2),1+(Main!$B$35*($A86-BZ$2)))))</f>
        <v/>
      </c>
      <c r="CA86" s="119" t="str">
        <f>IF($A86=CA$2,VLOOKUP($A86,$A$3:$E$98,5),IF($A86&lt;CA$2,"",VLOOKUP($A86,$A$3:$E$98,5)*IF(Main!$B$36=1,(1+Main!$B$35)^($A86-CA$2),1+(Main!$B$35*($A86-CA$2)))))</f>
        <v/>
      </c>
      <c r="CB86" s="119" t="str">
        <f>IF($A86=CB$2,VLOOKUP($A86,$A$3:$E$98,5),IF($A86&lt;CB$2,"",VLOOKUP($A86,$A$3:$E$98,5)*IF(Main!$B$36=1,(1+Main!$B$35)^($A86-CB$2),1+(Main!$B$35*($A86-CB$2)))))</f>
        <v/>
      </c>
      <c r="CC86" s="119" t="str">
        <f>IF($A86=CC$2,VLOOKUP($A86,$A$3:$E$98,5),IF($A86&lt;CC$2,"",VLOOKUP($A86,$A$3:$E$98,5)*IF(Main!$B$36=1,(1+Main!$B$35)^($A86-CC$2),1+(Main!$B$35*($A86-CC$2)))))</f>
        <v/>
      </c>
      <c r="CD86" s="119" t="str">
        <f>IF($A86=CD$2,VLOOKUP($A86,$A$3:$E$98,5),IF($A86&lt;CD$2,"",VLOOKUP($A86,$A$3:$E$98,5)*IF(Main!$B$36=1,(1+Main!$B$35)^($A86-CD$2),1+(Main!$B$35*($A86-CD$2)))))</f>
        <v/>
      </c>
    </row>
    <row r="87" spans="1:83">
      <c r="A87" s="51">
        <v>109</v>
      </c>
      <c r="B87" s="54">
        <f ca="1">VLOOKUP($A87,Mortality!$A$3:$G$108,7,)</f>
        <v>0.39057204383598626</v>
      </c>
      <c r="C87" s="50">
        <f t="shared" ca="1" si="5"/>
        <v>8.4749660177092529E-3</v>
      </c>
      <c r="D87" s="50">
        <f t="shared" ca="1" si="6"/>
        <v>2.3885965621191927</v>
      </c>
      <c r="E87" s="118">
        <f ca="1">C87/(1+Main!$B$5)^($A87-$A$3)</f>
        <v>2.8833717553341198E-5</v>
      </c>
      <c r="F87" s="14">
        <f t="shared" ref="F87:F98" ca="1" si="7">OFFSET($G$100,0,($A87-$A$23))</f>
        <v>2.2036667279893822</v>
      </c>
      <c r="G87" s="119">
        <f ca="1">IF($A87=G$2,VLOOKUP($A87,$A$3:$E$98,5),IF($A87&lt;G$2,"",VLOOKUP($A87,$A$3:$E$98,5)*IF(Main!$B$36=1,(1+Main!$B$35)^($A87-G$2),1+(Main!$B$35*($A87-G$2)))))</f>
        <v>2.8833717553341198E-5</v>
      </c>
      <c r="H87" s="119">
        <f ca="1">IF($A87=H$2,VLOOKUP($A87,$A$3:$E$98,5),IF($A87&lt;H$2,"",VLOOKUP($A87,$A$3:$E$98,5)*IF(Main!$B$36=1,(1+Main!$B$35)^($A87-H$2),1+(Main!$B$35*($A87-H$2)))))</f>
        <v>2.8833717553341198E-5</v>
      </c>
      <c r="I87" s="119">
        <f ca="1">IF($A87=I$2,VLOOKUP($A87,$A$3:$E$98,5),IF($A87&lt;I$2,"",VLOOKUP($A87,$A$3:$E$98,5)*IF(Main!$B$36=1,(1+Main!$B$35)^($A87-I$2),1+(Main!$B$35*($A87-I$2)))))</f>
        <v>2.8833717553341198E-5</v>
      </c>
      <c r="J87" s="119">
        <f ca="1">IF($A87=J$2,VLOOKUP($A87,$A$3:$E$98,5),IF($A87&lt;J$2,"",VLOOKUP($A87,$A$3:$E$98,5)*IF(Main!$B$36=1,(1+Main!$B$35)^($A87-J$2),1+(Main!$B$35*($A87-J$2)))))</f>
        <v>2.8833717553341198E-5</v>
      </c>
      <c r="K87" s="119">
        <f ca="1">IF($A87=K$2,VLOOKUP($A87,$A$3:$E$98,5),IF($A87&lt;K$2,"",VLOOKUP($A87,$A$3:$E$98,5)*IF(Main!$B$36=1,(1+Main!$B$35)^($A87-K$2),1+(Main!$B$35*($A87-K$2)))))</f>
        <v>2.8833717553341198E-5</v>
      </c>
      <c r="L87" s="119">
        <f ca="1">IF($A87=L$2,VLOOKUP($A87,$A$3:$E$98,5),IF($A87&lt;L$2,"",VLOOKUP($A87,$A$3:$E$98,5)*IF(Main!$B$36=1,(1+Main!$B$35)^($A87-L$2),1+(Main!$B$35*($A87-L$2)))))</f>
        <v>2.8833717553341198E-5</v>
      </c>
      <c r="M87" s="119">
        <f ca="1">IF($A87=M$2,VLOOKUP($A87,$A$3:$E$98,5),IF($A87&lt;M$2,"",VLOOKUP($A87,$A$3:$E$98,5)*IF(Main!$B$36=1,(1+Main!$B$35)^($A87-M$2),1+(Main!$B$35*($A87-M$2)))))</f>
        <v>2.8833717553341198E-5</v>
      </c>
      <c r="N87" s="119">
        <f ca="1">IF($A87=N$2,VLOOKUP($A87,$A$3:$E$98,5),IF($A87&lt;N$2,"",VLOOKUP($A87,$A$3:$E$98,5)*IF(Main!$B$36=1,(1+Main!$B$35)^($A87-N$2),1+(Main!$B$35*($A87-N$2)))))</f>
        <v>2.8833717553341198E-5</v>
      </c>
      <c r="O87" s="119">
        <f ca="1">IF($A87=O$2,VLOOKUP($A87,$A$3:$E$98,5),IF($A87&lt;O$2,"",VLOOKUP($A87,$A$3:$E$98,5)*IF(Main!$B$36=1,(1+Main!$B$35)^($A87-O$2),1+(Main!$B$35*($A87-O$2)))))</f>
        <v>2.8833717553341198E-5</v>
      </c>
      <c r="P87" s="119">
        <f ca="1">IF($A87=P$2,VLOOKUP($A87,$A$3:$E$98,5),IF($A87&lt;P$2,"",VLOOKUP($A87,$A$3:$E$98,5)*IF(Main!$B$36=1,(1+Main!$B$35)^($A87-P$2),1+(Main!$B$35*($A87-P$2)))))</f>
        <v>2.8833717553341198E-5</v>
      </c>
      <c r="Q87" s="119">
        <f ca="1">IF($A87=Q$2,VLOOKUP($A87,$A$3:$E$98,5),IF($A87&lt;Q$2,"",VLOOKUP($A87,$A$3:$E$98,5)*IF(Main!$B$36=1,(1+Main!$B$35)^($A87-Q$2),1+(Main!$B$35*($A87-Q$2)))))</f>
        <v>2.8833717553341198E-5</v>
      </c>
      <c r="R87" s="119">
        <f ca="1">IF($A87=R$2,VLOOKUP($A87,$A$3:$E$98,5),IF($A87&lt;R$2,"",VLOOKUP($A87,$A$3:$E$98,5)*IF(Main!$B$36=1,(1+Main!$B$35)^($A87-R$2),1+(Main!$B$35*($A87-R$2)))))</f>
        <v>2.8833717553341198E-5</v>
      </c>
      <c r="S87" s="119">
        <f ca="1">IF($A87=S$2,VLOOKUP($A87,$A$3:$E$98,5),IF($A87&lt;S$2,"",VLOOKUP($A87,$A$3:$E$98,5)*IF(Main!$B$36=1,(1+Main!$B$35)^($A87-S$2),1+(Main!$B$35*($A87-S$2)))))</f>
        <v>2.8833717553341198E-5</v>
      </c>
      <c r="T87" s="119">
        <f ca="1">IF($A87=T$2,VLOOKUP($A87,$A$3:$E$98,5),IF($A87&lt;T$2,"",VLOOKUP($A87,$A$3:$E$98,5)*IF(Main!$B$36=1,(1+Main!$B$35)^($A87-T$2),1+(Main!$B$35*($A87-T$2)))))</f>
        <v>2.8833717553341198E-5</v>
      </c>
      <c r="U87" s="119">
        <f ca="1">IF($A87=U$2,VLOOKUP($A87,$A$3:$E$98,5),IF($A87&lt;U$2,"",VLOOKUP($A87,$A$3:$E$98,5)*IF(Main!$B$36=1,(1+Main!$B$35)^($A87-U$2),1+(Main!$B$35*($A87-U$2)))))</f>
        <v>2.8833717553341198E-5</v>
      </c>
      <c r="V87" s="119">
        <f ca="1">IF($A87=V$2,VLOOKUP($A87,$A$3:$E$98,5),IF($A87&lt;V$2,"",VLOOKUP($A87,$A$3:$E$98,5)*IF(Main!$B$36=1,(1+Main!$B$35)^($A87-V$2),1+(Main!$B$35*($A87-V$2)))))</f>
        <v>2.8833717553341198E-5</v>
      </c>
      <c r="W87" s="119">
        <f ca="1">IF($A87=W$2,VLOOKUP($A87,$A$3:$E$98,5),IF($A87&lt;W$2,"",VLOOKUP($A87,$A$3:$E$98,5)*IF(Main!$B$36=1,(1+Main!$B$35)^($A87-W$2),1+(Main!$B$35*($A87-W$2)))))</f>
        <v>2.8833717553341198E-5</v>
      </c>
      <c r="X87" s="119">
        <f ca="1">IF($A87=X$2,VLOOKUP($A87,$A$3:$E$98,5),IF($A87&lt;X$2,"",VLOOKUP($A87,$A$3:$E$98,5)*IF(Main!$B$36=1,(1+Main!$B$35)^($A87-X$2),1+(Main!$B$35*($A87-X$2)))))</f>
        <v>2.8833717553341198E-5</v>
      </c>
      <c r="Y87" s="119">
        <f ca="1">IF($A87=Y$2,VLOOKUP($A87,$A$3:$E$98,5),IF($A87&lt;Y$2,"",VLOOKUP($A87,$A$3:$E$98,5)*IF(Main!$B$36=1,(1+Main!$B$35)^($A87-Y$2),1+(Main!$B$35*($A87-Y$2)))))</f>
        <v>2.8833717553341198E-5</v>
      </c>
      <c r="Z87" s="119">
        <f ca="1">IF($A87=Z$2,VLOOKUP($A87,$A$3:$E$98,5),IF($A87&lt;Z$2,"",VLOOKUP($A87,$A$3:$E$98,5)*IF(Main!$B$36=1,(1+Main!$B$35)^($A87-Z$2),1+(Main!$B$35*($A87-Z$2)))))</f>
        <v>2.8833717553341198E-5</v>
      </c>
      <c r="AA87" s="119">
        <f ca="1">IF($A87=AA$2,VLOOKUP($A87,$A$3:$E$98,5),IF($A87&lt;AA$2,"",VLOOKUP($A87,$A$3:$E$98,5)*IF(Main!$B$36=1,(1+Main!$B$35)^($A87-AA$2),1+(Main!$B$35*($A87-AA$2)))))</f>
        <v>2.8833717553341198E-5</v>
      </c>
      <c r="AB87" s="119">
        <f ca="1">IF($A87=AB$2,VLOOKUP($A87,$A$3:$E$98,5),IF($A87&lt;AB$2,"",VLOOKUP($A87,$A$3:$E$98,5)*IF(Main!$B$36=1,(1+Main!$B$35)^($A87-AB$2),1+(Main!$B$35*($A87-AB$2)))))</f>
        <v>2.8833717553341198E-5</v>
      </c>
      <c r="AC87" s="119">
        <f ca="1">IF($A87=AC$2,VLOOKUP($A87,$A$3:$E$98,5),IF($A87&lt;AC$2,"",VLOOKUP($A87,$A$3:$E$98,5)*IF(Main!$B$36=1,(1+Main!$B$35)^($A87-AC$2),1+(Main!$B$35*($A87-AC$2)))))</f>
        <v>2.8833717553341198E-5</v>
      </c>
      <c r="AD87" s="119">
        <f ca="1">IF($A87=AD$2,VLOOKUP($A87,$A$3:$E$98,5),IF($A87&lt;AD$2,"",VLOOKUP($A87,$A$3:$E$98,5)*IF(Main!$B$36=1,(1+Main!$B$35)^($A87-AD$2),1+(Main!$B$35*($A87-AD$2)))))</f>
        <v>2.8833717553341198E-5</v>
      </c>
      <c r="AE87" s="119">
        <f ca="1">IF($A87=AE$2,VLOOKUP($A87,$A$3:$E$98,5),IF($A87&lt;AE$2,"",VLOOKUP($A87,$A$3:$E$98,5)*IF(Main!$B$36=1,(1+Main!$B$35)^($A87-AE$2),1+(Main!$B$35*($A87-AE$2)))))</f>
        <v>2.8833717553341198E-5</v>
      </c>
      <c r="AF87" s="119">
        <f ca="1">IF($A87=AF$2,VLOOKUP($A87,$A$3:$E$98,5),IF($A87&lt;AF$2,"",VLOOKUP($A87,$A$3:$E$98,5)*IF(Main!$B$36=1,(1+Main!$B$35)^($A87-AF$2),1+(Main!$B$35*($A87-AF$2)))))</f>
        <v>2.8833717553341198E-5</v>
      </c>
      <c r="AG87" s="119">
        <f ca="1">IF($A87=AG$2,VLOOKUP($A87,$A$3:$E$98,5),IF($A87&lt;AG$2,"",VLOOKUP($A87,$A$3:$E$98,5)*IF(Main!$B$36=1,(1+Main!$B$35)^($A87-AG$2),1+(Main!$B$35*($A87-AG$2)))))</f>
        <v>2.8833717553341198E-5</v>
      </c>
      <c r="AH87" s="119">
        <f ca="1">IF($A87=AH$2,VLOOKUP($A87,$A$3:$E$98,5),IF($A87&lt;AH$2,"",VLOOKUP($A87,$A$3:$E$98,5)*IF(Main!$B$36=1,(1+Main!$B$35)^($A87-AH$2),1+(Main!$B$35*($A87-AH$2)))))</f>
        <v>2.8833717553341198E-5</v>
      </c>
      <c r="AI87" s="119">
        <f ca="1">IF($A87=AI$2,VLOOKUP($A87,$A$3:$E$98,5),IF($A87&lt;AI$2,"",VLOOKUP($A87,$A$3:$E$98,5)*IF(Main!$B$36=1,(1+Main!$B$35)^($A87-AI$2),1+(Main!$B$35*($A87-AI$2)))))</f>
        <v>2.8833717553341198E-5</v>
      </c>
      <c r="AJ87" s="119">
        <f ca="1">IF($A87=AJ$2,VLOOKUP($A87,$A$3:$E$98,5),IF($A87&lt;AJ$2,"",VLOOKUP($A87,$A$3:$E$98,5)*IF(Main!$B$36=1,(1+Main!$B$35)^($A87-AJ$2),1+(Main!$B$35*($A87-AJ$2)))))</f>
        <v>2.8833717553341198E-5</v>
      </c>
      <c r="AK87" s="119">
        <f ca="1">IF($A87=AK$2,VLOOKUP($A87,$A$3:$E$98,5),IF($A87&lt;AK$2,"",VLOOKUP($A87,$A$3:$E$98,5)*IF(Main!$B$36=1,(1+Main!$B$35)^($A87-AK$2),1+(Main!$B$35*($A87-AK$2)))))</f>
        <v>2.8833717553341198E-5</v>
      </c>
      <c r="AL87" s="119">
        <f ca="1">IF($A87=AL$2,VLOOKUP($A87,$A$3:$E$98,5),IF($A87&lt;AL$2,"",VLOOKUP($A87,$A$3:$E$98,5)*IF(Main!$B$36=1,(1+Main!$B$35)^($A87-AL$2),1+(Main!$B$35*($A87-AL$2)))))</f>
        <v>2.8833717553341198E-5</v>
      </c>
      <c r="AM87" s="119">
        <f ca="1">IF($A87=AM$2,VLOOKUP($A87,$A$3:$E$98,5),IF($A87&lt;AM$2,"",VLOOKUP($A87,$A$3:$E$98,5)*IF(Main!$B$36=1,(1+Main!$B$35)^($A87-AM$2),1+(Main!$B$35*($A87-AM$2)))))</f>
        <v>2.8833717553341198E-5</v>
      </c>
      <c r="AN87" s="119">
        <f ca="1">IF($A87=AN$2,VLOOKUP($A87,$A$3:$E$98,5),IF($A87&lt;AN$2,"",VLOOKUP($A87,$A$3:$E$98,5)*IF(Main!$B$36=1,(1+Main!$B$35)^($A87-AN$2),1+(Main!$B$35*($A87-AN$2)))))</f>
        <v>2.8833717553341198E-5</v>
      </c>
      <c r="AO87" s="119">
        <f ca="1">IF($A87=AO$2,VLOOKUP($A87,$A$3:$E$98,5),IF($A87&lt;AO$2,"",VLOOKUP($A87,$A$3:$E$98,5)*IF(Main!$B$36=1,(1+Main!$B$35)^($A87-AO$2),1+(Main!$B$35*($A87-AO$2)))))</f>
        <v>2.8833717553341198E-5</v>
      </c>
      <c r="AP87" s="119">
        <f ca="1">IF($A87=AP$2,VLOOKUP($A87,$A$3:$E$98,5),IF($A87&lt;AP$2,"",VLOOKUP($A87,$A$3:$E$98,5)*IF(Main!$B$36=1,(1+Main!$B$35)^($A87-AP$2),1+(Main!$B$35*($A87-AP$2)))))</f>
        <v>2.8833717553341198E-5</v>
      </c>
      <c r="AQ87" s="119">
        <f ca="1">IF($A87=AQ$2,VLOOKUP($A87,$A$3:$E$98,5),IF($A87&lt;AQ$2,"",VLOOKUP($A87,$A$3:$E$98,5)*IF(Main!$B$36=1,(1+Main!$B$35)^($A87-AQ$2),1+(Main!$B$35*($A87-AQ$2)))))</f>
        <v>2.8833717553341198E-5</v>
      </c>
      <c r="AR87" s="119">
        <f ca="1">IF($A87=AR$2,VLOOKUP($A87,$A$3:$E$98,5),IF($A87&lt;AR$2,"",VLOOKUP($A87,$A$3:$E$98,5)*IF(Main!$B$36=1,(1+Main!$B$35)^($A87-AR$2),1+(Main!$B$35*($A87-AR$2)))))</f>
        <v>2.8833717553341198E-5</v>
      </c>
      <c r="AS87" s="119">
        <f ca="1">IF($A87=AS$2,VLOOKUP($A87,$A$3:$E$98,5),IF($A87&lt;AS$2,"",VLOOKUP($A87,$A$3:$E$98,5)*IF(Main!$B$36=1,(1+Main!$B$35)^($A87-AS$2),1+(Main!$B$35*($A87-AS$2)))))</f>
        <v>2.8833717553341198E-5</v>
      </c>
      <c r="AT87" s="119">
        <f ca="1">IF($A87=AT$2,VLOOKUP($A87,$A$3:$E$98,5),IF($A87&lt;AT$2,"",VLOOKUP($A87,$A$3:$E$98,5)*IF(Main!$B$36=1,(1+Main!$B$35)^($A87-AT$2),1+(Main!$B$35*($A87-AT$2)))))</f>
        <v>2.8833717553341198E-5</v>
      </c>
      <c r="AU87" s="119">
        <f ca="1">IF($A87=AU$2,VLOOKUP($A87,$A$3:$E$98,5),IF($A87&lt;AU$2,"",VLOOKUP($A87,$A$3:$E$98,5)*IF(Main!$B$36=1,(1+Main!$B$35)^($A87-AU$2),1+(Main!$B$35*($A87-AU$2)))))</f>
        <v>2.8833717553341198E-5</v>
      </c>
      <c r="AV87" s="119">
        <f ca="1">IF($A87=AV$2,VLOOKUP($A87,$A$3:$E$98,5),IF($A87&lt;AV$2,"",VLOOKUP($A87,$A$3:$E$98,5)*IF(Main!$B$36=1,(1+Main!$B$35)^($A87-AV$2),1+(Main!$B$35*($A87-AV$2)))))</f>
        <v>2.8833717553341198E-5</v>
      </c>
      <c r="AW87" s="119">
        <f ca="1">IF($A87=AW$2,VLOOKUP($A87,$A$3:$E$98,5),IF($A87&lt;AW$2,"",VLOOKUP($A87,$A$3:$E$98,5)*IF(Main!$B$36=1,(1+Main!$B$35)^($A87-AW$2),1+(Main!$B$35*($A87-AW$2)))))</f>
        <v>2.8833717553341198E-5</v>
      </c>
      <c r="AX87" s="119">
        <f ca="1">IF($A87=AX$2,VLOOKUP($A87,$A$3:$E$98,5),IF($A87&lt;AX$2,"",VLOOKUP($A87,$A$3:$E$98,5)*IF(Main!$B$36=1,(1+Main!$B$35)^($A87-AX$2),1+(Main!$B$35*($A87-AX$2)))))</f>
        <v>2.8833717553341198E-5</v>
      </c>
      <c r="AY87" s="119">
        <f ca="1">IF($A87=AY$2,VLOOKUP($A87,$A$3:$E$98,5),IF($A87&lt;AY$2,"",VLOOKUP($A87,$A$3:$E$98,5)*IF(Main!$B$36=1,(1+Main!$B$35)^($A87-AY$2),1+(Main!$B$35*($A87-AY$2)))))</f>
        <v>2.8833717553341198E-5</v>
      </c>
      <c r="AZ87" s="119">
        <f ca="1">IF($A87=AZ$2,VLOOKUP($A87,$A$3:$E$98,5),IF($A87&lt;AZ$2,"",VLOOKUP($A87,$A$3:$E$98,5)*IF(Main!$B$36=1,(1+Main!$B$35)^($A87-AZ$2),1+(Main!$B$35*($A87-AZ$2)))))</f>
        <v>2.8833717553341198E-5</v>
      </c>
      <c r="BA87" s="119">
        <f ca="1">IF($A87=BA$2,VLOOKUP($A87,$A$3:$E$98,5),IF($A87&lt;BA$2,"",VLOOKUP($A87,$A$3:$E$98,5)*IF(Main!$B$36=1,(1+Main!$B$35)^($A87-BA$2),1+(Main!$B$35*($A87-BA$2)))))</f>
        <v>2.8833717553341198E-5</v>
      </c>
      <c r="BB87" s="119">
        <f ca="1">IF($A87=BB$2,VLOOKUP($A87,$A$3:$E$98,5),IF($A87&lt;BB$2,"",VLOOKUP($A87,$A$3:$E$98,5)*IF(Main!$B$36=1,(1+Main!$B$35)^($A87-BB$2),1+(Main!$B$35*($A87-BB$2)))))</f>
        <v>2.8833717553341198E-5</v>
      </c>
      <c r="BC87" s="119">
        <f ca="1">IF($A87=BC$2,VLOOKUP($A87,$A$3:$E$98,5),IF($A87&lt;BC$2,"",VLOOKUP($A87,$A$3:$E$98,5)*IF(Main!$B$36=1,(1+Main!$B$35)^($A87-BC$2),1+(Main!$B$35*($A87-BC$2)))))</f>
        <v>2.8833717553341198E-5</v>
      </c>
      <c r="BD87" s="119">
        <f ca="1">IF($A87=BD$2,VLOOKUP($A87,$A$3:$E$98,5),IF($A87&lt;BD$2,"",VLOOKUP($A87,$A$3:$E$98,5)*IF(Main!$B$36=1,(1+Main!$B$35)^($A87-BD$2),1+(Main!$B$35*($A87-BD$2)))))</f>
        <v>2.8833717553341198E-5</v>
      </c>
      <c r="BE87" s="119">
        <f ca="1">IF($A87=BE$2,VLOOKUP($A87,$A$3:$E$98,5),IF($A87&lt;BE$2,"",VLOOKUP($A87,$A$3:$E$98,5)*IF(Main!$B$36=1,(1+Main!$B$35)^($A87-BE$2),1+(Main!$B$35*($A87-BE$2)))))</f>
        <v>2.8833717553341198E-5</v>
      </c>
      <c r="BF87" s="119">
        <f ca="1">IF($A87=BF$2,VLOOKUP($A87,$A$3:$E$98,5),IF($A87&lt;BF$2,"",VLOOKUP($A87,$A$3:$E$98,5)*IF(Main!$B$36=1,(1+Main!$B$35)^($A87-BF$2),1+(Main!$B$35*($A87-BF$2)))))</f>
        <v>2.8833717553341198E-5</v>
      </c>
      <c r="BG87" s="119">
        <f ca="1">IF($A87=BG$2,VLOOKUP($A87,$A$3:$E$98,5),IF($A87&lt;BG$2,"",VLOOKUP($A87,$A$3:$E$98,5)*IF(Main!$B$36=1,(1+Main!$B$35)^($A87-BG$2),1+(Main!$B$35*($A87-BG$2)))))</f>
        <v>2.8833717553341198E-5</v>
      </c>
      <c r="BH87" s="119">
        <f ca="1">IF($A87=BH$2,VLOOKUP($A87,$A$3:$E$98,5),IF($A87&lt;BH$2,"",VLOOKUP($A87,$A$3:$E$98,5)*IF(Main!$B$36=1,(1+Main!$B$35)^($A87-BH$2),1+(Main!$B$35*($A87-BH$2)))))</f>
        <v>2.8833717553341198E-5</v>
      </c>
      <c r="BI87" s="119">
        <f ca="1">IF($A87=BI$2,VLOOKUP($A87,$A$3:$E$98,5),IF($A87&lt;BI$2,"",VLOOKUP($A87,$A$3:$E$98,5)*IF(Main!$B$36=1,(1+Main!$B$35)^($A87-BI$2),1+(Main!$B$35*($A87-BI$2)))))</f>
        <v>2.8833717553341198E-5</v>
      </c>
      <c r="BJ87" s="119">
        <f ca="1">IF($A87=BJ$2,VLOOKUP($A87,$A$3:$E$98,5),IF($A87&lt;BJ$2,"",VLOOKUP($A87,$A$3:$E$98,5)*IF(Main!$B$36=1,(1+Main!$B$35)^($A87-BJ$2),1+(Main!$B$35*($A87-BJ$2)))))</f>
        <v>2.8833717553341198E-5</v>
      </c>
      <c r="BK87" s="119">
        <f ca="1">IF($A87=BK$2,VLOOKUP($A87,$A$3:$E$98,5),IF($A87&lt;BK$2,"",VLOOKUP($A87,$A$3:$E$98,5)*IF(Main!$B$36=1,(1+Main!$B$35)^($A87-BK$2),1+(Main!$B$35*($A87-BK$2)))))</f>
        <v>2.8833717553341198E-5</v>
      </c>
      <c r="BL87" s="119">
        <f ca="1">IF($A87=BL$2,VLOOKUP($A87,$A$3:$E$98,5),IF($A87&lt;BL$2,"",VLOOKUP($A87,$A$3:$E$98,5)*IF(Main!$B$36=1,(1+Main!$B$35)^($A87-BL$2),1+(Main!$B$35*($A87-BL$2)))))</f>
        <v>2.8833717553341198E-5</v>
      </c>
      <c r="BM87" s="119">
        <f ca="1">IF($A87=BM$2,VLOOKUP($A87,$A$3:$E$98,5),IF($A87&lt;BM$2,"",VLOOKUP($A87,$A$3:$E$98,5)*IF(Main!$B$36=1,(1+Main!$B$35)^($A87-BM$2),1+(Main!$B$35*($A87-BM$2)))))</f>
        <v>2.8833717553341198E-5</v>
      </c>
      <c r="BN87" s="119">
        <f ca="1">IF($A87=BN$2,VLOOKUP($A87,$A$3:$E$98,5),IF($A87&lt;BN$2,"",VLOOKUP($A87,$A$3:$E$98,5)*IF(Main!$B$36=1,(1+Main!$B$35)^($A87-BN$2),1+(Main!$B$35*($A87-BN$2)))))</f>
        <v>2.8833717553341198E-5</v>
      </c>
      <c r="BO87" s="119">
        <f ca="1">IF($A87=BO$2,VLOOKUP($A87,$A$3:$E$98,5),IF($A87&lt;BO$2,"",VLOOKUP($A87,$A$3:$E$98,5)*IF(Main!$B$36=1,(1+Main!$B$35)^($A87-BO$2),1+(Main!$B$35*($A87-BO$2)))))</f>
        <v>2.8833717553341198E-5</v>
      </c>
      <c r="BP87" s="119">
        <f ca="1">IF($A87=BP$2,VLOOKUP($A87,$A$3:$E$98,5),IF($A87&lt;BP$2,"",VLOOKUP($A87,$A$3:$E$98,5)*IF(Main!$B$36=1,(1+Main!$B$35)^($A87-BP$2),1+(Main!$B$35*($A87-BP$2)))))</f>
        <v>2.8833717553341198E-5</v>
      </c>
      <c r="BQ87" s="119">
        <f ca="1">IF($A87=BQ$2,VLOOKUP($A87,$A$3:$E$98,5),IF($A87&lt;BQ$2,"",VLOOKUP($A87,$A$3:$E$98,5)*IF(Main!$B$36=1,(1+Main!$B$35)^($A87-BQ$2),1+(Main!$B$35*($A87-BQ$2)))))</f>
        <v>2.8833717553341198E-5</v>
      </c>
      <c r="BR87" s="119">
        <f ca="1">IF($A87=BR$2,VLOOKUP($A87,$A$3:$E$98,5),IF($A87&lt;BR$2,"",VLOOKUP($A87,$A$3:$E$98,5)*IF(Main!$B$36=1,(1+Main!$B$35)^($A87-BR$2),1+(Main!$B$35*($A87-BR$2)))))</f>
        <v>2.8833717553341198E-5</v>
      </c>
      <c r="BS87" s="119">
        <f ca="1">IF($A87=BS$2,VLOOKUP($A87,$A$3:$E$98,5),IF($A87&lt;BS$2,"",VLOOKUP($A87,$A$3:$E$98,5)*IF(Main!$B$36=1,(1+Main!$B$35)^($A87-BS$2),1+(Main!$B$35*($A87-BS$2)))))</f>
        <v>2.8833717553341198E-5</v>
      </c>
      <c r="BT87" s="119" t="str">
        <f>IF($A87=BT$2,VLOOKUP($A87,$A$3:$E$98,5),IF($A87&lt;BT$2,"",VLOOKUP($A87,$A$3:$E$98,5)*IF(Main!$B$36=1,(1+Main!$B$35)^($A87-BT$2),1+(Main!$B$35*($A87-BT$2)))))</f>
        <v/>
      </c>
      <c r="BU87" s="119" t="str">
        <f>IF($A87=BU$2,VLOOKUP($A87,$A$3:$E$98,5),IF($A87&lt;BU$2,"",VLOOKUP($A87,$A$3:$E$98,5)*IF(Main!$B$36=1,(1+Main!$B$35)^($A87-BU$2),1+(Main!$B$35*($A87-BU$2)))))</f>
        <v/>
      </c>
      <c r="BV87" s="119" t="str">
        <f>IF($A87=BV$2,VLOOKUP($A87,$A$3:$E$98,5),IF($A87&lt;BV$2,"",VLOOKUP($A87,$A$3:$E$98,5)*IF(Main!$B$36=1,(1+Main!$B$35)^($A87-BV$2),1+(Main!$B$35*($A87-BV$2)))))</f>
        <v/>
      </c>
      <c r="BW87" s="119" t="str">
        <f>IF($A87=BW$2,VLOOKUP($A87,$A$3:$E$98,5),IF($A87&lt;BW$2,"",VLOOKUP($A87,$A$3:$E$98,5)*IF(Main!$B$36=1,(1+Main!$B$35)^($A87-BW$2),1+(Main!$B$35*($A87-BW$2)))))</f>
        <v/>
      </c>
      <c r="BX87" s="119" t="str">
        <f>IF($A87=BX$2,VLOOKUP($A87,$A$3:$E$98,5),IF($A87&lt;BX$2,"",VLOOKUP($A87,$A$3:$E$98,5)*IF(Main!$B$36=1,(1+Main!$B$35)^($A87-BX$2),1+(Main!$B$35*($A87-BX$2)))))</f>
        <v/>
      </c>
      <c r="BY87" s="119" t="str">
        <f>IF($A87=BY$2,VLOOKUP($A87,$A$3:$E$98,5),IF($A87&lt;BY$2,"",VLOOKUP($A87,$A$3:$E$98,5)*IF(Main!$B$36=1,(1+Main!$B$35)^($A87-BY$2),1+(Main!$B$35*($A87-BY$2)))))</f>
        <v/>
      </c>
      <c r="BZ87" s="119" t="str">
        <f>IF($A87=BZ$2,VLOOKUP($A87,$A$3:$E$98,5),IF($A87&lt;BZ$2,"",VLOOKUP($A87,$A$3:$E$98,5)*IF(Main!$B$36=1,(1+Main!$B$35)^($A87-BZ$2),1+(Main!$B$35*($A87-BZ$2)))))</f>
        <v/>
      </c>
      <c r="CA87" s="119" t="str">
        <f>IF($A87=CA$2,VLOOKUP($A87,$A$3:$E$98,5),IF($A87&lt;CA$2,"",VLOOKUP($A87,$A$3:$E$98,5)*IF(Main!$B$36=1,(1+Main!$B$35)^($A87-CA$2),1+(Main!$B$35*($A87-CA$2)))))</f>
        <v/>
      </c>
      <c r="CB87" s="119" t="str">
        <f>IF($A87=CB$2,VLOOKUP($A87,$A$3:$E$98,5),IF($A87&lt;CB$2,"",VLOOKUP($A87,$A$3:$E$98,5)*IF(Main!$B$36=1,(1+Main!$B$35)^($A87-CB$2),1+(Main!$B$35*($A87-CB$2)))))</f>
        <v/>
      </c>
      <c r="CC87" s="119" t="str">
        <f>IF($A87=CC$2,VLOOKUP($A87,$A$3:$E$98,5),IF($A87&lt;CC$2,"",VLOOKUP($A87,$A$3:$E$98,5)*IF(Main!$B$36=1,(1+Main!$B$35)^($A87-CC$2),1+(Main!$B$35*($A87-CC$2)))))</f>
        <v/>
      </c>
      <c r="CD87" s="119" t="str">
        <f>IF($A87=CD$2,VLOOKUP($A87,$A$3:$E$98,5),IF($A87&lt;CD$2,"",VLOOKUP($A87,$A$3:$E$98,5)*IF(Main!$B$36=1,(1+Main!$B$35)^($A87-CD$2),1+(Main!$B$35*($A87-CD$2)))))</f>
        <v/>
      </c>
    </row>
    <row r="88" spans="1:83">
      <c r="A88" s="51">
        <v>110</v>
      </c>
      <c r="B88" s="54">
        <f ca="1">VLOOKUP($A88,Mortality!$A$3:$G$108,7,)</f>
        <v>0.41581786735297938</v>
      </c>
      <c r="C88" s="50">
        <f t="shared" ca="1" si="5"/>
        <v>5.16488121873202E-3</v>
      </c>
      <c r="D88" s="50">
        <f t="shared" ca="1" si="6"/>
        <v>2.2785245541730328</v>
      </c>
      <c r="E88" s="118">
        <f ca="1">C88/(1+Main!$B$5)^($A88-$A$3)</f>
        <v>1.6422498651535671E-5</v>
      </c>
      <c r="F88" s="14">
        <f t="shared" ca="1" si="7"/>
        <v>2.1133316677090921</v>
      </c>
      <c r="G88" s="119">
        <f ca="1">IF($A88=G$2,VLOOKUP($A88,$A$3:$E$98,5),IF($A88&lt;G$2,"",VLOOKUP($A88,$A$3:$E$98,5)*IF(Main!$B$36=1,(1+Main!$B$35)^($A88-G$2),1+(Main!$B$35*($A88-G$2)))))</f>
        <v>1.6422498651535671E-5</v>
      </c>
      <c r="H88" s="119">
        <f ca="1">IF($A88=H$2,VLOOKUP($A88,$A$3:$E$98,5),IF($A88&lt;H$2,"",VLOOKUP($A88,$A$3:$E$98,5)*IF(Main!$B$36=1,(1+Main!$B$35)^($A88-H$2),1+(Main!$B$35*($A88-H$2)))))</f>
        <v>1.6422498651535671E-5</v>
      </c>
      <c r="I88" s="119">
        <f ca="1">IF($A88=I$2,VLOOKUP($A88,$A$3:$E$98,5),IF($A88&lt;I$2,"",VLOOKUP($A88,$A$3:$E$98,5)*IF(Main!$B$36=1,(1+Main!$B$35)^($A88-I$2),1+(Main!$B$35*($A88-I$2)))))</f>
        <v>1.6422498651535671E-5</v>
      </c>
      <c r="J88" s="119">
        <f ca="1">IF($A88=J$2,VLOOKUP($A88,$A$3:$E$98,5),IF($A88&lt;J$2,"",VLOOKUP($A88,$A$3:$E$98,5)*IF(Main!$B$36=1,(1+Main!$B$35)^($A88-J$2),1+(Main!$B$35*($A88-J$2)))))</f>
        <v>1.6422498651535671E-5</v>
      </c>
      <c r="K88" s="119">
        <f ca="1">IF($A88=K$2,VLOOKUP($A88,$A$3:$E$98,5),IF($A88&lt;K$2,"",VLOOKUP($A88,$A$3:$E$98,5)*IF(Main!$B$36=1,(1+Main!$B$35)^($A88-K$2),1+(Main!$B$35*($A88-K$2)))))</f>
        <v>1.6422498651535671E-5</v>
      </c>
      <c r="L88" s="119">
        <f ca="1">IF($A88=L$2,VLOOKUP($A88,$A$3:$E$98,5),IF($A88&lt;L$2,"",VLOOKUP($A88,$A$3:$E$98,5)*IF(Main!$B$36=1,(1+Main!$B$35)^($A88-L$2),1+(Main!$B$35*($A88-L$2)))))</f>
        <v>1.6422498651535671E-5</v>
      </c>
      <c r="M88" s="119">
        <f ca="1">IF($A88=M$2,VLOOKUP($A88,$A$3:$E$98,5),IF($A88&lt;M$2,"",VLOOKUP($A88,$A$3:$E$98,5)*IF(Main!$B$36=1,(1+Main!$B$35)^($A88-M$2),1+(Main!$B$35*($A88-M$2)))))</f>
        <v>1.6422498651535671E-5</v>
      </c>
      <c r="N88" s="119">
        <f ca="1">IF($A88=N$2,VLOOKUP($A88,$A$3:$E$98,5),IF($A88&lt;N$2,"",VLOOKUP($A88,$A$3:$E$98,5)*IF(Main!$B$36=1,(1+Main!$B$35)^($A88-N$2),1+(Main!$B$35*($A88-N$2)))))</f>
        <v>1.6422498651535671E-5</v>
      </c>
      <c r="O88" s="119">
        <f ca="1">IF($A88=O$2,VLOOKUP($A88,$A$3:$E$98,5),IF($A88&lt;O$2,"",VLOOKUP($A88,$A$3:$E$98,5)*IF(Main!$B$36=1,(1+Main!$B$35)^($A88-O$2),1+(Main!$B$35*($A88-O$2)))))</f>
        <v>1.6422498651535671E-5</v>
      </c>
      <c r="P88" s="119">
        <f ca="1">IF($A88=P$2,VLOOKUP($A88,$A$3:$E$98,5),IF($A88&lt;P$2,"",VLOOKUP($A88,$A$3:$E$98,5)*IF(Main!$B$36=1,(1+Main!$B$35)^($A88-P$2),1+(Main!$B$35*($A88-P$2)))))</f>
        <v>1.6422498651535671E-5</v>
      </c>
      <c r="Q88" s="119">
        <f ca="1">IF($A88=Q$2,VLOOKUP($A88,$A$3:$E$98,5),IF($A88&lt;Q$2,"",VLOOKUP($A88,$A$3:$E$98,5)*IF(Main!$B$36=1,(1+Main!$B$35)^($A88-Q$2),1+(Main!$B$35*($A88-Q$2)))))</f>
        <v>1.6422498651535671E-5</v>
      </c>
      <c r="R88" s="119">
        <f ca="1">IF($A88=R$2,VLOOKUP($A88,$A$3:$E$98,5),IF($A88&lt;R$2,"",VLOOKUP($A88,$A$3:$E$98,5)*IF(Main!$B$36=1,(1+Main!$B$35)^($A88-R$2),1+(Main!$B$35*($A88-R$2)))))</f>
        <v>1.6422498651535671E-5</v>
      </c>
      <c r="S88" s="119">
        <f ca="1">IF($A88=S$2,VLOOKUP($A88,$A$3:$E$98,5),IF($A88&lt;S$2,"",VLOOKUP($A88,$A$3:$E$98,5)*IF(Main!$B$36=1,(1+Main!$B$35)^($A88-S$2),1+(Main!$B$35*($A88-S$2)))))</f>
        <v>1.6422498651535671E-5</v>
      </c>
      <c r="T88" s="119">
        <f ca="1">IF($A88=T$2,VLOOKUP($A88,$A$3:$E$98,5),IF($A88&lt;T$2,"",VLOOKUP($A88,$A$3:$E$98,5)*IF(Main!$B$36=1,(1+Main!$B$35)^($A88-T$2),1+(Main!$B$35*($A88-T$2)))))</f>
        <v>1.6422498651535671E-5</v>
      </c>
      <c r="U88" s="119">
        <f ca="1">IF($A88=U$2,VLOOKUP($A88,$A$3:$E$98,5),IF($A88&lt;U$2,"",VLOOKUP($A88,$A$3:$E$98,5)*IF(Main!$B$36=1,(1+Main!$B$35)^($A88-U$2),1+(Main!$B$35*($A88-U$2)))))</f>
        <v>1.6422498651535671E-5</v>
      </c>
      <c r="V88" s="119">
        <f ca="1">IF($A88=V$2,VLOOKUP($A88,$A$3:$E$98,5),IF($A88&lt;V$2,"",VLOOKUP($A88,$A$3:$E$98,5)*IF(Main!$B$36=1,(1+Main!$B$35)^($A88-V$2),1+(Main!$B$35*($A88-V$2)))))</f>
        <v>1.6422498651535671E-5</v>
      </c>
      <c r="W88" s="119">
        <f ca="1">IF($A88=W$2,VLOOKUP($A88,$A$3:$E$98,5),IF($A88&lt;W$2,"",VLOOKUP($A88,$A$3:$E$98,5)*IF(Main!$B$36=1,(1+Main!$B$35)^($A88-W$2),1+(Main!$B$35*($A88-W$2)))))</f>
        <v>1.6422498651535671E-5</v>
      </c>
      <c r="X88" s="119">
        <f ca="1">IF($A88=X$2,VLOOKUP($A88,$A$3:$E$98,5),IF($A88&lt;X$2,"",VLOOKUP($A88,$A$3:$E$98,5)*IF(Main!$B$36=1,(1+Main!$B$35)^($A88-X$2),1+(Main!$B$35*($A88-X$2)))))</f>
        <v>1.6422498651535671E-5</v>
      </c>
      <c r="Y88" s="119">
        <f ca="1">IF($A88=Y$2,VLOOKUP($A88,$A$3:$E$98,5),IF($A88&lt;Y$2,"",VLOOKUP($A88,$A$3:$E$98,5)*IF(Main!$B$36=1,(1+Main!$B$35)^($A88-Y$2),1+(Main!$B$35*($A88-Y$2)))))</f>
        <v>1.6422498651535671E-5</v>
      </c>
      <c r="Z88" s="119">
        <f ca="1">IF($A88=Z$2,VLOOKUP($A88,$A$3:$E$98,5),IF($A88&lt;Z$2,"",VLOOKUP($A88,$A$3:$E$98,5)*IF(Main!$B$36=1,(1+Main!$B$35)^($A88-Z$2),1+(Main!$B$35*($A88-Z$2)))))</f>
        <v>1.6422498651535671E-5</v>
      </c>
      <c r="AA88" s="119">
        <f ca="1">IF($A88=AA$2,VLOOKUP($A88,$A$3:$E$98,5),IF($A88&lt;AA$2,"",VLOOKUP($A88,$A$3:$E$98,5)*IF(Main!$B$36=1,(1+Main!$B$35)^($A88-AA$2),1+(Main!$B$35*($A88-AA$2)))))</f>
        <v>1.6422498651535671E-5</v>
      </c>
      <c r="AB88" s="119">
        <f ca="1">IF($A88=AB$2,VLOOKUP($A88,$A$3:$E$98,5),IF($A88&lt;AB$2,"",VLOOKUP($A88,$A$3:$E$98,5)*IF(Main!$B$36=1,(1+Main!$B$35)^($A88-AB$2),1+(Main!$B$35*($A88-AB$2)))))</f>
        <v>1.6422498651535671E-5</v>
      </c>
      <c r="AC88" s="119">
        <f ca="1">IF($A88=AC$2,VLOOKUP($A88,$A$3:$E$98,5),IF($A88&lt;AC$2,"",VLOOKUP($A88,$A$3:$E$98,5)*IF(Main!$B$36=1,(1+Main!$B$35)^($A88-AC$2),1+(Main!$B$35*($A88-AC$2)))))</f>
        <v>1.6422498651535671E-5</v>
      </c>
      <c r="AD88" s="119">
        <f ca="1">IF($A88=AD$2,VLOOKUP($A88,$A$3:$E$98,5),IF($A88&lt;AD$2,"",VLOOKUP($A88,$A$3:$E$98,5)*IF(Main!$B$36=1,(1+Main!$B$35)^($A88-AD$2),1+(Main!$B$35*($A88-AD$2)))))</f>
        <v>1.6422498651535671E-5</v>
      </c>
      <c r="AE88" s="119">
        <f ca="1">IF($A88=AE$2,VLOOKUP($A88,$A$3:$E$98,5),IF($A88&lt;AE$2,"",VLOOKUP($A88,$A$3:$E$98,5)*IF(Main!$B$36=1,(1+Main!$B$35)^($A88-AE$2),1+(Main!$B$35*($A88-AE$2)))))</f>
        <v>1.6422498651535671E-5</v>
      </c>
      <c r="AF88" s="119">
        <f ca="1">IF($A88=AF$2,VLOOKUP($A88,$A$3:$E$98,5),IF($A88&lt;AF$2,"",VLOOKUP($A88,$A$3:$E$98,5)*IF(Main!$B$36=1,(1+Main!$B$35)^($A88-AF$2),1+(Main!$B$35*($A88-AF$2)))))</f>
        <v>1.6422498651535671E-5</v>
      </c>
      <c r="AG88" s="119">
        <f ca="1">IF($A88=AG$2,VLOOKUP($A88,$A$3:$E$98,5),IF($A88&lt;AG$2,"",VLOOKUP($A88,$A$3:$E$98,5)*IF(Main!$B$36=1,(1+Main!$B$35)^($A88-AG$2),1+(Main!$B$35*($A88-AG$2)))))</f>
        <v>1.6422498651535671E-5</v>
      </c>
      <c r="AH88" s="119">
        <f ca="1">IF($A88=AH$2,VLOOKUP($A88,$A$3:$E$98,5),IF($A88&lt;AH$2,"",VLOOKUP($A88,$A$3:$E$98,5)*IF(Main!$B$36=1,(1+Main!$B$35)^($A88-AH$2),1+(Main!$B$35*($A88-AH$2)))))</f>
        <v>1.6422498651535671E-5</v>
      </c>
      <c r="AI88" s="119">
        <f ca="1">IF($A88=AI$2,VLOOKUP($A88,$A$3:$E$98,5),IF($A88&lt;AI$2,"",VLOOKUP($A88,$A$3:$E$98,5)*IF(Main!$B$36=1,(1+Main!$B$35)^($A88-AI$2),1+(Main!$B$35*($A88-AI$2)))))</f>
        <v>1.6422498651535671E-5</v>
      </c>
      <c r="AJ88" s="119">
        <f ca="1">IF($A88=AJ$2,VLOOKUP($A88,$A$3:$E$98,5),IF($A88&lt;AJ$2,"",VLOOKUP($A88,$A$3:$E$98,5)*IF(Main!$B$36=1,(1+Main!$B$35)^($A88-AJ$2),1+(Main!$B$35*($A88-AJ$2)))))</f>
        <v>1.6422498651535671E-5</v>
      </c>
      <c r="AK88" s="119">
        <f ca="1">IF($A88=AK$2,VLOOKUP($A88,$A$3:$E$98,5),IF($A88&lt;AK$2,"",VLOOKUP($A88,$A$3:$E$98,5)*IF(Main!$B$36=1,(1+Main!$B$35)^($A88-AK$2),1+(Main!$B$35*($A88-AK$2)))))</f>
        <v>1.6422498651535671E-5</v>
      </c>
      <c r="AL88" s="119">
        <f ca="1">IF($A88=AL$2,VLOOKUP($A88,$A$3:$E$98,5),IF($A88&lt;AL$2,"",VLOOKUP($A88,$A$3:$E$98,5)*IF(Main!$B$36=1,(1+Main!$B$35)^($A88-AL$2),1+(Main!$B$35*($A88-AL$2)))))</f>
        <v>1.6422498651535671E-5</v>
      </c>
      <c r="AM88" s="119">
        <f ca="1">IF($A88=AM$2,VLOOKUP($A88,$A$3:$E$98,5),IF($A88&lt;AM$2,"",VLOOKUP($A88,$A$3:$E$98,5)*IF(Main!$B$36=1,(1+Main!$B$35)^($A88-AM$2),1+(Main!$B$35*($A88-AM$2)))))</f>
        <v>1.6422498651535671E-5</v>
      </c>
      <c r="AN88" s="119">
        <f ca="1">IF($A88=AN$2,VLOOKUP($A88,$A$3:$E$98,5),IF($A88&lt;AN$2,"",VLOOKUP($A88,$A$3:$E$98,5)*IF(Main!$B$36=1,(1+Main!$B$35)^($A88-AN$2),1+(Main!$B$35*($A88-AN$2)))))</f>
        <v>1.6422498651535671E-5</v>
      </c>
      <c r="AO88" s="119">
        <f ca="1">IF($A88=AO$2,VLOOKUP($A88,$A$3:$E$98,5),IF($A88&lt;AO$2,"",VLOOKUP($A88,$A$3:$E$98,5)*IF(Main!$B$36=1,(1+Main!$B$35)^($A88-AO$2),1+(Main!$B$35*($A88-AO$2)))))</f>
        <v>1.6422498651535671E-5</v>
      </c>
      <c r="AP88" s="119">
        <f ca="1">IF($A88=AP$2,VLOOKUP($A88,$A$3:$E$98,5),IF($A88&lt;AP$2,"",VLOOKUP($A88,$A$3:$E$98,5)*IF(Main!$B$36=1,(1+Main!$B$35)^($A88-AP$2),1+(Main!$B$35*($A88-AP$2)))))</f>
        <v>1.6422498651535671E-5</v>
      </c>
      <c r="AQ88" s="119">
        <f ca="1">IF($A88=AQ$2,VLOOKUP($A88,$A$3:$E$98,5),IF($A88&lt;AQ$2,"",VLOOKUP($A88,$A$3:$E$98,5)*IF(Main!$B$36=1,(1+Main!$B$35)^($A88-AQ$2),1+(Main!$B$35*($A88-AQ$2)))))</f>
        <v>1.6422498651535671E-5</v>
      </c>
      <c r="AR88" s="119">
        <f ca="1">IF($A88=AR$2,VLOOKUP($A88,$A$3:$E$98,5),IF($A88&lt;AR$2,"",VLOOKUP($A88,$A$3:$E$98,5)*IF(Main!$B$36=1,(1+Main!$B$35)^($A88-AR$2),1+(Main!$B$35*($A88-AR$2)))))</f>
        <v>1.6422498651535671E-5</v>
      </c>
      <c r="AS88" s="119">
        <f ca="1">IF($A88=AS$2,VLOOKUP($A88,$A$3:$E$98,5),IF($A88&lt;AS$2,"",VLOOKUP($A88,$A$3:$E$98,5)*IF(Main!$B$36=1,(1+Main!$B$35)^($A88-AS$2),1+(Main!$B$35*($A88-AS$2)))))</f>
        <v>1.6422498651535671E-5</v>
      </c>
      <c r="AT88" s="119">
        <f ca="1">IF($A88=AT$2,VLOOKUP($A88,$A$3:$E$98,5),IF($A88&lt;AT$2,"",VLOOKUP($A88,$A$3:$E$98,5)*IF(Main!$B$36=1,(1+Main!$B$35)^($A88-AT$2),1+(Main!$B$35*($A88-AT$2)))))</f>
        <v>1.6422498651535671E-5</v>
      </c>
      <c r="AU88" s="119">
        <f ca="1">IF($A88=AU$2,VLOOKUP($A88,$A$3:$E$98,5),IF($A88&lt;AU$2,"",VLOOKUP($A88,$A$3:$E$98,5)*IF(Main!$B$36=1,(1+Main!$B$35)^($A88-AU$2),1+(Main!$B$35*($A88-AU$2)))))</f>
        <v>1.6422498651535671E-5</v>
      </c>
      <c r="AV88" s="119">
        <f ca="1">IF($A88=AV$2,VLOOKUP($A88,$A$3:$E$98,5),IF($A88&lt;AV$2,"",VLOOKUP($A88,$A$3:$E$98,5)*IF(Main!$B$36=1,(1+Main!$B$35)^($A88-AV$2),1+(Main!$B$35*($A88-AV$2)))))</f>
        <v>1.6422498651535671E-5</v>
      </c>
      <c r="AW88" s="119">
        <f ca="1">IF($A88=AW$2,VLOOKUP($A88,$A$3:$E$98,5),IF($A88&lt;AW$2,"",VLOOKUP($A88,$A$3:$E$98,5)*IF(Main!$B$36=1,(1+Main!$B$35)^($A88-AW$2),1+(Main!$B$35*($A88-AW$2)))))</f>
        <v>1.6422498651535671E-5</v>
      </c>
      <c r="AX88" s="119">
        <f ca="1">IF($A88=AX$2,VLOOKUP($A88,$A$3:$E$98,5),IF($A88&lt;AX$2,"",VLOOKUP($A88,$A$3:$E$98,5)*IF(Main!$B$36=1,(1+Main!$B$35)^($A88-AX$2),1+(Main!$B$35*($A88-AX$2)))))</f>
        <v>1.6422498651535671E-5</v>
      </c>
      <c r="AY88" s="119">
        <f ca="1">IF($A88=AY$2,VLOOKUP($A88,$A$3:$E$98,5),IF($A88&lt;AY$2,"",VLOOKUP($A88,$A$3:$E$98,5)*IF(Main!$B$36=1,(1+Main!$B$35)^($A88-AY$2),1+(Main!$B$35*($A88-AY$2)))))</f>
        <v>1.6422498651535671E-5</v>
      </c>
      <c r="AZ88" s="119">
        <f ca="1">IF($A88=AZ$2,VLOOKUP($A88,$A$3:$E$98,5),IF($A88&lt;AZ$2,"",VLOOKUP($A88,$A$3:$E$98,5)*IF(Main!$B$36=1,(1+Main!$B$35)^($A88-AZ$2),1+(Main!$B$35*($A88-AZ$2)))))</f>
        <v>1.6422498651535671E-5</v>
      </c>
      <c r="BA88" s="119">
        <f ca="1">IF($A88=BA$2,VLOOKUP($A88,$A$3:$E$98,5),IF($A88&lt;BA$2,"",VLOOKUP($A88,$A$3:$E$98,5)*IF(Main!$B$36=1,(1+Main!$B$35)^($A88-BA$2),1+(Main!$B$35*($A88-BA$2)))))</f>
        <v>1.6422498651535671E-5</v>
      </c>
      <c r="BB88" s="119">
        <f ca="1">IF($A88=BB$2,VLOOKUP($A88,$A$3:$E$98,5),IF($A88&lt;BB$2,"",VLOOKUP($A88,$A$3:$E$98,5)*IF(Main!$B$36=1,(1+Main!$B$35)^($A88-BB$2),1+(Main!$B$35*($A88-BB$2)))))</f>
        <v>1.6422498651535671E-5</v>
      </c>
      <c r="BC88" s="119">
        <f ca="1">IF($A88=BC$2,VLOOKUP($A88,$A$3:$E$98,5),IF($A88&lt;BC$2,"",VLOOKUP($A88,$A$3:$E$98,5)*IF(Main!$B$36=1,(1+Main!$B$35)^($A88-BC$2),1+(Main!$B$35*($A88-BC$2)))))</f>
        <v>1.6422498651535671E-5</v>
      </c>
      <c r="BD88" s="119">
        <f ca="1">IF($A88=BD$2,VLOOKUP($A88,$A$3:$E$98,5),IF($A88&lt;BD$2,"",VLOOKUP($A88,$A$3:$E$98,5)*IF(Main!$B$36=1,(1+Main!$B$35)^($A88-BD$2),1+(Main!$B$35*($A88-BD$2)))))</f>
        <v>1.6422498651535671E-5</v>
      </c>
      <c r="BE88" s="119">
        <f ca="1">IF($A88=BE$2,VLOOKUP($A88,$A$3:$E$98,5),IF($A88&lt;BE$2,"",VLOOKUP($A88,$A$3:$E$98,5)*IF(Main!$B$36=1,(1+Main!$B$35)^($A88-BE$2),1+(Main!$B$35*($A88-BE$2)))))</f>
        <v>1.6422498651535671E-5</v>
      </c>
      <c r="BF88" s="119">
        <f ca="1">IF($A88=BF$2,VLOOKUP($A88,$A$3:$E$98,5),IF($A88&lt;BF$2,"",VLOOKUP($A88,$A$3:$E$98,5)*IF(Main!$B$36=1,(1+Main!$B$35)^($A88-BF$2),1+(Main!$B$35*($A88-BF$2)))))</f>
        <v>1.6422498651535671E-5</v>
      </c>
      <c r="BG88" s="119">
        <f ca="1">IF($A88=BG$2,VLOOKUP($A88,$A$3:$E$98,5),IF($A88&lt;BG$2,"",VLOOKUP($A88,$A$3:$E$98,5)*IF(Main!$B$36=1,(1+Main!$B$35)^($A88-BG$2),1+(Main!$B$35*($A88-BG$2)))))</f>
        <v>1.6422498651535671E-5</v>
      </c>
      <c r="BH88" s="119">
        <f ca="1">IF($A88=BH$2,VLOOKUP($A88,$A$3:$E$98,5),IF($A88&lt;BH$2,"",VLOOKUP($A88,$A$3:$E$98,5)*IF(Main!$B$36=1,(1+Main!$B$35)^($A88-BH$2),1+(Main!$B$35*($A88-BH$2)))))</f>
        <v>1.6422498651535671E-5</v>
      </c>
      <c r="BI88" s="119">
        <f ca="1">IF($A88=BI$2,VLOOKUP($A88,$A$3:$E$98,5),IF($A88&lt;BI$2,"",VLOOKUP($A88,$A$3:$E$98,5)*IF(Main!$B$36=1,(1+Main!$B$35)^($A88-BI$2),1+(Main!$B$35*($A88-BI$2)))))</f>
        <v>1.6422498651535671E-5</v>
      </c>
      <c r="BJ88" s="119">
        <f ca="1">IF($A88=BJ$2,VLOOKUP($A88,$A$3:$E$98,5),IF($A88&lt;BJ$2,"",VLOOKUP($A88,$A$3:$E$98,5)*IF(Main!$B$36=1,(1+Main!$B$35)^($A88-BJ$2),1+(Main!$B$35*($A88-BJ$2)))))</f>
        <v>1.6422498651535671E-5</v>
      </c>
      <c r="BK88" s="119">
        <f ca="1">IF($A88=BK$2,VLOOKUP($A88,$A$3:$E$98,5),IF($A88&lt;BK$2,"",VLOOKUP($A88,$A$3:$E$98,5)*IF(Main!$B$36=1,(1+Main!$B$35)^($A88-BK$2),1+(Main!$B$35*($A88-BK$2)))))</f>
        <v>1.6422498651535671E-5</v>
      </c>
      <c r="BL88" s="119">
        <f ca="1">IF($A88=BL$2,VLOOKUP($A88,$A$3:$E$98,5),IF($A88&lt;BL$2,"",VLOOKUP($A88,$A$3:$E$98,5)*IF(Main!$B$36=1,(1+Main!$B$35)^($A88-BL$2),1+(Main!$B$35*($A88-BL$2)))))</f>
        <v>1.6422498651535671E-5</v>
      </c>
      <c r="BM88" s="119">
        <f ca="1">IF($A88=BM$2,VLOOKUP($A88,$A$3:$E$98,5),IF($A88&lt;BM$2,"",VLOOKUP($A88,$A$3:$E$98,5)*IF(Main!$B$36=1,(1+Main!$B$35)^($A88-BM$2),1+(Main!$B$35*($A88-BM$2)))))</f>
        <v>1.6422498651535671E-5</v>
      </c>
      <c r="BN88" s="119">
        <f ca="1">IF($A88=BN$2,VLOOKUP($A88,$A$3:$E$98,5),IF($A88&lt;BN$2,"",VLOOKUP($A88,$A$3:$E$98,5)*IF(Main!$B$36=1,(1+Main!$B$35)^($A88-BN$2),1+(Main!$B$35*($A88-BN$2)))))</f>
        <v>1.6422498651535671E-5</v>
      </c>
      <c r="BO88" s="119">
        <f ca="1">IF($A88=BO$2,VLOOKUP($A88,$A$3:$E$98,5),IF($A88&lt;BO$2,"",VLOOKUP($A88,$A$3:$E$98,5)*IF(Main!$B$36=1,(1+Main!$B$35)^($A88-BO$2),1+(Main!$B$35*($A88-BO$2)))))</f>
        <v>1.6422498651535671E-5</v>
      </c>
      <c r="BP88" s="119">
        <f ca="1">IF($A88=BP$2,VLOOKUP($A88,$A$3:$E$98,5),IF($A88&lt;BP$2,"",VLOOKUP($A88,$A$3:$E$98,5)*IF(Main!$B$36=1,(1+Main!$B$35)^($A88-BP$2),1+(Main!$B$35*($A88-BP$2)))))</f>
        <v>1.6422498651535671E-5</v>
      </c>
      <c r="BQ88" s="119">
        <f ca="1">IF($A88=BQ$2,VLOOKUP($A88,$A$3:$E$98,5),IF($A88&lt;BQ$2,"",VLOOKUP($A88,$A$3:$E$98,5)*IF(Main!$B$36=1,(1+Main!$B$35)^($A88-BQ$2),1+(Main!$B$35*($A88-BQ$2)))))</f>
        <v>1.6422498651535671E-5</v>
      </c>
      <c r="BR88" s="119">
        <f ca="1">IF($A88=BR$2,VLOOKUP($A88,$A$3:$E$98,5),IF($A88&lt;BR$2,"",VLOOKUP($A88,$A$3:$E$98,5)*IF(Main!$B$36=1,(1+Main!$B$35)^($A88-BR$2),1+(Main!$B$35*($A88-BR$2)))))</f>
        <v>1.6422498651535671E-5</v>
      </c>
      <c r="BS88" s="119">
        <f ca="1">IF($A88=BS$2,VLOOKUP($A88,$A$3:$E$98,5),IF($A88&lt;BS$2,"",VLOOKUP($A88,$A$3:$E$98,5)*IF(Main!$B$36=1,(1+Main!$B$35)^($A88-BS$2),1+(Main!$B$35*($A88-BS$2)))))</f>
        <v>1.6422498651535671E-5</v>
      </c>
      <c r="BT88" s="119">
        <f ca="1">IF($A88=BT$2,VLOOKUP($A88,$A$3:$E$98,5),IF($A88&lt;BT$2,"",VLOOKUP($A88,$A$3:$E$98,5)*IF(Main!$B$36=1,(1+Main!$B$35)^($A88-BT$2),1+(Main!$B$35*($A88-BT$2)))))</f>
        <v>1.6422498651535671E-5</v>
      </c>
      <c r="BU88" s="119" t="str">
        <f>IF($A88=BU$2,VLOOKUP($A88,$A$3:$E$98,5),IF($A88&lt;BU$2,"",VLOOKUP($A88,$A$3:$E$98,5)*IF(Main!$B$36=1,(1+Main!$B$35)^($A88-BU$2),1+(Main!$B$35*($A88-BU$2)))))</f>
        <v/>
      </c>
      <c r="BV88" s="119" t="str">
        <f>IF($A88=BV$2,VLOOKUP($A88,$A$3:$E$98,5),IF($A88&lt;BV$2,"",VLOOKUP($A88,$A$3:$E$98,5)*IF(Main!$B$36=1,(1+Main!$B$35)^($A88-BV$2),1+(Main!$B$35*($A88-BV$2)))))</f>
        <v/>
      </c>
      <c r="BW88" s="119" t="str">
        <f>IF($A88=BW$2,VLOOKUP($A88,$A$3:$E$98,5),IF($A88&lt;BW$2,"",VLOOKUP($A88,$A$3:$E$98,5)*IF(Main!$B$36=1,(1+Main!$B$35)^($A88-BW$2),1+(Main!$B$35*($A88-BW$2)))))</f>
        <v/>
      </c>
      <c r="BX88" s="119" t="str">
        <f>IF($A88=BX$2,VLOOKUP($A88,$A$3:$E$98,5),IF($A88&lt;BX$2,"",VLOOKUP($A88,$A$3:$E$98,5)*IF(Main!$B$36=1,(1+Main!$B$35)^($A88-BX$2),1+(Main!$B$35*($A88-BX$2)))))</f>
        <v/>
      </c>
      <c r="BY88" s="119" t="str">
        <f>IF($A88=BY$2,VLOOKUP($A88,$A$3:$E$98,5),IF($A88&lt;BY$2,"",VLOOKUP($A88,$A$3:$E$98,5)*IF(Main!$B$36=1,(1+Main!$B$35)^($A88-BY$2),1+(Main!$B$35*($A88-BY$2)))))</f>
        <v/>
      </c>
      <c r="BZ88" s="119" t="str">
        <f>IF($A88=BZ$2,VLOOKUP($A88,$A$3:$E$98,5),IF($A88&lt;BZ$2,"",VLOOKUP($A88,$A$3:$E$98,5)*IF(Main!$B$36=1,(1+Main!$B$35)^($A88-BZ$2),1+(Main!$B$35*($A88-BZ$2)))))</f>
        <v/>
      </c>
      <c r="CA88" s="119" t="str">
        <f>IF($A88=CA$2,VLOOKUP($A88,$A$3:$E$98,5),IF($A88&lt;CA$2,"",VLOOKUP($A88,$A$3:$E$98,5)*IF(Main!$B$36=1,(1+Main!$B$35)^($A88-CA$2),1+(Main!$B$35*($A88-CA$2)))))</f>
        <v/>
      </c>
      <c r="CB88" s="119" t="str">
        <f>IF($A88=CB$2,VLOOKUP($A88,$A$3:$E$98,5),IF($A88&lt;CB$2,"",VLOOKUP($A88,$A$3:$E$98,5)*IF(Main!$B$36=1,(1+Main!$B$35)^($A88-CB$2),1+(Main!$B$35*($A88-CB$2)))))</f>
        <v/>
      </c>
      <c r="CC88" s="119" t="str">
        <f>IF($A88=CC$2,VLOOKUP($A88,$A$3:$E$98,5),IF($A88&lt;CC$2,"",VLOOKUP($A88,$A$3:$E$98,5)*IF(Main!$B$36=1,(1+Main!$B$35)^($A88-CC$2),1+(Main!$B$35*($A88-CC$2)))))</f>
        <v/>
      </c>
      <c r="CD88" s="119" t="str">
        <f>IF($A88=CD$2,VLOOKUP($A88,$A$3:$E$98,5),IF($A88&lt;CD$2,"",VLOOKUP($A88,$A$3:$E$98,5)*IF(Main!$B$36=1,(1+Main!$B$35)^($A88-CD$2),1+(Main!$B$35*($A88-CD$2)))))</f>
        <v/>
      </c>
    </row>
    <row r="89" spans="1:83">
      <c r="A89" s="51">
        <v>111</v>
      </c>
      <c r="B89" s="54">
        <f ca="1">VLOOKUP($A89,Mortality!$A$3:$G$108,7,)</f>
        <v>0.43709700639709759</v>
      </c>
      <c r="C89" s="50">
        <f t="shared" ca="1" si="5"/>
        <v>3.0172313252274149E-3</v>
      </c>
      <c r="D89" s="50">
        <f t="shared" ca="1" si="6"/>
        <v>2.1885718215650281</v>
      </c>
      <c r="E89" s="118">
        <f ca="1">C89/(1+Main!$B$5)^($A89-$A$3)</f>
        <v>8.966103070698066E-6</v>
      </c>
      <c r="F89" s="14">
        <f t="shared" ca="1" si="7"/>
        <v>2.039201163258658</v>
      </c>
      <c r="G89" s="119">
        <f ca="1">IF($A89=G$2,VLOOKUP($A89,$A$3:$E$98,5),IF($A89&lt;G$2,"",VLOOKUP($A89,$A$3:$E$98,5)*IF(Main!$B$36=1,(1+Main!$B$35)^($A89-G$2),1+(Main!$B$35*($A89-G$2)))))</f>
        <v>8.966103070698066E-6</v>
      </c>
      <c r="H89" s="119">
        <f ca="1">IF($A89=H$2,VLOOKUP($A89,$A$3:$E$98,5),IF($A89&lt;H$2,"",VLOOKUP($A89,$A$3:$E$98,5)*IF(Main!$B$36=1,(1+Main!$B$35)^($A89-H$2),1+(Main!$B$35*($A89-H$2)))))</f>
        <v>8.966103070698066E-6</v>
      </c>
      <c r="I89" s="119">
        <f ca="1">IF($A89=I$2,VLOOKUP($A89,$A$3:$E$98,5),IF($A89&lt;I$2,"",VLOOKUP($A89,$A$3:$E$98,5)*IF(Main!$B$36=1,(1+Main!$B$35)^($A89-I$2),1+(Main!$B$35*($A89-I$2)))))</f>
        <v>8.966103070698066E-6</v>
      </c>
      <c r="J89" s="119">
        <f ca="1">IF($A89=J$2,VLOOKUP($A89,$A$3:$E$98,5),IF($A89&lt;J$2,"",VLOOKUP($A89,$A$3:$E$98,5)*IF(Main!$B$36=1,(1+Main!$B$35)^($A89-J$2),1+(Main!$B$35*($A89-J$2)))))</f>
        <v>8.966103070698066E-6</v>
      </c>
      <c r="K89" s="119">
        <f ca="1">IF($A89=K$2,VLOOKUP($A89,$A$3:$E$98,5),IF($A89&lt;K$2,"",VLOOKUP($A89,$A$3:$E$98,5)*IF(Main!$B$36=1,(1+Main!$B$35)^($A89-K$2),1+(Main!$B$35*($A89-K$2)))))</f>
        <v>8.966103070698066E-6</v>
      </c>
      <c r="L89" s="119">
        <f ca="1">IF($A89=L$2,VLOOKUP($A89,$A$3:$E$98,5),IF($A89&lt;L$2,"",VLOOKUP($A89,$A$3:$E$98,5)*IF(Main!$B$36=1,(1+Main!$B$35)^($A89-L$2),1+(Main!$B$35*($A89-L$2)))))</f>
        <v>8.966103070698066E-6</v>
      </c>
      <c r="M89" s="119">
        <f ca="1">IF($A89=M$2,VLOOKUP($A89,$A$3:$E$98,5),IF($A89&lt;M$2,"",VLOOKUP($A89,$A$3:$E$98,5)*IF(Main!$B$36=1,(1+Main!$B$35)^($A89-M$2),1+(Main!$B$35*($A89-M$2)))))</f>
        <v>8.966103070698066E-6</v>
      </c>
      <c r="N89" s="119">
        <f ca="1">IF($A89=N$2,VLOOKUP($A89,$A$3:$E$98,5),IF($A89&lt;N$2,"",VLOOKUP($A89,$A$3:$E$98,5)*IF(Main!$B$36=1,(1+Main!$B$35)^($A89-N$2),1+(Main!$B$35*($A89-N$2)))))</f>
        <v>8.966103070698066E-6</v>
      </c>
      <c r="O89" s="119">
        <f ca="1">IF($A89=O$2,VLOOKUP($A89,$A$3:$E$98,5),IF($A89&lt;O$2,"",VLOOKUP($A89,$A$3:$E$98,5)*IF(Main!$B$36=1,(1+Main!$B$35)^($A89-O$2),1+(Main!$B$35*($A89-O$2)))))</f>
        <v>8.966103070698066E-6</v>
      </c>
      <c r="P89" s="119">
        <f ca="1">IF($A89=P$2,VLOOKUP($A89,$A$3:$E$98,5),IF($A89&lt;P$2,"",VLOOKUP($A89,$A$3:$E$98,5)*IF(Main!$B$36=1,(1+Main!$B$35)^($A89-P$2),1+(Main!$B$35*($A89-P$2)))))</f>
        <v>8.966103070698066E-6</v>
      </c>
      <c r="Q89" s="119">
        <f ca="1">IF($A89=Q$2,VLOOKUP($A89,$A$3:$E$98,5),IF($A89&lt;Q$2,"",VLOOKUP($A89,$A$3:$E$98,5)*IF(Main!$B$36=1,(1+Main!$B$35)^($A89-Q$2),1+(Main!$B$35*($A89-Q$2)))))</f>
        <v>8.966103070698066E-6</v>
      </c>
      <c r="R89" s="119">
        <f ca="1">IF($A89=R$2,VLOOKUP($A89,$A$3:$E$98,5),IF($A89&lt;R$2,"",VLOOKUP($A89,$A$3:$E$98,5)*IF(Main!$B$36=1,(1+Main!$B$35)^($A89-R$2),1+(Main!$B$35*($A89-R$2)))))</f>
        <v>8.966103070698066E-6</v>
      </c>
      <c r="S89" s="119">
        <f ca="1">IF($A89=S$2,VLOOKUP($A89,$A$3:$E$98,5),IF($A89&lt;S$2,"",VLOOKUP($A89,$A$3:$E$98,5)*IF(Main!$B$36=1,(1+Main!$B$35)^($A89-S$2),1+(Main!$B$35*($A89-S$2)))))</f>
        <v>8.966103070698066E-6</v>
      </c>
      <c r="T89" s="119">
        <f ca="1">IF($A89=T$2,VLOOKUP($A89,$A$3:$E$98,5),IF($A89&lt;T$2,"",VLOOKUP($A89,$A$3:$E$98,5)*IF(Main!$B$36=1,(1+Main!$B$35)^($A89-T$2),1+(Main!$B$35*($A89-T$2)))))</f>
        <v>8.966103070698066E-6</v>
      </c>
      <c r="U89" s="119">
        <f ca="1">IF($A89=U$2,VLOOKUP($A89,$A$3:$E$98,5),IF($A89&lt;U$2,"",VLOOKUP($A89,$A$3:$E$98,5)*IF(Main!$B$36=1,(1+Main!$B$35)^($A89-U$2),1+(Main!$B$35*($A89-U$2)))))</f>
        <v>8.966103070698066E-6</v>
      </c>
      <c r="V89" s="119">
        <f ca="1">IF($A89=V$2,VLOOKUP($A89,$A$3:$E$98,5),IF($A89&lt;V$2,"",VLOOKUP($A89,$A$3:$E$98,5)*IF(Main!$B$36=1,(1+Main!$B$35)^($A89-V$2),1+(Main!$B$35*($A89-V$2)))))</f>
        <v>8.966103070698066E-6</v>
      </c>
      <c r="W89" s="119">
        <f ca="1">IF($A89=W$2,VLOOKUP($A89,$A$3:$E$98,5),IF($A89&lt;W$2,"",VLOOKUP($A89,$A$3:$E$98,5)*IF(Main!$B$36=1,(1+Main!$B$35)^($A89-W$2),1+(Main!$B$35*($A89-W$2)))))</f>
        <v>8.966103070698066E-6</v>
      </c>
      <c r="X89" s="119">
        <f ca="1">IF($A89=X$2,VLOOKUP($A89,$A$3:$E$98,5),IF($A89&lt;X$2,"",VLOOKUP($A89,$A$3:$E$98,5)*IF(Main!$B$36=1,(1+Main!$B$35)^($A89-X$2),1+(Main!$B$35*($A89-X$2)))))</f>
        <v>8.966103070698066E-6</v>
      </c>
      <c r="Y89" s="119">
        <f ca="1">IF($A89=Y$2,VLOOKUP($A89,$A$3:$E$98,5),IF($A89&lt;Y$2,"",VLOOKUP($A89,$A$3:$E$98,5)*IF(Main!$B$36=1,(1+Main!$B$35)^($A89-Y$2),1+(Main!$B$35*($A89-Y$2)))))</f>
        <v>8.966103070698066E-6</v>
      </c>
      <c r="Z89" s="119">
        <f ca="1">IF($A89=Z$2,VLOOKUP($A89,$A$3:$E$98,5),IF($A89&lt;Z$2,"",VLOOKUP($A89,$A$3:$E$98,5)*IF(Main!$B$36=1,(1+Main!$B$35)^($A89-Z$2),1+(Main!$B$35*($A89-Z$2)))))</f>
        <v>8.966103070698066E-6</v>
      </c>
      <c r="AA89" s="119">
        <f ca="1">IF($A89=AA$2,VLOOKUP($A89,$A$3:$E$98,5),IF($A89&lt;AA$2,"",VLOOKUP($A89,$A$3:$E$98,5)*IF(Main!$B$36=1,(1+Main!$B$35)^($A89-AA$2),1+(Main!$B$35*($A89-AA$2)))))</f>
        <v>8.966103070698066E-6</v>
      </c>
      <c r="AB89" s="119">
        <f ca="1">IF($A89=AB$2,VLOOKUP($A89,$A$3:$E$98,5),IF($A89&lt;AB$2,"",VLOOKUP($A89,$A$3:$E$98,5)*IF(Main!$B$36=1,(1+Main!$B$35)^($A89-AB$2),1+(Main!$B$35*($A89-AB$2)))))</f>
        <v>8.966103070698066E-6</v>
      </c>
      <c r="AC89" s="119">
        <f ca="1">IF($A89=AC$2,VLOOKUP($A89,$A$3:$E$98,5),IF($A89&lt;AC$2,"",VLOOKUP($A89,$A$3:$E$98,5)*IF(Main!$B$36=1,(1+Main!$B$35)^($A89-AC$2),1+(Main!$B$35*($A89-AC$2)))))</f>
        <v>8.966103070698066E-6</v>
      </c>
      <c r="AD89" s="119">
        <f ca="1">IF($A89=AD$2,VLOOKUP($A89,$A$3:$E$98,5),IF($A89&lt;AD$2,"",VLOOKUP($A89,$A$3:$E$98,5)*IF(Main!$B$36=1,(1+Main!$B$35)^($A89-AD$2),1+(Main!$B$35*($A89-AD$2)))))</f>
        <v>8.966103070698066E-6</v>
      </c>
      <c r="AE89" s="119">
        <f ca="1">IF($A89=AE$2,VLOOKUP($A89,$A$3:$E$98,5),IF($A89&lt;AE$2,"",VLOOKUP($A89,$A$3:$E$98,5)*IF(Main!$B$36=1,(1+Main!$B$35)^($A89-AE$2),1+(Main!$B$35*($A89-AE$2)))))</f>
        <v>8.966103070698066E-6</v>
      </c>
      <c r="AF89" s="119">
        <f ca="1">IF($A89=AF$2,VLOOKUP($A89,$A$3:$E$98,5),IF($A89&lt;AF$2,"",VLOOKUP($A89,$A$3:$E$98,5)*IF(Main!$B$36=1,(1+Main!$B$35)^($A89-AF$2),1+(Main!$B$35*($A89-AF$2)))))</f>
        <v>8.966103070698066E-6</v>
      </c>
      <c r="AG89" s="119">
        <f ca="1">IF($A89=AG$2,VLOOKUP($A89,$A$3:$E$98,5),IF($A89&lt;AG$2,"",VLOOKUP($A89,$A$3:$E$98,5)*IF(Main!$B$36=1,(1+Main!$B$35)^($A89-AG$2),1+(Main!$B$35*($A89-AG$2)))))</f>
        <v>8.966103070698066E-6</v>
      </c>
      <c r="AH89" s="119">
        <f ca="1">IF($A89=AH$2,VLOOKUP($A89,$A$3:$E$98,5),IF($A89&lt;AH$2,"",VLOOKUP($A89,$A$3:$E$98,5)*IF(Main!$B$36=1,(1+Main!$B$35)^($A89-AH$2),1+(Main!$B$35*($A89-AH$2)))))</f>
        <v>8.966103070698066E-6</v>
      </c>
      <c r="AI89" s="119">
        <f ca="1">IF($A89=AI$2,VLOOKUP($A89,$A$3:$E$98,5),IF($A89&lt;AI$2,"",VLOOKUP($A89,$A$3:$E$98,5)*IF(Main!$B$36=1,(1+Main!$B$35)^($A89-AI$2),1+(Main!$B$35*($A89-AI$2)))))</f>
        <v>8.966103070698066E-6</v>
      </c>
      <c r="AJ89" s="119">
        <f ca="1">IF($A89=AJ$2,VLOOKUP($A89,$A$3:$E$98,5),IF($A89&lt;AJ$2,"",VLOOKUP($A89,$A$3:$E$98,5)*IF(Main!$B$36=1,(1+Main!$B$35)^($A89-AJ$2),1+(Main!$B$35*($A89-AJ$2)))))</f>
        <v>8.966103070698066E-6</v>
      </c>
      <c r="AK89" s="119">
        <f ca="1">IF($A89=AK$2,VLOOKUP($A89,$A$3:$E$98,5),IF($A89&lt;AK$2,"",VLOOKUP($A89,$A$3:$E$98,5)*IF(Main!$B$36=1,(1+Main!$B$35)^($A89-AK$2),1+(Main!$B$35*($A89-AK$2)))))</f>
        <v>8.966103070698066E-6</v>
      </c>
      <c r="AL89" s="119">
        <f ca="1">IF($A89=AL$2,VLOOKUP($A89,$A$3:$E$98,5),IF($A89&lt;AL$2,"",VLOOKUP($A89,$A$3:$E$98,5)*IF(Main!$B$36=1,(1+Main!$B$35)^($A89-AL$2),1+(Main!$B$35*($A89-AL$2)))))</f>
        <v>8.966103070698066E-6</v>
      </c>
      <c r="AM89" s="119">
        <f ca="1">IF($A89=AM$2,VLOOKUP($A89,$A$3:$E$98,5),IF($A89&lt;AM$2,"",VLOOKUP($A89,$A$3:$E$98,5)*IF(Main!$B$36=1,(1+Main!$B$35)^($A89-AM$2),1+(Main!$B$35*($A89-AM$2)))))</f>
        <v>8.966103070698066E-6</v>
      </c>
      <c r="AN89" s="119">
        <f ca="1">IF($A89=AN$2,VLOOKUP($A89,$A$3:$E$98,5),IF($A89&lt;AN$2,"",VLOOKUP($A89,$A$3:$E$98,5)*IF(Main!$B$36=1,(1+Main!$B$35)^($A89-AN$2),1+(Main!$B$35*($A89-AN$2)))))</f>
        <v>8.966103070698066E-6</v>
      </c>
      <c r="AO89" s="119">
        <f ca="1">IF($A89=AO$2,VLOOKUP($A89,$A$3:$E$98,5),IF($A89&lt;AO$2,"",VLOOKUP($A89,$A$3:$E$98,5)*IF(Main!$B$36=1,(1+Main!$B$35)^($A89-AO$2),1+(Main!$B$35*($A89-AO$2)))))</f>
        <v>8.966103070698066E-6</v>
      </c>
      <c r="AP89" s="119">
        <f ca="1">IF($A89=AP$2,VLOOKUP($A89,$A$3:$E$98,5),IF($A89&lt;AP$2,"",VLOOKUP($A89,$A$3:$E$98,5)*IF(Main!$B$36=1,(1+Main!$B$35)^($A89-AP$2),1+(Main!$B$35*($A89-AP$2)))))</f>
        <v>8.966103070698066E-6</v>
      </c>
      <c r="AQ89" s="119">
        <f ca="1">IF($A89=AQ$2,VLOOKUP($A89,$A$3:$E$98,5),IF($A89&lt;AQ$2,"",VLOOKUP($A89,$A$3:$E$98,5)*IF(Main!$B$36=1,(1+Main!$B$35)^($A89-AQ$2),1+(Main!$B$35*($A89-AQ$2)))))</f>
        <v>8.966103070698066E-6</v>
      </c>
      <c r="AR89" s="119">
        <f ca="1">IF($A89=AR$2,VLOOKUP($A89,$A$3:$E$98,5),IF($A89&lt;AR$2,"",VLOOKUP($A89,$A$3:$E$98,5)*IF(Main!$B$36=1,(1+Main!$B$35)^($A89-AR$2),1+(Main!$B$35*($A89-AR$2)))))</f>
        <v>8.966103070698066E-6</v>
      </c>
      <c r="AS89" s="119">
        <f ca="1">IF($A89=AS$2,VLOOKUP($A89,$A$3:$E$98,5),IF($A89&lt;AS$2,"",VLOOKUP($A89,$A$3:$E$98,5)*IF(Main!$B$36=1,(1+Main!$B$35)^($A89-AS$2),1+(Main!$B$35*($A89-AS$2)))))</f>
        <v>8.966103070698066E-6</v>
      </c>
      <c r="AT89" s="119">
        <f ca="1">IF($A89=AT$2,VLOOKUP($A89,$A$3:$E$98,5),IF($A89&lt;AT$2,"",VLOOKUP($A89,$A$3:$E$98,5)*IF(Main!$B$36=1,(1+Main!$B$35)^($A89-AT$2),1+(Main!$B$35*($A89-AT$2)))))</f>
        <v>8.966103070698066E-6</v>
      </c>
      <c r="AU89" s="119">
        <f ca="1">IF($A89=AU$2,VLOOKUP($A89,$A$3:$E$98,5),IF($A89&lt;AU$2,"",VLOOKUP($A89,$A$3:$E$98,5)*IF(Main!$B$36=1,(1+Main!$B$35)^($A89-AU$2),1+(Main!$B$35*($A89-AU$2)))))</f>
        <v>8.966103070698066E-6</v>
      </c>
      <c r="AV89" s="119">
        <f ca="1">IF($A89=AV$2,VLOOKUP($A89,$A$3:$E$98,5),IF($A89&lt;AV$2,"",VLOOKUP($A89,$A$3:$E$98,5)*IF(Main!$B$36=1,(1+Main!$B$35)^($A89-AV$2),1+(Main!$B$35*($A89-AV$2)))))</f>
        <v>8.966103070698066E-6</v>
      </c>
      <c r="AW89" s="119">
        <f ca="1">IF($A89=AW$2,VLOOKUP($A89,$A$3:$E$98,5),IF($A89&lt;AW$2,"",VLOOKUP($A89,$A$3:$E$98,5)*IF(Main!$B$36=1,(1+Main!$B$35)^($A89-AW$2),1+(Main!$B$35*($A89-AW$2)))))</f>
        <v>8.966103070698066E-6</v>
      </c>
      <c r="AX89" s="119">
        <f ca="1">IF($A89=AX$2,VLOOKUP($A89,$A$3:$E$98,5),IF($A89&lt;AX$2,"",VLOOKUP($A89,$A$3:$E$98,5)*IF(Main!$B$36=1,(1+Main!$B$35)^($A89-AX$2),1+(Main!$B$35*($A89-AX$2)))))</f>
        <v>8.966103070698066E-6</v>
      </c>
      <c r="AY89" s="119">
        <f ca="1">IF($A89=AY$2,VLOOKUP($A89,$A$3:$E$98,5),IF($A89&lt;AY$2,"",VLOOKUP($A89,$A$3:$E$98,5)*IF(Main!$B$36=1,(1+Main!$B$35)^($A89-AY$2),1+(Main!$B$35*($A89-AY$2)))))</f>
        <v>8.966103070698066E-6</v>
      </c>
      <c r="AZ89" s="119">
        <f ca="1">IF($A89=AZ$2,VLOOKUP($A89,$A$3:$E$98,5),IF($A89&lt;AZ$2,"",VLOOKUP($A89,$A$3:$E$98,5)*IF(Main!$B$36=1,(1+Main!$B$35)^($A89-AZ$2),1+(Main!$B$35*($A89-AZ$2)))))</f>
        <v>8.966103070698066E-6</v>
      </c>
      <c r="BA89" s="119">
        <f ca="1">IF($A89=BA$2,VLOOKUP($A89,$A$3:$E$98,5),IF($A89&lt;BA$2,"",VLOOKUP($A89,$A$3:$E$98,5)*IF(Main!$B$36=1,(1+Main!$B$35)^($A89-BA$2),1+(Main!$B$35*($A89-BA$2)))))</f>
        <v>8.966103070698066E-6</v>
      </c>
      <c r="BB89" s="119">
        <f ca="1">IF($A89=BB$2,VLOOKUP($A89,$A$3:$E$98,5),IF($A89&lt;BB$2,"",VLOOKUP($A89,$A$3:$E$98,5)*IF(Main!$B$36=1,(1+Main!$B$35)^($A89-BB$2),1+(Main!$B$35*($A89-BB$2)))))</f>
        <v>8.966103070698066E-6</v>
      </c>
      <c r="BC89" s="119">
        <f ca="1">IF($A89=BC$2,VLOOKUP($A89,$A$3:$E$98,5),IF($A89&lt;BC$2,"",VLOOKUP($A89,$A$3:$E$98,5)*IF(Main!$B$36=1,(1+Main!$B$35)^($A89-BC$2),1+(Main!$B$35*($A89-BC$2)))))</f>
        <v>8.966103070698066E-6</v>
      </c>
      <c r="BD89" s="119">
        <f ca="1">IF($A89=BD$2,VLOOKUP($A89,$A$3:$E$98,5),IF($A89&lt;BD$2,"",VLOOKUP($A89,$A$3:$E$98,5)*IF(Main!$B$36=1,(1+Main!$B$35)^($A89-BD$2),1+(Main!$B$35*($A89-BD$2)))))</f>
        <v>8.966103070698066E-6</v>
      </c>
      <c r="BE89" s="119">
        <f ca="1">IF($A89=BE$2,VLOOKUP($A89,$A$3:$E$98,5),IF($A89&lt;BE$2,"",VLOOKUP($A89,$A$3:$E$98,5)*IF(Main!$B$36=1,(1+Main!$B$35)^($A89-BE$2),1+(Main!$B$35*($A89-BE$2)))))</f>
        <v>8.966103070698066E-6</v>
      </c>
      <c r="BF89" s="119">
        <f ca="1">IF($A89=BF$2,VLOOKUP($A89,$A$3:$E$98,5),IF($A89&lt;BF$2,"",VLOOKUP($A89,$A$3:$E$98,5)*IF(Main!$B$36=1,(1+Main!$B$35)^($A89-BF$2),1+(Main!$B$35*($A89-BF$2)))))</f>
        <v>8.966103070698066E-6</v>
      </c>
      <c r="BG89" s="119">
        <f ca="1">IF($A89=BG$2,VLOOKUP($A89,$A$3:$E$98,5),IF($A89&lt;BG$2,"",VLOOKUP($A89,$A$3:$E$98,5)*IF(Main!$B$36=1,(1+Main!$B$35)^($A89-BG$2),1+(Main!$B$35*($A89-BG$2)))))</f>
        <v>8.966103070698066E-6</v>
      </c>
      <c r="BH89" s="119">
        <f ca="1">IF($A89=BH$2,VLOOKUP($A89,$A$3:$E$98,5),IF($A89&lt;BH$2,"",VLOOKUP($A89,$A$3:$E$98,5)*IF(Main!$B$36=1,(1+Main!$B$35)^($A89-BH$2),1+(Main!$B$35*($A89-BH$2)))))</f>
        <v>8.966103070698066E-6</v>
      </c>
      <c r="BI89" s="119">
        <f ca="1">IF($A89=BI$2,VLOOKUP($A89,$A$3:$E$98,5),IF($A89&lt;BI$2,"",VLOOKUP($A89,$A$3:$E$98,5)*IF(Main!$B$36=1,(1+Main!$B$35)^($A89-BI$2),1+(Main!$B$35*($A89-BI$2)))))</f>
        <v>8.966103070698066E-6</v>
      </c>
      <c r="BJ89" s="119">
        <f ca="1">IF($A89=BJ$2,VLOOKUP($A89,$A$3:$E$98,5),IF($A89&lt;BJ$2,"",VLOOKUP($A89,$A$3:$E$98,5)*IF(Main!$B$36=1,(1+Main!$B$35)^($A89-BJ$2),1+(Main!$B$35*($A89-BJ$2)))))</f>
        <v>8.966103070698066E-6</v>
      </c>
      <c r="BK89" s="119">
        <f ca="1">IF($A89=BK$2,VLOOKUP($A89,$A$3:$E$98,5),IF($A89&lt;BK$2,"",VLOOKUP($A89,$A$3:$E$98,5)*IF(Main!$B$36=1,(1+Main!$B$35)^($A89-BK$2),1+(Main!$B$35*($A89-BK$2)))))</f>
        <v>8.966103070698066E-6</v>
      </c>
      <c r="BL89" s="119">
        <f ca="1">IF($A89=BL$2,VLOOKUP($A89,$A$3:$E$98,5),IF($A89&lt;BL$2,"",VLOOKUP($A89,$A$3:$E$98,5)*IF(Main!$B$36=1,(1+Main!$B$35)^($A89-BL$2),1+(Main!$B$35*($A89-BL$2)))))</f>
        <v>8.966103070698066E-6</v>
      </c>
      <c r="BM89" s="119">
        <f ca="1">IF($A89=BM$2,VLOOKUP($A89,$A$3:$E$98,5),IF($A89&lt;BM$2,"",VLOOKUP($A89,$A$3:$E$98,5)*IF(Main!$B$36=1,(1+Main!$B$35)^($A89-BM$2),1+(Main!$B$35*($A89-BM$2)))))</f>
        <v>8.966103070698066E-6</v>
      </c>
      <c r="BN89" s="119">
        <f ca="1">IF($A89=BN$2,VLOOKUP($A89,$A$3:$E$98,5),IF($A89&lt;BN$2,"",VLOOKUP($A89,$A$3:$E$98,5)*IF(Main!$B$36=1,(1+Main!$B$35)^($A89-BN$2),1+(Main!$B$35*($A89-BN$2)))))</f>
        <v>8.966103070698066E-6</v>
      </c>
      <c r="BO89" s="119">
        <f ca="1">IF($A89=BO$2,VLOOKUP($A89,$A$3:$E$98,5),IF($A89&lt;BO$2,"",VLOOKUP($A89,$A$3:$E$98,5)*IF(Main!$B$36=1,(1+Main!$B$35)^($A89-BO$2),1+(Main!$B$35*($A89-BO$2)))))</f>
        <v>8.966103070698066E-6</v>
      </c>
      <c r="BP89" s="119">
        <f ca="1">IF($A89=BP$2,VLOOKUP($A89,$A$3:$E$98,5),IF($A89&lt;BP$2,"",VLOOKUP($A89,$A$3:$E$98,5)*IF(Main!$B$36=1,(1+Main!$B$35)^($A89-BP$2),1+(Main!$B$35*($A89-BP$2)))))</f>
        <v>8.966103070698066E-6</v>
      </c>
      <c r="BQ89" s="119">
        <f ca="1">IF($A89=BQ$2,VLOOKUP($A89,$A$3:$E$98,5),IF($A89&lt;BQ$2,"",VLOOKUP($A89,$A$3:$E$98,5)*IF(Main!$B$36=1,(1+Main!$B$35)^($A89-BQ$2),1+(Main!$B$35*($A89-BQ$2)))))</f>
        <v>8.966103070698066E-6</v>
      </c>
      <c r="BR89" s="119">
        <f ca="1">IF($A89=BR$2,VLOOKUP($A89,$A$3:$E$98,5),IF($A89&lt;BR$2,"",VLOOKUP($A89,$A$3:$E$98,5)*IF(Main!$B$36=1,(1+Main!$B$35)^($A89-BR$2),1+(Main!$B$35*($A89-BR$2)))))</f>
        <v>8.966103070698066E-6</v>
      </c>
      <c r="BS89" s="119">
        <f ca="1">IF($A89=BS$2,VLOOKUP($A89,$A$3:$E$98,5),IF($A89&lt;BS$2,"",VLOOKUP($A89,$A$3:$E$98,5)*IF(Main!$B$36=1,(1+Main!$B$35)^($A89-BS$2),1+(Main!$B$35*($A89-BS$2)))))</f>
        <v>8.966103070698066E-6</v>
      </c>
      <c r="BT89" s="119">
        <f ca="1">IF($A89=BT$2,VLOOKUP($A89,$A$3:$E$98,5),IF($A89&lt;BT$2,"",VLOOKUP($A89,$A$3:$E$98,5)*IF(Main!$B$36=1,(1+Main!$B$35)^($A89-BT$2),1+(Main!$B$35*($A89-BT$2)))))</f>
        <v>8.966103070698066E-6</v>
      </c>
      <c r="BU89" s="119">
        <f ca="1">IF($A89=BU$2,VLOOKUP($A89,$A$3:$E$98,5),IF($A89&lt;BU$2,"",VLOOKUP($A89,$A$3:$E$98,5)*IF(Main!$B$36=1,(1+Main!$B$35)^($A89-BU$2),1+(Main!$B$35*($A89-BU$2)))))</f>
        <v>8.966103070698066E-6</v>
      </c>
      <c r="BV89" s="119" t="str">
        <f>IF($A89=BV$2,VLOOKUP($A89,$A$3:$E$98,5),IF($A89&lt;BV$2,"",VLOOKUP($A89,$A$3:$E$98,5)*IF(Main!$B$36=1,(1+Main!$B$35)^($A89-BV$2),1+(Main!$B$35*($A89-BV$2)))))</f>
        <v/>
      </c>
      <c r="BW89" s="119" t="str">
        <f>IF($A89=BW$2,VLOOKUP($A89,$A$3:$E$98,5),IF($A89&lt;BW$2,"",VLOOKUP($A89,$A$3:$E$98,5)*IF(Main!$B$36=1,(1+Main!$B$35)^($A89-BW$2),1+(Main!$B$35*($A89-BW$2)))))</f>
        <v/>
      </c>
      <c r="BX89" s="119" t="str">
        <f>IF($A89=BX$2,VLOOKUP($A89,$A$3:$E$98,5),IF($A89&lt;BX$2,"",VLOOKUP($A89,$A$3:$E$98,5)*IF(Main!$B$36=1,(1+Main!$B$35)^($A89-BX$2),1+(Main!$B$35*($A89-BX$2)))))</f>
        <v/>
      </c>
      <c r="BY89" s="119" t="str">
        <f>IF($A89=BY$2,VLOOKUP($A89,$A$3:$E$98,5),IF($A89&lt;BY$2,"",VLOOKUP($A89,$A$3:$E$98,5)*IF(Main!$B$36=1,(1+Main!$B$35)^($A89-BY$2),1+(Main!$B$35*($A89-BY$2)))))</f>
        <v/>
      </c>
      <c r="BZ89" s="119" t="str">
        <f>IF($A89=BZ$2,VLOOKUP($A89,$A$3:$E$98,5),IF($A89&lt;BZ$2,"",VLOOKUP($A89,$A$3:$E$98,5)*IF(Main!$B$36=1,(1+Main!$B$35)^($A89-BZ$2),1+(Main!$B$35*($A89-BZ$2)))))</f>
        <v/>
      </c>
      <c r="CA89" s="119" t="str">
        <f>IF($A89=CA$2,VLOOKUP($A89,$A$3:$E$98,5),IF($A89&lt;CA$2,"",VLOOKUP($A89,$A$3:$E$98,5)*IF(Main!$B$36=1,(1+Main!$B$35)^($A89-CA$2),1+(Main!$B$35*($A89-CA$2)))))</f>
        <v/>
      </c>
      <c r="CB89" s="119" t="str">
        <f>IF($A89=CB$2,VLOOKUP($A89,$A$3:$E$98,5),IF($A89&lt;CB$2,"",VLOOKUP($A89,$A$3:$E$98,5)*IF(Main!$B$36=1,(1+Main!$B$35)^($A89-CB$2),1+(Main!$B$35*($A89-CB$2)))))</f>
        <v/>
      </c>
      <c r="CC89" s="119" t="str">
        <f>IF($A89=CC$2,VLOOKUP($A89,$A$3:$E$98,5),IF($A89&lt;CC$2,"",VLOOKUP($A89,$A$3:$E$98,5)*IF(Main!$B$36=1,(1+Main!$B$35)^($A89-CC$2),1+(Main!$B$35*($A89-CC$2)))))</f>
        <v/>
      </c>
      <c r="CD89" s="119" t="str">
        <f>IF($A89=CD$2,VLOOKUP($A89,$A$3:$E$98,5),IF($A89&lt;CD$2,"",VLOOKUP($A89,$A$3:$E$98,5)*IF(Main!$B$36=1,(1+Main!$B$35)^($A89-CD$2),1+(Main!$B$35*($A89-CD$2)))))</f>
        <v/>
      </c>
    </row>
    <row r="90" spans="1:83">
      <c r="A90" s="51">
        <v>112</v>
      </c>
      <c r="B90" s="54">
        <f ca="1">VLOOKUP($A90,Mortality!$A$3:$G$108,7,)</f>
        <v>0.4564962319407001</v>
      </c>
      <c r="C90" s="50">
        <f t="shared" ca="1" si="5"/>
        <v>1.6984085453629642E-3</v>
      </c>
      <c r="D90" s="50">
        <f t="shared" ca="1" si="6"/>
        <v>2.1115038205028651</v>
      </c>
      <c r="E90" s="118">
        <f ca="1">C90/(1+Main!$B$5)^($A90-$A$3)</f>
        <v>4.716865663035623E-6</v>
      </c>
      <c r="F90" s="14">
        <f t="shared" ca="1" si="7"/>
        <v>1.9753763211840043</v>
      </c>
      <c r="G90" s="119">
        <f ca="1">IF($A90=G$2,VLOOKUP($A90,$A$3:$E$98,5),IF($A90&lt;G$2,"",VLOOKUP($A90,$A$3:$E$98,5)*IF(Main!$B$36=1,(1+Main!$B$35)^($A90-G$2),1+(Main!$B$35*($A90-G$2)))))</f>
        <v>4.716865663035623E-6</v>
      </c>
      <c r="H90" s="119">
        <f ca="1">IF($A90=H$2,VLOOKUP($A90,$A$3:$E$98,5),IF($A90&lt;H$2,"",VLOOKUP($A90,$A$3:$E$98,5)*IF(Main!$B$36=1,(1+Main!$B$35)^($A90-H$2),1+(Main!$B$35*($A90-H$2)))))</f>
        <v>4.716865663035623E-6</v>
      </c>
      <c r="I90" s="119">
        <f ca="1">IF($A90=I$2,VLOOKUP($A90,$A$3:$E$98,5),IF($A90&lt;I$2,"",VLOOKUP($A90,$A$3:$E$98,5)*IF(Main!$B$36=1,(1+Main!$B$35)^($A90-I$2),1+(Main!$B$35*($A90-I$2)))))</f>
        <v>4.716865663035623E-6</v>
      </c>
      <c r="J90" s="119">
        <f ca="1">IF($A90=J$2,VLOOKUP($A90,$A$3:$E$98,5),IF($A90&lt;J$2,"",VLOOKUP($A90,$A$3:$E$98,5)*IF(Main!$B$36=1,(1+Main!$B$35)^($A90-J$2),1+(Main!$B$35*($A90-J$2)))))</f>
        <v>4.716865663035623E-6</v>
      </c>
      <c r="K90" s="119">
        <f ca="1">IF($A90=K$2,VLOOKUP($A90,$A$3:$E$98,5),IF($A90&lt;K$2,"",VLOOKUP($A90,$A$3:$E$98,5)*IF(Main!$B$36=1,(1+Main!$B$35)^($A90-K$2),1+(Main!$B$35*($A90-K$2)))))</f>
        <v>4.716865663035623E-6</v>
      </c>
      <c r="L90" s="119">
        <f ca="1">IF($A90=L$2,VLOOKUP($A90,$A$3:$E$98,5),IF($A90&lt;L$2,"",VLOOKUP($A90,$A$3:$E$98,5)*IF(Main!$B$36=1,(1+Main!$B$35)^($A90-L$2),1+(Main!$B$35*($A90-L$2)))))</f>
        <v>4.716865663035623E-6</v>
      </c>
      <c r="M90" s="119">
        <f ca="1">IF($A90=M$2,VLOOKUP($A90,$A$3:$E$98,5),IF($A90&lt;M$2,"",VLOOKUP($A90,$A$3:$E$98,5)*IF(Main!$B$36=1,(1+Main!$B$35)^($A90-M$2),1+(Main!$B$35*($A90-M$2)))))</f>
        <v>4.716865663035623E-6</v>
      </c>
      <c r="N90" s="119">
        <f ca="1">IF($A90=N$2,VLOOKUP($A90,$A$3:$E$98,5),IF($A90&lt;N$2,"",VLOOKUP($A90,$A$3:$E$98,5)*IF(Main!$B$36=1,(1+Main!$B$35)^($A90-N$2),1+(Main!$B$35*($A90-N$2)))))</f>
        <v>4.716865663035623E-6</v>
      </c>
      <c r="O90" s="119">
        <f ca="1">IF($A90=O$2,VLOOKUP($A90,$A$3:$E$98,5),IF($A90&lt;O$2,"",VLOOKUP($A90,$A$3:$E$98,5)*IF(Main!$B$36=1,(1+Main!$B$35)^($A90-O$2),1+(Main!$B$35*($A90-O$2)))))</f>
        <v>4.716865663035623E-6</v>
      </c>
      <c r="P90" s="119">
        <f ca="1">IF($A90=P$2,VLOOKUP($A90,$A$3:$E$98,5),IF($A90&lt;P$2,"",VLOOKUP($A90,$A$3:$E$98,5)*IF(Main!$B$36=1,(1+Main!$B$35)^($A90-P$2),1+(Main!$B$35*($A90-P$2)))))</f>
        <v>4.716865663035623E-6</v>
      </c>
      <c r="Q90" s="119">
        <f ca="1">IF($A90=Q$2,VLOOKUP($A90,$A$3:$E$98,5),IF($A90&lt;Q$2,"",VLOOKUP($A90,$A$3:$E$98,5)*IF(Main!$B$36=1,(1+Main!$B$35)^($A90-Q$2),1+(Main!$B$35*($A90-Q$2)))))</f>
        <v>4.716865663035623E-6</v>
      </c>
      <c r="R90" s="119">
        <f ca="1">IF($A90=R$2,VLOOKUP($A90,$A$3:$E$98,5),IF($A90&lt;R$2,"",VLOOKUP($A90,$A$3:$E$98,5)*IF(Main!$B$36=1,(1+Main!$B$35)^($A90-R$2),1+(Main!$B$35*($A90-R$2)))))</f>
        <v>4.716865663035623E-6</v>
      </c>
      <c r="S90" s="119">
        <f ca="1">IF($A90=S$2,VLOOKUP($A90,$A$3:$E$98,5),IF($A90&lt;S$2,"",VLOOKUP($A90,$A$3:$E$98,5)*IF(Main!$B$36=1,(1+Main!$B$35)^($A90-S$2),1+(Main!$B$35*($A90-S$2)))))</f>
        <v>4.716865663035623E-6</v>
      </c>
      <c r="T90" s="119">
        <f ca="1">IF($A90=T$2,VLOOKUP($A90,$A$3:$E$98,5),IF($A90&lt;T$2,"",VLOOKUP($A90,$A$3:$E$98,5)*IF(Main!$B$36=1,(1+Main!$B$35)^($A90-T$2),1+(Main!$B$35*($A90-T$2)))))</f>
        <v>4.716865663035623E-6</v>
      </c>
      <c r="U90" s="119">
        <f ca="1">IF($A90=U$2,VLOOKUP($A90,$A$3:$E$98,5),IF($A90&lt;U$2,"",VLOOKUP($A90,$A$3:$E$98,5)*IF(Main!$B$36=1,(1+Main!$B$35)^($A90-U$2),1+(Main!$B$35*($A90-U$2)))))</f>
        <v>4.716865663035623E-6</v>
      </c>
      <c r="V90" s="119">
        <f ca="1">IF($A90=V$2,VLOOKUP($A90,$A$3:$E$98,5),IF($A90&lt;V$2,"",VLOOKUP($A90,$A$3:$E$98,5)*IF(Main!$B$36=1,(1+Main!$B$35)^($A90-V$2),1+(Main!$B$35*($A90-V$2)))))</f>
        <v>4.716865663035623E-6</v>
      </c>
      <c r="W90" s="119">
        <f ca="1">IF($A90=W$2,VLOOKUP($A90,$A$3:$E$98,5),IF($A90&lt;W$2,"",VLOOKUP($A90,$A$3:$E$98,5)*IF(Main!$B$36=1,(1+Main!$B$35)^($A90-W$2),1+(Main!$B$35*($A90-W$2)))))</f>
        <v>4.716865663035623E-6</v>
      </c>
      <c r="X90" s="119">
        <f ca="1">IF($A90=X$2,VLOOKUP($A90,$A$3:$E$98,5),IF($A90&lt;X$2,"",VLOOKUP($A90,$A$3:$E$98,5)*IF(Main!$B$36=1,(1+Main!$B$35)^($A90-X$2),1+(Main!$B$35*($A90-X$2)))))</f>
        <v>4.716865663035623E-6</v>
      </c>
      <c r="Y90" s="119">
        <f ca="1">IF($A90=Y$2,VLOOKUP($A90,$A$3:$E$98,5),IF($A90&lt;Y$2,"",VLOOKUP($A90,$A$3:$E$98,5)*IF(Main!$B$36=1,(1+Main!$B$35)^($A90-Y$2),1+(Main!$B$35*($A90-Y$2)))))</f>
        <v>4.716865663035623E-6</v>
      </c>
      <c r="Z90" s="119">
        <f ca="1">IF($A90=Z$2,VLOOKUP($A90,$A$3:$E$98,5),IF($A90&lt;Z$2,"",VLOOKUP($A90,$A$3:$E$98,5)*IF(Main!$B$36=1,(1+Main!$B$35)^($A90-Z$2),1+(Main!$B$35*($A90-Z$2)))))</f>
        <v>4.716865663035623E-6</v>
      </c>
      <c r="AA90" s="119">
        <f ca="1">IF($A90=AA$2,VLOOKUP($A90,$A$3:$E$98,5),IF($A90&lt;AA$2,"",VLOOKUP($A90,$A$3:$E$98,5)*IF(Main!$B$36=1,(1+Main!$B$35)^($A90-AA$2),1+(Main!$B$35*($A90-AA$2)))))</f>
        <v>4.716865663035623E-6</v>
      </c>
      <c r="AB90" s="119">
        <f ca="1">IF($A90=AB$2,VLOOKUP($A90,$A$3:$E$98,5),IF($A90&lt;AB$2,"",VLOOKUP($A90,$A$3:$E$98,5)*IF(Main!$B$36=1,(1+Main!$B$35)^($A90-AB$2),1+(Main!$B$35*($A90-AB$2)))))</f>
        <v>4.716865663035623E-6</v>
      </c>
      <c r="AC90" s="119">
        <f ca="1">IF($A90=AC$2,VLOOKUP($A90,$A$3:$E$98,5),IF($A90&lt;AC$2,"",VLOOKUP($A90,$A$3:$E$98,5)*IF(Main!$B$36=1,(1+Main!$B$35)^($A90-AC$2),1+(Main!$B$35*($A90-AC$2)))))</f>
        <v>4.716865663035623E-6</v>
      </c>
      <c r="AD90" s="119">
        <f ca="1">IF($A90=AD$2,VLOOKUP($A90,$A$3:$E$98,5),IF($A90&lt;AD$2,"",VLOOKUP($A90,$A$3:$E$98,5)*IF(Main!$B$36=1,(1+Main!$B$35)^($A90-AD$2),1+(Main!$B$35*($A90-AD$2)))))</f>
        <v>4.716865663035623E-6</v>
      </c>
      <c r="AE90" s="119">
        <f ca="1">IF($A90=AE$2,VLOOKUP($A90,$A$3:$E$98,5),IF($A90&lt;AE$2,"",VLOOKUP($A90,$A$3:$E$98,5)*IF(Main!$B$36=1,(1+Main!$B$35)^($A90-AE$2),1+(Main!$B$35*($A90-AE$2)))))</f>
        <v>4.716865663035623E-6</v>
      </c>
      <c r="AF90" s="119">
        <f ca="1">IF($A90=AF$2,VLOOKUP($A90,$A$3:$E$98,5),IF($A90&lt;AF$2,"",VLOOKUP($A90,$A$3:$E$98,5)*IF(Main!$B$36=1,(1+Main!$B$35)^($A90-AF$2),1+(Main!$B$35*($A90-AF$2)))))</f>
        <v>4.716865663035623E-6</v>
      </c>
      <c r="AG90" s="119">
        <f ca="1">IF($A90=AG$2,VLOOKUP($A90,$A$3:$E$98,5),IF($A90&lt;AG$2,"",VLOOKUP($A90,$A$3:$E$98,5)*IF(Main!$B$36=1,(1+Main!$B$35)^($A90-AG$2),1+(Main!$B$35*($A90-AG$2)))))</f>
        <v>4.716865663035623E-6</v>
      </c>
      <c r="AH90" s="119">
        <f ca="1">IF($A90=AH$2,VLOOKUP($A90,$A$3:$E$98,5),IF($A90&lt;AH$2,"",VLOOKUP($A90,$A$3:$E$98,5)*IF(Main!$B$36=1,(1+Main!$B$35)^($A90-AH$2),1+(Main!$B$35*($A90-AH$2)))))</f>
        <v>4.716865663035623E-6</v>
      </c>
      <c r="AI90" s="119">
        <f ca="1">IF($A90=AI$2,VLOOKUP($A90,$A$3:$E$98,5),IF($A90&lt;AI$2,"",VLOOKUP($A90,$A$3:$E$98,5)*IF(Main!$B$36=1,(1+Main!$B$35)^($A90-AI$2),1+(Main!$B$35*($A90-AI$2)))))</f>
        <v>4.716865663035623E-6</v>
      </c>
      <c r="AJ90" s="119">
        <f ca="1">IF($A90=AJ$2,VLOOKUP($A90,$A$3:$E$98,5),IF($A90&lt;AJ$2,"",VLOOKUP($A90,$A$3:$E$98,5)*IF(Main!$B$36=1,(1+Main!$B$35)^($A90-AJ$2),1+(Main!$B$35*($A90-AJ$2)))))</f>
        <v>4.716865663035623E-6</v>
      </c>
      <c r="AK90" s="119">
        <f ca="1">IF($A90=AK$2,VLOOKUP($A90,$A$3:$E$98,5),IF($A90&lt;AK$2,"",VLOOKUP($A90,$A$3:$E$98,5)*IF(Main!$B$36=1,(1+Main!$B$35)^($A90-AK$2),1+(Main!$B$35*($A90-AK$2)))))</f>
        <v>4.716865663035623E-6</v>
      </c>
      <c r="AL90" s="119">
        <f ca="1">IF($A90=AL$2,VLOOKUP($A90,$A$3:$E$98,5),IF($A90&lt;AL$2,"",VLOOKUP($A90,$A$3:$E$98,5)*IF(Main!$B$36=1,(1+Main!$B$35)^($A90-AL$2),1+(Main!$B$35*($A90-AL$2)))))</f>
        <v>4.716865663035623E-6</v>
      </c>
      <c r="AM90" s="119">
        <f ca="1">IF($A90=AM$2,VLOOKUP($A90,$A$3:$E$98,5),IF($A90&lt;AM$2,"",VLOOKUP($A90,$A$3:$E$98,5)*IF(Main!$B$36=1,(1+Main!$B$35)^($A90-AM$2),1+(Main!$B$35*($A90-AM$2)))))</f>
        <v>4.716865663035623E-6</v>
      </c>
      <c r="AN90" s="119">
        <f ca="1">IF($A90=AN$2,VLOOKUP($A90,$A$3:$E$98,5),IF($A90&lt;AN$2,"",VLOOKUP($A90,$A$3:$E$98,5)*IF(Main!$B$36=1,(1+Main!$B$35)^($A90-AN$2),1+(Main!$B$35*($A90-AN$2)))))</f>
        <v>4.716865663035623E-6</v>
      </c>
      <c r="AO90" s="119">
        <f ca="1">IF($A90=AO$2,VLOOKUP($A90,$A$3:$E$98,5),IF($A90&lt;AO$2,"",VLOOKUP($A90,$A$3:$E$98,5)*IF(Main!$B$36=1,(1+Main!$B$35)^($A90-AO$2),1+(Main!$B$35*($A90-AO$2)))))</f>
        <v>4.716865663035623E-6</v>
      </c>
      <c r="AP90" s="119">
        <f ca="1">IF($A90=AP$2,VLOOKUP($A90,$A$3:$E$98,5),IF($A90&lt;AP$2,"",VLOOKUP($A90,$A$3:$E$98,5)*IF(Main!$B$36=1,(1+Main!$B$35)^($A90-AP$2),1+(Main!$B$35*($A90-AP$2)))))</f>
        <v>4.716865663035623E-6</v>
      </c>
      <c r="AQ90" s="119">
        <f ca="1">IF($A90=AQ$2,VLOOKUP($A90,$A$3:$E$98,5),IF($A90&lt;AQ$2,"",VLOOKUP($A90,$A$3:$E$98,5)*IF(Main!$B$36=1,(1+Main!$B$35)^($A90-AQ$2),1+(Main!$B$35*($A90-AQ$2)))))</f>
        <v>4.716865663035623E-6</v>
      </c>
      <c r="AR90" s="119">
        <f ca="1">IF($A90=AR$2,VLOOKUP($A90,$A$3:$E$98,5),IF($A90&lt;AR$2,"",VLOOKUP($A90,$A$3:$E$98,5)*IF(Main!$B$36=1,(1+Main!$B$35)^($A90-AR$2),1+(Main!$B$35*($A90-AR$2)))))</f>
        <v>4.716865663035623E-6</v>
      </c>
      <c r="AS90" s="119">
        <f ca="1">IF($A90=AS$2,VLOOKUP($A90,$A$3:$E$98,5),IF($A90&lt;AS$2,"",VLOOKUP($A90,$A$3:$E$98,5)*IF(Main!$B$36=1,(1+Main!$B$35)^($A90-AS$2),1+(Main!$B$35*($A90-AS$2)))))</f>
        <v>4.716865663035623E-6</v>
      </c>
      <c r="AT90" s="119">
        <f ca="1">IF($A90=AT$2,VLOOKUP($A90,$A$3:$E$98,5),IF($A90&lt;AT$2,"",VLOOKUP($A90,$A$3:$E$98,5)*IF(Main!$B$36=1,(1+Main!$B$35)^($A90-AT$2),1+(Main!$B$35*($A90-AT$2)))))</f>
        <v>4.716865663035623E-6</v>
      </c>
      <c r="AU90" s="119">
        <f ca="1">IF($A90=AU$2,VLOOKUP($A90,$A$3:$E$98,5),IF($A90&lt;AU$2,"",VLOOKUP($A90,$A$3:$E$98,5)*IF(Main!$B$36=1,(1+Main!$B$35)^($A90-AU$2),1+(Main!$B$35*($A90-AU$2)))))</f>
        <v>4.716865663035623E-6</v>
      </c>
      <c r="AV90" s="119">
        <f ca="1">IF($A90=AV$2,VLOOKUP($A90,$A$3:$E$98,5),IF($A90&lt;AV$2,"",VLOOKUP($A90,$A$3:$E$98,5)*IF(Main!$B$36=1,(1+Main!$B$35)^($A90-AV$2),1+(Main!$B$35*($A90-AV$2)))))</f>
        <v>4.716865663035623E-6</v>
      </c>
      <c r="AW90" s="119">
        <f ca="1">IF($A90=AW$2,VLOOKUP($A90,$A$3:$E$98,5),IF($A90&lt;AW$2,"",VLOOKUP($A90,$A$3:$E$98,5)*IF(Main!$B$36=1,(1+Main!$B$35)^($A90-AW$2),1+(Main!$B$35*($A90-AW$2)))))</f>
        <v>4.716865663035623E-6</v>
      </c>
      <c r="AX90" s="119">
        <f ca="1">IF($A90=AX$2,VLOOKUP($A90,$A$3:$E$98,5),IF($A90&lt;AX$2,"",VLOOKUP($A90,$A$3:$E$98,5)*IF(Main!$B$36=1,(1+Main!$B$35)^($A90-AX$2),1+(Main!$B$35*($A90-AX$2)))))</f>
        <v>4.716865663035623E-6</v>
      </c>
      <c r="AY90" s="119">
        <f ca="1">IF($A90=AY$2,VLOOKUP($A90,$A$3:$E$98,5),IF($A90&lt;AY$2,"",VLOOKUP($A90,$A$3:$E$98,5)*IF(Main!$B$36=1,(1+Main!$B$35)^($A90-AY$2),1+(Main!$B$35*($A90-AY$2)))))</f>
        <v>4.716865663035623E-6</v>
      </c>
      <c r="AZ90" s="119">
        <f ca="1">IF($A90=AZ$2,VLOOKUP($A90,$A$3:$E$98,5),IF($A90&lt;AZ$2,"",VLOOKUP($A90,$A$3:$E$98,5)*IF(Main!$B$36=1,(1+Main!$B$35)^($A90-AZ$2),1+(Main!$B$35*($A90-AZ$2)))))</f>
        <v>4.716865663035623E-6</v>
      </c>
      <c r="BA90" s="119">
        <f ca="1">IF($A90=BA$2,VLOOKUP($A90,$A$3:$E$98,5),IF($A90&lt;BA$2,"",VLOOKUP($A90,$A$3:$E$98,5)*IF(Main!$B$36=1,(1+Main!$B$35)^($A90-BA$2),1+(Main!$B$35*($A90-BA$2)))))</f>
        <v>4.716865663035623E-6</v>
      </c>
      <c r="BB90" s="119">
        <f ca="1">IF($A90=BB$2,VLOOKUP($A90,$A$3:$E$98,5),IF($A90&lt;BB$2,"",VLOOKUP($A90,$A$3:$E$98,5)*IF(Main!$B$36=1,(1+Main!$B$35)^($A90-BB$2),1+(Main!$B$35*($A90-BB$2)))))</f>
        <v>4.716865663035623E-6</v>
      </c>
      <c r="BC90" s="119">
        <f ca="1">IF($A90=BC$2,VLOOKUP($A90,$A$3:$E$98,5),IF($A90&lt;BC$2,"",VLOOKUP($A90,$A$3:$E$98,5)*IF(Main!$B$36=1,(1+Main!$B$35)^($A90-BC$2),1+(Main!$B$35*($A90-BC$2)))))</f>
        <v>4.716865663035623E-6</v>
      </c>
      <c r="BD90" s="119">
        <f ca="1">IF($A90=BD$2,VLOOKUP($A90,$A$3:$E$98,5),IF($A90&lt;BD$2,"",VLOOKUP($A90,$A$3:$E$98,5)*IF(Main!$B$36=1,(1+Main!$B$35)^($A90-BD$2),1+(Main!$B$35*($A90-BD$2)))))</f>
        <v>4.716865663035623E-6</v>
      </c>
      <c r="BE90" s="119">
        <f ca="1">IF($A90=BE$2,VLOOKUP($A90,$A$3:$E$98,5),IF($A90&lt;BE$2,"",VLOOKUP($A90,$A$3:$E$98,5)*IF(Main!$B$36=1,(1+Main!$B$35)^($A90-BE$2),1+(Main!$B$35*($A90-BE$2)))))</f>
        <v>4.716865663035623E-6</v>
      </c>
      <c r="BF90" s="119">
        <f ca="1">IF($A90=BF$2,VLOOKUP($A90,$A$3:$E$98,5),IF($A90&lt;BF$2,"",VLOOKUP($A90,$A$3:$E$98,5)*IF(Main!$B$36=1,(1+Main!$B$35)^($A90-BF$2),1+(Main!$B$35*($A90-BF$2)))))</f>
        <v>4.716865663035623E-6</v>
      </c>
      <c r="BG90" s="119">
        <f ca="1">IF($A90=BG$2,VLOOKUP($A90,$A$3:$E$98,5),IF($A90&lt;BG$2,"",VLOOKUP($A90,$A$3:$E$98,5)*IF(Main!$B$36=1,(1+Main!$B$35)^($A90-BG$2),1+(Main!$B$35*($A90-BG$2)))))</f>
        <v>4.716865663035623E-6</v>
      </c>
      <c r="BH90" s="119">
        <f ca="1">IF($A90=BH$2,VLOOKUP($A90,$A$3:$E$98,5),IF($A90&lt;BH$2,"",VLOOKUP($A90,$A$3:$E$98,5)*IF(Main!$B$36=1,(1+Main!$B$35)^($A90-BH$2),1+(Main!$B$35*($A90-BH$2)))))</f>
        <v>4.716865663035623E-6</v>
      </c>
      <c r="BI90" s="119">
        <f ca="1">IF($A90=BI$2,VLOOKUP($A90,$A$3:$E$98,5),IF($A90&lt;BI$2,"",VLOOKUP($A90,$A$3:$E$98,5)*IF(Main!$B$36=1,(1+Main!$B$35)^($A90-BI$2),1+(Main!$B$35*($A90-BI$2)))))</f>
        <v>4.716865663035623E-6</v>
      </c>
      <c r="BJ90" s="119">
        <f ca="1">IF($A90=BJ$2,VLOOKUP($A90,$A$3:$E$98,5),IF($A90&lt;BJ$2,"",VLOOKUP($A90,$A$3:$E$98,5)*IF(Main!$B$36=1,(1+Main!$B$35)^($A90-BJ$2),1+(Main!$B$35*($A90-BJ$2)))))</f>
        <v>4.716865663035623E-6</v>
      </c>
      <c r="BK90" s="119">
        <f ca="1">IF($A90=BK$2,VLOOKUP($A90,$A$3:$E$98,5),IF($A90&lt;BK$2,"",VLOOKUP($A90,$A$3:$E$98,5)*IF(Main!$B$36=1,(1+Main!$B$35)^($A90-BK$2),1+(Main!$B$35*($A90-BK$2)))))</f>
        <v>4.716865663035623E-6</v>
      </c>
      <c r="BL90" s="119">
        <f ca="1">IF($A90=BL$2,VLOOKUP($A90,$A$3:$E$98,5),IF($A90&lt;BL$2,"",VLOOKUP($A90,$A$3:$E$98,5)*IF(Main!$B$36=1,(1+Main!$B$35)^($A90-BL$2),1+(Main!$B$35*($A90-BL$2)))))</f>
        <v>4.716865663035623E-6</v>
      </c>
      <c r="BM90" s="119">
        <f ca="1">IF($A90=BM$2,VLOOKUP($A90,$A$3:$E$98,5),IF($A90&lt;BM$2,"",VLOOKUP($A90,$A$3:$E$98,5)*IF(Main!$B$36=1,(1+Main!$B$35)^($A90-BM$2),1+(Main!$B$35*($A90-BM$2)))))</f>
        <v>4.716865663035623E-6</v>
      </c>
      <c r="BN90" s="119">
        <f ca="1">IF($A90=BN$2,VLOOKUP($A90,$A$3:$E$98,5),IF($A90&lt;BN$2,"",VLOOKUP($A90,$A$3:$E$98,5)*IF(Main!$B$36=1,(1+Main!$B$35)^($A90-BN$2),1+(Main!$B$35*($A90-BN$2)))))</f>
        <v>4.716865663035623E-6</v>
      </c>
      <c r="BO90" s="119">
        <f ca="1">IF($A90=BO$2,VLOOKUP($A90,$A$3:$E$98,5),IF($A90&lt;BO$2,"",VLOOKUP($A90,$A$3:$E$98,5)*IF(Main!$B$36=1,(1+Main!$B$35)^($A90-BO$2),1+(Main!$B$35*($A90-BO$2)))))</f>
        <v>4.716865663035623E-6</v>
      </c>
      <c r="BP90" s="119">
        <f ca="1">IF($A90=BP$2,VLOOKUP($A90,$A$3:$E$98,5),IF($A90&lt;BP$2,"",VLOOKUP($A90,$A$3:$E$98,5)*IF(Main!$B$36=1,(1+Main!$B$35)^($A90-BP$2),1+(Main!$B$35*($A90-BP$2)))))</f>
        <v>4.716865663035623E-6</v>
      </c>
      <c r="BQ90" s="119">
        <f ca="1">IF($A90=BQ$2,VLOOKUP($A90,$A$3:$E$98,5),IF($A90&lt;BQ$2,"",VLOOKUP($A90,$A$3:$E$98,5)*IF(Main!$B$36=1,(1+Main!$B$35)^($A90-BQ$2),1+(Main!$B$35*($A90-BQ$2)))))</f>
        <v>4.716865663035623E-6</v>
      </c>
      <c r="BR90" s="119">
        <f ca="1">IF($A90=BR$2,VLOOKUP($A90,$A$3:$E$98,5),IF($A90&lt;BR$2,"",VLOOKUP($A90,$A$3:$E$98,5)*IF(Main!$B$36=1,(1+Main!$B$35)^($A90-BR$2),1+(Main!$B$35*($A90-BR$2)))))</f>
        <v>4.716865663035623E-6</v>
      </c>
      <c r="BS90" s="119">
        <f ca="1">IF($A90=BS$2,VLOOKUP($A90,$A$3:$E$98,5),IF($A90&lt;BS$2,"",VLOOKUP($A90,$A$3:$E$98,5)*IF(Main!$B$36=1,(1+Main!$B$35)^($A90-BS$2),1+(Main!$B$35*($A90-BS$2)))))</f>
        <v>4.716865663035623E-6</v>
      </c>
      <c r="BT90" s="119">
        <f ca="1">IF($A90=BT$2,VLOOKUP($A90,$A$3:$E$98,5),IF($A90&lt;BT$2,"",VLOOKUP($A90,$A$3:$E$98,5)*IF(Main!$B$36=1,(1+Main!$B$35)^($A90-BT$2),1+(Main!$B$35*($A90-BT$2)))))</f>
        <v>4.716865663035623E-6</v>
      </c>
      <c r="BU90" s="119">
        <f ca="1">IF($A90=BU$2,VLOOKUP($A90,$A$3:$E$98,5),IF($A90&lt;BU$2,"",VLOOKUP($A90,$A$3:$E$98,5)*IF(Main!$B$36=1,(1+Main!$B$35)^($A90-BU$2),1+(Main!$B$35*($A90-BU$2)))))</f>
        <v>4.716865663035623E-6</v>
      </c>
      <c r="BV90" s="119">
        <f ca="1">IF($A90=BV$2,VLOOKUP($A90,$A$3:$E$98,5),IF($A90&lt;BV$2,"",VLOOKUP($A90,$A$3:$E$98,5)*IF(Main!$B$36=1,(1+Main!$B$35)^($A90-BV$2),1+(Main!$B$35*($A90-BV$2)))))</f>
        <v>4.716865663035623E-6</v>
      </c>
      <c r="BW90" s="119" t="str">
        <f>IF($A90=BW$2,VLOOKUP($A90,$A$3:$E$98,5),IF($A90&lt;BW$2,"",VLOOKUP($A90,$A$3:$E$98,5)*IF(Main!$B$36=1,(1+Main!$B$35)^($A90-BW$2),1+(Main!$B$35*($A90-BW$2)))))</f>
        <v/>
      </c>
      <c r="BX90" s="119" t="str">
        <f>IF($A90=BX$2,VLOOKUP($A90,$A$3:$E$98,5),IF($A90&lt;BX$2,"",VLOOKUP($A90,$A$3:$E$98,5)*IF(Main!$B$36=1,(1+Main!$B$35)^($A90-BX$2),1+(Main!$B$35*($A90-BX$2)))))</f>
        <v/>
      </c>
      <c r="BY90" s="119" t="str">
        <f>IF($A90=BY$2,VLOOKUP($A90,$A$3:$E$98,5),IF($A90&lt;BY$2,"",VLOOKUP($A90,$A$3:$E$98,5)*IF(Main!$B$36=1,(1+Main!$B$35)^($A90-BY$2),1+(Main!$B$35*($A90-BY$2)))))</f>
        <v/>
      </c>
      <c r="BZ90" s="119" t="str">
        <f>IF($A90=BZ$2,VLOOKUP($A90,$A$3:$E$98,5),IF($A90&lt;BZ$2,"",VLOOKUP($A90,$A$3:$E$98,5)*IF(Main!$B$36=1,(1+Main!$B$35)^($A90-BZ$2),1+(Main!$B$35*($A90-BZ$2)))))</f>
        <v/>
      </c>
      <c r="CA90" s="119" t="str">
        <f>IF($A90=CA$2,VLOOKUP($A90,$A$3:$E$98,5),IF($A90&lt;CA$2,"",VLOOKUP($A90,$A$3:$E$98,5)*IF(Main!$B$36=1,(1+Main!$B$35)^($A90-CA$2),1+(Main!$B$35*($A90-CA$2)))))</f>
        <v/>
      </c>
      <c r="CB90" s="119" t="str">
        <f>IF($A90=CB$2,VLOOKUP($A90,$A$3:$E$98,5),IF($A90&lt;CB$2,"",VLOOKUP($A90,$A$3:$E$98,5)*IF(Main!$B$36=1,(1+Main!$B$35)^($A90-CB$2),1+(Main!$B$35*($A90-CB$2)))))</f>
        <v/>
      </c>
      <c r="CC90" s="119" t="str">
        <f>IF($A90=CC$2,VLOOKUP($A90,$A$3:$E$98,5),IF($A90&lt;CC$2,"",VLOOKUP($A90,$A$3:$E$98,5)*IF(Main!$B$36=1,(1+Main!$B$35)^($A90-CC$2),1+(Main!$B$35*($A90-CC$2)))))</f>
        <v/>
      </c>
      <c r="CD90" s="119" t="str">
        <f>IF($A90=CD$2,VLOOKUP($A90,$A$3:$E$98,5),IF($A90&lt;CD$2,"",VLOOKUP($A90,$A$3:$E$98,5)*IF(Main!$B$36=1,(1+Main!$B$35)^($A90-CD$2),1+(Main!$B$35*($A90-CD$2)))))</f>
        <v/>
      </c>
    </row>
    <row r="91" spans="1:83">
      <c r="A91" s="51">
        <v>113</v>
      </c>
      <c r="B91" s="54">
        <f ca="1">VLOOKUP($A91,Mortality!$A$3:$G$108,7,)</f>
        <v>0.47327150917420224</v>
      </c>
      <c r="C91" s="50">
        <f ca="1">$C90*(1-$B90)</f>
        <v>9.2309144410888542E-4</v>
      </c>
      <c r="D91" s="50">
        <f t="shared" ca="1" si="6"/>
        <v>2.0450710479372285</v>
      </c>
      <c r="E91" s="118">
        <f ca="1">C91/(1+Main!$B$5)^($A91-$A$3)</f>
        <v>2.3959198703639151E-6</v>
      </c>
      <c r="F91" s="14">
        <f t="shared" ca="1" si="7"/>
        <v>1.9202307785159924</v>
      </c>
      <c r="G91" s="119">
        <f ca="1">IF($A91=G$2,VLOOKUP($A91,$A$3:$E$98,5),IF($A91&lt;G$2,"",VLOOKUP($A91,$A$3:$E$98,5)*IF(Main!$B$36=1,(1+Main!$B$35)^($A91-G$2),1+(Main!$B$35*($A91-G$2)))))</f>
        <v>2.3959198703639151E-6</v>
      </c>
      <c r="H91" s="119">
        <f ca="1">IF($A91=H$2,VLOOKUP($A91,$A$3:$E$98,5),IF($A91&lt;H$2,"",VLOOKUP($A91,$A$3:$E$98,5)*IF(Main!$B$36=1,(1+Main!$B$35)^($A91-H$2),1+(Main!$B$35*($A91-H$2)))))</f>
        <v>2.3959198703639151E-6</v>
      </c>
      <c r="I91" s="119">
        <f ca="1">IF($A91=I$2,VLOOKUP($A91,$A$3:$E$98,5),IF($A91&lt;I$2,"",VLOOKUP($A91,$A$3:$E$98,5)*IF(Main!$B$36=1,(1+Main!$B$35)^($A91-I$2),1+(Main!$B$35*($A91-I$2)))))</f>
        <v>2.3959198703639151E-6</v>
      </c>
      <c r="J91" s="119">
        <f ca="1">IF($A91=J$2,VLOOKUP($A91,$A$3:$E$98,5),IF($A91&lt;J$2,"",VLOOKUP($A91,$A$3:$E$98,5)*IF(Main!$B$36=1,(1+Main!$B$35)^($A91-J$2),1+(Main!$B$35*($A91-J$2)))))</f>
        <v>2.3959198703639151E-6</v>
      </c>
      <c r="K91" s="119">
        <f ca="1">IF($A91=K$2,VLOOKUP($A91,$A$3:$E$98,5),IF($A91&lt;K$2,"",VLOOKUP($A91,$A$3:$E$98,5)*IF(Main!$B$36=1,(1+Main!$B$35)^($A91-K$2),1+(Main!$B$35*($A91-K$2)))))</f>
        <v>2.3959198703639151E-6</v>
      </c>
      <c r="L91" s="119">
        <f ca="1">IF($A91=L$2,VLOOKUP($A91,$A$3:$E$98,5),IF($A91&lt;L$2,"",VLOOKUP($A91,$A$3:$E$98,5)*IF(Main!$B$36=1,(1+Main!$B$35)^($A91-L$2),1+(Main!$B$35*($A91-L$2)))))</f>
        <v>2.3959198703639151E-6</v>
      </c>
      <c r="M91" s="119">
        <f ca="1">IF($A91=M$2,VLOOKUP($A91,$A$3:$E$98,5),IF($A91&lt;M$2,"",VLOOKUP($A91,$A$3:$E$98,5)*IF(Main!$B$36=1,(1+Main!$B$35)^($A91-M$2),1+(Main!$B$35*($A91-M$2)))))</f>
        <v>2.3959198703639151E-6</v>
      </c>
      <c r="N91" s="119">
        <f ca="1">IF($A91=N$2,VLOOKUP($A91,$A$3:$E$98,5),IF($A91&lt;N$2,"",VLOOKUP($A91,$A$3:$E$98,5)*IF(Main!$B$36=1,(1+Main!$B$35)^($A91-N$2),1+(Main!$B$35*($A91-N$2)))))</f>
        <v>2.3959198703639151E-6</v>
      </c>
      <c r="O91" s="119">
        <f ca="1">IF($A91=O$2,VLOOKUP($A91,$A$3:$E$98,5),IF($A91&lt;O$2,"",VLOOKUP($A91,$A$3:$E$98,5)*IF(Main!$B$36=1,(1+Main!$B$35)^($A91-O$2),1+(Main!$B$35*($A91-O$2)))))</f>
        <v>2.3959198703639151E-6</v>
      </c>
      <c r="P91" s="119">
        <f ca="1">IF($A91=P$2,VLOOKUP($A91,$A$3:$E$98,5),IF($A91&lt;P$2,"",VLOOKUP($A91,$A$3:$E$98,5)*IF(Main!$B$36=1,(1+Main!$B$35)^($A91-P$2),1+(Main!$B$35*($A91-P$2)))))</f>
        <v>2.3959198703639151E-6</v>
      </c>
      <c r="Q91" s="119">
        <f ca="1">IF($A91=Q$2,VLOOKUP($A91,$A$3:$E$98,5),IF($A91&lt;Q$2,"",VLOOKUP($A91,$A$3:$E$98,5)*IF(Main!$B$36=1,(1+Main!$B$35)^($A91-Q$2),1+(Main!$B$35*($A91-Q$2)))))</f>
        <v>2.3959198703639151E-6</v>
      </c>
      <c r="R91" s="119">
        <f ca="1">IF($A91=R$2,VLOOKUP($A91,$A$3:$E$98,5),IF($A91&lt;R$2,"",VLOOKUP($A91,$A$3:$E$98,5)*IF(Main!$B$36=1,(1+Main!$B$35)^($A91-R$2),1+(Main!$B$35*($A91-R$2)))))</f>
        <v>2.3959198703639151E-6</v>
      </c>
      <c r="S91" s="119">
        <f ca="1">IF($A91=S$2,VLOOKUP($A91,$A$3:$E$98,5),IF($A91&lt;S$2,"",VLOOKUP($A91,$A$3:$E$98,5)*IF(Main!$B$36=1,(1+Main!$B$35)^($A91-S$2),1+(Main!$B$35*($A91-S$2)))))</f>
        <v>2.3959198703639151E-6</v>
      </c>
      <c r="T91" s="119">
        <f ca="1">IF($A91=T$2,VLOOKUP($A91,$A$3:$E$98,5),IF($A91&lt;T$2,"",VLOOKUP($A91,$A$3:$E$98,5)*IF(Main!$B$36=1,(1+Main!$B$35)^($A91-T$2),1+(Main!$B$35*($A91-T$2)))))</f>
        <v>2.3959198703639151E-6</v>
      </c>
      <c r="U91" s="119">
        <f ca="1">IF($A91=U$2,VLOOKUP($A91,$A$3:$E$98,5),IF($A91&lt;U$2,"",VLOOKUP($A91,$A$3:$E$98,5)*IF(Main!$B$36=1,(1+Main!$B$35)^($A91-U$2),1+(Main!$B$35*($A91-U$2)))))</f>
        <v>2.3959198703639151E-6</v>
      </c>
      <c r="V91" s="119">
        <f ca="1">IF($A91=V$2,VLOOKUP($A91,$A$3:$E$98,5),IF($A91&lt;V$2,"",VLOOKUP($A91,$A$3:$E$98,5)*IF(Main!$B$36=1,(1+Main!$B$35)^($A91-V$2),1+(Main!$B$35*($A91-V$2)))))</f>
        <v>2.3959198703639151E-6</v>
      </c>
      <c r="W91" s="119">
        <f ca="1">IF($A91=W$2,VLOOKUP($A91,$A$3:$E$98,5),IF($A91&lt;W$2,"",VLOOKUP($A91,$A$3:$E$98,5)*IF(Main!$B$36=1,(1+Main!$B$35)^($A91-W$2),1+(Main!$B$35*($A91-W$2)))))</f>
        <v>2.3959198703639151E-6</v>
      </c>
      <c r="X91" s="119">
        <f ca="1">IF($A91=X$2,VLOOKUP($A91,$A$3:$E$98,5),IF($A91&lt;X$2,"",VLOOKUP($A91,$A$3:$E$98,5)*IF(Main!$B$36=1,(1+Main!$B$35)^($A91-X$2),1+(Main!$B$35*($A91-X$2)))))</f>
        <v>2.3959198703639151E-6</v>
      </c>
      <c r="Y91" s="119">
        <f ca="1">IF($A91=Y$2,VLOOKUP($A91,$A$3:$E$98,5),IF($A91&lt;Y$2,"",VLOOKUP($A91,$A$3:$E$98,5)*IF(Main!$B$36=1,(1+Main!$B$35)^($A91-Y$2),1+(Main!$B$35*($A91-Y$2)))))</f>
        <v>2.3959198703639151E-6</v>
      </c>
      <c r="Z91" s="119">
        <f ca="1">IF($A91=Z$2,VLOOKUP($A91,$A$3:$E$98,5),IF($A91&lt;Z$2,"",VLOOKUP($A91,$A$3:$E$98,5)*IF(Main!$B$36=1,(1+Main!$B$35)^($A91-Z$2),1+(Main!$B$35*($A91-Z$2)))))</f>
        <v>2.3959198703639151E-6</v>
      </c>
      <c r="AA91" s="119">
        <f ca="1">IF($A91=AA$2,VLOOKUP($A91,$A$3:$E$98,5),IF($A91&lt;AA$2,"",VLOOKUP($A91,$A$3:$E$98,5)*IF(Main!$B$36=1,(1+Main!$B$35)^($A91-AA$2),1+(Main!$B$35*($A91-AA$2)))))</f>
        <v>2.3959198703639151E-6</v>
      </c>
      <c r="AB91" s="119">
        <f ca="1">IF($A91=AB$2,VLOOKUP($A91,$A$3:$E$98,5),IF($A91&lt;AB$2,"",VLOOKUP($A91,$A$3:$E$98,5)*IF(Main!$B$36=1,(1+Main!$B$35)^($A91-AB$2),1+(Main!$B$35*($A91-AB$2)))))</f>
        <v>2.3959198703639151E-6</v>
      </c>
      <c r="AC91" s="119">
        <f ca="1">IF($A91=AC$2,VLOOKUP($A91,$A$3:$E$98,5),IF($A91&lt;AC$2,"",VLOOKUP($A91,$A$3:$E$98,5)*IF(Main!$B$36=1,(1+Main!$B$35)^($A91-AC$2),1+(Main!$B$35*($A91-AC$2)))))</f>
        <v>2.3959198703639151E-6</v>
      </c>
      <c r="AD91" s="119">
        <f ca="1">IF($A91=AD$2,VLOOKUP($A91,$A$3:$E$98,5),IF($A91&lt;AD$2,"",VLOOKUP($A91,$A$3:$E$98,5)*IF(Main!$B$36=1,(1+Main!$B$35)^($A91-AD$2),1+(Main!$B$35*($A91-AD$2)))))</f>
        <v>2.3959198703639151E-6</v>
      </c>
      <c r="AE91" s="119">
        <f ca="1">IF($A91=AE$2,VLOOKUP($A91,$A$3:$E$98,5),IF($A91&lt;AE$2,"",VLOOKUP($A91,$A$3:$E$98,5)*IF(Main!$B$36=1,(1+Main!$B$35)^($A91-AE$2),1+(Main!$B$35*($A91-AE$2)))))</f>
        <v>2.3959198703639151E-6</v>
      </c>
      <c r="AF91" s="119">
        <f ca="1">IF($A91=AF$2,VLOOKUP($A91,$A$3:$E$98,5),IF($A91&lt;AF$2,"",VLOOKUP($A91,$A$3:$E$98,5)*IF(Main!$B$36=1,(1+Main!$B$35)^($A91-AF$2),1+(Main!$B$35*($A91-AF$2)))))</f>
        <v>2.3959198703639151E-6</v>
      </c>
      <c r="AG91" s="119">
        <f ca="1">IF($A91=AG$2,VLOOKUP($A91,$A$3:$E$98,5),IF($A91&lt;AG$2,"",VLOOKUP($A91,$A$3:$E$98,5)*IF(Main!$B$36=1,(1+Main!$B$35)^($A91-AG$2),1+(Main!$B$35*($A91-AG$2)))))</f>
        <v>2.3959198703639151E-6</v>
      </c>
      <c r="AH91" s="119">
        <f ca="1">IF($A91=AH$2,VLOOKUP($A91,$A$3:$E$98,5),IF($A91&lt;AH$2,"",VLOOKUP($A91,$A$3:$E$98,5)*IF(Main!$B$36=1,(1+Main!$B$35)^($A91-AH$2),1+(Main!$B$35*($A91-AH$2)))))</f>
        <v>2.3959198703639151E-6</v>
      </c>
      <c r="AI91" s="119">
        <f ca="1">IF($A91=AI$2,VLOOKUP($A91,$A$3:$E$98,5),IF($A91&lt;AI$2,"",VLOOKUP($A91,$A$3:$E$98,5)*IF(Main!$B$36=1,(1+Main!$B$35)^($A91-AI$2),1+(Main!$B$35*($A91-AI$2)))))</f>
        <v>2.3959198703639151E-6</v>
      </c>
      <c r="AJ91" s="119">
        <f ca="1">IF($A91=AJ$2,VLOOKUP($A91,$A$3:$E$98,5),IF($A91&lt;AJ$2,"",VLOOKUP($A91,$A$3:$E$98,5)*IF(Main!$B$36=1,(1+Main!$B$35)^($A91-AJ$2),1+(Main!$B$35*($A91-AJ$2)))))</f>
        <v>2.3959198703639151E-6</v>
      </c>
      <c r="AK91" s="119">
        <f ca="1">IF($A91=AK$2,VLOOKUP($A91,$A$3:$E$98,5),IF($A91&lt;AK$2,"",VLOOKUP($A91,$A$3:$E$98,5)*IF(Main!$B$36=1,(1+Main!$B$35)^($A91-AK$2),1+(Main!$B$35*($A91-AK$2)))))</f>
        <v>2.3959198703639151E-6</v>
      </c>
      <c r="AL91" s="119">
        <f ca="1">IF($A91=AL$2,VLOOKUP($A91,$A$3:$E$98,5),IF($A91&lt;AL$2,"",VLOOKUP($A91,$A$3:$E$98,5)*IF(Main!$B$36=1,(1+Main!$B$35)^($A91-AL$2),1+(Main!$B$35*($A91-AL$2)))))</f>
        <v>2.3959198703639151E-6</v>
      </c>
      <c r="AM91" s="119">
        <f ca="1">IF($A91=AM$2,VLOOKUP($A91,$A$3:$E$98,5),IF($A91&lt;AM$2,"",VLOOKUP($A91,$A$3:$E$98,5)*IF(Main!$B$36=1,(1+Main!$B$35)^($A91-AM$2),1+(Main!$B$35*($A91-AM$2)))))</f>
        <v>2.3959198703639151E-6</v>
      </c>
      <c r="AN91" s="119">
        <f ca="1">IF($A91=AN$2,VLOOKUP($A91,$A$3:$E$98,5),IF($A91&lt;AN$2,"",VLOOKUP($A91,$A$3:$E$98,5)*IF(Main!$B$36=1,(1+Main!$B$35)^($A91-AN$2),1+(Main!$B$35*($A91-AN$2)))))</f>
        <v>2.3959198703639151E-6</v>
      </c>
      <c r="AO91" s="119">
        <f ca="1">IF($A91=AO$2,VLOOKUP($A91,$A$3:$E$98,5),IF($A91&lt;AO$2,"",VLOOKUP($A91,$A$3:$E$98,5)*IF(Main!$B$36=1,(1+Main!$B$35)^($A91-AO$2),1+(Main!$B$35*($A91-AO$2)))))</f>
        <v>2.3959198703639151E-6</v>
      </c>
      <c r="AP91" s="119">
        <f ca="1">IF($A91=AP$2,VLOOKUP($A91,$A$3:$E$98,5),IF($A91&lt;AP$2,"",VLOOKUP($A91,$A$3:$E$98,5)*IF(Main!$B$36=1,(1+Main!$B$35)^($A91-AP$2),1+(Main!$B$35*($A91-AP$2)))))</f>
        <v>2.3959198703639151E-6</v>
      </c>
      <c r="AQ91" s="119">
        <f ca="1">IF($A91=AQ$2,VLOOKUP($A91,$A$3:$E$98,5),IF($A91&lt;AQ$2,"",VLOOKUP($A91,$A$3:$E$98,5)*IF(Main!$B$36=1,(1+Main!$B$35)^($A91-AQ$2),1+(Main!$B$35*($A91-AQ$2)))))</f>
        <v>2.3959198703639151E-6</v>
      </c>
      <c r="AR91" s="119">
        <f ca="1">IF($A91=AR$2,VLOOKUP($A91,$A$3:$E$98,5),IF($A91&lt;AR$2,"",VLOOKUP($A91,$A$3:$E$98,5)*IF(Main!$B$36=1,(1+Main!$B$35)^($A91-AR$2),1+(Main!$B$35*($A91-AR$2)))))</f>
        <v>2.3959198703639151E-6</v>
      </c>
      <c r="AS91" s="119">
        <f ca="1">IF($A91=AS$2,VLOOKUP($A91,$A$3:$E$98,5),IF($A91&lt;AS$2,"",VLOOKUP($A91,$A$3:$E$98,5)*IF(Main!$B$36=1,(1+Main!$B$35)^($A91-AS$2),1+(Main!$B$35*($A91-AS$2)))))</f>
        <v>2.3959198703639151E-6</v>
      </c>
      <c r="AT91" s="119">
        <f ca="1">IF($A91=AT$2,VLOOKUP($A91,$A$3:$E$98,5),IF($A91&lt;AT$2,"",VLOOKUP($A91,$A$3:$E$98,5)*IF(Main!$B$36=1,(1+Main!$B$35)^($A91-AT$2),1+(Main!$B$35*($A91-AT$2)))))</f>
        <v>2.3959198703639151E-6</v>
      </c>
      <c r="AU91" s="119">
        <f ca="1">IF($A91=AU$2,VLOOKUP($A91,$A$3:$E$98,5),IF($A91&lt;AU$2,"",VLOOKUP($A91,$A$3:$E$98,5)*IF(Main!$B$36=1,(1+Main!$B$35)^($A91-AU$2),1+(Main!$B$35*($A91-AU$2)))))</f>
        <v>2.3959198703639151E-6</v>
      </c>
      <c r="AV91" s="119">
        <f ca="1">IF($A91=AV$2,VLOOKUP($A91,$A$3:$E$98,5),IF($A91&lt;AV$2,"",VLOOKUP($A91,$A$3:$E$98,5)*IF(Main!$B$36=1,(1+Main!$B$35)^($A91-AV$2),1+(Main!$B$35*($A91-AV$2)))))</f>
        <v>2.3959198703639151E-6</v>
      </c>
      <c r="AW91" s="119">
        <f ca="1">IF($A91=AW$2,VLOOKUP($A91,$A$3:$E$98,5),IF($A91&lt;AW$2,"",VLOOKUP($A91,$A$3:$E$98,5)*IF(Main!$B$36=1,(1+Main!$B$35)^($A91-AW$2),1+(Main!$B$35*($A91-AW$2)))))</f>
        <v>2.3959198703639151E-6</v>
      </c>
      <c r="AX91" s="119">
        <f ca="1">IF($A91=AX$2,VLOOKUP($A91,$A$3:$E$98,5),IF($A91&lt;AX$2,"",VLOOKUP($A91,$A$3:$E$98,5)*IF(Main!$B$36=1,(1+Main!$B$35)^($A91-AX$2),1+(Main!$B$35*($A91-AX$2)))))</f>
        <v>2.3959198703639151E-6</v>
      </c>
      <c r="AY91" s="119">
        <f ca="1">IF($A91=AY$2,VLOOKUP($A91,$A$3:$E$98,5),IF($A91&lt;AY$2,"",VLOOKUP($A91,$A$3:$E$98,5)*IF(Main!$B$36=1,(1+Main!$B$35)^($A91-AY$2),1+(Main!$B$35*($A91-AY$2)))))</f>
        <v>2.3959198703639151E-6</v>
      </c>
      <c r="AZ91" s="119">
        <f ca="1">IF($A91=AZ$2,VLOOKUP($A91,$A$3:$E$98,5),IF($A91&lt;AZ$2,"",VLOOKUP($A91,$A$3:$E$98,5)*IF(Main!$B$36=1,(1+Main!$B$35)^($A91-AZ$2),1+(Main!$B$35*($A91-AZ$2)))))</f>
        <v>2.3959198703639151E-6</v>
      </c>
      <c r="BA91" s="119">
        <f ca="1">IF($A91=BA$2,VLOOKUP($A91,$A$3:$E$98,5),IF($A91&lt;BA$2,"",VLOOKUP($A91,$A$3:$E$98,5)*IF(Main!$B$36=1,(1+Main!$B$35)^($A91-BA$2),1+(Main!$B$35*($A91-BA$2)))))</f>
        <v>2.3959198703639151E-6</v>
      </c>
      <c r="BB91" s="119">
        <f ca="1">IF($A91=BB$2,VLOOKUP($A91,$A$3:$E$98,5),IF($A91&lt;BB$2,"",VLOOKUP($A91,$A$3:$E$98,5)*IF(Main!$B$36=1,(1+Main!$B$35)^($A91-BB$2),1+(Main!$B$35*($A91-BB$2)))))</f>
        <v>2.3959198703639151E-6</v>
      </c>
      <c r="BC91" s="119">
        <f ca="1">IF($A91=BC$2,VLOOKUP($A91,$A$3:$E$98,5),IF($A91&lt;BC$2,"",VLOOKUP($A91,$A$3:$E$98,5)*IF(Main!$B$36=1,(1+Main!$B$35)^($A91-BC$2),1+(Main!$B$35*($A91-BC$2)))))</f>
        <v>2.3959198703639151E-6</v>
      </c>
      <c r="BD91" s="119">
        <f ca="1">IF($A91=BD$2,VLOOKUP($A91,$A$3:$E$98,5),IF($A91&lt;BD$2,"",VLOOKUP($A91,$A$3:$E$98,5)*IF(Main!$B$36=1,(1+Main!$B$35)^($A91-BD$2),1+(Main!$B$35*($A91-BD$2)))))</f>
        <v>2.3959198703639151E-6</v>
      </c>
      <c r="BE91" s="119">
        <f ca="1">IF($A91=BE$2,VLOOKUP($A91,$A$3:$E$98,5),IF($A91&lt;BE$2,"",VLOOKUP($A91,$A$3:$E$98,5)*IF(Main!$B$36=1,(1+Main!$B$35)^($A91-BE$2),1+(Main!$B$35*($A91-BE$2)))))</f>
        <v>2.3959198703639151E-6</v>
      </c>
      <c r="BF91" s="119">
        <f ca="1">IF($A91=BF$2,VLOOKUP($A91,$A$3:$E$98,5),IF($A91&lt;BF$2,"",VLOOKUP($A91,$A$3:$E$98,5)*IF(Main!$B$36=1,(1+Main!$B$35)^($A91-BF$2),1+(Main!$B$35*($A91-BF$2)))))</f>
        <v>2.3959198703639151E-6</v>
      </c>
      <c r="BG91" s="119">
        <f ca="1">IF($A91=BG$2,VLOOKUP($A91,$A$3:$E$98,5),IF($A91&lt;BG$2,"",VLOOKUP($A91,$A$3:$E$98,5)*IF(Main!$B$36=1,(1+Main!$B$35)^($A91-BG$2),1+(Main!$B$35*($A91-BG$2)))))</f>
        <v>2.3959198703639151E-6</v>
      </c>
      <c r="BH91" s="119">
        <f ca="1">IF($A91=BH$2,VLOOKUP($A91,$A$3:$E$98,5),IF($A91&lt;BH$2,"",VLOOKUP($A91,$A$3:$E$98,5)*IF(Main!$B$36=1,(1+Main!$B$35)^($A91-BH$2),1+(Main!$B$35*($A91-BH$2)))))</f>
        <v>2.3959198703639151E-6</v>
      </c>
      <c r="BI91" s="119">
        <f ca="1">IF($A91=BI$2,VLOOKUP($A91,$A$3:$E$98,5),IF($A91&lt;BI$2,"",VLOOKUP($A91,$A$3:$E$98,5)*IF(Main!$B$36=1,(1+Main!$B$35)^($A91-BI$2),1+(Main!$B$35*($A91-BI$2)))))</f>
        <v>2.3959198703639151E-6</v>
      </c>
      <c r="BJ91" s="119">
        <f ca="1">IF($A91=BJ$2,VLOOKUP($A91,$A$3:$E$98,5),IF($A91&lt;BJ$2,"",VLOOKUP($A91,$A$3:$E$98,5)*IF(Main!$B$36=1,(1+Main!$B$35)^($A91-BJ$2),1+(Main!$B$35*($A91-BJ$2)))))</f>
        <v>2.3959198703639151E-6</v>
      </c>
      <c r="BK91" s="119">
        <f ca="1">IF($A91=BK$2,VLOOKUP($A91,$A$3:$E$98,5),IF($A91&lt;BK$2,"",VLOOKUP($A91,$A$3:$E$98,5)*IF(Main!$B$36=1,(1+Main!$B$35)^($A91-BK$2),1+(Main!$B$35*($A91-BK$2)))))</f>
        <v>2.3959198703639151E-6</v>
      </c>
      <c r="BL91" s="119">
        <f ca="1">IF($A91=BL$2,VLOOKUP($A91,$A$3:$E$98,5),IF($A91&lt;BL$2,"",VLOOKUP($A91,$A$3:$E$98,5)*IF(Main!$B$36=1,(1+Main!$B$35)^($A91-BL$2),1+(Main!$B$35*($A91-BL$2)))))</f>
        <v>2.3959198703639151E-6</v>
      </c>
      <c r="BM91" s="119">
        <f ca="1">IF($A91=BM$2,VLOOKUP($A91,$A$3:$E$98,5),IF($A91&lt;BM$2,"",VLOOKUP($A91,$A$3:$E$98,5)*IF(Main!$B$36=1,(1+Main!$B$35)^($A91-BM$2),1+(Main!$B$35*($A91-BM$2)))))</f>
        <v>2.3959198703639151E-6</v>
      </c>
      <c r="BN91" s="119">
        <f ca="1">IF($A91=BN$2,VLOOKUP($A91,$A$3:$E$98,5),IF($A91&lt;BN$2,"",VLOOKUP($A91,$A$3:$E$98,5)*IF(Main!$B$36=1,(1+Main!$B$35)^($A91-BN$2),1+(Main!$B$35*($A91-BN$2)))))</f>
        <v>2.3959198703639151E-6</v>
      </c>
      <c r="BO91" s="119">
        <f ca="1">IF($A91=BO$2,VLOOKUP($A91,$A$3:$E$98,5),IF($A91&lt;BO$2,"",VLOOKUP($A91,$A$3:$E$98,5)*IF(Main!$B$36=1,(1+Main!$B$35)^($A91-BO$2),1+(Main!$B$35*($A91-BO$2)))))</f>
        <v>2.3959198703639151E-6</v>
      </c>
      <c r="BP91" s="119">
        <f ca="1">IF($A91=BP$2,VLOOKUP($A91,$A$3:$E$98,5),IF($A91&lt;BP$2,"",VLOOKUP($A91,$A$3:$E$98,5)*IF(Main!$B$36=1,(1+Main!$B$35)^($A91-BP$2),1+(Main!$B$35*($A91-BP$2)))))</f>
        <v>2.3959198703639151E-6</v>
      </c>
      <c r="BQ91" s="119">
        <f ca="1">IF($A91=BQ$2,VLOOKUP($A91,$A$3:$E$98,5),IF($A91&lt;BQ$2,"",VLOOKUP($A91,$A$3:$E$98,5)*IF(Main!$B$36=1,(1+Main!$B$35)^($A91-BQ$2),1+(Main!$B$35*($A91-BQ$2)))))</f>
        <v>2.3959198703639151E-6</v>
      </c>
      <c r="BR91" s="119">
        <f ca="1">IF($A91=BR$2,VLOOKUP($A91,$A$3:$E$98,5),IF($A91&lt;BR$2,"",VLOOKUP($A91,$A$3:$E$98,5)*IF(Main!$B$36=1,(1+Main!$B$35)^($A91-BR$2),1+(Main!$B$35*($A91-BR$2)))))</f>
        <v>2.3959198703639151E-6</v>
      </c>
      <c r="BS91" s="119">
        <f ca="1">IF($A91=BS$2,VLOOKUP($A91,$A$3:$E$98,5),IF($A91&lt;BS$2,"",VLOOKUP($A91,$A$3:$E$98,5)*IF(Main!$B$36=1,(1+Main!$B$35)^($A91-BS$2),1+(Main!$B$35*($A91-BS$2)))))</f>
        <v>2.3959198703639151E-6</v>
      </c>
      <c r="BT91" s="119">
        <f ca="1">IF($A91=BT$2,VLOOKUP($A91,$A$3:$E$98,5),IF($A91&lt;BT$2,"",VLOOKUP($A91,$A$3:$E$98,5)*IF(Main!$B$36=1,(1+Main!$B$35)^($A91-BT$2),1+(Main!$B$35*($A91-BT$2)))))</f>
        <v>2.3959198703639151E-6</v>
      </c>
      <c r="BU91" s="119">
        <f ca="1">IF($A91=BU$2,VLOOKUP($A91,$A$3:$E$98,5),IF($A91&lt;BU$2,"",VLOOKUP($A91,$A$3:$E$98,5)*IF(Main!$B$36=1,(1+Main!$B$35)^($A91-BU$2),1+(Main!$B$35*($A91-BU$2)))))</f>
        <v>2.3959198703639151E-6</v>
      </c>
      <c r="BV91" s="119">
        <f ca="1">IF($A91=BV$2,VLOOKUP($A91,$A$3:$E$98,5),IF($A91&lt;BV$2,"",VLOOKUP($A91,$A$3:$E$98,5)*IF(Main!$B$36=1,(1+Main!$B$35)^($A91-BV$2),1+(Main!$B$35*($A91-BV$2)))))</f>
        <v>2.3959198703639151E-6</v>
      </c>
      <c r="BW91" s="119">
        <f ca="1">IF($A91=BW$2,VLOOKUP($A91,$A$3:$E$98,5),IF($A91&lt;BW$2,"",VLOOKUP($A91,$A$3:$E$98,5)*IF(Main!$B$36=1,(1+Main!$B$35)^($A91-BW$2),1+(Main!$B$35*($A91-BW$2)))))</f>
        <v>2.3959198703639151E-6</v>
      </c>
      <c r="BX91" s="119" t="str">
        <f>IF($A91=BX$2,VLOOKUP($A91,$A$3:$E$98,5),IF($A91&lt;BX$2,"",VLOOKUP($A91,$A$3:$E$98,5)*IF(Main!$B$36=1,(1+Main!$B$35)^($A91-BX$2),1+(Main!$B$35*($A91-BX$2)))))</f>
        <v/>
      </c>
      <c r="BY91" s="119" t="str">
        <f>IF($A91=BY$2,VLOOKUP($A91,$A$3:$E$98,5),IF($A91&lt;BY$2,"",VLOOKUP($A91,$A$3:$E$98,5)*IF(Main!$B$36=1,(1+Main!$B$35)^($A91-BY$2),1+(Main!$B$35*($A91-BY$2)))))</f>
        <v/>
      </c>
      <c r="BZ91" s="119" t="str">
        <f>IF($A91=BZ$2,VLOOKUP($A91,$A$3:$E$98,5),IF($A91&lt;BZ$2,"",VLOOKUP($A91,$A$3:$E$98,5)*IF(Main!$B$36=1,(1+Main!$B$35)^($A91-BZ$2),1+(Main!$B$35*($A91-BZ$2)))))</f>
        <v/>
      </c>
      <c r="CA91" s="119" t="str">
        <f>IF($A91=CA$2,VLOOKUP($A91,$A$3:$E$98,5),IF($A91&lt;CA$2,"",VLOOKUP($A91,$A$3:$E$98,5)*IF(Main!$B$36=1,(1+Main!$B$35)^($A91-CA$2),1+(Main!$B$35*($A91-CA$2)))))</f>
        <v/>
      </c>
      <c r="CB91" s="119" t="str">
        <f>IF($A91=CB$2,VLOOKUP($A91,$A$3:$E$98,5),IF($A91&lt;CB$2,"",VLOOKUP($A91,$A$3:$E$98,5)*IF(Main!$B$36=1,(1+Main!$B$35)^($A91-CB$2),1+(Main!$B$35*($A91-CB$2)))))</f>
        <v/>
      </c>
      <c r="CC91" s="119" t="str">
        <f>IF($A91=CC$2,VLOOKUP($A91,$A$3:$E$98,5),IF($A91&lt;CC$2,"",VLOOKUP($A91,$A$3:$E$98,5)*IF(Main!$B$36=1,(1+Main!$B$35)^($A91-CC$2),1+(Main!$B$35*($A91-CC$2)))))</f>
        <v/>
      </c>
      <c r="CD91" s="119" t="str">
        <f>IF($A91=CD$2,VLOOKUP($A91,$A$3:$E$98,5),IF($A91&lt;CD$2,"",VLOOKUP($A91,$A$3:$E$98,5)*IF(Main!$B$36=1,(1+Main!$B$35)^($A91-CD$2),1+(Main!$B$35*($A91-CD$2)))))</f>
        <v/>
      </c>
    </row>
    <row r="92" spans="1:83">
      <c r="A92" s="51">
        <v>114</v>
      </c>
      <c r="B92" s="54">
        <f ca="1">VLOOKUP($A92,Mortality!$A$3:$G$108,7,)</f>
        <v>0.49107543181218871</v>
      </c>
      <c r="C92" s="50">
        <f t="shared" ca="1" si="5"/>
        <v>4.8621856324967944E-4</v>
      </c>
      <c r="D92" s="50">
        <f t="shared" ca="1" si="6"/>
        <v>1.9840792099527036</v>
      </c>
      <c r="E92" s="118">
        <f ca="1">C92/(1+Main!$B$5)^($A92-$A$3)</f>
        <v>1.179438558370398E-6</v>
      </c>
      <c r="F92" s="14">
        <f t="shared" ca="1" si="7"/>
        <v>1.8693633440416244</v>
      </c>
      <c r="G92" s="119">
        <f ca="1">IF($A92=G$2,VLOOKUP($A92,$A$3:$E$98,5),IF($A92&lt;G$2,"",VLOOKUP($A92,$A$3:$E$98,5)*IF(Main!$B$36=1,(1+Main!$B$35)^($A92-G$2),1+(Main!$B$35*($A92-G$2)))))</f>
        <v>1.179438558370398E-6</v>
      </c>
      <c r="H92" s="119">
        <f ca="1">IF($A92=H$2,VLOOKUP($A92,$A$3:$E$98,5),IF($A92&lt;H$2,"",VLOOKUP($A92,$A$3:$E$98,5)*IF(Main!$B$36=1,(1+Main!$B$35)^($A92-H$2),1+(Main!$B$35*($A92-H$2)))))</f>
        <v>1.179438558370398E-6</v>
      </c>
      <c r="I92" s="119">
        <f ca="1">IF($A92=I$2,VLOOKUP($A92,$A$3:$E$98,5),IF($A92&lt;I$2,"",VLOOKUP($A92,$A$3:$E$98,5)*IF(Main!$B$36=1,(1+Main!$B$35)^($A92-I$2),1+(Main!$B$35*($A92-I$2)))))</f>
        <v>1.179438558370398E-6</v>
      </c>
      <c r="J92" s="119">
        <f ca="1">IF($A92=J$2,VLOOKUP($A92,$A$3:$E$98,5),IF($A92&lt;J$2,"",VLOOKUP($A92,$A$3:$E$98,5)*IF(Main!$B$36=1,(1+Main!$B$35)^($A92-J$2),1+(Main!$B$35*($A92-J$2)))))</f>
        <v>1.179438558370398E-6</v>
      </c>
      <c r="K92" s="119">
        <f ca="1">IF($A92=K$2,VLOOKUP($A92,$A$3:$E$98,5),IF($A92&lt;K$2,"",VLOOKUP($A92,$A$3:$E$98,5)*IF(Main!$B$36=1,(1+Main!$B$35)^($A92-K$2),1+(Main!$B$35*($A92-K$2)))))</f>
        <v>1.179438558370398E-6</v>
      </c>
      <c r="L92" s="119">
        <f ca="1">IF($A92=L$2,VLOOKUP($A92,$A$3:$E$98,5),IF($A92&lt;L$2,"",VLOOKUP($A92,$A$3:$E$98,5)*IF(Main!$B$36=1,(1+Main!$B$35)^($A92-L$2),1+(Main!$B$35*($A92-L$2)))))</f>
        <v>1.179438558370398E-6</v>
      </c>
      <c r="M92" s="119">
        <f ca="1">IF($A92=M$2,VLOOKUP($A92,$A$3:$E$98,5),IF($A92&lt;M$2,"",VLOOKUP($A92,$A$3:$E$98,5)*IF(Main!$B$36=1,(1+Main!$B$35)^($A92-M$2),1+(Main!$B$35*($A92-M$2)))))</f>
        <v>1.179438558370398E-6</v>
      </c>
      <c r="N92" s="119">
        <f ca="1">IF($A92=N$2,VLOOKUP($A92,$A$3:$E$98,5),IF($A92&lt;N$2,"",VLOOKUP($A92,$A$3:$E$98,5)*IF(Main!$B$36=1,(1+Main!$B$35)^($A92-N$2),1+(Main!$B$35*($A92-N$2)))))</f>
        <v>1.179438558370398E-6</v>
      </c>
      <c r="O92" s="119">
        <f ca="1">IF($A92=O$2,VLOOKUP($A92,$A$3:$E$98,5),IF($A92&lt;O$2,"",VLOOKUP($A92,$A$3:$E$98,5)*IF(Main!$B$36=1,(1+Main!$B$35)^($A92-O$2),1+(Main!$B$35*($A92-O$2)))))</f>
        <v>1.179438558370398E-6</v>
      </c>
      <c r="P92" s="119">
        <f ca="1">IF($A92=P$2,VLOOKUP($A92,$A$3:$E$98,5),IF($A92&lt;P$2,"",VLOOKUP($A92,$A$3:$E$98,5)*IF(Main!$B$36=1,(1+Main!$B$35)^($A92-P$2),1+(Main!$B$35*($A92-P$2)))))</f>
        <v>1.179438558370398E-6</v>
      </c>
      <c r="Q92" s="119">
        <f ca="1">IF($A92=Q$2,VLOOKUP($A92,$A$3:$E$98,5),IF($A92&lt;Q$2,"",VLOOKUP($A92,$A$3:$E$98,5)*IF(Main!$B$36=1,(1+Main!$B$35)^($A92-Q$2),1+(Main!$B$35*($A92-Q$2)))))</f>
        <v>1.179438558370398E-6</v>
      </c>
      <c r="R92" s="119">
        <f ca="1">IF($A92=R$2,VLOOKUP($A92,$A$3:$E$98,5),IF($A92&lt;R$2,"",VLOOKUP($A92,$A$3:$E$98,5)*IF(Main!$B$36=1,(1+Main!$B$35)^($A92-R$2),1+(Main!$B$35*($A92-R$2)))))</f>
        <v>1.179438558370398E-6</v>
      </c>
      <c r="S92" s="119">
        <f ca="1">IF($A92=S$2,VLOOKUP($A92,$A$3:$E$98,5),IF($A92&lt;S$2,"",VLOOKUP($A92,$A$3:$E$98,5)*IF(Main!$B$36=1,(1+Main!$B$35)^($A92-S$2),1+(Main!$B$35*($A92-S$2)))))</f>
        <v>1.179438558370398E-6</v>
      </c>
      <c r="T92" s="119">
        <f ca="1">IF($A92=T$2,VLOOKUP($A92,$A$3:$E$98,5),IF($A92&lt;T$2,"",VLOOKUP($A92,$A$3:$E$98,5)*IF(Main!$B$36=1,(1+Main!$B$35)^($A92-T$2),1+(Main!$B$35*($A92-T$2)))))</f>
        <v>1.179438558370398E-6</v>
      </c>
      <c r="U92" s="119">
        <f ca="1">IF($A92=U$2,VLOOKUP($A92,$A$3:$E$98,5),IF($A92&lt;U$2,"",VLOOKUP($A92,$A$3:$E$98,5)*IF(Main!$B$36=1,(1+Main!$B$35)^($A92-U$2),1+(Main!$B$35*($A92-U$2)))))</f>
        <v>1.179438558370398E-6</v>
      </c>
      <c r="V92" s="119">
        <f ca="1">IF($A92=V$2,VLOOKUP($A92,$A$3:$E$98,5),IF($A92&lt;V$2,"",VLOOKUP($A92,$A$3:$E$98,5)*IF(Main!$B$36=1,(1+Main!$B$35)^($A92-V$2),1+(Main!$B$35*($A92-V$2)))))</f>
        <v>1.179438558370398E-6</v>
      </c>
      <c r="W92" s="119">
        <f ca="1">IF($A92=W$2,VLOOKUP($A92,$A$3:$E$98,5),IF($A92&lt;W$2,"",VLOOKUP($A92,$A$3:$E$98,5)*IF(Main!$B$36=1,(1+Main!$B$35)^($A92-W$2),1+(Main!$B$35*($A92-W$2)))))</f>
        <v>1.179438558370398E-6</v>
      </c>
      <c r="X92" s="119">
        <f ca="1">IF($A92=X$2,VLOOKUP($A92,$A$3:$E$98,5),IF($A92&lt;X$2,"",VLOOKUP($A92,$A$3:$E$98,5)*IF(Main!$B$36=1,(1+Main!$B$35)^($A92-X$2),1+(Main!$B$35*($A92-X$2)))))</f>
        <v>1.179438558370398E-6</v>
      </c>
      <c r="Y92" s="119">
        <f ca="1">IF($A92=Y$2,VLOOKUP($A92,$A$3:$E$98,5),IF($A92&lt;Y$2,"",VLOOKUP($A92,$A$3:$E$98,5)*IF(Main!$B$36=1,(1+Main!$B$35)^($A92-Y$2),1+(Main!$B$35*($A92-Y$2)))))</f>
        <v>1.179438558370398E-6</v>
      </c>
      <c r="Z92" s="119">
        <f ca="1">IF($A92=Z$2,VLOOKUP($A92,$A$3:$E$98,5),IF($A92&lt;Z$2,"",VLOOKUP($A92,$A$3:$E$98,5)*IF(Main!$B$36=1,(1+Main!$B$35)^($A92-Z$2),1+(Main!$B$35*($A92-Z$2)))))</f>
        <v>1.179438558370398E-6</v>
      </c>
      <c r="AA92" s="119">
        <f ca="1">IF($A92=AA$2,VLOOKUP($A92,$A$3:$E$98,5),IF($A92&lt;AA$2,"",VLOOKUP($A92,$A$3:$E$98,5)*IF(Main!$B$36=1,(1+Main!$B$35)^($A92-AA$2),1+(Main!$B$35*($A92-AA$2)))))</f>
        <v>1.179438558370398E-6</v>
      </c>
      <c r="AB92" s="119">
        <f ca="1">IF($A92=AB$2,VLOOKUP($A92,$A$3:$E$98,5),IF($A92&lt;AB$2,"",VLOOKUP($A92,$A$3:$E$98,5)*IF(Main!$B$36=1,(1+Main!$B$35)^($A92-AB$2),1+(Main!$B$35*($A92-AB$2)))))</f>
        <v>1.179438558370398E-6</v>
      </c>
      <c r="AC92" s="119">
        <f ca="1">IF($A92=AC$2,VLOOKUP($A92,$A$3:$E$98,5),IF($A92&lt;AC$2,"",VLOOKUP($A92,$A$3:$E$98,5)*IF(Main!$B$36=1,(1+Main!$B$35)^($A92-AC$2),1+(Main!$B$35*($A92-AC$2)))))</f>
        <v>1.179438558370398E-6</v>
      </c>
      <c r="AD92" s="119">
        <f ca="1">IF($A92=AD$2,VLOOKUP($A92,$A$3:$E$98,5),IF($A92&lt;AD$2,"",VLOOKUP($A92,$A$3:$E$98,5)*IF(Main!$B$36=1,(1+Main!$B$35)^($A92-AD$2),1+(Main!$B$35*($A92-AD$2)))))</f>
        <v>1.179438558370398E-6</v>
      </c>
      <c r="AE92" s="119">
        <f ca="1">IF($A92=AE$2,VLOOKUP($A92,$A$3:$E$98,5),IF($A92&lt;AE$2,"",VLOOKUP($A92,$A$3:$E$98,5)*IF(Main!$B$36=1,(1+Main!$B$35)^($A92-AE$2),1+(Main!$B$35*($A92-AE$2)))))</f>
        <v>1.179438558370398E-6</v>
      </c>
      <c r="AF92" s="119">
        <f ca="1">IF($A92=AF$2,VLOOKUP($A92,$A$3:$E$98,5),IF($A92&lt;AF$2,"",VLOOKUP($A92,$A$3:$E$98,5)*IF(Main!$B$36=1,(1+Main!$B$35)^($A92-AF$2),1+(Main!$B$35*($A92-AF$2)))))</f>
        <v>1.179438558370398E-6</v>
      </c>
      <c r="AG92" s="119">
        <f ca="1">IF($A92=AG$2,VLOOKUP($A92,$A$3:$E$98,5),IF($A92&lt;AG$2,"",VLOOKUP($A92,$A$3:$E$98,5)*IF(Main!$B$36=1,(1+Main!$B$35)^($A92-AG$2),1+(Main!$B$35*($A92-AG$2)))))</f>
        <v>1.179438558370398E-6</v>
      </c>
      <c r="AH92" s="119">
        <f ca="1">IF($A92=AH$2,VLOOKUP($A92,$A$3:$E$98,5),IF($A92&lt;AH$2,"",VLOOKUP($A92,$A$3:$E$98,5)*IF(Main!$B$36=1,(1+Main!$B$35)^($A92-AH$2),1+(Main!$B$35*($A92-AH$2)))))</f>
        <v>1.179438558370398E-6</v>
      </c>
      <c r="AI92" s="119">
        <f ca="1">IF($A92=AI$2,VLOOKUP($A92,$A$3:$E$98,5),IF($A92&lt;AI$2,"",VLOOKUP($A92,$A$3:$E$98,5)*IF(Main!$B$36=1,(1+Main!$B$35)^($A92-AI$2),1+(Main!$B$35*($A92-AI$2)))))</f>
        <v>1.179438558370398E-6</v>
      </c>
      <c r="AJ92" s="119">
        <f ca="1">IF($A92=AJ$2,VLOOKUP($A92,$A$3:$E$98,5),IF($A92&lt;AJ$2,"",VLOOKUP($A92,$A$3:$E$98,5)*IF(Main!$B$36=1,(1+Main!$B$35)^($A92-AJ$2),1+(Main!$B$35*($A92-AJ$2)))))</f>
        <v>1.179438558370398E-6</v>
      </c>
      <c r="AK92" s="119">
        <f ca="1">IF($A92=AK$2,VLOOKUP($A92,$A$3:$E$98,5),IF($A92&lt;AK$2,"",VLOOKUP($A92,$A$3:$E$98,5)*IF(Main!$B$36=1,(1+Main!$B$35)^($A92-AK$2),1+(Main!$B$35*($A92-AK$2)))))</f>
        <v>1.179438558370398E-6</v>
      </c>
      <c r="AL92" s="119">
        <f ca="1">IF($A92=AL$2,VLOOKUP($A92,$A$3:$E$98,5),IF($A92&lt;AL$2,"",VLOOKUP($A92,$A$3:$E$98,5)*IF(Main!$B$36=1,(1+Main!$B$35)^($A92-AL$2),1+(Main!$B$35*($A92-AL$2)))))</f>
        <v>1.179438558370398E-6</v>
      </c>
      <c r="AM92" s="119">
        <f ca="1">IF($A92=AM$2,VLOOKUP($A92,$A$3:$E$98,5),IF($A92&lt;AM$2,"",VLOOKUP($A92,$A$3:$E$98,5)*IF(Main!$B$36=1,(1+Main!$B$35)^($A92-AM$2),1+(Main!$B$35*($A92-AM$2)))))</f>
        <v>1.179438558370398E-6</v>
      </c>
      <c r="AN92" s="119">
        <f ca="1">IF($A92=AN$2,VLOOKUP($A92,$A$3:$E$98,5),IF($A92&lt;AN$2,"",VLOOKUP($A92,$A$3:$E$98,5)*IF(Main!$B$36=1,(1+Main!$B$35)^($A92-AN$2),1+(Main!$B$35*($A92-AN$2)))))</f>
        <v>1.179438558370398E-6</v>
      </c>
      <c r="AO92" s="119">
        <f ca="1">IF($A92=AO$2,VLOOKUP($A92,$A$3:$E$98,5),IF($A92&lt;AO$2,"",VLOOKUP($A92,$A$3:$E$98,5)*IF(Main!$B$36=1,(1+Main!$B$35)^($A92-AO$2),1+(Main!$B$35*($A92-AO$2)))))</f>
        <v>1.179438558370398E-6</v>
      </c>
      <c r="AP92" s="119">
        <f ca="1">IF($A92=AP$2,VLOOKUP($A92,$A$3:$E$98,5),IF($A92&lt;AP$2,"",VLOOKUP($A92,$A$3:$E$98,5)*IF(Main!$B$36=1,(1+Main!$B$35)^($A92-AP$2),1+(Main!$B$35*($A92-AP$2)))))</f>
        <v>1.179438558370398E-6</v>
      </c>
      <c r="AQ92" s="119">
        <f ca="1">IF($A92=AQ$2,VLOOKUP($A92,$A$3:$E$98,5),IF($A92&lt;AQ$2,"",VLOOKUP($A92,$A$3:$E$98,5)*IF(Main!$B$36=1,(1+Main!$B$35)^($A92-AQ$2),1+(Main!$B$35*($A92-AQ$2)))))</f>
        <v>1.179438558370398E-6</v>
      </c>
      <c r="AR92" s="119">
        <f ca="1">IF($A92=AR$2,VLOOKUP($A92,$A$3:$E$98,5),IF($A92&lt;AR$2,"",VLOOKUP($A92,$A$3:$E$98,5)*IF(Main!$B$36=1,(1+Main!$B$35)^($A92-AR$2),1+(Main!$B$35*($A92-AR$2)))))</f>
        <v>1.179438558370398E-6</v>
      </c>
      <c r="AS92" s="119">
        <f ca="1">IF($A92=AS$2,VLOOKUP($A92,$A$3:$E$98,5),IF($A92&lt;AS$2,"",VLOOKUP($A92,$A$3:$E$98,5)*IF(Main!$B$36=1,(1+Main!$B$35)^($A92-AS$2),1+(Main!$B$35*($A92-AS$2)))))</f>
        <v>1.179438558370398E-6</v>
      </c>
      <c r="AT92" s="119">
        <f ca="1">IF($A92=AT$2,VLOOKUP($A92,$A$3:$E$98,5),IF($A92&lt;AT$2,"",VLOOKUP($A92,$A$3:$E$98,5)*IF(Main!$B$36=1,(1+Main!$B$35)^($A92-AT$2),1+(Main!$B$35*($A92-AT$2)))))</f>
        <v>1.179438558370398E-6</v>
      </c>
      <c r="AU92" s="119">
        <f ca="1">IF($A92=AU$2,VLOOKUP($A92,$A$3:$E$98,5),IF($A92&lt;AU$2,"",VLOOKUP($A92,$A$3:$E$98,5)*IF(Main!$B$36=1,(1+Main!$B$35)^($A92-AU$2),1+(Main!$B$35*($A92-AU$2)))))</f>
        <v>1.179438558370398E-6</v>
      </c>
      <c r="AV92" s="119">
        <f ca="1">IF($A92=AV$2,VLOOKUP($A92,$A$3:$E$98,5),IF($A92&lt;AV$2,"",VLOOKUP($A92,$A$3:$E$98,5)*IF(Main!$B$36=1,(1+Main!$B$35)^($A92-AV$2),1+(Main!$B$35*($A92-AV$2)))))</f>
        <v>1.179438558370398E-6</v>
      </c>
      <c r="AW92" s="119">
        <f ca="1">IF($A92=AW$2,VLOOKUP($A92,$A$3:$E$98,5),IF($A92&lt;AW$2,"",VLOOKUP($A92,$A$3:$E$98,5)*IF(Main!$B$36=1,(1+Main!$B$35)^($A92-AW$2),1+(Main!$B$35*($A92-AW$2)))))</f>
        <v>1.179438558370398E-6</v>
      </c>
      <c r="AX92" s="119">
        <f ca="1">IF($A92=AX$2,VLOOKUP($A92,$A$3:$E$98,5),IF($A92&lt;AX$2,"",VLOOKUP($A92,$A$3:$E$98,5)*IF(Main!$B$36=1,(1+Main!$B$35)^($A92-AX$2),1+(Main!$B$35*($A92-AX$2)))))</f>
        <v>1.179438558370398E-6</v>
      </c>
      <c r="AY92" s="119">
        <f ca="1">IF($A92=AY$2,VLOOKUP($A92,$A$3:$E$98,5),IF($A92&lt;AY$2,"",VLOOKUP($A92,$A$3:$E$98,5)*IF(Main!$B$36=1,(1+Main!$B$35)^($A92-AY$2),1+(Main!$B$35*($A92-AY$2)))))</f>
        <v>1.179438558370398E-6</v>
      </c>
      <c r="AZ92" s="119">
        <f ca="1">IF($A92=AZ$2,VLOOKUP($A92,$A$3:$E$98,5),IF($A92&lt;AZ$2,"",VLOOKUP($A92,$A$3:$E$98,5)*IF(Main!$B$36=1,(1+Main!$B$35)^($A92-AZ$2),1+(Main!$B$35*($A92-AZ$2)))))</f>
        <v>1.179438558370398E-6</v>
      </c>
      <c r="BA92" s="119">
        <f ca="1">IF($A92=BA$2,VLOOKUP($A92,$A$3:$E$98,5),IF($A92&lt;BA$2,"",VLOOKUP($A92,$A$3:$E$98,5)*IF(Main!$B$36=1,(1+Main!$B$35)^($A92-BA$2),1+(Main!$B$35*($A92-BA$2)))))</f>
        <v>1.179438558370398E-6</v>
      </c>
      <c r="BB92" s="119">
        <f ca="1">IF($A92=BB$2,VLOOKUP($A92,$A$3:$E$98,5),IF($A92&lt;BB$2,"",VLOOKUP($A92,$A$3:$E$98,5)*IF(Main!$B$36=1,(1+Main!$B$35)^($A92-BB$2),1+(Main!$B$35*($A92-BB$2)))))</f>
        <v>1.179438558370398E-6</v>
      </c>
      <c r="BC92" s="119">
        <f ca="1">IF($A92=BC$2,VLOOKUP($A92,$A$3:$E$98,5),IF($A92&lt;BC$2,"",VLOOKUP($A92,$A$3:$E$98,5)*IF(Main!$B$36=1,(1+Main!$B$35)^($A92-BC$2),1+(Main!$B$35*($A92-BC$2)))))</f>
        <v>1.179438558370398E-6</v>
      </c>
      <c r="BD92" s="119">
        <f ca="1">IF($A92=BD$2,VLOOKUP($A92,$A$3:$E$98,5),IF($A92&lt;BD$2,"",VLOOKUP($A92,$A$3:$E$98,5)*IF(Main!$B$36=1,(1+Main!$B$35)^($A92-BD$2),1+(Main!$B$35*($A92-BD$2)))))</f>
        <v>1.179438558370398E-6</v>
      </c>
      <c r="BE92" s="119">
        <f ca="1">IF($A92=BE$2,VLOOKUP($A92,$A$3:$E$98,5),IF($A92&lt;BE$2,"",VLOOKUP($A92,$A$3:$E$98,5)*IF(Main!$B$36=1,(1+Main!$B$35)^($A92-BE$2),1+(Main!$B$35*($A92-BE$2)))))</f>
        <v>1.179438558370398E-6</v>
      </c>
      <c r="BF92" s="119">
        <f ca="1">IF($A92=BF$2,VLOOKUP($A92,$A$3:$E$98,5),IF($A92&lt;BF$2,"",VLOOKUP($A92,$A$3:$E$98,5)*IF(Main!$B$36=1,(1+Main!$B$35)^($A92-BF$2),1+(Main!$B$35*($A92-BF$2)))))</f>
        <v>1.179438558370398E-6</v>
      </c>
      <c r="BG92" s="119">
        <f ca="1">IF($A92=BG$2,VLOOKUP($A92,$A$3:$E$98,5),IF($A92&lt;BG$2,"",VLOOKUP($A92,$A$3:$E$98,5)*IF(Main!$B$36=1,(1+Main!$B$35)^($A92-BG$2),1+(Main!$B$35*($A92-BG$2)))))</f>
        <v>1.179438558370398E-6</v>
      </c>
      <c r="BH92" s="119">
        <f ca="1">IF($A92=BH$2,VLOOKUP($A92,$A$3:$E$98,5),IF($A92&lt;BH$2,"",VLOOKUP($A92,$A$3:$E$98,5)*IF(Main!$B$36=1,(1+Main!$B$35)^($A92-BH$2),1+(Main!$B$35*($A92-BH$2)))))</f>
        <v>1.179438558370398E-6</v>
      </c>
      <c r="BI92" s="119">
        <f ca="1">IF($A92=BI$2,VLOOKUP($A92,$A$3:$E$98,5),IF($A92&lt;BI$2,"",VLOOKUP($A92,$A$3:$E$98,5)*IF(Main!$B$36=1,(1+Main!$B$35)^($A92-BI$2),1+(Main!$B$35*($A92-BI$2)))))</f>
        <v>1.179438558370398E-6</v>
      </c>
      <c r="BJ92" s="119">
        <f ca="1">IF($A92=BJ$2,VLOOKUP($A92,$A$3:$E$98,5),IF($A92&lt;BJ$2,"",VLOOKUP($A92,$A$3:$E$98,5)*IF(Main!$B$36=1,(1+Main!$B$35)^($A92-BJ$2),1+(Main!$B$35*($A92-BJ$2)))))</f>
        <v>1.179438558370398E-6</v>
      </c>
      <c r="BK92" s="119">
        <f ca="1">IF($A92=BK$2,VLOOKUP($A92,$A$3:$E$98,5),IF($A92&lt;BK$2,"",VLOOKUP($A92,$A$3:$E$98,5)*IF(Main!$B$36=1,(1+Main!$B$35)^($A92-BK$2),1+(Main!$B$35*($A92-BK$2)))))</f>
        <v>1.179438558370398E-6</v>
      </c>
      <c r="BL92" s="119">
        <f ca="1">IF($A92=BL$2,VLOOKUP($A92,$A$3:$E$98,5),IF($A92&lt;BL$2,"",VLOOKUP($A92,$A$3:$E$98,5)*IF(Main!$B$36=1,(1+Main!$B$35)^($A92-BL$2),1+(Main!$B$35*($A92-BL$2)))))</f>
        <v>1.179438558370398E-6</v>
      </c>
      <c r="BM92" s="119">
        <f ca="1">IF($A92=BM$2,VLOOKUP($A92,$A$3:$E$98,5),IF($A92&lt;BM$2,"",VLOOKUP($A92,$A$3:$E$98,5)*IF(Main!$B$36=1,(1+Main!$B$35)^($A92-BM$2),1+(Main!$B$35*($A92-BM$2)))))</f>
        <v>1.179438558370398E-6</v>
      </c>
      <c r="BN92" s="119">
        <f ca="1">IF($A92=BN$2,VLOOKUP($A92,$A$3:$E$98,5),IF($A92&lt;BN$2,"",VLOOKUP($A92,$A$3:$E$98,5)*IF(Main!$B$36=1,(1+Main!$B$35)^($A92-BN$2),1+(Main!$B$35*($A92-BN$2)))))</f>
        <v>1.179438558370398E-6</v>
      </c>
      <c r="BO92" s="119">
        <f ca="1">IF($A92=BO$2,VLOOKUP($A92,$A$3:$E$98,5),IF($A92&lt;BO$2,"",VLOOKUP($A92,$A$3:$E$98,5)*IF(Main!$B$36=1,(1+Main!$B$35)^($A92-BO$2),1+(Main!$B$35*($A92-BO$2)))))</f>
        <v>1.179438558370398E-6</v>
      </c>
      <c r="BP92" s="119">
        <f ca="1">IF($A92=BP$2,VLOOKUP($A92,$A$3:$E$98,5),IF($A92&lt;BP$2,"",VLOOKUP($A92,$A$3:$E$98,5)*IF(Main!$B$36=1,(1+Main!$B$35)^($A92-BP$2),1+(Main!$B$35*($A92-BP$2)))))</f>
        <v>1.179438558370398E-6</v>
      </c>
      <c r="BQ92" s="119">
        <f ca="1">IF($A92=BQ$2,VLOOKUP($A92,$A$3:$E$98,5),IF($A92&lt;BQ$2,"",VLOOKUP($A92,$A$3:$E$98,5)*IF(Main!$B$36=1,(1+Main!$B$35)^($A92-BQ$2),1+(Main!$B$35*($A92-BQ$2)))))</f>
        <v>1.179438558370398E-6</v>
      </c>
      <c r="BR92" s="119">
        <f ca="1">IF($A92=BR$2,VLOOKUP($A92,$A$3:$E$98,5),IF($A92&lt;BR$2,"",VLOOKUP($A92,$A$3:$E$98,5)*IF(Main!$B$36=1,(1+Main!$B$35)^($A92-BR$2),1+(Main!$B$35*($A92-BR$2)))))</f>
        <v>1.179438558370398E-6</v>
      </c>
      <c r="BS92" s="119">
        <f ca="1">IF($A92=BS$2,VLOOKUP($A92,$A$3:$E$98,5),IF($A92&lt;BS$2,"",VLOOKUP($A92,$A$3:$E$98,5)*IF(Main!$B$36=1,(1+Main!$B$35)^($A92-BS$2),1+(Main!$B$35*($A92-BS$2)))))</f>
        <v>1.179438558370398E-6</v>
      </c>
      <c r="BT92" s="119">
        <f ca="1">IF($A92=BT$2,VLOOKUP($A92,$A$3:$E$98,5),IF($A92&lt;BT$2,"",VLOOKUP($A92,$A$3:$E$98,5)*IF(Main!$B$36=1,(1+Main!$B$35)^($A92-BT$2),1+(Main!$B$35*($A92-BT$2)))))</f>
        <v>1.179438558370398E-6</v>
      </c>
      <c r="BU92" s="119">
        <f ca="1">IF($A92=BU$2,VLOOKUP($A92,$A$3:$E$98,5),IF($A92&lt;BU$2,"",VLOOKUP($A92,$A$3:$E$98,5)*IF(Main!$B$36=1,(1+Main!$B$35)^($A92-BU$2),1+(Main!$B$35*($A92-BU$2)))))</f>
        <v>1.179438558370398E-6</v>
      </c>
      <c r="BV92" s="119">
        <f ca="1">IF($A92=BV$2,VLOOKUP($A92,$A$3:$E$98,5),IF($A92&lt;BV$2,"",VLOOKUP($A92,$A$3:$E$98,5)*IF(Main!$B$36=1,(1+Main!$B$35)^($A92-BV$2),1+(Main!$B$35*($A92-BV$2)))))</f>
        <v>1.179438558370398E-6</v>
      </c>
      <c r="BW92" s="119">
        <f ca="1">IF($A92=BW$2,VLOOKUP($A92,$A$3:$E$98,5),IF($A92&lt;BW$2,"",VLOOKUP($A92,$A$3:$E$98,5)*IF(Main!$B$36=1,(1+Main!$B$35)^($A92-BW$2),1+(Main!$B$35*($A92-BW$2)))))</f>
        <v>1.179438558370398E-6</v>
      </c>
      <c r="BX92" s="119">
        <f ca="1">IF($A92=BX$2,VLOOKUP($A92,$A$3:$E$98,5),IF($A92&lt;BX$2,"",VLOOKUP($A92,$A$3:$E$98,5)*IF(Main!$B$36=1,(1+Main!$B$35)^($A92-BX$2),1+(Main!$B$35*($A92-BX$2)))))</f>
        <v>1.179438558370398E-6</v>
      </c>
      <c r="BY92" s="119" t="str">
        <f>IF($A92=BY$2,VLOOKUP($A92,$A$3:$E$98,5),IF($A92&lt;BY$2,"",VLOOKUP($A92,$A$3:$E$98,5)*IF(Main!$B$36=1,(1+Main!$B$35)^($A92-BY$2),1+(Main!$B$35*($A92-BY$2)))))</f>
        <v/>
      </c>
      <c r="BZ92" s="119" t="str">
        <f>IF($A92=BZ$2,VLOOKUP($A92,$A$3:$E$98,5),IF($A92&lt;BZ$2,"",VLOOKUP($A92,$A$3:$E$98,5)*IF(Main!$B$36=1,(1+Main!$B$35)^($A92-BZ$2),1+(Main!$B$35*($A92-BZ$2)))))</f>
        <v/>
      </c>
      <c r="CA92" s="119" t="str">
        <f>IF($A92=CA$2,VLOOKUP($A92,$A$3:$E$98,5),IF($A92&lt;CA$2,"",VLOOKUP($A92,$A$3:$E$98,5)*IF(Main!$B$36=1,(1+Main!$B$35)^($A92-CA$2),1+(Main!$B$35*($A92-CA$2)))))</f>
        <v/>
      </c>
      <c r="CB92" s="119" t="str">
        <f>IF($A92=CB$2,VLOOKUP($A92,$A$3:$E$98,5),IF($A92&lt;CB$2,"",VLOOKUP($A92,$A$3:$E$98,5)*IF(Main!$B$36=1,(1+Main!$B$35)^($A92-CB$2),1+(Main!$B$35*($A92-CB$2)))))</f>
        <v/>
      </c>
      <c r="CC92" s="119" t="str">
        <f>IF($A92=CC$2,VLOOKUP($A92,$A$3:$E$98,5),IF($A92&lt;CC$2,"",VLOOKUP($A92,$A$3:$E$98,5)*IF(Main!$B$36=1,(1+Main!$B$35)^($A92-CC$2),1+(Main!$B$35*($A92-CC$2)))))</f>
        <v/>
      </c>
      <c r="CD92" s="119" t="str">
        <f>IF($A92=CD$2,VLOOKUP($A92,$A$3:$E$98,5),IF($A92&lt;CD$2,"",VLOOKUP($A92,$A$3:$E$98,5)*IF(Main!$B$36=1,(1+Main!$B$35)^($A92-CD$2),1+(Main!$B$35*($A92-CD$2)))))</f>
        <v/>
      </c>
    </row>
    <row r="93" spans="1:83" s="335" customFormat="1">
      <c r="A93" s="371">
        <v>115</v>
      </c>
      <c r="B93" s="372">
        <f ca="1">VLOOKUP($A93,Mortality!$A$3:$G$108,7,)</f>
        <v>0.51</v>
      </c>
      <c r="C93" s="335">
        <f t="shared" ca="1" si="5"/>
        <v>2.4744857234674112E-4</v>
      </c>
      <c r="D93" s="335">
        <f ca="1">SUM($C93:$C193)/$C93</f>
        <v>1.9336445348999998</v>
      </c>
      <c r="E93" s="373">
        <f ca="1">C93/(1+Main!$B$5)^($A93-$A$3)</f>
        <v>5.6097687759131729E-7</v>
      </c>
      <c r="F93" s="374">
        <f t="shared" ca="1" si="7"/>
        <v>1.8278126784817637</v>
      </c>
      <c r="G93" s="375">
        <f ca="1">IF($A93=G$2,VLOOKUP($A93,$A$3:$E$98,5),IF($A93&lt;G$2,"",VLOOKUP($A93,$A$3:$E$98,5)*IF(Main!$B$36=1,(1+Main!$B$35)^($A93-G$2),1+(Main!$B$35*($A93-G$2)))))</f>
        <v>5.6097687759131729E-7</v>
      </c>
      <c r="H93" s="375">
        <f ca="1">IF($A93=H$2,VLOOKUP($A93,$A$3:$E$98,5),IF($A93&lt;H$2,"",VLOOKUP($A93,$A$3:$E$98,5)*IF(Main!$B$36=1,(1+Main!$B$35)^($A93-H$2),1+(Main!$B$35*($A93-H$2)))))</f>
        <v>5.6097687759131729E-7</v>
      </c>
      <c r="I93" s="375">
        <f ca="1">IF($A93=I$2,VLOOKUP($A93,$A$3:$E$98,5),IF($A93&lt;I$2,"",VLOOKUP($A93,$A$3:$E$98,5)*IF(Main!$B$36=1,(1+Main!$B$35)^($A93-I$2),1+(Main!$B$35*($A93-I$2)))))</f>
        <v>5.6097687759131729E-7</v>
      </c>
      <c r="J93" s="375">
        <f ca="1">IF($A93=J$2,VLOOKUP($A93,$A$3:$E$98,5),IF($A93&lt;J$2,"",VLOOKUP($A93,$A$3:$E$98,5)*IF(Main!$B$36=1,(1+Main!$B$35)^($A93-J$2),1+(Main!$B$35*($A93-J$2)))))</f>
        <v>5.6097687759131729E-7</v>
      </c>
      <c r="K93" s="375">
        <f ca="1">IF($A93=K$2,VLOOKUP($A93,$A$3:$E$98,5),IF($A93&lt;K$2,"",VLOOKUP($A93,$A$3:$E$98,5)*IF(Main!$B$36=1,(1+Main!$B$35)^($A93-K$2),1+(Main!$B$35*($A93-K$2)))))</f>
        <v>5.6097687759131729E-7</v>
      </c>
      <c r="L93" s="375">
        <f ca="1">IF($A93=L$2,VLOOKUP($A93,$A$3:$E$98,5),IF($A93&lt;L$2,"",VLOOKUP($A93,$A$3:$E$98,5)*IF(Main!$B$36=1,(1+Main!$B$35)^($A93-L$2),1+(Main!$B$35*($A93-L$2)))))</f>
        <v>5.6097687759131729E-7</v>
      </c>
      <c r="M93" s="375">
        <f ca="1">IF($A93=M$2,VLOOKUP($A93,$A$3:$E$98,5),IF($A93&lt;M$2,"",VLOOKUP($A93,$A$3:$E$98,5)*IF(Main!$B$36=1,(1+Main!$B$35)^($A93-M$2),1+(Main!$B$35*($A93-M$2)))))</f>
        <v>5.6097687759131729E-7</v>
      </c>
      <c r="N93" s="375">
        <f ca="1">IF($A93=N$2,VLOOKUP($A93,$A$3:$E$98,5),IF($A93&lt;N$2,"",VLOOKUP($A93,$A$3:$E$98,5)*IF(Main!$B$36=1,(1+Main!$B$35)^($A93-N$2),1+(Main!$B$35*($A93-N$2)))))</f>
        <v>5.6097687759131729E-7</v>
      </c>
      <c r="O93" s="375">
        <f ca="1">IF($A93=O$2,VLOOKUP($A93,$A$3:$E$98,5),IF($A93&lt;O$2,"",VLOOKUP($A93,$A$3:$E$98,5)*IF(Main!$B$36=1,(1+Main!$B$35)^($A93-O$2),1+(Main!$B$35*($A93-O$2)))))</f>
        <v>5.6097687759131729E-7</v>
      </c>
      <c r="P93" s="375">
        <f ca="1">IF($A93=P$2,VLOOKUP($A93,$A$3:$E$98,5),IF($A93&lt;P$2,"",VLOOKUP($A93,$A$3:$E$98,5)*IF(Main!$B$36=1,(1+Main!$B$35)^($A93-P$2),1+(Main!$B$35*($A93-P$2)))))</f>
        <v>5.6097687759131729E-7</v>
      </c>
      <c r="Q93" s="375">
        <f ca="1">IF($A93=Q$2,VLOOKUP($A93,$A$3:$E$98,5),IF($A93&lt;Q$2,"",VLOOKUP($A93,$A$3:$E$98,5)*IF(Main!$B$36=1,(1+Main!$B$35)^($A93-Q$2),1+(Main!$B$35*($A93-Q$2)))))</f>
        <v>5.6097687759131729E-7</v>
      </c>
      <c r="R93" s="375">
        <f ca="1">IF($A93=R$2,VLOOKUP($A93,$A$3:$E$98,5),IF($A93&lt;R$2,"",VLOOKUP($A93,$A$3:$E$98,5)*IF(Main!$B$36=1,(1+Main!$B$35)^($A93-R$2),1+(Main!$B$35*($A93-R$2)))))</f>
        <v>5.6097687759131729E-7</v>
      </c>
      <c r="S93" s="375">
        <f ca="1">IF($A93=S$2,VLOOKUP($A93,$A$3:$E$98,5),IF($A93&lt;S$2,"",VLOOKUP($A93,$A$3:$E$98,5)*IF(Main!$B$36=1,(1+Main!$B$35)^($A93-S$2),1+(Main!$B$35*($A93-S$2)))))</f>
        <v>5.6097687759131729E-7</v>
      </c>
      <c r="T93" s="375">
        <f ca="1">IF($A93=T$2,VLOOKUP($A93,$A$3:$E$98,5),IF($A93&lt;T$2,"",VLOOKUP($A93,$A$3:$E$98,5)*IF(Main!$B$36=1,(1+Main!$B$35)^($A93-T$2),1+(Main!$B$35*($A93-T$2)))))</f>
        <v>5.6097687759131729E-7</v>
      </c>
      <c r="U93" s="375">
        <f ca="1">IF($A93=U$2,VLOOKUP($A93,$A$3:$E$98,5),IF($A93&lt;U$2,"",VLOOKUP($A93,$A$3:$E$98,5)*IF(Main!$B$36=1,(1+Main!$B$35)^($A93-U$2),1+(Main!$B$35*($A93-U$2)))))</f>
        <v>5.6097687759131729E-7</v>
      </c>
      <c r="V93" s="375">
        <f ca="1">IF($A93=V$2,VLOOKUP($A93,$A$3:$E$98,5),IF($A93&lt;V$2,"",VLOOKUP($A93,$A$3:$E$98,5)*IF(Main!$B$36=1,(1+Main!$B$35)^($A93-V$2),1+(Main!$B$35*($A93-V$2)))))</f>
        <v>5.6097687759131729E-7</v>
      </c>
      <c r="W93" s="375">
        <f ca="1">IF($A93=W$2,VLOOKUP($A93,$A$3:$E$98,5),IF($A93&lt;W$2,"",VLOOKUP($A93,$A$3:$E$98,5)*IF(Main!$B$36=1,(1+Main!$B$35)^($A93-W$2),1+(Main!$B$35*($A93-W$2)))))</f>
        <v>5.6097687759131729E-7</v>
      </c>
      <c r="X93" s="375">
        <f ca="1">IF($A93=X$2,VLOOKUP($A93,$A$3:$E$98,5),IF($A93&lt;X$2,"",VLOOKUP($A93,$A$3:$E$98,5)*IF(Main!$B$36=1,(1+Main!$B$35)^($A93-X$2),1+(Main!$B$35*($A93-X$2)))))</f>
        <v>5.6097687759131729E-7</v>
      </c>
      <c r="Y93" s="375">
        <f ca="1">IF($A93=Y$2,VLOOKUP($A93,$A$3:$E$98,5),IF($A93&lt;Y$2,"",VLOOKUP($A93,$A$3:$E$98,5)*IF(Main!$B$36=1,(1+Main!$B$35)^($A93-Y$2),1+(Main!$B$35*($A93-Y$2)))))</f>
        <v>5.6097687759131729E-7</v>
      </c>
      <c r="Z93" s="375">
        <f ca="1">IF($A93=Z$2,VLOOKUP($A93,$A$3:$E$98,5),IF($A93&lt;Z$2,"",VLOOKUP($A93,$A$3:$E$98,5)*IF(Main!$B$36=1,(1+Main!$B$35)^($A93-Z$2),1+(Main!$B$35*($A93-Z$2)))))</f>
        <v>5.6097687759131729E-7</v>
      </c>
      <c r="AA93" s="375">
        <f ca="1">IF($A93=AA$2,VLOOKUP($A93,$A$3:$E$98,5),IF($A93&lt;AA$2,"",VLOOKUP($A93,$A$3:$E$98,5)*IF(Main!$B$36=1,(1+Main!$B$35)^($A93-AA$2),1+(Main!$B$35*($A93-AA$2)))))</f>
        <v>5.6097687759131729E-7</v>
      </c>
      <c r="AB93" s="375">
        <f ca="1">IF($A93=AB$2,VLOOKUP($A93,$A$3:$E$98,5),IF($A93&lt;AB$2,"",VLOOKUP($A93,$A$3:$E$98,5)*IF(Main!$B$36=1,(1+Main!$B$35)^($A93-AB$2),1+(Main!$B$35*($A93-AB$2)))))</f>
        <v>5.6097687759131729E-7</v>
      </c>
      <c r="AC93" s="375">
        <f ca="1">IF($A93=AC$2,VLOOKUP($A93,$A$3:$E$98,5),IF($A93&lt;AC$2,"",VLOOKUP($A93,$A$3:$E$98,5)*IF(Main!$B$36=1,(1+Main!$B$35)^($A93-AC$2),1+(Main!$B$35*($A93-AC$2)))))</f>
        <v>5.6097687759131729E-7</v>
      </c>
      <c r="AD93" s="375">
        <f ca="1">IF($A93=AD$2,VLOOKUP($A93,$A$3:$E$98,5),IF($A93&lt;AD$2,"",VLOOKUP($A93,$A$3:$E$98,5)*IF(Main!$B$36=1,(1+Main!$B$35)^($A93-AD$2),1+(Main!$B$35*($A93-AD$2)))))</f>
        <v>5.6097687759131729E-7</v>
      </c>
      <c r="AE93" s="375">
        <f ca="1">IF($A93=AE$2,VLOOKUP($A93,$A$3:$E$98,5),IF($A93&lt;AE$2,"",VLOOKUP($A93,$A$3:$E$98,5)*IF(Main!$B$36=1,(1+Main!$B$35)^($A93-AE$2),1+(Main!$B$35*($A93-AE$2)))))</f>
        <v>5.6097687759131729E-7</v>
      </c>
      <c r="AF93" s="375">
        <f ca="1">IF($A93=AF$2,VLOOKUP($A93,$A$3:$E$98,5),IF($A93&lt;AF$2,"",VLOOKUP($A93,$A$3:$E$98,5)*IF(Main!$B$36=1,(1+Main!$B$35)^($A93-AF$2),1+(Main!$B$35*($A93-AF$2)))))</f>
        <v>5.6097687759131729E-7</v>
      </c>
      <c r="AG93" s="375">
        <f ca="1">IF($A93=AG$2,VLOOKUP($A93,$A$3:$E$98,5),IF($A93&lt;AG$2,"",VLOOKUP($A93,$A$3:$E$98,5)*IF(Main!$B$36=1,(1+Main!$B$35)^($A93-AG$2),1+(Main!$B$35*($A93-AG$2)))))</f>
        <v>5.6097687759131729E-7</v>
      </c>
      <c r="AH93" s="375">
        <f ca="1">IF($A93=AH$2,VLOOKUP($A93,$A$3:$E$98,5),IF($A93&lt;AH$2,"",VLOOKUP($A93,$A$3:$E$98,5)*IF(Main!$B$36=1,(1+Main!$B$35)^($A93-AH$2),1+(Main!$B$35*($A93-AH$2)))))</f>
        <v>5.6097687759131729E-7</v>
      </c>
      <c r="AI93" s="375">
        <f ca="1">IF($A93=AI$2,VLOOKUP($A93,$A$3:$E$98,5),IF($A93&lt;AI$2,"",VLOOKUP($A93,$A$3:$E$98,5)*IF(Main!$B$36=1,(1+Main!$B$35)^($A93-AI$2),1+(Main!$B$35*($A93-AI$2)))))</f>
        <v>5.6097687759131729E-7</v>
      </c>
      <c r="AJ93" s="375">
        <f ca="1">IF($A93=AJ$2,VLOOKUP($A93,$A$3:$E$98,5),IF($A93&lt;AJ$2,"",VLOOKUP($A93,$A$3:$E$98,5)*IF(Main!$B$36=1,(1+Main!$B$35)^($A93-AJ$2),1+(Main!$B$35*($A93-AJ$2)))))</f>
        <v>5.6097687759131729E-7</v>
      </c>
      <c r="AK93" s="375">
        <f ca="1">IF($A93=AK$2,VLOOKUP($A93,$A$3:$E$98,5),IF($A93&lt;AK$2,"",VLOOKUP($A93,$A$3:$E$98,5)*IF(Main!$B$36=1,(1+Main!$B$35)^($A93-AK$2),1+(Main!$B$35*($A93-AK$2)))))</f>
        <v>5.6097687759131729E-7</v>
      </c>
      <c r="AL93" s="375">
        <f ca="1">IF($A93=AL$2,VLOOKUP($A93,$A$3:$E$98,5),IF($A93&lt;AL$2,"",VLOOKUP($A93,$A$3:$E$98,5)*IF(Main!$B$36=1,(1+Main!$B$35)^($A93-AL$2),1+(Main!$B$35*($A93-AL$2)))))</f>
        <v>5.6097687759131729E-7</v>
      </c>
      <c r="AM93" s="375">
        <f ca="1">IF($A93=AM$2,VLOOKUP($A93,$A$3:$E$98,5),IF($A93&lt;AM$2,"",VLOOKUP($A93,$A$3:$E$98,5)*IF(Main!$B$36=1,(1+Main!$B$35)^($A93-AM$2),1+(Main!$B$35*($A93-AM$2)))))</f>
        <v>5.6097687759131729E-7</v>
      </c>
      <c r="AN93" s="375">
        <f ca="1">IF($A93=AN$2,VLOOKUP($A93,$A$3:$E$98,5),IF($A93&lt;AN$2,"",VLOOKUP($A93,$A$3:$E$98,5)*IF(Main!$B$36=1,(1+Main!$B$35)^($A93-AN$2),1+(Main!$B$35*($A93-AN$2)))))</f>
        <v>5.6097687759131729E-7</v>
      </c>
      <c r="AO93" s="375">
        <f ca="1">IF($A93=AO$2,VLOOKUP($A93,$A$3:$E$98,5),IF($A93&lt;AO$2,"",VLOOKUP($A93,$A$3:$E$98,5)*IF(Main!$B$36=1,(1+Main!$B$35)^($A93-AO$2),1+(Main!$B$35*($A93-AO$2)))))</f>
        <v>5.6097687759131729E-7</v>
      </c>
      <c r="AP93" s="375">
        <f ca="1">IF($A93=AP$2,VLOOKUP($A93,$A$3:$E$98,5),IF($A93&lt;AP$2,"",VLOOKUP($A93,$A$3:$E$98,5)*IF(Main!$B$36=1,(1+Main!$B$35)^($A93-AP$2),1+(Main!$B$35*($A93-AP$2)))))</f>
        <v>5.6097687759131729E-7</v>
      </c>
      <c r="AQ93" s="375">
        <f ca="1">IF($A93=AQ$2,VLOOKUP($A93,$A$3:$E$98,5),IF($A93&lt;AQ$2,"",VLOOKUP($A93,$A$3:$E$98,5)*IF(Main!$B$36=1,(1+Main!$B$35)^($A93-AQ$2),1+(Main!$B$35*($A93-AQ$2)))))</f>
        <v>5.6097687759131729E-7</v>
      </c>
      <c r="AR93" s="375">
        <f ca="1">IF($A93=AR$2,VLOOKUP($A93,$A$3:$E$98,5),IF($A93&lt;AR$2,"",VLOOKUP($A93,$A$3:$E$98,5)*IF(Main!$B$36=1,(1+Main!$B$35)^($A93-AR$2),1+(Main!$B$35*($A93-AR$2)))))</f>
        <v>5.6097687759131729E-7</v>
      </c>
      <c r="AS93" s="375">
        <f ca="1">IF($A93=AS$2,VLOOKUP($A93,$A$3:$E$98,5),IF($A93&lt;AS$2,"",VLOOKUP($A93,$A$3:$E$98,5)*IF(Main!$B$36=1,(1+Main!$B$35)^($A93-AS$2),1+(Main!$B$35*($A93-AS$2)))))</f>
        <v>5.6097687759131729E-7</v>
      </c>
      <c r="AT93" s="375">
        <f ca="1">IF($A93=AT$2,VLOOKUP($A93,$A$3:$E$98,5),IF($A93&lt;AT$2,"",VLOOKUP($A93,$A$3:$E$98,5)*IF(Main!$B$36=1,(1+Main!$B$35)^($A93-AT$2),1+(Main!$B$35*($A93-AT$2)))))</f>
        <v>5.6097687759131729E-7</v>
      </c>
      <c r="AU93" s="375">
        <f ca="1">IF($A93=AU$2,VLOOKUP($A93,$A$3:$E$98,5),IF($A93&lt;AU$2,"",VLOOKUP($A93,$A$3:$E$98,5)*IF(Main!$B$36=1,(1+Main!$B$35)^($A93-AU$2),1+(Main!$B$35*($A93-AU$2)))))</f>
        <v>5.6097687759131729E-7</v>
      </c>
      <c r="AV93" s="375">
        <f ca="1">IF($A93=AV$2,VLOOKUP($A93,$A$3:$E$98,5),IF($A93&lt;AV$2,"",VLOOKUP($A93,$A$3:$E$98,5)*IF(Main!$B$36=1,(1+Main!$B$35)^($A93-AV$2),1+(Main!$B$35*($A93-AV$2)))))</f>
        <v>5.6097687759131729E-7</v>
      </c>
      <c r="AW93" s="375">
        <f ca="1">IF($A93=AW$2,VLOOKUP($A93,$A$3:$E$98,5),IF($A93&lt;AW$2,"",VLOOKUP($A93,$A$3:$E$98,5)*IF(Main!$B$36=1,(1+Main!$B$35)^($A93-AW$2),1+(Main!$B$35*($A93-AW$2)))))</f>
        <v>5.6097687759131729E-7</v>
      </c>
      <c r="AX93" s="375">
        <f ca="1">IF($A93=AX$2,VLOOKUP($A93,$A$3:$E$98,5),IF($A93&lt;AX$2,"",VLOOKUP($A93,$A$3:$E$98,5)*IF(Main!$B$36=1,(1+Main!$B$35)^($A93-AX$2),1+(Main!$B$35*($A93-AX$2)))))</f>
        <v>5.6097687759131729E-7</v>
      </c>
      <c r="AY93" s="375">
        <f ca="1">IF($A93=AY$2,VLOOKUP($A93,$A$3:$E$98,5),IF($A93&lt;AY$2,"",VLOOKUP($A93,$A$3:$E$98,5)*IF(Main!$B$36=1,(1+Main!$B$35)^($A93-AY$2),1+(Main!$B$35*($A93-AY$2)))))</f>
        <v>5.6097687759131729E-7</v>
      </c>
      <c r="AZ93" s="375">
        <f ca="1">IF($A93=AZ$2,VLOOKUP($A93,$A$3:$E$98,5),IF($A93&lt;AZ$2,"",VLOOKUP($A93,$A$3:$E$98,5)*IF(Main!$B$36=1,(1+Main!$B$35)^($A93-AZ$2),1+(Main!$B$35*($A93-AZ$2)))))</f>
        <v>5.6097687759131729E-7</v>
      </c>
      <c r="BA93" s="375">
        <f ca="1">IF($A93=BA$2,VLOOKUP($A93,$A$3:$E$98,5),IF($A93&lt;BA$2,"",VLOOKUP($A93,$A$3:$E$98,5)*IF(Main!$B$36=1,(1+Main!$B$35)^($A93-BA$2),1+(Main!$B$35*($A93-BA$2)))))</f>
        <v>5.6097687759131729E-7</v>
      </c>
      <c r="BB93" s="375">
        <f ca="1">IF($A93=BB$2,VLOOKUP($A93,$A$3:$E$98,5),IF($A93&lt;BB$2,"",VLOOKUP($A93,$A$3:$E$98,5)*IF(Main!$B$36=1,(1+Main!$B$35)^($A93-BB$2),1+(Main!$B$35*($A93-BB$2)))))</f>
        <v>5.6097687759131729E-7</v>
      </c>
      <c r="BC93" s="375">
        <f ca="1">IF($A93=BC$2,VLOOKUP($A93,$A$3:$E$98,5),IF($A93&lt;BC$2,"",VLOOKUP($A93,$A$3:$E$98,5)*IF(Main!$B$36=1,(1+Main!$B$35)^($A93-BC$2),1+(Main!$B$35*($A93-BC$2)))))</f>
        <v>5.6097687759131729E-7</v>
      </c>
      <c r="BD93" s="375">
        <f ca="1">IF($A93=BD$2,VLOOKUP($A93,$A$3:$E$98,5),IF($A93&lt;BD$2,"",VLOOKUP($A93,$A$3:$E$98,5)*IF(Main!$B$36=1,(1+Main!$B$35)^($A93-BD$2),1+(Main!$B$35*($A93-BD$2)))))</f>
        <v>5.6097687759131729E-7</v>
      </c>
      <c r="BE93" s="375">
        <f ca="1">IF($A93=BE$2,VLOOKUP($A93,$A$3:$E$98,5),IF($A93&lt;BE$2,"",VLOOKUP($A93,$A$3:$E$98,5)*IF(Main!$B$36=1,(1+Main!$B$35)^($A93-BE$2),1+(Main!$B$35*($A93-BE$2)))))</f>
        <v>5.6097687759131729E-7</v>
      </c>
      <c r="BF93" s="375">
        <f ca="1">IF($A93=BF$2,VLOOKUP($A93,$A$3:$E$98,5),IF($A93&lt;BF$2,"",VLOOKUP($A93,$A$3:$E$98,5)*IF(Main!$B$36=1,(1+Main!$B$35)^($A93-BF$2),1+(Main!$B$35*($A93-BF$2)))))</f>
        <v>5.6097687759131729E-7</v>
      </c>
      <c r="BG93" s="375">
        <f ca="1">IF($A93=BG$2,VLOOKUP($A93,$A$3:$E$98,5),IF($A93&lt;BG$2,"",VLOOKUP($A93,$A$3:$E$98,5)*IF(Main!$B$36=1,(1+Main!$B$35)^($A93-BG$2),1+(Main!$B$35*($A93-BG$2)))))</f>
        <v>5.6097687759131729E-7</v>
      </c>
      <c r="BH93" s="375">
        <f ca="1">IF($A93=BH$2,VLOOKUP($A93,$A$3:$E$98,5),IF($A93&lt;BH$2,"",VLOOKUP($A93,$A$3:$E$98,5)*IF(Main!$B$36=1,(1+Main!$B$35)^($A93-BH$2),1+(Main!$B$35*($A93-BH$2)))))</f>
        <v>5.6097687759131729E-7</v>
      </c>
      <c r="BI93" s="375">
        <f ca="1">IF($A93=BI$2,VLOOKUP($A93,$A$3:$E$98,5),IF($A93&lt;BI$2,"",VLOOKUP($A93,$A$3:$E$98,5)*IF(Main!$B$36=1,(1+Main!$B$35)^($A93-BI$2),1+(Main!$B$35*($A93-BI$2)))))</f>
        <v>5.6097687759131729E-7</v>
      </c>
      <c r="BJ93" s="375">
        <f ca="1">IF($A93=BJ$2,VLOOKUP($A93,$A$3:$E$98,5),IF($A93&lt;BJ$2,"",VLOOKUP($A93,$A$3:$E$98,5)*IF(Main!$B$36=1,(1+Main!$B$35)^($A93-BJ$2),1+(Main!$B$35*($A93-BJ$2)))))</f>
        <v>5.6097687759131729E-7</v>
      </c>
      <c r="BK93" s="375">
        <f ca="1">IF($A93=BK$2,VLOOKUP($A93,$A$3:$E$98,5),IF($A93&lt;BK$2,"",VLOOKUP($A93,$A$3:$E$98,5)*IF(Main!$B$36=1,(1+Main!$B$35)^($A93-BK$2),1+(Main!$B$35*($A93-BK$2)))))</f>
        <v>5.6097687759131729E-7</v>
      </c>
      <c r="BL93" s="375">
        <f ca="1">IF($A93=BL$2,VLOOKUP($A93,$A$3:$E$98,5),IF($A93&lt;BL$2,"",VLOOKUP($A93,$A$3:$E$98,5)*IF(Main!$B$36=1,(1+Main!$B$35)^($A93-BL$2),1+(Main!$B$35*($A93-BL$2)))))</f>
        <v>5.6097687759131729E-7</v>
      </c>
      <c r="BM93" s="375">
        <f ca="1">IF($A93=BM$2,VLOOKUP($A93,$A$3:$E$98,5),IF($A93&lt;BM$2,"",VLOOKUP($A93,$A$3:$E$98,5)*IF(Main!$B$36=1,(1+Main!$B$35)^($A93-BM$2),1+(Main!$B$35*($A93-BM$2)))))</f>
        <v>5.6097687759131729E-7</v>
      </c>
      <c r="BN93" s="375">
        <f ca="1">IF($A93=BN$2,VLOOKUP($A93,$A$3:$E$98,5),IF($A93&lt;BN$2,"",VLOOKUP($A93,$A$3:$E$98,5)*IF(Main!$B$36=1,(1+Main!$B$35)^($A93-BN$2),1+(Main!$B$35*($A93-BN$2)))))</f>
        <v>5.6097687759131729E-7</v>
      </c>
      <c r="BO93" s="375">
        <f ca="1">IF($A93=BO$2,VLOOKUP($A93,$A$3:$E$98,5),IF($A93&lt;BO$2,"",VLOOKUP($A93,$A$3:$E$98,5)*IF(Main!$B$36=1,(1+Main!$B$35)^($A93-BO$2),1+(Main!$B$35*($A93-BO$2)))))</f>
        <v>5.6097687759131729E-7</v>
      </c>
      <c r="BP93" s="375">
        <f ca="1">IF($A93=BP$2,VLOOKUP($A93,$A$3:$E$98,5),IF($A93&lt;BP$2,"",VLOOKUP($A93,$A$3:$E$98,5)*IF(Main!$B$36=1,(1+Main!$B$35)^($A93-BP$2),1+(Main!$B$35*($A93-BP$2)))))</f>
        <v>5.6097687759131729E-7</v>
      </c>
      <c r="BQ93" s="375">
        <f ca="1">IF($A93=BQ$2,VLOOKUP($A93,$A$3:$E$98,5),IF($A93&lt;BQ$2,"",VLOOKUP($A93,$A$3:$E$98,5)*IF(Main!$B$36=1,(1+Main!$B$35)^($A93-BQ$2),1+(Main!$B$35*($A93-BQ$2)))))</f>
        <v>5.6097687759131729E-7</v>
      </c>
      <c r="BR93" s="375">
        <f ca="1">IF($A93=BR$2,VLOOKUP($A93,$A$3:$E$98,5),IF($A93&lt;BR$2,"",VLOOKUP($A93,$A$3:$E$98,5)*IF(Main!$B$36=1,(1+Main!$B$35)^($A93-BR$2),1+(Main!$B$35*($A93-BR$2)))))</f>
        <v>5.6097687759131729E-7</v>
      </c>
      <c r="BS93" s="375">
        <f ca="1">IF($A93=BS$2,VLOOKUP($A93,$A$3:$E$98,5),IF($A93&lt;BS$2,"",VLOOKUP($A93,$A$3:$E$98,5)*IF(Main!$B$36=1,(1+Main!$B$35)^($A93-BS$2),1+(Main!$B$35*($A93-BS$2)))))</f>
        <v>5.6097687759131729E-7</v>
      </c>
      <c r="BT93" s="375">
        <f ca="1">IF($A93=BT$2,VLOOKUP($A93,$A$3:$E$98,5),IF($A93&lt;BT$2,"",VLOOKUP($A93,$A$3:$E$98,5)*IF(Main!$B$36=1,(1+Main!$B$35)^($A93-BT$2),1+(Main!$B$35*($A93-BT$2)))))</f>
        <v>5.6097687759131729E-7</v>
      </c>
      <c r="BU93" s="375">
        <f ca="1">IF($A93=BU$2,VLOOKUP($A93,$A$3:$E$98,5),IF($A93&lt;BU$2,"",VLOOKUP($A93,$A$3:$E$98,5)*IF(Main!$B$36=1,(1+Main!$B$35)^($A93-BU$2),1+(Main!$B$35*($A93-BU$2)))))</f>
        <v>5.6097687759131729E-7</v>
      </c>
      <c r="BV93" s="375">
        <f ca="1">IF($A93=BV$2,VLOOKUP($A93,$A$3:$E$98,5),IF($A93&lt;BV$2,"",VLOOKUP($A93,$A$3:$E$98,5)*IF(Main!$B$36=1,(1+Main!$B$35)^($A93-BV$2),1+(Main!$B$35*($A93-BV$2)))))</f>
        <v>5.6097687759131729E-7</v>
      </c>
      <c r="BW93" s="375">
        <f ca="1">IF($A93=BW$2,VLOOKUP($A93,$A$3:$E$98,5),IF($A93&lt;BW$2,"",VLOOKUP($A93,$A$3:$E$98,5)*IF(Main!$B$36=1,(1+Main!$B$35)^($A93-BW$2),1+(Main!$B$35*($A93-BW$2)))))</f>
        <v>5.6097687759131729E-7</v>
      </c>
      <c r="BX93" s="375">
        <f ca="1">IF($A93=BX$2,VLOOKUP($A93,$A$3:$E$98,5),IF($A93&lt;BX$2,"",VLOOKUP($A93,$A$3:$E$98,5)*IF(Main!$B$36=1,(1+Main!$B$35)^($A93-BX$2),1+(Main!$B$35*($A93-BX$2)))))</f>
        <v>5.6097687759131729E-7</v>
      </c>
      <c r="BY93" s="375">
        <f ca="1">IF($A93=BY$2,VLOOKUP($A93,$A$3:$E$98,5),IF($A93&lt;BY$2,"",VLOOKUP($A93,$A$3:$E$98,5)*IF(Main!$B$36=1,(1+Main!$B$35)^($A93-BY$2),1+(Main!$B$35*($A93-BY$2)))))</f>
        <v>5.6097687759131729E-7</v>
      </c>
      <c r="BZ93" s="375" t="str">
        <f>IF($A93=BZ$2,VLOOKUP($A93,$A$3:$E$98,5),IF($A93&lt;BZ$2,"",VLOOKUP($A93,$A$3:$E$98,5)*IF(Main!$B$36=1,(1+Main!$B$35)^($A93-BZ$2),1+(Main!$B$35*($A93-BZ$2)))))</f>
        <v/>
      </c>
      <c r="CA93" s="375" t="str">
        <f>IF($A93=CA$2,VLOOKUP($A93,$A$3:$E$98,5),IF($A93&lt;CA$2,"",VLOOKUP($A93,$A$3:$E$98,5)*IF(Main!$B$36=1,(1+Main!$B$35)^($A93-CA$2),1+(Main!$B$35*($A93-CA$2)))))</f>
        <v/>
      </c>
      <c r="CB93" s="375" t="str">
        <f>IF($A93=CB$2,VLOOKUP($A93,$A$3:$E$98,5),IF($A93&lt;CB$2,"",VLOOKUP($A93,$A$3:$E$98,5)*IF(Main!$B$36=1,(1+Main!$B$35)^($A93-CB$2),1+(Main!$B$35*($A93-CB$2)))))</f>
        <v/>
      </c>
      <c r="CC93" s="375" t="str">
        <f>IF($A93=CC$2,VLOOKUP($A93,$A$3:$E$98,5),IF($A93&lt;CC$2,"",VLOOKUP($A93,$A$3:$E$98,5)*IF(Main!$B$36=1,(1+Main!$B$35)^($A93-CC$2),1+(Main!$B$35*($A93-CC$2)))))</f>
        <v/>
      </c>
      <c r="CD93" s="375" t="str">
        <f>IF($A93=CD$2,VLOOKUP($A93,$A$3:$E$98,5),IF($A93&lt;CD$2,"",VLOOKUP($A93,$A$3:$E$98,5)*IF(Main!$B$36=1,(1+Main!$B$35)^($A93-CD$2),1+(Main!$B$35*($A93-CD$2)))))</f>
        <v/>
      </c>
      <c r="CE93" s="372"/>
    </row>
    <row r="94" spans="1:83" s="335" customFormat="1">
      <c r="A94" s="371">
        <v>116</v>
      </c>
      <c r="B94" s="372">
        <f ca="1">VLOOKUP($A94,Mortality!$A$3:$G$108,7,)</f>
        <v>0.51</v>
      </c>
      <c r="C94" s="335">
        <f t="shared" ca="1" si="5"/>
        <v>1.2124980044990314E-4</v>
      </c>
      <c r="D94" s="335">
        <f t="shared" ref="D94:D98" ca="1" si="8">SUM($C94:$C194)/$C94</f>
        <v>1.9053970099999999</v>
      </c>
      <c r="E94" s="373">
        <f ca="1">C94/(1+Main!$B$5)^($A94-$A$3)</f>
        <v>2.5689595328948168E-7</v>
      </c>
      <c r="F94" s="374">
        <f t="shared" ca="1" si="7"/>
        <v>1.8076725836234429</v>
      </c>
      <c r="G94" s="375">
        <f ca="1">IF($A94=G$2,VLOOKUP($A94,$A$3:$E$98,5),IF($A94&lt;G$2,"",VLOOKUP($A94,$A$3:$E$98,5)*IF(Main!$B$36=1,(1+Main!$B$35)^($A94-G$2),1+(Main!$B$35*($A94-G$2)))))</f>
        <v>2.5689595328948168E-7</v>
      </c>
      <c r="H94" s="375">
        <f ca="1">IF($A94=H$2,VLOOKUP($A94,$A$3:$E$98,5),IF($A94&lt;H$2,"",VLOOKUP($A94,$A$3:$E$98,5)*IF(Main!$B$36=1,(1+Main!$B$35)^($A94-H$2),1+(Main!$B$35*($A94-H$2)))))</f>
        <v>2.5689595328948168E-7</v>
      </c>
      <c r="I94" s="375">
        <f ca="1">IF($A94=I$2,VLOOKUP($A94,$A$3:$E$98,5),IF($A94&lt;I$2,"",VLOOKUP($A94,$A$3:$E$98,5)*IF(Main!$B$36=1,(1+Main!$B$35)^($A94-I$2),1+(Main!$B$35*($A94-I$2)))))</f>
        <v>2.5689595328948168E-7</v>
      </c>
      <c r="J94" s="375">
        <f ca="1">IF($A94=J$2,VLOOKUP($A94,$A$3:$E$98,5),IF($A94&lt;J$2,"",VLOOKUP($A94,$A$3:$E$98,5)*IF(Main!$B$36=1,(1+Main!$B$35)^($A94-J$2),1+(Main!$B$35*($A94-J$2)))))</f>
        <v>2.5689595328948168E-7</v>
      </c>
      <c r="K94" s="375">
        <f ca="1">IF($A94=K$2,VLOOKUP($A94,$A$3:$E$98,5),IF($A94&lt;K$2,"",VLOOKUP($A94,$A$3:$E$98,5)*IF(Main!$B$36=1,(1+Main!$B$35)^($A94-K$2),1+(Main!$B$35*($A94-K$2)))))</f>
        <v>2.5689595328948168E-7</v>
      </c>
      <c r="L94" s="375">
        <f ca="1">IF($A94=L$2,VLOOKUP($A94,$A$3:$E$98,5),IF($A94&lt;L$2,"",VLOOKUP($A94,$A$3:$E$98,5)*IF(Main!$B$36=1,(1+Main!$B$35)^($A94-L$2),1+(Main!$B$35*($A94-L$2)))))</f>
        <v>2.5689595328948168E-7</v>
      </c>
      <c r="M94" s="375">
        <f ca="1">IF($A94=M$2,VLOOKUP($A94,$A$3:$E$98,5),IF($A94&lt;M$2,"",VLOOKUP($A94,$A$3:$E$98,5)*IF(Main!$B$36=1,(1+Main!$B$35)^($A94-M$2),1+(Main!$B$35*($A94-M$2)))))</f>
        <v>2.5689595328948168E-7</v>
      </c>
      <c r="N94" s="375">
        <f ca="1">IF($A94=N$2,VLOOKUP($A94,$A$3:$E$98,5),IF($A94&lt;N$2,"",VLOOKUP($A94,$A$3:$E$98,5)*IF(Main!$B$36=1,(1+Main!$B$35)^($A94-N$2),1+(Main!$B$35*($A94-N$2)))))</f>
        <v>2.5689595328948168E-7</v>
      </c>
      <c r="O94" s="375">
        <f ca="1">IF($A94=O$2,VLOOKUP($A94,$A$3:$E$98,5),IF($A94&lt;O$2,"",VLOOKUP($A94,$A$3:$E$98,5)*IF(Main!$B$36=1,(1+Main!$B$35)^($A94-O$2),1+(Main!$B$35*($A94-O$2)))))</f>
        <v>2.5689595328948168E-7</v>
      </c>
      <c r="P94" s="375">
        <f ca="1">IF($A94=P$2,VLOOKUP($A94,$A$3:$E$98,5),IF($A94&lt;P$2,"",VLOOKUP($A94,$A$3:$E$98,5)*IF(Main!$B$36=1,(1+Main!$B$35)^($A94-P$2),1+(Main!$B$35*($A94-P$2)))))</f>
        <v>2.5689595328948168E-7</v>
      </c>
      <c r="Q94" s="375">
        <f ca="1">IF($A94=Q$2,VLOOKUP($A94,$A$3:$E$98,5),IF($A94&lt;Q$2,"",VLOOKUP($A94,$A$3:$E$98,5)*IF(Main!$B$36=1,(1+Main!$B$35)^($A94-Q$2),1+(Main!$B$35*($A94-Q$2)))))</f>
        <v>2.5689595328948168E-7</v>
      </c>
      <c r="R94" s="375">
        <f ca="1">IF($A94=R$2,VLOOKUP($A94,$A$3:$E$98,5),IF($A94&lt;R$2,"",VLOOKUP($A94,$A$3:$E$98,5)*IF(Main!$B$36=1,(1+Main!$B$35)^($A94-R$2),1+(Main!$B$35*($A94-R$2)))))</f>
        <v>2.5689595328948168E-7</v>
      </c>
      <c r="S94" s="375">
        <f ca="1">IF($A94=S$2,VLOOKUP($A94,$A$3:$E$98,5),IF($A94&lt;S$2,"",VLOOKUP($A94,$A$3:$E$98,5)*IF(Main!$B$36=1,(1+Main!$B$35)^($A94-S$2),1+(Main!$B$35*($A94-S$2)))))</f>
        <v>2.5689595328948168E-7</v>
      </c>
      <c r="T94" s="375">
        <f ca="1">IF($A94=T$2,VLOOKUP($A94,$A$3:$E$98,5),IF($A94&lt;T$2,"",VLOOKUP($A94,$A$3:$E$98,5)*IF(Main!$B$36=1,(1+Main!$B$35)^($A94-T$2),1+(Main!$B$35*($A94-T$2)))))</f>
        <v>2.5689595328948168E-7</v>
      </c>
      <c r="U94" s="375">
        <f ca="1">IF($A94=U$2,VLOOKUP($A94,$A$3:$E$98,5),IF($A94&lt;U$2,"",VLOOKUP($A94,$A$3:$E$98,5)*IF(Main!$B$36=1,(1+Main!$B$35)^($A94-U$2),1+(Main!$B$35*($A94-U$2)))))</f>
        <v>2.5689595328948168E-7</v>
      </c>
      <c r="V94" s="375">
        <f ca="1">IF($A94=V$2,VLOOKUP($A94,$A$3:$E$98,5),IF($A94&lt;V$2,"",VLOOKUP($A94,$A$3:$E$98,5)*IF(Main!$B$36=1,(1+Main!$B$35)^($A94-V$2),1+(Main!$B$35*($A94-V$2)))))</f>
        <v>2.5689595328948168E-7</v>
      </c>
      <c r="W94" s="375">
        <f ca="1">IF($A94=W$2,VLOOKUP($A94,$A$3:$E$98,5),IF($A94&lt;W$2,"",VLOOKUP($A94,$A$3:$E$98,5)*IF(Main!$B$36=1,(1+Main!$B$35)^($A94-W$2),1+(Main!$B$35*($A94-W$2)))))</f>
        <v>2.5689595328948168E-7</v>
      </c>
      <c r="X94" s="375">
        <f ca="1">IF($A94=X$2,VLOOKUP($A94,$A$3:$E$98,5),IF($A94&lt;X$2,"",VLOOKUP($A94,$A$3:$E$98,5)*IF(Main!$B$36=1,(1+Main!$B$35)^($A94-X$2),1+(Main!$B$35*($A94-X$2)))))</f>
        <v>2.5689595328948168E-7</v>
      </c>
      <c r="Y94" s="375">
        <f ca="1">IF($A94=Y$2,VLOOKUP($A94,$A$3:$E$98,5),IF($A94&lt;Y$2,"",VLOOKUP($A94,$A$3:$E$98,5)*IF(Main!$B$36=1,(1+Main!$B$35)^($A94-Y$2),1+(Main!$B$35*($A94-Y$2)))))</f>
        <v>2.5689595328948168E-7</v>
      </c>
      <c r="Z94" s="375">
        <f ca="1">IF($A94=Z$2,VLOOKUP($A94,$A$3:$E$98,5),IF($A94&lt;Z$2,"",VLOOKUP($A94,$A$3:$E$98,5)*IF(Main!$B$36=1,(1+Main!$B$35)^($A94-Z$2),1+(Main!$B$35*($A94-Z$2)))))</f>
        <v>2.5689595328948168E-7</v>
      </c>
      <c r="AA94" s="375">
        <f ca="1">IF($A94=AA$2,VLOOKUP($A94,$A$3:$E$98,5),IF($A94&lt;AA$2,"",VLOOKUP($A94,$A$3:$E$98,5)*IF(Main!$B$36=1,(1+Main!$B$35)^($A94-AA$2),1+(Main!$B$35*($A94-AA$2)))))</f>
        <v>2.5689595328948168E-7</v>
      </c>
      <c r="AB94" s="375">
        <f ca="1">IF($A94=AB$2,VLOOKUP($A94,$A$3:$E$98,5),IF($A94&lt;AB$2,"",VLOOKUP($A94,$A$3:$E$98,5)*IF(Main!$B$36=1,(1+Main!$B$35)^($A94-AB$2),1+(Main!$B$35*($A94-AB$2)))))</f>
        <v>2.5689595328948168E-7</v>
      </c>
      <c r="AC94" s="375">
        <f ca="1">IF($A94=AC$2,VLOOKUP($A94,$A$3:$E$98,5),IF($A94&lt;AC$2,"",VLOOKUP($A94,$A$3:$E$98,5)*IF(Main!$B$36=1,(1+Main!$B$35)^($A94-AC$2),1+(Main!$B$35*($A94-AC$2)))))</f>
        <v>2.5689595328948168E-7</v>
      </c>
      <c r="AD94" s="375">
        <f ca="1">IF($A94=AD$2,VLOOKUP($A94,$A$3:$E$98,5),IF($A94&lt;AD$2,"",VLOOKUP($A94,$A$3:$E$98,5)*IF(Main!$B$36=1,(1+Main!$B$35)^($A94-AD$2),1+(Main!$B$35*($A94-AD$2)))))</f>
        <v>2.5689595328948168E-7</v>
      </c>
      <c r="AE94" s="375">
        <f ca="1">IF($A94=AE$2,VLOOKUP($A94,$A$3:$E$98,5),IF($A94&lt;AE$2,"",VLOOKUP($A94,$A$3:$E$98,5)*IF(Main!$B$36=1,(1+Main!$B$35)^($A94-AE$2),1+(Main!$B$35*($A94-AE$2)))))</f>
        <v>2.5689595328948168E-7</v>
      </c>
      <c r="AF94" s="375">
        <f ca="1">IF($A94=AF$2,VLOOKUP($A94,$A$3:$E$98,5),IF($A94&lt;AF$2,"",VLOOKUP($A94,$A$3:$E$98,5)*IF(Main!$B$36=1,(1+Main!$B$35)^($A94-AF$2),1+(Main!$B$35*($A94-AF$2)))))</f>
        <v>2.5689595328948168E-7</v>
      </c>
      <c r="AG94" s="375">
        <f ca="1">IF($A94=AG$2,VLOOKUP($A94,$A$3:$E$98,5),IF($A94&lt;AG$2,"",VLOOKUP($A94,$A$3:$E$98,5)*IF(Main!$B$36=1,(1+Main!$B$35)^($A94-AG$2),1+(Main!$B$35*($A94-AG$2)))))</f>
        <v>2.5689595328948168E-7</v>
      </c>
      <c r="AH94" s="375">
        <f ca="1">IF($A94=AH$2,VLOOKUP($A94,$A$3:$E$98,5),IF($A94&lt;AH$2,"",VLOOKUP($A94,$A$3:$E$98,5)*IF(Main!$B$36=1,(1+Main!$B$35)^($A94-AH$2),1+(Main!$B$35*($A94-AH$2)))))</f>
        <v>2.5689595328948168E-7</v>
      </c>
      <c r="AI94" s="375">
        <f ca="1">IF($A94=AI$2,VLOOKUP($A94,$A$3:$E$98,5),IF($A94&lt;AI$2,"",VLOOKUP($A94,$A$3:$E$98,5)*IF(Main!$B$36=1,(1+Main!$B$35)^($A94-AI$2),1+(Main!$B$35*($A94-AI$2)))))</f>
        <v>2.5689595328948168E-7</v>
      </c>
      <c r="AJ94" s="375">
        <f ca="1">IF($A94=AJ$2,VLOOKUP($A94,$A$3:$E$98,5),IF($A94&lt;AJ$2,"",VLOOKUP($A94,$A$3:$E$98,5)*IF(Main!$B$36=1,(1+Main!$B$35)^($A94-AJ$2),1+(Main!$B$35*($A94-AJ$2)))))</f>
        <v>2.5689595328948168E-7</v>
      </c>
      <c r="AK94" s="375">
        <f ca="1">IF($A94=AK$2,VLOOKUP($A94,$A$3:$E$98,5),IF($A94&lt;AK$2,"",VLOOKUP($A94,$A$3:$E$98,5)*IF(Main!$B$36=1,(1+Main!$B$35)^($A94-AK$2),1+(Main!$B$35*($A94-AK$2)))))</f>
        <v>2.5689595328948168E-7</v>
      </c>
      <c r="AL94" s="375">
        <f ca="1">IF($A94=AL$2,VLOOKUP($A94,$A$3:$E$98,5),IF($A94&lt;AL$2,"",VLOOKUP($A94,$A$3:$E$98,5)*IF(Main!$B$36=1,(1+Main!$B$35)^($A94-AL$2),1+(Main!$B$35*($A94-AL$2)))))</f>
        <v>2.5689595328948168E-7</v>
      </c>
      <c r="AM94" s="375">
        <f ca="1">IF($A94=AM$2,VLOOKUP($A94,$A$3:$E$98,5),IF($A94&lt;AM$2,"",VLOOKUP($A94,$A$3:$E$98,5)*IF(Main!$B$36=1,(1+Main!$B$35)^($A94-AM$2),1+(Main!$B$35*($A94-AM$2)))))</f>
        <v>2.5689595328948168E-7</v>
      </c>
      <c r="AN94" s="375">
        <f ca="1">IF($A94=AN$2,VLOOKUP($A94,$A$3:$E$98,5),IF($A94&lt;AN$2,"",VLOOKUP($A94,$A$3:$E$98,5)*IF(Main!$B$36=1,(1+Main!$B$35)^($A94-AN$2),1+(Main!$B$35*($A94-AN$2)))))</f>
        <v>2.5689595328948168E-7</v>
      </c>
      <c r="AO94" s="375">
        <f ca="1">IF($A94=AO$2,VLOOKUP($A94,$A$3:$E$98,5),IF($A94&lt;AO$2,"",VLOOKUP($A94,$A$3:$E$98,5)*IF(Main!$B$36=1,(1+Main!$B$35)^($A94-AO$2),1+(Main!$B$35*($A94-AO$2)))))</f>
        <v>2.5689595328948168E-7</v>
      </c>
      <c r="AP94" s="375">
        <f ca="1">IF($A94=AP$2,VLOOKUP($A94,$A$3:$E$98,5),IF($A94&lt;AP$2,"",VLOOKUP($A94,$A$3:$E$98,5)*IF(Main!$B$36=1,(1+Main!$B$35)^($A94-AP$2),1+(Main!$B$35*($A94-AP$2)))))</f>
        <v>2.5689595328948168E-7</v>
      </c>
      <c r="AQ94" s="375">
        <f ca="1">IF($A94=AQ$2,VLOOKUP($A94,$A$3:$E$98,5),IF($A94&lt;AQ$2,"",VLOOKUP($A94,$A$3:$E$98,5)*IF(Main!$B$36=1,(1+Main!$B$35)^($A94-AQ$2),1+(Main!$B$35*($A94-AQ$2)))))</f>
        <v>2.5689595328948168E-7</v>
      </c>
      <c r="AR94" s="375">
        <f ca="1">IF($A94=AR$2,VLOOKUP($A94,$A$3:$E$98,5),IF($A94&lt;AR$2,"",VLOOKUP($A94,$A$3:$E$98,5)*IF(Main!$B$36=1,(1+Main!$B$35)^($A94-AR$2),1+(Main!$B$35*($A94-AR$2)))))</f>
        <v>2.5689595328948168E-7</v>
      </c>
      <c r="AS94" s="375">
        <f ca="1">IF($A94=AS$2,VLOOKUP($A94,$A$3:$E$98,5),IF($A94&lt;AS$2,"",VLOOKUP($A94,$A$3:$E$98,5)*IF(Main!$B$36=1,(1+Main!$B$35)^($A94-AS$2),1+(Main!$B$35*($A94-AS$2)))))</f>
        <v>2.5689595328948168E-7</v>
      </c>
      <c r="AT94" s="375">
        <f ca="1">IF($A94=AT$2,VLOOKUP($A94,$A$3:$E$98,5),IF($A94&lt;AT$2,"",VLOOKUP($A94,$A$3:$E$98,5)*IF(Main!$B$36=1,(1+Main!$B$35)^($A94-AT$2),1+(Main!$B$35*($A94-AT$2)))))</f>
        <v>2.5689595328948168E-7</v>
      </c>
      <c r="AU94" s="375">
        <f ca="1">IF($A94=AU$2,VLOOKUP($A94,$A$3:$E$98,5),IF($A94&lt;AU$2,"",VLOOKUP($A94,$A$3:$E$98,5)*IF(Main!$B$36=1,(1+Main!$B$35)^($A94-AU$2),1+(Main!$B$35*($A94-AU$2)))))</f>
        <v>2.5689595328948168E-7</v>
      </c>
      <c r="AV94" s="375">
        <f ca="1">IF($A94=AV$2,VLOOKUP($A94,$A$3:$E$98,5),IF($A94&lt;AV$2,"",VLOOKUP($A94,$A$3:$E$98,5)*IF(Main!$B$36=1,(1+Main!$B$35)^($A94-AV$2),1+(Main!$B$35*($A94-AV$2)))))</f>
        <v>2.5689595328948168E-7</v>
      </c>
      <c r="AW94" s="375">
        <f ca="1">IF($A94=AW$2,VLOOKUP($A94,$A$3:$E$98,5),IF($A94&lt;AW$2,"",VLOOKUP($A94,$A$3:$E$98,5)*IF(Main!$B$36=1,(1+Main!$B$35)^($A94-AW$2),1+(Main!$B$35*($A94-AW$2)))))</f>
        <v>2.5689595328948168E-7</v>
      </c>
      <c r="AX94" s="375">
        <f ca="1">IF($A94=AX$2,VLOOKUP($A94,$A$3:$E$98,5),IF($A94&lt;AX$2,"",VLOOKUP($A94,$A$3:$E$98,5)*IF(Main!$B$36=1,(1+Main!$B$35)^($A94-AX$2),1+(Main!$B$35*($A94-AX$2)))))</f>
        <v>2.5689595328948168E-7</v>
      </c>
      <c r="AY94" s="375">
        <f ca="1">IF($A94=AY$2,VLOOKUP($A94,$A$3:$E$98,5),IF($A94&lt;AY$2,"",VLOOKUP($A94,$A$3:$E$98,5)*IF(Main!$B$36=1,(1+Main!$B$35)^($A94-AY$2),1+(Main!$B$35*($A94-AY$2)))))</f>
        <v>2.5689595328948168E-7</v>
      </c>
      <c r="AZ94" s="375">
        <f ca="1">IF($A94=AZ$2,VLOOKUP($A94,$A$3:$E$98,5),IF($A94&lt;AZ$2,"",VLOOKUP($A94,$A$3:$E$98,5)*IF(Main!$B$36=1,(1+Main!$B$35)^($A94-AZ$2),1+(Main!$B$35*($A94-AZ$2)))))</f>
        <v>2.5689595328948168E-7</v>
      </c>
      <c r="BA94" s="375">
        <f ca="1">IF($A94=BA$2,VLOOKUP($A94,$A$3:$E$98,5),IF($A94&lt;BA$2,"",VLOOKUP($A94,$A$3:$E$98,5)*IF(Main!$B$36=1,(1+Main!$B$35)^($A94-BA$2),1+(Main!$B$35*($A94-BA$2)))))</f>
        <v>2.5689595328948168E-7</v>
      </c>
      <c r="BB94" s="375">
        <f ca="1">IF($A94=BB$2,VLOOKUP($A94,$A$3:$E$98,5),IF($A94&lt;BB$2,"",VLOOKUP($A94,$A$3:$E$98,5)*IF(Main!$B$36=1,(1+Main!$B$35)^($A94-BB$2),1+(Main!$B$35*($A94-BB$2)))))</f>
        <v>2.5689595328948168E-7</v>
      </c>
      <c r="BC94" s="375">
        <f ca="1">IF($A94=BC$2,VLOOKUP($A94,$A$3:$E$98,5),IF($A94&lt;BC$2,"",VLOOKUP($A94,$A$3:$E$98,5)*IF(Main!$B$36=1,(1+Main!$B$35)^($A94-BC$2),1+(Main!$B$35*($A94-BC$2)))))</f>
        <v>2.5689595328948168E-7</v>
      </c>
      <c r="BD94" s="375">
        <f ca="1">IF($A94=BD$2,VLOOKUP($A94,$A$3:$E$98,5),IF($A94&lt;BD$2,"",VLOOKUP($A94,$A$3:$E$98,5)*IF(Main!$B$36=1,(1+Main!$B$35)^($A94-BD$2),1+(Main!$B$35*($A94-BD$2)))))</f>
        <v>2.5689595328948168E-7</v>
      </c>
      <c r="BE94" s="375">
        <f ca="1">IF($A94=BE$2,VLOOKUP($A94,$A$3:$E$98,5),IF($A94&lt;BE$2,"",VLOOKUP($A94,$A$3:$E$98,5)*IF(Main!$B$36=1,(1+Main!$B$35)^($A94-BE$2),1+(Main!$B$35*($A94-BE$2)))))</f>
        <v>2.5689595328948168E-7</v>
      </c>
      <c r="BF94" s="375">
        <f ca="1">IF($A94=BF$2,VLOOKUP($A94,$A$3:$E$98,5),IF($A94&lt;BF$2,"",VLOOKUP($A94,$A$3:$E$98,5)*IF(Main!$B$36=1,(1+Main!$B$35)^($A94-BF$2),1+(Main!$B$35*($A94-BF$2)))))</f>
        <v>2.5689595328948168E-7</v>
      </c>
      <c r="BG94" s="375">
        <f ca="1">IF($A94=BG$2,VLOOKUP($A94,$A$3:$E$98,5),IF($A94&lt;BG$2,"",VLOOKUP($A94,$A$3:$E$98,5)*IF(Main!$B$36=1,(1+Main!$B$35)^($A94-BG$2),1+(Main!$B$35*($A94-BG$2)))))</f>
        <v>2.5689595328948168E-7</v>
      </c>
      <c r="BH94" s="375">
        <f ca="1">IF($A94=BH$2,VLOOKUP($A94,$A$3:$E$98,5),IF($A94&lt;BH$2,"",VLOOKUP($A94,$A$3:$E$98,5)*IF(Main!$B$36=1,(1+Main!$B$35)^($A94-BH$2),1+(Main!$B$35*($A94-BH$2)))))</f>
        <v>2.5689595328948168E-7</v>
      </c>
      <c r="BI94" s="375">
        <f ca="1">IF($A94=BI$2,VLOOKUP($A94,$A$3:$E$98,5),IF($A94&lt;BI$2,"",VLOOKUP($A94,$A$3:$E$98,5)*IF(Main!$B$36=1,(1+Main!$B$35)^($A94-BI$2),1+(Main!$B$35*($A94-BI$2)))))</f>
        <v>2.5689595328948168E-7</v>
      </c>
      <c r="BJ94" s="375">
        <f ca="1">IF($A94=BJ$2,VLOOKUP($A94,$A$3:$E$98,5),IF($A94&lt;BJ$2,"",VLOOKUP($A94,$A$3:$E$98,5)*IF(Main!$B$36=1,(1+Main!$B$35)^($A94-BJ$2),1+(Main!$B$35*($A94-BJ$2)))))</f>
        <v>2.5689595328948168E-7</v>
      </c>
      <c r="BK94" s="375">
        <f ca="1">IF($A94=BK$2,VLOOKUP($A94,$A$3:$E$98,5),IF($A94&lt;BK$2,"",VLOOKUP($A94,$A$3:$E$98,5)*IF(Main!$B$36=1,(1+Main!$B$35)^($A94-BK$2),1+(Main!$B$35*($A94-BK$2)))))</f>
        <v>2.5689595328948168E-7</v>
      </c>
      <c r="BL94" s="375">
        <f ca="1">IF($A94=BL$2,VLOOKUP($A94,$A$3:$E$98,5),IF($A94&lt;BL$2,"",VLOOKUP($A94,$A$3:$E$98,5)*IF(Main!$B$36=1,(1+Main!$B$35)^($A94-BL$2),1+(Main!$B$35*($A94-BL$2)))))</f>
        <v>2.5689595328948168E-7</v>
      </c>
      <c r="BM94" s="375">
        <f ca="1">IF($A94=BM$2,VLOOKUP($A94,$A$3:$E$98,5),IF($A94&lt;BM$2,"",VLOOKUP($A94,$A$3:$E$98,5)*IF(Main!$B$36=1,(1+Main!$B$35)^($A94-BM$2),1+(Main!$B$35*($A94-BM$2)))))</f>
        <v>2.5689595328948168E-7</v>
      </c>
      <c r="BN94" s="375">
        <f ca="1">IF($A94=BN$2,VLOOKUP($A94,$A$3:$E$98,5),IF($A94&lt;BN$2,"",VLOOKUP($A94,$A$3:$E$98,5)*IF(Main!$B$36=1,(1+Main!$B$35)^($A94-BN$2),1+(Main!$B$35*($A94-BN$2)))))</f>
        <v>2.5689595328948168E-7</v>
      </c>
      <c r="BO94" s="375">
        <f ca="1">IF($A94=BO$2,VLOOKUP($A94,$A$3:$E$98,5),IF($A94&lt;BO$2,"",VLOOKUP($A94,$A$3:$E$98,5)*IF(Main!$B$36=1,(1+Main!$B$35)^($A94-BO$2),1+(Main!$B$35*($A94-BO$2)))))</f>
        <v>2.5689595328948168E-7</v>
      </c>
      <c r="BP94" s="375">
        <f ca="1">IF($A94=BP$2,VLOOKUP($A94,$A$3:$E$98,5),IF($A94&lt;BP$2,"",VLOOKUP($A94,$A$3:$E$98,5)*IF(Main!$B$36=1,(1+Main!$B$35)^($A94-BP$2),1+(Main!$B$35*($A94-BP$2)))))</f>
        <v>2.5689595328948168E-7</v>
      </c>
      <c r="BQ94" s="375">
        <f ca="1">IF($A94=BQ$2,VLOOKUP($A94,$A$3:$E$98,5),IF($A94&lt;BQ$2,"",VLOOKUP($A94,$A$3:$E$98,5)*IF(Main!$B$36=1,(1+Main!$B$35)^($A94-BQ$2),1+(Main!$B$35*($A94-BQ$2)))))</f>
        <v>2.5689595328948168E-7</v>
      </c>
      <c r="BR94" s="375">
        <f ca="1">IF($A94=BR$2,VLOOKUP($A94,$A$3:$E$98,5),IF($A94&lt;BR$2,"",VLOOKUP($A94,$A$3:$E$98,5)*IF(Main!$B$36=1,(1+Main!$B$35)^($A94-BR$2),1+(Main!$B$35*($A94-BR$2)))))</f>
        <v>2.5689595328948168E-7</v>
      </c>
      <c r="BS94" s="375">
        <f ca="1">IF($A94=BS$2,VLOOKUP($A94,$A$3:$E$98,5),IF($A94&lt;BS$2,"",VLOOKUP($A94,$A$3:$E$98,5)*IF(Main!$B$36=1,(1+Main!$B$35)^($A94-BS$2),1+(Main!$B$35*($A94-BS$2)))))</f>
        <v>2.5689595328948168E-7</v>
      </c>
      <c r="BT94" s="375">
        <f ca="1">IF($A94=BT$2,VLOOKUP($A94,$A$3:$E$98,5),IF($A94&lt;BT$2,"",VLOOKUP($A94,$A$3:$E$98,5)*IF(Main!$B$36=1,(1+Main!$B$35)^($A94-BT$2),1+(Main!$B$35*($A94-BT$2)))))</f>
        <v>2.5689595328948168E-7</v>
      </c>
      <c r="BU94" s="375">
        <f ca="1">IF($A94=BU$2,VLOOKUP($A94,$A$3:$E$98,5),IF($A94&lt;BU$2,"",VLOOKUP($A94,$A$3:$E$98,5)*IF(Main!$B$36=1,(1+Main!$B$35)^($A94-BU$2),1+(Main!$B$35*($A94-BU$2)))))</f>
        <v>2.5689595328948168E-7</v>
      </c>
      <c r="BV94" s="375">
        <f ca="1">IF($A94=BV$2,VLOOKUP($A94,$A$3:$E$98,5),IF($A94&lt;BV$2,"",VLOOKUP($A94,$A$3:$E$98,5)*IF(Main!$B$36=1,(1+Main!$B$35)^($A94-BV$2),1+(Main!$B$35*($A94-BV$2)))))</f>
        <v>2.5689595328948168E-7</v>
      </c>
      <c r="BW94" s="375">
        <f ca="1">IF($A94=BW$2,VLOOKUP($A94,$A$3:$E$98,5),IF($A94&lt;BW$2,"",VLOOKUP($A94,$A$3:$E$98,5)*IF(Main!$B$36=1,(1+Main!$B$35)^($A94-BW$2),1+(Main!$B$35*($A94-BW$2)))))</f>
        <v>2.5689595328948168E-7</v>
      </c>
      <c r="BX94" s="375">
        <f ca="1">IF($A94=BX$2,VLOOKUP($A94,$A$3:$E$98,5),IF($A94&lt;BX$2,"",VLOOKUP($A94,$A$3:$E$98,5)*IF(Main!$B$36=1,(1+Main!$B$35)^($A94-BX$2),1+(Main!$B$35*($A94-BX$2)))))</f>
        <v>2.5689595328948168E-7</v>
      </c>
      <c r="BY94" s="375">
        <f ca="1">IF($A94=BY$2,VLOOKUP($A94,$A$3:$E$98,5),IF($A94&lt;BY$2,"",VLOOKUP($A94,$A$3:$E$98,5)*IF(Main!$B$36=1,(1+Main!$B$35)^($A94-BY$2),1+(Main!$B$35*($A94-BY$2)))))</f>
        <v>2.5689595328948168E-7</v>
      </c>
      <c r="BZ94" s="375">
        <f ca="1">IF($A94=BZ$2,VLOOKUP($A94,$A$3:$E$98,5),IF($A94&lt;BZ$2,"",VLOOKUP($A94,$A$3:$E$98,5)*IF(Main!$B$36=1,(1+Main!$B$35)^($A94-BZ$2),1+(Main!$B$35*($A94-BZ$2)))))</f>
        <v>2.5689595328948168E-7</v>
      </c>
      <c r="CA94" s="375" t="str">
        <f>IF($A94=CA$2,VLOOKUP($A94,$A$3:$E$98,5),IF($A94&lt;CA$2,"",VLOOKUP($A94,$A$3:$E$98,5)*IF(Main!$B$36=1,(1+Main!$B$35)^($A94-CA$2),1+(Main!$B$35*($A94-CA$2)))))</f>
        <v/>
      </c>
      <c r="CB94" s="375" t="str">
        <f>IF($A94=CB$2,VLOOKUP($A94,$A$3:$E$98,5),IF($A94&lt;CB$2,"",VLOOKUP($A94,$A$3:$E$98,5)*IF(Main!$B$36=1,(1+Main!$B$35)^($A94-CB$2),1+(Main!$B$35*($A94-CB$2)))))</f>
        <v/>
      </c>
      <c r="CC94" s="375" t="str">
        <f>IF($A94=CC$2,VLOOKUP($A94,$A$3:$E$98,5),IF($A94&lt;CC$2,"",VLOOKUP($A94,$A$3:$E$98,5)*IF(Main!$B$36=1,(1+Main!$B$35)^($A94-CC$2),1+(Main!$B$35*($A94-CC$2)))))</f>
        <v/>
      </c>
      <c r="CD94" s="375" t="str">
        <f>IF($A94=CD$2,VLOOKUP($A94,$A$3:$E$98,5),IF($A94&lt;CD$2,"",VLOOKUP($A94,$A$3:$E$98,5)*IF(Main!$B$36=1,(1+Main!$B$35)^($A94-CD$2),1+(Main!$B$35*($A94-CD$2)))))</f>
        <v/>
      </c>
      <c r="CE94" s="372"/>
    </row>
    <row r="95" spans="1:83" s="335" customFormat="1">
      <c r="A95" s="371">
        <v>117</v>
      </c>
      <c r="B95" s="372">
        <f ca="1">VLOOKUP($A95,Mortality!$A$3:$G$108,7,)</f>
        <v>0.51</v>
      </c>
      <c r="C95" s="335">
        <f t="shared" ca="1" si="5"/>
        <v>5.9412402220452541E-5</v>
      </c>
      <c r="D95" s="335">
        <f t="shared" ca="1" si="8"/>
        <v>1.8477490000000001</v>
      </c>
      <c r="E95" s="373">
        <f ca="1">C95/(1+Main!$B$5)^($A95-$A$3)</f>
        <v>1.1764394122602435E-7</v>
      </c>
      <c r="F95" s="374">
        <f t="shared" ca="1" si="7"/>
        <v>1.7636931928103747</v>
      </c>
      <c r="G95" s="375">
        <f ca="1">IF($A95=G$2,VLOOKUP($A95,$A$3:$E$98,5),IF($A95&lt;G$2,"",VLOOKUP($A95,$A$3:$E$98,5)*IF(Main!$B$36=1,(1+Main!$B$35)^($A95-G$2),1+(Main!$B$35*($A95-G$2)))))</f>
        <v>1.1764394122602435E-7</v>
      </c>
      <c r="H95" s="375">
        <f ca="1">IF($A95=H$2,VLOOKUP($A95,$A$3:$E$98,5),IF($A95&lt;H$2,"",VLOOKUP($A95,$A$3:$E$98,5)*IF(Main!$B$36=1,(1+Main!$B$35)^($A95-H$2),1+(Main!$B$35*($A95-H$2)))))</f>
        <v>1.1764394122602435E-7</v>
      </c>
      <c r="I95" s="375">
        <f ca="1">IF($A95=I$2,VLOOKUP($A95,$A$3:$E$98,5),IF($A95&lt;I$2,"",VLOOKUP($A95,$A$3:$E$98,5)*IF(Main!$B$36=1,(1+Main!$B$35)^($A95-I$2),1+(Main!$B$35*($A95-I$2)))))</f>
        <v>1.1764394122602435E-7</v>
      </c>
      <c r="J95" s="375">
        <f ca="1">IF($A95=J$2,VLOOKUP($A95,$A$3:$E$98,5),IF($A95&lt;J$2,"",VLOOKUP($A95,$A$3:$E$98,5)*IF(Main!$B$36=1,(1+Main!$B$35)^($A95-J$2),1+(Main!$B$35*($A95-J$2)))))</f>
        <v>1.1764394122602435E-7</v>
      </c>
      <c r="K95" s="375">
        <f ca="1">IF($A95=K$2,VLOOKUP($A95,$A$3:$E$98,5),IF($A95&lt;K$2,"",VLOOKUP($A95,$A$3:$E$98,5)*IF(Main!$B$36=1,(1+Main!$B$35)^($A95-K$2),1+(Main!$B$35*($A95-K$2)))))</f>
        <v>1.1764394122602435E-7</v>
      </c>
      <c r="L95" s="375">
        <f ca="1">IF($A95=L$2,VLOOKUP($A95,$A$3:$E$98,5),IF($A95&lt;L$2,"",VLOOKUP($A95,$A$3:$E$98,5)*IF(Main!$B$36=1,(1+Main!$B$35)^($A95-L$2),1+(Main!$B$35*($A95-L$2)))))</f>
        <v>1.1764394122602435E-7</v>
      </c>
      <c r="M95" s="375">
        <f ca="1">IF($A95=M$2,VLOOKUP($A95,$A$3:$E$98,5),IF($A95&lt;M$2,"",VLOOKUP($A95,$A$3:$E$98,5)*IF(Main!$B$36=1,(1+Main!$B$35)^($A95-M$2),1+(Main!$B$35*($A95-M$2)))))</f>
        <v>1.1764394122602435E-7</v>
      </c>
      <c r="N95" s="375">
        <f ca="1">IF($A95=N$2,VLOOKUP($A95,$A$3:$E$98,5),IF($A95&lt;N$2,"",VLOOKUP($A95,$A$3:$E$98,5)*IF(Main!$B$36=1,(1+Main!$B$35)^($A95-N$2),1+(Main!$B$35*($A95-N$2)))))</f>
        <v>1.1764394122602435E-7</v>
      </c>
      <c r="O95" s="375">
        <f ca="1">IF($A95=O$2,VLOOKUP($A95,$A$3:$E$98,5),IF($A95&lt;O$2,"",VLOOKUP($A95,$A$3:$E$98,5)*IF(Main!$B$36=1,(1+Main!$B$35)^($A95-O$2),1+(Main!$B$35*($A95-O$2)))))</f>
        <v>1.1764394122602435E-7</v>
      </c>
      <c r="P95" s="375">
        <f ca="1">IF($A95=P$2,VLOOKUP($A95,$A$3:$E$98,5),IF($A95&lt;P$2,"",VLOOKUP($A95,$A$3:$E$98,5)*IF(Main!$B$36=1,(1+Main!$B$35)^($A95-P$2),1+(Main!$B$35*($A95-P$2)))))</f>
        <v>1.1764394122602435E-7</v>
      </c>
      <c r="Q95" s="375">
        <f ca="1">IF($A95=Q$2,VLOOKUP($A95,$A$3:$E$98,5),IF($A95&lt;Q$2,"",VLOOKUP($A95,$A$3:$E$98,5)*IF(Main!$B$36=1,(1+Main!$B$35)^($A95-Q$2),1+(Main!$B$35*($A95-Q$2)))))</f>
        <v>1.1764394122602435E-7</v>
      </c>
      <c r="R95" s="375">
        <f ca="1">IF($A95=R$2,VLOOKUP($A95,$A$3:$E$98,5),IF($A95&lt;R$2,"",VLOOKUP($A95,$A$3:$E$98,5)*IF(Main!$B$36=1,(1+Main!$B$35)^($A95-R$2),1+(Main!$B$35*($A95-R$2)))))</f>
        <v>1.1764394122602435E-7</v>
      </c>
      <c r="S95" s="375">
        <f ca="1">IF($A95=S$2,VLOOKUP($A95,$A$3:$E$98,5),IF($A95&lt;S$2,"",VLOOKUP($A95,$A$3:$E$98,5)*IF(Main!$B$36=1,(1+Main!$B$35)^($A95-S$2),1+(Main!$B$35*($A95-S$2)))))</f>
        <v>1.1764394122602435E-7</v>
      </c>
      <c r="T95" s="375">
        <f ca="1">IF($A95=T$2,VLOOKUP($A95,$A$3:$E$98,5),IF($A95&lt;T$2,"",VLOOKUP($A95,$A$3:$E$98,5)*IF(Main!$B$36=1,(1+Main!$B$35)^($A95-T$2),1+(Main!$B$35*($A95-T$2)))))</f>
        <v>1.1764394122602435E-7</v>
      </c>
      <c r="U95" s="375">
        <f ca="1">IF($A95=U$2,VLOOKUP($A95,$A$3:$E$98,5),IF($A95&lt;U$2,"",VLOOKUP($A95,$A$3:$E$98,5)*IF(Main!$B$36=1,(1+Main!$B$35)^($A95-U$2),1+(Main!$B$35*($A95-U$2)))))</f>
        <v>1.1764394122602435E-7</v>
      </c>
      <c r="V95" s="375">
        <f ca="1">IF($A95=V$2,VLOOKUP($A95,$A$3:$E$98,5),IF($A95&lt;V$2,"",VLOOKUP($A95,$A$3:$E$98,5)*IF(Main!$B$36=1,(1+Main!$B$35)^($A95-V$2),1+(Main!$B$35*($A95-V$2)))))</f>
        <v>1.1764394122602435E-7</v>
      </c>
      <c r="W95" s="375">
        <f ca="1">IF($A95=W$2,VLOOKUP($A95,$A$3:$E$98,5),IF($A95&lt;W$2,"",VLOOKUP($A95,$A$3:$E$98,5)*IF(Main!$B$36=1,(1+Main!$B$35)^($A95-W$2),1+(Main!$B$35*($A95-W$2)))))</f>
        <v>1.1764394122602435E-7</v>
      </c>
      <c r="X95" s="375">
        <f ca="1">IF($A95=X$2,VLOOKUP($A95,$A$3:$E$98,5),IF($A95&lt;X$2,"",VLOOKUP($A95,$A$3:$E$98,5)*IF(Main!$B$36=1,(1+Main!$B$35)^($A95-X$2),1+(Main!$B$35*($A95-X$2)))))</f>
        <v>1.1764394122602435E-7</v>
      </c>
      <c r="Y95" s="375">
        <f ca="1">IF($A95=Y$2,VLOOKUP($A95,$A$3:$E$98,5),IF($A95&lt;Y$2,"",VLOOKUP($A95,$A$3:$E$98,5)*IF(Main!$B$36=1,(1+Main!$B$35)^($A95-Y$2),1+(Main!$B$35*($A95-Y$2)))))</f>
        <v>1.1764394122602435E-7</v>
      </c>
      <c r="Z95" s="375">
        <f ca="1">IF($A95=Z$2,VLOOKUP($A95,$A$3:$E$98,5),IF($A95&lt;Z$2,"",VLOOKUP($A95,$A$3:$E$98,5)*IF(Main!$B$36=1,(1+Main!$B$35)^($A95-Z$2),1+(Main!$B$35*($A95-Z$2)))))</f>
        <v>1.1764394122602435E-7</v>
      </c>
      <c r="AA95" s="375">
        <f ca="1">IF($A95=AA$2,VLOOKUP($A95,$A$3:$E$98,5),IF($A95&lt;AA$2,"",VLOOKUP($A95,$A$3:$E$98,5)*IF(Main!$B$36=1,(1+Main!$B$35)^($A95-AA$2),1+(Main!$B$35*($A95-AA$2)))))</f>
        <v>1.1764394122602435E-7</v>
      </c>
      <c r="AB95" s="375">
        <f ca="1">IF($A95=AB$2,VLOOKUP($A95,$A$3:$E$98,5),IF($A95&lt;AB$2,"",VLOOKUP($A95,$A$3:$E$98,5)*IF(Main!$B$36=1,(1+Main!$B$35)^($A95-AB$2),1+(Main!$B$35*($A95-AB$2)))))</f>
        <v>1.1764394122602435E-7</v>
      </c>
      <c r="AC95" s="375">
        <f ca="1">IF($A95=AC$2,VLOOKUP($A95,$A$3:$E$98,5),IF($A95&lt;AC$2,"",VLOOKUP($A95,$A$3:$E$98,5)*IF(Main!$B$36=1,(1+Main!$B$35)^($A95-AC$2),1+(Main!$B$35*($A95-AC$2)))))</f>
        <v>1.1764394122602435E-7</v>
      </c>
      <c r="AD95" s="375">
        <f ca="1">IF($A95=AD$2,VLOOKUP($A95,$A$3:$E$98,5),IF($A95&lt;AD$2,"",VLOOKUP($A95,$A$3:$E$98,5)*IF(Main!$B$36=1,(1+Main!$B$35)^($A95-AD$2),1+(Main!$B$35*($A95-AD$2)))))</f>
        <v>1.1764394122602435E-7</v>
      </c>
      <c r="AE95" s="375">
        <f ca="1">IF($A95=AE$2,VLOOKUP($A95,$A$3:$E$98,5),IF($A95&lt;AE$2,"",VLOOKUP($A95,$A$3:$E$98,5)*IF(Main!$B$36=1,(1+Main!$B$35)^($A95-AE$2),1+(Main!$B$35*($A95-AE$2)))))</f>
        <v>1.1764394122602435E-7</v>
      </c>
      <c r="AF95" s="375">
        <f ca="1">IF($A95=AF$2,VLOOKUP($A95,$A$3:$E$98,5),IF($A95&lt;AF$2,"",VLOOKUP($A95,$A$3:$E$98,5)*IF(Main!$B$36=1,(1+Main!$B$35)^($A95-AF$2),1+(Main!$B$35*($A95-AF$2)))))</f>
        <v>1.1764394122602435E-7</v>
      </c>
      <c r="AG95" s="375">
        <f ca="1">IF($A95=AG$2,VLOOKUP($A95,$A$3:$E$98,5),IF($A95&lt;AG$2,"",VLOOKUP($A95,$A$3:$E$98,5)*IF(Main!$B$36=1,(1+Main!$B$35)^($A95-AG$2),1+(Main!$B$35*($A95-AG$2)))))</f>
        <v>1.1764394122602435E-7</v>
      </c>
      <c r="AH95" s="375">
        <f ca="1">IF($A95=AH$2,VLOOKUP($A95,$A$3:$E$98,5),IF($A95&lt;AH$2,"",VLOOKUP($A95,$A$3:$E$98,5)*IF(Main!$B$36=1,(1+Main!$B$35)^($A95-AH$2),1+(Main!$B$35*($A95-AH$2)))))</f>
        <v>1.1764394122602435E-7</v>
      </c>
      <c r="AI95" s="375">
        <f ca="1">IF($A95=AI$2,VLOOKUP($A95,$A$3:$E$98,5),IF($A95&lt;AI$2,"",VLOOKUP($A95,$A$3:$E$98,5)*IF(Main!$B$36=1,(1+Main!$B$35)^($A95-AI$2),1+(Main!$B$35*($A95-AI$2)))))</f>
        <v>1.1764394122602435E-7</v>
      </c>
      <c r="AJ95" s="375">
        <f ca="1">IF($A95=AJ$2,VLOOKUP($A95,$A$3:$E$98,5),IF($A95&lt;AJ$2,"",VLOOKUP($A95,$A$3:$E$98,5)*IF(Main!$B$36=1,(1+Main!$B$35)^($A95-AJ$2),1+(Main!$B$35*($A95-AJ$2)))))</f>
        <v>1.1764394122602435E-7</v>
      </c>
      <c r="AK95" s="375">
        <f ca="1">IF($A95=AK$2,VLOOKUP($A95,$A$3:$E$98,5),IF($A95&lt;AK$2,"",VLOOKUP($A95,$A$3:$E$98,5)*IF(Main!$B$36=1,(1+Main!$B$35)^($A95-AK$2),1+(Main!$B$35*($A95-AK$2)))))</f>
        <v>1.1764394122602435E-7</v>
      </c>
      <c r="AL95" s="375">
        <f ca="1">IF($A95=AL$2,VLOOKUP($A95,$A$3:$E$98,5),IF($A95&lt;AL$2,"",VLOOKUP($A95,$A$3:$E$98,5)*IF(Main!$B$36=1,(1+Main!$B$35)^($A95-AL$2),1+(Main!$B$35*($A95-AL$2)))))</f>
        <v>1.1764394122602435E-7</v>
      </c>
      <c r="AM95" s="375">
        <f ca="1">IF($A95=AM$2,VLOOKUP($A95,$A$3:$E$98,5),IF($A95&lt;AM$2,"",VLOOKUP($A95,$A$3:$E$98,5)*IF(Main!$B$36=1,(1+Main!$B$35)^($A95-AM$2),1+(Main!$B$35*($A95-AM$2)))))</f>
        <v>1.1764394122602435E-7</v>
      </c>
      <c r="AN95" s="375">
        <f ca="1">IF($A95=AN$2,VLOOKUP($A95,$A$3:$E$98,5),IF($A95&lt;AN$2,"",VLOOKUP($A95,$A$3:$E$98,5)*IF(Main!$B$36=1,(1+Main!$B$35)^($A95-AN$2),1+(Main!$B$35*($A95-AN$2)))))</f>
        <v>1.1764394122602435E-7</v>
      </c>
      <c r="AO95" s="375">
        <f ca="1">IF($A95=AO$2,VLOOKUP($A95,$A$3:$E$98,5),IF($A95&lt;AO$2,"",VLOOKUP($A95,$A$3:$E$98,5)*IF(Main!$B$36=1,(1+Main!$B$35)^($A95-AO$2),1+(Main!$B$35*($A95-AO$2)))))</f>
        <v>1.1764394122602435E-7</v>
      </c>
      <c r="AP95" s="375">
        <f ca="1">IF($A95=AP$2,VLOOKUP($A95,$A$3:$E$98,5),IF($A95&lt;AP$2,"",VLOOKUP($A95,$A$3:$E$98,5)*IF(Main!$B$36=1,(1+Main!$B$35)^($A95-AP$2),1+(Main!$B$35*($A95-AP$2)))))</f>
        <v>1.1764394122602435E-7</v>
      </c>
      <c r="AQ95" s="375">
        <f ca="1">IF($A95=AQ$2,VLOOKUP($A95,$A$3:$E$98,5),IF($A95&lt;AQ$2,"",VLOOKUP($A95,$A$3:$E$98,5)*IF(Main!$B$36=1,(1+Main!$B$35)^($A95-AQ$2),1+(Main!$B$35*($A95-AQ$2)))))</f>
        <v>1.1764394122602435E-7</v>
      </c>
      <c r="AR95" s="375">
        <f ca="1">IF($A95=AR$2,VLOOKUP($A95,$A$3:$E$98,5),IF($A95&lt;AR$2,"",VLOOKUP($A95,$A$3:$E$98,5)*IF(Main!$B$36=1,(1+Main!$B$35)^($A95-AR$2),1+(Main!$B$35*($A95-AR$2)))))</f>
        <v>1.1764394122602435E-7</v>
      </c>
      <c r="AS95" s="375">
        <f ca="1">IF($A95=AS$2,VLOOKUP($A95,$A$3:$E$98,5),IF($A95&lt;AS$2,"",VLOOKUP($A95,$A$3:$E$98,5)*IF(Main!$B$36=1,(1+Main!$B$35)^($A95-AS$2),1+(Main!$B$35*($A95-AS$2)))))</f>
        <v>1.1764394122602435E-7</v>
      </c>
      <c r="AT95" s="375">
        <f ca="1">IF($A95=AT$2,VLOOKUP($A95,$A$3:$E$98,5),IF($A95&lt;AT$2,"",VLOOKUP($A95,$A$3:$E$98,5)*IF(Main!$B$36=1,(1+Main!$B$35)^($A95-AT$2),1+(Main!$B$35*($A95-AT$2)))))</f>
        <v>1.1764394122602435E-7</v>
      </c>
      <c r="AU95" s="375">
        <f ca="1">IF($A95=AU$2,VLOOKUP($A95,$A$3:$E$98,5),IF($A95&lt;AU$2,"",VLOOKUP($A95,$A$3:$E$98,5)*IF(Main!$B$36=1,(1+Main!$B$35)^($A95-AU$2),1+(Main!$B$35*($A95-AU$2)))))</f>
        <v>1.1764394122602435E-7</v>
      </c>
      <c r="AV95" s="375">
        <f ca="1">IF($A95=AV$2,VLOOKUP($A95,$A$3:$E$98,5),IF($A95&lt;AV$2,"",VLOOKUP($A95,$A$3:$E$98,5)*IF(Main!$B$36=1,(1+Main!$B$35)^($A95-AV$2),1+(Main!$B$35*($A95-AV$2)))))</f>
        <v>1.1764394122602435E-7</v>
      </c>
      <c r="AW95" s="375">
        <f ca="1">IF($A95=AW$2,VLOOKUP($A95,$A$3:$E$98,5),IF($A95&lt;AW$2,"",VLOOKUP($A95,$A$3:$E$98,5)*IF(Main!$B$36=1,(1+Main!$B$35)^($A95-AW$2),1+(Main!$B$35*($A95-AW$2)))))</f>
        <v>1.1764394122602435E-7</v>
      </c>
      <c r="AX95" s="375">
        <f ca="1">IF($A95=AX$2,VLOOKUP($A95,$A$3:$E$98,5),IF($A95&lt;AX$2,"",VLOOKUP($A95,$A$3:$E$98,5)*IF(Main!$B$36=1,(1+Main!$B$35)^($A95-AX$2),1+(Main!$B$35*($A95-AX$2)))))</f>
        <v>1.1764394122602435E-7</v>
      </c>
      <c r="AY95" s="375">
        <f ca="1">IF($A95=AY$2,VLOOKUP($A95,$A$3:$E$98,5),IF($A95&lt;AY$2,"",VLOOKUP($A95,$A$3:$E$98,5)*IF(Main!$B$36=1,(1+Main!$B$35)^($A95-AY$2),1+(Main!$B$35*($A95-AY$2)))))</f>
        <v>1.1764394122602435E-7</v>
      </c>
      <c r="AZ95" s="375">
        <f ca="1">IF($A95=AZ$2,VLOOKUP($A95,$A$3:$E$98,5),IF($A95&lt;AZ$2,"",VLOOKUP($A95,$A$3:$E$98,5)*IF(Main!$B$36=1,(1+Main!$B$35)^($A95-AZ$2),1+(Main!$B$35*($A95-AZ$2)))))</f>
        <v>1.1764394122602435E-7</v>
      </c>
      <c r="BA95" s="375">
        <f ca="1">IF($A95=BA$2,VLOOKUP($A95,$A$3:$E$98,5),IF($A95&lt;BA$2,"",VLOOKUP($A95,$A$3:$E$98,5)*IF(Main!$B$36=1,(1+Main!$B$35)^($A95-BA$2),1+(Main!$B$35*($A95-BA$2)))))</f>
        <v>1.1764394122602435E-7</v>
      </c>
      <c r="BB95" s="375">
        <f ca="1">IF($A95=BB$2,VLOOKUP($A95,$A$3:$E$98,5),IF($A95&lt;BB$2,"",VLOOKUP($A95,$A$3:$E$98,5)*IF(Main!$B$36=1,(1+Main!$B$35)^($A95-BB$2),1+(Main!$B$35*($A95-BB$2)))))</f>
        <v>1.1764394122602435E-7</v>
      </c>
      <c r="BC95" s="375">
        <f ca="1">IF($A95=BC$2,VLOOKUP($A95,$A$3:$E$98,5),IF($A95&lt;BC$2,"",VLOOKUP($A95,$A$3:$E$98,5)*IF(Main!$B$36=1,(1+Main!$B$35)^($A95-BC$2),1+(Main!$B$35*($A95-BC$2)))))</f>
        <v>1.1764394122602435E-7</v>
      </c>
      <c r="BD95" s="375">
        <f ca="1">IF($A95=BD$2,VLOOKUP($A95,$A$3:$E$98,5),IF($A95&lt;BD$2,"",VLOOKUP($A95,$A$3:$E$98,5)*IF(Main!$B$36=1,(1+Main!$B$35)^($A95-BD$2),1+(Main!$B$35*($A95-BD$2)))))</f>
        <v>1.1764394122602435E-7</v>
      </c>
      <c r="BE95" s="375">
        <f ca="1">IF($A95=BE$2,VLOOKUP($A95,$A$3:$E$98,5),IF($A95&lt;BE$2,"",VLOOKUP($A95,$A$3:$E$98,5)*IF(Main!$B$36=1,(1+Main!$B$35)^($A95-BE$2),1+(Main!$B$35*($A95-BE$2)))))</f>
        <v>1.1764394122602435E-7</v>
      </c>
      <c r="BF95" s="375">
        <f ca="1">IF($A95=BF$2,VLOOKUP($A95,$A$3:$E$98,5),IF($A95&lt;BF$2,"",VLOOKUP($A95,$A$3:$E$98,5)*IF(Main!$B$36=1,(1+Main!$B$35)^($A95-BF$2),1+(Main!$B$35*($A95-BF$2)))))</f>
        <v>1.1764394122602435E-7</v>
      </c>
      <c r="BG95" s="375">
        <f ca="1">IF($A95=BG$2,VLOOKUP($A95,$A$3:$E$98,5),IF($A95&lt;BG$2,"",VLOOKUP($A95,$A$3:$E$98,5)*IF(Main!$B$36=1,(1+Main!$B$35)^($A95-BG$2),1+(Main!$B$35*($A95-BG$2)))))</f>
        <v>1.1764394122602435E-7</v>
      </c>
      <c r="BH95" s="375">
        <f ca="1">IF($A95=BH$2,VLOOKUP($A95,$A$3:$E$98,5),IF($A95&lt;BH$2,"",VLOOKUP($A95,$A$3:$E$98,5)*IF(Main!$B$36=1,(1+Main!$B$35)^($A95-BH$2),1+(Main!$B$35*($A95-BH$2)))))</f>
        <v>1.1764394122602435E-7</v>
      </c>
      <c r="BI95" s="375">
        <f ca="1">IF($A95=BI$2,VLOOKUP($A95,$A$3:$E$98,5),IF($A95&lt;BI$2,"",VLOOKUP($A95,$A$3:$E$98,5)*IF(Main!$B$36=1,(1+Main!$B$35)^($A95-BI$2),1+(Main!$B$35*($A95-BI$2)))))</f>
        <v>1.1764394122602435E-7</v>
      </c>
      <c r="BJ95" s="375">
        <f ca="1">IF($A95=BJ$2,VLOOKUP($A95,$A$3:$E$98,5),IF($A95&lt;BJ$2,"",VLOOKUP($A95,$A$3:$E$98,5)*IF(Main!$B$36=1,(1+Main!$B$35)^($A95-BJ$2),1+(Main!$B$35*($A95-BJ$2)))))</f>
        <v>1.1764394122602435E-7</v>
      </c>
      <c r="BK95" s="375">
        <f ca="1">IF($A95=BK$2,VLOOKUP($A95,$A$3:$E$98,5),IF($A95&lt;BK$2,"",VLOOKUP($A95,$A$3:$E$98,5)*IF(Main!$B$36=1,(1+Main!$B$35)^($A95-BK$2),1+(Main!$B$35*($A95-BK$2)))))</f>
        <v>1.1764394122602435E-7</v>
      </c>
      <c r="BL95" s="375">
        <f ca="1">IF($A95=BL$2,VLOOKUP($A95,$A$3:$E$98,5),IF($A95&lt;BL$2,"",VLOOKUP($A95,$A$3:$E$98,5)*IF(Main!$B$36=1,(1+Main!$B$35)^($A95-BL$2),1+(Main!$B$35*($A95-BL$2)))))</f>
        <v>1.1764394122602435E-7</v>
      </c>
      <c r="BM95" s="375">
        <f ca="1">IF($A95=BM$2,VLOOKUP($A95,$A$3:$E$98,5),IF($A95&lt;BM$2,"",VLOOKUP($A95,$A$3:$E$98,5)*IF(Main!$B$36=1,(1+Main!$B$35)^($A95-BM$2),1+(Main!$B$35*($A95-BM$2)))))</f>
        <v>1.1764394122602435E-7</v>
      </c>
      <c r="BN95" s="375">
        <f ca="1">IF($A95=BN$2,VLOOKUP($A95,$A$3:$E$98,5),IF($A95&lt;BN$2,"",VLOOKUP($A95,$A$3:$E$98,5)*IF(Main!$B$36=1,(1+Main!$B$35)^($A95-BN$2),1+(Main!$B$35*($A95-BN$2)))))</f>
        <v>1.1764394122602435E-7</v>
      </c>
      <c r="BO95" s="375">
        <f ca="1">IF($A95=BO$2,VLOOKUP($A95,$A$3:$E$98,5),IF($A95&lt;BO$2,"",VLOOKUP($A95,$A$3:$E$98,5)*IF(Main!$B$36=1,(1+Main!$B$35)^($A95-BO$2),1+(Main!$B$35*($A95-BO$2)))))</f>
        <v>1.1764394122602435E-7</v>
      </c>
      <c r="BP95" s="375">
        <f ca="1">IF($A95=BP$2,VLOOKUP($A95,$A$3:$E$98,5),IF($A95&lt;BP$2,"",VLOOKUP($A95,$A$3:$E$98,5)*IF(Main!$B$36=1,(1+Main!$B$35)^($A95-BP$2),1+(Main!$B$35*($A95-BP$2)))))</f>
        <v>1.1764394122602435E-7</v>
      </c>
      <c r="BQ95" s="375">
        <f ca="1">IF($A95=BQ$2,VLOOKUP($A95,$A$3:$E$98,5),IF($A95&lt;BQ$2,"",VLOOKUP($A95,$A$3:$E$98,5)*IF(Main!$B$36=1,(1+Main!$B$35)^($A95-BQ$2),1+(Main!$B$35*($A95-BQ$2)))))</f>
        <v>1.1764394122602435E-7</v>
      </c>
      <c r="BR95" s="375">
        <f ca="1">IF($A95=BR$2,VLOOKUP($A95,$A$3:$E$98,5),IF($A95&lt;BR$2,"",VLOOKUP($A95,$A$3:$E$98,5)*IF(Main!$B$36=1,(1+Main!$B$35)^($A95-BR$2),1+(Main!$B$35*($A95-BR$2)))))</f>
        <v>1.1764394122602435E-7</v>
      </c>
      <c r="BS95" s="375">
        <f ca="1">IF($A95=BS$2,VLOOKUP($A95,$A$3:$E$98,5),IF($A95&lt;BS$2,"",VLOOKUP($A95,$A$3:$E$98,5)*IF(Main!$B$36=1,(1+Main!$B$35)^($A95-BS$2),1+(Main!$B$35*($A95-BS$2)))))</f>
        <v>1.1764394122602435E-7</v>
      </c>
      <c r="BT95" s="375">
        <f ca="1">IF($A95=BT$2,VLOOKUP($A95,$A$3:$E$98,5),IF($A95&lt;BT$2,"",VLOOKUP($A95,$A$3:$E$98,5)*IF(Main!$B$36=1,(1+Main!$B$35)^($A95-BT$2),1+(Main!$B$35*($A95-BT$2)))))</f>
        <v>1.1764394122602435E-7</v>
      </c>
      <c r="BU95" s="375">
        <f ca="1">IF($A95=BU$2,VLOOKUP($A95,$A$3:$E$98,5),IF($A95&lt;BU$2,"",VLOOKUP($A95,$A$3:$E$98,5)*IF(Main!$B$36=1,(1+Main!$B$35)^($A95-BU$2),1+(Main!$B$35*($A95-BU$2)))))</f>
        <v>1.1764394122602435E-7</v>
      </c>
      <c r="BV95" s="375">
        <f ca="1">IF($A95=BV$2,VLOOKUP($A95,$A$3:$E$98,5),IF($A95&lt;BV$2,"",VLOOKUP($A95,$A$3:$E$98,5)*IF(Main!$B$36=1,(1+Main!$B$35)^($A95-BV$2),1+(Main!$B$35*($A95-BV$2)))))</f>
        <v>1.1764394122602435E-7</v>
      </c>
      <c r="BW95" s="375">
        <f ca="1">IF($A95=BW$2,VLOOKUP($A95,$A$3:$E$98,5),IF($A95&lt;BW$2,"",VLOOKUP($A95,$A$3:$E$98,5)*IF(Main!$B$36=1,(1+Main!$B$35)^($A95-BW$2),1+(Main!$B$35*($A95-BW$2)))))</f>
        <v>1.1764394122602435E-7</v>
      </c>
      <c r="BX95" s="375">
        <f ca="1">IF($A95=BX$2,VLOOKUP($A95,$A$3:$E$98,5),IF($A95&lt;BX$2,"",VLOOKUP($A95,$A$3:$E$98,5)*IF(Main!$B$36=1,(1+Main!$B$35)^($A95-BX$2),1+(Main!$B$35*($A95-BX$2)))))</f>
        <v>1.1764394122602435E-7</v>
      </c>
      <c r="BY95" s="375">
        <f ca="1">IF($A95=BY$2,VLOOKUP($A95,$A$3:$E$98,5),IF($A95&lt;BY$2,"",VLOOKUP($A95,$A$3:$E$98,5)*IF(Main!$B$36=1,(1+Main!$B$35)^($A95-BY$2),1+(Main!$B$35*($A95-BY$2)))))</f>
        <v>1.1764394122602435E-7</v>
      </c>
      <c r="BZ95" s="375">
        <f ca="1">IF($A95=BZ$2,VLOOKUP($A95,$A$3:$E$98,5),IF($A95&lt;BZ$2,"",VLOOKUP($A95,$A$3:$E$98,5)*IF(Main!$B$36=1,(1+Main!$B$35)^($A95-BZ$2),1+(Main!$B$35*($A95-BZ$2)))))</f>
        <v>1.1764394122602435E-7</v>
      </c>
      <c r="CA95" s="375">
        <f ca="1">IF($A95=CA$2,VLOOKUP($A95,$A$3:$E$98,5),IF($A95&lt;CA$2,"",VLOOKUP($A95,$A$3:$E$98,5)*IF(Main!$B$36=1,(1+Main!$B$35)^($A95-CA$2),1+(Main!$B$35*($A95-CA$2)))))</f>
        <v>1.1764394122602435E-7</v>
      </c>
      <c r="CB95" s="375" t="str">
        <f>IF($A95=CB$2,VLOOKUP($A95,$A$3:$E$98,5),IF($A95&lt;CB$2,"",VLOOKUP($A95,$A$3:$E$98,5)*IF(Main!$B$36=1,(1+Main!$B$35)^($A95-CB$2),1+(Main!$B$35*($A95-CB$2)))))</f>
        <v/>
      </c>
      <c r="CC95" s="375" t="str">
        <f>IF($A95=CC$2,VLOOKUP($A95,$A$3:$E$98,5),IF($A95&lt;CC$2,"",VLOOKUP($A95,$A$3:$E$98,5)*IF(Main!$B$36=1,(1+Main!$B$35)^($A95-CC$2),1+(Main!$B$35*($A95-CC$2)))))</f>
        <v/>
      </c>
      <c r="CD95" s="375" t="str">
        <f>IF($A95=CD$2,VLOOKUP($A95,$A$3:$E$98,5),IF($A95&lt;CD$2,"",VLOOKUP($A95,$A$3:$E$98,5)*IF(Main!$B$36=1,(1+Main!$B$35)^($A95-CD$2),1+(Main!$B$35*($A95-CD$2)))))</f>
        <v/>
      </c>
      <c r="CE95" s="372"/>
    </row>
    <row r="96" spans="1:83" s="335" customFormat="1">
      <c r="A96" s="371">
        <v>118</v>
      </c>
      <c r="B96" s="372">
        <f ca="1">VLOOKUP($A96,Mortality!$A$3:$G$108,7,)</f>
        <v>0.51</v>
      </c>
      <c r="C96" s="335">
        <f t="shared" ca="1" si="5"/>
        <v>2.9112077088021745E-5</v>
      </c>
      <c r="D96" s="335">
        <f t="shared" ca="1" si="8"/>
        <v>1.7301000000000002</v>
      </c>
      <c r="E96" s="373">
        <f ca="1">C96/(1+Main!$B$5)^($A96-$A$3)</f>
        <v>5.3874328225001804E-8</v>
      </c>
      <c r="F96" s="374">
        <f t="shared" ca="1" si="7"/>
        <v>1.6676565638920426</v>
      </c>
      <c r="G96" s="375">
        <f ca="1">IF($A96=G$2,VLOOKUP($A96,$A$3:$E$98,5),IF($A96&lt;G$2,"",VLOOKUP($A96,$A$3:$E$98,5)*IF(Main!$B$36=1,(1+Main!$B$35)^($A96-G$2),1+(Main!$B$35*($A96-G$2)))))</f>
        <v>5.3874328225001804E-8</v>
      </c>
      <c r="H96" s="375">
        <f ca="1">IF($A96=H$2,VLOOKUP($A96,$A$3:$E$98,5),IF($A96&lt;H$2,"",VLOOKUP($A96,$A$3:$E$98,5)*IF(Main!$B$36=1,(1+Main!$B$35)^($A96-H$2),1+(Main!$B$35*($A96-H$2)))))</f>
        <v>5.3874328225001804E-8</v>
      </c>
      <c r="I96" s="375">
        <f ca="1">IF($A96=I$2,VLOOKUP($A96,$A$3:$E$98,5),IF($A96&lt;I$2,"",VLOOKUP($A96,$A$3:$E$98,5)*IF(Main!$B$36=1,(1+Main!$B$35)^($A96-I$2),1+(Main!$B$35*($A96-I$2)))))</f>
        <v>5.3874328225001804E-8</v>
      </c>
      <c r="J96" s="375">
        <f ca="1">IF($A96=J$2,VLOOKUP($A96,$A$3:$E$98,5),IF($A96&lt;J$2,"",VLOOKUP($A96,$A$3:$E$98,5)*IF(Main!$B$36=1,(1+Main!$B$35)^($A96-J$2),1+(Main!$B$35*($A96-J$2)))))</f>
        <v>5.3874328225001804E-8</v>
      </c>
      <c r="K96" s="375">
        <f ca="1">IF($A96=K$2,VLOOKUP($A96,$A$3:$E$98,5),IF($A96&lt;K$2,"",VLOOKUP($A96,$A$3:$E$98,5)*IF(Main!$B$36=1,(1+Main!$B$35)^($A96-K$2),1+(Main!$B$35*($A96-K$2)))))</f>
        <v>5.3874328225001804E-8</v>
      </c>
      <c r="L96" s="375">
        <f ca="1">IF($A96=L$2,VLOOKUP($A96,$A$3:$E$98,5),IF($A96&lt;L$2,"",VLOOKUP($A96,$A$3:$E$98,5)*IF(Main!$B$36=1,(1+Main!$B$35)^($A96-L$2),1+(Main!$B$35*($A96-L$2)))))</f>
        <v>5.3874328225001804E-8</v>
      </c>
      <c r="M96" s="375">
        <f ca="1">IF($A96=M$2,VLOOKUP($A96,$A$3:$E$98,5),IF($A96&lt;M$2,"",VLOOKUP($A96,$A$3:$E$98,5)*IF(Main!$B$36=1,(1+Main!$B$35)^($A96-M$2),1+(Main!$B$35*($A96-M$2)))))</f>
        <v>5.3874328225001804E-8</v>
      </c>
      <c r="N96" s="375">
        <f ca="1">IF($A96=N$2,VLOOKUP($A96,$A$3:$E$98,5),IF($A96&lt;N$2,"",VLOOKUP($A96,$A$3:$E$98,5)*IF(Main!$B$36=1,(1+Main!$B$35)^($A96-N$2),1+(Main!$B$35*($A96-N$2)))))</f>
        <v>5.3874328225001804E-8</v>
      </c>
      <c r="O96" s="375">
        <f ca="1">IF($A96=O$2,VLOOKUP($A96,$A$3:$E$98,5),IF($A96&lt;O$2,"",VLOOKUP($A96,$A$3:$E$98,5)*IF(Main!$B$36=1,(1+Main!$B$35)^($A96-O$2),1+(Main!$B$35*($A96-O$2)))))</f>
        <v>5.3874328225001804E-8</v>
      </c>
      <c r="P96" s="375">
        <f ca="1">IF($A96=P$2,VLOOKUP($A96,$A$3:$E$98,5),IF($A96&lt;P$2,"",VLOOKUP($A96,$A$3:$E$98,5)*IF(Main!$B$36=1,(1+Main!$B$35)^($A96-P$2),1+(Main!$B$35*($A96-P$2)))))</f>
        <v>5.3874328225001804E-8</v>
      </c>
      <c r="Q96" s="375">
        <f ca="1">IF($A96=Q$2,VLOOKUP($A96,$A$3:$E$98,5),IF($A96&lt;Q$2,"",VLOOKUP($A96,$A$3:$E$98,5)*IF(Main!$B$36=1,(1+Main!$B$35)^($A96-Q$2),1+(Main!$B$35*($A96-Q$2)))))</f>
        <v>5.3874328225001804E-8</v>
      </c>
      <c r="R96" s="375">
        <f ca="1">IF($A96=R$2,VLOOKUP($A96,$A$3:$E$98,5),IF($A96&lt;R$2,"",VLOOKUP($A96,$A$3:$E$98,5)*IF(Main!$B$36=1,(1+Main!$B$35)^($A96-R$2),1+(Main!$B$35*($A96-R$2)))))</f>
        <v>5.3874328225001804E-8</v>
      </c>
      <c r="S96" s="375">
        <f ca="1">IF($A96=S$2,VLOOKUP($A96,$A$3:$E$98,5),IF($A96&lt;S$2,"",VLOOKUP($A96,$A$3:$E$98,5)*IF(Main!$B$36=1,(1+Main!$B$35)^($A96-S$2),1+(Main!$B$35*($A96-S$2)))))</f>
        <v>5.3874328225001804E-8</v>
      </c>
      <c r="T96" s="375">
        <f ca="1">IF($A96=T$2,VLOOKUP($A96,$A$3:$E$98,5),IF($A96&lt;T$2,"",VLOOKUP($A96,$A$3:$E$98,5)*IF(Main!$B$36=1,(1+Main!$B$35)^($A96-T$2),1+(Main!$B$35*($A96-T$2)))))</f>
        <v>5.3874328225001804E-8</v>
      </c>
      <c r="U96" s="375">
        <f ca="1">IF($A96=U$2,VLOOKUP($A96,$A$3:$E$98,5),IF($A96&lt;U$2,"",VLOOKUP($A96,$A$3:$E$98,5)*IF(Main!$B$36=1,(1+Main!$B$35)^($A96-U$2),1+(Main!$B$35*($A96-U$2)))))</f>
        <v>5.3874328225001804E-8</v>
      </c>
      <c r="V96" s="375">
        <f ca="1">IF($A96=V$2,VLOOKUP($A96,$A$3:$E$98,5),IF($A96&lt;V$2,"",VLOOKUP($A96,$A$3:$E$98,5)*IF(Main!$B$36=1,(1+Main!$B$35)^($A96-V$2),1+(Main!$B$35*($A96-V$2)))))</f>
        <v>5.3874328225001804E-8</v>
      </c>
      <c r="W96" s="375">
        <f ca="1">IF($A96=W$2,VLOOKUP($A96,$A$3:$E$98,5),IF($A96&lt;W$2,"",VLOOKUP($A96,$A$3:$E$98,5)*IF(Main!$B$36=1,(1+Main!$B$35)^($A96-W$2),1+(Main!$B$35*($A96-W$2)))))</f>
        <v>5.3874328225001804E-8</v>
      </c>
      <c r="X96" s="375">
        <f ca="1">IF($A96=X$2,VLOOKUP($A96,$A$3:$E$98,5),IF($A96&lt;X$2,"",VLOOKUP($A96,$A$3:$E$98,5)*IF(Main!$B$36=1,(1+Main!$B$35)^($A96-X$2),1+(Main!$B$35*($A96-X$2)))))</f>
        <v>5.3874328225001804E-8</v>
      </c>
      <c r="Y96" s="375">
        <f ca="1">IF($A96=Y$2,VLOOKUP($A96,$A$3:$E$98,5),IF($A96&lt;Y$2,"",VLOOKUP($A96,$A$3:$E$98,5)*IF(Main!$B$36=1,(1+Main!$B$35)^($A96-Y$2),1+(Main!$B$35*($A96-Y$2)))))</f>
        <v>5.3874328225001804E-8</v>
      </c>
      <c r="Z96" s="375">
        <f ca="1">IF($A96=Z$2,VLOOKUP($A96,$A$3:$E$98,5),IF($A96&lt;Z$2,"",VLOOKUP($A96,$A$3:$E$98,5)*IF(Main!$B$36=1,(1+Main!$B$35)^($A96-Z$2),1+(Main!$B$35*($A96-Z$2)))))</f>
        <v>5.3874328225001804E-8</v>
      </c>
      <c r="AA96" s="375">
        <f ca="1">IF($A96=AA$2,VLOOKUP($A96,$A$3:$E$98,5),IF($A96&lt;AA$2,"",VLOOKUP($A96,$A$3:$E$98,5)*IF(Main!$B$36=1,(1+Main!$B$35)^($A96-AA$2),1+(Main!$B$35*($A96-AA$2)))))</f>
        <v>5.3874328225001804E-8</v>
      </c>
      <c r="AB96" s="375">
        <f ca="1">IF($A96=AB$2,VLOOKUP($A96,$A$3:$E$98,5),IF($A96&lt;AB$2,"",VLOOKUP($A96,$A$3:$E$98,5)*IF(Main!$B$36=1,(1+Main!$B$35)^($A96-AB$2),1+(Main!$B$35*($A96-AB$2)))))</f>
        <v>5.3874328225001804E-8</v>
      </c>
      <c r="AC96" s="375">
        <f ca="1">IF($A96=AC$2,VLOOKUP($A96,$A$3:$E$98,5),IF($A96&lt;AC$2,"",VLOOKUP($A96,$A$3:$E$98,5)*IF(Main!$B$36=1,(1+Main!$B$35)^($A96-AC$2),1+(Main!$B$35*($A96-AC$2)))))</f>
        <v>5.3874328225001804E-8</v>
      </c>
      <c r="AD96" s="375">
        <f ca="1">IF($A96=AD$2,VLOOKUP($A96,$A$3:$E$98,5),IF($A96&lt;AD$2,"",VLOOKUP($A96,$A$3:$E$98,5)*IF(Main!$B$36=1,(1+Main!$B$35)^($A96-AD$2),1+(Main!$B$35*($A96-AD$2)))))</f>
        <v>5.3874328225001804E-8</v>
      </c>
      <c r="AE96" s="375">
        <f ca="1">IF($A96=AE$2,VLOOKUP($A96,$A$3:$E$98,5),IF($A96&lt;AE$2,"",VLOOKUP($A96,$A$3:$E$98,5)*IF(Main!$B$36=1,(1+Main!$B$35)^($A96-AE$2),1+(Main!$B$35*($A96-AE$2)))))</f>
        <v>5.3874328225001804E-8</v>
      </c>
      <c r="AF96" s="375">
        <f ca="1">IF($A96=AF$2,VLOOKUP($A96,$A$3:$E$98,5),IF($A96&lt;AF$2,"",VLOOKUP($A96,$A$3:$E$98,5)*IF(Main!$B$36=1,(1+Main!$B$35)^($A96-AF$2),1+(Main!$B$35*($A96-AF$2)))))</f>
        <v>5.3874328225001804E-8</v>
      </c>
      <c r="AG96" s="375">
        <f ca="1">IF($A96=AG$2,VLOOKUP($A96,$A$3:$E$98,5),IF($A96&lt;AG$2,"",VLOOKUP($A96,$A$3:$E$98,5)*IF(Main!$B$36=1,(1+Main!$B$35)^($A96-AG$2),1+(Main!$B$35*($A96-AG$2)))))</f>
        <v>5.3874328225001804E-8</v>
      </c>
      <c r="AH96" s="375">
        <f ca="1">IF($A96=AH$2,VLOOKUP($A96,$A$3:$E$98,5),IF($A96&lt;AH$2,"",VLOOKUP($A96,$A$3:$E$98,5)*IF(Main!$B$36=1,(1+Main!$B$35)^($A96-AH$2),1+(Main!$B$35*($A96-AH$2)))))</f>
        <v>5.3874328225001804E-8</v>
      </c>
      <c r="AI96" s="375">
        <f ca="1">IF($A96=AI$2,VLOOKUP($A96,$A$3:$E$98,5),IF($A96&lt;AI$2,"",VLOOKUP($A96,$A$3:$E$98,5)*IF(Main!$B$36=1,(1+Main!$B$35)^($A96-AI$2),1+(Main!$B$35*($A96-AI$2)))))</f>
        <v>5.3874328225001804E-8</v>
      </c>
      <c r="AJ96" s="375">
        <f ca="1">IF($A96=AJ$2,VLOOKUP($A96,$A$3:$E$98,5),IF($A96&lt;AJ$2,"",VLOOKUP($A96,$A$3:$E$98,5)*IF(Main!$B$36=1,(1+Main!$B$35)^($A96-AJ$2),1+(Main!$B$35*($A96-AJ$2)))))</f>
        <v>5.3874328225001804E-8</v>
      </c>
      <c r="AK96" s="375">
        <f ca="1">IF($A96=AK$2,VLOOKUP($A96,$A$3:$E$98,5),IF($A96&lt;AK$2,"",VLOOKUP($A96,$A$3:$E$98,5)*IF(Main!$B$36=1,(1+Main!$B$35)^($A96-AK$2),1+(Main!$B$35*($A96-AK$2)))))</f>
        <v>5.3874328225001804E-8</v>
      </c>
      <c r="AL96" s="375">
        <f ca="1">IF($A96=AL$2,VLOOKUP($A96,$A$3:$E$98,5),IF($A96&lt;AL$2,"",VLOOKUP($A96,$A$3:$E$98,5)*IF(Main!$B$36=1,(1+Main!$B$35)^($A96-AL$2),1+(Main!$B$35*($A96-AL$2)))))</f>
        <v>5.3874328225001804E-8</v>
      </c>
      <c r="AM96" s="375">
        <f ca="1">IF($A96=AM$2,VLOOKUP($A96,$A$3:$E$98,5),IF($A96&lt;AM$2,"",VLOOKUP($A96,$A$3:$E$98,5)*IF(Main!$B$36=1,(1+Main!$B$35)^($A96-AM$2),1+(Main!$B$35*($A96-AM$2)))))</f>
        <v>5.3874328225001804E-8</v>
      </c>
      <c r="AN96" s="375">
        <f ca="1">IF($A96=AN$2,VLOOKUP($A96,$A$3:$E$98,5),IF($A96&lt;AN$2,"",VLOOKUP($A96,$A$3:$E$98,5)*IF(Main!$B$36=1,(1+Main!$B$35)^($A96-AN$2),1+(Main!$B$35*($A96-AN$2)))))</f>
        <v>5.3874328225001804E-8</v>
      </c>
      <c r="AO96" s="375">
        <f ca="1">IF($A96=AO$2,VLOOKUP($A96,$A$3:$E$98,5),IF($A96&lt;AO$2,"",VLOOKUP($A96,$A$3:$E$98,5)*IF(Main!$B$36=1,(1+Main!$B$35)^($A96-AO$2),1+(Main!$B$35*($A96-AO$2)))))</f>
        <v>5.3874328225001804E-8</v>
      </c>
      <c r="AP96" s="375">
        <f ca="1">IF($A96=AP$2,VLOOKUP($A96,$A$3:$E$98,5),IF($A96&lt;AP$2,"",VLOOKUP($A96,$A$3:$E$98,5)*IF(Main!$B$36=1,(1+Main!$B$35)^($A96-AP$2),1+(Main!$B$35*($A96-AP$2)))))</f>
        <v>5.3874328225001804E-8</v>
      </c>
      <c r="AQ96" s="375">
        <f ca="1">IF($A96=AQ$2,VLOOKUP($A96,$A$3:$E$98,5),IF($A96&lt;AQ$2,"",VLOOKUP($A96,$A$3:$E$98,5)*IF(Main!$B$36=1,(1+Main!$B$35)^($A96-AQ$2),1+(Main!$B$35*($A96-AQ$2)))))</f>
        <v>5.3874328225001804E-8</v>
      </c>
      <c r="AR96" s="375">
        <f ca="1">IF($A96=AR$2,VLOOKUP($A96,$A$3:$E$98,5),IF($A96&lt;AR$2,"",VLOOKUP($A96,$A$3:$E$98,5)*IF(Main!$B$36=1,(1+Main!$B$35)^($A96-AR$2),1+(Main!$B$35*($A96-AR$2)))))</f>
        <v>5.3874328225001804E-8</v>
      </c>
      <c r="AS96" s="375">
        <f ca="1">IF($A96=AS$2,VLOOKUP($A96,$A$3:$E$98,5),IF($A96&lt;AS$2,"",VLOOKUP($A96,$A$3:$E$98,5)*IF(Main!$B$36=1,(1+Main!$B$35)^($A96-AS$2),1+(Main!$B$35*($A96-AS$2)))))</f>
        <v>5.3874328225001804E-8</v>
      </c>
      <c r="AT96" s="375">
        <f ca="1">IF($A96=AT$2,VLOOKUP($A96,$A$3:$E$98,5),IF($A96&lt;AT$2,"",VLOOKUP($A96,$A$3:$E$98,5)*IF(Main!$B$36=1,(1+Main!$B$35)^($A96-AT$2),1+(Main!$B$35*($A96-AT$2)))))</f>
        <v>5.3874328225001804E-8</v>
      </c>
      <c r="AU96" s="375">
        <f ca="1">IF($A96=AU$2,VLOOKUP($A96,$A$3:$E$98,5),IF($A96&lt;AU$2,"",VLOOKUP($A96,$A$3:$E$98,5)*IF(Main!$B$36=1,(1+Main!$B$35)^($A96-AU$2),1+(Main!$B$35*($A96-AU$2)))))</f>
        <v>5.3874328225001804E-8</v>
      </c>
      <c r="AV96" s="375">
        <f ca="1">IF($A96=AV$2,VLOOKUP($A96,$A$3:$E$98,5),IF($A96&lt;AV$2,"",VLOOKUP($A96,$A$3:$E$98,5)*IF(Main!$B$36=1,(1+Main!$B$35)^($A96-AV$2),1+(Main!$B$35*($A96-AV$2)))))</f>
        <v>5.3874328225001804E-8</v>
      </c>
      <c r="AW96" s="375">
        <f ca="1">IF($A96=AW$2,VLOOKUP($A96,$A$3:$E$98,5),IF($A96&lt;AW$2,"",VLOOKUP($A96,$A$3:$E$98,5)*IF(Main!$B$36=1,(1+Main!$B$35)^($A96-AW$2),1+(Main!$B$35*($A96-AW$2)))))</f>
        <v>5.3874328225001804E-8</v>
      </c>
      <c r="AX96" s="375">
        <f ca="1">IF($A96=AX$2,VLOOKUP($A96,$A$3:$E$98,5),IF($A96&lt;AX$2,"",VLOOKUP($A96,$A$3:$E$98,5)*IF(Main!$B$36=1,(1+Main!$B$35)^($A96-AX$2),1+(Main!$B$35*($A96-AX$2)))))</f>
        <v>5.3874328225001804E-8</v>
      </c>
      <c r="AY96" s="375">
        <f ca="1">IF($A96=AY$2,VLOOKUP($A96,$A$3:$E$98,5),IF($A96&lt;AY$2,"",VLOOKUP($A96,$A$3:$E$98,5)*IF(Main!$B$36=1,(1+Main!$B$35)^($A96-AY$2),1+(Main!$B$35*($A96-AY$2)))))</f>
        <v>5.3874328225001804E-8</v>
      </c>
      <c r="AZ96" s="375">
        <f ca="1">IF($A96=AZ$2,VLOOKUP($A96,$A$3:$E$98,5),IF($A96&lt;AZ$2,"",VLOOKUP($A96,$A$3:$E$98,5)*IF(Main!$B$36=1,(1+Main!$B$35)^($A96-AZ$2),1+(Main!$B$35*($A96-AZ$2)))))</f>
        <v>5.3874328225001804E-8</v>
      </c>
      <c r="BA96" s="375">
        <f ca="1">IF($A96=BA$2,VLOOKUP($A96,$A$3:$E$98,5),IF($A96&lt;BA$2,"",VLOOKUP($A96,$A$3:$E$98,5)*IF(Main!$B$36=1,(1+Main!$B$35)^($A96-BA$2),1+(Main!$B$35*($A96-BA$2)))))</f>
        <v>5.3874328225001804E-8</v>
      </c>
      <c r="BB96" s="375">
        <f ca="1">IF($A96=BB$2,VLOOKUP($A96,$A$3:$E$98,5),IF($A96&lt;BB$2,"",VLOOKUP($A96,$A$3:$E$98,5)*IF(Main!$B$36=1,(1+Main!$B$35)^($A96-BB$2),1+(Main!$B$35*($A96-BB$2)))))</f>
        <v>5.3874328225001804E-8</v>
      </c>
      <c r="BC96" s="375">
        <f ca="1">IF($A96=BC$2,VLOOKUP($A96,$A$3:$E$98,5),IF($A96&lt;BC$2,"",VLOOKUP($A96,$A$3:$E$98,5)*IF(Main!$B$36=1,(1+Main!$B$35)^($A96-BC$2),1+(Main!$B$35*($A96-BC$2)))))</f>
        <v>5.3874328225001804E-8</v>
      </c>
      <c r="BD96" s="375">
        <f ca="1">IF($A96=BD$2,VLOOKUP($A96,$A$3:$E$98,5),IF($A96&lt;BD$2,"",VLOOKUP($A96,$A$3:$E$98,5)*IF(Main!$B$36=1,(1+Main!$B$35)^($A96-BD$2),1+(Main!$B$35*($A96-BD$2)))))</f>
        <v>5.3874328225001804E-8</v>
      </c>
      <c r="BE96" s="375">
        <f ca="1">IF($A96=BE$2,VLOOKUP($A96,$A$3:$E$98,5),IF($A96&lt;BE$2,"",VLOOKUP($A96,$A$3:$E$98,5)*IF(Main!$B$36=1,(1+Main!$B$35)^($A96-BE$2),1+(Main!$B$35*($A96-BE$2)))))</f>
        <v>5.3874328225001804E-8</v>
      </c>
      <c r="BF96" s="375">
        <f ca="1">IF($A96=BF$2,VLOOKUP($A96,$A$3:$E$98,5),IF($A96&lt;BF$2,"",VLOOKUP($A96,$A$3:$E$98,5)*IF(Main!$B$36=1,(1+Main!$B$35)^($A96-BF$2),1+(Main!$B$35*($A96-BF$2)))))</f>
        <v>5.3874328225001804E-8</v>
      </c>
      <c r="BG96" s="375">
        <f ca="1">IF($A96=BG$2,VLOOKUP($A96,$A$3:$E$98,5),IF($A96&lt;BG$2,"",VLOOKUP($A96,$A$3:$E$98,5)*IF(Main!$B$36=1,(1+Main!$B$35)^($A96-BG$2),1+(Main!$B$35*($A96-BG$2)))))</f>
        <v>5.3874328225001804E-8</v>
      </c>
      <c r="BH96" s="375">
        <f ca="1">IF($A96=BH$2,VLOOKUP($A96,$A$3:$E$98,5),IF($A96&lt;BH$2,"",VLOOKUP($A96,$A$3:$E$98,5)*IF(Main!$B$36=1,(1+Main!$B$35)^($A96-BH$2),1+(Main!$B$35*($A96-BH$2)))))</f>
        <v>5.3874328225001804E-8</v>
      </c>
      <c r="BI96" s="375">
        <f ca="1">IF($A96=BI$2,VLOOKUP($A96,$A$3:$E$98,5),IF($A96&lt;BI$2,"",VLOOKUP($A96,$A$3:$E$98,5)*IF(Main!$B$36=1,(1+Main!$B$35)^($A96-BI$2),1+(Main!$B$35*($A96-BI$2)))))</f>
        <v>5.3874328225001804E-8</v>
      </c>
      <c r="BJ96" s="375">
        <f ca="1">IF($A96=BJ$2,VLOOKUP($A96,$A$3:$E$98,5),IF($A96&lt;BJ$2,"",VLOOKUP($A96,$A$3:$E$98,5)*IF(Main!$B$36=1,(1+Main!$B$35)^($A96-BJ$2),1+(Main!$B$35*($A96-BJ$2)))))</f>
        <v>5.3874328225001804E-8</v>
      </c>
      <c r="BK96" s="375">
        <f ca="1">IF($A96=BK$2,VLOOKUP($A96,$A$3:$E$98,5),IF($A96&lt;BK$2,"",VLOOKUP($A96,$A$3:$E$98,5)*IF(Main!$B$36=1,(1+Main!$B$35)^($A96-BK$2),1+(Main!$B$35*($A96-BK$2)))))</f>
        <v>5.3874328225001804E-8</v>
      </c>
      <c r="BL96" s="375">
        <f ca="1">IF($A96=BL$2,VLOOKUP($A96,$A$3:$E$98,5),IF($A96&lt;BL$2,"",VLOOKUP($A96,$A$3:$E$98,5)*IF(Main!$B$36=1,(1+Main!$B$35)^($A96-BL$2),1+(Main!$B$35*($A96-BL$2)))))</f>
        <v>5.3874328225001804E-8</v>
      </c>
      <c r="BM96" s="375">
        <f ca="1">IF($A96=BM$2,VLOOKUP($A96,$A$3:$E$98,5),IF($A96&lt;BM$2,"",VLOOKUP($A96,$A$3:$E$98,5)*IF(Main!$B$36=1,(1+Main!$B$35)^($A96-BM$2),1+(Main!$B$35*($A96-BM$2)))))</f>
        <v>5.3874328225001804E-8</v>
      </c>
      <c r="BN96" s="375">
        <f ca="1">IF($A96=BN$2,VLOOKUP($A96,$A$3:$E$98,5),IF($A96&lt;BN$2,"",VLOOKUP($A96,$A$3:$E$98,5)*IF(Main!$B$36=1,(1+Main!$B$35)^($A96-BN$2),1+(Main!$B$35*($A96-BN$2)))))</f>
        <v>5.3874328225001804E-8</v>
      </c>
      <c r="BO96" s="375">
        <f ca="1">IF($A96=BO$2,VLOOKUP($A96,$A$3:$E$98,5),IF($A96&lt;BO$2,"",VLOOKUP($A96,$A$3:$E$98,5)*IF(Main!$B$36=1,(1+Main!$B$35)^($A96-BO$2),1+(Main!$B$35*($A96-BO$2)))))</f>
        <v>5.3874328225001804E-8</v>
      </c>
      <c r="BP96" s="375">
        <f ca="1">IF($A96=BP$2,VLOOKUP($A96,$A$3:$E$98,5),IF($A96&lt;BP$2,"",VLOOKUP($A96,$A$3:$E$98,5)*IF(Main!$B$36=1,(1+Main!$B$35)^($A96-BP$2),1+(Main!$B$35*($A96-BP$2)))))</f>
        <v>5.3874328225001804E-8</v>
      </c>
      <c r="BQ96" s="375">
        <f ca="1">IF($A96=BQ$2,VLOOKUP($A96,$A$3:$E$98,5),IF($A96&lt;BQ$2,"",VLOOKUP($A96,$A$3:$E$98,5)*IF(Main!$B$36=1,(1+Main!$B$35)^($A96-BQ$2),1+(Main!$B$35*($A96-BQ$2)))))</f>
        <v>5.3874328225001804E-8</v>
      </c>
      <c r="BR96" s="375">
        <f ca="1">IF($A96=BR$2,VLOOKUP($A96,$A$3:$E$98,5),IF($A96&lt;BR$2,"",VLOOKUP($A96,$A$3:$E$98,5)*IF(Main!$B$36=1,(1+Main!$B$35)^($A96-BR$2),1+(Main!$B$35*($A96-BR$2)))))</f>
        <v>5.3874328225001804E-8</v>
      </c>
      <c r="BS96" s="375">
        <f ca="1">IF($A96=BS$2,VLOOKUP($A96,$A$3:$E$98,5),IF($A96&lt;BS$2,"",VLOOKUP($A96,$A$3:$E$98,5)*IF(Main!$B$36=1,(1+Main!$B$35)^($A96-BS$2),1+(Main!$B$35*($A96-BS$2)))))</f>
        <v>5.3874328225001804E-8</v>
      </c>
      <c r="BT96" s="375">
        <f ca="1">IF($A96=BT$2,VLOOKUP($A96,$A$3:$E$98,5),IF($A96&lt;BT$2,"",VLOOKUP($A96,$A$3:$E$98,5)*IF(Main!$B$36=1,(1+Main!$B$35)^($A96-BT$2),1+(Main!$B$35*($A96-BT$2)))))</f>
        <v>5.3874328225001804E-8</v>
      </c>
      <c r="BU96" s="375">
        <f ca="1">IF($A96=BU$2,VLOOKUP($A96,$A$3:$E$98,5),IF($A96&lt;BU$2,"",VLOOKUP($A96,$A$3:$E$98,5)*IF(Main!$B$36=1,(1+Main!$B$35)^($A96-BU$2),1+(Main!$B$35*($A96-BU$2)))))</f>
        <v>5.3874328225001804E-8</v>
      </c>
      <c r="BV96" s="375">
        <f ca="1">IF($A96=BV$2,VLOOKUP($A96,$A$3:$E$98,5),IF($A96&lt;BV$2,"",VLOOKUP($A96,$A$3:$E$98,5)*IF(Main!$B$36=1,(1+Main!$B$35)^($A96-BV$2),1+(Main!$B$35*($A96-BV$2)))))</f>
        <v>5.3874328225001804E-8</v>
      </c>
      <c r="BW96" s="375">
        <f ca="1">IF($A96=BW$2,VLOOKUP($A96,$A$3:$E$98,5),IF($A96&lt;BW$2,"",VLOOKUP($A96,$A$3:$E$98,5)*IF(Main!$B$36=1,(1+Main!$B$35)^($A96-BW$2),1+(Main!$B$35*($A96-BW$2)))))</f>
        <v>5.3874328225001804E-8</v>
      </c>
      <c r="BX96" s="375">
        <f ca="1">IF($A96=BX$2,VLOOKUP($A96,$A$3:$E$98,5),IF($A96&lt;BX$2,"",VLOOKUP($A96,$A$3:$E$98,5)*IF(Main!$B$36=1,(1+Main!$B$35)^($A96-BX$2),1+(Main!$B$35*($A96-BX$2)))))</f>
        <v>5.3874328225001804E-8</v>
      </c>
      <c r="BY96" s="375">
        <f ca="1">IF($A96=BY$2,VLOOKUP($A96,$A$3:$E$98,5),IF($A96&lt;BY$2,"",VLOOKUP($A96,$A$3:$E$98,5)*IF(Main!$B$36=1,(1+Main!$B$35)^($A96-BY$2),1+(Main!$B$35*($A96-BY$2)))))</f>
        <v>5.3874328225001804E-8</v>
      </c>
      <c r="BZ96" s="375">
        <f ca="1">IF($A96=BZ$2,VLOOKUP($A96,$A$3:$E$98,5),IF($A96&lt;BZ$2,"",VLOOKUP($A96,$A$3:$E$98,5)*IF(Main!$B$36=1,(1+Main!$B$35)^($A96-BZ$2),1+(Main!$B$35*($A96-BZ$2)))))</f>
        <v>5.3874328225001804E-8</v>
      </c>
      <c r="CA96" s="375">
        <f ca="1">IF($A96=CA$2,VLOOKUP($A96,$A$3:$E$98,5),IF($A96&lt;CA$2,"",VLOOKUP($A96,$A$3:$E$98,5)*IF(Main!$B$36=1,(1+Main!$B$35)^($A96-CA$2),1+(Main!$B$35*($A96-CA$2)))))</f>
        <v>5.3874328225001804E-8</v>
      </c>
      <c r="CB96" s="375">
        <f ca="1">IF($A96=CB$2,VLOOKUP($A96,$A$3:$E$98,5),IF($A96&lt;CB$2,"",VLOOKUP($A96,$A$3:$E$98,5)*IF(Main!$B$36=1,(1+Main!$B$35)^($A96-CB$2),1+(Main!$B$35*($A96-CB$2)))))</f>
        <v>5.3874328225001804E-8</v>
      </c>
      <c r="CC96" s="375" t="str">
        <f>IF($A96=CC$2,VLOOKUP($A96,$A$3:$E$98,5),IF($A96&lt;CC$2,"",VLOOKUP($A96,$A$3:$E$98,5)*IF(Main!$B$36=1,(1+Main!$B$35)^($A96-CC$2),1+(Main!$B$35*($A96-CC$2)))))</f>
        <v/>
      </c>
      <c r="CD96" s="375" t="str">
        <f>IF($A96=CD$2,VLOOKUP($A96,$A$3:$E$98,5),IF($A96&lt;CD$2,"",VLOOKUP($A96,$A$3:$E$98,5)*IF(Main!$B$36=1,(1+Main!$B$35)^($A96-CD$2),1+(Main!$B$35*($A96-CD$2)))))</f>
        <v/>
      </c>
      <c r="CE96" s="372"/>
    </row>
    <row r="97" spans="1:83" s="335" customFormat="1">
      <c r="A97" s="371">
        <v>119</v>
      </c>
      <c r="B97" s="372">
        <f ca="1">VLOOKUP($A97,Mortality!$A$3:$G$108,7,)</f>
        <v>0.51</v>
      </c>
      <c r="C97" s="335">
        <f t="shared" ca="1" si="5"/>
        <v>1.4264917773130655E-5</v>
      </c>
      <c r="D97" s="335">
        <f t="shared" ca="1" si="8"/>
        <v>1.49</v>
      </c>
      <c r="E97" s="373">
        <f ca="1">C97/(1+Main!$B$5)^($A97-$A$3)</f>
        <v>2.4671421336683071E-8</v>
      </c>
      <c r="F97" s="374">
        <f t="shared" ca="1" si="7"/>
        <v>1.4579439252336448</v>
      </c>
      <c r="G97" s="375">
        <f ca="1">IF($A97=G$2,VLOOKUP($A97,$A$3:$E$98,5),IF($A97&lt;G$2,"",VLOOKUP($A97,$A$3:$E$98,5)*IF(Main!$B$36=1,(1+Main!$B$35)^($A97-G$2),1+(Main!$B$35*($A97-G$2)))))</f>
        <v>2.4671421336683071E-8</v>
      </c>
      <c r="H97" s="375">
        <f ca="1">IF($A97=H$2,VLOOKUP($A97,$A$3:$E$98,5),IF($A97&lt;H$2,"",VLOOKUP($A97,$A$3:$E$98,5)*IF(Main!$B$36=1,(1+Main!$B$35)^($A97-H$2),1+(Main!$B$35*($A97-H$2)))))</f>
        <v>2.4671421336683071E-8</v>
      </c>
      <c r="I97" s="375">
        <f ca="1">IF($A97=I$2,VLOOKUP($A97,$A$3:$E$98,5),IF($A97&lt;I$2,"",VLOOKUP($A97,$A$3:$E$98,5)*IF(Main!$B$36=1,(1+Main!$B$35)^($A97-I$2),1+(Main!$B$35*($A97-I$2)))))</f>
        <v>2.4671421336683071E-8</v>
      </c>
      <c r="J97" s="375">
        <f ca="1">IF($A97=J$2,VLOOKUP($A97,$A$3:$E$98,5),IF($A97&lt;J$2,"",VLOOKUP($A97,$A$3:$E$98,5)*IF(Main!$B$36=1,(1+Main!$B$35)^($A97-J$2),1+(Main!$B$35*($A97-J$2)))))</f>
        <v>2.4671421336683071E-8</v>
      </c>
      <c r="K97" s="375">
        <f ca="1">IF($A97=K$2,VLOOKUP($A97,$A$3:$E$98,5),IF($A97&lt;K$2,"",VLOOKUP($A97,$A$3:$E$98,5)*IF(Main!$B$36=1,(1+Main!$B$35)^($A97-K$2),1+(Main!$B$35*($A97-K$2)))))</f>
        <v>2.4671421336683071E-8</v>
      </c>
      <c r="L97" s="375">
        <f ca="1">IF($A97=L$2,VLOOKUP($A97,$A$3:$E$98,5),IF($A97&lt;L$2,"",VLOOKUP($A97,$A$3:$E$98,5)*IF(Main!$B$36=1,(1+Main!$B$35)^($A97-L$2),1+(Main!$B$35*($A97-L$2)))))</f>
        <v>2.4671421336683071E-8</v>
      </c>
      <c r="M97" s="375">
        <f ca="1">IF($A97=M$2,VLOOKUP($A97,$A$3:$E$98,5),IF($A97&lt;M$2,"",VLOOKUP($A97,$A$3:$E$98,5)*IF(Main!$B$36=1,(1+Main!$B$35)^($A97-M$2),1+(Main!$B$35*($A97-M$2)))))</f>
        <v>2.4671421336683071E-8</v>
      </c>
      <c r="N97" s="375">
        <f ca="1">IF($A97=N$2,VLOOKUP($A97,$A$3:$E$98,5),IF($A97&lt;N$2,"",VLOOKUP($A97,$A$3:$E$98,5)*IF(Main!$B$36=1,(1+Main!$B$35)^($A97-N$2),1+(Main!$B$35*($A97-N$2)))))</f>
        <v>2.4671421336683071E-8</v>
      </c>
      <c r="O97" s="375">
        <f ca="1">IF($A97=O$2,VLOOKUP($A97,$A$3:$E$98,5),IF($A97&lt;O$2,"",VLOOKUP($A97,$A$3:$E$98,5)*IF(Main!$B$36=1,(1+Main!$B$35)^($A97-O$2),1+(Main!$B$35*($A97-O$2)))))</f>
        <v>2.4671421336683071E-8</v>
      </c>
      <c r="P97" s="375">
        <f ca="1">IF($A97=P$2,VLOOKUP($A97,$A$3:$E$98,5),IF($A97&lt;P$2,"",VLOOKUP($A97,$A$3:$E$98,5)*IF(Main!$B$36=1,(1+Main!$B$35)^($A97-P$2),1+(Main!$B$35*($A97-P$2)))))</f>
        <v>2.4671421336683071E-8</v>
      </c>
      <c r="Q97" s="375">
        <f ca="1">IF($A97=Q$2,VLOOKUP($A97,$A$3:$E$98,5),IF($A97&lt;Q$2,"",VLOOKUP($A97,$A$3:$E$98,5)*IF(Main!$B$36=1,(1+Main!$B$35)^($A97-Q$2),1+(Main!$B$35*($A97-Q$2)))))</f>
        <v>2.4671421336683071E-8</v>
      </c>
      <c r="R97" s="375">
        <f ca="1">IF($A97=R$2,VLOOKUP($A97,$A$3:$E$98,5),IF($A97&lt;R$2,"",VLOOKUP($A97,$A$3:$E$98,5)*IF(Main!$B$36=1,(1+Main!$B$35)^($A97-R$2),1+(Main!$B$35*($A97-R$2)))))</f>
        <v>2.4671421336683071E-8</v>
      </c>
      <c r="S97" s="375">
        <f ca="1">IF($A97=S$2,VLOOKUP($A97,$A$3:$E$98,5),IF($A97&lt;S$2,"",VLOOKUP($A97,$A$3:$E$98,5)*IF(Main!$B$36=1,(1+Main!$B$35)^($A97-S$2),1+(Main!$B$35*($A97-S$2)))))</f>
        <v>2.4671421336683071E-8</v>
      </c>
      <c r="T97" s="375">
        <f ca="1">IF($A97=T$2,VLOOKUP($A97,$A$3:$E$98,5),IF($A97&lt;T$2,"",VLOOKUP($A97,$A$3:$E$98,5)*IF(Main!$B$36=1,(1+Main!$B$35)^($A97-T$2),1+(Main!$B$35*($A97-T$2)))))</f>
        <v>2.4671421336683071E-8</v>
      </c>
      <c r="U97" s="375">
        <f ca="1">IF($A97=U$2,VLOOKUP($A97,$A$3:$E$98,5),IF($A97&lt;U$2,"",VLOOKUP($A97,$A$3:$E$98,5)*IF(Main!$B$36=1,(1+Main!$B$35)^($A97-U$2),1+(Main!$B$35*($A97-U$2)))))</f>
        <v>2.4671421336683071E-8</v>
      </c>
      <c r="V97" s="375">
        <f ca="1">IF($A97=V$2,VLOOKUP($A97,$A$3:$E$98,5),IF($A97&lt;V$2,"",VLOOKUP($A97,$A$3:$E$98,5)*IF(Main!$B$36=1,(1+Main!$B$35)^($A97-V$2),1+(Main!$B$35*($A97-V$2)))))</f>
        <v>2.4671421336683071E-8</v>
      </c>
      <c r="W97" s="375">
        <f ca="1">IF($A97=W$2,VLOOKUP($A97,$A$3:$E$98,5),IF($A97&lt;W$2,"",VLOOKUP($A97,$A$3:$E$98,5)*IF(Main!$B$36=1,(1+Main!$B$35)^($A97-W$2),1+(Main!$B$35*($A97-W$2)))))</f>
        <v>2.4671421336683071E-8</v>
      </c>
      <c r="X97" s="375">
        <f ca="1">IF($A97=X$2,VLOOKUP($A97,$A$3:$E$98,5),IF($A97&lt;X$2,"",VLOOKUP($A97,$A$3:$E$98,5)*IF(Main!$B$36=1,(1+Main!$B$35)^($A97-X$2),1+(Main!$B$35*($A97-X$2)))))</f>
        <v>2.4671421336683071E-8</v>
      </c>
      <c r="Y97" s="375">
        <f ca="1">IF($A97=Y$2,VLOOKUP($A97,$A$3:$E$98,5),IF($A97&lt;Y$2,"",VLOOKUP($A97,$A$3:$E$98,5)*IF(Main!$B$36=1,(1+Main!$B$35)^($A97-Y$2),1+(Main!$B$35*($A97-Y$2)))))</f>
        <v>2.4671421336683071E-8</v>
      </c>
      <c r="Z97" s="375">
        <f ca="1">IF($A97=Z$2,VLOOKUP($A97,$A$3:$E$98,5),IF($A97&lt;Z$2,"",VLOOKUP($A97,$A$3:$E$98,5)*IF(Main!$B$36=1,(1+Main!$B$35)^($A97-Z$2),1+(Main!$B$35*($A97-Z$2)))))</f>
        <v>2.4671421336683071E-8</v>
      </c>
      <c r="AA97" s="375">
        <f ca="1">IF($A97=AA$2,VLOOKUP($A97,$A$3:$E$98,5),IF($A97&lt;AA$2,"",VLOOKUP($A97,$A$3:$E$98,5)*IF(Main!$B$36=1,(1+Main!$B$35)^($A97-AA$2),1+(Main!$B$35*($A97-AA$2)))))</f>
        <v>2.4671421336683071E-8</v>
      </c>
      <c r="AB97" s="375">
        <f ca="1">IF($A97=AB$2,VLOOKUP($A97,$A$3:$E$98,5),IF($A97&lt;AB$2,"",VLOOKUP($A97,$A$3:$E$98,5)*IF(Main!$B$36=1,(1+Main!$B$35)^($A97-AB$2),1+(Main!$B$35*($A97-AB$2)))))</f>
        <v>2.4671421336683071E-8</v>
      </c>
      <c r="AC97" s="375">
        <f ca="1">IF($A97=AC$2,VLOOKUP($A97,$A$3:$E$98,5),IF($A97&lt;AC$2,"",VLOOKUP($A97,$A$3:$E$98,5)*IF(Main!$B$36=1,(1+Main!$B$35)^($A97-AC$2),1+(Main!$B$35*($A97-AC$2)))))</f>
        <v>2.4671421336683071E-8</v>
      </c>
      <c r="AD97" s="375">
        <f ca="1">IF($A97=AD$2,VLOOKUP($A97,$A$3:$E$98,5),IF($A97&lt;AD$2,"",VLOOKUP($A97,$A$3:$E$98,5)*IF(Main!$B$36=1,(1+Main!$B$35)^($A97-AD$2),1+(Main!$B$35*($A97-AD$2)))))</f>
        <v>2.4671421336683071E-8</v>
      </c>
      <c r="AE97" s="375">
        <f ca="1">IF($A97=AE$2,VLOOKUP($A97,$A$3:$E$98,5),IF($A97&lt;AE$2,"",VLOOKUP($A97,$A$3:$E$98,5)*IF(Main!$B$36=1,(1+Main!$B$35)^($A97-AE$2),1+(Main!$B$35*($A97-AE$2)))))</f>
        <v>2.4671421336683071E-8</v>
      </c>
      <c r="AF97" s="375">
        <f ca="1">IF($A97=AF$2,VLOOKUP($A97,$A$3:$E$98,5),IF($A97&lt;AF$2,"",VLOOKUP($A97,$A$3:$E$98,5)*IF(Main!$B$36=1,(1+Main!$B$35)^($A97-AF$2),1+(Main!$B$35*($A97-AF$2)))))</f>
        <v>2.4671421336683071E-8</v>
      </c>
      <c r="AG97" s="375">
        <f ca="1">IF($A97=AG$2,VLOOKUP($A97,$A$3:$E$98,5),IF($A97&lt;AG$2,"",VLOOKUP($A97,$A$3:$E$98,5)*IF(Main!$B$36=1,(1+Main!$B$35)^($A97-AG$2),1+(Main!$B$35*($A97-AG$2)))))</f>
        <v>2.4671421336683071E-8</v>
      </c>
      <c r="AH97" s="375">
        <f ca="1">IF($A97=AH$2,VLOOKUP($A97,$A$3:$E$98,5),IF($A97&lt;AH$2,"",VLOOKUP($A97,$A$3:$E$98,5)*IF(Main!$B$36=1,(1+Main!$B$35)^($A97-AH$2),1+(Main!$B$35*($A97-AH$2)))))</f>
        <v>2.4671421336683071E-8</v>
      </c>
      <c r="AI97" s="375">
        <f ca="1">IF($A97=AI$2,VLOOKUP($A97,$A$3:$E$98,5),IF($A97&lt;AI$2,"",VLOOKUP($A97,$A$3:$E$98,5)*IF(Main!$B$36=1,(1+Main!$B$35)^($A97-AI$2),1+(Main!$B$35*($A97-AI$2)))))</f>
        <v>2.4671421336683071E-8</v>
      </c>
      <c r="AJ97" s="375">
        <f ca="1">IF($A97=AJ$2,VLOOKUP($A97,$A$3:$E$98,5),IF($A97&lt;AJ$2,"",VLOOKUP($A97,$A$3:$E$98,5)*IF(Main!$B$36=1,(1+Main!$B$35)^($A97-AJ$2),1+(Main!$B$35*($A97-AJ$2)))))</f>
        <v>2.4671421336683071E-8</v>
      </c>
      <c r="AK97" s="375">
        <f ca="1">IF($A97=AK$2,VLOOKUP($A97,$A$3:$E$98,5),IF($A97&lt;AK$2,"",VLOOKUP($A97,$A$3:$E$98,5)*IF(Main!$B$36=1,(1+Main!$B$35)^($A97-AK$2),1+(Main!$B$35*($A97-AK$2)))))</f>
        <v>2.4671421336683071E-8</v>
      </c>
      <c r="AL97" s="375">
        <f ca="1">IF($A97=AL$2,VLOOKUP($A97,$A$3:$E$98,5),IF($A97&lt;AL$2,"",VLOOKUP($A97,$A$3:$E$98,5)*IF(Main!$B$36=1,(1+Main!$B$35)^($A97-AL$2),1+(Main!$B$35*($A97-AL$2)))))</f>
        <v>2.4671421336683071E-8</v>
      </c>
      <c r="AM97" s="375">
        <f ca="1">IF($A97=AM$2,VLOOKUP($A97,$A$3:$E$98,5),IF($A97&lt;AM$2,"",VLOOKUP($A97,$A$3:$E$98,5)*IF(Main!$B$36=1,(1+Main!$B$35)^($A97-AM$2),1+(Main!$B$35*($A97-AM$2)))))</f>
        <v>2.4671421336683071E-8</v>
      </c>
      <c r="AN97" s="375">
        <f ca="1">IF($A97=AN$2,VLOOKUP($A97,$A$3:$E$98,5),IF($A97&lt;AN$2,"",VLOOKUP($A97,$A$3:$E$98,5)*IF(Main!$B$36=1,(1+Main!$B$35)^($A97-AN$2),1+(Main!$B$35*($A97-AN$2)))))</f>
        <v>2.4671421336683071E-8</v>
      </c>
      <c r="AO97" s="375">
        <f ca="1">IF($A97=AO$2,VLOOKUP($A97,$A$3:$E$98,5),IF($A97&lt;AO$2,"",VLOOKUP($A97,$A$3:$E$98,5)*IF(Main!$B$36=1,(1+Main!$B$35)^($A97-AO$2),1+(Main!$B$35*($A97-AO$2)))))</f>
        <v>2.4671421336683071E-8</v>
      </c>
      <c r="AP97" s="375">
        <f ca="1">IF($A97=AP$2,VLOOKUP($A97,$A$3:$E$98,5),IF($A97&lt;AP$2,"",VLOOKUP($A97,$A$3:$E$98,5)*IF(Main!$B$36=1,(1+Main!$B$35)^($A97-AP$2),1+(Main!$B$35*($A97-AP$2)))))</f>
        <v>2.4671421336683071E-8</v>
      </c>
      <c r="AQ97" s="375">
        <f ca="1">IF($A97=AQ$2,VLOOKUP($A97,$A$3:$E$98,5),IF($A97&lt;AQ$2,"",VLOOKUP($A97,$A$3:$E$98,5)*IF(Main!$B$36=1,(1+Main!$B$35)^($A97-AQ$2),1+(Main!$B$35*($A97-AQ$2)))))</f>
        <v>2.4671421336683071E-8</v>
      </c>
      <c r="AR97" s="375">
        <f ca="1">IF($A97=AR$2,VLOOKUP($A97,$A$3:$E$98,5),IF($A97&lt;AR$2,"",VLOOKUP($A97,$A$3:$E$98,5)*IF(Main!$B$36=1,(1+Main!$B$35)^($A97-AR$2),1+(Main!$B$35*($A97-AR$2)))))</f>
        <v>2.4671421336683071E-8</v>
      </c>
      <c r="AS97" s="375">
        <f ca="1">IF($A97=AS$2,VLOOKUP($A97,$A$3:$E$98,5),IF($A97&lt;AS$2,"",VLOOKUP($A97,$A$3:$E$98,5)*IF(Main!$B$36=1,(1+Main!$B$35)^($A97-AS$2),1+(Main!$B$35*($A97-AS$2)))))</f>
        <v>2.4671421336683071E-8</v>
      </c>
      <c r="AT97" s="375">
        <f ca="1">IF($A97=AT$2,VLOOKUP($A97,$A$3:$E$98,5),IF($A97&lt;AT$2,"",VLOOKUP($A97,$A$3:$E$98,5)*IF(Main!$B$36=1,(1+Main!$B$35)^($A97-AT$2),1+(Main!$B$35*($A97-AT$2)))))</f>
        <v>2.4671421336683071E-8</v>
      </c>
      <c r="AU97" s="375">
        <f ca="1">IF($A97=AU$2,VLOOKUP($A97,$A$3:$E$98,5),IF($A97&lt;AU$2,"",VLOOKUP($A97,$A$3:$E$98,5)*IF(Main!$B$36=1,(1+Main!$B$35)^($A97-AU$2),1+(Main!$B$35*($A97-AU$2)))))</f>
        <v>2.4671421336683071E-8</v>
      </c>
      <c r="AV97" s="375">
        <f ca="1">IF($A97=AV$2,VLOOKUP($A97,$A$3:$E$98,5),IF($A97&lt;AV$2,"",VLOOKUP($A97,$A$3:$E$98,5)*IF(Main!$B$36=1,(1+Main!$B$35)^($A97-AV$2),1+(Main!$B$35*($A97-AV$2)))))</f>
        <v>2.4671421336683071E-8</v>
      </c>
      <c r="AW97" s="375">
        <f ca="1">IF($A97=AW$2,VLOOKUP($A97,$A$3:$E$98,5),IF($A97&lt;AW$2,"",VLOOKUP($A97,$A$3:$E$98,5)*IF(Main!$B$36=1,(1+Main!$B$35)^($A97-AW$2),1+(Main!$B$35*($A97-AW$2)))))</f>
        <v>2.4671421336683071E-8</v>
      </c>
      <c r="AX97" s="375">
        <f ca="1">IF($A97=AX$2,VLOOKUP($A97,$A$3:$E$98,5),IF($A97&lt;AX$2,"",VLOOKUP($A97,$A$3:$E$98,5)*IF(Main!$B$36=1,(1+Main!$B$35)^($A97-AX$2),1+(Main!$B$35*($A97-AX$2)))))</f>
        <v>2.4671421336683071E-8</v>
      </c>
      <c r="AY97" s="375">
        <f ca="1">IF($A97=AY$2,VLOOKUP($A97,$A$3:$E$98,5),IF($A97&lt;AY$2,"",VLOOKUP($A97,$A$3:$E$98,5)*IF(Main!$B$36=1,(1+Main!$B$35)^($A97-AY$2),1+(Main!$B$35*($A97-AY$2)))))</f>
        <v>2.4671421336683071E-8</v>
      </c>
      <c r="AZ97" s="375">
        <f ca="1">IF($A97=AZ$2,VLOOKUP($A97,$A$3:$E$98,5),IF($A97&lt;AZ$2,"",VLOOKUP($A97,$A$3:$E$98,5)*IF(Main!$B$36=1,(1+Main!$B$35)^($A97-AZ$2),1+(Main!$B$35*($A97-AZ$2)))))</f>
        <v>2.4671421336683071E-8</v>
      </c>
      <c r="BA97" s="375">
        <f ca="1">IF($A97=BA$2,VLOOKUP($A97,$A$3:$E$98,5),IF($A97&lt;BA$2,"",VLOOKUP($A97,$A$3:$E$98,5)*IF(Main!$B$36=1,(1+Main!$B$35)^($A97-BA$2),1+(Main!$B$35*($A97-BA$2)))))</f>
        <v>2.4671421336683071E-8</v>
      </c>
      <c r="BB97" s="375">
        <f ca="1">IF($A97=BB$2,VLOOKUP($A97,$A$3:$E$98,5),IF($A97&lt;BB$2,"",VLOOKUP($A97,$A$3:$E$98,5)*IF(Main!$B$36=1,(1+Main!$B$35)^($A97-BB$2),1+(Main!$B$35*($A97-BB$2)))))</f>
        <v>2.4671421336683071E-8</v>
      </c>
      <c r="BC97" s="375">
        <f ca="1">IF($A97=BC$2,VLOOKUP($A97,$A$3:$E$98,5),IF($A97&lt;BC$2,"",VLOOKUP($A97,$A$3:$E$98,5)*IF(Main!$B$36=1,(1+Main!$B$35)^($A97-BC$2),1+(Main!$B$35*($A97-BC$2)))))</f>
        <v>2.4671421336683071E-8</v>
      </c>
      <c r="BD97" s="375">
        <f ca="1">IF($A97=BD$2,VLOOKUP($A97,$A$3:$E$98,5),IF($A97&lt;BD$2,"",VLOOKUP($A97,$A$3:$E$98,5)*IF(Main!$B$36=1,(1+Main!$B$35)^($A97-BD$2),1+(Main!$B$35*($A97-BD$2)))))</f>
        <v>2.4671421336683071E-8</v>
      </c>
      <c r="BE97" s="375">
        <f ca="1">IF($A97=BE$2,VLOOKUP($A97,$A$3:$E$98,5),IF($A97&lt;BE$2,"",VLOOKUP($A97,$A$3:$E$98,5)*IF(Main!$B$36=1,(1+Main!$B$35)^($A97-BE$2),1+(Main!$B$35*($A97-BE$2)))))</f>
        <v>2.4671421336683071E-8</v>
      </c>
      <c r="BF97" s="375">
        <f ca="1">IF($A97=BF$2,VLOOKUP($A97,$A$3:$E$98,5),IF($A97&lt;BF$2,"",VLOOKUP($A97,$A$3:$E$98,5)*IF(Main!$B$36=1,(1+Main!$B$35)^($A97-BF$2),1+(Main!$B$35*($A97-BF$2)))))</f>
        <v>2.4671421336683071E-8</v>
      </c>
      <c r="BG97" s="375">
        <f ca="1">IF($A97=BG$2,VLOOKUP($A97,$A$3:$E$98,5),IF($A97&lt;BG$2,"",VLOOKUP($A97,$A$3:$E$98,5)*IF(Main!$B$36=1,(1+Main!$B$35)^($A97-BG$2),1+(Main!$B$35*($A97-BG$2)))))</f>
        <v>2.4671421336683071E-8</v>
      </c>
      <c r="BH97" s="375">
        <f ca="1">IF($A97=BH$2,VLOOKUP($A97,$A$3:$E$98,5),IF($A97&lt;BH$2,"",VLOOKUP($A97,$A$3:$E$98,5)*IF(Main!$B$36=1,(1+Main!$B$35)^($A97-BH$2),1+(Main!$B$35*($A97-BH$2)))))</f>
        <v>2.4671421336683071E-8</v>
      </c>
      <c r="BI97" s="375">
        <f ca="1">IF($A97=BI$2,VLOOKUP($A97,$A$3:$E$98,5),IF($A97&lt;BI$2,"",VLOOKUP($A97,$A$3:$E$98,5)*IF(Main!$B$36=1,(1+Main!$B$35)^($A97-BI$2),1+(Main!$B$35*($A97-BI$2)))))</f>
        <v>2.4671421336683071E-8</v>
      </c>
      <c r="BJ97" s="375">
        <f ca="1">IF($A97=BJ$2,VLOOKUP($A97,$A$3:$E$98,5),IF($A97&lt;BJ$2,"",VLOOKUP($A97,$A$3:$E$98,5)*IF(Main!$B$36=1,(1+Main!$B$35)^($A97-BJ$2),1+(Main!$B$35*($A97-BJ$2)))))</f>
        <v>2.4671421336683071E-8</v>
      </c>
      <c r="BK97" s="375">
        <f ca="1">IF($A97=BK$2,VLOOKUP($A97,$A$3:$E$98,5),IF($A97&lt;BK$2,"",VLOOKUP($A97,$A$3:$E$98,5)*IF(Main!$B$36=1,(1+Main!$B$35)^($A97-BK$2),1+(Main!$B$35*($A97-BK$2)))))</f>
        <v>2.4671421336683071E-8</v>
      </c>
      <c r="BL97" s="375">
        <f ca="1">IF($A97=BL$2,VLOOKUP($A97,$A$3:$E$98,5),IF($A97&lt;BL$2,"",VLOOKUP($A97,$A$3:$E$98,5)*IF(Main!$B$36=1,(1+Main!$B$35)^($A97-BL$2),1+(Main!$B$35*($A97-BL$2)))))</f>
        <v>2.4671421336683071E-8</v>
      </c>
      <c r="BM97" s="375">
        <f ca="1">IF($A97=BM$2,VLOOKUP($A97,$A$3:$E$98,5),IF($A97&lt;BM$2,"",VLOOKUP($A97,$A$3:$E$98,5)*IF(Main!$B$36=1,(1+Main!$B$35)^($A97-BM$2),1+(Main!$B$35*($A97-BM$2)))))</f>
        <v>2.4671421336683071E-8</v>
      </c>
      <c r="BN97" s="375">
        <f ca="1">IF($A97=BN$2,VLOOKUP($A97,$A$3:$E$98,5),IF($A97&lt;BN$2,"",VLOOKUP($A97,$A$3:$E$98,5)*IF(Main!$B$36=1,(1+Main!$B$35)^($A97-BN$2),1+(Main!$B$35*($A97-BN$2)))))</f>
        <v>2.4671421336683071E-8</v>
      </c>
      <c r="BO97" s="375">
        <f ca="1">IF($A97=BO$2,VLOOKUP($A97,$A$3:$E$98,5),IF($A97&lt;BO$2,"",VLOOKUP($A97,$A$3:$E$98,5)*IF(Main!$B$36=1,(1+Main!$B$35)^($A97-BO$2),1+(Main!$B$35*($A97-BO$2)))))</f>
        <v>2.4671421336683071E-8</v>
      </c>
      <c r="BP97" s="375">
        <f ca="1">IF($A97=BP$2,VLOOKUP($A97,$A$3:$E$98,5),IF($A97&lt;BP$2,"",VLOOKUP($A97,$A$3:$E$98,5)*IF(Main!$B$36=1,(1+Main!$B$35)^($A97-BP$2),1+(Main!$B$35*($A97-BP$2)))))</f>
        <v>2.4671421336683071E-8</v>
      </c>
      <c r="BQ97" s="375">
        <f ca="1">IF($A97=BQ$2,VLOOKUP($A97,$A$3:$E$98,5),IF($A97&lt;BQ$2,"",VLOOKUP($A97,$A$3:$E$98,5)*IF(Main!$B$36=1,(1+Main!$B$35)^($A97-BQ$2),1+(Main!$B$35*($A97-BQ$2)))))</f>
        <v>2.4671421336683071E-8</v>
      </c>
      <c r="BR97" s="375">
        <f ca="1">IF($A97=BR$2,VLOOKUP($A97,$A$3:$E$98,5),IF($A97&lt;BR$2,"",VLOOKUP($A97,$A$3:$E$98,5)*IF(Main!$B$36=1,(1+Main!$B$35)^($A97-BR$2),1+(Main!$B$35*($A97-BR$2)))))</f>
        <v>2.4671421336683071E-8</v>
      </c>
      <c r="BS97" s="375">
        <f ca="1">IF($A97=BS$2,VLOOKUP($A97,$A$3:$E$98,5),IF($A97&lt;BS$2,"",VLOOKUP($A97,$A$3:$E$98,5)*IF(Main!$B$36=1,(1+Main!$B$35)^($A97-BS$2),1+(Main!$B$35*($A97-BS$2)))))</f>
        <v>2.4671421336683071E-8</v>
      </c>
      <c r="BT97" s="375">
        <f ca="1">IF($A97=BT$2,VLOOKUP($A97,$A$3:$E$98,5),IF($A97&lt;BT$2,"",VLOOKUP($A97,$A$3:$E$98,5)*IF(Main!$B$36=1,(1+Main!$B$35)^($A97-BT$2),1+(Main!$B$35*($A97-BT$2)))))</f>
        <v>2.4671421336683071E-8</v>
      </c>
      <c r="BU97" s="375">
        <f ca="1">IF($A97=BU$2,VLOOKUP($A97,$A$3:$E$98,5),IF($A97&lt;BU$2,"",VLOOKUP($A97,$A$3:$E$98,5)*IF(Main!$B$36=1,(1+Main!$B$35)^($A97-BU$2),1+(Main!$B$35*($A97-BU$2)))))</f>
        <v>2.4671421336683071E-8</v>
      </c>
      <c r="BV97" s="375">
        <f ca="1">IF($A97=BV$2,VLOOKUP($A97,$A$3:$E$98,5),IF($A97&lt;BV$2,"",VLOOKUP($A97,$A$3:$E$98,5)*IF(Main!$B$36=1,(1+Main!$B$35)^($A97-BV$2),1+(Main!$B$35*($A97-BV$2)))))</f>
        <v>2.4671421336683071E-8</v>
      </c>
      <c r="BW97" s="375">
        <f ca="1">IF($A97=BW$2,VLOOKUP($A97,$A$3:$E$98,5),IF($A97&lt;BW$2,"",VLOOKUP($A97,$A$3:$E$98,5)*IF(Main!$B$36=1,(1+Main!$B$35)^($A97-BW$2),1+(Main!$B$35*($A97-BW$2)))))</f>
        <v>2.4671421336683071E-8</v>
      </c>
      <c r="BX97" s="375">
        <f ca="1">IF($A97=BX$2,VLOOKUP($A97,$A$3:$E$98,5),IF($A97&lt;BX$2,"",VLOOKUP($A97,$A$3:$E$98,5)*IF(Main!$B$36=1,(1+Main!$B$35)^($A97-BX$2),1+(Main!$B$35*($A97-BX$2)))))</f>
        <v>2.4671421336683071E-8</v>
      </c>
      <c r="BY97" s="375">
        <f ca="1">IF($A97=BY$2,VLOOKUP($A97,$A$3:$E$98,5),IF($A97&lt;BY$2,"",VLOOKUP($A97,$A$3:$E$98,5)*IF(Main!$B$36=1,(1+Main!$B$35)^($A97-BY$2),1+(Main!$B$35*($A97-BY$2)))))</f>
        <v>2.4671421336683071E-8</v>
      </c>
      <c r="BZ97" s="375">
        <f ca="1">IF($A97=BZ$2,VLOOKUP($A97,$A$3:$E$98,5),IF($A97&lt;BZ$2,"",VLOOKUP($A97,$A$3:$E$98,5)*IF(Main!$B$36=1,(1+Main!$B$35)^($A97-BZ$2),1+(Main!$B$35*($A97-BZ$2)))))</f>
        <v>2.4671421336683071E-8</v>
      </c>
      <c r="CA97" s="375">
        <f ca="1">IF($A97=CA$2,VLOOKUP($A97,$A$3:$E$98,5),IF($A97&lt;CA$2,"",VLOOKUP($A97,$A$3:$E$98,5)*IF(Main!$B$36=1,(1+Main!$B$35)^($A97-CA$2),1+(Main!$B$35*($A97-CA$2)))))</f>
        <v>2.4671421336683071E-8</v>
      </c>
      <c r="CB97" s="375">
        <f ca="1">IF($A97=CB$2,VLOOKUP($A97,$A$3:$E$98,5),IF($A97&lt;CB$2,"",VLOOKUP($A97,$A$3:$E$98,5)*IF(Main!$B$36=1,(1+Main!$B$35)^($A97-CB$2),1+(Main!$B$35*($A97-CB$2)))))</f>
        <v>2.4671421336683071E-8</v>
      </c>
      <c r="CC97" s="375">
        <f ca="1">IF($A97=CC$2,VLOOKUP($A97,$A$3:$E$98,5),IF($A97&lt;CC$2,"",VLOOKUP($A97,$A$3:$E$98,5)*IF(Main!$B$36=1,(1+Main!$B$35)^($A97-CC$2),1+(Main!$B$35*($A97-CC$2)))))</f>
        <v>2.4671421336683071E-8</v>
      </c>
      <c r="CD97" s="375" t="str">
        <f>IF($A97=CD$2,VLOOKUP($A97,$A$3:$E$98,5),IF($A97&lt;CD$2,"",VLOOKUP($A97,$A$3:$E$98,5)*IF(Main!$B$36=1,(1+Main!$B$35)^($A97-CD$2),1+(Main!$B$35*($A97-CD$2)))))</f>
        <v/>
      </c>
      <c r="CE97" s="372"/>
    </row>
    <row r="98" spans="1:83" s="335" customFormat="1">
      <c r="A98" s="371">
        <v>120</v>
      </c>
      <c r="B98" s="372">
        <f ca="1">VLOOKUP($A98,Mortality!$A$3:$G$108,7,)</f>
        <v>1.02</v>
      </c>
      <c r="C98" s="335">
        <f t="shared" ca="1" si="5"/>
        <v>6.9898097088340213E-6</v>
      </c>
      <c r="D98" s="335">
        <f t="shared" ca="1" si="8"/>
        <v>1</v>
      </c>
      <c r="E98" s="373">
        <f ca="1">C98/(1+Main!$B$5)^($A98-$A$3)</f>
        <v>1.1298127528013739E-8</v>
      </c>
      <c r="F98" s="374">
        <f t="shared" ca="1" si="7"/>
        <v>1</v>
      </c>
      <c r="G98" s="375">
        <f ca="1">IF($A98=G$2,VLOOKUP($A98,$A$3:$E$98,5),IF($A98&lt;G$2,"",VLOOKUP($A98,$A$3:$E$98,5)*IF(Main!$B$36=1,(1+Main!$B$35)^($A98-G$2),1+(Main!$B$35*($A98-G$2)))))</f>
        <v>1.1298127528013739E-8</v>
      </c>
      <c r="H98" s="375">
        <f ca="1">IF($A98=H$2,VLOOKUP($A98,$A$3:$E$98,5),IF($A98&lt;H$2,"",VLOOKUP($A98,$A$3:$E$98,5)*IF(Main!$B$36=1,(1+Main!$B$35)^($A98-H$2),1+(Main!$B$35*($A98-H$2)))))</f>
        <v>1.1298127528013739E-8</v>
      </c>
      <c r="I98" s="375">
        <f ca="1">IF($A98=I$2,VLOOKUP($A98,$A$3:$E$98,5),IF($A98&lt;I$2,"",VLOOKUP($A98,$A$3:$E$98,5)*IF(Main!$B$36=1,(1+Main!$B$35)^($A98-I$2),1+(Main!$B$35*($A98-I$2)))))</f>
        <v>1.1298127528013739E-8</v>
      </c>
      <c r="J98" s="375">
        <f ca="1">IF($A98=J$2,VLOOKUP($A98,$A$3:$E$98,5),IF($A98&lt;J$2,"",VLOOKUP($A98,$A$3:$E$98,5)*IF(Main!$B$36=1,(1+Main!$B$35)^($A98-J$2),1+(Main!$B$35*($A98-J$2)))))</f>
        <v>1.1298127528013739E-8</v>
      </c>
      <c r="K98" s="375">
        <f ca="1">IF($A98=K$2,VLOOKUP($A98,$A$3:$E$98,5),IF($A98&lt;K$2,"",VLOOKUP($A98,$A$3:$E$98,5)*IF(Main!$B$36=1,(1+Main!$B$35)^($A98-K$2),1+(Main!$B$35*($A98-K$2)))))</f>
        <v>1.1298127528013739E-8</v>
      </c>
      <c r="L98" s="375">
        <f ca="1">IF($A98=L$2,VLOOKUP($A98,$A$3:$E$98,5),IF($A98&lt;L$2,"",VLOOKUP($A98,$A$3:$E$98,5)*IF(Main!$B$36=1,(1+Main!$B$35)^($A98-L$2),1+(Main!$B$35*($A98-L$2)))))</f>
        <v>1.1298127528013739E-8</v>
      </c>
      <c r="M98" s="375">
        <f ca="1">IF($A98=M$2,VLOOKUP($A98,$A$3:$E$98,5),IF($A98&lt;M$2,"",VLOOKUP($A98,$A$3:$E$98,5)*IF(Main!$B$36=1,(1+Main!$B$35)^($A98-M$2),1+(Main!$B$35*($A98-M$2)))))</f>
        <v>1.1298127528013739E-8</v>
      </c>
      <c r="N98" s="375">
        <f ca="1">IF($A98=N$2,VLOOKUP($A98,$A$3:$E$98,5),IF($A98&lt;N$2,"",VLOOKUP($A98,$A$3:$E$98,5)*IF(Main!$B$36=1,(1+Main!$B$35)^($A98-N$2),1+(Main!$B$35*($A98-N$2)))))</f>
        <v>1.1298127528013739E-8</v>
      </c>
      <c r="O98" s="375">
        <f ca="1">IF($A98=O$2,VLOOKUP($A98,$A$3:$E$98,5),IF($A98&lt;O$2,"",VLOOKUP($A98,$A$3:$E$98,5)*IF(Main!$B$36=1,(1+Main!$B$35)^($A98-O$2),1+(Main!$B$35*($A98-O$2)))))</f>
        <v>1.1298127528013739E-8</v>
      </c>
      <c r="P98" s="375">
        <f ca="1">IF($A98=P$2,VLOOKUP($A98,$A$3:$E$98,5),IF($A98&lt;P$2,"",VLOOKUP($A98,$A$3:$E$98,5)*IF(Main!$B$36=1,(1+Main!$B$35)^($A98-P$2),1+(Main!$B$35*($A98-P$2)))))</f>
        <v>1.1298127528013739E-8</v>
      </c>
      <c r="Q98" s="375">
        <f ca="1">IF($A98=Q$2,VLOOKUP($A98,$A$3:$E$98,5),IF($A98&lt;Q$2,"",VLOOKUP($A98,$A$3:$E$98,5)*IF(Main!$B$36=1,(1+Main!$B$35)^($A98-Q$2),1+(Main!$B$35*($A98-Q$2)))))</f>
        <v>1.1298127528013739E-8</v>
      </c>
      <c r="R98" s="375">
        <f ca="1">IF($A98=R$2,VLOOKUP($A98,$A$3:$E$98,5),IF($A98&lt;R$2,"",VLOOKUP($A98,$A$3:$E$98,5)*IF(Main!$B$36=1,(1+Main!$B$35)^($A98-R$2),1+(Main!$B$35*($A98-R$2)))))</f>
        <v>1.1298127528013739E-8</v>
      </c>
      <c r="S98" s="375">
        <f ca="1">IF($A98=S$2,VLOOKUP($A98,$A$3:$E$98,5),IF($A98&lt;S$2,"",VLOOKUP($A98,$A$3:$E$98,5)*IF(Main!$B$36=1,(1+Main!$B$35)^($A98-S$2),1+(Main!$B$35*($A98-S$2)))))</f>
        <v>1.1298127528013739E-8</v>
      </c>
      <c r="T98" s="375">
        <f ca="1">IF($A98=T$2,VLOOKUP($A98,$A$3:$E$98,5),IF($A98&lt;T$2,"",VLOOKUP($A98,$A$3:$E$98,5)*IF(Main!$B$36=1,(1+Main!$B$35)^($A98-T$2),1+(Main!$B$35*($A98-T$2)))))</f>
        <v>1.1298127528013739E-8</v>
      </c>
      <c r="U98" s="375">
        <f ca="1">IF($A98=U$2,VLOOKUP($A98,$A$3:$E$98,5),IF($A98&lt;U$2,"",VLOOKUP($A98,$A$3:$E$98,5)*IF(Main!$B$36=1,(1+Main!$B$35)^($A98-U$2),1+(Main!$B$35*($A98-U$2)))))</f>
        <v>1.1298127528013739E-8</v>
      </c>
      <c r="V98" s="375">
        <f ca="1">IF($A98=V$2,VLOOKUP($A98,$A$3:$E$98,5),IF($A98&lt;V$2,"",VLOOKUP($A98,$A$3:$E$98,5)*IF(Main!$B$36=1,(1+Main!$B$35)^($A98-V$2),1+(Main!$B$35*($A98-V$2)))))</f>
        <v>1.1298127528013739E-8</v>
      </c>
      <c r="W98" s="375">
        <f ca="1">IF($A98=W$2,VLOOKUP($A98,$A$3:$E$98,5),IF($A98&lt;W$2,"",VLOOKUP($A98,$A$3:$E$98,5)*IF(Main!$B$36=1,(1+Main!$B$35)^($A98-W$2),1+(Main!$B$35*($A98-W$2)))))</f>
        <v>1.1298127528013739E-8</v>
      </c>
      <c r="X98" s="375">
        <f ca="1">IF($A98=X$2,VLOOKUP($A98,$A$3:$E$98,5),IF($A98&lt;X$2,"",VLOOKUP($A98,$A$3:$E$98,5)*IF(Main!$B$36=1,(1+Main!$B$35)^($A98-X$2),1+(Main!$B$35*($A98-X$2)))))</f>
        <v>1.1298127528013739E-8</v>
      </c>
      <c r="Y98" s="375">
        <f ca="1">IF($A98=Y$2,VLOOKUP($A98,$A$3:$E$98,5),IF($A98&lt;Y$2,"",VLOOKUP($A98,$A$3:$E$98,5)*IF(Main!$B$36=1,(1+Main!$B$35)^($A98-Y$2),1+(Main!$B$35*($A98-Y$2)))))</f>
        <v>1.1298127528013739E-8</v>
      </c>
      <c r="Z98" s="375">
        <f ca="1">IF($A98=Z$2,VLOOKUP($A98,$A$3:$E$98,5),IF($A98&lt;Z$2,"",VLOOKUP($A98,$A$3:$E$98,5)*IF(Main!$B$36=1,(1+Main!$B$35)^($A98-Z$2),1+(Main!$B$35*($A98-Z$2)))))</f>
        <v>1.1298127528013739E-8</v>
      </c>
      <c r="AA98" s="375">
        <f ca="1">IF($A98=AA$2,VLOOKUP($A98,$A$3:$E$98,5),IF($A98&lt;AA$2,"",VLOOKUP($A98,$A$3:$E$98,5)*IF(Main!$B$36=1,(1+Main!$B$35)^($A98-AA$2),1+(Main!$B$35*($A98-AA$2)))))</f>
        <v>1.1298127528013739E-8</v>
      </c>
      <c r="AB98" s="375">
        <f ca="1">IF($A98=AB$2,VLOOKUP($A98,$A$3:$E$98,5),IF($A98&lt;AB$2,"",VLOOKUP($A98,$A$3:$E$98,5)*IF(Main!$B$36=1,(1+Main!$B$35)^($A98-AB$2),1+(Main!$B$35*($A98-AB$2)))))</f>
        <v>1.1298127528013739E-8</v>
      </c>
      <c r="AC98" s="375">
        <f ca="1">IF($A98=AC$2,VLOOKUP($A98,$A$3:$E$98,5),IF($A98&lt;AC$2,"",VLOOKUP($A98,$A$3:$E$98,5)*IF(Main!$B$36=1,(1+Main!$B$35)^($A98-AC$2),1+(Main!$B$35*($A98-AC$2)))))</f>
        <v>1.1298127528013739E-8</v>
      </c>
      <c r="AD98" s="375">
        <f ca="1">IF($A98=AD$2,VLOOKUP($A98,$A$3:$E$98,5),IF($A98&lt;AD$2,"",VLOOKUP($A98,$A$3:$E$98,5)*IF(Main!$B$36=1,(1+Main!$B$35)^($A98-AD$2),1+(Main!$B$35*($A98-AD$2)))))</f>
        <v>1.1298127528013739E-8</v>
      </c>
      <c r="AE98" s="375">
        <f ca="1">IF($A98=AE$2,VLOOKUP($A98,$A$3:$E$98,5),IF($A98&lt;AE$2,"",VLOOKUP($A98,$A$3:$E$98,5)*IF(Main!$B$36=1,(1+Main!$B$35)^($A98-AE$2),1+(Main!$B$35*($A98-AE$2)))))</f>
        <v>1.1298127528013739E-8</v>
      </c>
      <c r="AF98" s="375">
        <f ca="1">IF($A98=AF$2,VLOOKUP($A98,$A$3:$E$98,5),IF($A98&lt;AF$2,"",VLOOKUP($A98,$A$3:$E$98,5)*IF(Main!$B$36=1,(1+Main!$B$35)^($A98-AF$2),1+(Main!$B$35*($A98-AF$2)))))</f>
        <v>1.1298127528013739E-8</v>
      </c>
      <c r="AG98" s="375">
        <f ca="1">IF($A98=AG$2,VLOOKUP($A98,$A$3:$E$98,5),IF($A98&lt;AG$2,"",VLOOKUP($A98,$A$3:$E$98,5)*IF(Main!$B$36=1,(1+Main!$B$35)^($A98-AG$2),1+(Main!$B$35*($A98-AG$2)))))</f>
        <v>1.1298127528013739E-8</v>
      </c>
      <c r="AH98" s="375">
        <f ca="1">IF($A98=AH$2,VLOOKUP($A98,$A$3:$E$98,5),IF($A98&lt;AH$2,"",VLOOKUP($A98,$A$3:$E$98,5)*IF(Main!$B$36=1,(1+Main!$B$35)^($A98-AH$2),1+(Main!$B$35*($A98-AH$2)))))</f>
        <v>1.1298127528013739E-8</v>
      </c>
      <c r="AI98" s="375">
        <f ca="1">IF($A98=AI$2,VLOOKUP($A98,$A$3:$E$98,5),IF($A98&lt;AI$2,"",VLOOKUP($A98,$A$3:$E$98,5)*IF(Main!$B$36=1,(1+Main!$B$35)^($A98-AI$2),1+(Main!$B$35*($A98-AI$2)))))</f>
        <v>1.1298127528013739E-8</v>
      </c>
      <c r="AJ98" s="375">
        <f ca="1">IF($A98=AJ$2,VLOOKUP($A98,$A$3:$E$98,5),IF($A98&lt;AJ$2,"",VLOOKUP($A98,$A$3:$E$98,5)*IF(Main!$B$36=1,(1+Main!$B$35)^($A98-AJ$2),1+(Main!$B$35*($A98-AJ$2)))))</f>
        <v>1.1298127528013739E-8</v>
      </c>
      <c r="AK98" s="375">
        <f ca="1">IF($A98=AK$2,VLOOKUP($A98,$A$3:$E$98,5),IF($A98&lt;AK$2,"",VLOOKUP($A98,$A$3:$E$98,5)*IF(Main!$B$36=1,(1+Main!$B$35)^($A98-AK$2),1+(Main!$B$35*($A98-AK$2)))))</f>
        <v>1.1298127528013739E-8</v>
      </c>
      <c r="AL98" s="375">
        <f ca="1">IF($A98=AL$2,VLOOKUP($A98,$A$3:$E$98,5),IF($A98&lt;AL$2,"",VLOOKUP($A98,$A$3:$E$98,5)*IF(Main!$B$36=1,(1+Main!$B$35)^($A98-AL$2),1+(Main!$B$35*($A98-AL$2)))))</f>
        <v>1.1298127528013739E-8</v>
      </c>
      <c r="AM98" s="375">
        <f ca="1">IF($A98=AM$2,VLOOKUP($A98,$A$3:$E$98,5),IF($A98&lt;AM$2,"",VLOOKUP($A98,$A$3:$E$98,5)*IF(Main!$B$36=1,(1+Main!$B$35)^($A98-AM$2),1+(Main!$B$35*($A98-AM$2)))))</f>
        <v>1.1298127528013739E-8</v>
      </c>
      <c r="AN98" s="375">
        <f ca="1">IF($A98=AN$2,VLOOKUP($A98,$A$3:$E$98,5),IF($A98&lt;AN$2,"",VLOOKUP($A98,$A$3:$E$98,5)*IF(Main!$B$36=1,(1+Main!$B$35)^($A98-AN$2),1+(Main!$B$35*($A98-AN$2)))))</f>
        <v>1.1298127528013739E-8</v>
      </c>
      <c r="AO98" s="375">
        <f ca="1">IF($A98=AO$2,VLOOKUP($A98,$A$3:$E$98,5),IF($A98&lt;AO$2,"",VLOOKUP($A98,$A$3:$E$98,5)*IF(Main!$B$36=1,(1+Main!$B$35)^($A98-AO$2),1+(Main!$B$35*($A98-AO$2)))))</f>
        <v>1.1298127528013739E-8</v>
      </c>
      <c r="AP98" s="375">
        <f ca="1">IF($A98=AP$2,VLOOKUP($A98,$A$3:$E$98,5),IF($A98&lt;AP$2,"",VLOOKUP($A98,$A$3:$E$98,5)*IF(Main!$B$36=1,(1+Main!$B$35)^($A98-AP$2),1+(Main!$B$35*($A98-AP$2)))))</f>
        <v>1.1298127528013739E-8</v>
      </c>
      <c r="AQ98" s="375">
        <f ca="1">IF($A98=AQ$2,VLOOKUP($A98,$A$3:$E$98,5),IF($A98&lt;AQ$2,"",VLOOKUP($A98,$A$3:$E$98,5)*IF(Main!$B$36=1,(1+Main!$B$35)^($A98-AQ$2),1+(Main!$B$35*($A98-AQ$2)))))</f>
        <v>1.1298127528013739E-8</v>
      </c>
      <c r="AR98" s="375">
        <f ca="1">IF($A98=AR$2,VLOOKUP($A98,$A$3:$E$98,5),IF($A98&lt;AR$2,"",VLOOKUP($A98,$A$3:$E$98,5)*IF(Main!$B$36=1,(1+Main!$B$35)^($A98-AR$2),1+(Main!$B$35*($A98-AR$2)))))</f>
        <v>1.1298127528013739E-8</v>
      </c>
      <c r="AS98" s="375">
        <f ca="1">IF($A98=AS$2,VLOOKUP($A98,$A$3:$E$98,5),IF($A98&lt;AS$2,"",VLOOKUP($A98,$A$3:$E$98,5)*IF(Main!$B$36=1,(1+Main!$B$35)^($A98-AS$2),1+(Main!$B$35*($A98-AS$2)))))</f>
        <v>1.1298127528013739E-8</v>
      </c>
      <c r="AT98" s="375">
        <f ca="1">IF($A98=AT$2,VLOOKUP($A98,$A$3:$E$98,5),IF($A98&lt;AT$2,"",VLOOKUP($A98,$A$3:$E$98,5)*IF(Main!$B$36=1,(1+Main!$B$35)^($A98-AT$2),1+(Main!$B$35*($A98-AT$2)))))</f>
        <v>1.1298127528013739E-8</v>
      </c>
      <c r="AU98" s="375">
        <f ca="1">IF($A98=AU$2,VLOOKUP($A98,$A$3:$E$98,5),IF($A98&lt;AU$2,"",VLOOKUP($A98,$A$3:$E$98,5)*IF(Main!$B$36=1,(1+Main!$B$35)^($A98-AU$2),1+(Main!$B$35*($A98-AU$2)))))</f>
        <v>1.1298127528013739E-8</v>
      </c>
      <c r="AV98" s="375">
        <f ca="1">IF($A98=AV$2,VLOOKUP($A98,$A$3:$E$98,5),IF($A98&lt;AV$2,"",VLOOKUP($A98,$A$3:$E$98,5)*IF(Main!$B$36=1,(1+Main!$B$35)^($A98-AV$2),1+(Main!$B$35*($A98-AV$2)))))</f>
        <v>1.1298127528013739E-8</v>
      </c>
      <c r="AW98" s="375">
        <f ca="1">IF($A98=AW$2,VLOOKUP($A98,$A$3:$E$98,5),IF($A98&lt;AW$2,"",VLOOKUP($A98,$A$3:$E$98,5)*IF(Main!$B$36=1,(1+Main!$B$35)^($A98-AW$2),1+(Main!$B$35*($A98-AW$2)))))</f>
        <v>1.1298127528013739E-8</v>
      </c>
      <c r="AX98" s="375">
        <f ca="1">IF($A98=AX$2,VLOOKUP($A98,$A$3:$E$98,5),IF($A98&lt;AX$2,"",VLOOKUP($A98,$A$3:$E$98,5)*IF(Main!$B$36=1,(1+Main!$B$35)^($A98-AX$2),1+(Main!$B$35*($A98-AX$2)))))</f>
        <v>1.1298127528013739E-8</v>
      </c>
      <c r="AY98" s="375">
        <f ca="1">IF($A98=AY$2,VLOOKUP($A98,$A$3:$E$98,5),IF($A98&lt;AY$2,"",VLOOKUP($A98,$A$3:$E$98,5)*IF(Main!$B$36=1,(1+Main!$B$35)^($A98-AY$2),1+(Main!$B$35*($A98-AY$2)))))</f>
        <v>1.1298127528013739E-8</v>
      </c>
      <c r="AZ98" s="375">
        <f ca="1">IF($A98=AZ$2,VLOOKUP($A98,$A$3:$E$98,5),IF($A98&lt;AZ$2,"",VLOOKUP($A98,$A$3:$E$98,5)*IF(Main!$B$36=1,(1+Main!$B$35)^($A98-AZ$2),1+(Main!$B$35*($A98-AZ$2)))))</f>
        <v>1.1298127528013739E-8</v>
      </c>
      <c r="BA98" s="375">
        <f ca="1">IF($A98=BA$2,VLOOKUP($A98,$A$3:$E$98,5),IF($A98&lt;BA$2,"",VLOOKUP($A98,$A$3:$E$98,5)*IF(Main!$B$36=1,(1+Main!$B$35)^($A98-BA$2),1+(Main!$B$35*($A98-BA$2)))))</f>
        <v>1.1298127528013739E-8</v>
      </c>
      <c r="BB98" s="375">
        <f ca="1">IF($A98=BB$2,VLOOKUP($A98,$A$3:$E$98,5),IF($A98&lt;BB$2,"",VLOOKUP($A98,$A$3:$E$98,5)*IF(Main!$B$36=1,(1+Main!$B$35)^($A98-BB$2),1+(Main!$B$35*($A98-BB$2)))))</f>
        <v>1.1298127528013739E-8</v>
      </c>
      <c r="BC98" s="375">
        <f ca="1">IF($A98=BC$2,VLOOKUP($A98,$A$3:$E$98,5),IF($A98&lt;BC$2,"",VLOOKUP($A98,$A$3:$E$98,5)*IF(Main!$B$36=1,(1+Main!$B$35)^($A98-BC$2),1+(Main!$B$35*($A98-BC$2)))))</f>
        <v>1.1298127528013739E-8</v>
      </c>
      <c r="BD98" s="375">
        <f ca="1">IF($A98=BD$2,VLOOKUP($A98,$A$3:$E$98,5),IF($A98&lt;BD$2,"",VLOOKUP($A98,$A$3:$E$98,5)*IF(Main!$B$36=1,(1+Main!$B$35)^($A98-BD$2),1+(Main!$B$35*($A98-BD$2)))))</f>
        <v>1.1298127528013739E-8</v>
      </c>
      <c r="BE98" s="375">
        <f ca="1">IF($A98=BE$2,VLOOKUP($A98,$A$3:$E$98,5),IF($A98&lt;BE$2,"",VLOOKUP($A98,$A$3:$E$98,5)*IF(Main!$B$36=1,(1+Main!$B$35)^($A98-BE$2),1+(Main!$B$35*($A98-BE$2)))))</f>
        <v>1.1298127528013739E-8</v>
      </c>
      <c r="BF98" s="375">
        <f ca="1">IF($A98=BF$2,VLOOKUP($A98,$A$3:$E$98,5),IF($A98&lt;BF$2,"",VLOOKUP($A98,$A$3:$E$98,5)*IF(Main!$B$36=1,(1+Main!$B$35)^($A98-BF$2),1+(Main!$B$35*($A98-BF$2)))))</f>
        <v>1.1298127528013739E-8</v>
      </c>
      <c r="BG98" s="375">
        <f ca="1">IF($A98=BG$2,VLOOKUP($A98,$A$3:$E$98,5),IF($A98&lt;BG$2,"",VLOOKUP($A98,$A$3:$E$98,5)*IF(Main!$B$36=1,(1+Main!$B$35)^($A98-BG$2),1+(Main!$B$35*($A98-BG$2)))))</f>
        <v>1.1298127528013739E-8</v>
      </c>
      <c r="BH98" s="375">
        <f ca="1">IF($A98=BH$2,VLOOKUP($A98,$A$3:$E$98,5),IF($A98&lt;BH$2,"",VLOOKUP($A98,$A$3:$E$98,5)*IF(Main!$B$36=1,(1+Main!$B$35)^($A98-BH$2),1+(Main!$B$35*($A98-BH$2)))))</f>
        <v>1.1298127528013739E-8</v>
      </c>
      <c r="BI98" s="375">
        <f ca="1">IF($A98=BI$2,VLOOKUP($A98,$A$3:$E$98,5),IF($A98&lt;BI$2,"",VLOOKUP($A98,$A$3:$E$98,5)*IF(Main!$B$36=1,(1+Main!$B$35)^($A98-BI$2),1+(Main!$B$35*($A98-BI$2)))))</f>
        <v>1.1298127528013739E-8</v>
      </c>
      <c r="BJ98" s="375">
        <f ca="1">IF($A98=BJ$2,VLOOKUP($A98,$A$3:$E$98,5),IF($A98&lt;BJ$2,"",VLOOKUP($A98,$A$3:$E$98,5)*IF(Main!$B$36=1,(1+Main!$B$35)^($A98-BJ$2),1+(Main!$B$35*($A98-BJ$2)))))</f>
        <v>1.1298127528013739E-8</v>
      </c>
      <c r="BK98" s="375">
        <f ca="1">IF($A98=BK$2,VLOOKUP($A98,$A$3:$E$98,5),IF($A98&lt;BK$2,"",VLOOKUP($A98,$A$3:$E$98,5)*IF(Main!$B$36=1,(1+Main!$B$35)^($A98-BK$2),1+(Main!$B$35*($A98-BK$2)))))</f>
        <v>1.1298127528013739E-8</v>
      </c>
      <c r="BL98" s="375">
        <f ca="1">IF($A98=BL$2,VLOOKUP($A98,$A$3:$E$98,5),IF($A98&lt;BL$2,"",VLOOKUP($A98,$A$3:$E$98,5)*IF(Main!$B$36=1,(1+Main!$B$35)^($A98-BL$2),1+(Main!$B$35*($A98-BL$2)))))</f>
        <v>1.1298127528013739E-8</v>
      </c>
      <c r="BM98" s="375">
        <f ca="1">IF($A98=BM$2,VLOOKUP($A98,$A$3:$E$98,5),IF($A98&lt;BM$2,"",VLOOKUP($A98,$A$3:$E$98,5)*IF(Main!$B$36=1,(1+Main!$B$35)^($A98-BM$2),1+(Main!$B$35*($A98-BM$2)))))</f>
        <v>1.1298127528013739E-8</v>
      </c>
      <c r="BN98" s="375">
        <f ca="1">IF($A98=BN$2,VLOOKUP($A98,$A$3:$E$98,5),IF($A98&lt;BN$2,"",VLOOKUP($A98,$A$3:$E$98,5)*IF(Main!$B$36=1,(1+Main!$B$35)^($A98-BN$2),1+(Main!$B$35*($A98-BN$2)))))</f>
        <v>1.1298127528013739E-8</v>
      </c>
      <c r="BO98" s="375">
        <f ca="1">IF($A98=BO$2,VLOOKUP($A98,$A$3:$E$98,5),IF($A98&lt;BO$2,"",VLOOKUP($A98,$A$3:$E$98,5)*IF(Main!$B$36=1,(1+Main!$B$35)^($A98-BO$2),1+(Main!$B$35*($A98-BO$2)))))</f>
        <v>1.1298127528013739E-8</v>
      </c>
      <c r="BP98" s="375">
        <f ca="1">IF($A98=BP$2,VLOOKUP($A98,$A$3:$E$98,5),IF($A98&lt;BP$2,"",VLOOKUP($A98,$A$3:$E$98,5)*IF(Main!$B$36=1,(1+Main!$B$35)^($A98-BP$2),1+(Main!$B$35*($A98-BP$2)))))</f>
        <v>1.1298127528013739E-8</v>
      </c>
      <c r="BQ98" s="375">
        <f ca="1">IF($A98=BQ$2,VLOOKUP($A98,$A$3:$E$98,5),IF($A98&lt;BQ$2,"",VLOOKUP($A98,$A$3:$E$98,5)*IF(Main!$B$36=1,(1+Main!$B$35)^($A98-BQ$2),1+(Main!$B$35*($A98-BQ$2)))))</f>
        <v>1.1298127528013739E-8</v>
      </c>
      <c r="BR98" s="375">
        <f ca="1">IF($A98=BR$2,VLOOKUP($A98,$A$3:$E$98,5),IF($A98&lt;BR$2,"",VLOOKUP($A98,$A$3:$E$98,5)*IF(Main!$B$36=1,(1+Main!$B$35)^($A98-BR$2),1+(Main!$B$35*($A98-BR$2)))))</f>
        <v>1.1298127528013739E-8</v>
      </c>
      <c r="BS98" s="375">
        <f ca="1">IF($A98=BS$2,VLOOKUP($A98,$A$3:$E$98,5),IF($A98&lt;BS$2,"",VLOOKUP($A98,$A$3:$E$98,5)*IF(Main!$B$36=1,(1+Main!$B$35)^($A98-BS$2),1+(Main!$B$35*($A98-BS$2)))))</f>
        <v>1.1298127528013739E-8</v>
      </c>
      <c r="BT98" s="375">
        <f ca="1">IF($A98=BT$2,VLOOKUP($A98,$A$3:$E$98,5),IF($A98&lt;BT$2,"",VLOOKUP($A98,$A$3:$E$98,5)*IF(Main!$B$36=1,(1+Main!$B$35)^($A98-BT$2),1+(Main!$B$35*($A98-BT$2)))))</f>
        <v>1.1298127528013739E-8</v>
      </c>
      <c r="BU98" s="375">
        <f ca="1">IF($A98=BU$2,VLOOKUP($A98,$A$3:$E$98,5),IF($A98&lt;BU$2,"",VLOOKUP($A98,$A$3:$E$98,5)*IF(Main!$B$36=1,(1+Main!$B$35)^($A98-BU$2),1+(Main!$B$35*($A98-BU$2)))))</f>
        <v>1.1298127528013739E-8</v>
      </c>
      <c r="BV98" s="375">
        <f ca="1">IF($A98=BV$2,VLOOKUP($A98,$A$3:$E$98,5),IF($A98&lt;BV$2,"",VLOOKUP($A98,$A$3:$E$98,5)*IF(Main!$B$36=1,(1+Main!$B$35)^($A98-BV$2),1+(Main!$B$35*($A98-BV$2)))))</f>
        <v>1.1298127528013739E-8</v>
      </c>
      <c r="BW98" s="375">
        <f ca="1">IF($A98=BW$2,VLOOKUP($A98,$A$3:$E$98,5),IF($A98&lt;BW$2,"",VLOOKUP($A98,$A$3:$E$98,5)*IF(Main!$B$36=1,(1+Main!$B$35)^($A98-BW$2),1+(Main!$B$35*($A98-BW$2)))))</f>
        <v>1.1298127528013739E-8</v>
      </c>
      <c r="BX98" s="375">
        <f ca="1">IF($A98=BX$2,VLOOKUP($A98,$A$3:$E$98,5),IF($A98&lt;BX$2,"",VLOOKUP($A98,$A$3:$E$98,5)*IF(Main!$B$36=1,(1+Main!$B$35)^($A98-BX$2),1+(Main!$B$35*($A98-BX$2)))))</f>
        <v>1.1298127528013739E-8</v>
      </c>
      <c r="BY98" s="375">
        <f ca="1">IF($A98=BY$2,VLOOKUP($A98,$A$3:$E$98,5),IF($A98&lt;BY$2,"",VLOOKUP($A98,$A$3:$E$98,5)*IF(Main!$B$36=1,(1+Main!$B$35)^($A98-BY$2),1+(Main!$B$35*($A98-BY$2)))))</f>
        <v>1.1298127528013739E-8</v>
      </c>
      <c r="BZ98" s="375">
        <f ca="1">IF($A98=BZ$2,VLOOKUP($A98,$A$3:$E$98,5),IF($A98&lt;BZ$2,"",VLOOKUP($A98,$A$3:$E$98,5)*IF(Main!$B$36=1,(1+Main!$B$35)^($A98-BZ$2),1+(Main!$B$35*($A98-BZ$2)))))</f>
        <v>1.1298127528013739E-8</v>
      </c>
      <c r="CA98" s="375">
        <f ca="1">IF($A98=CA$2,VLOOKUP($A98,$A$3:$E$98,5),IF($A98&lt;CA$2,"",VLOOKUP($A98,$A$3:$E$98,5)*IF(Main!$B$36=1,(1+Main!$B$35)^($A98-CA$2),1+(Main!$B$35*($A98-CA$2)))))</f>
        <v>1.1298127528013739E-8</v>
      </c>
      <c r="CB98" s="375">
        <f ca="1">IF($A98=CB$2,VLOOKUP($A98,$A$3:$E$98,5),IF($A98&lt;CB$2,"",VLOOKUP($A98,$A$3:$E$98,5)*IF(Main!$B$36=1,(1+Main!$B$35)^($A98-CB$2),1+(Main!$B$35*($A98-CB$2)))))</f>
        <v>1.1298127528013739E-8</v>
      </c>
      <c r="CC98" s="375">
        <f ca="1">IF($A98=CC$2,VLOOKUP($A98,$A$3:$E$98,5),IF($A98&lt;CC$2,"",VLOOKUP($A98,$A$3:$E$98,5)*IF(Main!$B$36=1,(1+Main!$B$35)^($A98-CC$2),1+(Main!$B$35*($A98-CC$2)))))</f>
        <v>1.1298127528013739E-8</v>
      </c>
      <c r="CD98" s="375">
        <f ca="1">IF($A98=CD$2,VLOOKUP($A98,$A$3:$E$98,5),IF($A98&lt;CD$2,"",VLOOKUP($A98,$A$3:$E$98,5)*IF(Main!$B$36=1,(1+Main!$B$35)^($A98-CD$2),1+(Main!$B$35*($A98-CD$2)))))</f>
        <v>1.1298127528013739E-8</v>
      </c>
      <c r="CE98" s="372"/>
    </row>
    <row r="100" spans="1:83">
      <c r="G100" s="361">
        <f ca="1">SUM(G23:G$98)/HLOOKUP(G$2,$A$2:$BJ$98,(22+(G$2-$G$2)))</f>
        <v>14.17584450923672</v>
      </c>
      <c r="H100" s="107">
        <f ca="1">SUM(H23:H$98)/HLOOKUP(H$2,$A$2:$BJ$98,(22+(H$2-$G$2)))</f>
        <v>14.107586910795533</v>
      </c>
      <c r="I100" s="107">
        <f ca="1">SUM(I23:I$98)/HLOOKUP(I$2,$A$2:$BJ$98,(22+(I$2-$G$2)))</f>
        <v>14.034921223299268</v>
      </c>
      <c r="J100" s="107">
        <f ca="1">SUM(J23:J$98)/HLOOKUP(J$2,$A$2:$BJ$98,(22+(J$2-$G$2)))</f>
        <v>13.957545248713751</v>
      </c>
      <c r="K100" s="107">
        <f ca="1">SUM(K23:K$98)/HLOOKUP(K$2,$A$2:$BJ$98,(22+(K$2-$G$2)))</f>
        <v>13.875239678871043</v>
      </c>
      <c r="L100" s="107">
        <f ca="1">SUM(L23:L$98)/HLOOKUP(L$2,$A$2:$BJ$98,(22+(L$2-$G$2)))</f>
        <v>13.787720653954473</v>
      </c>
      <c r="M100" s="107">
        <f ca="1">SUM(M23:M$98)/HLOOKUP(M$2,$A$2:$BJ$98,(22+(M$2-$G$2)))</f>
        <v>13.704042632264658</v>
      </c>
      <c r="N100" s="107">
        <f ca="1">SUM(N23:N$98)/HLOOKUP(N$2,$A$2:$BJ$98,(22+(N$2-$G$2)))</f>
        <v>13.615653044519766</v>
      </c>
      <c r="O100" s="107">
        <f ca="1">SUM(O23:O$98)/HLOOKUP(O$2,$A$2:$BJ$98,(22+(O$2-$G$2)))</f>
        <v>13.522365162243972</v>
      </c>
      <c r="P100" s="107">
        <f ca="1">SUM(P23:P$98)/HLOOKUP(P$2,$A$2:$BJ$98,(22+(P$2-$G$2)))</f>
        <v>13.423967550334265</v>
      </c>
      <c r="Q100" s="107">
        <f ca="1">SUM(Q23:Q$98)/HLOOKUP(Q$2,$A$2:$BJ$98,(22+(Q$2-$G$2)))</f>
        <v>13.320290670837926</v>
      </c>
      <c r="R100" s="107">
        <f ca="1">SUM(R23:R$98)/HLOOKUP(R$2,$A$2:$BJ$98,(22+(R$2-$G$2)))</f>
        <v>13.21108172692016</v>
      </c>
      <c r="S100" s="107">
        <f ca="1">SUM(S23:S$98)/HLOOKUP(S$2,$A$2:$BJ$98,(22+(S$2-$G$2)))</f>
        <v>13.096084772759069</v>
      </c>
      <c r="T100" s="107">
        <f ca="1">SUM(T23:T$98)/HLOOKUP(T$2,$A$2:$BJ$98,(22+(T$2-$G$2)))</f>
        <v>12.974941798308285</v>
      </c>
      <c r="U100" s="107">
        <f ca="1">SUM(U23:U$98)/HLOOKUP(U$2,$A$2:$BJ$98,(22+(U$2-$G$2)))</f>
        <v>12.847286847299671</v>
      </c>
      <c r="V100" s="107">
        <f ca="1">SUM(V23:V$98)/HLOOKUP(V$2,$A$2:$BJ$98,(22+(V$2-$G$2)))</f>
        <v>12.712856380218838</v>
      </c>
      <c r="W100" s="107">
        <f ca="1">SUM(W23:W$98)/HLOOKUP(W$2,$A$2:$BJ$98,(22+(W$2-$G$2)))</f>
        <v>12.581642014746553</v>
      </c>
      <c r="X100" s="107">
        <f ca="1">SUM(X23:X$98)/HLOOKUP(X$2,$A$2:$BJ$98,(22+(X$2-$G$2)))</f>
        <v>12.443793863249397</v>
      </c>
      <c r="Y100" s="107">
        <f ca="1">SUM(Y23:Y$98)/HLOOKUP(Y$2,$A$2:$BJ$98,(22+(Y$2-$G$2)))</f>
        <v>12.298936847585448</v>
      </c>
      <c r="Z100" s="107">
        <f ca="1">SUM(Z23:Z$98)/HLOOKUP(Z$2,$A$2:$BJ$98,(22+(Z$2-$G$2)))</f>
        <v>12.146685608174231</v>
      </c>
      <c r="AA100" s="107">
        <f ca="1">SUM(AA23:AA$98)/HLOOKUP(AA$2,$A$2:$BJ$98,(22+(AA$2-$G$2)))</f>
        <v>11.986862630504403</v>
      </c>
      <c r="AB100" s="107">
        <f ca="1">SUM(AB23:AB$98)/HLOOKUP(AB$2,$A$2:$BJ$98,(22+(AB$2-$G$2)))</f>
        <v>11.819148176937484</v>
      </c>
      <c r="AC100" s="107">
        <f ca="1">SUM(AC23:AC$98)/HLOOKUP(AC$2,$A$2:$BJ$98,(22+(AC$2-$G$2)))</f>
        <v>11.643503115031232</v>
      </c>
      <c r="AD100" s="107">
        <f ca="1">SUM(AD23:AD$98)/HLOOKUP(AD$2,$A$2:$BJ$98,(22+(AD$2-$G$2)))</f>
        <v>11.459825249677779</v>
      </c>
      <c r="AE100" s="107">
        <f ca="1">SUM(AE23:AE$98)/HLOOKUP(AE$2,$A$2:$BJ$98,(22+(AE$2-$G$2)))</f>
        <v>11.268098857715762</v>
      </c>
      <c r="AF100" s="107">
        <f ca="1">SUM(AF23:AF$98)/HLOOKUP(AF$2,$A$2:$BJ$98,(22+(AF$2-$G$2)))</f>
        <v>11.068388690704875</v>
      </c>
      <c r="AG100" s="107">
        <f ca="1">SUM(AG23:AG$98)/HLOOKUP(AG$2,$A$2:$BJ$98,(22+(AG$2-$G$2)))</f>
        <v>10.860659934053245</v>
      </c>
      <c r="AH100" s="107">
        <f ca="1">SUM(AH23:AH$98)/HLOOKUP(AH$2,$A$2:$BJ$98,(22+(AH$2-$G$2)))</f>
        <v>10.645126594329465</v>
      </c>
      <c r="AI100" s="107">
        <f ca="1">SUM(AI23:AI$98)/HLOOKUP(AI$2,$A$2:$BJ$98,(22+(AI$2-$G$2)))</f>
        <v>10.421806199832728</v>
      </c>
      <c r="AJ100" s="107">
        <f ca="1">SUM(AJ23:AJ$98)/HLOOKUP(AJ$2,$A$2:$BJ$98,(22+(AJ$2-$G$2)))</f>
        <v>10.190939758479638</v>
      </c>
      <c r="AK100" s="107">
        <f ca="1">SUM(AK23:AK$98)/HLOOKUP(AK$2,$A$2:$BJ$98,(22+(AK$2-$G$2)))</f>
        <v>9.9528905678714459</v>
      </c>
      <c r="AL100" s="107">
        <f ca="1">SUM(AL23:AL$98)/HLOOKUP(AL$2,$A$2:$BJ$98,(22+(AL$2-$G$2)))</f>
        <v>9.7076628805038609</v>
      </c>
      <c r="AM100" s="107">
        <f ca="1">SUM(AM23:AM$98)/HLOOKUP(AM$2,$A$2:$BJ$98,(22+(AM$2-$G$2)))</f>
        <v>9.4555637076991115</v>
      </c>
      <c r="AN100" s="107">
        <f ca="1">SUM(AN23:AN$98)/HLOOKUP(AN$2,$A$2:$BJ$98,(22+(AN$2-$G$2)))</f>
        <v>9.1970076710767561</v>
      </c>
      <c r="AO100" s="107">
        <f ca="1">SUM(AO23:AO$98)/HLOOKUP(AO$2,$A$2:$BJ$98,(22+(AO$2-$G$2)))</f>
        <v>8.9328691161815019</v>
      </c>
      <c r="AP100" s="107">
        <f ca="1">SUM(AP23:AP$98)/HLOOKUP(AP$2,$A$2:$BJ$98,(22+(AP$2-$G$2)))</f>
        <v>8.6634003370059762</v>
      </c>
      <c r="AQ100" s="107">
        <f ca="1">SUM(AQ23:AQ$98)/HLOOKUP(AQ$2,$A$2:$BJ$98,(22+(AQ$2-$G$2)))</f>
        <v>8.3890545333774789</v>
      </c>
      <c r="AR100" s="107">
        <f ca="1">SUM(AR23:AR$98)/HLOOKUP(AR$2,$A$2:$BJ$98,(22+(AR$2-$G$2)))</f>
        <v>8.11041942783603</v>
      </c>
      <c r="AS100" s="107">
        <f ca="1">SUM(AS23:AS$98)/HLOOKUP(AS$2,$A$2:$BJ$98,(22+(AS$2-$G$2)))</f>
        <v>7.8287945920820787</v>
      </c>
      <c r="AT100" s="107">
        <f ca="1">SUM(AT23:AT$98)/HLOOKUP(AT$2,$A$2:$BJ$98,(22+(AT$2-$G$2)))</f>
        <v>7.54465202286665</v>
      </c>
      <c r="AU100" s="107">
        <f ca="1">SUM(AU23:AU$98)/HLOOKUP(AU$2,$A$2:$BJ$98,(22+(AU$2-$G$2)))</f>
        <v>7.2597520674876765</v>
      </c>
      <c r="AV100" s="107">
        <f ca="1">SUM(AV23:AV$98)/HLOOKUP(AV$2,$A$2:$BJ$98,(22+(AV$2-$G$2)))</f>
        <v>6.9752546729799638</v>
      </c>
      <c r="AW100" s="107">
        <f ca="1">SUM(AW23:AW$98)/HLOOKUP(AW$2,$A$2:$BJ$98,(22+(AW$2-$G$2)))</f>
        <v>6.6930425480778375</v>
      </c>
      <c r="AX100" s="107">
        <f ca="1">SUM(AX23:AX$98)/HLOOKUP(AX$2,$A$2:$BJ$98,(22+(AX$2-$G$2)))</f>
        <v>6.4147777079540536</v>
      </c>
      <c r="AY100" s="107">
        <f ca="1">SUM(AY23:AY$98)/HLOOKUP(AY$2,$A$2:$BJ$98,(22+(AY$2-$G$2)))</f>
        <v>6.1419257838908283</v>
      </c>
      <c r="AZ100" s="107">
        <f ca="1">SUM(AZ23:AZ$98)/HLOOKUP(AZ$2,$A$2:$BJ$98,(22+(AZ$2-$G$2)))</f>
        <v>5.8748881454290469</v>
      </c>
      <c r="BA100" s="107">
        <f ca="1">SUM(BA23:BA$98)/HLOOKUP(BA$2,$A$2:$BJ$98,(22+(BA$2-$G$2)))</f>
        <v>5.6132146446174351</v>
      </c>
      <c r="BB100" s="107">
        <f ca="1">SUM(BB23:BB$98)/HLOOKUP(BB$2,$A$2:$BJ$98,(22+(BB$2-$G$2)))</f>
        <v>5.3585805750452753</v>
      </c>
      <c r="BC100" s="107">
        <f ca="1">SUM(BC23:BC$98)/HLOOKUP(BC$2,$A$2:$BJ$98,(22+(BC$2-$G$2)))</f>
        <v>5.1073588115610704</v>
      </c>
      <c r="BD100" s="107">
        <f ca="1">SUM(BD23:BD$98)/HLOOKUP(BD$2,$A$2:$BJ$98,(22+(BD$2-$G$2)))</f>
        <v>4.8602258398221423</v>
      </c>
      <c r="BE100" s="107">
        <f ca="1">SUM(BE23:BE$98)/HLOOKUP(BE$2,$A$2:$BJ$98,(22+(BE$2-$G$2)))</f>
        <v>4.6183488474496626</v>
      </c>
      <c r="BF100" s="107">
        <f ca="1">SUM(BF23:BF$98)/HLOOKUP(BF$2,$A$2:$BJ$98,(22+(BF$2-$G$2)))</f>
        <v>4.3783878817961028</v>
      </c>
      <c r="BG100" s="107">
        <f ca="1">SUM(BG23:BG$98)/HLOOKUP(BG$2,$A$2:$BJ$98,(22+(BG$2-$G$2)))</f>
        <v>4.1474986640345337</v>
      </c>
      <c r="BH100" s="107">
        <f ca="1">SUM(BH23:BH$98)/HLOOKUP(BH$2,$A$2:$BJ$98,(22+(BH$2-$G$2)))</f>
        <v>3.9258494160812507</v>
      </c>
      <c r="BI100" s="107">
        <f ca="1">SUM(BI23:BI$98)/HLOOKUP(BI$2,$A$2:$BJ$98,(22+(BI$2-$G$2)))</f>
        <v>3.7138933931377007</v>
      </c>
      <c r="BJ100" s="107">
        <f ca="1">SUM(BJ23:BJ$98)/HLOOKUP(BJ$2,$A$2:$BJ$98,(22+(BJ$2-$G$2)))</f>
        <v>3.5144459167566775</v>
      </c>
      <c r="BK100" s="107">
        <f ca="1">SUM(BK23:BK$98)/HLOOKUP(BK$2,$A$2:$BJ$98,(22+(BK$2-$G$2)))</f>
        <v>3.3259606130683461</v>
      </c>
      <c r="BL100" s="107">
        <f ca="1">SUM(BL23:BL$98)/HLOOKUP(BL$2,$A$2:$BJ$98,(22+(BL$2-$G$2)))</f>
        <v>3.1488274874236026</v>
      </c>
      <c r="BM100" s="107">
        <f ca="1">SUM(BM23:BM$98)/HLOOKUP(BM$2,$A$2:$BJ$98,(22+(BM$2-$G$2)))</f>
        <v>2.9826373084773707</v>
      </c>
      <c r="BN100" s="107">
        <f ca="1">SUM(BN23:BN$98)/HLOOKUP(BN$2,$A$2:$BJ$98,(22+(BN$2-$G$2)))</f>
        <v>2.8273337855588534</v>
      </c>
      <c r="BO100" s="107">
        <f ca="1">SUM(BO23:BO$98)/HLOOKUP(BO$2,$A$2:$BJ$98,(22+(BO$2-$G$2)))</f>
        <v>2.682300556827911</v>
      </c>
      <c r="BP100" s="107">
        <f ca="1">SUM(BP23:BP$98)/HLOOKUP(BP$2,$A$2:$BJ$98,(22+(BP$2-$G$2)))</f>
        <v>2.5473194552459764</v>
      </c>
      <c r="BQ100" s="107">
        <f ca="1">SUM(BQ23:BQ$98)/HLOOKUP(BQ$2,$A$2:$BJ$98,(22+(BQ$2-$G$2)))</f>
        <v>2.4223857023949722</v>
      </c>
      <c r="BR100" s="107">
        <f ca="1">SUM(BR23:BR$98)/HLOOKUP(BR$2,$A$2:$BJ$98,(22+(BR$2-$G$2)))</f>
        <v>2.3074195657283405</v>
      </c>
      <c r="BS100" s="107">
        <f ca="1">SUM(BS23:BS$98)/HLOOKUP(BS$2,$A$2:$BJ$98,(22+(BS$2-$G$2)))</f>
        <v>2.2036667279893822</v>
      </c>
      <c r="BT100" s="107">
        <f ca="1">SUM(BT23:BT$98)/HLOOKUP(BT$2,$A$2:$BJ$98,(22+(BT$2-$G$2)))</f>
        <v>2.1133316677090921</v>
      </c>
      <c r="BU100" s="107">
        <f ca="1">SUM(BU23:BU$98)/HLOOKUP(BU$2,$A$2:$BJ$98,(22+(BU$2-$G$2)))</f>
        <v>2.039201163258658</v>
      </c>
      <c r="BV100" s="107">
        <f ca="1">SUM(BV23:BV$98)/HLOOKUP(BV$2,$A$2:$BJ$98,(22+(BV$2-$G$2)))</f>
        <v>1.9753763211840043</v>
      </c>
      <c r="BW100" s="107">
        <f ca="1">SUM(BW23:BW$98)/HLOOKUP(BW$2,$A$2:$BJ$98,(22+(BW$2-$G$2)))</f>
        <v>1.9202307785159924</v>
      </c>
      <c r="BX100" s="107">
        <f ca="1">SUM(BX23:BX$98)/HLOOKUP(BX$2,$A$2:$BJ$98,(22+(BX$2-$G$2)))</f>
        <v>1.8693633440416244</v>
      </c>
      <c r="BY100" s="107">
        <f ca="1">SUM(BY23:BY$98)/HLOOKUP(BY$2,$A$2:$BJ$98,(22+(BY$2-$G$2)))</f>
        <v>1.8278126784817637</v>
      </c>
      <c r="BZ100" s="107">
        <f ca="1">SUM(BZ23:BZ$98)/HLOOKUP(BZ$2,$A$2:$BJ$98,(22+(BZ$2-$G$2)))</f>
        <v>1.8076725836234429</v>
      </c>
      <c r="CA100" s="107">
        <f ca="1">SUM(CA23:CA$98)/HLOOKUP(CA$2,$A$2:$BJ$98,(22+(CA$2-$G$2)))</f>
        <v>1.7636931928103747</v>
      </c>
      <c r="CB100" s="107">
        <f ca="1">SUM(CB23:CB$98)/HLOOKUP(CB$2,$A$2:$BJ$98,(22+(CB$2-$G$2)))</f>
        <v>1.6676565638920426</v>
      </c>
      <c r="CC100" s="107">
        <f ca="1">SUM(CC23:CC$98)/HLOOKUP(CC$2,$A$2:$BJ$98,(22+(CC$2-$G$2)))</f>
        <v>1.4579439252336448</v>
      </c>
      <c r="CD100" s="107">
        <f ca="1">SUM(CD23:CD$98)/HLOOKUP(CD$2,$A$2:$BJ$98,(22+(CD$2-$G$2)))</f>
        <v>1</v>
      </c>
    </row>
    <row r="101" spans="1:83"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148"/>
      <c r="BF101" s="148"/>
      <c r="BG101" s="148"/>
      <c r="BH101" s="148"/>
      <c r="BI101" s="148"/>
      <c r="BJ101" s="148"/>
      <c r="BK101" s="148"/>
      <c r="BL101" s="148"/>
      <c r="BM101" s="148"/>
      <c r="BN101" s="148"/>
      <c r="BO101" s="148"/>
      <c r="BP101" s="148"/>
      <c r="BQ101" s="148"/>
      <c r="BR101" s="148"/>
      <c r="BS101" s="148"/>
      <c r="BT101" s="148"/>
      <c r="BU101" s="148"/>
      <c r="BV101" s="148"/>
      <c r="BW101" s="148"/>
      <c r="BX101" s="148"/>
      <c r="BY101" s="148"/>
      <c r="BZ101" s="148"/>
      <c r="CA101" s="148"/>
      <c r="CB101" s="148"/>
      <c r="CC101" s="148"/>
      <c r="CD101" s="148"/>
    </row>
    <row r="103" spans="1:83">
      <c r="H103" s="147"/>
    </row>
    <row r="104" spans="1:83">
      <c r="I104" s="147"/>
    </row>
    <row r="105" spans="1:83">
      <c r="J105" s="147"/>
    </row>
    <row r="106" spans="1:83">
      <c r="K106" s="147"/>
    </row>
    <row r="107" spans="1:83">
      <c r="L107" s="147"/>
    </row>
    <row r="108" spans="1:83">
      <c r="M108" s="147"/>
    </row>
    <row r="109" spans="1:83">
      <c r="N109" s="147"/>
    </row>
  </sheetData>
  <mergeCells count="19">
    <mergeCell ref="AA1:AD1"/>
    <mergeCell ref="G1:J1"/>
    <mergeCell ref="K1:N1"/>
    <mergeCell ref="O1:R1"/>
    <mergeCell ref="S1:V1"/>
    <mergeCell ref="W1:Z1"/>
    <mergeCell ref="BC1:BF1"/>
    <mergeCell ref="BG1:BJ1"/>
    <mergeCell ref="AE1:AH1"/>
    <mergeCell ref="AI1:AL1"/>
    <mergeCell ref="AM1:AP1"/>
    <mergeCell ref="AQ1:AT1"/>
    <mergeCell ref="AU1:AX1"/>
    <mergeCell ref="AY1:BB1"/>
    <mergeCell ref="BK1:BN1"/>
    <mergeCell ref="BO1:BR1"/>
    <mergeCell ref="BS1:BV1"/>
    <mergeCell ref="BW1:BZ1"/>
    <mergeCell ref="CA1:C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200"/>
  <sheetViews>
    <sheetView topLeftCell="AM1" zoomScaleNormal="70" workbookViewId="0">
      <pane ySplit="1" topLeftCell="A2" activePane="bottomLeft" state="frozen"/>
      <selection pane="bottomLeft" activeCell="V24" sqref="V24"/>
    </sheetView>
  </sheetViews>
  <sheetFormatPr baseColWidth="10" defaultColWidth="10.6640625" defaultRowHeight="16"/>
  <cols>
    <col min="1" max="1" width="10.6640625" style="172"/>
    <col min="2" max="2" width="10.6640625" style="169"/>
    <col min="3" max="3" width="10.6640625" style="165"/>
    <col min="4" max="4" width="10.6640625" style="170"/>
    <col min="5" max="5" width="10.6640625" style="169"/>
    <col min="6" max="6" width="10.6640625" style="165"/>
    <col min="7" max="7" width="10.6640625" style="170"/>
    <col min="8" max="8" width="10.6640625" style="165"/>
    <col min="9" max="9" width="27.83203125" style="165" customWidth="1"/>
    <col min="10" max="16" width="10.6640625" style="165"/>
    <col min="17" max="17" width="8.83203125"/>
    <col min="18" max="18" width="8.5" customWidth="1"/>
    <col min="19" max="19" width="1.5" customWidth="1"/>
    <col min="20" max="23" width="12.1640625" customWidth="1"/>
    <col min="24" max="24" width="2.83203125" customWidth="1"/>
    <col min="25" max="29" width="12.1640625" customWidth="1"/>
    <col min="30" max="30" width="8.5" style="165" customWidth="1"/>
    <col min="31" max="31" width="1.5" style="165" customWidth="1"/>
    <col min="32" max="34" width="12.1640625" style="165" customWidth="1"/>
    <col min="35" max="35" width="2.83203125" style="165" customWidth="1"/>
    <col min="36" max="38" width="12.1640625" style="165" customWidth="1"/>
    <col min="39" max="48" width="10.6640625" style="165"/>
    <col min="49" max="49" width="8.5" style="165" customWidth="1"/>
    <col min="50" max="50" width="10.6640625" style="165"/>
    <col min="51" max="51" width="11.6640625" style="165" bestFit="1" customWidth="1"/>
    <col min="52" max="52" width="11" style="165" customWidth="1"/>
    <col min="53" max="55" width="10.6640625" style="165"/>
    <col min="56" max="56" width="11.6640625" style="165" bestFit="1" customWidth="1"/>
    <col min="57" max="57" width="11" style="165" customWidth="1"/>
    <col min="58" max="61" width="10.6640625" style="165"/>
    <col min="62" max="62" width="12.1640625" style="165" bestFit="1" customWidth="1"/>
    <col min="63" max="68" width="10.6640625" style="165"/>
    <col min="69" max="69" width="10.6640625" style="169"/>
    <col min="70" max="87" width="10.6640625" style="168"/>
    <col min="88" max="88" width="11.6640625" style="168" bestFit="1" customWidth="1"/>
    <col min="89" max="110" width="10.6640625" style="168"/>
    <col min="111" max="16384" width="10.6640625" style="165"/>
  </cols>
  <sheetData>
    <row r="1" spans="1:170" ht="19">
      <c r="A1" s="164"/>
      <c r="B1" s="495" t="s">
        <v>65</v>
      </c>
      <c r="C1" s="496"/>
      <c r="D1" s="497"/>
      <c r="E1" s="498" t="s">
        <v>149</v>
      </c>
      <c r="F1" s="499"/>
      <c r="G1" s="500"/>
      <c r="Q1" s="399" t="s">
        <v>156</v>
      </c>
      <c r="AZ1" s="363" t="s">
        <v>153</v>
      </c>
      <c r="BQ1" s="168"/>
    </row>
    <row r="2" spans="1:170" ht="19" customHeight="1">
      <c r="A2" s="164" t="s">
        <v>0</v>
      </c>
      <c r="B2" s="169" t="s">
        <v>22</v>
      </c>
      <c r="C2" s="165" t="s">
        <v>23</v>
      </c>
      <c r="D2" s="211" t="s">
        <v>24</v>
      </c>
      <c r="E2" s="169" t="s">
        <v>22</v>
      </c>
      <c r="F2" s="165" t="s">
        <v>23</v>
      </c>
      <c r="G2" s="344" t="s">
        <v>24</v>
      </c>
      <c r="Q2" s="400" t="s">
        <v>157</v>
      </c>
      <c r="AF2" s="480" t="s">
        <v>80</v>
      </c>
      <c r="AG2" s="480"/>
      <c r="AH2" s="480"/>
      <c r="AI2" s="480"/>
      <c r="AJ2" s="480"/>
      <c r="AK2" s="480"/>
      <c r="AL2" s="480"/>
      <c r="AW2" s="212"/>
      <c r="AZ2" s="365" t="s">
        <v>184</v>
      </c>
      <c r="BA2" s="365"/>
      <c r="BB2" s="365"/>
      <c r="BC2" s="365"/>
      <c r="BD2" s="212"/>
      <c r="BE2" s="212"/>
      <c r="BF2" s="212"/>
      <c r="BG2" s="212"/>
      <c r="BH2" s="212"/>
      <c r="BI2" s="472" t="s">
        <v>188</v>
      </c>
      <c r="BJ2" s="473">
        <f>0.0002066893</f>
        <v>2.0668929999999999E-4</v>
      </c>
      <c r="BK2" s="473">
        <f>0.000208172</f>
        <v>2.0817200000000001E-4</v>
      </c>
      <c r="BL2" s="473">
        <f>0.0002088692</f>
        <v>2.088692E-4</v>
      </c>
      <c r="BM2" s="212"/>
      <c r="BN2" s="212"/>
      <c r="BO2" s="212"/>
      <c r="BP2" s="212"/>
      <c r="BQ2" s="167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</row>
    <row r="3" spans="1:170" ht="17" customHeight="1" thickBot="1">
      <c r="A3" s="172">
        <v>15</v>
      </c>
      <c r="B3" s="173" t="s">
        <v>58</v>
      </c>
      <c r="C3" s="173" t="s">
        <v>58</v>
      </c>
      <c r="D3" s="174"/>
      <c r="E3" s="173" t="s">
        <v>58</v>
      </c>
      <c r="F3" s="175" t="s">
        <v>58</v>
      </c>
      <c r="G3" s="174"/>
      <c r="I3" s="454"/>
      <c r="J3" s="454"/>
      <c r="K3" s="325"/>
      <c r="L3" s="454"/>
      <c r="M3" s="454"/>
      <c r="N3" s="454"/>
      <c r="O3" s="454"/>
      <c r="P3" s="167"/>
      <c r="Q3" s="400"/>
      <c r="AW3" s="212"/>
      <c r="AY3" s="365" cm="1">
        <f t="array" ref="AY3">SUMPRODUCT(1-AY6:AY101)/(1-AY6)</f>
        <v>82.009474840718966</v>
      </c>
      <c r="AZ3" s="365"/>
      <c r="BA3" s="365">
        <f>(1-'MP-2019_Male'!BK7)</f>
        <v>0.99529999999999996</v>
      </c>
      <c r="BB3" s="365">
        <f>(1-'MP-2019_Male'!BL6)</f>
        <v>1.0037</v>
      </c>
      <c r="BC3" s="365">
        <f>BA3*BB3</f>
        <v>0.99898260999999999</v>
      </c>
      <c r="BD3" s="212"/>
      <c r="BE3" s="212"/>
      <c r="BF3" s="212"/>
      <c r="BG3" s="212"/>
      <c r="BH3" s="212"/>
      <c r="BI3" s="472" t="s">
        <v>189</v>
      </c>
      <c r="BJ3" s="473">
        <f>AVERAGE(BJ6,BJ105)</f>
        <v>2.0668926016271491E-4</v>
      </c>
      <c r="BK3" s="473">
        <f>AVERAGE(BK6,BK105)</f>
        <v>2.0817199341719133E-4</v>
      </c>
      <c r="BL3" s="473">
        <f>AVERAGE(BL6,BL105)</f>
        <v>2.0886915944893277E-4</v>
      </c>
      <c r="BM3" s="212"/>
      <c r="BN3" s="212"/>
      <c r="BO3" s="212"/>
      <c r="BP3" s="212"/>
      <c r="BQ3" s="167"/>
    </row>
    <row r="4" spans="1:170" ht="17" thickBot="1">
      <c r="A4" s="172">
        <v>16</v>
      </c>
      <c r="D4" s="174"/>
      <c r="G4" s="174"/>
      <c r="I4" s="454"/>
      <c r="J4" s="454"/>
      <c r="K4" s="325"/>
      <c r="L4" s="454"/>
      <c r="M4" s="454"/>
      <c r="N4" s="454"/>
      <c r="O4" s="454"/>
      <c r="P4" s="167"/>
      <c r="R4" s="400"/>
      <c r="S4" s="400"/>
      <c r="T4" s="489" t="s">
        <v>178</v>
      </c>
      <c r="U4" s="490"/>
      <c r="V4" s="490"/>
      <c r="W4" s="491"/>
      <c r="Y4" s="492" t="s">
        <v>179</v>
      </c>
      <c r="Z4" s="493"/>
      <c r="AA4" s="493"/>
      <c r="AB4" s="494"/>
      <c r="AC4" s="412"/>
      <c r="AD4" s="176"/>
      <c r="AE4" s="177"/>
      <c r="AF4" s="481" t="s">
        <v>59</v>
      </c>
      <c r="AG4" s="482"/>
      <c r="AH4" s="483"/>
      <c r="AI4" s="178"/>
      <c r="AJ4" s="484" t="s">
        <v>60</v>
      </c>
      <c r="AK4" s="485"/>
      <c r="AL4" s="486"/>
      <c r="AW4" s="179"/>
      <c r="AX4" s="179" t="s">
        <v>66</v>
      </c>
      <c r="AZ4" s="198"/>
      <c r="BC4" s="179"/>
      <c r="BE4" s="180"/>
      <c r="BJ4" s="198"/>
      <c r="BQ4" s="181"/>
      <c r="CF4" s="182"/>
      <c r="CG4" s="182"/>
      <c r="CH4" s="182"/>
      <c r="CI4" s="182"/>
    </row>
    <row r="5" spans="1:170" ht="14" customHeight="1" thickBot="1">
      <c r="A5" s="172">
        <v>17</v>
      </c>
      <c r="D5" s="174"/>
      <c r="G5" s="174"/>
      <c r="I5" s="325"/>
      <c r="J5" s="501"/>
      <c r="K5" s="501"/>
      <c r="L5" s="501"/>
      <c r="M5" s="501"/>
      <c r="N5" s="501"/>
      <c r="O5" s="501"/>
      <c r="P5" s="167"/>
      <c r="R5" s="401" t="s">
        <v>0</v>
      </c>
      <c r="S5" s="400"/>
      <c r="T5" s="402" t="s">
        <v>61</v>
      </c>
      <c r="U5" s="403" t="s">
        <v>158</v>
      </c>
      <c r="V5" s="403" t="s">
        <v>62</v>
      </c>
      <c r="W5" s="404" t="s">
        <v>159</v>
      </c>
      <c r="Y5" s="402" t="s">
        <v>61</v>
      </c>
      <c r="Z5" s="403" t="s">
        <v>158</v>
      </c>
      <c r="AA5" s="403" t="s">
        <v>62</v>
      </c>
      <c r="AB5" s="404" t="s">
        <v>159</v>
      </c>
      <c r="AC5" s="403"/>
      <c r="AD5" s="183" t="s">
        <v>0</v>
      </c>
      <c r="AE5" s="177"/>
      <c r="AF5" s="184" t="s">
        <v>61</v>
      </c>
      <c r="AG5" s="185" t="s">
        <v>55</v>
      </c>
      <c r="AH5" s="186" t="s">
        <v>62</v>
      </c>
      <c r="AI5" s="187"/>
      <c r="AJ5" s="184" t="s">
        <v>61</v>
      </c>
      <c r="AK5" s="185" t="s">
        <v>55</v>
      </c>
      <c r="AL5" s="186" t="s">
        <v>62</v>
      </c>
      <c r="AW5" s="188" t="s">
        <v>0</v>
      </c>
      <c r="AX5" s="189">
        <v>2009</v>
      </c>
      <c r="AY5" s="189">
        <v>2010</v>
      </c>
      <c r="AZ5" s="189">
        <f t="shared" ref="AZ5" si="0">AY5+1</f>
        <v>2011</v>
      </c>
      <c r="BA5" s="189">
        <f t="shared" ref="BA5" si="1">AZ5+1</f>
        <v>2012</v>
      </c>
      <c r="BB5" s="189">
        <f t="shared" ref="BB5" si="2">BA5+1</f>
        <v>2013</v>
      </c>
      <c r="BC5" s="189">
        <v>2014</v>
      </c>
      <c r="BD5" s="189">
        <f>BC5+1</f>
        <v>2015</v>
      </c>
      <c r="BE5" s="189">
        <f t="shared" ref="BE5:DP5" si="3">BD5+1</f>
        <v>2016</v>
      </c>
      <c r="BF5" s="189">
        <f t="shared" si="3"/>
        <v>2017</v>
      </c>
      <c r="BG5" s="189">
        <f t="shared" si="3"/>
        <v>2018</v>
      </c>
      <c r="BH5" s="189">
        <f t="shared" si="3"/>
        <v>2019</v>
      </c>
      <c r="BI5" s="468">
        <f t="shared" si="3"/>
        <v>2020</v>
      </c>
      <c r="BJ5" s="469">
        <f t="shared" si="3"/>
        <v>2021</v>
      </c>
      <c r="BK5" s="189">
        <f t="shared" si="3"/>
        <v>2022</v>
      </c>
      <c r="BL5" s="189">
        <f t="shared" si="3"/>
        <v>2023</v>
      </c>
      <c r="BM5" s="189">
        <f t="shared" si="3"/>
        <v>2024</v>
      </c>
      <c r="BN5" s="189">
        <f t="shared" si="3"/>
        <v>2025</v>
      </c>
      <c r="BO5" s="189">
        <f t="shared" si="3"/>
        <v>2026</v>
      </c>
      <c r="BP5" s="189">
        <f t="shared" si="3"/>
        <v>2027</v>
      </c>
      <c r="BQ5" s="189">
        <f t="shared" si="3"/>
        <v>2028</v>
      </c>
      <c r="BR5" s="189">
        <f t="shared" si="3"/>
        <v>2029</v>
      </c>
      <c r="BS5" s="189">
        <f t="shared" si="3"/>
        <v>2030</v>
      </c>
      <c r="BT5" s="189">
        <f t="shared" si="3"/>
        <v>2031</v>
      </c>
      <c r="BU5" s="189">
        <f t="shared" si="3"/>
        <v>2032</v>
      </c>
      <c r="BV5" s="189">
        <f t="shared" si="3"/>
        <v>2033</v>
      </c>
      <c r="BW5" s="189">
        <f t="shared" si="3"/>
        <v>2034</v>
      </c>
      <c r="BX5" s="189">
        <f t="shared" si="3"/>
        <v>2035</v>
      </c>
      <c r="BY5" s="189">
        <f t="shared" si="3"/>
        <v>2036</v>
      </c>
      <c r="BZ5" s="189">
        <f t="shared" si="3"/>
        <v>2037</v>
      </c>
      <c r="CA5" s="189">
        <f t="shared" si="3"/>
        <v>2038</v>
      </c>
      <c r="CB5" s="189">
        <f t="shared" si="3"/>
        <v>2039</v>
      </c>
      <c r="CC5" s="189">
        <f t="shared" si="3"/>
        <v>2040</v>
      </c>
      <c r="CD5" s="189">
        <f t="shared" si="3"/>
        <v>2041</v>
      </c>
      <c r="CE5" s="189">
        <f t="shared" si="3"/>
        <v>2042</v>
      </c>
      <c r="CF5" s="189">
        <f t="shared" si="3"/>
        <v>2043</v>
      </c>
      <c r="CG5" s="189">
        <f t="shared" si="3"/>
        <v>2044</v>
      </c>
      <c r="CH5" s="189">
        <f t="shared" si="3"/>
        <v>2045</v>
      </c>
      <c r="CI5" s="189">
        <f t="shared" si="3"/>
        <v>2046</v>
      </c>
      <c r="CJ5" s="189">
        <f t="shared" si="3"/>
        <v>2047</v>
      </c>
      <c r="CK5" s="189">
        <f t="shared" si="3"/>
        <v>2048</v>
      </c>
      <c r="CL5" s="189">
        <f t="shared" si="3"/>
        <v>2049</v>
      </c>
      <c r="CM5" s="189">
        <f t="shared" si="3"/>
        <v>2050</v>
      </c>
      <c r="CN5" s="189">
        <f t="shared" si="3"/>
        <v>2051</v>
      </c>
      <c r="CO5" s="189">
        <f t="shared" si="3"/>
        <v>2052</v>
      </c>
      <c r="CP5" s="189">
        <f t="shared" si="3"/>
        <v>2053</v>
      </c>
      <c r="CQ5" s="189">
        <f t="shared" si="3"/>
        <v>2054</v>
      </c>
      <c r="CR5" s="189">
        <f t="shared" si="3"/>
        <v>2055</v>
      </c>
      <c r="CS5" s="189">
        <f t="shared" si="3"/>
        <v>2056</v>
      </c>
      <c r="CT5" s="189">
        <f t="shared" si="3"/>
        <v>2057</v>
      </c>
      <c r="CU5" s="189">
        <f t="shared" si="3"/>
        <v>2058</v>
      </c>
      <c r="CV5" s="189">
        <f t="shared" si="3"/>
        <v>2059</v>
      </c>
      <c r="CW5" s="189">
        <f t="shared" si="3"/>
        <v>2060</v>
      </c>
      <c r="CX5" s="189">
        <f t="shared" si="3"/>
        <v>2061</v>
      </c>
      <c r="CY5" s="189">
        <f t="shared" si="3"/>
        <v>2062</v>
      </c>
      <c r="CZ5" s="189">
        <f t="shared" si="3"/>
        <v>2063</v>
      </c>
      <c r="DA5" s="189">
        <f t="shared" si="3"/>
        <v>2064</v>
      </c>
      <c r="DB5" s="189">
        <f t="shared" si="3"/>
        <v>2065</v>
      </c>
      <c r="DC5" s="189">
        <f t="shared" si="3"/>
        <v>2066</v>
      </c>
      <c r="DD5" s="189">
        <f t="shared" si="3"/>
        <v>2067</v>
      </c>
      <c r="DE5" s="189">
        <f t="shared" si="3"/>
        <v>2068</v>
      </c>
      <c r="DF5" s="189">
        <f t="shared" si="3"/>
        <v>2069</v>
      </c>
      <c r="DG5" s="189">
        <f t="shared" si="3"/>
        <v>2070</v>
      </c>
      <c r="DH5" s="189">
        <f t="shared" si="3"/>
        <v>2071</v>
      </c>
      <c r="DI5" s="189">
        <f t="shared" si="3"/>
        <v>2072</v>
      </c>
      <c r="DJ5" s="189">
        <f t="shared" si="3"/>
        <v>2073</v>
      </c>
      <c r="DK5" s="189">
        <f t="shared" si="3"/>
        <v>2074</v>
      </c>
      <c r="DL5" s="189">
        <f t="shared" si="3"/>
        <v>2075</v>
      </c>
      <c r="DM5" s="189">
        <f t="shared" si="3"/>
        <v>2076</v>
      </c>
      <c r="DN5" s="189">
        <f t="shared" si="3"/>
        <v>2077</v>
      </c>
      <c r="DO5" s="189">
        <f t="shared" si="3"/>
        <v>2078</v>
      </c>
      <c r="DP5" s="189">
        <f t="shared" si="3"/>
        <v>2079</v>
      </c>
      <c r="DQ5" s="189">
        <f t="shared" ref="DQ5:FN5" si="4">DP5+1</f>
        <v>2080</v>
      </c>
      <c r="DR5" s="189">
        <f t="shared" si="4"/>
        <v>2081</v>
      </c>
      <c r="DS5" s="189">
        <f t="shared" si="4"/>
        <v>2082</v>
      </c>
      <c r="DT5" s="189">
        <f t="shared" si="4"/>
        <v>2083</v>
      </c>
      <c r="DU5" s="189">
        <f t="shared" si="4"/>
        <v>2084</v>
      </c>
      <c r="DV5" s="189">
        <f t="shared" si="4"/>
        <v>2085</v>
      </c>
      <c r="DW5" s="189">
        <f t="shared" si="4"/>
        <v>2086</v>
      </c>
      <c r="DX5" s="189">
        <f t="shared" si="4"/>
        <v>2087</v>
      </c>
      <c r="DY5" s="189">
        <f t="shared" si="4"/>
        <v>2088</v>
      </c>
      <c r="DZ5" s="189">
        <f t="shared" si="4"/>
        <v>2089</v>
      </c>
      <c r="EA5" s="189">
        <f t="shared" si="4"/>
        <v>2090</v>
      </c>
      <c r="EB5" s="189">
        <f t="shared" si="4"/>
        <v>2091</v>
      </c>
      <c r="EC5" s="189">
        <f t="shared" si="4"/>
        <v>2092</v>
      </c>
      <c r="ED5" s="189">
        <f t="shared" si="4"/>
        <v>2093</v>
      </c>
      <c r="EE5" s="189">
        <f t="shared" si="4"/>
        <v>2094</v>
      </c>
      <c r="EF5" s="189">
        <f t="shared" si="4"/>
        <v>2095</v>
      </c>
      <c r="EG5" s="189">
        <f t="shared" si="4"/>
        <v>2096</v>
      </c>
      <c r="EH5" s="189">
        <f t="shared" si="4"/>
        <v>2097</v>
      </c>
      <c r="EI5" s="189">
        <f t="shared" si="4"/>
        <v>2098</v>
      </c>
      <c r="EJ5" s="189">
        <f t="shared" si="4"/>
        <v>2099</v>
      </c>
      <c r="EK5" s="189">
        <f t="shared" si="4"/>
        <v>2100</v>
      </c>
      <c r="EL5" s="189">
        <f t="shared" si="4"/>
        <v>2101</v>
      </c>
      <c r="EM5" s="189">
        <f t="shared" si="4"/>
        <v>2102</v>
      </c>
      <c r="EN5" s="189">
        <f t="shared" si="4"/>
        <v>2103</v>
      </c>
      <c r="EO5" s="189">
        <f t="shared" si="4"/>
        <v>2104</v>
      </c>
      <c r="EP5" s="189">
        <f t="shared" si="4"/>
        <v>2105</v>
      </c>
      <c r="EQ5" s="189">
        <f t="shared" si="4"/>
        <v>2106</v>
      </c>
      <c r="ER5" s="189">
        <f t="shared" si="4"/>
        <v>2107</v>
      </c>
      <c r="ES5" s="189">
        <f t="shared" si="4"/>
        <v>2108</v>
      </c>
      <c r="ET5" s="189">
        <f t="shared" si="4"/>
        <v>2109</v>
      </c>
      <c r="EU5" s="189">
        <f t="shared" si="4"/>
        <v>2110</v>
      </c>
      <c r="EV5" s="189">
        <f t="shared" si="4"/>
        <v>2111</v>
      </c>
      <c r="EW5" s="189">
        <f t="shared" si="4"/>
        <v>2112</v>
      </c>
      <c r="EX5" s="189">
        <f t="shared" si="4"/>
        <v>2113</v>
      </c>
      <c r="EY5" s="189">
        <f t="shared" si="4"/>
        <v>2114</v>
      </c>
      <c r="EZ5" s="189">
        <f t="shared" si="4"/>
        <v>2115</v>
      </c>
      <c r="FA5" s="189">
        <f t="shared" si="4"/>
        <v>2116</v>
      </c>
      <c r="FB5" s="189">
        <f t="shared" si="4"/>
        <v>2117</v>
      </c>
      <c r="FC5" s="189">
        <f t="shared" si="4"/>
        <v>2118</v>
      </c>
      <c r="FD5" s="189">
        <f t="shared" si="4"/>
        <v>2119</v>
      </c>
      <c r="FE5" s="189">
        <f t="shared" si="4"/>
        <v>2120</v>
      </c>
      <c r="FF5" s="189">
        <f t="shared" si="4"/>
        <v>2121</v>
      </c>
      <c r="FG5" s="189">
        <f t="shared" si="4"/>
        <v>2122</v>
      </c>
      <c r="FH5" s="189">
        <f t="shared" si="4"/>
        <v>2123</v>
      </c>
      <c r="FI5" s="189">
        <f t="shared" si="4"/>
        <v>2124</v>
      </c>
      <c r="FJ5" s="189">
        <f t="shared" si="4"/>
        <v>2125</v>
      </c>
      <c r="FK5" s="189">
        <f t="shared" si="4"/>
        <v>2126</v>
      </c>
      <c r="FL5" s="189">
        <f t="shared" si="4"/>
        <v>2127</v>
      </c>
      <c r="FM5" s="189">
        <f t="shared" si="4"/>
        <v>2128</v>
      </c>
      <c r="FN5" s="189">
        <f t="shared" si="4"/>
        <v>2129</v>
      </c>
    </row>
    <row r="6" spans="1:170">
      <c r="A6" s="172">
        <v>18</v>
      </c>
      <c r="B6" s="190">
        <f>IF($AF6="",$AG6,$AF6)</f>
        <v>3.28E-4</v>
      </c>
      <c r="C6" s="191">
        <f>IF($AJ6="",$AK6,$AJ6)</f>
        <v>1.5699999999999999E-4</v>
      </c>
      <c r="D6" s="174">
        <f t="shared" ref="D6:D67" si="5">AVERAGE(B6:C6)</f>
        <v>2.4249999999999999E-4</v>
      </c>
      <c r="E6" s="192"/>
      <c r="F6" s="193"/>
      <c r="G6" s="194"/>
      <c r="I6" s="325"/>
      <c r="J6" s="487"/>
      <c r="K6" s="487"/>
      <c r="L6" s="487"/>
      <c r="M6" s="487"/>
      <c r="N6" s="488"/>
      <c r="O6" s="488"/>
      <c r="P6" s="167"/>
      <c r="R6" s="405">
        <v>18</v>
      </c>
      <c r="T6" s="406">
        <v>1.2999999999999999E-4</v>
      </c>
      <c r="U6" s="407" t="s">
        <v>63</v>
      </c>
      <c r="V6" s="407">
        <v>2.4599999999999999E-3</v>
      </c>
      <c r="W6" s="408"/>
      <c r="Y6" s="406">
        <v>3.6000000000000002E-4</v>
      </c>
      <c r="Z6" s="407" t="s">
        <v>63</v>
      </c>
      <c r="AA6" s="407">
        <v>4.0299999999999997E-3</v>
      </c>
      <c r="AB6" s="408"/>
      <c r="AC6" s="413"/>
      <c r="AD6" s="172">
        <v>18</v>
      </c>
      <c r="AF6" s="195">
        <v>3.28E-4</v>
      </c>
      <c r="AG6" s="196" t="s">
        <v>63</v>
      </c>
      <c r="AH6" s="197">
        <v>5.744E-3</v>
      </c>
      <c r="AI6" s="172"/>
      <c r="AJ6" s="195">
        <v>1.5699999999999999E-4</v>
      </c>
      <c r="AK6" s="196" t="s">
        <v>63</v>
      </c>
      <c r="AL6" s="197">
        <v>2.1619999999999999E-3</v>
      </c>
      <c r="AV6" s="198"/>
      <c r="AW6" s="206">
        <v>25</v>
      </c>
      <c r="AX6" s="199">
        <f t="shared" ref="AX6:AX37" si="6">$BI6</f>
        <v>3.0728000445337896E-4</v>
      </c>
      <c r="AY6" s="334">
        <f>IF($AW6&gt;59,$Z13*$J$31,$Y13*$J$30)</f>
        <v>2.5759999999999997E-4</v>
      </c>
      <c r="AZ6" s="381">
        <f>AY6*(1-VLOOKUP($AW6,'MP-2019_Male'!$A$3:$CH$103,IF(AZ$5&gt;2034,84,(60+(AZ$5-$AX$5)))))</f>
        <v>2.5409663999999998E-4</v>
      </c>
      <c r="BA6" s="381">
        <f>AZ6*(1-VLOOKUP($AW6,'MP-2019_Male'!$A$3:$CH$103,IF(BA$5&gt;2034,84,(60+(BA$5-$AX$5)))))</f>
        <v>2.5290238579199996E-4</v>
      </c>
      <c r="BB6" s="381">
        <f>BA6*(1-VLOOKUP($AW6,'MP-2019_Male'!$A$3:$CH$103,IF(BB$5&gt;2034,84,(60+(BB$5-$AX$5)))))</f>
        <v>2.5479915368543997E-4</v>
      </c>
      <c r="BC6" s="381">
        <f>BB6*(1-VLOOKUP($AW6,'MP-2019_Male'!$A$3:$CH$103,IF(BC$5&gt;2034,84,(60+(BC$5-$AX$5)))))</f>
        <v>2.6043021498188822E-4</v>
      </c>
      <c r="BD6" s="381">
        <f>BC6*(1-VLOOKUP($AW6,'MP-2019_Male'!$A$3:$CH$103,IF(BD$5&gt;2034,84,(60+(BD$5-$AX$5)))))</f>
        <v>2.7032656315119998E-4</v>
      </c>
      <c r="BE6" s="381">
        <f>BD6*(1-VLOOKUP($AW6,'MP-2019_Male'!$A$3:$CH$103,IF(BE$5&gt;2034,84,(60+(BE$5-$AX$5)))))</f>
        <v>2.7984205817412218E-4</v>
      </c>
      <c r="BF6" s="381">
        <f>BE6*(1-VLOOKUP($AW6,'MP-2019_Male'!$A$3:$CH$103,IF(BF$5&gt;2034,84,(60+(BF$5-$AX$5)))))</f>
        <v>2.8857313038915474E-4</v>
      </c>
      <c r="BG6" s="381">
        <f>BF6*(1-VLOOKUP($AW6,'MP-2019_Male'!$A$3:$CH$103,IF(BG$5&gt;2034,84,(60+(BG$5-$AX$5)))))</f>
        <v>2.9619146103142843E-4</v>
      </c>
      <c r="BH6" s="381">
        <f>BG6*(1-VLOOKUP($AW6,'MP-2019_Male'!$A$3:$CH$103,IF(BH$5&gt;2034,84,(60+(BH$5-$AX$5)))))</f>
        <v>3.0247072000529475E-4</v>
      </c>
      <c r="BI6" s="381">
        <f>BH6*(1-VLOOKUP($AW6,'MP-2019_Male'!$A$3:$CH$103,IF(BI$5&gt;2034,84,(60+(BI$5-$AX$5)))))</f>
        <v>3.0728000445337896E-4</v>
      </c>
      <c r="BJ6" s="414">
        <f>BI6*(1-VLOOKUP($AW6,'MP-2019_Male'!$A$3:$CH$103,IF(BJ$5&gt;2034,84,(60+(BJ$5-$AX$5)))))</f>
        <v>3.1078299650414749E-4</v>
      </c>
      <c r="BK6" s="381">
        <f>BJ6*(1-VLOOKUP($AW6,'MP-2019_Male'!$A$3:$CH$103,IF(BK$5&gt;2034,84,(60+(BK$5-$AX$5)))))</f>
        <v>3.1295847747967646E-4</v>
      </c>
      <c r="BL6" s="381">
        <f>BK6*(1-VLOOKUP($AW6,'MP-2019_Male'!$A$3:$CH$103,IF(BL$5&gt;2034,84,(60+(BL$5-$AX$5)))))</f>
        <v>3.1395994460761147E-4</v>
      </c>
      <c r="BM6" s="381">
        <f>BL6*(1-VLOOKUP($AW6,'MP-2019_Male'!$A$3:$CH$103,IF(BM$5&gt;2034,84,(60+(BM$5-$AX$5)))))</f>
        <v>3.1399134060207222E-4</v>
      </c>
      <c r="BN6" s="381">
        <f>BM6*(1-VLOOKUP($AW6,'MP-2019_Male'!$A$3:$CH$103,IF(BN$5&gt;2034,84,(60+(BN$5-$AX$5)))))</f>
        <v>3.134261561889885E-4</v>
      </c>
      <c r="BO6" s="381">
        <f>BN6*(1-VLOOKUP($AW6,'MP-2019_Male'!$A$3:$CH$103,IF(BO$5&gt;2034,84,(60+(BO$5-$AX$5)))))</f>
        <v>3.1248587772042156E-4</v>
      </c>
      <c r="BP6" s="381">
        <f>BO6*(1-VLOOKUP($AW6,'MP-2019_Male'!$A$3:$CH$103,IF(BP$5&gt;2034,84,(60+(BP$5-$AX$5)))))</f>
        <v>3.1117343703399578E-4</v>
      </c>
      <c r="BQ6" s="381">
        <f>BP6*(1-VLOOKUP($AW6,'MP-2019_Male'!$A$3:$CH$103,IF(BQ$5&gt;2034,84,(60+(BQ$5-$AX$5)))))</f>
        <v>3.0949310047401223E-4</v>
      </c>
      <c r="BR6" s="381">
        <f>BQ6*(1-VLOOKUP($AW6,'MP-2019_Male'!$A$3:$CH$103,IF(BR$5&gt;2034,84,(60+(BR$5-$AX$5)))))</f>
        <v>3.0751234463097856E-4</v>
      </c>
      <c r="BS6" s="381">
        <f>BR6*(1-VLOOKUP($AW6,'MP-2019_Male'!$A$3:$CH$103,IF(BS$5&gt;2034,84,(60+(BS$5-$AX$5)))))</f>
        <v>3.0523675328070931E-4</v>
      </c>
      <c r="BT6" s="381">
        <f>BS6*(1-VLOOKUP($AW6,'MP-2019_Male'!$A$3:$CH$103,IF(BT$5&gt;2034,84,(60+(BT$5-$AX$5)))))</f>
        <v>3.0270328822847942E-4</v>
      </c>
      <c r="BU6" s="381">
        <f>BT6*(1-VLOOKUP($AW6,'MP-2019_Male'!$A$3:$CH$103,IF(BU$5&gt;2034,84,(60+(BU$5-$AX$5)))))</f>
        <v>2.999789586344231E-4</v>
      </c>
      <c r="BV6" s="381">
        <f>BU6*(1-VLOOKUP($AW6,'MP-2019_Male'!$A$3:$CH$103,IF(BV$5&gt;2034,84,(60+(BV$5-$AX$5)))))</f>
        <v>2.9712915852739611E-4</v>
      </c>
      <c r="BW6" s="381">
        <f>BV6*(1-VLOOKUP($AW6,'MP-2019_Male'!$A$3:$CH$103,IF(BW$5&gt;2034,84,(60+(BW$5-$AX$5)))))</f>
        <v>2.941875798579749E-4</v>
      </c>
      <c r="BX6" s="381">
        <f>BW6*(1-VLOOKUP($AW6,'MP-2019_Male'!$A$3:$CH$103,IF(BX$5&gt;2034,84,(60+(BX$5-$AX$5)))))</f>
        <v>2.9139279784932417E-4</v>
      </c>
      <c r="BY6" s="381">
        <f>BX6*(1-VLOOKUP($AW6,'MP-2019_Male'!$A$3:$CH$103,IF(BY$5&gt;2034,84,(60+(BY$5-$AX$5)))))</f>
        <v>2.8862456626975561E-4</v>
      </c>
      <c r="BZ6" s="381">
        <f>BY6*(1-VLOOKUP($AW6,'MP-2019_Male'!$A$3:$CH$103,IF(BZ$5&gt;2034,84,(60+(BZ$5-$AX$5)))))</f>
        <v>2.8588263289019294E-4</v>
      </c>
      <c r="CA6" s="381">
        <f>BZ6*(1-VLOOKUP($AW6,'MP-2019_Male'!$A$3:$CH$103,IF(CA$5&gt;2034,84,(60+(CA$5-$AX$5)))))</f>
        <v>2.8316674787773615E-4</v>
      </c>
      <c r="CB6" s="381">
        <f>CA6*(1-VLOOKUP($AW6,'MP-2019_Male'!$A$3:$CH$103,IF(CB$5&gt;2034,84,(60+(CB$5-$AX$5)))))</f>
        <v>2.8047666377289769E-4</v>
      </c>
      <c r="CC6" s="381">
        <f>CB6*(1-VLOOKUP($AW6,'MP-2019_Male'!$A$3:$CH$103,IF(CC$5&gt;2034,84,(60+(CC$5-$AX$5)))))</f>
        <v>2.7781213546705516E-4</v>
      </c>
      <c r="CD6" s="381">
        <f>CC6*(1-VLOOKUP($AW6,'MP-2019_Male'!$A$3:$CH$103,IF(CD$5&gt;2034,84,(60+(CD$5-$AX$5)))))</f>
        <v>2.7517292018011815E-4</v>
      </c>
      <c r="CE6" s="381">
        <f>CD6*(1-VLOOKUP($AW6,'MP-2019_Male'!$A$3:$CH$103,IF(CE$5&gt;2034,84,(60+(CE$5-$AX$5)))))</f>
        <v>2.7255877743840706E-4</v>
      </c>
      <c r="CF6" s="381">
        <f>CE6*(1-VLOOKUP($AW6,'MP-2019_Male'!$A$3:$CH$103,IF(CF$5&gt;2034,84,(60+(CF$5-$AX$5)))))</f>
        <v>2.6996946905274218E-4</v>
      </c>
      <c r="CG6" s="381">
        <f>CF6*(1-VLOOKUP($AW6,'MP-2019_Male'!$A$3:$CH$103,IF(CG$5&gt;2034,84,(60+(CG$5-$AX$5)))))</f>
        <v>2.6740475909674114E-4</v>
      </c>
      <c r="CH6" s="381">
        <f>CG6*(1-VLOOKUP($AW6,'MP-2019_Male'!$A$3:$CH$103,IF(CH$5&gt;2034,84,(60+(CH$5-$AX$5)))))</f>
        <v>2.6486441388532214E-4</v>
      </c>
      <c r="CI6" s="381">
        <f>CH6*(1-VLOOKUP($AW6,'MP-2019_Male'!$A$3:$CH$103,IF(CI$5&gt;2034,84,(60+(CI$5-$AX$5)))))</f>
        <v>2.623482019534116E-4</v>
      </c>
      <c r="CJ6" s="381">
        <f>CI6*(1-VLOOKUP($AW6,'MP-2019_Male'!$A$3:$CH$103,IF(CJ$5&gt;2034,84,(60+(CJ$5-$AX$5)))))</f>
        <v>2.598558940348542E-4</v>
      </c>
      <c r="CK6" s="381">
        <f>CJ6*(1-VLOOKUP($AW6,'MP-2019_Male'!$A$3:$CH$103,IF(CK$5&gt;2034,84,(60+(CK$5-$AX$5)))))</f>
        <v>2.5738726304152311E-4</v>
      </c>
      <c r="CL6" s="381">
        <f>CK6*(1-VLOOKUP($AW6,'MP-2019_Male'!$A$3:$CH$103,IF(CL$5&gt;2034,84,(60+(CL$5-$AX$5)))))</f>
        <v>2.5494208404262868E-4</v>
      </c>
      <c r="CM6" s="381">
        <f>CL6*(1-VLOOKUP($AW6,'MP-2019_Male'!$A$3:$CH$103,IF(CM$5&gt;2034,84,(60+(CM$5-$AX$5)))))</f>
        <v>2.525201342442237E-4</v>
      </c>
      <c r="CN6" s="381">
        <f>CM6*(1-VLOOKUP($AW6,'MP-2019_Male'!$A$3:$CH$103,IF(CN$5&gt;2034,84,(60+(CN$5-$AX$5)))))</f>
        <v>2.5012119296890356E-4</v>
      </c>
      <c r="CO6" s="381">
        <f>CN6*(1-VLOOKUP($AW6,'MP-2019_Male'!$A$3:$CH$103,IF(CO$5&gt;2034,84,(60+(CO$5-$AX$5)))))</f>
        <v>2.4774504163569902E-4</v>
      </c>
      <c r="CP6" s="381">
        <f>CO6*(1-VLOOKUP($AW6,'MP-2019_Male'!$A$3:$CH$103,IF(CP$5&gt;2034,84,(60+(CP$5-$AX$5)))))</f>
        <v>2.453914637401599E-4</v>
      </c>
      <c r="CQ6" s="381">
        <f>CP6*(1-VLOOKUP($AW6,'MP-2019_Male'!$A$3:$CH$103,IF(CQ$5&gt;2034,84,(60+(CQ$5-$AX$5)))))</f>
        <v>2.4306024483462839E-4</v>
      </c>
      <c r="CR6" s="381">
        <f>CQ6*(1-VLOOKUP($AW6,'MP-2019_Male'!$A$3:$CH$103,IF(CR$5&gt;2034,84,(60+(CR$5-$AX$5)))))</f>
        <v>2.4075117250869945E-4</v>
      </c>
      <c r="CS6" s="381">
        <f>CR6*(1-VLOOKUP($AW6,'MP-2019_Male'!$A$3:$CH$103,IF(CS$5&gt;2034,84,(60+(CS$5-$AX$5)))))</f>
        <v>2.3846403636986681E-4</v>
      </c>
      <c r="CT6" s="381">
        <f>CS6*(1-VLOOKUP($AW6,'MP-2019_Male'!$A$3:$CH$103,IF(CT$5&gt;2034,84,(60+(CT$5-$AX$5)))))</f>
        <v>2.3619862802435308E-4</v>
      </c>
      <c r="CU6" s="381">
        <f>CT6*(1-VLOOKUP($AW6,'MP-2019_Male'!$A$3:$CH$103,IF(CU$5&gt;2034,84,(60+(CU$5-$AX$5)))))</f>
        <v>2.3395474105812174E-4</v>
      </c>
      <c r="CV6" s="381">
        <f>CU6*(1-VLOOKUP($AW6,'MP-2019_Male'!$A$3:$CH$103,IF(CV$5&gt;2034,84,(60+(CV$5-$AX$5)))))</f>
        <v>2.3173217101806959E-4</v>
      </c>
      <c r="CW6" s="381">
        <f>CV6*(1-VLOOKUP($AW6,'MP-2019_Male'!$A$3:$CH$103,IF(CW$5&gt;2034,84,(60+(CW$5-$AX$5)))))</f>
        <v>2.2953071539339793E-4</v>
      </c>
      <c r="CX6" s="381">
        <f>CW6*(1-VLOOKUP($AW6,'MP-2019_Male'!$A$3:$CH$103,IF(CX$5&gt;2034,84,(60+(CX$5-$AX$5)))))</f>
        <v>2.2735017359716065E-4</v>
      </c>
      <c r="CY6" s="381">
        <f>CX6*(1-VLOOKUP($AW6,'MP-2019_Male'!$A$3:$CH$103,IF(CY$5&gt;2034,84,(60+(CY$5-$AX$5)))))</f>
        <v>2.2519034694798762E-4</v>
      </c>
      <c r="CZ6" s="381">
        <f>CY6*(1-VLOOKUP($AW6,'MP-2019_Male'!$A$3:$CH$103,IF(CZ$5&gt;2034,84,(60+(CZ$5-$AX$5)))))</f>
        <v>2.2305103865198175E-4</v>
      </c>
      <c r="DA6" s="381">
        <f>CZ6*(1-VLOOKUP($AW6,'MP-2019_Male'!$A$3:$CH$103,IF(DA$5&gt;2034,84,(60+(DA$5-$AX$5)))))</f>
        <v>2.2093205378478795E-4</v>
      </c>
      <c r="DB6" s="381">
        <f>DA6*(1-VLOOKUP($AW6,'MP-2019_Male'!$A$3:$CH$103,IF(DB$5&gt;2034,84,(60+(DB$5-$AX$5)))))</f>
        <v>2.1883319927383247E-4</v>
      </c>
      <c r="DC6" s="381">
        <f>DB6*(1-VLOOKUP($AW6,'MP-2019_Male'!$A$3:$CH$103,IF(DC$5&gt;2034,84,(60+(DC$5-$AX$5)))))</f>
        <v>2.1675428388073106E-4</v>
      </c>
      <c r="DD6" s="381">
        <f>DC6*(1-VLOOKUP($AW6,'MP-2019_Male'!$A$3:$CH$103,IF(DD$5&gt;2034,84,(60+(DD$5-$AX$5)))))</f>
        <v>2.1469511818386413E-4</v>
      </c>
      <c r="DE6" s="381">
        <f>DD6*(1-VLOOKUP($AW6,'MP-2019_Male'!$A$3:$CH$103,IF(DE$5&gt;2034,84,(60+(DE$5-$AX$5)))))</f>
        <v>2.1265551456111745E-4</v>
      </c>
      <c r="DF6" s="381">
        <f>DE6*(1-VLOOKUP($AW6,'MP-2019_Male'!$A$3:$CH$103,IF(DF$5&gt;2034,84,(60+(DF$5-$AX$5)))))</f>
        <v>2.1063528717278683E-4</v>
      </c>
      <c r="DG6" s="381">
        <f>DF6*(1-VLOOKUP($AW6,'MP-2019_Male'!$A$3:$CH$103,IF(DG$5&gt;2034,84,(60+(DG$5-$AX$5)))))</f>
        <v>2.0863425194464537E-4</v>
      </c>
      <c r="DH6" s="381">
        <f>DG6*(1-VLOOKUP($AW6,'MP-2019_Male'!$A$3:$CH$103,IF(DH$5&gt;2034,84,(60+(DH$5-$AX$5)))))</f>
        <v>2.0665222655117125E-4</v>
      </c>
      <c r="DI6" s="381">
        <f>DH6*(1-VLOOKUP($AW6,'MP-2019_Male'!$A$3:$CH$103,IF(DI$5&gt;2034,84,(60+(DI$5-$AX$5)))))</f>
        <v>2.0468903039893514E-4</v>
      </c>
      <c r="DJ6" s="381">
        <f>DI6*(1-VLOOKUP($AW6,'MP-2019_Male'!$A$3:$CH$103,IF(DJ$5&gt;2034,84,(60+(DJ$5-$AX$5)))))</f>
        <v>2.0274448461014526E-4</v>
      </c>
      <c r="DK6" s="381">
        <f>DJ6*(1-VLOOKUP($AW6,'MP-2019_Male'!$A$3:$CH$103,IF(DK$5&gt;2034,84,(60+(DK$5-$AX$5)))))</f>
        <v>2.0081841200634889E-4</v>
      </c>
      <c r="DL6" s="381">
        <f>DK6*(1-VLOOKUP($AW6,'MP-2019_Male'!$A$3:$CH$103,IF(DL$5&gt;2034,84,(60+(DL$5-$AX$5)))))</f>
        <v>1.989106370922886E-4</v>
      </c>
      <c r="DM6" s="381">
        <f>DL6*(1-VLOOKUP($AW6,'MP-2019_Male'!$A$3:$CH$103,IF(DM$5&gt;2034,84,(60+(DM$5-$AX$5)))))</f>
        <v>1.9702098603991187E-4</v>
      </c>
      <c r="DN6" s="381">
        <f>DM6*(1-VLOOKUP($AW6,'MP-2019_Male'!$A$3:$CH$103,IF(DN$5&gt;2034,84,(60+(DN$5-$AX$5)))))</f>
        <v>1.951492866725327E-4</v>
      </c>
      <c r="DO6" s="381">
        <f>DN6*(1-VLOOKUP($AW6,'MP-2019_Male'!$A$3:$CH$103,IF(DO$5&gt;2034,84,(60+(DO$5-$AX$5)))))</f>
        <v>1.9329536844914366E-4</v>
      </c>
      <c r="DP6" s="381">
        <f>DO6*(1-VLOOKUP($AW6,'MP-2019_Male'!$A$3:$CH$103,IF(DP$5&gt;2034,84,(60+(DP$5-$AX$5)))))</f>
        <v>1.914590624488768E-4</v>
      </c>
      <c r="DQ6" s="381">
        <f>DP6*(1-VLOOKUP($AW6,'MP-2019_Male'!$A$3:$CH$103,IF(DQ$5&gt;2034,84,(60+(DQ$5-$AX$5)))))</f>
        <v>1.8964020135561248E-4</v>
      </c>
      <c r="DR6" s="381">
        <f>DQ6*(1-VLOOKUP($AW6,'MP-2019_Male'!$A$3:$CH$103,IF(DR$5&gt;2034,84,(60+(DR$5-$AX$5)))))</f>
        <v>1.8783861944273415E-4</v>
      </c>
      <c r="DS6" s="381">
        <f>DR6*(1-VLOOKUP($AW6,'MP-2019_Male'!$A$3:$CH$103,IF(DS$5&gt;2034,84,(60+(DS$5-$AX$5)))))</f>
        <v>1.860541525580282E-4</v>
      </c>
      <c r="DT6" s="381">
        <f>DS6*(1-VLOOKUP($AW6,'MP-2019_Male'!$A$3:$CH$103,IF(DT$5&gt;2034,84,(60+(DT$5-$AX$5)))))</f>
        <v>1.8428663810872694E-4</v>
      </c>
      <c r="DU6" s="381">
        <f>DT6*(1-VLOOKUP($AW6,'MP-2019_Male'!$A$3:$CH$103,IF(DU$5&gt;2034,84,(60+(DU$5-$AX$5)))))</f>
        <v>1.8253591504669404E-4</v>
      </c>
      <c r="DV6" s="381">
        <f>DU6*(1-VLOOKUP($AW6,'MP-2019_Male'!$A$3:$CH$103,IF(DV$5&gt;2034,84,(60+(DV$5-$AX$5)))))</f>
        <v>1.8080182385375046E-4</v>
      </c>
      <c r="DW6" s="381">
        <f>DV6*(1-VLOOKUP($AW6,'MP-2019_Male'!$A$3:$CH$103,IF(DW$5&gt;2034,84,(60+(DW$5-$AX$5)))))</f>
        <v>1.7908420652713983E-4</v>
      </c>
      <c r="DX6" s="381">
        <f>DW6*(1-VLOOKUP($AW6,'MP-2019_Male'!$A$3:$CH$103,IF(DX$5&gt;2034,84,(60+(DX$5-$AX$5)))))</f>
        <v>1.7738290656513201E-4</v>
      </c>
      <c r="DY6" s="381">
        <f>DX6*(1-VLOOKUP($AW6,'MP-2019_Male'!$A$3:$CH$103,IF(DY$5&gt;2034,84,(60+(DY$5-$AX$5)))))</f>
        <v>1.7569776895276328E-4</v>
      </c>
      <c r="DZ6" s="381">
        <f>DY6*(1-VLOOKUP($AW6,'MP-2019_Male'!$A$3:$CH$103,IF(DZ$5&gt;2034,84,(60+(DZ$5-$AX$5)))))</f>
        <v>1.7402864014771203E-4</v>
      </c>
      <c r="EA6" s="381">
        <f>DZ6*(1-VLOOKUP($AW6,'MP-2019_Male'!$A$3:$CH$103,IF(EA$5&gt;2034,84,(60+(EA$5-$AX$5)))))</f>
        <v>1.7237536806630877E-4</v>
      </c>
      <c r="EB6" s="381">
        <f>EA6*(1-VLOOKUP($AW6,'MP-2019_Male'!$A$3:$CH$103,IF(EB$5&gt;2034,84,(60+(EB$5-$AX$5)))))</f>
        <v>1.7073780206967884E-4</v>
      </c>
      <c r="EC6" s="381">
        <f>EB6*(1-VLOOKUP($AW6,'MP-2019_Male'!$A$3:$CH$103,IF(EC$5&gt;2034,84,(60+(EC$5-$AX$5)))))</f>
        <v>1.6911579295001688E-4</v>
      </c>
      <c r="ED6" s="381">
        <f>EC6*(1-VLOOKUP($AW6,'MP-2019_Male'!$A$3:$CH$103,IF(ED$5&gt;2034,84,(60+(ED$5-$AX$5)))))</f>
        <v>1.6750919291699172E-4</v>
      </c>
      <c r="EE6" s="381">
        <f>ED6*(1-VLOOKUP($AW6,'MP-2019_Male'!$A$3:$CH$103,IF(EE$5&gt;2034,84,(60+(EE$5-$AX$5)))))</f>
        <v>1.6591785558428031E-4</v>
      </c>
      <c r="EF6" s="381">
        <f>EE6*(1-VLOOKUP($AW6,'MP-2019_Male'!$A$3:$CH$103,IF(EF$5&gt;2034,84,(60+(EF$5-$AX$5)))))</f>
        <v>1.6434163595622966E-4</v>
      </c>
      <c r="EG6" s="381">
        <f>EF6*(1-VLOOKUP($AW6,'MP-2019_Male'!$A$3:$CH$103,IF(EG$5&gt;2034,84,(60+(EG$5-$AX$5)))))</f>
        <v>1.6278039041464547E-4</v>
      </c>
      <c r="EH6" s="381">
        <f>EG6*(1-VLOOKUP($AW6,'MP-2019_Male'!$A$3:$CH$103,IF(EH$5&gt;2034,84,(60+(EH$5-$AX$5)))))</f>
        <v>1.6123397670570635E-4</v>
      </c>
      <c r="EI6" s="381">
        <f>EH6*(1-VLOOKUP($AW6,'MP-2019_Male'!$A$3:$CH$103,IF(EI$5&gt;2034,84,(60+(EI$5-$AX$5)))))</f>
        <v>1.5970225392700216E-4</v>
      </c>
      <c r="EJ6" s="381">
        <f>EI6*(1-VLOOKUP($AW6,'MP-2019_Male'!$A$3:$CH$103,IF(EJ$5&gt;2034,84,(60+(EJ$5-$AX$5)))))</f>
        <v>1.5818508251469566E-4</v>
      </c>
      <c r="EK6" s="381">
        <f>EJ6*(1-VLOOKUP($AW6,'MP-2019_Male'!$A$3:$CH$103,IF(EK$5&gt;2034,84,(60+(EK$5-$AX$5)))))</f>
        <v>1.5668232423080605E-4</v>
      </c>
      <c r="EL6" s="381">
        <f>EK6*(1-VLOOKUP($AW6,'MP-2019_Male'!$A$3:$CH$103,IF(EL$5&gt;2034,84,(60+(EL$5-$AX$5)))))</f>
        <v>1.5519384215061341E-4</v>
      </c>
      <c r="EM6" s="381">
        <f>EL6*(1-VLOOKUP($AW6,'MP-2019_Male'!$A$3:$CH$103,IF(EM$5&gt;2034,84,(60+(EM$5-$AX$5)))))</f>
        <v>1.5371950065018258E-4</v>
      </c>
      <c r="EN6" s="381">
        <f>EM6*(1-VLOOKUP($AW6,'MP-2019_Male'!$A$3:$CH$103,IF(EN$5&gt;2034,84,(60+(EN$5-$AX$5)))))</f>
        <v>1.5225916539400586E-4</v>
      </c>
      <c r="EO6" s="381">
        <f>EN6*(1-VLOOKUP($AW6,'MP-2019_Male'!$A$3:$CH$103,IF(EO$5&gt;2034,84,(60+(EO$5-$AX$5)))))</f>
        <v>1.508127033227628E-4</v>
      </c>
      <c r="EP6" s="381">
        <f>EO6*(1-VLOOKUP($AW6,'MP-2019_Male'!$A$3:$CH$103,IF(EP$5&gt;2034,84,(60+(EP$5-$AX$5)))))</f>
        <v>1.4937998264119657E-4</v>
      </c>
      <c r="EQ6" s="381">
        <f>EP6*(1-VLOOKUP($AW6,'MP-2019_Male'!$A$3:$CH$103,IF(EQ$5&gt;2034,84,(60+(EQ$5-$AX$5)))))</f>
        <v>1.4796087280610521E-4</v>
      </c>
      <c r="ER6" s="381">
        <f>EQ6*(1-VLOOKUP($AW6,'MP-2019_Male'!$A$3:$CH$103,IF(ER$5&gt;2034,84,(60+(ER$5-$AX$5)))))</f>
        <v>1.4655524451444722E-4</v>
      </c>
      <c r="ES6" s="381">
        <f>ER6*(1-VLOOKUP($AW6,'MP-2019_Male'!$A$3:$CH$103,IF(ES$5&gt;2034,84,(60+(ES$5-$AX$5)))))</f>
        <v>1.4516296969155999E-4</v>
      </c>
      <c r="ET6" s="381">
        <f>ES6*(1-VLOOKUP($AW6,'MP-2019_Male'!$A$3:$CH$103,IF(ET$5&gt;2034,84,(60+(ET$5-$AX$5)))))</f>
        <v>1.4378392147949018E-4</v>
      </c>
      <c r="EU6" s="381">
        <f>ET6*(1-VLOOKUP($AW6,'MP-2019_Male'!$A$3:$CH$103,IF(EU$5&gt;2034,84,(60+(EU$5-$AX$5)))))</f>
        <v>1.4241797422543504E-4</v>
      </c>
      <c r="EV6" s="381">
        <f>EU6*(1-VLOOKUP($AW6,'MP-2019_Male'!$A$3:$CH$103,IF(EV$5&gt;2034,84,(60+(EV$5-$AX$5)))))</f>
        <v>1.4106500347029342E-4</v>
      </c>
      <c r="EW6" s="381">
        <f>EV6*(1-VLOOKUP($AW6,'MP-2019_Male'!$A$3:$CH$103,IF(EW$5&gt;2034,84,(60+(EW$5-$AX$5)))))</f>
        <v>1.3972488593732565E-4</v>
      </c>
      <c r="EX6" s="381">
        <f>EW6*(1-VLOOKUP($AW6,'MP-2019_Male'!$A$3:$CH$103,IF(EX$5&gt;2034,84,(60+(EX$5-$AX$5)))))</f>
        <v>1.3839749952092106E-4</v>
      </c>
      <c r="EY6" s="381">
        <f>EX6*(1-VLOOKUP($AW6,'MP-2019_Male'!$A$3:$CH$103,IF(EY$5&gt;2034,84,(60+(EY$5-$AX$5)))))</f>
        <v>1.3708272327547232E-4</v>
      </c>
      <c r="EZ6" s="381">
        <f>EY6*(1-VLOOKUP($AW6,'MP-2019_Male'!$A$3:$CH$103,IF(EZ$5&gt;2034,84,(60+(EZ$5-$AX$5)))))</f>
        <v>1.3578043740435533E-4</v>
      </c>
      <c r="FA6" s="381">
        <f>EZ6*(1-VLOOKUP($AW6,'MP-2019_Male'!$A$3:$CH$103,IF(FA$5&gt;2034,84,(60+(FA$5-$AX$5)))))</f>
        <v>1.3449052324901396E-4</v>
      </c>
      <c r="FB6" s="381">
        <f>FA6*(1-VLOOKUP($AW6,'MP-2019_Male'!$A$3:$CH$103,IF(FB$5&gt;2034,84,(60+(FB$5-$AX$5)))))</f>
        <v>1.3321286327814833E-4</v>
      </c>
      <c r="FC6" s="381">
        <f>FB6*(1-VLOOKUP($AW6,'MP-2019_Male'!$A$3:$CH$103,IF(FC$5&gt;2034,84,(60+(FC$5-$AX$5)))))</f>
        <v>1.3194734107700593E-4</v>
      </c>
      <c r="FD6" s="381">
        <f>FC6*(1-VLOOKUP($AW6,'MP-2019_Male'!$A$3:$CH$103,IF(FD$5&gt;2034,84,(60+(FD$5-$AX$5)))))</f>
        <v>1.3069384133677437E-4</v>
      </c>
      <c r="FE6" s="381">
        <f>FD6*(1-VLOOKUP($AW6,'MP-2019_Male'!$A$3:$CH$103,IF(FE$5&gt;2034,84,(60+(FE$5-$AX$5)))))</f>
        <v>1.2945224984407501E-4</v>
      </c>
      <c r="FF6" s="381">
        <f>FE6*(1-VLOOKUP($AW6,'MP-2019_Male'!$A$3:$CH$103,IF(FF$5&gt;2034,84,(60+(FF$5-$AX$5)))))</f>
        <v>1.2822245347055632E-4</v>
      </c>
      <c r="FG6" s="381">
        <f>FF6*(1-VLOOKUP($AW6,'MP-2019_Male'!$A$3:$CH$103,IF(FG$5&gt;2034,84,(60+(FG$5-$AX$5)))))</f>
        <v>1.2700434016258604E-4</v>
      </c>
      <c r="FH6" s="381">
        <f>FG6*(1-VLOOKUP($AW6,'MP-2019_Male'!$A$3:$CH$103,IF(FH$5&gt;2034,84,(60+(FH$5-$AX$5)))))</f>
        <v>1.2579779893104147E-4</v>
      </c>
      <c r="FI6" s="381">
        <f>FH6*(1-VLOOKUP($AW6,'MP-2019_Male'!$A$3:$CH$103,IF(FI$5&gt;2034,84,(60+(FI$5-$AX$5)))))</f>
        <v>1.2460271984119658E-4</v>
      </c>
      <c r="FJ6" s="381">
        <f>FI6*(1-VLOOKUP($AW6,'MP-2019_Male'!$A$3:$CH$103,IF(FJ$5&gt;2034,84,(60+(FJ$5-$AX$5)))))</f>
        <v>1.2341899400270521E-4</v>
      </c>
      <c r="FK6" s="381">
        <f>FJ6*(1-VLOOKUP($AW6,'MP-2019_Male'!$A$3:$CH$103,IF(FK$5&gt;2034,84,(60+(FK$5-$AX$5)))))</f>
        <v>1.2224651355967952E-4</v>
      </c>
      <c r="FL6" s="381">
        <f>FK6*(1-VLOOKUP($AW6,'MP-2019_Male'!$A$3:$CH$103,IF(FL$5&gt;2034,84,(60+(FL$5-$AX$5)))))</f>
        <v>1.2108517168086257E-4</v>
      </c>
      <c r="FM6" s="381">
        <f>FL6*(1-VLOOKUP($AW6,'MP-2019_Male'!$A$3:$CH$103,IF(FM$5&gt;2034,84,(60+(FM$5-$AX$5)))))</f>
        <v>1.1993486254989438E-4</v>
      </c>
      <c r="FN6" s="381">
        <f>FM6*(1-VLOOKUP($AW6,'MP-2019_Male'!$A$3:$CH$103,IF(FN$5&gt;2034,84,(60+(FN$5-$AX$5)))))</f>
        <v>1.1879548135567039E-4</v>
      </c>
    </row>
    <row r="7" spans="1:170" ht="17" customHeight="1">
      <c r="A7" s="172">
        <v>19</v>
      </c>
      <c r="B7" s="190">
        <f t="shared" ref="B7:B70" si="7">IF($AF7="",$AG7,$AF7)</f>
        <v>3.6900000000000002E-4</v>
      </c>
      <c r="C7" s="191">
        <f t="shared" ref="C7:C70" si="8">IF($AJ7="",$AK7,$AJ7)</f>
        <v>1.6200000000000001E-4</v>
      </c>
      <c r="D7" s="174">
        <f t="shared" si="5"/>
        <v>2.655E-4</v>
      </c>
      <c r="E7" s="192"/>
      <c r="F7" s="193"/>
      <c r="G7" s="194"/>
      <c r="I7" s="325"/>
      <c r="J7" s="455"/>
      <c r="K7" s="325"/>
      <c r="L7" s="325"/>
      <c r="M7" s="325"/>
      <c r="N7" s="325"/>
      <c r="O7" s="325"/>
      <c r="P7" s="167"/>
      <c r="R7" s="405">
        <v>19</v>
      </c>
      <c r="T7" s="406">
        <v>1.2999999999999999E-4</v>
      </c>
      <c r="U7" s="407" t="s">
        <v>63</v>
      </c>
      <c r="V7" s="407">
        <v>2.4499999999999999E-3</v>
      </c>
      <c r="W7" s="408"/>
      <c r="Y7" s="406">
        <v>3.8000000000000002E-4</v>
      </c>
      <c r="Z7" s="407" t="s">
        <v>63</v>
      </c>
      <c r="AA7" s="407">
        <v>4.2100000000000002E-3</v>
      </c>
      <c r="AB7" s="408"/>
      <c r="AC7" s="413"/>
      <c r="AD7" s="172">
        <v>19</v>
      </c>
      <c r="AF7" s="195">
        <v>3.6900000000000002E-4</v>
      </c>
      <c r="AG7" s="196" t="s">
        <v>63</v>
      </c>
      <c r="AH7" s="197">
        <v>6.4619999999999999E-3</v>
      </c>
      <c r="AI7" s="172"/>
      <c r="AJ7" s="195">
        <v>1.6200000000000001E-4</v>
      </c>
      <c r="AK7" s="196" t="s">
        <v>63</v>
      </c>
      <c r="AL7" s="197">
        <v>2.2309999999999999E-3</v>
      </c>
      <c r="AN7" s="200"/>
      <c r="AO7" s="200"/>
      <c r="AP7" s="200"/>
      <c r="AQ7" s="200"/>
      <c r="AR7" s="200"/>
      <c r="AS7" s="200"/>
      <c r="AT7" s="200"/>
      <c r="AU7" s="200"/>
      <c r="AV7" s="198"/>
      <c r="AW7" s="172">
        <v>26</v>
      </c>
      <c r="AX7" s="199">
        <f t="shared" si="6"/>
        <v>3.4023153573088942E-4</v>
      </c>
      <c r="AY7" s="334">
        <f t="shared" ref="AY7:AY14" si="9">IF($AW7&gt;59,$Z14*$J$31,$Y14*$J$30)</f>
        <v>2.7599999999999999E-4</v>
      </c>
      <c r="AZ7" s="381">
        <f>AY7*(1-VLOOKUP($AW7,'MP-2019_Male'!$A$3:$CH$103,IF(AZ$5&gt;2034,84,(60+(AZ$5-$AX$5)))))</f>
        <v>2.7329519999999996E-4</v>
      </c>
      <c r="BA7" s="381">
        <f>AZ7*(1-VLOOKUP($AW7,'MP-2019_Male'!$A$3:$CH$103,IF(BA$5&gt;2034,84,(60+(BA$5-$AX$5)))))</f>
        <v>2.7304923431999996E-4</v>
      </c>
      <c r="BB7" s="381">
        <f>BA7*(1-VLOOKUP($AW7,'MP-2019_Male'!$A$3:$CH$103,IF(BB$5&gt;2034,84,(60+(BB$5-$AX$5)))))</f>
        <v>2.76134690667816E-4</v>
      </c>
      <c r="BC7" s="381">
        <f>BB7*(1-VLOOKUP($AW7,'MP-2019_Male'!$A$3:$CH$103,IF(BC$5&gt;2034,84,(60+(BC$5-$AX$5)))))</f>
        <v>2.8328657915611244E-4</v>
      </c>
      <c r="BD7" s="381">
        <f>BC7*(1-VLOOKUP($AW7,'MP-2019_Male'!$A$3:$CH$103,IF(BD$5&gt;2034,84,(60+(BD$5-$AX$5)))))</f>
        <v>2.9512795816483795E-4</v>
      </c>
      <c r="BE7" s="381">
        <f>BD7*(1-VLOOKUP($AW7,'MP-2019_Male'!$A$3:$CH$103,IF(BE$5&gt;2034,84,(60+(BE$5-$AX$5)))))</f>
        <v>3.0663794853326659E-4</v>
      </c>
      <c r="BF7" s="381">
        <f>BE7*(1-VLOOKUP($AW7,'MP-2019_Male'!$A$3:$CH$103,IF(BF$5&gt;2034,84,(60+(BF$5-$AX$5)))))</f>
        <v>3.1727828534737094E-4</v>
      </c>
      <c r="BG7" s="381">
        <f>BF7*(1-VLOOKUP($AW7,'MP-2019_Male'!$A$3:$CH$103,IF(BG$5&gt;2034,84,(60+(BG$5-$AX$5)))))</f>
        <v>3.2660626693658369E-4</v>
      </c>
      <c r="BH7" s="381">
        <f>BG7*(1-VLOOKUP($AW7,'MP-2019_Male'!$A$3:$CH$103,IF(BH$5&gt;2034,84,(60+(BH$5-$AX$5)))))</f>
        <v>3.343141748362871E-4</v>
      </c>
      <c r="BI7" s="381">
        <f>BH7*(1-VLOOKUP($AW7,'MP-2019_Male'!$A$3:$CH$103,IF(BI$5&gt;2034,84,(60+(BI$5-$AX$5)))))</f>
        <v>3.4023153573088942E-4</v>
      </c>
      <c r="BJ7" s="414">
        <f>BI7*(1-VLOOKUP($AW7,'MP-2019_Male'!$A$3:$CH$103,IF(BJ$5&gt;2034,84,(60+(BJ$5-$AX$5)))))</f>
        <v>3.4431431415966012E-4</v>
      </c>
      <c r="BK7" s="381">
        <f>BJ7*(1-VLOOKUP($AW7,'MP-2019_Male'!$A$3:$CH$103,IF(BK$5&gt;2034,84,(60+(BK$5-$AX$5)))))</f>
        <v>3.4686224008444161E-4</v>
      </c>
      <c r="BL7" s="381">
        <f>BK7*(1-VLOOKUP($AW7,'MP-2019_Male'!$A$3:$CH$103,IF(BL$5&gt;2034,84,(60+(BL$5-$AX$5)))))</f>
        <v>3.4804157170072875E-4</v>
      </c>
      <c r="BM7" s="381">
        <f>BL7*(1-VLOOKUP($AW7,'MP-2019_Male'!$A$3:$CH$103,IF(BM$5&gt;2034,84,(60+(BM$5-$AX$5)))))</f>
        <v>3.4811118001506889E-4</v>
      </c>
      <c r="BN7" s="381">
        <f>BM7*(1-VLOOKUP($AW7,'MP-2019_Male'!$A$3:$CH$103,IF(BN$5&gt;2034,84,(60+(BN$5-$AX$5)))))</f>
        <v>3.4748457989104177E-4</v>
      </c>
      <c r="BO7" s="381">
        <f>BN7*(1-VLOOKUP($AW7,'MP-2019_Male'!$A$3:$CH$103,IF(BO$5&gt;2034,84,(60+(BO$5-$AX$5)))))</f>
        <v>3.4644212615136862E-4</v>
      </c>
      <c r="BP7" s="381">
        <f>BO7*(1-VLOOKUP($AW7,'MP-2019_Male'!$A$3:$CH$103,IF(BP$5&gt;2034,84,(60+(BP$5-$AX$5)))))</f>
        <v>3.4498706922153291E-4</v>
      </c>
      <c r="BQ7" s="381">
        <f>BP7*(1-VLOOKUP($AW7,'MP-2019_Male'!$A$3:$CH$103,IF(BQ$5&gt;2034,84,(60+(BQ$5-$AX$5)))))</f>
        <v>3.4312413904773664E-4</v>
      </c>
      <c r="BR7" s="381">
        <f>BQ7*(1-VLOOKUP($AW7,'MP-2019_Male'!$A$3:$CH$103,IF(BR$5&gt;2034,84,(60+(BR$5-$AX$5)))))</f>
        <v>3.4092814455783115E-4</v>
      </c>
      <c r="BS7" s="381">
        <f>BR7*(1-VLOOKUP($AW7,'MP-2019_Male'!$A$3:$CH$103,IF(BS$5&gt;2034,84,(60+(BS$5-$AX$5)))))</f>
        <v>3.3840527628810319E-4</v>
      </c>
      <c r="BT7" s="381">
        <f>BS7*(1-VLOOKUP($AW7,'MP-2019_Male'!$A$3:$CH$103,IF(BT$5&gt;2034,84,(60+(BT$5-$AX$5)))))</f>
        <v>3.3559651249491192E-4</v>
      </c>
      <c r="BU7" s="381">
        <f>BT7*(1-VLOOKUP($AW7,'MP-2019_Male'!$A$3:$CH$103,IF(BU$5&gt;2034,84,(60+(BU$5-$AX$5)))))</f>
        <v>3.3257614388245771E-4</v>
      </c>
      <c r="BV7" s="381">
        <f>BU7*(1-VLOOKUP($AW7,'MP-2019_Male'!$A$3:$CH$103,IF(BV$5&gt;2034,84,(60+(BV$5-$AX$5)))))</f>
        <v>3.294166705155744E-4</v>
      </c>
      <c r="BW7" s="381">
        <f>BV7*(1-VLOOKUP($AW7,'MP-2019_Male'!$A$3:$CH$103,IF(BW$5&gt;2034,84,(60+(BW$5-$AX$5)))))</f>
        <v>3.2615544547747019E-4</v>
      </c>
      <c r="BX7" s="381">
        <f>BW7*(1-VLOOKUP($AW7,'MP-2019_Male'!$A$3:$CH$103,IF(BX$5&gt;2034,84,(60+(BX$5-$AX$5)))))</f>
        <v>3.2305696874543425E-4</v>
      </c>
      <c r="BY7" s="381">
        <f>BX7*(1-VLOOKUP($AW7,'MP-2019_Male'!$A$3:$CH$103,IF(BY$5&gt;2034,84,(60+(BY$5-$AX$5)))))</f>
        <v>3.1998792754235264E-4</v>
      </c>
      <c r="BZ7" s="381">
        <f>BY7*(1-VLOOKUP($AW7,'MP-2019_Male'!$A$3:$CH$103,IF(BZ$5&gt;2034,84,(60+(BZ$5-$AX$5)))))</f>
        <v>3.1694804223070033E-4</v>
      </c>
      <c r="CA7" s="381">
        <f>BZ7*(1-VLOOKUP($AW7,'MP-2019_Male'!$A$3:$CH$103,IF(CA$5&gt;2034,84,(60+(CA$5-$AX$5)))))</f>
        <v>3.1393703582950871E-4</v>
      </c>
      <c r="CB7" s="381">
        <f>CA7*(1-VLOOKUP($AW7,'MP-2019_Male'!$A$3:$CH$103,IF(CB$5&gt;2034,84,(60+(CB$5-$AX$5)))))</f>
        <v>3.109546339891284E-4</v>
      </c>
      <c r="CC7" s="381">
        <f>CB7*(1-VLOOKUP($AW7,'MP-2019_Male'!$A$3:$CH$103,IF(CC$5&gt;2034,84,(60+(CC$5-$AX$5)))))</f>
        <v>3.0800056496623168E-4</v>
      </c>
      <c r="CD7" s="381">
        <f>CC7*(1-VLOOKUP($AW7,'MP-2019_Male'!$A$3:$CH$103,IF(CD$5&gt;2034,84,(60+(CD$5-$AX$5)))))</f>
        <v>3.0507455959905249E-4</v>
      </c>
      <c r="CE7" s="381">
        <f>CD7*(1-VLOOKUP($AW7,'MP-2019_Male'!$A$3:$CH$103,IF(CE$5&gt;2034,84,(60+(CE$5-$AX$5)))))</f>
        <v>3.021763512828615E-4</v>
      </c>
      <c r="CF7" s="381">
        <f>CE7*(1-VLOOKUP($AW7,'MP-2019_Male'!$A$3:$CH$103,IF(CF$5&gt;2034,84,(60+(CF$5-$AX$5)))))</f>
        <v>2.9930567594567431E-4</v>
      </c>
      <c r="CG7" s="381">
        <f>CF7*(1-VLOOKUP($AW7,'MP-2019_Male'!$A$3:$CH$103,IF(CG$5&gt;2034,84,(60+(CG$5-$AX$5)))))</f>
        <v>2.9646227202419044E-4</v>
      </c>
      <c r="CH7" s="381">
        <f>CG7*(1-VLOOKUP($AW7,'MP-2019_Male'!$A$3:$CH$103,IF(CH$5&gt;2034,84,(60+(CH$5-$AX$5)))))</f>
        <v>2.9364588043996067E-4</v>
      </c>
      <c r="CI7" s="381">
        <f>CH7*(1-VLOOKUP($AW7,'MP-2019_Male'!$A$3:$CH$103,IF(CI$5&gt;2034,84,(60+(CI$5-$AX$5)))))</f>
        <v>2.9085624457578105E-4</v>
      </c>
      <c r="CJ7" s="381">
        <f>CI7*(1-VLOOKUP($AW7,'MP-2019_Male'!$A$3:$CH$103,IF(CJ$5&gt;2034,84,(60+(CJ$5-$AX$5)))))</f>
        <v>2.8809311025231114E-4</v>
      </c>
      <c r="CK7" s="381">
        <f>CJ7*(1-VLOOKUP($AW7,'MP-2019_Male'!$A$3:$CH$103,IF(CK$5&gt;2034,84,(60+(CK$5-$AX$5)))))</f>
        <v>2.8535622570491419E-4</v>
      </c>
      <c r="CL7" s="381">
        <f>CK7*(1-VLOOKUP($AW7,'MP-2019_Male'!$A$3:$CH$103,IF(CL$5&gt;2034,84,(60+(CL$5-$AX$5)))))</f>
        <v>2.8264534156071752E-4</v>
      </c>
      <c r="CM7" s="381">
        <f>CL7*(1-VLOOKUP($AW7,'MP-2019_Male'!$A$3:$CH$103,IF(CM$5&gt;2034,84,(60+(CM$5-$AX$5)))))</f>
        <v>2.7996021081589073E-4</v>
      </c>
      <c r="CN7" s="381">
        <f>CM7*(1-VLOOKUP($AW7,'MP-2019_Male'!$A$3:$CH$103,IF(CN$5&gt;2034,84,(60+(CN$5-$AX$5)))))</f>
        <v>2.7730058881313976E-4</v>
      </c>
      <c r="CO7" s="381">
        <f>CN7*(1-VLOOKUP($AW7,'MP-2019_Male'!$A$3:$CH$103,IF(CO$5&gt;2034,84,(60+(CO$5-$AX$5)))))</f>
        <v>2.7466623321941493E-4</v>
      </c>
      <c r="CP7" s="381">
        <f>CO7*(1-VLOOKUP($AW7,'MP-2019_Male'!$A$3:$CH$103,IF(CP$5&gt;2034,84,(60+(CP$5-$AX$5)))))</f>
        <v>2.7205690400383052E-4</v>
      </c>
      <c r="CQ7" s="381">
        <f>CP7*(1-VLOOKUP($AW7,'MP-2019_Male'!$A$3:$CH$103,IF(CQ$5&gt;2034,84,(60+(CQ$5-$AX$5)))))</f>
        <v>2.6947236341579413E-4</v>
      </c>
      <c r="CR7" s="381">
        <f>CQ7*(1-VLOOKUP($AW7,'MP-2019_Male'!$A$3:$CH$103,IF(CR$5&gt;2034,84,(60+(CR$5-$AX$5)))))</f>
        <v>2.6691237596334412E-4</v>
      </c>
      <c r="CS7" s="381">
        <f>CR7*(1-VLOOKUP($AW7,'MP-2019_Male'!$A$3:$CH$103,IF(CS$5&gt;2034,84,(60+(CS$5-$AX$5)))))</f>
        <v>2.6437670839169234E-4</v>
      </c>
      <c r="CT7" s="381">
        <f>CS7*(1-VLOOKUP($AW7,'MP-2019_Male'!$A$3:$CH$103,IF(CT$5&gt;2034,84,(60+(CT$5-$AX$5)))))</f>
        <v>2.6186512966197128E-4</v>
      </c>
      <c r="CU7" s="381">
        <f>CT7*(1-VLOOKUP($AW7,'MP-2019_Male'!$A$3:$CH$103,IF(CU$5&gt;2034,84,(60+(CU$5-$AX$5)))))</f>
        <v>2.5937741093018255E-4</v>
      </c>
      <c r="CV7" s="381">
        <f>CU7*(1-VLOOKUP($AW7,'MP-2019_Male'!$A$3:$CH$103,IF(CV$5&gt;2034,84,(60+(CV$5-$AX$5)))))</f>
        <v>2.5691332552634584E-4</v>
      </c>
      <c r="CW7" s="381">
        <f>CV7*(1-VLOOKUP($AW7,'MP-2019_Male'!$A$3:$CH$103,IF(CW$5&gt;2034,84,(60+(CW$5-$AX$5)))))</f>
        <v>2.5447264893384557E-4</v>
      </c>
      <c r="CX7" s="381">
        <f>CW7*(1-VLOOKUP($AW7,'MP-2019_Male'!$A$3:$CH$103,IF(CX$5&gt;2034,84,(60+(CX$5-$AX$5)))))</f>
        <v>2.5205515876897404E-4</v>
      </c>
      <c r="CY7" s="381">
        <f>CX7*(1-VLOOKUP($AW7,'MP-2019_Male'!$A$3:$CH$103,IF(CY$5&gt;2034,84,(60+(CY$5-$AX$5)))))</f>
        <v>2.496606347606688E-4</v>
      </c>
      <c r="CZ7" s="381">
        <f>CY7*(1-VLOOKUP($AW7,'MP-2019_Male'!$A$3:$CH$103,IF(CZ$5&gt;2034,84,(60+(CZ$5-$AX$5)))))</f>
        <v>2.4728885873044246E-4</v>
      </c>
      <c r="DA7" s="381">
        <f>CZ7*(1-VLOOKUP($AW7,'MP-2019_Male'!$A$3:$CH$103,IF(DA$5&gt;2034,84,(60+(DA$5-$AX$5)))))</f>
        <v>2.4493961457250325E-4</v>
      </c>
      <c r="DB7" s="381">
        <f>DA7*(1-VLOOKUP($AW7,'MP-2019_Male'!$A$3:$CH$103,IF(DB$5&gt;2034,84,(60+(DB$5-$AX$5)))))</f>
        <v>2.4261268823406448E-4</v>
      </c>
      <c r="DC7" s="381">
        <f>DB7*(1-VLOOKUP($AW7,'MP-2019_Male'!$A$3:$CH$103,IF(DC$5&gt;2034,84,(60+(DC$5-$AX$5)))))</f>
        <v>2.4030786769584087E-4</v>
      </c>
      <c r="DD7" s="381">
        <f>DC7*(1-VLOOKUP($AW7,'MP-2019_Male'!$A$3:$CH$103,IF(DD$5&gt;2034,84,(60+(DD$5-$AX$5)))))</f>
        <v>2.3802494295273039E-4</v>
      </c>
      <c r="DE7" s="381">
        <f>DD7*(1-VLOOKUP($AW7,'MP-2019_Male'!$A$3:$CH$103,IF(DE$5&gt;2034,84,(60+(DE$5-$AX$5)))))</f>
        <v>2.3576370599467946E-4</v>
      </c>
      <c r="DF7" s="381">
        <f>DE7*(1-VLOOKUP($AW7,'MP-2019_Male'!$A$3:$CH$103,IF(DF$5&gt;2034,84,(60+(DF$5-$AX$5)))))</f>
        <v>2.3352395078773001E-4</v>
      </c>
      <c r="DG7" s="381">
        <f>DF7*(1-VLOOKUP($AW7,'MP-2019_Male'!$A$3:$CH$103,IF(DG$5&gt;2034,84,(60+(DG$5-$AX$5)))))</f>
        <v>2.3130547325524658E-4</v>
      </c>
      <c r="DH7" s="381">
        <f>DG7*(1-VLOOKUP($AW7,'MP-2019_Male'!$A$3:$CH$103,IF(DH$5&gt;2034,84,(60+(DH$5-$AX$5)))))</f>
        <v>2.2910807125932174E-4</v>
      </c>
      <c r="DI7" s="381">
        <f>DH7*(1-VLOOKUP($AW7,'MP-2019_Male'!$A$3:$CH$103,IF(DI$5&gt;2034,84,(60+(DI$5-$AX$5)))))</f>
        <v>2.269315445823582E-4</v>
      </c>
      <c r="DJ7" s="381">
        <f>DI7*(1-VLOOKUP($AW7,'MP-2019_Male'!$A$3:$CH$103,IF(DJ$5&gt;2034,84,(60+(DJ$5-$AX$5)))))</f>
        <v>2.247756949088258E-4</v>
      </c>
      <c r="DK7" s="381">
        <f>DJ7*(1-VLOOKUP($AW7,'MP-2019_Male'!$A$3:$CH$103,IF(DK$5&gt;2034,84,(60+(DK$5-$AX$5)))))</f>
        <v>2.2264032580719196E-4</v>
      </c>
      <c r="DL7" s="381">
        <f>DK7*(1-VLOOKUP($AW7,'MP-2019_Male'!$A$3:$CH$103,IF(DL$5&gt;2034,84,(60+(DL$5-$AX$5)))))</f>
        <v>2.2052524271202364E-4</v>
      </c>
      <c r="DM7" s="381">
        <f>DL7*(1-VLOOKUP($AW7,'MP-2019_Male'!$A$3:$CH$103,IF(DM$5&gt;2034,84,(60+(DM$5-$AX$5)))))</f>
        <v>2.1843025290625942E-4</v>
      </c>
      <c r="DN7" s="381">
        <f>DM7*(1-VLOOKUP($AW7,'MP-2019_Male'!$A$3:$CH$103,IF(DN$5&gt;2034,84,(60+(DN$5-$AX$5)))))</f>
        <v>2.1635516550364995E-4</v>
      </c>
      <c r="DO7" s="381">
        <f>DN7*(1-VLOOKUP($AW7,'MP-2019_Male'!$A$3:$CH$103,IF(DO$5&gt;2034,84,(60+(DO$5-$AX$5)))))</f>
        <v>2.1429979143136528E-4</v>
      </c>
      <c r="DP7" s="381">
        <f>DO7*(1-VLOOKUP($AW7,'MP-2019_Male'!$A$3:$CH$103,IF(DP$5&gt;2034,84,(60+(DP$5-$AX$5)))))</f>
        <v>2.1226394341276731E-4</v>
      </c>
      <c r="DQ7" s="381">
        <f>DP7*(1-VLOOKUP($AW7,'MP-2019_Male'!$A$3:$CH$103,IF(DQ$5&gt;2034,84,(60+(DQ$5-$AX$5)))))</f>
        <v>2.1024743595034602E-4</v>
      </c>
      <c r="DR7" s="381">
        <f>DQ7*(1-VLOOKUP($AW7,'MP-2019_Male'!$A$3:$CH$103,IF(DR$5&gt;2034,84,(60+(DR$5-$AX$5)))))</f>
        <v>2.0825008530881776E-4</v>
      </c>
      <c r="DS7" s="381">
        <f>DR7*(1-VLOOKUP($AW7,'MP-2019_Male'!$A$3:$CH$103,IF(DS$5&gt;2034,84,(60+(DS$5-$AX$5)))))</f>
        <v>2.0627170949838398E-4</v>
      </c>
      <c r="DT7" s="381">
        <f>DS7*(1-VLOOKUP($AW7,'MP-2019_Male'!$A$3:$CH$103,IF(DT$5&gt;2034,84,(60+(DT$5-$AX$5)))))</f>
        <v>2.0431212825814936E-4</v>
      </c>
      <c r="DU7" s="381">
        <f>DT7*(1-VLOOKUP($AW7,'MP-2019_Male'!$A$3:$CH$103,IF(DU$5&gt;2034,84,(60+(DU$5-$AX$5)))))</f>
        <v>2.0237116303969694E-4</v>
      </c>
      <c r="DV7" s="381">
        <f>DU7*(1-VLOOKUP($AW7,'MP-2019_Male'!$A$3:$CH$103,IF(DV$5&gt;2034,84,(60+(DV$5-$AX$5)))))</f>
        <v>2.0044863699081983E-4</v>
      </c>
      <c r="DW7" s="381">
        <f>DV7*(1-VLOOKUP($AW7,'MP-2019_Male'!$A$3:$CH$103,IF(DW$5&gt;2034,84,(60+(DW$5-$AX$5)))))</f>
        <v>1.9854437493940707E-4</v>
      </c>
      <c r="DX7" s="381">
        <f>DW7*(1-VLOOKUP($AW7,'MP-2019_Male'!$A$3:$CH$103,IF(DX$5&gt;2034,84,(60+(DX$5-$AX$5)))))</f>
        <v>1.9665820337748271E-4</v>
      </c>
      <c r="DY7" s="381">
        <f>DX7*(1-VLOOKUP($AW7,'MP-2019_Male'!$A$3:$CH$103,IF(DY$5&gt;2034,84,(60+(DY$5-$AX$5)))))</f>
        <v>1.9478995044539663E-4</v>
      </c>
      <c r="DZ7" s="381">
        <f>DY7*(1-VLOOKUP($AW7,'MP-2019_Male'!$A$3:$CH$103,IF(DZ$5&gt;2034,84,(60+(DZ$5-$AX$5)))))</f>
        <v>1.9293944591616537E-4</v>
      </c>
      <c r="EA7" s="381">
        <f>DZ7*(1-VLOOKUP($AW7,'MP-2019_Male'!$A$3:$CH$103,IF(EA$5&gt;2034,84,(60+(EA$5-$AX$5)))))</f>
        <v>1.9110652117996181E-4</v>
      </c>
      <c r="EB7" s="381">
        <f>EA7*(1-VLOOKUP($AW7,'MP-2019_Male'!$A$3:$CH$103,IF(EB$5&gt;2034,84,(60+(EB$5-$AX$5)))))</f>
        <v>1.8929100922875219E-4</v>
      </c>
      <c r="EC7" s="381">
        <f>EB7*(1-VLOOKUP($AW7,'MP-2019_Male'!$A$3:$CH$103,IF(EC$5&gt;2034,84,(60+(EC$5-$AX$5)))))</f>
        <v>1.8749274464107906E-4</v>
      </c>
      <c r="ED7" s="381">
        <f>EC7*(1-VLOOKUP($AW7,'MP-2019_Male'!$A$3:$CH$103,IF(ED$5&gt;2034,84,(60+(ED$5-$AX$5)))))</f>
        <v>1.8571156356698881E-4</v>
      </c>
      <c r="EE7" s="381">
        <f>ED7*(1-VLOOKUP($AW7,'MP-2019_Male'!$A$3:$CH$103,IF(EE$5&gt;2034,84,(60+(EE$5-$AX$5)))))</f>
        <v>1.8394730371310242E-4</v>
      </c>
      <c r="EF7" s="381">
        <f>EE7*(1-VLOOKUP($AW7,'MP-2019_Male'!$A$3:$CH$103,IF(EF$5&gt;2034,84,(60+(EF$5-$AX$5)))))</f>
        <v>1.8219980432782794E-4</v>
      </c>
      <c r="EG7" s="381">
        <f>EF7*(1-VLOOKUP($AW7,'MP-2019_Male'!$A$3:$CH$103,IF(EG$5&gt;2034,84,(60+(EG$5-$AX$5)))))</f>
        <v>1.8046890618671359E-4</v>
      </c>
      <c r="EH7" s="381">
        <f>EG7*(1-VLOOKUP($AW7,'MP-2019_Male'!$A$3:$CH$103,IF(EH$5&gt;2034,84,(60+(EH$5-$AX$5)))))</f>
        <v>1.7875445157793983E-4</v>
      </c>
      <c r="EI7" s="381">
        <f>EH7*(1-VLOOKUP($AW7,'MP-2019_Male'!$A$3:$CH$103,IF(EI$5&gt;2034,84,(60+(EI$5-$AX$5)))))</f>
        <v>1.7705628428794942E-4</v>
      </c>
      <c r="EJ7" s="381">
        <f>EI7*(1-VLOOKUP($AW7,'MP-2019_Male'!$A$3:$CH$103,IF(EJ$5&gt;2034,84,(60+(EJ$5-$AX$5)))))</f>
        <v>1.7537424958721391E-4</v>
      </c>
      <c r="EK7" s="381">
        <f>EJ7*(1-VLOOKUP($AW7,'MP-2019_Male'!$A$3:$CH$103,IF(EK$5&gt;2034,84,(60+(EK$5-$AX$5)))))</f>
        <v>1.737081942161354E-4</v>
      </c>
      <c r="EL7" s="381">
        <f>EK7*(1-VLOOKUP($AW7,'MP-2019_Male'!$A$3:$CH$103,IF(EL$5&gt;2034,84,(60+(EL$5-$AX$5)))))</f>
        <v>1.7205796637108212E-4</v>
      </c>
      <c r="EM7" s="381">
        <f>EL7*(1-VLOOKUP($AW7,'MP-2019_Male'!$A$3:$CH$103,IF(EM$5&gt;2034,84,(60+(EM$5-$AX$5)))))</f>
        <v>1.7042341569055685E-4</v>
      </c>
      <c r="EN7" s="381">
        <f>EM7*(1-VLOOKUP($AW7,'MP-2019_Male'!$A$3:$CH$103,IF(EN$5&gt;2034,84,(60+(EN$5-$AX$5)))))</f>
        <v>1.6880439324149657E-4</v>
      </c>
      <c r="EO7" s="381">
        <f>EN7*(1-VLOOKUP($AW7,'MP-2019_Male'!$A$3:$CH$103,IF(EO$5&gt;2034,84,(60+(EO$5-$AX$5)))))</f>
        <v>1.6720075150570237E-4</v>
      </c>
      <c r="EP7" s="381">
        <f>EO7*(1-VLOOKUP($AW7,'MP-2019_Male'!$A$3:$CH$103,IF(EP$5&gt;2034,84,(60+(EP$5-$AX$5)))))</f>
        <v>1.656123443663982E-4</v>
      </c>
      <c r="EQ7" s="381">
        <f>EP7*(1-VLOOKUP($AW7,'MP-2019_Male'!$A$3:$CH$103,IF(EQ$5&gt;2034,84,(60+(EQ$5-$AX$5)))))</f>
        <v>1.6403902709491742E-4</v>
      </c>
      <c r="ER7" s="381">
        <f>EQ7*(1-VLOOKUP($AW7,'MP-2019_Male'!$A$3:$CH$103,IF(ER$5&gt;2034,84,(60+(ER$5-$AX$5)))))</f>
        <v>1.6248065633751573E-4</v>
      </c>
      <c r="ES7" s="381">
        <f>ER7*(1-VLOOKUP($AW7,'MP-2019_Male'!$A$3:$CH$103,IF(ES$5&gt;2034,84,(60+(ES$5-$AX$5)))))</f>
        <v>1.6093709010230934E-4</v>
      </c>
      <c r="ET7" s="381">
        <f>ES7*(1-VLOOKUP($AW7,'MP-2019_Male'!$A$3:$CH$103,IF(ET$5&gt;2034,84,(60+(ET$5-$AX$5)))))</f>
        <v>1.594081877463374E-4</v>
      </c>
      <c r="EU7" s="381">
        <f>ET7*(1-VLOOKUP($AW7,'MP-2019_Male'!$A$3:$CH$103,IF(EU$5&gt;2034,84,(60+(EU$5-$AX$5)))))</f>
        <v>1.578938099627472E-4</v>
      </c>
      <c r="EV7" s="381">
        <f>EU7*(1-VLOOKUP($AW7,'MP-2019_Male'!$A$3:$CH$103,IF(EV$5&gt;2034,84,(60+(EV$5-$AX$5)))))</f>
        <v>1.5639381876810109E-4</v>
      </c>
      <c r="EW7" s="381">
        <f>EV7*(1-VLOOKUP($AW7,'MP-2019_Male'!$A$3:$CH$103,IF(EW$5&gt;2034,84,(60+(EW$5-$AX$5)))))</f>
        <v>1.5490807748980414E-4</v>
      </c>
      <c r="EX7" s="381">
        <f>EW7*(1-VLOOKUP($AW7,'MP-2019_Male'!$A$3:$CH$103,IF(EX$5&gt;2034,84,(60+(EX$5-$AX$5)))))</f>
        <v>1.53436450753651E-4</v>
      </c>
      <c r="EY7" s="381">
        <f>EX7*(1-VLOOKUP($AW7,'MP-2019_Male'!$A$3:$CH$103,IF(EY$5&gt;2034,84,(60+(EY$5-$AX$5)))))</f>
        <v>1.5197880447149131E-4</v>
      </c>
      <c r="EZ7" s="381">
        <f>EY7*(1-VLOOKUP($AW7,'MP-2019_Male'!$A$3:$CH$103,IF(EZ$5&gt;2034,84,(60+(EZ$5-$AX$5)))))</f>
        <v>1.5053500582901214E-4</v>
      </c>
      <c r="FA7" s="381">
        <f>EZ7*(1-VLOOKUP($AW7,'MP-2019_Male'!$A$3:$CH$103,IF(FA$5&gt;2034,84,(60+(FA$5-$AX$5)))))</f>
        <v>1.4910492327363653E-4</v>
      </c>
      <c r="FB7" s="381">
        <f>FA7*(1-VLOOKUP($AW7,'MP-2019_Male'!$A$3:$CH$103,IF(FB$5&gt;2034,84,(60+(FB$5-$AX$5)))))</f>
        <v>1.47688426502537E-4</v>
      </c>
      <c r="FC7" s="381">
        <f>FB7*(1-VLOOKUP($AW7,'MP-2019_Male'!$A$3:$CH$103,IF(FC$5&gt;2034,84,(60+(FC$5-$AX$5)))))</f>
        <v>1.462853864507629E-4</v>
      </c>
      <c r="FD7" s="381">
        <f>FC7*(1-VLOOKUP($AW7,'MP-2019_Male'!$A$3:$CH$103,IF(FD$5&gt;2034,84,(60+(FD$5-$AX$5)))))</f>
        <v>1.4489567527948066E-4</v>
      </c>
      <c r="FE7" s="381">
        <f>FD7*(1-VLOOKUP($AW7,'MP-2019_Male'!$A$3:$CH$103,IF(FE$5&gt;2034,84,(60+(FE$5-$AX$5)))))</f>
        <v>1.435191663643256E-4</v>
      </c>
      <c r="FF7" s="381">
        <f>FE7*(1-VLOOKUP($AW7,'MP-2019_Male'!$A$3:$CH$103,IF(FF$5&gt;2034,84,(60+(FF$5-$AX$5)))))</f>
        <v>1.4215573428386452E-4</v>
      </c>
      <c r="FG7" s="381">
        <f>FF7*(1-VLOOKUP($AW7,'MP-2019_Male'!$A$3:$CH$103,IF(FG$5&gt;2034,84,(60+(FG$5-$AX$5)))))</f>
        <v>1.4080525480816782E-4</v>
      </c>
      <c r="FH7" s="381">
        <f>FG7*(1-VLOOKUP($AW7,'MP-2019_Male'!$A$3:$CH$103,IF(FH$5&gt;2034,84,(60+(FH$5-$AX$5)))))</f>
        <v>1.3946760488749022E-4</v>
      </c>
      <c r="FI7" s="381">
        <f>FH7*(1-VLOOKUP($AW7,'MP-2019_Male'!$A$3:$CH$103,IF(FI$5&gt;2034,84,(60+(FI$5-$AX$5)))))</f>
        <v>1.3814266264105908E-4</v>
      </c>
      <c r="FJ7" s="381">
        <f>FI7*(1-VLOOKUP($AW7,'MP-2019_Male'!$A$3:$CH$103,IF(FJ$5&gt;2034,84,(60+(FJ$5-$AX$5)))))</f>
        <v>1.3683030734596902E-4</v>
      </c>
      <c r="FK7" s="381">
        <f>FJ7*(1-VLOOKUP($AW7,'MP-2019_Male'!$A$3:$CH$103,IF(FK$5&gt;2034,84,(60+(FK$5-$AX$5)))))</f>
        <v>1.3553041942618231E-4</v>
      </c>
      <c r="FL7" s="381">
        <f>FK7*(1-VLOOKUP($AW7,'MP-2019_Male'!$A$3:$CH$103,IF(FL$5&gt;2034,84,(60+(FL$5-$AX$5)))))</f>
        <v>1.342428804416336E-4</v>
      </c>
      <c r="FM7" s="381">
        <f>FL7*(1-VLOOKUP($AW7,'MP-2019_Male'!$A$3:$CH$103,IF(FM$5&gt;2034,84,(60+(FM$5-$AX$5)))))</f>
        <v>1.329675730774381E-4</v>
      </c>
      <c r="FN7" s="381">
        <f>FM7*(1-VLOOKUP($AW7,'MP-2019_Male'!$A$3:$CH$103,IF(FN$5&gt;2034,84,(60+(FN$5-$AX$5)))))</f>
        <v>1.3170438113320246E-4</v>
      </c>
    </row>
    <row r="8" spans="1:170">
      <c r="A8" s="172">
        <v>20</v>
      </c>
      <c r="B8" s="190">
        <f t="shared" si="7"/>
        <v>4.06E-4</v>
      </c>
      <c r="C8" s="191">
        <f t="shared" si="8"/>
        <v>1.6200000000000001E-4</v>
      </c>
      <c r="D8" s="174">
        <f t="shared" si="5"/>
        <v>2.8400000000000002E-4</v>
      </c>
      <c r="E8" s="192"/>
      <c r="F8" s="193"/>
      <c r="G8" s="194"/>
      <c r="I8" s="325"/>
      <c r="J8" s="324"/>
      <c r="K8" s="324"/>
      <c r="L8" s="324"/>
      <c r="M8" s="324"/>
      <c r="N8" s="324"/>
      <c r="O8" s="324"/>
      <c r="P8" s="167"/>
      <c r="R8" s="405">
        <v>20</v>
      </c>
      <c r="T8" s="406">
        <v>1.2999999999999999E-4</v>
      </c>
      <c r="U8" s="407" t="s">
        <v>63</v>
      </c>
      <c r="V8" s="407">
        <v>2.33E-3</v>
      </c>
      <c r="W8" s="408"/>
      <c r="Y8" s="406">
        <v>3.6999999999999999E-4</v>
      </c>
      <c r="Z8" s="407" t="s">
        <v>63</v>
      </c>
      <c r="AA8" s="407">
        <v>4.1200000000000004E-3</v>
      </c>
      <c r="AB8" s="408"/>
      <c r="AC8" s="413"/>
      <c r="AD8" s="172">
        <v>20</v>
      </c>
      <c r="AF8" s="195">
        <v>4.06E-4</v>
      </c>
      <c r="AG8" s="196" t="s">
        <v>63</v>
      </c>
      <c r="AH8" s="197">
        <v>7.11E-3</v>
      </c>
      <c r="AI8" s="172"/>
      <c r="AJ8" s="195">
        <v>1.6200000000000001E-4</v>
      </c>
      <c r="AK8" s="196" t="s">
        <v>63</v>
      </c>
      <c r="AL8" s="197">
        <v>2.2309999999999999E-3</v>
      </c>
      <c r="AV8" s="198"/>
      <c r="AW8" s="172">
        <v>27</v>
      </c>
      <c r="AX8" s="199">
        <f t="shared" si="6"/>
        <v>3.6296122781568474E-4</v>
      </c>
      <c r="AY8" s="334">
        <f t="shared" si="9"/>
        <v>2.8519999999999999E-4</v>
      </c>
      <c r="AZ8" s="381">
        <f>AY8*(1-VLOOKUP($AW8,'MP-2019_Male'!$A$3:$CH$103,IF(AZ$5&gt;2034,84,(60+(AZ$5-$AX$5)))))</f>
        <v>2.8343176E-4</v>
      </c>
      <c r="BA8" s="381">
        <f>AZ8*(1-VLOOKUP($AW8,'MP-2019_Male'!$A$3:$CH$103,IF(BA$5&gt;2034,84,(60+(BA$5-$AX$5)))))</f>
        <v>2.8419702575199996E-4</v>
      </c>
      <c r="BB8" s="381">
        <f>BA8*(1-VLOOKUP($AW8,'MP-2019_Male'!$A$3:$CH$103,IF(BB$5&gt;2034,84,(60+(BB$5-$AX$5)))))</f>
        <v>2.8840314173312953E-4</v>
      </c>
      <c r="BC8" s="381">
        <f>BB8*(1-VLOOKUP($AW8,'MP-2019_Male'!$A$3:$CH$103,IF(BC$5&gt;2034,84,(60+(BC$5-$AX$5)))))</f>
        <v>2.9691103441425689E-4</v>
      </c>
      <c r="BD8" s="381">
        <f>BC8*(1-VLOOKUP($AW8,'MP-2019_Male'!$A$3:$CH$103,IF(BD$5&gt;2034,84,(60+(BD$5-$AX$5)))))</f>
        <v>3.1039079537666418E-4</v>
      </c>
      <c r="BE8" s="381">
        <f>BD8*(1-VLOOKUP($AW8,'MP-2019_Male'!$A$3:$CH$103,IF(BE$5&gt;2034,84,(60+(BE$5-$AX$5)))))</f>
        <v>3.2361344325971007E-4</v>
      </c>
      <c r="BF8" s="381">
        <f>BE8*(1-VLOOKUP($AW8,'MP-2019_Male'!$A$3:$CH$103,IF(BF$5&gt;2034,84,(60+(BF$5-$AX$5)))))</f>
        <v>3.3594311544790504E-4</v>
      </c>
      <c r="BG8" s="381">
        <f>BF8*(1-VLOOKUP($AW8,'MP-2019_Male'!$A$3:$CH$103,IF(BG$5&gt;2034,84,(60+(BG$5-$AX$5)))))</f>
        <v>3.4686126669996193E-4</v>
      </c>
      <c r="BH8" s="381">
        <f>BG8*(1-VLOOKUP($AW8,'MP-2019_Male'!$A$3:$CH$103,IF(BH$5&gt;2034,84,(60+(BH$5-$AX$5)))))</f>
        <v>3.5594903188750093E-4</v>
      </c>
      <c r="BI8" s="381">
        <f>BH8*(1-VLOOKUP($AW8,'MP-2019_Male'!$A$3:$CH$103,IF(BI$5&gt;2034,84,(60+(BI$5-$AX$5)))))</f>
        <v>3.6296122781568474E-4</v>
      </c>
      <c r="BJ8" s="414">
        <f>BI8*(1-VLOOKUP($AW8,'MP-2019_Male'!$A$3:$CH$103,IF(BJ$5&gt;2034,84,(60+(BJ$5-$AX$5)))))</f>
        <v>3.6782490826841495E-4</v>
      </c>
      <c r="BK8" s="381">
        <f>BJ8*(1-VLOOKUP($AW8,'MP-2019_Male'!$A$3:$CH$103,IF(BK$5&gt;2034,84,(60+(BK$5-$AX$5)))))</f>
        <v>3.7069394255290862E-4</v>
      </c>
      <c r="BL8" s="381">
        <f>BK8*(1-VLOOKUP($AW8,'MP-2019_Male'!$A$3:$CH$103,IF(BL$5&gt;2034,84,(60+(BL$5-$AX$5)))))</f>
        <v>3.7202844074609912E-4</v>
      </c>
      <c r="BM8" s="381">
        <f>BL8*(1-VLOOKUP($AW8,'MP-2019_Male'!$A$3:$CH$103,IF(BM$5&gt;2034,84,(60+(BM$5-$AX$5)))))</f>
        <v>3.7210284643424834E-4</v>
      </c>
      <c r="BN8" s="381">
        <f>BM8*(1-VLOOKUP($AW8,'MP-2019_Male'!$A$3:$CH$103,IF(BN$5&gt;2034,84,(60+(BN$5-$AX$5)))))</f>
        <v>3.7143306131066667E-4</v>
      </c>
      <c r="BO8" s="381">
        <f>BN8*(1-VLOOKUP($AW8,'MP-2019_Male'!$A$3:$CH$103,IF(BO$5&gt;2034,84,(60+(BO$5-$AX$5)))))</f>
        <v>3.7031876212673467E-4</v>
      </c>
      <c r="BP8" s="381">
        <f>BO8*(1-VLOOKUP($AW8,'MP-2019_Male'!$A$3:$CH$103,IF(BP$5&gt;2034,84,(60+(BP$5-$AX$5)))))</f>
        <v>3.687634233258024E-4</v>
      </c>
      <c r="BQ8" s="381">
        <f>BP8*(1-VLOOKUP($AW8,'MP-2019_Male'!$A$3:$CH$103,IF(BQ$5&gt;2034,84,(60+(BQ$5-$AX$5)))))</f>
        <v>3.6677210083984306E-4</v>
      </c>
      <c r="BR8" s="381">
        <f>BQ8*(1-VLOOKUP($AW8,'MP-2019_Male'!$A$3:$CH$103,IF(BR$5&gt;2034,84,(60+(BR$5-$AX$5)))))</f>
        <v>3.6442475939446806E-4</v>
      </c>
      <c r="BS8" s="381">
        <f>BR8*(1-VLOOKUP($AW8,'MP-2019_Male'!$A$3:$CH$103,IF(BS$5&gt;2034,84,(60+(BS$5-$AX$5)))))</f>
        <v>3.6172801617494904E-4</v>
      </c>
      <c r="BT8" s="381">
        <f>BS8*(1-VLOOKUP($AW8,'MP-2019_Male'!$A$3:$CH$103,IF(BT$5&gt;2034,84,(60+(BT$5-$AX$5)))))</f>
        <v>3.5872567364069699E-4</v>
      </c>
      <c r="BU8" s="381">
        <f>BT8*(1-VLOOKUP($AW8,'MP-2019_Male'!$A$3:$CH$103,IF(BU$5&gt;2034,84,(60+(BU$5-$AX$5)))))</f>
        <v>3.5549714257793072E-4</v>
      </c>
      <c r="BV8" s="381">
        <f>BU8*(1-VLOOKUP($AW8,'MP-2019_Male'!$A$3:$CH$103,IF(BV$5&gt;2034,84,(60+(BV$5-$AX$5)))))</f>
        <v>3.5211991972344039E-4</v>
      </c>
      <c r="BW8" s="381">
        <f>BV8*(1-VLOOKUP($AW8,'MP-2019_Male'!$A$3:$CH$103,IF(BW$5&gt;2034,84,(60+(BW$5-$AX$5)))))</f>
        <v>3.4863393251817834E-4</v>
      </c>
      <c r="BX8" s="381">
        <f>BW8*(1-VLOOKUP($AW8,'MP-2019_Male'!$A$3:$CH$103,IF(BX$5&gt;2034,84,(60+(BX$5-$AX$5)))))</f>
        <v>3.4532191015925568E-4</v>
      </c>
      <c r="BY8" s="381">
        <f>BX8*(1-VLOOKUP($AW8,'MP-2019_Male'!$A$3:$CH$103,IF(BY$5&gt;2034,84,(60+(BY$5-$AX$5)))))</f>
        <v>3.4204135201274275E-4</v>
      </c>
      <c r="BZ8" s="381">
        <f>BY8*(1-VLOOKUP($AW8,'MP-2019_Male'!$A$3:$CH$103,IF(BZ$5&gt;2034,84,(60+(BZ$5-$AX$5)))))</f>
        <v>3.3879195916862171E-4</v>
      </c>
      <c r="CA8" s="381">
        <f>BZ8*(1-VLOOKUP($AW8,'MP-2019_Male'!$A$3:$CH$103,IF(CA$5&gt;2034,84,(60+(CA$5-$AX$5)))))</f>
        <v>3.3557343555651981E-4</v>
      </c>
      <c r="CB8" s="381">
        <f>CA8*(1-VLOOKUP($AW8,'MP-2019_Male'!$A$3:$CH$103,IF(CB$5&gt;2034,84,(60+(CB$5-$AX$5)))))</f>
        <v>3.3238548791873291E-4</v>
      </c>
      <c r="CC8" s="381">
        <f>CB8*(1-VLOOKUP($AW8,'MP-2019_Male'!$A$3:$CH$103,IF(CC$5&gt;2034,84,(60+(CC$5-$AX$5)))))</f>
        <v>3.2922782578350497E-4</v>
      </c>
      <c r="CD8" s="381">
        <f>CC8*(1-VLOOKUP($AW8,'MP-2019_Male'!$A$3:$CH$103,IF(CD$5&gt;2034,84,(60+(CD$5-$AX$5)))))</f>
        <v>3.261001614385617E-4</v>
      </c>
      <c r="CE8" s="381">
        <f>CD8*(1-VLOOKUP($AW8,'MP-2019_Male'!$A$3:$CH$103,IF(CE$5&gt;2034,84,(60+(CE$5-$AX$5)))))</f>
        <v>3.2300220990489535E-4</v>
      </c>
      <c r="CF8" s="381">
        <f>CE8*(1-VLOOKUP($AW8,'MP-2019_Male'!$A$3:$CH$103,IF(CF$5&gt;2034,84,(60+(CF$5-$AX$5)))))</f>
        <v>3.1993368891079885E-4</v>
      </c>
      <c r="CG8" s="381">
        <f>CF8*(1-VLOOKUP($AW8,'MP-2019_Male'!$A$3:$CH$103,IF(CG$5&gt;2034,84,(60+(CG$5-$AX$5)))))</f>
        <v>3.1689431886614629E-4</v>
      </c>
      <c r="CH8" s="381">
        <f>CG8*(1-VLOOKUP($AW8,'MP-2019_Male'!$A$3:$CH$103,IF(CH$5&gt;2034,84,(60+(CH$5-$AX$5)))))</f>
        <v>3.138838228369179E-4</v>
      </c>
      <c r="CI8" s="381">
        <f>CH8*(1-VLOOKUP($AW8,'MP-2019_Male'!$A$3:$CH$103,IF(CI$5&gt;2034,84,(60+(CI$5-$AX$5)))))</f>
        <v>3.1090192651996718E-4</v>
      </c>
      <c r="CJ8" s="381">
        <f>CI8*(1-VLOOKUP($AW8,'MP-2019_Male'!$A$3:$CH$103,IF(CJ$5&gt;2034,84,(60+(CJ$5-$AX$5)))))</f>
        <v>3.0794835821802751E-4</v>
      </c>
      <c r="CK8" s="381">
        <f>CJ8*(1-VLOOKUP($AW8,'MP-2019_Male'!$A$3:$CH$103,IF(CK$5&gt;2034,84,(60+(CK$5-$AX$5)))))</f>
        <v>3.0502284881495626E-4</v>
      </c>
      <c r="CL8" s="381">
        <f>CK8*(1-VLOOKUP($AW8,'MP-2019_Male'!$A$3:$CH$103,IF(CL$5&gt;2034,84,(60+(CL$5-$AX$5)))))</f>
        <v>3.021251317512142E-4</v>
      </c>
      <c r="CM8" s="381">
        <f>CL8*(1-VLOOKUP($AW8,'MP-2019_Male'!$A$3:$CH$103,IF(CM$5&gt;2034,84,(60+(CM$5-$AX$5)))))</f>
        <v>2.9925494299957767E-4</v>
      </c>
      <c r="CN8" s="381">
        <f>CM8*(1-VLOOKUP($AW8,'MP-2019_Male'!$A$3:$CH$103,IF(CN$5&gt;2034,84,(60+(CN$5-$AX$5)))))</f>
        <v>2.9641202104108171E-4</v>
      </c>
      <c r="CO8" s="381">
        <f>CN8*(1-VLOOKUP($AW8,'MP-2019_Male'!$A$3:$CH$103,IF(CO$5&gt;2034,84,(60+(CO$5-$AX$5)))))</f>
        <v>2.9359610684119146E-4</v>
      </c>
      <c r="CP8" s="381">
        <f>CO8*(1-VLOOKUP($AW8,'MP-2019_Male'!$A$3:$CH$103,IF(CP$5&gt;2034,84,(60+(CP$5-$AX$5)))))</f>
        <v>2.9080694382620014E-4</v>
      </c>
      <c r="CQ8" s="381">
        <f>CP8*(1-VLOOKUP($AW8,'MP-2019_Male'!$A$3:$CH$103,IF(CQ$5&gt;2034,84,(60+(CQ$5-$AX$5)))))</f>
        <v>2.8804427785985128E-4</v>
      </c>
      <c r="CR8" s="381">
        <f>CQ8*(1-VLOOKUP($AW8,'MP-2019_Male'!$A$3:$CH$103,IF(CR$5&gt;2034,84,(60+(CR$5-$AX$5)))))</f>
        <v>2.8530785722018269E-4</v>
      </c>
      <c r="CS8" s="381">
        <f>CR8*(1-VLOOKUP($AW8,'MP-2019_Male'!$A$3:$CH$103,IF(CS$5&gt;2034,84,(60+(CS$5-$AX$5)))))</f>
        <v>2.8259743257659097E-4</v>
      </c>
      <c r="CT8" s="381">
        <f>CS8*(1-VLOOKUP($AW8,'MP-2019_Male'!$A$3:$CH$103,IF(CT$5&gt;2034,84,(60+(CT$5-$AX$5)))))</f>
        <v>2.7991275696711334E-4</v>
      </c>
      <c r="CU8" s="381">
        <f>CT8*(1-VLOOKUP($AW8,'MP-2019_Male'!$A$3:$CH$103,IF(CU$5&gt;2034,84,(60+(CU$5-$AX$5)))))</f>
        <v>2.772535857759258E-4</v>
      </c>
      <c r="CV8" s="381">
        <f>CU8*(1-VLOOKUP($AW8,'MP-2019_Male'!$A$3:$CH$103,IF(CV$5&gt;2034,84,(60+(CV$5-$AX$5)))))</f>
        <v>2.7461967671105452E-4</v>
      </c>
      <c r="CW8" s="381">
        <f>CV8*(1-VLOOKUP($AW8,'MP-2019_Male'!$A$3:$CH$103,IF(CW$5&gt;2034,84,(60+(CW$5-$AX$5)))))</f>
        <v>2.720107897822995E-4</v>
      </c>
      <c r="CX8" s="381">
        <f>CW8*(1-VLOOKUP($AW8,'MP-2019_Male'!$A$3:$CH$103,IF(CX$5&gt;2034,84,(60+(CX$5-$AX$5)))))</f>
        <v>2.6942668727936766E-4</v>
      </c>
      <c r="CY8" s="381">
        <f>CX8*(1-VLOOKUP($AW8,'MP-2019_Male'!$A$3:$CH$103,IF(CY$5&gt;2034,84,(60+(CY$5-$AX$5)))))</f>
        <v>2.6686713375021365E-4</v>
      </c>
      <c r="CZ8" s="381">
        <f>CY8*(1-VLOOKUP($AW8,'MP-2019_Male'!$A$3:$CH$103,IF(CZ$5&gt;2034,84,(60+(CZ$5-$AX$5)))))</f>
        <v>2.6433189597958661E-4</v>
      </c>
      <c r="DA8" s="381">
        <f>CZ8*(1-VLOOKUP($AW8,'MP-2019_Male'!$A$3:$CH$103,IF(DA$5&gt;2034,84,(60+(DA$5-$AX$5)))))</f>
        <v>2.6182074296778057E-4</v>
      </c>
      <c r="DB8" s="381">
        <f>DA8*(1-VLOOKUP($AW8,'MP-2019_Male'!$A$3:$CH$103,IF(DB$5&gt;2034,84,(60+(DB$5-$AX$5)))))</f>
        <v>2.5933344590958664E-4</v>
      </c>
      <c r="DC8" s="381">
        <f>DB8*(1-VLOOKUP($AW8,'MP-2019_Male'!$A$3:$CH$103,IF(DC$5&gt;2034,84,(60+(DC$5-$AX$5)))))</f>
        <v>2.5686977817344556E-4</v>
      </c>
      <c r="DD8" s="381">
        <f>DC8*(1-VLOOKUP($AW8,'MP-2019_Male'!$A$3:$CH$103,IF(DD$5&gt;2034,84,(60+(DD$5-$AX$5)))))</f>
        <v>2.5442951528079782E-4</v>
      </c>
      <c r="DE8" s="381">
        <f>DD8*(1-VLOOKUP($AW8,'MP-2019_Male'!$A$3:$CH$103,IF(DE$5&gt;2034,84,(60+(DE$5-$AX$5)))))</f>
        <v>2.5201243488563025E-4</v>
      </c>
      <c r="DF8" s="381">
        <f>DE8*(1-VLOOKUP($AW8,'MP-2019_Male'!$A$3:$CH$103,IF(DF$5&gt;2034,84,(60+(DF$5-$AX$5)))))</f>
        <v>2.4961831675421678E-4</v>
      </c>
      <c r="DG8" s="381">
        <f>DF8*(1-VLOOKUP($AW8,'MP-2019_Male'!$A$3:$CH$103,IF(DG$5&gt;2034,84,(60+(DG$5-$AX$5)))))</f>
        <v>2.4724694274505174E-4</v>
      </c>
      <c r="DH8" s="381">
        <f>DG8*(1-VLOOKUP($AW8,'MP-2019_Male'!$A$3:$CH$103,IF(DH$5&gt;2034,84,(60+(DH$5-$AX$5)))))</f>
        <v>2.4489809678897377E-4</v>
      </c>
      <c r="DI8" s="381">
        <f>DH8*(1-VLOOKUP($AW8,'MP-2019_Male'!$A$3:$CH$103,IF(DI$5&gt;2034,84,(60+(DI$5-$AX$5)))))</f>
        <v>2.4257156486947852E-4</v>
      </c>
      <c r="DJ8" s="381">
        <f>DI8*(1-VLOOKUP($AW8,'MP-2019_Male'!$A$3:$CH$103,IF(DJ$5&gt;2034,84,(60+(DJ$5-$AX$5)))))</f>
        <v>2.4026713500321849E-4</v>
      </c>
      <c r="DK8" s="381">
        <f>DJ8*(1-VLOOKUP($AW8,'MP-2019_Male'!$A$3:$CH$103,IF(DK$5&gt;2034,84,(60+(DK$5-$AX$5)))))</f>
        <v>2.3798459722068792E-4</v>
      </c>
      <c r="DL8" s="381">
        <f>DK8*(1-VLOOKUP($AW8,'MP-2019_Male'!$A$3:$CH$103,IF(DL$5&gt;2034,84,(60+(DL$5-$AX$5)))))</f>
        <v>2.357237435470914E-4</v>
      </c>
      <c r="DM8" s="381">
        <f>DL8*(1-VLOOKUP($AW8,'MP-2019_Male'!$A$3:$CH$103,IF(DM$5&gt;2034,84,(60+(DM$5-$AX$5)))))</f>
        <v>2.3348436798339406E-4</v>
      </c>
      <c r="DN8" s="381">
        <f>DM8*(1-VLOOKUP($AW8,'MP-2019_Male'!$A$3:$CH$103,IF(DN$5&gt;2034,84,(60+(DN$5-$AX$5)))))</f>
        <v>2.3126626648755182E-4</v>
      </c>
      <c r="DO8" s="381">
        <f>DN8*(1-VLOOKUP($AW8,'MP-2019_Male'!$A$3:$CH$103,IF(DO$5&gt;2034,84,(60+(DO$5-$AX$5)))))</f>
        <v>2.2906923695592009E-4</v>
      </c>
      <c r="DP8" s="381">
        <f>DO8*(1-VLOOKUP($AW8,'MP-2019_Male'!$A$3:$CH$103,IF(DP$5&gt;2034,84,(60+(DP$5-$AX$5)))))</f>
        <v>2.2689307920483885E-4</v>
      </c>
      <c r="DQ8" s="381">
        <f>DP8*(1-VLOOKUP($AW8,'MP-2019_Male'!$A$3:$CH$103,IF(DQ$5&gt;2034,84,(60+(DQ$5-$AX$5)))))</f>
        <v>2.2473759495239291E-4</v>
      </c>
      <c r="DR8" s="381">
        <f>DQ8*(1-VLOOKUP($AW8,'MP-2019_Male'!$A$3:$CH$103,IF(DR$5&gt;2034,84,(60+(DR$5-$AX$5)))))</f>
        <v>2.2260258780034518E-4</v>
      </c>
      <c r="DS8" s="381">
        <f>DR8*(1-VLOOKUP($AW8,'MP-2019_Male'!$A$3:$CH$103,IF(DS$5&gt;2034,84,(60+(DS$5-$AX$5)))))</f>
        <v>2.204878632162419E-4</v>
      </c>
      <c r="DT8" s="381">
        <f>DS8*(1-VLOOKUP($AW8,'MP-2019_Male'!$A$3:$CH$103,IF(DT$5&gt;2034,84,(60+(DT$5-$AX$5)))))</f>
        <v>2.1839322851568762E-4</v>
      </c>
      <c r="DU8" s="381">
        <f>DT8*(1-VLOOKUP($AW8,'MP-2019_Male'!$A$3:$CH$103,IF(DU$5&gt;2034,84,(60+(DU$5-$AX$5)))))</f>
        <v>2.1631849284478859E-4</v>
      </c>
      <c r="DV8" s="381">
        <f>DU8*(1-VLOOKUP($AW8,'MP-2019_Male'!$A$3:$CH$103,IF(DV$5&gt;2034,84,(60+(DV$5-$AX$5)))))</f>
        <v>2.1426346716276311E-4</v>
      </c>
      <c r="DW8" s="381">
        <f>DV8*(1-VLOOKUP($AW8,'MP-2019_Male'!$A$3:$CH$103,IF(DW$5&gt;2034,84,(60+(DW$5-$AX$5)))))</f>
        <v>2.1222796422471686E-4</v>
      </c>
      <c r="DX8" s="381">
        <f>DW8*(1-VLOOKUP($AW8,'MP-2019_Male'!$A$3:$CH$103,IF(DX$5&gt;2034,84,(60+(DX$5-$AX$5)))))</f>
        <v>2.1021179856458205E-4</v>
      </c>
      <c r="DY8" s="381">
        <f>DX8*(1-VLOOKUP($AW8,'MP-2019_Male'!$A$3:$CH$103,IF(DY$5&gt;2034,84,(60+(DY$5-$AX$5)))))</f>
        <v>2.0821478647821854E-4</v>
      </c>
      <c r="DZ8" s="381">
        <f>DY8*(1-VLOOKUP($AW8,'MP-2019_Male'!$A$3:$CH$103,IF(DZ$5&gt;2034,84,(60+(DZ$5-$AX$5)))))</f>
        <v>2.0623674600667548E-4</v>
      </c>
      <c r="EA8" s="381">
        <f>DZ8*(1-VLOOKUP($AW8,'MP-2019_Male'!$A$3:$CH$103,IF(EA$5&gt;2034,84,(60+(EA$5-$AX$5)))))</f>
        <v>2.0427749691961206E-4</v>
      </c>
      <c r="EB8" s="381">
        <f>EA8*(1-VLOOKUP($AW8,'MP-2019_Male'!$A$3:$CH$103,IF(EB$5&gt;2034,84,(60+(EB$5-$AX$5)))))</f>
        <v>2.0233686069887576E-4</v>
      </c>
      <c r="EC8" s="381">
        <f>EB8*(1-VLOOKUP($AW8,'MP-2019_Male'!$A$3:$CH$103,IF(EC$5&gt;2034,84,(60+(EC$5-$AX$5)))))</f>
        <v>2.0041466052223646E-4</v>
      </c>
      <c r="ED8" s="381">
        <f>EC8*(1-VLOOKUP($AW8,'MP-2019_Male'!$A$3:$CH$103,IF(ED$5&gt;2034,84,(60+(ED$5-$AX$5)))))</f>
        <v>1.9851072124727522E-4</v>
      </c>
      <c r="EE8" s="381">
        <f>ED8*(1-VLOOKUP($AW8,'MP-2019_Male'!$A$3:$CH$103,IF(EE$5&gt;2034,84,(60+(EE$5-$AX$5)))))</f>
        <v>1.9662486939542613E-4</v>
      </c>
      <c r="EF8" s="381">
        <f>EE8*(1-VLOOKUP($AW8,'MP-2019_Male'!$A$3:$CH$103,IF(EF$5&gt;2034,84,(60+(EF$5-$AX$5)))))</f>
        <v>1.947569331361696E-4</v>
      </c>
      <c r="EG8" s="381">
        <f>EF8*(1-VLOOKUP($AW8,'MP-2019_Male'!$A$3:$CH$103,IF(EG$5&gt;2034,84,(60+(EG$5-$AX$5)))))</f>
        <v>1.92906742271376E-4</v>
      </c>
      <c r="EH8" s="381">
        <f>EG8*(1-VLOOKUP($AW8,'MP-2019_Male'!$A$3:$CH$103,IF(EH$5&gt;2034,84,(60+(EH$5-$AX$5)))))</f>
        <v>1.9107412821979793E-4</v>
      </c>
      <c r="EI8" s="381">
        <f>EH8*(1-VLOOKUP($AW8,'MP-2019_Male'!$A$3:$CH$103,IF(EI$5&gt;2034,84,(60+(EI$5-$AX$5)))))</f>
        <v>1.8925892400170987E-4</v>
      </c>
      <c r="EJ8" s="381">
        <f>EI8*(1-VLOOKUP($AW8,'MP-2019_Male'!$A$3:$CH$103,IF(EJ$5&gt;2034,84,(60+(EJ$5-$AX$5)))))</f>
        <v>1.8746096422369364E-4</v>
      </c>
      <c r="EK8" s="381">
        <f>EJ8*(1-VLOOKUP($AW8,'MP-2019_Male'!$A$3:$CH$103,IF(EK$5&gt;2034,84,(60+(EK$5-$AX$5)))))</f>
        <v>1.8568008506356857E-4</v>
      </c>
      <c r="EL8" s="381">
        <f>EK8*(1-VLOOKUP($AW8,'MP-2019_Male'!$A$3:$CH$103,IF(EL$5&gt;2034,84,(60+(EL$5-$AX$5)))))</f>
        <v>1.8391612425546467E-4</v>
      </c>
      <c r="EM8" s="381">
        <f>EL8*(1-VLOOKUP($AW8,'MP-2019_Male'!$A$3:$CH$103,IF(EM$5&gt;2034,84,(60+(EM$5-$AX$5)))))</f>
        <v>1.8216892107503777E-4</v>
      </c>
      <c r="EN8" s="381">
        <f>EM8*(1-VLOOKUP($AW8,'MP-2019_Male'!$A$3:$CH$103,IF(EN$5&gt;2034,84,(60+(EN$5-$AX$5)))))</f>
        <v>1.8043831632482492E-4</v>
      </c>
      <c r="EO8" s="381">
        <f>EN8*(1-VLOOKUP($AW8,'MP-2019_Male'!$A$3:$CH$103,IF(EO$5&gt;2034,84,(60+(EO$5-$AX$5)))))</f>
        <v>1.787241523197391E-4</v>
      </c>
      <c r="EP8" s="381">
        <f>EO8*(1-VLOOKUP($AW8,'MP-2019_Male'!$A$3:$CH$103,IF(EP$5&gt;2034,84,(60+(EP$5-$AX$5)))))</f>
        <v>1.7702627287270159E-4</v>
      </c>
      <c r="EQ8" s="381">
        <f>EP8*(1-VLOOKUP($AW8,'MP-2019_Male'!$A$3:$CH$103,IF(EQ$5&gt;2034,84,(60+(EQ$5-$AX$5)))))</f>
        <v>1.7534452328041094E-4</v>
      </c>
      <c r="ER8" s="381">
        <f>EQ8*(1-VLOOKUP($AW8,'MP-2019_Male'!$A$3:$CH$103,IF(ER$5&gt;2034,84,(60+(ER$5-$AX$5)))))</f>
        <v>1.7367875030924705E-4</v>
      </c>
      <c r="ES8" s="381">
        <f>ER8*(1-VLOOKUP($AW8,'MP-2019_Male'!$A$3:$CH$103,IF(ES$5&gt;2034,84,(60+(ES$5-$AX$5)))))</f>
        <v>1.7202880218130921E-4</v>
      </c>
      <c r="ET8" s="381">
        <f>ES8*(1-VLOOKUP($AW8,'MP-2019_Male'!$A$3:$CH$103,IF(ET$5&gt;2034,84,(60+(ET$5-$AX$5)))))</f>
        <v>1.7039452856058677E-4</v>
      </c>
      <c r="EU8" s="381">
        <f>ET8*(1-VLOOKUP($AW8,'MP-2019_Male'!$A$3:$CH$103,IF(EU$5&gt;2034,84,(60+(EU$5-$AX$5)))))</f>
        <v>1.687757805392612E-4</v>
      </c>
      <c r="EV8" s="381">
        <f>EU8*(1-VLOOKUP($AW8,'MP-2019_Male'!$A$3:$CH$103,IF(EV$5&gt;2034,84,(60+(EV$5-$AX$5)))))</f>
        <v>1.6717241062413823E-4</v>
      </c>
      <c r="EW8" s="381">
        <f>EV8*(1-VLOOKUP($AW8,'MP-2019_Male'!$A$3:$CH$103,IF(EW$5&gt;2034,84,(60+(EW$5-$AX$5)))))</f>
        <v>1.6558427272320893E-4</v>
      </c>
      <c r="EX8" s="381">
        <f>EW8*(1-VLOOKUP($AW8,'MP-2019_Male'!$A$3:$CH$103,IF(EX$5&gt;2034,84,(60+(EX$5-$AX$5)))))</f>
        <v>1.6401122213233844E-4</v>
      </c>
      <c r="EY8" s="381">
        <f>EX8*(1-VLOOKUP($AW8,'MP-2019_Male'!$A$3:$CH$103,IF(EY$5&gt;2034,84,(60+(EY$5-$AX$5)))))</f>
        <v>1.6245311552208122E-4</v>
      </c>
      <c r="EZ8" s="381">
        <f>EY8*(1-VLOOKUP($AW8,'MP-2019_Male'!$A$3:$CH$103,IF(EZ$5&gt;2034,84,(60+(EZ$5-$AX$5)))))</f>
        <v>1.6090981092462147E-4</v>
      </c>
      <c r="FA8" s="381">
        <f>EZ8*(1-VLOOKUP($AW8,'MP-2019_Male'!$A$3:$CH$103,IF(FA$5&gt;2034,84,(60+(FA$5-$AX$5)))))</f>
        <v>1.5938116772083757E-4</v>
      </c>
      <c r="FB8" s="381">
        <f>FA8*(1-VLOOKUP($AW8,'MP-2019_Male'!$A$3:$CH$103,IF(FB$5&gt;2034,84,(60+(FB$5-$AX$5)))))</f>
        <v>1.5786704662748961E-4</v>
      </c>
      <c r="FC8" s="381">
        <f>FB8*(1-VLOOKUP($AW8,'MP-2019_Male'!$A$3:$CH$103,IF(FC$5&gt;2034,84,(60+(FC$5-$AX$5)))))</f>
        <v>1.5636730968452846E-4</v>
      </c>
      <c r="FD8" s="381">
        <f>FC8*(1-VLOOKUP($AW8,'MP-2019_Male'!$A$3:$CH$103,IF(FD$5&gt;2034,84,(60+(FD$5-$AX$5)))))</f>
        <v>1.5488182024252545E-4</v>
      </c>
      <c r="FE8" s="381">
        <f>FD8*(1-VLOOKUP($AW8,'MP-2019_Male'!$A$3:$CH$103,IF(FE$5&gt;2034,84,(60+(FE$5-$AX$5)))))</f>
        <v>1.5341044295022146E-4</v>
      </c>
      <c r="FF8" s="381">
        <f>FE8*(1-VLOOKUP($AW8,'MP-2019_Male'!$A$3:$CH$103,IF(FF$5&gt;2034,84,(60+(FF$5-$AX$5)))))</f>
        <v>1.5195304374219436E-4</v>
      </c>
      <c r="FG8" s="381">
        <f>FF8*(1-VLOOKUP($AW8,'MP-2019_Male'!$A$3:$CH$103,IF(FG$5&gt;2034,84,(60+(FG$5-$AX$5)))))</f>
        <v>1.5050948982664353E-4</v>
      </c>
      <c r="FH8" s="381">
        <f>FG8*(1-VLOOKUP($AW8,'MP-2019_Male'!$A$3:$CH$103,IF(FH$5&gt;2034,84,(60+(FH$5-$AX$5)))))</f>
        <v>1.4907964967329041E-4</v>
      </c>
      <c r="FI8" s="381">
        <f>FH8*(1-VLOOKUP($AW8,'MP-2019_Male'!$A$3:$CH$103,IF(FI$5&gt;2034,84,(60+(FI$5-$AX$5)))))</f>
        <v>1.4766339300139415E-4</v>
      </c>
      <c r="FJ8" s="381">
        <f>FI8*(1-VLOOKUP($AW8,'MP-2019_Male'!$A$3:$CH$103,IF(FJ$5&gt;2034,84,(60+(FJ$5-$AX$5)))))</f>
        <v>1.462605907678809E-4</v>
      </c>
      <c r="FK8" s="381">
        <f>FJ8*(1-VLOOKUP($AW8,'MP-2019_Male'!$A$3:$CH$103,IF(FK$5&gt;2034,84,(60+(FK$5-$AX$5)))))</f>
        <v>1.4487111515558605E-4</v>
      </c>
      <c r="FL8" s="381">
        <f>FK8*(1-VLOOKUP($AW8,'MP-2019_Male'!$A$3:$CH$103,IF(FL$5&gt;2034,84,(60+(FL$5-$AX$5)))))</f>
        <v>1.4349483956160798E-4</v>
      </c>
      <c r="FM8" s="381">
        <f>FL8*(1-VLOOKUP($AW8,'MP-2019_Male'!$A$3:$CH$103,IF(FM$5&gt;2034,84,(60+(FM$5-$AX$5)))))</f>
        <v>1.4213163858577271E-4</v>
      </c>
      <c r="FN8" s="381">
        <f>FM8*(1-VLOOKUP($AW8,'MP-2019_Male'!$A$3:$CH$103,IF(FN$5&gt;2034,84,(60+(FN$5-$AX$5)))))</f>
        <v>1.4078138801920786E-4</v>
      </c>
    </row>
    <row r="9" spans="1:170">
      <c r="A9" s="172">
        <v>21</v>
      </c>
      <c r="B9" s="190">
        <f t="shared" si="7"/>
        <v>4.4900000000000002E-4</v>
      </c>
      <c r="C9" s="191">
        <f t="shared" si="8"/>
        <v>1.6200000000000001E-4</v>
      </c>
      <c r="D9" s="174">
        <f t="shared" si="5"/>
        <v>3.055E-4</v>
      </c>
      <c r="E9" s="192"/>
      <c r="F9" s="193"/>
      <c r="G9" s="194"/>
      <c r="I9" s="326"/>
      <c r="J9" s="324"/>
      <c r="K9" s="324"/>
      <c r="L9" s="324"/>
      <c r="M9" s="324"/>
      <c r="N9" s="324"/>
      <c r="O9" s="324"/>
      <c r="P9" s="167"/>
      <c r="R9" s="405">
        <v>21</v>
      </c>
      <c r="T9" s="406">
        <v>1.2E-4</v>
      </c>
      <c r="U9" s="407" t="s">
        <v>63</v>
      </c>
      <c r="V9" s="407">
        <v>2.15E-3</v>
      </c>
      <c r="W9" s="408"/>
      <c r="Y9" s="406">
        <v>3.6000000000000002E-4</v>
      </c>
      <c r="Z9" s="407" t="s">
        <v>63</v>
      </c>
      <c r="AA9" s="407">
        <v>3.8600000000000001E-3</v>
      </c>
      <c r="AB9" s="408"/>
      <c r="AC9" s="413"/>
      <c r="AD9" s="172">
        <v>21</v>
      </c>
      <c r="AF9" s="195">
        <v>4.4900000000000002E-4</v>
      </c>
      <c r="AG9" s="196" t="s">
        <v>63</v>
      </c>
      <c r="AH9" s="197">
        <v>7.8630000000000002E-3</v>
      </c>
      <c r="AI9" s="172"/>
      <c r="AJ9" s="195">
        <v>1.6200000000000001E-4</v>
      </c>
      <c r="AK9" s="196" t="s">
        <v>63</v>
      </c>
      <c r="AL9" s="197">
        <v>2.2309999999999999E-3</v>
      </c>
      <c r="AV9" s="198"/>
      <c r="AW9" s="172">
        <v>28</v>
      </c>
      <c r="AX9" s="199">
        <f t="shared" si="6"/>
        <v>3.9838395326615686E-4</v>
      </c>
      <c r="AY9" s="334">
        <f t="shared" si="9"/>
        <v>3.0360000000000001E-4</v>
      </c>
      <c r="AZ9" s="381">
        <f>AY9*(1-VLOOKUP($AW9,'MP-2019_Male'!$A$3:$CH$103,IF(AZ$5&gt;2034,84,(60+(AZ$5-$AX$5)))))</f>
        <v>3.0271956E-4</v>
      </c>
      <c r="BA9" s="381">
        <f>AZ9*(1-VLOOKUP($AW9,'MP-2019_Male'!$A$3:$CH$103,IF(BA$5&gt;2034,84,(60+(BA$5-$AX$5)))))</f>
        <v>3.0453587736000001E-4</v>
      </c>
      <c r="BB9" s="381">
        <f>BA9*(1-VLOOKUP($AW9,'MP-2019_Male'!$A$3:$CH$103,IF(BB$5&gt;2034,84,(60+(BB$5-$AX$5)))))</f>
        <v>3.1007843032795202E-4</v>
      </c>
      <c r="BC9" s="381">
        <f>BB9*(1-VLOOKUP($AW9,'MP-2019_Male'!$A$3:$CH$103,IF(BC$5&gt;2034,84,(60+(BC$5-$AX$5)))))</f>
        <v>3.2024900284270881E-4</v>
      </c>
      <c r="BD9" s="381">
        <f>BC9*(1-VLOOKUP($AW9,'MP-2019_Male'!$A$3:$CH$103,IF(BD$5&gt;2034,84,(60+(BD$5-$AX$5)))))</f>
        <v>3.3587715418143297E-4</v>
      </c>
      <c r="BE9" s="381">
        <f>BD9*(1-VLOOKUP($AW9,'MP-2019_Male'!$A$3:$CH$103,IF(BE$5&gt;2034,84,(60+(BE$5-$AX$5)))))</f>
        <v>3.5136109098919704E-4</v>
      </c>
      <c r="BF9" s="381">
        <f>BE9*(1-VLOOKUP($AW9,'MP-2019_Male'!$A$3:$CH$103,IF(BF$5&gt;2034,84,(60+(BF$5-$AX$5)))))</f>
        <v>3.6594257626524875E-4</v>
      </c>
      <c r="BG9" s="381">
        <f>BF9*(1-VLOOKUP($AW9,'MP-2019_Male'!$A$3:$CH$103,IF(BG$5&gt;2034,84,(60+(BG$5-$AX$5)))))</f>
        <v>3.7897013198029162E-4</v>
      </c>
      <c r="BH9" s="381">
        <f>BG9*(1-VLOOKUP($AW9,'MP-2019_Male'!$A$3:$CH$103,IF(BH$5&gt;2034,84,(60+(BH$5-$AX$5)))))</f>
        <v>3.8988447178132398E-4</v>
      </c>
      <c r="BI9" s="381">
        <f>BH9*(1-VLOOKUP($AW9,'MP-2019_Male'!$A$3:$CH$103,IF(BI$5&gt;2034,84,(60+(BI$5-$AX$5)))))</f>
        <v>3.9838395326615686E-4</v>
      </c>
      <c r="BJ9" s="414">
        <f>BI9*(1-VLOOKUP($AW9,'MP-2019_Male'!$A$3:$CH$103,IF(BJ$5&gt;2034,84,(60+(BJ$5-$AX$5)))))</f>
        <v>4.0435971256514916E-4</v>
      </c>
      <c r="BK9" s="381">
        <f>BJ9*(1-VLOOKUP($AW9,'MP-2019_Male'!$A$3:$CH$103,IF(BK$5&gt;2034,84,(60+(BK$5-$AX$5)))))</f>
        <v>4.0795851400697895E-4</v>
      </c>
      <c r="BL9" s="381">
        <f>BK9*(1-VLOOKUP($AW9,'MP-2019_Male'!$A$3:$CH$103,IF(BL$5&gt;2034,84,(60+(BL$5-$AX$5)))))</f>
        <v>4.0946796050880476E-4</v>
      </c>
      <c r="BM9" s="381">
        <f>BL9*(1-VLOOKUP($AW9,'MP-2019_Male'!$A$3:$CH$103,IF(BM$5&gt;2034,84,(60+(BM$5-$AX$5)))))</f>
        <v>4.0959080089695741E-4</v>
      </c>
      <c r="BN9" s="381">
        <f>BM9*(1-VLOOKUP($AW9,'MP-2019_Male'!$A$3:$CH$103,IF(BN$5&gt;2034,84,(60+(BN$5-$AX$5)))))</f>
        <v>4.0885353745534285E-4</v>
      </c>
      <c r="BO9" s="381">
        <f>BN9*(1-VLOOKUP($AW9,'MP-2019_Male'!$A$3:$CH$103,IF(BO$5&gt;2034,84,(60+(BO$5-$AX$5)))))</f>
        <v>4.076269768429768E-4</v>
      </c>
      <c r="BP9" s="381">
        <f>BO9*(1-VLOOKUP($AW9,'MP-2019_Male'!$A$3:$CH$103,IF(BP$5&gt;2034,84,(60+(BP$5-$AX$5)))))</f>
        <v>4.0591494354023629E-4</v>
      </c>
      <c r="BQ9" s="381">
        <f>BP9*(1-VLOOKUP($AW9,'MP-2019_Male'!$A$3:$CH$103,IF(BQ$5&gt;2034,84,(60+(BQ$5-$AX$5)))))</f>
        <v>4.0372300284511903E-4</v>
      </c>
      <c r="BR9" s="381">
        <f>BQ9*(1-VLOOKUP($AW9,'MP-2019_Male'!$A$3:$CH$103,IF(BR$5&gt;2034,84,(60+(BR$5-$AX$5)))))</f>
        <v>4.0113917562691027E-4</v>
      </c>
      <c r="BS9" s="381">
        <f>BR9*(1-VLOOKUP($AW9,'MP-2019_Male'!$A$3:$CH$103,IF(BS$5&gt;2034,84,(60+(BS$5-$AX$5)))))</f>
        <v>3.9817074572727116E-4</v>
      </c>
      <c r="BT9" s="381">
        <f>BS9*(1-VLOOKUP($AW9,'MP-2019_Male'!$A$3:$CH$103,IF(BT$5&gt;2034,84,(60+(BT$5-$AX$5)))))</f>
        <v>3.9486592853773481E-4</v>
      </c>
      <c r="BU9" s="381">
        <f>BT9*(1-VLOOKUP($AW9,'MP-2019_Male'!$A$3:$CH$103,IF(BU$5&gt;2034,84,(60+(BU$5-$AX$5)))))</f>
        <v>3.9131213518089517E-4</v>
      </c>
      <c r="BV9" s="381">
        <f>BU9*(1-VLOOKUP($AW9,'MP-2019_Male'!$A$3:$CH$103,IF(BV$5&gt;2034,84,(60+(BV$5-$AX$5)))))</f>
        <v>3.8759466989667671E-4</v>
      </c>
      <c r="BW9" s="381">
        <f>BV9*(1-VLOOKUP($AW9,'MP-2019_Male'!$A$3:$CH$103,IF(BW$5&gt;2034,84,(60+(BW$5-$AX$5)))))</f>
        <v>3.8375748266469958E-4</v>
      </c>
      <c r="BX9" s="381">
        <f>BW9*(1-VLOOKUP($AW9,'MP-2019_Male'!$A$3:$CH$103,IF(BX$5&gt;2034,84,(60+(BX$5-$AX$5)))))</f>
        <v>3.8011178657938494E-4</v>
      </c>
      <c r="BY9" s="381">
        <f>BX9*(1-VLOOKUP($AW9,'MP-2019_Male'!$A$3:$CH$103,IF(BY$5&gt;2034,84,(60+(BY$5-$AX$5)))))</f>
        <v>3.7650072460688078E-4</v>
      </c>
      <c r="BZ9" s="381">
        <f>BY9*(1-VLOOKUP($AW9,'MP-2019_Male'!$A$3:$CH$103,IF(BZ$5&gt;2034,84,(60+(BZ$5-$AX$5)))))</f>
        <v>3.7292396772311545E-4</v>
      </c>
      <c r="CA9" s="381">
        <f>BZ9*(1-VLOOKUP($AW9,'MP-2019_Male'!$A$3:$CH$103,IF(CA$5&gt;2034,84,(60+(CA$5-$AX$5)))))</f>
        <v>3.6938119002974585E-4</v>
      </c>
      <c r="CB9" s="381">
        <f>CA9*(1-VLOOKUP($AW9,'MP-2019_Male'!$A$3:$CH$103,IF(CB$5&gt;2034,84,(60+(CB$5-$AX$5)))))</f>
        <v>3.6587206872446329E-4</v>
      </c>
      <c r="CC9" s="381">
        <f>CB9*(1-VLOOKUP($AW9,'MP-2019_Male'!$A$3:$CH$103,IF(CC$5&gt;2034,84,(60+(CC$5-$AX$5)))))</f>
        <v>3.6239628407158089E-4</v>
      </c>
      <c r="CD9" s="381">
        <f>CC9*(1-VLOOKUP($AW9,'MP-2019_Male'!$A$3:$CH$103,IF(CD$5&gt;2034,84,(60+(CD$5-$AX$5)))))</f>
        <v>3.5895351937290088E-4</v>
      </c>
      <c r="CE9" s="381">
        <f>CD9*(1-VLOOKUP($AW9,'MP-2019_Male'!$A$3:$CH$103,IF(CE$5&gt;2034,84,(60+(CE$5-$AX$5)))))</f>
        <v>3.5554346093885831E-4</v>
      </c>
      <c r="CF9" s="381">
        <f>CE9*(1-VLOOKUP($AW9,'MP-2019_Male'!$A$3:$CH$103,IF(CF$5&gt;2034,84,(60+(CF$5-$AX$5)))))</f>
        <v>3.5216579805993919E-4</v>
      </c>
      <c r="CG9" s="381">
        <f>CF9*(1-VLOOKUP($AW9,'MP-2019_Male'!$A$3:$CH$103,IF(CG$5&gt;2034,84,(60+(CG$5-$AX$5)))))</f>
        <v>3.4882022297836977E-4</v>
      </c>
      <c r="CH9" s="381">
        <f>CG9*(1-VLOOKUP($AW9,'MP-2019_Male'!$A$3:$CH$103,IF(CH$5&gt;2034,84,(60+(CH$5-$AX$5)))))</f>
        <v>3.455064308600753E-4</v>
      </c>
      <c r="CI9" s="381">
        <f>CH9*(1-VLOOKUP($AW9,'MP-2019_Male'!$A$3:$CH$103,IF(CI$5&gt;2034,84,(60+(CI$5-$AX$5)))))</f>
        <v>3.4222411976690459E-4</v>
      </c>
      <c r="CJ9" s="381">
        <f>CI9*(1-VLOOKUP($AW9,'MP-2019_Male'!$A$3:$CH$103,IF(CJ$5&gt;2034,84,(60+(CJ$5-$AX$5)))))</f>
        <v>3.3897299062911898E-4</v>
      </c>
      <c r="CK9" s="381">
        <f>CJ9*(1-VLOOKUP($AW9,'MP-2019_Male'!$A$3:$CH$103,IF(CK$5&gt;2034,84,(60+(CK$5-$AX$5)))))</f>
        <v>3.3575274721814238E-4</v>
      </c>
      <c r="CL9" s="381">
        <f>CK9*(1-VLOOKUP($AW9,'MP-2019_Male'!$A$3:$CH$103,IF(CL$5&gt;2034,84,(60+(CL$5-$AX$5)))))</f>
        <v>3.3256309611957006E-4</v>
      </c>
      <c r="CM9" s="381">
        <f>CL9*(1-VLOOKUP($AW9,'MP-2019_Male'!$A$3:$CH$103,IF(CM$5&gt;2034,84,(60+(CM$5-$AX$5)))))</f>
        <v>3.2940374670643418E-4</v>
      </c>
      <c r="CN9" s="381">
        <f>CM9*(1-VLOOKUP($AW9,'MP-2019_Male'!$A$3:$CH$103,IF(CN$5&gt;2034,84,(60+(CN$5-$AX$5)))))</f>
        <v>3.2627441111272306E-4</v>
      </c>
      <c r="CO9" s="381">
        <f>CN9*(1-VLOOKUP($AW9,'MP-2019_Male'!$A$3:$CH$103,IF(CO$5&gt;2034,84,(60+(CO$5-$AX$5)))))</f>
        <v>3.2317480420715223E-4</v>
      </c>
      <c r="CP9" s="381">
        <f>CO9*(1-VLOOKUP($AW9,'MP-2019_Male'!$A$3:$CH$103,IF(CP$5&gt;2034,84,(60+(CP$5-$AX$5)))))</f>
        <v>3.2010464356718428E-4</v>
      </c>
      <c r="CQ9" s="381">
        <f>CP9*(1-VLOOKUP($AW9,'MP-2019_Male'!$A$3:$CH$103,IF(CQ$5&gt;2034,84,(60+(CQ$5-$AX$5)))))</f>
        <v>3.1706364945329607E-4</v>
      </c>
      <c r="CR9" s="381">
        <f>CQ9*(1-VLOOKUP($AW9,'MP-2019_Male'!$A$3:$CH$103,IF(CR$5&gt;2034,84,(60+(CR$5-$AX$5)))))</f>
        <v>3.1405154478348978E-4</v>
      </c>
      <c r="CS9" s="381">
        <f>CR9*(1-VLOOKUP($AW9,'MP-2019_Male'!$A$3:$CH$103,IF(CS$5&gt;2034,84,(60+(CS$5-$AX$5)))))</f>
        <v>3.1106805510804666E-4</v>
      </c>
      <c r="CT9" s="381">
        <f>CS9*(1-VLOOKUP($AW9,'MP-2019_Male'!$A$3:$CH$103,IF(CT$5&gt;2034,84,(60+(CT$5-$AX$5)))))</f>
        <v>3.0811290858452021E-4</v>
      </c>
      <c r="CU9" s="381">
        <f>CT9*(1-VLOOKUP($AW9,'MP-2019_Male'!$A$3:$CH$103,IF(CU$5&gt;2034,84,(60+(CU$5-$AX$5)))))</f>
        <v>3.051858359529673E-4</v>
      </c>
      <c r="CV9" s="381">
        <f>CU9*(1-VLOOKUP($AW9,'MP-2019_Male'!$A$3:$CH$103,IF(CV$5&gt;2034,84,(60+(CV$5-$AX$5)))))</f>
        <v>3.0228657051141412E-4</v>
      </c>
      <c r="CW9" s="381">
        <f>CV9*(1-VLOOKUP($AW9,'MP-2019_Male'!$A$3:$CH$103,IF(CW$5&gt;2034,84,(60+(CW$5-$AX$5)))))</f>
        <v>2.9941484809155571E-4</v>
      </c>
      <c r="CX9" s="381">
        <f>CW9*(1-VLOOKUP($AW9,'MP-2019_Male'!$A$3:$CH$103,IF(CX$5&gt;2034,84,(60+(CX$5-$AX$5)))))</f>
        <v>2.9657040703468597E-4</v>
      </c>
      <c r="CY9" s="381">
        <f>CX9*(1-VLOOKUP($AW9,'MP-2019_Male'!$A$3:$CH$103,IF(CY$5&gt;2034,84,(60+(CY$5-$AX$5)))))</f>
        <v>2.9375298816785645E-4</v>
      </c>
      <c r="CZ9" s="381">
        <f>CY9*(1-VLOOKUP($AW9,'MP-2019_Male'!$A$3:$CH$103,IF(CZ$5&gt;2034,84,(60+(CZ$5-$AX$5)))))</f>
        <v>2.909623347802618E-4</v>
      </c>
      <c r="DA9" s="381">
        <f>CZ9*(1-VLOOKUP($AW9,'MP-2019_Male'!$A$3:$CH$103,IF(DA$5&gt;2034,84,(60+(DA$5-$AX$5)))))</f>
        <v>2.8819819259984935E-4</v>
      </c>
      <c r="DB9" s="381">
        <f>DA9*(1-VLOOKUP($AW9,'MP-2019_Male'!$A$3:$CH$103,IF(DB$5&gt;2034,84,(60+(DB$5-$AX$5)))))</f>
        <v>2.854603097701508E-4</v>
      </c>
      <c r="DC9" s="381">
        <f>DB9*(1-VLOOKUP($AW9,'MP-2019_Male'!$A$3:$CH$103,IF(DC$5&gt;2034,84,(60+(DC$5-$AX$5)))))</f>
        <v>2.8274843682733438E-4</v>
      </c>
      <c r="DD9" s="381">
        <f>DC9*(1-VLOOKUP($AW9,'MP-2019_Male'!$A$3:$CH$103,IF(DD$5&gt;2034,84,(60+(DD$5-$AX$5)))))</f>
        <v>2.8006232667747471E-4</v>
      </c>
      <c r="DE9" s="381">
        <f>DD9*(1-VLOOKUP($AW9,'MP-2019_Male'!$A$3:$CH$103,IF(DE$5&gt;2034,84,(60+(DE$5-$AX$5)))))</f>
        <v>2.7740173457403873E-4</v>
      </c>
      <c r="DF9" s="381">
        <f>DE9*(1-VLOOKUP($AW9,'MP-2019_Male'!$A$3:$CH$103,IF(DF$5&gt;2034,84,(60+(DF$5-$AX$5)))))</f>
        <v>2.7476641809558535E-4</v>
      </c>
      <c r="DG9" s="381">
        <f>DF9*(1-VLOOKUP($AW9,'MP-2019_Male'!$A$3:$CH$103,IF(DG$5&gt;2034,84,(60+(DG$5-$AX$5)))))</f>
        <v>2.7215613712367728E-4</v>
      </c>
      <c r="DH9" s="381">
        <f>DG9*(1-VLOOKUP($AW9,'MP-2019_Male'!$A$3:$CH$103,IF(DH$5&gt;2034,84,(60+(DH$5-$AX$5)))))</f>
        <v>2.6957065382100234E-4</v>
      </c>
      <c r="DI9" s="381">
        <f>DH9*(1-VLOOKUP($AW9,'MP-2019_Male'!$A$3:$CH$103,IF(DI$5&gt;2034,84,(60+(DI$5-$AX$5)))))</f>
        <v>2.6700973260970285E-4</v>
      </c>
      <c r="DJ9" s="381">
        <f>DI9*(1-VLOOKUP($AW9,'MP-2019_Male'!$A$3:$CH$103,IF(DJ$5&gt;2034,84,(60+(DJ$5-$AX$5)))))</f>
        <v>2.6447314014991071E-4</v>
      </c>
      <c r="DK9" s="381">
        <f>DJ9*(1-VLOOKUP($AW9,'MP-2019_Male'!$A$3:$CH$103,IF(DK$5&gt;2034,84,(60+(DK$5-$AX$5)))))</f>
        <v>2.6196064531848657E-4</v>
      </c>
      <c r="DL9" s="381">
        <f>DK9*(1-VLOOKUP($AW9,'MP-2019_Male'!$A$3:$CH$103,IF(DL$5&gt;2034,84,(60+(DL$5-$AX$5)))))</f>
        <v>2.5947201918796097E-4</v>
      </c>
      <c r="DM9" s="381">
        <f>DL9*(1-VLOOKUP($AW9,'MP-2019_Male'!$A$3:$CH$103,IF(DM$5&gt;2034,84,(60+(DM$5-$AX$5)))))</f>
        <v>2.5700703500567535E-4</v>
      </c>
      <c r="DN9" s="381">
        <f>DM9*(1-VLOOKUP($AW9,'MP-2019_Male'!$A$3:$CH$103,IF(DN$5&gt;2034,84,(60+(DN$5-$AX$5)))))</f>
        <v>2.5456546817312142E-4</v>
      </c>
      <c r="DO9" s="381">
        <f>DN9*(1-VLOOKUP($AW9,'MP-2019_Male'!$A$3:$CH$103,IF(DO$5&gt;2034,84,(60+(DO$5-$AX$5)))))</f>
        <v>2.5214709622547679E-4</v>
      </c>
      <c r="DP9" s="381">
        <f>DO9*(1-VLOOKUP($AW9,'MP-2019_Male'!$A$3:$CH$103,IF(DP$5&gt;2034,84,(60+(DP$5-$AX$5)))))</f>
        <v>2.497516988113348E-4</v>
      </c>
      <c r="DQ9" s="381">
        <f>DP9*(1-VLOOKUP($AW9,'MP-2019_Male'!$A$3:$CH$103,IF(DQ$5&gt;2034,84,(60+(DQ$5-$AX$5)))))</f>
        <v>2.4737905767262714E-4</v>
      </c>
      <c r="DR9" s="381">
        <f>DQ9*(1-VLOOKUP($AW9,'MP-2019_Male'!$A$3:$CH$103,IF(DR$5&gt;2034,84,(60+(DR$5-$AX$5)))))</f>
        <v>2.4502895662473722E-4</v>
      </c>
      <c r="DS9" s="381">
        <f>DR9*(1-VLOOKUP($AW9,'MP-2019_Male'!$A$3:$CH$103,IF(DS$5&gt;2034,84,(60+(DS$5-$AX$5)))))</f>
        <v>2.4270118153680223E-4</v>
      </c>
      <c r="DT9" s="381">
        <f>DS9*(1-VLOOKUP($AW9,'MP-2019_Male'!$A$3:$CH$103,IF(DT$5&gt;2034,84,(60+(DT$5-$AX$5)))))</f>
        <v>2.403955203122026E-4</v>
      </c>
      <c r="DU9" s="381">
        <f>DT9*(1-VLOOKUP($AW9,'MP-2019_Male'!$A$3:$CH$103,IF(DU$5&gt;2034,84,(60+(DU$5-$AX$5)))))</f>
        <v>2.3811176286923669E-4</v>
      </c>
      <c r="DV9" s="381">
        <f>DU9*(1-VLOOKUP($AW9,'MP-2019_Male'!$A$3:$CH$103,IF(DV$5&gt;2034,84,(60+(DV$5-$AX$5)))))</f>
        <v>2.3584970112197897E-4</v>
      </c>
      <c r="DW9" s="381">
        <f>DV9*(1-VLOOKUP($AW9,'MP-2019_Male'!$A$3:$CH$103,IF(DW$5&gt;2034,84,(60+(DW$5-$AX$5)))))</f>
        <v>2.3360912896132018E-4</v>
      </c>
      <c r="DX9" s="381">
        <f>DW9*(1-VLOOKUP($AW9,'MP-2019_Male'!$A$3:$CH$103,IF(DX$5&gt;2034,84,(60+(DX$5-$AX$5)))))</f>
        <v>2.3138984223618764E-4</v>
      </c>
      <c r="DY9" s="381">
        <f>DX9*(1-VLOOKUP($AW9,'MP-2019_Male'!$A$3:$CH$103,IF(DY$5&gt;2034,84,(60+(DY$5-$AX$5)))))</f>
        <v>2.2919163873494388E-4</v>
      </c>
      <c r="DZ9" s="381">
        <f>DY9*(1-VLOOKUP($AW9,'MP-2019_Male'!$A$3:$CH$103,IF(DZ$5&gt;2034,84,(60+(DZ$5-$AX$5)))))</f>
        <v>2.2701431816696193E-4</v>
      </c>
      <c r="EA9" s="381">
        <f>DZ9*(1-VLOOKUP($AW9,'MP-2019_Male'!$A$3:$CH$103,IF(EA$5&gt;2034,84,(60+(EA$5-$AX$5)))))</f>
        <v>2.2485768214437581E-4</v>
      </c>
      <c r="EB9" s="381">
        <f>EA9*(1-VLOOKUP($AW9,'MP-2019_Male'!$A$3:$CH$103,IF(EB$5&gt;2034,84,(60+(EB$5-$AX$5)))))</f>
        <v>2.2272153416400426E-4</v>
      </c>
      <c r="EC9" s="381">
        <f>EB9*(1-VLOOKUP($AW9,'MP-2019_Male'!$A$3:$CH$103,IF(EC$5&gt;2034,84,(60+(EC$5-$AX$5)))))</f>
        <v>2.2060567958944623E-4</v>
      </c>
      <c r="ED9" s="381">
        <f>EC9*(1-VLOOKUP($AW9,'MP-2019_Male'!$A$3:$CH$103,IF(ED$5&gt;2034,84,(60+(ED$5-$AX$5)))))</f>
        <v>2.1850992563334651E-4</v>
      </c>
      <c r="EE9" s="381">
        <f>ED9*(1-VLOOKUP($AW9,'MP-2019_Male'!$A$3:$CH$103,IF(EE$5&gt;2034,84,(60+(EE$5-$AX$5)))))</f>
        <v>2.1643408133982972E-4</v>
      </c>
      <c r="EF9" s="381">
        <f>EE9*(1-VLOOKUP($AW9,'MP-2019_Male'!$A$3:$CH$103,IF(EF$5&gt;2034,84,(60+(EF$5-$AX$5)))))</f>
        <v>2.1437795756710135E-4</v>
      </c>
      <c r="EG9" s="381">
        <f>EF9*(1-VLOOKUP($AW9,'MP-2019_Male'!$A$3:$CH$103,IF(EG$5&gt;2034,84,(60+(EG$5-$AX$5)))))</f>
        <v>2.1234136697021391E-4</v>
      </c>
      <c r="EH9" s="381">
        <f>EG9*(1-VLOOKUP($AW9,'MP-2019_Male'!$A$3:$CH$103,IF(EH$5&gt;2034,84,(60+(EH$5-$AX$5)))))</f>
        <v>2.1032412398399688E-4</v>
      </c>
      <c r="EI9" s="381">
        <f>EH9*(1-VLOOKUP($AW9,'MP-2019_Male'!$A$3:$CH$103,IF(EI$5&gt;2034,84,(60+(EI$5-$AX$5)))))</f>
        <v>2.0832604480614891E-4</v>
      </c>
      <c r="EJ9" s="381">
        <f>EI9*(1-VLOOKUP($AW9,'MP-2019_Male'!$A$3:$CH$103,IF(EJ$5&gt;2034,84,(60+(EJ$5-$AX$5)))))</f>
        <v>2.0634694738049051E-4</v>
      </c>
      <c r="EK9" s="381">
        <f>EJ9*(1-VLOOKUP($AW9,'MP-2019_Male'!$A$3:$CH$103,IF(EK$5&gt;2034,84,(60+(EK$5-$AX$5)))))</f>
        <v>2.0438665138037586E-4</v>
      </c>
      <c r="EL9" s="381">
        <f>EK9*(1-VLOOKUP($AW9,'MP-2019_Male'!$A$3:$CH$103,IF(EL$5&gt;2034,84,(60+(EL$5-$AX$5)))))</f>
        <v>2.024449781922623E-4</v>
      </c>
      <c r="EM9" s="381">
        <f>EL9*(1-VLOOKUP($AW9,'MP-2019_Male'!$A$3:$CH$103,IF(EM$5&gt;2034,84,(60+(EM$5-$AX$5)))))</f>
        <v>2.0052175089943581E-4</v>
      </c>
      <c r="EN9" s="381">
        <f>EM9*(1-VLOOKUP($AW9,'MP-2019_Male'!$A$3:$CH$103,IF(EN$5&gt;2034,84,(60+(EN$5-$AX$5)))))</f>
        <v>1.9861679426589119E-4</v>
      </c>
      <c r="EO9" s="381">
        <f>EN9*(1-VLOOKUP($AW9,'MP-2019_Male'!$A$3:$CH$103,IF(EO$5&gt;2034,84,(60+(EO$5-$AX$5)))))</f>
        <v>1.9672993472036524E-4</v>
      </c>
      <c r="EP9" s="381">
        <f>EO9*(1-VLOOKUP($AW9,'MP-2019_Male'!$A$3:$CH$103,IF(EP$5&gt;2034,84,(60+(EP$5-$AX$5)))))</f>
        <v>1.9486100034052178E-4</v>
      </c>
      <c r="EQ9" s="381">
        <f>EP9*(1-VLOOKUP($AW9,'MP-2019_Male'!$A$3:$CH$103,IF(EQ$5&gt;2034,84,(60+(EQ$5-$AX$5)))))</f>
        <v>1.9300982083728682E-4</v>
      </c>
      <c r="ER9" s="381">
        <f>EQ9*(1-VLOOKUP($AW9,'MP-2019_Male'!$A$3:$CH$103,IF(ER$5&gt;2034,84,(60+(ER$5-$AX$5)))))</f>
        <v>1.911762275393326E-4</v>
      </c>
      <c r="ES9" s="381">
        <f>ER9*(1-VLOOKUP($AW9,'MP-2019_Male'!$A$3:$CH$103,IF(ES$5&gt;2034,84,(60+(ES$5-$AX$5)))))</f>
        <v>1.8936005337770895E-4</v>
      </c>
      <c r="ET9" s="381">
        <f>ES9*(1-VLOOKUP($AW9,'MP-2019_Male'!$A$3:$CH$103,IF(ET$5&gt;2034,84,(60+(ET$5-$AX$5)))))</f>
        <v>1.8756113287062072E-4</v>
      </c>
      <c r="EU9" s="381">
        <f>ET9*(1-VLOOKUP($AW9,'MP-2019_Male'!$A$3:$CH$103,IF(EU$5&gt;2034,84,(60+(EU$5-$AX$5)))))</f>
        <v>1.8577930210834982E-4</v>
      </c>
      <c r="EV9" s="381">
        <f>EU9*(1-VLOOKUP($AW9,'MP-2019_Male'!$A$3:$CH$103,IF(EV$5&gt;2034,84,(60+(EV$5-$AX$5)))))</f>
        <v>1.840143987383205E-4</v>
      </c>
      <c r="EW9" s="381">
        <f>EV9*(1-VLOOKUP($AW9,'MP-2019_Male'!$A$3:$CH$103,IF(EW$5&gt;2034,84,(60+(EW$5-$AX$5)))))</f>
        <v>1.8226626195030646E-4</v>
      </c>
      <c r="EX9" s="381">
        <f>EW9*(1-VLOOKUP($AW9,'MP-2019_Male'!$A$3:$CH$103,IF(EX$5&gt;2034,84,(60+(EX$5-$AX$5)))))</f>
        <v>1.8053473246177856E-4</v>
      </c>
      <c r="EY9" s="381">
        <f>EX9*(1-VLOOKUP($AW9,'MP-2019_Male'!$A$3:$CH$103,IF(EY$5&gt;2034,84,(60+(EY$5-$AX$5)))))</f>
        <v>1.7881965250339166E-4</v>
      </c>
      <c r="EZ9" s="381">
        <f>EY9*(1-VLOOKUP($AW9,'MP-2019_Male'!$A$3:$CH$103,IF(EZ$5&gt;2034,84,(60+(EZ$5-$AX$5)))))</f>
        <v>1.7712086580460944E-4</v>
      </c>
      <c r="FA9" s="381">
        <f>EZ9*(1-VLOOKUP($AW9,'MP-2019_Male'!$A$3:$CH$103,IF(FA$5&gt;2034,84,(60+(FA$5-$AX$5)))))</f>
        <v>1.7543821757946566E-4</v>
      </c>
      <c r="FB9" s="381">
        <f>FA9*(1-VLOOKUP($AW9,'MP-2019_Male'!$A$3:$CH$103,IF(FB$5&gt;2034,84,(60+(FB$5-$AX$5)))))</f>
        <v>1.7377155451246074E-4</v>
      </c>
      <c r="FC9" s="381">
        <f>FB9*(1-VLOOKUP($AW9,'MP-2019_Male'!$A$3:$CH$103,IF(FC$5&gt;2034,84,(60+(FC$5-$AX$5)))))</f>
        <v>1.7212072474459238E-4</v>
      </c>
      <c r="FD9" s="381">
        <f>FC9*(1-VLOOKUP($AW9,'MP-2019_Male'!$A$3:$CH$103,IF(FD$5&gt;2034,84,(60+(FD$5-$AX$5)))))</f>
        <v>1.7048557785951876E-4</v>
      </c>
      <c r="FE9" s="381">
        <f>FD9*(1-VLOOKUP($AW9,'MP-2019_Male'!$A$3:$CH$103,IF(FE$5&gt;2034,84,(60+(FE$5-$AX$5)))))</f>
        <v>1.6886596486985334E-4</v>
      </c>
      <c r="FF9" s="381">
        <f>FE9*(1-VLOOKUP($AW9,'MP-2019_Male'!$A$3:$CH$103,IF(FF$5&gt;2034,84,(60+(FF$5-$AX$5)))))</f>
        <v>1.6726173820358974E-4</v>
      </c>
      <c r="FG9" s="381">
        <f>FF9*(1-VLOOKUP($AW9,'MP-2019_Male'!$A$3:$CH$103,IF(FG$5&gt;2034,84,(60+(FG$5-$AX$5)))))</f>
        <v>1.6567275169065564E-4</v>
      </c>
      <c r="FH9" s="381">
        <f>FG9*(1-VLOOKUP($AW9,'MP-2019_Male'!$A$3:$CH$103,IF(FH$5&gt;2034,84,(60+(FH$5-$AX$5)))))</f>
        <v>1.6409886054959442E-4</v>
      </c>
      <c r="FI9" s="381">
        <f>FH9*(1-VLOOKUP($AW9,'MP-2019_Male'!$A$3:$CH$103,IF(FI$5&gt;2034,84,(60+(FI$5-$AX$5)))))</f>
        <v>1.6253992137437329E-4</v>
      </c>
      <c r="FJ9" s="381">
        <f>FI9*(1-VLOOKUP($AW9,'MP-2019_Male'!$A$3:$CH$103,IF(FJ$5&gt;2034,84,(60+(FJ$5-$AX$5)))))</f>
        <v>1.6099579212131674E-4</v>
      </c>
      <c r="FK9" s="381">
        <f>FJ9*(1-VLOOKUP($AW9,'MP-2019_Male'!$A$3:$CH$103,IF(FK$5&gt;2034,84,(60+(FK$5-$AX$5)))))</f>
        <v>1.5946633209616424E-4</v>
      </c>
      <c r="FL9" s="381">
        <f>FK9*(1-VLOOKUP($AW9,'MP-2019_Male'!$A$3:$CH$103,IF(FL$5&gt;2034,84,(60+(FL$5-$AX$5)))))</f>
        <v>1.5795140194125069E-4</v>
      </c>
      <c r="FM9" s="381">
        <f>FL9*(1-VLOOKUP($AW9,'MP-2019_Male'!$A$3:$CH$103,IF(FM$5&gt;2034,84,(60+(FM$5-$AX$5)))))</f>
        <v>1.5645086362280883E-4</v>
      </c>
      <c r="FN9" s="381">
        <f>FM9*(1-VLOOKUP($AW9,'MP-2019_Male'!$A$3:$CH$103,IF(FN$5&gt;2034,84,(60+(FN$5-$AX$5)))))</f>
        <v>1.5496458041839214E-4</v>
      </c>
    </row>
    <row r="10" spans="1:170">
      <c r="A10" s="172">
        <v>22</v>
      </c>
      <c r="B10" s="190">
        <f t="shared" si="7"/>
        <v>4.8799999999999999E-4</v>
      </c>
      <c r="C10" s="191">
        <f t="shared" si="8"/>
        <v>1.6200000000000001E-4</v>
      </c>
      <c r="D10" s="174">
        <f t="shared" si="5"/>
        <v>3.2499999999999999E-4</v>
      </c>
      <c r="E10" s="192"/>
      <c r="F10" s="193"/>
      <c r="G10" s="194"/>
      <c r="I10" s="325"/>
      <c r="J10" s="324"/>
      <c r="K10" s="324"/>
      <c r="L10" s="324"/>
      <c r="M10" s="324"/>
      <c r="N10" s="324"/>
      <c r="O10" s="324"/>
      <c r="P10" s="167"/>
      <c r="R10" s="405">
        <v>22</v>
      </c>
      <c r="T10" s="406">
        <v>1.1E-4</v>
      </c>
      <c r="U10" s="407" t="s">
        <v>63</v>
      </c>
      <c r="V10" s="407">
        <v>1.9400000000000001E-3</v>
      </c>
      <c r="W10" s="408"/>
      <c r="Y10" s="406">
        <v>3.3E-4</v>
      </c>
      <c r="Z10" s="407" t="s">
        <v>63</v>
      </c>
      <c r="AA10" s="407">
        <v>3.5200000000000001E-3</v>
      </c>
      <c r="AB10" s="408"/>
      <c r="AC10" s="413"/>
      <c r="AD10" s="172">
        <v>22</v>
      </c>
      <c r="AF10" s="195">
        <v>4.8799999999999999E-4</v>
      </c>
      <c r="AG10" s="196" t="s">
        <v>63</v>
      </c>
      <c r="AH10" s="197">
        <v>8.5459999999999998E-3</v>
      </c>
      <c r="AI10" s="172"/>
      <c r="AJ10" s="195">
        <v>1.6200000000000001E-4</v>
      </c>
      <c r="AK10" s="196" t="s">
        <v>63</v>
      </c>
      <c r="AL10" s="197">
        <v>2.2309999999999999E-3</v>
      </c>
      <c r="AV10" s="198"/>
      <c r="AW10" s="421">
        <v>29</v>
      </c>
      <c r="AX10" s="199">
        <f t="shared" si="6"/>
        <v>4.2193888840787489E-4</v>
      </c>
      <c r="AY10" s="334">
        <f t="shared" si="9"/>
        <v>3.1280000000000001E-4</v>
      </c>
      <c r="AZ10" s="381">
        <f>AY10*(1-VLOOKUP($AW10,'MP-2019_Male'!$A$3:$CH$103,IF(AZ$5&gt;2034,84,(60+(AZ$5-$AX$5)))))</f>
        <v>3.1276871999999999E-4</v>
      </c>
      <c r="BA10" s="381">
        <f>AZ10*(1-VLOOKUP($AW10,'MP-2019_Male'!$A$3:$CH$103,IF(BA$5&gt;2034,84,(60+(BA$5-$AX$5)))))</f>
        <v>3.1555236160799998E-4</v>
      </c>
      <c r="BB10" s="381">
        <f>BA10*(1-VLOOKUP($AW10,'MP-2019_Male'!$A$3:$CH$103,IF(BB$5&gt;2034,84,(60+(BB$5-$AX$5)))))</f>
        <v>3.2221051643792874E-4</v>
      </c>
      <c r="BC10" s="381">
        <f>BB10*(1-VLOOKUP($AW10,'MP-2019_Male'!$A$3:$CH$103,IF(BC$5&gt;2034,84,(60+(BC$5-$AX$5)))))</f>
        <v>3.3371343187476281E-4</v>
      </c>
      <c r="BD10" s="381">
        <f>BC10*(1-VLOOKUP($AW10,'MP-2019_Male'!$A$3:$CH$103,IF(BD$5&gt;2034,84,(60+(BD$5-$AX$5)))))</f>
        <v>3.509664163026881E-4</v>
      </c>
      <c r="BE10" s="381">
        <f>BD10*(1-VLOOKUP($AW10,'MP-2019_Male'!$A$3:$CH$103,IF(BE$5&gt;2034,84,(60+(BE$5-$AX$5)))))</f>
        <v>3.6823396398478033E-4</v>
      </c>
      <c r="BF10" s="381">
        <f>BE10*(1-VLOOKUP($AW10,'MP-2019_Male'!$A$3:$CH$103,IF(BF$5&gt;2034,84,(60+(BF$5-$AX$5)))))</f>
        <v>3.8465719877850153E-4</v>
      </c>
      <c r="BG10" s="381">
        <f>BF10*(1-VLOOKUP($AW10,'MP-2019_Male'!$A$3:$CH$103,IF(BG$5&gt;2034,84,(60+(BG$5-$AX$5)))))</f>
        <v>3.9946650093147383E-4</v>
      </c>
      <c r="BH10" s="381">
        <f>BG10*(1-VLOOKUP($AW10,'MP-2019_Male'!$A$3:$CH$103,IF(BH$5&gt;2034,84,(60+(BH$5-$AX$5)))))</f>
        <v>4.1204969571081529E-4</v>
      </c>
      <c r="BI10" s="381">
        <f>BH10*(1-VLOOKUP($AW10,'MP-2019_Male'!$A$3:$CH$103,IF(BI$5&gt;2034,84,(60+(BI$5-$AX$5)))))</f>
        <v>4.2193888840787489E-4</v>
      </c>
      <c r="BJ10" s="414">
        <f>BI10*(1-VLOOKUP($AW10,'MP-2019_Male'!$A$3:$CH$103,IF(BJ$5&gt;2034,84,(60+(BJ$5-$AX$5)))))</f>
        <v>4.2902746173312717E-4</v>
      </c>
      <c r="BK10" s="381">
        <f>BJ10*(1-VLOOKUP($AW10,'MP-2019_Male'!$A$3:$CH$103,IF(BK$5&gt;2034,84,(60+(BK$5-$AX$5)))))</f>
        <v>4.3336063909663177E-4</v>
      </c>
      <c r="BL10" s="381">
        <f>BK10*(1-VLOOKUP($AW10,'MP-2019_Male'!$A$3:$CH$103,IF(BL$5&gt;2034,84,(60+(BL$5-$AX$5)))))</f>
        <v>4.3531076197256659E-4</v>
      </c>
      <c r="BM10" s="381">
        <f>BL10*(1-VLOOKUP($AW10,'MP-2019_Male'!$A$3:$CH$103,IF(BM$5&gt;2034,84,(60+(BM$5-$AX$5)))))</f>
        <v>4.3544135520115837E-4</v>
      </c>
      <c r="BN10" s="381">
        <f>BM10*(1-VLOOKUP($AW10,'MP-2019_Male'!$A$3:$CH$103,IF(BN$5&gt;2034,84,(60+(BN$5-$AX$5)))))</f>
        <v>4.3465756076179629E-4</v>
      </c>
      <c r="BO10" s="381">
        <f>BN10*(1-VLOOKUP($AW10,'MP-2019_Male'!$A$3:$CH$103,IF(BO$5&gt;2034,84,(60+(BO$5-$AX$5)))))</f>
        <v>4.3335358807951091E-4</v>
      </c>
      <c r="BP10" s="381">
        <f>BO10*(1-VLOOKUP($AW10,'MP-2019_Male'!$A$3:$CH$103,IF(BP$5&gt;2034,84,(60+(BP$5-$AX$5)))))</f>
        <v>4.3153350300957697E-4</v>
      </c>
      <c r="BQ10" s="381">
        <f>BP10*(1-VLOOKUP($AW10,'MP-2019_Male'!$A$3:$CH$103,IF(BQ$5&gt;2034,84,(60+(BQ$5-$AX$5)))))</f>
        <v>4.292032220933253E-4</v>
      </c>
      <c r="BR10" s="381">
        <f>BQ10*(1-VLOOKUP($AW10,'MP-2019_Male'!$A$3:$CH$103,IF(BR$5&gt;2034,84,(60+(BR$5-$AX$5)))))</f>
        <v>4.2645632147192804E-4</v>
      </c>
      <c r="BS10" s="381">
        <f>BR10*(1-VLOOKUP($AW10,'MP-2019_Male'!$A$3:$CH$103,IF(BS$5&gt;2034,84,(60+(BS$5-$AX$5)))))</f>
        <v>4.2330054469303578E-4</v>
      </c>
      <c r="BT10" s="381">
        <f>BS10*(1-VLOOKUP($AW10,'MP-2019_Male'!$A$3:$CH$103,IF(BT$5&gt;2034,84,(60+(BT$5-$AX$5)))))</f>
        <v>4.1978715017208361E-4</v>
      </c>
      <c r="BU10" s="381">
        <f>BT10*(1-VLOOKUP($AW10,'MP-2019_Male'!$A$3:$CH$103,IF(BU$5&gt;2034,84,(60+(BU$5-$AX$5)))))</f>
        <v>4.1600906582053485E-4</v>
      </c>
      <c r="BV10" s="381">
        <f>BU10*(1-VLOOKUP($AW10,'MP-2019_Male'!$A$3:$CH$103,IF(BV$5&gt;2034,84,(60+(BV$5-$AX$5)))))</f>
        <v>4.1205697969523981E-4</v>
      </c>
      <c r="BW10" s="381">
        <f>BV10*(1-VLOOKUP($AW10,'MP-2019_Male'!$A$3:$CH$103,IF(BW$5&gt;2034,84,(60+(BW$5-$AX$5)))))</f>
        <v>4.0797761559625693E-4</v>
      </c>
      <c r="BX10" s="381">
        <f>BW10*(1-VLOOKUP($AW10,'MP-2019_Male'!$A$3:$CH$103,IF(BX$5&gt;2034,84,(60+(BX$5-$AX$5)))))</f>
        <v>4.0410182824809248E-4</v>
      </c>
      <c r="BY10" s="381">
        <f>BX10*(1-VLOOKUP($AW10,'MP-2019_Male'!$A$3:$CH$103,IF(BY$5&gt;2034,84,(60+(BY$5-$AX$5)))))</f>
        <v>4.0026286087973563E-4</v>
      </c>
      <c r="BZ10" s="381">
        <f>BY10*(1-VLOOKUP($AW10,'MP-2019_Male'!$A$3:$CH$103,IF(BZ$5&gt;2034,84,(60+(BZ$5-$AX$5)))))</f>
        <v>3.9646036370137816E-4</v>
      </c>
      <c r="CA10" s="381">
        <f>BZ10*(1-VLOOKUP($AW10,'MP-2019_Male'!$A$3:$CH$103,IF(CA$5&gt;2034,84,(60+(CA$5-$AX$5)))))</f>
        <v>3.9269399024621511E-4</v>
      </c>
      <c r="CB10" s="381">
        <f>CA10*(1-VLOOKUP($AW10,'MP-2019_Male'!$A$3:$CH$103,IF(CB$5&gt;2034,84,(60+(CB$5-$AX$5)))))</f>
        <v>3.8896339733887608E-4</v>
      </c>
      <c r="CC10" s="381">
        <f>CB10*(1-VLOOKUP($AW10,'MP-2019_Male'!$A$3:$CH$103,IF(CC$5&gt;2034,84,(60+(CC$5-$AX$5)))))</f>
        <v>3.8526824506415676E-4</v>
      </c>
      <c r="CD10" s="381">
        <f>CC10*(1-VLOOKUP($AW10,'MP-2019_Male'!$A$3:$CH$103,IF(CD$5&gt;2034,84,(60+(CD$5-$AX$5)))))</f>
        <v>3.8160819673604729E-4</v>
      </c>
      <c r="CE10" s="381">
        <f>CD10*(1-VLOOKUP($AW10,'MP-2019_Male'!$A$3:$CH$103,IF(CE$5&gt;2034,84,(60+(CE$5-$AX$5)))))</f>
        <v>3.7798291886705483E-4</v>
      </c>
      <c r="CF10" s="381">
        <f>CE10*(1-VLOOKUP($AW10,'MP-2019_Male'!$A$3:$CH$103,IF(CF$5&gt;2034,84,(60+(CF$5-$AX$5)))))</f>
        <v>3.7439208113781785E-4</v>
      </c>
      <c r="CG10" s="381">
        <f>CF10*(1-VLOOKUP($AW10,'MP-2019_Male'!$A$3:$CH$103,IF(CG$5&gt;2034,84,(60+(CG$5-$AX$5)))))</f>
        <v>3.7083535636700857E-4</v>
      </c>
      <c r="CH10" s="381">
        <f>CG10*(1-VLOOKUP($AW10,'MP-2019_Male'!$A$3:$CH$103,IF(CH$5&gt;2034,84,(60+(CH$5-$AX$5)))))</f>
        <v>3.6731242048152201E-4</v>
      </c>
      <c r="CI10" s="381">
        <f>CH10*(1-VLOOKUP($AW10,'MP-2019_Male'!$A$3:$CH$103,IF(CI$5&gt;2034,84,(60+(CI$5-$AX$5)))))</f>
        <v>3.6382295248694758E-4</v>
      </c>
      <c r="CJ10" s="381">
        <f>CI10*(1-VLOOKUP($AW10,'MP-2019_Male'!$A$3:$CH$103,IF(CJ$5&gt;2034,84,(60+(CJ$5-$AX$5)))))</f>
        <v>3.6036663443832158E-4</v>
      </c>
      <c r="CK10" s="381">
        <f>CJ10*(1-VLOOKUP($AW10,'MP-2019_Male'!$A$3:$CH$103,IF(CK$5&gt;2034,84,(60+(CK$5-$AX$5)))))</f>
        <v>3.5694315141115757E-4</v>
      </c>
      <c r="CL10" s="381">
        <f>CK10*(1-VLOOKUP($AW10,'MP-2019_Male'!$A$3:$CH$103,IF(CL$5&gt;2034,84,(60+(CL$5-$AX$5)))))</f>
        <v>3.5355219147275159E-4</v>
      </c>
      <c r="CM10" s="381">
        <f>CL10*(1-VLOOKUP($AW10,'MP-2019_Male'!$A$3:$CH$103,IF(CM$5&gt;2034,84,(60+(CM$5-$AX$5)))))</f>
        <v>3.5019344565376048E-4</v>
      </c>
      <c r="CN10" s="381">
        <f>CM10*(1-VLOOKUP($AW10,'MP-2019_Male'!$A$3:$CH$103,IF(CN$5&gt;2034,84,(60+(CN$5-$AX$5)))))</f>
        <v>3.4686660792004979E-4</v>
      </c>
      <c r="CO10" s="381">
        <f>CN10*(1-VLOOKUP($AW10,'MP-2019_Male'!$A$3:$CH$103,IF(CO$5&gt;2034,84,(60+(CO$5-$AX$5)))))</f>
        <v>3.4357137514480935E-4</v>
      </c>
      <c r="CP10" s="381">
        <f>CO10*(1-VLOOKUP($AW10,'MP-2019_Male'!$A$3:$CH$103,IF(CP$5&gt;2034,84,(60+(CP$5-$AX$5)))))</f>
        <v>3.4030744708093367E-4</v>
      </c>
      <c r="CQ10" s="381">
        <f>CP10*(1-VLOOKUP($AW10,'MP-2019_Male'!$A$3:$CH$103,IF(CQ$5&gt;2034,84,(60+(CQ$5-$AX$5)))))</f>
        <v>3.3707452633366484E-4</v>
      </c>
      <c r="CR10" s="381">
        <f>CQ10*(1-VLOOKUP($AW10,'MP-2019_Male'!$A$3:$CH$103,IF(CR$5&gt;2034,84,(60+(CR$5-$AX$5)))))</f>
        <v>3.3387231833349501E-4</v>
      </c>
      <c r="CS10" s="381">
        <f>CR10*(1-VLOOKUP($AW10,'MP-2019_Male'!$A$3:$CH$103,IF(CS$5&gt;2034,84,(60+(CS$5-$AX$5)))))</f>
        <v>3.3070053130932684E-4</v>
      </c>
      <c r="CT10" s="381">
        <f>CS10*(1-VLOOKUP($AW10,'MP-2019_Male'!$A$3:$CH$103,IF(CT$5&gt;2034,84,(60+(CT$5-$AX$5)))))</f>
        <v>3.2755887626188823E-4</v>
      </c>
      <c r="CU10" s="381">
        <f>CT10*(1-VLOOKUP($AW10,'MP-2019_Male'!$A$3:$CH$103,IF(CU$5&gt;2034,84,(60+(CU$5-$AX$5)))))</f>
        <v>3.2444706693740029E-4</v>
      </c>
      <c r="CV10" s="381">
        <f>CU10*(1-VLOOKUP($AW10,'MP-2019_Male'!$A$3:$CH$103,IF(CV$5&gt;2034,84,(60+(CV$5-$AX$5)))))</f>
        <v>3.2136481980149501E-4</v>
      </c>
      <c r="CW10" s="381">
        <f>CV10*(1-VLOOKUP($AW10,'MP-2019_Male'!$A$3:$CH$103,IF(CW$5&gt;2034,84,(60+(CW$5-$AX$5)))))</f>
        <v>3.1831185401338084E-4</v>
      </c>
      <c r="CX10" s="381">
        <f>CW10*(1-VLOOKUP($AW10,'MP-2019_Male'!$A$3:$CH$103,IF(CX$5&gt;2034,84,(60+(CX$5-$AX$5)))))</f>
        <v>3.1528789140025372E-4</v>
      </c>
      <c r="CY10" s="381">
        <f>CX10*(1-VLOOKUP($AW10,'MP-2019_Male'!$A$3:$CH$103,IF(CY$5&gt;2034,84,(60+(CY$5-$AX$5)))))</f>
        <v>3.1229265643195131E-4</v>
      </c>
      <c r="CZ10" s="381">
        <f>CY10*(1-VLOOKUP($AW10,'MP-2019_Male'!$A$3:$CH$103,IF(CZ$5&gt;2034,84,(60+(CZ$5-$AX$5)))))</f>
        <v>3.0932587619584781E-4</v>
      </c>
      <c r="DA10" s="381">
        <f>CZ10*(1-VLOOKUP($AW10,'MP-2019_Male'!$A$3:$CH$103,IF(DA$5&gt;2034,84,(60+(DA$5-$AX$5)))))</f>
        <v>3.0638728037198727E-4</v>
      </c>
      <c r="DB10" s="381">
        <f>DA10*(1-VLOOKUP($AW10,'MP-2019_Male'!$A$3:$CH$103,IF(DB$5&gt;2034,84,(60+(DB$5-$AX$5)))))</f>
        <v>3.0347660120845342E-4</v>
      </c>
      <c r="DC10" s="381">
        <f>DB10*(1-VLOOKUP($AW10,'MP-2019_Male'!$A$3:$CH$103,IF(DC$5&gt;2034,84,(60+(DC$5-$AX$5)))))</f>
        <v>3.005935734969731E-4</v>
      </c>
      <c r="DD10" s="381">
        <f>DC10*(1-VLOOKUP($AW10,'MP-2019_Male'!$A$3:$CH$103,IF(DD$5&gt;2034,84,(60+(DD$5-$AX$5)))))</f>
        <v>2.9773793454875187E-4</v>
      </c>
      <c r="DE10" s="381">
        <f>DD10*(1-VLOOKUP($AW10,'MP-2019_Male'!$A$3:$CH$103,IF(DE$5&gt;2034,84,(60+(DE$5-$AX$5)))))</f>
        <v>2.9490942417053875E-4</v>
      </c>
      <c r="DF10" s="381">
        <f>DE10*(1-VLOOKUP($AW10,'MP-2019_Male'!$A$3:$CH$103,IF(DF$5&gt;2034,84,(60+(DF$5-$AX$5)))))</f>
        <v>2.9210778464091865E-4</v>
      </c>
      <c r="DG10" s="381">
        <f>DF10*(1-VLOOKUP($AW10,'MP-2019_Male'!$A$3:$CH$103,IF(DG$5&gt;2034,84,(60+(DG$5-$AX$5)))))</f>
        <v>2.8933276068682993E-4</v>
      </c>
      <c r="DH10" s="381">
        <f>DG10*(1-VLOOKUP($AW10,'MP-2019_Male'!$A$3:$CH$103,IF(DH$5&gt;2034,84,(60+(DH$5-$AX$5)))))</f>
        <v>2.8658409946030506E-4</v>
      </c>
      <c r="DI10" s="381">
        <f>DH10*(1-VLOOKUP($AW10,'MP-2019_Male'!$A$3:$CH$103,IF(DI$5&gt;2034,84,(60+(DI$5-$AX$5)))))</f>
        <v>2.8386155051543218E-4</v>
      </c>
      <c r="DJ10" s="381">
        <f>DI10*(1-VLOOKUP($AW10,'MP-2019_Male'!$A$3:$CH$103,IF(DJ$5&gt;2034,84,(60+(DJ$5-$AX$5)))))</f>
        <v>2.8116486578553558E-4</v>
      </c>
      <c r="DK10" s="381">
        <f>DJ10*(1-VLOOKUP($AW10,'MP-2019_Male'!$A$3:$CH$103,IF(DK$5&gt;2034,84,(60+(DK$5-$AX$5)))))</f>
        <v>2.7849379956057302E-4</v>
      </c>
      <c r="DL10" s="381">
        <f>DK10*(1-VLOOKUP($AW10,'MP-2019_Male'!$A$3:$CH$103,IF(DL$5&gt;2034,84,(60+(DL$5-$AX$5)))))</f>
        <v>2.7584810846474758E-4</v>
      </c>
      <c r="DM10" s="381">
        <f>DL10*(1-VLOOKUP($AW10,'MP-2019_Male'!$A$3:$CH$103,IF(DM$5&gt;2034,84,(60+(DM$5-$AX$5)))))</f>
        <v>2.7322755143433251E-4</v>
      </c>
      <c r="DN10" s="381">
        <f>DM10*(1-VLOOKUP($AW10,'MP-2019_Male'!$A$3:$CH$103,IF(DN$5&gt;2034,84,(60+(DN$5-$AX$5)))))</f>
        <v>2.7063188969570639E-4</v>
      </c>
      <c r="DO10" s="381">
        <f>DN10*(1-VLOOKUP($AW10,'MP-2019_Male'!$A$3:$CH$103,IF(DO$5&gt;2034,84,(60+(DO$5-$AX$5)))))</f>
        <v>2.680608867435972E-4</v>
      </c>
      <c r="DP10" s="381">
        <f>DO10*(1-VLOOKUP($AW10,'MP-2019_Male'!$A$3:$CH$103,IF(DP$5&gt;2034,84,(60+(DP$5-$AX$5)))))</f>
        <v>2.6551430831953305E-4</v>
      </c>
      <c r="DQ10" s="381">
        <f>DP10*(1-VLOOKUP($AW10,'MP-2019_Male'!$A$3:$CH$103,IF(DQ$5&gt;2034,84,(60+(DQ$5-$AX$5)))))</f>
        <v>2.6299192239049749E-4</v>
      </c>
      <c r="DR10" s="381">
        <f>DQ10*(1-VLOOKUP($AW10,'MP-2019_Male'!$A$3:$CH$103,IF(DR$5&gt;2034,84,(60+(DR$5-$AX$5)))))</f>
        <v>2.6049349912778781E-4</v>
      </c>
      <c r="DS10" s="381">
        <f>DR10*(1-VLOOKUP($AW10,'MP-2019_Male'!$A$3:$CH$103,IF(DS$5&gt;2034,84,(60+(DS$5-$AX$5)))))</f>
        <v>2.5801881088607383E-4</v>
      </c>
      <c r="DT10" s="381">
        <f>DS10*(1-VLOOKUP($AW10,'MP-2019_Male'!$A$3:$CH$103,IF(DT$5&gt;2034,84,(60+(DT$5-$AX$5)))))</f>
        <v>2.5556763218265616E-4</v>
      </c>
      <c r="DU10" s="381">
        <f>DT10*(1-VLOOKUP($AW10,'MP-2019_Male'!$A$3:$CH$103,IF(DU$5&gt;2034,84,(60+(DU$5-$AX$5)))))</f>
        <v>2.5313973967692094E-4</v>
      </c>
      <c r="DV10" s="381">
        <f>DU10*(1-VLOOKUP($AW10,'MP-2019_Male'!$A$3:$CH$103,IF(DV$5&gt;2034,84,(60+(DV$5-$AX$5)))))</f>
        <v>2.5073491214999021E-4</v>
      </c>
      <c r="DW10" s="381">
        <f>DV10*(1-VLOOKUP($AW10,'MP-2019_Male'!$A$3:$CH$103,IF(DW$5&gt;2034,84,(60+(DW$5-$AX$5)))))</f>
        <v>2.4835293048456534E-4</v>
      </c>
      <c r="DX10" s="381">
        <f>DW10*(1-VLOOKUP($AW10,'MP-2019_Male'!$A$3:$CH$103,IF(DX$5&gt;2034,84,(60+(DX$5-$AX$5)))))</f>
        <v>2.4599357764496199E-4</v>
      </c>
      <c r="DY10" s="381">
        <f>DX10*(1-VLOOKUP($AW10,'MP-2019_Male'!$A$3:$CH$103,IF(DY$5&gt;2034,84,(60+(DY$5-$AX$5)))))</f>
        <v>2.4365663865733486E-4</v>
      </c>
      <c r="DZ10" s="381">
        <f>DY10*(1-VLOOKUP($AW10,'MP-2019_Male'!$A$3:$CH$103,IF(DZ$5&gt;2034,84,(60+(DZ$5-$AX$5)))))</f>
        <v>2.4134190059009019E-4</v>
      </c>
      <c r="EA10" s="381">
        <f>DZ10*(1-VLOOKUP($AW10,'MP-2019_Male'!$A$3:$CH$103,IF(EA$5&gt;2034,84,(60+(EA$5-$AX$5)))))</f>
        <v>2.3904915253448436E-4</v>
      </c>
      <c r="EB10" s="381">
        <f>EA10*(1-VLOOKUP($AW10,'MP-2019_Male'!$A$3:$CH$103,IF(EB$5&gt;2034,84,(60+(EB$5-$AX$5)))))</f>
        <v>2.3677818558540676E-4</v>
      </c>
      <c r="EC10" s="381">
        <f>EB10*(1-VLOOKUP($AW10,'MP-2019_Male'!$A$3:$CH$103,IF(EC$5&gt;2034,84,(60+(EC$5-$AX$5)))))</f>
        <v>2.3452879282234541E-4</v>
      </c>
      <c r="ED10" s="381">
        <f>EC10*(1-VLOOKUP($AW10,'MP-2019_Male'!$A$3:$CH$103,IF(ED$5&gt;2034,84,(60+(ED$5-$AX$5)))))</f>
        <v>2.3230076929053314E-4</v>
      </c>
      <c r="EE10" s="381">
        <f>ED10*(1-VLOOKUP($AW10,'MP-2019_Male'!$A$3:$CH$103,IF(EE$5&gt;2034,84,(60+(EE$5-$AX$5)))))</f>
        <v>2.3009391198227307E-4</v>
      </c>
      <c r="EF10" s="381">
        <f>EE10*(1-VLOOKUP($AW10,'MP-2019_Male'!$A$3:$CH$103,IF(EF$5&gt;2034,84,(60+(EF$5-$AX$5)))))</f>
        <v>2.2790801981844148E-4</v>
      </c>
      <c r="EG10" s="381">
        <f>EF10*(1-VLOOKUP($AW10,'MP-2019_Male'!$A$3:$CH$103,IF(EG$5&gt;2034,84,(60+(EG$5-$AX$5)))))</f>
        <v>2.2574289363016631E-4</v>
      </c>
      <c r="EH10" s="381">
        <f>EG10*(1-VLOOKUP($AW10,'MP-2019_Male'!$A$3:$CH$103,IF(EH$5&gt;2034,84,(60+(EH$5-$AX$5)))))</f>
        <v>2.2359833614067973E-4</v>
      </c>
      <c r="EI10" s="381">
        <f>EH10*(1-VLOOKUP($AW10,'MP-2019_Male'!$A$3:$CH$103,IF(EI$5&gt;2034,84,(60+(EI$5-$AX$5)))))</f>
        <v>2.2147415194734329E-4</v>
      </c>
      <c r="EJ10" s="381">
        <f>EI10*(1-VLOOKUP($AW10,'MP-2019_Male'!$A$3:$CH$103,IF(EJ$5&gt;2034,84,(60+(EJ$5-$AX$5)))))</f>
        <v>2.1937014750384354E-4</v>
      </c>
      <c r="EK10" s="381">
        <f>EJ10*(1-VLOOKUP($AW10,'MP-2019_Male'!$A$3:$CH$103,IF(EK$5&gt;2034,84,(60+(EK$5-$AX$5)))))</f>
        <v>2.1728613110255703E-4</v>
      </c>
      <c r="EL10" s="381">
        <f>EK10*(1-VLOOKUP($AW10,'MP-2019_Male'!$A$3:$CH$103,IF(EL$5&gt;2034,84,(60+(EL$5-$AX$5)))))</f>
        <v>2.1522191285708274E-4</v>
      </c>
      <c r="EM10" s="381">
        <f>EL10*(1-VLOOKUP($AW10,'MP-2019_Male'!$A$3:$CH$103,IF(EM$5&gt;2034,84,(60+(EM$5-$AX$5)))))</f>
        <v>2.1317730468494047E-4</v>
      </c>
      <c r="EN10" s="381">
        <f>EM10*(1-VLOOKUP($AW10,'MP-2019_Male'!$A$3:$CH$103,IF(EN$5&gt;2034,84,(60+(EN$5-$AX$5)))))</f>
        <v>2.1115212029043355E-4</v>
      </c>
      <c r="EO10" s="381">
        <f>EN10*(1-VLOOKUP($AW10,'MP-2019_Male'!$A$3:$CH$103,IF(EO$5&gt;2034,84,(60+(EO$5-$AX$5)))))</f>
        <v>2.0914617514767445E-4</v>
      </c>
      <c r="EP10" s="381">
        <f>EO10*(1-VLOOKUP($AW10,'MP-2019_Male'!$A$3:$CH$103,IF(EP$5&gt;2034,84,(60+(EP$5-$AX$5)))))</f>
        <v>2.0715928648377155E-4</v>
      </c>
      <c r="EQ10" s="381">
        <f>EP10*(1-VLOOKUP($AW10,'MP-2019_Male'!$A$3:$CH$103,IF(EQ$5&gt;2034,84,(60+(EQ$5-$AX$5)))))</f>
        <v>2.0519127326217574E-4</v>
      </c>
      <c r="ER10" s="381">
        <f>EQ10*(1-VLOOKUP($AW10,'MP-2019_Male'!$A$3:$CH$103,IF(ER$5&gt;2034,84,(60+(ER$5-$AX$5)))))</f>
        <v>2.0324195616618508E-4</v>
      </c>
      <c r="ES10" s="381">
        <f>ER10*(1-VLOOKUP($AW10,'MP-2019_Male'!$A$3:$CH$103,IF(ES$5&gt;2034,84,(60+(ES$5-$AX$5)))))</f>
        <v>2.0131115758260633E-4</v>
      </c>
      <c r="ET10" s="381">
        <f>ES10*(1-VLOOKUP($AW10,'MP-2019_Male'!$A$3:$CH$103,IF(ET$5&gt;2034,84,(60+(ET$5-$AX$5)))))</f>
        <v>1.9939870158557158E-4</v>
      </c>
      <c r="EU10" s="381">
        <f>ET10*(1-VLOOKUP($AW10,'MP-2019_Male'!$A$3:$CH$103,IF(EU$5&gt;2034,84,(60+(EU$5-$AX$5)))))</f>
        <v>1.9750441392050867E-4</v>
      </c>
      <c r="EV10" s="381">
        <f>EU10*(1-VLOOKUP($AW10,'MP-2019_Male'!$A$3:$CH$103,IF(EV$5&gt;2034,84,(60+(EV$5-$AX$5)))))</f>
        <v>1.9562812198826386E-4</v>
      </c>
      <c r="EW10" s="381">
        <f>EV10*(1-VLOOKUP($AW10,'MP-2019_Male'!$A$3:$CH$103,IF(EW$5&gt;2034,84,(60+(EW$5-$AX$5)))))</f>
        <v>1.9376965482937537E-4</v>
      </c>
      <c r="EX10" s="381">
        <f>EW10*(1-VLOOKUP($AW10,'MP-2019_Male'!$A$3:$CH$103,IF(EX$5&gt;2034,84,(60+(EX$5-$AX$5)))))</f>
        <v>1.919288431084963E-4</v>
      </c>
      <c r="EY10" s="381">
        <f>EX10*(1-VLOOKUP($AW10,'MP-2019_Male'!$A$3:$CH$103,IF(EY$5&gt;2034,84,(60+(EY$5-$AX$5)))))</f>
        <v>1.9010551909896559E-4</v>
      </c>
      <c r="EZ10" s="381">
        <f>EY10*(1-VLOOKUP($AW10,'MP-2019_Male'!$A$3:$CH$103,IF(EZ$5&gt;2034,84,(60+(EZ$5-$AX$5)))))</f>
        <v>1.8829951666752542E-4</v>
      </c>
      <c r="FA10" s="381">
        <f>EZ10*(1-VLOOKUP($AW10,'MP-2019_Male'!$A$3:$CH$103,IF(FA$5&gt;2034,84,(60+(FA$5-$AX$5)))))</f>
        <v>1.8651067125918393E-4</v>
      </c>
      <c r="FB10" s="381">
        <f>FA10*(1-VLOOKUP($AW10,'MP-2019_Male'!$A$3:$CH$103,IF(FB$5&gt;2034,84,(60+(FB$5-$AX$5)))))</f>
        <v>1.8473881988222168E-4</v>
      </c>
      <c r="FC10" s="381">
        <f>FB10*(1-VLOOKUP($AW10,'MP-2019_Male'!$A$3:$CH$103,IF(FC$5&gt;2034,84,(60+(FC$5-$AX$5)))))</f>
        <v>1.8298380109334057E-4</v>
      </c>
      <c r="FD10" s="381">
        <f>FC10*(1-VLOOKUP($AW10,'MP-2019_Male'!$A$3:$CH$103,IF(FD$5&gt;2034,84,(60+(FD$5-$AX$5)))))</f>
        <v>1.8124545498295384E-4</v>
      </c>
      <c r="FE10" s="381">
        <f>FD10*(1-VLOOKUP($AW10,'MP-2019_Male'!$A$3:$CH$103,IF(FE$5&gt;2034,84,(60+(FE$5-$AX$5)))))</f>
        <v>1.7952362316061578E-4</v>
      </c>
      <c r="FF10" s="381">
        <f>FE10*(1-VLOOKUP($AW10,'MP-2019_Male'!$A$3:$CH$103,IF(FF$5&gt;2034,84,(60+(FF$5-$AX$5)))))</f>
        <v>1.7781814874058994E-4</v>
      </c>
      <c r="FG10" s="381">
        <f>FF10*(1-VLOOKUP($AW10,'MP-2019_Male'!$A$3:$CH$103,IF(FG$5&gt;2034,84,(60+(FG$5-$AX$5)))))</f>
        <v>1.7612887632755434E-4</v>
      </c>
      <c r="FH10" s="381">
        <f>FG10*(1-VLOOKUP($AW10,'MP-2019_Male'!$A$3:$CH$103,IF(FH$5&gt;2034,84,(60+(FH$5-$AX$5)))))</f>
        <v>1.7445565200244258E-4</v>
      </c>
      <c r="FI10" s="381">
        <f>FH10*(1-VLOOKUP($AW10,'MP-2019_Male'!$A$3:$CH$103,IF(FI$5&gt;2034,84,(60+(FI$5-$AX$5)))))</f>
        <v>1.7279832330841939E-4</v>
      </c>
      <c r="FJ10" s="381">
        <f>FI10*(1-VLOOKUP($AW10,'MP-2019_Male'!$A$3:$CH$103,IF(FJ$5&gt;2034,84,(60+(FJ$5-$AX$5)))))</f>
        <v>1.7115673923698941E-4</v>
      </c>
      <c r="FK10" s="381">
        <f>FJ10*(1-VLOOKUP($AW10,'MP-2019_Male'!$A$3:$CH$103,IF(FK$5&gt;2034,84,(60+(FK$5-$AX$5)))))</f>
        <v>1.6953075021423802E-4</v>
      </c>
      <c r="FL10" s="381">
        <f>FK10*(1-VLOOKUP($AW10,'MP-2019_Male'!$A$3:$CH$103,IF(FL$5&gt;2034,84,(60+(FL$5-$AX$5)))))</f>
        <v>1.6792020808720277E-4</v>
      </c>
      <c r="FM10" s="381">
        <f>FL10*(1-VLOOKUP($AW10,'MP-2019_Male'!$A$3:$CH$103,IF(FM$5&gt;2034,84,(60+(FM$5-$AX$5)))))</f>
        <v>1.6632496611037435E-4</v>
      </c>
      <c r="FN10" s="381">
        <f>FM10*(1-VLOOKUP($AW10,'MP-2019_Male'!$A$3:$CH$103,IF(FN$5&gt;2034,84,(60+(FN$5-$AX$5)))))</f>
        <v>1.647448789323258E-4</v>
      </c>
    </row>
    <row r="11" spans="1:170">
      <c r="A11" s="172">
        <v>23</v>
      </c>
      <c r="B11" s="190">
        <f t="shared" si="7"/>
        <v>5.0900000000000001E-4</v>
      </c>
      <c r="C11" s="191">
        <f t="shared" si="8"/>
        <v>1.66E-4</v>
      </c>
      <c r="D11" s="174">
        <f t="shared" si="5"/>
        <v>3.3750000000000002E-4</v>
      </c>
      <c r="E11" s="192"/>
      <c r="F11" s="193"/>
      <c r="G11" s="194"/>
      <c r="I11" s="326"/>
      <c r="J11" s="324"/>
      <c r="K11" s="324"/>
      <c r="L11" s="324"/>
      <c r="M11" s="324"/>
      <c r="N11" s="324"/>
      <c r="O11" s="324"/>
      <c r="P11" s="167"/>
      <c r="R11" s="405">
        <v>23</v>
      </c>
      <c r="T11" s="406">
        <v>1E-4</v>
      </c>
      <c r="U11" s="407" t="s">
        <v>63</v>
      </c>
      <c r="V11" s="407">
        <v>1.7600000000000001E-3</v>
      </c>
      <c r="W11" s="408"/>
      <c r="Y11" s="406">
        <v>3.1E-4</v>
      </c>
      <c r="Z11" s="407" t="s">
        <v>63</v>
      </c>
      <c r="AA11" s="407">
        <v>3.16E-3</v>
      </c>
      <c r="AB11" s="408"/>
      <c r="AC11" s="413"/>
      <c r="AD11" s="172">
        <v>23</v>
      </c>
      <c r="AF11" s="195">
        <v>5.0900000000000001E-4</v>
      </c>
      <c r="AG11" s="196" t="s">
        <v>63</v>
      </c>
      <c r="AH11" s="197">
        <v>8.914E-3</v>
      </c>
      <c r="AI11" s="172"/>
      <c r="AJ11" s="195">
        <v>1.66E-4</v>
      </c>
      <c r="AK11" s="196" t="s">
        <v>63</v>
      </c>
      <c r="AL11" s="197">
        <v>2.2859999999999998E-3</v>
      </c>
      <c r="AV11" s="198"/>
      <c r="AW11" s="172">
        <v>30</v>
      </c>
      <c r="AX11" s="199">
        <f t="shared" si="6"/>
        <v>4.5727049358391226E-4</v>
      </c>
      <c r="AY11" s="334">
        <f t="shared" si="9"/>
        <v>3.3120000000000003E-4</v>
      </c>
      <c r="AZ11" s="381">
        <f>AY11*(1-VLOOKUP($AW11,'MP-2019_Male'!$A$3:$CH$103,IF(AZ$5&gt;2034,84,(60+(AZ$5-$AX$5)))))</f>
        <v>3.3189552E-4</v>
      </c>
      <c r="BA11" s="381">
        <f>AZ11*(1-VLOOKUP($AW11,'MP-2019_Male'!$A$3:$CH$103,IF(BA$5&gt;2034,84,(60+(BA$5-$AX$5)))))</f>
        <v>3.3564593937600003E-4</v>
      </c>
      <c r="BB11" s="381">
        <f>BA11*(1-VLOOKUP($AW11,'MP-2019_Male'!$A$3:$CH$103,IF(BB$5&gt;2034,84,(60+(BB$5-$AX$5)))))</f>
        <v>3.4353361895133607E-4</v>
      </c>
      <c r="BC11" s="381">
        <f>BB11*(1-VLOOKUP($AW11,'MP-2019_Male'!$A$3:$CH$103,IF(BC$5&gt;2034,84,(60+(BC$5-$AX$5)))))</f>
        <v>3.5658789647148684E-4</v>
      </c>
      <c r="BD11" s="381">
        <f>BC11*(1-VLOOKUP($AW11,'MP-2019_Male'!$A$3:$CH$103,IF(BD$5&gt;2034,84,(60+(BD$5-$AX$5)))))</f>
        <v>3.7584364288094715E-4</v>
      </c>
      <c r="BE11" s="381">
        <f>BD11*(1-VLOOKUP($AW11,'MP-2019_Male'!$A$3:$CH$103,IF(BE$5&gt;2034,84,(60+(BE$5-$AX$5)))))</f>
        <v>3.9527475921789215E-4</v>
      </c>
      <c r="BF11" s="381">
        <f>BE11*(1-VLOOKUP($AW11,'MP-2019_Male'!$A$3:$CH$103,IF(BF$5&gt;2034,84,(60+(BF$5-$AX$5)))))</f>
        <v>4.1397125532889839E-4</v>
      </c>
      <c r="BG11" s="381">
        <f>BF11*(1-VLOOKUP($AW11,'MP-2019_Male'!$A$3:$CH$103,IF(BG$5&gt;2034,84,(60+(BG$5-$AX$5)))))</f>
        <v>4.309854739229161E-4</v>
      </c>
      <c r="BH11" s="381">
        <f>BG11*(1-VLOOKUP($AW11,'MP-2019_Male'!$A$3:$CH$103,IF(BH$5&gt;2034,84,(60+(BH$5-$AX$5)))))</f>
        <v>4.4559588148890299E-4</v>
      </c>
      <c r="BI11" s="381">
        <f>BH11*(1-VLOOKUP($AW11,'MP-2019_Male'!$A$3:$CH$103,IF(BI$5&gt;2034,84,(60+(BI$5-$AX$5)))))</f>
        <v>4.5727049358391226E-4</v>
      </c>
      <c r="BJ11" s="414">
        <f>BI11*(1-VLOOKUP($AW11,'MP-2019_Male'!$A$3:$CH$103,IF(BJ$5&gt;2034,84,(60+(BJ$5-$AX$5)))))</f>
        <v>4.6577572476457299E-4</v>
      </c>
      <c r="BK11" s="381">
        <f>BJ11*(1-VLOOKUP($AW11,'MP-2019_Male'!$A$3:$CH$103,IF(BK$5&gt;2034,84,(60+(BK$5-$AX$5)))))</f>
        <v>4.711321455993656E-4</v>
      </c>
      <c r="BL11" s="381">
        <f>BK11*(1-VLOOKUP($AW11,'MP-2019_Male'!$A$3:$CH$103,IF(BL$5&gt;2034,84,(60+(BL$5-$AX$5)))))</f>
        <v>4.7372337240016214E-4</v>
      </c>
      <c r="BM11" s="381">
        <f>BL11*(1-VLOOKUP($AW11,'MP-2019_Male'!$A$3:$CH$103,IF(BM$5&gt;2034,84,(60+(BM$5-$AX$5)))))</f>
        <v>4.7414972343532222E-4</v>
      </c>
      <c r="BN11" s="381">
        <f>BM11*(1-VLOOKUP($AW11,'MP-2019_Male'!$A$3:$CH$103,IF(BN$5&gt;2034,84,(60+(BN$5-$AX$5)))))</f>
        <v>4.7329625393313863E-4</v>
      </c>
      <c r="BO11" s="381">
        <f>BN11*(1-VLOOKUP($AW11,'MP-2019_Male'!$A$3:$CH$103,IF(BO$5&gt;2034,84,(60+(BO$5-$AX$5)))))</f>
        <v>4.7187636517133922E-4</v>
      </c>
      <c r="BP11" s="381">
        <f>BO11*(1-VLOOKUP($AW11,'MP-2019_Male'!$A$3:$CH$103,IF(BP$5&gt;2034,84,(60+(BP$5-$AX$5)))))</f>
        <v>4.6989448443761963E-4</v>
      </c>
      <c r="BQ11" s="381">
        <f>BP11*(1-VLOOKUP($AW11,'MP-2019_Male'!$A$3:$CH$103,IF(BQ$5&gt;2034,84,(60+(BQ$5-$AX$5)))))</f>
        <v>4.6735705422165652E-4</v>
      </c>
      <c r="BR11" s="381">
        <f>BQ11*(1-VLOOKUP($AW11,'MP-2019_Male'!$A$3:$CH$103,IF(BR$5&gt;2034,84,(60+(BR$5-$AX$5)))))</f>
        <v>4.6436596907463792E-4</v>
      </c>
      <c r="BS11" s="381">
        <f>BR11*(1-VLOOKUP($AW11,'MP-2019_Male'!$A$3:$CH$103,IF(BS$5&gt;2034,84,(60+(BS$5-$AX$5)))))</f>
        <v>4.6092966090348564E-4</v>
      </c>
      <c r="BT11" s="381">
        <f>BS11*(1-VLOOKUP($AW11,'MP-2019_Male'!$A$3:$CH$103,IF(BT$5&gt;2034,84,(60+(BT$5-$AX$5)))))</f>
        <v>4.5710394471798672E-4</v>
      </c>
      <c r="BU11" s="381">
        <f>BT11*(1-VLOOKUP($AW11,'MP-2019_Male'!$A$3:$CH$103,IF(BU$5&gt;2034,84,(60+(BU$5-$AX$5)))))</f>
        <v>4.5299000921552484E-4</v>
      </c>
      <c r="BV11" s="381">
        <f>BU11*(1-VLOOKUP($AW11,'MP-2019_Male'!$A$3:$CH$103,IF(BV$5&gt;2034,84,(60+(BV$5-$AX$5)))))</f>
        <v>4.4868660412797736E-4</v>
      </c>
      <c r="BW11" s="381">
        <f>BV11*(1-VLOOKUP($AW11,'MP-2019_Male'!$A$3:$CH$103,IF(BW$5&gt;2034,84,(60+(BW$5-$AX$5)))))</f>
        <v>4.442446067471104E-4</v>
      </c>
      <c r="BX11" s="381">
        <f>BW11*(1-VLOOKUP($AW11,'MP-2019_Male'!$A$3:$CH$103,IF(BX$5&gt;2034,84,(60+(BX$5-$AX$5)))))</f>
        <v>4.4002428298301285E-4</v>
      </c>
      <c r="BY11" s="381">
        <f>BX11*(1-VLOOKUP($AW11,'MP-2019_Male'!$A$3:$CH$103,IF(BY$5&gt;2034,84,(60+(BY$5-$AX$5)))))</f>
        <v>4.3584405229467424E-4</v>
      </c>
      <c r="BZ11" s="381">
        <f>BY11*(1-VLOOKUP($AW11,'MP-2019_Male'!$A$3:$CH$103,IF(BZ$5&gt;2034,84,(60+(BZ$5-$AX$5)))))</f>
        <v>4.3170353379787485E-4</v>
      </c>
      <c r="CA11" s="381">
        <f>BZ11*(1-VLOOKUP($AW11,'MP-2019_Male'!$A$3:$CH$103,IF(CA$5&gt;2034,84,(60+(CA$5-$AX$5)))))</f>
        <v>4.2760235022679506E-4</v>
      </c>
      <c r="CB11" s="381">
        <f>CA11*(1-VLOOKUP($AW11,'MP-2019_Male'!$A$3:$CH$103,IF(CB$5&gt;2034,84,(60+(CB$5-$AX$5)))))</f>
        <v>4.235401278996405E-4</v>
      </c>
      <c r="CC11" s="381">
        <f>CB11*(1-VLOOKUP($AW11,'MP-2019_Male'!$A$3:$CH$103,IF(CC$5&gt;2034,84,(60+(CC$5-$AX$5)))))</f>
        <v>4.1951649668459394E-4</v>
      </c>
      <c r="CD11" s="381">
        <f>CC11*(1-VLOOKUP($AW11,'MP-2019_Male'!$A$3:$CH$103,IF(CD$5&gt;2034,84,(60+(CD$5-$AX$5)))))</f>
        <v>4.1553108996609031E-4</v>
      </c>
      <c r="CE11" s="381">
        <f>CD11*(1-VLOOKUP($AW11,'MP-2019_Male'!$A$3:$CH$103,IF(CE$5&gt;2034,84,(60+(CE$5-$AX$5)))))</f>
        <v>4.1158354461141248E-4</v>
      </c>
      <c r="CF11" s="381">
        <f>CE11*(1-VLOOKUP($AW11,'MP-2019_Male'!$A$3:$CH$103,IF(CF$5&gt;2034,84,(60+(CF$5-$AX$5)))))</f>
        <v>4.0767350093760406E-4</v>
      </c>
      <c r="CG11" s="381">
        <f>CF11*(1-VLOOKUP($AW11,'MP-2019_Male'!$A$3:$CH$103,IF(CG$5&gt;2034,84,(60+(CG$5-$AX$5)))))</f>
        <v>4.0380060267869683E-4</v>
      </c>
      <c r="CH11" s="381">
        <f>CG11*(1-VLOOKUP($AW11,'MP-2019_Male'!$A$3:$CH$103,IF(CH$5&gt;2034,84,(60+(CH$5-$AX$5)))))</f>
        <v>3.9996449695324922E-4</v>
      </c>
      <c r="CI11" s="381">
        <f>CH11*(1-VLOOKUP($AW11,'MP-2019_Male'!$A$3:$CH$103,IF(CI$5&gt;2034,84,(60+(CI$5-$AX$5)))))</f>
        <v>3.9616483423219337E-4</v>
      </c>
      <c r="CJ11" s="381">
        <f>CI11*(1-VLOOKUP($AW11,'MP-2019_Male'!$A$3:$CH$103,IF(CJ$5&gt;2034,84,(60+(CJ$5-$AX$5)))))</f>
        <v>3.9240126830698753E-4</v>
      </c>
      <c r="CK11" s="381">
        <f>CJ11*(1-VLOOKUP($AW11,'MP-2019_Male'!$A$3:$CH$103,IF(CK$5&gt;2034,84,(60+(CK$5-$AX$5)))))</f>
        <v>3.8867345625807117E-4</v>
      </c>
      <c r="CL11" s="381">
        <f>CK11*(1-VLOOKUP($AW11,'MP-2019_Male'!$A$3:$CH$103,IF(CL$5&gt;2034,84,(60+(CL$5-$AX$5)))))</f>
        <v>3.8498105842361952E-4</v>
      </c>
      <c r="CM11" s="381">
        <f>CL11*(1-VLOOKUP($AW11,'MP-2019_Male'!$A$3:$CH$103,IF(CM$5&gt;2034,84,(60+(CM$5-$AX$5)))))</f>
        <v>3.8132373836859514E-4</v>
      </c>
      <c r="CN11" s="381">
        <f>CM11*(1-VLOOKUP($AW11,'MP-2019_Male'!$A$3:$CH$103,IF(CN$5&gt;2034,84,(60+(CN$5-$AX$5)))))</f>
        <v>3.7770116285409353E-4</v>
      </c>
      <c r="CO11" s="381">
        <f>CN11*(1-VLOOKUP($AW11,'MP-2019_Male'!$A$3:$CH$103,IF(CO$5&gt;2034,84,(60+(CO$5-$AX$5)))))</f>
        <v>3.7411300180697967E-4</v>
      </c>
      <c r="CP11" s="381">
        <f>CO11*(1-VLOOKUP($AW11,'MP-2019_Male'!$A$3:$CH$103,IF(CP$5&gt;2034,84,(60+(CP$5-$AX$5)))))</f>
        <v>3.705589282898134E-4</v>
      </c>
      <c r="CQ11" s="381">
        <f>CP11*(1-VLOOKUP($AW11,'MP-2019_Male'!$A$3:$CH$103,IF(CQ$5&gt;2034,84,(60+(CQ$5-$AX$5)))))</f>
        <v>3.670386184710602E-4</v>
      </c>
      <c r="CR11" s="381">
        <f>CQ11*(1-VLOOKUP($AW11,'MP-2019_Male'!$A$3:$CH$103,IF(CR$5&gt;2034,84,(60+(CR$5-$AX$5)))))</f>
        <v>3.6355175159558513E-4</v>
      </c>
      <c r="CS11" s="381">
        <f>CR11*(1-VLOOKUP($AW11,'MP-2019_Male'!$A$3:$CH$103,IF(CS$5&gt;2034,84,(60+(CS$5-$AX$5)))))</f>
        <v>3.600980099554271E-4</v>
      </c>
      <c r="CT11" s="381">
        <f>CS11*(1-VLOOKUP($AW11,'MP-2019_Male'!$A$3:$CH$103,IF(CT$5&gt;2034,84,(60+(CT$5-$AX$5)))))</f>
        <v>3.5667707886085054E-4</v>
      </c>
      <c r="CU11" s="381">
        <f>CT11*(1-VLOOKUP($AW11,'MP-2019_Male'!$A$3:$CH$103,IF(CU$5&gt;2034,84,(60+(CU$5-$AX$5)))))</f>
        <v>3.5328864661167246E-4</v>
      </c>
      <c r="CV11" s="381">
        <f>CU11*(1-VLOOKUP($AW11,'MP-2019_Male'!$A$3:$CH$103,IF(CV$5&gt;2034,84,(60+(CV$5-$AX$5)))))</f>
        <v>3.4993240446886157E-4</v>
      </c>
      <c r="CW11" s="381">
        <f>CV11*(1-VLOOKUP($AW11,'MP-2019_Male'!$A$3:$CH$103,IF(CW$5&gt;2034,84,(60+(CW$5-$AX$5)))))</f>
        <v>3.4660804662640742E-4</v>
      </c>
      <c r="CX11" s="381">
        <f>CW11*(1-VLOOKUP($AW11,'MP-2019_Male'!$A$3:$CH$103,IF(CX$5&gt;2034,84,(60+(CX$5-$AX$5)))))</f>
        <v>3.4331527018345657E-4</v>
      </c>
      <c r="CY11" s="381">
        <f>CX11*(1-VLOOKUP($AW11,'MP-2019_Male'!$A$3:$CH$103,IF(CY$5&gt;2034,84,(60+(CY$5-$AX$5)))))</f>
        <v>3.4005377511671375E-4</v>
      </c>
      <c r="CZ11" s="381">
        <f>CY11*(1-VLOOKUP($AW11,'MP-2019_Male'!$A$3:$CH$103,IF(CZ$5&gt;2034,84,(60+(CZ$5-$AX$5)))))</f>
        <v>3.36823264253105E-4</v>
      </c>
      <c r="DA11" s="381">
        <f>CZ11*(1-VLOOKUP($AW11,'MP-2019_Male'!$A$3:$CH$103,IF(DA$5&gt;2034,84,(60+(DA$5-$AX$5)))))</f>
        <v>3.3362344324270053E-4</v>
      </c>
      <c r="DB11" s="381">
        <f>DA11*(1-VLOOKUP($AW11,'MP-2019_Male'!$A$3:$CH$103,IF(DB$5&gt;2034,84,(60+(DB$5-$AX$5)))))</f>
        <v>3.3045402053189491E-4</v>
      </c>
      <c r="DC11" s="381">
        <f>DB11*(1-VLOOKUP($AW11,'MP-2019_Male'!$A$3:$CH$103,IF(DC$5&gt;2034,84,(60+(DC$5-$AX$5)))))</f>
        <v>3.2731470733684192E-4</v>
      </c>
      <c r="DD11" s="381">
        <f>DC11*(1-VLOOKUP($AW11,'MP-2019_Male'!$A$3:$CH$103,IF(DD$5&gt;2034,84,(60+(DD$5-$AX$5)))))</f>
        <v>3.2420521761714196E-4</v>
      </c>
      <c r="DE11" s="381">
        <f>DD11*(1-VLOOKUP($AW11,'MP-2019_Male'!$A$3:$CH$103,IF(DE$5&gt;2034,84,(60+(DE$5-$AX$5)))))</f>
        <v>3.2112526804977911E-4</v>
      </c>
      <c r="DF11" s="381">
        <f>DE11*(1-VLOOKUP($AW11,'MP-2019_Male'!$A$3:$CH$103,IF(DF$5&gt;2034,84,(60+(DF$5-$AX$5)))))</f>
        <v>3.1807457800330625E-4</v>
      </c>
      <c r="DG11" s="381">
        <f>DF11*(1-VLOOKUP($AW11,'MP-2019_Male'!$A$3:$CH$103,IF(DG$5&gt;2034,84,(60+(DG$5-$AX$5)))))</f>
        <v>3.1505286951227486E-4</v>
      </c>
      <c r="DH11" s="381">
        <f>DG11*(1-VLOOKUP($AW11,'MP-2019_Male'!$A$3:$CH$103,IF(DH$5&gt;2034,84,(60+(DH$5-$AX$5)))))</f>
        <v>3.1205986725190826E-4</v>
      </c>
      <c r="DI11" s="381">
        <f>DH11*(1-VLOOKUP($AW11,'MP-2019_Male'!$A$3:$CH$103,IF(DI$5&gt;2034,84,(60+(DI$5-$AX$5)))))</f>
        <v>3.0909529851301515E-4</v>
      </c>
      <c r="DJ11" s="381">
        <f>DI11*(1-VLOOKUP($AW11,'MP-2019_Male'!$A$3:$CH$103,IF(DJ$5&gt;2034,84,(60+(DJ$5-$AX$5)))))</f>
        <v>3.0615889317714152E-4</v>
      </c>
      <c r="DK11" s="381">
        <f>DJ11*(1-VLOOKUP($AW11,'MP-2019_Male'!$A$3:$CH$103,IF(DK$5&gt;2034,84,(60+(DK$5-$AX$5)))))</f>
        <v>3.0325038369195871E-4</v>
      </c>
      <c r="DL11" s="381">
        <f>DK11*(1-VLOOKUP($AW11,'MP-2019_Male'!$A$3:$CH$103,IF(DL$5&gt;2034,84,(60+(DL$5-$AX$5)))))</f>
        <v>3.003695050468851E-4</v>
      </c>
      <c r="DM11" s="381">
        <f>DL11*(1-VLOOKUP($AW11,'MP-2019_Male'!$A$3:$CH$103,IF(DM$5&gt;2034,84,(60+(DM$5-$AX$5)))))</f>
        <v>2.9751599474893973E-4</v>
      </c>
      <c r="DN11" s="381">
        <f>DM11*(1-VLOOKUP($AW11,'MP-2019_Male'!$A$3:$CH$103,IF(DN$5&gt;2034,84,(60+(DN$5-$AX$5)))))</f>
        <v>2.9468959279882484E-4</v>
      </c>
      <c r="DO11" s="381">
        <f>DN11*(1-VLOOKUP($AW11,'MP-2019_Male'!$A$3:$CH$103,IF(DO$5&gt;2034,84,(60+(DO$5-$AX$5)))))</f>
        <v>2.9189004166723601E-4</v>
      </c>
      <c r="DP11" s="381">
        <f>DO11*(1-VLOOKUP($AW11,'MP-2019_Male'!$A$3:$CH$103,IF(DP$5&gt;2034,84,(60+(DP$5-$AX$5)))))</f>
        <v>2.8911708627139728E-4</v>
      </c>
      <c r="DQ11" s="381">
        <f>DP11*(1-VLOOKUP($AW11,'MP-2019_Male'!$A$3:$CH$103,IF(DQ$5&gt;2034,84,(60+(DQ$5-$AX$5)))))</f>
        <v>2.8637047395181902E-4</v>
      </c>
      <c r="DR11" s="381">
        <f>DQ11*(1-VLOOKUP($AW11,'MP-2019_Male'!$A$3:$CH$103,IF(DR$5&gt;2034,84,(60+(DR$5-$AX$5)))))</f>
        <v>2.8364995444927674E-4</v>
      </c>
      <c r="DS11" s="381">
        <f>DR11*(1-VLOOKUP($AW11,'MP-2019_Male'!$A$3:$CH$103,IF(DS$5&gt;2034,84,(60+(DS$5-$AX$5)))))</f>
        <v>2.8095527988200862E-4</v>
      </c>
      <c r="DT11" s="381">
        <f>DS11*(1-VLOOKUP($AW11,'MP-2019_Male'!$A$3:$CH$103,IF(DT$5&gt;2034,84,(60+(DT$5-$AX$5)))))</f>
        <v>2.7828620472312955E-4</v>
      </c>
      <c r="DU11" s="381">
        <f>DT11*(1-VLOOKUP($AW11,'MP-2019_Male'!$A$3:$CH$103,IF(DU$5&gt;2034,84,(60+(DU$5-$AX$5)))))</f>
        <v>2.7564248577825984E-4</v>
      </c>
      <c r="DV11" s="381">
        <f>DU11*(1-VLOOKUP($AW11,'MP-2019_Male'!$A$3:$CH$103,IF(DV$5&gt;2034,84,(60+(DV$5-$AX$5)))))</f>
        <v>2.7302388216336639E-4</v>
      </c>
      <c r="DW11" s="381">
        <f>DV11*(1-VLOOKUP($AW11,'MP-2019_Male'!$A$3:$CH$103,IF(DW$5&gt;2034,84,(60+(DW$5-$AX$5)))))</f>
        <v>2.7043015528281444E-4</v>
      </c>
      <c r="DX11" s="381">
        <f>DW11*(1-VLOOKUP($AW11,'MP-2019_Male'!$A$3:$CH$103,IF(DX$5&gt;2034,84,(60+(DX$5-$AX$5)))))</f>
        <v>2.6786106880762772E-4</v>
      </c>
      <c r="DY11" s="381">
        <f>DX11*(1-VLOOKUP($AW11,'MP-2019_Male'!$A$3:$CH$103,IF(DY$5&gt;2034,84,(60+(DY$5-$AX$5)))))</f>
        <v>2.6531638865395524E-4</v>
      </c>
      <c r="DZ11" s="381">
        <f>DY11*(1-VLOOKUP($AW11,'MP-2019_Male'!$A$3:$CH$103,IF(DZ$5&gt;2034,84,(60+(DZ$5-$AX$5)))))</f>
        <v>2.627958829617427E-4</v>
      </c>
      <c r="EA11" s="381">
        <f>DZ11*(1-VLOOKUP($AW11,'MP-2019_Male'!$A$3:$CH$103,IF(EA$5&gt;2034,84,(60+(EA$5-$AX$5)))))</f>
        <v>2.6029932207360614E-4</v>
      </c>
      <c r="EB11" s="381">
        <f>EA11*(1-VLOOKUP($AW11,'MP-2019_Male'!$A$3:$CH$103,IF(EB$5&gt;2034,84,(60+(EB$5-$AX$5)))))</f>
        <v>2.5782647851390689E-4</v>
      </c>
      <c r="EC11" s="381">
        <f>EB11*(1-VLOOKUP($AW11,'MP-2019_Male'!$A$3:$CH$103,IF(EC$5&gt;2034,84,(60+(EC$5-$AX$5)))))</f>
        <v>2.5537712696802479E-4</v>
      </c>
      <c r="ED11" s="381">
        <f>EC11*(1-VLOOKUP($AW11,'MP-2019_Male'!$A$3:$CH$103,IF(ED$5&gt;2034,84,(60+(ED$5-$AX$5)))))</f>
        <v>2.5295104426182859E-4</v>
      </c>
      <c r="EE11" s="381">
        <f>ED11*(1-VLOOKUP($AW11,'MP-2019_Male'!$A$3:$CH$103,IF(EE$5&gt;2034,84,(60+(EE$5-$AX$5)))))</f>
        <v>2.5054800934134125E-4</v>
      </c>
      <c r="EF11" s="381">
        <f>EE11*(1-VLOOKUP($AW11,'MP-2019_Male'!$A$3:$CH$103,IF(EF$5&gt;2034,84,(60+(EF$5-$AX$5)))))</f>
        <v>2.4816780325259853E-4</v>
      </c>
      <c r="EG11" s="381">
        <f>EF11*(1-VLOOKUP($AW11,'MP-2019_Male'!$A$3:$CH$103,IF(EG$5&gt;2034,84,(60+(EG$5-$AX$5)))))</f>
        <v>2.4581020912169886E-4</v>
      </c>
      <c r="EH11" s="381">
        <f>EG11*(1-VLOOKUP($AW11,'MP-2019_Male'!$A$3:$CH$103,IF(EH$5&gt;2034,84,(60+(EH$5-$AX$5)))))</f>
        <v>2.4347501213504272E-4</v>
      </c>
      <c r="EI11" s="381">
        <f>EH11*(1-VLOOKUP($AW11,'MP-2019_Male'!$A$3:$CH$103,IF(EI$5&gt;2034,84,(60+(EI$5-$AX$5)))))</f>
        <v>2.4116199951975984E-4</v>
      </c>
      <c r="EJ11" s="381">
        <f>EI11*(1-VLOOKUP($AW11,'MP-2019_Male'!$A$3:$CH$103,IF(EJ$5&gt;2034,84,(60+(EJ$5-$AX$5)))))</f>
        <v>2.3887096052432213E-4</v>
      </c>
      <c r="EK11" s="381">
        <f>EJ11*(1-VLOOKUP($AW11,'MP-2019_Male'!$A$3:$CH$103,IF(EK$5&gt;2034,84,(60+(EK$5-$AX$5)))))</f>
        <v>2.3660168639934109E-4</v>
      </c>
      <c r="EL11" s="381">
        <f>EK11*(1-VLOOKUP($AW11,'MP-2019_Male'!$A$3:$CH$103,IF(EL$5&gt;2034,84,(60+(EL$5-$AX$5)))))</f>
        <v>2.3435397037854737E-4</v>
      </c>
      <c r="EM11" s="381">
        <f>EL11*(1-VLOOKUP($AW11,'MP-2019_Male'!$A$3:$CH$103,IF(EM$5&gt;2034,84,(60+(EM$5-$AX$5)))))</f>
        <v>2.3212760765995119E-4</v>
      </c>
      <c r="EN11" s="381">
        <f>EM11*(1-VLOOKUP($AW11,'MP-2019_Male'!$A$3:$CH$103,IF(EN$5&gt;2034,84,(60+(EN$5-$AX$5)))))</f>
        <v>2.2992239538718165E-4</v>
      </c>
      <c r="EO11" s="381">
        <f>EN11*(1-VLOOKUP($AW11,'MP-2019_Male'!$A$3:$CH$103,IF(EO$5&gt;2034,84,(60+(EO$5-$AX$5)))))</f>
        <v>2.2773813263100344E-4</v>
      </c>
      <c r="EP11" s="381">
        <f>EO11*(1-VLOOKUP($AW11,'MP-2019_Male'!$A$3:$CH$103,IF(EP$5&gt;2034,84,(60+(EP$5-$AX$5)))))</f>
        <v>2.2557462037100891E-4</v>
      </c>
      <c r="EQ11" s="381">
        <f>EP11*(1-VLOOKUP($AW11,'MP-2019_Male'!$A$3:$CH$103,IF(EQ$5&gt;2034,84,(60+(EQ$5-$AX$5)))))</f>
        <v>2.2343166147748434E-4</v>
      </c>
      <c r="ER11" s="381">
        <f>EQ11*(1-VLOOKUP($AW11,'MP-2019_Male'!$A$3:$CH$103,IF(ER$5&gt;2034,84,(60+(ER$5-$AX$5)))))</f>
        <v>2.2130906069344825E-4</v>
      </c>
      <c r="ES11" s="381">
        <f>ER11*(1-VLOOKUP($AW11,'MP-2019_Male'!$A$3:$CH$103,IF(ES$5&gt;2034,84,(60+(ES$5-$AX$5)))))</f>
        <v>2.1920662461686051E-4</v>
      </c>
      <c r="ET11" s="381">
        <f>ES11*(1-VLOOKUP($AW11,'MP-2019_Male'!$A$3:$CH$103,IF(ET$5&gt;2034,84,(60+(ET$5-$AX$5)))))</f>
        <v>2.1712416168300034E-4</v>
      </c>
      <c r="EU11" s="381">
        <f>ET11*(1-VLOOKUP($AW11,'MP-2019_Male'!$A$3:$CH$103,IF(EU$5&gt;2034,84,(60+(EU$5-$AX$5)))))</f>
        <v>2.1506148214701186E-4</v>
      </c>
      <c r="EV11" s="381">
        <f>EU11*(1-VLOOKUP($AW11,'MP-2019_Male'!$A$3:$CH$103,IF(EV$5&gt;2034,84,(60+(EV$5-$AX$5)))))</f>
        <v>2.1301839806661525E-4</v>
      </c>
      <c r="EW11" s="381">
        <f>EV11*(1-VLOOKUP($AW11,'MP-2019_Male'!$A$3:$CH$103,IF(EW$5&gt;2034,84,(60+(EW$5-$AX$5)))))</f>
        <v>2.1099472328498241E-4</v>
      </c>
      <c r="EX11" s="381">
        <f>EW11*(1-VLOOKUP($AW11,'MP-2019_Male'!$A$3:$CH$103,IF(EX$5&gt;2034,84,(60+(EX$5-$AX$5)))))</f>
        <v>2.0899027341377509E-4</v>
      </c>
      <c r="EY11" s="381">
        <f>EX11*(1-VLOOKUP($AW11,'MP-2019_Male'!$A$3:$CH$103,IF(EY$5&gt;2034,84,(60+(EY$5-$AX$5)))))</f>
        <v>2.0700486581634424E-4</v>
      </c>
      <c r="EZ11" s="381">
        <f>EY11*(1-VLOOKUP($AW11,'MP-2019_Male'!$A$3:$CH$103,IF(EZ$5&gt;2034,84,(60+(EZ$5-$AX$5)))))</f>
        <v>2.0503831959108897E-4</v>
      </c>
      <c r="FA11" s="381">
        <f>EZ11*(1-VLOOKUP($AW11,'MP-2019_Male'!$A$3:$CH$103,IF(FA$5&gt;2034,84,(60+(FA$5-$AX$5)))))</f>
        <v>2.0309045555497364E-4</v>
      </c>
      <c r="FB11" s="381">
        <f>FA11*(1-VLOOKUP($AW11,'MP-2019_Male'!$A$3:$CH$103,IF(FB$5&gt;2034,84,(60+(FB$5-$AX$5)))))</f>
        <v>2.0116109622720139E-4</v>
      </c>
      <c r="FC11" s="381">
        <f>FB11*(1-VLOOKUP($AW11,'MP-2019_Male'!$A$3:$CH$103,IF(FC$5&gt;2034,84,(60+(FC$5-$AX$5)))))</f>
        <v>1.9925006581304299E-4</v>
      </c>
      <c r="FD11" s="381">
        <f>FC11*(1-VLOOKUP($AW11,'MP-2019_Male'!$A$3:$CH$103,IF(FD$5&gt;2034,84,(60+(FD$5-$AX$5)))))</f>
        <v>1.9735719018781911E-4</v>
      </c>
      <c r="FE11" s="381">
        <f>FD11*(1-VLOOKUP($AW11,'MP-2019_Male'!$A$3:$CH$103,IF(FE$5&gt;2034,84,(60+(FE$5-$AX$5)))))</f>
        <v>1.9548229688103483E-4</v>
      </c>
      <c r="FF11" s="381">
        <f>FE11*(1-VLOOKUP($AW11,'MP-2019_Male'!$A$3:$CH$103,IF(FF$5&gt;2034,84,(60+(FF$5-$AX$5)))))</f>
        <v>1.93625215060665E-4</v>
      </c>
      <c r="FG11" s="381">
        <f>FF11*(1-VLOOKUP($AW11,'MP-2019_Male'!$A$3:$CH$103,IF(FG$5&gt;2034,84,(60+(FG$5-$AX$5)))))</f>
        <v>1.9178577551758869E-4</v>
      </c>
      <c r="FH11" s="381">
        <f>FG11*(1-VLOOKUP($AW11,'MP-2019_Male'!$A$3:$CH$103,IF(FH$5&gt;2034,84,(60+(FH$5-$AX$5)))))</f>
        <v>1.8996381065017161E-4</v>
      </c>
      <c r="FI11" s="381">
        <f>FH11*(1-VLOOKUP($AW11,'MP-2019_Male'!$A$3:$CH$103,IF(FI$5&gt;2034,84,(60+(FI$5-$AX$5)))))</f>
        <v>1.8815915444899499E-4</v>
      </c>
      <c r="FJ11" s="381">
        <f>FI11*(1-VLOOKUP($AW11,'MP-2019_Male'!$A$3:$CH$103,IF(FJ$5&gt;2034,84,(60+(FJ$5-$AX$5)))))</f>
        <v>1.8637164248172956E-4</v>
      </c>
      <c r="FK11" s="381">
        <f>FJ11*(1-VLOOKUP($AW11,'MP-2019_Male'!$A$3:$CH$103,IF(FK$5&gt;2034,84,(60+(FK$5-$AX$5)))))</f>
        <v>1.8460111187815312E-4</v>
      </c>
      <c r="FL11" s="381">
        <f>FK11*(1-VLOOKUP($AW11,'MP-2019_Male'!$A$3:$CH$103,IF(FL$5&gt;2034,84,(60+(FL$5-$AX$5)))))</f>
        <v>1.8284740131531069E-4</v>
      </c>
      <c r="FM11" s="381">
        <f>FL11*(1-VLOOKUP($AW11,'MP-2019_Male'!$A$3:$CH$103,IF(FM$5&gt;2034,84,(60+(FM$5-$AX$5)))))</f>
        <v>1.8111035100281525E-4</v>
      </c>
      <c r="FN11" s="381">
        <f>FM11*(1-VLOOKUP($AW11,'MP-2019_Male'!$A$3:$CH$103,IF(FN$5&gt;2034,84,(60+(FN$5-$AX$5)))))</f>
        <v>1.7938980266828851E-4</v>
      </c>
    </row>
    <row r="12" spans="1:170">
      <c r="A12" s="172">
        <v>24</v>
      </c>
      <c r="B12" s="190">
        <f t="shared" si="7"/>
        <v>5.1599999999999997E-4</v>
      </c>
      <c r="C12" s="191">
        <f t="shared" si="8"/>
        <v>1.6899999999999999E-4</v>
      </c>
      <c r="D12" s="174">
        <f t="shared" si="5"/>
        <v>3.4249999999999998E-4</v>
      </c>
      <c r="E12" s="192"/>
      <c r="F12" s="193"/>
      <c r="G12" s="194"/>
      <c r="I12" s="325"/>
      <c r="J12" s="324"/>
      <c r="K12" s="324"/>
      <c r="L12" s="324"/>
      <c r="M12" s="324"/>
      <c r="N12" s="324"/>
      <c r="O12" s="324"/>
      <c r="P12" s="167"/>
      <c r="R12" s="405">
        <v>24</v>
      </c>
      <c r="T12" s="406">
        <v>9.0000000000000006E-5</v>
      </c>
      <c r="U12" s="407" t="s">
        <v>63</v>
      </c>
      <c r="V12" s="407">
        <v>1.64E-3</v>
      </c>
      <c r="W12" s="408"/>
      <c r="Y12" s="406">
        <v>2.9E-4</v>
      </c>
      <c r="Z12" s="407" t="s">
        <v>63</v>
      </c>
      <c r="AA12" s="407">
        <v>2.8900000000000002E-3</v>
      </c>
      <c r="AB12" s="408"/>
      <c r="AC12" s="413"/>
      <c r="AD12" s="172">
        <v>24</v>
      </c>
      <c r="AF12" s="195">
        <v>5.1599999999999997E-4</v>
      </c>
      <c r="AG12" s="196" t="s">
        <v>63</v>
      </c>
      <c r="AH12" s="197">
        <v>9.0360000000000006E-3</v>
      </c>
      <c r="AI12" s="172"/>
      <c r="AJ12" s="195">
        <v>1.6899999999999999E-4</v>
      </c>
      <c r="AK12" s="196" t="s">
        <v>63</v>
      </c>
      <c r="AL12" s="197">
        <v>2.3280000000000002E-3</v>
      </c>
      <c r="AV12" s="198"/>
      <c r="AW12" s="172">
        <v>31</v>
      </c>
      <c r="AX12" s="199">
        <f t="shared" si="6"/>
        <v>4.9195130267147579E-4</v>
      </c>
      <c r="AY12" s="334">
        <f t="shared" si="9"/>
        <v>3.4960000000000004E-4</v>
      </c>
      <c r="AZ12" s="381">
        <f>AY12*(1-VLOOKUP($AW12,'MP-2019_Male'!$A$3:$CH$103,IF(AZ$5&gt;2034,84,(60+(AZ$5-$AX$5)))))</f>
        <v>3.5089352000000005E-4</v>
      </c>
      <c r="BA12" s="381">
        <f>AZ12*(1-VLOOKUP($AW12,'MP-2019_Male'!$A$3:$CH$103,IF(BA$5&gt;2034,84,(60+(BA$5-$AX$5)))))</f>
        <v>3.5545513575999999E-4</v>
      </c>
      <c r="BB12" s="381">
        <f>BA12*(1-VLOOKUP($AW12,'MP-2019_Male'!$A$3:$CH$103,IF(BB$5&gt;2034,84,(60+(BB$5-$AX$5)))))</f>
        <v>3.6444815069472804E-4</v>
      </c>
      <c r="BC12" s="381">
        <f>BB12*(1-VLOOKUP($AW12,'MP-2019_Male'!$A$3:$CH$103,IF(BC$5&gt;2034,84,(60+(BC$5-$AX$5)))))</f>
        <v>3.7895318709237823E-4</v>
      </c>
      <c r="BD12" s="381">
        <f>BC12*(1-VLOOKUP($AW12,'MP-2019_Male'!$A$3:$CH$103,IF(BD$5&gt;2034,84,(60+(BD$5-$AX$5)))))</f>
        <v>4.0009877493213294E-4</v>
      </c>
      <c r="BE12" s="381">
        <f>BD12*(1-VLOOKUP($AW12,'MP-2019_Male'!$A$3:$CH$103,IF(BE$5&gt;2034,84,(60+(BE$5-$AX$5)))))</f>
        <v>4.2162408902348173E-4</v>
      </c>
      <c r="BF12" s="381">
        <f>BE12*(1-VLOOKUP($AW12,'MP-2019_Male'!$A$3:$CH$103,IF(BF$5&gt;2034,84,(60+(BF$5-$AX$5)))))</f>
        <v>4.424944814301441E-4</v>
      </c>
      <c r="BG12" s="381">
        <f>BF12*(1-VLOOKUP($AW12,'MP-2019_Male'!$A$3:$CH$103,IF(BG$5&gt;2034,84,(60+(BG$5-$AX$5)))))</f>
        <v>4.6169874192421241E-4</v>
      </c>
      <c r="BH12" s="381">
        <f>BG12*(1-VLOOKUP($AW12,'MP-2019_Male'!$A$3:$CH$103,IF(BH$5&gt;2034,84,(60+(BH$5-$AX$5)))))</f>
        <v>4.7841223638186889E-4</v>
      </c>
      <c r="BI12" s="381">
        <f>BH12*(1-VLOOKUP($AW12,'MP-2019_Male'!$A$3:$CH$103,IF(BI$5&gt;2034,84,(60+(BI$5-$AX$5)))))</f>
        <v>4.9195130267147579E-4</v>
      </c>
      <c r="BJ12" s="414">
        <f>BI12*(1-VLOOKUP($AW12,'MP-2019_Male'!$A$3:$CH$103,IF(BJ$5&gt;2034,84,(60+(BJ$5-$AX$5)))))</f>
        <v>5.0198710924597388E-4</v>
      </c>
      <c r="BK12" s="381">
        <f>BJ12*(1-VLOOKUP($AW12,'MP-2019_Male'!$A$3:$CH$103,IF(BK$5&gt;2034,84,(60+(BK$5-$AX$5)))))</f>
        <v>5.085129416661715E-4</v>
      </c>
      <c r="BL12" s="381">
        <f>BK12*(1-VLOOKUP($AW12,'MP-2019_Male'!$A$3:$CH$103,IF(BL$5&gt;2034,84,(60+(BL$5-$AX$5)))))</f>
        <v>5.1186912708116815E-4</v>
      </c>
      <c r="BM12" s="381">
        <f>BL12*(1-VLOOKUP($AW12,'MP-2019_Male'!$A$3:$CH$103,IF(BM$5&gt;2034,84,(60+(BM$5-$AX$5)))))</f>
        <v>5.1273930459720619E-4</v>
      </c>
      <c r="BN12" s="381">
        <f>BM12*(1-VLOOKUP($AW12,'MP-2019_Male'!$A$3:$CH$103,IF(BN$5&gt;2034,84,(60+(BN$5-$AX$5)))))</f>
        <v>5.1207274350122979E-4</v>
      </c>
      <c r="BO12" s="381">
        <f>BN12*(1-VLOOKUP($AW12,'MP-2019_Male'!$A$3:$CH$103,IF(BO$5&gt;2034,84,(60+(BO$5-$AX$5)))))</f>
        <v>5.1053652527072613E-4</v>
      </c>
      <c r="BP12" s="381">
        <f>BO12*(1-VLOOKUP($AW12,'MP-2019_Male'!$A$3:$CH$103,IF(BP$5&gt;2034,84,(60+(BP$5-$AX$5)))))</f>
        <v>5.0839227186458909E-4</v>
      </c>
      <c r="BQ12" s="381">
        <f>BP12*(1-VLOOKUP($AW12,'MP-2019_Male'!$A$3:$CH$103,IF(BQ$5&gt;2034,84,(60+(BQ$5-$AX$5)))))</f>
        <v>5.0564695359652033E-4</v>
      </c>
      <c r="BR12" s="381">
        <f>BQ12*(1-VLOOKUP($AW12,'MP-2019_Male'!$A$3:$CH$103,IF(BR$5&gt;2034,84,(60+(BR$5-$AX$5)))))</f>
        <v>5.0241081309350258E-4</v>
      </c>
      <c r="BS12" s="381">
        <f>BR12*(1-VLOOKUP($AW12,'MP-2019_Male'!$A$3:$CH$103,IF(BS$5&gt;2034,84,(60+(BS$5-$AX$5)))))</f>
        <v>4.9869297307661073E-4</v>
      </c>
      <c r="BT12" s="381">
        <f>BS12*(1-VLOOKUP($AW12,'MP-2019_Male'!$A$3:$CH$103,IF(BT$5&gt;2034,84,(60+(BT$5-$AX$5)))))</f>
        <v>4.9455382140007492E-4</v>
      </c>
      <c r="BU12" s="381">
        <f>BT12*(1-VLOOKUP($AW12,'MP-2019_Male'!$A$3:$CH$103,IF(BU$5&gt;2034,84,(60+(BU$5-$AX$5)))))</f>
        <v>4.9010283700747425E-4</v>
      </c>
      <c r="BV12" s="381">
        <f>BU12*(1-VLOOKUP($AW12,'MP-2019_Male'!$A$3:$CH$103,IF(BV$5&gt;2034,84,(60+(BV$5-$AX$5)))))</f>
        <v>4.8544686005590329E-4</v>
      </c>
      <c r="BW12" s="381">
        <f>BV12*(1-VLOOKUP($AW12,'MP-2019_Male'!$A$3:$CH$103,IF(BW$5&gt;2034,84,(60+(BW$5-$AX$5)))))</f>
        <v>4.8064093614134983E-4</v>
      </c>
      <c r="BX12" s="381">
        <f>BW12*(1-VLOOKUP($AW12,'MP-2019_Male'!$A$3:$CH$103,IF(BX$5&gt;2034,84,(60+(BX$5-$AX$5)))))</f>
        <v>4.7607484724800705E-4</v>
      </c>
      <c r="BY12" s="381">
        <f>BX12*(1-VLOOKUP($AW12,'MP-2019_Male'!$A$3:$CH$103,IF(BY$5&gt;2034,84,(60+(BY$5-$AX$5)))))</f>
        <v>4.71552136199151E-4</v>
      </c>
      <c r="BZ12" s="381">
        <f>BY12*(1-VLOOKUP($AW12,'MP-2019_Male'!$A$3:$CH$103,IF(BZ$5&gt;2034,84,(60+(BZ$5-$AX$5)))))</f>
        <v>4.6707239090525908E-4</v>
      </c>
      <c r="CA12" s="381">
        <f>BZ12*(1-VLOOKUP($AW12,'MP-2019_Male'!$A$3:$CH$103,IF(CA$5&gt;2034,84,(60+(CA$5-$AX$5)))))</f>
        <v>4.6263520319165911E-4</v>
      </c>
      <c r="CB12" s="381">
        <f>CA12*(1-VLOOKUP($AW12,'MP-2019_Male'!$A$3:$CH$103,IF(CB$5&gt;2034,84,(60+(CB$5-$AX$5)))))</f>
        <v>4.5824016876133835E-4</v>
      </c>
      <c r="CC12" s="381">
        <f>CB12*(1-VLOOKUP($AW12,'MP-2019_Male'!$A$3:$CH$103,IF(CC$5&gt;2034,84,(60+(CC$5-$AX$5)))))</f>
        <v>4.5388688715810568E-4</v>
      </c>
      <c r="CD12" s="381">
        <f>CC12*(1-VLOOKUP($AW12,'MP-2019_Male'!$A$3:$CH$103,IF(CD$5&gt;2034,84,(60+(CD$5-$AX$5)))))</f>
        <v>4.4957496173010371E-4</v>
      </c>
      <c r="CE12" s="381">
        <f>CD12*(1-VLOOKUP($AW12,'MP-2019_Male'!$A$3:$CH$103,IF(CE$5&gt;2034,84,(60+(CE$5-$AX$5)))))</f>
        <v>4.4530399959366774E-4</v>
      </c>
      <c r="CF12" s="381">
        <f>CE12*(1-VLOOKUP($AW12,'MP-2019_Male'!$A$3:$CH$103,IF(CF$5&gt;2034,84,(60+(CF$5-$AX$5)))))</f>
        <v>4.4107361159752794E-4</v>
      </c>
      <c r="CG12" s="381">
        <f>CF12*(1-VLOOKUP($AW12,'MP-2019_Male'!$A$3:$CH$103,IF(CG$5&gt;2034,84,(60+(CG$5-$AX$5)))))</f>
        <v>4.3688341228735145E-4</v>
      </c>
      <c r="CH12" s="381">
        <f>CG12*(1-VLOOKUP($AW12,'MP-2019_Male'!$A$3:$CH$103,IF(CH$5&gt;2034,84,(60+(CH$5-$AX$5)))))</f>
        <v>4.3273301987062162E-4</v>
      </c>
      <c r="CI12" s="381">
        <f>CH12*(1-VLOOKUP($AW12,'MP-2019_Male'!$A$3:$CH$103,IF(CI$5&gt;2034,84,(60+(CI$5-$AX$5)))))</f>
        <v>4.2862205618185076E-4</v>
      </c>
      <c r="CJ12" s="381">
        <f>CI12*(1-VLOOKUP($AW12,'MP-2019_Male'!$A$3:$CH$103,IF(CJ$5&gt;2034,84,(60+(CJ$5-$AX$5)))))</f>
        <v>4.2455014664812322E-4</v>
      </c>
      <c r="CK12" s="381">
        <f>CJ12*(1-VLOOKUP($AW12,'MP-2019_Male'!$A$3:$CH$103,IF(CK$5&gt;2034,84,(60+(CK$5-$AX$5)))))</f>
        <v>4.2051692025496605E-4</v>
      </c>
      <c r="CL12" s="381">
        <f>CK12*(1-VLOOKUP($AW12,'MP-2019_Male'!$A$3:$CH$103,IF(CL$5&gt;2034,84,(60+(CL$5-$AX$5)))))</f>
        <v>4.1652200951254386E-4</v>
      </c>
      <c r="CM12" s="381">
        <f>CL12*(1-VLOOKUP($AW12,'MP-2019_Male'!$A$3:$CH$103,IF(CM$5&gt;2034,84,(60+(CM$5-$AX$5)))))</f>
        <v>4.1256505042217473E-4</v>
      </c>
      <c r="CN12" s="381">
        <f>CM12*(1-VLOOKUP($AW12,'MP-2019_Male'!$A$3:$CH$103,IF(CN$5&gt;2034,84,(60+(CN$5-$AX$5)))))</f>
        <v>4.0864568244316406E-4</v>
      </c>
      <c r="CO12" s="381">
        <f>CN12*(1-VLOOKUP($AW12,'MP-2019_Male'!$A$3:$CH$103,IF(CO$5&gt;2034,84,(60+(CO$5-$AX$5)))))</f>
        <v>4.0476354845995403E-4</v>
      </c>
      <c r="CP12" s="381">
        <f>CO12*(1-VLOOKUP($AW12,'MP-2019_Male'!$A$3:$CH$103,IF(CP$5&gt;2034,84,(60+(CP$5-$AX$5)))))</f>
        <v>4.0091829474958449E-4</v>
      </c>
      <c r="CQ12" s="381">
        <f>CP12*(1-VLOOKUP($AW12,'MP-2019_Male'!$A$3:$CH$103,IF(CQ$5&gt;2034,84,(60+(CQ$5-$AX$5)))))</f>
        <v>3.9710957094946347E-4</v>
      </c>
      <c r="CR12" s="381">
        <f>CQ12*(1-VLOOKUP($AW12,'MP-2019_Male'!$A$3:$CH$103,IF(CR$5&gt;2034,84,(60+(CR$5-$AX$5)))))</f>
        <v>3.9333703002544356E-4</v>
      </c>
      <c r="CS12" s="381">
        <f>CR12*(1-VLOOKUP($AW12,'MP-2019_Male'!$A$3:$CH$103,IF(CS$5&gt;2034,84,(60+(CS$5-$AX$5)))))</f>
        <v>3.8960032824020187E-4</v>
      </c>
      <c r="CT12" s="381">
        <f>CS12*(1-VLOOKUP($AW12,'MP-2019_Male'!$A$3:$CH$103,IF(CT$5&gt;2034,84,(60+(CT$5-$AX$5)))))</f>
        <v>3.8589912512191997E-4</v>
      </c>
      <c r="CU12" s="381">
        <f>CT12*(1-VLOOKUP($AW12,'MP-2019_Male'!$A$3:$CH$103,IF(CU$5&gt;2034,84,(60+(CU$5-$AX$5)))))</f>
        <v>3.8223308343326176E-4</v>
      </c>
      <c r="CV12" s="381">
        <f>CU12*(1-VLOOKUP($AW12,'MP-2019_Male'!$A$3:$CH$103,IF(CV$5&gt;2034,84,(60+(CV$5-$AX$5)))))</f>
        <v>3.786018691406458E-4</v>
      </c>
      <c r="CW12" s="381">
        <f>CV12*(1-VLOOKUP($AW12,'MP-2019_Male'!$A$3:$CH$103,IF(CW$5&gt;2034,84,(60+(CW$5-$AX$5)))))</f>
        <v>3.7500515138380965E-4</v>
      </c>
      <c r="CX12" s="381">
        <f>CW12*(1-VLOOKUP($AW12,'MP-2019_Male'!$A$3:$CH$103,IF(CX$5&gt;2034,84,(60+(CX$5-$AX$5)))))</f>
        <v>3.7144260244566349E-4</v>
      </c>
      <c r="CY12" s="381">
        <f>CX12*(1-VLOOKUP($AW12,'MP-2019_Male'!$A$3:$CH$103,IF(CY$5&gt;2034,84,(60+(CY$5-$AX$5)))))</f>
        <v>3.6791389772242969E-4</v>
      </c>
      <c r="CZ12" s="381">
        <f>CY12*(1-VLOOKUP($AW12,'MP-2019_Male'!$A$3:$CH$103,IF(CZ$5&gt;2034,84,(60+(CZ$5-$AX$5)))))</f>
        <v>3.6441871569406665E-4</v>
      </c>
      <c r="DA12" s="381">
        <f>CZ12*(1-VLOOKUP($AW12,'MP-2019_Male'!$A$3:$CH$103,IF(DA$5&gt;2034,84,(60+(DA$5-$AX$5)))))</f>
        <v>3.6095673789497305E-4</v>
      </c>
      <c r="DB12" s="381">
        <f>DA12*(1-VLOOKUP($AW12,'MP-2019_Male'!$A$3:$CH$103,IF(DB$5&gt;2034,84,(60+(DB$5-$AX$5)))))</f>
        <v>3.5752764888497083E-4</v>
      </c>
      <c r="DC12" s="381">
        <f>DB12*(1-VLOOKUP($AW12,'MP-2019_Male'!$A$3:$CH$103,IF(DC$5&gt;2034,84,(60+(DC$5-$AX$5)))))</f>
        <v>3.5413113622056363E-4</v>
      </c>
      <c r="DD12" s="381">
        <f>DC12*(1-VLOOKUP($AW12,'MP-2019_Male'!$A$3:$CH$103,IF(DD$5&gt;2034,84,(60+(DD$5-$AX$5)))))</f>
        <v>3.5076689042646831E-4</v>
      </c>
      <c r="DE12" s="381">
        <f>DD12*(1-VLOOKUP($AW12,'MP-2019_Male'!$A$3:$CH$103,IF(DE$5&gt;2034,84,(60+(DE$5-$AX$5)))))</f>
        <v>3.4743460496741685E-4</v>
      </c>
      <c r="DF12" s="381">
        <f>DE12*(1-VLOOKUP($AW12,'MP-2019_Male'!$A$3:$CH$103,IF(DF$5&gt;2034,84,(60+(DF$5-$AX$5)))))</f>
        <v>3.4413397622022639E-4</v>
      </c>
      <c r="DG12" s="381">
        <f>DF12*(1-VLOOKUP($AW12,'MP-2019_Male'!$A$3:$CH$103,IF(DG$5&gt;2034,84,(60+(DG$5-$AX$5)))))</f>
        <v>3.4086470344613426E-4</v>
      </c>
      <c r="DH12" s="381">
        <f>DG12*(1-VLOOKUP($AW12,'MP-2019_Male'!$A$3:$CH$103,IF(DH$5&gt;2034,84,(60+(DH$5-$AX$5)))))</f>
        <v>3.3762648876339602E-4</v>
      </c>
      <c r="DI12" s="381">
        <f>DH12*(1-VLOOKUP($AW12,'MP-2019_Male'!$A$3:$CH$103,IF(DI$5&gt;2034,84,(60+(DI$5-$AX$5)))))</f>
        <v>3.3441903712014379E-4</v>
      </c>
      <c r="DJ12" s="381">
        <f>DI12*(1-VLOOKUP($AW12,'MP-2019_Male'!$A$3:$CH$103,IF(DJ$5&gt;2034,84,(60+(DJ$5-$AX$5)))))</f>
        <v>3.3124205626750241E-4</v>
      </c>
      <c r="DK12" s="381">
        <f>DJ12*(1-VLOOKUP($AW12,'MP-2019_Male'!$A$3:$CH$103,IF(DK$5&gt;2034,84,(60+(DK$5-$AX$5)))))</f>
        <v>3.2809525673296115E-4</v>
      </c>
      <c r="DL12" s="381">
        <f>DK12*(1-VLOOKUP($AW12,'MP-2019_Male'!$A$3:$CH$103,IF(DL$5&gt;2034,84,(60+(DL$5-$AX$5)))))</f>
        <v>3.2497835179399803E-4</v>
      </c>
      <c r="DM12" s="381">
        <f>DL12*(1-VLOOKUP($AW12,'MP-2019_Male'!$A$3:$CH$103,IF(DM$5&gt;2034,84,(60+(DM$5-$AX$5)))))</f>
        <v>3.2189105745195507E-4</v>
      </c>
      <c r="DN12" s="381">
        <f>DM12*(1-VLOOKUP($AW12,'MP-2019_Male'!$A$3:$CH$103,IF(DN$5&gt;2034,84,(60+(DN$5-$AX$5)))))</f>
        <v>3.1883309240616153E-4</v>
      </c>
      <c r="DO12" s="381">
        <f>DN12*(1-VLOOKUP($AW12,'MP-2019_Male'!$A$3:$CH$103,IF(DO$5&gt;2034,84,(60+(DO$5-$AX$5)))))</f>
        <v>3.1580417802830302E-4</v>
      </c>
      <c r="DP12" s="381">
        <f>DO12*(1-VLOOKUP($AW12,'MP-2019_Male'!$A$3:$CH$103,IF(DP$5&gt;2034,84,(60+(DP$5-$AX$5)))))</f>
        <v>3.1280403833703414E-4</v>
      </c>
      <c r="DQ12" s="381">
        <f>DP12*(1-VLOOKUP($AW12,'MP-2019_Male'!$A$3:$CH$103,IF(DQ$5&gt;2034,84,(60+(DQ$5-$AX$5)))))</f>
        <v>3.0983239997283232E-4</v>
      </c>
      <c r="DR12" s="381">
        <f>DQ12*(1-VLOOKUP($AW12,'MP-2019_Male'!$A$3:$CH$103,IF(DR$5&gt;2034,84,(60+(DR$5-$AX$5)))))</f>
        <v>3.0688899217309044E-4</v>
      </c>
      <c r="DS12" s="381">
        <f>DR12*(1-VLOOKUP($AW12,'MP-2019_Male'!$A$3:$CH$103,IF(DS$5&gt;2034,84,(60+(DS$5-$AX$5)))))</f>
        <v>3.0397354674744612E-4</v>
      </c>
      <c r="DT12" s="381">
        <f>DS12*(1-VLOOKUP($AW12,'MP-2019_Male'!$A$3:$CH$103,IF(DT$5&gt;2034,84,(60+(DT$5-$AX$5)))))</f>
        <v>3.0108579805334539E-4</v>
      </c>
      <c r="DU12" s="381">
        <f>DT12*(1-VLOOKUP($AW12,'MP-2019_Male'!$A$3:$CH$103,IF(DU$5&gt;2034,84,(60+(DU$5-$AX$5)))))</f>
        <v>2.9822548297183863E-4</v>
      </c>
      <c r="DV12" s="381">
        <f>DU12*(1-VLOOKUP($AW12,'MP-2019_Male'!$A$3:$CH$103,IF(DV$5&gt;2034,84,(60+(DV$5-$AX$5)))))</f>
        <v>2.9539234088360618E-4</v>
      </c>
      <c r="DW12" s="381">
        <f>DV12*(1-VLOOKUP($AW12,'MP-2019_Male'!$A$3:$CH$103,IF(DW$5&gt;2034,84,(60+(DW$5-$AX$5)))))</f>
        <v>2.9258611364521195E-4</v>
      </c>
      <c r="DX12" s="381">
        <f>DW12*(1-VLOOKUP($AW12,'MP-2019_Male'!$A$3:$CH$103,IF(DX$5&gt;2034,84,(60+(DX$5-$AX$5)))))</f>
        <v>2.8980654556558244E-4</v>
      </c>
      <c r="DY12" s="381">
        <f>DX12*(1-VLOOKUP($AW12,'MP-2019_Male'!$A$3:$CH$103,IF(DY$5&gt;2034,84,(60+(DY$5-$AX$5)))))</f>
        <v>2.8705338338270943E-4</v>
      </c>
      <c r="DZ12" s="381">
        <f>DY12*(1-VLOOKUP($AW12,'MP-2019_Male'!$A$3:$CH$103,IF(DZ$5&gt;2034,84,(60+(DZ$5-$AX$5)))))</f>
        <v>2.8432637624057369E-4</v>
      </c>
      <c r="EA12" s="381">
        <f>DZ12*(1-VLOOKUP($AW12,'MP-2019_Male'!$A$3:$CH$103,IF(EA$5&gt;2034,84,(60+(EA$5-$AX$5)))))</f>
        <v>2.8162527566628827E-4</v>
      </c>
      <c r="EB12" s="381">
        <f>EA12*(1-VLOOKUP($AW12,'MP-2019_Male'!$A$3:$CH$103,IF(EB$5&gt;2034,84,(60+(EB$5-$AX$5)))))</f>
        <v>2.7894983554745855E-4</v>
      </c>
      <c r="EC12" s="381">
        <f>EB12*(1-VLOOKUP($AW12,'MP-2019_Male'!$A$3:$CH$103,IF(EC$5&gt;2034,84,(60+(EC$5-$AX$5)))))</f>
        <v>2.7629981210975773E-4</v>
      </c>
      <c r="ED12" s="381">
        <f>EC12*(1-VLOOKUP($AW12,'MP-2019_Male'!$A$3:$CH$103,IF(ED$5&gt;2034,84,(60+(ED$5-$AX$5)))))</f>
        <v>2.7367496389471503E-4</v>
      </c>
      <c r="EE12" s="381">
        <f>ED12*(1-VLOOKUP($AW12,'MP-2019_Male'!$A$3:$CH$103,IF(EE$5&gt;2034,84,(60+(EE$5-$AX$5)))))</f>
        <v>2.7107505173771526E-4</v>
      </c>
      <c r="EF12" s="381">
        <f>EE12*(1-VLOOKUP($AW12,'MP-2019_Male'!$A$3:$CH$103,IF(EF$5&gt;2034,84,(60+(EF$5-$AX$5)))))</f>
        <v>2.6849983874620699E-4</v>
      </c>
      <c r="EG12" s="381">
        <f>EF12*(1-VLOOKUP($AW12,'MP-2019_Male'!$A$3:$CH$103,IF(EG$5&gt;2034,84,(60+(EG$5-$AX$5)))))</f>
        <v>2.6594909027811801E-4</v>
      </c>
      <c r="EH12" s="381">
        <f>EG12*(1-VLOOKUP($AW12,'MP-2019_Male'!$A$3:$CH$103,IF(EH$5&gt;2034,84,(60+(EH$5-$AX$5)))))</f>
        <v>2.6342257392047589E-4</v>
      </c>
      <c r="EI12" s="381">
        <f>EH12*(1-VLOOKUP($AW12,'MP-2019_Male'!$A$3:$CH$103,IF(EI$5&gt;2034,84,(60+(EI$5-$AX$5)))))</f>
        <v>2.6092005946823138E-4</v>
      </c>
      <c r="EJ12" s="381">
        <f>EI12*(1-VLOOKUP($AW12,'MP-2019_Male'!$A$3:$CH$103,IF(EJ$5&gt;2034,84,(60+(EJ$5-$AX$5)))))</f>
        <v>2.5844131890328322E-4</v>
      </c>
      <c r="EK12" s="381">
        <f>EJ12*(1-VLOOKUP($AW12,'MP-2019_Male'!$A$3:$CH$103,IF(EK$5&gt;2034,84,(60+(EK$5-$AX$5)))))</f>
        <v>2.5598612637370202E-4</v>
      </c>
      <c r="EL12" s="381">
        <f>EK12*(1-VLOOKUP($AW12,'MP-2019_Male'!$A$3:$CH$103,IF(EL$5&gt;2034,84,(60+(EL$5-$AX$5)))))</f>
        <v>2.5355425817315188E-4</v>
      </c>
      <c r="EM12" s="381">
        <f>EL12*(1-VLOOKUP($AW12,'MP-2019_Male'!$A$3:$CH$103,IF(EM$5&gt;2034,84,(60+(EM$5-$AX$5)))))</f>
        <v>2.5114549272050695E-4</v>
      </c>
      <c r="EN12" s="381">
        <f>EM12*(1-VLOOKUP($AW12,'MP-2019_Male'!$A$3:$CH$103,IF(EN$5&gt;2034,84,(60+(EN$5-$AX$5)))))</f>
        <v>2.4875961053966216E-4</v>
      </c>
      <c r="EO12" s="381">
        <f>EN12*(1-VLOOKUP($AW12,'MP-2019_Male'!$A$3:$CH$103,IF(EO$5&gt;2034,84,(60+(EO$5-$AX$5)))))</f>
        <v>2.463963942395354E-4</v>
      </c>
      <c r="EP12" s="381">
        <f>EO12*(1-VLOOKUP($AW12,'MP-2019_Male'!$A$3:$CH$103,IF(EP$5&gt;2034,84,(60+(EP$5-$AX$5)))))</f>
        <v>2.4405562849425983E-4</v>
      </c>
      <c r="EQ12" s="381">
        <f>EP12*(1-VLOOKUP($AW12,'MP-2019_Male'!$A$3:$CH$103,IF(EQ$5&gt;2034,84,(60+(EQ$5-$AX$5)))))</f>
        <v>2.4173710002356436E-4</v>
      </c>
      <c r="ER12" s="381">
        <f>EQ12*(1-VLOOKUP($AW12,'MP-2019_Male'!$A$3:$CH$103,IF(ER$5&gt;2034,84,(60+(ER$5-$AX$5)))))</f>
        <v>2.394405975733405E-4</v>
      </c>
      <c r="ES12" s="381">
        <f>ER12*(1-VLOOKUP($AW12,'MP-2019_Male'!$A$3:$CH$103,IF(ES$5&gt;2034,84,(60+(ES$5-$AX$5)))))</f>
        <v>2.3716591189639377E-4</v>
      </c>
      <c r="ET12" s="381">
        <f>ES12*(1-VLOOKUP($AW12,'MP-2019_Male'!$A$3:$CH$103,IF(ET$5&gt;2034,84,(60+(ET$5-$AX$5)))))</f>
        <v>2.3491283573337805E-4</v>
      </c>
      <c r="EU12" s="381">
        <f>ET12*(1-VLOOKUP($AW12,'MP-2019_Male'!$A$3:$CH$103,IF(EU$5&gt;2034,84,(60+(EU$5-$AX$5)))))</f>
        <v>2.3268116379391096E-4</v>
      </c>
      <c r="EV12" s="381">
        <f>EU12*(1-VLOOKUP($AW12,'MP-2019_Male'!$A$3:$CH$103,IF(EV$5&gt;2034,84,(60+(EV$5-$AX$5)))))</f>
        <v>2.3047069273786881E-4</v>
      </c>
      <c r="EW12" s="381">
        <f>EV12*(1-VLOOKUP($AW12,'MP-2019_Male'!$A$3:$CH$103,IF(EW$5&gt;2034,84,(60+(EW$5-$AX$5)))))</f>
        <v>2.2828122115685907E-4</v>
      </c>
      <c r="EX12" s="381">
        <f>EW12*(1-VLOOKUP($AW12,'MP-2019_Male'!$A$3:$CH$103,IF(EX$5&gt;2034,84,(60+(EX$5-$AX$5)))))</f>
        <v>2.261125495558689E-4</v>
      </c>
      <c r="EY12" s="381">
        <f>EX12*(1-VLOOKUP($AW12,'MP-2019_Male'!$A$3:$CH$103,IF(EY$5&gt;2034,84,(60+(EY$5-$AX$5)))))</f>
        <v>2.2396448033508816E-4</v>
      </c>
      <c r="EZ12" s="381">
        <f>EY12*(1-VLOOKUP($AW12,'MP-2019_Male'!$A$3:$CH$103,IF(EZ$5&gt;2034,84,(60+(EZ$5-$AX$5)))))</f>
        <v>2.2183681777190485E-4</v>
      </c>
      <c r="FA12" s="381">
        <f>EZ12*(1-VLOOKUP($AW12,'MP-2019_Male'!$A$3:$CH$103,IF(FA$5&gt;2034,84,(60+(FA$5-$AX$5)))))</f>
        <v>2.1972936800307175E-4</v>
      </c>
      <c r="FB12" s="381">
        <f>FA12*(1-VLOOKUP($AW12,'MP-2019_Male'!$A$3:$CH$103,IF(FB$5&gt;2034,84,(60+(FB$5-$AX$5)))))</f>
        <v>2.1764193900704259E-4</v>
      </c>
      <c r="FC12" s="381">
        <f>FB12*(1-VLOOKUP($AW12,'MP-2019_Male'!$A$3:$CH$103,IF(FC$5&gt;2034,84,(60+(FC$5-$AX$5)))))</f>
        <v>2.155743405864757E-4</v>
      </c>
      <c r="FD12" s="381">
        <f>FC12*(1-VLOOKUP($AW12,'MP-2019_Male'!$A$3:$CH$103,IF(FD$5&gt;2034,84,(60+(FD$5-$AX$5)))))</f>
        <v>2.1352638435090417E-4</v>
      </c>
      <c r="FE12" s="381">
        <f>FD12*(1-VLOOKUP($AW12,'MP-2019_Male'!$A$3:$CH$103,IF(FE$5&gt;2034,84,(60+(FE$5-$AX$5)))))</f>
        <v>2.114978836995706E-4</v>
      </c>
      <c r="FF12" s="381">
        <f>FE12*(1-VLOOKUP($AW12,'MP-2019_Male'!$A$3:$CH$103,IF(FF$5&gt;2034,84,(60+(FF$5-$AX$5)))))</f>
        <v>2.0948865380442469E-4</v>
      </c>
      <c r="FG12" s="381">
        <f>FF12*(1-VLOOKUP($AW12,'MP-2019_Male'!$A$3:$CH$103,IF(FG$5&gt;2034,84,(60+(FG$5-$AX$5)))))</f>
        <v>2.0749851159328265E-4</v>
      </c>
      <c r="FH12" s="381">
        <f>FG12*(1-VLOOKUP($AW12,'MP-2019_Male'!$A$3:$CH$103,IF(FH$5&gt;2034,84,(60+(FH$5-$AX$5)))))</f>
        <v>2.0552727573314649E-4</v>
      </c>
      <c r="FI12" s="381">
        <f>FH12*(1-VLOOKUP($AW12,'MP-2019_Male'!$A$3:$CH$103,IF(FI$5&gt;2034,84,(60+(FI$5-$AX$5)))))</f>
        <v>2.0357476661368162E-4</v>
      </c>
      <c r="FJ12" s="381">
        <f>FI12*(1-VLOOKUP($AW12,'MP-2019_Male'!$A$3:$CH$103,IF(FJ$5&gt;2034,84,(60+(FJ$5-$AX$5)))))</f>
        <v>2.0164080633085164E-4</v>
      </c>
      <c r="FK12" s="381">
        <f>FJ12*(1-VLOOKUP($AW12,'MP-2019_Male'!$A$3:$CH$103,IF(FK$5&gt;2034,84,(60+(FK$5-$AX$5)))))</f>
        <v>1.9972521867070856E-4</v>
      </c>
      <c r="FL12" s="381">
        <f>FK12*(1-VLOOKUP($AW12,'MP-2019_Male'!$A$3:$CH$103,IF(FL$5&gt;2034,84,(60+(FL$5-$AX$5)))))</f>
        <v>1.9782782909333685E-4</v>
      </c>
      <c r="FM12" s="381">
        <f>FL12*(1-VLOOKUP($AW12,'MP-2019_Male'!$A$3:$CH$103,IF(FM$5&gt;2034,84,(60+(FM$5-$AX$5)))))</f>
        <v>1.9594846471695016E-4</v>
      </c>
      <c r="FN12" s="381">
        <f>FM12*(1-VLOOKUP($AW12,'MP-2019_Male'!$A$3:$CH$103,IF(FN$5&gt;2034,84,(60+(FN$5-$AX$5)))))</f>
        <v>1.9408695430213915E-4</v>
      </c>
    </row>
    <row r="13" spans="1:170">
      <c r="A13" s="201">
        <v>25</v>
      </c>
      <c r="B13" s="202">
        <f t="shared" si="7"/>
        <v>4.84E-4</v>
      </c>
      <c r="C13" s="203">
        <f t="shared" si="8"/>
        <v>1.73E-4</v>
      </c>
      <c r="D13" s="204">
        <f t="shared" si="5"/>
        <v>3.2850000000000002E-4</v>
      </c>
      <c r="E13" s="345">
        <f ca="1">OFFSET($BJ$6,$A13-$A$13,$A13-$A$13)</f>
        <v>3.1078299650414749E-4</v>
      </c>
      <c r="F13" s="346">
        <f ca="1">OFFSET($BJ$105,$A13-$A$13,$A13-$A$13)</f>
        <v>1.0259552382128233E-4</v>
      </c>
      <c r="G13" s="366">
        <f ca="1">AVERAGE(E13:F13)</f>
        <v>2.0668926016271491E-4</v>
      </c>
      <c r="H13" s="165">
        <v>2020</v>
      </c>
      <c r="I13" s="326"/>
      <c r="J13" s="324"/>
      <c r="K13" s="324"/>
      <c r="L13" s="324"/>
      <c r="M13" s="324"/>
      <c r="N13" s="324"/>
      <c r="O13" s="324"/>
      <c r="P13" s="167"/>
      <c r="R13" s="405">
        <v>25</v>
      </c>
      <c r="T13" s="406">
        <v>9.0000000000000006E-5</v>
      </c>
      <c r="U13" s="407" t="s">
        <v>63</v>
      </c>
      <c r="V13" s="407">
        <v>1.64E-3</v>
      </c>
      <c r="W13" s="408"/>
      <c r="Y13" s="406">
        <v>2.7999999999999998E-4</v>
      </c>
      <c r="Z13" s="407" t="s">
        <v>63</v>
      </c>
      <c r="AA13" s="407">
        <v>2.7799999999999999E-3</v>
      </c>
      <c r="AB13" s="408"/>
      <c r="AC13" s="413"/>
      <c r="AD13" s="416">
        <v>25</v>
      </c>
      <c r="AE13" s="417"/>
      <c r="AF13" s="418">
        <v>4.84E-4</v>
      </c>
      <c r="AG13" s="419" t="s">
        <v>63</v>
      </c>
      <c r="AH13" s="420">
        <v>8.4759999999999992E-3</v>
      </c>
      <c r="AI13" s="416"/>
      <c r="AJ13" s="418">
        <v>1.73E-4</v>
      </c>
      <c r="AK13" s="419" t="s">
        <v>63</v>
      </c>
      <c r="AL13" s="420">
        <v>2.3830000000000001E-3</v>
      </c>
      <c r="AO13" s="205" t="s">
        <v>64</v>
      </c>
      <c r="AV13" s="198"/>
      <c r="AW13" s="172">
        <v>32</v>
      </c>
      <c r="AX13" s="199">
        <f t="shared" si="6"/>
        <v>5.2457145193357665E-4</v>
      </c>
      <c r="AY13" s="334">
        <f t="shared" si="9"/>
        <v>3.6800000000000005E-4</v>
      </c>
      <c r="AZ13" s="381">
        <f>AY13*(1-VLOOKUP($AW13,'MP-2019_Male'!$A$3:$CH$103,IF(AZ$5&gt;2034,84,(60+(AZ$5-$AX$5)))))</f>
        <v>3.6961920000000003E-4</v>
      </c>
      <c r="BA13" s="381">
        <f>AZ13*(1-VLOOKUP($AW13,'MP-2019_Male'!$A$3:$CH$103,IF(BA$5&gt;2034,84,(60+(BA$5-$AX$5)))))</f>
        <v>3.7475690688000004E-4</v>
      </c>
      <c r="BB13" s="381">
        <f>BA13*(1-VLOOKUP($AW13,'MP-2019_Male'!$A$3:$CH$103,IF(BB$5&gt;2034,84,(60+(BB$5-$AX$5)))))</f>
        <v>3.8461301353094401E-4</v>
      </c>
      <c r="BC13" s="381">
        <f>BB13*(1-VLOOKUP($AW13,'MP-2019_Male'!$A$3:$CH$103,IF(BC$5&gt;2034,84,(60+(BC$5-$AX$5)))))</f>
        <v>4.0038214708571271E-4</v>
      </c>
      <c r="BD13" s="381">
        <f>BC13*(1-VLOOKUP($AW13,'MP-2019_Male'!$A$3:$CH$103,IF(BD$5&gt;2034,84,(60+(BD$5-$AX$5)))))</f>
        <v>4.2320392946959833E-4</v>
      </c>
      <c r="BE13" s="381">
        <f>BD13*(1-VLOOKUP($AW13,'MP-2019_Male'!$A$3:$CH$103,IF(BE$5&gt;2034,84,(60+(BE$5-$AX$5)))))</f>
        <v>4.4656478637632012E-4</v>
      </c>
      <c r="BF13" s="381">
        <f>BE13*(1-VLOOKUP($AW13,'MP-2019_Male'!$A$3:$CH$103,IF(BF$5&gt;2034,84,(60+(BF$5-$AX$5)))))</f>
        <v>4.6938424696015002E-4</v>
      </c>
      <c r="BG13" s="381">
        <f>BF13*(1-VLOOKUP($AW13,'MP-2019_Male'!$A$3:$CH$103,IF(BG$5&gt;2034,84,(60+(BG$5-$AX$5)))))</f>
        <v>4.9060041492274872E-4</v>
      </c>
      <c r="BH13" s="381">
        <f>BG13*(1-VLOOKUP($AW13,'MP-2019_Male'!$A$3:$CH$103,IF(BH$5&gt;2034,84,(60+(BH$5-$AX$5)))))</f>
        <v>5.0924323068981322E-4</v>
      </c>
      <c r="BI13" s="381">
        <f>BH13*(1-VLOOKUP($AW13,'MP-2019_Male'!$A$3:$CH$103,IF(BI$5&gt;2034,84,(60+(BI$5-$AX$5)))))</f>
        <v>5.2457145193357665E-4</v>
      </c>
      <c r="BJ13" s="414">
        <f>BI13*(1-VLOOKUP($AW13,'MP-2019_Male'!$A$3:$CH$103,IF(BJ$5&gt;2034,84,(60+(BJ$5-$AX$5)))))</f>
        <v>5.3616448102130872E-4</v>
      </c>
      <c r="BK13" s="381">
        <f>BJ13*(1-VLOOKUP($AW13,'MP-2019_Male'!$A$3:$CH$103,IF(BK$5&gt;2034,84,(60+(BK$5-$AX$5)))))</f>
        <v>5.4393886599611769E-4</v>
      </c>
      <c r="BL13" s="381">
        <f>BK13*(1-VLOOKUP($AW13,'MP-2019_Male'!$A$3:$CH$103,IF(BL$5&gt;2034,84,(60+(BL$5-$AX$5)))))</f>
        <v>5.4818158915088738E-4</v>
      </c>
      <c r="BM13" s="381">
        <f>BL13*(1-VLOOKUP($AW13,'MP-2019_Male'!$A$3:$CH$103,IF(BM$5&gt;2034,84,(60+(BM$5-$AX$5)))))</f>
        <v>5.4960686128267963E-4</v>
      </c>
      <c r="BN13" s="381">
        <f>BM13*(1-VLOOKUP($AW13,'MP-2019_Male'!$A$3:$CH$103,IF(BN$5&gt;2034,84,(60+(BN$5-$AX$5)))))</f>
        <v>5.4927709716591001E-4</v>
      </c>
      <c r="BO13" s="381">
        <f>BN13*(1-VLOOKUP($AW13,'MP-2019_Male'!$A$3:$CH$103,IF(BO$5&gt;2034,84,(60+(BO$5-$AX$5)))))</f>
        <v>5.4784897671327859E-4</v>
      </c>
      <c r="BP13" s="381">
        <f>BO13*(1-VLOOKUP($AW13,'MP-2019_Male'!$A$3:$CH$103,IF(BP$5&gt;2034,84,(60+(BP$5-$AX$5)))))</f>
        <v>5.4554801101108286E-4</v>
      </c>
      <c r="BQ13" s="381">
        <f>BP13*(1-VLOOKUP($AW13,'MP-2019_Male'!$A$3:$CH$103,IF(BQ$5&gt;2034,84,(60+(BQ$5-$AX$5)))))</f>
        <v>5.4260205175162305E-4</v>
      </c>
      <c r="BR13" s="381">
        <f>BQ13*(1-VLOOKUP($AW13,'MP-2019_Male'!$A$3:$CH$103,IF(BR$5&gt;2034,84,(60+(BR$5-$AX$5)))))</f>
        <v>5.3912939862041267E-4</v>
      </c>
      <c r="BS13" s="381">
        <f>BR13*(1-VLOOKUP($AW13,'MP-2019_Male'!$A$3:$CH$103,IF(BS$5&gt;2034,84,(60+(BS$5-$AX$5)))))</f>
        <v>5.3513984107062169E-4</v>
      </c>
      <c r="BT13" s="381">
        <f>BS13*(1-VLOOKUP($AW13,'MP-2019_Male'!$A$3:$CH$103,IF(BT$5&gt;2034,84,(60+(BT$5-$AX$5)))))</f>
        <v>5.306981803897355E-4</v>
      </c>
      <c r="BU13" s="381">
        <f>BT13*(1-VLOOKUP($AW13,'MP-2019_Male'!$A$3:$CH$103,IF(BU$5&gt;2034,84,(60+(BU$5-$AX$5)))))</f>
        <v>5.2592189676622784E-4</v>
      </c>
      <c r="BV13" s="381">
        <f>BU13*(1-VLOOKUP($AW13,'MP-2019_Male'!$A$3:$CH$103,IF(BV$5&gt;2034,84,(60+(BV$5-$AX$5)))))</f>
        <v>5.2092563874694866E-4</v>
      </c>
      <c r="BW13" s="381">
        <f>BV13*(1-VLOOKUP($AW13,'MP-2019_Male'!$A$3:$CH$103,IF(BW$5&gt;2034,84,(60+(BW$5-$AX$5)))))</f>
        <v>5.157684749233539E-4</v>
      </c>
      <c r="BX13" s="381">
        <f>BW13*(1-VLOOKUP($AW13,'MP-2019_Male'!$A$3:$CH$103,IF(BX$5&gt;2034,84,(60+(BX$5-$AX$5)))))</f>
        <v>5.1086867441158207E-4</v>
      </c>
      <c r="BY13" s="381">
        <f>BX13*(1-VLOOKUP($AW13,'MP-2019_Male'!$A$3:$CH$103,IF(BY$5&gt;2034,84,(60+(BY$5-$AX$5)))))</f>
        <v>5.0601542200467205E-4</v>
      </c>
      <c r="BZ13" s="381">
        <f>BY13*(1-VLOOKUP($AW13,'MP-2019_Male'!$A$3:$CH$103,IF(BZ$5&gt;2034,84,(60+(BZ$5-$AX$5)))))</f>
        <v>5.0120827549562767E-4</v>
      </c>
      <c r="CA13" s="381">
        <f>BZ13*(1-VLOOKUP($AW13,'MP-2019_Male'!$A$3:$CH$103,IF(CA$5&gt;2034,84,(60+(CA$5-$AX$5)))))</f>
        <v>4.9644679687841926E-4</v>
      </c>
      <c r="CB13" s="381">
        <f>CA13*(1-VLOOKUP($AW13,'MP-2019_Male'!$A$3:$CH$103,IF(CB$5&gt;2034,84,(60+(CB$5-$AX$5)))))</f>
        <v>4.9173055230807429E-4</v>
      </c>
      <c r="CC13" s="381">
        <f>CB13*(1-VLOOKUP($AW13,'MP-2019_Male'!$A$3:$CH$103,IF(CC$5&gt;2034,84,(60+(CC$5-$AX$5)))))</f>
        <v>4.8705911206114761E-4</v>
      </c>
      <c r="CD13" s="381">
        <f>CC13*(1-VLOOKUP($AW13,'MP-2019_Male'!$A$3:$CH$103,IF(CD$5&gt;2034,84,(60+(CD$5-$AX$5)))))</f>
        <v>4.824320504965667E-4</v>
      </c>
      <c r="CE13" s="381">
        <f>CD13*(1-VLOOKUP($AW13,'MP-2019_Male'!$A$3:$CH$103,IF(CE$5&gt;2034,84,(60+(CE$5-$AX$5)))))</f>
        <v>4.7784894601684934E-4</v>
      </c>
      <c r="CF13" s="381">
        <f>CE13*(1-VLOOKUP($AW13,'MP-2019_Male'!$A$3:$CH$103,IF(CF$5&gt;2034,84,(60+(CF$5-$AX$5)))))</f>
        <v>4.7330938102968929E-4</v>
      </c>
      <c r="CG13" s="381">
        <f>CF13*(1-VLOOKUP($AW13,'MP-2019_Male'!$A$3:$CH$103,IF(CG$5&gt;2034,84,(60+(CG$5-$AX$5)))))</f>
        <v>4.6881294190990726E-4</v>
      </c>
      <c r="CH13" s="381">
        <f>CG13*(1-VLOOKUP($AW13,'MP-2019_Male'!$A$3:$CH$103,IF(CH$5&gt;2034,84,(60+(CH$5-$AX$5)))))</f>
        <v>4.6435921896176318E-4</v>
      </c>
      <c r="CI13" s="381">
        <f>CH13*(1-VLOOKUP($AW13,'MP-2019_Male'!$A$3:$CH$103,IF(CI$5&gt;2034,84,(60+(CI$5-$AX$5)))))</f>
        <v>4.5994780638162645E-4</v>
      </c>
      <c r="CJ13" s="381">
        <f>CI13*(1-VLOOKUP($AW13,'MP-2019_Male'!$A$3:$CH$103,IF(CJ$5&gt;2034,84,(60+(CJ$5-$AX$5)))))</f>
        <v>4.5557830222100104E-4</v>
      </c>
      <c r="CK13" s="381">
        <f>CJ13*(1-VLOOKUP($AW13,'MP-2019_Male'!$A$3:$CH$103,IF(CK$5&gt;2034,84,(60+(CK$5-$AX$5)))))</f>
        <v>4.5125030834990154E-4</v>
      </c>
      <c r="CL13" s="381">
        <f>CK13*(1-VLOOKUP($AW13,'MP-2019_Male'!$A$3:$CH$103,IF(CL$5&gt;2034,84,(60+(CL$5-$AX$5)))))</f>
        <v>4.4696343042057747E-4</v>
      </c>
      <c r="CM13" s="381">
        <f>CL13*(1-VLOOKUP($AW13,'MP-2019_Male'!$A$3:$CH$103,IF(CM$5&gt;2034,84,(60+(CM$5-$AX$5)))))</f>
        <v>4.4271727783158198E-4</v>
      </c>
      <c r="CN13" s="381">
        <f>CM13*(1-VLOOKUP($AW13,'MP-2019_Male'!$A$3:$CH$103,IF(CN$5&gt;2034,84,(60+(CN$5-$AX$5)))))</f>
        <v>4.3851146369218197E-4</v>
      </c>
      <c r="CO13" s="381">
        <f>CN13*(1-VLOOKUP($AW13,'MP-2019_Male'!$A$3:$CH$103,IF(CO$5&gt;2034,84,(60+(CO$5-$AX$5)))))</f>
        <v>4.3434560478710629E-4</v>
      </c>
      <c r="CP13" s="381">
        <f>CO13*(1-VLOOKUP($AW13,'MP-2019_Male'!$A$3:$CH$103,IF(CP$5&gt;2034,84,(60+(CP$5-$AX$5)))))</f>
        <v>4.3021932154162879E-4</v>
      </c>
      <c r="CQ13" s="381">
        <f>CP13*(1-VLOOKUP($AW13,'MP-2019_Male'!$A$3:$CH$103,IF(CQ$5&gt;2034,84,(60+(CQ$5-$AX$5)))))</f>
        <v>4.2613223798698333E-4</v>
      </c>
      <c r="CR13" s="381">
        <f>CQ13*(1-VLOOKUP($AW13,'MP-2019_Male'!$A$3:$CH$103,IF(CR$5&gt;2034,84,(60+(CR$5-$AX$5)))))</f>
        <v>4.22083981726107E-4</v>
      </c>
      <c r="CS13" s="381">
        <f>CR13*(1-VLOOKUP($AW13,'MP-2019_Male'!$A$3:$CH$103,IF(CS$5&gt;2034,84,(60+(CS$5-$AX$5)))))</f>
        <v>4.1807418389970899E-4</v>
      </c>
      <c r="CT13" s="381">
        <f>CS13*(1-VLOOKUP($AW13,'MP-2019_Male'!$A$3:$CH$103,IF(CT$5&gt;2034,84,(60+(CT$5-$AX$5)))))</f>
        <v>4.1410247915266179E-4</v>
      </c>
      <c r="CU13" s="381">
        <f>CT13*(1-VLOOKUP($AW13,'MP-2019_Male'!$A$3:$CH$103,IF(CU$5&gt;2034,84,(60+(CU$5-$AX$5)))))</f>
        <v>4.1016850560071151E-4</v>
      </c>
      <c r="CV13" s="381">
        <f>CU13*(1-VLOOKUP($AW13,'MP-2019_Male'!$A$3:$CH$103,IF(CV$5&gt;2034,84,(60+(CV$5-$AX$5)))))</f>
        <v>4.0627190479750476E-4</v>
      </c>
      <c r="CW13" s="381">
        <f>CV13*(1-VLOOKUP($AW13,'MP-2019_Male'!$A$3:$CH$103,IF(CW$5&gt;2034,84,(60+(CW$5-$AX$5)))))</f>
        <v>4.0241232170192849E-4</v>
      </c>
      <c r="CX13" s="381">
        <f>CW13*(1-VLOOKUP($AW13,'MP-2019_Male'!$A$3:$CH$103,IF(CX$5&gt;2034,84,(60+(CX$5-$AX$5)))))</f>
        <v>3.9858940464576018E-4</v>
      </c>
      <c r="CY13" s="381">
        <f>CX13*(1-VLOOKUP($AW13,'MP-2019_Male'!$A$3:$CH$103,IF(CY$5&gt;2034,84,(60+(CY$5-$AX$5)))))</f>
        <v>3.9480280530162549E-4</v>
      </c>
      <c r="CZ13" s="381">
        <f>CY13*(1-VLOOKUP($AW13,'MP-2019_Male'!$A$3:$CH$103,IF(CZ$5&gt;2034,84,(60+(CZ$5-$AX$5)))))</f>
        <v>3.910521786512601E-4</v>
      </c>
      <c r="DA13" s="381">
        <f>CZ13*(1-VLOOKUP($AW13,'MP-2019_Male'!$A$3:$CH$103,IF(DA$5&gt;2034,84,(60+(DA$5-$AX$5)))))</f>
        <v>3.8733718295407314E-4</v>
      </c>
      <c r="DB13" s="381">
        <f>DA13*(1-VLOOKUP($AW13,'MP-2019_Male'!$A$3:$CH$103,IF(DB$5&gt;2034,84,(60+(DB$5-$AX$5)))))</f>
        <v>3.8365747971600946E-4</v>
      </c>
      <c r="DC13" s="381">
        <f>DB13*(1-VLOOKUP($AW13,'MP-2019_Male'!$A$3:$CH$103,IF(DC$5&gt;2034,84,(60+(DC$5-$AX$5)))))</f>
        <v>3.800127336587074E-4</v>
      </c>
      <c r="DD13" s="381">
        <f>DC13*(1-VLOOKUP($AW13,'MP-2019_Male'!$A$3:$CH$103,IF(DD$5&gt;2034,84,(60+(DD$5-$AX$5)))))</f>
        <v>3.7640261268894972E-4</v>
      </c>
      <c r="DE13" s="381">
        <f>DD13*(1-VLOOKUP($AW13,'MP-2019_Male'!$A$3:$CH$103,IF(DE$5&gt;2034,84,(60+(DE$5-$AX$5)))))</f>
        <v>3.7282678786840472E-4</v>
      </c>
      <c r="DF13" s="381">
        <f>DE13*(1-VLOOKUP($AW13,'MP-2019_Male'!$A$3:$CH$103,IF(DF$5&gt;2034,84,(60+(DF$5-$AX$5)))))</f>
        <v>3.6928493338365492E-4</v>
      </c>
      <c r="DG13" s="381">
        <f>DF13*(1-VLOOKUP($AW13,'MP-2019_Male'!$A$3:$CH$103,IF(DG$5&gt;2034,84,(60+(DG$5-$AX$5)))))</f>
        <v>3.657767265165102E-4</v>
      </c>
      <c r="DH13" s="381">
        <f>DG13*(1-VLOOKUP($AW13,'MP-2019_Male'!$A$3:$CH$103,IF(DH$5&gt;2034,84,(60+(DH$5-$AX$5)))))</f>
        <v>3.6230184761460338E-4</v>
      </c>
      <c r="DI13" s="381">
        <f>DH13*(1-VLOOKUP($AW13,'MP-2019_Male'!$A$3:$CH$103,IF(DI$5&gt;2034,84,(60+(DI$5-$AX$5)))))</f>
        <v>3.5885998006226469E-4</v>
      </c>
      <c r="DJ13" s="381">
        <f>DI13*(1-VLOOKUP($AW13,'MP-2019_Male'!$A$3:$CH$103,IF(DJ$5&gt;2034,84,(60+(DJ$5-$AX$5)))))</f>
        <v>3.554508102516732E-4</v>
      </c>
      <c r="DK13" s="381">
        <f>DJ13*(1-VLOOKUP($AW13,'MP-2019_Male'!$A$3:$CH$103,IF(DK$5&gt;2034,84,(60+(DK$5-$AX$5)))))</f>
        <v>3.5207402755428233E-4</v>
      </c>
      <c r="DL13" s="381">
        <f>DK13*(1-VLOOKUP($AW13,'MP-2019_Male'!$A$3:$CH$103,IF(DL$5&gt;2034,84,(60+(DL$5-$AX$5)))))</f>
        <v>3.4872932429251666E-4</v>
      </c>
      <c r="DM13" s="381">
        <f>DL13*(1-VLOOKUP($AW13,'MP-2019_Male'!$A$3:$CH$103,IF(DM$5&gt;2034,84,(60+(DM$5-$AX$5)))))</f>
        <v>3.4541639571173777E-4</v>
      </c>
      <c r="DN13" s="381">
        <f>DM13*(1-VLOOKUP($AW13,'MP-2019_Male'!$A$3:$CH$103,IF(DN$5&gt;2034,84,(60+(DN$5-$AX$5)))))</f>
        <v>3.4213493995247627E-4</v>
      </c>
      <c r="DO13" s="381">
        <f>DN13*(1-VLOOKUP($AW13,'MP-2019_Male'!$A$3:$CH$103,IF(DO$5&gt;2034,84,(60+(DO$5-$AX$5)))))</f>
        <v>3.3888465802292778E-4</v>
      </c>
      <c r="DP13" s="381">
        <f>DO13*(1-VLOOKUP($AW13,'MP-2019_Male'!$A$3:$CH$103,IF(DP$5&gt;2034,84,(60+(DP$5-$AX$5)))))</f>
        <v>3.3566525377170999E-4</v>
      </c>
      <c r="DQ13" s="381">
        <f>DP13*(1-VLOOKUP($AW13,'MP-2019_Male'!$A$3:$CH$103,IF(DQ$5&gt;2034,84,(60+(DQ$5-$AX$5)))))</f>
        <v>3.3247643386087876E-4</v>
      </c>
      <c r="DR13" s="381">
        <f>DQ13*(1-VLOOKUP($AW13,'MP-2019_Male'!$A$3:$CH$103,IF(DR$5&gt;2034,84,(60+(DR$5-$AX$5)))))</f>
        <v>3.2931790773920041E-4</v>
      </c>
      <c r="DS13" s="381">
        <f>DR13*(1-VLOOKUP($AW13,'MP-2019_Male'!$A$3:$CH$103,IF(DS$5&gt;2034,84,(60+(DS$5-$AX$5)))))</f>
        <v>3.26189387615678E-4</v>
      </c>
      <c r="DT13" s="381">
        <f>DS13*(1-VLOOKUP($AW13,'MP-2019_Male'!$A$3:$CH$103,IF(DT$5&gt;2034,84,(60+(DT$5-$AX$5)))))</f>
        <v>3.2309058843332908E-4</v>
      </c>
      <c r="DU13" s="381">
        <f>DT13*(1-VLOOKUP($AW13,'MP-2019_Male'!$A$3:$CH$103,IF(DU$5&gt;2034,84,(60+(DU$5-$AX$5)))))</f>
        <v>3.2002122784321248E-4</v>
      </c>
      <c r="DV13" s="381">
        <f>DU13*(1-VLOOKUP($AW13,'MP-2019_Male'!$A$3:$CH$103,IF(DV$5&gt;2034,84,(60+(DV$5-$AX$5)))))</f>
        <v>3.1698102617870198E-4</v>
      </c>
      <c r="DW13" s="381">
        <f>DV13*(1-VLOOKUP($AW13,'MP-2019_Male'!$A$3:$CH$103,IF(DW$5&gt;2034,84,(60+(DW$5-$AX$5)))))</f>
        <v>3.1396970643000433E-4</v>
      </c>
      <c r="DX13" s="381">
        <f>DW13*(1-VLOOKUP($AW13,'MP-2019_Male'!$A$3:$CH$103,IF(DX$5&gt;2034,84,(60+(DX$5-$AX$5)))))</f>
        <v>3.1098699421891929E-4</v>
      </c>
      <c r="DY13" s="381">
        <f>DX13*(1-VLOOKUP($AW13,'MP-2019_Male'!$A$3:$CH$103,IF(DY$5&gt;2034,84,(60+(DY$5-$AX$5)))))</f>
        <v>3.0803261777383959E-4</v>
      </c>
      <c r="DZ13" s="381">
        <f>DY13*(1-VLOOKUP($AW13,'MP-2019_Male'!$A$3:$CH$103,IF(DZ$5&gt;2034,84,(60+(DZ$5-$AX$5)))))</f>
        <v>3.0510630790498816E-4</v>
      </c>
      <c r="EA13" s="381">
        <f>DZ13*(1-VLOOKUP($AW13,'MP-2019_Male'!$A$3:$CH$103,IF(EA$5&gt;2034,84,(60+(EA$5-$AX$5)))))</f>
        <v>3.022077979798908E-4</v>
      </c>
      <c r="EB13" s="381">
        <f>EA13*(1-VLOOKUP($AW13,'MP-2019_Male'!$A$3:$CH$103,IF(EB$5&gt;2034,84,(60+(EB$5-$AX$5)))))</f>
        <v>2.9933682389908186E-4</v>
      </c>
      <c r="EC13" s="381">
        <f>EB13*(1-VLOOKUP($AW13,'MP-2019_Male'!$A$3:$CH$103,IF(EC$5&gt;2034,84,(60+(EC$5-$AX$5)))))</f>
        <v>2.9649312407204061E-4</v>
      </c>
      <c r="ED13" s="381">
        <f>EC13*(1-VLOOKUP($AW13,'MP-2019_Male'!$A$3:$CH$103,IF(ED$5&gt;2034,84,(60+(ED$5-$AX$5)))))</f>
        <v>2.9367643939335627E-4</v>
      </c>
      <c r="EE13" s="381">
        <f>ED13*(1-VLOOKUP($AW13,'MP-2019_Male'!$A$3:$CH$103,IF(EE$5&gt;2034,84,(60+(EE$5-$AX$5)))))</f>
        <v>2.908865132191194E-4</v>
      </c>
      <c r="EF13" s="381">
        <f>EE13*(1-VLOOKUP($AW13,'MP-2019_Male'!$A$3:$CH$103,IF(EF$5&gt;2034,84,(60+(EF$5-$AX$5)))))</f>
        <v>2.8812309134353776E-4</v>
      </c>
      <c r="EG13" s="381">
        <f>EF13*(1-VLOOKUP($AW13,'MP-2019_Male'!$A$3:$CH$103,IF(EG$5&gt;2034,84,(60+(EG$5-$AX$5)))))</f>
        <v>2.8538592197577419E-4</v>
      </c>
      <c r="EH13" s="381">
        <f>EG13*(1-VLOOKUP($AW13,'MP-2019_Male'!$A$3:$CH$103,IF(EH$5&gt;2034,84,(60+(EH$5-$AX$5)))))</f>
        <v>2.8267475571700434E-4</v>
      </c>
      <c r="EI13" s="381">
        <f>EH13*(1-VLOOKUP($AW13,'MP-2019_Male'!$A$3:$CH$103,IF(EI$5&gt;2034,84,(60+(EI$5-$AX$5)))))</f>
        <v>2.7998934553769282E-4</v>
      </c>
      <c r="EJ13" s="381">
        <f>EI13*(1-VLOOKUP($AW13,'MP-2019_Male'!$A$3:$CH$103,IF(EJ$5&gt;2034,84,(60+(EJ$5-$AX$5)))))</f>
        <v>2.7732944675508474E-4</v>
      </c>
      <c r="EK13" s="381">
        <f>EJ13*(1-VLOOKUP($AW13,'MP-2019_Male'!$A$3:$CH$103,IF(EK$5&gt;2034,84,(60+(EK$5-$AX$5)))))</f>
        <v>2.7469481701091142E-4</v>
      </c>
      <c r="EL13" s="381">
        <f>EK13*(1-VLOOKUP($AW13,'MP-2019_Male'!$A$3:$CH$103,IF(EL$5&gt;2034,84,(60+(EL$5-$AX$5)))))</f>
        <v>2.7208521624930778E-4</v>
      </c>
      <c r="EM13" s="381">
        <f>EL13*(1-VLOOKUP($AW13,'MP-2019_Male'!$A$3:$CH$103,IF(EM$5&gt;2034,84,(60+(EM$5-$AX$5)))))</f>
        <v>2.6950040669493938E-4</v>
      </c>
      <c r="EN13" s="381">
        <f>EM13*(1-VLOOKUP($AW13,'MP-2019_Male'!$A$3:$CH$103,IF(EN$5&gt;2034,84,(60+(EN$5-$AX$5)))))</f>
        <v>2.6694015283133745E-4</v>
      </c>
      <c r="EO13" s="381">
        <f>EN13*(1-VLOOKUP($AW13,'MP-2019_Male'!$A$3:$CH$103,IF(EO$5&gt;2034,84,(60+(EO$5-$AX$5)))))</f>
        <v>2.6440422137943978E-4</v>
      </c>
      <c r="EP13" s="381">
        <f>EO13*(1-VLOOKUP($AW13,'MP-2019_Male'!$A$3:$CH$103,IF(EP$5&gt;2034,84,(60+(EP$5-$AX$5)))))</f>
        <v>2.6189238127633511E-4</v>
      </c>
      <c r="EQ13" s="381">
        <f>EP13*(1-VLOOKUP($AW13,'MP-2019_Male'!$A$3:$CH$103,IF(EQ$5&gt;2034,84,(60+(EQ$5-$AX$5)))))</f>
        <v>2.5940440365420996E-4</v>
      </c>
      <c r="ER13" s="381">
        <f>EQ13*(1-VLOOKUP($AW13,'MP-2019_Male'!$A$3:$CH$103,IF(ER$5&gt;2034,84,(60+(ER$5-$AX$5)))))</f>
        <v>2.5694006181949499E-4</v>
      </c>
      <c r="ES13" s="381">
        <f>ER13*(1-VLOOKUP($AW13,'MP-2019_Male'!$A$3:$CH$103,IF(ES$5&gt;2034,84,(60+(ES$5-$AX$5)))))</f>
        <v>2.5449913123220982E-4</v>
      </c>
      <c r="ET13" s="381">
        <f>ES13*(1-VLOOKUP($AW13,'MP-2019_Male'!$A$3:$CH$103,IF(ET$5&gt;2034,84,(60+(ET$5-$AX$5)))))</f>
        <v>2.5208138948550383E-4</v>
      </c>
      <c r="EU13" s="381">
        <f>ET13*(1-VLOOKUP($AW13,'MP-2019_Male'!$A$3:$CH$103,IF(EU$5&gt;2034,84,(60+(EU$5-$AX$5)))))</f>
        <v>2.4968661628539153E-4</v>
      </c>
      <c r="EV13" s="381">
        <f>EU13*(1-VLOOKUP($AW13,'MP-2019_Male'!$A$3:$CH$103,IF(EV$5&gt;2034,84,(60+(EV$5-$AX$5)))))</f>
        <v>2.473145934306803E-4</v>
      </c>
      <c r="EW13" s="381">
        <f>EV13*(1-VLOOKUP($AW13,'MP-2019_Male'!$A$3:$CH$103,IF(EW$5&gt;2034,84,(60+(EW$5-$AX$5)))))</f>
        <v>2.4496510479308885E-4</v>
      </c>
      <c r="EX13" s="381">
        <f>EW13*(1-VLOOKUP($AW13,'MP-2019_Male'!$A$3:$CH$103,IF(EX$5&gt;2034,84,(60+(EX$5-$AX$5)))))</f>
        <v>2.4263793629755452E-4</v>
      </c>
      <c r="EY13" s="381">
        <f>EX13*(1-VLOOKUP($AW13,'MP-2019_Male'!$A$3:$CH$103,IF(EY$5&gt;2034,84,(60+(EY$5-$AX$5)))))</f>
        <v>2.4033287590272776E-4</v>
      </c>
      <c r="EZ13" s="381">
        <f>EY13*(1-VLOOKUP($AW13,'MP-2019_Male'!$A$3:$CH$103,IF(EZ$5&gt;2034,84,(60+(EZ$5-$AX$5)))))</f>
        <v>2.3804971358165185E-4</v>
      </c>
      <c r="FA13" s="381">
        <f>EZ13*(1-VLOOKUP($AW13,'MP-2019_Male'!$A$3:$CH$103,IF(FA$5&gt;2034,84,(60+(FA$5-$AX$5)))))</f>
        <v>2.3578824130262617E-4</v>
      </c>
      <c r="FB13" s="381">
        <f>FA13*(1-VLOOKUP($AW13,'MP-2019_Male'!$A$3:$CH$103,IF(FB$5&gt;2034,84,(60+(FB$5-$AX$5)))))</f>
        <v>2.3354825301025124E-4</v>
      </c>
      <c r="FC13" s="381">
        <f>FB13*(1-VLOOKUP($AW13,'MP-2019_Male'!$A$3:$CH$103,IF(FC$5&gt;2034,84,(60+(FC$5-$AX$5)))))</f>
        <v>2.3132954460665386E-4</v>
      </c>
      <c r="FD13" s="381">
        <f>FC13*(1-VLOOKUP($AW13,'MP-2019_Male'!$A$3:$CH$103,IF(FD$5&gt;2034,84,(60+(FD$5-$AX$5)))))</f>
        <v>2.2913191393289067E-4</v>
      </c>
      <c r="FE13" s="381">
        <f>FD13*(1-VLOOKUP($AW13,'MP-2019_Male'!$A$3:$CH$103,IF(FE$5&gt;2034,84,(60+(FE$5-$AX$5)))))</f>
        <v>2.2695516075052822E-4</v>
      </c>
      <c r="FF13" s="381">
        <f>FE13*(1-VLOOKUP($AW13,'MP-2019_Male'!$A$3:$CH$103,IF(FF$5&gt;2034,84,(60+(FF$5-$AX$5)))))</f>
        <v>2.2479908672339821E-4</v>
      </c>
      <c r="FG13" s="381">
        <f>FF13*(1-VLOOKUP($AW13,'MP-2019_Male'!$A$3:$CH$103,IF(FG$5&gt;2034,84,(60+(FG$5-$AX$5)))))</f>
        <v>2.2266349539952593E-4</v>
      </c>
      <c r="FH13" s="381">
        <f>FG13*(1-VLOOKUP($AW13,'MP-2019_Male'!$A$3:$CH$103,IF(FH$5&gt;2034,84,(60+(FH$5-$AX$5)))))</f>
        <v>2.2054819219323045E-4</v>
      </c>
      <c r="FI13" s="381">
        <f>FH13*(1-VLOOKUP($AW13,'MP-2019_Male'!$A$3:$CH$103,IF(FI$5&gt;2034,84,(60+(FI$5-$AX$5)))))</f>
        <v>2.1845298436739478E-4</v>
      </c>
      <c r="FJ13" s="381">
        <f>FI13*(1-VLOOKUP($AW13,'MP-2019_Male'!$A$3:$CH$103,IF(FJ$5&gt;2034,84,(60+(FJ$5-$AX$5)))))</f>
        <v>2.1637768101590455E-4</v>
      </c>
      <c r="FK13" s="381">
        <f>FJ13*(1-VLOOKUP($AW13,'MP-2019_Male'!$A$3:$CH$103,IF(FK$5&gt;2034,84,(60+(FK$5-$AX$5)))))</f>
        <v>2.1432209304625345E-4</v>
      </c>
      <c r="FL13" s="381">
        <f>FK13*(1-VLOOKUP($AW13,'MP-2019_Male'!$A$3:$CH$103,IF(FL$5&gt;2034,84,(60+(FL$5-$AX$5)))))</f>
        <v>2.1228603316231405E-4</v>
      </c>
      <c r="FM13" s="381">
        <f>FL13*(1-VLOOKUP($AW13,'MP-2019_Male'!$A$3:$CH$103,IF(FM$5&gt;2034,84,(60+(FM$5-$AX$5)))))</f>
        <v>2.1026931584727207E-4</v>
      </c>
      <c r="FN13" s="381">
        <f>FM13*(1-VLOOKUP($AW13,'MP-2019_Male'!$A$3:$CH$103,IF(FN$5&gt;2034,84,(60+(FN$5-$AX$5)))))</f>
        <v>2.0827175734672299E-4</v>
      </c>
    </row>
    <row r="14" spans="1:170">
      <c r="A14" s="172">
        <v>26</v>
      </c>
      <c r="B14" s="190">
        <f t="shared" si="7"/>
        <v>4.6200000000000001E-4</v>
      </c>
      <c r="C14" s="191">
        <f t="shared" si="8"/>
        <v>1.7899999999999999E-4</v>
      </c>
      <c r="D14" s="174">
        <f t="shared" si="5"/>
        <v>3.2049999999999998E-4</v>
      </c>
      <c r="E14" s="345">
        <f t="shared" ref="E14:E77" ca="1" si="10">OFFSET($BJ$6,$A14-$A$13,$A14-$A$13)</f>
        <v>3.4686224008444161E-4</v>
      </c>
      <c r="F14" s="346">
        <f t="shared" ref="F14:F77" ca="1" si="11">OFFSET($BJ$105,$A14-$A$13,$A14-$A$13)</f>
        <v>1.1751511030319258E-4</v>
      </c>
      <c r="G14" s="366">
        <f t="shared" ref="G14:G47" ca="1" si="12">AVERAGE(E14:F14)</f>
        <v>2.321886751938171E-4</v>
      </c>
      <c r="H14" s="165">
        <f>H13+1</f>
        <v>2021</v>
      </c>
      <c r="I14" s="325"/>
      <c r="J14" s="324"/>
      <c r="K14" s="324"/>
      <c r="L14" s="324"/>
      <c r="M14" s="324"/>
      <c r="N14" s="324"/>
      <c r="O14" s="324"/>
      <c r="P14" s="167"/>
      <c r="R14" s="405">
        <v>26</v>
      </c>
      <c r="T14" s="406">
        <v>1E-4</v>
      </c>
      <c r="U14" s="407" t="s">
        <v>63</v>
      </c>
      <c r="V14" s="407">
        <v>1.7899999999999999E-3</v>
      </c>
      <c r="W14" s="408"/>
      <c r="Y14" s="406">
        <v>2.9999999999999997E-4</v>
      </c>
      <c r="Z14" s="407" t="s">
        <v>63</v>
      </c>
      <c r="AA14" s="407">
        <v>2.9199999999999999E-3</v>
      </c>
      <c r="AB14" s="408"/>
      <c r="AC14" s="413"/>
      <c r="AD14" s="172">
        <v>26</v>
      </c>
      <c r="AF14" s="195">
        <v>4.6200000000000001E-4</v>
      </c>
      <c r="AG14" s="196" t="s">
        <v>63</v>
      </c>
      <c r="AH14" s="197">
        <v>8.09E-3</v>
      </c>
      <c r="AI14" s="172"/>
      <c r="AJ14" s="195">
        <v>1.7899999999999999E-4</v>
      </c>
      <c r="AK14" s="196" t="s">
        <v>63</v>
      </c>
      <c r="AL14" s="197">
        <v>2.4650000000000002E-3</v>
      </c>
      <c r="AO14" s="205" t="s">
        <v>57</v>
      </c>
      <c r="AV14" s="198"/>
      <c r="AW14" s="172">
        <v>33</v>
      </c>
      <c r="AX14" s="199">
        <f t="shared" si="6"/>
        <v>5.5477780771311027E-4</v>
      </c>
      <c r="AY14" s="334">
        <f t="shared" si="9"/>
        <v>3.8640000000000001E-4</v>
      </c>
      <c r="AZ14" s="381">
        <f>AY14*(1-VLOOKUP($AW14,'MP-2019_Male'!$A$3:$CH$103,IF(AZ$5&gt;2034,84,(60+(AZ$5-$AX$5)))))</f>
        <v>3.8806152000000002E-4</v>
      </c>
      <c r="BA14" s="381">
        <f>AZ14*(1-VLOOKUP($AW14,'MP-2019_Male'!$A$3:$CH$103,IF(BA$5&gt;2034,84,(60+(BA$5-$AX$5)))))</f>
        <v>3.9353318743200004E-4</v>
      </c>
      <c r="BB14" s="381">
        <f>BA14*(1-VLOOKUP($AW14,'MP-2019_Male'!$A$3:$CH$103,IF(BB$5&gt;2034,84,(60+(BB$5-$AX$5)))))</f>
        <v>4.0404052353643441E-4</v>
      </c>
      <c r="BC14" s="381">
        <f>BB14*(1-VLOOKUP($AW14,'MP-2019_Male'!$A$3:$CH$103,IF(BC$5&gt;2034,84,(60+(BC$5-$AX$5)))))</f>
        <v>4.2076780121084285E-4</v>
      </c>
      <c r="BD14" s="381">
        <f>BC14*(1-VLOOKUP($AW14,'MP-2019_Male'!$A$3:$CH$103,IF(BD$5&gt;2034,84,(60+(BD$5-$AX$5)))))</f>
        <v>4.4491987300034519E-4</v>
      </c>
      <c r="BE14" s="381">
        <f>BD14*(1-VLOOKUP($AW14,'MP-2019_Male'!$A$3:$CH$103,IF(BE$5&gt;2034,84,(60+(BE$5-$AX$5)))))</f>
        <v>4.6983538588836455E-4</v>
      </c>
      <c r="BF14" s="381">
        <f>BE14*(1-VLOOKUP($AW14,'MP-2019_Male'!$A$3:$CH$103,IF(BF$5&gt;2034,84,(60+(BF$5-$AX$5)))))</f>
        <v>4.9436079303173718E-4</v>
      </c>
      <c r="BG14" s="381">
        <f>BF14*(1-VLOOKUP($AW14,'MP-2019_Male'!$A$3:$CH$103,IF(BG$5&gt;2034,84,(60+(BG$5-$AX$5)))))</f>
        <v>5.1734856990771298E-4</v>
      </c>
      <c r="BH14" s="381">
        <f>BG14*(1-VLOOKUP($AW14,'MP-2019_Male'!$A$3:$CH$103,IF(BH$5&gt;2034,84,(60+(BH$5-$AX$5)))))</f>
        <v>5.3778383841906769E-4</v>
      </c>
      <c r="BI14" s="381">
        <f>BH14*(1-VLOOKUP($AW14,'MP-2019_Male'!$A$3:$CH$103,IF(BI$5&gt;2034,84,(60+(BI$5-$AX$5)))))</f>
        <v>5.5477780771311027E-4</v>
      </c>
      <c r="BJ14" s="414">
        <f>BI14*(1-VLOOKUP($AW14,'MP-2019_Male'!$A$3:$CH$103,IF(BJ$5&gt;2034,84,(60+(BJ$5-$AX$5)))))</f>
        <v>5.6787056397513975E-4</v>
      </c>
      <c r="BK14" s="381">
        <f>BJ14*(1-VLOOKUP($AW14,'MP-2019_Male'!$A$3:$CH$103,IF(BK$5&gt;2034,84,(60+(BK$5-$AX$5)))))</f>
        <v>5.7689970594234448E-4</v>
      </c>
      <c r="BL14" s="381">
        <f>BK14*(1-VLOOKUP($AW14,'MP-2019_Male'!$A$3:$CH$103,IF(BL$5&gt;2034,84,(60+(BL$5-$AX$5)))))</f>
        <v>5.8209180329582555E-4</v>
      </c>
      <c r="BM14" s="381">
        <f>BL14*(1-VLOOKUP($AW14,'MP-2019_Male'!$A$3:$CH$103,IF(BM$5&gt;2034,84,(60+(BM$5-$AX$5)))))</f>
        <v>5.8418733378769053E-4</v>
      </c>
      <c r="BN14" s="381">
        <f>BM14*(1-VLOOKUP($AW14,'MP-2019_Male'!$A$3:$CH$103,IF(BN$5&gt;2034,84,(60+(BN$5-$AX$5)))))</f>
        <v>5.8424575252106928E-4</v>
      </c>
      <c r="BO14" s="381">
        <f>BN14*(1-VLOOKUP($AW14,'MP-2019_Male'!$A$3:$CH$103,IF(BO$5&gt;2034,84,(60+(BO$5-$AX$5)))))</f>
        <v>5.8307726101602714E-4</v>
      </c>
      <c r="BP14" s="381">
        <f>BO14*(1-VLOOKUP($AW14,'MP-2019_Male'!$A$3:$CH$103,IF(BP$5&gt;2034,84,(60+(BP$5-$AX$5)))))</f>
        <v>5.8080325969806466E-4</v>
      </c>
      <c r="BQ14" s="381">
        <f>BP14*(1-VLOOKUP($AW14,'MP-2019_Male'!$A$3:$CH$103,IF(BQ$5&gt;2034,84,(60+(BQ$5-$AX$5)))))</f>
        <v>5.7766692209569516E-4</v>
      </c>
      <c r="BR14" s="381">
        <f>BQ14*(1-VLOOKUP($AW14,'MP-2019_Male'!$A$3:$CH$103,IF(BR$5&gt;2034,84,(60+(BR$5-$AX$5)))))</f>
        <v>5.7396985379428269E-4</v>
      </c>
      <c r="BS14" s="381">
        <f>BR14*(1-VLOOKUP($AW14,'MP-2019_Male'!$A$3:$CH$103,IF(BS$5&gt;2034,84,(60+(BS$5-$AX$5)))))</f>
        <v>5.6972247687620502E-4</v>
      </c>
      <c r="BT14" s="381">
        <f>BS14*(1-VLOOKUP($AW14,'MP-2019_Male'!$A$3:$CH$103,IF(BT$5&gt;2034,84,(60+(BT$5-$AX$5)))))</f>
        <v>5.6499378031813255E-4</v>
      </c>
      <c r="BU14" s="381">
        <f>BT14*(1-VLOOKUP($AW14,'MP-2019_Male'!$A$3:$CH$103,IF(BU$5&gt;2034,84,(60+(BU$5-$AX$5)))))</f>
        <v>5.5990883629526938E-4</v>
      </c>
      <c r="BV14" s="381">
        <f>BU14*(1-VLOOKUP($AW14,'MP-2019_Male'!$A$3:$CH$103,IF(BV$5&gt;2034,84,(60+(BV$5-$AX$5)))))</f>
        <v>5.5458970235046433E-4</v>
      </c>
      <c r="BW14" s="381">
        <f>BV14*(1-VLOOKUP($AW14,'MP-2019_Male'!$A$3:$CH$103,IF(BW$5&gt;2034,84,(60+(BW$5-$AX$5)))))</f>
        <v>5.4909926429719475E-4</v>
      </c>
      <c r="BX14" s="381">
        <f>BW14*(1-VLOOKUP($AW14,'MP-2019_Male'!$A$3:$CH$103,IF(BX$5&gt;2034,84,(60+(BX$5-$AX$5)))))</f>
        <v>5.4388282128637147E-4</v>
      </c>
      <c r="BY14" s="381">
        <f>BX14*(1-VLOOKUP($AW14,'MP-2019_Male'!$A$3:$CH$103,IF(BY$5&gt;2034,84,(60+(BY$5-$AX$5)))))</f>
        <v>5.3871593448415092E-4</v>
      </c>
      <c r="BZ14" s="381">
        <f>BY14*(1-VLOOKUP($AW14,'MP-2019_Male'!$A$3:$CH$103,IF(BZ$5&gt;2034,84,(60+(BZ$5-$AX$5)))))</f>
        <v>5.3359813310655153E-4</v>
      </c>
      <c r="CA14" s="381">
        <f>BZ14*(1-VLOOKUP($AW14,'MP-2019_Male'!$A$3:$CH$103,IF(CA$5&gt;2034,84,(60+(CA$5-$AX$5)))))</f>
        <v>5.2852895084203933E-4</v>
      </c>
      <c r="CB14" s="381">
        <f>CA14*(1-VLOOKUP($AW14,'MP-2019_Male'!$A$3:$CH$103,IF(CB$5&gt;2034,84,(60+(CB$5-$AX$5)))))</f>
        <v>5.2350792580903999E-4</v>
      </c>
      <c r="CC14" s="381">
        <f>CB14*(1-VLOOKUP($AW14,'MP-2019_Male'!$A$3:$CH$103,IF(CC$5&gt;2034,84,(60+(CC$5-$AX$5)))))</f>
        <v>5.185346005138541E-4</v>
      </c>
      <c r="CD14" s="381">
        <f>CC14*(1-VLOOKUP($AW14,'MP-2019_Male'!$A$3:$CH$103,IF(CD$5&gt;2034,84,(60+(CD$5-$AX$5)))))</f>
        <v>5.1360852180897248E-4</v>
      </c>
      <c r="CE14" s="381">
        <f>CD14*(1-VLOOKUP($AW14,'MP-2019_Male'!$A$3:$CH$103,IF(CE$5&gt;2034,84,(60+(CE$5-$AX$5)))))</f>
        <v>5.0872924085178727E-4</v>
      </c>
      <c r="CF14" s="381">
        <f>CE14*(1-VLOOKUP($AW14,'MP-2019_Male'!$A$3:$CH$103,IF(CF$5&gt;2034,84,(60+(CF$5-$AX$5)))))</f>
        <v>5.0389631306369529E-4</v>
      </c>
      <c r="CG14" s="381">
        <f>CF14*(1-VLOOKUP($AW14,'MP-2019_Male'!$A$3:$CH$103,IF(CG$5&gt;2034,84,(60+(CG$5-$AX$5)))))</f>
        <v>4.991092980895902E-4</v>
      </c>
      <c r="CH14" s="381">
        <f>CG14*(1-VLOOKUP($AW14,'MP-2019_Male'!$A$3:$CH$103,IF(CH$5&gt;2034,84,(60+(CH$5-$AX$5)))))</f>
        <v>4.9436775975773915E-4</v>
      </c>
      <c r="CI14" s="381">
        <f>CH14*(1-VLOOKUP($AW14,'MP-2019_Male'!$A$3:$CH$103,IF(CI$5&gt;2034,84,(60+(CI$5-$AX$5)))))</f>
        <v>4.896712660400407E-4</v>
      </c>
      <c r="CJ14" s="381">
        <f>CI14*(1-VLOOKUP($AW14,'MP-2019_Male'!$A$3:$CH$103,IF(CJ$5&gt;2034,84,(60+(CJ$5-$AX$5)))))</f>
        <v>4.8501938901266035E-4</v>
      </c>
      <c r="CK14" s="381">
        <f>CJ14*(1-VLOOKUP($AW14,'MP-2019_Male'!$A$3:$CH$103,IF(CK$5&gt;2034,84,(60+(CK$5-$AX$5)))))</f>
        <v>4.804117048170401E-4</v>
      </c>
      <c r="CL14" s="381">
        <f>CK14*(1-VLOOKUP($AW14,'MP-2019_Male'!$A$3:$CH$103,IF(CL$5&gt;2034,84,(60+(CL$5-$AX$5)))))</f>
        <v>4.7584779362127823E-4</v>
      </c>
      <c r="CM14" s="381">
        <f>CL14*(1-VLOOKUP($AW14,'MP-2019_Male'!$A$3:$CH$103,IF(CM$5&gt;2034,84,(60+(CM$5-$AX$5)))))</f>
        <v>4.713272395818761E-4</v>
      </c>
      <c r="CN14" s="381">
        <f>CM14*(1-VLOOKUP($AW14,'MP-2019_Male'!$A$3:$CH$103,IF(CN$5&gt;2034,84,(60+(CN$5-$AX$5)))))</f>
        <v>4.6684963080584829E-4</v>
      </c>
      <c r="CO14" s="381">
        <f>CN14*(1-VLOOKUP($AW14,'MP-2019_Male'!$A$3:$CH$103,IF(CO$5&gt;2034,84,(60+(CO$5-$AX$5)))))</f>
        <v>4.6241455931319273E-4</v>
      </c>
      <c r="CP14" s="381">
        <f>CO14*(1-VLOOKUP($AW14,'MP-2019_Male'!$A$3:$CH$103,IF(CP$5&gt;2034,84,(60+(CP$5-$AX$5)))))</f>
        <v>4.5802162099971744E-4</v>
      </c>
      <c r="CQ14" s="381">
        <f>CP14*(1-VLOOKUP($AW14,'MP-2019_Male'!$A$3:$CH$103,IF(CQ$5&gt;2034,84,(60+(CQ$5-$AX$5)))))</f>
        <v>4.5367041560022013E-4</v>
      </c>
      <c r="CR14" s="381">
        <f>CQ14*(1-VLOOKUP($AW14,'MP-2019_Male'!$A$3:$CH$103,IF(CR$5&gt;2034,84,(60+(CR$5-$AX$5)))))</f>
        <v>4.4936054665201808E-4</v>
      </c>
      <c r="CS14" s="381">
        <f>CR14*(1-VLOOKUP($AW14,'MP-2019_Male'!$A$3:$CH$103,IF(CS$5&gt;2034,84,(60+(CS$5-$AX$5)))))</f>
        <v>4.4509162145882391E-4</v>
      </c>
      <c r="CT14" s="381">
        <f>CS14*(1-VLOOKUP($AW14,'MP-2019_Male'!$A$3:$CH$103,IF(CT$5&gt;2034,84,(60+(CT$5-$AX$5)))))</f>
        <v>4.4086325105496512E-4</v>
      </c>
      <c r="CU14" s="381">
        <f>CT14*(1-VLOOKUP($AW14,'MP-2019_Male'!$A$3:$CH$103,IF(CU$5&gt;2034,84,(60+(CU$5-$AX$5)))))</f>
        <v>4.3667505016994299E-4</v>
      </c>
      <c r="CV14" s="381">
        <f>CU14*(1-VLOOKUP($AW14,'MP-2019_Male'!$A$3:$CH$103,IF(CV$5&gt;2034,84,(60+(CV$5-$AX$5)))))</f>
        <v>4.3252663719332856E-4</v>
      </c>
      <c r="CW14" s="381">
        <f>CV14*(1-VLOOKUP($AW14,'MP-2019_Male'!$A$3:$CH$103,IF(CW$5&gt;2034,84,(60+(CW$5-$AX$5)))))</f>
        <v>4.2841763413999198E-4</v>
      </c>
      <c r="CX14" s="381">
        <f>CW14*(1-VLOOKUP($AW14,'MP-2019_Male'!$A$3:$CH$103,IF(CX$5&gt;2034,84,(60+(CX$5-$AX$5)))))</f>
        <v>4.2434766661566208E-4</v>
      </c>
      <c r="CY14" s="381">
        <f>CX14*(1-VLOOKUP($AW14,'MP-2019_Male'!$A$3:$CH$103,IF(CY$5&gt;2034,84,(60+(CY$5-$AX$5)))))</f>
        <v>4.2031636378281329E-4</v>
      </c>
      <c r="CZ14" s="381">
        <f>CY14*(1-VLOOKUP($AW14,'MP-2019_Male'!$A$3:$CH$103,IF(CZ$5&gt;2034,84,(60+(CZ$5-$AX$5)))))</f>
        <v>4.163233583268766E-4</v>
      </c>
      <c r="DA14" s="381">
        <f>CZ14*(1-VLOOKUP($AW14,'MP-2019_Male'!$A$3:$CH$103,IF(DA$5&gt;2034,84,(60+(DA$5-$AX$5)))))</f>
        <v>4.1236828642277128E-4</v>
      </c>
      <c r="DB14" s="381">
        <f>DA14*(1-VLOOKUP($AW14,'MP-2019_Male'!$A$3:$CH$103,IF(DB$5&gt;2034,84,(60+(DB$5-$AX$5)))))</f>
        <v>4.0845078770175499E-4</v>
      </c>
      <c r="DC14" s="381">
        <f>DB14*(1-VLOOKUP($AW14,'MP-2019_Male'!$A$3:$CH$103,IF(DC$5&gt;2034,84,(60+(DC$5-$AX$5)))))</f>
        <v>4.0457050521858836E-4</v>
      </c>
      <c r="DD14" s="381">
        <f>DC14*(1-VLOOKUP($AW14,'MP-2019_Male'!$A$3:$CH$103,IF(DD$5&gt;2034,84,(60+(DD$5-$AX$5)))))</f>
        <v>4.0072708541901179E-4</v>
      </c>
      <c r="DE14" s="381">
        <f>DD14*(1-VLOOKUP($AW14,'MP-2019_Male'!$A$3:$CH$103,IF(DE$5&gt;2034,84,(60+(DE$5-$AX$5)))))</f>
        <v>3.9692017810753121E-4</v>
      </c>
      <c r="DF14" s="381">
        <f>DE14*(1-VLOOKUP($AW14,'MP-2019_Male'!$A$3:$CH$103,IF(DF$5&gt;2034,84,(60+(DF$5-$AX$5)))))</f>
        <v>3.9314943641550966E-4</v>
      </c>
      <c r="DG14" s="381">
        <f>DF14*(1-VLOOKUP($AW14,'MP-2019_Male'!$A$3:$CH$103,IF(DG$5&gt;2034,84,(60+(DG$5-$AX$5)))))</f>
        <v>3.8941451676956235E-4</v>
      </c>
      <c r="DH14" s="381">
        <f>DG14*(1-VLOOKUP($AW14,'MP-2019_Male'!$A$3:$CH$103,IF(DH$5&gt;2034,84,(60+(DH$5-$AX$5)))))</f>
        <v>3.8571507886025152E-4</v>
      </c>
      <c r="DI14" s="381">
        <f>DH14*(1-VLOOKUP($AW14,'MP-2019_Male'!$A$3:$CH$103,IF(DI$5&gt;2034,84,(60+(DI$5-$AX$5)))))</f>
        <v>3.8205078561107916E-4</v>
      </c>
      <c r="DJ14" s="381">
        <f>DI14*(1-VLOOKUP($AW14,'MP-2019_Male'!$A$3:$CH$103,IF(DJ$5&gt;2034,84,(60+(DJ$5-$AX$5)))))</f>
        <v>3.7842130314777391E-4</v>
      </c>
      <c r="DK14" s="381">
        <f>DJ14*(1-VLOOKUP($AW14,'MP-2019_Male'!$A$3:$CH$103,IF(DK$5&gt;2034,84,(60+(DK$5-$AX$5)))))</f>
        <v>3.7482630076787006E-4</v>
      </c>
      <c r="DL14" s="381">
        <f>DK14*(1-VLOOKUP($AW14,'MP-2019_Male'!$A$3:$CH$103,IF(DL$5&gt;2034,84,(60+(DL$5-$AX$5)))))</f>
        <v>3.7126545091057533E-4</v>
      </c>
      <c r="DM14" s="381">
        <f>DL14*(1-VLOOKUP($AW14,'MP-2019_Male'!$A$3:$CH$103,IF(DM$5&gt;2034,84,(60+(DM$5-$AX$5)))))</f>
        <v>3.6773842912692491E-4</v>
      </c>
      <c r="DN14" s="381">
        <f>DM14*(1-VLOOKUP($AW14,'MP-2019_Male'!$A$3:$CH$103,IF(DN$5&gt;2034,84,(60+(DN$5-$AX$5)))))</f>
        <v>3.6424491405021914E-4</v>
      </c>
      <c r="DO14" s="381">
        <f>DN14*(1-VLOOKUP($AW14,'MP-2019_Male'!$A$3:$CH$103,IF(DO$5&gt;2034,84,(60+(DO$5-$AX$5)))))</f>
        <v>3.6078458736674206E-4</v>
      </c>
      <c r="DP14" s="381">
        <f>DO14*(1-VLOOKUP($AW14,'MP-2019_Male'!$A$3:$CH$103,IF(DP$5&gt;2034,84,(60+(DP$5-$AX$5)))))</f>
        <v>3.5735713378675803E-4</v>
      </c>
      <c r="DQ14" s="381">
        <f>DP14*(1-VLOOKUP($AW14,'MP-2019_Male'!$A$3:$CH$103,IF(DQ$5&gt;2034,84,(60+(DQ$5-$AX$5)))))</f>
        <v>3.5396224101578387E-4</v>
      </c>
      <c r="DR14" s="381">
        <f>DQ14*(1-VLOOKUP($AW14,'MP-2019_Male'!$A$3:$CH$103,IF(DR$5&gt;2034,84,(60+(DR$5-$AX$5)))))</f>
        <v>3.5059959972613393E-4</v>
      </c>
      <c r="DS14" s="381">
        <f>DR14*(1-VLOOKUP($AW14,'MP-2019_Male'!$A$3:$CH$103,IF(DS$5&gt;2034,84,(60+(DS$5-$AX$5)))))</f>
        <v>3.4726890352873569E-4</v>
      </c>
      <c r="DT14" s="381">
        <f>DS14*(1-VLOOKUP($AW14,'MP-2019_Male'!$A$3:$CH$103,IF(DT$5&gt;2034,84,(60+(DT$5-$AX$5)))))</f>
        <v>3.439698489452127E-4</v>
      </c>
      <c r="DU14" s="381">
        <f>DT14*(1-VLOOKUP($AW14,'MP-2019_Male'!$A$3:$CH$103,IF(DU$5&gt;2034,84,(60+(DU$5-$AX$5)))))</f>
        <v>3.4070213538023319E-4</v>
      </c>
      <c r="DV14" s="381">
        <f>DU14*(1-VLOOKUP($AW14,'MP-2019_Male'!$A$3:$CH$103,IF(DV$5&gt;2034,84,(60+(DV$5-$AX$5)))))</f>
        <v>3.3746546509412099E-4</v>
      </c>
      <c r="DW14" s="381">
        <f>DV14*(1-VLOOKUP($AW14,'MP-2019_Male'!$A$3:$CH$103,IF(DW$5&gt;2034,84,(60+(DW$5-$AX$5)))))</f>
        <v>3.3425954317572684E-4</v>
      </c>
      <c r="DX14" s="381">
        <f>DW14*(1-VLOOKUP($AW14,'MP-2019_Male'!$A$3:$CH$103,IF(DX$5&gt;2034,84,(60+(DX$5-$AX$5)))))</f>
        <v>3.3108407751555744E-4</v>
      </c>
      <c r="DY14" s="381">
        <f>DX14*(1-VLOOKUP($AW14,'MP-2019_Male'!$A$3:$CH$103,IF(DY$5&gt;2034,84,(60+(DY$5-$AX$5)))))</f>
        <v>3.2793877877915965E-4</v>
      </c>
      <c r="DZ14" s="381">
        <f>DY14*(1-VLOOKUP($AW14,'MP-2019_Male'!$A$3:$CH$103,IF(DZ$5&gt;2034,84,(60+(DZ$5-$AX$5)))))</f>
        <v>3.2482336038075764E-4</v>
      </c>
      <c r="EA14" s="381">
        <f>DZ14*(1-VLOOKUP($AW14,'MP-2019_Male'!$A$3:$CH$103,IF(EA$5&gt;2034,84,(60+(EA$5-$AX$5)))))</f>
        <v>3.2173753845714047E-4</v>
      </c>
      <c r="EB14" s="381">
        <f>EA14*(1-VLOOKUP($AW14,'MP-2019_Male'!$A$3:$CH$103,IF(EB$5&gt;2034,84,(60+(EB$5-$AX$5)))))</f>
        <v>3.1868103184179767E-4</v>
      </c>
      <c r="EC14" s="381">
        <f>EB14*(1-VLOOKUP($AW14,'MP-2019_Male'!$A$3:$CH$103,IF(EC$5&gt;2034,84,(60+(EC$5-$AX$5)))))</f>
        <v>3.1565356203930062E-4</v>
      </c>
      <c r="ED14" s="381">
        <f>EC14*(1-VLOOKUP($AW14,'MP-2019_Male'!$A$3:$CH$103,IF(ED$5&gt;2034,84,(60+(ED$5-$AX$5)))))</f>
        <v>3.1265485319992726E-4</v>
      </c>
      <c r="EE14" s="381">
        <f>ED14*(1-VLOOKUP($AW14,'MP-2019_Male'!$A$3:$CH$103,IF(EE$5&gt;2034,84,(60+(EE$5-$AX$5)))))</f>
        <v>3.0968463209452799E-4</v>
      </c>
      <c r="EF14" s="381">
        <f>EE14*(1-VLOOKUP($AW14,'MP-2019_Male'!$A$3:$CH$103,IF(EF$5&gt;2034,84,(60+(EF$5-$AX$5)))))</f>
        <v>3.0674262808962999E-4</v>
      </c>
      <c r="EG14" s="381">
        <f>EF14*(1-VLOOKUP($AW14,'MP-2019_Male'!$A$3:$CH$103,IF(EG$5&gt;2034,84,(60+(EG$5-$AX$5)))))</f>
        <v>3.0382857312277853E-4</v>
      </c>
      <c r="EH14" s="381">
        <f>EG14*(1-VLOOKUP($AW14,'MP-2019_Male'!$A$3:$CH$103,IF(EH$5&gt;2034,84,(60+(EH$5-$AX$5)))))</f>
        <v>3.0094220167811215E-4</v>
      </c>
      <c r="EI14" s="381">
        <f>EH14*(1-VLOOKUP($AW14,'MP-2019_Male'!$A$3:$CH$103,IF(EI$5&gt;2034,84,(60+(EI$5-$AX$5)))))</f>
        <v>2.9808325076217007E-4</v>
      </c>
      <c r="EJ14" s="381">
        <f>EI14*(1-VLOOKUP($AW14,'MP-2019_Male'!$A$3:$CH$103,IF(EJ$5&gt;2034,84,(60+(EJ$5-$AX$5)))))</f>
        <v>2.9525145987992945E-4</v>
      </c>
      <c r="EK14" s="381">
        <f>EJ14*(1-VLOOKUP($AW14,'MP-2019_Male'!$A$3:$CH$103,IF(EK$5&gt;2034,84,(60+(EK$5-$AX$5)))))</f>
        <v>2.9244657101107016E-4</v>
      </c>
      <c r="EL14" s="381">
        <f>EK14*(1-VLOOKUP($AW14,'MP-2019_Male'!$A$3:$CH$103,IF(EL$5&gt;2034,84,(60+(EL$5-$AX$5)))))</f>
        <v>2.8966832858646498E-4</v>
      </c>
      <c r="EM14" s="381">
        <f>EL14*(1-VLOOKUP($AW14,'MP-2019_Male'!$A$3:$CH$103,IF(EM$5&gt;2034,84,(60+(EM$5-$AX$5)))))</f>
        <v>2.8691647946489358E-4</v>
      </c>
      <c r="EN14" s="381">
        <f>EM14*(1-VLOOKUP($AW14,'MP-2019_Male'!$A$3:$CH$103,IF(EN$5&gt;2034,84,(60+(EN$5-$AX$5)))))</f>
        <v>2.841907729099771E-4</v>
      </c>
      <c r="EO14" s="381">
        <f>EN14*(1-VLOOKUP($AW14,'MP-2019_Male'!$A$3:$CH$103,IF(EO$5&gt;2034,84,(60+(EO$5-$AX$5)))))</f>
        <v>2.8149096056733234E-4</v>
      </c>
      <c r="EP14" s="381">
        <f>EO14*(1-VLOOKUP($AW14,'MP-2019_Male'!$A$3:$CH$103,IF(EP$5&gt;2034,84,(60+(EP$5-$AX$5)))))</f>
        <v>2.7881679644194271E-4</v>
      </c>
      <c r="EQ14" s="381">
        <f>EP14*(1-VLOOKUP($AW14,'MP-2019_Male'!$A$3:$CH$103,IF(EQ$5&gt;2034,84,(60+(EQ$5-$AX$5)))))</f>
        <v>2.7616803687574424E-4</v>
      </c>
      <c r="ER14" s="381">
        <f>EQ14*(1-VLOOKUP($AW14,'MP-2019_Male'!$A$3:$CH$103,IF(ER$5&gt;2034,84,(60+(ER$5-$AX$5)))))</f>
        <v>2.735444405254247E-4</v>
      </c>
      <c r="ES14" s="381">
        <f>ER14*(1-VLOOKUP($AW14,'MP-2019_Male'!$A$3:$CH$103,IF(ES$5&gt;2034,84,(60+(ES$5-$AX$5)))))</f>
        <v>2.7094576834043319E-4</v>
      </c>
      <c r="ET14" s="381">
        <f>ES14*(1-VLOOKUP($AW14,'MP-2019_Male'!$A$3:$CH$103,IF(ET$5&gt;2034,84,(60+(ET$5-$AX$5)))))</f>
        <v>2.683717835411991E-4</v>
      </c>
      <c r="EU14" s="381">
        <f>ET14*(1-VLOOKUP($AW14,'MP-2019_Male'!$A$3:$CH$103,IF(EU$5&gt;2034,84,(60+(EU$5-$AX$5)))))</f>
        <v>2.6582225159755771E-4</v>
      </c>
      <c r="EV14" s="381">
        <f>EU14*(1-VLOOKUP($AW14,'MP-2019_Male'!$A$3:$CH$103,IF(EV$5&gt;2034,84,(60+(EV$5-$AX$5)))))</f>
        <v>2.6329694020738091E-4</v>
      </c>
      <c r="EW14" s="381">
        <f>EV14*(1-VLOOKUP($AW14,'MP-2019_Male'!$A$3:$CH$103,IF(EW$5&gt;2034,84,(60+(EW$5-$AX$5)))))</f>
        <v>2.6079561927541082E-4</v>
      </c>
      <c r="EX14" s="381">
        <f>EW14*(1-VLOOKUP($AW14,'MP-2019_Male'!$A$3:$CH$103,IF(EX$5&gt;2034,84,(60+(EX$5-$AX$5)))))</f>
        <v>2.5831806089229441E-4</v>
      </c>
      <c r="EY14" s="381">
        <f>EX14*(1-VLOOKUP($AW14,'MP-2019_Male'!$A$3:$CH$103,IF(EY$5&gt;2034,84,(60+(EY$5-$AX$5)))))</f>
        <v>2.5586403931381762E-4</v>
      </c>
      <c r="EZ14" s="381">
        <f>EY14*(1-VLOOKUP($AW14,'MP-2019_Male'!$A$3:$CH$103,IF(EZ$5&gt;2034,84,(60+(EZ$5-$AX$5)))))</f>
        <v>2.5343333094033634E-4</v>
      </c>
      <c r="FA14" s="381">
        <f>EZ14*(1-VLOOKUP($AW14,'MP-2019_Male'!$A$3:$CH$103,IF(FA$5&gt;2034,84,(60+(FA$5-$AX$5)))))</f>
        <v>2.5102571429640316E-4</v>
      </c>
      <c r="FB14" s="381">
        <f>FA14*(1-VLOOKUP($AW14,'MP-2019_Male'!$A$3:$CH$103,IF(FB$5&gt;2034,84,(60+(FB$5-$AX$5)))))</f>
        <v>2.4864097001058732E-4</v>
      </c>
      <c r="FC14" s="381">
        <f>FB14*(1-VLOOKUP($AW14,'MP-2019_Male'!$A$3:$CH$103,IF(FC$5&gt;2034,84,(60+(FC$5-$AX$5)))))</f>
        <v>2.4627888079548673E-4</v>
      </c>
      <c r="FD14" s="381">
        <f>FC14*(1-VLOOKUP($AW14,'MP-2019_Male'!$A$3:$CH$103,IF(FD$5&gt;2034,84,(60+(FD$5-$AX$5)))))</f>
        <v>2.4393923142792962E-4</v>
      </c>
      <c r="FE14" s="381">
        <f>FD14*(1-VLOOKUP($AW14,'MP-2019_Male'!$A$3:$CH$103,IF(FE$5&gt;2034,84,(60+(FE$5-$AX$5)))))</f>
        <v>2.4162180872936429E-4</v>
      </c>
      <c r="FF14" s="381">
        <f>FE14*(1-VLOOKUP($AW14,'MP-2019_Male'!$A$3:$CH$103,IF(FF$5&gt;2034,84,(60+(FF$5-$AX$5)))))</f>
        <v>2.3932640154643534E-4</v>
      </c>
      <c r="FG14" s="381">
        <f>FF14*(1-VLOOKUP($AW14,'MP-2019_Male'!$A$3:$CH$103,IF(FG$5&gt;2034,84,(60+(FG$5-$AX$5)))))</f>
        <v>2.3705280073174422E-4</v>
      </c>
      <c r="FH14" s="381">
        <f>FG14*(1-VLOOKUP($AW14,'MP-2019_Male'!$A$3:$CH$103,IF(FH$5&gt;2034,84,(60+(FH$5-$AX$5)))))</f>
        <v>2.3480079912479267E-4</v>
      </c>
      <c r="FI14" s="381">
        <f>FH14*(1-VLOOKUP($AW14,'MP-2019_Male'!$A$3:$CH$103,IF(FI$5&gt;2034,84,(60+(FI$5-$AX$5)))))</f>
        <v>2.3257019153310714E-4</v>
      </c>
      <c r="FJ14" s="381">
        <f>FI14*(1-VLOOKUP($AW14,'MP-2019_Male'!$A$3:$CH$103,IF(FJ$5&gt;2034,84,(60+(FJ$5-$AX$5)))))</f>
        <v>2.3036077471354262E-4</v>
      </c>
      <c r="FK14" s="381">
        <f>FJ14*(1-VLOOKUP($AW14,'MP-2019_Male'!$A$3:$CH$103,IF(FK$5&gt;2034,84,(60+(FK$5-$AX$5)))))</f>
        <v>2.2817234735376398E-4</v>
      </c>
      <c r="FL14" s="381">
        <f>FK14*(1-VLOOKUP($AW14,'MP-2019_Male'!$A$3:$CH$103,IF(FL$5&gt;2034,84,(60+(FL$5-$AX$5)))))</f>
        <v>2.2600471005390323E-4</v>
      </c>
      <c r="FM14" s="381">
        <f>FL14*(1-VLOOKUP($AW14,'MP-2019_Male'!$A$3:$CH$103,IF(FM$5&gt;2034,84,(60+(FM$5-$AX$5)))))</f>
        <v>2.2385766530839116E-4</v>
      </c>
      <c r="FN14" s="381">
        <f>FM14*(1-VLOOKUP($AW14,'MP-2019_Male'!$A$3:$CH$103,IF(FN$5&gt;2034,84,(60+(FN$5-$AX$5)))))</f>
        <v>2.2173101748796146E-4</v>
      </c>
    </row>
    <row r="15" spans="1:170">
      <c r="A15" s="172">
        <v>27</v>
      </c>
      <c r="B15" s="190">
        <f t="shared" si="7"/>
        <v>4.4900000000000002E-4</v>
      </c>
      <c r="C15" s="191">
        <f t="shared" si="8"/>
        <v>1.8699999999999999E-4</v>
      </c>
      <c r="D15" s="174">
        <f t="shared" si="5"/>
        <v>3.1800000000000003E-4</v>
      </c>
      <c r="E15" s="345">
        <f t="shared" ca="1" si="10"/>
        <v>3.7202844074609912E-4</v>
      </c>
      <c r="F15" s="346">
        <f t="shared" ca="1" si="11"/>
        <v>1.3274940774385779E-4</v>
      </c>
      <c r="G15" s="366">
        <f t="shared" ca="1" si="12"/>
        <v>2.5238892424497844E-4</v>
      </c>
      <c r="H15" s="165">
        <f t="shared" ref="H15:H53" si="13">H14+1</f>
        <v>2022</v>
      </c>
      <c r="I15" s="326"/>
      <c r="J15" s="324"/>
      <c r="K15" s="324"/>
      <c r="L15" s="324"/>
      <c r="M15" s="324"/>
      <c r="N15" s="324"/>
      <c r="O15" s="324"/>
      <c r="P15" s="167"/>
      <c r="R15" s="405">
        <v>27</v>
      </c>
      <c r="T15" s="406">
        <v>1.1E-4</v>
      </c>
      <c r="U15" s="407" t="s">
        <v>63</v>
      </c>
      <c r="V15" s="407">
        <v>1.9599999999999999E-3</v>
      </c>
      <c r="W15" s="408"/>
      <c r="Y15" s="406">
        <v>3.1E-4</v>
      </c>
      <c r="Z15" s="407" t="s">
        <v>63</v>
      </c>
      <c r="AA15" s="407">
        <v>3.0599999999999998E-3</v>
      </c>
      <c r="AB15" s="408"/>
      <c r="AC15" s="413"/>
      <c r="AD15" s="172">
        <v>27</v>
      </c>
      <c r="AF15" s="195">
        <v>4.4900000000000002E-4</v>
      </c>
      <c r="AG15" s="196" t="s">
        <v>63</v>
      </c>
      <c r="AH15" s="197">
        <v>7.8630000000000002E-3</v>
      </c>
      <c r="AI15" s="172"/>
      <c r="AJ15" s="195">
        <v>1.8699999999999999E-4</v>
      </c>
      <c r="AK15" s="196" t="s">
        <v>63</v>
      </c>
      <c r="AL15" s="197">
        <v>2.5760000000000002E-3</v>
      </c>
      <c r="AO15" s="212"/>
      <c r="AV15" s="198"/>
      <c r="AW15" s="172">
        <v>34</v>
      </c>
      <c r="AX15" s="199">
        <f t="shared" si="6"/>
        <v>5.8127868108463429E-4</v>
      </c>
      <c r="AY15" s="334">
        <f>IF($AW15&gt;59,$Z22*$J$31,$Y22*$J$30)</f>
        <v>4.0480000000000003E-4</v>
      </c>
      <c r="AZ15" s="381">
        <f>AY15*(1-VLOOKUP($AW15,'MP-2019_Male'!$A$3:$CH$103,IF(AZ$5&gt;2034,84,(60+(AZ$5-$AX$5)))))</f>
        <v>4.0617632000000003E-4</v>
      </c>
      <c r="BA15" s="381">
        <f>AZ15*(1-VLOOKUP($AW15,'MP-2019_Male'!$A$3:$CH$103,IF(BA$5&gt;2034,84,(60+(BA$5-$AX$5)))))</f>
        <v>4.1161908268800006E-4</v>
      </c>
      <c r="BB15" s="381">
        <f>BA15*(1-VLOOKUP($AW15,'MP-2019_Male'!$A$3:$CH$103,IF(BB$5&gt;2034,84,(60+(BB$5-$AX$5)))))</f>
        <v>4.2236234074615684E-4</v>
      </c>
      <c r="BC15" s="381">
        <f>BB15*(1-VLOOKUP($AW15,'MP-2019_Male'!$A$3:$CH$103,IF(BC$5&gt;2034,84,(60+(BC$5-$AX$5)))))</f>
        <v>4.3967919671674923E-4</v>
      </c>
      <c r="BD15" s="381">
        <f>BC15*(1-VLOOKUP($AW15,'MP-2019_Male'!$A$3:$CH$103,IF(BD$5&gt;2034,84,(60+(BD$5-$AX$5)))))</f>
        <v>4.6474091092960394E-4</v>
      </c>
      <c r="BE15" s="381">
        <f>BD15*(1-VLOOKUP($AW15,'MP-2019_Male'!$A$3:$CH$103,IF(BE$5&gt;2034,84,(60+(BE$5-$AX$5)))))</f>
        <v>4.9076640194166182E-4</v>
      </c>
      <c r="BF15" s="381">
        <f>BE15*(1-VLOOKUP($AW15,'MP-2019_Male'!$A$3:$CH$103,IF(BF$5&gt;2034,84,(60+(BF$5-$AX$5)))))</f>
        <v>5.1658071468379326E-4</v>
      </c>
      <c r="BG15" s="381">
        <f>BF15*(1-VLOOKUP($AW15,'MP-2019_Male'!$A$3:$CH$103,IF(BG$5&gt;2034,84,(60+(BG$5-$AX$5)))))</f>
        <v>5.4096332441686825E-4</v>
      </c>
      <c r="BH15" s="381">
        <f>BG15*(1-VLOOKUP($AW15,'MP-2019_Male'!$A$3:$CH$103,IF(BH$5&gt;2034,84,(60+(BH$5-$AX$5)))))</f>
        <v>5.6281824272330974E-4</v>
      </c>
      <c r="BI15" s="381">
        <f>BH15*(1-VLOOKUP($AW15,'MP-2019_Male'!$A$3:$CH$103,IF(BI$5&gt;2034,84,(60+(BI$5-$AX$5)))))</f>
        <v>5.8127868108463429E-4</v>
      </c>
      <c r="BJ15" s="414">
        <f>BI15*(1-VLOOKUP($AW15,'MP-2019_Male'!$A$3:$CH$103,IF(BJ$5&gt;2034,84,(60+(BJ$5-$AX$5)))))</f>
        <v>5.9569439237553313E-4</v>
      </c>
      <c r="BK15" s="381">
        <f>BJ15*(1-VLOOKUP($AW15,'MP-2019_Male'!$A$3:$CH$103,IF(BK$5&gt;2034,84,(60+(BK$5-$AX$5)))))</f>
        <v>6.0594033592439238E-4</v>
      </c>
      <c r="BL15" s="381">
        <f>BK15*(1-VLOOKUP($AW15,'MP-2019_Male'!$A$3:$CH$103,IF(BL$5&gt;2034,84,(60+(BL$5-$AX$5)))))</f>
        <v>6.1218152138441356E-4</v>
      </c>
      <c r="BM15" s="381">
        <f>BL15*(1-VLOOKUP($AW15,'MP-2019_Male'!$A$3:$CH$103,IF(BM$5&gt;2034,84,(60+(BM$5-$AX$5)))))</f>
        <v>6.1505877453492028E-4</v>
      </c>
      <c r="BN15" s="381">
        <f>BM15*(1-VLOOKUP($AW15,'MP-2019_Male'!$A$3:$CH$103,IF(BN$5&gt;2034,84,(60+(BN$5-$AX$5)))))</f>
        <v>6.1567383330945514E-4</v>
      </c>
      <c r="BO15" s="381">
        <f>BN15*(1-VLOOKUP($AW15,'MP-2019_Male'!$A$3:$CH$103,IF(BO$5&gt;2034,84,(60+(BO$5-$AX$5)))))</f>
        <v>6.1481188994282196E-4</v>
      </c>
      <c r="BP15" s="381">
        <f>BO15*(1-VLOOKUP($AW15,'MP-2019_Male'!$A$3:$CH$103,IF(BP$5&gt;2034,84,(60+(BP$5-$AX$5)))))</f>
        <v>6.1272152951701638E-4</v>
      </c>
      <c r="BQ15" s="381">
        <f>BP15*(1-VLOOKUP($AW15,'MP-2019_Male'!$A$3:$CH$103,IF(BQ$5&gt;2034,84,(60+(BQ$5-$AX$5)))))</f>
        <v>6.0959664971647963E-4</v>
      </c>
      <c r="BR15" s="381">
        <f>BQ15*(1-VLOOKUP($AW15,'MP-2019_Male'!$A$3:$CH$103,IF(BR$5&gt;2034,84,(60+(BR$5-$AX$5)))))</f>
        <v>6.0569523115829417E-4</v>
      </c>
      <c r="BS15" s="381">
        <f>BR15*(1-VLOOKUP($AW15,'MP-2019_Male'!$A$3:$CH$103,IF(BS$5&gt;2034,84,(60+(BS$5-$AX$5)))))</f>
        <v>6.0121308644772286E-4</v>
      </c>
      <c r="BT15" s="381">
        <f>BS15*(1-VLOOKUP($AW15,'MP-2019_Male'!$A$3:$CH$103,IF(BT$5&gt;2034,84,(60+(BT$5-$AX$5)))))</f>
        <v>5.9622301783020682E-4</v>
      </c>
      <c r="BU15" s="381">
        <f>BT15*(1-VLOOKUP($AW15,'MP-2019_Male'!$A$3:$CH$103,IF(BU$5&gt;2034,84,(60+(BU$5-$AX$5)))))</f>
        <v>5.9085701066973492E-4</v>
      </c>
      <c r="BV15" s="381">
        <f>BU15*(1-VLOOKUP($AW15,'MP-2019_Male'!$A$3:$CH$103,IF(BV$5&gt;2034,84,(60+(BV$5-$AX$5)))))</f>
        <v>5.8524386906837244E-4</v>
      </c>
      <c r="BW15" s="381">
        <f>BV15*(1-VLOOKUP($AW15,'MP-2019_Male'!$A$3:$CH$103,IF(BW$5&gt;2034,84,(60+(BW$5-$AX$5)))))</f>
        <v>5.7944995476459551E-4</v>
      </c>
      <c r="BX15" s="381">
        <f>BW15*(1-VLOOKUP($AW15,'MP-2019_Male'!$A$3:$CH$103,IF(BX$5&gt;2034,84,(60+(BX$5-$AX$5)))))</f>
        <v>5.7394518019433186E-4</v>
      </c>
      <c r="BY15" s="381">
        <f>BX15*(1-VLOOKUP($AW15,'MP-2019_Male'!$A$3:$CH$103,IF(BY$5&gt;2034,84,(60+(BY$5-$AX$5)))))</f>
        <v>5.6849270098248568E-4</v>
      </c>
      <c r="BZ15" s="381">
        <f>BY15*(1-VLOOKUP($AW15,'MP-2019_Male'!$A$3:$CH$103,IF(BZ$5&gt;2034,84,(60+(BZ$5-$AX$5)))))</f>
        <v>5.6309202032315208E-4</v>
      </c>
      <c r="CA15" s="381">
        <f>BZ15*(1-VLOOKUP($AW15,'MP-2019_Male'!$A$3:$CH$103,IF(CA$5&gt;2034,84,(60+(CA$5-$AX$5)))))</f>
        <v>5.5774264613008212E-4</v>
      </c>
      <c r="CB15" s="381">
        <f>CA15*(1-VLOOKUP($AW15,'MP-2019_Male'!$A$3:$CH$103,IF(CB$5&gt;2034,84,(60+(CB$5-$AX$5)))))</f>
        <v>5.5244409099184635E-4</v>
      </c>
      <c r="CC15" s="381">
        <f>CB15*(1-VLOOKUP($AW15,'MP-2019_Male'!$A$3:$CH$103,IF(CC$5&gt;2034,84,(60+(CC$5-$AX$5)))))</f>
        <v>5.4719587212742388E-4</v>
      </c>
      <c r="CD15" s="381">
        <f>CC15*(1-VLOOKUP($AW15,'MP-2019_Male'!$A$3:$CH$103,IF(CD$5&gt;2034,84,(60+(CD$5-$AX$5)))))</f>
        <v>5.4199751134221337E-4</v>
      </c>
      <c r="CE15" s="381">
        <f>CD15*(1-VLOOKUP($AW15,'MP-2019_Male'!$A$3:$CH$103,IF(CE$5&gt;2034,84,(60+(CE$5-$AX$5)))))</f>
        <v>5.3684853498446236E-4</v>
      </c>
      <c r="CF15" s="381">
        <f>CE15*(1-VLOOKUP($AW15,'MP-2019_Male'!$A$3:$CH$103,IF(CF$5&gt;2034,84,(60+(CF$5-$AX$5)))))</f>
        <v>5.3174847390211001E-4</v>
      </c>
      <c r="CG15" s="381">
        <f>CF15*(1-VLOOKUP($AW15,'MP-2019_Male'!$A$3:$CH$103,IF(CG$5&gt;2034,84,(60+(CG$5-$AX$5)))))</f>
        <v>5.2669686340003994E-4</v>
      </c>
      <c r="CH15" s="381">
        <f>CG15*(1-VLOOKUP($AW15,'MP-2019_Male'!$A$3:$CH$103,IF(CH$5&gt;2034,84,(60+(CH$5-$AX$5)))))</f>
        <v>5.2169324319773956E-4</v>
      </c>
      <c r="CI15" s="381">
        <f>CH15*(1-VLOOKUP($AW15,'MP-2019_Male'!$A$3:$CH$103,IF(CI$5&gt;2034,84,(60+(CI$5-$AX$5)))))</f>
        <v>5.1673715738736103E-4</v>
      </c>
      <c r="CJ15" s="381">
        <f>CI15*(1-VLOOKUP($AW15,'MP-2019_Male'!$A$3:$CH$103,IF(CJ$5&gt;2034,84,(60+(CJ$5-$AX$5)))))</f>
        <v>5.1182815439218109E-4</v>
      </c>
      <c r="CK15" s="381">
        <f>CJ15*(1-VLOOKUP($AW15,'MP-2019_Male'!$A$3:$CH$103,IF(CK$5&gt;2034,84,(60+(CK$5-$AX$5)))))</f>
        <v>5.0696578692545542E-4</v>
      </c>
      <c r="CL15" s="381">
        <f>CK15*(1-VLOOKUP($AW15,'MP-2019_Male'!$A$3:$CH$103,IF(CL$5&gt;2034,84,(60+(CL$5-$AX$5)))))</f>
        <v>5.021496119496636E-4</v>
      </c>
      <c r="CM15" s="381">
        <f>CL15*(1-VLOOKUP($AW15,'MP-2019_Male'!$A$3:$CH$103,IF(CM$5&gt;2034,84,(60+(CM$5-$AX$5)))))</f>
        <v>4.973791906361418E-4</v>
      </c>
      <c r="CN15" s="381">
        <f>CM15*(1-VLOOKUP($AW15,'MP-2019_Male'!$A$3:$CH$103,IF(CN$5&gt;2034,84,(60+(CN$5-$AX$5)))))</f>
        <v>4.9265408832509846E-4</v>
      </c>
      <c r="CO15" s="381">
        <f>CN15*(1-VLOOKUP($AW15,'MP-2019_Male'!$A$3:$CH$103,IF(CO$5&gt;2034,84,(60+(CO$5-$AX$5)))))</f>
        <v>4.8797387448601002E-4</v>
      </c>
      <c r="CP15" s="381">
        <f>CO15*(1-VLOOKUP($AW15,'MP-2019_Male'!$A$3:$CH$103,IF(CP$5&gt;2034,84,(60+(CP$5-$AX$5)))))</f>
        <v>4.8333812267839293E-4</v>
      </c>
      <c r="CQ15" s="381">
        <f>CP15*(1-VLOOKUP($AW15,'MP-2019_Male'!$A$3:$CH$103,IF(CQ$5&gt;2034,84,(60+(CQ$5-$AX$5)))))</f>
        <v>4.7874641051294823E-4</v>
      </c>
      <c r="CR15" s="381">
        <f>CQ15*(1-VLOOKUP($AW15,'MP-2019_Male'!$A$3:$CH$103,IF(CR$5&gt;2034,84,(60+(CR$5-$AX$5)))))</f>
        <v>4.7419831961307527E-4</v>
      </c>
      <c r="CS15" s="381">
        <f>CR15*(1-VLOOKUP($AW15,'MP-2019_Male'!$A$3:$CH$103,IF(CS$5&gt;2034,84,(60+(CS$5-$AX$5)))))</f>
        <v>4.6969343557675108E-4</v>
      </c>
      <c r="CT15" s="381">
        <f>CS15*(1-VLOOKUP($AW15,'MP-2019_Male'!$A$3:$CH$103,IF(CT$5&gt;2034,84,(60+(CT$5-$AX$5)))))</f>
        <v>4.6523134793877196E-4</v>
      </c>
      <c r="CU15" s="381">
        <f>CT15*(1-VLOOKUP($AW15,'MP-2019_Male'!$A$3:$CH$103,IF(CU$5&gt;2034,84,(60+(CU$5-$AX$5)))))</f>
        <v>4.6081165013335366E-4</v>
      </c>
      <c r="CV15" s="381">
        <f>CU15*(1-VLOOKUP($AW15,'MP-2019_Male'!$A$3:$CH$103,IF(CV$5&gt;2034,84,(60+(CV$5-$AX$5)))))</f>
        <v>4.5643393945708684E-4</v>
      </c>
      <c r="CW15" s="381">
        <f>CV15*(1-VLOOKUP($AW15,'MP-2019_Male'!$A$3:$CH$103,IF(CW$5&gt;2034,84,(60+(CW$5-$AX$5)))))</f>
        <v>4.5209781703224453E-4</v>
      </c>
      <c r="CX15" s="381">
        <f>CW15*(1-VLOOKUP($AW15,'MP-2019_Male'!$A$3:$CH$103,IF(CX$5&gt;2034,84,(60+(CX$5-$AX$5)))))</f>
        <v>4.4780288777043824E-4</v>
      </c>
      <c r="CY15" s="381">
        <f>CX15*(1-VLOOKUP($AW15,'MP-2019_Male'!$A$3:$CH$103,IF(CY$5&gt;2034,84,(60+(CY$5-$AX$5)))))</f>
        <v>4.4354876033661912E-4</v>
      </c>
      <c r="CZ15" s="381">
        <f>CY15*(1-VLOOKUP($AW15,'MP-2019_Male'!$A$3:$CH$103,IF(CZ$5&gt;2034,84,(60+(CZ$5-$AX$5)))))</f>
        <v>4.3933504711342124E-4</v>
      </c>
      <c r="DA15" s="381">
        <f>CZ15*(1-VLOOKUP($AW15,'MP-2019_Male'!$A$3:$CH$103,IF(DA$5&gt;2034,84,(60+(DA$5-$AX$5)))))</f>
        <v>4.3516136416584374E-4</v>
      </c>
      <c r="DB15" s="381">
        <f>DA15*(1-VLOOKUP($AW15,'MP-2019_Male'!$A$3:$CH$103,IF(DB$5&gt;2034,84,(60+(DB$5-$AX$5)))))</f>
        <v>4.3102733120626825E-4</v>
      </c>
      <c r="DC15" s="381">
        <f>DB15*(1-VLOOKUP($AW15,'MP-2019_Male'!$A$3:$CH$103,IF(DC$5&gt;2034,84,(60+(DC$5-$AX$5)))))</f>
        <v>4.2693257155980874E-4</v>
      </c>
      <c r="DD15" s="381">
        <f>DC15*(1-VLOOKUP($AW15,'MP-2019_Male'!$A$3:$CH$103,IF(DD$5&gt;2034,84,(60+(DD$5-$AX$5)))))</f>
        <v>4.2287671212999059E-4</v>
      </c>
      <c r="DE15" s="381">
        <f>DD15*(1-VLOOKUP($AW15,'MP-2019_Male'!$A$3:$CH$103,IF(DE$5&gt;2034,84,(60+(DE$5-$AX$5)))))</f>
        <v>4.1885938336475568E-4</v>
      </c>
      <c r="DF15" s="381">
        <f>DE15*(1-VLOOKUP($AW15,'MP-2019_Male'!$A$3:$CH$103,IF(DF$5&gt;2034,84,(60+(DF$5-$AX$5)))))</f>
        <v>4.1488021922279054E-4</v>
      </c>
      <c r="DG15" s="381">
        <f>DF15*(1-VLOOKUP($AW15,'MP-2019_Male'!$A$3:$CH$103,IF(DG$5&gt;2034,84,(60+(DG$5-$AX$5)))))</f>
        <v>4.1093885714017407E-4</v>
      </c>
      <c r="DH15" s="381">
        <f>DG15*(1-VLOOKUP($AW15,'MP-2019_Male'!$A$3:$CH$103,IF(DH$5&gt;2034,84,(60+(DH$5-$AX$5)))))</f>
        <v>4.0703493799734242E-4</v>
      </c>
      <c r="DI15" s="381">
        <f>DH15*(1-VLOOKUP($AW15,'MP-2019_Male'!$A$3:$CH$103,IF(DI$5&gt;2034,84,(60+(DI$5-$AX$5)))))</f>
        <v>4.0316810608636769E-4</v>
      </c>
      <c r="DJ15" s="381">
        <f>DI15*(1-VLOOKUP($AW15,'MP-2019_Male'!$A$3:$CH$103,IF(DJ$5&gt;2034,84,(60+(DJ$5-$AX$5)))))</f>
        <v>3.9933800907854722E-4</v>
      </c>
      <c r="DK15" s="381">
        <f>DJ15*(1-VLOOKUP($AW15,'MP-2019_Male'!$A$3:$CH$103,IF(DK$5&gt;2034,84,(60+(DK$5-$AX$5)))))</f>
        <v>3.9554429799230103E-4</v>
      </c>
      <c r="DL15" s="381">
        <f>DK15*(1-VLOOKUP($AW15,'MP-2019_Male'!$A$3:$CH$103,IF(DL$5&gt;2034,84,(60+(DL$5-$AX$5)))))</f>
        <v>3.9178662716137419E-4</v>
      </c>
      <c r="DM15" s="381">
        <f>DL15*(1-VLOOKUP($AW15,'MP-2019_Male'!$A$3:$CH$103,IF(DM$5&gt;2034,84,(60+(DM$5-$AX$5)))))</f>
        <v>3.8806465420334116E-4</v>
      </c>
      <c r="DN15" s="381">
        <f>DM15*(1-VLOOKUP($AW15,'MP-2019_Male'!$A$3:$CH$103,IF(DN$5&gt;2034,84,(60+(DN$5-$AX$5)))))</f>
        <v>3.8437803998840945E-4</v>
      </c>
      <c r="DO15" s="381">
        <f>DN15*(1-VLOOKUP($AW15,'MP-2019_Male'!$A$3:$CH$103,IF(DO$5&gt;2034,84,(60+(DO$5-$AX$5)))))</f>
        <v>3.8072644860851959E-4</v>
      </c>
      <c r="DP15" s="381">
        <f>DO15*(1-VLOOKUP($AW15,'MP-2019_Male'!$A$3:$CH$103,IF(DP$5&gt;2034,84,(60+(DP$5-$AX$5)))))</f>
        <v>3.7710954734673866E-4</v>
      </c>
      <c r="DQ15" s="381">
        <f>DP15*(1-VLOOKUP($AW15,'MP-2019_Male'!$A$3:$CH$103,IF(DQ$5&gt;2034,84,(60+(DQ$5-$AX$5)))))</f>
        <v>3.7352700664694468E-4</v>
      </c>
      <c r="DR15" s="381">
        <f>DQ15*(1-VLOOKUP($AW15,'MP-2019_Male'!$A$3:$CH$103,IF(DR$5&gt;2034,84,(60+(DR$5-$AX$5)))))</f>
        <v>3.6997850008379873E-4</v>
      </c>
      <c r="DS15" s="381">
        <f>DR15*(1-VLOOKUP($AW15,'MP-2019_Male'!$A$3:$CH$103,IF(DS$5&gt;2034,84,(60+(DS$5-$AX$5)))))</f>
        <v>3.6646370433300265E-4</v>
      </c>
      <c r="DT15" s="381">
        <f>DS15*(1-VLOOKUP($AW15,'MP-2019_Male'!$A$3:$CH$103,IF(DT$5&gt;2034,84,(60+(DT$5-$AX$5)))))</f>
        <v>3.6298229914183915E-4</v>
      </c>
      <c r="DU15" s="381">
        <f>DT15*(1-VLOOKUP($AW15,'MP-2019_Male'!$A$3:$CH$103,IF(DU$5&gt;2034,84,(60+(DU$5-$AX$5)))))</f>
        <v>3.5953396729999172E-4</v>
      </c>
      <c r="DV15" s="381">
        <f>DU15*(1-VLOOKUP($AW15,'MP-2019_Male'!$A$3:$CH$103,IF(DV$5&gt;2034,84,(60+(DV$5-$AX$5)))))</f>
        <v>3.5611839461064179E-4</v>
      </c>
      <c r="DW15" s="381">
        <f>DV15*(1-VLOOKUP($AW15,'MP-2019_Male'!$A$3:$CH$103,IF(DW$5&gt;2034,84,(60+(DW$5-$AX$5)))))</f>
        <v>3.5273526986184074E-4</v>
      </c>
      <c r="DX15" s="381">
        <f>DW15*(1-VLOOKUP($AW15,'MP-2019_Male'!$A$3:$CH$103,IF(DX$5&gt;2034,84,(60+(DX$5-$AX$5)))))</f>
        <v>3.4938428479815327E-4</v>
      </c>
      <c r="DY15" s="381">
        <f>DX15*(1-VLOOKUP($AW15,'MP-2019_Male'!$A$3:$CH$103,IF(DY$5&gt;2034,84,(60+(DY$5-$AX$5)))))</f>
        <v>3.4606513409257082E-4</v>
      </c>
      <c r="DZ15" s="381">
        <f>DY15*(1-VLOOKUP($AW15,'MP-2019_Male'!$A$3:$CH$103,IF(DZ$5&gt;2034,84,(60+(DZ$5-$AX$5)))))</f>
        <v>3.4277751531869142E-4</v>
      </c>
      <c r="EA15" s="381">
        <f>DZ15*(1-VLOOKUP($AW15,'MP-2019_Male'!$A$3:$CH$103,IF(EA$5&gt;2034,84,(60+(EA$5-$AX$5)))))</f>
        <v>3.3952112892316388E-4</v>
      </c>
      <c r="EB15" s="381">
        <f>EA15*(1-VLOOKUP($AW15,'MP-2019_Male'!$A$3:$CH$103,IF(EB$5&gt;2034,84,(60+(EB$5-$AX$5)))))</f>
        <v>3.3629567819839384E-4</v>
      </c>
      <c r="EC15" s="381">
        <f>EB15*(1-VLOOKUP($AW15,'MP-2019_Male'!$A$3:$CH$103,IF(EC$5&gt;2034,84,(60+(EC$5-$AX$5)))))</f>
        <v>3.3310086925550912E-4</v>
      </c>
      <c r="ED15" s="381">
        <f>EC15*(1-VLOOKUP($AW15,'MP-2019_Male'!$A$3:$CH$103,IF(ED$5&gt;2034,84,(60+(ED$5-$AX$5)))))</f>
        <v>3.299364109975818E-4</v>
      </c>
      <c r="EE15" s="381">
        <f>ED15*(1-VLOOKUP($AW15,'MP-2019_Male'!$A$3:$CH$103,IF(EE$5&gt;2034,84,(60+(EE$5-$AX$5)))))</f>
        <v>3.2680201509310478E-4</v>
      </c>
      <c r="EF15" s="381">
        <f>EE15*(1-VLOOKUP($AW15,'MP-2019_Male'!$A$3:$CH$103,IF(EF$5&gt;2034,84,(60+(EF$5-$AX$5)))))</f>
        <v>3.2369739594972029E-4</v>
      </c>
      <c r="EG15" s="381">
        <f>EF15*(1-VLOOKUP($AW15,'MP-2019_Male'!$A$3:$CH$103,IF(EG$5&gt;2034,84,(60+(EG$5-$AX$5)))))</f>
        <v>3.2062227068819794E-4</v>
      </c>
      <c r="EH15" s="381">
        <f>EG15*(1-VLOOKUP($AW15,'MP-2019_Male'!$A$3:$CH$103,IF(EH$5&gt;2034,84,(60+(EH$5-$AX$5)))))</f>
        <v>3.175763591166601E-4</v>
      </c>
      <c r="EI15" s="381">
        <f>EH15*(1-VLOOKUP($AW15,'MP-2019_Male'!$A$3:$CH$103,IF(EI$5&gt;2034,84,(60+(EI$5-$AX$5)))))</f>
        <v>3.1455938370505184E-4</v>
      </c>
      <c r="EJ15" s="381">
        <f>EI15*(1-VLOOKUP($AW15,'MP-2019_Male'!$A$3:$CH$103,IF(EJ$5&gt;2034,84,(60+(EJ$5-$AX$5)))))</f>
        <v>3.1157106955985388E-4</v>
      </c>
      <c r="EK15" s="381">
        <f>EJ15*(1-VLOOKUP($AW15,'MP-2019_Male'!$A$3:$CH$103,IF(EK$5&gt;2034,84,(60+(EK$5-$AX$5)))))</f>
        <v>3.0861114439903529E-4</v>
      </c>
      <c r="EL15" s="381">
        <f>EK15*(1-VLOOKUP($AW15,'MP-2019_Male'!$A$3:$CH$103,IF(EL$5&gt;2034,84,(60+(EL$5-$AX$5)))))</f>
        <v>3.0567933852724448E-4</v>
      </c>
      <c r="EM15" s="381">
        <f>EL15*(1-VLOOKUP($AW15,'MP-2019_Male'!$A$3:$CH$103,IF(EM$5&gt;2034,84,(60+(EM$5-$AX$5)))))</f>
        <v>3.0277538481123569E-4</v>
      </c>
      <c r="EN15" s="381">
        <f>EM15*(1-VLOOKUP($AW15,'MP-2019_Male'!$A$3:$CH$103,IF(EN$5&gt;2034,84,(60+(EN$5-$AX$5)))))</f>
        <v>2.9989901865552895E-4</v>
      </c>
      <c r="EO15" s="381">
        <f>EN15*(1-VLOOKUP($AW15,'MP-2019_Male'!$A$3:$CH$103,IF(EO$5&gt;2034,84,(60+(EO$5-$AX$5)))))</f>
        <v>2.9704997797830145E-4</v>
      </c>
      <c r="EP15" s="381">
        <f>EO15*(1-VLOOKUP($AW15,'MP-2019_Male'!$A$3:$CH$103,IF(EP$5&gt;2034,84,(60+(EP$5-$AX$5)))))</f>
        <v>2.9422800318750761E-4</v>
      </c>
      <c r="EQ15" s="381">
        <f>EP15*(1-VLOOKUP($AW15,'MP-2019_Male'!$A$3:$CH$103,IF(EQ$5&gt;2034,84,(60+(EQ$5-$AX$5)))))</f>
        <v>2.914328371572263E-4</v>
      </c>
      <c r="ER15" s="381">
        <f>EQ15*(1-VLOOKUP($AW15,'MP-2019_Male'!$A$3:$CH$103,IF(ER$5&gt;2034,84,(60+(ER$5-$AX$5)))))</f>
        <v>2.8866422520423265E-4</v>
      </c>
      <c r="ES15" s="381">
        <f>ER15*(1-VLOOKUP($AW15,'MP-2019_Male'!$A$3:$CH$103,IF(ES$5&gt;2034,84,(60+(ES$5-$AX$5)))))</f>
        <v>2.8592191506479246E-4</v>
      </c>
      <c r="ET15" s="381">
        <f>ES15*(1-VLOOKUP($AW15,'MP-2019_Male'!$A$3:$CH$103,IF(ET$5&gt;2034,84,(60+(ET$5-$AX$5)))))</f>
        <v>2.8320565687167692E-4</v>
      </c>
      <c r="EU15" s="381">
        <f>ET15*(1-VLOOKUP($AW15,'MP-2019_Male'!$A$3:$CH$103,IF(EU$5&gt;2034,84,(60+(EU$5-$AX$5)))))</f>
        <v>2.8051520313139599E-4</v>
      </c>
      <c r="EV15" s="381">
        <f>EU15*(1-VLOOKUP($AW15,'MP-2019_Male'!$A$3:$CH$103,IF(EV$5&gt;2034,84,(60+(EV$5-$AX$5)))))</f>
        <v>2.7785030870164774E-4</v>
      </c>
      <c r="EW15" s="381">
        <f>EV15*(1-VLOOKUP($AW15,'MP-2019_Male'!$A$3:$CH$103,IF(EW$5&gt;2034,84,(60+(EW$5-$AX$5)))))</f>
        <v>2.7521073076898213E-4</v>
      </c>
      <c r="EX15" s="381">
        <f>EW15*(1-VLOOKUP($AW15,'MP-2019_Male'!$A$3:$CH$103,IF(EX$5&gt;2034,84,(60+(EX$5-$AX$5)))))</f>
        <v>2.7259622882667679E-4</v>
      </c>
      <c r="EY15" s="381">
        <f>EX15*(1-VLOOKUP($AW15,'MP-2019_Male'!$A$3:$CH$103,IF(EY$5&gt;2034,84,(60+(EY$5-$AX$5)))))</f>
        <v>2.700065646528234E-4</v>
      </c>
      <c r="EZ15" s="381">
        <f>EY15*(1-VLOOKUP($AW15,'MP-2019_Male'!$A$3:$CH$103,IF(EZ$5&gt;2034,84,(60+(EZ$5-$AX$5)))))</f>
        <v>2.674415022886216E-4</v>
      </c>
      <c r="FA15" s="381">
        <f>EZ15*(1-VLOOKUP($AW15,'MP-2019_Male'!$A$3:$CH$103,IF(FA$5&gt;2034,84,(60+(FA$5-$AX$5)))))</f>
        <v>2.6490080801687968E-4</v>
      </c>
      <c r="FB15" s="381">
        <f>FA15*(1-VLOOKUP($AW15,'MP-2019_Male'!$A$3:$CH$103,IF(FB$5&gt;2034,84,(60+(FB$5-$AX$5)))))</f>
        <v>2.6238425034071935E-4</v>
      </c>
      <c r="FC15" s="381">
        <f>FB15*(1-VLOOKUP($AW15,'MP-2019_Male'!$A$3:$CH$103,IF(FC$5&gt;2034,84,(60+(FC$5-$AX$5)))))</f>
        <v>2.5989159996248252E-4</v>
      </c>
      <c r="FD15" s="381">
        <f>FC15*(1-VLOOKUP($AW15,'MP-2019_Male'!$A$3:$CH$103,IF(FD$5&gt;2034,84,(60+(FD$5-$AX$5)))))</f>
        <v>2.5742262976283893E-4</v>
      </c>
      <c r="FE15" s="381">
        <f>FD15*(1-VLOOKUP($AW15,'MP-2019_Male'!$A$3:$CH$103,IF(FE$5&gt;2034,84,(60+(FE$5-$AX$5)))))</f>
        <v>2.5497711478009199E-4</v>
      </c>
      <c r="FF15" s="381">
        <f>FE15*(1-VLOOKUP($AW15,'MP-2019_Male'!$A$3:$CH$103,IF(FF$5&gt;2034,84,(60+(FF$5-$AX$5)))))</f>
        <v>2.5255483218968115E-4</v>
      </c>
      <c r="FG15" s="381">
        <f>FF15*(1-VLOOKUP($AW15,'MP-2019_Male'!$A$3:$CH$103,IF(FG$5&gt;2034,84,(60+(FG$5-$AX$5)))))</f>
        <v>2.5015556128387919E-4</v>
      </c>
      <c r="FH15" s="381">
        <f>FG15*(1-VLOOKUP($AW15,'MP-2019_Male'!$A$3:$CH$103,IF(FH$5&gt;2034,84,(60+(FH$5-$AX$5)))))</f>
        <v>2.4777908345168236E-4</v>
      </c>
      <c r="FI15" s="381">
        <f>FH15*(1-VLOOKUP($AW15,'MP-2019_Male'!$A$3:$CH$103,IF(FI$5&gt;2034,84,(60+(FI$5-$AX$5)))))</f>
        <v>2.4542518215889139E-4</v>
      </c>
      <c r="FJ15" s="381">
        <f>FI15*(1-VLOOKUP($AW15,'MP-2019_Male'!$A$3:$CH$103,IF(FJ$5&gt;2034,84,(60+(FJ$5-$AX$5)))))</f>
        <v>2.4309364292838195E-4</v>
      </c>
      <c r="FK15" s="381">
        <f>FJ15*(1-VLOOKUP($AW15,'MP-2019_Male'!$A$3:$CH$103,IF(FK$5&gt;2034,84,(60+(FK$5-$AX$5)))))</f>
        <v>2.4078425332056233E-4</v>
      </c>
      <c r="FL15" s="381">
        <f>FK15*(1-VLOOKUP($AW15,'MP-2019_Male'!$A$3:$CH$103,IF(FL$5&gt;2034,84,(60+(FL$5-$AX$5)))))</f>
        <v>2.38496802914017E-4</v>
      </c>
      <c r="FM15" s="381">
        <f>FL15*(1-VLOOKUP($AW15,'MP-2019_Male'!$A$3:$CH$103,IF(FM$5&gt;2034,84,(60+(FM$5-$AX$5)))))</f>
        <v>2.3623108328633385E-4</v>
      </c>
      <c r="FN15" s="381">
        <f>FM15*(1-VLOOKUP($AW15,'MP-2019_Male'!$A$3:$CH$103,IF(FN$5&gt;2034,84,(60+(FN$5-$AX$5)))))</f>
        <v>2.3398688799511369E-4</v>
      </c>
    </row>
    <row r="16" spans="1:170">
      <c r="A16" s="172">
        <v>28</v>
      </c>
      <c r="B16" s="190">
        <f t="shared" si="7"/>
        <v>4.44E-4</v>
      </c>
      <c r="C16" s="191">
        <f t="shared" si="8"/>
        <v>1.9599999999999999E-4</v>
      </c>
      <c r="D16" s="174">
        <f t="shared" si="5"/>
        <v>3.1999999999999997E-4</v>
      </c>
      <c r="E16" s="345">
        <f t="shared" ca="1" si="10"/>
        <v>4.0959080089695741E-4</v>
      </c>
      <c r="F16" s="346">
        <f t="shared" ca="1" si="11"/>
        <v>1.4807973883100114E-4</v>
      </c>
      <c r="G16" s="366">
        <f t="shared" ca="1" si="12"/>
        <v>2.7883526986397926E-4</v>
      </c>
      <c r="H16" s="165">
        <f t="shared" si="13"/>
        <v>2023</v>
      </c>
      <c r="I16" s="325"/>
      <c r="J16" s="324"/>
      <c r="K16" s="324"/>
      <c r="L16" s="324"/>
      <c r="M16" s="324"/>
      <c r="N16" s="324"/>
      <c r="O16" s="324"/>
      <c r="P16" s="167"/>
      <c r="R16" s="405">
        <v>28</v>
      </c>
      <c r="T16" s="406">
        <v>1.2E-4</v>
      </c>
      <c r="U16" s="407" t="s">
        <v>63</v>
      </c>
      <c r="V16" s="407">
        <v>2.15E-3</v>
      </c>
      <c r="W16" s="408"/>
      <c r="Y16" s="406">
        <v>3.3E-4</v>
      </c>
      <c r="Z16" s="407" t="s">
        <v>63</v>
      </c>
      <c r="AA16" s="407">
        <v>3.2100000000000002E-3</v>
      </c>
      <c r="AB16" s="408"/>
      <c r="AC16" s="413"/>
      <c r="AD16" s="172">
        <v>28</v>
      </c>
      <c r="AF16" s="195">
        <v>4.44E-4</v>
      </c>
      <c r="AG16" s="196" t="s">
        <v>63</v>
      </c>
      <c r="AH16" s="197">
        <v>7.7749999999999998E-3</v>
      </c>
      <c r="AI16" s="172"/>
      <c r="AJ16" s="195">
        <v>1.9599999999999999E-4</v>
      </c>
      <c r="AK16" s="196" t="s">
        <v>63</v>
      </c>
      <c r="AL16" s="197">
        <v>2.7000000000000001E-3</v>
      </c>
      <c r="AO16" s="212"/>
      <c r="AP16" s="212"/>
      <c r="AQ16" s="212"/>
      <c r="AR16" s="212"/>
      <c r="AS16" s="212"/>
      <c r="AT16" s="212"/>
      <c r="AU16" s="212"/>
      <c r="AV16" s="362"/>
      <c r="AW16" s="172">
        <v>35</v>
      </c>
      <c r="AX16" s="199">
        <f t="shared" si="6"/>
        <v>6.1657388787639527E-4</v>
      </c>
      <c r="AY16" s="334">
        <f>IF($AW16&gt;59,$Z23*$J$31,$Y23*$J$30)</f>
        <v>4.3239999999999999E-4</v>
      </c>
      <c r="AZ16" s="381">
        <f>AY16*(1-VLOOKUP($AW16,'MP-2019_Male'!$A$3:$CH$103,IF(AZ$5&gt;2034,84,(60+(AZ$5-$AX$5)))))</f>
        <v>4.3309184000000004E-4</v>
      </c>
      <c r="BA16" s="381">
        <f>AZ16*(1-VLOOKUP($AW16,'MP-2019_Male'!$A$3:$CH$103,IF(BA$5&gt;2034,84,(60+(BA$5-$AX$5)))))</f>
        <v>4.3820232371200003E-4</v>
      </c>
      <c r="BB16" s="381">
        <f>BA16*(1-VLOOKUP($AW16,'MP-2019_Male'!$A$3:$CH$103,IF(BB$5&gt;2034,84,(60+(BB$5-$AX$5)))))</f>
        <v>4.4906974134005761E-4</v>
      </c>
      <c r="BC16" s="381">
        <f>BB16*(1-VLOOKUP($AW16,'MP-2019_Male'!$A$3:$CH$103,IF(BC$5&gt;2034,84,(60+(BC$5-$AX$5)))))</f>
        <v>4.6689781007125793E-4</v>
      </c>
      <c r="BD16" s="381">
        <f>BC16*(1-VLOOKUP($AW16,'MP-2019_Male'!$A$3:$CH$103,IF(BD$5&gt;2034,84,(60+(BD$5-$AX$5)))))</f>
        <v>4.9295070787323412E-4</v>
      </c>
      <c r="BE16" s="381">
        <f>BD16*(1-VLOOKUP($AW16,'MP-2019_Male'!$A$3:$CH$103,IF(BE$5&gt;2034,84,(60+(BE$5-$AX$5)))))</f>
        <v>5.2021088201862394E-4</v>
      </c>
      <c r="BF16" s="381">
        <f>BE16*(1-VLOOKUP($AW16,'MP-2019_Male'!$A$3:$CH$103,IF(BF$5&gt;2034,84,(60+(BF$5-$AX$5)))))</f>
        <v>5.4736589005999615E-4</v>
      </c>
      <c r="BG16" s="381">
        <f>BF16*(1-VLOOKUP($AW16,'MP-2019_Male'!$A$3:$CH$103,IF(BG$5&gt;2034,84,(60+(BG$5-$AX$5)))))</f>
        <v>5.7320156007082789E-4</v>
      </c>
      <c r="BH16" s="381">
        <f>BG16*(1-VLOOKUP($AW16,'MP-2019_Male'!$A$3:$CH$103,IF(BH$5&gt;2034,84,(60+(BH$5-$AX$5)))))</f>
        <v>5.9658818372171764E-4</v>
      </c>
      <c r="BI16" s="381">
        <f>BH16*(1-VLOOKUP($AW16,'MP-2019_Male'!$A$3:$CH$103,IF(BI$5&gt;2034,84,(60+(BI$5-$AX$5)))))</f>
        <v>6.1657388787639527E-4</v>
      </c>
      <c r="BJ16" s="414">
        <f>BI16*(1-VLOOKUP($AW16,'MP-2019_Male'!$A$3:$CH$103,IF(BJ$5&gt;2034,84,(60+(BJ$5-$AX$5)))))</f>
        <v>6.3248149418360631E-4</v>
      </c>
      <c r="BK16" s="381">
        <f>BJ16*(1-VLOOKUP($AW16,'MP-2019_Male'!$A$3:$CH$103,IF(BK$5&gt;2034,84,(60+(BK$5-$AX$5)))))</f>
        <v>6.4399265737774796E-4</v>
      </c>
      <c r="BL16" s="381">
        <f>BK16*(1-VLOOKUP($AW16,'MP-2019_Male'!$A$3:$CH$103,IF(BL$5&gt;2034,84,(60+(BL$5-$AX$5)))))</f>
        <v>6.5133417367185429E-4</v>
      </c>
      <c r="BM16" s="381">
        <f>BL16*(1-VLOOKUP($AW16,'MP-2019_Male'!$A$3:$CH$103,IF(BM$5&gt;2034,84,(60+(BM$5-$AX$5)))))</f>
        <v>6.5511191187915107E-4</v>
      </c>
      <c r="BN16" s="381">
        <f>BM16*(1-VLOOKUP($AW16,'MP-2019_Male'!$A$3:$CH$103,IF(BN$5&gt;2034,84,(60+(BN$5-$AX$5)))))</f>
        <v>6.5642213570290934E-4</v>
      </c>
      <c r="BO16" s="381">
        <f>BN16*(1-VLOOKUP($AW16,'MP-2019_Male'!$A$3:$CH$103,IF(BO$5&gt;2034,84,(60+(BO$5-$AX$5)))))</f>
        <v>6.5602828242148758E-4</v>
      </c>
      <c r="BP16" s="381">
        <f>BO16*(1-VLOOKUP($AW16,'MP-2019_Male'!$A$3:$CH$103,IF(BP$5&gt;2034,84,(60+(BP$5-$AX$5)))))</f>
        <v>6.541258004024652E-4</v>
      </c>
      <c r="BQ16" s="381">
        <f>BP16*(1-VLOOKUP($AW16,'MP-2019_Male'!$A$3:$CH$103,IF(BQ$5&gt;2034,84,(60+(BQ$5-$AX$5)))))</f>
        <v>6.5105140914057356E-4</v>
      </c>
      <c r="BR16" s="381">
        <f>BQ16*(1-VLOOKUP($AW16,'MP-2019_Male'!$A$3:$CH$103,IF(BR$5&gt;2034,84,(60+(BR$5-$AX$5)))))</f>
        <v>6.4701489040390199E-4</v>
      </c>
      <c r="BS16" s="381">
        <f>BR16*(1-VLOOKUP($AW16,'MP-2019_Male'!$A$3:$CH$103,IF(BS$5&gt;2034,84,(60+(BS$5-$AX$5)))))</f>
        <v>6.4222698021491312E-4</v>
      </c>
      <c r="BT16" s="381">
        <f>BS16*(1-VLOOKUP($AW16,'MP-2019_Male'!$A$3:$CH$103,IF(BT$5&gt;2034,84,(60+(BT$5-$AX$5)))))</f>
        <v>6.3689649627912931E-4</v>
      </c>
      <c r="BU16" s="381">
        <f>BT16*(1-VLOOKUP($AW16,'MP-2019_Male'!$A$3:$CH$103,IF(BU$5&gt;2034,84,(60+(BU$5-$AX$5)))))</f>
        <v>6.3116442781261718E-4</v>
      </c>
      <c r="BV16" s="381">
        <f>BU16*(1-VLOOKUP($AW16,'MP-2019_Male'!$A$3:$CH$103,IF(BV$5&gt;2034,84,(60+(BV$5-$AX$5)))))</f>
        <v>6.2516836574839734E-4</v>
      </c>
      <c r="BW16" s="381">
        <f>BV16*(1-VLOOKUP($AW16,'MP-2019_Male'!$A$3:$CH$103,IF(BW$5&gt;2034,84,(60+(BW$5-$AX$5)))))</f>
        <v>6.1897919892748817E-4</v>
      </c>
      <c r="BX16" s="381">
        <f>BW16*(1-VLOOKUP($AW16,'MP-2019_Male'!$A$3:$CH$103,IF(BX$5&gt;2034,84,(60+(BX$5-$AX$5)))))</f>
        <v>6.1309889653767707E-4</v>
      </c>
      <c r="BY16" s="381">
        <f>BX16*(1-VLOOKUP($AW16,'MP-2019_Male'!$A$3:$CH$103,IF(BY$5&gt;2034,84,(60+(BY$5-$AX$5)))))</f>
        <v>6.0727445702056916E-4</v>
      </c>
      <c r="BZ16" s="381">
        <f>BY16*(1-VLOOKUP($AW16,'MP-2019_Male'!$A$3:$CH$103,IF(BZ$5&gt;2034,84,(60+(BZ$5-$AX$5)))))</f>
        <v>6.0150534967887376E-4</v>
      </c>
      <c r="CA16" s="381">
        <f>BZ16*(1-VLOOKUP($AW16,'MP-2019_Male'!$A$3:$CH$103,IF(CA$5&gt;2034,84,(60+(CA$5-$AX$5)))))</f>
        <v>5.957910488569245E-4</v>
      </c>
      <c r="CB16" s="381">
        <f>CA16*(1-VLOOKUP($AW16,'MP-2019_Male'!$A$3:$CH$103,IF(CB$5&gt;2034,84,(60+(CB$5-$AX$5)))))</f>
        <v>5.9013103389278379E-4</v>
      </c>
      <c r="CC16" s="381">
        <f>CB16*(1-VLOOKUP($AW16,'MP-2019_Male'!$A$3:$CH$103,IF(CC$5&gt;2034,84,(60+(CC$5-$AX$5)))))</f>
        <v>5.8452478907080241E-4</v>
      </c>
      <c r="CD16" s="381">
        <f>CC16*(1-VLOOKUP($AW16,'MP-2019_Male'!$A$3:$CH$103,IF(CD$5&gt;2034,84,(60+(CD$5-$AX$5)))))</f>
        <v>5.7897180357462986E-4</v>
      </c>
      <c r="CE16" s="381">
        <f>CD16*(1-VLOOKUP($AW16,'MP-2019_Male'!$A$3:$CH$103,IF(CE$5&gt;2034,84,(60+(CE$5-$AX$5)))))</f>
        <v>5.7347157144067092E-4</v>
      </c>
      <c r="CF16" s="381">
        <f>CE16*(1-VLOOKUP($AW16,'MP-2019_Male'!$A$3:$CH$103,IF(CF$5&gt;2034,84,(60+(CF$5-$AX$5)))))</f>
        <v>5.6802359151198454E-4</v>
      </c>
      <c r="CG16" s="381">
        <f>CF16*(1-VLOOKUP($AW16,'MP-2019_Male'!$A$3:$CH$103,IF(CG$5&gt;2034,84,(60+(CG$5-$AX$5)))))</f>
        <v>5.6262736739262067E-4</v>
      </c>
      <c r="CH16" s="381">
        <f>CG16*(1-VLOOKUP($AW16,'MP-2019_Male'!$A$3:$CH$103,IF(CH$5&gt;2034,84,(60+(CH$5-$AX$5)))))</f>
        <v>5.5728240740239078E-4</v>
      </c>
      <c r="CI16" s="381">
        <f>CH16*(1-VLOOKUP($AW16,'MP-2019_Male'!$A$3:$CH$103,IF(CI$5&gt;2034,84,(60+(CI$5-$AX$5)))))</f>
        <v>5.5198822453206807E-4</v>
      </c>
      <c r="CJ16" s="381">
        <f>CI16*(1-VLOOKUP($AW16,'MP-2019_Male'!$A$3:$CH$103,IF(CJ$5&gt;2034,84,(60+(CJ$5-$AX$5)))))</f>
        <v>5.467443363990134E-4</v>
      </c>
      <c r="CK16" s="381">
        <f>CJ16*(1-VLOOKUP($AW16,'MP-2019_Male'!$A$3:$CH$103,IF(CK$5&gt;2034,84,(60+(CK$5-$AX$5)))))</f>
        <v>5.4155026520322279E-4</v>
      </c>
      <c r="CL16" s="381">
        <f>CK16*(1-VLOOKUP($AW16,'MP-2019_Male'!$A$3:$CH$103,IF(CL$5&gt;2034,84,(60+(CL$5-$AX$5)))))</f>
        <v>5.3640553768379224E-4</v>
      </c>
      <c r="CM16" s="381">
        <f>CL16*(1-VLOOKUP($AW16,'MP-2019_Male'!$A$3:$CH$103,IF(CM$5&gt;2034,84,(60+(CM$5-$AX$5)))))</f>
        <v>5.3130968507579621E-4</v>
      </c>
      <c r="CN16" s="381">
        <f>CM16*(1-VLOOKUP($AW16,'MP-2019_Male'!$A$3:$CH$103,IF(CN$5&gt;2034,84,(60+(CN$5-$AX$5)))))</f>
        <v>5.2626224306757615E-4</v>
      </c>
      <c r="CO16" s="381">
        <f>CN16*(1-VLOOKUP($AW16,'MP-2019_Male'!$A$3:$CH$103,IF(CO$5&gt;2034,84,(60+(CO$5-$AX$5)))))</f>
        <v>5.2126275175843424E-4</v>
      </c>
      <c r="CP16" s="381">
        <f>CO16*(1-VLOOKUP($AW16,'MP-2019_Male'!$A$3:$CH$103,IF(CP$5&gt;2034,84,(60+(CP$5-$AX$5)))))</f>
        <v>5.1631075561672909E-4</v>
      </c>
      <c r="CQ16" s="381">
        <f>CP16*(1-VLOOKUP($AW16,'MP-2019_Male'!$A$3:$CH$103,IF(CQ$5&gt;2034,84,(60+(CQ$5-$AX$5)))))</f>
        <v>5.1140580343837024E-4</v>
      </c>
      <c r="CR16" s="381">
        <f>CQ16*(1-VLOOKUP($AW16,'MP-2019_Male'!$A$3:$CH$103,IF(CR$5&gt;2034,84,(60+(CR$5-$AX$5)))))</f>
        <v>5.065474483057057E-4</v>
      </c>
      <c r="CS16" s="381">
        <f>CR16*(1-VLOOKUP($AW16,'MP-2019_Male'!$A$3:$CH$103,IF(CS$5&gt;2034,84,(60+(CS$5-$AX$5)))))</f>
        <v>5.0173524754680153E-4</v>
      </c>
      <c r="CT16" s="381">
        <f>CS16*(1-VLOOKUP($AW16,'MP-2019_Male'!$A$3:$CH$103,IF(CT$5&gt;2034,84,(60+(CT$5-$AX$5)))))</f>
        <v>4.9696876269510692E-4</v>
      </c>
      <c r="CU16" s="381">
        <f>CT16*(1-VLOOKUP($AW16,'MP-2019_Male'!$A$3:$CH$103,IF(CU$5&gt;2034,84,(60+(CU$5-$AX$5)))))</f>
        <v>4.9224755944950345E-4</v>
      </c>
      <c r="CV16" s="381">
        <f>CU16*(1-VLOOKUP($AW16,'MP-2019_Male'!$A$3:$CH$103,IF(CV$5&gt;2034,84,(60+(CV$5-$AX$5)))))</f>
        <v>4.875712076347332E-4</v>
      </c>
      <c r="CW16" s="381">
        <f>CV16*(1-VLOOKUP($AW16,'MP-2019_Male'!$A$3:$CH$103,IF(CW$5&gt;2034,84,(60+(CW$5-$AX$5)))))</f>
        <v>4.8293928116220327E-4</v>
      </c>
      <c r="CX16" s="381">
        <f>CW16*(1-VLOOKUP($AW16,'MP-2019_Male'!$A$3:$CH$103,IF(CX$5&gt;2034,84,(60+(CX$5-$AX$5)))))</f>
        <v>4.7835135799116234E-4</v>
      </c>
      <c r="CY16" s="381">
        <f>CX16*(1-VLOOKUP($AW16,'MP-2019_Male'!$A$3:$CH$103,IF(CY$5&gt;2034,84,(60+(CY$5-$AX$5)))))</f>
        <v>4.7380702009024633E-4</v>
      </c>
      <c r="CZ16" s="381">
        <f>CY16*(1-VLOOKUP($AW16,'MP-2019_Male'!$A$3:$CH$103,IF(CZ$5&gt;2034,84,(60+(CZ$5-$AX$5)))))</f>
        <v>4.6930585339938902E-4</v>
      </c>
      <c r="DA16" s="381">
        <f>CZ16*(1-VLOOKUP($AW16,'MP-2019_Male'!$A$3:$CH$103,IF(DA$5&gt;2034,84,(60+(DA$5-$AX$5)))))</f>
        <v>4.6484744779209486E-4</v>
      </c>
      <c r="DB16" s="381">
        <f>DA16*(1-VLOOKUP($AW16,'MP-2019_Male'!$A$3:$CH$103,IF(DB$5&gt;2034,84,(60+(DB$5-$AX$5)))))</f>
        <v>4.6043139703806998E-4</v>
      </c>
      <c r="DC16" s="381">
        <f>DB16*(1-VLOOKUP($AW16,'MP-2019_Male'!$A$3:$CH$103,IF(DC$5&gt;2034,84,(60+(DC$5-$AX$5)))))</f>
        <v>4.5605729876620833E-4</v>
      </c>
      <c r="DD16" s="381">
        <f>DC16*(1-VLOOKUP($AW16,'MP-2019_Male'!$A$3:$CH$103,IF(DD$5&gt;2034,84,(60+(DD$5-$AX$5)))))</f>
        <v>4.5172475442792939E-4</v>
      </c>
      <c r="DE16" s="381">
        <f>DD16*(1-VLOOKUP($AW16,'MP-2019_Male'!$A$3:$CH$103,IF(DE$5&gt;2034,84,(60+(DE$5-$AX$5)))))</f>
        <v>4.4743336926086408E-4</v>
      </c>
      <c r="DF16" s="381">
        <f>DE16*(1-VLOOKUP($AW16,'MP-2019_Male'!$A$3:$CH$103,IF(DF$5&gt;2034,84,(60+(DF$5-$AX$5)))))</f>
        <v>4.4318275225288588E-4</v>
      </c>
      <c r="DG16" s="381">
        <f>DF16*(1-VLOOKUP($AW16,'MP-2019_Male'!$A$3:$CH$103,IF(DG$5&gt;2034,84,(60+(DG$5-$AX$5)))))</f>
        <v>4.3897251610648349E-4</v>
      </c>
      <c r="DH16" s="381">
        <f>DG16*(1-VLOOKUP($AW16,'MP-2019_Male'!$A$3:$CH$103,IF(DH$5&gt;2034,84,(60+(DH$5-$AX$5)))))</f>
        <v>4.348022772034719E-4</v>
      </c>
      <c r="DI16" s="381">
        <f>DH16*(1-VLOOKUP($AW16,'MP-2019_Male'!$A$3:$CH$103,IF(DI$5&gt;2034,84,(60+(DI$5-$AX$5)))))</f>
        <v>4.3067165557003894E-4</v>
      </c>
      <c r="DJ16" s="381">
        <f>DI16*(1-VLOOKUP($AW16,'MP-2019_Male'!$A$3:$CH$103,IF(DJ$5&gt;2034,84,(60+(DJ$5-$AX$5)))))</f>
        <v>4.2658027484212359E-4</v>
      </c>
      <c r="DK16" s="381">
        <f>DJ16*(1-VLOOKUP($AW16,'MP-2019_Male'!$A$3:$CH$103,IF(DK$5&gt;2034,84,(60+(DK$5-$AX$5)))))</f>
        <v>4.2252776223112345E-4</v>
      </c>
      <c r="DL16" s="381">
        <f>DK16*(1-VLOOKUP($AW16,'MP-2019_Male'!$A$3:$CH$103,IF(DL$5&gt;2034,84,(60+(DL$5-$AX$5)))))</f>
        <v>4.1851374848992778E-4</v>
      </c>
      <c r="DM16" s="381">
        <f>DL16*(1-VLOOKUP($AW16,'MP-2019_Male'!$A$3:$CH$103,IF(DM$5&gt;2034,84,(60+(DM$5-$AX$5)))))</f>
        <v>4.1453786787927347E-4</v>
      </c>
      <c r="DN16" s="381">
        <f>DM16*(1-VLOOKUP($AW16,'MP-2019_Male'!$A$3:$CH$103,IF(DN$5&gt;2034,84,(60+(DN$5-$AX$5)))))</f>
        <v>4.1059975813442041E-4</v>
      </c>
      <c r="DO16" s="381">
        <f>DN16*(1-VLOOKUP($AW16,'MP-2019_Male'!$A$3:$CH$103,IF(DO$5&gt;2034,84,(60+(DO$5-$AX$5)))))</f>
        <v>4.0669906043214345E-4</v>
      </c>
      <c r="DP16" s="381">
        <f>DO16*(1-VLOOKUP($AW16,'MP-2019_Male'!$A$3:$CH$103,IF(DP$5&gt;2034,84,(60+(DP$5-$AX$5)))))</f>
        <v>4.0283541935803808E-4</v>
      </c>
      <c r="DQ16" s="381">
        <f>DP16*(1-VLOOKUP($AW16,'MP-2019_Male'!$A$3:$CH$103,IF(DQ$5&gt;2034,84,(60+(DQ$5-$AX$5)))))</f>
        <v>3.9900848287413674E-4</v>
      </c>
      <c r="DR16" s="381">
        <f>DQ16*(1-VLOOKUP($AW16,'MP-2019_Male'!$A$3:$CH$103,IF(DR$5&gt;2034,84,(60+(DR$5-$AX$5)))))</f>
        <v>3.9521790228683244E-4</v>
      </c>
      <c r="DS16" s="381">
        <f>DR16*(1-VLOOKUP($AW16,'MP-2019_Male'!$A$3:$CH$103,IF(DS$5&gt;2034,84,(60+(DS$5-$AX$5)))))</f>
        <v>3.9146333221510757E-4</v>
      </c>
      <c r="DT16" s="381">
        <f>DS16*(1-VLOOKUP($AW16,'MP-2019_Male'!$A$3:$CH$103,IF(DT$5&gt;2034,84,(60+(DT$5-$AX$5)))))</f>
        <v>3.8774443055906408E-4</v>
      </c>
      <c r="DU16" s="381">
        <f>DT16*(1-VLOOKUP($AW16,'MP-2019_Male'!$A$3:$CH$103,IF(DU$5&gt;2034,84,(60+(DU$5-$AX$5)))))</f>
        <v>3.8406085846875299E-4</v>
      </c>
      <c r="DV16" s="381">
        <f>DU16*(1-VLOOKUP($AW16,'MP-2019_Male'!$A$3:$CH$103,IF(DV$5&gt;2034,84,(60+(DV$5-$AX$5)))))</f>
        <v>3.8041228031329986E-4</v>
      </c>
      <c r="DW16" s="381">
        <f>DV16*(1-VLOOKUP($AW16,'MP-2019_Male'!$A$3:$CH$103,IF(DW$5&gt;2034,84,(60+(DW$5-$AX$5)))))</f>
        <v>3.7679836365032352E-4</v>
      </c>
      <c r="DX16" s="381">
        <f>DW16*(1-VLOOKUP($AW16,'MP-2019_Male'!$A$3:$CH$103,IF(DX$5&gt;2034,84,(60+(DX$5-$AX$5)))))</f>
        <v>3.7321877919564548E-4</v>
      </c>
      <c r="DY16" s="381">
        <f>DX16*(1-VLOOKUP($AW16,'MP-2019_Male'!$A$3:$CH$103,IF(DY$5&gt;2034,84,(60+(DY$5-$AX$5)))))</f>
        <v>3.6967320079328689E-4</v>
      </c>
      <c r="DZ16" s="381">
        <f>DY16*(1-VLOOKUP($AW16,'MP-2019_Male'!$A$3:$CH$103,IF(DZ$5&gt;2034,84,(60+(DZ$5-$AX$5)))))</f>
        <v>3.661613053857507E-4</v>
      </c>
      <c r="EA16" s="381">
        <f>DZ16*(1-VLOOKUP($AW16,'MP-2019_Male'!$A$3:$CH$103,IF(EA$5&gt;2034,84,(60+(EA$5-$AX$5)))))</f>
        <v>3.6268277298458608E-4</v>
      </c>
      <c r="EB16" s="381">
        <f>EA16*(1-VLOOKUP($AW16,'MP-2019_Male'!$A$3:$CH$103,IF(EB$5&gt;2034,84,(60+(EB$5-$AX$5)))))</f>
        <v>3.5923728664123255E-4</v>
      </c>
      <c r="EC16" s="381">
        <f>EB16*(1-VLOOKUP($AW16,'MP-2019_Male'!$A$3:$CH$103,IF(EC$5&gt;2034,84,(60+(EC$5-$AX$5)))))</f>
        <v>3.5582453241814085E-4</v>
      </c>
      <c r="ED16" s="381">
        <f>EC16*(1-VLOOKUP($AW16,'MP-2019_Male'!$A$3:$CH$103,IF(ED$5&gt;2034,84,(60+(ED$5-$AX$5)))))</f>
        <v>3.5244419936016855E-4</v>
      </c>
      <c r="EE16" s="381">
        <f>ED16*(1-VLOOKUP($AW16,'MP-2019_Male'!$A$3:$CH$103,IF(EE$5&gt;2034,84,(60+(EE$5-$AX$5)))))</f>
        <v>3.4909597946624699E-4</v>
      </c>
      <c r="EF16" s="381">
        <f>EE16*(1-VLOOKUP($AW16,'MP-2019_Male'!$A$3:$CH$103,IF(EF$5&gt;2034,84,(60+(EF$5-$AX$5)))))</f>
        <v>3.4577956766131763E-4</v>
      </c>
      <c r="EG16" s="381">
        <f>EF16*(1-VLOOKUP($AW16,'MP-2019_Male'!$A$3:$CH$103,IF(EG$5&gt;2034,84,(60+(EG$5-$AX$5)))))</f>
        <v>3.4249466176853514E-4</v>
      </c>
      <c r="EH16" s="381">
        <f>EG16*(1-VLOOKUP($AW16,'MP-2019_Male'!$A$3:$CH$103,IF(EH$5&gt;2034,84,(60+(EH$5-$AX$5)))))</f>
        <v>3.3924096248173405E-4</v>
      </c>
      <c r="EI16" s="381">
        <f>EH16*(1-VLOOKUP($AW16,'MP-2019_Male'!$A$3:$CH$103,IF(EI$5&gt;2034,84,(60+(EI$5-$AX$5)))))</f>
        <v>3.3601817333815762E-4</v>
      </c>
      <c r="EJ16" s="381">
        <f>EI16*(1-VLOOKUP($AW16,'MP-2019_Male'!$A$3:$CH$103,IF(EJ$5&gt;2034,84,(60+(EJ$5-$AX$5)))))</f>
        <v>3.3282600069144515E-4</v>
      </c>
      <c r="EK16" s="381">
        <f>EJ16*(1-VLOOKUP($AW16,'MP-2019_Male'!$A$3:$CH$103,IF(EK$5&gt;2034,84,(60+(EK$5-$AX$5)))))</f>
        <v>3.2966415368487642E-4</v>
      </c>
      <c r="EL16" s="381">
        <f>EK16*(1-VLOOKUP($AW16,'MP-2019_Male'!$A$3:$CH$103,IF(EL$5&gt;2034,84,(60+(EL$5-$AX$5)))))</f>
        <v>3.2653234422487011E-4</v>
      </c>
      <c r="EM16" s="381">
        <f>EL16*(1-VLOOKUP($AW16,'MP-2019_Male'!$A$3:$CH$103,IF(EM$5&gt;2034,84,(60+(EM$5-$AX$5)))))</f>
        <v>3.2343028695473383E-4</v>
      </c>
      <c r="EN16" s="381">
        <f>EM16*(1-VLOOKUP($AW16,'MP-2019_Male'!$A$3:$CH$103,IF(EN$5&gt;2034,84,(60+(EN$5-$AX$5)))))</f>
        <v>3.2035769922866386E-4</v>
      </c>
      <c r="EO16" s="381">
        <f>EN16*(1-VLOOKUP($AW16,'MP-2019_Male'!$A$3:$CH$103,IF(EO$5&gt;2034,84,(60+(EO$5-$AX$5)))))</f>
        <v>3.1731430108599155E-4</v>
      </c>
      <c r="EP16" s="381">
        <f>EO16*(1-VLOOKUP($AW16,'MP-2019_Male'!$A$3:$CH$103,IF(EP$5&gt;2034,84,(60+(EP$5-$AX$5)))))</f>
        <v>3.1429981522567465E-4</v>
      </c>
      <c r="EQ16" s="381">
        <f>EP16*(1-VLOOKUP($AW16,'MP-2019_Male'!$A$3:$CH$103,IF(EQ$5&gt;2034,84,(60+(EQ$5-$AX$5)))))</f>
        <v>3.1131396698103075E-4</v>
      </c>
      <c r="ER16" s="381">
        <f>EQ16*(1-VLOOKUP($AW16,'MP-2019_Male'!$A$3:$CH$103,IF(ER$5&gt;2034,84,(60+(ER$5-$AX$5)))))</f>
        <v>3.0835648429471097E-4</v>
      </c>
      <c r="ES16" s="381">
        <f>ER16*(1-VLOOKUP($AW16,'MP-2019_Male'!$A$3:$CH$103,IF(ES$5&gt;2034,84,(60+(ES$5-$AX$5)))))</f>
        <v>3.0542709769391122E-4</v>
      </c>
      <c r="ET16" s="381">
        <f>ES16*(1-VLOOKUP($AW16,'MP-2019_Male'!$A$3:$CH$103,IF(ET$5&gt;2034,84,(60+(ET$5-$AX$5)))))</f>
        <v>3.0252554026581906E-4</v>
      </c>
      <c r="EU16" s="381">
        <f>ET16*(1-VLOOKUP($AW16,'MP-2019_Male'!$A$3:$CH$103,IF(EU$5&gt;2034,84,(60+(EU$5-$AX$5)))))</f>
        <v>2.9965154763329381E-4</v>
      </c>
      <c r="EV16" s="381">
        <f>EU16*(1-VLOOKUP($AW16,'MP-2019_Male'!$A$3:$CH$103,IF(EV$5&gt;2034,84,(60+(EV$5-$AX$5)))))</f>
        <v>2.9680485793077754E-4</v>
      </c>
      <c r="EW16" s="381">
        <f>EV16*(1-VLOOKUP($AW16,'MP-2019_Male'!$A$3:$CH$103,IF(EW$5&gt;2034,84,(60+(EW$5-$AX$5)))))</f>
        <v>2.9398521178043517E-4</v>
      </c>
      <c r="EX16" s="381">
        <f>EW16*(1-VLOOKUP($AW16,'MP-2019_Male'!$A$3:$CH$103,IF(EX$5&gt;2034,84,(60+(EX$5-$AX$5)))))</f>
        <v>2.9119235226852106E-4</v>
      </c>
      <c r="EY16" s="381">
        <f>EX16*(1-VLOOKUP($AW16,'MP-2019_Male'!$A$3:$CH$103,IF(EY$5&gt;2034,84,(60+(EY$5-$AX$5)))))</f>
        <v>2.8842602492197013E-4</v>
      </c>
      <c r="EZ16" s="381">
        <f>EY16*(1-VLOOKUP($AW16,'MP-2019_Male'!$A$3:$CH$103,IF(EZ$5&gt;2034,84,(60+(EZ$5-$AX$5)))))</f>
        <v>2.8568597768521142E-4</v>
      </c>
      <c r="FA16" s="381">
        <f>EZ16*(1-VLOOKUP($AW16,'MP-2019_Male'!$A$3:$CH$103,IF(FA$5&gt;2034,84,(60+(FA$5-$AX$5)))))</f>
        <v>2.8297196089720195E-4</v>
      </c>
      <c r="FB16" s="381">
        <f>FA16*(1-VLOOKUP($AW16,'MP-2019_Male'!$A$3:$CH$103,IF(FB$5&gt;2034,84,(60+(FB$5-$AX$5)))))</f>
        <v>2.8028372726867853E-4</v>
      </c>
      <c r="FC16" s="381">
        <f>FB16*(1-VLOOKUP($AW16,'MP-2019_Male'!$A$3:$CH$103,IF(FC$5&gt;2034,84,(60+(FC$5-$AX$5)))))</f>
        <v>2.7762103185962608E-4</v>
      </c>
      <c r="FD16" s="381">
        <f>FC16*(1-VLOOKUP($AW16,'MP-2019_Male'!$A$3:$CH$103,IF(FD$5&gt;2034,84,(60+(FD$5-$AX$5)))))</f>
        <v>2.7498363205695963E-4</v>
      </c>
      <c r="FE16" s="381">
        <f>FD16*(1-VLOOKUP($AW16,'MP-2019_Male'!$A$3:$CH$103,IF(FE$5&gt;2034,84,(60+(FE$5-$AX$5)))))</f>
        <v>2.7237128755241855E-4</v>
      </c>
      <c r="FF16" s="381">
        <f>FE16*(1-VLOOKUP($AW16,'MP-2019_Male'!$A$3:$CH$103,IF(FF$5&gt;2034,84,(60+(FF$5-$AX$5)))))</f>
        <v>2.6978376032067057E-4</v>
      </c>
      <c r="FG16" s="381">
        <f>FF16*(1-VLOOKUP($AW16,'MP-2019_Male'!$A$3:$CH$103,IF(FG$5&gt;2034,84,(60+(FG$5-$AX$5)))))</f>
        <v>2.672208145976242E-4</v>
      </c>
      <c r="FH16" s="381">
        <f>FG16*(1-VLOOKUP($AW16,'MP-2019_Male'!$A$3:$CH$103,IF(FH$5&gt;2034,84,(60+(FH$5-$AX$5)))))</f>
        <v>2.6468221685894679E-4</v>
      </c>
      <c r="FI16" s="381">
        <f>FH16*(1-VLOOKUP($AW16,'MP-2019_Male'!$A$3:$CH$103,IF(FI$5&gt;2034,84,(60+(FI$5-$AX$5)))))</f>
        <v>2.6216773579878681E-4</v>
      </c>
      <c r="FJ16" s="381">
        <f>FI16*(1-VLOOKUP($AW16,'MP-2019_Male'!$A$3:$CH$103,IF(FJ$5&gt;2034,84,(60+(FJ$5-$AX$5)))))</f>
        <v>2.5967714230869834E-4</v>
      </c>
      <c r="FK16" s="381">
        <f>FJ16*(1-VLOOKUP($AW16,'MP-2019_Male'!$A$3:$CH$103,IF(FK$5&gt;2034,84,(60+(FK$5-$AX$5)))))</f>
        <v>2.5721020945676575E-4</v>
      </c>
      <c r="FL16" s="381">
        <f>FK16*(1-VLOOKUP($AW16,'MP-2019_Male'!$A$3:$CH$103,IF(FL$5&gt;2034,84,(60+(FL$5-$AX$5)))))</f>
        <v>2.5476671246692646E-4</v>
      </c>
      <c r="FM16" s="381">
        <f>FL16*(1-VLOOKUP($AW16,'MP-2019_Male'!$A$3:$CH$103,IF(FM$5&gt;2034,84,(60+(FM$5-$AX$5)))))</f>
        <v>2.5234642869849069E-4</v>
      </c>
      <c r="FN16" s="381">
        <f>FM16*(1-VLOOKUP($AW16,'MP-2019_Male'!$A$3:$CH$103,IF(FN$5&gt;2034,84,(60+(FN$5-$AX$5)))))</f>
        <v>2.4994913762585506E-4</v>
      </c>
    </row>
    <row r="17" spans="1:170">
      <c r="A17" s="172">
        <v>29</v>
      </c>
      <c r="B17" s="190">
        <f t="shared" si="7"/>
        <v>4.46E-4</v>
      </c>
      <c r="C17" s="191">
        <f t="shared" si="8"/>
        <v>2.0599999999999999E-4</v>
      </c>
      <c r="D17" s="174">
        <f t="shared" si="5"/>
        <v>3.2600000000000001E-4</v>
      </c>
      <c r="E17" s="345">
        <f t="shared" ca="1" si="10"/>
        <v>4.3465756076179629E-4</v>
      </c>
      <c r="F17" s="346">
        <f t="shared" ca="1" si="11"/>
        <v>1.633976758444142E-4</v>
      </c>
      <c r="G17" s="366">
        <f t="shared" ca="1" si="12"/>
        <v>2.9902761830310522E-4</v>
      </c>
      <c r="H17" s="165">
        <f t="shared" si="13"/>
        <v>2024</v>
      </c>
      <c r="I17" s="326"/>
      <c r="J17" s="324"/>
      <c r="K17" s="324"/>
      <c r="L17" s="324"/>
      <c r="M17" s="324"/>
      <c r="N17" s="324"/>
      <c r="O17" s="324"/>
      <c r="P17" s="167"/>
      <c r="R17" s="405">
        <v>29</v>
      </c>
      <c r="T17" s="406">
        <v>1.2999999999999999E-4</v>
      </c>
      <c r="U17" s="407" t="s">
        <v>63</v>
      </c>
      <c r="V17" s="407">
        <v>2.3500000000000001E-3</v>
      </c>
      <c r="W17" s="408"/>
      <c r="Y17" s="406">
        <v>3.4000000000000002E-4</v>
      </c>
      <c r="Z17" s="407" t="s">
        <v>63</v>
      </c>
      <c r="AA17" s="407">
        <v>3.3700000000000002E-3</v>
      </c>
      <c r="AB17" s="408"/>
      <c r="AC17" s="413"/>
      <c r="AD17" s="172">
        <v>29</v>
      </c>
      <c r="AF17" s="195">
        <v>4.46E-4</v>
      </c>
      <c r="AG17" s="196" t="s">
        <v>63</v>
      </c>
      <c r="AH17" s="197">
        <v>7.8100000000000001E-3</v>
      </c>
      <c r="AI17" s="172"/>
      <c r="AJ17" s="195">
        <v>2.0599999999999999E-4</v>
      </c>
      <c r="AK17" s="196" t="s">
        <v>63</v>
      </c>
      <c r="AL17" s="197">
        <v>2.8370000000000001E-3</v>
      </c>
      <c r="AO17" s="212"/>
      <c r="AP17" s="212"/>
      <c r="AQ17" s="212"/>
      <c r="AR17" s="212"/>
      <c r="AS17" s="212"/>
      <c r="AT17" s="212"/>
      <c r="AU17" s="212"/>
      <c r="AV17" s="362"/>
      <c r="AW17" s="172">
        <v>36</v>
      </c>
      <c r="AX17" s="199">
        <f t="shared" si="6"/>
        <v>6.4676681766039014E-4</v>
      </c>
      <c r="AY17" s="334">
        <f t="shared" ref="AY17:AY30" si="14">IF($AW17&gt;49,$Z24*$J$31,$Y24*$J$30)</f>
        <v>4.6000000000000001E-4</v>
      </c>
      <c r="AZ17" s="381">
        <f>AY17*(1-VLOOKUP($AW17,'MP-2019_Male'!$A$3:$CH$103,IF(AZ$5&gt;2034,84,(60+(AZ$5-$AX$5)))))</f>
        <v>4.59586E-4</v>
      </c>
      <c r="BA17" s="381">
        <f>AZ17*(1-VLOOKUP($AW17,'MP-2019_Male'!$A$3:$CH$103,IF(BA$5&gt;2034,84,(60+(BA$5-$AX$5)))))</f>
        <v>4.6399802560000001E-4</v>
      </c>
      <c r="BB17" s="381">
        <f>BA17*(1-VLOOKUP($AW17,'MP-2019_Male'!$A$3:$CH$103,IF(BB$5&gt;2034,84,(60+(BB$5-$AX$5)))))</f>
        <v>4.7448438097856001E-4</v>
      </c>
      <c r="BC17" s="381">
        <f>BB17*(1-VLOOKUP($AW17,'MP-2019_Male'!$A$3:$CH$103,IF(BC$5&gt;2034,84,(60+(BC$5-$AX$5)))))</f>
        <v>4.9232499370335391E-4</v>
      </c>
      <c r="BD17" s="381">
        <f>BC17*(1-VLOOKUP($AW17,'MP-2019_Male'!$A$3:$CH$103,IF(BD$5&gt;2034,84,(60+(BD$5-$AX$5)))))</f>
        <v>5.1876284586522409E-4</v>
      </c>
      <c r="BE17" s="381">
        <f>BD17*(1-VLOOKUP($AW17,'MP-2019_Male'!$A$3:$CH$103,IF(BE$5&gt;2034,84,(60+(BE$5-$AX$5)))))</f>
        <v>5.4656853440360014E-4</v>
      </c>
      <c r="BF17" s="381">
        <f>BE17*(1-VLOOKUP($AW17,'MP-2019_Male'!$A$3:$CH$103,IF(BF$5&gt;2034,84,(60+(BF$5-$AX$5)))))</f>
        <v>5.7449818651162407E-4</v>
      </c>
      <c r="BG17" s="381">
        <f>BF17*(1-VLOOKUP($AW17,'MP-2019_Male'!$A$3:$CH$103,IF(BG$5&gt;2034,84,(60+(BG$5-$AX$5)))))</f>
        <v>6.0126980200306572E-4</v>
      </c>
      <c r="BH17" s="381">
        <f>BG17*(1-VLOOKUP($AW17,'MP-2019_Male'!$A$3:$CH$103,IF(BH$5&gt;2034,84,(60+(BH$5-$AX$5)))))</f>
        <v>6.2568135596439013E-4</v>
      </c>
      <c r="BI17" s="381">
        <f>BH17*(1-VLOOKUP($AW17,'MP-2019_Male'!$A$3:$CH$103,IF(BI$5&gt;2034,84,(60+(BI$5-$AX$5)))))</f>
        <v>6.4676681766039014E-4</v>
      </c>
      <c r="BJ17" s="414">
        <f>BI17*(1-VLOOKUP($AW17,'MP-2019_Male'!$A$3:$CH$103,IF(BJ$5&gt;2034,84,(60+(BJ$5-$AX$5)))))</f>
        <v>6.6377678496485845E-4</v>
      </c>
      <c r="BK17" s="381">
        <f>BJ17*(1-VLOOKUP($AW17,'MP-2019_Male'!$A$3:$CH$103,IF(BK$5&gt;2034,84,(60+(BK$5-$AX$5)))))</f>
        <v>6.763885438791907E-4</v>
      </c>
      <c r="BL17" s="381">
        <f>BK17*(1-VLOOKUP($AW17,'MP-2019_Male'!$A$3:$CH$103,IF(BL$5&gt;2034,84,(60+(BL$5-$AX$5)))))</f>
        <v>6.8477576182329259E-4</v>
      </c>
      <c r="BM17" s="381">
        <f>BL17*(1-VLOOKUP($AW17,'MP-2019_Male'!$A$3:$CH$103,IF(BM$5&gt;2034,84,(60+(BM$5-$AX$5)))))</f>
        <v>6.8943223700369089E-4</v>
      </c>
      <c r="BN17" s="381">
        <f>BM17*(1-VLOOKUP($AW17,'MP-2019_Male'!$A$3:$CH$103,IF(BN$5&gt;2034,84,(60+(BN$5-$AX$5)))))</f>
        <v>6.9143159049100153E-4</v>
      </c>
      <c r="BO17" s="381">
        <f>BN17*(1-VLOOKUP($AW17,'MP-2019_Male'!$A$3:$CH$103,IF(BO$5&gt;2034,84,(60+(BO$5-$AX$5)))))</f>
        <v>6.9156987680909967E-4</v>
      </c>
      <c r="BP17" s="381">
        <f>BO17*(1-VLOOKUP($AW17,'MP-2019_Male'!$A$3:$CH$103,IF(BP$5&gt;2034,84,(60+(BP$5-$AX$5)))))</f>
        <v>6.9004842308011962E-4</v>
      </c>
      <c r="BQ17" s="381">
        <f>BP17*(1-VLOOKUP($AW17,'MP-2019_Male'!$A$3:$CH$103,IF(BQ$5&gt;2034,84,(60+(BQ$5-$AX$5)))))</f>
        <v>6.8708121486087516E-4</v>
      </c>
      <c r="BR17" s="381">
        <f>BQ17*(1-VLOOKUP($AW17,'MP-2019_Male'!$A$3:$CH$103,IF(BR$5&gt;2034,84,(60+(BR$5-$AX$5)))))</f>
        <v>6.8295872757170991E-4</v>
      </c>
      <c r="BS17" s="381">
        <f>BR17*(1-VLOOKUP($AW17,'MP-2019_Male'!$A$3:$CH$103,IF(BS$5&gt;2034,84,(60+(BS$5-$AX$5)))))</f>
        <v>6.7797312886043644E-4</v>
      </c>
      <c r="BT17" s="381">
        <f>BS17*(1-VLOOKUP($AW17,'MP-2019_Male'!$A$3:$CH$103,IF(BT$5&gt;2034,84,(60+(BT$5-$AX$5)))))</f>
        <v>6.7234595189089486E-4</v>
      </c>
      <c r="BU17" s="381">
        <f>BT17*(1-VLOOKUP($AW17,'MP-2019_Male'!$A$3:$CH$103,IF(BU$5&gt;2034,84,(60+(BU$5-$AX$5)))))</f>
        <v>6.6629483832387679E-4</v>
      </c>
      <c r="BV17" s="381">
        <f>BU17*(1-VLOOKUP($AW17,'MP-2019_Male'!$A$3:$CH$103,IF(BV$5&gt;2034,84,(60+(BV$5-$AX$5)))))</f>
        <v>6.5996503735980003E-4</v>
      </c>
      <c r="BW17" s="381">
        <f>BV17*(1-VLOOKUP($AW17,'MP-2019_Male'!$A$3:$CH$103,IF(BW$5&gt;2034,84,(60+(BW$5-$AX$5)))))</f>
        <v>6.5343138348993805E-4</v>
      </c>
      <c r="BX17" s="381">
        <f>BW17*(1-VLOOKUP($AW17,'MP-2019_Male'!$A$3:$CH$103,IF(BX$5&gt;2034,84,(60+(BX$5-$AX$5)))))</f>
        <v>6.4722378534678364E-4</v>
      </c>
      <c r="BY17" s="381">
        <f>BX17*(1-VLOOKUP($AW17,'MP-2019_Male'!$A$3:$CH$103,IF(BY$5&gt;2034,84,(60+(BY$5-$AX$5)))))</f>
        <v>6.4107515938598917E-4</v>
      </c>
      <c r="BZ17" s="381">
        <f>BY17*(1-VLOOKUP($AW17,'MP-2019_Male'!$A$3:$CH$103,IF(BZ$5&gt;2034,84,(60+(BZ$5-$AX$5)))))</f>
        <v>6.3498494537182228E-4</v>
      </c>
      <c r="CA17" s="381">
        <f>BZ17*(1-VLOOKUP($AW17,'MP-2019_Male'!$A$3:$CH$103,IF(CA$5&gt;2034,84,(60+(CA$5-$AX$5)))))</f>
        <v>6.2895258839078998E-4</v>
      </c>
      <c r="CB17" s="381">
        <f>CA17*(1-VLOOKUP($AW17,'MP-2019_Male'!$A$3:$CH$103,IF(CB$5&gt;2034,84,(60+(CB$5-$AX$5)))))</f>
        <v>6.2297753880107747E-4</v>
      </c>
      <c r="CC17" s="381">
        <f>CB17*(1-VLOOKUP($AW17,'MP-2019_Male'!$A$3:$CH$103,IF(CC$5&gt;2034,84,(60+(CC$5-$AX$5)))))</f>
        <v>6.1705925218246728E-4</v>
      </c>
      <c r="CD17" s="381">
        <f>CC17*(1-VLOOKUP($AW17,'MP-2019_Male'!$A$3:$CH$103,IF(CD$5&gt;2034,84,(60+(CD$5-$AX$5)))))</f>
        <v>6.1119718928673392E-4</v>
      </c>
      <c r="CE17" s="381">
        <f>CD17*(1-VLOOKUP($AW17,'MP-2019_Male'!$A$3:$CH$103,IF(CE$5&gt;2034,84,(60+(CE$5-$AX$5)))))</f>
        <v>6.0539081598850997E-4</v>
      </c>
      <c r="CF17" s="381">
        <f>CE17*(1-VLOOKUP($AW17,'MP-2019_Male'!$A$3:$CH$103,IF(CF$5&gt;2034,84,(60+(CF$5-$AX$5)))))</f>
        <v>5.9963960323661919E-4</v>
      </c>
      <c r="CG17" s="381">
        <f>CF17*(1-VLOOKUP($AW17,'MP-2019_Male'!$A$3:$CH$103,IF(CG$5&gt;2034,84,(60+(CG$5-$AX$5)))))</f>
        <v>5.9394302700587138E-4</v>
      </c>
      <c r="CH17" s="381">
        <f>CG17*(1-VLOOKUP($AW17,'MP-2019_Male'!$A$3:$CH$103,IF(CH$5&gt;2034,84,(60+(CH$5-$AX$5)))))</f>
        <v>5.8830056824931559E-4</v>
      </c>
      <c r="CI17" s="381">
        <f>CH17*(1-VLOOKUP($AW17,'MP-2019_Male'!$A$3:$CH$103,IF(CI$5&gt;2034,84,(60+(CI$5-$AX$5)))))</f>
        <v>5.8271171285094708E-4</v>
      </c>
      <c r="CJ17" s="381">
        <f>CI17*(1-VLOOKUP($AW17,'MP-2019_Male'!$A$3:$CH$103,IF(CJ$5&gt;2034,84,(60+(CJ$5-$AX$5)))))</f>
        <v>5.771759515788631E-4</v>
      </c>
      <c r="CK17" s="381">
        <f>CJ17*(1-VLOOKUP($AW17,'MP-2019_Male'!$A$3:$CH$103,IF(CK$5&gt;2034,84,(60+(CK$5-$AX$5)))))</f>
        <v>5.7169278003886396E-4</v>
      </c>
      <c r="CL17" s="381">
        <f>CK17*(1-VLOOKUP($AW17,'MP-2019_Male'!$A$3:$CH$103,IF(CL$5&gt;2034,84,(60+(CL$5-$AX$5)))))</f>
        <v>5.6626169862849477E-4</v>
      </c>
      <c r="CM17" s="381">
        <f>CL17*(1-VLOOKUP($AW17,'MP-2019_Male'!$A$3:$CH$103,IF(CM$5&gt;2034,84,(60+(CM$5-$AX$5)))))</f>
        <v>5.6088221249152412E-4</v>
      </c>
      <c r="CN17" s="381">
        <f>CM17*(1-VLOOKUP($AW17,'MP-2019_Male'!$A$3:$CH$103,IF(CN$5&gt;2034,84,(60+(CN$5-$AX$5)))))</f>
        <v>5.5555383147285462E-4</v>
      </c>
      <c r="CO17" s="381">
        <f>CN17*(1-VLOOKUP($AW17,'MP-2019_Male'!$A$3:$CH$103,IF(CO$5&gt;2034,84,(60+(CO$5-$AX$5)))))</f>
        <v>5.5027607007386255E-4</v>
      </c>
      <c r="CP17" s="381">
        <f>CO17*(1-VLOOKUP($AW17,'MP-2019_Male'!$A$3:$CH$103,IF(CP$5&gt;2034,84,(60+(CP$5-$AX$5)))))</f>
        <v>5.4504844740816088E-4</v>
      </c>
      <c r="CQ17" s="381">
        <f>CP17*(1-VLOOKUP($AW17,'MP-2019_Male'!$A$3:$CH$103,IF(CQ$5&gt;2034,84,(60+(CQ$5-$AX$5)))))</f>
        <v>5.3987048715778343E-4</v>
      </c>
      <c r="CR17" s="381">
        <f>CQ17*(1-VLOOKUP($AW17,'MP-2019_Male'!$A$3:$CH$103,IF(CR$5&gt;2034,84,(60+(CR$5-$AX$5)))))</f>
        <v>5.3474171752978454E-4</v>
      </c>
      <c r="CS17" s="381">
        <f>CR17*(1-VLOOKUP($AW17,'MP-2019_Male'!$A$3:$CH$103,IF(CS$5&gt;2034,84,(60+(CS$5-$AX$5)))))</f>
        <v>5.296616712132516E-4</v>
      </c>
      <c r="CT17" s="381">
        <f>CS17*(1-VLOOKUP($AW17,'MP-2019_Male'!$A$3:$CH$103,IF(CT$5&gt;2034,84,(60+(CT$5-$AX$5)))))</f>
        <v>5.2462988533672579E-4</v>
      </c>
      <c r="CU17" s="381">
        <f>CT17*(1-VLOOKUP($AW17,'MP-2019_Male'!$A$3:$CH$103,IF(CU$5&gt;2034,84,(60+(CU$5-$AX$5)))))</f>
        <v>5.1964590142602692E-4</v>
      </c>
      <c r="CV17" s="381">
        <f>CU17*(1-VLOOKUP($AW17,'MP-2019_Male'!$A$3:$CH$103,IF(CV$5&gt;2034,84,(60+(CV$5-$AX$5)))))</f>
        <v>5.1470926536247973E-4</v>
      </c>
      <c r="CW17" s="381">
        <f>CV17*(1-VLOOKUP($AW17,'MP-2019_Male'!$A$3:$CH$103,IF(CW$5&gt;2034,84,(60+(CW$5-$AX$5)))))</f>
        <v>5.0981952734153622E-4</v>
      </c>
      <c r="CX17" s="381">
        <f>CW17*(1-VLOOKUP($AW17,'MP-2019_Male'!$A$3:$CH$103,IF(CX$5&gt;2034,84,(60+(CX$5-$AX$5)))))</f>
        <v>5.0497624183179165E-4</v>
      </c>
      <c r="CY17" s="381">
        <f>CX17*(1-VLOOKUP($AW17,'MP-2019_Male'!$A$3:$CH$103,IF(CY$5&gt;2034,84,(60+(CY$5-$AX$5)))))</f>
        <v>5.0017896753438962E-4</v>
      </c>
      <c r="CZ17" s="381">
        <f>CY17*(1-VLOOKUP($AW17,'MP-2019_Male'!$A$3:$CH$103,IF(CZ$5&gt;2034,84,(60+(CZ$5-$AX$5)))))</f>
        <v>4.9542726734281292E-4</v>
      </c>
      <c r="DA17" s="381">
        <f>CZ17*(1-VLOOKUP($AW17,'MP-2019_Male'!$A$3:$CH$103,IF(DA$5&gt;2034,84,(60+(DA$5-$AX$5)))))</f>
        <v>4.9072070830305623E-4</v>
      </c>
      <c r="DB17" s="381">
        <f>DA17*(1-VLOOKUP($AW17,'MP-2019_Male'!$A$3:$CH$103,IF(DB$5&gt;2034,84,(60+(DB$5-$AX$5)))))</f>
        <v>4.8605886157417722E-4</v>
      </c>
      <c r="DC17" s="381">
        <f>DB17*(1-VLOOKUP($AW17,'MP-2019_Male'!$A$3:$CH$103,IF(DC$5&gt;2034,84,(60+(DC$5-$AX$5)))))</f>
        <v>4.8144130238922259E-4</v>
      </c>
      <c r="DD17" s="381">
        <f>DC17*(1-VLOOKUP($AW17,'MP-2019_Male'!$A$3:$CH$103,IF(DD$5&gt;2034,84,(60+(DD$5-$AX$5)))))</f>
        <v>4.7686761001652499E-4</v>
      </c>
      <c r="DE17" s="381">
        <f>DD17*(1-VLOOKUP($AW17,'MP-2019_Male'!$A$3:$CH$103,IF(DE$5&gt;2034,84,(60+(DE$5-$AX$5)))))</f>
        <v>4.7233736772136803E-4</v>
      </c>
      <c r="DF17" s="381">
        <f>DE17*(1-VLOOKUP($AW17,'MP-2019_Male'!$A$3:$CH$103,IF(DF$5&gt;2034,84,(60+(DF$5-$AX$5)))))</f>
        <v>4.6785016272801505E-4</v>
      </c>
      <c r="DG17" s="381">
        <f>DF17*(1-VLOOKUP($AW17,'MP-2019_Male'!$A$3:$CH$103,IF(DG$5&gt;2034,84,(60+(DG$5-$AX$5)))))</f>
        <v>4.6340558618209891E-4</v>
      </c>
      <c r="DH17" s="381">
        <f>DG17*(1-VLOOKUP($AW17,'MP-2019_Male'!$A$3:$CH$103,IF(DH$5&gt;2034,84,(60+(DH$5-$AX$5)))))</f>
        <v>4.5900323311336898E-4</v>
      </c>
      <c r="DI17" s="381">
        <f>DH17*(1-VLOOKUP($AW17,'MP-2019_Male'!$A$3:$CH$103,IF(DI$5&gt;2034,84,(60+(DI$5-$AX$5)))))</f>
        <v>4.5464270239879202E-4</v>
      </c>
      <c r="DJ17" s="381">
        <f>DI17*(1-VLOOKUP($AW17,'MP-2019_Male'!$A$3:$CH$103,IF(DJ$5&gt;2034,84,(60+(DJ$5-$AX$5)))))</f>
        <v>4.5032359672600349E-4</v>
      </c>
      <c r="DK17" s="381">
        <f>DJ17*(1-VLOOKUP($AW17,'MP-2019_Male'!$A$3:$CH$103,IF(DK$5&gt;2034,84,(60+(DK$5-$AX$5)))))</f>
        <v>4.4604552255710648E-4</v>
      </c>
      <c r="DL17" s="381">
        <f>DK17*(1-VLOOKUP($AW17,'MP-2019_Male'!$A$3:$CH$103,IF(DL$5&gt;2034,84,(60+(DL$5-$AX$5)))))</f>
        <v>4.4180809009281398E-4</v>
      </c>
      <c r="DM17" s="381">
        <f>DL17*(1-VLOOKUP($AW17,'MP-2019_Male'!$A$3:$CH$103,IF(DM$5&gt;2034,84,(60+(DM$5-$AX$5)))))</f>
        <v>4.3761091323693226E-4</v>
      </c>
      <c r="DN17" s="381">
        <f>DM17*(1-VLOOKUP($AW17,'MP-2019_Male'!$A$3:$CH$103,IF(DN$5&gt;2034,84,(60+(DN$5-$AX$5)))))</f>
        <v>4.3345360956118141E-4</v>
      </c>
      <c r="DO17" s="381">
        <f>DN17*(1-VLOOKUP($AW17,'MP-2019_Male'!$A$3:$CH$103,IF(DO$5&gt;2034,84,(60+(DO$5-$AX$5)))))</f>
        <v>4.2933580027035019E-4</v>
      </c>
      <c r="DP17" s="381">
        <f>DO17*(1-VLOOKUP($AW17,'MP-2019_Male'!$A$3:$CH$103,IF(DP$5&gt;2034,84,(60+(DP$5-$AX$5)))))</f>
        <v>4.2525711016778186E-4</v>
      </c>
      <c r="DQ17" s="381">
        <f>DP17*(1-VLOOKUP($AW17,'MP-2019_Male'!$A$3:$CH$103,IF(DQ$5&gt;2034,84,(60+(DQ$5-$AX$5)))))</f>
        <v>4.2121716762118797E-4</v>
      </c>
      <c r="DR17" s="381">
        <f>DQ17*(1-VLOOKUP($AW17,'MP-2019_Male'!$A$3:$CH$103,IF(DR$5&gt;2034,84,(60+(DR$5-$AX$5)))))</f>
        <v>4.172156045287867E-4</v>
      </c>
      <c r="DS17" s="381">
        <f>DR17*(1-VLOOKUP($AW17,'MP-2019_Male'!$A$3:$CH$103,IF(DS$5&gt;2034,84,(60+(DS$5-$AX$5)))))</f>
        <v>4.1325205628576323E-4</v>
      </c>
      <c r="DT17" s="381">
        <f>DS17*(1-VLOOKUP($AW17,'MP-2019_Male'!$A$3:$CH$103,IF(DT$5&gt;2034,84,(60+(DT$5-$AX$5)))))</f>
        <v>4.0932616175104849E-4</v>
      </c>
      <c r="DU17" s="381">
        <f>DT17*(1-VLOOKUP($AW17,'MP-2019_Male'!$A$3:$CH$103,IF(DU$5&gt;2034,84,(60+(DU$5-$AX$5)))))</f>
        <v>4.0543756321441356E-4</v>
      </c>
      <c r="DV17" s="381">
        <f>DU17*(1-VLOOKUP($AW17,'MP-2019_Male'!$A$3:$CH$103,IF(DV$5&gt;2034,84,(60+(DV$5-$AX$5)))))</f>
        <v>4.0158590636387662E-4</v>
      </c>
      <c r="DW17" s="381">
        <f>DV17*(1-VLOOKUP($AW17,'MP-2019_Male'!$A$3:$CH$103,IF(DW$5&gt;2034,84,(60+(DW$5-$AX$5)))))</f>
        <v>3.9777084025341983E-4</v>
      </c>
      <c r="DX17" s="381">
        <f>DW17*(1-VLOOKUP($AW17,'MP-2019_Male'!$A$3:$CH$103,IF(DX$5&gt;2034,84,(60+(DX$5-$AX$5)))))</f>
        <v>3.9399201727101238E-4</v>
      </c>
      <c r="DY17" s="381">
        <f>DX17*(1-VLOOKUP($AW17,'MP-2019_Male'!$A$3:$CH$103,IF(DY$5&gt;2034,84,(60+(DY$5-$AX$5)))))</f>
        <v>3.9024909310693781E-4</v>
      </c>
      <c r="DZ17" s="381">
        <f>DY17*(1-VLOOKUP($AW17,'MP-2019_Male'!$A$3:$CH$103,IF(DZ$5&gt;2034,84,(60+(DZ$5-$AX$5)))))</f>
        <v>3.8654172672242189E-4</v>
      </c>
      <c r="EA17" s="381">
        <f>DZ17*(1-VLOOKUP($AW17,'MP-2019_Male'!$A$3:$CH$103,IF(EA$5&gt;2034,84,(60+(EA$5-$AX$5)))))</f>
        <v>3.8286958031855892E-4</v>
      </c>
      <c r="EB17" s="381">
        <f>EA17*(1-VLOOKUP($AW17,'MP-2019_Male'!$A$3:$CH$103,IF(EB$5&gt;2034,84,(60+(EB$5-$AX$5)))))</f>
        <v>3.7923231930553261E-4</v>
      </c>
      <c r="EC17" s="381">
        <f>EB17*(1-VLOOKUP($AW17,'MP-2019_Male'!$A$3:$CH$103,IF(EC$5&gt;2034,84,(60+(EC$5-$AX$5)))))</f>
        <v>3.7562961227213007E-4</v>
      </c>
      <c r="ED17" s="381">
        <f>EC17*(1-VLOOKUP($AW17,'MP-2019_Male'!$A$3:$CH$103,IF(ED$5&gt;2034,84,(60+(ED$5-$AX$5)))))</f>
        <v>3.7206113095554483E-4</v>
      </c>
      <c r="EE17" s="381">
        <f>ED17*(1-VLOOKUP($AW17,'MP-2019_Male'!$A$3:$CH$103,IF(EE$5&gt;2034,84,(60+(EE$5-$AX$5)))))</f>
        <v>3.685265502114672E-4</v>
      </c>
      <c r="EF17" s="381">
        <f>EE17*(1-VLOOKUP($AW17,'MP-2019_Male'!$A$3:$CH$103,IF(EF$5&gt;2034,84,(60+(EF$5-$AX$5)))))</f>
        <v>3.6502554798445826E-4</v>
      </c>
      <c r="EG17" s="381">
        <f>EF17*(1-VLOOKUP($AW17,'MP-2019_Male'!$A$3:$CH$103,IF(EG$5&gt;2034,84,(60+(EG$5-$AX$5)))))</f>
        <v>3.6155780527860593E-4</v>
      </c>
      <c r="EH17" s="381">
        <f>EG17*(1-VLOOKUP($AW17,'MP-2019_Male'!$A$3:$CH$103,IF(EH$5&gt;2034,84,(60+(EH$5-$AX$5)))))</f>
        <v>3.5812300612845919E-4</v>
      </c>
      <c r="EI17" s="381">
        <f>EH17*(1-VLOOKUP($AW17,'MP-2019_Male'!$A$3:$CH$103,IF(EI$5&gt;2034,84,(60+(EI$5-$AX$5)))))</f>
        <v>3.5472083757023885E-4</v>
      </c>
      <c r="EJ17" s="381">
        <f>EI17*(1-VLOOKUP($AW17,'MP-2019_Male'!$A$3:$CH$103,IF(EJ$5&gt;2034,84,(60+(EJ$5-$AX$5)))))</f>
        <v>3.5135098961332158E-4</v>
      </c>
      <c r="EK17" s="381">
        <f>EJ17*(1-VLOOKUP($AW17,'MP-2019_Male'!$A$3:$CH$103,IF(EK$5&gt;2034,84,(60+(EK$5-$AX$5)))))</f>
        <v>3.4801315521199505E-4</v>
      </c>
      <c r="EL17" s="381">
        <f>EK17*(1-VLOOKUP($AW17,'MP-2019_Male'!$A$3:$CH$103,IF(EL$5&gt;2034,84,(60+(EL$5-$AX$5)))))</f>
        <v>3.4470703023748112E-4</v>
      </c>
      <c r="EM17" s="381">
        <f>EL17*(1-VLOOKUP($AW17,'MP-2019_Male'!$A$3:$CH$103,IF(EM$5&gt;2034,84,(60+(EM$5-$AX$5)))))</f>
        <v>3.4143231345022505E-4</v>
      </c>
      <c r="EN17" s="381">
        <f>EM17*(1-VLOOKUP($AW17,'MP-2019_Male'!$A$3:$CH$103,IF(EN$5&gt;2034,84,(60+(EN$5-$AX$5)))))</f>
        <v>3.3818870647244793E-4</v>
      </c>
      <c r="EO17" s="381">
        <f>EN17*(1-VLOOKUP($AW17,'MP-2019_Male'!$A$3:$CH$103,IF(EO$5&gt;2034,84,(60+(EO$5-$AX$5)))))</f>
        <v>3.3497591376095969E-4</v>
      </c>
      <c r="EP17" s="381">
        <f>EO17*(1-VLOOKUP($AW17,'MP-2019_Male'!$A$3:$CH$103,IF(EP$5&gt;2034,84,(60+(EP$5-$AX$5)))))</f>
        <v>3.317936425802306E-4</v>
      </c>
      <c r="EQ17" s="381">
        <f>EP17*(1-VLOOKUP($AW17,'MP-2019_Male'!$A$3:$CH$103,IF(EQ$5&gt;2034,84,(60+(EQ$5-$AX$5)))))</f>
        <v>3.2864160297571841E-4</v>
      </c>
      <c r="ER17" s="381">
        <f>EQ17*(1-VLOOKUP($AW17,'MP-2019_Male'!$A$3:$CH$103,IF(ER$5&gt;2034,84,(60+(ER$5-$AX$5)))))</f>
        <v>3.2551950774744909E-4</v>
      </c>
      <c r="ES17" s="381">
        <f>ER17*(1-VLOOKUP($AW17,'MP-2019_Male'!$A$3:$CH$103,IF(ES$5&gt;2034,84,(60+(ES$5-$AX$5)))))</f>
        <v>3.2242707242384835E-4</v>
      </c>
      <c r="ET17" s="381">
        <f>ES17*(1-VLOOKUP($AW17,'MP-2019_Male'!$A$3:$CH$103,IF(ET$5&gt;2034,84,(60+(ET$5-$AX$5)))))</f>
        <v>3.1936401523582181E-4</v>
      </c>
      <c r="EU17" s="381">
        <f>ET17*(1-VLOOKUP($AW17,'MP-2019_Male'!$A$3:$CH$103,IF(EU$5&gt;2034,84,(60+(EU$5-$AX$5)))))</f>
        <v>3.1633005709108151E-4</v>
      </c>
      <c r="EV17" s="381">
        <f>EU17*(1-VLOOKUP($AW17,'MP-2019_Male'!$A$3:$CH$103,IF(EV$5&gt;2034,84,(60+(EV$5-$AX$5)))))</f>
        <v>3.1332492154871627E-4</v>
      </c>
      <c r="EW17" s="381">
        <f>EV17*(1-VLOOKUP($AW17,'MP-2019_Male'!$A$3:$CH$103,IF(EW$5&gt;2034,84,(60+(EW$5-$AX$5)))))</f>
        <v>3.1034833479400345E-4</v>
      </c>
      <c r="EX17" s="381">
        <f>EW17*(1-VLOOKUP($AW17,'MP-2019_Male'!$A$3:$CH$103,IF(EX$5&gt;2034,84,(60+(EX$5-$AX$5)))))</f>
        <v>3.0740002561346045E-4</v>
      </c>
      <c r="EY17" s="381">
        <f>EX17*(1-VLOOKUP($AW17,'MP-2019_Male'!$A$3:$CH$103,IF(EY$5&gt;2034,84,(60+(EY$5-$AX$5)))))</f>
        <v>3.0447972537013258E-4</v>
      </c>
      <c r="EZ17" s="381">
        <f>EY17*(1-VLOOKUP($AW17,'MP-2019_Male'!$A$3:$CH$103,IF(EZ$5&gt;2034,84,(60+(EZ$5-$AX$5)))))</f>
        <v>3.0158716797911632E-4</v>
      </c>
      <c r="FA17" s="381">
        <f>EZ17*(1-VLOOKUP($AW17,'MP-2019_Male'!$A$3:$CH$103,IF(FA$5&gt;2034,84,(60+(FA$5-$AX$5)))))</f>
        <v>2.9872208988331473E-4</v>
      </c>
      <c r="FB17" s="381">
        <f>FA17*(1-VLOOKUP($AW17,'MP-2019_Male'!$A$3:$CH$103,IF(FB$5&gt;2034,84,(60+(FB$5-$AX$5)))))</f>
        <v>2.9588423002942325E-4</v>
      </c>
      <c r="FC17" s="381">
        <f>FB17*(1-VLOOKUP($AW17,'MP-2019_Male'!$A$3:$CH$103,IF(FC$5&gt;2034,84,(60+(FC$5-$AX$5)))))</f>
        <v>2.9307332984414373E-4</v>
      </c>
      <c r="FD17" s="381">
        <f>FC17*(1-VLOOKUP($AW17,'MP-2019_Male'!$A$3:$CH$103,IF(FD$5&gt;2034,84,(60+(FD$5-$AX$5)))))</f>
        <v>2.9028913321062439E-4</v>
      </c>
      <c r="FE17" s="381">
        <f>FD17*(1-VLOOKUP($AW17,'MP-2019_Male'!$A$3:$CH$103,IF(FE$5&gt;2034,84,(60+(FE$5-$AX$5)))))</f>
        <v>2.8753138644512346E-4</v>
      </c>
      <c r="FF17" s="381">
        <f>FE17*(1-VLOOKUP($AW17,'MP-2019_Male'!$A$3:$CH$103,IF(FF$5&gt;2034,84,(60+(FF$5-$AX$5)))))</f>
        <v>2.8479983827389482E-4</v>
      </c>
      <c r="FG17" s="381">
        <f>FF17*(1-VLOOKUP($AW17,'MP-2019_Male'!$A$3:$CH$103,IF(FG$5&gt;2034,84,(60+(FG$5-$AX$5)))))</f>
        <v>2.8209423981029281E-4</v>
      </c>
      <c r="FH17" s="381">
        <f>FG17*(1-VLOOKUP($AW17,'MP-2019_Male'!$A$3:$CH$103,IF(FH$5&gt;2034,84,(60+(FH$5-$AX$5)))))</f>
        <v>2.7941434453209504E-4</v>
      </c>
      <c r="FI17" s="381">
        <f>FH17*(1-VLOOKUP($AW17,'MP-2019_Male'!$A$3:$CH$103,IF(FI$5&gt;2034,84,(60+(FI$5-$AX$5)))))</f>
        <v>2.7675990825904015E-4</v>
      </c>
      <c r="FJ17" s="381">
        <f>FI17*(1-VLOOKUP($AW17,'MP-2019_Male'!$A$3:$CH$103,IF(FJ$5&gt;2034,84,(60+(FJ$5-$AX$5)))))</f>
        <v>2.7413068913057929E-4</v>
      </c>
      <c r="FK17" s="381">
        <f>FJ17*(1-VLOOKUP($AW17,'MP-2019_Male'!$A$3:$CH$103,IF(FK$5&gt;2034,84,(60+(FK$5-$AX$5)))))</f>
        <v>2.7152644758383882E-4</v>
      </c>
      <c r="FL17" s="381">
        <f>FK17*(1-VLOOKUP($AW17,'MP-2019_Male'!$A$3:$CH$103,IF(FL$5&gt;2034,84,(60+(FL$5-$AX$5)))))</f>
        <v>2.6894694633179238E-4</v>
      </c>
      <c r="FM17" s="381">
        <f>FL17*(1-VLOOKUP($AW17,'MP-2019_Male'!$A$3:$CH$103,IF(FM$5&gt;2034,84,(60+(FM$5-$AX$5)))))</f>
        <v>2.6639195034164039E-4</v>
      </c>
      <c r="FN17" s="381">
        <f>FM17*(1-VLOOKUP($AW17,'MP-2019_Male'!$A$3:$CH$103,IF(FN$5&gt;2034,84,(60+(FN$5-$AX$5)))))</f>
        <v>2.6386122681339483E-4</v>
      </c>
    </row>
    <row r="18" spans="1:170">
      <c r="A18" s="172">
        <v>30</v>
      </c>
      <c r="B18" s="190">
        <f t="shared" si="7"/>
        <v>4.5199999999999998E-4</v>
      </c>
      <c r="C18" s="191">
        <f t="shared" si="8"/>
        <v>2.1800000000000001E-4</v>
      </c>
      <c r="D18" s="174">
        <f t="shared" si="5"/>
        <v>3.3500000000000001E-4</v>
      </c>
      <c r="E18" s="345">
        <f t="shared" ca="1" si="10"/>
        <v>4.7187636517133922E-4</v>
      </c>
      <c r="F18" s="346">
        <f t="shared" ca="1" si="11"/>
        <v>1.9131833204079953E-4</v>
      </c>
      <c r="G18" s="366">
        <f t="shared" ca="1" si="12"/>
        <v>3.3159734860606935E-4</v>
      </c>
      <c r="H18" s="165">
        <f t="shared" si="13"/>
        <v>2025</v>
      </c>
      <c r="I18" s="325"/>
      <c r="J18" s="324"/>
      <c r="K18" s="324"/>
      <c r="L18" s="324"/>
      <c r="M18" s="324"/>
      <c r="N18" s="324"/>
      <c r="O18" s="324"/>
      <c r="P18" s="167"/>
      <c r="R18" s="405">
        <v>30</v>
      </c>
      <c r="T18" s="406">
        <v>1.4999999999999999E-4</v>
      </c>
      <c r="U18" s="407" t="s">
        <v>63</v>
      </c>
      <c r="V18" s="407">
        <v>2.5699999999999998E-3</v>
      </c>
      <c r="W18" s="408"/>
      <c r="Y18" s="406">
        <v>3.6000000000000002E-4</v>
      </c>
      <c r="Z18" s="407" t="s">
        <v>63</v>
      </c>
      <c r="AA18" s="407">
        <v>3.5400000000000002E-3</v>
      </c>
      <c r="AB18" s="408"/>
      <c r="AC18" s="413"/>
      <c r="AD18" s="172">
        <v>30</v>
      </c>
      <c r="AF18" s="195">
        <v>4.5199999999999998E-4</v>
      </c>
      <c r="AG18" s="196" t="s">
        <v>63</v>
      </c>
      <c r="AH18" s="197">
        <v>7.9150000000000002E-3</v>
      </c>
      <c r="AI18" s="172"/>
      <c r="AJ18" s="195">
        <v>2.1800000000000001E-4</v>
      </c>
      <c r="AK18" s="196" t="s">
        <v>63</v>
      </c>
      <c r="AL18" s="197">
        <v>3.003E-3</v>
      </c>
      <c r="AO18" s="212"/>
      <c r="AP18" s="212"/>
      <c r="AQ18" s="212"/>
      <c r="AR18" s="212"/>
      <c r="AS18" s="212"/>
      <c r="AT18" s="212"/>
      <c r="AU18" s="212"/>
      <c r="AV18" s="362"/>
      <c r="AW18" s="172">
        <v>37</v>
      </c>
      <c r="AX18" s="199">
        <f t="shared" si="6"/>
        <v>6.7103282118219387E-4</v>
      </c>
      <c r="AY18" s="334">
        <f t="shared" si="14"/>
        <v>4.8759999999999998E-4</v>
      </c>
      <c r="AZ18" s="381">
        <f>AY18*(1-VLOOKUP($AW18,'MP-2019_Male'!$A$3:$CH$103,IF(AZ$5&gt;2034,84,(60+(AZ$5-$AX$5)))))</f>
        <v>4.8569835999999998E-4</v>
      </c>
      <c r="BA18" s="381">
        <f>AZ18*(1-VLOOKUP($AW18,'MP-2019_Male'!$A$3:$CH$103,IF(BA$5&gt;2034,84,(60+(BA$5-$AX$5)))))</f>
        <v>4.8890396917599993E-4</v>
      </c>
      <c r="BB18" s="381">
        <f>BA18*(1-VLOOKUP($AW18,'MP-2019_Male'!$A$3:$CH$103,IF(BB$5&gt;2034,84,(60+(BB$5-$AX$5)))))</f>
        <v>4.9853537736876713E-4</v>
      </c>
      <c r="BC18" s="381">
        <f>BB18*(1-VLOOKUP($AW18,'MP-2019_Male'!$A$3:$CH$103,IF(BC$5&gt;2034,84,(60+(BC$5-$AX$5)))))</f>
        <v>5.1583455496346338E-4</v>
      </c>
      <c r="BD18" s="381">
        <f>BC18*(1-VLOOKUP($AW18,'MP-2019_Male'!$A$3:$CH$103,IF(BD$5&gt;2034,84,(60+(BD$5-$AX$5)))))</f>
        <v>5.4188419998911822E-4</v>
      </c>
      <c r="BE18" s="381">
        <f>BD18*(1-VLOOKUP($AW18,'MP-2019_Male'!$A$3:$CH$103,IF(BE$5&gt;2034,84,(60+(BE$5-$AX$5)))))</f>
        <v>5.6952029418856317E-4</v>
      </c>
      <c r="BF18" s="381">
        <f>BE18*(1-VLOOKUP($AW18,'MP-2019_Male'!$A$3:$CH$103,IF(BF$5&gt;2034,84,(60+(BF$5-$AX$5)))))</f>
        <v>5.9748374063322153E-4</v>
      </c>
      <c r="BG18" s="381">
        <f>BF18*(1-VLOOKUP($AW18,'MP-2019_Male'!$A$3:$CH$103,IF(BG$5&gt;2034,84,(60+(BG$5-$AX$5)))))</f>
        <v>6.2449000570984309E-4</v>
      </c>
      <c r="BH18" s="381">
        <f>BG18*(1-VLOOKUP($AW18,'MP-2019_Male'!$A$3:$CH$103,IF(BH$5&gt;2034,84,(60+(BH$5-$AX$5)))))</f>
        <v>6.4934470793709485E-4</v>
      </c>
      <c r="BI18" s="381">
        <f>BH18*(1-VLOOKUP($AW18,'MP-2019_Male'!$A$3:$CH$103,IF(BI$5&gt;2034,84,(60+(BI$5-$AX$5)))))</f>
        <v>6.7103282118219387E-4</v>
      </c>
      <c r="BJ18" s="414">
        <f>BI18*(1-VLOOKUP($AW18,'MP-2019_Male'!$A$3:$CH$103,IF(BJ$5&gt;2034,84,(60+(BJ$5-$AX$5)))))</f>
        <v>6.8881519094352202E-4</v>
      </c>
      <c r="BK18" s="381">
        <f>BJ18*(1-VLOOKUP($AW18,'MP-2019_Male'!$A$3:$CH$103,IF(BK$5&gt;2034,84,(60+(BK$5-$AX$5)))))</f>
        <v>7.0224708716692074E-4</v>
      </c>
      <c r="BL18" s="381">
        <f>BK18*(1-VLOOKUP($AW18,'MP-2019_Male'!$A$3:$CH$103,IF(BL$5&gt;2034,84,(60+(BL$5-$AX$5)))))</f>
        <v>7.114465240088075E-4</v>
      </c>
      <c r="BM18" s="381">
        <f>BL18*(1-VLOOKUP($AW18,'MP-2019_Male'!$A$3:$CH$103,IF(BM$5&gt;2034,84,(60+(BM$5-$AX$5)))))</f>
        <v>7.1692466224367534E-4</v>
      </c>
      <c r="BN18" s="381">
        <f>BM18*(1-VLOOKUP($AW18,'MP-2019_Male'!$A$3:$CH$103,IF(BN$5&gt;2034,84,(60+(BN$5-$AX$5)))))</f>
        <v>7.1972066842642573E-4</v>
      </c>
      <c r="BO18" s="381">
        <f>BN18*(1-VLOOKUP($AW18,'MP-2019_Male'!$A$3:$CH$103,IF(BO$5&gt;2034,84,(60+(BO$5-$AX$5)))))</f>
        <v>7.2044038909485208E-4</v>
      </c>
      <c r="BP18" s="381">
        <f>BO18*(1-VLOOKUP($AW18,'MP-2019_Male'!$A$3:$CH$103,IF(BP$5&gt;2034,84,(60+(BP$5-$AX$5)))))</f>
        <v>7.1928768447230033E-4</v>
      </c>
      <c r="BQ18" s="381">
        <f>BP18*(1-VLOOKUP($AW18,'MP-2019_Male'!$A$3:$CH$103,IF(BQ$5&gt;2034,84,(60+(BQ$5-$AX$5)))))</f>
        <v>7.1655439127130561E-4</v>
      </c>
      <c r="BR18" s="381">
        <f>BQ18*(1-VLOOKUP($AW18,'MP-2019_Male'!$A$3:$CH$103,IF(BR$5&gt;2034,84,(60+(BR$5-$AX$5)))))</f>
        <v>7.1254168668018626E-4</v>
      </c>
      <c r="BS18" s="381">
        <f>BR18*(1-VLOOKUP($AW18,'MP-2019_Male'!$A$3:$CH$103,IF(BS$5&gt;2034,84,(60+(BS$5-$AX$5)))))</f>
        <v>7.0748264070475699E-4</v>
      </c>
      <c r="BT18" s="381">
        <f>BS18*(1-VLOOKUP($AW18,'MP-2019_Male'!$A$3:$CH$103,IF(BT$5&gt;2034,84,(60+(BT$5-$AX$5)))))</f>
        <v>7.0168128305097795E-4</v>
      </c>
      <c r="BU18" s="381">
        <f>BT18*(1-VLOOKUP($AW18,'MP-2019_Male'!$A$3:$CH$103,IF(BU$5&gt;2034,84,(60+(BU$5-$AX$5)))))</f>
        <v>6.9536615150351914E-4</v>
      </c>
      <c r="BV18" s="381">
        <f>BU18*(1-VLOOKUP($AW18,'MP-2019_Male'!$A$3:$CH$103,IF(BV$5&gt;2034,84,(60+(BV$5-$AX$5)))))</f>
        <v>6.8876017306423575E-4</v>
      </c>
      <c r="BW18" s="381">
        <f>BV18*(1-VLOOKUP($AW18,'MP-2019_Male'!$A$3:$CH$103,IF(BW$5&gt;2034,84,(60+(BW$5-$AX$5)))))</f>
        <v>6.8194144735089985E-4</v>
      </c>
      <c r="BX18" s="381">
        <f>BW18*(1-VLOOKUP($AW18,'MP-2019_Male'!$A$3:$CH$103,IF(BX$5&gt;2034,84,(60+(BX$5-$AX$5)))))</f>
        <v>6.7546300360106634E-4</v>
      </c>
      <c r="BY18" s="381">
        <f>BX18*(1-VLOOKUP($AW18,'MP-2019_Male'!$A$3:$CH$103,IF(BY$5&gt;2034,84,(60+(BY$5-$AX$5)))))</f>
        <v>6.6904610506685622E-4</v>
      </c>
      <c r="BZ18" s="381">
        <f>BY18*(1-VLOOKUP($AW18,'MP-2019_Male'!$A$3:$CH$103,IF(BZ$5&gt;2034,84,(60+(BZ$5-$AX$5)))))</f>
        <v>6.6269016706872112E-4</v>
      </c>
      <c r="CA18" s="381">
        <f>BZ18*(1-VLOOKUP($AW18,'MP-2019_Male'!$A$3:$CH$103,IF(CA$5&gt;2034,84,(60+(CA$5-$AX$5)))))</f>
        <v>6.5639461048156832E-4</v>
      </c>
      <c r="CB18" s="381">
        <f>CA18*(1-VLOOKUP($AW18,'MP-2019_Male'!$A$3:$CH$103,IF(CB$5&gt;2034,84,(60+(CB$5-$AX$5)))))</f>
        <v>6.5015886168199341E-4</v>
      </c>
      <c r="CC18" s="381">
        <f>CB18*(1-VLOOKUP($AW18,'MP-2019_Male'!$A$3:$CH$103,IF(CC$5&gt;2034,84,(60+(CC$5-$AX$5)))))</f>
        <v>6.4398235249601445E-4</v>
      </c>
      <c r="CD18" s="381">
        <f>CC18*(1-VLOOKUP($AW18,'MP-2019_Male'!$A$3:$CH$103,IF(CD$5&gt;2034,84,(60+(CD$5-$AX$5)))))</f>
        <v>6.3786452014730232E-4</v>
      </c>
      <c r="CE18" s="381">
        <f>CD18*(1-VLOOKUP($AW18,'MP-2019_Male'!$A$3:$CH$103,IF(CE$5&gt;2034,84,(60+(CE$5-$AX$5)))))</f>
        <v>6.3180480720590295E-4</v>
      </c>
      <c r="CF18" s="381">
        <f>CE18*(1-VLOOKUP($AW18,'MP-2019_Male'!$A$3:$CH$103,IF(CF$5&gt;2034,84,(60+(CF$5-$AX$5)))))</f>
        <v>6.2580266153744685E-4</v>
      </c>
      <c r="CG18" s="381">
        <f>CF18*(1-VLOOKUP($AW18,'MP-2019_Male'!$A$3:$CH$103,IF(CG$5&gt;2034,84,(60+(CG$5-$AX$5)))))</f>
        <v>6.1985753625284109E-4</v>
      </c>
      <c r="CH18" s="381">
        <f>CG18*(1-VLOOKUP($AW18,'MP-2019_Male'!$A$3:$CH$103,IF(CH$5&gt;2034,84,(60+(CH$5-$AX$5)))))</f>
        <v>6.1396888965843915E-4</v>
      </c>
      <c r="CI18" s="381">
        <f>CH18*(1-VLOOKUP($AW18,'MP-2019_Male'!$A$3:$CH$103,IF(CI$5&gt;2034,84,(60+(CI$5-$AX$5)))))</f>
        <v>6.0813618520668398E-4</v>
      </c>
      <c r="CJ18" s="381">
        <f>CI18*(1-VLOOKUP($AW18,'MP-2019_Male'!$A$3:$CH$103,IF(CJ$5&gt;2034,84,(60+(CJ$5-$AX$5)))))</f>
        <v>6.0235889144722051E-4</v>
      </c>
      <c r="CK18" s="381">
        <f>CJ18*(1-VLOOKUP($AW18,'MP-2019_Male'!$A$3:$CH$103,IF(CK$5&gt;2034,84,(60+(CK$5-$AX$5)))))</f>
        <v>5.9663648197847189E-4</v>
      </c>
      <c r="CL18" s="381">
        <f>CK18*(1-VLOOKUP($AW18,'MP-2019_Male'!$A$3:$CH$103,IF(CL$5&gt;2034,84,(60+(CL$5-$AX$5)))))</f>
        <v>5.9096843539967647E-4</v>
      </c>
      <c r="CM18" s="381">
        <f>CL18*(1-VLOOKUP($AW18,'MP-2019_Male'!$A$3:$CH$103,IF(CM$5&gt;2034,84,(60+(CM$5-$AX$5)))))</f>
        <v>5.8535423526337959E-4</v>
      </c>
      <c r="CN18" s="381">
        <f>CM18*(1-VLOOKUP($AW18,'MP-2019_Male'!$A$3:$CH$103,IF(CN$5&gt;2034,84,(60+(CN$5-$AX$5)))))</f>
        <v>5.7979337002837751E-4</v>
      </c>
      <c r="CO18" s="381">
        <f>CN18*(1-VLOOKUP($AW18,'MP-2019_Male'!$A$3:$CH$103,IF(CO$5&gt;2034,84,(60+(CO$5-$AX$5)))))</f>
        <v>5.7428533301310798E-4</v>
      </c>
      <c r="CP18" s="381">
        <f>CO18*(1-VLOOKUP($AW18,'MP-2019_Male'!$A$3:$CH$103,IF(CP$5&gt;2034,84,(60+(CP$5-$AX$5)))))</f>
        <v>5.6882962234948344E-4</v>
      </c>
      <c r="CQ18" s="381">
        <f>CP18*(1-VLOOKUP($AW18,'MP-2019_Male'!$A$3:$CH$103,IF(CQ$5&gt;2034,84,(60+(CQ$5-$AX$5)))))</f>
        <v>5.634257409371634E-4</v>
      </c>
      <c r="CR18" s="381">
        <f>CQ18*(1-VLOOKUP($AW18,'MP-2019_Male'!$A$3:$CH$103,IF(CR$5&gt;2034,84,(60+(CR$5-$AX$5)))))</f>
        <v>5.5807319639826036E-4</v>
      </c>
      <c r="CS18" s="381">
        <f>CR18*(1-VLOOKUP($AW18,'MP-2019_Male'!$A$3:$CH$103,IF(CS$5&gt;2034,84,(60+(CS$5-$AX$5)))))</f>
        <v>5.5277150103247687E-4</v>
      </c>
      <c r="CT18" s="381">
        <f>CS18*(1-VLOOKUP($AW18,'MP-2019_Male'!$A$3:$CH$103,IF(CT$5&gt;2034,84,(60+(CT$5-$AX$5)))))</f>
        <v>5.4752017177266837E-4</v>
      </c>
      <c r="CU18" s="381">
        <f>CT18*(1-VLOOKUP($AW18,'MP-2019_Male'!$A$3:$CH$103,IF(CU$5&gt;2034,84,(60+(CU$5-$AX$5)))))</f>
        <v>5.4231873014082808E-4</v>
      </c>
      <c r="CV18" s="381">
        <f>CU18*(1-VLOOKUP($AW18,'MP-2019_Male'!$A$3:$CH$103,IF(CV$5&gt;2034,84,(60+(CV$5-$AX$5)))))</f>
        <v>5.3716670220449025E-4</v>
      </c>
      <c r="CW18" s="381">
        <f>CV18*(1-VLOOKUP($AW18,'MP-2019_Male'!$A$3:$CH$103,IF(CW$5&gt;2034,84,(60+(CW$5-$AX$5)))))</f>
        <v>5.3206361853354767E-4</v>
      </c>
      <c r="CX18" s="381">
        <f>CW18*(1-VLOOKUP($AW18,'MP-2019_Male'!$A$3:$CH$103,IF(CX$5&gt;2034,84,(60+(CX$5-$AX$5)))))</f>
        <v>5.2700901415747895E-4</v>
      </c>
      <c r="CY18" s="381">
        <f>CX18*(1-VLOOKUP($AW18,'MP-2019_Male'!$A$3:$CH$103,IF(CY$5&gt;2034,84,(60+(CY$5-$AX$5)))))</f>
        <v>5.2200242852298297E-4</v>
      </c>
      <c r="CZ18" s="381">
        <f>CY18*(1-VLOOKUP($AW18,'MP-2019_Male'!$A$3:$CH$103,IF(CZ$5&gt;2034,84,(60+(CZ$5-$AX$5)))))</f>
        <v>5.1704340545201464E-4</v>
      </c>
      <c r="DA18" s="381">
        <f>CZ18*(1-VLOOKUP($AW18,'MP-2019_Male'!$A$3:$CH$103,IF(DA$5&gt;2034,84,(60+(DA$5-$AX$5)))))</f>
        <v>5.1213149310022057E-4</v>
      </c>
      <c r="DB18" s="381">
        <f>DA18*(1-VLOOKUP($AW18,'MP-2019_Male'!$A$3:$CH$103,IF(DB$5&gt;2034,84,(60+(DB$5-$AX$5)))))</f>
        <v>5.0726624391576847E-4</v>
      </c>
      <c r="DC18" s="381">
        <f>DB18*(1-VLOOKUP($AW18,'MP-2019_Male'!$A$3:$CH$103,IF(DC$5&gt;2034,84,(60+(DC$5-$AX$5)))))</f>
        <v>5.0244721459856867E-4</v>
      </c>
      <c r="DD18" s="381">
        <f>DC18*(1-VLOOKUP($AW18,'MP-2019_Male'!$A$3:$CH$103,IF(DD$5&gt;2034,84,(60+(DD$5-$AX$5)))))</f>
        <v>4.9767396605988228E-4</v>
      </c>
      <c r="DE18" s="381">
        <f>DD18*(1-VLOOKUP($AW18,'MP-2019_Male'!$A$3:$CH$103,IF(DE$5&gt;2034,84,(60+(DE$5-$AX$5)))))</f>
        <v>4.9294606338231347E-4</v>
      </c>
      <c r="DF18" s="381">
        <f>DE18*(1-VLOOKUP($AW18,'MP-2019_Male'!$A$3:$CH$103,IF(DF$5&gt;2034,84,(60+(DF$5-$AX$5)))))</f>
        <v>4.8826307578018151E-4</v>
      </c>
      <c r="DG18" s="381">
        <f>DF18*(1-VLOOKUP($AW18,'MP-2019_Male'!$A$3:$CH$103,IF(DG$5&gt;2034,84,(60+(DG$5-$AX$5)))))</f>
        <v>4.8362457656026979E-4</v>
      </c>
      <c r="DH18" s="381">
        <f>DG18*(1-VLOOKUP($AW18,'MP-2019_Male'!$A$3:$CH$103,IF(DH$5&gt;2034,84,(60+(DH$5-$AX$5)))))</f>
        <v>4.7903014308294726E-4</v>
      </c>
      <c r="DI18" s="381">
        <f>DH18*(1-VLOOKUP($AW18,'MP-2019_Male'!$A$3:$CH$103,IF(DI$5&gt;2034,84,(60+(DI$5-$AX$5)))))</f>
        <v>4.7447935672365927E-4</v>
      </c>
      <c r="DJ18" s="381">
        <f>DI18*(1-VLOOKUP($AW18,'MP-2019_Male'!$A$3:$CH$103,IF(DJ$5&gt;2034,84,(60+(DJ$5-$AX$5)))))</f>
        <v>4.6997180283478451E-4</v>
      </c>
      <c r="DK18" s="381">
        <f>DJ18*(1-VLOOKUP($AW18,'MP-2019_Male'!$A$3:$CH$103,IF(DK$5&gt;2034,84,(60+(DK$5-$AX$5)))))</f>
        <v>4.6550707070785406E-4</v>
      </c>
      <c r="DL18" s="381">
        <f>DK18*(1-VLOOKUP($AW18,'MP-2019_Male'!$A$3:$CH$103,IF(DL$5&gt;2034,84,(60+(DL$5-$AX$5)))))</f>
        <v>4.6108475353612944E-4</v>
      </c>
      <c r="DM18" s="381">
        <f>DL18*(1-VLOOKUP($AW18,'MP-2019_Male'!$A$3:$CH$103,IF(DM$5&gt;2034,84,(60+(DM$5-$AX$5)))))</f>
        <v>4.5670444837753621E-4</v>
      </c>
      <c r="DN18" s="381">
        <f>DM18*(1-VLOOKUP($AW18,'MP-2019_Male'!$A$3:$CH$103,IF(DN$5&gt;2034,84,(60+(DN$5-$AX$5)))))</f>
        <v>4.5236575611794965E-4</v>
      </c>
      <c r="DO18" s="381">
        <f>DN18*(1-VLOOKUP($AW18,'MP-2019_Male'!$A$3:$CH$103,IF(DO$5&gt;2034,84,(60+(DO$5-$AX$5)))))</f>
        <v>4.4806828143482914E-4</v>
      </c>
      <c r="DP18" s="381">
        <f>DO18*(1-VLOOKUP($AW18,'MP-2019_Male'!$A$3:$CH$103,IF(DP$5&gt;2034,84,(60+(DP$5-$AX$5)))))</f>
        <v>4.4381163276119827E-4</v>
      </c>
      <c r="DQ18" s="381">
        <f>DP18*(1-VLOOKUP($AW18,'MP-2019_Male'!$A$3:$CH$103,IF(DQ$5&gt;2034,84,(60+(DQ$5-$AX$5)))))</f>
        <v>4.3959542224996691E-4</v>
      </c>
      <c r="DR18" s="381">
        <f>DQ18*(1-VLOOKUP($AW18,'MP-2019_Male'!$A$3:$CH$103,IF(DR$5&gt;2034,84,(60+(DR$5-$AX$5)))))</f>
        <v>4.3541926573859225E-4</v>
      </c>
      <c r="DS18" s="381">
        <f>DR18*(1-VLOOKUP($AW18,'MP-2019_Male'!$A$3:$CH$103,IF(DS$5&gt;2034,84,(60+(DS$5-$AX$5)))))</f>
        <v>4.3128278271407564E-4</v>
      </c>
      <c r="DT18" s="381">
        <f>DS18*(1-VLOOKUP($AW18,'MP-2019_Male'!$A$3:$CH$103,IF(DT$5&gt;2034,84,(60+(DT$5-$AX$5)))))</f>
        <v>4.2718559627829194E-4</v>
      </c>
      <c r="DU18" s="381">
        <f>DT18*(1-VLOOKUP($AW18,'MP-2019_Male'!$A$3:$CH$103,IF(DU$5&gt;2034,84,(60+(DU$5-$AX$5)))))</f>
        <v>4.2312733311364819E-4</v>
      </c>
      <c r="DV18" s="381">
        <f>DU18*(1-VLOOKUP($AW18,'MP-2019_Male'!$A$3:$CH$103,IF(DV$5&gt;2034,84,(60+(DV$5-$AX$5)))))</f>
        <v>4.1910762344906857E-4</v>
      </c>
      <c r="DW18" s="381">
        <f>DV18*(1-VLOOKUP($AW18,'MP-2019_Male'!$A$3:$CH$103,IF(DW$5&gt;2034,84,(60+(DW$5-$AX$5)))))</f>
        <v>4.1512610102630243E-4</v>
      </c>
      <c r="DX18" s="381">
        <f>DW18*(1-VLOOKUP($AW18,'MP-2019_Male'!$A$3:$CH$103,IF(DX$5&gt;2034,84,(60+(DX$5-$AX$5)))))</f>
        <v>4.1118240306655258E-4</v>
      </c>
      <c r="DY18" s="381">
        <f>DX18*(1-VLOOKUP($AW18,'MP-2019_Male'!$A$3:$CH$103,IF(DY$5&gt;2034,84,(60+(DY$5-$AX$5)))))</f>
        <v>4.0727617023742033E-4</v>
      </c>
      <c r="DZ18" s="381">
        <f>DY18*(1-VLOOKUP($AW18,'MP-2019_Male'!$A$3:$CH$103,IF(DZ$5&gt;2034,84,(60+(DZ$5-$AX$5)))))</f>
        <v>4.0340704662016486E-4</v>
      </c>
      <c r="EA18" s="381">
        <f>DZ18*(1-VLOOKUP($AW18,'MP-2019_Male'!$A$3:$CH$103,IF(EA$5&gt;2034,84,(60+(EA$5-$AX$5)))))</f>
        <v>3.9957467967727332E-4</v>
      </c>
      <c r="EB18" s="381">
        <f>EA18*(1-VLOOKUP($AW18,'MP-2019_Male'!$A$3:$CH$103,IF(EB$5&gt;2034,84,(60+(EB$5-$AX$5)))))</f>
        <v>3.9577872022033926E-4</v>
      </c>
      <c r="EC18" s="381">
        <f>EB18*(1-VLOOKUP($AW18,'MP-2019_Male'!$A$3:$CH$103,IF(EC$5&gt;2034,84,(60+(EC$5-$AX$5)))))</f>
        <v>3.9201882237824607E-4</v>
      </c>
      <c r="ED18" s="381">
        <f>EC18*(1-VLOOKUP($AW18,'MP-2019_Male'!$A$3:$CH$103,IF(ED$5&gt;2034,84,(60+(ED$5-$AX$5)))))</f>
        <v>3.8829464356565277E-4</v>
      </c>
      <c r="EE18" s="381">
        <f>ED18*(1-VLOOKUP($AW18,'MP-2019_Male'!$A$3:$CH$103,IF(EE$5&gt;2034,84,(60+(EE$5-$AX$5)))))</f>
        <v>3.8460584445177911E-4</v>
      </c>
      <c r="EF18" s="381">
        <f>EE18*(1-VLOOKUP($AW18,'MP-2019_Male'!$A$3:$CH$103,IF(EF$5&gt;2034,84,(60+(EF$5-$AX$5)))))</f>
        <v>3.8095208892948725E-4</v>
      </c>
      <c r="EG18" s="381">
        <f>EF18*(1-VLOOKUP($AW18,'MP-2019_Male'!$A$3:$CH$103,IF(EG$5&gt;2034,84,(60+(EG$5-$AX$5)))))</f>
        <v>3.7733304408465714E-4</v>
      </c>
      <c r="EH18" s="381">
        <f>EG18*(1-VLOOKUP($AW18,'MP-2019_Male'!$A$3:$CH$103,IF(EH$5&gt;2034,84,(60+(EH$5-$AX$5)))))</f>
        <v>3.7374838016585293E-4</v>
      </c>
      <c r="EI18" s="381">
        <f>EH18*(1-VLOOKUP($AW18,'MP-2019_Male'!$A$3:$CH$103,IF(EI$5&gt;2034,84,(60+(EI$5-$AX$5)))))</f>
        <v>3.7019777055427735E-4</v>
      </c>
      <c r="EJ18" s="381">
        <f>EI18*(1-VLOOKUP($AW18,'MP-2019_Male'!$A$3:$CH$103,IF(EJ$5&gt;2034,84,(60+(EJ$5-$AX$5)))))</f>
        <v>3.6668089173401175E-4</v>
      </c>
      <c r="EK18" s="381">
        <f>EJ18*(1-VLOOKUP($AW18,'MP-2019_Male'!$A$3:$CH$103,IF(EK$5&gt;2034,84,(60+(EK$5-$AX$5)))))</f>
        <v>3.6319742326253868E-4</v>
      </c>
      <c r="EL18" s="381">
        <f>EK18*(1-VLOOKUP($AW18,'MP-2019_Male'!$A$3:$CH$103,IF(EL$5&gt;2034,84,(60+(EL$5-$AX$5)))))</f>
        <v>3.597470477415446E-4</v>
      </c>
      <c r="EM18" s="381">
        <f>EL18*(1-VLOOKUP($AW18,'MP-2019_Male'!$A$3:$CH$103,IF(EM$5&gt;2034,84,(60+(EM$5-$AX$5)))))</f>
        <v>3.5632945078799993E-4</v>
      </c>
      <c r="EN18" s="381">
        <f>EM18*(1-VLOOKUP($AW18,'MP-2019_Male'!$A$3:$CH$103,IF(EN$5&gt;2034,84,(60+(EN$5-$AX$5)))))</f>
        <v>3.5294432100551395E-4</v>
      </c>
      <c r="EO18" s="381">
        <f>EN18*(1-VLOOKUP($AW18,'MP-2019_Male'!$A$3:$CH$103,IF(EO$5&gt;2034,84,(60+(EO$5-$AX$5)))))</f>
        <v>3.4959134995596157E-4</v>
      </c>
      <c r="EP18" s="381">
        <f>EO18*(1-VLOOKUP($AW18,'MP-2019_Male'!$A$3:$CH$103,IF(EP$5&gt;2034,84,(60+(EP$5-$AX$5)))))</f>
        <v>3.4627023213137996E-4</v>
      </c>
      <c r="EQ18" s="381">
        <f>EP18*(1-VLOOKUP($AW18,'MP-2019_Male'!$A$3:$CH$103,IF(EQ$5&gt;2034,84,(60+(EQ$5-$AX$5)))))</f>
        <v>3.4298066492613184E-4</v>
      </c>
      <c r="ER18" s="381">
        <f>EQ18*(1-VLOOKUP($AW18,'MP-2019_Male'!$A$3:$CH$103,IF(ER$5&gt;2034,84,(60+(ER$5-$AX$5)))))</f>
        <v>3.397223486093336E-4</v>
      </c>
      <c r="ES18" s="381">
        <f>ER18*(1-VLOOKUP($AW18,'MP-2019_Male'!$A$3:$CH$103,IF(ES$5&gt;2034,84,(60+(ES$5-$AX$5)))))</f>
        <v>3.3649498629754495E-4</v>
      </c>
      <c r="ET18" s="381">
        <f>ES18*(1-VLOOKUP($AW18,'MP-2019_Male'!$A$3:$CH$103,IF(ET$5&gt;2034,84,(60+(ET$5-$AX$5)))))</f>
        <v>3.332982839277183E-4</v>
      </c>
      <c r="EU18" s="381">
        <f>ET18*(1-VLOOKUP($AW18,'MP-2019_Male'!$A$3:$CH$103,IF(EU$5&gt;2034,84,(60+(EU$5-$AX$5)))))</f>
        <v>3.30131950230405E-4</v>
      </c>
      <c r="EV18" s="381">
        <f>EU18*(1-VLOOKUP($AW18,'MP-2019_Male'!$A$3:$CH$103,IF(EV$5&gt;2034,84,(60+(EV$5-$AX$5)))))</f>
        <v>3.2699569670321618E-4</v>
      </c>
      <c r="EW18" s="381">
        <f>EV18*(1-VLOOKUP($AW18,'MP-2019_Male'!$A$3:$CH$103,IF(EW$5&gt;2034,84,(60+(EW$5-$AX$5)))))</f>
        <v>3.2388923758453565E-4</v>
      </c>
      <c r="EX18" s="381">
        <f>EW18*(1-VLOOKUP($AW18,'MP-2019_Male'!$A$3:$CH$103,IF(EX$5&gt;2034,84,(60+(EX$5-$AX$5)))))</f>
        <v>3.2081228982748256E-4</v>
      </c>
      <c r="EY18" s="381">
        <f>EX18*(1-VLOOKUP($AW18,'MP-2019_Male'!$A$3:$CH$103,IF(EY$5&gt;2034,84,(60+(EY$5-$AX$5)))))</f>
        <v>3.1776457307412147E-4</v>
      </c>
      <c r="EZ18" s="381">
        <f>EY18*(1-VLOOKUP($AW18,'MP-2019_Male'!$A$3:$CH$103,IF(EZ$5&gt;2034,84,(60+(EZ$5-$AX$5)))))</f>
        <v>3.1474580962991732E-4</v>
      </c>
      <c r="FA18" s="381">
        <f>EZ18*(1-VLOOKUP($AW18,'MP-2019_Male'!$A$3:$CH$103,IF(FA$5&gt;2034,84,(60+(FA$5-$AX$5)))))</f>
        <v>3.1175572443843311E-4</v>
      </c>
      <c r="FB18" s="381">
        <f>FA18*(1-VLOOKUP($AW18,'MP-2019_Male'!$A$3:$CH$103,IF(FB$5&gt;2034,84,(60+(FB$5-$AX$5)))))</f>
        <v>3.08794045056268E-4</v>
      </c>
      <c r="FC18" s="381">
        <f>FB18*(1-VLOOKUP($AW18,'MP-2019_Male'!$A$3:$CH$103,IF(FC$5&gt;2034,84,(60+(FC$5-$AX$5)))))</f>
        <v>3.0586050162823345E-4</v>
      </c>
      <c r="FD18" s="381">
        <f>FC18*(1-VLOOKUP($AW18,'MP-2019_Male'!$A$3:$CH$103,IF(FD$5&gt;2034,84,(60+(FD$5-$AX$5)))))</f>
        <v>3.0295482686276524E-4</v>
      </c>
      <c r="FE18" s="381">
        <f>FD18*(1-VLOOKUP($AW18,'MP-2019_Male'!$A$3:$CH$103,IF(FE$5&gt;2034,84,(60+(FE$5-$AX$5)))))</f>
        <v>3.0007675600756897E-4</v>
      </c>
      <c r="FF18" s="381">
        <f>FE18*(1-VLOOKUP($AW18,'MP-2019_Male'!$A$3:$CH$103,IF(FF$5&gt;2034,84,(60+(FF$5-$AX$5)))))</f>
        <v>2.9722602682549705E-4</v>
      </c>
      <c r="FG18" s="381">
        <f>FF18*(1-VLOOKUP($AW18,'MP-2019_Male'!$A$3:$CH$103,IF(FG$5&gt;2034,84,(60+(FG$5-$AX$5)))))</f>
        <v>2.9440237957065483E-4</v>
      </c>
      <c r="FH18" s="381">
        <f>FG18*(1-VLOOKUP($AW18,'MP-2019_Male'!$A$3:$CH$103,IF(FH$5&gt;2034,84,(60+(FH$5-$AX$5)))))</f>
        <v>2.9160555696473362E-4</v>
      </c>
      <c r="FI18" s="381">
        <f>FH18*(1-VLOOKUP($AW18,'MP-2019_Male'!$A$3:$CH$103,IF(FI$5&gt;2034,84,(60+(FI$5-$AX$5)))))</f>
        <v>2.8883530417356869E-4</v>
      </c>
      <c r="FJ18" s="381">
        <f>FI18*(1-VLOOKUP($AW18,'MP-2019_Male'!$A$3:$CH$103,IF(FJ$5&gt;2034,84,(60+(FJ$5-$AX$5)))))</f>
        <v>2.8609136878391978E-4</v>
      </c>
      <c r="FK18" s="381">
        <f>FJ18*(1-VLOOKUP($AW18,'MP-2019_Male'!$A$3:$CH$103,IF(FK$5&gt;2034,84,(60+(FK$5-$AX$5)))))</f>
        <v>2.8337350078047255E-4</v>
      </c>
      <c r="FL18" s="381">
        <f>FK18*(1-VLOOKUP($AW18,'MP-2019_Male'!$A$3:$CH$103,IF(FL$5&gt;2034,84,(60+(FL$5-$AX$5)))))</f>
        <v>2.8068145252305805E-4</v>
      </c>
      <c r="FM18" s="381">
        <f>FL18*(1-VLOOKUP($AW18,'MP-2019_Male'!$A$3:$CH$103,IF(FM$5&gt;2034,84,(60+(FM$5-$AX$5)))))</f>
        <v>2.7801497872408901E-4</v>
      </c>
      <c r="FN18" s="381">
        <f>FM18*(1-VLOOKUP($AW18,'MP-2019_Male'!$A$3:$CH$103,IF(FN$5&gt;2034,84,(60+(FN$5-$AX$5)))))</f>
        <v>2.7537383642621018E-4</v>
      </c>
    </row>
    <row r="19" spans="1:170">
      <c r="A19" s="172">
        <v>31</v>
      </c>
      <c r="B19" s="190">
        <f t="shared" si="7"/>
        <v>4.6299999999999998E-4</v>
      </c>
      <c r="C19" s="191">
        <f t="shared" si="8"/>
        <v>2.31E-4</v>
      </c>
      <c r="D19" s="174">
        <f t="shared" si="5"/>
        <v>3.4699999999999998E-4</v>
      </c>
      <c r="E19" s="345">
        <f t="shared" ca="1" si="10"/>
        <v>5.0839227186458909E-4</v>
      </c>
      <c r="F19" s="346">
        <f t="shared" ca="1" si="11"/>
        <v>2.0601174867193112E-4</v>
      </c>
      <c r="G19" s="366">
        <f t="shared" ca="1" si="12"/>
        <v>3.5720201026826013E-4</v>
      </c>
      <c r="H19" s="165">
        <f t="shared" si="13"/>
        <v>2026</v>
      </c>
      <c r="I19" s="327"/>
      <c r="J19" s="328"/>
      <c r="K19" s="324"/>
      <c r="L19" s="324"/>
      <c r="M19" s="324"/>
      <c r="N19" s="324"/>
      <c r="O19" s="324"/>
      <c r="P19" s="167"/>
      <c r="R19" s="405">
        <v>31</v>
      </c>
      <c r="T19" s="406">
        <v>1.6000000000000001E-4</v>
      </c>
      <c r="U19" s="407" t="s">
        <v>63</v>
      </c>
      <c r="V19" s="407">
        <v>2.81E-3</v>
      </c>
      <c r="W19" s="408"/>
      <c r="Y19" s="406">
        <v>3.8000000000000002E-4</v>
      </c>
      <c r="Z19" s="407" t="s">
        <v>63</v>
      </c>
      <c r="AA19" s="407">
        <v>3.7200000000000002E-3</v>
      </c>
      <c r="AB19" s="408"/>
      <c r="AC19" s="413"/>
      <c r="AD19" s="172">
        <v>31</v>
      </c>
      <c r="AF19" s="195">
        <v>4.6299999999999998E-4</v>
      </c>
      <c r="AG19" s="196" t="s">
        <v>63</v>
      </c>
      <c r="AH19" s="197">
        <v>8.1080000000000006E-3</v>
      </c>
      <c r="AI19" s="172"/>
      <c r="AJ19" s="195">
        <v>2.31E-4</v>
      </c>
      <c r="AK19" s="196" t="s">
        <v>63</v>
      </c>
      <c r="AL19" s="197">
        <v>3.1819999999999999E-3</v>
      </c>
      <c r="AO19" s="264"/>
      <c r="AP19" s="212"/>
      <c r="AQ19" s="212"/>
      <c r="AR19" s="212"/>
      <c r="AS19" s="212"/>
      <c r="AT19" s="212"/>
      <c r="AU19" s="212"/>
      <c r="AV19" s="362"/>
      <c r="AW19" s="172">
        <v>38</v>
      </c>
      <c r="AX19" s="199">
        <f t="shared" si="6"/>
        <v>7.0156701400657742E-4</v>
      </c>
      <c r="AY19" s="334">
        <f t="shared" si="14"/>
        <v>5.2439999999999995E-4</v>
      </c>
      <c r="AZ19" s="381">
        <f>AY19*(1-VLOOKUP($AW19,'MP-2019_Male'!$A$3:$CH$103,IF(AZ$5&gt;2034,84,(60+(AZ$5-$AX$5)))))</f>
        <v>5.2057188000000001E-4</v>
      </c>
      <c r="BA19" s="381">
        <f>AZ19*(1-VLOOKUP($AW19,'MP-2019_Male'!$A$3:$CH$103,IF(BA$5&gt;2034,84,(60+(BA$5-$AX$5)))))</f>
        <v>5.2223771001600004E-4</v>
      </c>
      <c r="BB19" s="381">
        <f>BA19*(1-VLOOKUP($AW19,'MP-2019_Male'!$A$3:$CH$103,IF(BB$5&gt;2034,84,(60+(BB$5-$AX$5)))))</f>
        <v>5.3069796091825925E-4</v>
      </c>
      <c r="BC19" s="381">
        <f>BB19*(1-VLOOKUP($AW19,'MP-2019_Male'!$A$3:$CH$103,IF(BC$5&gt;2034,84,(60+(BC$5-$AX$5)))))</f>
        <v>5.4709652791063346E-4</v>
      </c>
      <c r="BD19" s="381">
        <f>BC19*(1-VLOOKUP($AW19,'MP-2019_Male'!$A$3:$CH$103,IF(BD$5&gt;2034,84,(60+(BD$5-$AX$5)))))</f>
        <v>5.7253651645847788E-4</v>
      </c>
      <c r="BE19" s="381">
        <f>BD19*(1-VLOOKUP($AW19,'MP-2019_Male'!$A$3:$CH$103,IF(BE$5&gt;2034,84,(60+(BE$5-$AX$5)))))</f>
        <v>5.9973200099025569E-4</v>
      </c>
      <c r="BF19" s="381">
        <f>BE19*(1-VLOOKUP($AW19,'MP-2019_Male'!$A$3:$CH$103,IF(BF$5&gt;2034,84,(60+(BF$5-$AX$5)))))</f>
        <v>6.2743961943600556E-4</v>
      </c>
      <c r="BG19" s="381">
        <f>BF19*(1-VLOOKUP($AW19,'MP-2019_Male'!$A$3:$CH$103,IF(BG$5&gt;2034,84,(60+(BG$5-$AX$5)))))</f>
        <v>6.5441952307175371E-4</v>
      </c>
      <c r="BH19" s="381">
        <f>BG19*(1-VLOOKUP($AW19,'MP-2019_Male'!$A$3:$CH$103,IF(BH$5&gt;2034,84,(60+(BH$5-$AX$5)))))</f>
        <v>6.7948379080540189E-4</v>
      </c>
      <c r="BI19" s="381">
        <f>BH19*(1-VLOOKUP($AW19,'MP-2019_Male'!$A$3:$CH$103,IF(BI$5&gt;2034,84,(60+(BI$5-$AX$5)))))</f>
        <v>7.0156701400657742E-4</v>
      </c>
      <c r="BJ19" s="414">
        <f>BI19*(1-VLOOKUP($AW19,'MP-2019_Male'!$A$3:$CH$103,IF(BJ$5&gt;2034,84,(60+(BJ$5-$AX$5)))))</f>
        <v>7.1994806977354977E-4</v>
      </c>
      <c r="BK19" s="381">
        <f>BJ19*(1-VLOOKUP($AW19,'MP-2019_Male'!$A$3:$CH$103,IF(BK$5&gt;2034,84,(60+(BK$5-$AX$5)))))</f>
        <v>7.3413104674808875E-4</v>
      </c>
      <c r="BL19" s="381">
        <f>BK19*(1-VLOOKUP($AW19,'MP-2019_Male'!$A$3:$CH$103,IF(BL$5&gt;2034,84,(60+(BL$5-$AX$5)))))</f>
        <v>7.4418864208853762E-4</v>
      </c>
      <c r="BM19" s="381">
        <f>BL19*(1-VLOOKUP($AW19,'MP-2019_Male'!$A$3:$CH$103,IF(BM$5&gt;2034,84,(60+(BM$5-$AX$5)))))</f>
        <v>7.505142455462902E-4</v>
      </c>
      <c r="BN19" s="381">
        <f>BM19*(1-VLOOKUP($AW19,'MP-2019_Male'!$A$3:$CH$103,IF(BN$5&gt;2034,84,(60+(BN$5-$AX$5)))))</f>
        <v>7.5404166250035774E-4</v>
      </c>
      <c r="BO19" s="381">
        <f>BN19*(1-VLOOKUP($AW19,'MP-2019_Male'!$A$3:$CH$103,IF(BO$5&gt;2034,84,(60+(BO$5-$AX$5)))))</f>
        <v>7.5539893749285842E-4</v>
      </c>
      <c r="BP19" s="381">
        <f>BO19*(1-VLOOKUP($AW19,'MP-2019_Male'!$A$3:$CH$103,IF(BP$5&gt;2034,84,(60+(BP$5-$AX$5)))))</f>
        <v>7.5471907844911488E-4</v>
      </c>
      <c r="BQ19" s="381">
        <f>BP19*(1-VLOOKUP($AW19,'MP-2019_Male'!$A$3:$CH$103,IF(BQ$5&gt;2034,84,(60+(BQ$5-$AX$5)))))</f>
        <v>7.5230397739807768E-4</v>
      </c>
      <c r="BR19" s="381">
        <f>BQ19*(1-VLOOKUP($AW19,'MP-2019_Male'!$A$3:$CH$103,IF(BR$5&gt;2034,84,(60+(BR$5-$AX$5)))))</f>
        <v>7.4839199671560767E-4</v>
      </c>
      <c r="BS19" s="381">
        <f>BR19*(1-VLOOKUP($AW19,'MP-2019_Male'!$A$3:$CH$103,IF(BS$5&gt;2034,84,(60+(BS$5-$AX$5)))))</f>
        <v>7.4330293113794154E-4</v>
      </c>
      <c r="BT19" s="381">
        <f>BS19*(1-VLOOKUP($AW19,'MP-2019_Male'!$A$3:$CH$103,IF(BT$5&gt;2034,84,(60+(BT$5-$AX$5)))))</f>
        <v>7.3728217739572422E-4</v>
      </c>
      <c r="BU19" s="381">
        <f>BT19*(1-VLOOKUP($AW19,'MP-2019_Male'!$A$3:$CH$103,IF(BU$5&gt;2034,84,(60+(BU$5-$AX$5)))))</f>
        <v>7.3072036601690225E-4</v>
      </c>
      <c r="BV19" s="381">
        <f>BU19*(1-VLOOKUP($AW19,'MP-2019_Male'!$A$3:$CH$103,IF(BV$5&gt;2034,84,(60+(BV$5-$AX$5)))))</f>
        <v>7.2377852253974174E-4</v>
      </c>
      <c r="BW19" s="381">
        <f>BV19*(1-VLOOKUP($AW19,'MP-2019_Male'!$A$3:$CH$103,IF(BW$5&gt;2034,84,(60+(BW$5-$AX$5)))))</f>
        <v>7.1661311516659832E-4</v>
      </c>
      <c r="BX19" s="381">
        <f>BW19*(1-VLOOKUP($AW19,'MP-2019_Male'!$A$3:$CH$103,IF(BX$5&gt;2034,84,(60+(BX$5-$AX$5)))))</f>
        <v>7.0980529057251569E-4</v>
      </c>
      <c r="BY19" s="381">
        <f>BX19*(1-VLOOKUP($AW19,'MP-2019_Male'!$A$3:$CH$103,IF(BY$5&gt;2034,84,(60+(BY$5-$AX$5)))))</f>
        <v>7.030621403120768E-4</v>
      </c>
      <c r="BZ19" s="381">
        <f>BY19*(1-VLOOKUP($AW19,'MP-2019_Male'!$A$3:$CH$103,IF(BZ$5&gt;2034,84,(60+(BZ$5-$AX$5)))))</f>
        <v>6.9638304997911207E-4</v>
      </c>
      <c r="CA19" s="381">
        <f>BZ19*(1-VLOOKUP($AW19,'MP-2019_Male'!$A$3:$CH$103,IF(CA$5&gt;2034,84,(60+(CA$5-$AX$5)))))</f>
        <v>6.8976741100431054E-4</v>
      </c>
      <c r="CB19" s="381">
        <f>CA19*(1-VLOOKUP($AW19,'MP-2019_Male'!$A$3:$CH$103,IF(CB$5&gt;2034,84,(60+(CB$5-$AX$5)))))</f>
        <v>6.8321462059976962E-4</v>
      </c>
      <c r="CC19" s="381">
        <f>CB19*(1-VLOOKUP($AW19,'MP-2019_Male'!$A$3:$CH$103,IF(CC$5&gt;2034,84,(60+(CC$5-$AX$5)))))</f>
        <v>6.7672408170407186E-4</v>
      </c>
      <c r="CD19" s="381">
        <f>CC19*(1-VLOOKUP($AW19,'MP-2019_Male'!$A$3:$CH$103,IF(CD$5&gt;2034,84,(60+(CD$5-$AX$5)))))</f>
        <v>6.7029520292788316E-4</v>
      </c>
      <c r="CE19" s="381">
        <f>CD19*(1-VLOOKUP($AW19,'MP-2019_Male'!$A$3:$CH$103,IF(CE$5&gt;2034,84,(60+(CE$5-$AX$5)))))</f>
        <v>6.6392739850006826E-4</v>
      </c>
      <c r="CF19" s="381">
        <f>CE19*(1-VLOOKUP($AW19,'MP-2019_Male'!$A$3:$CH$103,IF(CF$5&gt;2034,84,(60+(CF$5-$AX$5)))))</f>
        <v>6.5762008821431761E-4</v>
      </c>
      <c r="CG19" s="381">
        <f>CF19*(1-VLOOKUP($AW19,'MP-2019_Male'!$A$3:$CH$103,IF(CG$5&gt;2034,84,(60+(CG$5-$AX$5)))))</f>
        <v>6.5137269737628161E-4</v>
      </c>
      <c r="CH19" s="381">
        <f>CG19*(1-VLOOKUP($AW19,'MP-2019_Male'!$A$3:$CH$103,IF(CH$5&gt;2034,84,(60+(CH$5-$AX$5)))))</f>
        <v>6.4518465675120695E-4</v>
      </c>
      <c r="CI19" s="381">
        <f>CH19*(1-VLOOKUP($AW19,'MP-2019_Male'!$A$3:$CH$103,IF(CI$5&gt;2034,84,(60+(CI$5-$AX$5)))))</f>
        <v>6.3905540251207047E-4</v>
      </c>
      <c r="CJ19" s="381">
        <f>CI19*(1-VLOOKUP($AW19,'MP-2019_Male'!$A$3:$CH$103,IF(CJ$5&gt;2034,84,(60+(CJ$5-$AX$5)))))</f>
        <v>6.3298437618820587E-4</v>
      </c>
      <c r="CK19" s="381">
        <f>CJ19*(1-VLOOKUP($AW19,'MP-2019_Male'!$A$3:$CH$103,IF(CK$5&gt;2034,84,(60+(CK$5-$AX$5)))))</f>
        <v>6.2697102461441796E-4</v>
      </c>
      <c r="CL19" s="381">
        <f>CK19*(1-VLOOKUP($AW19,'MP-2019_Male'!$A$3:$CH$103,IF(CL$5&gt;2034,84,(60+(CL$5-$AX$5)))))</f>
        <v>6.2101479988058107E-4</v>
      </c>
      <c r="CM19" s="381">
        <f>CL19*(1-VLOOKUP($AW19,'MP-2019_Male'!$A$3:$CH$103,IF(CM$5&gt;2034,84,(60+(CM$5-$AX$5)))))</f>
        <v>6.1511515928171559E-4</v>
      </c>
      <c r="CN19" s="381">
        <f>CM19*(1-VLOOKUP($AW19,'MP-2019_Male'!$A$3:$CH$103,IF(CN$5&gt;2034,84,(60+(CN$5-$AX$5)))))</f>
        <v>6.0927156526853932E-4</v>
      </c>
      <c r="CO19" s="381">
        <f>CN19*(1-VLOOKUP($AW19,'MP-2019_Male'!$A$3:$CH$103,IF(CO$5&gt;2034,84,(60+(CO$5-$AX$5)))))</f>
        <v>6.0348348539848826E-4</v>
      </c>
      <c r="CP19" s="381">
        <f>CO19*(1-VLOOKUP($AW19,'MP-2019_Male'!$A$3:$CH$103,IF(CP$5&gt;2034,84,(60+(CP$5-$AX$5)))))</f>
        <v>5.977503922872027E-4</v>
      </c>
      <c r="CQ19" s="381">
        <f>CP19*(1-VLOOKUP($AW19,'MP-2019_Male'!$A$3:$CH$103,IF(CQ$5&gt;2034,84,(60+(CQ$5-$AX$5)))))</f>
        <v>5.9207176356047429E-4</v>
      </c>
      <c r="CR19" s="381">
        <f>CQ19*(1-VLOOKUP($AW19,'MP-2019_Male'!$A$3:$CH$103,IF(CR$5&gt;2034,84,(60+(CR$5-$AX$5)))))</f>
        <v>5.8644708180664981E-4</v>
      </c>
      <c r="CS19" s="381">
        <f>CR19*(1-VLOOKUP($AW19,'MP-2019_Male'!$A$3:$CH$103,IF(CS$5&gt;2034,84,(60+(CS$5-$AX$5)))))</f>
        <v>5.8087583452948665E-4</v>
      </c>
      <c r="CT19" s="381">
        <f>CS19*(1-VLOOKUP($AW19,'MP-2019_Male'!$A$3:$CH$103,IF(CT$5&gt;2034,84,(60+(CT$5-$AX$5)))))</f>
        <v>5.7535751410145658E-4</v>
      </c>
      <c r="CU19" s="381">
        <f>CT19*(1-VLOOKUP($AW19,'MP-2019_Male'!$A$3:$CH$103,IF(CU$5&gt;2034,84,(60+(CU$5-$AX$5)))))</f>
        <v>5.6989161771749282E-4</v>
      </c>
      <c r="CV19" s="381">
        <f>CU19*(1-VLOOKUP($AW19,'MP-2019_Male'!$A$3:$CH$103,IF(CV$5&gt;2034,84,(60+(CV$5-$AX$5)))))</f>
        <v>5.6447764734917662E-4</v>
      </c>
      <c r="CW19" s="381">
        <f>CV19*(1-VLOOKUP($AW19,'MP-2019_Male'!$A$3:$CH$103,IF(CW$5&gt;2034,84,(60+(CW$5-$AX$5)))))</f>
        <v>5.5911510969935952E-4</v>
      </c>
      <c r="CX19" s="381">
        <f>CW19*(1-VLOOKUP($AW19,'MP-2019_Male'!$A$3:$CH$103,IF(CX$5&gt;2034,84,(60+(CX$5-$AX$5)))))</f>
        <v>5.5380351615721567E-4</v>
      </c>
      <c r="CY19" s="381">
        <f>CX19*(1-VLOOKUP($AW19,'MP-2019_Male'!$A$3:$CH$103,IF(CY$5&gt;2034,84,(60+(CY$5-$AX$5)))))</f>
        <v>5.4854238275372212E-4</v>
      </c>
      <c r="CZ19" s="381">
        <f>CY19*(1-VLOOKUP($AW19,'MP-2019_Male'!$A$3:$CH$103,IF(CZ$5&gt;2034,84,(60+(CZ$5-$AX$5)))))</f>
        <v>5.4333123011756181E-4</v>
      </c>
      <c r="DA19" s="381">
        <f>CZ19*(1-VLOOKUP($AW19,'MP-2019_Male'!$A$3:$CH$103,IF(DA$5&gt;2034,84,(60+(DA$5-$AX$5)))))</f>
        <v>5.3816958343144499E-4</v>
      </c>
      <c r="DB19" s="381">
        <f>DA19*(1-VLOOKUP($AW19,'MP-2019_Male'!$A$3:$CH$103,IF(DB$5&gt;2034,84,(60+(DB$5-$AX$5)))))</f>
        <v>5.3305697238884627E-4</v>
      </c>
      <c r="DC19" s="381">
        <f>DB19*(1-VLOOKUP($AW19,'MP-2019_Male'!$A$3:$CH$103,IF(DC$5&gt;2034,84,(60+(DC$5-$AX$5)))))</f>
        <v>5.279929311511523E-4</v>
      </c>
      <c r="DD19" s="381">
        <f>DC19*(1-VLOOKUP($AW19,'MP-2019_Male'!$A$3:$CH$103,IF(DD$5&gt;2034,84,(60+(DD$5-$AX$5)))))</f>
        <v>5.2297699830521635E-4</v>
      </c>
      <c r="DE19" s="381">
        <f>DD19*(1-VLOOKUP($AW19,'MP-2019_Male'!$A$3:$CH$103,IF(DE$5&gt;2034,84,(60+(DE$5-$AX$5)))))</f>
        <v>5.1800871682131685E-4</v>
      </c>
      <c r="DF19" s="381">
        <f>DE19*(1-VLOOKUP($AW19,'MP-2019_Male'!$A$3:$CH$103,IF(DF$5&gt;2034,84,(60+(DF$5-$AX$5)))))</f>
        <v>5.1308763401151437E-4</v>
      </c>
      <c r="DG19" s="381">
        <f>DF19*(1-VLOOKUP($AW19,'MP-2019_Male'!$A$3:$CH$103,IF(DG$5&gt;2034,84,(60+(DG$5-$AX$5)))))</f>
        <v>5.0821330148840497E-4</v>
      </c>
      <c r="DH19" s="381">
        <f>DG19*(1-VLOOKUP($AW19,'MP-2019_Male'!$A$3:$CH$103,IF(DH$5&gt;2034,84,(60+(DH$5-$AX$5)))))</f>
        <v>5.0338527512426513E-4</v>
      </c>
      <c r="DI19" s="381">
        <f>DH19*(1-VLOOKUP($AW19,'MP-2019_Male'!$A$3:$CH$103,IF(DI$5&gt;2034,84,(60+(DI$5-$AX$5)))))</f>
        <v>4.9860311501058463E-4</v>
      </c>
      <c r="DJ19" s="381">
        <f>DI19*(1-VLOOKUP($AW19,'MP-2019_Male'!$A$3:$CH$103,IF(DJ$5&gt;2034,84,(60+(DJ$5-$AX$5)))))</f>
        <v>4.9386638541798413E-4</v>
      </c>
      <c r="DK19" s="381">
        <f>DJ19*(1-VLOOKUP($AW19,'MP-2019_Male'!$A$3:$CH$103,IF(DK$5&gt;2034,84,(60+(DK$5-$AX$5)))))</f>
        <v>4.8917465475651332E-4</v>
      </c>
      <c r="DL19" s="381">
        <f>DK19*(1-VLOOKUP($AW19,'MP-2019_Male'!$A$3:$CH$103,IF(DL$5&gt;2034,84,(60+(DL$5-$AX$5)))))</f>
        <v>4.8452749553632644E-4</v>
      </c>
      <c r="DM19" s="381">
        <f>DL19*(1-VLOOKUP($AW19,'MP-2019_Male'!$A$3:$CH$103,IF(DM$5&gt;2034,84,(60+(DM$5-$AX$5)))))</f>
        <v>4.7992448432873137E-4</v>
      </c>
      <c r="DN19" s="381">
        <f>DM19*(1-VLOOKUP($AW19,'MP-2019_Male'!$A$3:$CH$103,IF(DN$5&gt;2034,84,(60+(DN$5-$AX$5)))))</f>
        <v>4.7536520172760847E-4</v>
      </c>
      <c r="DO19" s="381">
        <f>DN19*(1-VLOOKUP($AW19,'MP-2019_Male'!$A$3:$CH$103,IF(DO$5&gt;2034,84,(60+(DO$5-$AX$5)))))</f>
        <v>4.7084923231119623E-4</v>
      </c>
      <c r="DP19" s="381">
        <f>DO19*(1-VLOOKUP($AW19,'MP-2019_Male'!$A$3:$CH$103,IF(DP$5&gt;2034,84,(60+(DP$5-$AX$5)))))</f>
        <v>4.6637616460423991E-4</v>
      </c>
      <c r="DQ19" s="381">
        <f>DP19*(1-VLOOKUP($AW19,'MP-2019_Male'!$A$3:$CH$103,IF(DQ$5&gt;2034,84,(60+(DQ$5-$AX$5)))))</f>
        <v>4.6194559104049965E-4</v>
      </c>
      <c r="DR19" s="381">
        <f>DQ19*(1-VLOOKUP($AW19,'MP-2019_Male'!$A$3:$CH$103,IF(DR$5&gt;2034,84,(60+(DR$5-$AX$5)))))</f>
        <v>4.5755710792561493E-4</v>
      </c>
      <c r="DS19" s="381">
        <f>DR19*(1-VLOOKUP($AW19,'MP-2019_Male'!$A$3:$CH$103,IF(DS$5&gt;2034,84,(60+(DS$5-$AX$5)))))</f>
        <v>4.5321031540032159E-4</v>
      </c>
      <c r="DT19" s="381">
        <f>DS19*(1-VLOOKUP($AW19,'MP-2019_Male'!$A$3:$CH$103,IF(DT$5&gt;2034,84,(60+(DT$5-$AX$5)))))</f>
        <v>4.4890481740401857E-4</v>
      </c>
      <c r="DU19" s="381">
        <f>DT19*(1-VLOOKUP($AW19,'MP-2019_Male'!$A$3:$CH$103,IF(DU$5&gt;2034,84,(60+(DU$5-$AX$5)))))</f>
        <v>4.4464022163868044E-4</v>
      </c>
      <c r="DV19" s="381">
        <f>DU19*(1-VLOOKUP($AW19,'MP-2019_Male'!$A$3:$CH$103,IF(DV$5&gt;2034,84,(60+(DV$5-$AX$5)))))</f>
        <v>4.4041613953311299E-4</v>
      </c>
      <c r="DW19" s="381">
        <f>DV19*(1-VLOOKUP($AW19,'MP-2019_Male'!$A$3:$CH$103,IF(DW$5&gt;2034,84,(60+(DW$5-$AX$5)))))</f>
        <v>4.3623218620754845E-4</v>
      </c>
      <c r="DX19" s="381">
        <f>DW19*(1-VLOOKUP($AW19,'MP-2019_Male'!$A$3:$CH$103,IF(DX$5&gt;2034,84,(60+(DX$5-$AX$5)))))</f>
        <v>4.3208798043857679E-4</v>
      </c>
      <c r="DY19" s="381">
        <f>DX19*(1-VLOOKUP($AW19,'MP-2019_Male'!$A$3:$CH$103,IF(DY$5&gt;2034,84,(60+(DY$5-$AX$5)))))</f>
        <v>4.2798314462441032E-4</v>
      </c>
      <c r="DZ19" s="381">
        <f>DY19*(1-VLOOKUP($AW19,'MP-2019_Male'!$A$3:$CH$103,IF(DZ$5&gt;2034,84,(60+(DZ$5-$AX$5)))))</f>
        <v>4.2391730475047843E-4</v>
      </c>
      <c r="EA19" s="381">
        <f>DZ19*(1-VLOOKUP($AW19,'MP-2019_Male'!$A$3:$CH$103,IF(EA$5&gt;2034,84,(60+(EA$5-$AX$5)))))</f>
        <v>4.1989009035534893E-4</v>
      </c>
      <c r="EB19" s="381">
        <f>EA19*(1-VLOOKUP($AW19,'MP-2019_Male'!$A$3:$CH$103,IF(EB$5&gt;2034,84,(60+(EB$5-$AX$5)))))</f>
        <v>4.1590113449697312E-4</v>
      </c>
      <c r="EC19" s="381">
        <f>EB19*(1-VLOOKUP($AW19,'MP-2019_Male'!$A$3:$CH$103,IF(EC$5&gt;2034,84,(60+(EC$5-$AX$5)))))</f>
        <v>4.1195007371925191E-4</v>
      </c>
      <c r="ED19" s="381">
        <f>EC19*(1-VLOOKUP($AW19,'MP-2019_Male'!$A$3:$CH$103,IF(ED$5&gt;2034,84,(60+(ED$5-$AX$5)))))</f>
        <v>4.0803654801891906E-4</v>
      </c>
      <c r="EE19" s="381">
        <f>ED19*(1-VLOOKUP($AW19,'MP-2019_Male'!$A$3:$CH$103,IF(EE$5&gt;2034,84,(60+(EE$5-$AX$5)))))</f>
        <v>4.0416020081273935E-4</v>
      </c>
      <c r="EF19" s="381">
        <f>EE19*(1-VLOOKUP($AW19,'MP-2019_Male'!$A$3:$CH$103,IF(EF$5&gt;2034,84,(60+(EF$5-$AX$5)))))</f>
        <v>4.0032067890501837E-4</v>
      </c>
      <c r="EG19" s="381">
        <f>EF19*(1-VLOOKUP($AW19,'MP-2019_Male'!$A$3:$CH$103,IF(EG$5&gt;2034,84,(60+(EG$5-$AX$5)))))</f>
        <v>3.965176324554207E-4</v>
      </c>
      <c r="EH19" s="381">
        <f>EG19*(1-VLOOKUP($AW19,'MP-2019_Male'!$A$3:$CH$103,IF(EH$5&gt;2034,84,(60+(EH$5-$AX$5)))))</f>
        <v>3.9275071494709424E-4</v>
      </c>
      <c r="EI19" s="381">
        <f>EH19*(1-VLOOKUP($AW19,'MP-2019_Male'!$A$3:$CH$103,IF(EI$5&gt;2034,84,(60+(EI$5-$AX$5)))))</f>
        <v>3.8901958315509685E-4</v>
      </c>
      <c r="EJ19" s="381">
        <f>EI19*(1-VLOOKUP($AW19,'MP-2019_Male'!$A$3:$CH$103,IF(EJ$5&gt;2034,84,(60+(EJ$5-$AX$5)))))</f>
        <v>3.8532389711512348E-4</v>
      </c>
      <c r="EK19" s="381">
        <f>EJ19*(1-VLOOKUP($AW19,'MP-2019_Male'!$A$3:$CH$103,IF(EK$5&gt;2034,84,(60+(EK$5-$AX$5)))))</f>
        <v>3.8166332009252981E-4</v>
      </c>
      <c r="EL19" s="381">
        <f>EK19*(1-VLOOKUP($AW19,'MP-2019_Male'!$A$3:$CH$103,IF(EL$5&gt;2034,84,(60+(EL$5-$AX$5)))))</f>
        <v>3.780375185516508E-4</v>
      </c>
      <c r="EM19" s="381">
        <f>EL19*(1-VLOOKUP($AW19,'MP-2019_Male'!$A$3:$CH$103,IF(EM$5&gt;2034,84,(60+(EM$5-$AX$5)))))</f>
        <v>3.7444616212541011E-4</v>
      </c>
      <c r="EN19" s="381">
        <f>EM19*(1-VLOOKUP($AW19,'MP-2019_Male'!$A$3:$CH$103,IF(EN$5&gt;2034,84,(60+(EN$5-$AX$5)))))</f>
        <v>3.7088892358521871E-4</v>
      </c>
      <c r="EO19" s="381">
        <f>EN19*(1-VLOOKUP($AW19,'MP-2019_Male'!$A$3:$CH$103,IF(EO$5&gt;2034,84,(60+(EO$5-$AX$5)))))</f>
        <v>3.6736547881115916E-4</v>
      </c>
      <c r="EP19" s="381">
        <f>EO19*(1-VLOOKUP($AW19,'MP-2019_Male'!$A$3:$CH$103,IF(EP$5&gt;2034,84,(60+(EP$5-$AX$5)))))</f>
        <v>3.6387550676245318E-4</v>
      </c>
      <c r="EQ19" s="381">
        <f>EP19*(1-VLOOKUP($AW19,'MP-2019_Male'!$A$3:$CH$103,IF(EQ$5&gt;2034,84,(60+(EQ$5-$AX$5)))))</f>
        <v>3.6041868944820988E-4</v>
      </c>
      <c r="ER19" s="381">
        <f>EQ19*(1-VLOOKUP($AW19,'MP-2019_Male'!$A$3:$CH$103,IF(ER$5&gt;2034,84,(60+(ER$5-$AX$5)))))</f>
        <v>3.5699471189845188E-4</v>
      </c>
      <c r="ES19" s="381">
        <f>ER19*(1-VLOOKUP($AW19,'MP-2019_Male'!$A$3:$CH$103,IF(ES$5&gt;2034,84,(60+(ES$5-$AX$5)))))</f>
        <v>3.5360326213541659E-4</v>
      </c>
      <c r="ET19" s="381">
        <f>ES19*(1-VLOOKUP($AW19,'MP-2019_Male'!$A$3:$CH$103,IF(ET$5&gt;2034,84,(60+(ET$5-$AX$5)))))</f>
        <v>3.5024403114513014E-4</v>
      </c>
      <c r="EU19" s="381">
        <f>ET19*(1-VLOOKUP($AW19,'MP-2019_Male'!$A$3:$CH$103,IF(EU$5&gt;2034,84,(60+(EU$5-$AX$5)))))</f>
        <v>3.4691671284925143E-4</v>
      </c>
      <c r="EV19" s="381">
        <f>EU19*(1-VLOOKUP($AW19,'MP-2019_Male'!$A$3:$CH$103,IF(EV$5&gt;2034,84,(60+(EV$5-$AX$5)))))</f>
        <v>3.4362100407718353E-4</v>
      </c>
      <c r="EW19" s="381">
        <f>EV19*(1-VLOOKUP($AW19,'MP-2019_Male'!$A$3:$CH$103,IF(EW$5&gt;2034,84,(60+(EW$5-$AX$5)))))</f>
        <v>3.4035660453845032E-4</v>
      </c>
      <c r="EX19" s="381">
        <f>EW19*(1-VLOOKUP($AW19,'MP-2019_Male'!$A$3:$CH$103,IF(EX$5&gt;2034,84,(60+(EX$5-$AX$5)))))</f>
        <v>3.3712321679533504E-4</v>
      </c>
      <c r="EY19" s="381">
        <f>EX19*(1-VLOOKUP($AW19,'MP-2019_Male'!$A$3:$CH$103,IF(EY$5&gt;2034,84,(60+(EY$5-$AX$5)))))</f>
        <v>3.3392054623577935E-4</v>
      </c>
      <c r="EZ19" s="381">
        <f>EY19*(1-VLOOKUP($AW19,'MP-2019_Male'!$A$3:$CH$103,IF(EZ$5&gt;2034,84,(60+(EZ$5-$AX$5)))))</f>
        <v>3.3074830104653943E-4</v>
      </c>
      <c r="FA19" s="381">
        <f>EZ19*(1-VLOOKUP($AW19,'MP-2019_Male'!$A$3:$CH$103,IF(FA$5&gt;2034,84,(60+(FA$5-$AX$5)))))</f>
        <v>3.2760619218659735E-4</v>
      </c>
      <c r="FB19" s="381">
        <f>FA19*(1-VLOOKUP($AW19,'MP-2019_Male'!$A$3:$CH$103,IF(FB$5&gt;2034,84,(60+(FB$5-$AX$5)))))</f>
        <v>3.2449393336082469E-4</v>
      </c>
      <c r="FC19" s="381">
        <f>FB19*(1-VLOOKUP($AW19,'MP-2019_Male'!$A$3:$CH$103,IF(FC$5&gt;2034,84,(60+(FC$5-$AX$5)))))</f>
        <v>3.2141124099389689E-4</v>
      </c>
      <c r="FD19" s="381">
        <f>FC19*(1-VLOOKUP($AW19,'MP-2019_Male'!$A$3:$CH$103,IF(FD$5&gt;2034,84,(60+(FD$5-$AX$5)))))</f>
        <v>3.1835783420445488E-4</v>
      </c>
      <c r="FE19" s="381">
        <f>FD19*(1-VLOOKUP($AW19,'MP-2019_Male'!$A$3:$CH$103,IF(FE$5&gt;2034,84,(60+(FE$5-$AX$5)))))</f>
        <v>3.1533343477951257E-4</v>
      </c>
      <c r="FF19" s="381">
        <f>FE19*(1-VLOOKUP($AW19,'MP-2019_Male'!$A$3:$CH$103,IF(FF$5&gt;2034,84,(60+(FF$5-$AX$5)))))</f>
        <v>3.1233776714910719E-4</v>
      </c>
      <c r="FG19" s="381">
        <f>FF19*(1-VLOOKUP($AW19,'MP-2019_Male'!$A$3:$CH$103,IF(FG$5&gt;2034,84,(60+(FG$5-$AX$5)))))</f>
        <v>3.0937055836119067E-4</v>
      </c>
      <c r="FH19" s="381">
        <f>FG19*(1-VLOOKUP($AW19,'MP-2019_Male'!$A$3:$CH$103,IF(FH$5&gt;2034,84,(60+(FH$5-$AX$5)))))</f>
        <v>3.0643153805675938E-4</v>
      </c>
      <c r="FI19" s="381">
        <f>FH19*(1-VLOOKUP($AW19,'MP-2019_Male'!$A$3:$CH$103,IF(FI$5&gt;2034,84,(60+(FI$5-$AX$5)))))</f>
        <v>3.0352043844522017E-4</v>
      </c>
      <c r="FJ19" s="381">
        <f>FI19*(1-VLOOKUP($AW19,'MP-2019_Male'!$A$3:$CH$103,IF(FJ$5&gt;2034,84,(60+(FJ$5-$AX$5)))))</f>
        <v>3.006369942799906E-4</v>
      </c>
      <c r="FK19" s="381">
        <f>FJ19*(1-VLOOKUP($AW19,'MP-2019_Male'!$A$3:$CH$103,IF(FK$5&gt;2034,84,(60+(FK$5-$AX$5)))))</f>
        <v>2.9778094283433072E-4</v>
      </c>
      <c r="FL19" s="381">
        <f>FK19*(1-VLOOKUP($AW19,'MP-2019_Male'!$A$3:$CH$103,IF(FL$5&gt;2034,84,(60+(FL$5-$AX$5)))))</f>
        <v>2.9495202387740457E-4</v>
      </c>
      <c r="FM19" s="381">
        <f>FL19*(1-VLOOKUP($AW19,'MP-2019_Male'!$A$3:$CH$103,IF(FM$5&gt;2034,84,(60+(FM$5-$AX$5)))))</f>
        <v>2.9214997965056923E-4</v>
      </c>
      <c r="FN19" s="381">
        <f>FM19*(1-VLOOKUP($AW19,'MP-2019_Male'!$A$3:$CH$103,IF(FN$5&gt;2034,84,(60+(FN$5-$AX$5)))))</f>
        <v>2.8937455484388884E-4</v>
      </c>
    </row>
    <row r="20" spans="1:170">
      <c r="A20" s="172">
        <v>32</v>
      </c>
      <c r="B20" s="190">
        <f t="shared" si="7"/>
        <v>4.7699999999999999E-4</v>
      </c>
      <c r="C20" s="191">
        <f t="shared" si="8"/>
        <v>2.4399999999999999E-4</v>
      </c>
      <c r="D20" s="174">
        <f t="shared" si="5"/>
        <v>3.6049999999999998E-4</v>
      </c>
      <c r="E20" s="345">
        <f t="shared" ca="1" si="10"/>
        <v>5.4260205175162305E-4</v>
      </c>
      <c r="F20" s="346">
        <f t="shared" ca="1" si="11"/>
        <v>2.3264493023651683E-4</v>
      </c>
      <c r="G20" s="366">
        <f t="shared" ca="1" si="12"/>
        <v>3.8762349099406997E-4</v>
      </c>
      <c r="H20" s="165">
        <f t="shared" si="13"/>
        <v>2027</v>
      </c>
      <c r="I20" s="329"/>
      <c r="J20" s="330"/>
      <c r="K20" s="324"/>
      <c r="L20" s="324"/>
      <c r="M20" s="324"/>
      <c r="N20" s="324"/>
      <c r="O20" s="324"/>
      <c r="P20" s="167"/>
      <c r="R20" s="405">
        <v>32</v>
      </c>
      <c r="T20" s="406">
        <v>1.8000000000000001E-4</v>
      </c>
      <c r="U20" s="407" t="s">
        <v>63</v>
      </c>
      <c r="V20" s="407">
        <v>3.0699999999999998E-3</v>
      </c>
      <c r="W20" s="408"/>
      <c r="Y20" s="406">
        <v>4.0000000000000002E-4</v>
      </c>
      <c r="Z20" s="407" t="s">
        <v>63</v>
      </c>
      <c r="AA20" s="407">
        <v>3.9100000000000003E-3</v>
      </c>
      <c r="AB20" s="408"/>
      <c r="AC20" s="413"/>
      <c r="AD20" s="172">
        <v>32</v>
      </c>
      <c r="AF20" s="195">
        <v>4.7699999999999999E-4</v>
      </c>
      <c r="AG20" s="196" t="s">
        <v>63</v>
      </c>
      <c r="AH20" s="197">
        <v>8.3529999999999993E-3</v>
      </c>
      <c r="AI20" s="172"/>
      <c r="AJ20" s="195">
        <v>2.4399999999999999E-4</v>
      </c>
      <c r="AK20" s="196" t="s">
        <v>63</v>
      </c>
      <c r="AL20" s="197">
        <v>3.3609999999999998E-3</v>
      </c>
      <c r="AO20" s="264"/>
      <c r="AP20" s="212"/>
      <c r="AQ20" s="212"/>
      <c r="AR20" s="212"/>
      <c r="AS20" s="212"/>
      <c r="AT20" s="212"/>
      <c r="AU20" s="212"/>
      <c r="AV20" s="362"/>
      <c r="AW20" s="172">
        <v>39</v>
      </c>
      <c r="AX20" s="199">
        <f t="shared" si="6"/>
        <v>7.2580151957198362E-4</v>
      </c>
      <c r="AY20" s="334">
        <f t="shared" si="14"/>
        <v>5.6119999999999998E-4</v>
      </c>
      <c r="AZ20" s="381">
        <f>AY20*(1-VLOOKUP($AW20,'MP-2019_Male'!$A$3:$CH$103,IF(AZ$5&gt;2034,84,(60+(AZ$5-$AX$5)))))</f>
        <v>5.5513904000000002E-4</v>
      </c>
      <c r="BA20" s="381">
        <f>AZ20*(1-VLOOKUP($AW20,'MP-2019_Male'!$A$3:$CH$103,IF(BA$5&gt;2034,84,(60+(BA$5-$AX$5)))))</f>
        <v>5.5491698438400001E-4</v>
      </c>
      <c r="BB20" s="381">
        <f>BA20*(1-VLOOKUP($AW20,'MP-2019_Male'!$A$3:$CH$103,IF(BB$5&gt;2034,84,(60+(BB$5-$AX$5)))))</f>
        <v>5.6168697159348485E-4</v>
      </c>
      <c r="BC20" s="381">
        <f>BB20*(1-VLOOKUP($AW20,'MP-2019_Male'!$A$3:$CH$103,IF(BC$5&gt;2034,84,(60+(BC$5-$AX$5)))))</f>
        <v>5.7657167634071217E-4</v>
      </c>
      <c r="BD20" s="381">
        <f>BC20*(1-VLOOKUP($AW20,'MP-2019_Male'!$A$3:$CH$103,IF(BD$5&gt;2034,84,(60+(BD$5-$AX$5)))))</f>
        <v>6.0055705807648583E-4</v>
      </c>
      <c r="BE20" s="381">
        <f>BD20*(1-VLOOKUP($AW20,'MP-2019_Male'!$A$3:$CH$103,IF(BE$5&gt;2034,84,(60+(BE$5-$AX$5)))))</f>
        <v>6.2644106727958234E-4</v>
      </c>
      <c r="BF20" s="381">
        <f>BE20*(1-VLOOKUP($AW20,'MP-2019_Male'!$A$3:$CH$103,IF(BF$5&gt;2034,84,(60+(BF$5-$AX$5)))))</f>
        <v>6.5306481263896455E-4</v>
      </c>
      <c r="BG20" s="381">
        <f>BF20*(1-VLOOKUP($AW20,'MP-2019_Male'!$A$3:$CH$103,IF(BG$5&gt;2034,84,(60+(BG$5-$AX$5)))))</f>
        <v>6.7925271162578703E-4</v>
      </c>
      <c r="BH20" s="381">
        <f>BG20*(1-VLOOKUP($AW20,'MP-2019_Male'!$A$3:$CH$103,IF(BH$5&gt;2034,84,(60+(BH$5-$AX$5)))))</f>
        <v>7.0384165978664055E-4</v>
      </c>
      <c r="BI20" s="381">
        <f>BH20*(1-VLOOKUP($AW20,'MP-2019_Male'!$A$3:$CH$103,IF(BI$5&gt;2034,84,(60+(BI$5-$AX$5)))))</f>
        <v>7.2580151957198362E-4</v>
      </c>
      <c r="BJ20" s="414">
        <f>BI20*(1-VLOOKUP($AW20,'MP-2019_Male'!$A$3:$CH$103,IF(BJ$5&gt;2034,84,(60+(BJ$5-$AX$5)))))</f>
        <v>7.4430945832106921E-4</v>
      </c>
      <c r="BK20" s="381">
        <f>BJ20*(1-VLOOKUP($AW20,'MP-2019_Male'!$A$3:$CH$103,IF(BK$5&gt;2034,84,(60+(BK$5-$AX$5)))))</f>
        <v>7.5889792370416223E-4</v>
      </c>
      <c r="BL20" s="381">
        <f>BK20*(1-VLOOKUP($AW20,'MP-2019_Male'!$A$3:$CH$103,IF(BL$5&gt;2034,84,(60+(BL$5-$AX$5)))))</f>
        <v>7.6952249463602053E-4</v>
      </c>
      <c r="BM20" s="381">
        <f>BL20*(1-VLOOKUP($AW20,'MP-2019_Male'!$A$3:$CH$103,IF(BM$5&gt;2034,84,(60+(BM$5-$AX$5)))))</f>
        <v>7.7652514933720842E-4</v>
      </c>
      <c r="BN20" s="381">
        <f>BM20*(1-VLOOKUP($AW20,'MP-2019_Male'!$A$3:$CH$103,IF(BN$5&gt;2034,84,(60+(BN$5-$AX$5)))))</f>
        <v>7.8071838514362935E-4</v>
      </c>
      <c r="BO20" s="381">
        <f>BN20*(1-VLOOKUP($AW20,'MP-2019_Male'!$A$3:$CH$103,IF(BO$5&gt;2034,84,(60+(BO$5-$AX$5)))))</f>
        <v>7.8267018110648838E-4</v>
      </c>
      <c r="BP20" s="381">
        <f>BO20*(1-VLOOKUP($AW20,'MP-2019_Male'!$A$3:$CH$103,IF(BP$5&gt;2034,84,(60+(BP$5-$AX$5)))))</f>
        <v>7.8251364707026714E-4</v>
      </c>
      <c r="BQ20" s="381">
        <f>BP20*(1-VLOOKUP($AW20,'MP-2019_Male'!$A$3:$CH$103,IF(BQ$5&gt;2034,84,(60+(BQ$5-$AX$5)))))</f>
        <v>7.8040086022317741E-4</v>
      </c>
      <c r="BR20" s="381">
        <f>BQ20*(1-VLOOKUP($AW20,'MP-2019_Male'!$A$3:$CH$103,IF(BR$5&gt;2034,84,(60+(BR$5-$AX$5)))))</f>
        <v>7.7665493609410609E-4</v>
      </c>
      <c r="BS20" s="381">
        <f>BR20*(1-VLOOKUP($AW20,'MP-2019_Male'!$A$3:$CH$103,IF(BS$5&gt;2034,84,(60+(BS$5-$AX$5)))))</f>
        <v>7.7152901351588499E-4</v>
      </c>
      <c r="BT20" s="381">
        <f>BS20*(1-VLOOKUP($AW20,'MP-2019_Male'!$A$3:$CH$103,IF(BT$5&gt;2034,84,(60+(BT$5-$AX$5)))))</f>
        <v>7.6543393430910951E-4</v>
      </c>
      <c r="BU20" s="381">
        <f>BT20*(1-VLOOKUP($AW20,'MP-2019_Male'!$A$3:$CH$103,IF(BU$5&gt;2034,84,(60+(BU$5-$AX$5)))))</f>
        <v>7.586215722937584E-4</v>
      </c>
      <c r="BV20" s="381">
        <f>BU20*(1-VLOOKUP($AW20,'MP-2019_Male'!$A$3:$CH$103,IF(BV$5&gt;2034,84,(60+(BV$5-$AX$5)))))</f>
        <v>7.514146673569677E-4</v>
      </c>
      <c r="BW20" s="381">
        <f>BV20*(1-VLOOKUP($AW20,'MP-2019_Male'!$A$3:$CH$103,IF(BW$5&gt;2034,84,(60+(BW$5-$AX$5)))))</f>
        <v>7.4397566215013368E-4</v>
      </c>
      <c r="BX20" s="381">
        <f>BW20*(1-VLOOKUP($AW20,'MP-2019_Male'!$A$3:$CH$103,IF(BX$5&gt;2034,84,(60+(BX$5-$AX$5)))))</f>
        <v>7.3690789335970747E-4</v>
      </c>
      <c r="BY20" s="381">
        <f>BX20*(1-VLOOKUP($AW20,'MP-2019_Male'!$A$3:$CH$103,IF(BY$5&gt;2034,84,(60+(BY$5-$AX$5)))))</f>
        <v>7.2990726837279026E-4</v>
      </c>
      <c r="BZ20" s="381">
        <f>BY20*(1-VLOOKUP($AW20,'MP-2019_Male'!$A$3:$CH$103,IF(BZ$5&gt;2034,84,(60+(BZ$5-$AX$5)))))</f>
        <v>7.2297314932324877E-4</v>
      </c>
      <c r="CA20" s="381">
        <f>BZ20*(1-VLOOKUP($AW20,'MP-2019_Male'!$A$3:$CH$103,IF(CA$5&gt;2034,84,(60+(CA$5-$AX$5)))))</f>
        <v>7.1610490440467795E-4</v>
      </c>
      <c r="CB20" s="381">
        <f>CA20*(1-VLOOKUP($AW20,'MP-2019_Male'!$A$3:$CH$103,IF(CB$5&gt;2034,84,(60+(CB$5-$AX$5)))))</f>
        <v>7.0930190781283355E-4</v>
      </c>
      <c r="CC20" s="381">
        <f>CB20*(1-VLOOKUP($AW20,'MP-2019_Male'!$A$3:$CH$103,IF(CC$5&gt;2034,84,(60+(CC$5-$AX$5)))))</f>
        <v>7.0256353968861163E-4</v>
      </c>
      <c r="CD20" s="381">
        <f>CC20*(1-VLOOKUP($AW20,'MP-2019_Male'!$A$3:$CH$103,IF(CD$5&gt;2034,84,(60+(CD$5-$AX$5)))))</f>
        <v>6.958891860615699E-4</v>
      </c>
      <c r="CE20" s="381">
        <f>CD20*(1-VLOOKUP($AW20,'MP-2019_Male'!$A$3:$CH$103,IF(CE$5&gt;2034,84,(60+(CE$5-$AX$5)))))</f>
        <v>6.89278238793985E-4</v>
      </c>
      <c r="CF20" s="381">
        <f>CE20*(1-VLOOKUP($AW20,'MP-2019_Male'!$A$3:$CH$103,IF(CF$5&gt;2034,84,(60+(CF$5-$AX$5)))))</f>
        <v>6.8273009552544215E-4</v>
      </c>
      <c r="CG20" s="381">
        <f>CF20*(1-VLOOKUP($AW20,'MP-2019_Male'!$A$3:$CH$103,IF(CG$5&gt;2034,84,(60+(CG$5-$AX$5)))))</f>
        <v>6.7624415961795047E-4</v>
      </c>
      <c r="CH20" s="381">
        <f>CG20*(1-VLOOKUP($AW20,'MP-2019_Male'!$A$3:$CH$103,IF(CH$5&gt;2034,84,(60+(CH$5-$AX$5)))))</f>
        <v>6.6981984010157998E-4</v>
      </c>
      <c r="CI20" s="381">
        <f>CH20*(1-VLOOKUP($AW20,'MP-2019_Male'!$A$3:$CH$103,IF(CI$5&gt;2034,84,(60+(CI$5-$AX$5)))))</f>
        <v>6.6345655162061506E-4</v>
      </c>
      <c r="CJ20" s="381">
        <f>CI20*(1-VLOOKUP($AW20,'MP-2019_Male'!$A$3:$CH$103,IF(CJ$5&gt;2034,84,(60+(CJ$5-$AX$5)))))</f>
        <v>6.5715371438021921E-4</v>
      </c>
      <c r="CK20" s="381">
        <f>CJ20*(1-VLOOKUP($AW20,'MP-2019_Male'!$A$3:$CH$103,IF(CK$5&gt;2034,84,(60+(CK$5-$AX$5)))))</f>
        <v>6.5091075409360721E-4</v>
      </c>
      <c r="CL20" s="381">
        <f>CK20*(1-VLOOKUP($AW20,'MP-2019_Male'!$A$3:$CH$103,IF(CL$5&gt;2034,84,(60+(CL$5-$AX$5)))))</f>
        <v>6.4472710192971792E-4</v>
      </c>
      <c r="CM20" s="381">
        <f>CL20*(1-VLOOKUP($AW20,'MP-2019_Male'!$A$3:$CH$103,IF(CM$5&gt;2034,84,(60+(CM$5-$AX$5)))))</f>
        <v>6.3860219446138563E-4</v>
      </c>
      <c r="CN20" s="381">
        <f>CM20*(1-VLOOKUP($AW20,'MP-2019_Male'!$A$3:$CH$103,IF(CN$5&gt;2034,84,(60+(CN$5-$AX$5)))))</f>
        <v>6.3253547361400244E-4</v>
      </c>
      <c r="CO20" s="381">
        <f>CN20*(1-VLOOKUP($AW20,'MP-2019_Male'!$A$3:$CH$103,IF(CO$5&gt;2034,84,(60+(CO$5-$AX$5)))))</f>
        <v>6.2652638661466939E-4</v>
      </c>
      <c r="CP20" s="381">
        <f>CO20*(1-VLOOKUP($AW20,'MP-2019_Male'!$A$3:$CH$103,IF(CP$5&gt;2034,84,(60+(CP$5-$AX$5)))))</f>
        <v>6.2057438594183007E-4</v>
      </c>
      <c r="CQ20" s="381">
        <f>CP20*(1-VLOOKUP($AW20,'MP-2019_Male'!$A$3:$CH$103,IF(CQ$5&gt;2034,84,(60+(CQ$5-$AX$5)))))</f>
        <v>6.1467892927538268E-4</v>
      </c>
      <c r="CR20" s="381">
        <f>CQ20*(1-VLOOKUP($AW20,'MP-2019_Male'!$A$3:$CH$103,IF(CR$5&gt;2034,84,(60+(CR$5-$AX$5)))))</f>
        <v>6.0883947944726652E-4</v>
      </c>
      <c r="CS20" s="381">
        <f>CR20*(1-VLOOKUP($AW20,'MP-2019_Male'!$A$3:$CH$103,IF(CS$5&gt;2034,84,(60+(CS$5-$AX$5)))))</f>
        <v>6.0305550439251746E-4</v>
      </c>
      <c r="CT20" s="381">
        <f>CS20*(1-VLOOKUP($AW20,'MP-2019_Male'!$A$3:$CH$103,IF(CT$5&gt;2034,84,(60+(CT$5-$AX$5)))))</f>
        <v>5.9732647710078858E-4</v>
      </c>
      <c r="CU20" s="381">
        <f>CT20*(1-VLOOKUP($AW20,'MP-2019_Male'!$A$3:$CH$103,IF(CU$5&gt;2034,84,(60+(CU$5-$AX$5)))))</f>
        <v>5.9165187556833117E-4</v>
      </c>
      <c r="CV20" s="381">
        <f>CU20*(1-VLOOKUP($AW20,'MP-2019_Male'!$A$3:$CH$103,IF(CV$5&gt;2034,84,(60+(CV$5-$AX$5)))))</f>
        <v>5.8603118275043207E-4</v>
      </c>
      <c r="CW20" s="381">
        <f>CV20*(1-VLOOKUP($AW20,'MP-2019_Male'!$A$3:$CH$103,IF(CW$5&gt;2034,84,(60+(CW$5-$AX$5)))))</f>
        <v>5.8046388651430297E-4</v>
      </c>
      <c r="CX20" s="381">
        <f>CW20*(1-VLOOKUP($AW20,'MP-2019_Male'!$A$3:$CH$103,IF(CX$5&gt;2034,84,(60+(CX$5-$AX$5)))))</f>
        <v>5.7494947959241716E-4</v>
      </c>
      <c r="CY20" s="381">
        <f>CX20*(1-VLOOKUP($AW20,'MP-2019_Male'!$A$3:$CH$103,IF(CY$5&gt;2034,84,(60+(CY$5-$AX$5)))))</f>
        <v>5.6948745953628926E-4</v>
      </c>
      <c r="CZ20" s="381">
        <f>CY20*(1-VLOOKUP($AW20,'MP-2019_Male'!$A$3:$CH$103,IF(CZ$5&gt;2034,84,(60+(CZ$5-$AX$5)))))</f>
        <v>5.6407732867069457E-4</v>
      </c>
      <c r="DA20" s="381">
        <f>CZ20*(1-VLOOKUP($AW20,'MP-2019_Male'!$A$3:$CH$103,IF(DA$5&gt;2034,84,(60+(DA$5-$AX$5)))))</f>
        <v>5.5871859404832305E-4</v>
      </c>
      <c r="DB20" s="381">
        <f>DA20*(1-VLOOKUP($AW20,'MP-2019_Male'!$A$3:$CH$103,IF(DB$5&gt;2034,84,(60+(DB$5-$AX$5)))))</f>
        <v>5.53410767404864E-4</v>
      </c>
      <c r="DC20" s="381">
        <f>DB20*(1-VLOOKUP($AW20,'MP-2019_Male'!$A$3:$CH$103,IF(DC$5&gt;2034,84,(60+(DC$5-$AX$5)))))</f>
        <v>5.4815336511451784E-4</v>
      </c>
      <c r="DD20" s="381">
        <f>DC20*(1-VLOOKUP($AW20,'MP-2019_Male'!$A$3:$CH$103,IF(DD$5&gt;2034,84,(60+(DD$5-$AX$5)))))</f>
        <v>5.4294590814592996E-4</v>
      </c>
      <c r="DE20" s="381">
        <f>DD20*(1-VLOOKUP($AW20,'MP-2019_Male'!$A$3:$CH$103,IF(DE$5&gt;2034,84,(60+(DE$5-$AX$5)))))</f>
        <v>5.3778792201854362E-4</v>
      </c>
      <c r="DF20" s="381">
        <f>DE20*(1-VLOOKUP($AW20,'MP-2019_Male'!$A$3:$CH$103,IF(DF$5&gt;2034,84,(60+(DF$5-$AX$5)))))</f>
        <v>5.3267893675936753E-4</v>
      </c>
      <c r="DG20" s="381">
        <f>DF20*(1-VLOOKUP($AW20,'MP-2019_Male'!$A$3:$CH$103,IF(DG$5&gt;2034,84,(60+(DG$5-$AX$5)))))</f>
        <v>5.2761848686015353E-4</v>
      </c>
      <c r="DH20" s="381">
        <f>DG20*(1-VLOOKUP($AW20,'MP-2019_Male'!$A$3:$CH$103,IF(DH$5&gt;2034,84,(60+(DH$5-$AX$5)))))</f>
        <v>5.2260611123498206E-4</v>
      </c>
      <c r="DI20" s="381">
        <f>DH20*(1-VLOOKUP($AW20,'MP-2019_Male'!$A$3:$CH$103,IF(DI$5&gt;2034,84,(60+(DI$5-$AX$5)))))</f>
        <v>5.1764135317824977E-4</v>
      </c>
      <c r="DJ20" s="381">
        <f>DI20*(1-VLOOKUP($AW20,'MP-2019_Male'!$A$3:$CH$103,IF(DJ$5&gt;2034,84,(60+(DJ$5-$AX$5)))))</f>
        <v>5.1272376032305644E-4</v>
      </c>
      <c r="DK20" s="381">
        <f>DJ20*(1-VLOOKUP($AW20,'MP-2019_Male'!$A$3:$CH$103,IF(DK$5&gt;2034,84,(60+(DK$5-$AX$5)))))</f>
        <v>5.0785288459998738E-4</v>
      </c>
      <c r="DL20" s="381">
        <f>DK20*(1-VLOOKUP($AW20,'MP-2019_Male'!$A$3:$CH$103,IF(DL$5&gt;2034,84,(60+(DL$5-$AX$5)))))</f>
        <v>5.0302828219628748E-4</v>
      </c>
      <c r="DM20" s="381">
        <f>DL20*(1-VLOOKUP($AW20,'MP-2019_Male'!$A$3:$CH$103,IF(DM$5&gt;2034,84,(60+(DM$5-$AX$5)))))</f>
        <v>4.9824951351542276E-4</v>
      </c>
      <c r="DN20" s="381">
        <f>DM20*(1-VLOOKUP($AW20,'MP-2019_Male'!$A$3:$CH$103,IF(DN$5&gt;2034,84,(60+(DN$5-$AX$5)))))</f>
        <v>4.9351614313702626E-4</v>
      </c>
      <c r="DO20" s="381">
        <f>DN20*(1-VLOOKUP($AW20,'MP-2019_Male'!$A$3:$CH$103,IF(DO$5&gt;2034,84,(60+(DO$5-$AX$5)))))</f>
        <v>4.8882773977722456E-4</v>
      </c>
      <c r="DP20" s="381">
        <f>DO20*(1-VLOOKUP($AW20,'MP-2019_Male'!$A$3:$CH$103,IF(DP$5&gt;2034,84,(60+(DP$5-$AX$5)))))</f>
        <v>4.8418387624934095E-4</v>
      </c>
      <c r="DQ20" s="381">
        <f>DP20*(1-VLOOKUP($AW20,'MP-2019_Male'!$A$3:$CH$103,IF(DQ$5&gt;2034,84,(60+(DQ$5-$AX$5)))))</f>
        <v>4.7958412942497223E-4</v>
      </c>
      <c r="DR20" s="381">
        <f>DQ20*(1-VLOOKUP($AW20,'MP-2019_Male'!$A$3:$CH$103,IF(DR$5&gt;2034,84,(60+(DR$5-$AX$5)))))</f>
        <v>4.7502808019543499E-4</v>
      </c>
      <c r="DS20" s="381">
        <f>DR20*(1-VLOOKUP($AW20,'MP-2019_Male'!$A$3:$CH$103,IF(DS$5&gt;2034,84,(60+(DS$5-$AX$5)))))</f>
        <v>4.7051531343357837E-4</v>
      </c>
      <c r="DT20" s="381">
        <f>DS20*(1-VLOOKUP($AW20,'MP-2019_Male'!$A$3:$CH$103,IF(DT$5&gt;2034,84,(60+(DT$5-$AX$5)))))</f>
        <v>4.6604541795595939E-4</v>
      </c>
      <c r="DU20" s="381">
        <f>DT20*(1-VLOOKUP($AW20,'MP-2019_Male'!$A$3:$CH$103,IF(DU$5&gt;2034,84,(60+(DU$5-$AX$5)))))</f>
        <v>4.6161798648537781E-4</v>
      </c>
      <c r="DV20" s="381">
        <f>DU20*(1-VLOOKUP($AW20,'MP-2019_Male'!$A$3:$CH$103,IF(DV$5&gt;2034,84,(60+(DV$5-$AX$5)))))</f>
        <v>4.5723261561376674E-4</v>
      </c>
      <c r="DW20" s="381">
        <f>DV20*(1-VLOOKUP($AW20,'MP-2019_Male'!$A$3:$CH$103,IF(DW$5&gt;2034,84,(60+(DW$5-$AX$5)))))</f>
        <v>4.5288890576543599E-4</v>
      </c>
      <c r="DX20" s="381">
        <f>DW20*(1-VLOOKUP($AW20,'MP-2019_Male'!$A$3:$CH$103,IF(DX$5&gt;2034,84,(60+(DX$5-$AX$5)))))</f>
        <v>4.4858646116066435E-4</v>
      </c>
      <c r="DY20" s="381">
        <f>DX20*(1-VLOOKUP($AW20,'MP-2019_Male'!$A$3:$CH$103,IF(DY$5&gt;2034,84,(60+(DY$5-$AX$5)))))</f>
        <v>4.4432488977963805E-4</v>
      </c>
      <c r="DZ20" s="381">
        <f>DY20*(1-VLOOKUP($AW20,'MP-2019_Male'!$A$3:$CH$103,IF(DZ$5&gt;2034,84,(60+(DZ$5-$AX$5)))))</f>
        <v>4.4010380332673154E-4</v>
      </c>
      <c r="EA20" s="381">
        <f>DZ20*(1-VLOOKUP($AW20,'MP-2019_Male'!$A$3:$CH$103,IF(EA$5&gt;2034,84,(60+(EA$5-$AX$5)))))</f>
        <v>4.3592281719512758E-4</v>
      </c>
      <c r="EB20" s="381">
        <f>EA20*(1-VLOOKUP($AW20,'MP-2019_Male'!$A$3:$CH$103,IF(EB$5&gt;2034,84,(60+(EB$5-$AX$5)))))</f>
        <v>4.317815504317739E-4</v>
      </c>
      <c r="EC20" s="381">
        <f>EB20*(1-VLOOKUP($AW20,'MP-2019_Male'!$A$3:$CH$103,IF(EC$5&gt;2034,84,(60+(EC$5-$AX$5)))))</f>
        <v>4.2767962570267206E-4</v>
      </c>
      <c r="ED20" s="381">
        <f>EC20*(1-VLOOKUP($AW20,'MP-2019_Male'!$A$3:$CH$103,IF(ED$5&gt;2034,84,(60+(ED$5-$AX$5)))))</f>
        <v>4.2361666925849669E-4</v>
      </c>
      <c r="EE20" s="381">
        <f>ED20*(1-VLOOKUP($AW20,'MP-2019_Male'!$A$3:$CH$103,IF(EE$5&gt;2034,84,(60+(EE$5-$AX$5)))))</f>
        <v>4.1959231090054098E-4</v>
      </c>
      <c r="EF20" s="381">
        <f>EE20*(1-VLOOKUP($AW20,'MP-2019_Male'!$A$3:$CH$103,IF(EF$5&gt;2034,84,(60+(EF$5-$AX$5)))))</f>
        <v>4.1560618394698585E-4</v>
      </c>
      <c r="EG20" s="381">
        <f>EF20*(1-VLOOKUP($AW20,'MP-2019_Male'!$A$3:$CH$103,IF(EG$5&gt;2034,84,(60+(EG$5-$AX$5)))))</f>
        <v>4.1165792519948951E-4</v>
      </c>
      <c r="EH20" s="381">
        <f>EG20*(1-VLOOKUP($AW20,'MP-2019_Male'!$A$3:$CH$103,IF(EH$5&gt;2034,84,(60+(EH$5-$AX$5)))))</f>
        <v>4.0774717491009435E-4</v>
      </c>
      <c r="EI20" s="381">
        <f>EH20*(1-VLOOKUP($AW20,'MP-2019_Male'!$A$3:$CH$103,IF(EI$5&gt;2034,84,(60+(EI$5-$AX$5)))))</f>
        <v>4.0387357674844849E-4</v>
      </c>
      <c r="EJ20" s="381">
        <f>EI20*(1-VLOOKUP($AW20,'MP-2019_Male'!$A$3:$CH$103,IF(EJ$5&gt;2034,84,(60+(EJ$5-$AX$5)))))</f>
        <v>4.0003677776933824E-4</v>
      </c>
      <c r="EK20" s="381">
        <f>EJ20*(1-VLOOKUP($AW20,'MP-2019_Male'!$A$3:$CH$103,IF(EK$5&gt;2034,84,(60+(EK$5-$AX$5)))))</f>
        <v>3.9623642838052951E-4</v>
      </c>
      <c r="EL20" s="381">
        <f>EK20*(1-VLOOKUP($AW20,'MP-2019_Male'!$A$3:$CH$103,IF(EL$5&gt;2034,84,(60+(EL$5-$AX$5)))))</f>
        <v>3.9247218231091451E-4</v>
      </c>
      <c r="EM20" s="381">
        <f>EL20*(1-VLOOKUP($AW20,'MP-2019_Male'!$A$3:$CH$103,IF(EM$5&gt;2034,84,(60+(EM$5-$AX$5)))))</f>
        <v>3.8874369657896084E-4</v>
      </c>
      <c r="EN20" s="381">
        <f>EM20*(1-VLOOKUP($AW20,'MP-2019_Male'!$A$3:$CH$103,IF(EN$5&gt;2034,84,(60+(EN$5-$AX$5)))))</f>
        <v>3.8505063146146071E-4</v>
      </c>
      <c r="EO20" s="381">
        <f>EN20*(1-VLOOKUP($AW20,'MP-2019_Male'!$A$3:$CH$103,IF(EO$5&gt;2034,84,(60+(EO$5-$AX$5)))))</f>
        <v>3.8139265046257685E-4</v>
      </c>
      <c r="EP20" s="381">
        <f>EO20*(1-VLOOKUP($AW20,'MP-2019_Male'!$A$3:$CH$103,IF(EP$5&gt;2034,84,(60+(EP$5-$AX$5)))))</f>
        <v>3.7776942028318241E-4</v>
      </c>
      <c r="EQ20" s="381">
        <f>EP20*(1-VLOOKUP($AW20,'MP-2019_Male'!$A$3:$CH$103,IF(EQ$5&gt;2034,84,(60+(EQ$5-$AX$5)))))</f>
        <v>3.7418061079049218E-4</v>
      </c>
      <c r="ER20" s="381">
        <f>EQ20*(1-VLOOKUP($AW20,'MP-2019_Male'!$A$3:$CH$103,IF(ER$5&gt;2034,84,(60+(ER$5-$AX$5)))))</f>
        <v>3.7062589498798251E-4</v>
      </c>
      <c r="ES20" s="381">
        <f>ER20*(1-VLOOKUP($AW20,'MP-2019_Male'!$A$3:$CH$103,IF(ES$5&gt;2034,84,(60+(ES$5-$AX$5)))))</f>
        <v>3.6710494898559669E-4</v>
      </c>
      <c r="ET20" s="381">
        <f>ES20*(1-VLOOKUP($AW20,'MP-2019_Male'!$A$3:$CH$103,IF(ET$5&gt;2034,84,(60+(ET$5-$AX$5)))))</f>
        <v>3.6361745197023354E-4</v>
      </c>
      <c r="EU20" s="381">
        <f>ET20*(1-VLOOKUP($AW20,'MP-2019_Male'!$A$3:$CH$103,IF(EU$5&gt;2034,84,(60+(EU$5-$AX$5)))))</f>
        <v>3.6016308617651632E-4</v>
      </c>
      <c r="EV20" s="381">
        <f>EU20*(1-VLOOKUP($AW20,'MP-2019_Male'!$A$3:$CH$103,IF(EV$5&gt;2034,84,(60+(EV$5-$AX$5)))))</f>
        <v>3.5674153685783943E-4</v>
      </c>
      <c r="EW20" s="381">
        <f>EV20*(1-VLOOKUP($AW20,'MP-2019_Male'!$A$3:$CH$103,IF(EW$5&gt;2034,84,(60+(EW$5-$AX$5)))))</f>
        <v>3.5335249225768999E-4</v>
      </c>
      <c r="EX20" s="381">
        <f>EW20*(1-VLOOKUP($AW20,'MP-2019_Male'!$A$3:$CH$103,IF(EX$5&gt;2034,84,(60+(EX$5-$AX$5)))))</f>
        <v>3.4999564358124193E-4</v>
      </c>
      <c r="EY20" s="381">
        <f>EX20*(1-VLOOKUP($AW20,'MP-2019_Male'!$A$3:$CH$103,IF(EY$5&gt;2034,84,(60+(EY$5-$AX$5)))))</f>
        <v>3.4667068496722014E-4</v>
      </c>
      <c r="EZ20" s="381">
        <f>EY20*(1-VLOOKUP($AW20,'MP-2019_Male'!$A$3:$CH$103,IF(EZ$5&gt;2034,84,(60+(EZ$5-$AX$5)))))</f>
        <v>3.4337731346003155E-4</v>
      </c>
      <c r="FA20" s="381">
        <f>EZ20*(1-VLOOKUP($AW20,'MP-2019_Male'!$A$3:$CH$103,IF(FA$5&gt;2034,84,(60+(FA$5-$AX$5)))))</f>
        <v>3.4011522898216124E-4</v>
      </c>
      <c r="FB20" s="381">
        <f>FA20*(1-VLOOKUP($AW20,'MP-2019_Male'!$A$3:$CH$103,IF(FB$5&gt;2034,84,(60+(FB$5-$AX$5)))))</f>
        <v>3.3688413430683071E-4</v>
      </c>
      <c r="FC20" s="381">
        <f>FB20*(1-VLOOKUP($AW20,'MP-2019_Male'!$A$3:$CH$103,IF(FC$5&gt;2034,84,(60+(FC$5-$AX$5)))))</f>
        <v>3.3368373503091584E-4</v>
      </c>
      <c r="FD20" s="381">
        <f>FC20*(1-VLOOKUP($AW20,'MP-2019_Male'!$A$3:$CH$103,IF(FD$5&gt;2034,84,(60+(FD$5-$AX$5)))))</f>
        <v>3.3051373954812218E-4</v>
      </c>
      <c r="FE20" s="381">
        <f>FD20*(1-VLOOKUP($AW20,'MP-2019_Male'!$A$3:$CH$103,IF(FE$5&gt;2034,84,(60+(FE$5-$AX$5)))))</f>
        <v>3.2737385902241505E-4</v>
      </c>
      <c r="FF20" s="381">
        <f>FE20*(1-VLOOKUP($AW20,'MP-2019_Male'!$A$3:$CH$103,IF(FF$5&gt;2034,84,(60+(FF$5-$AX$5)))))</f>
        <v>3.2426380736170211E-4</v>
      </c>
      <c r="FG20" s="381">
        <f>FF20*(1-VLOOKUP($AW20,'MP-2019_Male'!$A$3:$CH$103,IF(FG$5&gt;2034,84,(60+(FG$5-$AX$5)))))</f>
        <v>3.2118330119176598E-4</v>
      </c>
      <c r="FH20" s="381">
        <f>FG20*(1-VLOOKUP($AW20,'MP-2019_Male'!$A$3:$CH$103,IF(FH$5&gt;2034,84,(60+(FH$5-$AX$5)))))</f>
        <v>3.181320598304442E-4</v>
      </c>
      <c r="FI20" s="381">
        <f>FH20*(1-VLOOKUP($AW20,'MP-2019_Male'!$A$3:$CH$103,IF(FI$5&gt;2034,84,(60+(FI$5-$AX$5)))))</f>
        <v>3.15109805262055E-4</v>
      </c>
      <c r="FJ20" s="381">
        <f>FI20*(1-VLOOKUP($AW20,'MP-2019_Male'!$A$3:$CH$103,IF(FJ$5&gt;2034,84,(60+(FJ$5-$AX$5)))))</f>
        <v>3.1211626211206548E-4</v>
      </c>
      <c r="FK20" s="381">
        <f>FJ20*(1-VLOOKUP($AW20,'MP-2019_Male'!$A$3:$CH$103,IF(FK$5&gt;2034,84,(60+(FK$5-$AX$5)))))</f>
        <v>3.0915115762200087E-4</v>
      </c>
      <c r="FL20" s="381">
        <f>FK20*(1-VLOOKUP($AW20,'MP-2019_Male'!$A$3:$CH$103,IF(FL$5&gt;2034,84,(60+(FL$5-$AX$5)))))</f>
        <v>3.0621422162459185E-4</v>
      </c>
      <c r="FM20" s="381">
        <f>FL20*(1-VLOOKUP($AW20,'MP-2019_Male'!$A$3:$CH$103,IF(FM$5&gt;2034,84,(60+(FM$5-$AX$5)))))</f>
        <v>3.0330518651915827E-4</v>
      </c>
      <c r="FN20" s="381">
        <f>FM20*(1-VLOOKUP($AW20,'MP-2019_Male'!$A$3:$CH$103,IF(FN$5&gt;2034,84,(60+(FN$5-$AX$5)))))</f>
        <v>3.004237872472263E-4</v>
      </c>
    </row>
    <row r="21" spans="1:170">
      <c r="A21" s="172">
        <v>33</v>
      </c>
      <c r="B21" s="190">
        <f t="shared" si="7"/>
        <v>4.9200000000000003E-4</v>
      </c>
      <c r="C21" s="191">
        <f t="shared" si="8"/>
        <v>2.5799999999999998E-4</v>
      </c>
      <c r="D21" s="174">
        <f t="shared" si="5"/>
        <v>3.7500000000000001E-4</v>
      </c>
      <c r="E21" s="345">
        <f t="shared" ca="1" si="10"/>
        <v>5.7396985379428269E-4</v>
      </c>
      <c r="F21" s="346">
        <f t="shared" ca="1" si="11"/>
        <v>2.449968513801614E-4</v>
      </c>
      <c r="G21" s="366">
        <f t="shared" ca="1" si="12"/>
        <v>4.0948335258722204E-4</v>
      </c>
      <c r="H21" s="165">
        <f t="shared" si="13"/>
        <v>2028</v>
      </c>
      <c r="I21" s="326"/>
      <c r="J21" s="167"/>
      <c r="K21" s="167"/>
      <c r="L21" s="167"/>
      <c r="M21" s="167"/>
      <c r="N21" s="167"/>
      <c r="O21" s="167"/>
      <c r="P21" s="167"/>
      <c r="R21" s="405">
        <v>33</v>
      </c>
      <c r="T21" s="406">
        <v>1.9000000000000001E-4</v>
      </c>
      <c r="U21" s="407" t="s">
        <v>63</v>
      </c>
      <c r="V21" s="407">
        <v>3.3600000000000001E-3</v>
      </c>
      <c r="W21" s="408"/>
      <c r="Y21" s="406">
        <v>4.2000000000000002E-4</v>
      </c>
      <c r="Z21" s="407" t="s">
        <v>63</v>
      </c>
      <c r="AA21" s="407">
        <v>4.1099999999999999E-3</v>
      </c>
      <c r="AB21" s="408"/>
      <c r="AC21" s="413"/>
      <c r="AD21" s="172">
        <v>33</v>
      </c>
      <c r="AF21" s="195">
        <v>4.9200000000000003E-4</v>
      </c>
      <c r="AG21" s="196" t="s">
        <v>63</v>
      </c>
      <c r="AH21" s="197">
        <v>8.6160000000000004E-3</v>
      </c>
      <c r="AI21" s="172"/>
      <c r="AJ21" s="195">
        <v>2.5799999999999998E-4</v>
      </c>
      <c r="AK21" s="196" t="s">
        <v>63</v>
      </c>
      <c r="AL21" s="197">
        <v>3.5530000000000002E-3</v>
      </c>
      <c r="AO21" s="212"/>
      <c r="AP21" s="212"/>
      <c r="AQ21" s="212"/>
      <c r="AR21" s="212"/>
      <c r="AS21" s="212"/>
      <c r="AT21" s="212"/>
      <c r="AU21" s="212"/>
      <c r="AV21" s="362"/>
      <c r="AW21" s="172">
        <v>40</v>
      </c>
      <c r="AX21" s="199">
        <f t="shared" si="6"/>
        <v>7.5560726075818408E-4</v>
      </c>
      <c r="AY21" s="334">
        <f t="shared" si="14"/>
        <v>6.0720000000000001E-4</v>
      </c>
      <c r="AZ21" s="381">
        <f>AY21*(1-VLOOKUP($AW21,'MP-2019_Male'!$A$3:$CH$103,IF(AZ$5&gt;2034,84,(60+(AZ$5-$AX$5)))))</f>
        <v>5.9863848E-4</v>
      </c>
      <c r="BA21" s="381">
        <f>AZ21*(1-VLOOKUP($AW21,'MP-2019_Male'!$A$3:$CH$103,IF(BA$5&gt;2034,84,(60+(BA$5-$AX$5)))))</f>
        <v>5.9612419838400005E-4</v>
      </c>
      <c r="BB21" s="381">
        <f>BA21*(1-VLOOKUP($AW21,'MP-2019_Male'!$A$3:$CH$103,IF(BB$5&gt;2034,84,(60+(BB$5-$AX$5)))))</f>
        <v>6.0089319197107209E-4</v>
      </c>
      <c r="BC21" s="381">
        <f>BB21*(1-VLOOKUP($AW21,'MP-2019_Male'!$A$3:$CH$103,IF(BC$5&gt;2034,84,(60+(BC$5-$AX$5)))))</f>
        <v>6.1387248491764728E-4</v>
      </c>
      <c r="BD21" s="381">
        <f>BC21*(1-VLOOKUP($AW21,'MP-2019_Male'!$A$3:$CH$103,IF(BD$5&gt;2034,84,(60+(BD$5-$AX$5)))))</f>
        <v>6.3603328162317437E-4</v>
      </c>
      <c r="BE21" s="381">
        <f>BD21*(1-VLOOKUP($AW21,'MP-2019_Male'!$A$3:$CH$103,IF(BE$5&gt;2034,84,(60+(BE$5-$AX$5)))))</f>
        <v>6.6020254632485496E-4</v>
      </c>
      <c r="BF21" s="381">
        <f>BE21*(1-VLOOKUP($AW21,'MP-2019_Male'!$A$3:$CH$103,IF(BF$5&gt;2034,84,(60+(BF$5-$AX$5)))))</f>
        <v>6.8535626333983196E-4</v>
      </c>
      <c r="BG21" s="381">
        <f>BF21*(1-VLOOKUP($AW21,'MP-2019_Male'!$A$3:$CH$103,IF(BG$5&gt;2034,84,(60+(BG$5-$AX$5)))))</f>
        <v>7.1037176695173585E-4</v>
      </c>
      <c r="BH21" s="381">
        <f>BG21*(1-VLOOKUP($AW21,'MP-2019_Male'!$A$3:$CH$103,IF(BH$5&gt;2034,84,(60+(BH$5-$AX$5)))))</f>
        <v>7.3409818396792388E-4</v>
      </c>
      <c r="BI21" s="381">
        <f>BH21*(1-VLOOKUP($AW21,'MP-2019_Male'!$A$3:$CH$103,IF(BI$5&gt;2034,84,(60+(BI$5-$AX$5)))))</f>
        <v>7.5560726075818408E-4</v>
      </c>
      <c r="BJ21" s="414">
        <f>BI21*(1-VLOOKUP($AW21,'MP-2019_Male'!$A$3:$CH$103,IF(BJ$5&gt;2034,84,(60+(BJ$5-$AX$5)))))</f>
        <v>7.7404407792068378E-4</v>
      </c>
      <c r="BK21" s="381">
        <f>BJ21*(1-VLOOKUP($AW21,'MP-2019_Male'!$A$3:$CH$103,IF(BK$5&gt;2034,84,(60+(BK$5-$AX$5)))))</f>
        <v>7.8890572421676101E-4</v>
      </c>
      <c r="BL21" s="381">
        <f>BK21*(1-VLOOKUP($AW21,'MP-2019_Male'!$A$3:$CH$103,IF(BL$5&gt;2034,84,(60+(BL$5-$AX$5)))))</f>
        <v>8.0002929492821733E-4</v>
      </c>
      <c r="BM21" s="381">
        <f>BL21*(1-VLOOKUP($AW21,'MP-2019_Male'!$A$3:$CH$103,IF(BM$5&gt;2034,84,(60+(BM$5-$AX$5)))))</f>
        <v>8.0770957615952828E-4</v>
      </c>
      <c r="BN21" s="381">
        <f>BM21*(1-VLOOKUP($AW21,'MP-2019_Male'!$A$3:$CH$103,IF(BN$5&gt;2034,84,(60+(BN$5-$AX$5)))))</f>
        <v>8.1255583361648548E-4</v>
      </c>
      <c r="BO21" s="381">
        <f>BN21*(1-VLOOKUP($AW21,'MP-2019_Male'!$A$3:$CH$103,IF(BO$5&gt;2034,84,(60+(BO$5-$AX$5)))))</f>
        <v>8.1507475670069662E-4</v>
      </c>
      <c r="BP21" s="381">
        <f>BO21*(1-VLOOKUP($AW21,'MP-2019_Male'!$A$3:$CH$103,IF(BP$5&gt;2034,84,(60+(BP$5-$AX$5)))))</f>
        <v>8.1531927912770685E-4</v>
      </c>
      <c r="BQ21" s="381">
        <f>BP21*(1-VLOOKUP($AW21,'MP-2019_Male'!$A$3:$CH$103,IF(BQ$5&gt;2034,84,(60+(BQ$5-$AX$5)))))</f>
        <v>8.1352557671362591E-4</v>
      </c>
      <c r="BR21" s="381">
        <f>BQ21*(1-VLOOKUP($AW21,'MP-2019_Male'!$A$3:$CH$103,IF(BR$5&gt;2034,84,(60+(BR$5-$AX$5)))))</f>
        <v>8.0994606417608597E-4</v>
      </c>
      <c r="BS21" s="381">
        <f>BR21*(1-VLOOKUP($AW21,'MP-2019_Male'!$A$3:$CH$103,IF(BS$5&gt;2034,84,(60+(BS$5-$AX$5)))))</f>
        <v>8.0484340397177668E-4</v>
      </c>
      <c r="BT21" s="381">
        <f>BS21*(1-VLOOKUP($AW21,'MP-2019_Male'!$A$3:$CH$103,IF(BT$5&gt;2034,84,(60+(BT$5-$AX$5)))))</f>
        <v>7.9864610976119392E-4</v>
      </c>
      <c r="BU21" s="381">
        <f>BT21*(1-VLOOKUP($AW21,'MP-2019_Male'!$A$3:$CH$103,IF(BU$5&gt;2034,84,(60+(BU$5-$AX$5)))))</f>
        <v>7.9161802399529534E-4</v>
      </c>
      <c r="BV21" s="381">
        <f>BU21*(1-VLOOKUP($AW21,'MP-2019_Male'!$A$3:$CH$103,IF(BV$5&gt;2034,84,(60+(BV$5-$AX$5)))))</f>
        <v>7.8409765276734006E-4</v>
      </c>
      <c r="BW21" s="381">
        <f>BV21*(1-VLOOKUP($AW21,'MP-2019_Male'!$A$3:$CH$103,IF(BW$5&gt;2034,84,(60+(BW$5-$AX$5)))))</f>
        <v>7.7633508600494336E-4</v>
      </c>
      <c r="BX21" s="381">
        <f>BW21*(1-VLOOKUP($AW21,'MP-2019_Male'!$A$3:$CH$103,IF(BX$5&gt;2034,84,(60+(BX$5-$AX$5)))))</f>
        <v>7.6895990268789649E-4</v>
      </c>
      <c r="BY21" s="381">
        <f>BX21*(1-VLOOKUP($AW21,'MP-2019_Male'!$A$3:$CH$103,IF(BY$5&gt;2034,84,(60+(BY$5-$AX$5)))))</f>
        <v>7.6165478361236148E-4</v>
      </c>
      <c r="BZ21" s="381">
        <f>BY21*(1-VLOOKUP($AW21,'MP-2019_Male'!$A$3:$CH$103,IF(BZ$5&gt;2034,84,(60+(BZ$5-$AX$5)))))</f>
        <v>7.5441906316804403E-4</v>
      </c>
      <c r="CA21" s="381">
        <f>BZ21*(1-VLOOKUP($AW21,'MP-2019_Male'!$A$3:$CH$103,IF(CA$5&gt;2034,84,(60+(CA$5-$AX$5)))))</f>
        <v>7.4725208206794761E-4</v>
      </c>
      <c r="CB21" s="381">
        <f>CA21*(1-VLOOKUP($AW21,'MP-2019_Male'!$A$3:$CH$103,IF(CB$5&gt;2034,84,(60+(CB$5-$AX$5)))))</f>
        <v>7.4015318728830218E-4</v>
      </c>
      <c r="CC21" s="381">
        <f>CB21*(1-VLOOKUP($AW21,'MP-2019_Male'!$A$3:$CH$103,IF(CC$5&gt;2034,84,(60+(CC$5-$AX$5)))))</f>
        <v>7.3312173200906338E-4</v>
      </c>
      <c r="CD21" s="381">
        <f>CC21*(1-VLOOKUP($AW21,'MP-2019_Male'!$A$3:$CH$103,IF(CD$5&gt;2034,84,(60+(CD$5-$AX$5)))))</f>
        <v>7.2615707555497727E-4</v>
      </c>
      <c r="CE21" s="381">
        <f>CD21*(1-VLOOKUP($AW21,'MP-2019_Male'!$A$3:$CH$103,IF(CE$5&gt;2034,84,(60+(CE$5-$AX$5)))))</f>
        <v>7.19258583337205E-4</v>
      </c>
      <c r="CF21" s="381">
        <f>CE21*(1-VLOOKUP($AW21,'MP-2019_Male'!$A$3:$CH$103,IF(CF$5&gt;2034,84,(60+(CF$5-$AX$5)))))</f>
        <v>7.1242562679550161E-4</v>
      </c>
      <c r="CG21" s="381">
        <f>CF21*(1-VLOOKUP($AW21,'MP-2019_Male'!$A$3:$CH$103,IF(CG$5&gt;2034,84,(60+(CG$5-$AX$5)))))</f>
        <v>7.0565758334094439E-4</v>
      </c>
      <c r="CH21" s="381">
        <f>CG21*(1-VLOOKUP($AW21,'MP-2019_Male'!$A$3:$CH$103,IF(CH$5&gt;2034,84,(60+(CH$5-$AX$5)))))</f>
        <v>6.9895383629920544E-4</v>
      </c>
      <c r="CI21" s="381">
        <f>CH21*(1-VLOOKUP($AW21,'MP-2019_Male'!$A$3:$CH$103,IF(CI$5&gt;2034,84,(60+(CI$5-$AX$5)))))</f>
        <v>6.9231377485436303E-4</v>
      </c>
      <c r="CJ21" s="381">
        <f>CI21*(1-VLOOKUP($AW21,'MP-2019_Male'!$A$3:$CH$103,IF(CJ$5&gt;2034,84,(60+(CJ$5-$AX$5)))))</f>
        <v>6.8573679399324663E-4</v>
      </c>
      <c r="CK21" s="381">
        <f>CJ21*(1-VLOOKUP($AW21,'MP-2019_Male'!$A$3:$CH$103,IF(CK$5&gt;2034,84,(60+(CK$5-$AX$5)))))</f>
        <v>6.7922229445031086E-4</v>
      </c>
      <c r="CL21" s="381">
        <f>CK21*(1-VLOOKUP($AW21,'MP-2019_Male'!$A$3:$CH$103,IF(CL$5&gt;2034,84,(60+(CL$5-$AX$5)))))</f>
        <v>6.7276968265303299E-4</v>
      </c>
      <c r="CM21" s="381">
        <f>CL21*(1-VLOOKUP($AW21,'MP-2019_Male'!$A$3:$CH$103,IF(CM$5&gt;2034,84,(60+(CM$5-$AX$5)))))</f>
        <v>6.6637837066782924E-4</v>
      </c>
      <c r="CN21" s="381">
        <f>CM21*(1-VLOOKUP($AW21,'MP-2019_Male'!$A$3:$CH$103,IF(CN$5&gt;2034,84,(60+(CN$5-$AX$5)))))</f>
        <v>6.6004777614648495E-4</v>
      </c>
      <c r="CO21" s="381">
        <f>CN21*(1-VLOOKUP($AW21,'MP-2019_Male'!$A$3:$CH$103,IF(CO$5&gt;2034,84,(60+(CO$5-$AX$5)))))</f>
        <v>6.5377732227309333E-4</v>
      </c>
      <c r="CP21" s="381">
        <f>CO21*(1-VLOOKUP($AW21,'MP-2019_Male'!$A$3:$CH$103,IF(CP$5&gt;2034,84,(60+(CP$5-$AX$5)))))</f>
        <v>6.4756643771149902E-4</v>
      </c>
      <c r="CQ21" s="381">
        <f>CP21*(1-VLOOKUP($AW21,'MP-2019_Male'!$A$3:$CH$103,IF(CQ$5&gt;2034,84,(60+(CQ$5-$AX$5)))))</f>
        <v>6.4141455655323978E-4</v>
      </c>
      <c r="CR21" s="381">
        <f>CQ21*(1-VLOOKUP($AW21,'MP-2019_Male'!$A$3:$CH$103,IF(CR$5&gt;2034,84,(60+(CR$5-$AX$5)))))</f>
        <v>6.3532111826598403E-4</v>
      </c>
      <c r="CS21" s="381">
        <f>CR21*(1-VLOOKUP($AW21,'MP-2019_Male'!$A$3:$CH$103,IF(CS$5&gt;2034,84,(60+(CS$5-$AX$5)))))</f>
        <v>6.2928556764245717E-4</v>
      </c>
      <c r="CT21" s="381">
        <f>CS21*(1-VLOOKUP($AW21,'MP-2019_Male'!$A$3:$CH$103,IF(CT$5&gt;2034,84,(60+(CT$5-$AX$5)))))</f>
        <v>6.2330735474985387E-4</v>
      </c>
      <c r="CU21" s="381">
        <f>CT21*(1-VLOOKUP($AW21,'MP-2019_Male'!$A$3:$CH$103,IF(CU$5&gt;2034,84,(60+(CU$5-$AX$5)))))</f>
        <v>6.173859348797303E-4</v>
      </c>
      <c r="CV21" s="381">
        <f>CU21*(1-VLOOKUP($AW21,'MP-2019_Male'!$A$3:$CH$103,IF(CV$5&gt;2034,84,(60+(CV$5-$AX$5)))))</f>
        <v>6.1152076849837285E-4</v>
      </c>
      <c r="CW21" s="381">
        <f>CV21*(1-VLOOKUP($AW21,'MP-2019_Male'!$A$3:$CH$103,IF(CW$5&gt;2034,84,(60+(CW$5-$AX$5)))))</f>
        <v>6.0571132119763835E-4</v>
      </c>
      <c r="CX21" s="381">
        <f>CW21*(1-VLOOKUP($AW21,'MP-2019_Male'!$A$3:$CH$103,IF(CX$5&gt;2034,84,(60+(CX$5-$AX$5)))))</f>
        <v>5.9995706364626082E-4</v>
      </c>
      <c r="CY21" s="381">
        <f>CX21*(1-VLOOKUP($AW21,'MP-2019_Male'!$A$3:$CH$103,IF(CY$5&gt;2034,84,(60+(CY$5-$AX$5)))))</f>
        <v>5.9425747154162134E-4</v>
      </c>
      <c r="CZ21" s="381">
        <f>CY21*(1-VLOOKUP($AW21,'MP-2019_Male'!$A$3:$CH$103,IF(CZ$5&gt;2034,84,(60+(CZ$5-$AX$5)))))</f>
        <v>5.8861202556197601E-4</v>
      </c>
      <c r="DA21" s="381">
        <f>CZ21*(1-VLOOKUP($AW21,'MP-2019_Male'!$A$3:$CH$103,IF(DA$5&gt;2034,84,(60+(DA$5-$AX$5)))))</f>
        <v>5.8302021131913728E-4</v>
      </c>
      <c r="DB21" s="381">
        <f>DA21*(1-VLOOKUP($AW21,'MP-2019_Male'!$A$3:$CH$103,IF(DB$5&gt;2034,84,(60+(DB$5-$AX$5)))))</f>
        <v>5.7748151931160546E-4</v>
      </c>
      <c r="DC21" s="381">
        <f>DB21*(1-VLOOKUP($AW21,'MP-2019_Male'!$A$3:$CH$103,IF(DC$5&gt;2034,84,(60+(DC$5-$AX$5)))))</f>
        <v>5.7199544487814523E-4</v>
      </c>
      <c r="DD21" s="381">
        <f>DC21*(1-VLOOKUP($AW21,'MP-2019_Male'!$A$3:$CH$103,IF(DD$5&gt;2034,84,(60+(DD$5-$AX$5)))))</f>
        <v>5.6656148815180287E-4</v>
      </c>
      <c r="DE21" s="381">
        <f>DD21*(1-VLOOKUP($AW21,'MP-2019_Male'!$A$3:$CH$103,IF(DE$5&gt;2034,84,(60+(DE$5-$AX$5)))))</f>
        <v>5.6117915401436081E-4</v>
      </c>
      <c r="DF21" s="381">
        <f>DE21*(1-VLOOKUP($AW21,'MP-2019_Male'!$A$3:$CH$103,IF(DF$5&gt;2034,84,(60+(DF$5-$AX$5)))))</f>
        <v>5.5584795205122436E-4</v>
      </c>
      <c r="DG21" s="381">
        <f>DF21*(1-VLOOKUP($AW21,'MP-2019_Male'!$A$3:$CH$103,IF(DG$5&gt;2034,84,(60+(DG$5-$AX$5)))))</f>
        <v>5.5056739650673778E-4</v>
      </c>
      <c r="DH21" s="381">
        <f>DG21*(1-VLOOKUP($AW21,'MP-2019_Male'!$A$3:$CH$103,IF(DH$5&gt;2034,84,(60+(DH$5-$AX$5)))))</f>
        <v>5.4533700623992385E-4</v>
      </c>
      <c r="DI21" s="381">
        <f>DH21*(1-VLOOKUP($AW21,'MP-2019_Male'!$A$3:$CH$103,IF(DI$5&gt;2034,84,(60+(DI$5-$AX$5)))))</f>
        <v>5.4015630468064462E-4</v>
      </c>
      <c r="DJ21" s="381">
        <f>DI21*(1-VLOOKUP($AW21,'MP-2019_Male'!$A$3:$CH$103,IF(DJ$5&gt;2034,84,(60+(DJ$5-$AX$5)))))</f>
        <v>5.3502481978617855E-4</v>
      </c>
      <c r="DK21" s="381">
        <f>DJ21*(1-VLOOKUP($AW21,'MP-2019_Male'!$A$3:$CH$103,IF(DK$5&gt;2034,84,(60+(DK$5-$AX$5)))))</f>
        <v>5.2994208399820991E-4</v>
      </c>
      <c r="DL21" s="381">
        <f>DK21*(1-VLOOKUP($AW21,'MP-2019_Male'!$A$3:$CH$103,IF(DL$5&gt;2034,84,(60+(DL$5-$AX$5)))))</f>
        <v>5.2490763420022697E-4</v>
      </c>
      <c r="DM21" s="381">
        <f>DL21*(1-VLOOKUP($AW21,'MP-2019_Male'!$A$3:$CH$103,IF(DM$5&gt;2034,84,(60+(DM$5-$AX$5)))))</f>
        <v>5.1992101167532489E-4</v>
      </c>
      <c r="DN21" s="381">
        <f>DM21*(1-VLOOKUP($AW21,'MP-2019_Male'!$A$3:$CH$103,IF(DN$5&gt;2034,84,(60+(DN$5-$AX$5)))))</f>
        <v>5.1498176206440937E-4</v>
      </c>
      <c r="DO21" s="381">
        <f>DN21*(1-VLOOKUP($AW21,'MP-2019_Male'!$A$3:$CH$103,IF(DO$5&gt;2034,84,(60+(DO$5-$AX$5)))))</f>
        <v>5.1008943532479751E-4</v>
      </c>
      <c r="DP21" s="381">
        <f>DO21*(1-VLOOKUP($AW21,'MP-2019_Male'!$A$3:$CH$103,IF(DP$5&gt;2034,84,(60+(DP$5-$AX$5)))))</f>
        <v>5.0524358568921192E-4</v>
      </c>
      <c r="DQ21" s="381">
        <f>DP21*(1-VLOOKUP($AW21,'MP-2019_Male'!$A$3:$CH$103,IF(DQ$5&gt;2034,84,(60+(DQ$5-$AX$5)))))</f>
        <v>5.0044377162516442E-4</v>
      </c>
      <c r="DR21" s="381">
        <f>DQ21*(1-VLOOKUP($AW21,'MP-2019_Male'!$A$3:$CH$103,IF(DR$5&gt;2034,84,(60+(DR$5-$AX$5)))))</f>
        <v>4.9568955579472535E-4</v>
      </c>
      <c r="DS21" s="381">
        <f>DR21*(1-VLOOKUP($AW21,'MP-2019_Male'!$A$3:$CH$103,IF(DS$5&gt;2034,84,(60+(DS$5-$AX$5)))))</f>
        <v>4.909805050146755E-4</v>
      </c>
      <c r="DT21" s="381">
        <f>DS21*(1-VLOOKUP($AW21,'MP-2019_Male'!$A$3:$CH$103,IF(DT$5&gt;2034,84,(60+(DT$5-$AX$5)))))</f>
        <v>4.8631619021703612E-4</v>
      </c>
      <c r="DU21" s="381">
        <f>DT21*(1-VLOOKUP($AW21,'MP-2019_Male'!$A$3:$CH$103,IF(DU$5&gt;2034,84,(60+(DU$5-$AX$5)))))</f>
        <v>4.8169618640997431E-4</v>
      </c>
      <c r="DV21" s="381">
        <f>DU21*(1-VLOOKUP($AW21,'MP-2019_Male'!$A$3:$CH$103,IF(DV$5&gt;2034,84,(60+(DV$5-$AX$5)))))</f>
        <v>4.7712007263907958E-4</v>
      </c>
      <c r="DW21" s="381">
        <f>DV21*(1-VLOOKUP($AW21,'MP-2019_Male'!$A$3:$CH$103,IF(DW$5&gt;2034,84,(60+(DW$5-$AX$5)))))</f>
        <v>4.7258743194900836E-4</v>
      </c>
      <c r="DX21" s="381">
        <f>DW21*(1-VLOOKUP($AW21,'MP-2019_Male'!$A$3:$CH$103,IF(DX$5&gt;2034,84,(60+(DX$5-$AX$5)))))</f>
        <v>4.680978513454928E-4</v>
      </c>
      <c r="DY21" s="381">
        <f>DX21*(1-VLOOKUP($AW21,'MP-2019_Male'!$A$3:$CH$103,IF(DY$5&gt;2034,84,(60+(DY$5-$AX$5)))))</f>
        <v>4.6365092175771065E-4</v>
      </c>
      <c r="DZ21" s="381">
        <f>DY21*(1-VLOOKUP($AW21,'MP-2019_Male'!$A$3:$CH$103,IF(DZ$5&gt;2034,84,(60+(DZ$5-$AX$5)))))</f>
        <v>4.5924623800101241E-4</v>
      </c>
      <c r="EA21" s="381">
        <f>DZ21*(1-VLOOKUP($AW21,'MP-2019_Male'!$A$3:$CH$103,IF(EA$5&gt;2034,84,(60+(EA$5-$AX$5)))))</f>
        <v>4.5488339874000282E-4</v>
      </c>
      <c r="EB21" s="381">
        <f>EA21*(1-VLOOKUP($AW21,'MP-2019_Male'!$A$3:$CH$103,IF(EB$5&gt;2034,84,(60+(EB$5-$AX$5)))))</f>
        <v>4.505620064519728E-4</v>
      </c>
      <c r="EC21" s="381">
        <f>EB21*(1-VLOOKUP($AW21,'MP-2019_Male'!$A$3:$CH$103,IF(EC$5&gt;2034,84,(60+(EC$5-$AX$5)))))</f>
        <v>4.462816673906791E-4</v>
      </c>
      <c r="ED21" s="381">
        <f>EC21*(1-VLOOKUP($AW21,'MP-2019_Male'!$A$3:$CH$103,IF(ED$5&gt;2034,84,(60+(ED$5-$AX$5)))))</f>
        <v>4.4204199155046766E-4</v>
      </c>
      <c r="EE21" s="381">
        <f>ED21*(1-VLOOKUP($AW21,'MP-2019_Male'!$A$3:$CH$103,IF(EE$5&gt;2034,84,(60+(EE$5-$AX$5)))))</f>
        <v>4.3784259263073824E-4</v>
      </c>
      <c r="EF21" s="381">
        <f>EE21*(1-VLOOKUP($AW21,'MP-2019_Male'!$A$3:$CH$103,IF(EF$5&gt;2034,84,(60+(EF$5-$AX$5)))))</f>
        <v>4.3368308800074626E-4</v>
      </c>
      <c r="EG21" s="381">
        <f>EF21*(1-VLOOKUP($AW21,'MP-2019_Male'!$A$3:$CH$103,IF(EG$5&gt;2034,84,(60+(EG$5-$AX$5)))))</f>
        <v>4.2956309866473919E-4</v>
      </c>
      <c r="EH21" s="381">
        <f>EG21*(1-VLOOKUP($AW21,'MP-2019_Male'!$A$3:$CH$103,IF(EH$5&gt;2034,84,(60+(EH$5-$AX$5)))))</f>
        <v>4.2548224922742421E-4</v>
      </c>
      <c r="EI21" s="381">
        <f>EH21*(1-VLOOKUP($AW21,'MP-2019_Male'!$A$3:$CH$103,IF(EI$5&gt;2034,84,(60+(EI$5-$AX$5)))))</f>
        <v>4.2144016785976372E-4</v>
      </c>
      <c r="EJ21" s="381">
        <f>EI21*(1-VLOOKUP($AW21,'MP-2019_Male'!$A$3:$CH$103,IF(EJ$5&gt;2034,84,(60+(EJ$5-$AX$5)))))</f>
        <v>4.1743648626509598E-4</v>
      </c>
      <c r="EK21" s="381">
        <f>EJ21*(1-VLOOKUP($AW21,'MP-2019_Male'!$A$3:$CH$103,IF(EK$5&gt;2034,84,(60+(EK$5-$AX$5)))))</f>
        <v>4.134708396455776E-4</v>
      </c>
      <c r="EL21" s="381">
        <f>EK21*(1-VLOOKUP($AW21,'MP-2019_Male'!$A$3:$CH$103,IF(EL$5&gt;2034,84,(60+(EL$5-$AX$5)))))</f>
        <v>4.0954286666894466E-4</v>
      </c>
      <c r="EM21" s="381">
        <f>EL21*(1-VLOOKUP($AW21,'MP-2019_Male'!$A$3:$CH$103,IF(EM$5&gt;2034,84,(60+(EM$5-$AX$5)))))</f>
        <v>4.0565220943558969E-4</v>
      </c>
      <c r="EN21" s="381">
        <f>EM21*(1-VLOOKUP($AW21,'MP-2019_Male'!$A$3:$CH$103,IF(EN$5&gt;2034,84,(60+(EN$5-$AX$5)))))</f>
        <v>4.0179851344595159E-4</v>
      </c>
      <c r="EO21" s="381">
        <f>EN21*(1-VLOOKUP($AW21,'MP-2019_Male'!$A$3:$CH$103,IF(EO$5&gt;2034,84,(60+(EO$5-$AX$5)))))</f>
        <v>3.9798142756821504E-4</v>
      </c>
      <c r="EP21" s="381">
        <f>EO21*(1-VLOOKUP($AW21,'MP-2019_Male'!$A$3:$CH$103,IF(EP$5&gt;2034,84,(60+(EP$5-$AX$5)))))</f>
        <v>3.9420060400631701E-4</v>
      </c>
      <c r="EQ21" s="381">
        <f>EP21*(1-VLOOKUP($AW21,'MP-2019_Male'!$A$3:$CH$103,IF(EQ$5&gt;2034,84,(60+(EQ$5-$AX$5)))))</f>
        <v>3.9045569826825702E-4</v>
      </c>
      <c r="ER21" s="381">
        <f>EQ21*(1-VLOOKUP($AW21,'MP-2019_Male'!$A$3:$CH$103,IF(ER$5&gt;2034,84,(60+(ER$5-$AX$5)))))</f>
        <v>3.8674636913470857E-4</v>
      </c>
      <c r="ES21" s="381">
        <f>ER21*(1-VLOOKUP($AW21,'MP-2019_Male'!$A$3:$CH$103,IF(ES$5&gt;2034,84,(60+(ES$5-$AX$5)))))</f>
        <v>3.8307227862792887E-4</v>
      </c>
      <c r="ET21" s="381">
        <f>ES21*(1-VLOOKUP($AW21,'MP-2019_Male'!$A$3:$CH$103,IF(ET$5&gt;2034,84,(60+(ET$5-$AX$5)))))</f>
        <v>3.7943309198096357E-4</v>
      </c>
      <c r="EU21" s="381">
        <f>ET21*(1-VLOOKUP($AW21,'MP-2019_Male'!$A$3:$CH$103,IF(EU$5&gt;2034,84,(60+(EU$5-$AX$5)))))</f>
        <v>3.7582847760714446E-4</v>
      </c>
      <c r="EV21" s="381">
        <f>EU21*(1-VLOOKUP($AW21,'MP-2019_Male'!$A$3:$CH$103,IF(EV$5&gt;2034,84,(60+(EV$5-$AX$5)))))</f>
        <v>3.722581070698766E-4</v>
      </c>
      <c r="EW21" s="381">
        <f>EV21*(1-VLOOKUP($AW21,'MP-2019_Male'!$A$3:$CH$103,IF(EW$5&gt;2034,84,(60+(EW$5-$AX$5)))))</f>
        <v>3.6872165505271278E-4</v>
      </c>
      <c r="EX21" s="381">
        <f>EW21*(1-VLOOKUP($AW21,'MP-2019_Male'!$A$3:$CH$103,IF(EX$5&gt;2034,84,(60+(EX$5-$AX$5)))))</f>
        <v>3.6521879932971201E-4</v>
      </c>
      <c r="EY21" s="381">
        <f>EX21*(1-VLOOKUP($AW21,'MP-2019_Male'!$A$3:$CH$103,IF(EY$5&gt;2034,84,(60+(EY$5-$AX$5)))))</f>
        <v>3.6174922073607977E-4</v>
      </c>
      <c r="EZ21" s="381">
        <f>EY21*(1-VLOOKUP($AW21,'MP-2019_Male'!$A$3:$CH$103,IF(EZ$5&gt;2034,84,(60+(EZ$5-$AX$5)))))</f>
        <v>3.5831260313908702E-4</v>
      </c>
      <c r="FA21" s="381">
        <f>EZ21*(1-VLOOKUP($AW21,'MP-2019_Male'!$A$3:$CH$103,IF(FA$5&gt;2034,84,(60+(FA$5-$AX$5)))))</f>
        <v>3.5490863340926571E-4</v>
      </c>
      <c r="FB21" s="381">
        <f>FA21*(1-VLOOKUP($AW21,'MP-2019_Male'!$A$3:$CH$103,IF(FB$5&gt;2034,84,(60+(FB$5-$AX$5)))))</f>
        <v>3.5153700139187768E-4</v>
      </c>
      <c r="FC21" s="381">
        <f>FB21*(1-VLOOKUP($AW21,'MP-2019_Male'!$A$3:$CH$103,IF(FC$5&gt;2034,84,(60+(FC$5-$AX$5)))))</f>
        <v>3.4819739987865483E-4</v>
      </c>
      <c r="FD21" s="381">
        <f>FC21*(1-VLOOKUP($AW21,'MP-2019_Male'!$A$3:$CH$103,IF(FD$5&gt;2034,84,(60+(FD$5-$AX$5)))))</f>
        <v>3.4488952457980762E-4</v>
      </c>
      <c r="FE21" s="381">
        <f>FD21*(1-VLOOKUP($AW21,'MP-2019_Male'!$A$3:$CH$103,IF(FE$5&gt;2034,84,(60+(FE$5-$AX$5)))))</f>
        <v>3.4161307409629946E-4</v>
      </c>
      <c r="FF21" s="381">
        <f>FE21*(1-VLOOKUP($AW21,'MP-2019_Male'!$A$3:$CH$103,IF(FF$5&gt;2034,84,(60+(FF$5-$AX$5)))))</f>
        <v>3.3836774989238463E-4</v>
      </c>
      <c r="FG21" s="381">
        <f>FF21*(1-VLOOKUP($AW21,'MP-2019_Male'!$A$3:$CH$103,IF(FG$5&gt;2034,84,(60+(FG$5-$AX$5)))))</f>
        <v>3.3515325626840698E-4</v>
      </c>
      <c r="FH21" s="381">
        <f>FG21*(1-VLOOKUP($AW21,'MP-2019_Male'!$A$3:$CH$103,IF(FH$5&gt;2034,84,(60+(FH$5-$AX$5)))))</f>
        <v>3.3196930033385711E-4</v>
      </c>
      <c r="FI21" s="381">
        <f>FH21*(1-VLOOKUP($AW21,'MP-2019_Male'!$A$3:$CH$103,IF(FI$5&gt;2034,84,(60+(FI$5-$AX$5)))))</f>
        <v>3.2881559198068549E-4</v>
      </c>
      <c r="FJ21" s="381">
        <f>FI21*(1-VLOOKUP($AW21,'MP-2019_Male'!$A$3:$CH$103,IF(FJ$5&gt;2034,84,(60+(FJ$5-$AX$5)))))</f>
        <v>3.2569184385686901E-4</v>
      </c>
      <c r="FK21" s="381">
        <f>FJ21*(1-VLOOKUP($AW21,'MP-2019_Male'!$A$3:$CH$103,IF(FK$5&gt;2034,84,(60+(FK$5-$AX$5)))))</f>
        <v>3.2259777134022876E-4</v>
      </c>
      <c r="FL21" s="381">
        <f>FK21*(1-VLOOKUP($AW21,'MP-2019_Male'!$A$3:$CH$103,IF(FL$5&gt;2034,84,(60+(FL$5-$AX$5)))))</f>
        <v>3.1953309251249662E-4</v>
      </c>
      <c r="FM21" s="381">
        <f>FL21*(1-VLOOKUP($AW21,'MP-2019_Male'!$A$3:$CH$103,IF(FM$5&gt;2034,84,(60+(FM$5-$AX$5)))))</f>
        <v>3.1649752813362792E-4</v>
      </c>
      <c r="FN21" s="381">
        <f>FM21*(1-VLOOKUP($AW21,'MP-2019_Male'!$A$3:$CH$103,IF(FN$5&gt;2034,84,(60+(FN$5-$AX$5)))))</f>
        <v>3.1349080161635845E-4</v>
      </c>
    </row>
    <row r="22" spans="1:170">
      <c r="A22" s="172">
        <v>34</v>
      </c>
      <c r="B22" s="190">
        <f t="shared" si="7"/>
        <v>5.0799999999999999E-4</v>
      </c>
      <c r="C22" s="191">
        <f t="shared" si="8"/>
        <v>2.72E-4</v>
      </c>
      <c r="D22" s="174">
        <f t="shared" si="5"/>
        <v>3.8999999999999999E-4</v>
      </c>
      <c r="E22" s="345">
        <f t="shared" ca="1" si="10"/>
        <v>6.0121308644772286E-4</v>
      </c>
      <c r="F22" s="346">
        <f t="shared" ca="1" si="11"/>
        <v>2.6805451468288506E-4</v>
      </c>
      <c r="G22" s="366">
        <f t="shared" ca="1" si="12"/>
        <v>4.3463380056530396E-4</v>
      </c>
      <c r="H22" s="165">
        <f t="shared" si="13"/>
        <v>2029</v>
      </c>
      <c r="I22" s="167"/>
      <c r="J22" s="331"/>
      <c r="K22" s="167"/>
      <c r="L22" s="167"/>
      <c r="M22" s="167"/>
      <c r="N22" s="167"/>
      <c r="O22" s="167"/>
      <c r="P22" s="167"/>
      <c r="R22" s="405">
        <v>34</v>
      </c>
      <c r="T22" s="406">
        <v>2.1000000000000001E-4</v>
      </c>
      <c r="U22" s="407" t="s">
        <v>63</v>
      </c>
      <c r="V22" s="407">
        <v>3.6700000000000001E-3</v>
      </c>
      <c r="W22" s="408"/>
      <c r="Y22" s="406">
        <v>4.4000000000000002E-4</v>
      </c>
      <c r="Z22" s="407" t="s">
        <v>63</v>
      </c>
      <c r="AA22" s="407">
        <v>4.3400000000000001E-3</v>
      </c>
      <c r="AB22" s="408"/>
      <c r="AC22" s="413"/>
      <c r="AD22" s="172">
        <v>34</v>
      </c>
      <c r="AF22" s="195">
        <v>5.0799999999999999E-4</v>
      </c>
      <c r="AG22" s="196" t="s">
        <v>63</v>
      </c>
      <c r="AH22" s="197">
        <v>8.8959999999999994E-3</v>
      </c>
      <c r="AI22" s="172"/>
      <c r="AJ22" s="195">
        <v>2.72E-4</v>
      </c>
      <c r="AK22" s="196" t="s">
        <v>63</v>
      </c>
      <c r="AL22" s="197">
        <v>3.7460000000000002E-3</v>
      </c>
      <c r="AO22" s="212"/>
      <c r="AP22" s="212"/>
      <c r="AQ22" s="212"/>
      <c r="AR22" s="212"/>
      <c r="AS22" s="212"/>
      <c r="AT22" s="212"/>
      <c r="AU22" s="212"/>
      <c r="AV22" s="362"/>
      <c r="AW22" s="172">
        <v>41</v>
      </c>
      <c r="AX22" s="199">
        <f t="shared" si="6"/>
        <v>7.79588884820951E-4</v>
      </c>
      <c r="AY22" s="334">
        <f t="shared" si="14"/>
        <v>6.5320000000000005E-4</v>
      </c>
      <c r="AZ22" s="381">
        <f>AY22*(1-VLOOKUP($AW22,'MP-2019_Male'!$A$3:$CH$103,IF(AZ$5&gt;2034,84,(60+(AZ$5-$AX$5)))))</f>
        <v>6.4203028E-4</v>
      </c>
      <c r="BA22" s="381">
        <f>AZ22*(1-VLOOKUP($AW22,'MP-2019_Male'!$A$3:$CH$103,IF(BA$5&gt;2034,84,(60+(BA$5-$AX$5)))))</f>
        <v>6.3708664684399994E-4</v>
      </c>
      <c r="BB22" s="381">
        <f>BA22*(1-VLOOKUP($AW22,'MP-2019_Male'!$A$3:$CH$103,IF(BB$5&gt;2034,84,(60+(BB$5-$AX$5)))))</f>
        <v>6.3938015877263842E-4</v>
      </c>
      <c r="BC22" s="381">
        <f>BB22*(1-VLOOKUP($AW22,'MP-2019_Male'!$A$3:$CH$103,IF(BC$5&gt;2034,84,(60+(BC$5-$AX$5)))))</f>
        <v>6.4992993139238698E-4</v>
      </c>
      <c r="BD22" s="381">
        <f>BC22*(1-VLOOKUP($AW22,'MP-2019_Male'!$A$3:$CH$103,IF(BD$5&gt;2034,84,(60+(BD$5-$AX$5)))))</f>
        <v>6.6949282232729788E-4</v>
      </c>
      <c r="BE22" s="381">
        <f>BD22*(1-VLOOKUP($AW22,'MP-2019_Male'!$A$3:$CH$103,IF(BE$5&gt;2034,84,(60+(BE$5-$AX$5)))))</f>
        <v>6.9118438977070233E-4</v>
      </c>
      <c r="BF22" s="381">
        <f>BE22*(1-VLOOKUP($AW22,'MP-2019_Male'!$A$3:$CH$103,IF(BF$5&gt;2034,84,(60+(BF$5-$AX$5)))))</f>
        <v>7.1399347463313543E-4</v>
      </c>
      <c r="BG22" s="381">
        <f>BF22*(1-VLOOKUP($AW22,'MP-2019_Male'!$A$3:$CH$103,IF(BG$5&gt;2034,84,(60+(BG$5-$AX$5)))))</f>
        <v>7.369840645163224E-4</v>
      </c>
      <c r="BH22" s="381">
        <f>BG22*(1-VLOOKUP($AW22,'MP-2019_Male'!$A$3:$CH$103,IF(BH$5&gt;2034,84,(60+(BH$5-$AX$5)))))</f>
        <v>7.5916728485826376E-4</v>
      </c>
      <c r="BI22" s="381">
        <f>BH22*(1-VLOOKUP($AW22,'MP-2019_Male'!$A$3:$CH$103,IF(BI$5&gt;2034,84,(60+(BI$5-$AX$5)))))</f>
        <v>7.79588884820951E-4</v>
      </c>
      <c r="BJ22" s="414">
        <f>BI22*(1-VLOOKUP($AW22,'MP-2019_Male'!$A$3:$CH$103,IF(BJ$5&gt;2034,84,(60+(BJ$5-$AX$5)))))</f>
        <v>7.9744147028335075E-4</v>
      </c>
      <c r="BK22" s="381">
        <f>BJ22*(1-VLOOKUP($AW22,'MP-2019_Male'!$A$3:$CH$103,IF(BK$5&gt;2034,84,(60+(BK$5-$AX$5)))))</f>
        <v>8.1211439333656434E-4</v>
      </c>
      <c r="BL22" s="381">
        <f>BK22*(1-VLOOKUP($AW22,'MP-2019_Male'!$A$3:$CH$103,IF(BL$5&gt;2034,84,(60+(BL$5-$AX$5)))))</f>
        <v>8.2340278340394262E-4</v>
      </c>
      <c r="BM22" s="381">
        <f>BL22*(1-VLOOKUP($AW22,'MP-2019_Male'!$A$3:$CH$103,IF(BM$5&gt;2034,84,(60+(BM$5-$AX$5)))))</f>
        <v>8.3147213068130127E-4</v>
      </c>
      <c r="BN22" s="381">
        <f>BM22*(1-VLOOKUP($AW22,'MP-2019_Male'!$A$3:$CH$103,IF(BN$5&gt;2034,84,(60+(BN$5-$AX$5)))))</f>
        <v>8.3687669953072964E-4</v>
      </c>
      <c r="BO22" s="381">
        <f>BN22*(1-VLOOKUP($AW22,'MP-2019_Male'!$A$3:$CH$103,IF(BO$5&gt;2034,84,(60+(BO$5-$AX$5)))))</f>
        <v>8.3988945564904033E-4</v>
      </c>
      <c r="BP22" s="381">
        <f>BO22*(1-VLOOKUP($AW22,'MP-2019_Male'!$A$3:$CH$103,IF(BP$5&gt;2034,84,(60+(BP$5-$AX$5)))))</f>
        <v>8.4064535615912444E-4</v>
      </c>
      <c r="BQ22" s="381">
        <f>BP22*(1-VLOOKUP($AW22,'MP-2019_Male'!$A$3:$CH$103,IF(BQ$5&gt;2034,84,(60+(BQ$5-$AX$5)))))</f>
        <v>8.392162590536539E-4</v>
      </c>
      <c r="BR22" s="381">
        <f>BQ22*(1-VLOOKUP($AW22,'MP-2019_Male'!$A$3:$CH$103,IF(BR$5&gt;2034,84,(60+(BR$5-$AX$5)))))</f>
        <v>8.3585939401743933E-4</v>
      </c>
      <c r="BS22" s="381">
        <f>BR22*(1-VLOOKUP($AW22,'MP-2019_Male'!$A$3:$CH$103,IF(BS$5&gt;2034,84,(60+(BS$5-$AX$5)))))</f>
        <v>8.3084423765333469E-4</v>
      </c>
      <c r="BT22" s="381">
        <f>BS22*(1-VLOOKUP($AW22,'MP-2019_Male'!$A$3:$CH$103,IF(BT$5&gt;2034,84,(60+(BT$5-$AX$5)))))</f>
        <v>8.2461290587093475E-4</v>
      </c>
      <c r="BU22" s="381">
        <f>BT22*(1-VLOOKUP($AW22,'MP-2019_Male'!$A$3:$CH$103,IF(BU$5&gt;2034,84,(60+(BU$5-$AX$5)))))</f>
        <v>8.1743877358985762E-4</v>
      </c>
      <c r="BV22" s="381">
        <f>BU22*(1-VLOOKUP($AW22,'MP-2019_Male'!$A$3:$CH$103,IF(BV$5&gt;2034,84,(60+(BV$5-$AX$5)))))</f>
        <v>8.0975484911811294E-4</v>
      </c>
      <c r="BW22" s="381">
        <f>BV22*(1-VLOOKUP($AW22,'MP-2019_Male'!$A$3:$CH$103,IF(BW$5&gt;2034,84,(60+(BW$5-$AX$5)))))</f>
        <v>8.0173827611184365E-4</v>
      </c>
      <c r="BX22" s="381">
        <f>BW22*(1-VLOOKUP($AW22,'MP-2019_Male'!$A$3:$CH$103,IF(BX$5&gt;2034,84,(60+(BX$5-$AX$5)))))</f>
        <v>7.9420193631639239E-4</v>
      </c>
      <c r="BY22" s="381">
        <f>BX22*(1-VLOOKUP($AW22,'MP-2019_Male'!$A$3:$CH$103,IF(BY$5&gt;2034,84,(60+(BY$5-$AX$5)))))</f>
        <v>7.8673643811501834E-4</v>
      </c>
      <c r="BZ22" s="381">
        <f>BY22*(1-VLOOKUP($AW22,'MP-2019_Male'!$A$3:$CH$103,IF(BZ$5&gt;2034,84,(60+(BZ$5-$AX$5)))))</f>
        <v>7.7934111559673717E-4</v>
      </c>
      <c r="CA22" s="381">
        <f>BZ22*(1-VLOOKUP($AW22,'MP-2019_Male'!$A$3:$CH$103,IF(CA$5&gt;2034,84,(60+(CA$5-$AX$5)))))</f>
        <v>7.7201530911012782E-4</v>
      </c>
      <c r="CB22" s="381">
        <f>CA22*(1-VLOOKUP($AW22,'MP-2019_Male'!$A$3:$CH$103,IF(CB$5&gt;2034,84,(60+(CB$5-$AX$5)))))</f>
        <v>7.6475836520449266E-4</v>
      </c>
      <c r="CC22" s="381">
        <f>CB22*(1-VLOOKUP($AW22,'MP-2019_Male'!$A$3:$CH$103,IF(CC$5&gt;2034,84,(60+(CC$5-$AX$5)))))</f>
        <v>7.5756963657157045E-4</v>
      </c>
      <c r="CD22" s="381">
        <f>CC22*(1-VLOOKUP($AW22,'MP-2019_Male'!$A$3:$CH$103,IF(CD$5&gt;2034,84,(60+(CD$5-$AX$5)))))</f>
        <v>7.5044848198779768E-4</v>
      </c>
      <c r="CE22" s="381">
        <f>CD22*(1-VLOOKUP($AW22,'MP-2019_Male'!$A$3:$CH$103,IF(CE$5&gt;2034,84,(60+(CE$5-$AX$5)))))</f>
        <v>7.4339426625711236E-4</v>
      </c>
      <c r="CF22" s="381">
        <f>CE22*(1-VLOOKUP($AW22,'MP-2019_Male'!$A$3:$CH$103,IF(CF$5&gt;2034,84,(60+(CF$5-$AX$5)))))</f>
        <v>7.3640636015429549E-4</v>
      </c>
      <c r="CG22" s="381">
        <f>CF22*(1-VLOOKUP($AW22,'MP-2019_Male'!$A$3:$CH$103,IF(CG$5&gt;2034,84,(60+(CG$5-$AX$5)))))</f>
        <v>7.294841403688451E-4</v>
      </c>
      <c r="CH22" s="381">
        <f>CG22*(1-VLOOKUP($AW22,'MP-2019_Male'!$A$3:$CH$103,IF(CH$5&gt;2034,84,(60+(CH$5-$AX$5)))))</f>
        <v>7.2262698944937798E-4</v>
      </c>
      <c r="CI22" s="381">
        <f>CH22*(1-VLOOKUP($AW22,'MP-2019_Male'!$A$3:$CH$103,IF(CI$5&gt;2034,84,(60+(CI$5-$AX$5)))))</f>
        <v>7.1583429574855384E-4</v>
      </c>
      <c r="CJ22" s="381">
        <f>CI22*(1-VLOOKUP($AW22,'MP-2019_Male'!$A$3:$CH$103,IF(CJ$5&gt;2034,84,(60+(CJ$5-$AX$5)))))</f>
        <v>7.0910545336851745E-4</v>
      </c>
      <c r="CK22" s="381">
        <f>CJ22*(1-VLOOKUP($AW22,'MP-2019_Male'!$A$3:$CH$103,IF(CK$5&gt;2034,84,(60+(CK$5-$AX$5)))))</f>
        <v>7.0243986210685337E-4</v>
      </c>
      <c r="CL22" s="381">
        <f>CK22*(1-VLOOKUP($AW22,'MP-2019_Male'!$A$3:$CH$103,IF(CL$5&gt;2034,84,(60+(CL$5-$AX$5)))))</f>
        <v>6.9583692740304902E-4</v>
      </c>
      <c r="CM22" s="381">
        <f>CL22*(1-VLOOKUP($AW22,'MP-2019_Male'!$A$3:$CH$103,IF(CM$5&gt;2034,84,(60+(CM$5-$AX$5)))))</f>
        <v>6.8929606028546038E-4</v>
      </c>
      <c r="CN22" s="381">
        <f>CM22*(1-VLOOKUP($AW22,'MP-2019_Male'!$A$3:$CH$103,IF(CN$5&gt;2034,84,(60+(CN$5-$AX$5)))))</f>
        <v>6.8281667731877706E-4</v>
      </c>
      <c r="CO22" s="381">
        <f>CN22*(1-VLOOKUP($AW22,'MP-2019_Male'!$A$3:$CH$103,IF(CO$5&gt;2034,84,(60+(CO$5-$AX$5)))))</f>
        <v>6.7639820055198055E-4</v>
      </c>
      <c r="CP22" s="381">
        <f>CO22*(1-VLOOKUP($AW22,'MP-2019_Male'!$A$3:$CH$103,IF(CP$5&gt;2034,84,(60+(CP$5-$AX$5)))))</f>
        <v>6.7004005746679196E-4</v>
      </c>
      <c r="CQ22" s="381">
        <f>CP22*(1-VLOOKUP($AW22,'MP-2019_Male'!$A$3:$CH$103,IF(CQ$5&gt;2034,84,(60+(CQ$5-$AX$5)))))</f>
        <v>6.6374168092660419E-4</v>
      </c>
      <c r="CR22" s="381">
        <f>CQ22*(1-VLOOKUP($AW22,'MP-2019_Male'!$A$3:$CH$103,IF(CR$5&gt;2034,84,(60+(CR$5-$AX$5)))))</f>
        <v>6.5750250912589413E-4</v>
      </c>
      <c r="CS22" s="381">
        <f>CR22*(1-VLOOKUP($AW22,'MP-2019_Male'!$A$3:$CH$103,IF(CS$5&gt;2034,84,(60+(CS$5-$AX$5)))))</f>
        <v>6.5132198554011074E-4</v>
      </c>
      <c r="CT22" s="381">
        <f>CS22*(1-VLOOKUP($AW22,'MP-2019_Male'!$A$3:$CH$103,IF(CT$5&gt;2034,84,(60+(CT$5-$AX$5)))))</f>
        <v>6.4519955887603372E-4</v>
      </c>
      <c r="CU22" s="381">
        <f>CT22*(1-VLOOKUP($AW22,'MP-2019_Male'!$A$3:$CH$103,IF(CU$5&gt;2034,84,(60+(CU$5-$AX$5)))))</f>
        <v>6.3913468302259906E-4</v>
      </c>
      <c r="CV22" s="381">
        <f>CU22*(1-VLOOKUP($AW22,'MP-2019_Male'!$A$3:$CH$103,IF(CV$5&gt;2034,84,(60+(CV$5-$AX$5)))))</f>
        <v>6.3312681700218663E-4</v>
      </c>
      <c r="CW22" s="381">
        <f>CV22*(1-VLOOKUP($AW22,'MP-2019_Male'!$A$3:$CH$103,IF(CW$5&gt;2034,84,(60+(CW$5-$AX$5)))))</f>
        <v>6.2717542492236606E-4</v>
      </c>
      <c r="CX22" s="381">
        <f>CW22*(1-VLOOKUP($AW22,'MP-2019_Male'!$A$3:$CH$103,IF(CX$5&gt;2034,84,(60+(CX$5-$AX$5)))))</f>
        <v>6.212799759280958E-4</v>
      </c>
      <c r="CY22" s="381">
        <f>CX22*(1-VLOOKUP($AW22,'MP-2019_Male'!$A$3:$CH$103,IF(CY$5&gt;2034,84,(60+(CY$5-$AX$5)))))</f>
        <v>6.1543994415437172E-4</v>
      </c>
      <c r="CZ22" s="381">
        <f>CY22*(1-VLOOKUP($AW22,'MP-2019_Male'!$A$3:$CH$103,IF(CZ$5&gt;2034,84,(60+(CZ$5-$AX$5)))))</f>
        <v>6.0965480867932061E-4</v>
      </c>
      <c r="DA22" s="381">
        <f>CZ22*(1-VLOOKUP($AW22,'MP-2019_Male'!$A$3:$CH$103,IF(DA$5&gt;2034,84,(60+(DA$5-$AX$5)))))</f>
        <v>6.0392405347773498E-4</v>
      </c>
      <c r="DB22" s="381">
        <f>DA22*(1-VLOOKUP($AW22,'MP-2019_Male'!$A$3:$CH$103,IF(DB$5&gt;2034,84,(60+(DB$5-$AX$5)))))</f>
        <v>5.9824716737504426E-4</v>
      </c>
      <c r="DC22" s="381">
        <f>DB22*(1-VLOOKUP($AW22,'MP-2019_Male'!$A$3:$CH$103,IF(DC$5&gt;2034,84,(60+(DC$5-$AX$5)))))</f>
        <v>5.9262364400171884E-4</v>
      </c>
      <c r="DD22" s="381">
        <f>DC22*(1-VLOOKUP($AW22,'MP-2019_Male'!$A$3:$CH$103,IF(DD$5&gt;2034,84,(60+(DD$5-$AX$5)))))</f>
        <v>5.8705298174810275E-4</v>
      </c>
      <c r="DE22" s="381">
        <f>DD22*(1-VLOOKUP($AW22,'MP-2019_Male'!$A$3:$CH$103,IF(DE$5&gt;2034,84,(60+(DE$5-$AX$5)))))</f>
        <v>5.8153468371967059E-4</v>
      </c>
      <c r="DF22" s="381">
        <f>DE22*(1-VLOOKUP($AW22,'MP-2019_Male'!$A$3:$CH$103,IF(DF$5&gt;2034,84,(60+(DF$5-$AX$5)))))</f>
        <v>5.7606825769270572E-4</v>
      </c>
      <c r="DG22" s="381">
        <f>DF22*(1-VLOOKUP($AW22,'MP-2019_Male'!$A$3:$CH$103,IF(DG$5&gt;2034,84,(60+(DG$5-$AX$5)))))</f>
        <v>5.7065321607039428E-4</v>
      </c>
      <c r="DH22" s="381">
        <f>DG22*(1-VLOOKUP($AW22,'MP-2019_Male'!$A$3:$CH$103,IF(DH$5&gt;2034,84,(60+(DH$5-$AX$5)))))</f>
        <v>5.652890758393326E-4</v>
      </c>
      <c r="DI22" s="381">
        <f>DH22*(1-VLOOKUP($AW22,'MP-2019_Male'!$A$3:$CH$103,IF(DI$5&gt;2034,84,(60+(DI$5-$AX$5)))))</f>
        <v>5.599753585264429E-4</v>
      </c>
      <c r="DJ22" s="381">
        <f>DI22*(1-VLOOKUP($AW22,'MP-2019_Male'!$A$3:$CH$103,IF(DJ$5&gt;2034,84,(60+(DJ$5-$AX$5)))))</f>
        <v>5.5471159015629433E-4</v>
      </c>
      <c r="DK22" s="381">
        <f>DJ22*(1-VLOOKUP($AW22,'MP-2019_Male'!$A$3:$CH$103,IF(DK$5&gt;2034,84,(60+(DK$5-$AX$5)))))</f>
        <v>5.4949730120882516E-4</v>
      </c>
      <c r="DL22" s="381">
        <f>DK22*(1-VLOOKUP($AW22,'MP-2019_Male'!$A$3:$CH$103,IF(DL$5&gt;2034,84,(60+(DL$5-$AX$5)))))</f>
        <v>5.4433202657746226E-4</v>
      </c>
      <c r="DM22" s="381">
        <f>DL22*(1-VLOOKUP($AW22,'MP-2019_Male'!$A$3:$CH$103,IF(DM$5&gt;2034,84,(60+(DM$5-$AX$5)))))</f>
        <v>5.3921530552763412E-4</v>
      </c>
      <c r="DN22" s="381">
        <f>DM22*(1-VLOOKUP($AW22,'MP-2019_Male'!$A$3:$CH$103,IF(DN$5&gt;2034,84,(60+(DN$5-$AX$5)))))</f>
        <v>5.3414668165567439E-4</v>
      </c>
      <c r="DO22" s="381">
        <f>DN22*(1-VLOOKUP($AW22,'MP-2019_Male'!$A$3:$CH$103,IF(DO$5&gt;2034,84,(60+(DO$5-$AX$5)))))</f>
        <v>5.2912570284811106E-4</v>
      </c>
      <c r="DP22" s="381">
        <f>DO22*(1-VLOOKUP($AW22,'MP-2019_Male'!$A$3:$CH$103,IF(DP$5&gt;2034,84,(60+(DP$5-$AX$5)))))</f>
        <v>5.2415192124133879E-4</v>
      </c>
      <c r="DQ22" s="381">
        <f>DP22*(1-VLOOKUP($AW22,'MP-2019_Male'!$A$3:$CH$103,IF(DQ$5&gt;2034,84,(60+(DQ$5-$AX$5)))))</f>
        <v>5.1922489318167021E-4</v>
      </c>
      <c r="DR22" s="381">
        <f>DQ22*(1-VLOOKUP($AW22,'MP-2019_Male'!$A$3:$CH$103,IF(DR$5&gt;2034,84,(60+(DR$5-$AX$5)))))</f>
        <v>5.1434417918576249E-4</v>
      </c>
      <c r="DS22" s="381">
        <f>DR22*(1-VLOOKUP($AW22,'MP-2019_Male'!$A$3:$CH$103,IF(DS$5&gt;2034,84,(60+(DS$5-$AX$5)))))</f>
        <v>5.0950934390141635E-4</v>
      </c>
      <c r="DT22" s="381">
        <f>DS22*(1-VLOOKUP($AW22,'MP-2019_Male'!$A$3:$CH$103,IF(DT$5&gt;2034,84,(60+(DT$5-$AX$5)))))</f>
        <v>5.047199560687431E-4</v>
      </c>
      <c r="DU22" s="381">
        <f>DT22*(1-VLOOKUP($AW22,'MP-2019_Male'!$A$3:$CH$103,IF(DU$5&gt;2034,84,(60+(DU$5-$AX$5)))))</f>
        <v>4.9997558848169691E-4</v>
      </c>
      <c r="DV22" s="381">
        <f>DU22*(1-VLOOKUP($AW22,'MP-2019_Male'!$A$3:$CH$103,IF(DV$5&gt;2034,84,(60+(DV$5-$AX$5)))))</f>
        <v>4.9527581794996892E-4</v>
      </c>
      <c r="DW22" s="381">
        <f>DV22*(1-VLOOKUP($AW22,'MP-2019_Male'!$A$3:$CH$103,IF(DW$5&gt;2034,84,(60+(DW$5-$AX$5)))))</f>
        <v>4.9062022526123923E-4</v>
      </c>
      <c r="DX22" s="381">
        <f>DW22*(1-VLOOKUP($AW22,'MP-2019_Male'!$A$3:$CH$103,IF(DX$5&gt;2034,84,(60+(DX$5-$AX$5)))))</f>
        <v>4.8600839514378359E-4</v>
      </c>
      <c r="DY22" s="381">
        <f>DX22*(1-VLOOKUP($AW22,'MP-2019_Male'!$A$3:$CH$103,IF(DY$5&gt;2034,84,(60+(DY$5-$AX$5)))))</f>
        <v>4.8143991622943207E-4</v>
      </c>
      <c r="DZ22" s="381">
        <f>DY22*(1-VLOOKUP($AW22,'MP-2019_Male'!$A$3:$CH$103,IF(DZ$5&gt;2034,84,(60+(DZ$5-$AX$5)))))</f>
        <v>4.7691438101687543E-4</v>
      </c>
      <c r="EA22" s="381">
        <f>DZ22*(1-VLOOKUP($AW22,'MP-2019_Male'!$A$3:$CH$103,IF(EA$5&gt;2034,84,(60+(EA$5-$AX$5)))))</f>
        <v>4.7243138583531681E-4</v>
      </c>
      <c r="EB22" s="381">
        <f>EA22*(1-VLOOKUP($AW22,'MP-2019_Male'!$A$3:$CH$103,IF(EB$5&gt;2034,84,(60+(EB$5-$AX$5)))))</f>
        <v>4.6799053080846483E-4</v>
      </c>
      <c r="EC22" s="381">
        <f>EB22*(1-VLOOKUP($AW22,'MP-2019_Male'!$A$3:$CH$103,IF(EC$5&gt;2034,84,(60+(EC$5-$AX$5)))))</f>
        <v>4.6359141981886529E-4</v>
      </c>
      <c r="ED22" s="381">
        <f>EC22*(1-VLOOKUP($AW22,'MP-2019_Male'!$A$3:$CH$103,IF(ED$5&gt;2034,84,(60+(ED$5-$AX$5)))))</f>
        <v>4.5923366047256799E-4</v>
      </c>
      <c r="EE22" s="381">
        <f>ED22*(1-VLOOKUP($AW22,'MP-2019_Male'!$A$3:$CH$103,IF(EE$5&gt;2034,84,(60+(EE$5-$AX$5)))))</f>
        <v>4.5491686406412589E-4</v>
      </c>
      <c r="EF22" s="381">
        <f>EE22*(1-VLOOKUP($AW22,'MP-2019_Male'!$A$3:$CH$103,IF(EF$5&gt;2034,84,(60+(EF$5-$AX$5)))))</f>
        <v>4.5064064554192312E-4</v>
      </c>
      <c r="EG22" s="381">
        <f>EF22*(1-VLOOKUP($AW22,'MP-2019_Male'!$A$3:$CH$103,IF(EG$5&gt;2034,84,(60+(EG$5-$AX$5)))))</f>
        <v>4.4640462347382906E-4</v>
      </c>
      <c r="EH22" s="381">
        <f>EG22*(1-VLOOKUP($AW22,'MP-2019_Male'!$A$3:$CH$103,IF(EH$5&gt;2034,84,(60+(EH$5-$AX$5)))))</f>
        <v>4.422084200131751E-4</v>
      </c>
      <c r="EI22" s="381">
        <f>EH22*(1-VLOOKUP($AW22,'MP-2019_Male'!$A$3:$CH$103,IF(EI$5&gt;2034,84,(60+(EI$5-$AX$5)))))</f>
        <v>4.3805166086505128E-4</v>
      </c>
      <c r="EJ22" s="381">
        <f>EI22*(1-VLOOKUP($AW22,'MP-2019_Male'!$A$3:$CH$103,IF(EJ$5&gt;2034,84,(60+(EJ$5-$AX$5)))))</f>
        <v>4.3393397525291982E-4</v>
      </c>
      <c r="EK22" s="381">
        <f>EJ22*(1-VLOOKUP($AW22,'MP-2019_Male'!$A$3:$CH$103,IF(EK$5&gt;2034,84,(60+(EK$5-$AX$5)))))</f>
        <v>4.298549958855424E-4</v>
      </c>
      <c r="EL22" s="381">
        <f>EK22*(1-VLOOKUP($AW22,'MP-2019_Male'!$A$3:$CH$103,IF(EL$5&gt;2034,84,(60+(EL$5-$AX$5)))))</f>
        <v>4.2581435892421831E-4</v>
      </c>
      <c r="EM22" s="381">
        <f>EL22*(1-VLOOKUP($AW22,'MP-2019_Male'!$A$3:$CH$103,IF(EM$5&gt;2034,84,(60+(EM$5-$AX$5)))))</f>
        <v>4.2181170395033066E-4</v>
      </c>
      <c r="EN22" s="381">
        <f>EM22*(1-VLOOKUP($AW22,'MP-2019_Male'!$A$3:$CH$103,IF(EN$5&gt;2034,84,(60+(EN$5-$AX$5)))))</f>
        <v>4.1784667393319759E-4</v>
      </c>
      <c r="EO22" s="381">
        <f>EN22*(1-VLOOKUP($AW22,'MP-2019_Male'!$A$3:$CH$103,IF(EO$5&gt;2034,84,(60+(EO$5-$AX$5)))))</f>
        <v>4.1391891519822557E-4</v>
      </c>
      <c r="EP22" s="381">
        <f>EO22*(1-VLOOKUP($AW22,'MP-2019_Male'!$A$3:$CH$103,IF(EP$5&gt;2034,84,(60+(EP$5-$AX$5)))))</f>
        <v>4.1002807739536225E-4</v>
      </c>
      <c r="EQ22" s="381">
        <f>EP22*(1-VLOOKUP($AW22,'MP-2019_Male'!$A$3:$CH$103,IF(EQ$5&gt;2034,84,(60+(EQ$5-$AX$5)))))</f>
        <v>4.0617381346784589E-4</v>
      </c>
      <c r="ER22" s="381">
        <f>EQ22*(1-VLOOKUP($AW22,'MP-2019_Male'!$A$3:$CH$103,IF(ER$5&gt;2034,84,(60+(ER$5-$AX$5)))))</f>
        <v>4.0235577962124817E-4</v>
      </c>
      <c r="ES22" s="381">
        <f>ER22*(1-VLOOKUP($AW22,'MP-2019_Male'!$A$3:$CH$103,IF(ES$5&gt;2034,84,(60+(ES$5-$AX$5)))))</f>
        <v>3.9857363529280842E-4</v>
      </c>
      <c r="ET22" s="381">
        <f>ES22*(1-VLOOKUP($AW22,'MP-2019_Male'!$A$3:$CH$103,IF(ET$5&gt;2034,84,(60+(ET$5-$AX$5)))))</f>
        <v>3.9482704312105603E-4</v>
      </c>
      <c r="EU22" s="381">
        <f>ET22*(1-VLOOKUP($AW22,'MP-2019_Male'!$A$3:$CH$103,IF(EU$5&gt;2034,84,(60+(EU$5-$AX$5)))))</f>
        <v>3.911156689157181E-4</v>
      </c>
      <c r="EV22" s="381">
        <f>EU22*(1-VLOOKUP($AW22,'MP-2019_Male'!$A$3:$CH$103,IF(EV$5&gt;2034,84,(60+(EV$5-$AX$5)))))</f>
        <v>3.8743918162791036E-4</v>
      </c>
      <c r="EW22" s="381">
        <f>EV22*(1-VLOOKUP($AW22,'MP-2019_Male'!$A$3:$CH$103,IF(EW$5&gt;2034,84,(60+(EW$5-$AX$5)))))</f>
        <v>3.8379725332060799E-4</v>
      </c>
      <c r="EX22" s="381">
        <f>EW22*(1-VLOOKUP($AW22,'MP-2019_Male'!$A$3:$CH$103,IF(EX$5&gt;2034,84,(60+(EX$5-$AX$5)))))</f>
        <v>3.8018955913939431E-4</v>
      </c>
      <c r="EY22" s="381">
        <f>EX22*(1-VLOOKUP($AW22,'MP-2019_Male'!$A$3:$CH$103,IF(EY$5&gt;2034,84,(60+(EY$5-$AX$5)))))</f>
        <v>3.7661577728348401E-4</v>
      </c>
      <c r="EZ22" s="381">
        <f>EY22*(1-VLOOKUP($AW22,'MP-2019_Male'!$A$3:$CH$103,IF(EZ$5&gt;2034,84,(60+(EZ$5-$AX$5)))))</f>
        <v>3.7307558897701928E-4</v>
      </c>
      <c r="FA22" s="381">
        <f>EZ22*(1-VLOOKUP($AW22,'MP-2019_Male'!$A$3:$CH$103,IF(FA$5&gt;2034,84,(60+(FA$5-$AX$5)))))</f>
        <v>3.6956867844063529E-4</v>
      </c>
      <c r="FB22" s="381">
        <f>FA22*(1-VLOOKUP($AW22,'MP-2019_Male'!$A$3:$CH$103,IF(FB$5&gt;2034,84,(60+(FB$5-$AX$5)))))</f>
        <v>3.6609473286329335E-4</v>
      </c>
      <c r="FC22" s="381">
        <f>FB22*(1-VLOOKUP($AW22,'MP-2019_Male'!$A$3:$CH$103,IF(FC$5&gt;2034,84,(60+(FC$5-$AX$5)))))</f>
        <v>3.6265344237437839E-4</v>
      </c>
      <c r="FD22" s="381">
        <f>FC22*(1-VLOOKUP($AW22,'MP-2019_Male'!$A$3:$CH$103,IF(FD$5&gt;2034,84,(60+(FD$5-$AX$5)))))</f>
        <v>3.5924450001605926E-4</v>
      </c>
      <c r="FE22" s="381">
        <f>FD22*(1-VLOOKUP($AW22,'MP-2019_Male'!$A$3:$CH$103,IF(FE$5&gt;2034,84,(60+(FE$5-$AX$5)))))</f>
        <v>3.5586760171590833E-4</v>
      </c>
      <c r="FF22" s="381">
        <f>FE22*(1-VLOOKUP($AW22,'MP-2019_Male'!$A$3:$CH$103,IF(FF$5&gt;2034,84,(60+(FF$5-$AX$5)))))</f>
        <v>3.5252244625977883E-4</v>
      </c>
      <c r="FG22" s="381">
        <f>FF22*(1-VLOOKUP($AW22,'MP-2019_Male'!$A$3:$CH$103,IF(FG$5&gt;2034,84,(60+(FG$5-$AX$5)))))</f>
        <v>3.4920873526493693E-4</v>
      </c>
      <c r="FH22" s="381">
        <f>FG22*(1-VLOOKUP($AW22,'MP-2019_Male'!$A$3:$CH$103,IF(FH$5&gt;2034,84,(60+(FH$5-$AX$5)))))</f>
        <v>3.4592617315344653E-4</v>
      </c>
      <c r="FI22" s="381">
        <f>FH22*(1-VLOOKUP($AW22,'MP-2019_Male'!$A$3:$CH$103,IF(FI$5&gt;2034,84,(60+(FI$5-$AX$5)))))</f>
        <v>3.4267446712580414E-4</v>
      </c>
      <c r="FJ22" s="381">
        <f>FI22*(1-VLOOKUP($AW22,'MP-2019_Male'!$A$3:$CH$103,IF(FJ$5&gt;2034,84,(60+(FJ$5-$AX$5)))))</f>
        <v>3.394533271348216E-4</v>
      </c>
      <c r="FK22" s="381">
        <f>FJ22*(1-VLOOKUP($AW22,'MP-2019_Male'!$A$3:$CH$103,IF(FK$5&gt;2034,84,(60+(FK$5-$AX$5)))))</f>
        <v>3.362624658597543E-4</v>
      </c>
      <c r="FL22" s="381">
        <f>FK22*(1-VLOOKUP($AW22,'MP-2019_Male'!$A$3:$CH$103,IF(FL$5&gt;2034,84,(60+(FL$5-$AX$5)))))</f>
        <v>3.3310159868067262E-4</v>
      </c>
      <c r="FM22" s="381">
        <f>FL22*(1-VLOOKUP($AW22,'MP-2019_Male'!$A$3:$CH$103,IF(FM$5&gt;2034,84,(60+(FM$5-$AX$5)))))</f>
        <v>3.2997044365307431E-4</v>
      </c>
      <c r="FN22" s="381">
        <f>FM22*(1-VLOOKUP($AW22,'MP-2019_Male'!$A$3:$CH$103,IF(FN$5&gt;2034,84,(60+(FN$5-$AX$5)))))</f>
        <v>3.2686872148273544E-4</v>
      </c>
    </row>
    <row r="23" spans="1:170">
      <c r="A23" s="172">
        <v>35</v>
      </c>
      <c r="B23" s="190">
        <f t="shared" si="7"/>
        <v>5.2300000000000003E-4</v>
      </c>
      <c r="C23" s="191">
        <f t="shared" si="8"/>
        <v>2.8600000000000001E-4</v>
      </c>
      <c r="D23" s="174">
        <f t="shared" si="5"/>
        <v>4.0450000000000002E-4</v>
      </c>
      <c r="E23" s="345">
        <f t="shared" ca="1" si="10"/>
        <v>6.3689649627912931E-4</v>
      </c>
      <c r="F23" s="346">
        <f t="shared" ca="1" si="11"/>
        <v>2.8861580183848763E-4</v>
      </c>
      <c r="G23" s="366">
        <f t="shared" ca="1" si="12"/>
        <v>4.6275614905880847E-4</v>
      </c>
      <c r="H23" s="165">
        <f t="shared" si="13"/>
        <v>2030</v>
      </c>
      <c r="I23" s="167"/>
      <c r="J23" s="331"/>
      <c r="K23" s="167"/>
      <c r="L23" s="167"/>
      <c r="M23" s="167"/>
      <c r="N23" s="167"/>
      <c r="O23" s="167"/>
      <c r="P23" s="167"/>
      <c r="R23" s="405">
        <v>35</v>
      </c>
      <c r="T23" s="406">
        <v>2.3000000000000001E-4</v>
      </c>
      <c r="U23" s="407" t="s">
        <v>63</v>
      </c>
      <c r="V23" s="407">
        <v>4.0099999999999997E-3</v>
      </c>
      <c r="W23" s="408"/>
      <c r="Y23" s="406">
        <v>4.6999999999999999E-4</v>
      </c>
      <c r="Z23" s="407" t="s">
        <v>63</v>
      </c>
      <c r="AA23" s="407">
        <v>4.5799999999999999E-3</v>
      </c>
      <c r="AB23" s="408"/>
      <c r="AC23" s="413"/>
      <c r="AD23" s="172">
        <v>35</v>
      </c>
      <c r="AF23" s="195">
        <v>5.2300000000000003E-4</v>
      </c>
      <c r="AG23" s="196" t="s">
        <v>63</v>
      </c>
      <c r="AH23" s="197">
        <v>9.1590000000000005E-3</v>
      </c>
      <c r="AI23" s="172"/>
      <c r="AJ23" s="195">
        <v>2.8600000000000001E-4</v>
      </c>
      <c r="AK23" s="196" t="s">
        <v>63</v>
      </c>
      <c r="AL23" s="197">
        <v>3.9389999999999998E-3</v>
      </c>
      <c r="AO23" s="212"/>
      <c r="AP23" s="212"/>
      <c r="AQ23" s="212"/>
      <c r="AR23" s="212"/>
      <c r="AS23" s="212"/>
      <c r="AT23" s="212"/>
      <c r="AU23" s="212"/>
      <c r="AV23" s="362"/>
      <c r="AW23" s="172">
        <v>42</v>
      </c>
      <c r="AX23" s="199">
        <f t="shared" si="6"/>
        <v>8.0988680729284217E-4</v>
      </c>
      <c r="AY23" s="334">
        <f t="shared" si="14"/>
        <v>7.0839999999999998E-4</v>
      </c>
      <c r="AZ23" s="381">
        <f>AY23*(1-VLOOKUP($AW23,'MP-2019_Male'!$A$3:$CH$103,IF(AZ$5&gt;2034,84,(60+(AZ$5-$AX$5)))))</f>
        <v>6.9458620000000003E-4</v>
      </c>
      <c r="BA23" s="381">
        <f>AZ23*(1-VLOOKUP($AW23,'MP-2019_Male'!$A$3:$CH$103,IF(BA$5&gt;2034,84,(60+(BA$5-$AX$5)))))</f>
        <v>6.8694575180000008E-4</v>
      </c>
      <c r="BB23" s="381">
        <f>BA23*(1-VLOOKUP($AW23,'MP-2019_Male'!$A$3:$CH$103,IF(BB$5&gt;2034,84,(60+(BB$5-$AX$5)))))</f>
        <v>6.8660227892410009E-4</v>
      </c>
      <c r="BC23" s="381">
        <f>BB23*(1-VLOOKUP($AW23,'MP-2019_Male'!$A$3:$CH$103,IF(BC$5&gt;2034,84,(60+(BC$5-$AX$5)))))</f>
        <v>6.9436088467594251E-4</v>
      </c>
      <c r="BD23" s="381">
        <f>BC23*(1-VLOOKUP($AW23,'MP-2019_Male'!$A$3:$CH$103,IF(BD$5&gt;2034,84,(60+(BD$5-$AX$5)))))</f>
        <v>7.1102554590816514E-4</v>
      </c>
      <c r="BE23" s="381">
        <f>BD23*(1-VLOOKUP($AW23,'MP-2019_Male'!$A$3:$CH$103,IF(BE$5&gt;2034,84,(60+(BE$5-$AX$5)))))</f>
        <v>7.2979662032014064E-4</v>
      </c>
      <c r="BF23" s="381">
        <f>BE23*(1-VLOOKUP($AW23,'MP-2019_Male'!$A$3:$CH$103,IF(BF$5&gt;2034,84,(60+(BF$5-$AX$5)))))</f>
        <v>7.4993900704097656E-4</v>
      </c>
      <c r="BG23" s="381">
        <f>BF23*(1-VLOOKUP($AW23,'MP-2019_Male'!$A$3:$CH$103,IF(BG$5&gt;2034,84,(60+(BG$5-$AX$5)))))</f>
        <v>7.7063732363530759E-4</v>
      </c>
      <c r="BH23" s="381">
        <f>BG23*(1-VLOOKUP($AW23,'MP-2019_Male'!$A$3:$CH$103,IF(BH$5&gt;2034,84,(60+(BH$5-$AX$5)))))</f>
        <v>7.9090508524691614E-4</v>
      </c>
      <c r="BI23" s="381">
        <f>BH23*(1-VLOOKUP($AW23,'MP-2019_Male'!$A$3:$CH$103,IF(BI$5&gt;2034,84,(60+(BI$5-$AX$5)))))</f>
        <v>8.0988680729284217E-4</v>
      </c>
      <c r="BJ23" s="414">
        <f>BI23*(1-VLOOKUP($AW23,'MP-2019_Male'!$A$3:$CH$103,IF(BJ$5&gt;2034,84,(60+(BJ$5-$AX$5)))))</f>
        <v>8.2681344156526246E-4</v>
      </c>
      <c r="BK23" s="381">
        <f>BJ23*(1-VLOOKUP($AW23,'MP-2019_Male'!$A$3:$CH$103,IF(BK$5&gt;2034,84,(60+(BK$5-$AX$5)))))</f>
        <v>8.4111731410434155E-4</v>
      </c>
      <c r="BL23" s="381">
        <f>BK23*(1-VLOOKUP($AW23,'MP-2019_Male'!$A$3:$CH$103,IF(BL$5&gt;2034,84,(60+(BL$5-$AX$5)))))</f>
        <v>8.5247239784475026E-4</v>
      </c>
      <c r="BM23" s="381">
        <f>BL23*(1-VLOOKUP($AW23,'MP-2019_Male'!$A$3:$CH$103,IF(BM$5&gt;2034,84,(60+(BM$5-$AX$5)))))</f>
        <v>8.6082662734362884E-4</v>
      </c>
      <c r="BN23" s="381">
        <f>BM23*(1-VLOOKUP($AW23,'MP-2019_Male'!$A$3:$CH$103,IF(BN$5&gt;2034,84,(60+(BN$5-$AX$5)))))</f>
        <v>8.6659416574683113E-4</v>
      </c>
      <c r="BO23" s="381">
        <f>BN23*(1-VLOOKUP($AW23,'MP-2019_Male'!$A$3:$CH$103,IF(BO$5&gt;2034,84,(60+(BO$5-$AX$5)))))</f>
        <v>8.7006054240981842E-4</v>
      </c>
      <c r="BP23" s="381">
        <f>BO23*(1-VLOOKUP($AW23,'MP-2019_Male'!$A$3:$CH$103,IF(BP$5&gt;2034,84,(60+(BP$5-$AX$5)))))</f>
        <v>8.7119162111495125E-4</v>
      </c>
      <c r="BQ23" s="381">
        <f>BP23*(1-VLOOKUP($AW23,'MP-2019_Male'!$A$3:$CH$103,IF(BQ$5&gt;2034,84,(60+(BQ$5-$AX$5)))))</f>
        <v>8.7005907200750181E-4</v>
      </c>
      <c r="BR23" s="381">
        <f>BQ23*(1-VLOOKUP($AW23,'MP-2019_Male'!$A$3:$CH$103,IF(BR$5&gt;2034,84,(60+(BR$5-$AX$5)))))</f>
        <v>8.66839853441074E-4</v>
      </c>
      <c r="BS23" s="381">
        <f>BR23*(1-VLOOKUP($AW23,'MP-2019_Male'!$A$3:$CH$103,IF(BS$5&gt;2034,84,(60+(BS$5-$AX$5)))))</f>
        <v>8.6189886627645979E-4</v>
      </c>
      <c r="BT23" s="381">
        <f>BS23*(1-VLOOKUP($AW23,'MP-2019_Male'!$A$3:$CH$103,IF(BT$5&gt;2034,84,(60+(BT$5-$AX$5)))))</f>
        <v>8.5560700455264167E-4</v>
      </c>
      <c r="BU23" s="381">
        <f>BT23*(1-VLOOKUP($AW23,'MP-2019_Male'!$A$3:$CH$103,IF(BU$5&gt;2034,84,(60+(BU$5-$AX$5)))))</f>
        <v>8.4833434501394424E-4</v>
      </c>
      <c r="BV23" s="381">
        <f>BU23*(1-VLOOKUP($AW23,'MP-2019_Male'!$A$3:$CH$103,IF(BV$5&gt;2034,84,(60+(BV$5-$AX$5)))))</f>
        <v>8.4036000217081318E-4</v>
      </c>
      <c r="BW23" s="381">
        <f>BV23*(1-VLOOKUP($AW23,'MP-2019_Male'!$A$3:$CH$103,IF(BW$5&gt;2034,84,(60+(BW$5-$AX$5)))))</f>
        <v>8.3204043814932209E-4</v>
      </c>
      <c r="BX23" s="381">
        <f>BW23*(1-VLOOKUP($AW23,'MP-2019_Male'!$A$3:$CH$103,IF(BX$5&gt;2034,84,(60+(BX$5-$AX$5)))))</f>
        <v>8.2421925803071849E-4</v>
      </c>
      <c r="BY23" s="381">
        <f>BX23*(1-VLOOKUP($AW23,'MP-2019_Male'!$A$3:$CH$103,IF(BY$5&gt;2034,84,(60+(BY$5-$AX$5)))))</f>
        <v>8.1647159700522979E-4</v>
      </c>
      <c r="BZ23" s="381">
        <f>BY23*(1-VLOOKUP($AW23,'MP-2019_Male'!$A$3:$CH$103,IF(BZ$5&gt;2034,84,(60+(BZ$5-$AX$5)))))</f>
        <v>8.0879676399338068E-4</v>
      </c>
      <c r="CA23" s="381">
        <f>BZ23*(1-VLOOKUP($AW23,'MP-2019_Male'!$A$3:$CH$103,IF(CA$5&gt;2034,84,(60+(CA$5-$AX$5)))))</f>
        <v>8.0119407441184298E-4</v>
      </c>
      <c r="CB23" s="381">
        <f>CA23*(1-VLOOKUP($AW23,'MP-2019_Male'!$A$3:$CH$103,IF(CB$5&gt;2034,84,(60+(CB$5-$AX$5)))))</f>
        <v>7.9366285011237166E-4</v>
      </c>
      <c r="CC23" s="381">
        <f>CB23*(1-VLOOKUP($AW23,'MP-2019_Male'!$A$3:$CH$103,IF(CC$5&gt;2034,84,(60+(CC$5-$AX$5)))))</f>
        <v>7.8620241932131536E-4</v>
      </c>
      <c r="CD23" s="381">
        <f>CC23*(1-VLOOKUP($AW23,'MP-2019_Male'!$A$3:$CH$103,IF(CD$5&gt;2034,84,(60+(CD$5-$AX$5)))))</f>
        <v>7.7881211657969505E-4</v>
      </c>
      <c r="CE23" s="381">
        <f>CD23*(1-VLOOKUP($AW23,'MP-2019_Male'!$A$3:$CH$103,IF(CE$5&gt;2034,84,(60+(CE$5-$AX$5)))))</f>
        <v>7.7149128268384597E-4</v>
      </c>
      <c r="CF23" s="381">
        <f>CE23*(1-VLOOKUP($AW23,'MP-2019_Male'!$A$3:$CH$103,IF(CF$5&gt;2034,84,(60+(CF$5-$AX$5)))))</f>
        <v>7.6423926462661782E-4</v>
      </c>
      <c r="CG23" s="381">
        <f>CF23*(1-VLOOKUP($AW23,'MP-2019_Male'!$A$3:$CH$103,IF(CG$5&gt;2034,84,(60+(CG$5-$AX$5)))))</f>
        <v>7.570554155391276E-4</v>
      </c>
      <c r="CH23" s="381">
        <f>CG23*(1-VLOOKUP($AW23,'MP-2019_Male'!$A$3:$CH$103,IF(CH$5&gt;2034,84,(60+(CH$5-$AX$5)))))</f>
        <v>7.4993909463305977E-4</v>
      </c>
      <c r="CI23" s="381">
        <f>CH23*(1-VLOOKUP($AW23,'MP-2019_Male'!$A$3:$CH$103,IF(CI$5&gt;2034,84,(60+(CI$5-$AX$5)))))</f>
        <v>7.42889667143509E-4</v>
      </c>
      <c r="CJ23" s="381">
        <f>CI23*(1-VLOOKUP($AW23,'MP-2019_Male'!$A$3:$CH$103,IF(CJ$5&gt;2034,84,(60+(CJ$5-$AX$5)))))</f>
        <v>7.3590650427236002E-4</v>
      </c>
      <c r="CK23" s="381">
        <f>CJ23*(1-VLOOKUP($AW23,'MP-2019_Male'!$A$3:$CH$103,IF(CK$5&gt;2034,84,(60+(CK$5-$AX$5)))))</f>
        <v>7.2898898313219986E-4</v>
      </c>
      <c r="CL23" s="381">
        <f>CK23*(1-VLOOKUP($AW23,'MP-2019_Male'!$A$3:$CH$103,IF(CL$5&gt;2034,84,(60+(CL$5-$AX$5)))))</f>
        <v>7.2213648669075721E-4</v>
      </c>
      <c r="CM23" s="381">
        <f>CL23*(1-VLOOKUP($AW23,'MP-2019_Male'!$A$3:$CH$103,IF(CM$5&gt;2034,84,(60+(CM$5-$AX$5)))))</f>
        <v>7.1534840371586411E-4</v>
      </c>
      <c r="CN23" s="381">
        <f>CM23*(1-VLOOKUP($AW23,'MP-2019_Male'!$A$3:$CH$103,IF(CN$5&gt;2034,84,(60+(CN$5-$AX$5)))))</f>
        <v>7.0862412872093499E-4</v>
      </c>
      <c r="CO23" s="381">
        <f>CN23*(1-VLOOKUP($AW23,'MP-2019_Male'!$A$3:$CH$103,IF(CO$5&gt;2034,84,(60+(CO$5-$AX$5)))))</f>
        <v>7.0196306191095824E-4</v>
      </c>
      <c r="CP23" s="381">
        <f>CO23*(1-VLOOKUP($AW23,'MP-2019_Male'!$A$3:$CH$103,IF(CP$5&gt;2034,84,(60+(CP$5-$AX$5)))))</f>
        <v>6.9536460912899526E-4</v>
      </c>
      <c r="CQ23" s="381">
        <f>CP23*(1-VLOOKUP($AW23,'MP-2019_Male'!$A$3:$CH$103,IF(CQ$5&gt;2034,84,(60+(CQ$5-$AX$5)))))</f>
        <v>6.888281818031827E-4</v>
      </c>
      <c r="CR23" s="381">
        <f>CQ23*(1-VLOOKUP($AW23,'MP-2019_Male'!$A$3:$CH$103,IF(CR$5&gt;2034,84,(60+(CR$5-$AX$5)))))</f>
        <v>6.8235319689423281E-4</v>
      </c>
      <c r="CS23" s="381">
        <f>CR23*(1-VLOOKUP($AW23,'MP-2019_Male'!$A$3:$CH$103,IF(CS$5&gt;2034,84,(60+(CS$5-$AX$5)))))</f>
        <v>6.759390768434271E-4</v>
      </c>
      <c r="CT23" s="381">
        <f>CS23*(1-VLOOKUP($AW23,'MP-2019_Male'!$A$3:$CH$103,IF(CT$5&gt;2034,84,(60+(CT$5-$AX$5)))))</f>
        <v>6.6958524952109887E-4</v>
      </c>
      <c r="CU23" s="381">
        <f>CT23*(1-VLOOKUP($AW23,'MP-2019_Male'!$A$3:$CH$103,IF(CU$5&gt;2034,84,(60+(CU$5-$AX$5)))))</f>
        <v>6.6329114817560058E-4</v>
      </c>
      <c r="CV23" s="381">
        <f>CU23*(1-VLOOKUP($AW23,'MP-2019_Male'!$A$3:$CH$103,IF(CV$5&gt;2034,84,(60+(CV$5-$AX$5)))))</f>
        <v>6.5705621138275E-4</v>
      </c>
      <c r="CW23" s="381">
        <f>CV23*(1-VLOOKUP($AW23,'MP-2019_Male'!$A$3:$CH$103,IF(CW$5&gt;2034,84,(60+(CW$5-$AX$5)))))</f>
        <v>6.5087988299575219E-4</v>
      </c>
      <c r="CX23" s="381">
        <f>CW23*(1-VLOOKUP($AW23,'MP-2019_Male'!$A$3:$CH$103,IF(CX$5&gt;2034,84,(60+(CX$5-$AX$5)))))</f>
        <v>6.4476161209559219E-4</v>
      </c>
      <c r="CY23" s="381">
        <f>CX23*(1-VLOOKUP($AW23,'MP-2019_Male'!$A$3:$CH$103,IF(CY$5&gt;2034,84,(60+(CY$5-$AX$5)))))</f>
        <v>6.3870085294189362E-4</v>
      </c>
      <c r="CZ23" s="381">
        <f>CY23*(1-VLOOKUP($AW23,'MP-2019_Male'!$A$3:$CH$103,IF(CZ$5&gt;2034,84,(60+(CZ$5-$AX$5)))))</f>
        <v>6.326970649242398E-4</v>
      </c>
      <c r="DA23" s="381">
        <f>CZ23*(1-VLOOKUP($AW23,'MP-2019_Male'!$A$3:$CH$103,IF(DA$5&gt;2034,84,(60+(DA$5-$AX$5)))))</f>
        <v>6.2674971251395193E-4</v>
      </c>
      <c r="DB23" s="381">
        <f>DA23*(1-VLOOKUP($AW23,'MP-2019_Male'!$A$3:$CH$103,IF(DB$5&gt;2034,84,(60+(DB$5-$AX$5)))))</f>
        <v>6.2085826521632076E-4</v>
      </c>
      <c r="DC23" s="381">
        <f>DB23*(1-VLOOKUP($AW23,'MP-2019_Male'!$A$3:$CH$103,IF(DC$5&gt;2034,84,(60+(DC$5-$AX$5)))))</f>
        <v>6.1502219752328734E-4</v>
      </c>
      <c r="DD23" s="381">
        <f>DC23*(1-VLOOKUP($AW23,'MP-2019_Male'!$A$3:$CH$103,IF(DD$5&gt;2034,84,(60+(DD$5-$AX$5)))))</f>
        <v>6.0924098886656842E-4</v>
      </c>
      <c r="DE23" s="381">
        <f>DD23*(1-VLOOKUP($AW23,'MP-2019_Male'!$A$3:$CH$103,IF(DE$5&gt;2034,84,(60+(DE$5-$AX$5)))))</f>
        <v>6.0351412357122268E-4</v>
      </c>
      <c r="DF23" s="381">
        <f>DE23*(1-VLOOKUP($AW23,'MP-2019_Male'!$A$3:$CH$103,IF(DF$5&gt;2034,84,(60+(DF$5-$AX$5)))))</f>
        <v>5.978410908096532E-4</v>
      </c>
      <c r="DG23" s="381">
        <f>DF23*(1-VLOOKUP($AW23,'MP-2019_Male'!$A$3:$CH$103,IF(DG$5&gt;2034,84,(60+(DG$5-$AX$5)))))</f>
        <v>5.9222138455604248E-4</v>
      </c>
      <c r="DH23" s="381">
        <f>DG23*(1-VLOOKUP($AW23,'MP-2019_Male'!$A$3:$CH$103,IF(DH$5&gt;2034,84,(60+(DH$5-$AX$5)))))</f>
        <v>5.8665450354121571E-4</v>
      </c>
      <c r="DI23" s="381">
        <f>DH23*(1-VLOOKUP($AW23,'MP-2019_Male'!$A$3:$CH$103,IF(DI$5&gt;2034,84,(60+(DI$5-$AX$5)))))</f>
        <v>5.8113995120792834E-4</v>
      </c>
      <c r="DJ23" s="381">
        <f>DI23*(1-VLOOKUP($AW23,'MP-2019_Male'!$A$3:$CH$103,IF(DJ$5&gt;2034,84,(60+(DJ$5-$AX$5)))))</f>
        <v>5.7567723566657385E-4</v>
      </c>
      <c r="DK23" s="381">
        <f>DJ23*(1-VLOOKUP($AW23,'MP-2019_Male'!$A$3:$CH$103,IF(DK$5&gt;2034,84,(60+(DK$5-$AX$5)))))</f>
        <v>5.7026586965130803E-4</v>
      </c>
      <c r="DL23" s="381">
        <f>DK23*(1-VLOOKUP($AW23,'MP-2019_Male'!$A$3:$CH$103,IF(DL$5&gt;2034,84,(60+(DL$5-$AX$5)))))</f>
        <v>5.649053704765857E-4</v>
      </c>
      <c r="DM23" s="381">
        <f>DL23*(1-VLOOKUP($AW23,'MP-2019_Male'!$A$3:$CH$103,IF(DM$5&gt;2034,84,(60+(DM$5-$AX$5)))))</f>
        <v>5.5959525999410586E-4</v>
      </c>
      <c r="DN23" s="381">
        <f>DM23*(1-VLOOKUP($AW23,'MP-2019_Male'!$A$3:$CH$103,IF(DN$5&gt;2034,84,(60+(DN$5-$AX$5)))))</f>
        <v>5.5433506455016132E-4</v>
      </c>
      <c r="DO23" s="381">
        <f>DN23*(1-VLOOKUP($AW23,'MP-2019_Male'!$A$3:$CH$103,IF(DO$5&gt;2034,84,(60+(DO$5-$AX$5)))))</f>
        <v>5.4912431494338985E-4</v>
      </c>
      <c r="DP23" s="381">
        <f>DO23*(1-VLOOKUP($AW23,'MP-2019_Male'!$A$3:$CH$103,IF(DP$5&gt;2034,84,(60+(DP$5-$AX$5)))))</f>
        <v>5.4396254638292203E-4</v>
      </c>
      <c r="DQ23" s="381">
        <f>DP23*(1-VLOOKUP($AW23,'MP-2019_Male'!$A$3:$CH$103,IF(DQ$5&gt;2034,84,(60+(DQ$5-$AX$5)))))</f>
        <v>5.3884929844692255E-4</v>
      </c>
      <c r="DR23" s="381">
        <f>DQ23*(1-VLOOKUP($AW23,'MP-2019_Male'!$A$3:$CH$103,IF(DR$5&gt;2034,84,(60+(DR$5-$AX$5)))))</f>
        <v>5.3378411504152149E-4</v>
      </c>
      <c r="DS23" s="381">
        <f>DR23*(1-VLOOKUP($AW23,'MP-2019_Male'!$A$3:$CH$103,IF(DS$5&gt;2034,84,(60+(DS$5-$AX$5)))))</f>
        <v>5.2876654436013126E-4</v>
      </c>
      <c r="DT23" s="381">
        <f>DS23*(1-VLOOKUP($AW23,'MP-2019_Male'!$A$3:$CH$103,IF(DT$5&gt;2034,84,(60+(DT$5-$AX$5)))))</f>
        <v>5.2379613884314606E-4</v>
      </c>
      <c r="DU23" s="381">
        <f>DT23*(1-VLOOKUP($AW23,'MP-2019_Male'!$A$3:$CH$103,IF(DU$5&gt;2034,84,(60+(DU$5-$AX$5)))))</f>
        <v>5.1887245513802045E-4</v>
      </c>
      <c r="DV23" s="381">
        <f>DU23*(1-VLOOKUP($AW23,'MP-2019_Male'!$A$3:$CH$103,IF(DV$5&gt;2034,84,(60+(DV$5-$AX$5)))))</f>
        <v>5.1399505405972312E-4</v>
      </c>
      <c r="DW23" s="381">
        <f>DV23*(1-VLOOKUP($AW23,'MP-2019_Male'!$A$3:$CH$103,IF(DW$5&gt;2034,84,(60+(DW$5-$AX$5)))))</f>
        <v>5.0916350055156176E-4</v>
      </c>
      <c r="DX23" s="381">
        <f>DW23*(1-VLOOKUP($AW23,'MP-2019_Male'!$A$3:$CH$103,IF(DX$5&gt;2034,84,(60+(DX$5-$AX$5)))))</f>
        <v>5.0437736364637709E-4</v>
      </c>
      <c r="DY23" s="381">
        <f>DX23*(1-VLOOKUP($AW23,'MP-2019_Male'!$A$3:$CH$103,IF(DY$5&gt;2034,84,(60+(DY$5-$AX$5)))))</f>
        <v>4.9963621642810116E-4</v>
      </c>
      <c r="DZ23" s="381">
        <f>DY23*(1-VLOOKUP($AW23,'MP-2019_Male'!$A$3:$CH$103,IF(DZ$5&gt;2034,84,(60+(DZ$5-$AX$5)))))</f>
        <v>4.9493963599367701E-4</v>
      </c>
      <c r="EA23" s="381">
        <f>DZ23*(1-VLOOKUP($AW23,'MP-2019_Male'!$A$3:$CH$103,IF(EA$5&gt;2034,84,(60+(EA$5-$AX$5)))))</f>
        <v>4.902872034153365E-4</v>
      </c>
      <c r="EB23" s="381">
        <f>EA23*(1-VLOOKUP($AW23,'MP-2019_Male'!$A$3:$CH$103,IF(EB$5&gt;2034,84,(60+(EB$5-$AX$5)))))</f>
        <v>4.8567850370323236E-4</v>
      </c>
      <c r="EC23" s="381">
        <f>EB23*(1-VLOOKUP($AW23,'MP-2019_Male'!$A$3:$CH$103,IF(EC$5&gt;2034,84,(60+(EC$5-$AX$5)))))</f>
        <v>4.8111312576842202E-4</v>
      </c>
      <c r="ED23" s="381">
        <f>EC23*(1-VLOOKUP($AW23,'MP-2019_Male'!$A$3:$CH$103,IF(ED$5&gt;2034,84,(60+(ED$5-$AX$5)))))</f>
        <v>4.7659066238619889E-4</v>
      </c>
      <c r="EE23" s="381">
        <f>ED23*(1-VLOOKUP($AW23,'MP-2019_Male'!$A$3:$CH$103,IF(EE$5&gt;2034,84,(60+(EE$5-$AX$5)))))</f>
        <v>4.7211071015976864E-4</v>
      </c>
      <c r="EF23" s="381">
        <f>EE23*(1-VLOOKUP($AW23,'MP-2019_Male'!$A$3:$CH$103,IF(EF$5&gt;2034,84,(60+(EF$5-$AX$5)))))</f>
        <v>4.6767286948426684E-4</v>
      </c>
      <c r="EG23" s="381">
        <f>EF23*(1-VLOOKUP($AW23,'MP-2019_Male'!$A$3:$CH$103,IF(EG$5&gt;2034,84,(60+(EG$5-$AX$5)))))</f>
        <v>4.6327674451111475E-4</v>
      </c>
      <c r="EH23" s="381">
        <f>EG23*(1-VLOOKUP($AW23,'MP-2019_Male'!$A$3:$CH$103,IF(EH$5&gt;2034,84,(60+(EH$5-$AX$5)))))</f>
        <v>4.5892194311271026E-4</v>
      </c>
      <c r="EI23" s="381">
        <f>EH23*(1-VLOOKUP($AW23,'MP-2019_Male'!$A$3:$CH$103,IF(EI$5&gt;2034,84,(60+(EI$5-$AX$5)))))</f>
        <v>4.5460807684745083E-4</v>
      </c>
      <c r="EJ23" s="381">
        <f>EI23*(1-VLOOKUP($AW23,'MP-2019_Male'!$A$3:$CH$103,IF(EJ$5&gt;2034,84,(60+(EJ$5-$AX$5)))))</f>
        <v>4.5033476092508481E-4</v>
      </c>
      <c r="EK23" s="381">
        <f>EJ23*(1-VLOOKUP($AW23,'MP-2019_Male'!$A$3:$CH$103,IF(EK$5&gt;2034,84,(60+(EK$5-$AX$5)))))</f>
        <v>4.4610161417238902E-4</v>
      </c>
      <c r="EL23" s="381">
        <f>EK23*(1-VLOOKUP($AW23,'MP-2019_Male'!$A$3:$CH$103,IF(EL$5&gt;2034,84,(60+(EL$5-$AX$5)))))</f>
        <v>4.419082589991686E-4</v>
      </c>
      <c r="EM23" s="381">
        <f>EL23*(1-VLOOKUP($AW23,'MP-2019_Male'!$A$3:$CH$103,IF(EM$5&gt;2034,84,(60+(EM$5-$AX$5)))))</f>
        <v>4.3775432136457644E-4</v>
      </c>
      <c r="EN23" s="381">
        <f>EM23*(1-VLOOKUP($AW23,'MP-2019_Male'!$A$3:$CH$103,IF(EN$5&gt;2034,84,(60+(EN$5-$AX$5)))))</f>
        <v>4.3363943074374941E-4</v>
      </c>
      <c r="EO23" s="381">
        <f>EN23*(1-VLOOKUP($AW23,'MP-2019_Male'!$A$3:$CH$103,IF(EO$5&gt;2034,84,(60+(EO$5-$AX$5)))))</f>
        <v>4.2956322009475817E-4</v>
      </c>
      <c r="EP23" s="381">
        <f>EO23*(1-VLOOKUP($AW23,'MP-2019_Male'!$A$3:$CH$103,IF(EP$5&gt;2034,84,(60+(EP$5-$AX$5)))))</f>
        <v>4.2552532582586748E-4</v>
      </c>
      <c r="EQ23" s="381">
        <f>EP23*(1-VLOOKUP($AW23,'MP-2019_Male'!$A$3:$CH$103,IF(EQ$5&gt;2034,84,(60+(EQ$5-$AX$5)))))</f>
        <v>4.2152538776310435E-4</v>
      </c>
      <c r="ER23" s="381">
        <f>EQ23*(1-VLOOKUP($AW23,'MP-2019_Male'!$A$3:$CH$103,IF(ER$5&gt;2034,84,(60+(ER$5-$AX$5)))))</f>
        <v>4.1756304911813119E-4</v>
      </c>
      <c r="ES23" s="381">
        <f>ER23*(1-VLOOKUP($AW23,'MP-2019_Male'!$A$3:$CH$103,IF(ES$5&gt;2034,84,(60+(ES$5-$AX$5)))))</f>
        <v>4.1363795645642075E-4</v>
      </c>
      <c r="ET23" s="381">
        <f>ES23*(1-VLOOKUP($AW23,'MP-2019_Male'!$A$3:$CH$103,IF(ET$5&gt;2034,84,(60+(ET$5-$AX$5)))))</f>
        <v>4.0974975966573038E-4</v>
      </c>
      <c r="EU23" s="381">
        <f>ET23*(1-VLOOKUP($AW23,'MP-2019_Male'!$A$3:$CH$103,IF(EU$5&gt;2034,84,(60+(EU$5-$AX$5)))))</f>
        <v>4.0589811192487255E-4</v>
      </c>
      <c r="EV23" s="381">
        <f>EU23*(1-VLOOKUP($AW23,'MP-2019_Male'!$A$3:$CH$103,IF(EV$5&gt;2034,84,(60+(EV$5-$AX$5)))))</f>
        <v>4.0208266967277877E-4</v>
      </c>
      <c r="EW23" s="381">
        <f>EV23*(1-VLOOKUP($AW23,'MP-2019_Male'!$A$3:$CH$103,IF(EW$5&gt;2034,84,(60+(EW$5-$AX$5)))))</f>
        <v>3.9830309257785464E-4</v>
      </c>
      <c r="EX23" s="381">
        <f>EW23*(1-VLOOKUP($AW23,'MP-2019_Male'!$A$3:$CH$103,IF(EX$5&gt;2034,84,(60+(EX$5-$AX$5)))))</f>
        <v>3.945590435076228E-4</v>
      </c>
      <c r="EY23" s="381">
        <f>EX23*(1-VLOOKUP($AW23,'MP-2019_Male'!$A$3:$CH$103,IF(EY$5&gt;2034,84,(60+(EY$5-$AX$5)))))</f>
        <v>3.9085018849865114E-4</v>
      </c>
      <c r="EZ23" s="381">
        <f>EY23*(1-VLOOKUP($AW23,'MP-2019_Male'!$A$3:$CH$103,IF(EZ$5&gt;2034,84,(60+(EZ$5-$AX$5)))))</f>
        <v>3.8717619672676382E-4</v>
      </c>
      <c r="FA23" s="381">
        <f>EZ23*(1-VLOOKUP($AW23,'MP-2019_Male'!$A$3:$CH$103,IF(FA$5&gt;2034,84,(60+(FA$5-$AX$5)))))</f>
        <v>3.8353674047753223E-4</v>
      </c>
      <c r="FB23" s="381">
        <f>FA23*(1-VLOOKUP($AW23,'MP-2019_Male'!$A$3:$CH$103,IF(FB$5&gt;2034,84,(60+(FB$5-$AX$5)))))</f>
        <v>3.7993149511704347E-4</v>
      </c>
      <c r="FC23" s="381">
        <f>FB23*(1-VLOOKUP($AW23,'MP-2019_Male'!$A$3:$CH$103,IF(FC$5&gt;2034,84,(60+(FC$5-$AX$5)))))</f>
        <v>3.763601390629433E-4</v>
      </c>
      <c r="FD23" s="381">
        <f>FC23*(1-VLOOKUP($AW23,'MP-2019_Male'!$A$3:$CH$103,IF(FD$5&gt;2034,84,(60+(FD$5-$AX$5)))))</f>
        <v>3.7282235375575166E-4</v>
      </c>
      <c r="FE23" s="381">
        <f>FD23*(1-VLOOKUP($AW23,'MP-2019_Male'!$A$3:$CH$103,IF(FE$5&gt;2034,84,(60+(FE$5-$AX$5)))))</f>
        <v>3.6931782363044762E-4</v>
      </c>
      <c r="FF23" s="381">
        <f>FE23*(1-VLOOKUP($AW23,'MP-2019_Male'!$A$3:$CH$103,IF(FF$5&gt;2034,84,(60+(FF$5-$AX$5)))))</f>
        <v>3.6584623608832144E-4</v>
      </c>
      <c r="FG23" s="381">
        <f>FF23*(1-VLOOKUP($AW23,'MP-2019_Male'!$A$3:$CH$103,IF(FG$5&gt;2034,84,(60+(FG$5-$AX$5)))))</f>
        <v>3.6240728146909123E-4</v>
      </c>
      <c r="FH23" s="381">
        <f>FG23*(1-VLOOKUP($AW23,'MP-2019_Male'!$A$3:$CH$103,IF(FH$5&gt;2034,84,(60+(FH$5-$AX$5)))))</f>
        <v>3.5900065302328177E-4</v>
      </c>
      <c r="FI23" s="381">
        <f>FH23*(1-VLOOKUP($AW23,'MP-2019_Male'!$A$3:$CH$103,IF(FI$5&gt;2034,84,(60+(FI$5-$AX$5)))))</f>
        <v>3.5562604688486291E-4</v>
      </c>
      <c r="FJ23" s="381">
        <f>FI23*(1-VLOOKUP($AW23,'MP-2019_Male'!$A$3:$CH$103,IF(FJ$5&gt;2034,84,(60+(FJ$5-$AX$5)))))</f>
        <v>3.5228316204414519E-4</v>
      </c>
      <c r="FK23" s="381">
        <f>FJ23*(1-VLOOKUP($AW23,'MP-2019_Male'!$A$3:$CH$103,IF(FK$5&gt;2034,84,(60+(FK$5-$AX$5)))))</f>
        <v>3.4897170032093027E-4</v>
      </c>
      <c r="FL23" s="381">
        <f>FK23*(1-VLOOKUP($AW23,'MP-2019_Male'!$A$3:$CH$103,IF(FL$5&gt;2034,84,(60+(FL$5-$AX$5)))))</f>
        <v>3.4569136633791353E-4</v>
      </c>
      <c r="FM23" s="381">
        <f>FL23*(1-VLOOKUP($AW23,'MP-2019_Male'!$A$3:$CH$103,IF(FM$5&gt;2034,84,(60+(FM$5-$AX$5)))))</f>
        <v>3.4244186749433713E-4</v>
      </c>
      <c r="FN23" s="381">
        <f>FM23*(1-VLOOKUP($AW23,'MP-2019_Male'!$A$3:$CH$103,IF(FN$5&gt;2034,84,(60+(FN$5-$AX$5)))))</f>
        <v>3.3922291393989037E-4</v>
      </c>
    </row>
    <row r="24" spans="1:170">
      <c r="A24" s="172">
        <v>36</v>
      </c>
      <c r="B24" s="190">
        <f t="shared" si="7"/>
        <v>5.3600000000000002E-4</v>
      </c>
      <c r="C24" s="191">
        <f t="shared" si="8"/>
        <v>2.9999999999999997E-4</v>
      </c>
      <c r="D24" s="174">
        <f t="shared" si="5"/>
        <v>4.1799999999999997E-4</v>
      </c>
      <c r="E24" s="345">
        <f t="shared" ca="1" si="10"/>
        <v>6.6629483832387679E-4</v>
      </c>
      <c r="F24" s="346">
        <f t="shared" ca="1" si="11"/>
        <v>3.0618001659127959E-4</v>
      </c>
      <c r="G24" s="366">
        <f t="shared" ca="1" si="12"/>
        <v>4.8623742745757816E-4</v>
      </c>
      <c r="H24" s="165">
        <f t="shared" si="13"/>
        <v>2031</v>
      </c>
      <c r="I24" s="167"/>
      <c r="J24" s="332"/>
      <c r="K24" s="167"/>
      <c r="L24" s="167"/>
      <c r="M24" s="167"/>
      <c r="N24" s="167"/>
      <c r="O24" s="167"/>
      <c r="P24" s="167"/>
      <c r="R24" s="405">
        <v>36</v>
      </c>
      <c r="T24" s="406">
        <v>2.5000000000000001E-4</v>
      </c>
      <c r="U24" s="407" t="s">
        <v>63</v>
      </c>
      <c r="V24" s="407">
        <v>4.3800000000000002E-3</v>
      </c>
      <c r="W24" s="408"/>
      <c r="Y24" s="406">
        <v>5.0000000000000001E-4</v>
      </c>
      <c r="Z24" s="407" t="s">
        <v>63</v>
      </c>
      <c r="AA24" s="407">
        <v>4.8599999999999997E-3</v>
      </c>
      <c r="AB24" s="408"/>
      <c r="AC24" s="413"/>
      <c r="AD24" s="172">
        <v>36</v>
      </c>
      <c r="AF24" s="195">
        <v>5.3600000000000002E-4</v>
      </c>
      <c r="AG24" s="196" t="s">
        <v>63</v>
      </c>
      <c r="AH24" s="197">
        <v>9.3860000000000002E-3</v>
      </c>
      <c r="AI24" s="172"/>
      <c r="AJ24" s="195">
        <v>2.9999999999999997E-4</v>
      </c>
      <c r="AK24" s="196" t="s">
        <v>63</v>
      </c>
      <c r="AL24" s="197">
        <v>4.1320000000000003E-3</v>
      </c>
      <c r="AV24" s="198"/>
      <c r="AW24" s="172">
        <v>43</v>
      </c>
      <c r="AX24" s="199">
        <f t="shared" si="6"/>
        <v>8.3695970668122739E-4</v>
      </c>
      <c r="AY24" s="334">
        <f t="shared" si="14"/>
        <v>7.6360000000000002E-4</v>
      </c>
      <c r="AZ24" s="381">
        <f>AY24*(1-VLOOKUP($AW24,'MP-2019_Male'!$A$3:$CH$103,IF(AZ$5&gt;2034,84,(60+(AZ$5-$AX$5)))))</f>
        <v>7.4741168000000001E-4</v>
      </c>
      <c r="BA24" s="381">
        <f>AZ24*(1-VLOOKUP($AW24,'MP-2019_Male'!$A$3:$CH$103,IF(BA$5&gt;2034,84,(60+(BA$5-$AX$5)))))</f>
        <v>7.37172139984E-4</v>
      </c>
      <c r="BB24" s="381">
        <f>BA24*(1-VLOOKUP($AW24,'MP-2019_Male'!$A$3:$CH$103,IF(BB$5&gt;2034,84,(60+(BB$5-$AX$5)))))</f>
        <v>7.3400229978206884E-4</v>
      </c>
      <c r="BC24" s="381">
        <f>BB24*(1-VLOOKUP($AW24,'MP-2019_Male'!$A$3:$CH$103,IF(BC$5&gt;2034,84,(60+(BC$5-$AX$5)))))</f>
        <v>7.3869991450067408E-4</v>
      </c>
      <c r="BD24" s="381">
        <f>BC24*(1-VLOOKUP($AW24,'MP-2019_Male'!$A$3:$CH$103,IF(BD$5&gt;2034,84,(60+(BD$5-$AX$5)))))</f>
        <v>7.5199651296168626E-4</v>
      </c>
      <c r="BE24" s="381">
        <f>BD24*(1-VLOOKUP($AW24,'MP-2019_Male'!$A$3:$CH$103,IF(BE$5&gt;2034,84,(60+(BE$5-$AX$5)))))</f>
        <v>7.6741244147740084E-4</v>
      </c>
      <c r="BF24" s="381">
        <f>BE24*(1-VLOOKUP($AW24,'MP-2019_Male'!$A$3:$CH$103,IF(BF$5&gt;2034,84,(60+(BF$5-$AX$5)))))</f>
        <v>7.8437225643405138E-4</v>
      </c>
      <c r="BG24" s="381">
        <f>BF24*(1-VLOOKUP($AW24,'MP-2019_Male'!$A$3:$CH$103,IF(BG$5&gt;2034,84,(60+(BG$5-$AX$5)))))</f>
        <v>8.020990694294609E-4</v>
      </c>
      <c r="BH24" s="381">
        <f>BG24*(1-VLOOKUP($AW24,'MP-2019_Male'!$A$3:$CH$103,IF(BH$5&gt;2034,84,(60+(BH$5-$AX$5)))))</f>
        <v>8.1990566877079493E-4</v>
      </c>
      <c r="BI24" s="381">
        <f>BH24*(1-VLOOKUP($AW24,'MP-2019_Male'!$A$3:$CH$103,IF(BI$5&gt;2034,84,(60+(BI$5-$AX$5)))))</f>
        <v>8.3695970668122739E-4</v>
      </c>
      <c r="BJ24" s="414">
        <f>BI24*(1-VLOOKUP($AW24,'MP-2019_Male'!$A$3:$CH$103,IF(BJ$5&gt;2034,84,(60+(BJ$5-$AX$5)))))</f>
        <v>8.5261085319616634E-4</v>
      </c>
      <c r="BK24" s="381">
        <f>BJ24*(1-VLOOKUP($AW24,'MP-2019_Male'!$A$3:$CH$103,IF(BK$5&gt;2034,84,(60+(BK$5-$AX$5)))))</f>
        <v>8.6616736576198541E-4</v>
      </c>
      <c r="BL24" s="381">
        <f>BK24*(1-VLOOKUP($AW24,'MP-2019_Male'!$A$3:$CH$103,IF(BL$5&gt;2034,84,(60+(BL$5-$AX$5)))))</f>
        <v>8.7725430804373879E-4</v>
      </c>
      <c r="BM24" s="381">
        <f>BL24*(1-VLOOKUP($AW24,'MP-2019_Male'!$A$3:$CH$103,IF(BM$5&gt;2034,84,(60+(BM$5-$AX$5)))))</f>
        <v>8.8576367483176308E-4</v>
      </c>
      <c r="BN24" s="381">
        <f>BM24*(1-VLOOKUP($AW24,'MP-2019_Male'!$A$3:$CH$103,IF(BN$5&gt;2034,84,(60+(BN$5-$AX$5)))))</f>
        <v>8.9178686782061896E-4</v>
      </c>
      <c r="BO24" s="381">
        <f>BN24*(1-VLOOKUP($AW24,'MP-2019_Male'!$A$3:$CH$103,IF(BO$5&gt;2034,84,(60+(BO$5-$AX$5)))))</f>
        <v>8.9553237266546553E-4</v>
      </c>
      <c r="BP24" s="381">
        <f>BO24*(1-VLOOKUP($AW24,'MP-2019_Male'!$A$3:$CH$103,IF(BP$5&gt;2034,84,(60+(BP$5-$AX$5)))))</f>
        <v>8.9696522446173035E-4</v>
      </c>
      <c r="BQ24" s="381">
        <f>BP24*(1-VLOOKUP($AW24,'MP-2019_Male'!$A$3:$CH$103,IF(BQ$5&gt;2034,84,(60+(BQ$5-$AX$5)))))</f>
        <v>8.9606825923726867E-4</v>
      </c>
      <c r="BR24" s="381">
        <f>BQ24*(1-VLOOKUP($AW24,'MP-2019_Male'!$A$3:$CH$103,IF(BR$5&gt;2034,84,(60+(BR$5-$AX$5)))))</f>
        <v>8.931112339817857E-4</v>
      </c>
      <c r="BS24" s="381">
        <f>BR24*(1-VLOOKUP($AW24,'MP-2019_Male'!$A$3:$CH$103,IF(BS$5&gt;2034,84,(60+(BS$5-$AX$5)))))</f>
        <v>8.8828843331828413E-4</v>
      </c>
      <c r="BT24" s="381">
        <f>BS24*(1-VLOOKUP($AW24,'MP-2019_Male'!$A$3:$CH$103,IF(BT$5&gt;2034,84,(60+(BT$5-$AX$5)))))</f>
        <v>8.8198158544172428E-4</v>
      </c>
      <c r="BU24" s="381">
        <f>BT24*(1-VLOOKUP($AW24,'MP-2019_Male'!$A$3:$CH$103,IF(BU$5&gt;2034,84,(60+(BU$5-$AX$5)))))</f>
        <v>8.7457294012401379E-4</v>
      </c>
      <c r="BV24" s="381">
        <f>BU24*(1-VLOOKUP($AW24,'MP-2019_Male'!$A$3:$CH$103,IF(BV$5&gt;2034,84,(60+(BV$5-$AX$5)))))</f>
        <v>8.6643941178086048E-4</v>
      </c>
      <c r="BW24" s="381">
        <f>BV24*(1-VLOOKUP($AW24,'MP-2019_Male'!$A$3:$CH$103,IF(BW$5&gt;2034,84,(60+(BW$5-$AX$5)))))</f>
        <v>8.5794830554540807E-4</v>
      </c>
      <c r="BX24" s="381">
        <f>BW24*(1-VLOOKUP($AW24,'MP-2019_Male'!$A$3:$CH$103,IF(BX$5&gt;2034,84,(60+(BX$5-$AX$5)))))</f>
        <v>8.4996938630383582E-4</v>
      </c>
      <c r="BY24" s="381">
        <f>BX24*(1-VLOOKUP($AW24,'MP-2019_Male'!$A$3:$CH$103,IF(BY$5&gt;2034,84,(60+(BY$5-$AX$5)))))</f>
        <v>8.4206467101121014E-4</v>
      </c>
      <c r="BZ24" s="381">
        <f>BY24*(1-VLOOKUP($AW24,'MP-2019_Male'!$A$3:$CH$103,IF(BZ$5&gt;2034,84,(60+(BZ$5-$AX$5)))))</f>
        <v>8.3423346957080594E-4</v>
      </c>
      <c r="CA24" s="381">
        <f>BZ24*(1-VLOOKUP($AW24,'MP-2019_Male'!$A$3:$CH$103,IF(CA$5&gt;2034,84,(60+(CA$5-$AX$5)))))</f>
        <v>8.2647509830379741E-4</v>
      </c>
      <c r="CB24" s="381">
        <f>CA24*(1-VLOOKUP($AW24,'MP-2019_Male'!$A$3:$CH$103,IF(CB$5&gt;2034,84,(60+(CB$5-$AX$5)))))</f>
        <v>8.187888798895721E-4</v>
      </c>
      <c r="CC24" s="381">
        <f>CB24*(1-VLOOKUP($AW24,'MP-2019_Male'!$A$3:$CH$103,IF(CC$5&gt;2034,84,(60+(CC$5-$AX$5)))))</f>
        <v>8.1117414330659913E-4</v>
      </c>
      <c r="CD24" s="381">
        <f>CC24*(1-VLOOKUP($AW24,'MP-2019_Male'!$A$3:$CH$103,IF(CD$5&gt;2034,84,(60+(CD$5-$AX$5)))))</f>
        <v>8.0363022377384782E-4</v>
      </c>
      <c r="CE24" s="381">
        <f>CD24*(1-VLOOKUP($AW24,'MP-2019_Male'!$A$3:$CH$103,IF(CE$5&gt;2034,84,(60+(CE$5-$AX$5)))))</f>
        <v>7.961564626927511E-4</v>
      </c>
      <c r="CF24" s="381">
        <f>CE24*(1-VLOOKUP($AW24,'MP-2019_Male'!$A$3:$CH$103,IF(CF$5&gt;2034,84,(60+(CF$5-$AX$5)))))</f>
        <v>7.8875220758970854E-4</v>
      </c>
      <c r="CG24" s="381">
        <f>CF24*(1-VLOOKUP($AW24,'MP-2019_Male'!$A$3:$CH$103,IF(CG$5&gt;2034,84,(60+(CG$5-$AX$5)))))</f>
        <v>7.8141681205912432E-4</v>
      </c>
      <c r="CH24" s="381">
        <f>CG24*(1-VLOOKUP($AW24,'MP-2019_Male'!$A$3:$CH$103,IF(CH$5&gt;2034,84,(60+(CH$5-$AX$5)))))</f>
        <v>7.7414963570697449E-4</v>
      </c>
      <c r="CI24" s="381">
        <f>CH24*(1-VLOOKUP($AW24,'MP-2019_Male'!$A$3:$CH$103,IF(CI$5&gt;2034,84,(60+(CI$5-$AX$5)))))</f>
        <v>7.6695004409489968E-4</v>
      </c>
      <c r="CJ24" s="381">
        <f>CI24*(1-VLOOKUP($AW24,'MP-2019_Male'!$A$3:$CH$103,IF(CJ$5&gt;2034,84,(60+(CJ$5-$AX$5)))))</f>
        <v>7.5981740868481709E-4</v>
      </c>
      <c r="CK24" s="381">
        <f>CJ24*(1-VLOOKUP($AW24,'MP-2019_Male'!$A$3:$CH$103,IF(CK$5&gt;2034,84,(60+(CK$5-$AX$5)))))</f>
        <v>7.5275110678404825E-4</v>
      </c>
      <c r="CL24" s="381">
        <f>CK24*(1-VLOOKUP($AW24,'MP-2019_Male'!$A$3:$CH$103,IF(CL$5&gt;2034,84,(60+(CL$5-$AX$5)))))</f>
        <v>7.4575052149095664E-4</v>
      </c>
      <c r="CM24" s="381">
        <f>CL24*(1-VLOOKUP($AW24,'MP-2019_Male'!$A$3:$CH$103,IF(CM$5&gt;2034,84,(60+(CM$5-$AX$5)))))</f>
        <v>7.3881504164109073E-4</v>
      </c>
      <c r="CN24" s="381">
        <f>CM24*(1-VLOOKUP($AW24,'MP-2019_Male'!$A$3:$CH$103,IF(CN$5&gt;2034,84,(60+(CN$5-$AX$5)))))</f>
        <v>7.3194406175382861E-4</v>
      </c>
      <c r="CO24" s="381">
        <f>CN24*(1-VLOOKUP($AW24,'MP-2019_Male'!$A$3:$CH$103,IF(CO$5&gt;2034,84,(60+(CO$5-$AX$5)))))</f>
        <v>7.2513698197951802E-4</v>
      </c>
      <c r="CP24" s="381">
        <f>CO24*(1-VLOOKUP($AW24,'MP-2019_Male'!$A$3:$CH$103,IF(CP$5&gt;2034,84,(60+(CP$5-$AX$5)))))</f>
        <v>7.1839320804710852E-4</v>
      </c>
      <c r="CQ24" s="381">
        <f>CP24*(1-VLOOKUP($AW24,'MP-2019_Male'!$A$3:$CH$103,IF(CQ$5&gt;2034,84,(60+(CQ$5-$AX$5)))))</f>
        <v>7.1171215121227044E-4</v>
      </c>
      <c r="CR24" s="381">
        <f>CQ24*(1-VLOOKUP($AW24,'MP-2019_Male'!$A$3:$CH$103,IF(CR$5&gt;2034,84,(60+(CR$5-$AX$5)))))</f>
        <v>7.0509322820599637E-4</v>
      </c>
      <c r="CS24" s="381">
        <f>CR24*(1-VLOOKUP($AW24,'MP-2019_Male'!$A$3:$CH$103,IF(CS$5&gt;2034,84,(60+(CS$5-$AX$5)))))</f>
        <v>6.9853586118368059E-4</v>
      </c>
      <c r="CT24" s="381">
        <f>CS24*(1-VLOOKUP($AW24,'MP-2019_Male'!$A$3:$CH$103,IF(CT$5&gt;2034,84,(60+(CT$5-$AX$5)))))</f>
        <v>6.9203947767467236E-4</v>
      </c>
      <c r="CU24" s="381">
        <f>CT24*(1-VLOOKUP($AW24,'MP-2019_Male'!$A$3:$CH$103,IF(CU$5&gt;2034,84,(60+(CU$5-$AX$5)))))</f>
        <v>6.8560351053229788E-4</v>
      </c>
      <c r="CV24" s="381">
        <f>CU24*(1-VLOOKUP($AW24,'MP-2019_Male'!$A$3:$CH$103,IF(CV$5&gt;2034,84,(60+(CV$5-$AX$5)))))</f>
        <v>6.7922739788434756E-4</v>
      </c>
      <c r="CW24" s="381">
        <f>CV24*(1-VLOOKUP($AW24,'MP-2019_Male'!$A$3:$CH$103,IF(CW$5&gt;2034,84,(60+(CW$5-$AX$5)))))</f>
        <v>6.729105830840231E-4</v>
      </c>
      <c r="CX24" s="381">
        <f>CW24*(1-VLOOKUP($AW24,'MP-2019_Male'!$A$3:$CH$103,IF(CX$5&gt;2034,84,(60+(CX$5-$AX$5)))))</f>
        <v>6.6665251466134176E-4</v>
      </c>
      <c r="CY24" s="381">
        <f>CX24*(1-VLOOKUP($AW24,'MP-2019_Male'!$A$3:$CH$103,IF(CY$5&gt;2034,84,(60+(CY$5-$AX$5)))))</f>
        <v>6.6045264627499127E-4</v>
      </c>
      <c r="CZ24" s="381">
        <f>CY24*(1-VLOOKUP($AW24,'MP-2019_Male'!$A$3:$CH$103,IF(CZ$5&gt;2034,84,(60+(CZ$5-$AX$5)))))</f>
        <v>6.5431043666463388E-4</v>
      </c>
      <c r="DA24" s="381">
        <f>CZ24*(1-VLOOKUP($AW24,'MP-2019_Male'!$A$3:$CH$103,IF(DA$5&gt;2034,84,(60+(DA$5-$AX$5)))))</f>
        <v>6.4822534960365277E-4</v>
      </c>
      <c r="DB24" s="381">
        <f>DA24*(1-VLOOKUP($AW24,'MP-2019_Male'!$A$3:$CH$103,IF(DB$5&gt;2034,84,(60+(DB$5-$AX$5)))))</f>
        <v>6.4219685385233881E-4</v>
      </c>
      <c r="DC24" s="381">
        <f>DB24*(1-VLOOKUP($AW24,'MP-2019_Male'!$A$3:$CH$103,IF(DC$5&gt;2034,84,(60+(DC$5-$AX$5)))))</f>
        <v>6.3622442311151209E-4</v>
      </c>
      <c r="DD24" s="381">
        <f>DC24*(1-VLOOKUP($AW24,'MP-2019_Male'!$A$3:$CH$103,IF(DD$5&gt;2034,84,(60+(DD$5-$AX$5)))))</f>
        <v>6.3030753597657506E-4</v>
      </c>
      <c r="DE24" s="381">
        <f>DD24*(1-VLOOKUP($AW24,'MP-2019_Male'!$A$3:$CH$103,IF(DE$5&gt;2034,84,(60+(DE$5-$AX$5)))))</f>
        <v>6.2444567589199293E-4</v>
      </c>
      <c r="DF24" s="381">
        <f>DE24*(1-VLOOKUP($AW24,'MP-2019_Male'!$A$3:$CH$103,IF(DF$5&gt;2034,84,(60+(DF$5-$AX$5)))))</f>
        <v>6.1863833110619739E-4</v>
      </c>
      <c r="DG24" s="381">
        <f>DF24*(1-VLOOKUP($AW24,'MP-2019_Male'!$A$3:$CH$103,IF(DG$5&gt;2034,84,(60+(DG$5-$AX$5)))))</f>
        <v>6.1288499462690976E-4</v>
      </c>
      <c r="DH24" s="381">
        <f>DG24*(1-VLOOKUP($AW24,'MP-2019_Male'!$A$3:$CH$103,IF(DH$5&gt;2034,84,(60+(DH$5-$AX$5)))))</f>
        <v>6.0718516417687955E-4</v>
      </c>
      <c r="DI24" s="381">
        <f>DH24*(1-VLOOKUP($AW24,'MP-2019_Male'!$A$3:$CH$103,IF(DI$5&gt;2034,84,(60+(DI$5-$AX$5)))))</f>
        <v>6.0153834215003464E-4</v>
      </c>
      <c r="DJ24" s="381">
        <f>DI24*(1-VLOOKUP($AW24,'MP-2019_Male'!$A$3:$CH$103,IF(DJ$5&gt;2034,84,(60+(DJ$5-$AX$5)))))</f>
        <v>5.9594403556803934E-4</v>
      </c>
      <c r="DK24" s="381">
        <f>DJ24*(1-VLOOKUP($AW24,'MP-2019_Male'!$A$3:$CH$103,IF(DK$5&gt;2034,84,(60+(DK$5-$AX$5)))))</f>
        <v>5.9040175603725662E-4</v>
      </c>
      <c r="DL24" s="381">
        <f>DK24*(1-VLOOKUP($AW24,'MP-2019_Male'!$A$3:$CH$103,IF(DL$5&gt;2034,84,(60+(DL$5-$AX$5)))))</f>
        <v>5.8491101970611014E-4</v>
      </c>
      <c r="DM24" s="381">
        <f>DL24*(1-VLOOKUP($AW24,'MP-2019_Male'!$A$3:$CH$103,IF(DM$5&gt;2034,84,(60+(DM$5-$AX$5)))))</f>
        <v>5.7947134722284338E-4</v>
      </c>
      <c r="DN24" s="381">
        <f>DM24*(1-VLOOKUP($AW24,'MP-2019_Male'!$A$3:$CH$103,IF(DN$5&gt;2034,84,(60+(DN$5-$AX$5)))))</f>
        <v>5.7408226369367091E-4</v>
      </c>
      <c r="DO24" s="381">
        <f>DN24*(1-VLOOKUP($AW24,'MP-2019_Male'!$A$3:$CH$103,IF(DO$5&gt;2034,84,(60+(DO$5-$AX$5)))))</f>
        <v>5.6874329864131982E-4</v>
      </c>
      <c r="DP24" s="381">
        <f>DO24*(1-VLOOKUP($AW24,'MP-2019_Male'!$A$3:$CH$103,IF(DP$5&gt;2034,84,(60+(DP$5-$AX$5)))))</f>
        <v>5.6345398596395555E-4</v>
      </c>
      <c r="DQ24" s="381">
        <f>DP24*(1-VLOOKUP($AW24,'MP-2019_Male'!$A$3:$CH$103,IF(DQ$5&gt;2034,84,(60+(DQ$5-$AX$5)))))</f>
        <v>5.5821386389449078E-4</v>
      </c>
      <c r="DR24" s="381">
        <f>DQ24*(1-VLOOKUP($AW24,'MP-2019_Male'!$A$3:$CH$103,IF(DR$5&gt;2034,84,(60+(DR$5-$AX$5)))))</f>
        <v>5.5302247496027198E-4</v>
      </c>
      <c r="DS24" s="381">
        <f>DR24*(1-VLOOKUP($AW24,'MP-2019_Male'!$A$3:$CH$103,IF(DS$5&gt;2034,84,(60+(DS$5-$AX$5)))))</f>
        <v>5.4787936594314149E-4</v>
      </c>
      <c r="DT24" s="381">
        <f>DS24*(1-VLOOKUP($AW24,'MP-2019_Male'!$A$3:$CH$103,IF(DT$5&gt;2034,84,(60+(DT$5-$AX$5)))))</f>
        <v>5.4278408783987029E-4</v>
      </c>
      <c r="DU24" s="381">
        <f>DT24*(1-VLOOKUP($AW24,'MP-2019_Male'!$A$3:$CH$103,IF(DU$5&gt;2034,84,(60+(DU$5-$AX$5)))))</f>
        <v>5.3773619582295955E-4</v>
      </c>
      <c r="DV24" s="381">
        <f>DU24*(1-VLOOKUP($AW24,'MP-2019_Male'!$A$3:$CH$103,IF(DV$5&gt;2034,84,(60+(DV$5-$AX$5)))))</f>
        <v>5.32735249201806E-4</v>
      </c>
      <c r="DW24" s="381">
        <f>DV24*(1-VLOOKUP($AW24,'MP-2019_Male'!$A$3:$CH$103,IF(DW$5&gt;2034,84,(60+(DW$5-$AX$5)))))</f>
        <v>5.2778081138422927E-4</v>
      </c>
      <c r="DX24" s="381">
        <f>DW24*(1-VLOOKUP($AW24,'MP-2019_Male'!$A$3:$CH$103,IF(DX$5&gt;2034,84,(60+(DX$5-$AX$5)))))</f>
        <v>5.2287244983835598E-4</v>
      </c>
      <c r="DY24" s="381">
        <f>DX24*(1-VLOOKUP($AW24,'MP-2019_Male'!$A$3:$CH$103,IF(DY$5&gt;2034,84,(60+(DY$5-$AX$5)))))</f>
        <v>5.1800973605485925E-4</v>
      </c>
      <c r="DZ24" s="381">
        <f>DY24*(1-VLOOKUP($AW24,'MP-2019_Male'!$A$3:$CH$103,IF(DZ$5&gt;2034,84,(60+(DZ$5-$AX$5)))))</f>
        <v>5.1319224550954909E-4</v>
      </c>
      <c r="EA24" s="381">
        <f>DZ24*(1-VLOOKUP($AW24,'MP-2019_Male'!$A$3:$CH$103,IF(EA$5&gt;2034,84,(60+(EA$5-$AX$5)))))</f>
        <v>5.0841955762631033E-4</v>
      </c>
      <c r="EB24" s="381">
        <f>EA24*(1-VLOOKUP($AW24,'MP-2019_Male'!$A$3:$CH$103,IF(EB$5&gt;2034,84,(60+(EB$5-$AX$5)))))</f>
        <v>5.036912557403857E-4</v>
      </c>
      <c r="EC24" s="381">
        <f>EB24*(1-VLOOKUP($AW24,'MP-2019_Male'!$A$3:$CH$103,IF(EC$5&gt;2034,84,(60+(EC$5-$AX$5)))))</f>
        <v>4.9900692706200016E-4</v>
      </c>
      <c r="ED24" s="381">
        <f>EC24*(1-VLOOKUP($AW24,'MP-2019_Male'!$A$3:$CH$103,IF(ED$5&gt;2034,84,(60+(ED$5-$AX$5)))))</f>
        <v>4.9436616264032362E-4</v>
      </c>
      <c r="EE24" s="381">
        <f>ED24*(1-VLOOKUP($AW24,'MP-2019_Male'!$A$3:$CH$103,IF(EE$5&gt;2034,84,(60+(EE$5-$AX$5)))))</f>
        <v>4.8976855732776859E-4</v>
      </c>
      <c r="EF24" s="381">
        <f>EE24*(1-VLOOKUP($AW24,'MP-2019_Male'!$A$3:$CH$103,IF(EF$5&gt;2034,84,(60+(EF$5-$AX$5)))))</f>
        <v>4.8521370974462035E-4</v>
      </c>
      <c r="EG24" s="381">
        <f>EF24*(1-VLOOKUP($AW24,'MP-2019_Male'!$A$3:$CH$103,IF(EG$5&gt;2034,84,(60+(EG$5-$AX$5)))))</f>
        <v>4.8070122224399539E-4</v>
      </c>
      <c r="EH24" s="381">
        <f>EG24*(1-VLOOKUP($AW24,'MP-2019_Male'!$A$3:$CH$103,IF(EH$5&gt;2034,84,(60+(EH$5-$AX$5)))))</f>
        <v>4.7623070087712626E-4</v>
      </c>
      <c r="EI24" s="381">
        <f>EH24*(1-VLOOKUP($AW24,'MP-2019_Male'!$A$3:$CH$103,IF(EI$5&gt;2034,84,(60+(EI$5-$AX$5)))))</f>
        <v>4.71801755358969E-4</v>
      </c>
      <c r="EJ24" s="381">
        <f>EI24*(1-VLOOKUP($AW24,'MP-2019_Male'!$A$3:$CH$103,IF(EJ$5&gt;2034,84,(60+(EJ$5-$AX$5)))))</f>
        <v>4.6741399903413061E-4</v>
      </c>
      <c r="EK24" s="381">
        <f>EJ24*(1-VLOOKUP($AW24,'MP-2019_Male'!$A$3:$CH$103,IF(EK$5&gt;2034,84,(60+(EK$5-$AX$5)))))</f>
        <v>4.6306704884311321E-4</v>
      </c>
      <c r="EL24" s="381">
        <f>EK24*(1-VLOOKUP($AW24,'MP-2019_Male'!$A$3:$CH$103,IF(EL$5&gt;2034,84,(60+(EL$5-$AX$5)))))</f>
        <v>4.5876052528887225E-4</v>
      </c>
      <c r="EM24" s="381">
        <f>EL24*(1-VLOOKUP($AW24,'MP-2019_Male'!$A$3:$CH$103,IF(EM$5&gt;2034,84,(60+(EM$5-$AX$5)))))</f>
        <v>4.5449405240368572E-4</v>
      </c>
      <c r="EN24" s="381">
        <f>EM24*(1-VLOOKUP($AW24,'MP-2019_Male'!$A$3:$CH$103,IF(EN$5&gt;2034,84,(60+(EN$5-$AX$5)))))</f>
        <v>4.5026725771633147E-4</v>
      </c>
      <c r="EO24" s="381">
        <f>EN24*(1-VLOOKUP($AW24,'MP-2019_Male'!$A$3:$CH$103,IF(EO$5&gt;2034,84,(60+(EO$5-$AX$5)))))</f>
        <v>4.4607977221956959E-4</v>
      </c>
      <c r="EP24" s="381">
        <f>EO24*(1-VLOOKUP($AW24,'MP-2019_Male'!$A$3:$CH$103,IF(EP$5&gt;2034,84,(60+(EP$5-$AX$5)))))</f>
        <v>4.4193123033792761E-4</v>
      </c>
      <c r="EQ24" s="381">
        <f>EP24*(1-VLOOKUP($AW24,'MP-2019_Male'!$A$3:$CH$103,IF(EQ$5&gt;2034,84,(60+(EQ$5-$AX$5)))))</f>
        <v>4.3782126989578489E-4</v>
      </c>
      <c r="ER24" s="381">
        <f>EQ24*(1-VLOOKUP($AW24,'MP-2019_Male'!$A$3:$CH$103,IF(ER$5&gt;2034,84,(60+(ER$5-$AX$5)))))</f>
        <v>4.3374953208575408E-4</v>
      </c>
      <c r="ES24" s="381">
        <f>ER24*(1-VLOOKUP($AW24,'MP-2019_Male'!$A$3:$CH$103,IF(ES$5&gt;2034,84,(60+(ES$5-$AX$5)))))</f>
        <v>4.2971566143735655E-4</v>
      </c>
      <c r="ET24" s="381">
        <f>ES24*(1-VLOOKUP($AW24,'MP-2019_Male'!$A$3:$CH$103,IF(ET$5&gt;2034,84,(60+(ET$5-$AX$5)))))</f>
        <v>4.2571930578598916E-4</v>
      </c>
      <c r="EU24" s="381">
        <f>ET24*(1-VLOOKUP($AW24,'MP-2019_Male'!$A$3:$CH$103,IF(EU$5&gt;2034,84,(60+(EU$5-$AX$5)))))</f>
        <v>4.2176011624217948E-4</v>
      </c>
      <c r="EV24" s="381">
        <f>EU24*(1-VLOOKUP($AW24,'MP-2019_Male'!$A$3:$CH$103,IF(EV$5&gt;2034,84,(60+(EV$5-$AX$5)))))</f>
        <v>4.1783774716112724E-4</v>
      </c>
      <c r="EW24" s="381">
        <f>EV24*(1-VLOOKUP($AW24,'MP-2019_Male'!$A$3:$CH$103,IF(EW$5&gt;2034,84,(60+(EW$5-$AX$5)))))</f>
        <v>4.1395185611252876E-4</v>
      </c>
      <c r="EX24" s="381">
        <f>EW24*(1-VLOOKUP($AW24,'MP-2019_Male'!$A$3:$CH$103,IF(EX$5&gt;2034,84,(60+(EX$5-$AX$5)))))</f>
        <v>4.1010210385068226E-4</v>
      </c>
      <c r="EY24" s="381">
        <f>EX24*(1-VLOOKUP($AW24,'MP-2019_Male'!$A$3:$CH$103,IF(EY$5&gt;2034,84,(60+(EY$5-$AX$5)))))</f>
        <v>4.0628815428487094E-4</v>
      </c>
      <c r="EZ24" s="381">
        <f>EY24*(1-VLOOKUP($AW24,'MP-2019_Male'!$A$3:$CH$103,IF(EZ$5&gt;2034,84,(60+(EZ$5-$AX$5)))))</f>
        <v>4.0250967445002166E-4</v>
      </c>
      <c r="FA24" s="381">
        <f>EZ24*(1-VLOOKUP($AW24,'MP-2019_Male'!$A$3:$CH$103,IF(FA$5&gt;2034,84,(60+(FA$5-$AX$5)))))</f>
        <v>3.9876633447763645E-4</v>
      </c>
      <c r="FB24" s="381">
        <f>FA24*(1-VLOOKUP($AW24,'MP-2019_Male'!$A$3:$CH$103,IF(FB$5&gt;2034,84,(60+(FB$5-$AX$5)))))</f>
        <v>3.9505780756699443E-4</v>
      </c>
      <c r="FC24" s="381">
        <f>FB24*(1-VLOOKUP($AW24,'MP-2019_Male'!$A$3:$CH$103,IF(FC$5&gt;2034,84,(60+(FC$5-$AX$5)))))</f>
        <v>3.9138376995662139E-4</v>
      </c>
      <c r="FD24" s="381">
        <f>FC24*(1-VLOOKUP($AW24,'MP-2019_Male'!$A$3:$CH$103,IF(FD$5&gt;2034,84,(60+(FD$5-$AX$5)))))</f>
        <v>3.8774390089602479E-4</v>
      </c>
      <c r="FE24" s="381">
        <f>FD24*(1-VLOOKUP($AW24,'MP-2019_Male'!$A$3:$CH$103,IF(FE$5&gt;2034,84,(60+(FE$5-$AX$5)))))</f>
        <v>3.8413788261769177E-4</v>
      </c>
      <c r="FF24" s="381">
        <f>FE24*(1-VLOOKUP($AW24,'MP-2019_Male'!$A$3:$CH$103,IF(FF$5&gt;2034,84,(60+(FF$5-$AX$5)))))</f>
        <v>3.8056540030934722E-4</v>
      </c>
      <c r="FG24" s="381">
        <f>FF24*(1-VLOOKUP($AW24,'MP-2019_Male'!$A$3:$CH$103,IF(FG$5&gt;2034,84,(60+(FG$5-$AX$5)))))</f>
        <v>3.7702614208647028E-4</v>
      </c>
      <c r="FH24" s="381">
        <f>FG24*(1-VLOOKUP($AW24,'MP-2019_Male'!$A$3:$CH$103,IF(FH$5&gt;2034,84,(60+(FH$5-$AX$5)))))</f>
        <v>3.7351979896506609E-4</v>
      </c>
      <c r="FI24" s="381">
        <f>FH24*(1-VLOOKUP($AW24,'MP-2019_Male'!$A$3:$CH$103,IF(FI$5&gt;2034,84,(60+(FI$5-$AX$5)))))</f>
        <v>3.7004606483469096E-4</v>
      </c>
      <c r="FJ24" s="381">
        <f>FI24*(1-VLOOKUP($AW24,'MP-2019_Male'!$A$3:$CH$103,IF(FJ$5&gt;2034,84,(60+(FJ$5-$AX$5)))))</f>
        <v>3.6660463643172837E-4</v>
      </c>
      <c r="FK24" s="381">
        <f>FJ24*(1-VLOOKUP($AW24,'MP-2019_Male'!$A$3:$CH$103,IF(FK$5&gt;2034,84,(60+(FK$5-$AX$5)))))</f>
        <v>3.6319521331291331E-4</v>
      </c>
      <c r="FL24" s="381">
        <f>FK24*(1-VLOOKUP($AW24,'MP-2019_Male'!$A$3:$CH$103,IF(FL$5&gt;2034,84,(60+(FL$5-$AX$5)))))</f>
        <v>3.598174978291032E-4</v>
      </c>
      <c r="FM24" s="381">
        <f>FL24*(1-VLOOKUP($AW24,'MP-2019_Male'!$A$3:$CH$103,IF(FM$5&gt;2034,84,(60+(FM$5-$AX$5)))))</f>
        <v>3.5647119509929254E-4</v>
      </c>
      <c r="FN24" s="381">
        <f>FM24*(1-VLOOKUP($AW24,'MP-2019_Male'!$A$3:$CH$103,IF(FN$5&gt;2034,84,(60+(FN$5-$AX$5)))))</f>
        <v>3.5315601298486913E-4</v>
      </c>
    </row>
    <row r="25" spans="1:170">
      <c r="A25" s="172">
        <v>37</v>
      </c>
      <c r="B25" s="190">
        <f t="shared" si="7"/>
        <v>5.5099999999999995E-4</v>
      </c>
      <c r="C25" s="191">
        <f t="shared" si="8"/>
        <v>3.1799999999999998E-4</v>
      </c>
      <c r="D25" s="174">
        <f t="shared" si="5"/>
        <v>4.3449999999999999E-4</v>
      </c>
      <c r="E25" s="345">
        <f t="shared" ca="1" si="10"/>
        <v>6.8876017306423575E-4</v>
      </c>
      <c r="F25" s="346">
        <f t="shared" ca="1" si="11"/>
        <v>3.3229270644964453E-4</v>
      </c>
      <c r="G25" s="366">
        <f t="shared" ca="1" si="12"/>
        <v>5.1052643975694014E-4</v>
      </c>
      <c r="H25" s="165">
        <f t="shared" si="13"/>
        <v>2032</v>
      </c>
      <c r="I25" s="167"/>
      <c r="J25" s="332"/>
      <c r="K25" s="167"/>
      <c r="L25" s="167"/>
      <c r="M25" s="167"/>
      <c r="N25" s="167"/>
      <c r="O25" s="167"/>
      <c r="P25" s="167"/>
      <c r="R25" s="405">
        <v>37</v>
      </c>
      <c r="T25" s="406">
        <v>2.7999999999999998E-4</v>
      </c>
      <c r="U25" s="407" t="s">
        <v>63</v>
      </c>
      <c r="V25" s="407">
        <v>4.79E-3</v>
      </c>
      <c r="W25" s="408"/>
      <c r="Y25" s="406">
        <v>5.2999999999999998E-4</v>
      </c>
      <c r="Z25" s="407" t="s">
        <v>63</v>
      </c>
      <c r="AA25" s="407">
        <v>5.1799999999999997E-3</v>
      </c>
      <c r="AB25" s="408"/>
      <c r="AC25" s="413"/>
      <c r="AD25" s="172">
        <v>37</v>
      </c>
      <c r="AF25" s="195">
        <v>5.5099999999999995E-4</v>
      </c>
      <c r="AG25" s="196" t="s">
        <v>63</v>
      </c>
      <c r="AH25" s="197">
        <v>9.6489999999999996E-3</v>
      </c>
      <c r="AI25" s="172"/>
      <c r="AJ25" s="195">
        <v>3.1799999999999998E-4</v>
      </c>
      <c r="AK25" s="196" t="s">
        <v>63</v>
      </c>
      <c r="AL25" s="197">
        <v>4.3800000000000002E-3</v>
      </c>
      <c r="AV25" s="198"/>
      <c r="AW25" s="172">
        <v>44</v>
      </c>
      <c r="AX25" s="199">
        <f t="shared" si="6"/>
        <v>8.7220334781140652E-4</v>
      </c>
      <c r="AY25" s="334">
        <f t="shared" si="14"/>
        <v>8.2799999999999996E-4</v>
      </c>
      <c r="AZ25" s="381">
        <f>AY25*(1-VLOOKUP($AW25,'MP-2019_Male'!$A$3:$CH$103,IF(AZ$5&gt;2034,84,(60+(AZ$5-$AX$5)))))</f>
        <v>8.0961839999999993E-4</v>
      </c>
      <c r="BA25" s="381">
        <f>AZ25*(1-VLOOKUP($AW25,'MP-2019_Male'!$A$3:$CH$103,IF(BA$5&gt;2034,84,(60+(BA$5-$AX$5)))))</f>
        <v>7.9682642927999994E-4</v>
      </c>
      <c r="BB25" s="381">
        <f>BA25*(1-VLOOKUP($AW25,'MP-2019_Male'!$A$3:$CH$103,IF(BB$5&gt;2034,84,(60+(BB$5-$AX$5)))))</f>
        <v>7.9077054841747191E-4</v>
      </c>
      <c r="BC25" s="381">
        <f>BB25*(1-VLOOKUP($AW25,'MP-2019_Male'!$A$3:$CH$103,IF(BC$5&gt;2034,84,(60+(BC$5-$AX$5)))))</f>
        <v>7.9235208951430685E-4</v>
      </c>
      <c r="BD25" s="381">
        <f>BC25*(1-VLOOKUP($AW25,'MP-2019_Male'!$A$3:$CH$103,IF(BD$5&gt;2034,84,(60+(BD$5-$AX$5)))))</f>
        <v>8.0225649063323564E-4</v>
      </c>
      <c r="BE25" s="381">
        <f>BD25*(1-VLOOKUP($AW25,'MP-2019_Male'!$A$3:$CH$103,IF(BE$5&gt;2034,84,(60+(BE$5-$AX$5)))))</f>
        <v>8.1412988669460752E-4</v>
      </c>
      <c r="BF25" s="381">
        <f>BE25*(1-VLOOKUP($AW25,'MP-2019_Male'!$A$3:$CH$103,IF(BF$5&gt;2034,84,(60+(BF$5-$AX$5)))))</f>
        <v>8.2764444281373793E-4</v>
      </c>
      <c r="BG25" s="381">
        <f>BF25*(1-VLOOKUP($AW25,'MP-2019_Male'!$A$3:$CH$103,IF(BG$5&gt;2034,84,(60+(BG$5-$AX$5)))))</f>
        <v>8.4221098500725981E-4</v>
      </c>
      <c r="BH25" s="381">
        <f>BG25*(1-VLOOKUP($AW25,'MP-2019_Male'!$A$3:$CH$103,IF(BH$5&gt;2034,84,(60+(BH$5-$AX$5)))))</f>
        <v>8.5728656163888976E-4</v>
      </c>
      <c r="BI25" s="381">
        <f>BH25*(1-VLOOKUP($AW25,'MP-2019_Male'!$A$3:$CH$103,IF(BI$5&gt;2034,84,(60+(BI$5-$AX$5)))))</f>
        <v>8.7220334781140652E-4</v>
      </c>
      <c r="BJ25" s="414">
        <f>BI25*(1-VLOOKUP($AW25,'MP-2019_Male'!$A$3:$CH$103,IF(BJ$5&gt;2034,84,(60+(BJ$5-$AX$5)))))</f>
        <v>8.8624582171117016E-4</v>
      </c>
      <c r="BK25" s="381">
        <f>BJ25*(1-VLOOKUP($AW25,'MP-2019_Male'!$A$3:$CH$103,IF(BK$5&gt;2034,84,(60+(BK$5-$AX$5)))))</f>
        <v>8.9883051237946881E-4</v>
      </c>
      <c r="BL25" s="381">
        <f>BK25*(1-VLOOKUP($AW25,'MP-2019_Male'!$A$3:$CH$103,IF(BL$5&gt;2034,84,(60+(BL$5-$AX$5)))))</f>
        <v>9.0943671242554652E-4</v>
      </c>
      <c r="BM25" s="381">
        <f>BL25*(1-VLOOKUP($AW25,'MP-2019_Male'!$A$3:$CH$103,IF(BM$5&gt;2034,84,(60+(BM$5-$AX$5)))))</f>
        <v>9.1780353017986162E-4</v>
      </c>
      <c r="BN25" s="381">
        <f>BM25*(1-VLOOKUP($AW25,'MP-2019_Male'!$A$3:$CH$103,IF(BN$5&gt;2034,84,(60+(BN$5-$AX$5)))))</f>
        <v>9.2404459418508466E-4</v>
      </c>
      <c r="BO25" s="381">
        <f>BN25*(1-VLOOKUP($AW25,'MP-2019_Male'!$A$3:$CH$103,IF(BO$5&gt;2034,84,(60+(BO$5-$AX$5)))))</f>
        <v>9.280179859400805E-4</v>
      </c>
      <c r="BP25" s="381">
        <f>BO25*(1-VLOOKUP($AW25,'MP-2019_Male'!$A$3:$CH$103,IF(BP$5&gt;2034,84,(60+(BP$5-$AX$5)))))</f>
        <v>9.2968841831477271E-4</v>
      </c>
      <c r="BQ25" s="381">
        <f>BP25*(1-VLOOKUP($AW25,'MP-2019_Male'!$A$3:$CH$103,IF(BQ$5&gt;2034,84,(60+(BQ$5-$AX$5)))))</f>
        <v>9.2903763642195232E-4</v>
      </c>
      <c r="BR25" s="381">
        <f>BQ25*(1-VLOOKUP($AW25,'MP-2019_Male'!$A$3:$CH$103,IF(BR$5&gt;2034,84,(60+(BR$5-$AX$5)))))</f>
        <v>9.2615761974904423E-4</v>
      </c>
      <c r="BS25" s="381">
        <f>BR25*(1-VLOOKUP($AW25,'MP-2019_Male'!$A$3:$CH$103,IF(BS$5&gt;2034,84,(60+(BS$5-$AX$5)))))</f>
        <v>9.2134160012634922E-4</v>
      </c>
      <c r="BT25" s="381">
        <f>BS25*(1-VLOOKUP($AW25,'MP-2019_Male'!$A$3:$CH$103,IF(BT$5&gt;2034,84,(60+(BT$5-$AX$5)))))</f>
        <v>9.1498434308547743E-4</v>
      </c>
      <c r="BU25" s="381">
        <f>BT25*(1-VLOOKUP($AW25,'MP-2019_Male'!$A$3:$CH$103,IF(BU$5&gt;2034,84,(60+(BU$5-$AX$5)))))</f>
        <v>9.0738997303786803E-4</v>
      </c>
      <c r="BV25" s="381">
        <f>BU25*(1-VLOOKUP($AW25,'MP-2019_Male'!$A$3:$CH$103,IF(BV$5&gt;2034,84,(60+(BV$5-$AX$5)))))</f>
        <v>8.9895124628861585E-4</v>
      </c>
      <c r="BW25" s="381">
        <f>BV25*(1-VLOOKUP($AW25,'MP-2019_Male'!$A$3:$CH$103,IF(BW$5&gt;2034,84,(60+(BW$5-$AX$5)))))</f>
        <v>8.901415240749874E-4</v>
      </c>
      <c r="BX25" s="381">
        <f>BW25*(1-VLOOKUP($AW25,'MP-2019_Male'!$A$3:$CH$103,IF(BX$5&gt;2034,84,(60+(BX$5-$AX$5)))))</f>
        <v>8.8186320790108999E-4</v>
      </c>
      <c r="BY25" s="381">
        <f>BX25*(1-VLOOKUP($AW25,'MP-2019_Male'!$A$3:$CH$103,IF(BY$5&gt;2034,84,(60+(BY$5-$AX$5)))))</f>
        <v>8.736618800676099E-4</v>
      </c>
      <c r="BZ25" s="381">
        <f>BY25*(1-VLOOKUP($AW25,'MP-2019_Male'!$A$3:$CH$103,IF(BZ$5&gt;2034,84,(60+(BZ$5-$AX$5)))))</f>
        <v>8.6553682458298119E-4</v>
      </c>
      <c r="CA25" s="381">
        <f>BZ25*(1-VLOOKUP($AW25,'MP-2019_Male'!$A$3:$CH$103,IF(CA$5&gt;2034,84,(60+(CA$5-$AX$5)))))</f>
        <v>8.5748733211435944E-4</v>
      </c>
      <c r="CB25" s="381">
        <f>CA25*(1-VLOOKUP($AW25,'MP-2019_Male'!$A$3:$CH$103,IF(CB$5&gt;2034,84,(60+(CB$5-$AX$5)))))</f>
        <v>8.4951269992569593E-4</v>
      </c>
      <c r="CC25" s="381">
        <f>CB25*(1-VLOOKUP($AW25,'MP-2019_Male'!$A$3:$CH$103,IF(CC$5&gt;2034,84,(60+(CC$5-$AX$5)))))</f>
        <v>8.4161223181638699E-4</v>
      </c>
      <c r="CD25" s="381">
        <f>CC25*(1-VLOOKUP($AW25,'MP-2019_Male'!$A$3:$CH$103,IF(CD$5&gt;2034,84,(60+(CD$5-$AX$5)))))</f>
        <v>8.3378523806049458E-4</v>
      </c>
      <c r="CE25" s="381">
        <f>CD25*(1-VLOOKUP($AW25,'MP-2019_Male'!$A$3:$CH$103,IF(CE$5&gt;2034,84,(60+(CE$5-$AX$5)))))</f>
        <v>8.2603103534653198E-4</v>
      </c>
      <c r="CF25" s="381">
        <f>CE25*(1-VLOOKUP($AW25,'MP-2019_Male'!$A$3:$CH$103,IF(CF$5&gt;2034,84,(60+(CF$5-$AX$5)))))</f>
        <v>8.1834894671780928E-4</v>
      </c>
      <c r="CG25" s="381">
        <f>CF25*(1-VLOOKUP($AW25,'MP-2019_Male'!$A$3:$CH$103,IF(CG$5&gt;2034,84,(60+(CG$5-$AX$5)))))</f>
        <v>8.107383015133337E-4</v>
      </c>
      <c r="CH25" s="381">
        <f>CG25*(1-VLOOKUP($AW25,'MP-2019_Male'!$A$3:$CH$103,IF(CH$5&gt;2034,84,(60+(CH$5-$AX$5)))))</f>
        <v>8.0319843530925975E-4</v>
      </c>
      <c r="CI25" s="381">
        <f>CH25*(1-VLOOKUP($AW25,'MP-2019_Male'!$A$3:$CH$103,IF(CI$5&gt;2034,84,(60+(CI$5-$AX$5)))))</f>
        <v>7.9572868986088369E-4</v>
      </c>
      <c r="CJ25" s="381">
        <f>CI25*(1-VLOOKUP($AW25,'MP-2019_Male'!$A$3:$CH$103,IF(CJ$5&gt;2034,84,(60+(CJ$5-$AX$5)))))</f>
        <v>7.8832841304517752E-4</v>
      </c>
      <c r="CK25" s="381">
        <f>CJ25*(1-VLOOKUP($AW25,'MP-2019_Male'!$A$3:$CH$103,IF(CK$5&gt;2034,84,(60+(CK$5-$AX$5)))))</f>
        <v>7.8099695880385744E-4</v>
      </c>
      <c r="CL25" s="381">
        <f>CK25*(1-VLOOKUP($AW25,'MP-2019_Male'!$A$3:$CH$103,IF(CL$5&gt;2034,84,(60+(CL$5-$AX$5)))))</f>
        <v>7.7373368708698158E-4</v>
      </c>
      <c r="CM25" s="381">
        <f>CL25*(1-VLOOKUP($AW25,'MP-2019_Male'!$A$3:$CH$103,IF(CM$5&gt;2034,84,(60+(CM$5-$AX$5)))))</f>
        <v>7.6653796379707272E-4</v>
      </c>
      <c r="CN25" s="381">
        <f>CM25*(1-VLOOKUP($AW25,'MP-2019_Male'!$A$3:$CH$103,IF(CN$5&gt;2034,84,(60+(CN$5-$AX$5)))))</f>
        <v>7.5940916073375991E-4</v>
      </c>
      <c r="CO25" s="381">
        <f>CN25*(1-VLOOKUP($AW25,'MP-2019_Male'!$A$3:$CH$103,IF(CO$5&gt;2034,84,(60+(CO$5-$AX$5)))))</f>
        <v>7.5234665553893594E-4</v>
      </c>
      <c r="CP25" s="381">
        <f>CO25*(1-VLOOKUP($AW25,'MP-2019_Male'!$A$3:$CH$103,IF(CP$5&gt;2034,84,(60+(CP$5-$AX$5)))))</f>
        <v>7.4534983164242384E-4</v>
      </c>
      <c r="CQ25" s="381">
        <f>CP25*(1-VLOOKUP($AW25,'MP-2019_Male'!$A$3:$CH$103,IF(CQ$5&gt;2034,84,(60+(CQ$5-$AX$5)))))</f>
        <v>7.3841807820814928E-4</v>
      </c>
      <c r="CR25" s="381">
        <f>CQ25*(1-VLOOKUP($AW25,'MP-2019_Male'!$A$3:$CH$103,IF(CR$5&gt;2034,84,(60+(CR$5-$AX$5)))))</f>
        <v>7.3155079008081346E-4</v>
      </c>
      <c r="CS25" s="381">
        <f>CR25*(1-VLOOKUP($AW25,'MP-2019_Male'!$A$3:$CH$103,IF(CS$5&gt;2034,84,(60+(CS$5-$AX$5)))))</f>
        <v>7.2474736773306197E-4</v>
      </c>
      <c r="CT25" s="381">
        <f>CS25*(1-VLOOKUP($AW25,'MP-2019_Male'!$A$3:$CH$103,IF(CT$5&gt;2034,84,(60+(CT$5-$AX$5)))))</f>
        <v>7.180072172131445E-4</v>
      </c>
      <c r="CU25" s="381">
        <f>CT25*(1-VLOOKUP($AW25,'MP-2019_Male'!$A$3:$CH$103,IF(CU$5&gt;2034,84,(60+(CU$5-$AX$5)))))</f>
        <v>7.1132975009306223E-4</v>
      </c>
      <c r="CV25" s="381">
        <f>CU25*(1-VLOOKUP($AW25,'MP-2019_Male'!$A$3:$CH$103,IF(CV$5&gt;2034,84,(60+(CV$5-$AX$5)))))</f>
        <v>7.0471438341719681E-4</v>
      </c>
      <c r="CW25" s="381">
        <f>CV25*(1-VLOOKUP($AW25,'MP-2019_Male'!$A$3:$CH$103,IF(CW$5&gt;2034,84,(60+(CW$5-$AX$5)))))</f>
        <v>6.9816053965141695E-4</v>
      </c>
      <c r="CX25" s="381">
        <f>CW25*(1-VLOOKUP($AW25,'MP-2019_Male'!$A$3:$CH$103,IF(CX$5&gt;2034,84,(60+(CX$5-$AX$5)))))</f>
        <v>6.9166764663265874E-4</v>
      </c>
      <c r="CY25" s="381">
        <f>CX25*(1-VLOOKUP($AW25,'MP-2019_Male'!$A$3:$CH$103,IF(CY$5&gt;2034,84,(60+(CY$5-$AX$5)))))</f>
        <v>6.8523513751897502E-4</v>
      </c>
      <c r="CZ25" s="381">
        <f>CY25*(1-VLOOKUP($AW25,'MP-2019_Male'!$A$3:$CH$103,IF(CZ$5&gt;2034,84,(60+(CZ$5-$AX$5)))))</f>
        <v>6.788624507400486E-4</v>
      </c>
      <c r="DA25" s="381">
        <f>CZ25*(1-VLOOKUP($AW25,'MP-2019_Male'!$A$3:$CH$103,IF(DA$5&gt;2034,84,(60+(DA$5-$AX$5)))))</f>
        <v>6.7254902994816617E-4</v>
      </c>
      <c r="DB25" s="381">
        <f>DA25*(1-VLOOKUP($AW25,'MP-2019_Male'!$A$3:$CH$103,IF(DB$5&gt;2034,84,(60+(DB$5-$AX$5)))))</f>
        <v>6.662943239696482E-4</v>
      </c>
      <c r="DC25" s="381">
        <f>DB25*(1-VLOOKUP($AW25,'MP-2019_Male'!$A$3:$CH$103,IF(DC$5&gt;2034,84,(60+(DC$5-$AX$5)))))</f>
        <v>6.6009778675673052E-4</v>
      </c>
      <c r="DD25" s="381">
        <f>DC25*(1-VLOOKUP($AW25,'MP-2019_Male'!$A$3:$CH$103,IF(DD$5&gt;2034,84,(60+(DD$5-$AX$5)))))</f>
        <v>6.5395887733989296E-4</v>
      </c>
      <c r="DE25" s="381">
        <f>DD25*(1-VLOOKUP($AW25,'MP-2019_Male'!$A$3:$CH$103,IF(DE$5&gt;2034,84,(60+(DE$5-$AX$5)))))</f>
        <v>6.4787705978063199E-4</v>
      </c>
      <c r="DF25" s="381">
        <f>DE25*(1-VLOOKUP($AW25,'MP-2019_Male'!$A$3:$CH$103,IF(DF$5&gt;2034,84,(60+(DF$5-$AX$5)))))</f>
        <v>6.4185180312467216E-4</v>
      </c>
      <c r="DG25" s="381">
        <f>DF25*(1-VLOOKUP($AW25,'MP-2019_Male'!$A$3:$CH$103,IF(DG$5&gt;2034,84,(60+(DG$5-$AX$5)))))</f>
        <v>6.3588258135561268E-4</v>
      </c>
      <c r="DH25" s="381">
        <f>DG25*(1-VLOOKUP($AW25,'MP-2019_Male'!$A$3:$CH$103,IF(DH$5&gt;2034,84,(60+(DH$5-$AX$5)))))</f>
        <v>6.2996887334900548E-4</v>
      </c>
      <c r="DI25" s="381">
        <f>DH25*(1-VLOOKUP($AW25,'MP-2019_Male'!$A$3:$CH$103,IF(DI$5&gt;2034,84,(60+(DI$5-$AX$5)))))</f>
        <v>6.2411016282685973E-4</v>
      </c>
      <c r="DJ25" s="381">
        <f>DI25*(1-VLOOKUP($AW25,'MP-2019_Male'!$A$3:$CH$103,IF(DJ$5&gt;2034,84,(60+(DJ$5-$AX$5)))))</f>
        <v>6.1830593831256999E-4</v>
      </c>
      <c r="DK25" s="381">
        <f>DJ25*(1-VLOOKUP($AW25,'MP-2019_Male'!$A$3:$CH$103,IF(DK$5&gt;2034,84,(60+(DK$5-$AX$5)))))</f>
        <v>6.1255569308626306E-4</v>
      </c>
      <c r="DL25" s="381">
        <f>DK25*(1-VLOOKUP($AW25,'MP-2019_Male'!$A$3:$CH$103,IF(DL$5&gt;2034,84,(60+(DL$5-$AX$5)))))</f>
        <v>6.0685892514056078E-4</v>
      </c>
      <c r="DM25" s="381">
        <f>DL25*(1-VLOOKUP($AW25,'MP-2019_Male'!$A$3:$CH$103,IF(DM$5&gt;2034,84,(60+(DM$5-$AX$5)))))</f>
        <v>6.0121513713675355E-4</v>
      </c>
      <c r="DN25" s="381">
        <f>DM25*(1-VLOOKUP($AW25,'MP-2019_Male'!$A$3:$CH$103,IF(DN$5&gt;2034,84,(60+(DN$5-$AX$5)))))</f>
        <v>5.9562383636138172E-4</v>
      </c>
      <c r="DO25" s="381">
        <f>DN25*(1-VLOOKUP($AW25,'MP-2019_Male'!$A$3:$CH$103,IF(DO$5&gt;2034,84,(60+(DO$5-$AX$5)))))</f>
        <v>5.9008453468322093E-4</v>
      </c>
      <c r="DP25" s="381">
        <f>DO25*(1-VLOOKUP($AW25,'MP-2019_Male'!$A$3:$CH$103,IF(DP$5&gt;2034,84,(60+(DP$5-$AX$5)))))</f>
        <v>5.8459674851066702E-4</v>
      </c>
      <c r="DQ25" s="381">
        <f>DP25*(1-VLOOKUP($AW25,'MP-2019_Male'!$A$3:$CH$103,IF(DQ$5&gt;2034,84,(60+(DQ$5-$AX$5)))))</f>
        <v>5.7915999874951786E-4</v>
      </c>
      <c r="DR25" s="381">
        <f>DQ25*(1-VLOOKUP($AW25,'MP-2019_Male'!$A$3:$CH$103,IF(DR$5&gt;2034,84,(60+(DR$5-$AX$5)))))</f>
        <v>5.7377381076114732E-4</v>
      </c>
      <c r="DS25" s="381">
        <f>DR25*(1-VLOOKUP($AW25,'MP-2019_Male'!$A$3:$CH$103,IF(DS$5&gt;2034,84,(60+(DS$5-$AX$5)))))</f>
        <v>5.6843771432106864E-4</v>
      </c>
      <c r="DT25" s="381">
        <f>DS25*(1-VLOOKUP($AW25,'MP-2019_Male'!$A$3:$CH$103,IF(DT$5&gt;2034,84,(60+(DT$5-$AX$5)))))</f>
        <v>5.6315124357788271E-4</v>
      </c>
      <c r="DU25" s="381">
        <f>DT25*(1-VLOOKUP($AW25,'MP-2019_Male'!$A$3:$CH$103,IF(DU$5&gt;2034,84,(60+(DU$5-$AX$5)))))</f>
        <v>5.579139370126084E-4</v>
      </c>
      <c r="DV25" s="381">
        <f>DU25*(1-VLOOKUP($AW25,'MP-2019_Male'!$A$3:$CH$103,IF(DV$5&gt;2034,84,(60+(DV$5-$AX$5)))))</f>
        <v>5.5272533739839113E-4</v>
      </c>
      <c r="DW25" s="381">
        <f>DV25*(1-VLOOKUP($AW25,'MP-2019_Male'!$A$3:$CH$103,IF(DW$5&gt;2034,84,(60+(DW$5-$AX$5)))))</f>
        <v>5.4758499176058614E-4</v>
      </c>
      <c r="DX25" s="381">
        <f>DW25*(1-VLOOKUP($AW25,'MP-2019_Male'!$A$3:$CH$103,IF(DX$5&gt;2034,84,(60+(DX$5-$AX$5)))))</f>
        <v>5.4249245133721272E-4</v>
      </c>
      <c r="DY25" s="381">
        <f>DX25*(1-VLOOKUP($AW25,'MP-2019_Male'!$A$3:$CH$103,IF(DY$5&gt;2034,84,(60+(DY$5-$AX$5)))))</f>
        <v>5.374472715397767E-4</v>
      </c>
      <c r="DZ25" s="381">
        <f>DY25*(1-VLOOKUP($AW25,'MP-2019_Male'!$A$3:$CH$103,IF(DZ$5&gt;2034,84,(60+(DZ$5-$AX$5)))))</f>
        <v>5.3244901191445678E-4</v>
      </c>
      <c r="EA25" s="381">
        <f>DZ25*(1-VLOOKUP($AW25,'MP-2019_Male'!$A$3:$CH$103,IF(EA$5&gt;2034,84,(60+(EA$5-$AX$5)))))</f>
        <v>5.2749723610365229E-4</v>
      </c>
      <c r="EB25" s="381">
        <f>EA25*(1-VLOOKUP($AW25,'MP-2019_Male'!$A$3:$CH$103,IF(EB$5&gt;2034,84,(60+(EB$5-$AX$5)))))</f>
        <v>5.2259151180788837E-4</v>
      </c>
      <c r="EC25" s="381">
        <f>EB25*(1-VLOOKUP($AW25,'MP-2019_Male'!$A$3:$CH$103,IF(EC$5&gt;2034,84,(60+(EC$5-$AX$5)))))</f>
        <v>5.1773141074807499E-4</v>
      </c>
      <c r="ED25" s="381">
        <f>EC25*(1-VLOOKUP($AW25,'MP-2019_Male'!$A$3:$CH$103,IF(ED$5&gt;2034,84,(60+(ED$5-$AX$5)))))</f>
        <v>5.129165086281179E-4</v>
      </c>
      <c r="EE25" s="381">
        <f>ED25*(1-VLOOKUP($AW25,'MP-2019_Male'!$A$3:$CH$103,IF(EE$5&gt;2034,84,(60+(EE$5-$AX$5)))))</f>
        <v>5.0814638509787645E-4</v>
      </c>
      <c r="EF25" s="381">
        <f>EE25*(1-VLOOKUP($AW25,'MP-2019_Male'!$A$3:$CH$103,IF(EF$5&gt;2034,84,(60+(EF$5-$AX$5)))))</f>
        <v>5.0342062371646625E-4</v>
      </c>
      <c r="EG25" s="381">
        <f>EF25*(1-VLOOKUP($AW25,'MP-2019_Male'!$A$3:$CH$103,IF(EG$5&gt;2034,84,(60+(EG$5-$AX$5)))))</f>
        <v>4.9873881191590309E-4</v>
      </c>
      <c r="EH25" s="381">
        <f>EG25*(1-VLOOKUP($AW25,'MP-2019_Male'!$A$3:$CH$103,IF(EH$5&gt;2034,84,(60+(EH$5-$AX$5)))))</f>
        <v>4.9410054096508515E-4</v>
      </c>
      <c r="EI25" s="381">
        <f>EH25*(1-VLOOKUP($AW25,'MP-2019_Male'!$A$3:$CH$103,IF(EI$5&gt;2034,84,(60+(EI$5-$AX$5)))))</f>
        <v>4.8950540593410989E-4</v>
      </c>
      <c r="EJ25" s="381">
        <f>EI25*(1-VLOOKUP($AW25,'MP-2019_Male'!$A$3:$CH$103,IF(EJ$5&gt;2034,84,(60+(EJ$5-$AX$5)))))</f>
        <v>4.849530056589227E-4</v>
      </c>
      <c r="EK25" s="381">
        <f>EJ25*(1-VLOOKUP($AW25,'MP-2019_Male'!$A$3:$CH$103,IF(EK$5&gt;2034,84,(60+(EK$5-$AX$5)))))</f>
        <v>4.8044294270629473E-4</v>
      </c>
      <c r="EL25" s="381">
        <f>EK25*(1-VLOOKUP($AW25,'MP-2019_Male'!$A$3:$CH$103,IF(EL$5&gt;2034,84,(60+(EL$5-$AX$5)))))</f>
        <v>4.759748233391262E-4</v>
      </c>
      <c r="EM25" s="381">
        <f>EL25*(1-VLOOKUP($AW25,'MP-2019_Male'!$A$3:$CH$103,IF(EM$5&gt;2034,84,(60+(EM$5-$AX$5)))))</f>
        <v>4.7154825748207236E-4</v>
      </c>
      <c r="EN25" s="381">
        <f>EM25*(1-VLOOKUP($AW25,'MP-2019_Male'!$A$3:$CH$103,IF(EN$5&gt;2034,84,(60+(EN$5-$AX$5)))))</f>
        <v>4.6716285868748909E-4</v>
      </c>
      <c r="EO25" s="381">
        <f>EN25*(1-VLOOKUP($AW25,'MP-2019_Male'!$A$3:$CH$103,IF(EO$5&gt;2034,84,(60+(EO$5-$AX$5)))))</f>
        <v>4.6281824410169544E-4</v>
      </c>
      <c r="EP25" s="381">
        <f>EO25*(1-VLOOKUP($AW25,'MP-2019_Male'!$A$3:$CH$103,IF(EP$5&gt;2034,84,(60+(EP$5-$AX$5)))))</f>
        <v>4.5851403443154966E-4</v>
      </c>
      <c r="EQ25" s="381">
        <f>EP25*(1-VLOOKUP($AW25,'MP-2019_Male'!$A$3:$CH$103,IF(EQ$5&gt;2034,84,(60+(EQ$5-$AX$5)))))</f>
        <v>4.5424985391133627E-4</v>
      </c>
      <c r="ER25" s="381">
        <f>EQ25*(1-VLOOKUP($AW25,'MP-2019_Male'!$A$3:$CH$103,IF(ER$5&gt;2034,84,(60+(ER$5-$AX$5)))))</f>
        <v>4.5002533026996085E-4</v>
      </c>
      <c r="ES25" s="381">
        <f>ER25*(1-VLOOKUP($AW25,'MP-2019_Male'!$A$3:$CH$103,IF(ES$5&gt;2034,84,(60+(ES$5-$AX$5)))))</f>
        <v>4.4584009469845023E-4</v>
      </c>
      <c r="ET25" s="381">
        <f>ES25*(1-VLOOKUP($AW25,'MP-2019_Male'!$A$3:$CH$103,IF(ET$5&gt;2034,84,(60+(ET$5-$AX$5)))))</f>
        <v>4.4169378181775463E-4</v>
      </c>
      <c r="EU25" s="381">
        <f>ET25*(1-VLOOKUP($AW25,'MP-2019_Male'!$A$3:$CH$103,IF(EU$5&gt;2034,84,(60+(EU$5-$AX$5)))))</f>
        <v>4.3758602964684954E-4</v>
      </c>
      <c r="EV25" s="381">
        <f>EU25*(1-VLOOKUP($AW25,'MP-2019_Male'!$A$3:$CH$103,IF(EV$5&gt;2034,84,(60+(EV$5-$AX$5)))))</f>
        <v>4.3351647957113384E-4</v>
      </c>
      <c r="EW25" s="381">
        <f>EV25*(1-VLOOKUP($AW25,'MP-2019_Male'!$A$3:$CH$103,IF(EW$5&gt;2034,84,(60+(EW$5-$AX$5)))))</f>
        <v>4.2948477631112232E-4</v>
      </c>
      <c r="EX25" s="381">
        <f>EW25*(1-VLOOKUP($AW25,'MP-2019_Male'!$A$3:$CH$103,IF(EX$5&gt;2034,84,(60+(EX$5-$AX$5)))))</f>
        <v>4.2549056789142886E-4</v>
      </c>
      <c r="EY25" s="381">
        <f>EX25*(1-VLOOKUP($AW25,'MP-2019_Male'!$A$3:$CH$103,IF(EY$5&gt;2034,84,(60+(EY$5-$AX$5)))))</f>
        <v>4.2153350561003857E-4</v>
      </c>
      <c r="EZ25" s="381">
        <f>EY25*(1-VLOOKUP($AW25,'MP-2019_Male'!$A$3:$CH$103,IF(EZ$5&gt;2034,84,(60+(EZ$5-$AX$5)))))</f>
        <v>4.1761324400786524E-4</v>
      </c>
      <c r="FA25" s="381">
        <f>EZ25*(1-VLOOKUP($AW25,'MP-2019_Male'!$A$3:$CH$103,IF(FA$5&gt;2034,84,(60+(FA$5-$AX$5)))))</f>
        <v>4.1372944083859208E-4</v>
      </c>
      <c r="FB25" s="381">
        <f>FA25*(1-VLOOKUP($AW25,'MP-2019_Male'!$A$3:$CH$103,IF(FB$5&gt;2034,84,(60+(FB$5-$AX$5)))))</f>
        <v>4.0988175703879316E-4</v>
      </c>
      <c r="FC25" s="381">
        <f>FB25*(1-VLOOKUP($AW25,'MP-2019_Male'!$A$3:$CH$103,IF(FC$5&gt;2034,84,(60+(FC$5-$AX$5)))))</f>
        <v>4.060698566983324E-4</v>
      </c>
      <c r="FD25" s="381">
        <f>FC25*(1-VLOOKUP($AW25,'MP-2019_Male'!$A$3:$CH$103,IF(FD$5&gt;2034,84,(60+(FD$5-$AX$5)))))</f>
        <v>4.0229340703103791E-4</v>
      </c>
      <c r="FE25" s="381">
        <f>FD25*(1-VLOOKUP($AW25,'MP-2019_Male'!$A$3:$CH$103,IF(FE$5&gt;2034,84,(60+(FE$5-$AX$5)))))</f>
        <v>3.9855207834564929E-4</v>
      </c>
      <c r="FF25" s="381">
        <f>FE25*(1-VLOOKUP($AW25,'MP-2019_Male'!$A$3:$CH$103,IF(FF$5&gt;2034,84,(60+(FF$5-$AX$5)))))</f>
        <v>3.9484554401703477E-4</v>
      </c>
      <c r="FG25" s="381">
        <f>FF25*(1-VLOOKUP($AW25,'MP-2019_Male'!$A$3:$CH$103,IF(FG$5&gt;2034,84,(60+(FG$5-$AX$5)))))</f>
        <v>3.9117348045767633E-4</v>
      </c>
      <c r="FH25" s="381">
        <f>FG25*(1-VLOOKUP($AW25,'MP-2019_Male'!$A$3:$CH$103,IF(FH$5&gt;2034,84,(60+(FH$5-$AX$5)))))</f>
        <v>3.8753556708941996E-4</v>
      </c>
      <c r="FI25" s="381">
        <f>FH25*(1-VLOOKUP($AW25,'MP-2019_Male'!$A$3:$CH$103,IF(FI$5&gt;2034,84,(60+(FI$5-$AX$5)))))</f>
        <v>3.8393148631548838E-4</v>
      </c>
      <c r="FJ25" s="381">
        <f>FI25*(1-VLOOKUP($AW25,'MP-2019_Male'!$A$3:$CH$103,IF(FJ$5&gt;2034,84,(60+(FJ$5-$AX$5)))))</f>
        <v>3.8036092349275432E-4</v>
      </c>
      <c r="FK25" s="381">
        <f>FJ25*(1-VLOOKUP($AW25,'MP-2019_Male'!$A$3:$CH$103,IF(FK$5&gt;2034,84,(60+(FK$5-$AX$5)))))</f>
        <v>3.7682356690427172E-4</v>
      </c>
      <c r="FL25" s="381">
        <f>FK25*(1-VLOOKUP($AW25,'MP-2019_Male'!$A$3:$CH$103,IF(FL$5&gt;2034,84,(60+(FL$5-$AX$5)))))</f>
        <v>3.7331910773206198E-4</v>
      </c>
      <c r="FM25" s="381">
        <f>FL25*(1-VLOOKUP($AW25,'MP-2019_Male'!$A$3:$CH$103,IF(FM$5&gt;2034,84,(60+(FM$5-$AX$5)))))</f>
        <v>3.6984724003015382E-4</v>
      </c>
      <c r="FN25" s="381">
        <f>FM25*(1-VLOOKUP($AW25,'MP-2019_Male'!$A$3:$CH$103,IF(FN$5&gt;2034,84,(60+(FN$5-$AX$5)))))</f>
        <v>3.6640766069787338E-4</v>
      </c>
    </row>
    <row r="26" spans="1:170">
      <c r="A26" s="172">
        <v>38</v>
      </c>
      <c r="B26" s="190">
        <f t="shared" si="7"/>
        <v>5.6999999999999998E-4</v>
      </c>
      <c r="C26" s="191">
        <f t="shared" si="8"/>
        <v>3.39E-4</v>
      </c>
      <c r="D26" s="174">
        <f t="shared" si="5"/>
        <v>4.5449999999999999E-4</v>
      </c>
      <c r="E26" s="345">
        <f t="shared" ca="1" si="10"/>
        <v>7.1661311516659832E-4</v>
      </c>
      <c r="F26" s="346">
        <f t="shared" ca="1" si="11"/>
        <v>3.429792415487493E-4</v>
      </c>
      <c r="G26" s="366">
        <f t="shared" ca="1" si="12"/>
        <v>5.2979617835767381E-4</v>
      </c>
      <c r="H26" s="165">
        <f t="shared" si="13"/>
        <v>2033</v>
      </c>
      <c r="I26" s="167"/>
      <c r="J26" s="332"/>
      <c r="K26" s="167"/>
      <c r="L26" s="167"/>
      <c r="M26" s="167"/>
      <c r="N26" s="167"/>
      <c r="O26" s="167"/>
      <c r="P26" s="167"/>
      <c r="R26" s="405">
        <v>38</v>
      </c>
      <c r="T26" s="406">
        <v>2.9999999999999997E-4</v>
      </c>
      <c r="U26" s="407" t="s">
        <v>63</v>
      </c>
      <c r="V26" s="407">
        <v>5.2399999999999999E-3</v>
      </c>
      <c r="W26" s="408"/>
      <c r="Y26" s="406">
        <v>5.6999999999999998E-4</v>
      </c>
      <c r="Z26" s="407" t="s">
        <v>63</v>
      </c>
      <c r="AA26" s="407">
        <v>5.5500000000000002E-3</v>
      </c>
      <c r="AB26" s="408"/>
      <c r="AC26" s="413"/>
      <c r="AD26" s="172">
        <v>38</v>
      </c>
      <c r="AF26" s="195">
        <v>5.6999999999999998E-4</v>
      </c>
      <c r="AG26" s="196" t="s">
        <v>63</v>
      </c>
      <c r="AH26" s="197">
        <v>9.9819999999999996E-3</v>
      </c>
      <c r="AI26" s="172"/>
      <c r="AJ26" s="195">
        <v>3.39E-4</v>
      </c>
      <c r="AK26" s="196" t="s">
        <v>63</v>
      </c>
      <c r="AL26" s="197">
        <v>4.6690000000000004E-3</v>
      </c>
      <c r="AV26" s="198"/>
      <c r="AW26" s="172">
        <v>45</v>
      </c>
      <c r="AX26" s="199">
        <f t="shared" si="6"/>
        <v>9.1644550655424007E-4</v>
      </c>
      <c r="AY26" s="334">
        <f t="shared" si="14"/>
        <v>9.0160000000000001E-4</v>
      </c>
      <c r="AZ26" s="381">
        <f>AY26*(1-VLOOKUP($AW26,'MP-2019_Male'!$A$3:$CH$103,IF(AZ$5&gt;2034,84,(60+(AZ$5-$AX$5)))))</f>
        <v>8.812238400000001E-4</v>
      </c>
      <c r="BA26" s="381">
        <f>AZ26*(1-VLOOKUP($AW26,'MP-2019_Male'!$A$3:$CH$103,IF(BA$5&gt;2034,84,(60+(BA$5-$AX$5)))))</f>
        <v>8.6606678995200016E-4</v>
      </c>
      <c r="BB26" s="381">
        <f>BA26*(1-VLOOKUP($AW26,'MP-2019_Male'!$A$3:$CH$103,IF(BB$5&gt;2034,84,(60+(BB$5-$AX$5)))))</f>
        <v>8.5731951537348493E-4</v>
      </c>
      <c r="BC26" s="381">
        <f>BB26*(1-VLOOKUP($AW26,'MP-2019_Male'!$A$3:$CH$103,IF(BC$5&gt;2034,84,(60+(BC$5-$AX$5)))))</f>
        <v>8.5586207219734997E-4</v>
      </c>
      <c r="BD26" s="381">
        <f>BC26*(1-VLOOKUP($AW26,'MP-2019_Male'!$A$3:$CH$103,IF(BD$5&gt;2034,84,(60+(BD$5-$AX$5)))))</f>
        <v>8.6228103773883019E-4</v>
      </c>
      <c r="BE26" s="381">
        <f>BD26*(1-VLOOKUP($AW26,'MP-2019_Male'!$A$3:$CH$103,IF(BE$5&gt;2034,84,(60+(BE$5-$AX$5)))))</f>
        <v>8.7055893570112304E-4</v>
      </c>
      <c r="BF26" s="381">
        <f>BE26*(1-VLOOKUP($AW26,'MP-2019_Male'!$A$3:$CH$103,IF(BF$5&gt;2034,84,(60+(BF$5-$AX$5)))))</f>
        <v>8.8057036346168599E-4</v>
      </c>
      <c r="BG26" s="381">
        <f>BF26*(1-VLOOKUP($AW26,'MP-2019_Male'!$A$3:$CH$103,IF(BG$5&gt;2034,84,(60+(BG$5-$AX$5)))))</f>
        <v>8.9184166411399556E-4</v>
      </c>
      <c r="BH26" s="381">
        <f>BG26*(1-VLOOKUP($AW26,'MP-2019_Male'!$A$3:$CH$103,IF(BH$5&gt;2034,84,(60+(BH$5-$AX$5)))))</f>
        <v>9.0397071074594596E-4</v>
      </c>
      <c r="BI26" s="381">
        <f>BH26*(1-VLOOKUP($AW26,'MP-2019_Male'!$A$3:$CH$103,IF(BI$5&gt;2034,84,(60+(BI$5-$AX$5)))))</f>
        <v>9.1644550655424007E-4</v>
      </c>
      <c r="BJ26" s="414">
        <f>BI26*(1-VLOOKUP($AW26,'MP-2019_Male'!$A$3:$CH$103,IF(BJ$5&gt;2034,84,(60+(BJ$5-$AX$5)))))</f>
        <v>9.2863423179141149E-4</v>
      </c>
      <c r="BK26" s="381">
        <f>BJ26*(1-VLOOKUP($AW26,'MP-2019_Male'!$A$3:$CH$103,IF(BK$5&gt;2034,84,(60+(BK$5-$AX$5)))))</f>
        <v>9.3996356941926666E-4</v>
      </c>
      <c r="BL26" s="381">
        <f>BK26*(1-VLOOKUP($AW26,'MP-2019_Male'!$A$3:$CH$103,IF(BL$5&gt;2034,84,(60+(BL$5-$AX$5)))))</f>
        <v>9.498331868981689E-4</v>
      </c>
      <c r="BM26" s="381">
        <f>BL26*(1-VLOOKUP($AW26,'MP-2019_Male'!$A$3:$CH$103,IF(BM$5&gt;2034,84,(60+(BM$5-$AX$5)))))</f>
        <v>9.5790676898680328E-4</v>
      </c>
      <c r="BN26" s="381">
        <f>BM26*(1-VLOOKUP($AW26,'MP-2019_Male'!$A$3:$CH$103,IF(BN$5&gt;2034,84,(60+(BN$5-$AX$5)))))</f>
        <v>9.6413316298521749E-4</v>
      </c>
      <c r="BO26" s="381">
        <f>BN26*(1-VLOOKUP($AW26,'MP-2019_Male'!$A$3:$CH$103,IF(BO$5&gt;2034,84,(60+(BO$5-$AX$5)))))</f>
        <v>9.6827893558605388E-4</v>
      </c>
      <c r="BP26" s="381">
        <f>BO26*(1-VLOOKUP($AW26,'MP-2019_Male'!$A$3:$CH$103,IF(BP$5&gt;2034,84,(60+(BP$5-$AX$5)))))</f>
        <v>9.701186655636674E-4</v>
      </c>
      <c r="BQ26" s="381">
        <f>BP26*(1-VLOOKUP($AW26,'MP-2019_Male'!$A$3:$CH$103,IF(BQ$5&gt;2034,84,(60+(BQ$5-$AX$5)))))</f>
        <v>9.6953659436432914E-4</v>
      </c>
      <c r="BR26" s="381">
        <f>BQ26*(1-VLOOKUP($AW26,'MP-2019_Male'!$A$3:$CH$103,IF(BR$5&gt;2034,84,(60+(BR$5-$AX$5)))))</f>
        <v>9.6672493824067262E-4</v>
      </c>
      <c r="BS26" s="381">
        <f>BR26*(1-VLOOKUP($AW26,'MP-2019_Male'!$A$3:$CH$103,IF(BS$5&gt;2034,84,(60+(BS$5-$AX$5)))))</f>
        <v>9.6189131354946925E-4</v>
      </c>
      <c r="BT26" s="381">
        <f>BS26*(1-VLOOKUP($AW26,'MP-2019_Male'!$A$3:$CH$103,IF(BT$5&gt;2034,84,(60+(BT$5-$AX$5)))))</f>
        <v>9.5535045261733282E-4</v>
      </c>
      <c r="BU26" s="381">
        <f>BT26*(1-VLOOKUP($AW26,'MP-2019_Male'!$A$3:$CH$103,IF(BU$5&gt;2034,84,(60+(BU$5-$AX$5)))))</f>
        <v>9.4751657890587075E-4</v>
      </c>
      <c r="BV26" s="381">
        <f>BU26*(1-VLOOKUP($AW26,'MP-2019_Male'!$A$3:$CH$103,IF(BV$5&gt;2034,84,(60+(BV$5-$AX$5)))))</f>
        <v>9.3879942637993671E-4</v>
      </c>
      <c r="BW26" s="381">
        <f>BV26*(1-VLOOKUP($AW26,'MP-2019_Male'!$A$3:$CH$103,IF(BW$5&gt;2034,84,(60+(BW$5-$AX$5)))))</f>
        <v>9.2959919200141328E-4</v>
      </c>
      <c r="BX26" s="381">
        <f>BW26*(1-VLOOKUP($AW26,'MP-2019_Male'!$A$3:$CH$103,IF(BX$5&gt;2034,84,(60+(BX$5-$AX$5)))))</f>
        <v>9.2104687943500032E-4</v>
      </c>
      <c r="BY26" s="381">
        <f>BX26*(1-VLOOKUP($AW26,'MP-2019_Male'!$A$3:$CH$103,IF(BY$5&gt;2034,84,(60+(BY$5-$AX$5)))))</f>
        <v>9.125732481441983E-4</v>
      </c>
      <c r="BZ26" s="381">
        <f>BY26*(1-VLOOKUP($AW26,'MP-2019_Male'!$A$3:$CH$103,IF(BZ$5&gt;2034,84,(60+(BZ$5-$AX$5)))))</f>
        <v>9.0417757426127171E-4</v>
      </c>
      <c r="CA26" s="381">
        <f>BZ26*(1-VLOOKUP($AW26,'MP-2019_Male'!$A$3:$CH$103,IF(CA$5&gt;2034,84,(60+(CA$5-$AX$5)))))</f>
        <v>8.95859140578068E-4</v>
      </c>
      <c r="CB26" s="381">
        <f>CA26*(1-VLOOKUP($AW26,'MP-2019_Male'!$A$3:$CH$103,IF(CB$5&gt;2034,84,(60+(CB$5-$AX$5)))))</f>
        <v>8.876172364847498E-4</v>
      </c>
      <c r="CC26" s="381">
        <f>CB26*(1-VLOOKUP($AW26,'MP-2019_Male'!$A$3:$CH$103,IF(CC$5&gt;2034,84,(60+(CC$5-$AX$5)))))</f>
        <v>8.7945115790909016E-4</v>
      </c>
      <c r="CD26" s="381">
        <f>CC26*(1-VLOOKUP($AW26,'MP-2019_Male'!$A$3:$CH$103,IF(CD$5&gt;2034,84,(60+(CD$5-$AX$5)))))</f>
        <v>8.7136020725632653E-4</v>
      </c>
      <c r="CE26" s="381">
        <f>CD26*(1-VLOOKUP($AW26,'MP-2019_Male'!$A$3:$CH$103,IF(CE$5&gt;2034,84,(60+(CE$5-$AX$5)))))</f>
        <v>8.6334369334956833E-4</v>
      </c>
      <c r="CF26" s="381">
        <f>CE26*(1-VLOOKUP($AW26,'MP-2019_Male'!$A$3:$CH$103,IF(CF$5&gt;2034,84,(60+(CF$5-$AX$5)))))</f>
        <v>8.5540093137075231E-4</v>
      </c>
      <c r="CG26" s="381">
        <f>CF26*(1-VLOOKUP($AW26,'MP-2019_Male'!$A$3:$CH$103,IF(CG$5&gt;2034,84,(60+(CG$5-$AX$5)))))</f>
        <v>8.4753124280214135E-4</v>
      </c>
      <c r="CH26" s="381">
        <f>CG26*(1-VLOOKUP($AW26,'MP-2019_Male'!$A$3:$CH$103,IF(CH$5&gt;2034,84,(60+(CH$5-$AX$5)))))</f>
        <v>8.3973395536836163E-4</v>
      </c>
      <c r="CI26" s="381">
        <f>CH26*(1-VLOOKUP($AW26,'MP-2019_Male'!$A$3:$CH$103,IF(CI$5&gt;2034,84,(60+(CI$5-$AX$5)))))</f>
        <v>8.3200840297897275E-4</v>
      </c>
      <c r="CJ26" s="381">
        <f>CI26*(1-VLOOKUP($AW26,'MP-2019_Male'!$A$3:$CH$103,IF(CJ$5&gt;2034,84,(60+(CJ$5-$AX$5)))))</f>
        <v>8.243539256715662E-4</v>
      </c>
      <c r="CK26" s="381">
        <f>CJ26*(1-VLOOKUP($AW26,'MP-2019_Male'!$A$3:$CH$103,IF(CK$5&gt;2034,84,(60+(CK$5-$AX$5)))))</f>
        <v>8.1676986955538783E-4</v>
      </c>
      <c r="CL26" s="381">
        <f>CK26*(1-VLOOKUP($AW26,'MP-2019_Male'!$A$3:$CH$103,IF(CL$5&gt;2034,84,(60+(CL$5-$AX$5)))))</f>
        <v>8.0925558675547823E-4</v>
      </c>
      <c r="CM26" s="381">
        <f>CL26*(1-VLOOKUP($AW26,'MP-2019_Male'!$A$3:$CH$103,IF(CM$5&gt;2034,84,(60+(CM$5-$AX$5)))))</f>
        <v>8.0181043535732779E-4</v>
      </c>
      <c r="CN26" s="381">
        <f>CM26*(1-VLOOKUP($AW26,'MP-2019_Male'!$A$3:$CH$103,IF(CN$5&gt;2034,84,(60+(CN$5-$AX$5)))))</f>
        <v>7.9443377935204036E-4</v>
      </c>
      <c r="CO26" s="381">
        <f>CN26*(1-VLOOKUP($AW26,'MP-2019_Male'!$A$3:$CH$103,IF(CO$5&gt;2034,84,(60+(CO$5-$AX$5)))))</f>
        <v>7.8712498858200157E-4</v>
      </c>
      <c r="CP26" s="381">
        <f>CO26*(1-VLOOKUP($AW26,'MP-2019_Male'!$A$3:$CH$103,IF(CP$5&gt;2034,84,(60+(CP$5-$AX$5)))))</f>
        <v>7.7988343868704718E-4</v>
      </c>
      <c r="CQ26" s="381">
        <f>CP26*(1-VLOOKUP($AW26,'MP-2019_Male'!$A$3:$CH$103,IF(CQ$5&gt;2034,84,(60+(CQ$5-$AX$5)))))</f>
        <v>7.7270851105112632E-4</v>
      </c>
      <c r="CR26" s="381">
        <f>CQ26*(1-VLOOKUP($AW26,'MP-2019_Male'!$A$3:$CH$103,IF(CR$5&gt;2034,84,(60+(CR$5-$AX$5)))))</f>
        <v>7.6559959274945602E-4</v>
      </c>
      <c r="CS26" s="381">
        <f>CR26*(1-VLOOKUP($AW26,'MP-2019_Male'!$A$3:$CH$103,IF(CS$5&gt;2034,84,(60+(CS$5-$AX$5)))))</f>
        <v>7.5855607649616104E-4</v>
      </c>
      <c r="CT26" s="381">
        <f>CS26*(1-VLOOKUP($AW26,'MP-2019_Male'!$A$3:$CH$103,IF(CT$5&gt;2034,84,(60+(CT$5-$AX$5)))))</f>
        <v>7.5157736059239635E-4</v>
      </c>
      <c r="CU26" s="381">
        <f>CT26*(1-VLOOKUP($AW26,'MP-2019_Male'!$A$3:$CH$103,IF(CU$5&gt;2034,84,(60+(CU$5-$AX$5)))))</f>
        <v>7.4466284887494635E-4</v>
      </c>
      <c r="CV26" s="381">
        <f>CU26*(1-VLOOKUP($AW26,'MP-2019_Male'!$A$3:$CH$103,IF(CV$5&gt;2034,84,(60+(CV$5-$AX$5)))))</f>
        <v>7.3781195066529681E-4</v>
      </c>
      <c r="CW26" s="381">
        <f>CV26*(1-VLOOKUP($AW26,'MP-2019_Male'!$A$3:$CH$103,IF(CW$5&gt;2034,84,(60+(CW$5-$AX$5)))))</f>
        <v>7.3102408071917607E-4</v>
      </c>
      <c r="CX26" s="381">
        <f>CW26*(1-VLOOKUP($AW26,'MP-2019_Male'!$A$3:$CH$103,IF(CX$5&gt;2034,84,(60+(CX$5-$AX$5)))))</f>
        <v>7.2429865917655965E-4</v>
      </c>
      <c r="CY26" s="381">
        <f>CX26*(1-VLOOKUP($AW26,'MP-2019_Male'!$A$3:$CH$103,IF(CY$5&gt;2034,84,(60+(CY$5-$AX$5)))))</f>
        <v>7.1763511151213535E-4</v>
      </c>
      <c r="CZ26" s="381">
        <f>CY26*(1-VLOOKUP($AW26,'MP-2019_Male'!$A$3:$CH$103,IF(CZ$5&gt;2034,84,(60+(CZ$5-$AX$5)))))</f>
        <v>7.110328684862237E-4</v>
      </c>
      <c r="DA26" s="381">
        <f>CZ26*(1-VLOOKUP($AW26,'MP-2019_Male'!$A$3:$CH$103,IF(DA$5&gt;2034,84,(60+(DA$5-$AX$5)))))</f>
        <v>7.0449136609615048E-4</v>
      </c>
      <c r="DB26" s="381">
        <f>DA26*(1-VLOOKUP($AW26,'MP-2019_Male'!$A$3:$CH$103,IF(DB$5&gt;2034,84,(60+(DB$5-$AX$5)))))</f>
        <v>6.980100455280659E-4</v>
      </c>
      <c r="DC26" s="381">
        <f>DB26*(1-VLOOKUP($AW26,'MP-2019_Male'!$A$3:$CH$103,IF(DC$5&gt;2034,84,(60+(DC$5-$AX$5)))))</f>
        <v>6.9158835310920771E-4</v>
      </c>
      <c r="DD26" s="381">
        <f>DC26*(1-VLOOKUP($AW26,'MP-2019_Male'!$A$3:$CH$103,IF(DD$5&gt;2034,84,(60+(DD$5-$AX$5)))))</f>
        <v>6.8522574026060295E-4</v>
      </c>
      <c r="DE26" s="381">
        <f>DD26*(1-VLOOKUP($AW26,'MP-2019_Male'!$A$3:$CH$103,IF(DE$5&gt;2034,84,(60+(DE$5-$AX$5)))))</f>
        <v>6.7892166345020545E-4</v>
      </c>
      <c r="DF26" s="381">
        <f>DE26*(1-VLOOKUP($AW26,'MP-2019_Male'!$A$3:$CH$103,IF(DF$5&gt;2034,84,(60+(DF$5-$AX$5)))))</f>
        <v>6.7267558414646359E-4</v>
      </c>
      <c r="DG26" s="381">
        <f>DF26*(1-VLOOKUP($AW26,'MP-2019_Male'!$A$3:$CH$103,IF(DG$5&gt;2034,84,(60+(DG$5-$AX$5)))))</f>
        <v>6.6648696877231615E-4</v>
      </c>
      <c r="DH26" s="381">
        <f>DG26*(1-VLOOKUP($AW26,'MP-2019_Male'!$A$3:$CH$103,IF(DH$5&gt;2034,84,(60+(DH$5-$AX$5)))))</f>
        <v>6.6035528865961081E-4</v>
      </c>
      <c r="DI26" s="381">
        <f>DH26*(1-VLOOKUP($AW26,'MP-2019_Male'!$A$3:$CH$103,IF(DI$5&gt;2034,84,(60+(DI$5-$AX$5)))))</f>
        <v>6.5428002000394244E-4</v>
      </c>
      <c r="DJ26" s="381">
        <f>DI26*(1-VLOOKUP($AW26,'MP-2019_Male'!$A$3:$CH$103,IF(DJ$5&gt;2034,84,(60+(DJ$5-$AX$5)))))</f>
        <v>6.4826064381990614E-4</v>
      </c>
      <c r="DK26" s="381">
        <f>DJ26*(1-VLOOKUP($AW26,'MP-2019_Male'!$A$3:$CH$103,IF(DK$5&gt;2034,84,(60+(DK$5-$AX$5)))))</f>
        <v>6.4229664589676304E-4</v>
      </c>
      <c r="DL26" s="381">
        <f>DK26*(1-VLOOKUP($AW26,'MP-2019_Male'!$A$3:$CH$103,IF(DL$5&gt;2034,84,(60+(DL$5-$AX$5)))))</f>
        <v>6.3638751675451286E-4</v>
      </c>
      <c r="DM26" s="381">
        <f>DL26*(1-VLOOKUP($AW26,'MP-2019_Male'!$A$3:$CH$103,IF(DM$5&gt;2034,84,(60+(DM$5-$AX$5)))))</f>
        <v>6.305327516003713E-4</v>
      </c>
      <c r="DN26" s="381">
        <f>DM26*(1-VLOOKUP($AW26,'MP-2019_Male'!$A$3:$CH$103,IF(DN$5&gt;2034,84,(60+(DN$5-$AX$5)))))</f>
        <v>6.2473185028564789E-4</v>
      </c>
      <c r="DO26" s="381">
        <f>DN26*(1-VLOOKUP($AW26,'MP-2019_Male'!$A$3:$CH$103,IF(DO$5&gt;2034,84,(60+(DO$5-$AX$5)))))</f>
        <v>6.1898431726301994E-4</v>
      </c>
      <c r="DP26" s="381">
        <f>DO26*(1-VLOOKUP($AW26,'MP-2019_Male'!$A$3:$CH$103,IF(DP$5&gt;2034,84,(60+(DP$5-$AX$5)))))</f>
        <v>6.1328966154420021E-4</v>
      </c>
      <c r="DQ26" s="381">
        <f>DP26*(1-VLOOKUP($AW26,'MP-2019_Male'!$A$3:$CH$103,IF(DQ$5&gt;2034,84,(60+(DQ$5-$AX$5)))))</f>
        <v>6.0764739665799357E-4</v>
      </c>
      <c r="DR26" s="381">
        <f>DQ26*(1-VLOOKUP($AW26,'MP-2019_Male'!$A$3:$CH$103,IF(DR$5&gt;2034,84,(60+(DR$5-$AX$5)))))</f>
        <v>6.0205704060874003E-4</v>
      </c>
      <c r="DS26" s="381">
        <f>DR26*(1-VLOOKUP($AW26,'MP-2019_Male'!$A$3:$CH$103,IF(DS$5&gt;2034,84,(60+(DS$5-$AX$5)))))</f>
        <v>5.9651811583513964E-4</v>
      </c>
      <c r="DT26" s="381">
        <f>DS26*(1-VLOOKUP($AW26,'MP-2019_Male'!$A$3:$CH$103,IF(DT$5&gt;2034,84,(60+(DT$5-$AX$5)))))</f>
        <v>5.9103014916945639E-4</v>
      </c>
      <c r="DU26" s="381">
        <f>DT26*(1-VLOOKUP($AW26,'MP-2019_Male'!$A$3:$CH$103,IF(DU$5&gt;2034,84,(60+(DU$5-$AX$5)))))</f>
        <v>5.8559267179709746E-4</v>
      </c>
      <c r="DV26" s="381">
        <f>DU26*(1-VLOOKUP($AW26,'MP-2019_Male'!$A$3:$CH$103,IF(DV$5&gt;2034,84,(60+(DV$5-$AX$5)))))</f>
        <v>5.8020521921656415E-4</v>
      </c>
      <c r="DW26" s="381">
        <f>DV26*(1-VLOOKUP($AW26,'MP-2019_Male'!$A$3:$CH$103,IF(DW$5&gt;2034,84,(60+(DW$5-$AX$5)))))</f>
        <v>5.7486733119977177E-4</v>
      </c>
      <c r="DX26" s="381">
        <f>DW26*(1-VLOOKUP($AW26,'MP-2019_Male'!$A$3:$CH$103,IF(DX$5&gt;2034,84,(60+(DX$5-$AX$5)))))</f>
        <v>5.6957855175273383E-4</v>
      </c>
      <c r="DY26" s="381">
        <f>DX26*(1-VLOOKUP($AW26,'MP-2019_Male'!$A$3:$CH$103,IF(DY$5&gt;2034,84,(60+(DY$5-$AX$5)))))</f>
        <v>5.6433842907660872E-4</v>
      </c>
      <c r="DZ26" s="381">
        <f>DY26*(1-VLOOKUP($AW26,'MP-2019_Male'!$A$3:$CH$103,IF(DZ$5&gt;2034,84,(60+(DZ$5-$AX$5)))))</f>
        <v>5.5914651552910395E-4</v>
      </c>
      <c r="EA26" s="381">
        <f>DZ26*(1-VLOOKUP($AW26,'MP-2019_Male'!$A$3:$CH$103,IF(EA$5&gt;2034,84,(60+(EA$5-$AX$5)))))</f>
        <v>5.5400236758623624E-4</v>
      </c>
      <c r="EB26" s="381">
        <f>EA26*(1-VLOOKUP($AW26,'MP-2019_Male'!$A$3:$CH$103,IF(EB$5&gt;2034,84,(60+(EB$5-$AX$5)))))</f>
        <v>5.4890554580444291E-4</v>
      </c>
      <c r="EC26" s="381">
        <f>EB26*(1-VLOOKUP($AW26,'MP-2019_Male'!$A$3:$CH$103,IF(EC$5&gt;2034,84,(60+(EC$5-$AX$5)))))</f>
        <v>5.4385561478304206E-4</v>
      </c>
      <c r="ED26" s="381">
        <f>EC26*(1-VLOOKUP($AW26,'MP-2019_Male'!$A$3:$CH$103,IF(ED$5&gt;2034,84,(60+(ED$5-$AX$5)))))</f>
        <v>5.3885214312703804E-4</v>
      </c>
      <c r="EE26" s="381">
        <f>ED26*(1-VLOOKUP($AW26,'MP-2019_Male'!$A$3:$CH$103,IF(EE$5&gt;2034,84,(60+(EE$5-$AX$5)))))</f>
        <v>5.338947034102693E-4</v>
      </c>
      <c r="EF26" s="381">
        <f>EE26*(1-VLOOKUP($AW26,'MP-2019_Male'!$A$3:$CH$103,IF(EF$5&gt;2034,84,(60+(EF$5-$AX$5)))))</f>
        <v>5.2898287213889485E-4</v>
      </c>
      <c r="EG26" s="381">
        <f>EF26*(1-VLOOKUP($AW26,'MP-2019_Male'!$A$3:$CH$103,IF(EG$5&gt;2034,84,(60+(EG$5-$AX$5)))))</f>
        <v>5.2411622971521704E-4</v>
      </c>
      <c r="EH26" s="381">
        <f>EG26*(1-VLOOKUP($AW26,'MP-2019_Male'!$A$3:$CH$103,IF(EH$5&gt;2034,84,(60+(EH$5-$AX$5)))))</f>
        <v>5.1929436040183707E-4</v>
      </c>
      <c r="EI26" s="381">
        <f>EH26*(1-VLOOKUP($AW26,'MP-2019_Male'!$A$3:$CH$103,IF(EI$5&gt;2034,84,(60+(EI$5-$AX$5)))))</f>
        <v>5.1451685228614023E-4</v>
      </c>
      <c r="EJ26" s="381">
        <f>EI26*(1-VLOOKUP($AW26,'MP-2019_Male'!$A$3:$CH$103,IF(EJ$5&gt;2034,84,(60+(EJ$5-$AX$5)))))</f>
        <v>5.0978329724510774E-4</v>
      </c>
      <c r="EK26" s="381">
        <f>EJ26*(1-VLOOKUP($AW26,'MP-2019_Male'!$A$3:$CH$103,IF(EK$5&gt;2034,84,(60+(EK$5-$AX$5)))))</f>
        <v>5.0509329091045271E-4</v>
      </c>
      <c r="EL26" s="381">
        <f>EK26*(1-VLOOKUP($AW26,'MP-2019_Male'!$A$3:$CH$103,IF(EL$5&gt;2034,84,(60+(EL$5-$AX$5)))))</f>
        <v>5.0044643263407655E-4</v>
      </c>
      <c r="EM26" s="381">
        <f>EL26*(1-VLOOKUP($AW26,'MP-2019_Male'!$A$3:$CH$103,IF(EM$5&gt;2034,84,(60+(EM$5-$AX$5)))))</f>
        <v>4.9584232545384305E-4</v>
      </c>
      <c r="EN26" s="381">
        <f>EM26*(1-VLOOKUP($AW26,'MP-2019_Male'!$A$3:$CH$103,IF(EN$5&gt;2034,84,(60+(EN$5-$AX$5)))))</f>
        <v>4.9128057605966771E-4</v>
      </c>
      <c r="EO26" s="381">
        <f>EN26*(1-VLOOKUP($AW26,'MP-2019_Male'!$A$3:$CH$103,IF(EO$5&gt;2034,84,(60+(EO$5-$AX$5)))))</f>
        <v>4.8676079475991877E-4</v>
      </c>
      <c r="EP26" s="381">
        <f>EO26*(1-VLOOKUP($AW26,'MP-2019_Male'!$A$3:$CH$103,IF(EP$5&gt;2034,84,(60+(EP$5-$AX$5)))))</f>
        <v>4.8228259544812755E-4</v>
      </c>
      <c r="EQ26" s="381">
        <f>EP26*(1-VLOOKUP($AW26,'MP-2019_Male'!$A$3:$CH$103,IF(EQ$5&gt;2034,84,(60+(EQ$5-$AX$5)))))</f>
        <v>4.7784559557000479E-4</v>
      </c>
      <c r="ER26" s="381">
        <f>EQ26*(1-VLOOKUP($AW26,'MP-2019_Male'!$A$3:$CH$103,IF(ER$5&gt;2034,84,(60+(ER$5-$AX$5)))))</f>
        <v>4.7344941609076078E-4</v>
      </c>
      <c r="ES26" s="381">
        <f>ER26*(1-VLOOKUP($AW26,'MP-2019_Male'!$A$3:$CH$103,IF(ES$5&gt;2034,84,(60+(ES$5-$AX$5)))))</f>
        <v>4.6909368146272578E-4</v>
      </c>
      <c r="ET26" s="381">
        <f>ES26*(1-VLOOKUP($AW26,'MP-2019_Male'!$A$3:$CH$103,IF(ET$5&gt;2034,84,(60+(ET$5-$AX$5)))))</f>
        <v>4.6477801959326869E-4</v>
      </c>
      <c r="EU26" s="381">
        <f>ET26*(1-VLOOKUP($AW26,'MP-2019_Male'!$A$3:$CH$103,IF(EU$5&gt;2034,84,(60+(EU$5-$AX$5)))))</f>
        <v>4.6050206181301061E-4</v>
      </c>
      <c r="EV26" s="381">
        <f>EU26*(1-VLOOKUP($AW26,'MP-2019_Male'!$A$3:$CH$103,IF(EV$5&gt;2034,84,(60+(EV$5-$AX$5)))))</f>
        <v>4.5626544284433089E-4</v>
      </c>
      <c r="EW26" s="381">
        <f>EV26*(1-VLOOKUP($AW26,'MP-2019_Male'!$A$3:$CH$103,IF(EW$5&gt;2034,84,(60+(EW$5-$AX$5)))))</f>
        <v>4.5206780077016308E-4</v>
      </c>
      <c r="EX26" s="381">
        <f>EW26*(1-VLOOKUP($AW26,'MP-2019_Male'!$A$3:$CH$103,IF(EX$5&gt;2034,84,(60+(EX$5-$AX$5)))))</f>
        <v>4.4790877700307756E-4</v>
      </c>
      <c r="EY26" s="381">
        <f>EX26*(1-VLOOKUP($AW26,'MP-2019_Male'!$A$3:$CH$103,IF(EY$5&gt;2034,84,(60+(EY$5-$AX$5)))))</f>
        <v>4.4378801625464924E-4</v>
      </c>
      <c r="EZ26" s="381">
        <f>EY26*(1-VLOOKUP($AW26,'MP-2019_Male'!$A$3:$CH$103,IF(EZ$5&gt;2034,84,(60+(EZ$5-$AX$5)))))</f>
        <v>4.3970516650510645E-4</v>
      </c>
      <c r="FA26" s="381">
        <f>EZ26*(1-VLOOKUP($AW26,'MP-2019_Male'!$A$3:$CH$103,IF(FA$5&gt;2034,84,(60+(FA$5-$AX$5)))))</f>
        <v>4.3565987897325949E-4</v>
      </c>
      <c r="FB26" s="381">
        <f>FA26*(1-VLOOKUP($AW26,'MP-2019_Male'!$A$3:$CH$103,IF(FB$5&gt;2034,84,(60+(FB$5-$AX$5)))))</f>
        <v>4.3165180808670553E-4</v>
      </c>
      <c r="FC26" s="381">
        <f>FB26*(1-VLOOKUP($AW26,'MP-2019_Male'!$A$3:$CH$103,IF(FC$5&gt;2034,84,(60+(FC$5-$AX$5)))))</f>
        <v>4.2768061145230784E-4</v>
      </c>
      <c r="FD26" s="381">
        <f>FC26*(1-VLOOKUP($AW26,'MP-2019_Male'!$A$3:$CH$103,IF(FD$5&gt;2034,84,(60+(FD$5-$AX$5)))))</f>
        <v>4.2374594982694659E-4</v>
      </c>
      <c r="FE26" s="381">
        <f>FD26*(1-VLOOKUP($AW26,'MP-2019_Male'!$A$3:$CH$103,IF(FE$5&gt;2034,84,(60+(FE$5-$AX$5)))))</f>
        <v>4.1984748708853871E-4</v>
      </c>
      <c r="FF26" s="381">
        <f>FE26*(1-VLOOKUP($AW26,'MP-2019_Male'!$A$3:$CH$103,IF(FF$5&gt;2034,84,(60+(FF$5-$AX$5)))))</f>
        <v>4.1598489020732414E-4</v>
      </c>
      <c r="FG26" s="381">
        <f>FF26*(1-VLOOKUP($AW26,'MP-2019_Male'!$A$3:$CH$103,IF(FG$5&gt;2034,84,(60+(FG$5-$AX$5)))))</f>
        <v>4.1215782921741675E-4</v>
      </c>
      <c r="FH26" s="381">
        <f>FG26*(1-VLOOKUP($AW26,'MP-2019_Male'!$A$3:$CH$103,IF(FH$5&gt;2034,84,(60+(FH$5-$AX$5)))))</f>
        <v>4.0836597718861653E-4</v>
      </c>
      <c r="FI26" s="381">
        <f>FH26*(1-VLOOKUP($AW26,'MP-2019_Male'!$A$3:$CH$103,IF(FI$5&gt;2034,84,(60+(FI$5-$AX$5)))))</f>
        <v>4.0460901019848128E-4</v>
      </c>
      <c r="FJ26" s="381">
        <f>FI26*(1-VLOOKUP($AW26,'MP-2019_Male'!$A$3:$CH$103,IF(FJ$5&gt;2034,84,(60+(FJ$5-$AX$5)))))</f>
        <v>4.0088660730465528E-4</v>
      </c>
      <c r="FK26" s="381">
        <f>FJ26*(1-VLOOKUP($AW26,'MP-2019_Male'!$A$3:$CH$103,IF(FK$5&gt;2034,84,(60+(FK$5-$AX$5)))))</f>
        <v>3.9719845051745247E-4</v>
      </c>
      <c r="FL26" s="381">
        <f>FK26*(1-VLOOKUP($AW26,'MP-2019_Male'!$A$3:$CH$103,IF(FL$5&gt;2034,84,(60+(FL$5-$AX$5)))))</f>
        <v>3.935442247726919E-4</v>
      </c>
      <c r="FM26" s="381">
        <f>FL26*(1-VLOOKUP($AW26,'MP-2019_Male'!$A$3:$CH$103,IF(FM$5&gt;2034,84,(60+(FM$5-$AX$5)))))</f>
        <v>3.8992361790478314E-4</v>
      </c>
      <c r="FN26" s="381">
        <f>FM26*(1-VLOOKUP($AW26,'MP-2019_Male'!$A$3:$CH$103,IF(FN$5&gt;2034,84,(60+(FN$5-$AX$5)))))</f>
        <v>3.8633632062005913E-4</v>
      </c>
    </row>
    <row r="27" spans="1:170">
      <c r="A27" s="172">
        <v>39</v>
      </c>
      <c r="B27" s="190">
        <f t="shared" si="7"/>
        <v>5.9500000000000004E-4</v>
      </c>
      <c r="C27" s="191">
        <f t="shared" si="8"/>
        <v>3.6499999999999998E-4</v>
      </c>
      <c r="D27" s="174">
        <f t="shared" si="5"/>
        <v>4.8000000000000001E-4</v>
      </c>
      <c r="E27" s="345">
        <f t="shared" ca="1" si="10"/>
        <v>7.3690789335970747E-4</v>
      </c>
      <c r="F27" s="346">
        <f t="shared" ca="1" si="11"/>
        <v>3.6178847653007808E-4</v>
      </c>
      <c r="G27" s="366">
        <f t="shared" ca="1" si="12"/>
        <v>5.493481849448928E-4</v>
      </c>
      <c r="H27" s="165">
        <f t="shared" si="13"/>
        <v>2034</v>
      </c>
      <c r="I27" s="167"/>
      <c r="J27" s="332"/>
      <c r="K27" s="167"/>
      <c r="L27" s="167"/>
      <c r="M27" s="167"/>
      <c r="N27" s="167"/>
      <c r="O27" s="167"/>
      <c r="P27" s="167"/>
      <c r="R27" s="405">
        <v>39</v>
      </c>
      <c r="T27" s="406">
        <v>3.3E-4</v>
      </c>
      <c r="U27" s="407" t="s">
        <v>63</v>
      </c>
      <c r="V27" s="407">
        <v>5.7400000000000003E-3</v>
      </c>
      <c r="W27" s="408"/>
      <c r="Y27" s="406">
        <v>6.0999999999999997E-4</v>
      </c>
      <c r="Z27" s="407" t="s">
        <v>63</v>
      </c>
      <c r="AA27" s="407">
        <v>5.9699999999999996E-3</v>
      </c>
      <c r="AB27" s="408"/>
      <c r="AC27" s="413"/>
      <c r="AD27" s="172">
        <v>39</v>
      </c>
      <c r="AF27" s="195">
        <v>5.9500000000000004E-4</v>
      </c>
      <c r="AG27" s="196" t="s">
        <v>63</v>
      </c>
      <c r="AH27" s="197">
        <v>1.042E-2</v>
      </c>
      <c r="AI27" s="172"/>
      <c r="AJ27" s="195">
        <v>3.6499999999999998E-4</v>
      </c>
      <c r="AK27" s="196" t="s">
        <v>63</v>
      </c>
      <c r="AL27" s="197">
        <v>5.0270000000000002E-3</v>
      </c>
      <c r="AV27" s="198"/>
      <c r="AW27" s="172">
        <v>46</v>
      </c>
      <c r="AX27" s="199">
        <f t="shared" si="6"/>
        <v>9.7094218818882447E-4</v>
      </c>
      <c r="AY27" s="334">
        <f t="shared" si="14"/>
        <v>9.8440000000000008E-4</v>
      </c>
      <c r="AZ27" s="381">
        <f>AY27*(1-VLOOKUP($AW27,'MP-2019_Male'!$A$3:$CH$103,IF(AZ$5&gt;2034,84,(60+(AZ$5-$AX$5)))))</f>
        <v>9.6254632000000013E-4</v>
      </c>
      <c r="BA27" s="381">
        <f>AZ27*(1-VLOOKUP($AW27,'MP-2019_Male'!$A$3:$CH$103,IF(BA$5&gt;2034,84,(60+(BA$5-$AX$5)))))</f>
        <v>9.4541299550400006E-4</v>
      </c>
      <c r="BB27" s="381">
        <f>BA27*(1-VLOOKUP($AW27,'MP-2019_Male'!$A$3:$CH$103,IF(BB$5&gt;2034,84,(60+(BB$5-$AX$5)))))</f>
        <v>9.3425712215705278E-4</v>
      </c>
      <c r="BC27" s="381">
        <f>BB27*(1-VLOOKUP($AW27,'MP-2019_Male'!$A$3:$CH$103,IF(BC$5&gt;2034,84,(60+(BC$5-$AX$5)))))</f>
        <v>9.2986611368291465E-4</v>
      </c>
      <c r="BD27" s="381">
        <f>BC27*(1-VLOOKUP($AW27,'MP-2019_Male'!$A$3:$CH$103,IF(BD$5&gt;2034,84,(60+(BD$5-$AX$5)))))</f>
        <v>9.3293467185806838E-4</v>
      </c>
      <c r="BE27" s="381">
        <f>BD27*(1-VLOOKUP($AW27,'MP-2019_Male'!$A$3:$CH$103,IF(BE$5&gt;2034,84,(60+(BE$5-$AX$5)))))</f>
        <v>9.3769263868454466E-4</v>
      </c>
      <c r="BF27" s="381">
        <f>BE27*(1-VLOOKUP($AW27,'MP-2019_Male'!$A$3:$CH$103,IF(BF$5&gt;2034,84,(60+(BF$5-$AX$5)))))</f>
        <v>9.4416271789146797E-4</v>
      </c>
      <c r="BG27" s="381">
        <f>BF27*(1-VLOOKUP($AW27,'MP-2019_Male'!$A$3:$CH$103,IF(BG$5&gt;2034,84,(60+(BG$5-$AX$5)))))</f>
        <v>9.5209368472175628E-4</v>
      </c>
      <c r="BH27" s="381">
        <f>BG27*(1-VLOOKUP($AW27,'MP-2019_Male'!$A$3:$CH$103,IF(BH$5&gt;2034,84,(60+(BH$5-$AX$5)))))</f>
        <v>9.6113857472661303E-4</v>
      </c>
      <c r="BI27" s="381">
        <f>BH27*(1-VLOOKUP($AW27,'MP-2019_Male'!$A$3:$CH$103,IF(BI$5&gt;2034,84,(60+(BI$5-$AX$5)))))</f>
        <v>9.7094218818882447E-4</v>
      </c>
      <c r="BJ27" s="414">
        <f>BI27*(1-VLOOKUP($AW27,'MP-2019_Male'!$A$3:$CH$103,IF(BJ$5&gt;2034,84,(60+(BJ$5-$AX$5)))))</f>
        <v>9.8103998694598822E-4</v>
      </c>
      <c r="BK27" s="381">
        <f>BJ27*(1-VLOOKUP($AW27,'MP-2019_Male'!$A$3:$CH$103,IF(BK$5&gt;2034,84,(60+(BK$5-$AX$5)))))</f>
        <v>9.908503868154481E-4</v>
      </c>
      <c r="BL27" s="381">
        <f>BK27*(1-VLOOKUP($AW27,'MP-2019_Male'!$A$3:$CH$103,IF(BL$5&gt;2034,84,(60+(BL$5-$AX$5)))))</f>
        <v>9.9976804029678701E-4</v>
      </c>
      <c r="BM27" s="381">
        <f>BL27*(1-VLOOKUP($AW27,'MP-2019_Male'!$A$3:$CH$103,IF(BM$5&gt;2034,84,(60+(BM$5-$AX$5)))))</f>
        <v>1.0073662774030426E-3</v>
      </c>
      <c r="BN27" s="381">
        <f>BM27*(1-VLOOKUP($AW27,'MP-2019_Male'!$A$3:$CH$103,IF(BN$5&gt;2034,84,(60+(BN$5-$AX$5)))))</f>
        <v>1.0133097384397206E-3</v>
      </c>
      <c r="BO27" s="381">
        <f>BN27*(1-VLOOKUP($AW27,'MP-2019_Male'!$A$3:$CH$103,IF(BO$5&gt;2034,84,(60+(BO$5-$AX$5)))))</f>
        <v>1.0173629773934795E-3</v>
      </c>
      <c r="BP27" s="381">
        <f>BO27*(1-VLOOKUP($AW27,'MP-2019_Male'!$A$3:$CH$103,IF(BP$5&gt;2034,84,(60+(BP$5-$AX$5)))))</f>
        <v>1.0191942307527877E-3</v>
      </c>
      <c r="BQ27" s="381">
        <f>BP27*(1-VLOOKUP($AW27,'MP-2019_Male'!$A$3:$CH$103,IF(BQ$5&gt;2034,84,(60+(BQ$5-$AX$5)))))</f>
        <v>1.0186846336374114E-3</v>
      </c>
      <c r="BR27" s="381">
        <f>BQ27*(1-VLOOKUP($AW27,'MP-2019_Male'!$A$3:$CH$103,IF(BR$5&gt;2034,84,(60+(BR$5-$AX$5)))))</f>
        <v>1.0158323166632266E-3</v>
      </c>
      <c r="BS27" s="381">
        <f>BR27*(1-VLOOKUP($AW27,'MP-2019_Male'!$A$3:$CH$103,IF(BS$5&gt;2034,84,(60+(BS$5-$AX$5)))))</f>
        <v>1.0108547383115769E-3</v>
      </c>
      <c r="BT27" s="381">
        <f>BS27*(1-VLOOKUP($AW27,'MP-2019_Male'!$A$3:$CH$103,IF(BT$5&gt;2034,84,(60+(BT$5-$AX$5)))))</f>
        <v>1.0040820115648893E-3</v>
      </c>
      <c r="BU27" s="381">
        <f>BT27*(1-VLOOKUP($AW27,'MP-2019_Male'!$A$3:$CH$103,IF(BU$5&gt;2034,84,(60+(BU$5-$AX$5)))))</f>
        <v>9.959489472712137E-4</v>
      </c>
      <c r="BV27" s="381">
        <f>BU27*(1-VLOOKUP($AW27,'MP-2019_Male'!$A$3:$CH$103,IF(BV$5&gt;2034,84,(60+(BV$5-$AX$5)))))</f>
        <v>9.8678621695631849E-4</v>
      </c>
      <c r="BW27" s="381">
        <f>BV27*(1-VLOOKUP($AW27,'MP-2019_Male'!$A$3:$CH$103,IF(BW$5&gt;2034,84,(60+(BW$5-$AX$5)))))</f>
        <v>9.7711571203014662E-4</v>
      </c>
      <c r="BX27" s="381">
        <f>BW27*(1-VLOOKUP($AW27,'MP-2019_Male'!$A$3:$CH$103,IF(BX$5&gt;2034,84,(60+(BX$5-$AX$5)))))</f>
        <v>9.6812624747946924E-4</v>
      </c>
      <c r="BY27" s="381">
        <f>BX27*(1-VLOOKUP($AW27,'MP-2019_Male'!$A$3:$CH$103,IF(BY$5&gt;2034,84,(60+(BY$5-$AX$5)))))</f>
        <v>9.5921948600265813E-4</v>
      </c>
      <c r="BZ27" s="381">
        <f>BY27*(1-VLOOKUP($AW27,'MP-2019_Male'!$A$3:$CH$103,IF(BZ$5&gt;2034,84,(60+(BZ$5-$AX$5)))))</f>
        <v>9.5039466673143365E-4</v>
      </c>
      <c r="CA27" s="381">
        <f>BZ27*(1-VLOOKUP($AW27,'MP-2019_Male'!$A$3:$CH$103,IF(CA$5&gt;2034,84,(60+(CA$5-$AX$5)))))</f>
        <v>9.4165103579750445E-4</v>
      </c>
      <c r="CB27" s="381">
        <f>CA27*(1-VLOOKUP($AW27,'MP-2019_Male'!$A$3:$CH$103,IF(CB$5&gt;2034,84,(60+(CB$5-$AX$5)))))</f>
        <v>9.3298784626816744E-4</v>
      </c>
      <c r="CC27" s="381">
        <f>CB27*(1-VLOOKUP($AW27,'MP-2019_Male'!$A$3:$CH$103,IF(CC$5&gt;2034,84,(60+(CC$5-$AX$5)))))</f>
        <v>9.2440435808250026E-4</v>
      </c>
      <c r="CD27" s="381">
        <f>CC27*(1-VLOOKUP($AW27,'MP-2019_Male'!$A$3:$CH$103,IF(CD$5&gt;2034,84,(60+(CD$5-$AX$5)))))</f>
        <v>9.158998379881413E-4</v>
      </c>
      <c r="CE27" s="381">
        <f>CD27*(1-VLOOKUP($AW27,'MP-2019_Male'!$A$3:$CH$103,IF(CE$5&gt;2034,84,(60+(CE$5-$AX$5)))))</f>
        <v>9.0747355947865037E-4</v>
      </c>
      <c r="CF27" s="381">
        <f>CE27*(1-VLOOKUP($AW27,'MP-2019_Male'!$A$3:$CH$103,IF(CF$5&gt;2034,84,(60+(CF$5-$AX$5)))))</f>
        <v>8.991248027314468E-4</v>
      </c>
      <c r="CG27" s="381">
        <f>CF27*(1-VLOOKUP($AW27,'MP-2019_Male'!$A$3:$CH$103,IF(CG$5&gt;2034,84,(60+(CG$5-$AX$5)))))</f>
        <v>8.9085285454631753E-4</v>
      </c>
      <c r="CH27" s="381">
        <f>CG27*(1-VLOOKUP($AW27,'MP-2019_Male'!$A$3:$CH$103,IF(CH$5&gt;2034,84,(60+(CH$5-$AX$5)))))</f>
        <v>8.8265700828449138E-4</v>
      </c>
      <c r="CI27" s="381">
        <f>CH27*(1-VLOOKUP($AW27,'MP-2019_Male'!$A$3:$CH$103,IF(CI$5&gt;2034,84,(60+(CI$5-$AX$5)))))</f>
        <v>8.7453656380827402E-4</v>
      </c>
      <c r="CJ27" s="381">
        <f>CI27*(1-VLOOKUP($AW27,'MP-2019_Male'!$A$3:$CH$103,IF(CJ$5&gt;2034,84,(60+(CJ$5-$AX$5)))))</f>
        <v>8.664908274212379E-4</v>
      </c>
      <c r="CK27" s="381">
        <f>CJ27*(1-VLOOKUP($AW27,'MP-2019_Male'!$A$3:$CH$103,IF(CK$5&gt;2034,84,(60+(CK$5-$AX$5)))))</f>
        <v>8.5851911180896256E-4</v>
      </c>
      <c r="CL27" s="381">
        <f>CK27*(1-VLOOKUP($AW27,'MP-2019_Male'!$A$3:$CH$103,IF(CL$5&gt;2034,84,(60+(CL$5-$AX$5)))))</f>
        <v>8.5062073598032016E-4</v>
      </c>
      <c r="CM27" s="381">
        <f>CL27*(1-VLOOKUP($AW27,'MP-2019_Male'!$A$3:$CH$103,IF(CM$5&gt;2034,84,(60+(CM$5-$AX$5)))))</f>
        <v>8.4279502520930125E-4</v>
      </c>
      <c r="CN27" s="381">
        <f>CM27*(1-VLOOKUP($AW27,'MP-2019_Male'!$A$3:$CH$103,IF(CN$5&gt;2034,84,(60+(CN$5-$AX$5)))))</f>
        <v>8.350413109773757E-4</v>
      </c>
      <c r="CO27" s="381">
        <f>CN27*(1-VLOOKUP($AW27,'MP-2019_Male'!$A$3:$CH$103,IF(CO$5&gt;2034,84,(60+(CO$5-$AX$5)))))</f>
        <v>8.2735893091638384E-4</v>
      </c>
      <c r="CP27" s="381">
        <f>CO27*(1-VLOOKUP($AW27,'MP-2019_Male'!$A$3:$CH$103,IF(CP$5&gt;2034,84,(60+(CP$5-$AX$5)))))</f>
        <v>8.1974722875195315E-4</v>
      </c>
      <c r="CQ27" s="381">
        <f>CP27*(1-VLOOKUP($AW27,'MP-2019_Male'!$A$3:$CH$103,IF(CQ$5&gt;2034,84,(60+(CQ$5-$AX$5)))))</f>
        <v>8.1220555424743514E-4</v>
      </c>
      <c r="CR27" s="381">
        <f>CQ27*(1-VLOOKUP($AW27,'MP-2019_Male'!$A$3:$CH$103,IF(CR$5&gt;2034,84,(60+(CR$5-$AX$5)))))</f>
        <v>8.0473326314835876E-4</v>
      </c>
      <c r="CS27" s="381">
        <f>CR27*(1-VLOOKUP($AW27,'MP-2019_Male'!$A$3:$CH$103,IF(CS$5&gt;2034,84,(60+(CS$5-$AX$5)))))</f>
        <v>7.9732971712739387E-4</v>
      </c>
      <c r="CT27" s="381">
        <f>CS27*(1-VLOOKUP($AW27,'MP-2019_Male'!$A$3:$CH$103,IF(CT$5&gt;2034,84,(60+(CT$5-$AX$5)))))</f>
        <v>7.8999428372982189E-4</v>
      </c>
      <c r="CU27" s="381">
        <f>CT27*(1-VLOOKUP($AW27,'MP-2019_Male'!$A$3:$CH$103,IF(CU$5&gt;2034,84,(60+(CU$5-$AX$5)))))</f>
        <v>7.8272633631950759E-4</v>
      </c>
      <c r="CV27" s="381">
        <f>CU27*(1-VLOOKUP($AW27,'MP-2019_Male'!$A$3:$CH$103,IF(CV$5&gt;2034,84,(60+(CV$5-$AX$5)))))</f>
        <v>7.7552525402536812E-4</v>
      </c>
      <c r="CW27" s="381">
        <f>CV27*(1-VLOOKUP($AW27,'MP-2019_Male'!$A$3:$CH$103,IF(CW$5&gt;2034,84,(60+(CW$5-$AX$5)))))</f>
        <v>7.6839042168833473E-4</v>
      </c>
      <c r="CX27" s="381">
        <f>CW27*(1-VLOOKUP($AW27,'MP-2019_Male'!$A$3:$CH$103,IF(CX$5&gt;2034,84,(60+(CX$5-$AX$5)))))</f>
        <v>7.6132122980880211E-4</v>
      </c>
      <c r="CY27" s="381">
        <f>CX27*(1-VLOOKUP($AW27,'MP-2019_Male'!$A$3:$CH$103,IF(CY$5&gt;2034,84,(60+(CY$5-$AX$5)))))</f>
        <v>7.5431707449456114E-4</v>
      </c>
      <c r="CZ27" s="381">
        <f>CY27*(1-VLOOKUP($AW27,'MP-2019_Male'!$A$3:$CH$103,IF(CZ$5&gt;2034,84,(60+(CZ$5-$AX$5)))))</f>
        <v>7.4737735740921119E-4</v>
      </c>
      <c r="DA27" s="381">
        <f>CZ27*(1-VLOOKUP($AW27,'MP-2019_Male'!$A$3:$CH$103,IF(DA$5&gt;2034,84,(60+(DA$5-$AX$5)))))</f>
        <v>7.4050148572104646E-4</v>
      </c>
      <c r="DB27" s="381">
        <f>DA27*(1-VLOOKUP($AW27,'MP-2019_Male'!$A$3:$CH$103,IF(DB$5&gt;2034,84,(60+(DB$5-$AX$5)))))</f>
        <v>7.3368887205241284E-4</v>
      </c>
      <c r="DC27" s="381">
        <f>DB27*(1-VLOOKUP($AW27,'MP-2019_Male'!$A$3:$CH$103,IF(DC$5&gt;2034,84,(60+(DC$5-$AX$5)))))</f>
        <v>7.269389344295306E-4</v>
      </c>
      <c r="DD27" s="381">
        <f>DC27*(1-VLOOKUP($AW27,'MP-2019_Male'!$A$3:$CH$103,IF(DD$5&gt;2034,84,(60+(DD$5-$AX$5)))))</f>
        <v>7.2025109623277889E-4</v>
      </c>
      <c r="DE27" s="381">
        <f>DD27*(1-VLOOKUP($AW27,'MP-2019_Male'!$A$3:$CH$103,IF(DE$5&gt;2034,84,(60+(DE$5-$AX$5)))))</f>
        <v>7.1362478614743735E-4</v>
      </c>
      <c r="DF27" s="381">
        <f>DE27*(1-VLOOKUP($AW27,'MP-2019_Male'!$A$3:$CH$103,IF(DF$5&gt;2034,84,(60+(DF$5-$AX$5)))))</f>
        <v>7.0705943811488097E-4</v>
      </c>
      <c r="DG27" s="381">
        <f>DF27*(1-VLOOKUP($AW27,'MP-2019_Male'!$A$3:$CH$103,IF(DG$5&gt;2034,84,(60+(DG$5-$AX$5)))))</f>
        <v>7.0055449128422406E-4</v>
      </c>
      <c r="DH27" s="381">
        <f>DG27*(1-VLOOKUP($AW27,'MP-2019_Male'!$A$3:$CH$103,IF(DH$5&gt;2034,84,(60+(DH$5-$AX$5)))))</f>
        <v>6.9410938996440923E-4</v>
      </c>
      <c r="DI27" s="381">
        <f>DH27*(1-VLOOKUP($AW27,'MP-2019_Male'!$A$3:$CH$103,IF(DI$5&gt;2034,84,(60+(DI$5-$AX$5)))))</f>
        <v>6.8772358357673663E-4</v>
      </c>
      <c r="DJ27" s="381">
        <f>DI27*(1-VLOOKUP($AW27,'MP-2019_Male'!$A$3:$CH$103,IF(DJ$5&gt;2034,84,(60+(DJ$5-$AX$5)))))</f>
        <v>6.8139652660783071E-4</v>
      </c>
      <c r="DK27" s="381">
        <f>DJ27*(1-VLOOKUP($AW27,'MP-2019_Male'!$A$3:$CH$103,IF(DK$5&gt;2034,84,(60+(DK$5-$AX$5)))))</f>
        <v>6.7512767856303863E-4</v>
      </c>
      <c r="DL27" s="381">
        <f>DK27*(1-VLOOKUP($AW27,'MP-2019_Male'!$A$3:$CH$103,IF(DL$5&gt;2034,84,(60+(DL$5-$AX$5)))))</f>
        <v>6.6891650392025869E-4</v>
      </c>
      <c r="DM27" s="381">
        <f>DL27*(1-VLOOKUP($AW27,'MP-2019_Male'!$A$3:$CH$103,IF(DM$5&gt;2034,84,(60+(DM$5-$AX$5)))))</f>
        <v>6.6276247208419228E-4</v>
      </c>
      <c r="DN27" s="381">
        <f>DM27*(1-VLOOKUP($AW27,'MP-2019_Male'!$A$3:$CH$103,IF(DN$5&gt;2034,84,(60+(DN$5-$AX$5)))))</f>
        <v>6.5666505734101775E-4</v>
      </c>
      <c r="DO27" s="381">
        <f>DN27*(1-VLOOKUP($AW27,'MP-2019_Male'!$A$3:$CH$103,IF(DO$5&gt;2034,84,(60+(DO$5-$AX$5)))))</f>
        <v>6.5062373881348036E-4</v>
      </c>
      <c r="DP27" s="381">
        <f>DO27*(1-VLOOKUP($AW27,'MP-2019_Male'!$A$3:$CH$103,IF(DP$5&gt;2034,84,(60+(DP$5-$AX$5)))))</f>
        <v>6.446380004163963E-4</v>
      </c>
      <c r="DQ27" s="381">
        <f>DP27*(1-VLOOKUP($AW27,'MP-2019_Male'!$A$3:$CH$103,IF(DQ$5&gt;2034,84,(60+(DQ$5-$AX$5)))))</f>
        <v>6.3870733081256546E-4</v>
      </c>
      <c r="DR27" s="381">
        <f>DQ27*(1-VLOOKUP($AW27,'MP-2019_Male'!$A$3:$CH$103,IF(DR$5&gt;2034,84,(60+(DR$5-$AX$5)))))</f>
        <v>6.3283122336908987E-4</v>
      </c>
      <c r="DS27" s="381">
        <f>DR27*(1-VLOOKUP($AW27,'MP-2019_Male'!$A$3:$CH$103,IF(DS$5&gt;2034,84,(60+(DS$5-$AX$5)))))</f>
        <v>6.2700917611409421E-4</v>
      </c>
      <c r="DT27" s="381">
        <f>DS27*(1-VLOOKUP($AW27,'MP-2019_Male'!$A$3:$CH$103,IF(DT$5&gt;2034,84,(60+(DT$5-$AX$5)))))</f>
        <v>6.2124069169384457E-4</v>
      </c>
      <c r="DU27" s="381">
        <f>DT27*(1-VLOOKUP($AW27,'MP-2019_Male'!$A$3:$CH$103,IF(DU$5&gt;2034,84,(60+(DU$5-$AX$5)))))</f>
        <v>6.155252773302612E-4</v>
      </c>
      <c r="DV27" s="381">
        <f>DU27*(1-VLOOKUP($AW27,'MP-2019_Male'!$A$3:$CH$103,IF(DV$5&gt;2034,84,(60+(DV$5-$AX$5)))))</f>
        <v>6.0986244477882279E-4</v>
      </c>
      <c r="DW27" s="381">
        <f>DV27*(1-VLOOKUP($AW27,'MP-2019_Male'!$A$3:$CH$103,IF(DW$5&gt;2034,84,(60+(DW$5-$AX$5)))))</f>
        <v>6.0425171028685764E-4</v>
      </c>
      <c r="DX27" s="381">
        <f>DW27*(1-VLOOKUP($AW27,'MP-2019_Male'!$A$3:$CH$103,IF(DX$5&gt;2034,84,(60+(DX$5-$AX$5)))))</f>
        <v>5.986925945522185E-4</v>
      </c>
      <c r="DY27" s="381">
        <f>DX27*(1-VLOOKUP($AW27,'MP-2019_Male'!$A$3:$CH$103,IF(DY$5&gt;2034,84,(60+(DY$5-$AX$5)))))</f>
        <v>5.9318462268233806E-4</v>
      </c>
      <c r="DZ27" s="381">
        <f>DY27*(1-VLOOKUP($AW27,'MP-2019_Male'!$A$3:$CH$103,IF(DZ$5&gt;2034,84,(60+(DZ$5-$AX$5)))))</f>
        <v>5.8772732415366053E-4</v>
      </c>
      <c r="EA27" s="381">
        <f>DZ27*(1-VLOOKUP($AW27,'MP-2019_Male'!$A$3:$CH$103,IF(EA$5&gt;2034,84,(60+(EA$5-$AX$5)))))</f>
        <v>5.8232023277144686E-4</v>
      </c>
      <c r="EB27" s="381">
        <f>EA27*(1-VLOOKUP($AW27,'MP-2019_Male'!$A$3:$CH$103,IF(EB$5&gt;2034,84,(60+(EB$5-$AX$5)))))</f>
        <v>5.7696288662994956E-4</v>
      </c>
      <c r="EC27" s="381">
        <f>EB27*(1-VLOOKUP($AW27,'MP-2019_Male'!$A$3:$CH$103,IF(EC$5&gt;2034,84,(60+(EC$5-$AX$5)))))</f>
        <v>5.7165482807295406E-4</v>
      </c>
      <c r="ED27" s="381">
        <f>EC27*(1-VLOOKUP($AW27,'MP-2019_Male'!$A$3:$CH$103,IF(ED$5&gt;2034,84,(60+(ED$5-$AX$5)))))</f>
        <v>5.6639560365468291E-4</v>
      </c>
      <c r="EE27" s="381">
        <f>ED27*(1-VLOOKUP($AW27,'MP-2019_Male'!$A$3:$CH$103,IF(EE$5&gt;2034,84,(60+(EE$5-$AX$5)))))</f>
        <v>5.6118476410105982E-4</v>
      </c>
      <c r="EF27" s="381">
        <f>EE27*(1-VLOOKUP($AW27,'MP-2019_Male'!$A$3:$CH$103,IF(EF$5&gt;2034,84,(60+(EF$5-$AX$5)))))</f>
        <v>5.5602186427133004E-4</v>
      </c>
      <c r="EG27" s="381">
        <f>EF27*(1-VLOOKUP($AW27,'MP-2019_Male'!$A$3:$CH$103,IF(EG$5&gt;2034,84,(60+(EG$5-$AX$5)))))</f>
        <v>5.5090646312003385E-4</v>
      </c>
      <c r="EH27" s="381">
        <f>EG27*(1-VLOOKUP($AW27,'MP-2019_Male'!$A$3:$CH$103,IF(EH$5&gt;2034,84,(60+(EH$5-$AX$5)))))</f>
        <v>5.4583812365932951E-4</v>
      </c>
      <c r="EI27" s="381">
        <f>EH27*(1-VLOOKUP($AW27,'MP-2019_Male'!$A$3:$CH$103,IF(EI$5&gt;2034,84,(60+(EI$5-$AX$5)))))</f>
        <v>5.4081641292166372E-4</v>
      </c>
      <c r="EJ27" s="381">
        <f>EI27*(1-VLOOKUP($AW27,'MP-2019_Male'!$A$3:$CH$103,IF(EJ$5&gt;2034,84,(60+(EJ$5-$AX$5)))))</f>
        <v>5.3584090192278439E-4</v>
      </c>
      <c r="EK27" s="381">
        <f>EJ27*(1-VLOOKUP($AW27,'MP-2019_Male'!$A$3:$CH$103,IF(EK$5&gt;2034,84,(60+(EK$5-$AX$5)))))</f>
        <v>5.3091116562509482E-4</v>
      </c>
      <c r="EL27" s="381">
        <f>EK27*(1-VLOOKUP($AW27,'MP-2019_Male'!$A$3:$CH$103,IF(EL$5&gt;2034,84,(60+(EL$5-$AX$5)))))</f>
        <v>5.2602678290134398E-4</v>
      </c>
      <c r="EM27" s="381">
        <f>EL27*(1-VLOOKUP($AW27,'MP-2019_Male'!$A$3:$CH$103,IF(EM$5&gt;2034,84,(60+(EM$5-$AX$5)))))</f>
        <v>5.2118733649865164E-4</v>
      </c>
      <c r="EN27" s="381">
        <f>EM27*(1-VLOOKUP($AW27,'MP-2019_Male'!$A$3:$CH$103,IF(EN$5&gt;2034,84,(60+(EN$5-$AX$5)))))</f>
        <v>5.1639241300286407E-4</v>
      </c>
      <c r="EO27" s="381">
        <f>EN27*(1-VLOOKUP($AW27,'MP-2019_Male'!$A$3:$CH$103,IF(EO$5&gt;2034,84,(60+(EO$5-$AX$5)))))</f>
        <v>5.1164160280323774E-4</v>
      </c>
      <c r="EP27" s="381">
        <f>EO27*(1-VLOOKUP($AW27,'MP-2019_Male'!$A$3:$CH$103,IF(EP$5&gt;2034,84,(60+(EP$5-$AX$5)))))</f>
        <v>5.0693450005744793E-4</v>
      </c>
      <c r="EQ27" s="381">
        <f>EP27*(1-VLOOKUP($AW27,'MP-2019_Male'!$A$3:$CH$103,IF(EQ$5&gt;2034,84,(60+(EQ$5-$AX$5)))))</f>
        <v>5.0227070265691938E-4</v>
      </c>
      <c r="ER27" s="381">
        <f>EQ27*(1-VLOOKUP($AW27,'MP-2019_Male'!$A$3:$CH$103,IF(ER$5&gt;2034,84,(60+(ER$5-$AX$5)))))</f>
        <v>4.9764981219247578E-4</v>
      </c>
      <c r="ES27" s="381">
        <f>ER27*(1-VLOOKUP($AW27,'MP-2019_Male'!$A$3:$CH$103,IF(ES$5&gt;2034,84,(60+(ES$5-$AX$5)))))</f>
        <v>4.9307143392030505E-4</v>
      </c>
      <c r="ET27" s="381">
        <f>ES27*(1-VLOOKUP($AW27,'MP-2019_Male'!$A$3:$CH$103,IF(ET$5&gt;2034,84,(60+(ET$5-$AX$5)))))</f>
        <v>4.8853517672823828E-4</v>
      </c>
      <c r="EU27" s="381">
        <f>ET27*(1-VLOOKUP($AW27,'MP-2019_Male'!$A$3:$CH$103,IF(EU$5&gt;2034,84,(60+(EU$5-$AX$5)))))</f>
        <v>4.8404065310233852E-4</v>
      </c>
      <c r="EV27" s="381">
        <f>EU27*(1-VLOOKUP($AW27,'MP-2019_Male'!$A$3:$CH$103,IF(EV$5&gt;2034,84,(60+(EV$5-$AX$5)))))</f>
        <v>4.7958747909379704E-4</v>
      </c>
      <c r="EW27" s="381">
        <f>EV27*(1-VLOOKUP($AW27,'MP-2019_Male'!$A$3:$CH$103,IF(EW$5&gt;2034,84,(60+(EW$5-$AX$5)))))</f>
        <v>4.7517527428613411E-4</v>
      </c>
      <c r="EX27" s="381">
        <f>EW27*(1-VLOOKUP($AW27,'MP-2019_Male'!$A$3:$CH$103,IF(EX$5&gt;2034,84,(60+(EX$5-$AX$5)))))</f>
        <v>4.7080366176270166E-4</v>
      </c>
      <c r="EY27" s="381">
        <f>EX27*(1-VLOOKUP($AW27,'MP-2019_Male'!$A$3:$CH$103,IF(EY$5&gt;2034,84,(60+(EY$5-$AX$5)))))</f>
        <v>4.6647226807448481E-4</v>
      </c>
      <c r="EZ27" s="381">
        <f>EY27*(1-VLOOKUP($AW27,'MP-2019_Male'!$A$3:$CH$103,IF(EZ$5&gt;2034,84,(60+(EZ$5-$AX$5)))))</f>
        <v>4.6218072320819957E-4</v>
      </c>
      <c r="FA27" s="381">
        <f>EZ27*(1-VLOOKUP($AW27,'MP-2019_Male'!$A$3:$CH$103,IF(FA$5&gt;2034,84,(60+(FA$5-$AX$5)))))</f>
        <v>4.5792866055468416E-4</v>
      </c>
      <c r="FB27" s="381">
        <f>FA27*(1-VLOOKUP($AW27,'MP-2019_Male'!$A$3:$CH$103,IF(FB$5&gt;2034,84,(60+(FB$5-$AX$5)))))</f>
        <v>4.5371571687758105E-4</v>
      </c>
      <c r="FC27" s="381">
        <f>FB27*(1-VLOOKUP($AW27,'MP-2019_Male'!$A$3:$CH$103,IF(FC$5&gt;2034,84,(60+(FC$5-$AX$5)))))</f>
        <v>4.4954153228230729E-4</v>
      </c>
      <c r="FD27" s="381">
        <f>FC27*(1-VLOOKUP($AW27,'MP-2019_Male'!$A$3:$CH$103,IF(FD$5&gt;2034,84,(60+(FD$5-$AX$5)))))</f>
        <v>4.4540575018531004E-4</v>
      </c>
      <c r="FE27" s="381">
        <f>FD27*(1-VLOOKUP($AW27,'MP-2019_Male'!$A$3:$CH$103,IF(FE$5&gt;2034,84,(60+(FE$5-$AX$5)))))</f>
        <v>4.4130801728360517E-4</v>
      </c>
      <c r="FF27" s="381">
        <f>FE27*(1-VLOOKUP($AW27,'MP-2019_Male'!$A$3:$CH$103,IF(FF$5&gt;2034,84,(60+(FF$5-$AX$5)))))</f>
        <v>4.37247983524596E-4</v>
      </c>
      <c r="FG27" s="381">
        <f>FF27*(1-VLOOKUP($AW27,'MP-2019_Male'!$A$3:$CH$103,IF(FG$5&gt;2034,84,(60+(FG$5-$AX$5)))))</f>
        <v>4.3322530207616972E-4</v>
      </c>
      <c r="FH27" s="381">
        <f>FG27*(1-VLOOKUP($AW27,'MP-2019_Male'!$A$3:$CH$103,IF(FH$5&gt;2034,84,(60+(FH$5-$AX$5)))))</f>
        <v>4.2923962929706898E-4</v>
      </c>
      <c r="FI27" s="381">
        <f>FH27*(1-VLOOKUP($AW27,'MP-2019_Male'!$A$3:$CH$103,IF(FI$5&gt;2034,84,(60+(FI$5-$AX$5)))))</f>
        <v>4.2529062470753596E-4</v>
      </c>
      <c r="FJ27" s="381">
        <f>FI27*(1-VLOOKUP($AW27,'MP-2019_Male'!$A$3:$CH$103,IF(FJ$5&gt;2034,84,(60+(FJ$5-$AX$5)))))</f>
        <v>4.2137795096022665E-4</v>
      </c>
      <c r="FK27" s="381">
        <f>FJ27*(1-VLOOKUP($AW27,'MP-2019_Male'!$A$3:$CH$103,IF(FK$5&gt;2034,84,(60+(FK$5-$AX$5)))))</f>
        <v>4.1750127381139259E-4</v>
      </c>
      <c r="FL27" s="381">
        <f>FK27*(1-VLOOKUP($AW27,'MP-2019_Male'!$A$3:$CH$103,IF(FL$5&gt;2034,84,(60+(FL$5-$AX$5)))))</f>
        <v>4.1366026209232776E-4</v>
      </c>
      <c r="FM27" s="381">
        <f>FL27*(1-VLOOKUP($AW27,'MP-2019_Male'!$A$3:$CH$103,IF(FM$5&gt;2034,84,(60+(FM$5-$AX$5)))))</f>
        <v>4.0985458768107836E-4</v>
      </c>
      <c r="FN27" s="381">
        <f>FM27*(1-VLOOKUP($AW27,'MP-2019_Male'!$A$3:$CH$103,IF(FN$5&gt;2034,84,(60+(FN$5-$AX$5)))))</f>
        <v>4.0608392547441245E-4</v>
      </c>
    </row>
    <row r="28" spans="1:170">
      <c r="A28" s="172">
        <v>40</v>
      </c>
      <c r="B28" s="190">
        <f t="shared" si="7"/>
        <v>6.2799999999999998E-4</v>
      </c>
      <c r="C28" s="191">
        <f t="shared" si="8"/>
        <v>3.9599999999999998E-4</v>
      </c>
      <c r="D28" s="174">
        <f t="shared" si="5"/>
        <v>5.1199999999999998E-4</v>
      </c>
      <c r="E28" s="345">
        <f t="shared" ca="1" si="10"/>
        <v>7.6165478361236148E-4</v>
      </c>
      <c r="F28" s="346">
        <f t="shared" ca="1" si="11"/>
        <v>3.7717043084648075E-4</v>
      </c>
      <c r="G28" s="366">
        <f t="shared" ca="1" si="12"/>
        <v>5.6941260722942109E-4</v>
      </c>
      <c r="H28" s="165">
        <f t="shared" si="13"/>
        <v>2035</v>
      </c>
      <c r="I28" s="167"/>
      <c r="J28" s="331"/>
      <c r="K28" s="167"/>
      <c r="L28" s="167"/>
      <c r="M28" s="167"/>
      <c r="N28" s="167"/>
      <c r="O28" s="167"/>
      <c r="P28" s="167"/>
      <c r="R28" s="405">
        <v>40</v>
      </c>
      <c r="T28" s="406">
        <v>3.6000000000000002E-4</v>
      </c>
      <c r="U28" s="407" t="s">
        <v>63</v>
      </c>
      <c r="V28" s="407">
        <v>6.2899999999999996E-3</v>
      </c>
      <c r="W28" s="408"/>
      <c r="Y28" s="406">
        <v>6.6E-4</v>
      </c>
      <c r="Z28" s="407" t="s">
        <v>63</v>
      </c>
      <c r="AA28" s="407">
        <v>6.45E-3</v>
      </c>
      <c r="AB28" s="408"/>
      <c r="AC28" s="413"/>
      <c r="AD28" s="172">
        <v>40</v>
      </c>
      <c r="AF28" s="195">
        <v>6.2799999999999998E-4</v>
      </c>
      <c r="AG28" s="196" t="s">
        <v>63</v>
      </c>
      <c r="AH28" s="197">
        <v>1.0997E-2</v>
      </c>
      <c r="AI28" s="172"/>
      <c r="AJ28" s="195">
        <v>3.9599999999999998E-4</v>
      </c>
      <c r="AK28" s="196" t="s">
        <v>63</v>
      </c>
      <c r="AL28" s="197">
        <v>5.4539999999999996E-3</v>
      </c>
      <c r="AV28" s="198"/>
      <c r="AW28" s="172">
        <v>47</v>
      </c>
      <c r="AX28" s="199">
        <f t="shared" si="6"/>
        <v>1.0283891912773744E-3</v>
      </c>
      <c r="AY28" s="334">
        <f t="shared" si="14"/>
        <v>1.0672000000000001E-3</v>
      </c>
      <c r="AZ28" s="381">
        <f>AY28*(1-VLOOKUP($AW28,'MP-2019_Male'!$A$3:$CH$103,IF(AZ$5&gt;2034,84,(60+(AZ$5-$AX$5)))))</f>
        <v>1.0445753600000001E-3</v>
      </c>
      <c r="BA28" s="381">
        <f>AZ28*(1-VLOOKUP($AW28,'MP-2019_Male'!$A$3:$CH$103,IF(BA$5&gt;2034,84,(60+(BA$5-$AX$5)))))</f>
        <v>1.0261908336640002E-3</v>
      </c>
      <c r="BB28" s="381">
        <f>BA28*(1-VLOOKUP($AW28,'MP-2019_Male'!$A$3:$CH$103,IF(BB$5&gt;2034,84,(60+(BB$5-$AX$5)))))</f>
        <v>1.0131582100764674E-3</v>
      </c>
      <c r="BC28" s="381">
        <f>BB28*(1-VLOOKUP($AW28,'MP-2019_Male'!$A$3:$CH$103,IF(BC$5&gt;2034,84,(60+(BC$5-$AX$5)))))</f>
        <v>1.006370050068955E-3</v>
      </c>
      <c r="BD28" s="381">
        <f>BC28*(1-VLOOKUP($AW28,'MP-2019_Male'!$A$3:$CH$103,IF(BD$5&gt;2034,84,(60+(BD$5-$AX$5)))))</f>
        <v>1.006370050068955E-3</v>
      </c>
      <c r="BE28" s="381">
        <f>BD28*(1-VLOOKUP($AW28,'MP-2019_Male'!$A$3:$CH$103,IF(BE$5&gt;2034,84,(60+(BE$5-$AX$5)))))</f>
        <v>1.0078796051440585E-3</v>
      </c>
      <c r="BF28" s="381">
        <f>BE28*(1-VLOOKUP($AW28,'MP-2019_Male'!$A$3:$CH$103,IF(BF$5&gt;2034,84,(60+(BF$5-$AX$5)))))</f>
        <v>1.0109032439594905E-3</v>
      </c>
      <c r="BG28" s="381">
        <f>BF28*(1-VLOOKUP($AW28,'MP-2019_Male'!$A$3:$CH$103,IF(BG$5&gt;2034,84,(60+(BG$5-$AX$5)))))</f>
        <v>1.0154523085573082E-3</v>
      </c>
      <c r="BH28" s="381">
        <f>BG28*(1-VLOOKUP($AW28,'MP-2019_Male'!$A$3:$CH$103,IF(BH$5&gt;2034,84,(60+(BH$5-$AX$5)))))</f>
        <v>1.0213419319469407E-3</v>
      </c>
      <c r="BI28" s="381">
        <f>BH28*(1-VLOOKUP($AW28,'MP-2019_Male'!$A$3:$CH$103,IF(BI$5&gt;2034,84,(60+(BI$5-$AX$5)))))</f>
        <v>1.0283891912773744E-3</v>
      </c>
      <c r="BJ28" s="414">
        <f>BI28*(1-VLOOKUP($AW28,'MP-2019_Male'!$A$3:$CH$103,IF(BJ$5&gt;2034,84,(60+(BJ$5-$AX$5)))))</f>
        <v>1.0361021102119547E-3</v>
      </c>
      <c r="BK28" s="381">
        <f>BJ28*(1-VLOOKUP($AW28,'MP-2019_Male'!$A$3:$CH$103,IF(BK$5&gt;2034,84,(60+(BK$5-$AX$5)))))</f>
        <v>1.0439764862495656E-3</v>
      </c>
      <c r="BL28" s="381">
        <f>BK28*(1-VLOOKUP($AW28,'MP-2019_Male'!$A$3:$CH$103,IF(BL$5&gt;2034,84,(60+(BL$5-$AX$5)))))</f>
        <v>1.0514931169505626E-3</v>
      </c>
      <c r="BM28" s="381">
        <f>BL28*(1-VLOOKUP($AW28,'MP-2019_Male'!$A$3:$CH$103,IF(BM$5&gt;2034,84,(60+(BM$5-$AX$5)))))</f>
        <v>1.0582226728990461E-3</v>
      </c>
      <c r="BN28" s="381">
        <f>BM28*(1-VLOOKUP($AW28,'MP-2019_Male'!$A$3:$CH$103,IF(BN$5&gt;2034,84,(60+(BN$5-$AX$5)))))</f>
        <v>1.0636196085308314E-3</v>
      </c>
      <c r="BO28" s="381">
        <f>BN28*(1-VLOOKUP($AW28,'MP-2019_Male'!$A$3:$CH$103,IF(BO$5&gt;2034,84,(60+(BO$5-$AX$5)))))</f>
        <v>1.0673422771606894E-3</v>
      </c>
      <c r="BP28" s="381">
        <f>BO28*(1-VLOOKUP($AW28,'MP-2019_Male'!$A$3:$CH$103,IF(BP$5&gt;2034,84,(60+(BP$5-$AX$5)))))</f>
        <v>1.0690500248041466E-3</v>
      </c>
      <c r="BQ28" s="381">
        <f>BP28*(1-VLOOKUP($AW28,'MP-2019_Male'!$A$3:$CH$103,IF(BQ$5&gt;2034,84,(60+(BQ$5-$AX$5)))))</f>
        <v>1.0684085947892641E-3</v>
      </c>
      <c r="BR28" s="381">
        <f>BQ28*(1-VLOOKUP($AW28,'MP-2019_Male'!$A$3:$CH$103,IF(BR$5&gt;2034,84,(60+(BR$5-$AX$5)))))</f>
        <v>1.0655238915833331E-3</v>
      </c>
      <c r="BS28" s="381">
        <f>BR28*(1-VLOOKUP($AW28,'MP-2019_Male'!$A$3:$CH$103,IF(BS$5&gt;2034,84,(60+(BS$5-$AX$5)))))</f>
        <v>1.0604093769037331E-3</v>
      </c>
      <c r="BT28" s="381">
        <f>BS28*(1-VLOOKUP($AW28,'MP-2019_Male'!$A$3:$CH$103,IF(BT$5&gt;2034,84,(60+(BT$5-$AX$5)))))</f>
        <v>1.0534106750161685E-3</v>
      </c>
      <c r="BU28" s="381">
        <f>BT28*(1-VLOOKUP($AW28,'MP-2019_Male'!$A$3:$CH$103,IF(BU$5&gt;2034,84,(60+(BU$5-$AX$5)))))</f>
        <v>1.0448780485485375E-3</v>
      </c>
      <c r="BV28" s="381">
        <f>BU28*(1-VLOOKUP($AW28,'MP-2019_Male'!$A$3:$CH$103,IF(BV$5&gt;2034,84,(60+(BV$5-$AX$5)))))</f>
        <v>1.0353696583067459E-3</v>
      </c>
      <c r="BW28" s="381">
        <f>BV28*(1-VLOOKUP($AW28,'MP-2019_Male'!$A$3:$CH$103,IF(BW$5&gt;2034,84,(60+(BW$5-$AX$5)))))</f>
        <v>1.0252230356553398E-3</v>
      </c>
      <c r="BX28" s="381">
        <f>BW28*(1-VLOOKUP($AW28,'MP-2019_Male'!$A$3:$CH$103,IF(BX$5&gt;2034,84,(60+(BX$5-$AX$5)))))</f>
        <v>1.0158935060308762E-3</v>
      </c>
      <c r="BY28" s="381">
        <f>BX28*(1-VLOOKUP($AW28,'MP-2019_Male'!$A$3:$CH$103,IF(BY$5&gt;2034,84,(60+(BY$5-$AX$5)))))</f>
        <v>1.0066488751259953E-3</v>
      </c>
      <c r="BZ28" s="381">
        <f>BY28*(1-VLOOKUP($AW28,'MP-2019_Male'!$A$3:$CH$103,IF(BZ$5&gt;2034,84,(60+(BZ$5-$AX$5)))))</f>
        <v>9.974883703623488E-4</v>
      </c>
      <c r="CA28" s="381">
        <f>BZ28*(1-VLOOKUP($AW28,'MP-2019_Male'!$A$3:$CH$103,IF(CA$5&gt;2034,84,(60+(CA$5-$AX$5)))))</f>
        <v>9.8841122619205144E-4</v>
      </c>
      <c r="CB28" s="381">
        <f>CA28*(1-VLOOKUP($AW28,'MP-2019_Male'!$A$3:$CH$103,IF(CB$5&gt;2034,84,(60+(CB$5-$AX$5)))))</f>
        <v>9.7941668403370369E-4</v>
      </c>
      <c r="CC28" s="381">
        <f>CB28*(1-VLOOKUP($AW28,'MP-2019_Male'!$A$3:$CH$103,IF(CC$5&gt;2034,84,(60+(CC$5-$AX$5)))))</f>
        <v>9.7050399220899699E-4</v>
      </c>
      <c r="CD28" s="381">
        <f>CC28*(1-VLOOKUP($AW28,'MP-2019_Male'!$A$3:$CH$103,IF(CD$5&gt;2034,84,(60+(CD$5-$AX$5)))))</f>
        <v>9.6167240587989513E-4</v>
      </c>
      <c r="CE28" s="381">
        <f>CD28*(1-VLOOKUP($AW28,'MP-2019_Male'!$A$3:$CH$103,IF(CE$5&gt;2034,84,(60+(CE$5-$AX$5)))))</f>
        <v>9.5292118698638809E-4</v>
      </c>
      <c r="CF28" s="381">
        <f>CE28*(1-VLOOKUP($AW28,'MP-2019_Male'!$A$3:$CH$103,IF(CF$5&gt;2034,84,(60+(CF$5-$AX$5)))))</f>
        <v>9.4424960418481197E-4</v>
      </c>
      <c r="CG28" s="381">
        <f>CF28*(1-VLOOKUP($AW28,'MP-2019_Male'!$A$3:$CH$103,IF(CG$5&gt;2034,84,(60+(CG$5-$AX$5)))))</f>
        <v>9.3565693278673022E-4</v>
      </c>
      <c r="CH28" s="381">
        <f>CG28*(1-VLOOKUP($AW28,'MP-2019_Male'!$A$3:$CH$103,IF(CH$5&gt;2034,84,(60+(CH$5-$AX$5)))))</f>
        <v>9.2714245469837102E-4</v>
      </c>
      <c r="CI28" s="381">
        <f>CH28*(1-VLOOKUP($AW28,'MP-2019_Male'!$A$3:$CH$103,IF(CI$5&gt;2034,84,(60+(CI$5-$AX$5)))))</f>
        <v>9.1870545836061587E-4</v>
      </c>
      <c r="CJ28" s="381">
        <f>CI28*(1-VLOOKUP($AW28,'MP-2019_Male'!$A$3:$CH$103,IF(CJ$5&gt;2034,84,(60+(CJ$5-$AX$5)))))</f>
        <v>9.103452386895343E-4</v>
      </c>
      <c r="CK28" s="381">
        <f>CJ28*(1-VLOOKUP($AW28,'MP-2019_Male'!$A$3:$CH$103,IF(CK$5&gt;2034,84,(60+(CK$5-$AX$5)))))</f>
        <v>9.020610970174595E-4</v>
      </c>
      <c r="CL28" s="381">
        <f>CK28*(1-VLOOKUP($AW28,'MP-2019_Male'!$A$3:$CH$103,IF(CL$5&gt;2034,84,(60+(CL$5-$AX$5)))))</f>
        <v>8.9385234103460062E-4</v>
      </c>
      <c r="CM28" s="381">
        <f>CL28*(1-VLOOKUP($AW28,'MP-2019_Male'!$A$3:$CH$103,IF(CM$5&gt;2034,84,(60+(CM$5-$AX$5)))))</f>
        <v>8.8571828473118575E-4</v>
      </c>
      <c r="CN28" s="381">
        <f>CM28*(1-VLOOKUP($AW28,'MP-2019_Male'!$A$3:$CH$103,IF(CN$5&gt;2034,84,(60+(CN$5-$AX$5)))))</f>
        <v>8.7765824834013201E-4</v>
      </c>
      <c r="CO28" s="381">
        <f>CN28*(1-VLOOKUP($AW28,'MP-2019_Male'!$A$3:$CH$103,IF(CO$5&gt;2034,84,(60+(CO$5-$AX$5)))))</f>
        <v>8.6967155828023685E-4</v>
      </c>
      <c r="CP28" s="381">
        <f>CO28*(1-VLOOKUP($AW28,'MP-2019_Male'!$A$3:$CH$103,IF(CP$5&gt;2034,84,(60+(CP$5-$AX$5)))))</f>
        <v>8.6175754709988666E-4</v>
      </c>
      <c r="CQ28" s="381">
        <f>CP28*(1-VLOOKUP($AW28,'MP-2019_Male'!$A$3:$CH$103,IF(CQ$5&gt;2034,84,(60+(CQ$5-$AX$5)))))</f>
        <v>8.5391555342127768E-4</v>
      </c>
      <c r="CR28" s="381">
        <f>CQ28*(1-VLOOKUP($AW28,'MP-2019_Male'!$A$3:$CH$103,IF(CR$5&gt;2034,84,(60+(CR$5-$AX$5)))))</f>
        <v>8.4614492188514402E-4</v>
      </c>
      <c r="CS28" s="381">
        <f>CR28*(1-VLOOKUP($AW28,'MP-2019_Male'!$A$3:$CH$103,IF(CS$5&gt;2034,84,(60+(CS$5-$AX$5)))))</f>
        <v>8.3844500309598923E-4</v>
      </c>
      <c r="CT28" s="381">
        <f>CS28*(1-VLOOKUP($AW28,'MP-2019_Male'!$A$3:$CH$103,IF(CT$5&gt;2034,84,(60+(CT$5-$AX$5)))))</f>
        <v>8.3081515356781574E-4</v>
      </c>
      <c r="CU28" s="381">
        <f>CT28*(1-VLOOKUP($AW28,'MP-2019_Male'!$A$3:$CH$103,IF(CU$5&gt;2034,84,(60+(CU$5-$AX$5)))))</f>
        <v>8.2325473567034858E-4</v>
      </c>
      <c r="CV28" s="381">
        <f>CU28*(1-VLOOKUP($AW28,'MP-2019_Male'!$A$3:$CH$103,IF(CV$5&gt;2034,84,(60+(CV$5-$AX$5)))))</f>
        <v>8.1576311757574846E-4</v>
      </c>
      <c r="CW28" s="381">
        <f>CV28*(1-VLOOKUP($AW28,'MP-2019_Male'!$A$3:$CH$103,IF(CW$5&gt;2034,84,(60+(CW$5-$AX$5)))))</f>
        <v>8.0833967320580917E-4</v>
      </c>
      <c r="CX28" s="381">
        <f>CW28*(1-VLOOKUP($AW28,'MP-2019_Male'!$A$3:$CH$103,IF(CX$5&gt;2034,84,(60+(CX$5-$AX$5)))))</f>
        <v>8.0098378217963629E-4</v>
      </c>
      <c r="CY28" s="381">
        <f>CX28*(1-VLOOKUP($AW28,'MP-2019_Male'!$A$3:$CH$103,IF(CY$5&gt;2034,84,(60+(CY$5-$AX$5)))))</f>
        <v>7.9369482976180165E-4</v>
      </c>
      <c r="CZ28" s="381">
        <f>CY28*(1-VLOOKUP($AW28,'MP-2019_Male'!$A$3:$CH$103,IF(CZ$5&gt;2034,84,(60+(CZ$5-$AX$5)))))</f>
        <v>7.8647220681096926E-4</v>
      </c>
      <c r="DA28" s="381">
        <f>CZ28*(1-VLOOKUP($AW28,'MP-2019_Male'!$A$3:$CH$103,IF(DA$5&gt;2034,84,(60+(DA$5-$AX$5)))))</f>
        <v>7.7931530972898946E-4</v>
      </c>
      <c r="DB28" s="381">
        <f>DA28*(1-VLOOKUP($AW28,'MP-2019_Male'!$A$3:$CH$103,IF(DB$5&gt;2034,84,(60+(DB$5-$AX$5)))))</f>
        <v>7.7222354041045569E-4</v>
      </c>
      <c r="DC28" s="381">
        <f>DB28*(1-VLOOKUP($AW28,'MP-2019_Male'!$A$3:$CH$103,IF(DC$5&gt;2034,84,(60+(DC$5-$AX$5)))))</f>
        <v>7.6519630619272059E-4</v>
      </c>
      <c r="DD28" s="381">
        <f>DC28*(1-VLOOKUP($AW28,'MP-2019_Male'!$A$3:$CH$103,IF(DD$5&gt;2034,84,(60+(DD$5-$AX$5)))))</f>
        <v>7.5823301980636681E-4</v>
      </c>
      <c r="DE28" s="381">
        <f>DD28*(1-VLOOKUP($AW28,'MP-2019_Male'!$A$3:$CH$103,IF(DE$5&gt;2034,84,(60+(DE$5-$AX$5)))))</f>
        <v>7.5133309932612889E-4</v>
      </c>
      <c r="DF28" s="381">
        <f>DE28*(1-VLOOKUP($AW28,'MP-2019_Male'!$A$3:$CH$103,IF(DF$5&gt;2034,84,(60+(DF$5-$AX$5)))))</f>
        <v>7.4449596812226114E-4</v>
      </c>
      <c r="DG28" s="381">
        <f>DF28*(1-VLOOKUP($AW28,'MP-2019_Male'!$A$3:$CH$103,IF(DG$5&gt;2034,84,(60+(DG$5-$AX$5)))))</f>
        <v>7.3772105481234855E-4</v>
      </c>
      <c r="DH28" s="381">
        <f>DG28*(1-VLOOKUP($AW28,'MP-2019_Male'!$A$3:$CH$103,IF(DH$5&gt;2034,84,(60+(DH$5-$AX$5)))))</f>
        <v>7.3100779321355613E-4</v>
      </c>
      <c r="DI28" s="381">
        <f>DH28*(1-VLOOKUP($AW28,'MP-2019_Male'!$A$3:$CH$103,IF(DI$5&gt;2034,84,(60+(DI$5-$AX$5)))))</f>
        <v>7.2435562229531281E-4</v>
      </c>
      <c r="DJ28" s="381">
        <f>DI28*(1-VLOOKUP($AW28,'MP-2019_Male'!$A$3:$CH$103,IF(DJ$5&gt;2034,84,(60+(DJ$5-$AX$5)))))</f>
        <v>7.1776398613242545E-4</v>
      </c>
      <c r="DK28" s="381">
        <f>DJ28*(1-VLOOKUP($AW28,'MP-2019_Male'!$A$3:$CH$103,IF(DK$5&gt;2034,84,(60+(DK$5-$AX$5)))))</f>
        <v>7.1123233385862034E-4</v>
      </c>
      <c r="DL28" s="381">
        <f>DK28*(1-VLOOKUP($AW28,'MP-2019_Male'!$A$3:$CH$103,IF(DL$5&gt;2034,84,(60+(DL$5-$AX$5)))))</f>
        <v>7.0476011962050688E-4</v>
      </c>
      <c r="DM28" s="381">
        <f>DL28*(1-VLOOKUP($AW28,'MP-2019_Male'!$A$3:$CH$103,IF(DM$5&gt;2034,84,(60+(DM$5-$AX$5)))))</f>
        <v>6.9834680253196024E-4</v>
      </c>
      <c r="DN28" s="381">
        <f>DM28*(1-VLOOKUP($AW28,'MP-2019_Male'!$A$3:$CH$103,IF(DN$5&gt;2034,84,(60+(DN$5-$AX$5)))))</f>
        <v>6.9199184662891941E-4</v>
      </c>
      <c r="DO28" s="381">
        <f>DN28*(1-VLOOKUP($AW28,'MP-2019_Male'!$A$3:$CH$103,IF(DO$5&gt;2034,84,(60+(DO$5-$AX$5)))))</f>
        <v>6.8569472082459623E-4</v>
      </c>
      <c r="DP28" s="381">
        <f>DO28*(1-VLOOKUP($AW28,'MP-2019_Male'!$A$3:$CH$103,IF(DP$5&gt;2034,84,(60+(DP$5-$AX$5)))))</f>
        <v>6.794548988650924E-4</v>
      </c>
      <c r="DQ28" s="381">
        <f>DP28*(1-VLOOKUP($AW28,'MP-2019_Male'!$A$3:$CH$103,IF(DQ$5&gt;2034,84,(60+(DQ$5-$AX$5)))))</f>
        <v>6.7327185928542008E-4</v>
      </c>
      <c r="DR28" s="381">
        <f>DQ28*(1-VLOOKUP($AW28,'MP-2019_Male'!$A$3:$CH$103,IF(DR$5&gt;2034,84,(60+(DR$5-$AX$5)))))</f>
        <v>6.6714508536592273E-4</v>
      </c>
      <c r="DS28" s="381">
        <f>DR28*(1-VLOOKUP($AW28,'MP-2019_Male'!$A$3:$CH$103,IF(DS$5&gt;2034,84,(60+(DS$5-$AX$5)))))</f>
        <v>6.6107406508909285E-4</v>
      </c>
      <c r="DT28" s="381">
        <f>DS28*(1-VLOOKUP($AW28,'MP-2019_Male'!$A$3:$CH$103,IF(DT$5&gt;2034,84,(60+(DT$5-$AX$5)))))</f>
        <v>6.5505829109678212E-4</v>
      </c>
      <c r="DU28" s="381">
        <f>DT28*(1-VLOOKUP($AW28,'MP-2019_Male'!$A$3:$CH$103,IF(DU$5&gt;2034,84,(60+(DU$5-$AX$5)))))</f>
        <v>6.4909726064780137E-4</v>
      </c>
      <c r="DV28" s="381">
        <f>DU28*(1-VLOOKUP($AW28,'MP-2019_Male'!$A$3:$CH$103,IF(DV$5&gt;2034,84,(60+(DV$5-$AX$5)))))</f>
        <v>6.4319047557590643E-4</v>
      </c>
      <c r="DW28" s="381">
        <f>DV28*(1-VLOOKUP($AW28,'MP-2019_Male'!$A$3:$CH$103,IF(DW$5&gt;2034,84,(60+(DW$5-$AX$5)))))</f>
        <v>6.3733744224816569E-4</v>
      </c>
      <c r="DX28" s="381">
        <f>DW28*(1-VLOOKUP($AW28,'MP-2019_Male'!$A$3:$CH$103,IF(DX$5&gt;2034,84,(60+(DX$5-$AX$5)))))</f>
        <v>6.3153767152370735E-4</v>
      </c>
      <c r="DY28" s="381">
        <f>DX28*(1-VLOOKUP($AW28,'MP-2019_Male'!$A$3:$CH$103,IF(DY$5&gt;2034,84,(60+(DY$5-$AX$5)))))</f>
        <v>6.2579067871284166E-4</v>
      </c>
      <c r="DZ28" s="381">
        <f>DY28*(1-VLOOKUP($AW28,'MP-2019_Male'!$A$3:$CH$103,IF(DZ$5&gt;2034,84,(60+(DZ$5-$AX$5)))))</f>
        <v>6.200959835365548E-4</v>
      </c>
      <c r="EA28" s="381">
        <f>DZ28*(1-VLOOKUP($AW28,'MP-2019_Male'!$A$3:$CH$103,IF(EA$5&gt;2034,84,(60+(EA$5-$AX$5)))))</f>
        <v>6.1445311008637214E-4</v>
      </c>
      <c r="EB28" s="381">
        <f>EA28*(1-VLOOKUP($AW28,'MP-2019_Male'!$A$3:$CH$103,IF(EB$5&gt;2034,84,(60+(EB$5-$AX$5)))))</f>
        <v>6.0886158678458613E-4</v>
      </c>
      <c r="EC28" s="381">
        <f>EB28*(1-VLOOKUP($AW28,'MP-2019_Male'!$A$3:$CH$103,IF(EC$5&gt;2034,84,(60+(EC$5-$AX$5)))))</f>
        <v>6.0332094634484642E-4</v>
      </c>
      <c r="ED28" s="381">
        <f>EC28*(1-VLOOKUP($AW28,'MP-2019_Male'!$A$3:$CH$103,IF(ED$5&gt;2034,84,(60+(ED$5-$AX$5)))))</f>
        <v>5.9783072573310831E-4</v>
      </c>
      <c r="EE28" s="381">
        <f>ED28*(1-VLOOKUP($AW28,'MP-2019_Male'!$A$3:$CH$103,IF(EE$5&gt;2034,84,(60+(EE$5-$AX$5)))))</f>
        <v>5.9239046612893703E-4</v>
      </c>
      <c r="EF28" s="381">
        <f>EE28*(1-VLOOKUP($AW28,'MP-2019_Male'!$A$3:$CH$103,IF(EF$5&gt;2034,84,(60+(EF$5-$AX$5)))))</f>
        <v>5.8699971288716374E-4</v>
      </c>
      <c r="EG28" s="381">
        <f>EF28*(1-VLOOKUP($AW28,'MP-2019_Male'!$A$3:$CH$103,IF(EG$5&gt;2034,84,(60+(EG$5-$AX$5)))))</f>
        <v>5.8165801549989052E-4</v>
      </c>
      <c r="EH28" s="381">
        <f>EG28*(1-VLOOKUP($AW28,'MP-2019_Male'!$A$3:$CH$103,IF(EH$5&gt;2034,84,(60+(EH$5-$AX$5)))))</f>
        <v>5.7636492755884147E-4</v>
      </c>
      <c r="EI28" s="381">
        <f>EH28*(1-VLOOKUP($AW28,'MP-2019_Male'!$A$3:$CH$103,IF(EI$5&gt;2034,84,(60+(EI$5-$AX$5)))))</f>
        <v>5.7112000671805606E-4</v>
      </c>
      <c r="EJ28" s="381">
        <f>EI28*(1-VLOOKUP($AW28,'MP-2019_Male'!$A$3:$CH$103,IF(EJ$5&gt;2034,84,(60+(EJ$5-$AX$5)))))</f>
        <v>5.6592281465692174E-4</v>
      </c>
      <c r="EK28" s="381">
        <f>EJ28*(1-VLOOKUP($AW28,'MP-2019_Male'!$A$3:$CH$103,IF(EK$5&gt;2034,84,(60+(EK$5-$AX$5)))))</f>
        <v>5.6077291704354371E-4</v>
      </c>
      <c r="EL28" s="381">
        <f>EK28*(1-VLOOKUP($AW28,'MP-2019_Male'!$A$3:$CH$103,IF(EL$5&gt;2034,84,(60+(EL$5-$AX$5)))))</f>
        <v>5.5566988349844742E-4</v>
      </c>
      <c r="EM28" s="381">
        <f>EL28*(1-VLOOKUP($AW28,'MP-2019_Male'!$A$3:$CH$103,IF(EM$5&gt;2034,84,(60+(EM$5-$AX$5)))))</f>
        <v>5.5061328755861151E-4</v>
      </c>
      <c r="EN28" s="381">
        <f>EM28*(1-VLOOKUP($AW28,'MP-2019_Male'!$A$3:$CH$103,IF(EN$5&gt;2034,84,(60+(EN$5-$AX$5)))))</f>
        <v>5.4560270664182813E-4</v>
      </c>
      <c r="EO28" s="381">
        <f>EN28*(1-VLOOKUP($AW28,'MP-2019_Male'!$A$3:$CH$103,IF(EO$5&gt;2034,84,(60+(EO$5-$AX$5)))))</f>
        <v>5.4063772201138748E-4</v>
      </c>
      <c r="EP28" s="381">
        <f>EO28*(1-VLOOKUP($AW28,'MP-2019_Male'!$A$3:$CH$103,IF(EP$5&gt;2034,84,(60+(EP$5-$AX$5)))))</f>
        <v>5.3571791874108387E-4</v>
      </c>
      <c r="EQ28" s="381">
        <f>EP28*(1-VLOOKUP($AW28,'MP-2019_Male'!$A$3:$CH$103,IF(EQ$5&gt;2034,84,(60+(EQ$5-$AX$5)))))</f>
        <v>5.3084288568053999E-4</v>
      </c>
      <c r="ER28" s="381">
        <f>EQ28*(1-VLOOKUP($AW28,'MP-2019_Male'!$A$3:$CH$103,IF(ER$5&gt;2034,84,(60+(ER$5-$AX$5)))))</f>
        <v>5.2601221542084703E-4</v>
      </c>
      <c r="ES28" s="381">
        <f>ER28*(1-VLOOKUP($AW28,'MP-2019_Male'!$A$3:$CH$103,IF(ES$5&gt;2034,84,(60+(ES$5-$AX$5)))))</f>
        <v>5.2122550426051729E-4</v>
      </c>
      <c r="ET28" s="381">
        <f>ES28*(1-VLOOKUP($AW28,'MP-2019_Male'!$A$3:$CH$103,IF(ET$5&gt;2034,84,(60+(ET$5-$AX$5)))))</f>
        <v>5.1648235217174659E-4</v>
      </c>
      <c r="EU28" s="381">
        <f>ET28*(1-VLOOKUP($AW28,'MP-2019_Male'!$A$3:$CH$103,IF(EU$5&gt;2034,84,(60+(EU$5-$AX$5)))))</f>
        <v>5.1178236276698368E-4</v>
      </c>
      <c r="EV28" s="381">
        <f>EU28*(1-VLOOKUP($AW28,'MP-2019_Male'!$A$3:$CH$103,IF(EV$5&gt;2034,84,(60+(EV$5-$AX$5)))))</f>
        <v>5.0712514326580415E-4</v>
      </c>
      <c r="EW28" s="381">
        <f>EV28*(1-VLOOKUP($AW28,'MP-2019_Male'!$A$3:$CH$103,IF(EW$5&gt;2034,84,(60+(EW$5-$AX$5)))))</f>
        <v>5.0251030446208538E-4</v>
      </c>
      <c r="EX28" s="381">
        <f>EW28*(1-VLOOKUP($AW28,'MP-2019_Male'!$A$3:$CH$103,IF(EX$5&gt;2034,84,(60+(EX$5-$AX$5)))))</f>
        <v>4.9793746069148046E-4</v>
      </c>
      <c r="EY28" s="381">
        <f>EX28*(1-VLOOKUP($AW28,'MP-2019_Male'!$A$3:$CH$103,IF(EY$5&gt;2034,84,(60+(EY$5-$AX$5)))))</f>
        <v>4.9340622979918798E-4</v>
      </c>
      <c r="EZ28" s="381">
        <f>EY28*(1-VLOOKUP($AW28,'MP-2019_Male'!$A$3:$CH$103,IF(EZ$5&gt;2034,84,(60+(EZ$5-$AX$5)))))</f>
        <v>4.8891623310801536E-4</v>
      </c>
      <c r="FA28" s="381">
        <f>EZ28*(1-VLOOKUP($AW28,'MP-2019_Male'!$A$3:$CH$103,IF(FA$5&gt;2034,84,(60+(FA$5-$AX$5)))))</f>
        <v>4.844670953867324E-4</v>
      </c>
      <c r="FB28" s="381">
        <f>FA28*(1-VLOOKUP($AW28,'MP-2019_Male'!$A$3:$CH$103,IF(FB$5&gt;2034,84,(60+(FB$5-$AX$5)))))</f>
        <v>4.8005844481871312E-4</v>
      </c>
      <c r="FC28" s="381">
        <f>FB28*(1-VLOOKUP($AW28,'MP-2019_Male'!$A$3:$CH$103,IF(FC$5&gt;2034,84,(60+(FC$5-$AX$5)))))</f>
        <v>4.7568991297086281E-4</v>
      </c>
      <c r="FD28" s="381">
        <f>FC28*(1-VLOOKUP($AW28,'MP-2019_Male'!$A$3:$CH$103,IF(FD$5&gt;2034,84,(60+(FD$5-$AX$5)))))</f>
        <v>4.7136113476282796E-4</v>
      </c>
      <c r="FE28" s="381">
        <f>FD28*(1-VLOOKUP($AW28,'MP-2019_Male'!$A$3:$CH$103,IF(FE$5&gt;2034,84,(60+(FE$5-$AX$5)))))</f>
        <v>4.6707174843648624E-4</v>
      </c>
      <c r="FF28" s="381">
        <f>FE28*(1-VLOOKUP($AW28,'MP-2019_Male'!$A$3:$CH$103,IF(FF$5&gt;2034,84,(60+(FF$5-$AX$5)))))</f>
        <v>4.6282139552571421E-4</v>
      </c>
      <c r="FG28" s="381">
        <f>FF28*(1-VLOOKUP($AW28,'MP-2019_Male'!$A$3:$CH$103,IF(FG$5&gt;2034,84,(60+(FG$5-$AX$5)))))</f>
        <v>4.5860972082643019E-4</v>
      </c>
      <c r="FH28" s="381">
        <f>FG28*(1-VLOOKUP($AW28,'MP-2019_Male'!$A$3:$CH$103,IF(FH$5&gt;2034,84,(60+(FH$5-$AX$5)))))</f>
        <v>4.5443637236690967E-4</v>
      </c>
      <c r="FI28" s="381">
        <f>FH28*(1-VLOOKUP($AW28,'MP-2019_Male'!$A$3:$CH$103,IF(FI$5&gt;2034,84,(60+(FI$5-$AX$5)))))</f>
        <v>4.5030100137837079E-4</v>
      </c>
      <c r="FJ28" s="381">
        <f>FI28*(1-VLOOKUP($AW28,'MP-2019_Male'!$A$3:$CH$103,IF(FJ$5&gt;2034,84,(60+(FJ$5-$AX$5)))))</f>
        <v>4.462032622658276E-4</v>
      </c>
      <c r="FK28" s="381">
        <f>FJ28*(1-VLOOKUP($AW28,'MP-2019_Male'!$A$3:$CH$103,IF(FK$5&gt;2034,84,(60+(FK$5-$AX$5)))))</f>
        <v>4.4214281257920859E-4</v>
      </c>
      <c r="FL28" s="381">
        <f>FK28*(1-VLOOKUP($AW28,'MP-2019_Male'!$A$3:$CH$103,IF(FL$5&gt;2034,84,(60+(FL$5-$AX$5)))))</f>
        <v>4.3811931298473779E-4</v>
      </c>
      <c r="FM28" s="381">
        <f>FL28*(1-VLOOKUP($AW28,'MP-2019_Male'!$A$3:$CH$103,IF(FM$5&gt;2034,84,(60+(FM$5-$AX$5)))))</f>
        <v>4.3413242723657668E-4</v>
      </c>
      <c r="FN28" s="381">
        <f>FM28*(1-VLOOKUP($AW28,'MP-2019_Male'!$A$3:$CH$103,IF(FN$5&gt;2034,84,(60+(FN$5-$AX$5)))))</f>
        <v>4.3018182214872385E-4</v>
      </c>
    </row>
    <row r="29" spans="1:170">
      <c r="A29" s="172">
        <v>41</v>
      </c>
      <c r="B29" s="190">
        <f t="shared" si="7"/>
        <v>6.7100000000000005E-4</v>
      </c>
      <c r="C29" s="191">
        <f t="shared" si="8"/>
        <v>4.3300000000000001E-4</v>
      </c>
      <c r="D29" s="174">
        <f t="shared" si="5"/>
        <v>5.5199999999999997E-4</v>
      </c>
      <c r="E29" s="345">
        <f t="shared" ca="1" si="10"/>
        <v>7.7934111559673717E-4</v>
      </c>
      <c r="F29" s="346">
        <f t="shared" ca="1" si="11"/>
        <v>3.9940924738603075E-4</v>
      </c>
      <c r="G29" s="366">
        <f t="shared" ca="1" si="12"/>
        <v>5.8937518149138393E-4</v>
      </c>
      <c r="H29" s="165">
        <f t="shared" si="13"/>
        <v>2036</v>
      </c>
      <c r="J29"/>
      <c r="K29" s="212"/>
      <c r="L29" s="212"/>
      <c r="R29" s="405">
        <v>41</v>
      </c>
      <c r="T29" s="406">
        <v>4.0000000000000002E-4</v>
      </c>
      <c r="U29" s="407" t="s">
        <v>63</v>
      </c>
      <c r="V29" s="407">
        <v>6.8900000000000003E-3</v>
      </c>
      <c r="W29" s="408"/>
      <c r="Y29" s="406">
        <v>7.1000000000000002E-4</v>
      </c>
      <c r="Z29" s="407" t="s">
        <v>63</v>
      </c>
      <c r="AA29" s="407">
        <v>7.0000000000000001E-3</v>
      </c>
      <c r="AB29" s="408"/>
      <c r="AC29" s="413"/>
      <c r="AD29" s="172">
        <v>41</v>
      </c>
      <c r="AF29" s="195">
        <v>6.7100000000000005E-4</v>
      </c>
      <c r="AG29" s="196" t="s">
        <v>63</v>
      </c>
      <c r="AH29" s="197">
        <v>1.175E-2</v>
      </c>
      <c r="AI29" s="172"/>
      <c r="AJ29" s="195">
        <v>4.3300000000000001E-4</v>
      </c>
      <c r="AK29" s="196" t="s">
        <v>63</v>
      </c>
      <c r="AL29" s="197">
        <v>5.9639999999999997E-3</v>
      </c>
      <c r="AV29" s="198"/>
      <c r="AW29" s="172">
        <v>48</v>
      </c>
      <c r="AX29" s="199">
        <f t="shared" si="6"/>
        <v>1.1071283852846971E-3</v>
      </c>
      <c r="AY29" s="334">
        <f t="shared" si="14"/>
        <v>1.1684000000000002E-3</v>
      </c>
      <c r="AZ29" s="381">
        <f>AY29*(1-VLOOKUP($AW29,'MP-2019_Male'!$A$3:$CH$103,IF(AZ$5&gt;2034,84,(60+(AZ$5-$AX$5)))))</f>
        <v>1.1453825200000002E-3</v>
      </c>
      <c r="BA29" s="381">
        <f>AZ29*(1-VLOOKUP($AW29,'MP-2019_Male'!$A$3:$CH$103,IF(BA$5&gt;2034,84,(60+(BA$5-$AX$5)))))</f>
        <v>1.1261400936640003E-3</v>
      </c>
      <c r="BB29" s="381">
        <f>BA29*(1-VLOOKUP($AW29,'MP-2019_Male'!$A$3:$CH$103,IF(BB$5&gt;2034,84,(60+(BB$5-$AX$5)))))</f>
        <v>1.1118381144744674E-3</v>
      </c>
      <c r="BC29" s="381">
        <f>BB29*(1-VLOOKUP($AW29,'MP-2019_Male'!$A$3:$CH$103,IF(BC$5&gt;2034,84,(60+(BC$5-$AX$5)))))</f>
        <v>1.1031657771815666E-3</v>
      </c>
      <c r="BD29" s="381">
        <f>BC29*(1-VLOOKUP($AW29,'MP-2019_Male'!$A$3:$CH$103,IF(BD$5&gt;2034,84,(60+(BD$5-$AX$5)))))</f>
        <v>1.1005181793163309E-3</v>
      </c>
      <c r="BE29" s="381">
        <f>BD29*(1-VLOOKUP($AW29,'MP-2019_Male'!$A$3:$CH$103,IF(BE$5&gt;2034,84,(60+(BE$5-$AX$5)))))</f>
        <v>1.0990875056832196E-3</v>
      </c>
      <c r="BF29" s="381">
        <f>BE29*(1-VLOOKUP($AW29,'MP-2019_Male'!$A$3:$CH$103,IF(BF$5&gt;2034,84,(60+(BF$5-$AX$5)))))</f>
        <v>1.0989775969326512E-3</v>
      </c>
      <c r="BG29" s="381">
        <f>BF29*(1-VLOOKUP($AW29,'MP-2019_Male'!$A$3:$CH$103,IF(BG$5&gt;2034,84,(60+(BG$5-$AX$5)))))</f>
        <v>1.1002963700489706E-3</v>
      </c>
      <c r="BH29" s="381">
        <f>BG29*(1-VLOOKUP($AW29,'MP-2019_Male'!$A$3:$CH$103,IF(BH$5&gt;2034,84,(60+(BH$5-$AX$5)))))</f>
        <v>1.103047110974093E-3</v>
      </c>
      <c r="BI29" s="381">
        <f>BH29*(1-VLOOKUP($AW29,'MP-2019_Male'!$A$3:$CH$103,IF(BI$5&gt;2034,84,(60+(BI$5-$AX$5)))))</f>
        <v>1.1071283852846971E-3</v>
      </c>
      <c r="BJ29" s="414">
        <f>BI29*(1-VLOOKUP($AW29,'MP-2019_Male'!$A$3:$CH$103,IF(BJ$5&gt;2034,84,(60+(BJ$5-$AX$5)))))</f>
        <v>1.1123318886955352E-3</v>
      </c>
      <c r="BK29" s="381">
        <f>BJ29*(1-VLOOKUP($AW29,'MP-2019_Male'!$A$3:$CH$103,IF(BK$5&gt;2034,84,(60+(BK$5-$AX$5)))))</f>
        <v>1.1181160145167521E-3</v>
      </c>
      <c r="BL29" s="381">
        <f>BK29*(1-VLOOKUP($AW29,'MP-2019_Male'!$A$3:$CH$103,IF(BL$5&gt;2034,84,(60+(BL$5-$AX$5)))))</f>
        <v>1.1240420293936911E-3</v>
      </c>
      <c r="BM29" s="381">
        <f>BL29*(1-VLOOKUP($AW29,'MP-2019_Male'!$A$3:$CH$103,IF(BM$5&gt;2034,84,(60+(BM$5-$AX$5)))))</f>
        <v>1.1295498353377201E-3</v>
      </c>
      <c r="BN29" s="381">
        <f>BM29*(1-VLOOKUP($AW29,'MP-2019_Male'!$A$3:$CH$103,IF(BN$5&gt;2034,84,(60+(BN$5-$AX$5)))))</f>
        <v>1.1341809896626047E-3</v>
      </c>
      <c r="BO29" s="381">
        <f>BN29*(1-VLOOKUP($AW29,'MP-2019_Male'!$A$3:$CH$103,IF(BO$5&gt;2034,84,(60+(BO$5-$AX$5)))))</f>
        <v>1.1374701145326262E-3</v>
      </c>
      <c r="BP29" s="381">
        <f>BO29*(1-VLOOKUP($AW29,'MP-2019_Male'!$A$3:$CH$103,IF(BP$5&gt;2034,84,(60+(BP$5-$AX$5)))))</f>
        <v>1.1388350786700654E-3</v>
      </c>
      <c r="BQ29" s="381">
        <f>BP29*(1-VLOOKUP($AW29,'MP-2019_Male'!$A$3:$CH$103,IF(BQ$5&gt;2034,84,(60+(BQ$5-$AX$5)))))</f>
        <v>1.1380378941149964E-3</v>
      </c>
      <c r="BR29" s="381">
        <f>BQ29*(1-VLOOKUP($AW29,'MP-2019_Male'!$A$3:$CH$103,IF(BR$5&gt;2034,84,(60+(BR$5-$AX$5)))))</f>
        <v>1.1348513880114744E-3</v>
      </c>
      <c r="BS29" s="381">
        <f>BR29*(1-VLOOKUP($AW29,'MP-2019_Male'!$A$3:$CH$103,IF(BS$5&gt;2034,84,(60+(BS$5-$AX$5)))))</f>
        <v>1.1295175864878204E-3</v>
      </c>
      <c r="BT29" s="381">
        <f>BS29*(1-VLOOKUP($AW29,'MP-2019_Male'!$A$3:$CH$103,IF(BT$5&gt;2034,84,(60+(BT$5-$AX$5)))))</f>
        <v>1.1221757221756496E-3</v>
      </c>
      <c r="BU29" s="381">
        <f>BT29*(1-VLOOKUP($AW29,'MP-2019_Male'!$A$3:$CH$103,IF(BU$5&gt;2034,84,(60+(BU$5-$AX$5)))))</f>
        <v>1.1131983163982443E-3</v>
      </c>
      <c r="BV29" s="381">
        <f>BU29*(1-VLOOKUP($AW29,'MP-2019_Male'!$A$3:$CH$103,IF(BV$5&gt;2034,84,(60+(BV$5-$AX$5)))))</f>
        <v>1.1030682117190204E-3</v>
      </c>
      <c r="BW29" s="381">
        <f>BV29*(1-VLOOKUP($AW29,'MP-2019_Male'!$A$3:$CH$103,IF(BW$5&gt;2034,84,(60+(BW$5-$AX$5)))))</f>
        <v>1.0922581432441739E-3</v>
      </c>
      <c r="BX29" s="381">
        <f>BW29*(1-VLOOKUP($AW29,'MP-2019_Male'!$A$3:$CH$103,IF(BX$5&gt;2034,84,(60+(BX$5-$AX$5)))))</f>
        <v>1.0823185941406519E-3</v>
      </c>
      <c r="BY29" s="381">
        <f>BX29*(1-VLOOKUP($AW29,'MP-2019_Male'!$A$3:$CH$103,IF(BY$5&gt;2034,84,(60+(BY$5-$AX$5)))))</f>
        <v>1.072469494933972E-3</v>
      </c>
      <c r="BZ29" s="381">
        <f>BY29*(1-VLOOKUP($AW29,'MP-2019_Male'!$A$3:$CH$103,IF(BZ$5&gt;2034,84,(60+(BZ$5-$AX$5)))))</f>
        <v>1.0627100225300728E-3</v>
      </c>
      <c r="CA29" s="381">
        <f>BZ29*(1-VLOOKUP($AW29,'MP-2019_Male'!$A$3:$CH$103,IF(CA$5&gt;2034,84,(60+(CA$5-$AX$5)))))</f>
        <v>1.0530393613250491E-3</v>
      </c>
      <c r="CB29" s="381">
        <f>CA29*(1-VLOOKUP($AW29,'MP-2019_Male'!$A$3:$CH$103,IF(CB$5&gt;2034,84,(60+(CB$5-$AX$5)))))</f>
        <v>1.043456703136991E-3</v>
      </c>
      <c r="CC29" s="381">
        <f>CB29*(1-VLOOKUP($AW29,'MP-2019_Male'!$A$3:$CH$103,IF(CC$5&gt;2034,84,(60+(CC$5-$AX$5)))))</f>
        <v>1.0339612471384444E-3</v>
      </c>
      <c r="CD29" s="381">
        <f>CC29*(1-VLOOKUP($AW29,'MP-2019_Male'!$A$3:$CH$103,IF(CD$5&gt;2034,84,(60+(CD$5-$AX$5)))))</f>
        <v>1.0245521997894846E-3</v>
      </c>
      <c r="CE29" s="381">
        <f>CD29*(1-VLOOKUP($AW29,'MP-2019_Male'!$A$3:$CH$103,IF(CE$5&gt;2034,84,(60+(CE$5-$AX$5)))))</f>
        <v>1.0152287747714002E-3</v>
      </c>
      <c r="CF29" s="381">
        <f>CE29*(1-VLOOKUP($AW29,'MP-2019_Male'!$A$3:$CH$103,IF(CF$5&gt;2034,84,(60+(CF$5-$AX$5)))))</f>
        <v>1.0059901929209804E-3</v>
      </c>
      <c r="CG29" s="381">
        <f>CF29*(1-VLOOKUP($AW29,'MP-2019_Male'!$A$3:$CH$103,IF(CG$5&gt;2034,84,(60+(CG$5-$AX$5)))))</f>
        <v>9.9683568216539942E-4</v>
      </c>
      <c r="CH29" s="381">
        <f>CG29*(1-VLOOKUP($AW29,'MP-2019_Male'!$A$3:$CH$103,IF(CH$5&gt;2034,84,(60+(CH$5-$AX$5)))))</f>
        <v>9.8776447745769439E-4</v>
      </c>
      <c r="CI29" s="381">
        <f>CH29*(1-VLOOKUP($AW29,'MP-2019_Male'!$A$3:$CH$103,IF(CI$5&gt;2034,84,(60+(CI$5-$AX$5)))))</f>
        <v>9.7877582071282938E-4</v>
      </c>
      <c r="CJ29" s="381">
        <f>CI29*(1-VLOOKUP($AW29,'MP-2019_Male'!$A$3:$CH$103,IF(CJ$5&gt;2034,84,(60+(CJ$5-$AX$5)))))</f>
        <v>9.6986896074434262E-4</v>
      </c>
      <c r="CK29" s="381">
        <f>CJ29*(1-VLOOKUP($AW29,'MP-2019_Male'!$A$3:$CH$103,IF(CK$5&gt;2034,84,(60+(CK$5-$AX$5)))))</f>
        <v>9.6104315320156913E-4</v>
      </c>
      <c r="CL29" s="381">
        <f>CK29*(1-VLOOKUP($AW29,'MP-2019_Male'!$A$3:$CH$103,IF(CL$5&gt;2034,84,(60+(CL$5-$AX$5)))))</f>
        <v>9.5229766050743483E-4</v>
      </c>
      <c r="CM29" s="381">
        <f>CL29*(1-VLOOKUP($AW29,'MP-2019_Male'!$A$3:$CH$103,IF(CM$5&gt;2034,84,(60+(CM$5-$AX$5)))))</f>
        <v>9.4363175179681719E-4</v>
      </c>
      <c r="CN29" s="381">
        <f>CM29*(1-VLOOKUP($AW29,'MP-2019_Male'!$A$3:$CH$103,IF(CN$5&gt;2034,84,(60+(CN$5-$AX$5)))))</f>
        <v>9.350447028554661E-4</v>
      </c>
      <c r="CO29" s="381">
        <f>CN29*(1-VLOOKUP($AW29,'MP-2019_Male'!$A$3:$CH$103,IF(CO$5&gt;2034,84,(60+(CO$5-$AX$5)))))</f>
        <v>9.2653579605948139E-4</v>
      </c>
      <c r="CP29" s="381">
        <f>CO29*(1-VLOOKUP($AW29,'MP-2019_Male'!$A$3:$CH$103,IF(CP$5&gt;2034,84,(60+(CP$5-$AX$5)))))</f>
        <v>9.1810432031534011E-4</v>
      </c>
      <c r="CQ29" s="381">
        <f>CP29*(1-VLOOKUP($AW29,'MP-2019_Male'!$A$3:$CH$103,IF(CQ$5&gt;2034,84,(60+(CQ$5-$AX$5)))))</f>
        <v>9.0974957100047049E-4</v>
      </c>
      <c r="CR29" s="381">
        <f>CQ29*(1-VLOOKUP($AW29,'MP-2019_Male'!$A$3:$CH$103,IF(CR$5&gt;2034,84,(60+(CR$5-$AX$5)))))</f>
        <v>9.014708499043662E-4</v>
      </c>
      <c r="CS29" s="381">
        <f>CR29*(1-VLOOKUP($AW29,'MP-2019_Male'!$A$3:$CH$103,IF(CS$5&gt;2034,84,(60+(CS$5-$AX$5)))))</f>
        <v>8.9326746517023653E-4</v>
      </c>
      <c r="CT29" s="381">
        <f>CS29*(1-VLOOKUP($AW29,'MP-2019_Male'!$A$3:$CH$103,IF(CT$5&gt;2034,84,(60+(CT$5-$AX$5)))))</f>
        <v>8.8513873123718739E-4</v>
      </c>
      <c r="CU29" s="381">
        <f>CT29*(1-VLOOKUP($AW29,'MP-2019_Male'!$A$3:$CH$103,IF(CU$5&gt;2034,84,(60+(CU$5-$AX$5)))))</f>
        <v>8.7708396878292895E-4</v>
      </c>
      <c r="CV29" s="381">
        <f>CU29*(1-VLOOKUP($AW29,'MP-2019_Male'!$A$3:$CH$103,IF(CV$5&gt;2034,84,(60+(CV$5-$AX$5)))))</f>
        <v>8.6910250466700433E-4</v>
      </c>
      <c r="CW29" s="381">
        <f>CV29*(1-VLOOKUP($AW29,'MP-2019_Male'!$A$3:$CH$103,IF(CW$5&gt;2034,84,(60+(CW$5-$AX$5)))))</f>
        <v>8.6119367187453464E-4</v>
      </c>
      <c r="CX29" s="381">
        <f>CW29*(1-VLOOKUP($AW29,'MP-2019_Male'!$A$3:$CH$103,IF(CX$5&gt;2034,84,(60+(CX$5-$AX$5)))))</f>
        <v>8.533568094604764E-4</v>
      </c>
      <c r="CY29" s="381">
        <f>CX29*(1-VLOOKUP($AW29,'MP-2019_Male'!$A$3:$CH$103,IF(CY$5&gt;2034,84,(60+(CY$5-$AX$5)))))</f>
        <v>8.4559126249438607E-4</v>
      </c>
      <c r="CZ29" s="381">
        <f>CY29*(1-VLOOKUP($AW29,'MP-2019_Male'!$A$3:$CH$103,IF(CZ$5&gt;2034,84,(60+(CZ$5-$AX$5)))))</f>
        <v>8.3789638200568715E-4</v>
      </c>
      <c r="DA29" s="381">
        <f>CZ29*(1-VLOOKUP($AW29,'MP-2019_Male'!$A$3:$CH$103,IF(DA$5&gt;2034,84,(60+(DA$5-$AX$5)))))</f>
        <v>8.3027152492943536E-4</v>
      </c>
      <c r="DB29" s="381">
        <f>DA29*(1-VLOOKUP($AW29,'MP-2019_Male'!$A$3:$CH$103,IF(DB$5&gt;2034,84,(60+(DB$5-$AX$5)))))</f>
        <v>8.2271605405257755E-4</v>
      </c>
      <c r="DC29" s="381">
        <f>DB29*(1-VLOOKUP($AW29,'MP-2019_Male'!$A$3:$CH$103,IF(DC$5&gt;2034,84,(60+(DC$5-$AX$5)))))</f>
        <v>8.1522933796069914E-4</v>
      </c>
      <c r="DD29" s="381">
        <f>DC29*(1-VLOOKUP($AW29,'MP-2019_Male'!$A$3:$CH$103,IF(DD$5&gt;2034,84,(60+(DD$5-$AX$5)))))</f>
        <v>8.0781075098525679E-4</v>
      </c>
      <c r="DE29" s="381">
        <f>DD29*(1-VLOOKUP($AW29,'MP-2019_Male'!$A$3:$CH$103,IF(DE$5&gt;2034,84,(60+(DE$5-$AX$5)))))</f>
        <v>8.00459673151291E-4</v>
      </c>
      <c r="DF29" s="381">
        <f>DE29*(1-VLOOKUP($AW29,'MP-2019_Male'!$A$3:$CH$103,IF(DF$5&gt;2034,84,(60+(DF$5-$AX$5)))))</f>
        <v>7.9317549012561427E-4</v>
      </c>
      <c r="DG29" s="381">
        <f>DF29*(1-VLOOKUP($AW29,'MP-2019_Male'!$A$3:$CH$103,IF(DG$5&gt;2034,84,(60+(DG$5-$AX$5)))))</f>
        <v>7.8595759316547116E-4</v>
      </c>
      <c r="DH29" s="381">
        <f>DG29*(1-VLOOKUP($AW29,'MP-2019_Male'!$A$3:$CH$103,IF(DH$5&gt;2034,84,(60+(DH$5-$AX$5)))))</f>
        <v>7.7880537906766542E-4</v>
      </c>
      <c r="DI29" s="381">
        <f>DH29*(1-VLOOKUP($AW29,'MP-2019_Male'!$A$3:$CH$103,IF(DI$5&gt;2034,84,(60+(DI$5-$AX$5)))))</f>
        <v>7.7171825011814962E-4</v>
      </c>
      <c r="DJ29" s="381">
        <f>DI29*(1-VLOOKUP($AW29,'MP-2019_Male'!$A$3:$CH$103,IF(DJ$5&gt;2034,84,(60+(DJ$5-$AX$5)))))</f>
        <v>7.6469561404207448E-4</v>
      </c>
      <c r="DK29" s="381">
        <f>DJ29*(1-VLOOKUP($AW29,'MP-2019_Male'!$A$3:$CH$103,IF(DK$5&gt;2034,84,(60+(DK$5-$AX$5)))))</f>
        <v>7.5773688395429156E-4</v>
      </c>
      <c r="DL29" s="381">
        <f>DK29*(1-VLOOKUP($AW29,'MP-2019_Male'!$A$3:$CH$103,IF(DL$5&gt;2034,84,(60+(DL$5-$AX$5)))))</f>
        <v>7.5084147831030752E-4</v>
      </c>
      <c r="DM29" s="381">
        <f>DL29*(1-VLOOKUP($AW29,'MP-2019_Male'!$A$3:$CH$103,IF(DM$5&gt;2034,84,(60+(DM$5-$AX$5)))))</f>
        <v>7.4400882085768369E-4</v>
      </c>
      <c r="DN29" s="381">
        <f>DM29*(1-VLOOKUP($AW29,'MP-2019_Male'!$A$3:$CH$103,IF(DN$5&gt;2034,84,(60+(DN$5-$AX$5)))))</f>
        <v>7.3723834058787873E-4</v>
      </c>
      <c r="DO29" s="381">
        <f>DN29*(1-VLOOKUP($AW29,'MP-2019_Male'!$A$3:$CH$103,IF(DO$5&gt;2034,84,(60+(DO$5-$AX$5)))))</f>
        <v>7.30529471688529E-4</v>
      </c>
      <c r="DP29" s="381">
        <f>DO29*(1-VLOOKUP($AW29,'MP-2019_Male'!$A$3:$CH$103,IF(DP$5&gt;2034,84,(60+(DP$5-$AX$5)))))</f>
        <v>7.2388165349616344E-4</v>
      </c>
      <c r="DQ29" s="381">
        <f>DP29*(1-VLOOKUP($AW29,'MP-2019_Male'!$A$3:$CH$103,IF(DQ$5&gt;2034,84,(60+(DQ$5-$AX$5)))))</f>
        <v>7.1729433044934838E-4</v>
      </c>
      <c r="DR29" s="381">
        <f>DQ29*(1-VLOOKUP($AW29,'MP-2019_Male'!$A$3:$CH$103,IF(DR$5&gt;2034,84,(60+(DR$5-$AX$5)))))</f>
        <v>7.1076695204225931E-4</v>
      </c>
      <c r="DS29" s="381">
        <f>DR29*(1-VLOOKUP($AW29,'MP-2019_Male'!$A$3:$CH$103,IF(DS$5&gt;2034,84,(60+(DS$5-$AX$5)))))</f>
        <v>7.0429897277867479E-4</v>
      </c>
      <c r="DT29" s="381">
        <f>DS29*(1-VLOOKUP($AW29,'MP-2019_Male'!$A$3:$CH$103,IF(DT$5&gt;2034,84,(60+(DT$5-$AX$5)))))</f>
        <v>6.978898521263888E-4</v>
      </c>
      <c r="DU29" s="381">
        <f>DT29*(1-VLOOKUP($AW29,'MP-2019_Male'!$A$3:$CH$103,IF(DU$5&gt;2034,84,(60+(DU$5-$AX$5)))))</f>
        <v>6.9153905447203866E-4</v>
      </c>
      <c r="DV29" s="381">
        <f>DU29*(1-VLOOKUP($AW29,'MP-2019_Male'!$A$3:$CH$103,IF(DV$5&gt;2034,84,(60+(DV$5-$AX$5)))))</f>
        <v>6.8524604907634306E-4</v>
      </c>
      <c r="DW29" s="381">
        <f>DV29*(1-VLOOKUP($AW29,'MP-2019_Male'!$A$3:$CH$103,IF(DW$5&gt;2034,84,(60+(DW$5-$AX$5)))))</f>
        <v>6.7901031002974837E-4</v>
      </c>
      <c r="DX29" s="381">
        <f>DW29*(1-VLOOKUP($AW29,'MP-2019_Male'!$A$3:$CH$103,IF(DX$5&gt;2034,84,(60+(DX$5-$AX$5)))))</f>
        <v>6.7283131620847762E-4</v>
      </c>
      <c r="DY29" s="381">
        <f>DX29*(1-VLOOKUP($AW29,'MP-2019_Male'!$A$3:$CH$103,IF(DY$5&gt;2034,84,(60+(DY$5-$AX$5)))))</f>
        <v>6.6670855123098047E-4</v>
      </c>
      <c r="DZ29" s="381">
        <f>DY29*(1-VLOOKUP($AW29,'MP-2019_Male'!$A$3:$CH$103,IF(DZ$5&gt;2034,84,(60+(DZ$5-$AX$5)))))</f>
        <v>6.6064150341477851E-4</v>
      </c>
      <c r="EA29" s="381">
        <f>DZ29*(1-VLOOKUP($AW29,'MP-2019_Male'!$A$3:$CH$103,IF(EA$5&gt;2034,84,(60+(EA$5-$AX$5)))))</f>
        <v>6.5462966573370405E-4</v>
      </c>
      <c r="EB29" s="381">
        <f>EA29*(1-VLOOKUP($AW29,'MP-2019_Male'!$A$3:$CH$103,IF(EB$5&gt;2034,84,(60+(EB$5-$AX$5)))))</f>
        <v>6.4867253577552734E-4</v>
      </c>
      <c r="EC29" s="381">
        <f>EB29*(1-VLOOKUP($AW29,'MP-2019_Male'!$A$3:$CH$103,IF(EC$5&gt;2034,84,(60+(EC$5-$AX$5)))))</f>
        <v>6.4276961569997002E-4</v>
      </c>
      <c r="ED29" s="381">
        <f>EC29*(1-VLOOKUP($AW29,'MP-2019_Male'!$A$3:$CH$103,IF(ED$5&gt;2034,84,(60+(ED$5-$AX$5)))))</f>
        <v>6.3692041219710026E-4</v>
      </c>
      <c r="EE29" s="381">
        <f>ED29*(1-VLOOKUP($AW29,'MP-2019_Male'!$A$3:$CH$103,IF(EE$5&gt;2034,84,(60+(EE$5-$AX$5)))))</f>
        <v>6.3112443644610663E-4</v>
      </c>
      <c r="EF29" s="381">
        <f>EE29*(1-VLOOKUP($AW29,'MP-2019_Male'!$A$3:$CH$103,IF(EF$5&gt;2034,84,(60+(EF$5-$AX$5)))))</f>
        <v>6.2538120407444706E-4</v>
      </c>
      <c r="EG29" s="381">
        <f>EF29*(1-VLOOKUP($AW29,'MP-2019_Male'!$A$3:$CH$103,IF(EG$5&gt;2034,84,(60+(EG$5-$AX$5)))))</f>
        <v>6.1969023511736958E-4</v>
      </c>
      <c r="EH29" s="381">
        <f>EG29*(1-VLOOKUP($AW29,'MP-2019_Male'!$A$3:$CH$103,IF(EH$5&gt;2034,84,(60+(EH$5-$AX$5)))))</f>
        <v>6.1405105397780151E-4</v>
      </c>
      <c r="EI29" s="381">
        <f>EH29*(1-VLOOKUP($AW29,'MP-2019_Male'!$A$3:$CH$103,IF(EI$5&gt;2034,84,(60+(EI$5-$AX$5)))))</f>
        <v>6.0846318938660346E-4</v>
      </c>
      <c r="EJ29" s="381">
        <f>EI29*(1-VLOOKUP($AW29,'MP-2019_Male'!$A$3:$CH$103,IF(EJ$5&gt;2034,84,(60+(EJ$5-$AX$5)))))</f>
        <v>6.029261743631854E-4</v>
      </c>
      <c r="EK29" s="381">
        <f>EJ29*(1-VLOOKUP($AW29,'MP-2019_Male'!$A$3:$CH$103,IF(EK$5&gt;2034,84,(60+(EK$5-$AX$5)))))</f>
        <v>5.9743954617648041E-4</v>
      </c>
      <c r="EL29" s="381">
        <f>EK29*(1-VLOOKUP($AW29,'MP-2019_Male'!$A$3:$CH$103,IF(EL$5&gt;2034,84,(60+(EL$5-$AX$5)))))</f>
        <v>5.9200284630627441E-4</v>
      </c>
      <c r="EM29" s="381">
        <f>EL29*(1-VLOOKUP($AW29,'MP-2019_Male'!$A$3:$CH$103,IF(EM$5&gt;2034,84,(60+(EM$5-$AX$5)))))</f>
        <v>5.8661562040488737E-4</v>
      </c>
      <c r="EN29" s="381">
        <f>EM29*(1-VLOOKUP($AW29,'MP-2019_Male'!$A$3:$CH$103,IF(EN$5&gt;2034,84,(60+(EN$5-$AX$5)))))</f>
        <v>5.8127741825920293E-4</v>
      </c>
      <c r="EO29" s="381">
        <f>EN29*(1-VLOOKUP($AW29,'MP-2019_Male'!$A$3:$CH$103,IF(EO$5&gt;2034,84,(60+(EO$5-$AX$5)))))</f>
        <v>5.7598779375304422E-4</v>
      </c>
      <c r="EP29" s="381">
        <f>EO29*(1-VLOOKUP($AW29,'MP-2019_Male'!$A$3:$CH$103,IF(EP$5&gt;2034,84,(60+(EP$5-$AX$5)))))</f>
        <v>5.7074630482989149E-4</v>
      </c>
      <c r="EQ29" s="381">
        <f>EP29*(1-VLOOKUP($AW29,'MP-2019_Male'!$A$3:$CH$103,IF(EQ$5&gt;2034,84,(60+(EQ$5-$AX$5)))))</f>
        <v>5.6555251345593942E-4</v>
      </c>
      <c r="ER29" s="381">
        <f>EQ29*(1-VLOOKUP($AW29,'MP-2019_Male'!$A$3:$CH$103,IF(ER$5&gt;2034,84,(60+(ER$5-$AX$5)))))</f>
        <v>5.604059855834904E-4</v>
      </c>
      <c r="ES29" s="381">
        <f>ER29*(1-VLOOKUP($AW29,'MP-2019_Male'!$A$3:$CH$103,IF(ES$5&gt;2034,84,(60+(ES$5-$AX$5)))))</f>
        <v>5.5530629111468063E-4</v>
      </c>
      <c r="ET29" s="381">
        <f>ES29*(1-VLOOKUP($AW29,'MP-2019_Male'!$A$3:$CH$103,IF(ET$5&gt;2034,84,(60+(ET$5-$AX$5)))))</f>
        <v>5.5025300386553702E-4</v>
      </c>
      <c r="EU29" s="381">
        <f>ET29*(1-VLOOKUP($AW29,'MP-2019_Male'!$A$3:$CH$103,IF(EU$5&gt;2034,84,(60+(EU$5-$AX$5)))))</f>
        <v>5.4524570153036069E-4</v>
      </c>
      <c r="EV29" s="381">
        <f>EU29*(1-VLOOKUP($AW29,'MP-2019_Male'!$A$3:$CH$103,IF(EV$5&gt;2034,84,(60+(EV$5-$AX$5)))))</f>
        <v>5.4028396564643436E-4</v>
      </c>
      <c r="EW29" s="381">
        <f>EV29*(1-VLOOKUP($AW29,'MP-2019_Male'!$A$3:$CH$103,IF(EW$5&gt;2034,84,(60+(EW$5-$AX$5)))))</f>
        <v>5.3536738155905185E-4</v>
      </c>
      <c r="EX29" s="381">
        <f>EW29*(1-VLOOKUP($AW29,'MP-2019_Male'!$A$3:$CH$103,IF(EX$5&gt;2034,84,(60+(EX$5-$AX$5)))))</f>
        <v>5.3049553838686446E-4</v>
      </c>
      <c r="EY29" s="381">
        <f>EX29*(1-VLOOKUP($AW29,'MP-2019_Male'!$A$3:$CH$103,IF(EY$5&gt;2034,84,(60+(EY$5-$AX$5)))))</f>
        <v>5.25668028987544E-4</v>
      </c>
      <c r="EZ29" s="381">
        <f>EY29*(1-VLOOKUP($AW29,'MP-2019_Male'!$A$3:$CH$103,IF(EZ$5&gt;2034,84,(60+(EZ$5-$AX$5)))))</f>
        <v>5.2088444992375732E-4</v>
      </c>
      <c r="FA29" s="381">
        <f>EZ29*(1-VLOOKUP($AW29,'MP-2019_Male'!$A$3:$CH$103,IF(FA$5&gt;2034,84,(60+(FA$5-$AX$5)))))</f>
        <v>5.1614440142945116E-4</v>
      </c>
      <c r="FB29" s="381">
        <f>FA29*(1-VLOOKUP($AW29,'MP-2019_Male'!$A$3:$CH$103,IF(FB$5&gt;2034,84,(60+(FB$5-$AX$5)))))</f>
        <v>5.1144748737644318E-4</v>
      </c>
      <c r="FC29" s="381">
        <f>FB29*(1-VLOOKUP($AW29,'MP-2019_Male'!$A$3:$CH$103,IF(FC$5&gt;2034,84,(60+(FC$5-$AX$5)))))</f>
        <v>5.067933152413176E-4</v>
      </c>
      <c r="FD29" s="381">
        <f>FC29*(1-VLOOKUP($AW29,'MP-2019_Male'!$A$3:$CH$103,IF(FD$5&gt;2034,84,(60+(FD$5-$AX$5)))))</f>
        <v>5.0218149607262166E-4</v>
      </c>
      <c r="FE29" s="381">
        <f>FD29*(1-VLOOKUP($AW29,'MP-2019_Male'!$A$3:$CH$103,IF(FE$5&gt;2034,84,(60+(FE$5-$AX$5)))))</f>
        <v>4.9761164445836083E-4</v>
      </c>
      <c r="FF29" s="381">
        <f>FE29*(1-VLOOKUP($AW29,'MP-2019_Male'!$A$3:$CH$103,IF(FF$5&gt;2034,84,(60+(FF$5-$AX$5)))))</f>
        <v>4.9308337849378976E-4</v>
      </c>
      <c r="FG29" s="381">
        <f>FF29*(1-VLOOKUP($AW29,'MP-2019_Male'!$A$3:$CH$103,IF(FG$5&gt;2034,84,(60+(FG$5-$AX$5)))))</f>
        <v>4.885963197494963E-4</v>
      </c>
      <c r="FH29" s="381">
        <f>FG29*(1-VLOOKUP($AW29,'MP-2019_Male'!$A$3:$CH$103,IF(FH$5&gt;2034,84,(60+(FH$5-$AX$5)))))</f>
        <v>4.841500932397759E-4</v>
      </c>
      <c r="FI29" s="381">
        <f>FH29*(1-VLOOKUP($AW29,'MP-2019_Male'!$A$3:$CH$103,IF(FI$5&gt;2034,84,(60+(FI$5-$AX$5)))))</f>
        <v>4.7974432739129392E-4</v>
      </c>
      <c r="FJ29" s="381">
        <f>FI29*(1-VLOOKUP($AW29,'MP-2019_Male'!$A$3:$CH$103,IF(FJ$5&gt;2034,84,(60+(FJ$5-$AX$5)))))</f>
        <v>4.7537865401203316E-4</v>
      </c>
      <c r="FK29" s="381">
        <f>FJ29*(1-VLOOKUP($AW29,'MP-2019_Male'!$A$3:$CH$103,IF(FK$5&gt;2034,84,(60+(FK$5-$AX$5)))))</f>
        <v>4.7105270826052365E-4</v>
      </c>
      <c r="FL29" s="381">
        <f>FK29*(1-VLOOKUP($AW29,'MP-2019_Male'!$A$3:$CH$103,IF(FL$5&gt;2034,84,(60+(FL$5-$AX$5)))))</f>
        <v>4.6676612861535287E-4</v>
      </c>
      <c r="FM29" s="381">
        <f>FL29*(1-VLOOKUP($AW29,'MP-2019_Male'!$A$3:$CH$103,IF(FM$5&gt;2034,84,(60+(FM$5-$AX$5)))))</f>
        <v>4.6251855684495316E-4</v>
      </c>
      <c r="FN29" s="381">
        <f>FM29*(1-VLOOKUP($AW29,'MP-2019_Male'!$A$3:$CH$103,IF(FN$5&gt;2034,84,(60+(FN$5-$AX$5)))))</f>
        <v>4.5830963797766408E-4</v>
      </c>
    </row>
    <row r="30" spans="1:170">
      <c r="A30" s="172">
        <v>42</v>
      </c>
      <c r="B30" s="190">
        <f t="shared" si="7"/>
        <v>7.2499999999999995E-4</v>
      </c>
      <c r="C30" s="191">
        <f t="shared" si="8"/>
        <v>4.7699999999999999E-4</v>
      </c>
      <c r="D30" s="174">
        <f t="shared" si="5"/>
        <v>6.0099999999999997E-4</v>
      </c>
      <c r="E30" s="345">
        <f t="shared" ca="1" si="10"/>
        <v>8.0119407441184298E-4</v>
      </c>
      <c r="F30" s="346">
        <f t="shared" ca="1" si="11"/>
        <v>4.0916484871723679E-4</v>
      </c>
      <c r="G30" s="366">
        <f t="shared" ca="1" si="12"/>
        <v>6.0517946156453991E-4</v>
      </c>
      <c r="H30" s="165">
        <f t="shared" si="13"/>
        <v>2037</v>
      </c>
      <c r="I30" s="506" t="s">
        <v>180</v>
      </c>
      <c r="J30" s="507">
        <v>0.92</v>
      </c>
      <c r="K30" s="167"/>
      <c r="L30" s="167"/>
      <c r="M30" s="167"/>
      <c r="N30" s="167"/>
      <c r="O30" s="167"/>
      <c r="P30" s="167"/>
      <c r="R30" s="405">
        <v>42</v>
      </c>
      <c r="T30" s="406">
        <v>4.2999999999999999E-4</v>
      </c>
      <c r="U30" s="407" t="s">
        <v>63</v>
      </c>
      <c r="V30" s="407">
        <v>7.5399999999999998E-3</v>
      </c>
      <c r="W30" s="408"/>
      <c r="Y30" s="406">
        <v>7.6999999999999996E-4</v>
      </c>
      <c r="Z30" s="407" t="s">
        <v>63</v>
      </c>
      <c r="AA30" s="407">
        <v>7.6299999999999996E-3</v>
      </c>
      <c r="AB30" s="408"/>
      <c r="AC30" s="413"/>
      <c r="AD30" s="172">
        <v>42</v>
      </c>
      <c r="AF30" s="195">
        <v>7.2499999999999995E-4</v>
      </c>
      <c r="AG30" s="196" t="s">
        <v>63</v>
      </c>
      <c r="AH30" s="197">
        <v>1.2696000000000001E-2</v>
      </c>
      <c r="AI30" s="172"/>
      <c r="AJ30" s="195">
        <v>4.7699999999999999E-4</v>
      </c>
      <c r="AK30" s="196" t="s">
        <v>63</v>
      </c>
      <c r="AL30" s="197">
        <v>6.5700000000000003E-3</v>
      </c>
      <c r="AV30" s="198"/>
      <c r="AW30" s="172">
        <v>49</v>
      </c>
      <c r="AX30" s="199">
        <f t="shared" si="6"/>
        <v>1.1908853312545221E-3</v>
      </c>
      <c r="AY30" s="334">
        <f t="shared" si="14"/>
        <v>1.2696000000000001E-3</v>
      </c>
      <c r="AZ30" s="381">
        <f>AY30*(1-VLOOKUP($AW30,'MP-2019_Male'!$A$3:$CH$103,IF(AZ$5&gt;2034,84,(60+(AZ$5-$AX$5)))))</f>
        <v>1.2470011199999999E-3</v>
      </c>
      <c r="BA30" s="381">
        <f>AZ30*(1-VLOOKUP($AW30,'MP-2019_Male'!$A$3:$CH$103,IF(BA$5&gt;2034,84,(60+(BA$5-$AX$5)))))</f>
        <v>1.227797302752E-3</v>
      </c>
      <c r="BB30" s="381">
        <f>BA30*(1-VLOOKUP($AW30,'MP-2019_Male'!$A$3:$CH$103,IF(BB$5&gt;2034,84,(60+(BB$5-$AX$5)))))</f>
        <v>1.2129409553887007E-3</v>
      </c>
      <c r="BC30" s="381">
        <f>BB30*(1-VLOOKUP($AW30,'MP-2019_Male'!$A$3:$CH$103,IF(BC$5&gt;2034,84,(60+(BC$5-$AX$5)))))</f>
        <v>1.2029948395545133E-3</v>
      </c>
      <c r="BD30" s="381">
        <f>BC30*(1-VLOOKUP($AW30,'MP-2019_Male'!$A$3:$CH$103,IF(BD$5&gt;2034,84,(60+(BD$5-$AX$5)))))</f>
        <v>1.1983031596802507E-3</v>
      </c>
      <c r="BE30" s="381">
        <f>BD30*(1-VLOOKUP($AW30,'MP-2019_Male'!$A$3:$CH$103,IF(BE$5&gt;2034,84,(60+(BE$5-$AX$5)))))</f>
        <v>1.194468589569274E-3</v>
      </c>
      <c r="BF30" s="381">
        <f>BE30*(1-VLOOKUP($AW30,'MP-2019_Male'!$A$3:$CH$103,IF(BF$5&gt;2034,84,(60+(BF$5-$AX$5)))))</f>
        <v>1.1916018649543079E-3</v>
      </c>
      <c r="BG30" s="381">
        <f>BF30*(1-VLOOKUP($AW30,'MP-2019_Male'!$A$3:$CH$103,IF(BG$5&gt;2034,84,(60+(BG$5-$AX$5)))))</f>
        <v>1.1899336223433719E-3</v>
      </c>
      <c r="BH30" s="381">
        <f>BG30*(1-VLOOKUP($AW30,'MP-2019_Male'!$A$3:$CH$103,IF(BH$5&gt;2034,84,(60+(BH$5-$AX$5)))))</f>
        <v>1.1896956356189034E-3</v>
      </c>
      <c r="BI30" s="381">
        <f>BH30*(1-VLOOKUP($AW30,'MP-2019_Male'!$A$3:$CH$103,IF(BI$5&gt;2034,84,(60+(BI$5-$AX$5)))))</f>
        <v>1.1908853312545221E-3</v>
      </c>
      <c r="BJ30" s="414">
        <f>BI30*(1-VLOOKUP($AW30,'MP-2019_Male'!$A$3:$CH$103,IF(BJ$5&gt;2034,84,(60+(BJ$5-$AX$5)))))</f>
        <v>1.1933861904501566E-3</v>
      </c>
      <c r="BK30" s="381">
        <f>BJ30*(1-VLOOKUP($AW30,'MP-2019_Male'!$A$3:$CH$103,IF(BK$5&gt;2034,84,(60+(BK$5-$AX$5)))))</f>
        <v>1.1968470104024619E-3</v>
      </c>
      <c r="BL30" s="381">
        <f>BK30*(1-VLOOKUP($AW30,'MP-2019_Male'!$A$3:$CH$103,IF(BL$5&gt;2034,84,(60+(BL$5-$AX$5)))))</f>
        <v>1.20079660553679E-3</v>
      </c>
      <c r="BM30" s="381">
        <f>BL30*(1-VLOOKUP($AW30,'MP-2019_Male'!$A$3:$CH$103,IF(BM$5&gt;2034,84,(60+(BM$5-$AX$5)))))</f>
        <v>1.2047592343350615E-3</v>
      </c>
      <c r="BN30" s="381">
        <f>BM30*(1-VLOOKUP($AW30,'MP-2019_Male'!$A$3:$CH$103,IF(BN$5&gt;2034,84,(60+(BN$5-$AX$5)))))</f>
        <v>1.208253036114633E-3</v>
      </c>
      <c r="BO30" s="381">
        <f>BN30*(1-VLOOKUP($AW30,'MP-2019_Male'!$A$3:$CH$103,IF(BO$5&gt;2034,84,(60+(BO$5-$AX$5)))))</f>
        <v>1.2106695421868624E-3</v>
      </c>
      <c r="BP30" s="381">
        <f>BO30*(1-VLOOKUP($AW30,'MP-2019_Male'!$A$3:$CH$103,IF(BP$5&gt;2034,84,(60+(BP$5-$AX$5)))))</f>
        <v>1.2115170108663931E-3</v>
      </c>
      <c r="BQ30" s="381">
        <f>BP30*(1-VLOOKUP($AW30,'MP-2019_Male'!$A$3:$CH$103,IF(BQ$5&gt;2034,84,(60+(BQ$5-$AX$5)))))</f>
        <v>1.2103054938555268E-3</v>
      </c>
      <c r="BR30" s="381">
        <f>BQ30*(1-VLOOKUP($AW30,'MP-2019_Male'!$A$3:$CH$103,IF(BR$5&gt;2034,84,(60+(BR$5-$AX$5)))))</f>
        <v>1.2067956079233459E-3</v>
      </c>
      <c r="BS30" s="381">
        <f>BR30*(1-VLOOKUP($AW30,'MP-2019_Male'!$A$3:$CH$103,IF(BS$5&gt;2034,84,(60+(BS$5-$AX$5)))))</f>
        <v>1.2010029890053137E-3</v>
      </c>
      <c r="BT30" s="381">
        <f>BS30*(1-VLOOKUP($AW30,'MP-2019_Male'!$A$3:$CH$103,IF(BT$5&gt;2034,84,(60+(BT$5-$AX$5)))))</f>
        <v>1.1931964695767793E-3</v>
      </c>
      <c r="BU30" s="381">
        <f>BT30*(1-VLOOKUP($AW30,'MP-2019_Male'!$A$3:$CH$103,IF(BU$5&gt;2034,84,(60+(BU$5-$AX$5)))))</f>
        <v>1.1836508978201651E-3</v>
      </c>
      <c r="BV30" s="381">
        <f>BU30*(1-VLOOKUP($AW30,'MP-2019_Male'!$A$3:$CH$103,IF(BV$5&gt;2034,84,(60+(BV$5-$AX$5)))))</f>
        <v>1.1728796746500016E-3</v>
      </c>
      <c r="BW30" s="381">
        <f>BV30*(1-VLOOKUP($AW30,'MP-2019_Male'!$A$3:$CH$103,IF(BW$5&gt;2034,84,(60+(BW$5-$AX$5)))))</f>
        <v>1.1613854538384315E-3</v>
      </c>
      <c r="BX30" s="381">
        <f>BW30*(1-VLOOKUP($AW30,'MP-2019_Male'!$A$3:$CH$103,IF(BX$5&gt;2034,84,(60+(BX$5-$AX$5)))))</f>
        <v>1.1508168462085017E-3</v>
      </c>
      <c r="BY30" s="381">
        <f>BX30*(1-VLOOKUP($AW30,'MP-2019_Male'!$A$3:$CH$103,IF(BY$5&gt;2034,84,(60+(BY$5-$AX$5)))))</f>
        <v>1.1403444129080044E-3</v>
      </c>
      <c r="BZ30" s="381">
        <f>BY30*(1-VLOOKUP($AW30,'MP-2019_Male'!$A$3:$CH$103,IF(BZ$5&gt;2034,84,(60+(BZ$5-$AX$5)))))</f>
        <v>1.1299672787505415E-3</v>
      </c>
      <c r="CA30" s="381">
        <f>BZ30*(1-VLOOKUP($AW30,'MP-2019_Male'!$A$3:$CH$103,IF(CA$5&gt;2034,84,(60+(CA$5-$AX$5)))))</f>
        <v>1.1196845765139116E-3</v>
      </c>
      <c r="CB30" s="381">
        <f>CA30*(1-VLOOKUP($AW30,'MP-2019_Male'!$A$3:$CH$103,IF(CB$5&gt;2034,84,(60+(CB$5-$AX$5)))))</f>
        <v>1.109495446867635E-3</v>
      </c>
      <c r="CC30" s="381">
        <f>CB30*(1-VLOOKUP($AW30,'MP-2019_Male'!$A$3:$CH$103,IF(CC$5&gt;2034,84,(60+(CC$5-$AX$5)))))</f>
        <v>1.0993990383011394E-3</v>
      </c>
      <c r="CD30" s="381">
        <f>CC30*(1-VLOOKUP($AW30,'MP-2019_Male'!$A$3:$CH$103,IF(CD$5&gt;2034,84,(60+(CD$5-$AX$5)))))</f>
        <v>1.0893945070525989E-3</v>
      </c>
      <c r="CE30" s="381">
        <f>CD30*(1-VLOOKUP($AW30,'MP-2019_Male'!$A$3:$CH$103,IF(CE$5&gt;2034,84,(60+(CE$5-$AX$5)))))</f>
        <v>1.0794810170384203E-3</v>
      </c>
      <c r="CF30" s="381">
        <f>CE30*(1-VLOOKUP($AW30,'MP-2019_Male'!$A$3:$CH$103,IF(CF$5&gt;2034,84,(60+(CF$5-$AX$5)))))</f>
        <v>1.0696577397833707E-3</v>
      </c>
      <c r="CG30" s="381">
        <f>CF30*(1-VLOOKUP($AW30,'MP-2019_Male'!$A$3:$CH$103,IF(CG$5&gt;2034,84,(60+(CG$5-$AX$5)))))</f>
        <v>1.059923854351342E-3</v>
      </c>
      <c r="CH30" s="381">
        <f>CG30*(1-VLOOKUP($AW30,'MP-2019_Male'!$A$3:$CH$103,IF(CH$5&gt;2034,84,(60+(CH$5-$AX$5)))))</f>
        <v>1.0502785472767447E-3</v>
      </c>
      <c r="CI30" s="381">
        <f>CH30*(1-VLOOKUP($AW30,'MP-2019_Male'!$A$3:$CH$103,IF(CI$5&gt;2034,84,(60+(CI$5-$AX$5)))))</f>
        <v>1.0407210124965263E-3</v>
      </c>
      <c r="CJ30" s="381">
        <f>CI30*(1-VLOOKUP($AW30,'MP-2019_Male'!$A$3:$CH$103,IF(CJ$5&gt;2034,84,(60+(CJ$5-$AX$5)))))</f>
        <v>1.0312504512828078E-3</v>
      </c>
      <c r="CK30" s="381">
        <f>CJ30*(1-VLOOKUP($AW30,'MP-2019_Male'!$A$3:$CH$103,IF(CK$5&gt;2034,84,(60+(CK$5-$AX$5)))))</f>
        <v>1.0218660721761342E-3</v>
      </c>
      <c r="CL30" s="381">
        <f>CK30*(1-VLOOKUP($AW30,'MP-2019_Male'!$A$3:$CH$103,IF(CL$5&gt;2034,84,(60+(CL$5-$AX$5)))))</f>
        <v>1.0125670909193313E-3</v>
      </c>
      <c r="CM30" s="381">
        <f>CL30*(1-VLOOKUP($AW30,'MP-2019_Male'!$A$3:$CH$103,IF(CM$5&gt;2034,84,(60+(CM$5-$AX$5)))))</f>
        <v>1.0033527303919653E-3</v>
      </c>
      <c r="CN30" s="381">
        <f>CM30*(1-VLOOKUP($AW30,'MP-2019_Male'!$A$3:$CH$103,IF(CN$5&gt;2034,84,(60+(CN$5-$AX$5)))))</f>
        <v>9.9422222054539847E-4</v>
      </c>
      <c r="CO30" s="381">
        <f>CN30*(1-VLOOKUP($AW30,'MP-2019_Male'!$A$3:$CH$103,IF(CO$5&gt;2034,84,(60+(CO$5-$AX$5)))))</f>
        <v>9.8517479833843541E-4</v>
      </c>
      <c r="CP30" s="381">
        <f>CO30*(1-VLOOKUP($AW30,'MP-2019_Male'!$A$3:$CH$103,IF(CP$5&gt;2034,84,(60+(CP$5-$AX$5)))))</f>
        <v>9.7620970767355562E-4</v>
      </c>
      <c r="CQ30" s="381">
        <f>CP30*(1-VLOOKUP($AW30,'MP-2019_Male'!$A$3:$CH$103,IF(CQ$5&gt;2034,84,(60+(CQ$5-$AX$5)))))</f>
        <v>9.673261993337263E-4</v>
      </c>
      <c r="CR30" s="381">
        <f>CQ30*(1-VLOOKUP($AW30,'MP-2019_Male'!$A$3:$CH$103,IF(CR$5&gt;2034,84,(60+(CR$5-$AX$5)))))</f>
        <v>9.5852353091978944E-4</v>
      </c>
      <c r="CS30" s="381">
        <f>CR30*(1-VLOOKUP($AW30,'MP-2019_Male'!$A$3:$CH$103,IF(CS$5&gt;2034,84,(60+(CS$5-$AX$5)))))</f>
        <v>9.4980096678841939E-4</v>
      </c>
      <c r="CT30" s="381">
        <f>CS30*(1-VLOOKUP($AW30,'MP-2019_Male'!$A$3:$CH$103,IF(CT$5&gt;2034,84,(60+(CT$5-$AX$5)))))</f>
        <v>9.4115777799064475E-4</v>
      </c>
      <c r="CU30" s="381">
        <f>CT30*(1-VLOOKUP($AW30,'MP-2019_Male'!$A$3:$CH$103,IF(CU$5&gt;2034,84,(60+(CU$5-$AX$5)))))</f>
        <v>9.3259324221092992E-4</v>
      </c>
      <c r="CV30" s="381">
        <f>CU30*(1-VLOOKUP($AW30,'MP-2019_Male'!$A$3:$CH$103,IF(CV$5&gt;2034,84,(60+(CV$5-$AX$5)))))</f>
        <v>9.2410664370681046E-4</v>
      </c>
      <c r="CW30" s="381">
        <f>CV30*(1-VLOOKUP($AW30,'MP-2019_Male'!$A$3:$CH$103,IF(CW$5&gt;2034,84,(60+(CW$5-$AX$5)))))</f>
        <v>9.1569727324907846E-4</v>
      </c>
      <c r="CX30" s="381">
        <f>CW30*(1-VLOOKUP($AW30,'MP-2019_Male'!$A$3:$CH$103,IF(CX$5&gt;2034,84,(60+(CX$5-$AX$5)))))</f>
        <v>9.0736442806251189E-4</v>
      </c>
      <c r="CY30" s="381">
        <f>CX30*(1-VLOOKUP($AW30,'MP-2019_Male'!$A$3:$CH$103,IF(CY$5&gt;2034,84,(60+(CY$5-$AX$5)))))</f>
        <v>8.9910741176714307E-4</v>
      </c>
      <c r="CZ30" s="381">
        <f>CY30*(1-VLOOKUP($AW30,'MP-2019_Male'!$A$3:$CH$103,IF(CZ$5&gt;2034,84,(60+(CZ$5-$AX$5)))))</f>
        <v>8.9092553432006203E-4</v>
      </c>
      <c r="DA30" s="381">
        <f>CZ30*(1-VLOOKUP($AW30,'MP-2019_Male'!$A$3:$CH$103,IF(DA$5&gt;2034,84,(60+(DA$5-$AX$5)))))</f>
        <v>8.8281811195774944E-4</v>
      </c>
      <c r="DB30" s="381">
        <f>DA30*(1-VLOOKUP($AW30,'MP-2019_Male'!$A$3:$CH$103,IF(DB$5&gt;2034,84,(60+(DB$5-$AX$5)))))</f>
        <v>8.7478446713893396E-4</v>
      </c>
      <c r="DC30" s="381">
        <f>DB30*(1-VLOOKUP($AW30,'MP-2019_Male'!$A$3:$CH$103,IF(DC$5&gt;2034,84,(60+(DC$5-$AX$5)))))</f>
        <v>8.6682392848796963E-4</v>
      </c>
      <c r="DD30" s="381">
        <f>DC30*(1-VLOOKUP($AW30,'MP-2019_Male'!$A$3:$CH$103,IF(DD$5&gt;2034,84,(60+(DD$5-$AX$5)))))</f>
        <v>8.5893583073872912E-4</v>
      </c>
      <c r="DE30" s="381">
        <f>DD30*(1-VLOOKUP($AW30,'MP-2019_Male'!$A$3:$CH$103,IF(DE$5&gt;2034,84,(60+(DE$5-$AX$5)))))</f>
        <v>8.5111951467900667E-4</v>
      </c>
      <c r="DF30" s="381">
        <f>DE30*(1-VLOOKUP($AW30,'MP-2019_Male'!$A$3:$CH$103,IF(DF$5&gt;2034,84,(60+(DF$5-$AX$5)))))</f>
        <v>8.4337432709542771E-4</v>
      </c>
      <c r="DG30" s="381">
        <f>DF30*(1-VLOOKUP($AW30,'MP-2019_Male'!$A$3:$CH$103,IF(DG$5&gt;2034,84,(60+(DG$5-$AX$5)))))</f>
        <v>8.3569962071885931E-4</v>
      </c>
      <c r="DH30" s="381">
        <f>DG30*(1-VLOOKUP($AW30,'MP-2019_Male'!$A$3:$CH$103,IF(DH$5&gt;2034,84,(60+(DH$5-$AX$5)))))</f>
        <v>8.280947541703177E-4</v>
      </c>
      <c r="DI30" s="381">
        <f>DH30*(1-VLOOKUP($AW30,'MP-2019_Male'!$A$3:$CH$103,IF(DI$5&gt;2034,84,(60+(DI$5-$AX$5)))))</f>
        <v>8.2055909190736779E-4</v>
      </c>
      <c r="DJ30" s="381">
        <f>DI30*(1-VLOOKUP($AW30,'MP-2019_Male'!$A$3:$CH$103,IF(DJ$5&gt;2034,84,(60+(DJ$5-$AX$5)))))</f>
        <v>8.1309200417101072E-4</v>
      </c>
      <c r="DK30" s="381">
        <f>DJ30*(1-VLOOKUP($AW30,'MP-2019_Male'!$A$3:$CH$103,IF(DK$5&gt;2034,84,(60+(DK$5-$AX$5)))))</f>
        <v>8.0569286693305453E-4</v>
      </c>
      <c r="DL30" s="381">
        <f>DK30*(1-VLOOKUP($AW30,'MP-2019_Male'!$A$3:$CH$103,IF(DL$5&gt;2034,84,(60+(DL$5-$AX$5)))))</f>
        <v>7.9836106184396369E-4</v>
      </c>
      <c r="DM30" s="381">
        <f>DL30*(1-VLOOKUP($AW30,'MP-2019_Male'!$A$3:$CH$103,IF(DM$5&gt;2034,84,(60+(DM$5-$AX$5)))))</f>
        <v>7.9109597618118364E-4</v>
      </c>
      <c r="DN30" s="381">
        <f>DM30*(1-VLOOKUP($AW30,'MP-2019_Male'!$A$3:$CH$103,IF(DN$5&gt;2034,84,(60+(DN$5-$AX$5)))))</f>
        <v>7.8389700279793482E-4</v>
      </c>
      <c r="DO30" s="381">
        <f>DN30*(1-VLOOKUP($AW30,'MP-2019_Male'!$A$3:$CH$103,IF(DO$5&gt;2034,84,(60+(DO$5-$AX$5)))))</f>
        <v>7.7676354007247359E-4</v>
      </c>
      <c r="DP30" s="381">
        <f>DO30*(1-VLOOKUP($AW30,'MP-2019_Male'!$A$3:$CH$103,IF(DP$5&gt;2034,84,(60+(DP$5-$AX$5)))))</f>
        <v>7.6969499185781411E-4</v>
      </c>
      <c r="DQ30" s="381">
        <f>DP30*(1-VLOOKUP($AW30,'MP-2019_Male'!$A$3:$CH$103,IF(DQ$5&gt;2034,84,(60+(DQ$5-$AX$5)))))</f>
        <v>7.6269076743190796E-4</v>
      </c>
      <c r="DR30" s="381">
        <f>DQ30*(1-VLOOKUP($AW30,'MP-2019_Male'!$A$3:$CH$103,IF(DR$5&gt;2034,84,(60+(DR$5-$AX$5)))))</f>
        <v>7.5575028144827757E-4</v>
      </c>
      <c r="DS30" s="381">
        <f>DR30*(1-VLOOKUP($AW30,'MP-2019_Male'!$A$3:$CH$103,IF(DS$5&gt;2034,84,(60+(DS$5-$AX$5)))))</f>
        <v>7.4887295388709825E-4</v>
      </c>
      <c r="DT30" s="381">
        <f>DS30*(1-VLOOKUP($AW30,'MP-2019_Male'!$A$3:$CH$103,IF(DT$5&gt;2034,84,(60+(DT$5-$AX$5)))))</f>
        <v>7.4205821000672564E-4</v>
      </c>
      <c r="DU30" s="381">
        <f>DT30*(1-VLOOKUP($AW30,'MP-2019_Male'!$A$3:$CH$103,IF(DU$5&gt;2034,84,(60+(DU$5-$AX$5)))))</f>
        <v>7.3530548029566447E-4</v>
      </c>
      <c r="DV30" s="381">
        <f>DU30*(1-VLOOKUP($AW30,'MP-2019_Male'!$A$3:$CH$103,IF(DV$5&gt;2034,84,(60+(DV$5-$AX$5)))))</f>
        <v>7.2861420042497397E-4</v>
      </c>
      <c r="DW30" s="381">
        <f>DV30*(1-VLOOKUP($AW30,'MP-2019_Male'!$A$3:$CH$103,IF(DW$5&gt;2034,84,(60+(DW$5-$AX$5)))))</f>
        <v>7.2198381120110666E-4</v>
      </c>
      <c r="DX30" s="381">
        <f>DW30*(1-VLOOKUP($AW30,'MP-2019_Male'!$A$3:$CH$103,IF(DX$5&gt;2034,84,(60+(DX$5-$AX$5)))))</f>
        <v>7.1541375851917654E-4</v>
      </c>
      <c r="DY30" s="381">
        <f>DX30*(1-VLOOKUP($AW30,'MP-2019_Male'!$A$3:$CH$103,IF(DY$5&gt;2034,84,(60+(DY$5-$AX$5)))))</f>
        <v>7.0890349331665205E-4</v>
      </c>
      <c r="DZ30" s="381">
        <f>DY30*(1-VLOOKUP($AW30,'MP-2019_Male'!$A$3:$CH$103,IF(DZ$5&gt;2034,84,(60+(DZ$5-$AX$5)))))</f>
        <v>7.024524715274705E-4</v>
      </c>
      <c r="EA30" s="381">
        <f>DZ30*(1-VLOOKUP($AW30,'MP-2019_Male'!$A$3:$CH$103,IF(EA$5&gt;2034,84,(60+(EA$5-$AX$5)))))</f>
        <v>6.9606015403657047E-4</v>
      </c>
      <c r="EB30" s="381">
        <f>EA30*(1-VLOOKUP($AW30,'MP-2019_Male'!$A$3:$CH$103,IF(EB$5&gt;2034,84,(60+(EB$5-$AX$5)))))</f>
        <v>6.8972600663483763E-4</v>
      </c>
      <c r="EC30" s="381">
        <f>EB30*(1-VLOOKUP($AW30,'MP-2019_Male'!$A$3:$CH$103,IF(EC$5&gt;2034,84,(60+(EC$5-$AX$5)))))</f>
        <v>6.8344949997446063E-4</v>
      </c>
      <c r="ED30" s="381">
        <f>EC30*(1-VLOOKUP($AW30,'MP-2019_Male'!$A$3:$CH$103,IF(ED$5&gt;2034,84,(60+(ED$5-$AX$5)))))</f>
        <v>6.7723010952469305E-4</v>
      </c>
      <c r="EE30" s="381">
        <f>ED30*(1-VLOOKUP($AW30,'MP-2019_Male'!$A$3:$CH$103,IF(EE$5&gt;2034,84,(60+(EE$5-$AX$5)))))</f>
        <v>6.7106731552801834E-4</v>
      </c>
      <c r="EF30" s="381">
        <f>EE30*(1-VLOOKUP($AW30,'MP-2019_Male'!$A$3:$CH$103,IF(EF$5&gt;2034,84,(60+(EF$5-$AX$5)))))</f>
        <v>6.6496060295671334E-4</v>
      </c>
      <c r="EG30" s="381">
        <f>EF30*(1-VLOOKUP($AW30,'MP-2019_Male'!$A$3:$CH$103,IF(EG$5&gt;2034,84,(60+(EG$5-$AX$5)))))</f>
        <v>6.589094614698073E-4</v>
      </c>
      <c r="EH30" s="381">
        <f>EG30*(1-VLOOKUP($AW30,'MP-2019_Male'!$A$3:$CH$103,IF(EH$5&gt;2034,84,(60+(EH$5-$AX$5)))))</f>
        <v>6.5291338537043205E-4</v>
      </c>
      <c r="EI30" s="381">
        <f>EH30*(1-VLOOKUP($AW30,'MP-2019_Male'!$A$3:$CH$103,IF(EI$5&gt;2034,84,(60+(EI$5-$AX$5)))))</f>
        <v>6.469718735635611E-4</v>
      </c>
      <c r="EJ30" s="381">
        <f>EI30*(1-VLOOKUP($AW30,'MP-2019_Male'!$A$3:$CH$103,IF(EJ$5&gt;2034,84,(60+(EJ$5-$AX$5)))))</f>
        <v>6.4108442951413269E-4</v>
      </c>
      <c r="EK30" s="381">
        <f>EJ30*(1-VLOOKUP($AW30,'MP-2019_Male'!$A$3:$CH$103,IF(EK$5&gt;2034,84,(60+(EK$5-$AX$5)))))</f>
        <v>6.3525056120555411E-4</v>
      </c>
      <c r="EL30" s="381">
        <f>EK30*(1-VLOOKUP($AW30,'MP-2019_Male'!$A$3:$CH$103,IF(EL$5&gt;2034,84,(60+(EL$5-$AX$5)))))</f>
        <v>6.2946978109858361E-4</v>
      </c>
      <c r="EM30" s="381">
        <f>EL30*(1-VLOOKUP($AW30,'MP-2019_Male'!$A$3:$CH$103,IF(EM$5&gt;2034,84,(60+(EM$5-$AX$5)))))</f>
        <v>6.237416060905865E-4</v>
      </c>
      <c r="EN30" s="381">
        <f>EM30*(1-VLOOKUP($AW30,'MP-2019_Male'!$A$3:$CH$103,IF(EN$5&gt;2034,84,(60+(EN$5-$AX$5)))))</f>
        <v>6.1806555747516217E-4</v>
      </c>
      <c r="EO30" s="381">
        <f>EN30*(1-VLOOKUP($AW30,'MP-2019_Male'!$A$3:$CH$103,IF(EO$5&gt;2034,84,(60+(EO$5-$AX$5)))))</f>
        <v>6.1244116090213821E-4</v>
      </c>
      <c r="EP30" s="381">
        <f>EO30*(1-VLOOKUP($AW30,'MP-2019_Male'!$A$3:$CH$103,IF(EP$5&gt;2034,84,(60+(EP$5-$AX$5)))))</f>
        <v>6.0686794633792878E-4</v>
      </c>
      <c r="EQ30" s="381">
        <f>EP30*(1-VLOOKUP($AW30,'MP-2019_Male'!$A$3:$CH$103,IF(EQ$5&gt;2034,84,(60+(EQ$5-$AX$5)))))</f>
        <v>6.0134544802625367E-4</v>
      </c>
      <c r="ER30" s="381">
        <f>EQ30*(1-VLOOKUP($AW30,'MP-2019_Male'!$A$3:$CH$103,IF(ER$5&gt;2034,84,(60+(ER$5-$AX$5)))))</f>
        <v>5.9587320444921474E-4</v>
      </c>
      <c r="ES30" s="381">
        <f>ER30*(1-VLOOKUP($AW30,'MP-2019_Male'!$A$3:$CH$103,IF(ES$5&gt;2034,84,(60+(ES$5-$AX$5)))))</f>
        <v>5.9045075828872691E-4</v>
      </c>
      <c r="ET30" s="381">
        <f>ES30*(1-VLOOKUP($AW30,'MP-2019_Male'!$A$3:$CH$103,IF(ET$5&gt;2034,84,(60+(ET$5-$AX$5)))))</f>
        <v>5.8507765638829954E-4</v>
      </c>
      <c r="EU30" s="381">
        <f>ET30*(1-VLOOKUP($AW30,'MP-2019_Male'!$A$3:$CH$103,IF(EU$5&gt;2034,84,(60+(EU$5-$AX$5)))))</f>
        <v>5.7975344971516606E-4</v>
      </c>
      <c r="EV30" s="381">
        <f>EU30*(1-VLOOKUP($AW30,'MP-2019_Male'!$A$3:$CH$103,IF(EV$5&gt;2034,84,(60+(EV$5-$AX$5)))))</f>
        <v>5.7447769332275803E-4</v>
      </c>
      <c r="EW30" s="381">
        <f>EV30*(1-VLOOKUP($AW30,'MP-2019_Male'!$A$3:$CH$103,IF(EW$5&gt;2034,84,(60+(EW$5-$AX$5)))))</f>
        <v>5.692499463135209E-4</v>
      </c>
      <c r="EX30" s="381">
        <f>EW30*(1-VLOOKUP($AW30,'MP-2019_Male'!$A$3:$CH$103,IF(EX$5&gt;2034,84,(60+(EX$5-$AX$5)))))</f>
        <v>5.6406977180206784E-4</v>
      </c>
      <c r="EY30" s="381">
        <f>EX30*(1-VLOOKUP($AW30,'MP-2019_Male'!$A$3:$CH$103,IF(EY$5&gt;2034,84,(60+(EY$5-$AX$5)))))</f>
        <v>5.5893673687866898E-4</v>
      </c>
      <c r="EZ30" s="381">
        <f>EY30*(1-VLOOKUP($AW30,'MP-2019_Male'!$A$3:$CH$103,IF(EZ$5&gt;2034,84,(60+(EZ$5-$AX$5)))))</f>
        <v>5.5385041257307308E-4</v>
      </c>
      <c r="FA30" s="381">
        <f>EZ30*(1-VLOOKUP($AW30,'MP-2019_Male'!$A$3:$CH$103,IF(FA$5&gt;2034,84,(60+(FA$5-$AX$5)))))</f>
        <v>5.4881037381865816E-4</v>
      </c>
      <c r="FB30" s="381">
        <f>FA30*(1-VLOOKUP($AW30,'MP-2019_Male'!$A$3:$CH$103,IF(FB$5&gt;2034,84,(60+(FB$5-$AX$5)))))</f>
        <v>5.4381619941690836E-4</v>
      </c>
      <c r="FC30" s="381">
        <f>FB30*(1-VLOOKUP($AW30,'MP-2019_Male'!$A$3:$CH$103,IF(FC$5&gt;2034,84,(60+(FC$5-$AX$5)))))</f>
        <v>5.388674720022145E-4</v>
      </c>
      <c r="FD30" s="381">
        <f>FC30*(1-VLOOKUP($AW30,'MP-2019_Male'!$A$3:$CH$103,IF(FD$5&gt;2034,84,(60+(FD$5-$AX$5)))))</f>
        <v>5.3396377800699437E-4</v>
      </c>
      <c r="FE30" s="381">
        <f>FD30*(1-VLOOKUP($AW30,'MP-2019_Male'!$A$3:$CH$103,IF(FE$5&gt;2034,84,(60+(FE$5-$AX$5)))))</f>
        <v>5.2910470762713069E-4</v>
      </c>
      <c r="FF30" s="381">
        <f>FE30*(1-VLOOKUP($AW30,'MP-2019_Male'!$A$3:$CH$103,IF(FF$5&gt;2034,84,(60+(FF$5-$AX$5)))))</f>
        <v>5.2428985478772383E-4</v>
      </c>
      <c r="FG30" s="381">
        <f>FF30*(1-VLOOKUP($AW30,'MP-2019_Male'!$A$3:$CH$103,IF(FG$5&gt;2034,84,(60+(FG$5-$AX$5)))))</f>
        <v>5.1951881710915557E-4</v>
      </c>
      <c r="FH30" s="381">
        <f>FG30*(1-VLOOKUP($AW30,'MP-2019_Male'!$A$3:$CH$103,IF(FH$5&gt;2034,84,(60+(FH$5-$AX$5)))))</f>
        <v>5.1479119587346221E-4</v>
      </c>
      <c r="FI30" s="381">
        <f>FH30*(1-VLOOKUP($AW30,'MP-2019_Male'!$A$3:$CH$103,IF(FI$5&gt;2034,84,(60+(FI$5-$AX$5)))))</f>
        <v>5.1010659599101367E-4</v>
      </c>
      <c r="FJ30" s="381">
        <f>FI30*(1-VLOOKUP($AW30,'MP-2019_Male'!$A$3:$CH$103,IF(FJ$5&gt;2034,84,(60+(FJ$5-$AX$5)))))</f>
        <v>5.0546462596749546E-4</v>
      </c>
      <c r="FK30" s="381">
        <f>FJ30*(1-VLOOKUP($AW30,'MP-2019_Male'!$A$3:$CH$103,IF(FK$5&gt;2034,84,(60+(FK$5-$AX$5)))))</f>
        <v>5.008648978711913E-4</v>
      </c>
      <c r="FL30" s="381">
        <f>FK30*(1-VLOOKUP($AW30,'MP-2019_Male'!$A$3:$CH$103,IF(FL$5&gt;2034,84,(60+(FL$5-$AX$5)))))</f>
        <v>4.9630702730056348E-4</v>
      </c>
      <c r="FM30" s="381">
        <f>FL30*(1-VLOOKUP($AW30,'MP-2019_Male'!$A$3:$CH$103,IF(FM$5&gt;2034,84,(60+(FM$5-$AX$5)))))</f>
        <v>4.9179063335212832E-4</v>
      </c>
      <c r="FN30" s="381">
        <f>FM30*(1-VLOOKUP($AW30,'MP-2019_Male'!$A$3:$CH$103,IF(FN$5&gt;2034,84,(60+(FN$5-$AX$5)))))</f>
        <v>4.8731533858862393E-4</v>
      </c>
    </row>
    <row r="31" spans="1:170">
      <c r="A31" s="172">
        <v>43</v>
      </c>
      <c r="B31" s="190">
        <f t="shared" si="7"/>
        <v>7.9299999999999998E-4</v>
      </c>
      <c r="C31" s="191">
        <f t="shared" si="8"/>
        <v>5.2899999999999996E-4</v>
      </c>
      <c r="D31" s="174">
        <f t="shared" si="5"/>
        <v>6.6099999999999991E-4</v>
      </c>
      <c r="E31" s="345">
        <f t="shared" ca="1" si="10"/>
        <v>8.187888798895721E-4</v>
      </c>
      <c r="F31" s="346">
        <f t="shared" ca="1" si="11"/>
        <v>4.2626155708085133E-4</v>
      </c>
      <c r="G31" s="366">
        <f t="shared" ca="1" si="12"/>
        <v>6.2252521848521177E-4</v>
      </c>
      <c r="H31" s="165">
        <f t="shared" si="13"/>
        <v>2038</v>
      </c>
      <c r="I31" s="506" t="s">
        <v>181</v>
      </c>
      <c r="J31" s="508">
        <v>1.03</v>
      </c>
      <c r="K31" s="167"/>
      <c r="L31" s="167"/>
      <c r="M31" s="167"/>
      <c r="N31" s="167"/>
      <c r="O31" s="167"/>
      <c r="P31" s="167"/>
      <c r="R31" s="405">
        <v>43</v>
      </c>
      <c r="T31" s="406">
        <v>4.6999999999999999E-4</v>
      </c>
      <c r="U31" s="407" t="s">
        <v>63</v>
      </c>
      <c r="V31" s="407">
        <v>8.2500000000000004E-3</v>
      </c>
      <c r="W31" s="408"/>
      <c r="Y31" s="406">
        <v>8.3000000000000001E-4</v>
      </c>
      <c r="Z31" s="407" t="s">
        <v>63</v>
      </c>
      <c r="AA31" s="407">
        <v>8.3400000000000002E-3</v>
      </c>
      <c r="AB31" s="408"/>
      <c r="AC31" s="413"/>
      <c r="AD31" s="172">
        <v>43</v>
      </c>
      <c r="AF31" s="195">
        <v>7.9299999999999998E-4</v>
      </c>
      <c r="AG31" s="196" t="s">
        <v>63</v>
      </c>
      <c r="AH31" s="197">
        <v>1.3887E-2</v>
      </c>
      <c r="AI31" s="172"/>
      <c r="AJ31" s="195">
        <v>5.2899999999999996E-4</v>
      </c>
      <c r="AK31" s="196" t="s">
        <v>63</v>
      </c>
      <c r="AL31" s="197">
        <v>7.2859999999999999E-3</v>
      </c>
      <c r="AV31" s="198"/>
      <c r="AW31" s="172">
        <v>50</v>
      </c>
      <c r="AX31" s="199">
        <f t="shared" si="6"/>
        <v>2.8686519461848508E-3</v>
      </c>
      <c r="AY31" s="334">
        <f>IF($AW31&gt;49,$Z38*$J$31,$Y38*$J$30)</f>
        <v>3.0693999999999999E-3</v>
      </c>
      <c r="AZ31" s="381">
        <f>AY31*(1-VLOOKUP($AW31,'MP-2019_Male'!$A$3:$CH$103,IF(AZ$5&gt;2034,84,(60+(AZ$5-$AX$5)))))</f>
        <v>3.0218242999999999E-3</v>
      </c>
      <c r="BA31" s="381">
        <f>AZ31*(1-VLOOKUP($AW31,'MP-2019_Male'!$A$3:$CH$103,IF(BA$5&gt;2034,84,(60+(BA$5-$AX$5)))))</f>
        <v>2.98102967195E-3</v>
      </c>
      <c r="BB31" s="381">
        <f>BA31*(1-VLOOKUP($AW31,'MP-2019_Male'!$A$3:$CH$103,IF(BB$5&gt;2034,84,(60+(BB$5-$AX$5)))))</f>
        <v>2.9485364485257451E-3</v>
      </c>
      <c r="BC31" s="381">
        <f>BB31*(1-VLOOKUP($AW31,'MP-2019_Male'!$A$3:$CH$103,IF(BC$5&gt;2034,84,(60+(BC$5-$AX$5)))))</f>
        <v>2.9255378642272442E-3</v>
      </c>
      <c r="BD31" s="381">
        <f>BC31*(1-VLOOKUP($AW31,'MP-2019_Male'!$A$3:$CH$103,IF(BD$5&gt;2034,84,(60+(BD$5-$AX$5)))))</f>
        <v>2.9120803900517986E-3</v>
      </c>
      <c r="BE31" s="381">
        <f>BD31*(1-VLOOKUP($AW31,'MP-2019_Male'!$A$3:$CH$103,IF(BE$5&gt;2034,84,(60+(BE$5-$AX$5)))))</f>
        <v>2.8995584443745762E-3</v>
      </c>
      <c r="BF31" s="381">
        <f>BE31*(1-VLOOKUP($AW31,'MP-2019_Male'!$A$3:$CH$103,IF(BF$5&gt;2034,84,(60+(BF$5-$AX$5)))))</f>
        <v>2.8882501664415153E-3</v>
      </c>
      <c r="BG31" s="381">
        <f>BF31*(1-VLOOKUP($AW31,'MP-2019_Male'!$A$3:$CH$103,IF(BG$5&gt;2034,84,(60+(BG$5-$AX$5)))))</f>
        <v>2.8790077659089025E-3</v>
      </c>
      <c r="BH31" s="381">
        <f>BG31*(1-VLOOKUP($AW31,'MP-2019_Male'!$A$3:$CH$103,IF(BH$5&gt;2034,84,(60+(BH$5-$AX$5)))))</f>
        <v>2.872386048047312E-3</v>
      </c>
      <c r="BI31" s="381">
        <f>BH31*(1-VLOOKUP($AW31,'MP-2019_Male'!$A$3:$CH$103,IF(BI$5&gt;2034,84,(60+(BI$5-$AX$5)))))</f>
        <v>2.8686519461848508E-3</v>
      </c>
      <c r="BJ31" s="414">
        <f>BI31*(1-VLOOKUP($AW31,'MP-2019_Male'!$A$3:$CH$103,IF(BJ$5&gt;2034,84,(60+(BJ$5-$AX$5)))))</f>
        <v>2.8680782157956141E-3</v>
      </c>
      <c r="BK31" s="381">
        <f>BJ31*(1-VLOOKUP($AW31,'MP-2019_Male'!$A$3:$CH$103,IF(BK$5&gt;2034,84,(60+(BK$5-$AX$5)))))</f>
        <v>2.8700858705466709E-3</v>
      </c>
      <c r="BL31" s="381">
        <f>BK31*(1-VLOOKUP($AW31,'MP-2019_Male'!$A$3:$CH$103,IF(BL$5&gt;2034,84,(60+(BL$5-$AX$5)))))</f>
        <v>2.8738169821783816E-3</v>
      </c>
      <c r="BM31" s="381">
        <f>BL31*(1-VLOOKUP($AW31,'MP-2019_Male'!$A$3:$CH$103,IF(BM$5&gt;2034,84,(60+(BM$5-$AX$5)))))</f>
        <v>2.878415089349867E-3</v>
      </c>
      <c r="BN31" s="381">
        <f>BM31*(1-VLOOKUP($AW31,'MP-2019_Male'!$A$3:$CH$103,IF(BN$5&gt;2034,84,(60+(BN$5-$AX$5)))))</f>
        <v>2.8827327119838918E-3</v>
      </c>
      <c r="BO31" s="381">
        <f>BN31*(1-VLOOKUP($AW31,'MP-2019_Male'!$A$3:$CH$103,IF(BO$5&gt;2034,84,(60+(BO$5-$AX$5)))))</f>
        <v>2.8856154446958754E-3</v>
      </c>
      <c r="BP31" s="381">
        <f>BO31*(1-VLOOKUP($AW31,'MP-2019_Male'!$A$3:$CH$103,IF(BP$5&gt;2034,84,(60+(BP$5-$AX$5)))))</f>
        <v>2.8853268831514059E-3</v>
      </c>
      <c r="BQ31" s="381">
        <f>BP31*(1-VLOOKUP($AW31,'MP-2019_Male'!$A$3:$CH$103,IF(BQ$5&gt;2034,84,(60+(BQ$5-$AX$5)))))</f>
        <v>2.880998892826679E-3</v>
      </c>
      <c r="BR31" s="381">
        <f>BQ31*(1-VLOOKUP($AW31,'MP-2019_Male'!$A$3:$CH$103,IF(BR$5&gt;2034,84,(60+(BR$5-$AX$5)))))</f>
        <v>2.8720677962589163E-3</v>
      </c>
      <c r="BS31" s="381">
        <f>BR31*(1-VLOOKUP($AW31,'MP-2019_Male'!$A$3:$CH$103,IF(BS$5&gt;2034,84,(60+(BS$5-$AX$5)))))</f>
        <v>2.8579946640572475E-3</v>
      </c>
      <c r="BT31" s="381">
        <f>BS31*(1-VLOOKUP($AW31,'MP-2019_Male'!$A$3:$CH$103,IF(BT$5&gt;2034,84,(60+(BT$5-$AX$5)))))</f>
        <v>2.8394176987408754E-3</v>
      </c>
      <c r="BU31" s="381">
        <f>BT31*(1-VLOOKUP($AW31,'MP-2019_Male'!$A$3:$CH$103,IF(BU$5&gt;2034,84,(60+(BU$5-$AX$5)))))</f>
        <v>2.8167023571509485E-3</v>
      </c>
      <c r="BV31" s="381">
        <f>BU31*(1-VLOOKUP($AW31,'MP-2019_Male'!$A$3:$CH$103,IF(BV$5&gt;2034,84,(60+(BV$5-$AX$5)))))</f>
        <v>2.7910703657008751E-3</v>
      </c>
      <c r="BW31" s="381">
        <f>BV31*(1-VLOOKUP($AW31,'MP-2019_Male'!$A$3:$CH$103,IF(BW$5&gt;2034,84,(60+(BW$5-$AX$5)))))</f>
        <v>2.7637178761170064E-3</v>
      </c>
      <c r="BX31" s="381">
        <f>BW31*(1-VLOOKUP($AW31,'MP-2019_Male'!$A$3:$CH$103,IF(BX$5&gt;2034,84,(60+(BX$5-$AX$5)))))</f>
        <v>2.7385680434443417E-3</v>
      </c>
      <c r="BY31" s="381">
        <f>BX31*(1-VLOOKUP($AW31,'MP-2019_Male'!$A$3:$CH$103,IF(BY$5&gt;2034,84,(60+(BY$5-$AX$5)))))</f>
        <v>2.713647074248998E-3</v>
      </c>
      <c r="BZ31" s="381">
        <f>BY31*(1-VLOOKUP($AW31,'MP-2019_Male'!$A$3:$CH$103,IF(BZ$5&gt;2034,84,(60+(BZ$5-$AX$5)))))</f>
        <v>2.6889528858733323E-3</v>
      </c>
      <c r="CA31" s="381">
        <f>BZ31*(1-VLOOKUP($AW31,'MP-2019_Male'!$A$3:$CH$103,IF(CA$5&gt;2034,84,(60+(CA$5-$AX$5)))))</f>
        <v>2.6644834146118848E-3</v>
      </c>
      <c r="CB31" s="381">
        <f>CA31*(1-VLOOKUP($AW31,'MP-2019_Male'!$A$3:$CH$103,IF(CB$5&gt;2034,84,(60+(CB$5-$AX$5)))))</f>
        <v>2.6402366155389165E-3</v>
      </c>
      <c r="CC31" s="381">
        <f>CB31*(1-VLOOKUP($AW31,'MP-2019_Male'!$A$3:$CH$103,IF(CC$5&gt;2034,84,(60+(CC$5-$AX$5)))))</f>
        <v>2.6162104623375123E-3</v>
      </c>
      <c r="CD31" s="381">
        <f>CC31*(1-VLOOKUP($AW31,'MP-2019_Male'!$A$3:$CH$103,IF(CD$5&gt;2034,84,(60+(CD$5-$AX$5)))))</f>
        <v>2.5924029471302412E-3</v>
      </c>
      <c r="CE31" s="381">
        <f>CD31*(1-VLOOKUP($AW31,'MP-2019_Male'!$A$3:$CH$103,IF(CE$5&gt;2034,84,(60+(CE$5-$AX$5)))))</f>
        <v>2.5688120803113558E-3</v>
      </c>
      <c r="CF31" s="381">
        <f>CE31*(1-VLOOKUP($AW31,'MP-2019_Male'!$A$3:$CH$103,IF(CF$5&gt;2034,84,(60+(CF$5-$AX$5)))))</f>
        <v>2.5454358903805223E-3</v>
      </c>
      <c r="CG31" s="381">
        <f>CF31*(1-VLOOKUP($AW31,'MP-2019_Male'!$A$3:$CH$103,IF(CG$5&gt;2034,84,(60+(CG$5-$AX$5)))))</f>
        <v>2.5222724237780594E-3</v>
      </c>
      <c r="CH31" s="381">
        <f>CG31*(1-VLOOKUP($AW31,'MP-2019_Male'!$A$3:$CH$103,IF(CH$5&gt;2034,84,(60+(CH$5-$AX$5)))))</f>
        <v>2.4993197447216791E-3</v>
      </c>
      <c r="CI31" s="381">
        <f>CH31*(1-VLOOKUP($AW31,'MP-2019_Male'!$A$3:$CH$103,IF(CI$5&gt;2034,84,(60+(CI$5-$AX$5)))))</f>
        <v>2.4765759350447118E-3</v>
      </c>
      <c r="CJ31" s="381">
        <f>CI31*(1-VLOOKUP($AW31,'MP-2019_Male'!$A$3:$CH$103,IF(CJ$5&gt;2034,84,(60+(CJ$5-$AX$5)))))</f>
        <v>2.4540390940358051E-3</v>
      </c>
      <c r="CK31" s="381">
        <f>CJ31*(1-VLOOKUP($AW31,'MP-2019_Male'!$A$3:$CH$103,IF(CK$5&gt;2034,84,(60+(CK$5-$AX$5)))))</f>
        <v>2.4317073382800793E-3</v>
      </c>
      <c r="CL31" s="381">
        <f>CK31*(1-VLOOKUP($AW31,'MP-2019_Male'!$A$3:$CH$103,IF(CL$5&gt;2034,84,(60+(CL$5-$AX$5)))))</f>
        <v>2.4095788015017308E-3</v>
      </c>
      <c r="CM31" s="381">
        <f>CL31*(1-VLOOKUP($AW31,'MP-2019_Male'!$A$3:$CH$103,IF(CM$5&gt;2034,84,(60+(CM$5-$AX$5)))))</f>
        <v>2.3876516344080649E-3</v>
      </c>
      <c r="CN31" s="381">
        <f>CM31*(1-VLOOKUP($AW31,'MP-2019_Male'!$A$3:$CH$103,IF(CN$5&gt;2034,84,(60+(CN$5-$AX$5)))))</f>
        <v>2.3659240045349516E-3</v>
      </c>
      <c r="CO31" s="381">
        <f>CN31*(1-VLOOKUP($AW31,'MP-2019_Male'!$A$3:$CH$103,IF(CO$5&gt;2034,84,(60+(CO$5-$AX$5)))))</f>
        <v>2.3443940960936834E-3</v>
      </c>
      <c r="CP31" s="381">
        <f>CO31*(1-VLOOKUP($AW31,'MP-2019_Male'!$A$3:$CH$103,IF(CP$5&gt;2034,84,(60+(CP$5-$AX$5)))))</f>
        <v>2.323060109819231E-3</v>
      </c>
      <c r="CQ31" s="381">
        <f>CP31*(1-VLOOKUP($AW31,'MP-2019_Male'!$A$3:$CH$103,IF(CQ$5&gt;2034,84,(60+(CQ$5-$AX$5)))))</f>
        <v>2.3019202628198759E-3</v>
      </c>
      <c r="CR31" s="381">
        <f>CQ31*(1-VLOOKUP($AW31,'MP-2019_Male'!$A$3:$CH$103,IF(CR$5&gt;2034,84,(60+(CR$5-$AX$5)))))</f>
        <v>2.2809727884282151E-3</v>
      </c>
      <c r="CS31" s="381">
        <f>CR31*(1-VLOOKUP($AW31,'MP-2019_Male'!$A$3:$CH$103,IF(CS$5&gt;2034,84,(60+(CS$5-$AX$5)))))</f>
        <v>2.2602159360535184E-3</v>
      </c>
      <c r="CT31" s="381">
        <f>CS31*(1-VLOOKUP($AW31,'MP-2019_Male'!$A$3:$CH$103,IF(CT$5&gt;2034,84,(60+(CT$5-$AX$5)))))</f>
        <v>2.2396479710354313E-3</v>
      </c>
      <c r="CU31" s="381">
        <f>CT31*(1-VLOOKUP($AW31,'MP-2019_Male'!$A$3:$CH$103,IF(CU$5&gt;2034,84,(60+(CU$5-$AX$5)))))</f>
        <v>2.219267174499009E-3</v>
      </c>
      <c r="CV31" s="381">
        <f>CU31*(1-VLOOKUP($AW31,'MP-2019_Male'!$A$3:$CH$103,IF(CV$5&gt;2034,84,(60+(CV$5-$AX$5)))))</f>
        <v>2.1990718432110682E-3</v>
      </c>
      <c r="CW31" s="381">
        <f>CV31*(1-VLOOKUP($AW31,'MP-2019_Male'!$A$3:$CH$103,IF(CW$5&gt;2034,84,(60+(CW$5-$AX$5)))))</f>
        <v>2.1790602894378474E-3</v>
      </c>
      <c r="CX31" s="381">
        <f>CW31*(1-VLOOKUP($AW31,'MP-2019_Male'!$A$3:$CH$103,IF(CX$5&gt;2034,84,(60+(CX$5-$AX$5)))))</f>
        <v>2.1592308408039632E-3</v>
      </c>
      <c r="CY31" s="381">
        <f>CX31*(1-VLOOKUP($AW31,'MP-2019_Male'!$A$3:$CH$103,IF(CY$5&gt;2034,84,(60+(CY$5-$AX$5)))))</f>
        <v>2.1395818401526473E-3</v>
      </c>
      <c r="CZ31" s="381">
        <f>CY31*(1-VLOOKUP($AW31,'MP-2019_Male'!$A$3:$CH$103,IF(CZ$5&gt;2034,84,(60+(CZ$5-$AX$5)))))</f>
        <v>2.1201116454072581E-3</v>
      </c>
      <c r="DA31" s="381">
        <f>CZ31*(1-VLOOKUP($AW31,'MP-2019_Male'!$A$3:$CH$103,IF(DA$5&gt;2034,84,(60+(DA$5-$AX$5)))))</f>
        <v>2.1008186294340521E-3</v>
      </c>
      <c r="DB31" s="381">
        <f>DA31*(1-VLOOKUP($AW31,'MP-2019_Male'!$A$3:$CH$103,IF(DB$5&gt;2034,84,(60+(DB$5-$AX$5)))))</f>
        <v>2.0817011799062024E-3</v>
      </c>
      <c r="DC31" s="381">
        <f>DB31*(1-VLOOKUP($AW31,'MP-2019_Male'!$A$3:$CH$103,IF(DC$5&gt;2034,84,(60+(DC$5-$AX$5)))))</f>
        <v>2.0627576991690561E-3</v>
      </c>
      <c r="DD31" s="381">
        <f>DC31*(1-VLOOKUP($AW31,'MP-2019_Male'!$A$3:$CH$103,IF(DD$5&gt;2034,84,(60+(DD$5-$AX$5)))))</f>
        <v>2.0439866041066178E-3</v>
      </c>
      <c r="DE31" s="381">
        <f>DD31*(1-VLOOKUP($AW31,'MP-2019_Male'!$A$3:$CH$103,IF(DE$5&gt;2034,84,(60+(DE$5-$AX$5)))))</f>
        <v>2.0253863260092475E-3</v>
      </c>
      <c r="DF31" s="381">
        <f>DE31*(1-VLOOKUP($AW31,'MP-2019_Male'!$A$3:$CH$103,IF(DF$5&gt;2034,84,(60+(DF$5-$AX$5)))))</f>
        <v>2.0069553104425635E-3</v>
      </c>
      <c r="DG31" s="381">
        <f>DF31*(1-VLOOKUP($AW31,'MP-2019_Male'!$A$3:$CH$103,IF(DG$5&gt;2034,84,(60+(DG$5-$AX$5)))))</f>
        <v>1.9886920171175364E-3</v>
      </c>
      <c r="DH31" s="381">
        <f>DG31*(1-VLOOKUP($AW31,'MP-2019_Male'!$A$3:$CH$103,IF(DH$5&gt;2034,84,(60+(DH$5-$AX$5)))))</f>
        <v>1.9705949197617667E-3</v>
      </c>
      <c r="DI31" s="381">
        <f>DH31*(1-VLOOKUP($AW31,'MP-2019_Male'!$A$3:$CH$103,IF(DI$5&gt;2034,84,(60+(DI$5-$AX$5)))))</f>
        <v>1.9526625059919347E-3</v>
      </c>
      <c r="DJ31" s="381">
        <f>DI31*(1-VLOOKUP($AW31,'MP-2019_Male'!$A$3:$CH$103,IF(DJ$5&gt;2034,84,(60+(DJ$5-$AX$5)))))</f>
        <v>1.934893277187408E-3</v>
      </c>
      <c r="DK31" s="381">
        <f>DJ31*(1-VLOOKUP($AW31,'MP-2019_Male'!$A$3:$CH$103,IF(DK$5&gt;2034,84,(60+(DK$5-$AX$5)))))</f>
        <v>1.9172857483650027E-3</v>
      </c>
      <c r="DL31" s="381">
        <f>DK31*(1-VLOOKUP($AW31,'MP-2019_Male'!$A$3:$CH$103,IF(DL$5&gt;2034,84,(60+(DL$5-$AX$5)))))</f>
        <v>1.8998384480548812E-3</v>
      </c>
      <c r="DM31" s="381">
        <f>DL31*(1-VLOOKUP($AW31,'MP-2019_Male'!$A$3:$CH$103,IF(DM$5&gt;2034,84,(60+(DM$5-$AX$5)))))</f>
        <v>1.8825499181775818E-3</v>
      </c>
      <c r="DN31" s="381">
        <f>DM31*(1-VLOOKUP($AW31,'MP-2019_Male'!$A$3:$CH$103,IF(DN$5&gt;2034,84,(60+(DN$5-$AX$5)))))</f>
        <v>1.8654187139221657E-3</v>
      </c>
      <c r="DO31" s="381">
        <f>DN31*(1-VLOOKUP($AW31,'MP-2019_Male'!$A$3:$CH$103,IF(DO$5&gt;2034,84,(60+(DO$5-$AX$5)))))</f>
        <v>1.8484434036254739E-3</v>
      </c>
      <c r="DP31" s="381">
        <f>DO31*(1-VLOOKUP($AW31,'MP-2019_Male'!$A$3:$CH$103,IF(DP$5&gt;2034,84,(60+(DP$5-$AX$5)))))</f>
        <v>1.8316225686524821E-3</v>
      </c>
      <c r="DQ31" s="381">
        <f>DP31*(1-VLOOKUP($AW31,'MP-2019_Male'!$A$3:$CH$103,IF(DQ$5&gt;2034,84,(60+(DQ$5-$AX$5)))))</f>
        <v>1.8149548032777446E-3</v>
      </c>
      <c r="DR31" s="381">
        <f>DQ31*(1-VLOOKUP($AW31,'MP-2019_Male'!$A$3:$CH$103,IF(DR$5&gt;2034,84,(60+(DR$5-$AX$5)))))</f>
        <v>1.7984387145679171E-3</v>
      </c>
      <c r="DS31" s="381">
        <f>DR31*(1-VLOOKUP($AW31,'MP-2019_Male'!$A$3:$CH$103,IF(DS$5&gt;2034,84,(60+(DS$5-$AX$5)))))</f>
        <v>1.7820729222653489E-3</v>
      </c>
      <c r="DT31" s="381">
        <f>DS31*(1-VLOOKUP($AW31,'MP-2019_Male'!$A$3:$CH$103,IF(DT$5&gt;2034,84,(60+(DT$5-$AX$5)))))</f>
        <v>1.7658560586727343E-3</v>
      </c>
      <c r="DU31" s="381">
        <f>DT31*(1-VLOOKUP($AW31,'MP-2019_Male'!$A$3:$CH$103,IF(DU$5&gt;2034,84,(60+(DU$5-$AX$5)))))</f>
        <v>1.7497867685388124E-3</v>
      </c>
      <c r="DV31" s="381">
        <f>DU31*(1-VLOOKUP($AW31,'MP-2019_Male'!$A$3:$CH$103,IF(DV$5&gt;2034,84,(60+(DV$5-$AX$5)))))</f>
        <v>1.7338637089451092E-3</v>
      </c>
      <c r="DW31" s="381">
        <f>DV31*(1-VLOOKUP($AW31,'MP-2019_Male'!$A$3:$CH$103,IF(DW$5&gt;2034,84,(60+(DW$5-$AX$5)))))</f>
        <v>1.7180855491937088E-3</v>
      </c>
      <c r="DX31" s="381">
        <f>DW31*(1-VLOOKUP($AW31,'MP-2019_Male'!$A$3:$CH$103,IF(DX$5&gt;2034,84,(60+(DX$5-$AX$5)))))</f>
        <v>1.702450970696046E-3</v>
      </c>
      <c r="DY31" s="381">
        <f>DX31*(1-VLOOKUP($AW31,'MP-2019_Male'!$A$3:$CH$103,IF(DY$5&gt;2034,84,(60+(DY$5-$AX$5)))))</f>
        <v>1.6869586668627121E-3</v>
      </c>
      <c r="DZ31" s="381">
        <f>DY31*(1-VLOOKUP($AW31,'MP-2019_Male'!$A$3:$CH$103,IF(DZ$5&gt;2034,84,(60+(DZ$5-$AX$5)))))</f>
        <v>1.6716073429942613E-3</v>
      </c>
      <c r="EA31" s="381">
        <f>DZ31*(1-VLOOKUP($AW31,'MP-2019_Male'!$A$3:$CH$103,IF(EA$5&gt;2034,84,(60+(EA$5-$AX$5)))))</f>
        <v>1.6563957161730136E-3</v>
      </c>
      <c r="EB31" s="381">
        <f>EA31*(1-VLOOKUP($AW31,'MP-2019_Male'!$A$3:$CH$103,IF(EB$5&gt;2034,84,(60+(EB$5-$AX$5)))))</f>
        <v>1.6413225151558392E-3</v>
      </c>
      <c r="EC31" s="381">
        <f>EB31*(1-VLOOKUP($AW31,'MP-2019_Male'!$A$3:$CH$103,IF(EC$5&gt;2034,84,(60+(EC$5-$AX$5)))))</f>
        <v>1.626386480267921E-3</v>
      </c>
      <c r="ED31" s="381">
        <f>EC31*(1-VLOOKUP($AW31,'MP-2019_Male'!$A$3:$CH$103,IF(ED$5&gt;2034,84,(60+(ED$5-$AX$5)))))</f>
        <v>1.6115863632974829E-3</v>
      </c>
      <c r="EE31" s="381">
        <f>ED31*(1-VLOOKUP($AW31,'MP-2019_Male'!$A$3:$CH$103,IF(EE$5&gt;2034,84,(60+(EE$5-$AX$5)))))</f>
        <v>1.5969209273914758E-3</v>
      </c>
      <c r="EF31" s="381">
        <f>EE31*(1-VLOOKUP($AW31,'MP-2019_Male'!$A$3:$CH$103,IF(EF$5&gt;2034,84,(60+(EF$5-$AX$5)))))</f>
        <v>1.5823889469522134E-3</v>
      </c>
      <c r="EG31" s="381">
        <f>EF31*(1-VLOOKUP($AW31,'MP-2019_Male'!$A$3:$CH$103,IF(EG$5&gt;2034,84,(60+(EG$5-$AX$5)))))</f>
        <v>1.5679892075349483E-3</v>
      </c>
      <c r="EH31" s="381">
        <f>EG31*(1-VLOOKUP($AW31,'MP-2019_Male'!$A$3:$CH$103,IF(EH$5&gt;2034,84,(60+(EH$5-$AX$5)))))</f>
        <v>1.5537205057463803E-3</v>
      </c>
      <c r="EI31" s="381">
        <f>EH31*(1-VLOOKUP($AW31,'MP-2019_Male'!$A$3:$CH$103,IF(EI$5&gt;2034,84,(60+(EI$5-$AX$5)))))</f>
        <v>1.5395816491440882E-3</v>
      </c>
      <c r="EJ31" s="381">
        <f>EI31*(1-VLOOKUP($AW31,'MP-2019_Male'!$A$3:$CH$103,IF(EJ$5&gt;2034,84,(60+(EJ$5-$AX$5)))))</f>
        <v>1.5255714561368771E-3</v>
      </c>
      <c r="EK31" s="381">
        <f>EJ31*(1-VLOOKUP($AW31,'MP-2019_Male'!$A$3:$CH$103,IF(EK$5&gt;2034,84,(60+(EK$5-$AX$5)))))</f>
        <v>1.5116887558860315E-3</v>
      </c>
      <c r="EL31" s="381">
        <f>EK31*(1-VLOOKUP($AW31,'MP-2019_Male'!$A$3:$CH$103,IF(EL$5&gt;2034,84,(60+(EL$5-$AX$5)))))</f>
        <v>1.4979323882074686E-3</v>
      </c>
      <c r="EM31" s="381">
        <f>EL31*(1-VLOOKUP($AW31,'MP-2019_Male'!$A$3:$CH$103,IF(EM$5&gt;2034,84,(60+(EM$5-$AX$5)))))</f>
        <v>1.4843012034747806E-3</v>
      </c>
      <c r="EN31" s="381">
        <f>EM31*(1-VLOOKUP($AW31,'MP-2019_Male'!$A$3:$CH$103,IF(EN$5&gt;2034,84,(60+(EN$5-$AX$5)))))</f>
        <v>1.4707940625231601E-3</v>
      </c>
      <c r="EO31" s="381">
        <f>EN31*(1-VLOOKUP($AW31,'MP-2019_Male'!$A$3:$CH$103,IF(EO$5&gt;2034,84,(60+(EO$5-$AX$5)))))</f>
        <v>1.4574098365541994E-3</v>
      </c>
      <c r="EP31" s="381">
        <f>EO31*(1-VLOOKUP($AW31,'MP-2019_Male'!$A$3:$CH$103,IF(EP$5&gt;2034,84,(60+(EP$5-$AX$5)))))</f>
        <v>1.4441474070415563E-3</v>
      </c>
      <c r="EQ31" s="381">
        <f>EP31*(1-VLOOKUP($AW31,'MP-2019_Male'!$A$3:$CH$103,IF(EQ$5&gt;2034,84,(60+(EQ$5-$AX$5)))))</f>
        <v>1.431005665637478E-3</v>
      </c>
      <c r="ER31" s="381">
        <f>EQ31*(1-VLOOKUP($AW31,'MP-2019_Male'!$A$3:$CH$103,IF(ER$5&gt;2034,84,(60+(ER$5-$AX$5)))))</f>
        <v>1.4179835140801769E-3</v>
      </c>
      <c r="ES31" s="381">
        <f>ER31*(1-VLOOKUP($AW31,'MP-2019_Male'!$A$3:$CH$103,IF(ES$5&gt;2034,84,(60+(ES$5-$AX$5)))))</f>
        <v>1.4050798641020473E-3</v>
      </c>
      <c r="ET31" s="381">
        <f>ES31*(1-VLOOKUP($AW31,'MP-2019_Male'!$A$3:$CH$103,IF(ET$5&gt;2034,84,(60+(ET$5-$AX$5)))))</f>
        <v>1.3922936373387187E-3</v>
      </c>
      <c r="EU31" s="381">
        <f>ET31*(1-VLOOKUP($AW31,'MP-2019_Male'!$A$3:$CH$103,IF(EU$5&gt;2034,84,(60+(EU$5-$AX$5)))))</f>
        <v>1.3796237652389364E-3</v>
      </c>
      <c r="EV31" s="381">
        <f>EU31*(1-VLOOKUP($AW31,'MP-2019_Male'!$A$3:$CH$103,IF(EV$5&gt;2034,84,(60+(EV$5-$AX$5)))))</f>
        <v>1.3670691889752621E-3</v>
      </c>
      <c r="EW31" s="381">
        <f>EV31*(1-VLOOKUP($AW31,'MP-2019_Male'!$A$3:$CH$103,IF(EW$5&gt;2034,84,(60+(EW$5-$AX$5)))))</f>
        <v>1.3546288593555872E-3</v>
      </c>
      <c r="EX31" s="381">
        <f>EW31*(1-VLOOKUP($AW31,'MP-2019_Male'!$A$3:$CH$103,IF(EX$5&gt;2034,84,(60+(EX$5-$AX$5)))))</f>
        <v>1.3423017367354515E-3</v>
      </c>
      <c r="EY31" s="381">
        <f>EX31*(1-VLOOKUP($AW31,'MP-2019_Male'!$A$3:$CH$103,IF(EY$5&gt;2034,84,(60+(EY$5-$AX$5)))))</f>
        <v>1.330086790931159E-3</v>
      </c>
      <c r="EZ31" s="381">
        <f>EY31*(1-VLOOKUP($AW31,'MP-2019_Male'!$A$3:$CH$103,IF(EZ$5&gt;2034,84,(60+(EZ$5-$AX$5)))))</f>
        <v>1.3179830011336854E-3</v>
      </c>
      <c r="FA31" s="381">
        <f>EZ31*(1-VLOOKUP($AW31,'MP-2019_Male'!$A$3:$CH$103,IF(FA$5&gt;2034,84,(60+(FA$5-$AX$5)))))</f>
        <v>1.3059893558233688E-3</v>
      </c>
      <c r="FB31" s="381">
        <f>FA31*(1-VLOOKUP($AW31,'MP-2019_Male'!$A$3:$CH$103,IF(FB$5&gt;2034,84,(60+(FB$5-$AX$5)))))</f>
        <v>1.2941048526853762E-3</v>
      </c>
      <c r="FC31" s="381">
        <f>FB31*(1-VLOOKUP($AW31,'MP-2019_Male'!$A$3:$CH$103,IF(FC$5&gt;2034,84,(60+(FC$5-$AX$5)))))</f>
        <v>1.2823284985259394E-3</v>
      </c>
      <c r="FD31" s="381">
        <f>FC31*(1-VLOOKUP($AW31,'MP-2019_Male'!$A$3:$CH$103,IF(FD$5&gt;2034,84,(60+(FD$5-$AX$5)))))</f>
        <v>1.2706593091893533E-3</v>
      </c>
      <c r="FE31" s="381">
        <f>FD31*(1-VLOOKUP($AW31,'MP-2019_Male'!$A$3:$CH$103,IF(FE$5&gt;2034,84,(60+(FE$5-$AX$5)))))</f>
        <v>1.2590963094757301E-3</v>
      </c>
      <c r="FF31" s="381">
        <f>FE31*(1-VLOOKUP($AW31,'MP-2019_Male'!$A$3:$CH$103,IF(FF$5&gt;2034,84,(60+(FF$5-$AX$5)))))</f>
        <v>1.247638533059501E-3</v>
      </c>
      <c r="FG31" s="381">
        <f>FF31*(1-VLOOKUP($AW31,'MP-2019_Male'!$A$3:$CH$103,IF(FG$5&gt;2034,84,(60+(FG$5-$AX$5)))))</f>
        <v>1.2362850224086595E-3</v>
      </c>
      <c r="FH31" s="381">
        <f>FG31*(1-VLOOKUP($AW31,'MP-2019_Male'!$A$3:$CH$103,IF(FH$5&gt;2034,84,(60+(FH$5-$AX$5)))))</f>
        <v>1.2250348287047407E-3</v>
      </c>
      <c r="FI31" s="381">
        <f>FH31*(1-VLOOKUP($AW31,'MP-2019_Male'!$A$3:$CH$103,IF(FI$5&gt;2034,84,(60+(FI$5-$AX$5)))))</f>
        <v>1.2138870117635275E-3</v>
      </c>
      <c r="FJ31" s="381">
        <f>FI31*(1-VLOOKUP($AW31,'MP-2019_Male'!$A$3:$CH$103,IF(FJ$5&gt;2034,84,(60+(FJ$5-$AX$5)))))</f>
        <v>1.2028406399564795E-3</v>
      </c>
      <c r="FK31" s="381">
        <f>FJ31*(1-VLOOKUP($AW31,'MP-2019_Male'!$A$3:$CH$103,IF(FK$5&gt;2034,84,(60+(FK$5-$AX$5)))))</f>
        <v>1.1918947901328756E-3</v>
      </c>
      <c r="FL31" s="381">
        <f>FK31*(1-VLOOKUP($AW31,'MP-2019_Male'!$A$3:$CH$103,IF(FL$5&gt;2034,84,(60+(FL$5-$AX$5)))))</f>
        <v>1.1810485475426665E-3</v>
      </c>
      <c r="FM31" s="381">
        <f>FL31*(1-VLOOKUP($AW31,'MP-2019_Male'!$A$3:$CH$103,IF(FM$5&gt;2034,84,(60+(FM$5-$AX$5)))))</f>
        <v>1.1703010057600282E-3</v>
      </c>
      <c r="FN31" s="381">
        <f>FM31*(1-VLOOKUP($AW31,'MP-2019_Male'!$A$3:$CH$103,IF(FN$5&gt;2034,84,(60+(FN$5-$AX$5)))))</f>
        <v>1.1596512666076119E-3</v>
      </c>
    </row>
    <row r="32" spans="1:170">
      <c r="A32" s="172">
        <v>44</v>
      </c>
      <c r="B32" s="190">
        <f t="shared" si="7"/>
        <v>8.7600000000000004E-4</v>
      </c>
      <c r="C32" s="191">
        <f t="shared" si="8"/>
        <v>5.8900000000000001E-4</v>
      </c>
      <c r="D32" s="174">
        <f t="shared" si="5"/>
        <v>7.3250000000000008E-4</v>
      </c>
      <c r="E32" s="345">
        <f t="shared" ca="1" si="10"/>
        <v>8.4161223181638699E-4</v>
      </c>
      <c r="F32" s="346">
        <f t="shared" ca="1" si="11"/>
        <v>4.4235486810258325E-4</v>
      </c>
      <c r="G32" s="366">
        <f t="shared" ca="1" si="12"/>
        <v>6.4198354995948512E-4</v>
      </c>
      <c r="H32" s="165">
        <f t="shared" si="13"/>
        <v>2039</v>
      </c>
      <c r="I32" s="504" t="s">
        <v>182</v>
      </c>
      <c r="J32" s="505">
        <v>0.92</v>
      </c>
      <c r="K32" s="376"/>
      <c r="L32" s="376"/>
      <c r="M32" s="167"/>
      <c r="N32" s="167"/>
      <c r="O32" s="167"/>
      <c r="P32" s="167"/>
      <c r="R32" s="405">
        <v>44</v>
      </c>
      <c r="T32" s="406">
        <v>5.1000000000000004E-4</v>
      </c>
      <c r="U32" s="407" t="s">
        <v>63</v>
      </c>
      <c r="V32" s="407">
        <v>9.0200000000000002E-3</v>
      </c>
      <c r="W32" s="408"/>
      <c r="Y32" s="406">
        <v>8.9999999999999998E-4</v>
      </c>
      <c r="Z32" s="407" t="s">
        <v>63</v>
      </c>
      <c r="AA32" s="407">
        <v>9.1599999999999997E-3</v>
      </c>
      <c r="AB32" s="408"/>
      <c r="AC32" s="413"/>
      <c r="AD32" s="172">
        <v>44</v>
      </c>
      <c r="AF32" s="195">
        <v>8.7600000000000004E-4</v>
      </c>
      <c r="AG32" s="196" t="s">
        <v>63</v>
      </c>
      <c r="AH32" s="197">
        <v>1.5339999999999999E-2</v>
      </c>
      <c r="AI32" s="172"/>
      <c r="AJ32" s="195">
        <v>5.8900000000000001E-4</v>
      </c>
      <c r="AK32" s="196" t="s">
        <v>63</v>
      </c>
      <c r="AL32" s="197">
        <v>8.1119999999999994E-3</v>
      </c>
      <c r="AV32" s="198"/>
      <c r="AW32" s="172">
        <v>51</v>
      </c>
      <c r="AX32" s="199">
        <f t="shared" si="6"/>
        <v>3.0958423317989864E-3</v>
      </c>
      <c r="AY32" s="334">
        <f t="shared" ref="AY32:AY95" si="15">IF($AW32&gt;49,$Z39*$J$31,$Y39*$J$30)</f>
        <v>3.3063000000000003E-3</v>
      </c>
      <c r="AZ32" s="381">
        <f>AY32*(1-VLOOKUP($AW32,'MP-2019_Male'!$A$3:$CH$103,IF(AZ$5&gt;2034,84,(60+(AZ$5-$AX$5)))))</f>
        <v>3.2636487300000002E-3</v>
      </c>
      <c r="BA32" s="381">
        <f>AZ32*(1-VLOOKUP($AW32,'MP-2019_Male'!$A$3:$CH$103,IF(BA$5&gt;2034,84,(60+(BA$5-$AX$5)))))</f>
        <v>3.2267694993510002E-3</v>
      </c>
      <c r="BB32" s="381">
        <f>BA32*(1-VLOOKUP($AW32,'MP-2019_Male'!$A$3:$CH$103,IF(BB$5&gt;2034,84,(60+(BB$5-$AX$5)))))</f>
        <v>3.1967605430070359E-3</v>
      </c>
      <c r="BC32" s="381">
        <f>BB32*(1-VLOOKUP($AW32,'MP-2019_Male'!$A$3:$CH$103,IF(BC$5&gt;2034,84,(60+(BC$5-$AX$5)))))</f>
        <v>3.1743832192059865E-3</v>
      </c>
      <c r="BD32" s="381">
        <f>BC32*(1-VLOOKUP($AW32,'MP-2019_Male'!$A$3:$CH$103,IF(BD$5&gt;2034,84,(60+(BD$5-$AX$5)))))</f>
        <v>3.1597810563976387E-3</v>
      </c>
      <c r="BE32" s="381">
        <f>BD32*(1-VLOOKUP($AW32,'MP-2019_Male'!$A$3:$CH$103,IF(BE$5&gt;2034,84,(60+(BE$5-$AX$5)))))</f>
        <v>3.1449300854325696E-3</v>
      </c>
      <c r="BF32" s="381">
        <f>BE32*(1-VLOOKUP($AW32,'MP-2019_Male'!$A$3:$CH$103,IF(BF$5&gt;2034,84,(60+(BF$5-$AX$5)))))</f>
        <v>3.1304634070395796E-3</v>
      </c>
      <c r="BG32" s="381">
        <f>BF32*(1-VLOOKUP($AW32,'MP-2019_Male'!$A$3:$CH$103,IF(BG$5&gt;2034,84,(60+(BG$5-$AX$5)))))</f>
        <v>3.1170024143893096E-3</v>
      </c>
      <c r="BH32" s="381">
        <f>BG32*(1-VLOOKUP($AW32,'MP-2019_Male'!$A$3:$CH$103,IF(BH$5&gt;2034,84,(60+(BH$5-$AX$5)))))</f>
        <v>3.1051578052146301E-3</v>
      </c>
      <c r="BI32" s="381">
        <f>BH32*(1-VLOOKUP($AW32,'MP-2019_Male'!$A$3:$CH$103,IF(BI$5&gt;2034,84,(60+(BI$5-$AX$5)))))</f>
        <v>3.0958423317989864E-3</v>
      </c>
      <c r="BJ32" s="414">
        <f>BI32*(1-VLOOKUP($AW32,'MP-2019_Male'!$A$3:$CH$103,IF(BJ$5&gt;2034,84,(60+(BJ$5-$AX$5)))))</f>
        <v>3.0890314786690288E-3</v>
      </c>
      <c r="BK32" s="381">
        <f>BJ32*(1-VLOOKUP($AW32,'MP-2019_Male'!$A$3:$CH$103,IF(BK$5&gt;2034,84,(60+(BK$5-$AX$5)))))</f>
        <v>3.0850157377467591E-3</v>
      </c>
      <c r="BL32" s="381">
        <f>BK32*(1-VLOOKUP($AW32,'MP-2019_Male'!$A$3:$CH$103,IF(BL$5&gt;2034,84,(60+(BL$5-$AX$5)))))</f>
        <v>3.0831647283041108E-3</v>
      </c>
      <c r="BM32" s="381">
        <f>BL32*(1-VLOOKUP($AW32,'MP-2019_Male'!$A$3:$CH$103,IF(BM$5&gt;2034,84,(60+(BM$5-$AX$5)))))</f>
        <v>3.0828564118312806E-3</v>
      </c>
      <c r="BN32" s="381">
        <f>BM32*(1-VLOOKUP($AW32,'MP-2019_Male'!$A$3:$CH$103,IF(BN$5&gt;2034,84,(60+(BN$5-$AX$5)))))</f>
        <v>3.0828564118312806E-3</v>
      </c>
      <c r="BO32" s="381">
        <f>BN32*(1-VLOOKUP($AW32,'MP-2019_Male'!$A$3:$CH$103,IF(BO$5&gt;2034,84,(60+(BO$5-$AX$5)))))</f>
        <v>3.0822398405489144E-3</v>
      </c>
      <c r="BP32" s="381">
        <f>BO32*(1-VLOOKUP($AW32,'MP-2019_Male'!$A$3:$CH$103,IF(BP$5&gt;2034,84,(60+(BP$5-$AX$5)))))</f>
        <v>3.0794658246924202E-3</v>
      </c>
      <c r="BQ32" s="381">
        <f>BP32*(1-VLOOKUP($AW32,'MP-2019_Male'!$A$3:$CH$103,IF(BQ$5&gt;2034,84,(60+(BQ$5-$AX$5)))))</f>
        <v>3.0733068930430354E-3</v>
      </c>
      <c r="BR32" s="381">
        <f>BQ32*(1-VLOOKUP($AW32,'MP-2019_Male'!$A$3:$CH$103,IF(BR$5&gt;2034,84,(60+(BR$5-$AX$5)))))</f>
        <v>3.0625503189173849E-3</v>
      </c>
      <c r="BS32" s="381">
        <f>BR32*(1-VLOOKUP($AW32,'MP-2019_Male'!$A$3:$CH$103,IF(BS$5&gt;2034,84,(60+(BS$5-$AX$5)))))</f>
        <v>3.0472375673227981E-3</v>
      </c>
      <c r="BT32" s="381">
        <f>BS32*(1-VLOOKUP($AW32,'MP-2019_Male'!$A$3:$CH$103,IF(BT$5&gt;2034,84,(60+(BT$5-$AX$5)))))</f>
        <v>3.0271257993784674E-3</v>
      </c>
      <c r="BU32" s="381">
        <f>BT32*(1-VLOOKUP($AW32,'MP-2019_Male'!$A$3:$CH$103,IF(BU$5&gt;2034,84,(60+(BU$5-$AX$5)))))</f>
        <v>3.0029087929834396E-3</v>
      </c>
      <c r="BV32" s="381">
        <f>BU32*(1-VLOOKUP($AW32,'MP-2019_Male'!$A$3:$CH$103,IF(BV$5&gt;2034,84,(60+(BV$5-$AX$5)))))</f>
        <v>2.9755823229672906E-3</v>
      </c>
      <c r="BW32" s="381">
        <f>BV32*(1-VLOOKUP($AW32,'MP-2019_Male'!$A$3:$CH$103,IF(BW$5&gt;2034,84,(60+(BW$5-$AX$5)))))</f>
        <v>2.9464216162022111E-3</v>
      </c>
      <c r="BX32" s="381">
        <f>BW32*(1-VLOOKUP($AW32,'MP-2019_Male'!$A$3:$CH$103,IF(BX$5&gt;2034,84,(60+(BX$5-$AX$5)))))</f>
        <v>2.9196091794947711E-3</v>
      </c>
      <c r="BY32" s="381">
        <f>BX32*(1-VLOOKUP($AW32,'MP-2019_Male'!$A$3:$CH$103,IF(BY$5&gt;2034,84,(60+(BY$5-$AX$5)))))</f>
        <v>2.8930407359613686E-3</v>
      </c>
      <c r="BZ32" s="381">
        <f>BY32*(1-VLOOKUP($AW32,'MP-2019_Male'!$A$3:$CH$103,IF(BZ$5&gt;2034,84,(60+(BZ$5-$AX$5)))))</f>
        <v>2.8667140652641203E-3</v>
      </c>
      <c r="CA32" s="381">
        <f>BZ32*(1-VLOOKUP($AW32,'MP-2019_Male'!$A$3:$CH$103,IF(CA$5&gt;2034,84,(60+(CA$5-$AX$5)))))</f>
        <v>2.8406269672702168E-3</v>
      </c>
      <c r="CB32" s="381">
        <f>CA32*(1-VLOOKUP($AW32,'MP-2019_Male'!$A$3:$CH$103,IF(CB$5&gt;2034,84,(60+(CB$5-$AX$5)))))</f>
        <v>2.8147772618680577E-3</v>
      </c>
      <c r="CC32" s="381">
        <f>CB32*(1-VLOOKUP($AW32,'MP-2019_Male'!$A$3:$CH$103,IF(CC$5&gt;2034,84,(60+(CC$5-$AX$5)))))</f>
        <v>2.7891627887850585E-3</v>
      </c>
      <c r="CD32" s="381">
        <f>CC32*(1-VLOOKUP($AW32,'MP-2019_Male'!$A$3:$CH$103,IF(CD$5&gt;2034,84,(60+(CD$5-$AX$5)))))</f>
        <v>2.7637814074071144E-3</v>
      </c>
      <c r="CE32" s="381">
        <f>CD32*(1-VLOOKUP($AW32,'MP-2019_Male'!$A$3:$CH$103,IF(CE$5&gt;2034,84,(60+(CE$5-$AX$5)))))</f>
        <v>2.7386309965997096E-3</v>
      </c>
      <c r="CF32" s="381">
        <f>CE32*(1-VLOOKUP($AW32,'MP-2019_Male'!$A$3:$CH$103,IF(CF$5&gt;2034,84,(60+(CF$5-$AX$5)))))</f>
        <v>2.7137094545306522E-3</v>
      </c>
      <c r="CG32" s="381">
        <f>CF32*(1-VLOOKUP($AW32,'MP-2019_Male'!$A$3:$CH$103,IF(CG$5&gt;2034,84,(60+(CG$5-$AX$5)))))</f>
        <v>2.6890146984944233E-3</v>
      </c>
      <c r="CH32" s="381">
        <f>CG32*(1-VLOOKUP($AW32,'MP-2019_Male'!$A$3:$CH$103,IF(CH$5&gt;2034,84,(60+(CH$5-$AX$5)))))</f>
        <v>2.6645446647381239E-3</v>
      </c>
      <c r="CI32" s="381">
        <f>CH32*(1-VLOOKUP($AW32,'MP-2019_Male'!$A$3:$CH$103,IF(CI$5&gt;2034,84,(60+(CI$5-$AX$5)))))</f>
        <v>2.640297308289007E-3</v>
      </c>
      <c r="CJ32" s="381">
        <f>CI32*(1-VLOOKUP($AW32,'MP-2019_Male'!$A$3:$CH$103,IF(CJ$5&gt;2034,84,(60+(CJ$5-$AX$5)))))</f>
        <v>2.6162706027835769E-3</v>
      </c>
      <c r="CK32" s="381">
        <f>CJ32*(1-VLOOKUP($AW32,'MP-2019_Male'!$A$3:$CH$103,IF(CK$5&gt;2034,84,(60+(CK$5-$AX$5)))))</f>
        <v>2.5924625402982465E-3</v>
      </c>
      <c r="CL32" s="381">
        <f>CK32*(1-VLOOKUP($AW32,'MP-2019_Male'!$A$3:$CH$103,IF(CL$5&gt;2034,84,(60+(CL$5-$AX$5)))))</f>
        <v>2.5688711311815326E-3</v>
      </c>
      <c r="CM32" s="381">
        <f>CL32*(1-VLOOKUP($AW32,'MP-2019_Male'!$A$3:$CH$103,IF(CM$5&gt;2034,84,(60+(CM$5-$AX$5)))))</f>
        <v>2.5454944038877806E-3</v>
      </c>
      <c r="CN32" s="381">
        <f>CM32*(1-VLOOKUP($AW32,'MP-2019_Male'!$A$3:$CH$103,IF(CN$5&gt;2034,84,(60+(CN$5-$AX$5)))))</f>
        <v>2.5223304048124016E-3</v>
      </c>
      <c r="CO32" s="381">
        <f>CN32*(1-VLOOKUP($AW32,'MP-2019_Male'!$A$3:$CH$103,IF(CO$5&gt;2034,84,(60+(CO$5-$AX$5)))))</f>
        <v>2.4993771981286087E-3</v>
      </c>
      <c r="CP32" s="381">
        <f>CO32*(1-VLOOKUP($AW32,'MP-2019_Male'!$A$3:$CH$103,IF(CP$5&gt;2034,84,(60+(CP$5-$AX$5)))))</f>
        <v>2.4766328656256383E-3</v>
      </c>
      <c r="CQ32" s="381">
        <f>CP32*(1-VLOOKUP($AW32,'MP-2019_Male'!$A$3:$CH$103,IF(CQ$5&gt;2034,84,(60+(CQ$5-$AX$5)))))</f>
        <v>2.454095506548445E-3</v>
      </c>
      <c r="CR32" s="381">
        <f>CQ32*(1-VLOOKUP($AW32,'MP-2019_Male'!$A$3:$CH$103,IF(CR$5&gt;2034,84,(60+(CR$5-$AX$5)))))</f>
        <v>2.4317632374388541E-3</v>
      </c>
      <c r="CS32" s="381">
        <f>CR32*(1-VLOOKUP($AW32,'MP-2019_Male'!$A$3:$CH$103,IF(CS$5&gt;2034,84,(60+(CS$5-$AX$5)))))</f>
        <v>2.4096341919781607E-3</v>
      </c>
      <c r="CT32" s="381">
        <f>CS32*(1-VLOOKUP($AW32,'MP-2019_Male'!$A$3:$CH$103,IF(CT$5&gt;2034,84,(60+(CT$5-$AX$5)))))</f>
        <v>2.3877065208311593E-3</v>
      </c>
      <c r="CU32" s="381">
        <f>CT32*(1-VLOOKUP($AW32,'MP-2019_Male'!$A$3:$CH$103,IF(CU$5&gt;2034,84,(60+(CU$5-$AX$5)))))</f>
        <v>2.3659783914915956E-3</v>
      </c>
      <c r="CV32" s="381">
        <f>CU32*(1-VLOOKUP($AW32,'MP-2019_Male'!$A$3:$CH$103,IF(CV$5&gt;2034,84,(60+(CV$5-$AX$5)))))</f>
        <v>2.3444479881290221E-3</v>
      </c>
      <c r="CW32" s="381">
        <f>CV32*(1-VLOOKUP($AW32,'MP-2019_Male'!$A$3:$CH$103,IF(CW$5&gt;2034,84,(60+(CW$5-$AX$5)))))</f>
        <v>2.323113511437048E-3</v>
      </c>
      <c r="CX32" s="381">
        <f>CW32*(1-VLOOKUP($AW32,'MP-2019_Male'!$A$3:$CH$103,IF(CX$5&gt;2034,84,(60+(CX$5-$AX$5)))))</f>
        <v>2.3019731784829707E-3</v>
      </c>
      <c r="CY32" s="381">
        <f>CX32*(1-VLOOKUP($AW32,'MP-2019_Male'!$A$3:$CH$103,IF(CY$5&gt;2034,84,(60+(CY$5-$AX$5)))))</f>
        <v>2.2810252225587756E-3</v>
      </c>
      <c r="CZ32" s="381">
        <f>CY32*(1-VLOOKUP($AW32,'MP-2019_Male'!$A$3:$CH$103,IF(CZ$5&gt;2034,84,(60+(CZ$5-$AX$5)))))</f>
        <v>2.2602678930334907E-3</v>
      </c>
      <c r="DA32" s="381">
        <f>CZ32*(1-VLOOKUP($AW32,'MP-2019_Male'!$A$3:$CH$103,IF(DA$5&gt;2034,84,(60+(DA$5-$AX$5)))))</f>
        <v>2.239699455206886E-3</v>
      </c>
      <c r="DB32" s="381">
        <f>DA32*(1-VLOOKUP($AW32,'MP-2019_Male'!$A$3:$CH$103,IF(DB$5&gt;2034,84,(60+(DB$5-$AX$5)))))</f>
        <v>2.2193181901645036E-3</v>
      </c>
      <c r="DC32" s="381">
        <f>DB32*(1-VLOOKUP($AW32,'MP-2019_Male'!$A$3:$CH$103,IF(DC$5&gt;2034,84,(60+(DC$5-$AX$5)))))</f>
        <v>2.1991223946340064E-3</v>
      </c>
      <c r="DD32" s="381">
        <f>DC32*(1-VLOOKUP($AW32,'MP-2019_Male'!$A$3:$CH$103,IF(DD$5&gt;2034,84,(60+(DD$5-$AX$5)))))</f>
        <v>2.179110380842837E-3</v>
      </c>
      <c r="DE32" s="381">
        <f>DD32*(1-VLOOKUP($AW32,'MP-2019_Male'!$A$3:$CH$103,IF(DE$5&gt;2034,84,(60+(DE$5-$AX$5)))))</f>
        <v>2.1592804763771673E-3</v>
      </c>
      <c r="DF32" s="381">
        <f>DE32*(1-VLOOKUP($AW32,'MP-2019_Male'!$A$3:$CH$103,IF(DF$5&gt;2034,84,(60+(DF$5-$AX$5)))))</f>
        <v>2.1396310240421349E-3</v>
      </c>
      <c r="DG32" s="381">
        <f>DF32*(1-VLOOKUP($AW32,'MP-2019_Male'!$A$3:$CH$103,IF(DG$5&gt;2034,84,(60+(DG$5-$AX$5)))))</f>
        <v>2.1201603817233516E-3</v>
      </c>
      <c r="DH32" s="381">
        <f>DG32*(1-VLOOKUP($AW32,'MP-2019_Male'!$A$3:$CH$103,IF(DH$5&gt;2034,84,(60+(DH$5-$AX$5)))))</f>
        <v>2.1008669222496693E-3</v>
      </c>
      <c r="DI32" s="381">
        <f>DH32*(1-VLOOKUP($AW32,'MP-2019_Male'!$A$3:$CH$103,IF(DI$5&gt;2034,84,(60+(DI$5-$AX$5)))))</f>
        <v>2.0817490332571973E-3</v>
      </c>
      <c r="DJ32" s="381">
        <f>DI32*(1-VLOOKUP($AW32,'MP-2019_Male'!$A$3:$CH$103,IF(DJ$5&gt;2034,84,(60+(DJ$5-$AX$5)))))</f>
        <v>2.0628051170545566E-3</v>
      </c>
      <c r="DK32" s="381">
        <f>DJ32*(1-VLOOKUP($AW32,'MP-2019_Male'!$A$3:$CH$103,IF(DK$5&gt;2034,84,(60+(DK$5-$AX$5)))))</f>
        <v>2.0440335904893603E-3</v>
      </c>
      <c r="DL32" s="381">
        <f>DK32*(1-VLOOKUP($AW32,'MP-2019_Male'!$A$3:$CH$103,IF(DL$5&gt;2034,84,(60+(DL$5-$AX$5)))))</f>
        <v>2.0254328848159074E-3</v>
      </c>
      <c r="DM32" s="381">
        <f>DL32*(1-VLOOKUP($AW32,'MP-2019_Male'!$A$3:$CH$103,IF(DM$5&gt;2034,84,(60+(DM$5-$AX$5)))))</f>
        <v>2.0070014455640826E-3</v>
      </c>
      <c r="DN32" s="381">
        <f>DM32*(1-VLOOKUP($AW32,'MP-2019_Male'!$A$3:$CH$103,IF(DN$5&gt;2034,84,(60+(DN$5-$AX$5)))))</f>
        <v>1.9887377324094495E-3</v>
      </c>
      <c r="DO32" s="381">
        <f>DN32*(1-VLOOKUP($AW32,'MP-2019_Male'!$A$3:$CH$103,IF(DO$5&gt;2034,84,(60+(DO$5-$AX$5)))))</f>
        <v>1.9706402190445235E-3</v>
      </c>
      <c r="DP32" s="381">
        <f>DO32*(1-VLOOKUP($AW32,'MP-2019_Male'!$A$3:$CH$103,IF(DP$5&gt;2034,84,(60+(DP$5-$AX$5)))))</f>
        <v>1.9527073930512182E-3</v>
      </c>
      <c r="DQ32" s="381">
        <f>DP32*(1-VLOOKUP($AW32,'MP-2019_Male'!$A$3:$CH$103,IF(DQ$5&gt;2034,84,(60+(DQ$5-$AX$5)))))</f>
        <v>1.9349377557744522E-3</v>
      </c>
      <c r="DR32" s="381">
        <f>DQ32*(1-VLOOKUP($AW32,'MP-2019_Male'!$A$3:$CH$103,IF(DR$5&gt;2034,84,(60+(DR$5-$AX$5)))))</f>
        <v>1.9173298221969047E-3</v>
      </c>
      <c r="DS32" s="381">
        <f>DR32*(1-VLOOKUP($AW32,'MP-2019_Male'!$A$3:$CH$103,IF(DS$5&gt;2034,84,(60+(DS$5-$AX$5)))))</f>
        <v>1.8998821208149129E-3</v>
      </c>
      <c r="DT32" s="381">
        <f>DS32*(1-VLOOKUP($AW32,'MP-2019_Male'!$A$3:$CH$103,IF(DT$5&gt;2034,84,(60+(DT$5-$AX$5)))))</f>
        <v>1.8825931935154971E-3</v>
      </c>
      <c r="DU32" s="381">
        <f>DT32*(1-VLOOKUP($AW32,'MP-2019_Male'!$A$3:$CH$103,IF(DU$5&gt;2034,84,(60+(DU$5-$AX$5)))))</f>
        <v>1.8654615954545061E-3</v>
      </c>
      <c r="DV32" s="381">
        <f>DU32*(1-VLOOKUP($AW32,'MP-2019_Male'!$A$3:$CH$103,IF(DV$5&gt;2034,84,(60+(DV$5-$AX$5)))))</f>
        <v>1.8484858949358702E-3</v>
      </c>
      <c r="DW32" s="381">
        <f>DV32*(1-VLOOKUP($AW32,'MP-2019_Male'!$A$3:$CH$103,IF(DW$5&gt;2034,84,(60+(DW$5-$AX$5)))))</f>
        <v>1.8316646732919539E-3</v>
      </c>
      <c r="DX32" s="381">
        <f>DW32*(1-VLOOKUP($AW32,'MP-2019_Male'!$A$3:$CH$103,IF(DX$5&gt;2034,84,(60+(DX$5-$AX$5)))))</f>
        <v>1.814996524764997E-3</v>
      </c>
      <c r="DY32" s="381">
        <f>DX32*(1-VLOOKUP($AW32,'MP-2019_Male'!$A$3:$CH$103,IF(DY$5&gt;2034,84,(60+(DY$5-$AX$5)))))</f>
        <v>1.7984800563896355E-3</v>
      </c>
      <c r="DZ32" s="381">
        <f>DY32*(1-VLOOKUP($AW32,'MP-2019_Male'!$A$3:$CH$103,IF(DZ$5&gt;2034,84,(60+(DZ$5-$AX$5)))))</f>
        <v>1.7821138878764899E-3</v>
      </c>
      <c r="EA32" s="381">
        <f>DZ32*(1-VLOOKUP($AW32,'MP-2019_Male'!$A$3:$CH$103,IF(EA$5&gt;2034,84,(60+(EA$5-$AX$5)))))</f>
        <v>1.7658966514968138E-3</v>
      </c>
      <c r="EB32" s="381">
        <f>EA32*(1-VLOOKUP($AW32,'MP-2019_Male'!$A$3:$CH$103,IF(EB$5&gt;2034,84,(60+(EB$5-$AX$5)))))</f>
        <v>1.7498269919681928E-3</v>
      </c>
      <c r="EC32" s="381">
        <f>EB32*(1-VLOOKUP($AW32,'MP-2019_Male'!$A$3:$CH$103,IF(EC$5&gt;2034,84,(60+(EC$5-$AX$5)))))</f>
        <v>1.7339035663412822E-3</v>
      </c>
      <c r="ED32" s="381">
        <f>EC32*(1-VLOOKUP($AW32,'MP-2019_Male'!$A$3:$CH$103,IF(ED$5&gt;2034,84,(60+(ED$5-$AX$5)))))</f>
        <v>1.7181250438875765E-3</v>
      </c>
      <c r="EE32" s="381">
        <f>ED32*(1-VLOOKUP($AW32,'MP-2019_Male'!$A$3:$CH$103,IF(EE$5&gt;2034,84,(60+(EE$5-$AX$5)))))</f>
        <v>1.7024901059881996E-3</v>
      </c>
      <c r="EF32" s="381">
        <f>EE32*(1-VLOOKUP($AW32,'MP-2019_Male'!$A$3:$CH$103,IF(EF$5&gt;2034,84,(60+(EF$5-$AX$5)))))</f>
        <v>1.6869974460237071E-3</v>
      </c>
      <c r="EG32" s="381">
        <f>EF32*(1-VLOOKUP($AW32,'MP-2019_Male'!$A$3:$CH$103,IF(EG$5&gt;2034,84,(60+(EG$5-$AX$5)))))</f>
        <v>1.6716457692648914E-3</v>
      </c>
      <c r="EH32" s="381">
        <f>EG32*(1-VLOOKUP($AW32,'MP-2019_Male'!$A$3:$CH$103,IF(EH$5&gt;2034,84,(60+(EH$5-$AX$5)))))</f>
        <v>1.6564337927645809E-3</v>
      </c>
      <c r="EI32" s="381">
        <f>EH32*(1-VLOOKUP($AW32,'MP-2019_Male'!$A$3:$CH$103,IF(EI$5&gt;2034,84,(60+(EI$5-$AX$5)))))</f>
        <v>1.6413602452504232E-3</v>
      </c>
      <c r="EJ32" s="381">
        <f>EI32*(1-VLOOKUP($AW32,'MP-2019_Male'!$A$3:$CH$103,IF(EJ$5&gt;2034,84,(60+(EJ$5-$AX$5)))))</f>
        <v>1.6264238670186443E-3</v>
      </c>
      <c r="EK32" s="381">
        <f>EJ32*(1-VLOOKUP($AW32,'MP-2019_Male'!$A$3:$CH$103,IF(EK$5&gt;2034,84,(60+(EK$5-$AX$5)))))</f>
        <v>1.6116234098287746E-3</v>
      </c>
      <c r="EL32" s="381">
        <f>EK32*(1-VLOOKUP($AW32,'MP-2019_Male'!$A$3:$CH$103,IF(EL$5&gt;2034,84,(60+(EL$5-$AX$5)))))</f>
        <v>1.5969576367993329E-3</v>
      </c>
      <c r="EM32" s="381">
        <f>EL32*(1-VLOOKUP($AW32,'MP-2019_Male'!$A$3:$CH$103,IF(EM$5&gt;2034,84,(60+(EM$5-$AX$5)))))</f>
        <v>1.5824253223044589E-3</v>
      </c>
      <c r="EN32" s="381">
        <f>EM32*(1-VLOOKUP($AW32,'MP-2019_Male'!$A$3:$CH$103,IF(EN$5&gt;2034,84,(60+(EN$5-$AX$5)))))</f>
        <v>1.5680252518714883E-3</v>
      </c>
      <c r="EO32" s="381">
        <f>EN32*(1-VLOOKUP($AW32,'MP-2019_Male'!$A$3:$CH$103,IF(EO$5&gt;2034,84,(60+(EO$5-$AX$5)))))</f>
        <v>1.5537562220794578E-3</v>
      </c>
      <c r="EP32" s="381">
        <f>EO32*(1-VLOOKUP($AW32,'MP-2019_Male'!$A$3:$CH$103,IF(EP$5&gt;2034,84,(60+(EP$5-$AX$5)))))</f>
        <v>1.5396170404585348E-3</v>
      </c>
      <c r="EQ32" s="381">
        <f>EP32*(1-VLOOKUP($AW32,'MP-2019_Male'!$A$3:$CH$103,IF(EQ$5&gt;2034,84,(60+(EQ$5-$AX$5)))))</f>
        <v>1.5256065253903622E-3</v>
      </c>
      <c r="ER32" s="381">
        <f>EQ32*(1-VLOOKUP($AW32,'MP-2019_Male'!$A$3:$CH$103,IF(ER$5&gt;2034,84,(60+(ER$5-$AX$5)))))</f>
        <v>1.5117235060093099E-3</v>
      </c>
      <c r="ES32" s="381">
        <f>ER32*(1-VLOOKUP($AW32,'MP-2019_Male'!$A$3:$CH$103,IF(ES$5&gt;2034,84,(60+(ES$5-$AX$5)))))</f>
        <v>1.4979668221046251E-3</v>
      </c>
      <c r="ET32" s="381">
        <f>ES32*(1-VLOOKUP($AW32,'MP-2019_Male'!$A$3:$CH$103,IF(ET$5&gt;2034,84,(60+(ET$5-$AX$5)))))</f>
        <v>1.484335324023473E-3</v>
      </c>
      <c r="EU32" s="381">
        <f>ET32*(1-VLOOKUP($AW32,'MP-2019_Male'!$A$3:$CH$103,IF(EU$5&gt;2034,84,(60+(EU$5-$AX$5)))))</f>
        <v>1.4708278725748594E-3</v>
      </c>
      <c r="EV32" s="381">
        <f>EU32*(1-VLOOKUP($AW32,'MP-2019_Male'!$A$3:$CH$103,IF(EV$5&gt;2034,84,(60+(EV$5-$AX$5)))))</f>
        <v>1.4574433389344282E-3</v>
      </c>
      <c r="EW32" s="381">
        <f>EV32*(1-VLOOKUP($AW32,'MP-2019_Male'!$A$3:$CH$103,IF(EW$5&gt;2034,84,(60+(EW$5-$AX$5)))))</f>
        <v>1.4441806045501248E-3</v>
      </c>
      <c r="EX32" s="381">
        <f>EW32*(1-VLOOKUP($AW32,'MP-2019_Male'!$A$3:$CH$103,IF(EX$5&gt;2034,84,(60+(EX$5-$AX$5)))))</f>
        <v>1.4310385610487187E-3</v>
      </c>
      <c r="EY32" s="381">
        <f>EX32*(1-VLOOKUP($AW32,'MP-2019_Male'!$A$3:$CH$103,IF(EY$5&gt;2034,84,(60+(EY$5-$AX$5)))))</f>
        <v>1.4180161101431754E-3</v>
      </c>
      <c r="EZ32" s="381">
        <f>EY32*(1-VLOOKUP($AW32,'MP-2019_Male'!$A$3:$CH$103,IF(EZ$5&gt;2034,84,(60+(EZ$5-$AX$5)))))</f>
        <v>1.4051121635408725E-3</v>
      </c>
      <c r="FA32" s="381">
        <f>EZ32*(1-VLOOKUP($AW32,'MP-2019_Male'!$A$3:$CH$103,IF(FA$5&gt;2034,84,(60+(FA$5-$AX$5)))))</f>
        <v>1.3923256428526505E-3</v>
      </c>
      <c r="FB32" s="381">
        <f>FA32*(1-VLOOKUP($AW32,'MP-2019_Male'!$A$3:$CH$103,IF(FB$5&gt;2034,84,(60+(FB$5-$AX$5)))))</f>
        <v>1.3796554795026913E-3</v>
      </c>
      <c r="FC32" s="381">
        <f>FB32*(1-VLOOKUP($AW32,'MP-2019_Male'!$A$3:$CH$103,IF(FC$5&gt;2034,84,(60+(FC$5-$AX$5)))))</f>
        <v>1.3671006146392167E-3</v>
      </c>
      <c r="FD32" s="381">
        <f>FC32*(1-VLOOKUP($AW32,'MP-2019_Male'!$A$3:$CH$103,IF(FD$5&gt;2034,84,(60+(FD$5-$AX$5)))))</f>
        <v>1.3546599990459998E-3</v>
      </c>
      <c r="FE32" s="381">
        <f>FD32*(1-VLOOKUP($AW32,'MP-2019_Male'!$A$3:$CH$103,IF(FE$5&gt;2034,84,(60+(FE$5-$AX$5)))))</f>
        <v>1.3423325930546812E-3</v>
      </c>
      <c r="FF32" s="381">
        <f>FE32*(1-VLOOKUP($AW32,'MP-2019_Male'!$A$3:$CH$103,IF(FF$5&gt;2034,84,(60+(FF$5-$AX$5)))))</f>
        <v>1.3301173664578836E-3</v>
      </c>
      <c r="FG32" s="381">
        <f>FF32*(1-VLOOKUP($AW32,'MP-2019_Male'!$A$3:$CH$103,IF(FG$5&gt;2034,84,(60+(FG$5-$AX$5)))))</f>
        <v>1.3180132984231168E-3</v>
      </c>
      <c r="FH32" s="381">
        <f>FG32*(1-VLOOKUP($AW32,'MP-2019_Male'!$A$3:$CH$103,IF(FH$5&gt;2034,84,(60+(FH$5-$AX$5)))))</f>
        <v>1.3060193774074664E-3</v>
      </c>
      <c r="FI32" s="381">
        <f>FH32*(1-VLOOKUP($AW32,'MP-2019_Male'!$A$3:$CH$103,IF(FI$5&gt;2034,84,(60+(FI$5-$AX$5)))))</f>
        <v>1.2941346010730585E-3</v>
      </c>
      <c r="FJ32" s="381">
        <f>FI32*(1-VLOOKUP($AW32,'MP-2019_Male'!$A$3:$CH$103,IF(FJ$5&gt;2034,84,(60+(FJ$5-$AX$5)))))</f>
        <v>1.2823579762032936E-3</v>
      </c>
      <c r="FK32" s="381">
        <f>FJ32*(1-VLOOKUP($AW32,'MP-2019_Male'!$A$3:$CH$103,IF(FK$5&gt;2034,84,(60+(FK$5-$AX$5)))))</f>
        <v>1.2706885186198435E-3</v>
      </c>
      <c r="FL32" s="381">
        <f>FK32*(1-VLOOKUP($AW32,'MP-2019_Male'!$A$3:$CH$103,IF(FL$5&gt;2034,84,(60+(FL$5-$AX$5)))))</f>
        <v>1.2591252531004029E-3</v>
      </c>
      <c r="FM32" s="381">
        <f>FL32*(1-VLOOKUP($AW32,'MP-2019_Male'!$A$3:$CH$103,IF(FM$5&gt;2034,84,(60+(FM$5-$AX$5)))))</f>
        <v>1.2476672132971892E-3</v>
      </c>
      <c r="FN32" s="381">
        <f>FM32*(1-VLOOKUP($AW32,'MP-2019_Male'!$A$3:$CH$103,IF(FN$5&gt;2034,84,(60+(FN$5-$AX$5)))))</f>
        <v>1.2363134416561849E-3</v>
      </c>
    </row>
    <row r="33" spans="1:170">
      <c r="A33" s="172">
        <v>45</v>
      </c>
      <c r="B33" s="190">
        <f t="shared" si="7"/>
        <v>9.7300000000000002E-4</v>
      </c>
      <c r="C33" s="191">
        <f t="shared" si="8"/>
        <v>6.5700000000000003E-4</v>
      </c>
      <c r="D33" s="174">
        <f t="shared" si="5"/>
        <v>8.1499999999999997E-4</v>
      </c>
      <c r="E33" s="345">
        <f t="shared" ca="1" si="10"/>
        <v>8.7136020725632653E-4</v>
      </c>
      <c r="F33" s="346">
        <f t="shared" ca="1" si="11"/>
        <v>4.6597494040413788E-4</v>
      </c>
      <c r="G33" s="366">
        <f t="shared" ca="1" si="12"/>
        <v>6.6866757383023221E-4</v>
      </c>
      <c r="H33" s="165">
        <f t="shared" si="13"/>
        <v>2040</v>
      </c>
      <c r="I33" s="504" t="s">
        <v>183</v>
      </c>
      <c r="J33" s="505">
        <v>1.01</v>
      </c>
      <c r="K33" s="376"/>
      <c r="L33" s="376"/>
      <c r="M33" s="167"/>
      <c r="N33" s="167"/>
      <c r="O33" s="167"/>
      <c r="P33" s="167"/>
      <c r="R33" s="405">
        <v>45</v>
      </c>
      <c r="T33" s="406">
        <v>5.5999999999999995E-4</v>
      </c>
      <c r="U33" s="407" t="s">
        <v>63</v>
      </c>
      <c r="V33" s="407">
        <v>9.8499999999999994E-3</v>
      </c>
      <c r="W33" s="408">
        <v>2.6199999999999999E-3</v>
      </c>
      <c r="Y33" s="406">
        <v>9.7999999999999997E-4</v>
      </c>
      <c r="Z33" s="407" t="s">
        <v>63</v>
      </c>
      <c r="AA33" s="407">
        <v>1.0070000000000001E-2</v>
      </c>
      <c r="AB33" s="408">
        <v>5.4900000000000001E-3</v>
      </c>
      <c r="AC33" s="413"/>
      <c r="AD33" s="172">
        <v>45</v>
      </c>
      <c r="AF33" s="195">
        <v>9.7300000000000002E-4</v>
      </c>
      <c r="AG33" s="196" t="s">
        <v>63</v>
      </c>
      <c r="AH33" s="197">
        <v>1.7038999999999999E-2</v>
      </c>
      <c r="AI33" s="172"/>
      <c r="AJ33" s="195">
        <v>6.5700000000000003E-4</v>
      </c>
      <c r="AK33" s="196" t="s">
        <v>63</v>
      </c>
      <c r="AL33" s="197">
        <v>9.0489999999999998E-3</v>
      </c>
      <c r="AV33" s="198"/>
      <c r="AW33" s="172">
        <v>52</v>
      </c>
      <c r="AX33" s="199">
        <f t="shared" si="6"/>
        <v>3.3586200714956966E-3</v>
      </c>
      <c r="AY33" s="334">
        <f t="shared" si="15"/>
        <v>3.5638000000000002E-3</v>
      </c>
      <c r="AZ33" s="381">
        <f>AY33*(1-VLOOKUP($AW33,'MP-2019_Male'!$A$3:$CH$103,IF(AZ$5&gt;2034,84,(60+(AZ$5-$AX$5)))))</f>
        <v>3.5274492400000001E-3</v>
      </c>
      <c r="BA33" s="381">
        <f>AZ33*(1-VLOOKUP($AW33,'MP-2019_Male'!$A$3:$CH$103,IF(BA$5&gt;2034,84,(60+(BA$5-$AX$5)))))</f>
        <v>3.4957021968400003E-3</v>
      </c>
      <c r="BB33" s="381">
        <f>BA33*(1-VLOOKUP($AW33,'MP-2019_Male'!$A$3:$CH$103,IF(BB$5&gt;2034,84,(60+(BB$5-$AX$5)))))</f>
        <v>3.4698340005833842E-3</v>
      </c>
      <c r="BC33" s="381">
        <f>BB33*(1-VLOOKUP($AW33,'MP-2019_Male'!$A$3:$CH$103,IF(BC$5&gt;2034,84,(60+(BC$5-$AX$5)))))</f>
        <v>3.4500559467800589E-3</v>
      </c>
      <c r="BD33" s="381">
        <f>BC33*(1-VLOOKUP($AW33,'MP-2019_Male'!$A$3:$CH$103,IF(BD$5&gt;2034,84,(60+(BD$5-$AX$5)))))</f>
        <v>3.4362557229929386E-3</v>
      </c>
      <c r="BE33" s="381">
        <f>BD33*(1-VLOOKUP($AW33,'MP-2019_Male'!$A$3:$CH$103,IF(BE$5&gt;2034,84,(60+(BE$5-$AX$5)))))</f>
        <v>3.42113619781177E-3</v>
      </c>
      <c r="BF33" s="381">
        <f>BE33*(1-VLOOKUP($AW33,'MP-2019_Male'!$A$3:$CH$103,IF(BF$5&gt;2034,84,(60+(BF$5-$AX$5)))))</f>
        <v>3.4050568576820543E-3</v>
      </c>
      <c r="BG33" s="381">
        <f>BF33*(1-VLOOKUP($AW33,'MP-2019_Male'!$A$3:$CH$103,IF(BG$5&gt;2034,84,(60+(BG$5-$AX$5)))))</f>
        <v>3.3887125847651802E-3</v>
      </c>
      <c r="BH33" s="381">
        <f>BG33*(1-VLOOKUP($AW33,'MP-2019_Male'!$A$3:$CH$103,IF(BH$5&gt;2034,84,(60+(BH$5-$AX$5)))))</f>
        <v>3.37312450687526E-3</v>
      </c>
      <c r="BI33" s="381">
        <f>BH33*(1-VLOOKUP($AW33,'MP-2019_Male'!$A$3:$CH$103,IF(BI$5&gt;2034,84,(60+(BI$5-$AX$5)))))</f>
        <v>3.3586200714956966E-3</v>
      </c>
      <c r="BJ33" s="414">
        <f>BI33*(1-VLOOKUP($AW33,'MP-2019_Male'!$A$3:$CH$103,IF(BJ$5&gt;2034,84,(60+(BJ$5-$AX$5)))))</f>
        <v>3.3461931772311624E-3</v>
      </c>
      <c r="BK33" s="381">
        <f>BJ33*(1-VLOOKUP($AW33,'MP-2019_Male'!$A$3:$CH$103,IF(BK$5&gt;2034,84,(60+(BK$5-$AX$5)))))</f>
        <v>3.3358199783817457E-3</v>
      </c>
      <c r="BL33" s="381">
        <f>BK33*(1-VLOOKUP($AW33,'MP-2019_Male'!$A$3:$CH$103,IF(BL$5&gt;2034,84,(60+(BL$5-$AX$5)))))</f>
        <v>3.3278140104336298E-3</v>
      </c>
      <c r="BM33" s="381">
        <f>BL33*(1-VLOOKUP($AW33,'MP-2019_Male'!$A$3:$CH$103,IF(BM$5&gt;2034,84,(60+(BM$5-$AX$5)))))</f>
        <v>3.321491163813806E-3</v>
      </c>
      <c r="BN33" s="381">
        <f>BM33*(1-VLOOKUP($AW33,'MP-2019_Male'!$A$3:$CH$103,IF(BN$5&gt;2034,84,(60+(BN$5-$AX$5)))))</f>
        <v>3.3165089270680856E-3</v>
      </c>
      <c r="BO33" s="381">
        <f>BN33*(1-VLOOKUP($AW33,'MP-2019_Male'!$A$3:$CH$103,IF(BO$5&gt;2034,84,(60+(BO$5-$AX$5)))))</f>
        <v>3.3115341636774836E-3</v>
      </c>
      <c r="BP33" s="381">
        <f>BO33*(1-VLOOKUP($AW33,'MP-2019_Male'!$A$3:$CH$103,IF(BP$5&gt;2034,84,(60+(BP$5-$AX$5)))))</f>
        <v>3.3052422487664965E-3</v>
      </c>
      <c r="BQ33" s="381">
        <f>BP33*(1-VLOOKUP($AW33,'MP-2019_Male'!$A$3:$CH$103,IF(BQ$5&gt;2034,84,(60+(BQ$5-$AX$5)))))</f>
        <v>3.296318094694827E-3</v>
      </c>
      <c r="BR33" s="381">
        <f>BQ33*(1-VLOOKUP($AW33,'MP-2019_Male'!$A$3:$CH$103,IF(BR$5&gt;2034,84,(60+(BR$5-$AX$5)))))</f>
        <v>3.2834624541255172E-3</v>
      </c>
      <c r="BS33" s="381">
        <f>BR33*(1-VLOOKUP($AW33,'MP-2019_Male'!$A$3:$CH$103,IF(BS$5&gt;2034,84,(60+(BS$5-$AX$5)))))</f>
        <v>3.266060103118652E-3</v>
      </c>
      <c r="BT33" s="381">
        <f>BS33*(1-VLOOKUP($AW33,'MP-2019_Male'!$A$3:$CH$103,IF(BT$5&gt;2034,84,(60+(BT$5-$AX$5)))))</f>
        <v>3.244177500427757E-3</v>
      </c>
      <c r="BU33" s="381">
        <f>BT33*(1-VLOOKUP($AW33,'MP-2019_Male'!$A$3:$CH$103,IF(BU$5&gt;2034,84,(60+(BU$5-$AX$5)))))</f>
        <v>3.2182240804243347E-3</v>
      </c>
      <c r="BV33" s="381">
        <f>BU33*(1-VLOOKUP($AW33,'MP-2019_Male'!$A$3:$CH$103,IF(BV$5&gt;2034,84,(60+(BV$5-$AX$5)))))</f>
        <v>3.1889382412924731E-3</v>
      </c>
      <c r="BW33" s="381">
        <f>BV33*(1-VLOOKUP($AW33,'MP-2019_Male'!$A$3:$CH$103,IF(BW$5&gt;2034,84,(60+(BW$5-$AX$5)))))</f>
        <v>3.1576866465278068E-3</v>
      </c>
      <c r="BX33" s="381">
        <f>BW33*(1-VLOOKUP($AW33,'MP-2019_Male'!$A$3:$CH$103,IF(BX$5&gt;2034,84,(60+(BX$5-$AX$5)))))</f>
        <v>3.1289516980444036E-3</v>
      </c>
      <c r="BY33" s="381">
        <f>BX33*(1-VLOOKUP($AW33,'MP-2019_Male'!$A$3:$CH$103,IF(BY$5&gt;2034,84,(60+(BY$5-$AX$5)))))</f>
        <v>3.1004782375921996E-3</v>
      </c>
      <c r="BZ33" s="381">
        <f>BY33*(1-VLOOKUP($AW33,'MP-2019_Male'!$A$3:$CH$103,IF(BZ$5&gt;2034,84,(60+(BZ$5-$AX$5)))))</f>
        <v>3.0722638856301105E-3</v>
      </c>
      <c r="CA33" s="381">
        <f>BZ33*(1-VLOOKUP($AW33,'MP-2019_Male'!$A$3:$CH$103,IF(CA$5&gt;2034,84,(60+(CA$5-$AX$5)))))</f>
        <v>3.0443062842708765E-3</v>
      </c>
      <c r="CB33" s="381">
        <f>CA33*(1-VLOOKUP($AW33,'MP-2019_Male'!$A$3:$CH$103,IF(CB$5&gt;2034,84,(60+(CB$5-$AX$5)))))</f>
        <v>3.0166030970840115E-3</v>
      </c>
      <c r="CC33" s="381">
        <f>CB33*(1-VLOOKUP($AW33,'MP-2019_Male'!$A$3:$CH$103,IF(CC$5&gt;2034,84,(60+(CC$5-$AX$5)))))</f>
        <v>2.9891520089005471E-3</v>
      </c>
      <c r="CD33" s="381">
        <f>CC33*(1-VLOOKUP($AW33,'MP-2019_Male'!$A$3:$CH$103,IF(CD$5&gt;2034,84,(60+(CD$5-$AX$5)))))</f>
        <v>2.9619507256195519E-3</v>
      </c>
      <c r="CE33" s="381">
        <f>CD33*(1-VLOOKUP($AW33,'MP-2019_Male'!$A$3:$CH$103,IF(CE$5&gt;2034,84,(60+(CE$5-$AX$5)))))</f>
        <v>2.934996974016414E-3</v>
      </c>
      <c r="CF33" s="381">
        <f>CE33*(1-VLOOKUP($AW33,'MP-2019_Male'!$A$3:$CH$103,IF(CF$5&gt;2034,84,(60+(CF$5-$AX$5)))))</f>
        <v>2.9082885015528645E-3</v>
      </c>
      <c r="CG33" s="381">
        <f>CF33*(1-VLOOKUP($AW33,'MP-2019_Male'!$A$3:$CH$103,IF(CG$5&gt;2034,84,(60+(CG$5-$AX$5)))))</f>
        <v>2.8818230761887336E-3</v>
      </c>
      <c r="CH33" s="381">
        <f>CG33*(1-VLOOKUP($AW33,'MP-2019_Male'!$A$3:$CH$103,IF(CH$5&gt;2034,84,(60+(CH$5-$AX$5)))))</f>
        <v>2.8555984861954164E-3</v>
      </c>
      <c r="CI33" s="381">
        <f>CH33*(1-VLOOKUP($AW33,'MP-2019_Male'!$A$3:$CH$103,IF(CI$5&gt;2034,84,(60+(CI$5-$AX$5)))))</f>
        <v>2.8296125399710379E-3</v>
      </c>
      <c r="CJ33" s="381">
        <f>CI33*(1-VLOOKUP($AW33,'MP-2019_Male'!$A$3:$CH$103,IF(CJ$5&gt;2034,84,(60+(CJ$5-$AX$5)))))</f>
        <v>2.8038630658573016E-3</v>
      </c>
      <c r="CK33" s="381">
        <f>CJ33*(1-VLOOKUP($AW33,'MP-2019_Male'!$A$3:$CH$103,IF(CK$5&gt;2034,84,(60+(CK$5-$AX$5)))))</f>
        <v>2.778347911958E-3</v>
      </c>
      <c r="CL33" s="381">
        <f>CK33*(1-VLOOKUP($AW33,'MP-2019_Male'!$A$3:$CH$103,IF(CL$5&gt;2034,84,(60+(CL$5-$AX$5)))))</f>
        <v>2.753064945959182E-3</v>
      </c>
      <c r="CM33" s="381">
        <f>CL33*(1-VLOOKUP($AW33,'MP-2019_Male'!$A$3:$CH$103,IF(CM$5&gt;2034,84,(60+(CM$5-$AX$5)))))</f>
        <v>2.7280120549509537E-3</v>
      </c>
      <c r="CN33" s="381">
        <f>CM33*(1-VLOOKUP($AW33,'MP-2019_Male'!$A$3:$CH$103,IF(CN$5&gt;2034,84,(60+(CN$5-$AX$5)))))</f>
        <v>2.7031871452509E-3</v>
      </c>
      <c r="CO33" s="381">
        <f>CN33*(1-VLOOKUP($AW33,'MP-2019_Male'!$A$3:$CH$103,IF(CO$5&gt;2034,84,(60+(CO$5-$AX$5)))))</f>
        <v>2.6785881422291169E-3</v>
      </c>
      <c r="CP33" s="381">
        <f>CO33*(1-VLOOKUP($AW33,'MP-2019_Male'!$A$3:$CH$103,IF(CP$5&gt;2034,84,(60+(CP$5-$AX$5)))))</f>
        <v>2.6542129901348322E-3</v>
      </c>
      <c r="CQ33" s="381">
        <f>CP33*(1-VLOOKUP($AW33,'MP-2019_Male'!$A$3:$CH$103,IF(CQ$5&gt;2034,84,(60+(CQ$5-$AX$5)))))</f>
        <v>2.6300596519246051E-3</v>
      </c>
      <c r="CR33" s="381">
        <f>CQ33*(1-VLOOKUP($AW33,'MP-2019_Male'!$A$3:$CH$103,IF(CR$5&gt;2034,84,(60+(CR$5-$AX$5)))))</f>
        <v>2.6061261090920911E-3</v>
      </c>
      <c r="CS33" s="381">
        <f>CR33*(1-VLOOKUP($AW33,'MP-2019_Male'!$A$3:$CH$103,IF(CS$5&gt;2034,84,(60+(CS$5-$AX$5)))))</f>
        <v>2.5824103614993533E-3</v>
      </c>
      <c r="CT33" s="381">
        <f>CS33*(1-VLOOKUP($AW33,'MP-2019_Male'!$A$3:$CH$103,IF(CT$5&gt;2034,84,(60+(CT$5-$AX$5)))))</f>
        <v>2.5589104272097092E-3</v>
      </c>
      <c r="CU33" s="381">
        <f>CT33*(1-VLOOKUP($AW33,'MP-2019_Male'!$A$3:$CH$103,IF(CU$5&gt;2034,84,(60+(CU$5-$AX$5)))))</f>
        <v>2.535624342322101E-3</v>
      </c>
      <c r="CV33" s="381">
        <f>CU33*(1-VLOOKUP($AW33,'MP-2019_Male'!$A$3:$CH$103,IF(CV$5&gt;2034,84,(60+(CV$5-$AX$5)))))</f>
        <v>2.5125501608069698E-3</v>
      </c>
      <c r="CW33" s="381">
        <f>CV33*(1-VLOOKUP($AW33,'MP-2019_Male'!$A$3:$CH$103,IF(CW$5&gt;2034,84,(60+(CW$5-$AX$5)))))</f>
        <v>2.4896859543436264E-3</v>
      </c>
      <c r="CX33" s="381">
        <f>CW33*(1-VLOOKUP($AW33,'MP-2019_Male'!$A$3:$CH$103,IF(CX$5&gt;2034,84,(60+(CX$5-$AX$5)))))</f>
        <v>2.4670298121590994E-3</v>
      </c>
      <c r="CY33" s="381">
        <f>CX33*(1-VLOOKUP($AW33,'MP-2019_Male'!$A$3:$CH$103,IF(CY$5&gt;2034,84,(60+(CY$5-$AX$5)))))</f>
        <v>2.4445798408684518E-3</v>
      </c>
      <c r="CZ33" s="381">
        <f>CY33*(1-VLOOKUP($AW33,'MP-2019_Male'!$A$3:$CH$103,IF(CZ$5&gt;2034,84,(60+(CZ$5-$AX$5)))))</f>
        <v>2.422334164316549E-3</v>
      </c>
      <c r="DA33" s="381">
        <f>CZ33*(1-VLOOKUP($AW33,'MP-2019_Male'!$A$3:$CH$103,IF(DA$5&gt;2034,84,(60+(DA$5-$AX$5)))))</f>
        <v>2.4002909234212685E-3</v>
      </c>
      <c r="DB33" s="381">
        <f>DA33*(1-VLOOKUP($AW33,'MP-2019_Male'!$A$3:$CH$103,IF(DB$5&gt;2034,84,(60+(DB$5-$AX$5)))))</f>
        <v>2.378448276018135E-3</v>
      </c>
      <c r="DC33" s="381">
        <f>DB33*(1-VLOOKUP($AW33,'MP-2019_Male'!$A$3:$CH$103,IF(DC$5&gt;2034,84,(60+(DC$5-$AX$5)))))</f>
        <v>2.3568043967063701E-3</v>
      </c>
      <c r="DD33" s="381">
        <f>DC33*(1-VLOOKUP($AW33,'MP-2019_Male'!$A$3:$CH$103,IF(DD$5&gt;2034,84,(60+(DD$5-$AX$5)))))</f>
        <v>2.3353574766963423E-3</v>
      </c>
      <c r="DE33" s="381">
        <f>DD33*(1-VLOOKUP($AW33,'MP-2019_Male'!$A$3:$CH$103,IF(DE$5&gt;2034,84,(60+(DE$5-$AX$5)))))</f>
        <v>2.3141057236584057E-3</v>
      </c>
      <c r="DF33" s="381">
        <f>DE33*(1-VLOOKUP($AW33,'MP-2019_Male'!$A$3:$CH$103,IF(DF$5&gt;2034,84,(60+(DF$5-$AX$5)))))</f>
        <v>2.2930473615731142E-3</v>
      </c>
      <c r="DG33" s="381">
        <f>DF33*(1-VLOOKUP($AW33,'MP-2019_Male'!$A$3:$CH$103,IF(DG$5&gt;2034,84,(60+(DG$5-$AX$5)))))</f>
        <v>2.272180630582799E-3</v>
      </c>
      <c r="DH33" s="381">
        <f>DG33*(1-VLOOKUP($AW33,'MP-2019_Male'!$A$3:$CH$103,IF(DH$5&gt;2034,84,(60+(DH$5-$AX$5)))))</f>
        <v>2.2515037868444956E-3</v>
      </c>
      <c r="DI33" s="381">
        <f>DH33*(1-VLOOKUP($AW33,'MP-2019_Male'!$A$3:$CH$103,IF(DI$5&gt;2034,84,(60+(DI$5-$AX$5)))))</f>
        <v>2.2310151023842107E-3</v>
      </c>
      <c r="DJ33" s="381">
        <f>DI33*(1-VLOOKUP($AW33,'MP-2019_Male'!$A$3:$CH$103,IF(DJ$5&gt;2034,84,(60+(DJ$5-$AX$5)))))</f>
        <v>2.2107128649525142E-3</v>
      </c>
      <c r="DK33" s="381">
        <f>DJ33*(1-VLOOKUP($AW33,'MP-2019_Male'!$A$3:$CH$103,IF(DK$5&gt;2034,84,(60+(DK$5-$AX$5)))))</f>
        <v>2.1905953778814462E-3</v>
      </c>
      <c r="DL33" s="381">
        <f>DK33*(1-VLOOKUP($AW33,'MP-2019_Male'!$A$3:$CH$103,IF(DL$5&gt;2034,84,(60+(DL$5-$AX$5)))))</f>
        <v>2.1706609599427252E-3</v>
      </c>
      <c r="DM33" s="381">
        <f>DL33*(1-VLOOKUP($AW33,'MP-2019_Male'!$A$3:$CH$103,IF(DM$5&gt;2034,84,(60+(DM$5-$AX$5)))))</f>
        <v>2.1509079452072463E-3</v>
      </c>
      <c r="DN33" s="381">
        <f>DM33*(1-VLOOKUP($AW33,'MP-2019_Male'!$A$3:$CH$103,IF(DN$5&gt;2034,84,(60+(DN$5-$AX$5)))))</f>
        <v>2.1313346829058603E-3</v>
      </c>
      <c r="DO33" s="381">
        <f>DN33*(1-VLOOKUP($AW33,'MP-2019_Male'!$A$3:$CH$103,IF(DO$5&gt;2034,84,(60+(DO$5-$AX$5)))))</f>
        <v>2.1119395372914168E-3</v>
      </c>
      <c r="DP33" s="381">
        <f>DO33*(1-VLOOKUP($AW33,'MP-2019_Male'!$A$3:$CH$103,IF(DP$5&gt;2034,84,(60+(DP$5-$AX$5)))))</f>
        <v>2.0927208875020651E-3</v>
      </c>
      <c r="DQ33" s="381">
        <f>DP33*(1-VLOOKUP($AW33,'MP-2019_Male'!$A$3:$CH$103,IF(DQ$5&gt;2034,84,(60+(DQ$5-$AX$5)))))</f>
        <v>2.0736771274257964E-3</v>
      </c>
      <c r="DR33" s="381">
        <f>DQ33*(1-VLOOKUP($AW33,'MP-2019_Male'!$A$3:$CH$103,IF(DR$5&gt;2034,84,(60+(DR$5-$AX$5)))))</f>
        <v>2.0548066655662217E-3</v>
      </c>
      <c r="DS33" s="381">
        <f>DR33*(1-VLOOKUP($AW33,'MP-2019_Male'!$A$3:$CH$103,IF(DS$5&gt;2034,84,(60+(DS$5-$AX$5)))))</f>
        <v>2.0361079249095692E-3</v>
      </c>
      <c r="DT33" s="381">
        <f>DS33*(1-VLOOKUP($AW33,'MP-2019_Male'!$A$3:$CH$103,IF(DT$5&gt;2034,84,(60+(DT$5-$AX$5)))))</f>
        <v>2.017579342792892E-3</v>
      </c>
      <c r="DU33" s="381">
        <f>DT33*(1-VLOOKUP($AW33,'MP-2019_Male'!$A$3:$CH$103,IF(DU$5&gt;2034,84,(60+(DU$5-$AX$5)))))</f>
        <v>1.9992193707734766E-3</v>
      </c>
      <c r="DV33" s="381">
        <f>DU33*(1-VLOOKUP($AW33,'MP-2019_Male'!$A$3:$CH$103,IF(DV$5&gt;2034,84,(60+(DV$5-$AX$5)))))</f>
        <v>1.9810264744994379E-3</v>
      </c>
      <c r="DW33" s="381">
        <f>DV33*(1-VLOOKUP($AW33,'MP-2019_Male'!$A$3:$CH$103,IF(DW$5&gt;2034,84,(60+(DW$5-$AX$5)))))</f>
        <v>1.9629991335814931E-3</v>
      </c>
      <c r="DX33" s="381">
        <f>DW33*(1-VLOOKUP($AW33,'MP-2019_Male'!$A$3:$CH$103,IF(DX$5&gt;2034,84,(60+(DX$5-$AX$5)))))</f>
        <v>1.9451358414659015E-3</v>
      </c>
      <c r="DY33" s="381">
        <f>DX33*(1-VLOOKUP($AW33,'MP-2019_Male'!$A$3:$CH$103,IF(DY$5&gt;2034,84,(60+(DY$5-$AX$5)))))</f>
        <v>1.9274351053085617E-3</v>
      </c>
      <c r="DZ33" s="381">
        <f>DY33*(1-VLOOKUP($AW33,'MP-2019_Male'!$A$3:$CH$103,IF(DZ$5&gt;2034,84,(60+(DZ$5-$AX$5)))))</f>
        <v>1.9098954458502538E-3</v>
      </c>
      <c r="EA33" s="381">
        <f>DZ33*(1-VLOOKUP($AW33,'MP-2019_Male'!$A$3:$CH$103,IF(EA$5&gt;2034,84,(60+(EA$5-$AX$5)))))</f>
        <v>1.8925153972930166E-3</v>
      </c>
      <c r="EB33" s="381">
        <f>EA33*(1-VLOOKUP($AW33,'MP-2019_Male'!$A$3:$CH$103,IF(EB$5&gt;2034,84,(60+(EB$5-$AX$5)))))</f>
        <v>1.8752935071776502E-3</v>
      </c>
      <c r="EC33" s="381">
        <f>EB33*(1-VLOOKUP($AW33,'MP-2019_Male'!$A$3:$CH$103,IF(EC$5&gt;2034,84,(60+(EC$5-$AX$5)))))</f>
        <v>1.8582283362623337E-3</v>
      </c>
      <c r="ED33" s="381">
        <f>EC33*(1-VLOOKUP($AW33,'MP-2019_Male'!$A$3:$CH$103,IF(ED$5&gt;2034,84,(60+(ED$5-$AX$5)))))</f>
        <v>1.8413184584023465E-3</v>
      </c>
      <c r="EE33" s="381">
        <f>ED33*(1-VLOOKUP($AW33,'MP-2019_Male'!$A$3:$CH$103,IF(EE$5&gt;2034,84,(60+(EE$5-$AX$5)))))</f>
        <v>1.8245624604308851E-3</v>
      </c>
      <c r="EF33" s="381">
        <f>EE33*(1-VLOOKUP($AW33,'MP-2019_Male'!$A$3:$CH$103,IF(EF$5&gt;2034,84,(60+(EF$5-$AX$5)))))</f>
        <v>1.807958942040964E-3</v>
      </c>
      <c r="EG33" s="381">
        <f>EF33*(1-VLOOKUP($AW33,'MP-2019_Male'!$A$3:$CH$103,IF(EG$5&gt;2034,84,(60+(EG$5-$AX$5)))))</f>
        <v>1.7915065156683912E-3</v>
      </c>
      <c r="EH33" s="381">
        <f>EG33*(1-VLOOKUP($AW33,'MP-2019_Male'!$A$3:$CH$103,IF(EH$5&gt;2034,84,(60+(EH$5-$AX$5)))))</f>
        <v>1.7752038063758089E-3</v>
      </c>
      <c r="EI33" s="381">
        <f>EH33*(1-VLOOKUP($AW33,'MP-2019_Male'!$A$3:$CH$103,IF(EI$5&gt;2034,84,(60+(EI$5-$AX$5)))))</f>
        <v>1.759049451737789E-3</v>
      </c>
      <c r="EJ33" s="381">
        <f>EI33*(1-VLOOKUP($AW33,'MP-2019_Male'!$A$3:$CH$103,IF(EJ$5&gt;2034,84,(60+(EJ$5-$AX$5)))))</f>
        <v>1.7430421017269751E-3</v>
      </c>
      <c r="EK33" s="381">
        <f>EJ33*(1-VLOOKUP($AW33,'MP-2019_Male'!$A$3:$CH$103,IF(EK$5&gt;2034,84,(60+(EK$5-$AX$5)))))</f>
        <v>1.7271804186012596E-3</v>
      </c>
      <c r="EL33" s="381">
        <f>EK33*(1-VLOOKUP($AW33,'MP-2019_Male'!$A$3:$CH$103,IF(EL$5&gt;2034,84,(60+(EL$5-$AX$5)))))</f>
        <v>1.7114630767919882E-3</v>
      </c>
      <c r="EM33" s="381">
        <f>EL33*(1-VLOOKUP($AW33,'MP-2019_Male'!$A$3:$CH$103,IF(EM$5&gt;2034,84,(60+(EM$5-$AX$5)))))</f>
        <v>1.695888762793181E-3</v>
      </c>
      <c r="EN33" s="381">
        <f>EM33*(1-VLOOKUP($AW33,'MP-2019_Male'!$A$3:$CH$103,IF(EN$5&gt;2034,84,(60+(EN$5-$AX$5)))))</f>
        <v>1.6804561750517631E-3</v>
      </c>
      <c r="EO33" s="381">
        <f>EN33*(1-VLOOKUP($AW33,'MP-2019_Male'!$A$3:$CH$103,IF(EO$5&gt;2034,84,(60+(EO$5-$AX$5)))))</f>
        <v>1.6651640238587921E-3</v>
      </c>
      <c r="EP33" s="381">
        <f>EO33*(1-VLOOKUP($AW33,'MP-2019_Male'!$A$3:$CH$103,IF(EP$5&gt;2034,84,(60+(EP$5-$AX$5)))))</f>
        <v>1.6500110312416771E-3</v>
      </c>
      <c r="EQ33" s="381">
        <f>EP33*(1-VLOOKUP($AW33,'MP-2019_Male'!$A$3:$CH$103,IF(EQ$5&gt;2034,84,(60+(EQ$5-$AX$5)))))</f>
        <v>1.6349959308573777E-3</v>
      </c>
      <c r="ER33" s="381">
        <f>EQ33*(1-VLOOKUP($AW33,'MP-2019_Male'!$A$3:$CH$103,IF(ER$5&gt;2034,84,(60+(ER$5-$AX$5)))))</f>
        <v>1.6201174678865755E-3</v>
      </c>
      <c r="ES33" s="381">
        <f>ER33*(1-VLOOKUP($AW33,'MP-2019_Male'!$A$3:$CH$103,IF(ES$5&gt;2034,84,(60+(ES$5-$AX$5)))))</f>
        <v>1.6053743989288076E-3</v>
      </c>
      <c r="ET33" s="381">
        <f>ES33*(1-VLOOKUP($AW33,'MP-2019_Male'!$A$3:$CH$103,IF(ET$5&gt;2034,84,(60+(ET$5-$AX$5)))))</f>
        <v>1.5907654918985556E-3</v>
      </c>
      <c r="EU33" s="381">
        <f>ET33*(1-VLOOKUP($AW33,'MP-2019_Male'!$A$3:$CH$103,IF(EU$5&gt;2034,84,(60+(EU$5-$AX$5)))))</f>
        <v>1.5762895259222786E-3</v>
      </c>
      <c r="EV33" s="381">
        <f>EU33*(1-VLOOKUP($AW33,'MP-2019_Male'!$A$3:$CH$103,IF(EV$5&gt;2034,84,(60+(EV$5-$AX$5)))))</f>
        <v>1.5619452912363858E-3</v>
      </c>
      <c r="EW33" s="381">
        <f>EV33*(1-VLOOKUP($AW33,'MP-2019_Male'!$A$3:$CH$103,IF(EW$5&gt;2034,84,(60+(EW$5-$AX$5)))))</f>
        <v>1.5477315890861348E-3</v>
      </c>
      <c r="EX33" s="381">
        <f>EW33*(1-VLOOKUP($AW33,'MP-2019_Male'!$A$3:$CH$103,IF(EX$5&gt;2034,84,(60+(EX$5-$AX$5)))))</f>
        <v>1.533647231625451E-3</v>
      </c>
      <c r="EY33" s="381">
        <f>EX33*(1-VLOOKUP($AW33,'MP-2019_Male'!$A$3:$CH$103,IF(EY$5&gt;2034,84,(60+(EY$5-$AX$5)))))</f>
        <v>1.5196910418176595E-3</v>
      </c>
      <c r="EZ33" s="381">
        <f>EY33*(1-VLOOKUP($AW33,'MP-2019_Male'!$A$3:$CH$103,IF(EZ$5&gt;2034,84,(60+(EZ$5-$AX$5)))))</f>
        <v>1.5058618533371187E-3</v>
      </c>
      <c r="FA33" s="381">
        <f>EZ33*(1-VLOOKUP($AW33,'MP-2019_Male'!$A$3:$CH$103,IF(FA$5&gt;2034,84,(60+(FA$5-$AX$5)))))</f>
        <v>1.492158510471751E-3</v>
      </c>
      <c r="FB33" s="381">
        <f>FA33*(1-VLOOKUP($AW33,'MP-2019_Male'!$A$3:$CH$103,IF(FB$5&gt;2034,84,(60+(FB$5-$AX$5)))))</f>
        <v>1.4785798680264581E-3</v>
      </c>
      <c r="FC33" s="381">
        <f>FB33*(1-VLOOKUP($AW33,'MP-2019_Male'!$A$3:$CH$103,IF(FC$5&gt;2034,84,(60+(FC$5-$AX$5)))))</f>
        <v>1.4651247912274173E-3</v>
      </c>
      <c r="FD33" s="381">
        <f>FC33*(1-VLOOKUP($AW33,'MP-2019_Male'!$A$3:$CH$103,IF(FD$5&gt;2034,84,(60+(FD$5-$AX$5)))))</f>
        <v>1.4517921556272478E-3</v>
      </c>
      <c r="FE33" s="381">
        <f>FD33*(1-VLOOKUP($AW33,'MP-2019_Male'!$A$3:$CH$103,IF(FE$5&gt;2034,84,(60+(FE$5-$AX$5)))))</f>
        <v>1.4385808470110399E-3</v>
      </c>
      <c r="FF33" s="381">
        <f>FE33*(1-VLOOKUP($AW33,'MP-2019_Male'!$A$3:$CH$103,IF(FF$5&gt;2034,84,(60+(FF$5-$AX$5)))))</f>
        <v>1.4254897613032395E-3</v>
      </c>
      <c r="FG33" s="381">
        <f>FF33*(1-VLOOKUP($AW33,'MP-2019_Male'!$A$3:$CH$103,IF(FG$5&gt;2034,84,(60+(FG$5-$AX$5)))))</f>
        <v>1.41251780447538E-3</v>
      </c>
      <c r="FH33" s="381">
        <f>FG33*(1-VLOOKUP($AW33,'MP-2019_Male'!$A$3:$CH$103,IF(FH$5&gt;2034,84,(60+(FH$5-$AX$5)))))</f>
        <v>1.399663892454654E-3</v>
      </c>
      <c r="FI33" s="381">
        <f>FH33*(1-VLOOKUP($AW33,'MP-2019_Male'!$A$3:$CH$103,IF(FI$5&gt;2034,84,(60+(FI$5-$AX$5)))))</f>
        <v>1.3869269510333167E-3</v>
      </c>
      <c r="FJ33" s="381">
        <f>FI33*(1-VLOOKUP($AW33,'MP-2019_Male'!$A$3:$CH$103,IF(FJ$5&gt;2034,84,(60+(FJ$5-$AX$5)))))</f>
        <v>1.3743059157789136E-3</v>
      </c>
      <c r="FK33" s="381">
        <f>FJ33*(1-VLOOKUP($AW33,'MP-2019_Male'!$A$3:$CH$103,IF(FK$5&gt;2034,84,(60+(FK$5-$AX$5)))))</f>
        <v>1.3617997319453254E-3</v>
      </c>
      <c r="FL33" s="381">
        <f>FK33*(1-VLOOKUP($AW33,'MP-2019_Male'!$A$3:$CH$103,IF(FL$5&gt;2034,84,(60+(FL$5-$AX$5)))))</f>
        <v>1.3494073543846229E-3</v>
      </c>
      <c r="FM33" s="381">
        <f>FL33*(1-VLOOKUP($AW33,'MP-2019_Male'!$A$3:$CH$103,IF(FM$5&gt;2034,84,(60+(FM$5-$AX$5)))))</f>
        <v>1.3371277474597228E-3</v>
      </c>
      <c r="FN33" s="381">
        <f>FM33*(1-VLOOKUP($AW33,'MP-2019_Male'!$A$3:$CH$103,IF(FN$5&gt;2034,84,(60+(FN$5-$AX$5)))))</f>
        <v>1.3249598849578393E-3</v>
      </c>
    </row>
    <row r="34" spans="1:170">
      <c r="A34" s="172">
        <v>46</v>
      </c>
      <c r="B34" s="190">
        <f t="shared" si="7"/>
        <v>1.0870000000000001E-3</v>
      </c>
      <c r="C34" s="191">
        <f t="shared" si="8"/>
        <v>7.3300000000000004E-4</v>
      </c>
      <c r="D34" s="174">
        <f t="shared" si="5"/>
        <v>9.1E-4</v>
      </c>
      <c r="E34" s="345">
        <f t="shared" ca="1" si="10"/>
        <v>9.0747355947865037E-4</v>
      </c>
      <c r="F34" s="346">
        <f t="shared" ca="1" si="11"/>
        <v>4.8950310922896633E-4</v>
      </c>
      <c r="G34" s="366">
        <f t="shared" ca="1" si="12"/>
        <v>6.9848833435380835E-4</v>
      </c>
      <c r="H34" s="165">
        <f t="shared" si="13"/>
        <v>2041</v>
      </c>
      <c r="I34" s="167"/>
      <c r="J34" s="332"/>
      <c r="K34" s="167"/>
      <c r="L34" s="167"/>
      <c r="M34" s="167"/>
      <c r="N34" s="167"/>
      <c r="O34" s="167"/>
      <c r="P34" s="167"/>
      <c r="R34" s="405">
        <v>46</v>
      </c>
      <c r="T34" s="406">
        <v>6.0999999999999997E-4</v>
      </c>
      <c r="U34" s="407" t="s">
        <v>63</v>
      </c>
      <c r="V34" s="407">
        <v>1.073E-2</v>
      </c>
      <c r="W34" s="408">
        <v>2.7299999999999998E-3</v>
      </c>
      <c r="Y34" s="406">
        <v>1.07E-3</v>
      </c>
      <c r="Z34" s="407" t="s">
        <v>63</v>
      </c>
      <c r="AA34" s="407">
        <v>1.1089999999999999E-2</v>
      </c>
      <c r="AB34" s="408">
        <v>5.7200000000000003E-3</v>
      </c>
      <c r="AC34" s="413"/>
      <c r="AD34" s="172">
        <v>46</v>
      </c>
      <c r="AF34" s="195">
        <v>1.0870000000000001E-3</v>
      </c>
      <c r="AG34" s="196" t="s">
        <v>63</v>
      </c>
      <c r="AH34" s="197">
        <v>1.7741E-2</v>
      </c>
      <c r="AI34" s="172"/>
      <c r="AJ34" s="195">
        <v>7.3300000000000004E-4</v>
      </c>
      <c r="AK34" s="196" t="s">
        <v>63</v>
      </c>
      <c r="AL34" s="197">
        <v>9.6349999999999995E-3</v>
      </c>
      <c r="AV34" s="198"/>
      <c r="AW34" s="172">
        <v>53</v>
      </c>
      <c r="AX34" s="199">
        <f t="shared" si="6"/>
        <v>3.647908848315689E-3</v>
      </c>
      <c r="AY34" s="334">
        <f t="shared" si="15"/>
        <v>3.8316000000000001E-3</v>
      </c>
      <c r="AZ34" s="381">
        <f>AY34*(1-VLOOKUP($AW34,'MP-2019_Male'!$A$3:$CH$103,IF(AZ$5&gt;2034,84,(60+(AZ$5-$AX$5)))))</f>
        <v>3.8028630000000005E-3</v>
      </c>
      <c r="BA34" s="381">
        <f>AZ34*(1-VLOOKUP($AW34,'MP-2019_Male'!$A$3:$CH$103,IF(BA$5&gt;2034,84,(60+(BA$5-$AX$5)))))</f>
        <v>3.7781443905000006E-3</v>
      </c>
      <c r="BB34" s="381">
        <f>BA34*(1-VLOOKUP($AW34,'MP-2019_Male'!$A$3:$CH$103,IF(BB$5&gt;2034,84,(60+(BB$5-$AX$5)))))</f>
        <v>3.7581202252303506E-3</v>
      </c>
      <c r="BC34" s="381">
        <f>BB34*(1-VLOOKUP($AW34,'MP-2019_Male'!$A$3:$CH$103,IF(BC$5&gt;2034,84,(60+(BC$5-$AX$5)))))</f>
        <v>3.7427119323069063E-3</v>
      </c>
      <c r="BD34" s="381">
        <f>BC34*(1-VLOOKUP($AW34,'MP-2019_Male'!$A$3:$CH$103,IF(BD$5&gt;2034,84,(60+(BD$5-$AX$5)))))</f>
        <v>3.7314837965099854E-3</v>
      </c>
      <c r="BE34" s="381">
        <f>BD34*(1-VLOOKUP($AW34,'MP-2019_Male'!$A$3:$CH$103,IF(BE$5&gt;2034,84,(60+(BE$5-$AX$5)))))</f>
        <v>3.7176773064628984E-3</v>
      </c>
      <c r="BF34" s="381">
        <f>BE34*(1-VLOOKUP($AW34,'MP-2019_Male'!$A$3:$CH$103,IF(BF$5&gt;2034,84,(60+(BF$5-$AX$5)))))</f>
        <v>3.7020630617757544E-3</v>
      </c>
      <c r="BG34" s="381">
        <f>BF34*(1-VLOOKUP($AW34,'MP-2019_Male'!$A$3:$CH$103,IF(BG$5&gt;2034,84,(60+(BG$5-$AX$5)))))</f>
        <v>3.6846633653854085E-3</v>
      </c>
      <c r="BH34" s="381">
        <f>BG34*(1-VLOOKUP($AW34,'MP-2019_Male'!$A$3:$CH$103,IF(BH$5&gt;2034,84,(60+(BH$5-$AX$5)))))</f>
        <v>3.6662400485584813E-3</v>
      </c>
      <c r="BI34" s="381">
        <f>BH34*(1-VLOOKUP($AW34,'MP-2019_Male'!$A$3:$CH$103,IF(BI$5&gt;2034,84,(60+(BI$5-$AX$5)))))</f>
        <v>3.647908848315689E-3</v>
      </c>
      <c r="BJ34" s="414">
        <f>BI34*(1-VLOOKUP($AW34,'MP-2019_Male'!$A$3:$CH$103,IF(BJ$5&gt;2034,84,(60+(BJ$5-$AX$5)))))</f>
        <v>3.6300340949589421E-3</v>
      </c>
      <c r="BK34" s="381">
        <f>BJ34*(1-VLOOKUP($AW34,'MP-2019_Male'!$A$3:$CH$103,IF(BK$5&gt;2034,84,(60+(BK$5-$AX$5)))))</f>
        <v>3.6136989415316268E-3</v>
      </c>
      <c r="BL34" s="381">
        <f>BK34*(1-VLOOKUP($AW34,'MP-2019_Male'!$A$3:$CH$103,IF(BL$5&gt;2034,84,(60+(BL$5-$AX$5)))))</f>
        <v>3.5992441457655001E-3</v>
      </c>
      <c r="BM34" s="381">
        <f>BL34*(1-VLOOKUP($AW34,'MP-2019_Male'!$A$3:$CH$103,IF(BM$5&gt;2034,84,(60+(BM$5-$AX$5)))))</f>
        <v>3.5870067156698977E-3</v>
      </c>
      <c r="BN34" s="381">
        <f>BM34*(1-VLOOKUP($AW34,'MP-2019_Male'!$A$3:$CH$103,IF(BN$5&gt;2034,84,(60+(BN$5-$AX$5)))))</f>
        <v>3.576245695522888E-3</v>
      </c>
      <c r="BO34" s="381">
        <f>BN34*(1-VLOOKUP($AW34,'MP-2019_Male'!$A$3:$CH$103,IF(BO$5&gt;2034,84,(60+(BO$5-$AX$5)))))</f>
        <v>3.5662322075754238E-3</v>
      </c>
      <c r="BP34" s="381">
        <f>BO34*(1-VLOOKUP($AW34,'MP-2019_Male'!$A$3:$CH$103,IF(BP$5&gt;2034,84,(60+(BP$5-$AX$5)))))</f>
        <v>3.5558901341734548E-3</v>
      </c>
      <c r="BQ34" s="381">
        <f>BP34*(1-VLOOKUP($AW34,'MP-2019_Male'!$A$3:$CH$103,IF(BQ$5&gt;2034,84,(60+(BQ$5-$AX$5)))))</f>
        <v>3.5434445187038479E-3</v>
      </c>
      <c r="BR34" s="381">
        <f>BQ34*(1-VLOOKUP($AW34,'MP-2019_Male'!$A$3:$CH$103,IF(BR$5&gt;2034,84,(60+(BR$5-$AX$5)))))</f>
        <v>3.5278533628215511E-3</v>
      </c>
      <c r="BS34" s="381">
        <f>BR34*(1-VLOOKUP($AW34,'MP-2019_Male'!$A$3:$CH$103,IF(BS$5&gt;2034,84,(60+(BS$5-$AX$5)))))</f>
        <v>3.5080973839897501E-3</v>
      </c>
      <c r="BT34" s="381">
        <f>BS34*(1-VLOOKUP($AW34,'MP-2019_Male'!$A$3:$CH$103,IF(BT$5&gt;2034,84,(60+(BT$5-$AX$5)))))</f>
        <v>3.4838915120402208E-3</v>
      </c>
      <c r="BU34" s="381">
        <f>BT34*(1-VLOOKUP($AW34,'MP-2019_Male'!$A$3:$CH$103,IF(BU$5&gt;2034,84,(60+(BU$5-$AX$5)))))</f>
        <v>3.4556719907926949E-3</v>
      </c>
      <c r="BV34" s="381">
        <f>BU34*(1-VLOOKUP($AW34,'MP-2019_Male'!$A$3:$CH$103,IF(BV$5&gt;2034,84,(60+(BV$5-$AX$5)))))</f>
        <v>3.4242253756764812E-3</v>
      </c>
      <c r="BW34" s="381">
        <f>BV34*(1-VLOOKUP($AW34,'MP-2019_Male'!$A$3:$CH$103,IF(BW$5&gt;2034,84,(60+(BW$5-$AX$5)))))</f>
        <v>3.3906679669948514E-3</v>
      </c>
      <c r="BX34" s="381">
        <f>BW34*(1-VLOOKUP($AW34,'MP-2019_Male'!$A$3:$CH$103,IF(BX$5&gt;2034,84,(60+(BX$5-$AX$5)))))</f>
        <v>3.3598128884951982E-3</v>
      </c>
      <c r="BY34" s="381">
        <f>BX34*(1-VLOOKUP($AW34,'MP-2019_Male'!$A$3:$CH$103,IF(BY$5&gt;2034,84,(60+(BY$5-$AX$5)))))</f>
        <v>3.3292385912098918E-3</v>
      </c>
      <c r="BZ34" s="381">
        <f>BY34*(1-VLOOKUP($AW34,'MP-2019_Male'!$A$3:$CH$103,IF(BZ$5&gt;2034,84,(60+(BZ$5-$AX$5)))))</f>
        <v>3.2989425200298816E-3</v>
      </c>
      <c r="CA34" s="381">
        <f>BZ34*(1-VLOOKUP($AW34,'MP-2019_Male'!$A$3:$CH$103,IF(CA$5&gt;2034,84,(60+(CA$5-$AX$5)))))</f>
        <v>3.2689221430976098E-3</v>
      </c>
      <c r="CB34" s="381">
        <f>CA34*(1-VLOOKUP($AW34,'MP-2019_Male'!$A$3:$CH$103,IF(CB$5&gt;2034,84,(60+(CB$5-$AX$5)))))</f>
        <v>3.2391749515954214E-3</v>
      </c>
      <c r="CC34" s="381">
        <f>CB34*(1-VLOOKUP($AW34,'MP-2019_Male'!$A$3:$CH$103,IF(CC$5&gt;2034,84,(60+(CC$5-$AX$5)))))</f>
        <v>3.2096984595359032E-3</v>
      </c>
      <c r="CD34" s="381">
        <f>CC34*(1-VLOOKUP($AW34,'MP-2019_Male'!$A$3:$CH$103,IF(CD$5&gt;2034,84,(60+(CD$5-$AX$5)))))</f>
        <v>3.1804902035541265E-3</v>
      </c>
      <c r="CE34" s="381">
        <f>CD34*(1-VLOOKUP($AW34,'MP-2019_Male'!$A$3:$CH$103,IF(CE$5&gt;2034,84,(60+(CE$5-$AX$5)))))</f>
        <v>3.151547742701784E-3</v>
      </c>
      <c r="CF34" s="381">
        <f>CE34*(1-VLOOKUP($AW34,'MP-2019_Male'!$A$3:$CH$103,IF(CF$5&gt;2034,84,(60+(CF$5-$AX$5)))))</f>
        <v>3.1228686582431978E-3</v>
      </c>
      <c r="CG34" s="381">
        <f>CF34*(1-VLOOKUP($AW34,'MP-2019_Male'!$A$3:$CH$103,IF(CG$5&gt;2034,84,(60+(CG$5-$AX$5)))))</f>
        <v>3.0944505534531846E-3</v>
      </c>
      <c r="CH34" s="381">
        <f>CG34*(1-VLOOKUP($AW34,'MP-2019_Male'!$A$3:$CH$103,IF(CH$5&gt;2034,84,(60+(CH$5-$AX$5)))))</f>
        <v>3.0662910534167607E-3</v>
      </c>
      <c r="CI34" s="381">
        <f>CH34*(1-VLOOKUP($AW34,'MP-2019_Male'!$A$3:$CH$103,IF(CI$5&gt;2034,84,(60+(CI$5-$AX$5)))))</f>
        <v>3.0383878048306683E-3</v>
      </c>
      <c r="CJ34" s="381">
        <f>CI34*(1-VLOOKUP($AW34,'MP-2019_Male'!$A$3:$CH$103,IF(CJ$5&gt;2034,84,(60+(CJ$5-$AX$5)))))</f>
        <v>3.0107384758067094E-3</v>
      </c>
      <c r="CK34" s="381">
        <f>CJ34*(1-VLOOKUP($AW34,'MP-2019_Male'!$A$3:$CH$103,IF(CK$5&gt;2034,84,(60+(CK$5-$AX$5)))))</f>
        <v>2.9833407556768684E-3</v>
      </c>
      <c r="CL34" s="381">
        <f>CK34*(1-VLOOKUP($AW34,'MP-2019_Male'!$A$3:$CH$103,IF(CL$5&gt;2034,84,(60+(CL$5-$AX$5)))))</f>
        <v>2.956192354800209E-3</v>
      </c>
      <c r="CM34" s="381">
        <f>CL34*(1-VLOOKUP($AW34,'MP-2019_Male'!$A$3:$CH$103,IF(CM$5&gt;2034,84,(60+(CM$5-$AX$5)))))</f>
        <v>2.9292910043715271E-3</v>
      </c>
      <c r="CN34" s="381">
        <f>CM34*(1-VLOOKUP($AW34,'MP-2019_Male'!$A$3:$CH$103,IF(CN$5&gt;2034,84,(60+(CN$5-$AX$5)))))</f>
        <v>2.9026344562317462E-3</v>
      </c>
      <c r="CO34" s="381">
        <f>CN34*(1-VLOOKUP($AW34,'MP-2019_Male'!$A$3:$CH$103,IF(CO$5&gt;2034,84,(60+(CO$5-$AX$5)))))</f>
        <v>2.8762204826800375E-3</v>
      </c>
      <c r="CP34" s="381">
        <f>CO34*(1-VLOOKUP($AW34,'MP-2019_Male'!$A$3:$CH$103,IF(CP$5&gt;2034,84,(60+(CP$5-$AX$5)))))</f>
        <v>2.8500468762876494E-3</v>
      </c>
      <c r="CQ34" s="381">
        <f>CP34*(1-VLOOKUP($AW34,'MP-2019_Male'!$A$3:$CH$103,IF(CQ$5&gt;2034,84,(60+(CQ$5-$AX$5)))))</f>
        <v>2.8241114497134317E-3</v>
      </c>
      <c r="CR34" s="381">
        <f>CQ34*(1-VLOOKUP($AW34,'MP-2019_Male'!$A$3:$CH$103,IF(CR$5&gt;2034,84,(60+(CR$5-$AX$5)))))</f>
        <v>2.7984120355210394E-3</v>
      </c>
      <c r="CS34" s="381">
        <f>CR34*(1-VLOOKUP($AW34,'MP-2019_Male'!$A$3:$CH$103,IF(CS$5&gt;2034,84,(60+(CS$5-$AX$5)))))</f>
        <v>2.7729464859977981E-3</v>
      </c>
      <c r="CT34" s="381">
        <f>CS34*(1-VLOOKUP($AW34,'MP-2019_Male'!$A$3:$CH$103,IF(CT$5&gt;2034,84,(60+(CT$5-$AX$5)))))</f>
        <v>2.7477126729752183E-3</v>
      </c>
      <c r="CU34" s="381">
        <f>CT34*(1-VLOOKUP($AW34,'MP-2019_Male'!$A$3:$CH$103,IF(CU$5&gt;2034,84,(60+(CU$5-$AX$5)))))</f>
        <v>2.7227084876511438E-3</v>
      </c>
      <c r="CV34" s="381">
        <f>CU34*(1-VLOOKUP($AW34,'MP-2019_Male'!$A$3:$CH$103,IF(CV$5&gt;2034,84,(60+(CV$5-$AX$5)))))</f>
        <v>2.6979318404135185E-3</v>
      </c>
      <c r="CW34" s="381">
        <f>CV34*(1-VLOOKUP($AW34,'MP-2019_Male'!$A$3:$CH$103,IF(CW$5&gt;2034,84,(60+(CW$5-$AX$5)))))</f>
        <v>2.6733806606657556E-3</v>
      </c>
      <c r="CX34" s="381">
        <f>CW34*(1-VLOOKUP($AW34,'MP-2019_Male'!$A$3:$CH$103,IF(CX$5&gt;2034,84,(60+(CX$5-$AX$5)))))</f>
        <v>2.6490528966536973E-3</v>
      </c>
      <c r="CY34" s="381">
        <f>CX34*(1-VLOOKUP($AW34,'MP-2019_Male'!$A$3:$CH$103,IF(CY$5&gt;2034,84,(60+(CY$5-$AX$5)))))</f>
        <v>2.6249465152941485E-3</v>
      </c>
      <c r="CZ34" s="381">
        <f>CY34*(1-VLOOKUP($AW34,'MP-2019_Male'!$A$3:$CH$103,IF(CZ$5&gt;2034,84,(60+(CZ$5-$AX$5)))))</f>
        <v>2.6010595020049716E-3</v>
      </c>
      <c r="DA34" s="381">
        <f>CZ34*(1-VLOOKUP($AW34,'MP-2019_Male'!$A$3:$CH$103,IF(DA$5&gt;2034,84,(60+(DA$5-$AX$5)))))</f>
        <v>2.5773898605367263E-3</v>
      </c>
      <c r="DB34" s="381">
        <f>DA34*(1-VLOOKUP($AW34,'MP-2019_Male'!$A$3:$CH$103,IF(DB$5&gt;2034,84,(60+(DB$5-$AX$5)))))</f>
        <v>2.5539356128058423E-3</v>
      </c>
      <c r="DC34" s="381">
        <f>DB34*(1-VLOOKUP($AW34,'MP-2019_Male'!$A$3:$CH$103,IF(DC$5&gt;2034,84,(60+(DC$5-$AX$5)))))</f>
        <v>2.5306947987293093E-3</v>
      </c>
      <c r="DD34" s="381">
        <f>DC34*(1-VLOOKUP($AW34,'MP-2019_Male'!$A$3:$CH$103,IF(DD$5&gt;2034,84,(60+(DD$5-$AX$5)))))</f>
        <v>2.5076654760608726E-3</v>
      </c>
      <c r="DE34" s="381">
        <f>DD34*(1-VLOOKUP($AW34,'MP-2019_Male'!$A$3:$CH$103,IF(DE$5&gt;2034,84,(60+(DE$5-$AX$5)))))</f>
        <v>2.4848457202287185E-3</v>
      </c>
      <c r="DF34" s="381">
        <f>DE34*(1-VLOOKUP($AW34,'MP-2019_Male'!$A$3:$CH$103,IF(DF$5&gt;2034,84,(60+(DF$5-$AX$5)))))</f>
        <v>2.4622336241746372E-3</v>
      </c>
      <c r="DG34" s="381">
        <f>DF34*(1-VLOOKUP($AW34,'MP-2019_Male'!$A$3:$CH$103,IF(DG$5&gt;2034,84,(60+(DG$5-$AX$5)))))</f>
        <v>2.4398272981946481E-3</v>
      </c>
      <c r="DH34" s="381">
        <f>DG34*(1-VLOOKUP($AW34,'MP-2019_Male'!$A$3:$CH$103,IF(DH$5&gt;2034,84,(60+(DH$5-$AX$5)))))</f>
        <v>2.4176248697810768E-3</v>
      </c>
      <c r="DI34" s="381">
        <f>DH34*(1-VLOOKUP($AW34,'MP-2019_Male'!$A$3:$CH$103,IF(DI$5&gt;2034,84,(60+(DI$5-$AX$5)))))</f>
        <v>2.3956244834660691E-3</v>
      </c>
      <c r="DJ34" s="381">
        <f>DI34*(1-VLOOKUP($AW34,'MP-2019_Male'!$A$3:$CH$103,IF(DJ$5&gt;2034,84,(60+(DJ$5-$AX$5)))))</f>
        <v>2.3738243006665278E-3</v>
      </c>
      <c r="DK34" s="381">
        <f>DJ34*(1-VLOOKUP($AW34,'MP-2019_Male'!$A$3:$CH$103,IF(DK$5&gt;2034,84,(60+(DK$5-$AX$5)))))</f>
        <v>2.3522224995304623E-3</v>
      </c>
      <c r="DL34" s="381">
        <f>DK34*(1-VLOOKUP($AW34,'MP-2019_Male'!$A$3:$CH$103,IF(DL$5&gt;2034,84,(60+(DL$5-$AX$5)))))</f>
        <v>2.3308172747847351E-3</v>
      </c>
      <c r="DM34" s="381">
        <f>DL34*(1-VLOOKUP($AW34,'MP-2019_Male'!$A$3:$CH$103,IF(DM$5&gt;2034,84,(60+(DM$5-$AX$5)))))</f>
        <v>2.3096068375841939E-3</v>
      </c>
      <c r="DN34" s="381">
        <f>DM34*(1-VLOOKUP($AW34,'MP-2019_Male'!$A$3:$CH$103,IF(DN$5&gt;2034,84,(60+(DN$5-$AX$5)))))</f>
        <v>2.288589415362178E-3</v>
      </c>
      <c r="DO34" s="381">
        <f>DN34*(1-VLOOKUP($AW34,'MP-2019_Male'!$A$3:$CH$103,IF(DO$5&gt;2034,84,(60+(DO$5-$AX$5)))))</f>
        <v>2.2677632516823823E-3</v>
      </c>
      <c r="DP34" s="381">
        <f>DO34*(1-VLOOKUP($AW34,'MP-2019_Male'!$A$3:$CH$103,IF(DP$5&gt;2034,84,(60+(DP$5-$AX$5)))))</f>
        <v>2.2471266060920727E-3</v>
      </c>
      <c r="DQ34" s="381">
        <f>DP34*(1-VLOOKUP($AW34,'MP-2019_Male'!$A$3:$CH$103,IF(DQ$5&gt;2034,84,(60+(DQ$5-$AX$5)))))</f>
        <v>2.2266777539766349E-3</v>
      </c>
      <c r="DR34" s="381">
        <f>DQ34*(1-VLOOKUP($AW34,'MP-2019_Male'!$A$3:$CH$103,IF(DR$5&gt;2034,84,(60+(DR$5-$AX$5)))))</f>
        <v>2.2064149864154474E-3</v>
      </c>
      <c r="DS34" s="381">
        <f>DR34*(1-VLOOKUP($AW34,'MP-2019_Male'!$A$3:$CH$103,IF(DS$5&gt;2034,84,(60+(DS$5-$AX$5)))))</f>
        <v>2.1863366100390667E-3</v>
      </c>
      <c r="DT34" s="381">
        <f>DS34*(1-VLOOKUP($AW34,'MP-2019_Male'!$A$3:$CH$103,IF(DT$5&gt;2034,84,(60+(DT$5-$AX$5)))))</f>
        <v>2.166440946887711E-3</v>
      </c>
      <c r="DU34" s="381">
        <f>DT34*(1-VLOOKUP($AW34,'MP-2019_Male'!$A$3:$CH$103,IF(DU$5&gt;2034,84,(60+(DU$5-$AX$5)))))</f>
        <v>2.146726334271033E-3</v>
      </c>
      <c r="DV34" s="381">
        <f>DU34*(1-VLOOKUP($AW34,'MP-2019_Male'!$A$3:$CH$103,IF(DV$5&gt;2034,84,(60+(DV$5-$AX$5)))))</f>
        <v>2.1271911246291664E-3</v>
      </c>
      <c r="DW34" s="381">
        <f>DV34*(1-VLOOKUP($AW34,'MP-2019_Male'!$A$3:$CH$103,IF(DW$5&gt;2034,84,(60+(DW$5-$AX$5)))))</f>
        <v>2.107833685395041E-3</v>
      </c>
      <c r="DX34" s="381">
        <f>DW34*(1-VLOOKUP($AW34,'MP-2019_Male'!$A$3:$CH$103,IF(DX$5&gt;2034,84,(60+(DX$5-$AX$5)))))</f>
        <v>2.0886523988579461E-3</v>
      </c>
      <c r="DY34" s="381">
        <f>DX34*(1-VLOOKUP($AW34,'MP-2019_Male'!$A$3:$CH$103,IF(DY$5&gt;2034,84,(60+(DY$5-$AX$5)))))</f>
        <v>2.069645662028339E-3</v>
      </c>
      <c r="DZ34" s="381">
        <f>DY34*(1-VLOOKUP($AW34,'MP-2019_Male'!$A$3:$CH$103,IF(DZ$5&gt;2034,84,(60+(DZ$5-$AX$5)))))</f>
        <v>2.0508118865038812E-3</v>
      </c>
      <c r="EA34" s="381">
        <f>DZ34*(1-VLOOKUP($AW34,'MP-2019_Male'!$A$3:$CH$103,IF(EA$5&gt;2034,84,(60+(EA$5-$AX$5)))))</f>
        <v>2.0321494983366957E-3</v>
      </c>
      <c r="EB34" s="381">
        <f>EA34*(1-VLOOKUP($AW34,'MP-2019_Male'!$A$3:$CH$103,IF(EB$5&gt;2034,84,(60+(EB$5-$AX$5)))))</f>
        <v>2.0136569379018317E-3</v>
      </c>
      <c r="EC34" s="381">
        <f>EB34*(1-VLOOKUP($AW34,'MP-2019_Male'!$A$3:$CH$103,IF(EC$5&gt;2034,84,(60+(EC$5-$AX$5)))))</f>
        <v>1.995332659766925E-3</v>
      </c>
      <c r="ED34" s="381">
        <f>EC34*(1-VLOOKUP($AW34,'MP-2019_Male'!$A$3:$CH$103,IF(ED$5&gt;2034,84,(60+(ED$5-$AX$5)))))</f>
        <v>1.9771751325630459E-3</v>
      </c>
      <c r="EE34" s="381">
        <f>ED34*(1-VLOOKUP($AW34,'MP-2019_Male'!$A$3:$CH$103,IF(EE$5&gt;2034,84,(60+(EE$5-$AX$5)))))</f>
        <v>1.9591828388567222E-3</v>
      </c>
      <c r="EF34" s="381">
        <f>EE34*(1-VLOOKUP($AW34,'MP-2019_Male'!$A$3:$CH$103,IF(EF$5&gt;2034,84,(60+(EF$5-$AX$5)))))</f>
        <v>1.941354275023126E-3</v>
      </c>
      <c r="EG34" s="381">
        <f>EF34*(1-VLOOKUP($AW34,'MP-2019_Male'!$A$3:$CH$103,IF(EG$5&gt;2034,84,(60+(EG$5-$AX$5)))))</f>
        <v>1.9236879511204156E-3</v>
      </c>
      <c r="EH34" s="381">
        <f>EG34*(1-VLOOKUP($AW34,'MP-2019_Male'!$A$3:$CH$103,IF(EH$5&gt;2034,84,(60+(EH$5-$AX$5)))))</f>
        <v>1.9061823907652199E-3</v>
      </c>
      <c r="EI34" s="381">
        <f>EH34*(1-VLOOKUP($AW34,'MP-2019_Male'!$A$3:$CH$103,IF(EI$5&gt;2034,84,(60+(EI$5-$AX$5)))))</f>
        <v>1.8888361310092563E-3</v>
      </c>
      <c r="EJ34" s="381">
        <f>EI34*(1-VLOOKUP($AW34,'MP-2019_Male'!$A$3:$CH$103,IF(EJ$5&gt;2034,84,(60+(EJ$5-$AX$5)))))</f>
        <v>1.8716477222170721E-3</v>
      </c>
      <c r="EK34" s="381">
        <f>EJ34*(1-VLOOKUP($AW34,'MP-2019_Male'!$A$3:$CH$103,IF(EK$5&gt;2034,84,(60+(EK$5-$AX$5)))))</f>
        <v>1.8546157279448968E-3</v>
      </c>
      <c r="EL34" s="381">
        <f>EK34*(1-VLOOKUP($AW34,'MP-2019_Male'!$A$3:$CH$103,IF(EL$5&gt;2034,84,(60+(EL$5-$AX$5)))))</f>
        <v>1.8377387248205983E-3</v>
      </c>
      <c r="EM34" s="381">
        <f>EL34*(1-VLOOKUP($AW34,'MP-2019_Male'!$A$3:$CH$103,IF(EM$5&gt;2034,84,(60+(EM$5-$AX$5)))))</f>
        <v>1.8210153024247309E-3</v>
      </c>
      <c r="EN34" s="381">
        <f>EM34*(1-VLOOKUP($AW34,'MP-2019_Male'!$A$3:$CH$103,IF(EN$5&gt;2034,84,(60+(EN$5-$AX$5)))))</f>
        <v>1.804444063172666E-3</v>
      </c>
      <c r="EO34" s="381">
        <f>EN34*(1-VLOOKUP($AW34,'MP-2019_Male'!$A$3:$CH$103,IF(EO$5&gt;2034,84,(60+(EO$5-$AX$5)))))</f>
        <v>1.7880236221977947E-3</v>
      </c>
      <c r="EP34" s="381">
        <f>EO34*(1-VLOOKUP($AW34,'MP-2019_Male'!$A$3:$CH$103,IF(EP$5&gt;2034,84,(60+(EP$5-$AX$5)))))</f>
        <v>1.7717526072357948E-3</v>
      </c>
      <c r="EQ34" s="381">
        <f>EP34*(1-VLOOKUP($AW34,'MP-2019_Male'!$A$3:$CH$103,IF(EQ$5&gt;2034,84,(60+(EQ$5-$AX$5)))))</f>
        <v>1.7556296585099491E-3</v>
      </c>
      <c r="ER34" s="381">
        <f>EQ34*(1-VLOOKUP($AW34,'MP-2019_Male'!$A$3:$CH$103,IF(ER$5&gt;2034,84,(60+(ER$5-$AX$5)))))</f>
        <v>1.7396534286175085E-3</v>
      </c>
      <c r="ES34" s="381">
        <f>ER34*(1-VLOOKUP($AW34,'MP-2019_Male'!$A$3:$CH$103,IF(ES$5&gt;2034,84,(60+(ES$5-$AX$5)))))</f>
        <v>1.7238225824170892E-3</v>
      </c>
      <c r="ET34" s="381">
        <f>ES34*(1-VLOOKUP($AW34,'MP-2019_Male'!$A$3:$CH$103,IF(ET$5&gt;2034,84,(60+(ET$5-$AX$5)))))</f>
        <v>1.7081357969170937E-3</v>
      </c>
      <c r="EU34" s="381">
        <f>ET34*(1-VLOOKUP($AW34,'MP-2019_Male'!$A$3:$CH$103,IF(EU$5&gt;2034,84,(60+(EU$5-$AX$5)))))</f>
        <v>1.6925917611651481E-3</v>
      </c>
      <c r="EV34" s="381">
        <f>EU34*(1-VLOOKUP($AW34,'MP-2019_Male'!$A$3:$CH$103,IF(EV$5&gt;2034,84,(60+(EV$5-$AX$5)))))</f>
        <v>1.6771891761385453E-3</v>
      </c>
      <c r="EW34" s="381">
        <f>EV34*(1-VLOOKUP($AW34,'MP-2019_Male'!$A$3:$CH$103,IF(EW$5&gt;2034,84,(60+(EW$5-$AX$5)))))</f>
        <v>1.6619267546356847E-3</v>
      </c>
      <c r="EX34" s="381">
        <f>EW34*(1-VLOOKUP($AW34,'MP-2019_Male'!$A$3:$CH$103,IF(EX$5&gt;2034,84,(60+(EX$5-$AX$5)))))</f>
        <v>1.6468032211685E-3</v>
      </c>
      <c r="EY34" s="381">
        <f>EX34*(1-VLOOKUP($AW34,'MP-2019_Male'!$A$3:$CH$103,IF(EY$5&gt;2034,84,(60+(EY$5-$AX$5)))))</f>
        <v>1.6318173118558667E-3</v>
      </c>
      <c r="EZ34" s="381">
        <f>EY34*(1-VLOOKUP($AW34,'MP-2019_Male'!$A$3:$CH$103,IF(EZ$5&gt;2034,84,(60+(EZ$5-$AX$5)))))</f>
        <v>1.6169677743179782E-3</v>
      </c>
      <c r="FA34" s="381">
        <f>EZ34*(1-VLOOKUP($AW34,'MP-2019_Male'!$A$3:$CH$103,IF(FA$5&gt;2034,84,(60+(FA$5-$AX$5)))))</f>
        <v>1.6022533675716846E-3</v>
      </c>
      <c r="FB34" s="381">
        <f>FA34*(1-VLOOKUP($AW34,'MP-2019_Male'!$A$3:$CH$103,IF(FB$5&gt;2034,84,(60+(FB$5-$AX$5)))))</f>
        <v>1.5876728619267822E-3</v>
      </c>
      <c r="FC34" s="381">
        <f>FB34*(1-VLOOKUP($AW34,'MP-2019_Male'!$A$3:$CH$103,IF(FC$5&gt;2034,84,(60+(FC$5-$AX$5)))))</f>
        <v>1.5732250388832485E-3</v>
      </c>
      <c r="FD34" s="381">
        <f>FC34*(1-VLOOKUP($AW34,'MP-2019_Male'!$A$3:$CH$103,IF(FD$5&gt;2034,84,(60+(FD$5-$AX$5)))))</f>
        <v>1.5589086910294109E-3</v>
      </c>
      <c r="FE34" s="381">
        <f>FD34*(1-VLOOKUP($AW34,'MP-2019_Male'!$A$3:$CH$103,IF(FE$5&gt;2034,84,(60+(FE$5-$AX$5)))))</f>
        <v>1.5447226219410433E-3</v>
      </c>
      <c r="FF34" s="381">
        <f>FE34*(1-VLOOKUP($AW34,'MP-2019_Male'!$A$3:$CH$103,IF(FF$5&gt;2034,84,(60+(FF$5-$AX$5)))))</f>
        <v>1.5306656460813799E-3</v>
      </c>
      <c r="FG34" s="381">
        <f>FF34*(1-VLOOKUP($AW34,'MP-2019_Male'!$A$3:$CH$103,IF(FG$5&gt;2034,84,(60+(FG$5-$AX$5)))))</f>
        <v>1.5167365887020392E-3</v>
      </c>
      <c r="FH34" s="381">
        <f>FG34*(1-VLOOKUP($AW34,'MP-2019_Male'!$A$3:$CH$103,IF(FH$5&gt;2034,84,(60+(FH$5-$AX$5)))))</f>
        <v>1.5029342857448508E-3</v>
      </c>
      <c r="FI34" s="381">
        <f>FH34*(1-VLOOKUP($AW34,'MP-2019_Male'!$A$3:$CH$103,IF(FI$5&gt;2034,84,(60+(FI$5-$AX$5)))))</f>
        <v>1.4892575837445726E-3</v>
      </c>
      <c r="FJ34" s="381">
        <f>FI34*(1-VLOOKUP($AW34,'MP-2019_Male'!$A$3:$CH$103,IF(FJ$5&gt;2034,84,(60+(FJ$5-$AX$5)))))</f>
        <v>1.475705339732497E-3</v>
      </c>
      <c r="FK34" s="381">
        <f>FJ34*(1-VLOOKUP($AW34,'MP-2019_Male'!$A$3:$CH$103,IF(FK$5&gt;2034,84,(60+(FK$5-$AX$5)))))</f>
        <v>1.4622764211409314E-3</v>
      </c>
      <c r="FL34" s="381">
        <f>FK34*(1-VLOOKUP($AW34,'MP-2019_Male'!$A$3:$CH$103,IF(FL$5&gt;2034,84,(60+(FL$5-$AX$5)))))</f>
        <v>1.4489697057085489E-3</v>
      </c>
      <c r="FM34" s="381">
        <f>FL34*(1-VLOOKUP($AW34,'MP-2019_Male'!$A$3:$CH$103,IF(FM$5&gt;2034,84,(60+(FM$5-$AX$5)))))</f>
        <v>1.4357840813866011E-3</v>
      </c>
      <c r="FN34" s="381">
        <f>FM34*(1-VLOOKUP($AW34,'MP-2019_Male'!$A$3:$CH$103,IF(FN$5&gt;2034,84,(60+(FN$5-$AX$5)))))</f>
        <v>1.422718446245983E-3</v>
      </c>
    </row>
    <row r="35" spans="1:170">
      <c r="A35" s="172">
        <v>47</v>
      </c>
      <c r="B35" s="190">
        <f t="shared" si="7"/>
        <v>1.2149999999999999E-3</v>
      </c>
      <c r="C35" s="191">
        <f t="shared" si="8"/>
        <v>8.1599999999999999E-4</v>
      </c>
      <c r="D35" s="174">
        <f t="shared" si="5"/>
        <v>1.0154999999999999E-3</v>
      </c>
      <c r="E35" s="345">
        <f t="shared" ca="1" si="10"/>
        <v>9.4424960418481197E-4</v>
      </c>
      <c r="F35" s="346">
        <f t="shared" ca="1" si="11"/>
        <v>5.1439367472214809E-4</v>
      </c>
      <c r="G35" s="366">
        <f t="shared" ca="1" si="12"/>
        <v>7.2932163945347997E-4</v>
      </c>
      <c r="H35" s="165">
        <f t="shared" si="13"/>
        <v>2042</v>
      </c>
      <c r="I35" s="167"/>
      <c r="J35" s="331"/>
      <c r="K35" s="167"/>
      <c r="L35" s="167"/>
      <c r="M35" s="167"/>
      <c r="N35" s="167"/>
      <c r="O35" s="167"/>
      <c r="P35" s="167"/>
      <c r="R35" s="405">
        <v>47</v>
      </c>
      <c r="T35" s="406">
        <v>6.6E-4</v>
      </c>
      <c r="U35" s="407" t="s">
        <v>63</v>
      </c>
      <c r="V35" s="407">
        <v>1.167E-2</v>
      </c>
      <c r="W35" s="408">
        <v>2.8400000000000001E-3</v>
      </c>
      <c r="Y35" s="406">
        <v>1.16E-3</v>
      </c>
      <c r="Z35" s="407" t="s">
        <v>63</v>
      </c>
      <c r="AA35" s="407">
        <v>1.221E-2</v>
      </c>
      <c r="AB35" s="408">
        <v>5.96E-3</v>
      </c>
      <c r="AC35" s="413"/>
      <c r="AD35" s="172">
        <v>47</v>
      </c>
      <c r="AF35" s="195">
        <v>1.2149999999999999E-3</v>
      </c>
      <c r="AG35" s="196" t="s">
        <v>63</v>
      </c>
      <c r="AH35" s="197">
        <v>1.8428E-2</v>
      </c>
      <c r="AI35" s="172"/>
      <c r="AJ35" s="195">
        <v>8.1599999999999999E-4</v>
      </c>
      <c r="AK35" s="196" t="s">
        <v>63</v>
      </c>
      <c r="AL35" s="197">
        <v>1.0215E-2</v>
      </c>
      <c r="AV35" s="198"/>
      <c r="AW35" s="172">
        <v>54</v>
      </c>
      <c r="AX35" s="199">
        <f t="shared" si="6"/>
        <v>3.981568908470132E-3</v>
      </c>
      <c r="AY35" s="334">
        <f t="shared" si="15"/>
        <v>4.1302999999999999E-3</v>
      </c>
      <c r="AZ35" s="381">
        <f>AY35*(1-VLOOKUP($AW35,'MP-2019_Male'!$A$3:$CH$103,IF(AZ$5&gt;2034,84,(60+(AZ$5-$AX$5)))))</f>
        <v>4.1096485000000002E-3</v>
      </c>
      <c r="BA35" s="381">
        <f>AZ35*(1-VLOOKUP($AW35,'MP-2019_Male'!$A$3:$CH$103,IF(BA$5&gt;2034,84,(60+(BA$5-$AX$5)))))</f>
        <v>4.0927989411499999E-3</v>
      </c>
      <c r="BB35" s="381">
        <f>BA35*(1-VLOOKUP($AW35,'MP-2019_Male'!$A$3:$CH$103,IF(BB$5&gt;2034,84,(60+(BB$5-$AX$5)))))</f>
        <v>4.0797019845383196E-3</v>
      </c>
      <c r="BC35" s="381">
        <f>BB35*(1-VLOOKUP($AW35,'MP-2019_Male'!$A$3:$CH$103,IF(BC$5&gt;2034,84,(60+(BC$5-$AX$5)))))</f>
        <v>4.0703186699738818E-3</v>
      </c>
      <c r="BD35" s="381">
        <f>BC35*(1-VLOOKUP($AW35,'MP-2019_Male'!$A$3:$CH$103,IF(BD$5&gt;2034,84,(60+(BD$5-$AX$5)))))</f>
        <v>4.0633991282349258E-3</v>
      </c>
      <c r="BE35" s="381">
        <f>BD35*(1-VLOOKUP($AW35,'MP-2019_Male'!$A$3:$CH$103,IF(BE$5&gt;2034,84,(60+(BE$5-$AX$5)))))</f>
        <v>4.0532406304143384E-3</v>
      </c>
      <c r="BF35" s="381">
        <f>BE35*(1-VLOOKUP($AW35,'MP-2019_Male'!$A$3:$CH$103,IF(BF$5&gt;2034,84,(60+(BF$5-$AX$5)))))</f>
        <v>4.0394596122709297E-3</v>
      </c>
      <c r="BG35" s="381">
        <f>BF35*(1-VLOOKUP($AW35,'MP-2019_Male'!$A$3:$CH$103,IF(BG$5&gt;2034,84,(60+(BG$5-$AX$5)))))</f>
        <v>4.0224938818993923E-3</v>
      </c>
      <c r="BH35" s="381">
        <f>BG35*(1-VLOOKUP($AW35,'MP-2019_Male'!$A$3:$CH$103,IF(BH$5&gt;2034,84,(60+(BH$5-$AX$5)))))</f>
        <v>4.0027836618780855E-3</v>
      </c>
      <c r="BI35" s="381">
        <f>BH35*(1-VLOOKUP($AW35,'MP-2019_Male'!$A$3:$CH$103,IF(BI$5&gt;2034,84,(60+(BI$5-$AX$5)))))</f>
        <v>3.981568908470132E-3</v>
      </c>
      <c r="BJ35" s="414">
        <f>BI35*(1-VLOOKUP($AW35,'MP-2019_Male'!$A$3:$CH$103,IF(BJ$5&gt;2034,84,(60+(BJ$5-$AX$5)))))</f>
        <v>3.9596702794735461E-3</v>
      </c>
      <c r="BK35" s="381">
        <f>BJ35*(1-VLOOKUP($AW35,'MP-2019_Male'!$A$3:$CH$103,IF(BK$5&gt;2034,84,(60+(BK$5-$AX$5)))))</f>
        <v>3.9378920929364417E-3</v>
      </c>
      <c r="BL35" s="381">
        <f>BK35*(1-VLOOKUP($AW35,'MP-2019_Male'!$A$3:$CH$103,IF(BL$5&gt;2034,84,(60+(BL$5-$AX$5)))))</f>
        <v>3.9170212648438783E-3</v>
      </c>
      <c r="BM35" s="381">
        <f>BL35*(1-VLOOKUP($AW35,'MP-2019_Male'!$A$3:$CH$103,IF(BM$5&gt;2034,84,(60+(BM$5-$AX$5)))))</f>
        <v>3.8978278606461433E-3</v>
      </c>
      <c r="BN35" s="381">
        <f>BM35*(1-VLOOKUP($AW35,'MP-2019_Male'!$A$3:$CH$103,IF(BN$5&gt;2034,84,(60+(BN$5-$AX$5)))))</f>
        <v>3.8806774180593006E-3</v>
      </c>
      <c r="BO35" s="381">
        <f>BN35*(1-VLOOKUP($AW35,'MP-2019_Male'!$A$3:$CH$103,IF(BO$5&gt;2034,84,(60+(BO$5-$AX$5)))))</f>
        <v>3.8651547083870634E-3</v>
      </c>
      <c r="BP35" s="381">
        <f>BO35*(1-VLOOKUP($AW35,'MP-2019_Male'!$A$3:$CH$103,IF(BP$5&gt;2034,84,(60+(BP$5-$AX$5)))))</f>
        <v>3.8496940895535151E-3</v>
      </c>
      <c r="BQ35" s="381">
        <f>BP35*(1-VLOOKUP($AW35,'MP-2019_Male'!$A$3:$CH$103,IF(BQ$5&gt;2034,84,(60+(BQ$5-$AX$5)))))</f>
        <v>3.8331404049684352E-3</v>
      </c>
      <c r="BR35" s="381">
        <f>BQ35*(1-VLOOKUP($AW35,'MP-2019_Male'!$A$3:$CH$103,IF(BR$5&gt;2034,84,(60+(BR$5-$AX$5)))))</f>
        <v>3.813974702943593E-3</v>
      </c>
      <c r="BS35" s="381">
        <f>BR35*(1-VLOOKUP($AW35,'MP-2019_Male'!$A$3:$CH$103,IF(BS$5&gt;2034,84,(60+(BS$5-$AX$5)))))</f>
        <v>3.7910908547259315E-3</v>
      </c>
      <c r="BT35" s="381">
        <f>BS35*(1-VLOOKUP($AW35,'MP-2019_Male'!$A$3:$CH$103,IF(BT$5&gt;2034,84,(60+(BT$5-$AX$5)))))</f>
        <v>3.7641741096573773E-3</v>
      </c>
      <c r="BU35" s="381">
        <f>BT35*(1-VLOOKUP($AW35,'MP-2019_Male'!$A$3:$CH$103,IF(BU$5&gt;2034,84,(60+(BU$5-$AX$5)))))</f>
        <v>3.733307881958187E-3</v>
      </c>
      <c r="BV35" s="381">
        <f>BU35*(1-VLOOKUP($AW35,'MP-2019_Male'!$A$3:$CH$103,IF(BV$5&gt;2034,84,(60+(BV$5-$AX$5)))))</f>
        <v>3.6993347802323673E-3</v>
      </c>
      <c r="BW35" s="381">
        <f>BV35*(1-VLOOKUP($AW35,'MP-2019_Male'!$A$3:$CH$103,IF(BW$5&gt;2034,84,(60+(BW$5-$AX$5)))))</f>
        <v>3.66308129938609E-3</v>
      </c>
      <c r="BX35" s="381">
        <f>BW35*(1-VLOOKUP($AW35,'MP-2019_Male'!$A$3:$CH$103,IF(BX$5&gt;2034,84,(60+(BX$5-$AX$5)))))</f>
        <v>3.6297472595616764E-3</v>
      </c>
      <c r="BY35" s="381">
        <f>BX35*(1-VLOOKUP($AW35,'MP-2019_Male'!$A$3:$CH$103,IF(BY$5&gt;2034,84,(60+(BY$5-$AX$5)))))</f>
        <v>3.5967165594996652E-3</v>
      </c>
      <c r="BZ35" s="381">
        <f>BY35*(1-VLOOKUP($AW35,'MP-2019_Male'!$A$3:$CH$103,IF(BZ$5&gt;2034,84,(60+(BZ$5-$AX$5)))))</f>
        <v>3.5639864388082184E-3</v>
      </c>
      <c r="CA35" s="381">
        <f>BZ35*(1-VLOOKUP($AW35,'MP-2019_Male'!$A$3:$CH$103,IF(CA$5&gt;2034,84,(60+(CA$5-$AX$5)))))</f>
        <v>3.5315541622150635E-3</v>
      </c>
      <c r="CB35" s="381">
        <f>CA35*(1-VLOOKUP($AW35,'MP-2019_Male'!$A$3:$CH$103,IF(CB$5&gt;2034,84,(60+(CB$5-$AX$5)))))</f>
        <v>3.4994170193389067E-3</v>
      </c>
      <c r="CC35" s="381">
        <f>CB35*(1-VLOOKUP($AW35,'MP-2019_Male'!$A$3:$CH$103,IF(CC$5&gt;2034,84,(60+(CC$5-$AX$5)))))</f>
        <v>3.4675723244629226E-3</v>
      </c>
      <c r="CD35" s="381">
        <f>CC35*(1-VLOOKUP($AW35,'MP-2019_Male'!$A$3:$CH$103,IF(CD$5&gt;2034,84,(60+(CD$5-$AX$5)))))</f>
        <v>3.43601741631031E-3</v>
      </c>
      <c r="CE35" s="381">
        <f>CD35*(1-VLOOKUP($AW35,'MP-2019_Male'!$A$3:$CH$103,IF(CE$5&gt;2034,84,(60+(CE$5-$AX$5)))))</f>
        <v>3.4047496578218863E-3</v>
      </c>
      <c r="CF35" s="381">
        <f>CE35*(1-VLOOKUP($AW35,'MP-2019_Male'!$A$3:$CH$103,IF(CF$5&gt;2034,84,(60+(CF$5-$AX$5)))))</f>
        <v>3.3737664359357071E-3</v>
      </c>
      <c r="CG35" s="381">
        <f>CF35*(1-VLOOKUP($AW35,'MP-2019_Male'!$A$3:$CH$103,IF(CG$5&gt;2034,84,(60+(CG$5-$AX$5)))))</f>
        <v>3.3430651613686919E-3</v>
      </c>
      <c r="CH35" s="381">
        <f>CG35*(1-VLOOKUP($AW35,'MP-2019_Male'!$A$3:$CH$103,IF(CH$5&gt;2034,84,(60+(CH$5-$AX$5)))))</f>
        <v>3.312643268400237E-3</v>
      </c>
      <c r="CI35" s="381">
        <f>CH35*(1-VLOOKUP($AW35,'MP-2019_Male'!$A$3:$CH$103,IF(CI$5&gt;2034,84,(60+(CI$5-$AX$5)))))</f>
        <v>3.282498214657795E-3</v>
      </c>
      <c r="CJ35" s="381">
        <f>CI35*(1-VLOOKUP($AW35,'MP-2019_Male'!$A$3:$CH$103,IF(CJ$5&gt;2034,84,(60+(CJ$5-$AX$5)))))</f>
        <v>3.2526274809044093E-3</v>
      </c>
      <c r="CK35" s="381">
        <f>CJ35*(1-VLOOKUP($AW35,'MP-2019_Male'!$A$3:$CH$103,IF(CK$5&gt;2034,84,(60+(CK$5-$AX$5)))))</f>
        <v>3.2230285708281792E-3</v>
      </c>
      <c r="CL35" s="381">
        <f>CK35*(1-VLOOKUP($AW35,'MP-2019_Male'!$A$3:$CH$103,IF(CL$5&gt;2034,84,(60+(CL$5-$AX$5)))))</f>
        <v>3.1936990108336429E-3</v>
      </c>
      <c r="CM35" s="381">
        <f>CL35*(1-VLOOKUP($AW35,'MP-2019_Male'!$A$3:$CH$103,IF(CM$5&gt;2034,84,(60+(CM$5-$AX$5)))))</f>
        <v>3.1646363498350569E-3</v>
      </c>
      <c r="CN35" s="381">
        <f>CM35*(1-VLOOKUP($AW35,'MP-2019_Male'!$A$3:$CH$103,IF(CN$5&gt;2034,84,(60+(CN$5-$AX$5)))))</f>
        <v>3.1358381590515581E-3</v>
      </c>
      <c r="CO35" s="381">
        <f>CN35*(1-VLOOKUP($AW35,'MP-2019_Male'!$A$3:$CH$103,IF(CO$5&gt;2034,84,(60+(CO$5-$AX$5)))))</f>
        <v>3.1073020318041888E-3</v>
      </c>
      <c r="CP35" s="381">
        <f>CO35*(1-VLOOKUP($AW35,'MP-2019_Male'!$A$3:$CH$103,IF(CP$5&gt;2034,84,(60+(CP$5-$AX$5)))))</f>
        <v>3.0790255833147706E-3</v>
      </c>
      <c r="CQ35" s="381">
        <f>CP35*(1-VLOOKUP($AW35,'MP-2019_Male'!$A$3:$CH$103,IF(CQ$5&gt;2034,84,(60+(CQ$5-$AX$5)))))</f>
        <v>3.0510064505066062E-3</v>
      </c>
      <c r="CR35" s="381">
        <f>CQ35*(1-VLOOKUP($AW35,'MP-2019_Male'!$A$3:$CH$103,IF(CR$5&gt;2034,84,(60+(CR$5-$AX$5)))))</f>
        <v>3.0232422918069959E-3</v>
      </c>
      <c r="CS35" s="381">
        <f>CR35*(1-VLOOKUP($AW35,'MP-2019_Male'!$A$3:$CH$103,IF(CS$5&gt;2034,84,(60+(CS$5-$AX$5)))))</f>
        <v>2.9957307869515524E-3</v>
      </c>
      <c r="CT35" s="381">
        <f>CS35*(1-VLOOKUP($AW35,'MP-2019_Male'!$A$3:$CH$103,IF(CT$5&gt;2034,84,(60+(CT$5-$AX$5)))))</f>
        <v>2.9684696367902933E-3</v>
      </c>
      <c r="CU35" s="381">
        <f>CT35*(1-VLOOKUP($AW35,'MP-2019_Male'!$A$3:$CH$103,IF(CU$5&gt;2034,84,(60+(CU$5-$AX$5)))))</f>
        <v>2.9414565630955015E-3</v>
      </c>
      <c r="CV35" s="381">
        <f>CU35*(1-VLOOKUP($AW35,'MP-2019_Male'!$A$3:$CH$103,IF(CV$5&gt;2034,84,(60+(CV$5-$AX$5)))))</f>
        <v>2.9146893083713326E-3</v>
      </c>
      <c r="CW35" s="381">
        <f>CV35*(1-VLOOKUP($AW35,'MP-2019_Male'!$A$3:$CH$103,IF(CW$5&gt;2034,84,(60+(CW$5-$AX$5)))))</f>
        <v>2.8881656356651536E-3</v>
      </c>
      <c r="CX35" s="381">
        <f>CW35*(1-VLOOKUP($AW35,'MP-2019_Male'!$A$3:$CH$103,IF(CX$5&gt;2034,84,(60+(CX$5-$AX$5)))))</f>
        <v>2.8618833283806009E-3</v>
      </c>
      <c r="CY35" s="381">
        <f>CX35*(1-VLOOKUP($AW35,'MP-2019_Male'!$A$3:$CH$103,IF(CY$5&gt;2034,84,(60+(CY$5-$AX$5)))))</f>
        <v>2.8358401900923373E-3</v>
      </c>
      <c r="CZ35" s="381">
        <f>CY35*(1-VLOOKUP($AW35,'MP-2019_Male'!$A$3:$CH$103,IF(CZ$5&gt;2034,84,(60+(CZ$5-$AX$5)))))</f>
        <v>2.8100340443624971E-3</v>
      </c>
      <c r="DA35" s="381">
        <f>CZ35*(1-VLOOKUP($AW35,'MP-2019_Male'!$A$3:$CH$103,IF(DA$5&gt;2034,84,(60+(DA$5-$AX$5)))))</f>
        <v>2.7844627345587985E-3</v>
      </c>
      <c r="DB35" s="381">
        <f>DA35*(1-VLOOKUP($AW35,'MP-2019_Male'!$A$3:$CH$103,IF(DB$5&gt;2034,84,(60+(DB$5-$AX$5)))))</f>
        <v>2.7591241236743134E-3</v>
      </c>
      <c r="DC35" s="381">
        <f>DB35*(1-VLOOKUP($AW35,'MP-2019_Male'!$A$3:$CH$103,IF(DC$5&gt;2034,84,(60+(DC$5-$AX$5)))))</f>
        <v>2.7340160941488772E-3</v>
      </c>
      <c r="DD35" s="381">
        <f>DC35*(1-VLOOKUP($AW35,'MP-2019_Male'!$A$3:$CH$103,IF(DD$5&gt;2034,84,(60+(DD$5-$AX$5)))))</f>
        <v>2.7091365476921226E-3</v>
      </c>
      <c r="DE35" s="381">
        <f>DD35*(1-VLOOKUP($AW35,'MP-2019_Male'!$A$3:$CH$103,IF(DE$5&gt;2034,84,(60+(DE$5-$AX$5)))))</f>
        <v>2.6844834051081242E-3</v>
      </c>
      <c r="DF35" s="381">
        <f>DE35*(1-VLOOKUP($AW35,'MP-2019_Male'!$A$3:$CH$103,IF(DF$5&gt;2034,84,(60+(DF$5-$AX$5)))))</f>
        <v>2.6600546061216401E-3</v>
      </c>
      <c r="DG35" s="381">
        <f>DF35*(1-VLOOKUP($AW35,'MP-2019_Male'!$A$3:$CH$103,IF(DG$5&gt;2034,84,(60+(DG$5-$AX$5)))))</f>
        <v>2.635848109205933E-3</v>
      </c>
      <c r="DH35" s="381">
        <f>DG35*(1-VLOOKUP($AW35,'MP-2019_Male'!$A$3:$CH$103,IF(DH$5&gt;2034,84,(60+(DH$5-$AX$5)))))</f>
        <v>2.611861891412159E-3</v>
      </c>
      <c r="DI35" s="381">
        <f>DH35*(1-VLOOKUP($AW35,'MP-2019_Male'!$A$3:$CH$103,IF(DI$5&gt;2034,84,(60+(DI$5-$AX$5)))))</f>
        <v>2.5880939482003083E-3</v>
      </c>
      <c r="DJ35" s="381">
        <f>DI35*(1-VLOOKUP($AW35,'MP-2019_Male'!$A$3:$CH$103,IF(DJ$5&gt;2034,84,(60+(DJ$5-$AX$5)))))</f>
        <v>2.5645422932716855E-3</v>
      </c>
      <c r="DK35" s="381">
        <f>DJ35*(1-VLOOKUP($AW35,'MP-2019_Male'!$A$3:$CH$103,IF(DK$5&gt;2034,84,(60+(DK$5-$AX$5)))))</f>
        <v>2.5412049584029131E-3</v>
      </c>
      <c r="DL35" s="381">
        <f>DK35*(1-VLOOKUP($AW35,'MP-2019_Male'!$A$3:$CH$103,IF(DL$5&gt;2034,84,(60+(DL$5-$AX$5)))))</f>
        <v>2.5180799932814466E-3</v>
      </c>
      <c r="DM35" s="381">
        <f>DL35*(1-VLOOKUP($AW35,'MP-2019_Male'!$A$3:$CH$103,IF(DM$5&gt;2034,84,(60+(DM$5-$AX$5)))))</f>
        <v>2.4951654653425854E-3</v>
      </c>
      <c r="DN35" s="381">
        <f>DM35*(1-VLOOKUP($AW35,'MP-2019_Male'!$A$3:$CH$103,IF(DN$5&gt;2034,84,(60+(DN$5-$AX$5)))))</f>
        <v>2.4724594596079678E-3</v>
      </c>
      <c r="DO35" s="381">
        <f>DN35*(1-VLOOKUP($AW35,'MP-2019_Male'!$A$3:$CH$103,IF(DO$5&gt;2034,84,(60+(DO$5-$AX$5)))))</f>
        <v>2.4499600785255352E-3</v>
      </c>
      <c r="DP35" s="381">
        <f>DO35*(1-VLOOKUP($AW35,'MP-2019_Male'!$A$3:$CH$103,IF(DP$5&gt;2034,84,(60+(DP$5-$AX$5)))))</f>
        <v>2.4276654418109527E-3</v>
      </c>
      <c r="DQ35" s="381">
        <f>DP35*(1-VLOOKUP($AW35,'MP-2019_Male'!$A$3:$CH$103,IF(DQ$5&gt;2034,84,(60+(DQ$5-$AX$5)))))</f>
        <v>2.4055736862904731E-3</v>
      </c>
      <c r="DR35" s="381">
        <f>DQ35*(1-VLOOKUP($AW35,'MP-2019_Male'!$A$3:$CH$103,IF(DR$5&gt;2034,84,(60+(DR$5-$AX$5)))))</f>
        <v>2.3836829657452297E-3</v>
      </c>
      <c r="DS35" s="381">
        <f>DR35*(1-VLOOKUP($AW35,'MP-2019_Male'!$A$3:$CH$103,IF(DS$5&gt;2034,84,(60+(DS$5-$AX$5)))))</f>
        <v>2.3619914507569482E-3</v>
      </c>
      <c r="DT35" s="381">
        <f>DS35*(1-VLOOKUP($AW35,'MP-2019_Male'!$A$3:$CH$103,IF(DT$5&gt;2034,84,(60+(DT$5-$AX$5)))))</f>
        <v>2.3404973285550599E-3</v>
      </c>
      <c r="DU35" s="381">
        <f>DT35*(1-VLOOKUP($AW35,'MP-2019_Male'!$A$3:$CH$103,IF(DU$5&gt;2034,84,(60+(DU$5-$AX$5)))))</f>
        <v>2.319198802865209E-3</v>
      </c>
      <c r="DV35" s="381">
        <f>DU35*(1-VLOOKUP($AW35,'MP-2019_Male'!$A$3:$CH$103,IF(DV$5&gt;2034,84,(60+(DV$5-$AX$5)))))</f>
        <v>2.2980940937591355E-3</v>
      </c>
      <c r="DW35" s="381">
        <f>DV35*(1-VLOOKUP($AW35,'MP-2019_Male'!$A$3:$CH$103,IF(DW$5&gt;2034,84,(60+(DW$5-$AX$5)))))</f>
        <v>2.2771814375059274E-3</v>
      </c>
      <c r="DX35" s="381">
        <f>DW35*(1-VLOOKUP($AW35,'MP-2019_Male'!$A$3:$CH$103,IF(DX$5&gt;2034,84,(60+(DX$5-$AX$5)))))</f>
        <v>2.2564590864246233E-3</v>
      </c>
      <c r="DY35" s="381">
        <f>DX35*(1-VLOOKUP($AW35,'MP-2019_Male'!$A$3:$CH$103,IF(DY$5&gt;2034,84,(60+(DY$5-$AX$5)))))</f>
        <v>2.2359253087381593E-3</v>
      </c>
      <c r="DZ35" s="381">
        <f>DY35*(1-VLOOKUP($AW35,'MP-2019_Male'!$A$3:$CH$103,IF(DZ$5&gt;2034,84,(60+(DZ$5-$AX$5)))))</f>
        <v>2.2155783884286423E-3</v>
      </c>
      <c r="EA35" s="381">
        <f>DZ35*(1-VLOOKUP($AW35,'MP-2019_Male'!$A$3:$CH$103,IF(EA$5&gt;2034,84,(60+(EA$5-$AX$5)))))</f>
        <v>2.1954166250939418E-3</v>
      </c>
      <c r="EB35" s="381">
        <f>EA35*(1-VLOOKUP($AW35,'MP-2019_Male'!$A$3:$CH$103,IF(EB$5&gt;2034,84,(60+(EB$5-$AX$5)))))</f>
        <v>2.1754383338055869E-3</v>
      </c>
      <c r="EC35" s="381">
        <f>EB35*(1-VLOOKUP($AW35,'MP-2019_Male'!$A$3:$CH$103,IF(EC$5&gt;2034,84,(60+(EC$5-$AX$5)))))</f>
        <v>2.1556418449679561E-3</v>
      </c>
      <c r="ED35" s="381">
        <f>EC35*(1-VLOOKUP($AW35,'MP-2019_Male'!$A$3:$CH$103,IF(ED$5&gt;2034,84,(60+(ED$5-$AX$5)))))</f>
        <v>2.1360255041787475E-3</v>
      </c>
      <c r="EE35" s="381">
        <f>ED35*(1-VLOOKUP($AW35,'MP-2019_Male'!$A$3:$CH$103,IF(EE$5&gt;2034,84,(60+(EE$5-$AX$5)))))</f>
        <v>2.1165876720907208E-3</v>
      </c>
      <c r="EF35" s="381">
        <f>EE35*(1-VLOOKUP($AW35,'MP-2019_Male'!$A$3:$CH$103,IF(EF$5&gt;2034,84,(60+(EF$5-$AX$5)))))</f>
        <v>2.0973267242746954E-3</v>
      </c>
      <c r="EG35" s="381">
        <f>EF35*(1-VLOOKUP($AW35,'MP-2019_Male'!$A$3:$CH$103,IF(EG$5&gt;2034,84,(60+(EG$5-$AX$5)))))</f>
        <v>2.0782410510837958E-3</v>
      </c>
      <c r="EH35" s="381">
        <f>EG35*(1-VLOOKUP($AW35,'MP-2019_Male'!$A$3:$CH$103,IF(EH$5&gt;2034,84,(60+(EH$5-$AX$5)))))</f>
        <v>2.0593290575189331E-3</v>
      </c>
      <c r="EI35" s="381">
        <f>EH35*(1-VLOOKUP($AW35,'MP-2019_Male'!$A$3:$CH$103,IF(EI$5&gt;2034,84,(60+(EI$5-$AX$5)))))</f>
        <v>2.0405891630955108E-3</v>
      </c>
      <c r="EJ35" s="381">
        <f>EI35*(1-VLOOKUP($AW35,'MP-2019_Male'!$A$3:$CH$103,IF(EJ$5&gt;2034,84,(60+(EJ$5-$AX$5)))))</f>
        <v>2.0220198017113417E-3</v>
      </c>
      <c r="EK35" s="381">
        <f>EJ35*(1-VLOOKUP($AW35,'MP-2019_Male'!$A$3:$CH$103,IF(EK$5&gt;2034,84,(60+(EK$5-$AX$5)))))</f>
        <v>2.0036194215157684E-3</v>
      </c>
      <c r="EL35" s="381">
        <f>EK35*(1-VLOOKUP($AW35,'MP-2019_Male'!$A$3:$CH$103,IF(EL$5&gt;2034,84,(60+(EL$5-$AX$5)))))</f>
        <v>1.9853864847799749E-3</v>
      </c>
      <c r="EM35" s="381">
        <f>EL35*(1-VLOOKUP($AW35,'MP-2019_Male'!$A$3:$CH$103,IF(EM$5&gt;2034,84,(60+(EM$5-$AX$5)))))</f>
        <v>1.9673194677684771E-3</v>
      </c>
      <c r="EN35" s="381">
        <f>EM35*(1-VLOOKUP($AW35,'MP-2019_Male'!$A$3:$CH$103,IF(EN$5&gt;2034,84,(60+(EN$5-$AX$5)))))</f>
        <v>1.9494168606117839E-3</v>
      </c>
      <c r="EO35" s="381">
        <f>EN35*(1-VLOOKUP($AW35,'MP-2019_Male'!$A$3:$CH$103,IF(EO$5&gt;2034,84,(60+(EO$5-$AX$5)))))</f>
        <v>1.9316771671802166E-3</v>
      </c>
      <c r="EP35" s="381">
        <f>EO35*(1-VLOOKUP($AW35,'MP-2019_Male'!$A$3:$CH$103,IF(EP$5&gt;2034,84,(60+(EP$5-$AX$5)))))</f>
        <v>1.9140989049588766E-3</v>
      </c>
      <c r="EQ35" s="381">
        <f>EP35*(1-VLOOKUP($AW35,'MP-2019_Male'!$A$3:$CH$103,IF(EQ$5&gt;2034,84,(60+(EQ$5-$AX$5)))))</f>
        <v>1.8966806049237508E-3</v>
      </c>
      <c r="ER35" s="381">
        <f>EQ35*(1-VLOOKUP($AW35,'MP-2019_Male'!$A$3:$CH$103,IF(ER$5&gt;2034,84,(60+(ER$5-$AX$5)))))</f>
        <v>1.8794208114189448E-3</v>
      </c>
      <c r="ES35" s="381">
        <f>ER35*(1-VLOOKUP($AW35,'MP-2019_Male'!$A$3:$CH$103,IF(ES$5&gt;2034,84,(60+(ES$5-$AX$5)))))</f>
        <v>1.8623180820350324E-3</v>
      </c>
      <c r="ET35" s="381">
        <f>ES35*(1-VLOOKUP($AW35,'MP-2019_Male'!$A$3:$CH$103,IF(ET$5&gt;2034,84,(60+(ET$5-$AX$5)))))</f>
        <v>1.8453709874885135E-3</v>
      </c>
      <c r="EU35" s="381">
        <f>ET35*(1-VLOOKUP($AW35,'MP-2019_Male'!$A$3:$CH$103,IF(EU$5&gt;2034,84,(60+(EU$5-$AX$5)))))</f>
        <v>1.8285781115023681E-3</v>
      </c>
      <c r="EV35" s="381">
        <f>EU35*(1-VLOOKUP($AW35,'MP-2019_Male'!$A$3:$CH$103,IF(EV$5&gt;2034,84,(60+(EV$5-$AX$5)))))</f>
        <v>1.8119380506876966E-3</v>
      </c>
      <c r="EW35" s="381">
        <f>EV35*(1-VLOOKUP($AW35,'MP-2019_Male'!$A$3:$CH$103,IF(EW$5&gt;2034,84,(60+(EW$5-$AX$5)))))</f>
        <v>1.7954494144264384E-3</v>
      </c>
      <c r="EX35" s="381">
        <f>EW35*(1-VLOOKUP($AW35,'MP-2019_Male'!$A$3:$CH$103,IF(EX$5&gt;2034,84,(60+(EX$5-$AX$5)))))</f>
        <v>1.7791108247551578E-3</v>
      </c>
      <c r="EY35" s="381">
        <f>EX35*(1-VLOOKUP($AW35,'MP-2019_Male'!$A$3:$CH$103,IF(EY$5&gt;2034,84,(60+(EY$5-$AX$5)))))</f>
        <v>1.7629209162498859E-3</v>
      </c>
      <c r="EZ35" s="381">
        <f>EY35*(1-VLOOKUP($AW35,'MP-2019_Male'!$A$3:$CH$103,IF(EZ$5&gt;2034,84,(60+(EZ$5-$AX$5)))))</f>
        <v>1.7468783359120121E-3</v>
      </c>
      <c r="FA35" s="381">
        <f>EZ35*(1-VLOOKUP($AW35,'MP-2019_Male'!$A$3:$CH$103,IF(FA$5&gt;2034,84,(60+(FA$5-$AX$5)))))</f>
        <v>1.7309817430552128E-3</v>
      </c>
      <c r="FB35" s="381">
        <f>FA35*(1-VLOOKUP($AW35,'MP-2019_Male'!$A$3:$CH$103,IF(FB$5&gt;2034,84,(60+(FB$5-$AX$5)))))</f>
        <v>1.7152298091934104E-3</v>
      </c>
      <c r="FC35" s="381">
        <f>FB35*(1-VLOOKUP($AW35,'MP-2019_Male'!$A$3:$CH$103,IF(FC$5&gt;2034,84,(60+(FC$5-$AX$5)))))</f>
        <v>1.6996212179297503E-3</v>
      </c>
      <c r="FD35" s="381">
        <f>FC35*(1-VLOOKUP($AW35,'MP-2019_Male'!$A$3:$CH$103,IF(FD$5&gt;2034,84,(60+(FD$5-$AX$5)))))</f>
        <v>1.6841546648465897E-3</v>
      </c>
      <c r="FE35" s="381">
        <f>FD35*(1-VLOOKUP($AW35,'MP-2019_Male'!$A$3:$CH$103,IF(FE$5&gt;2034,84,(60+(FE$5-$AX$5)))))</f>
        <v>1.6688288573964856E-3</v>
      </c>
      <c r="FF35" s="381">
        <f>FE35*(1-VLOOKUP($AW35,'MP-2019_Male'!$A$3:$CH$103,IF(FF$5&gt;2034,84,(60+(FF$5-$AX$5)))))</f>
        <v>1.6536425147941776E-3</v>
      </c>
      <c r="FG35" s="381">
        <f>FF35*(1-VLOOKUP($AW35,'MP-2019_Male'!$A$3:$CH$103,IF(FG$5&gt;2034,84,(60+(FG$5-$AX$5)))))</f>
        <v>1.6385943679095506E-3</v>
      </c>
      <c r="FH35" s="381">
        <f>FG35*(1-VLOOKUP($AW35,'MP-2019_Male'!$A$3:$CH$103,IF(FH$5&gt;2034,84,(60+(FH$5-$AX$5)))))</f>
        <v>1.6236831591615738E-3</v>
      </c>
      <c r="FI35" s="381">
        <f>FH35*(1-VLOOKUP($AW35,'MP-2019_Male'!$A$3:$CH$103,IF(FI$5&gt;2034,84,(60+(FI$5-$AX$5)))))</f>
        <v>1.6089076424132035E-3</v>
      </c>
      <c r="FJ35" s="381">
        <f>FI35*(1-VLOOKUP($AW35,'MP-2019_Male'!$A$3:$CH$103,IF(FJ$5&gt;2034,84,(60+(FJ$5-$AX$5)))))</f>
        <v>1.5942665828672434E-3</v>
      </c>
      <c r="FK35" s="381">
        <f>FJ35*(1-VLOOKUP($AW35,'MP-2019_Male'!$A$3:$CH$103,IF(FK$5&gt;2034,84,(60+(FK$5-$AX$5)))))</f>
        <v>1.5797587569631516E-3</v>
      </c>
      <c r="FL35" s="381">
        <f>FK35*(1-VLOOKUP($AW35,'MP-2019_Male'!$A$3:$CH$103,IF(FL$5&gt;2034,84,(60+(FL$5-$AX$5)))))</f>
        <v>1.5653829522747869E-3</v>
      </c>
      <c r="FM35" s="381">
        <f>FL35*(1-VLOOKUP($AW35,'MP-2019_Male'!$A$3:$CH$103,IF(FM$5&gt;2034,84,(60+(FM$5-$AX$5)))))</f>
        <v>1.5511379674090864E-3</v>
      </c>
      <c r="FN35" s="381">
        <f>FM35*(1-VLOOKUP($AW35,'MP-2019_Male'!$A$3:$CH$103,IF(FN$5&gt;2034,84,(60+(FN$5-$AX$5)))))</f>
        <v>1.5370226119056638E-3</v>
      </c>
    </row>
    <row r="36" spans="1:170">
      <c r="A36" s="172">
        <v>48</v>
      </c>
      <c r="B36" s="190">
        <f t="shared" si="7"/>
        <v>1.358E-3</v>
      </c>
      <c r="C36" s="191">
        <f t="shared" si="8"/>
        <v>9.0600000000000001E-4</v>
      </c>
      <c r="D36" s="174">
        <f t="shared" si="5"/>
        <v>1.132E-3</v>
      </c>
      <c r="E36" s="345">
        <f t="shared" ca="1" si="10"/>
        <v>9.9683568216539942E-4</v>
      </c>
      <c r="F36" s="346">
        <f t="shared" ca="1" si="11"/>
        <v>5.406170745701856E-4</v>
      </c>
      <c r="G36" s="366">
        <f t="shared" ca="1" si="12"/>
        <v>7.6872637836779257E-4</v>
      </c>
      <c r="H36" s="165">
        <f t="shared" si="13"/>
        <v>2043</v>
      </c>
      <c r="I36" s="167"/>
      <c r="J36" s="332"/>
      <c r="K36" s="167"/>
      <c r="L36" s="167"/>
      <c r="M36" s="167"/>
      <c r="N36" s="167"/>
      <c r="O36" s="167"/>
      <c r="P36" s="167"/>
      <c r="R36" s="405">
        <v>48</v>
      </c>
      <c r="T36" s="406">
        <v>7.1000000000000002E-4</v>
      </c>
      <c r="U36" s="407" t="s">
        <v>63</v>
      </c>
      <c r="V36" s="407">
        <v>1.2670000000000001E-2</v>
      </c>
      <c r="W36" s="408">
        <v>2.96E-3</v>
      </c>
      <c r="Y36" s="406">
        <v>1.2700000000000001E-3</v>
      </c>
      <c r="Z36" s="407" t="s">
        <v>63</v>
      </c>
      <c r="AA36" s="407">
        <v>1.342E-2</v>
      </c>
      <c r="AB36" s="408">
        <v>6.2100000000000002E-3</v>
      </c>
      <c r="AC36" s="413"/>
      <c r="AD36" s="172">
        <v>48</v>
      </c>
      <c r="AF36" s="195">
        <v>1.358E-3</v>
      </c>
      <c r="AG36" s="196" t="s">
        <v>63</v>
      </c>
      <c r="AH36" s="197">
        <v>1.9101E-2</v>
      </c>
      <c r="AI36" s="172"/>
      <c r="AJ36" s="195">
        <v>9.0600000000000001E-4</v>
      </c>
      <c r="AK36" s="196" t="s">
        <v>63</v>
      </c>
      <c r="AL36" s="197">
        <v>1.0787E-2</v>
      </c>
      <c r="AV36" s="198"/>
      <c r="AW36" s="172">
        <v>55</v>
      </c>
      <c r="AX36" s="199">
        <f t="shared" si="6"/>
        <v>4.3421059954012603E-3</v>
      </c>
      <c r="AY36" s="334">
        <f t="shared" si="15"/>
        <v>4.4392999999999993E-3</v>
      </c>
      <c r="AZ36" s="381">
        <f>AY36*(1-VLOOKUP($AW36,'MP-2019_Male'!$A$3:$CH$103,IF(AZ$5&gt;2034,84,(60+(AZ$5-$AX$5)))))</f>
        <v>4.4273138899999995E-3</v>
      </c>
      <c r="BA36" s="381">
        <f>AZ36*(1-VLOOKUP($AW36,'MP-2019_Male'!$A$3:$CH$103,IF(BA$5&gt;2034,84,(60+(BA$5-$AX$5)))))</f>
        <v>4.4193447249979995E-3</v>
      </c>
      <c r="BB36" s="381">
        <f>BA36*(1-VLOOKUP($AW36,'MP-2019_Male'!$A$3:$CH$103,IF(BB$5&gt;2034,84,(60+(BB$5-$AX$5)))))</f>
        <v>4.4144834458005018E-3</v>
      </c>
      <c r="BC36" s="381">
        <f>BB36*(1-VLOOKUP($AW36,'MP-2019_Male'!$A$3:$CH$103,IF(BC$5&gt;2034,84,(60+(BC$5-$AX$5)))))</f>
        <v>4.4122762040776017E-3</v>
      </c>
      <c r="BD36" s="381">
        <f>BC36*(1-VLOOKUP($AW36,'MP-2019_Male'!$A$3:$CH$103,IF(BD$5&gt;2034,84,(60+(BD$5-$AX$5)))))</f>
        <v>4.4122762040776017E-3</v>
      </c>
      <c r="BE36" s="381">
        <f>BD36*(1-VLOOKUP($AW36,'MP-2019_Male'!$A$3:$CH$103,IF(BE$5&gt;2034,84,(60+(BE$5-$AX$5)))))</f>
        <v>4.4078639278735243E-3</v>
      </c>
      <c r="BF36" s="381">
        <f>BE36*(1-VLOOKUP($AW36,'MP-2019_Male'!$A$3:$CH$103,IF(BF$5&gt;2034,84,(60+(BF$5-$AX$5)))))</f>
        <v>4.3981666272322022E-3</v>
      </c>
      <c r="BG36" s="381">
        <f>BF36*(1-VLOOKUP($AW36,'MP-2019_Male'!$A$3:$CH$103,IF(BG$5&gt;2034,84,(60+(BG$5-$AX$5)))))</f>
        <v>4.3836526773623364E-3</v>
      </c>
      <c r="BH36" s="381">
        <f>BG36*(1-VLOOKUP($AW36,'MP-2019_Male'!$A$3:$CH$103,IF(BH$5&gt;2034,84,(60+(BH$5-$AX$5)))))</f>
        <v>4.3648029708496785E-3</v>
      </c>
      <c r="BI36" s="381">
        <f>BH36*(1-VLOOKUP($AW36,'MP-2019_Male'!$A$3:$CH$103,IF(BI$5&gt;2034,84,(60+(BI$5-$AX$5)))))</f>
        <v>4.3421059954012603E-3</v>
      </c>
      <c r="BJ36" s="414">
        <f>BI36*(1-VLOOKUP($AW36,'MP-2019_Male'!$A$3:$CH$103,IF(BJ$5&gt;2034,84,(60+(BJ$5-$AX$5)))))</f>
        <v>4.3169217806279326E-3</v>
      </c>
      <c r="BK36" s="381">
        <f>BJ36*(1-VLOOKUP($AW36,'MP-2019_Male'!$A$3:$CH$103,IF(BK$5&gt;2034,84,(60+(BK$5-$AX$5)))))</f>
        <v>4.2901568655880394E-3</v>
      </c>
      <c r="BL36" s="381">
        <f>BK36*(1-VLOOKUP($AW36,'MP-2019_Male'!$A$3:$CH$103,IF(BL$5&gt;2034,84,(60+(BL$5-$AX$5)))))</f>
        <v>4.2635578930213941E-3</v>
      </c>
      <c r="BM36" s="381">
        <f>BL36*(1-VLOOKUP($AW36,'MP-2019_Male'!$A$3:$CH$103,IF(BM$5&gt;2034,84,(60+(BM$5-$AX$5)))))</f>
        <v>4.2379765456632655E-3</v>
      </c>
      <c r="BN36" s="381">
        <f>BM36*(1-VLOOKUP($AW36,'MP-2019_Male'!$A$3:$CH$103,IF(BN$5&gt;2034,84,(60+(BN$5-$AX$5)))))</f>
        <v>4.2142438770075511E-3</v>
      </c>
      <c r="BO36" s="381">
        <f>BN36*(1-VLOOKUP($AW36,'MP-2019_Male'!$A$3:$CH$103,IF(BO$5&gt;2034,84,(60+(BO$5-$AX$5)))))</f>
        <v>4.1923298088471115E-3</v>
      </c>
      <c r="BP36" s="381">
        <f>BO36*(1-VLOOKUP($AW36,'MP-2019_Male'!$A$3:$CH$103,IF(BP$5&gt;2034,84,(60+(BP$5-$AX$5)))))</f>
        <v>4.1709489268219914E-3</v>
      </c>
      <c r="BQ36" s="381">
        <f>BP36*(1-VLOOKUP($AW36,'MP-2019_Male'!$A$3:$CH$103,IF(BQ$5&gt;2034,84,(60+(BQ$5-$AX$5)))))</f>
        <v>4.1492599924025167E-3</v>
      </c>
      <c r="BR36" s="381">
        <f>BQ36*(1-VLOOKUP($AW36,'MP-2019_Male'!$A$3:$CH$103,IF(BR$5&gt;2034,84,(60+(BR$5-$AX$5)))))</f>
        <v>4.1256092104458219E-3</v>
      </c>
      <c r="BS36" s="381">
        <f>BR36*(1-VLOOKUP($AW36,'MP-2019_Male'!$A$3:$CH$103,IF(BS$5&gt;2034,84,(60+(BS$5-$AX$5)))))</f>
        <v>4.0992053114989688E-3</v>
      </c>
      <c r="BT36" s="381">
        <f>BS36*(1-VLOOKUP($AW36,'MP-2019_Male'!$A$3:$CH$103,IF(BT$5&gt;2034,84,(60+(BT$5-$AX$5)))))</f>
        <v>4.0692811127250265E-3</v>
      </c>
      <c r="BU36" s="381">
        <f>BT36*(1-VLOOKUP($AW36,'MP-2019_Male'!$A$3:$CH$103,IF(BU$5&gt;2034,84,(60+(BU$5-$AX$5)))))</f>
        <v>4.0355060794894084E-3</v>
      </c>
      <c r="BV36" s="381">
        <f>BU36*(1-VLOOKUP($AW36,'MP-2019_Male'!$A$3:$CH$103,IF(BV$5&gt;2034,84,(60+(BV$5-$AX$5)))))</f>
        <v>3.9983794235581059E-3</v>
      </c>
      <c r="BW36" s="381">
        <f>BV36*(1-VLOOKUP($AW36,'MP-2019_Male'!$A$3:$CH$103,IF(BW$5&gt;2034,84,(60+(BW$5-$AX$5)))))</f>
        <v>3.9591953052072366E-3</v>
      </c>
      <c r="BX36" s="381">
        <f>BW36*(1-VLOOKUP($AW36,'MP-2019_Male'!$A$3:$CH$103,IF(BX$5&gt;2034,84,(60+(BX$5-$AX$5)))))</f>
        <v>3.9227707083993304E-3</v>
      </c>
      <c r="BY36" s="381">
        <f>BX36*(1-VLOOKUP($AW36,'MP-2019_Male'!$A$3:$CH$103,IF(BY$5&gt;2034,84,(60+(BY$5-$AX$5)))))</f>
        <v>3.8866812178820565E-3</v>
      </c>
      <c r="BZ36" s="381">
        <f>BY36*(1-VLOOKUP($AW36,'MP-2019_Male'!$A$3:$CH$103,IF(BZ$5&gt;2034,84,(60+(BZ$5-$AX$5)))))</f>
        <v>3.8509237506775414E-3</v>
      </c>
      <c r="CA36" s="381">
        <f>BZ36*(1-VLOOKUP($AW36,'MP-2019_Male'!$A$3:$CH$103,IF(CA$5&gt;2034,84,(60+(CA$5-$AX$5)))))</f>
        <v>3.8154952521713081E-3</v>
      </c>
      <c r="CB36" s="381">
        <f>CA36*(1-VLOOKUP($AW36,'MP-2019_Male'!$A$3:$CH$103,IF(CB$5&gt;2034,84,(60+(CB$5-$AX$5)))))</f>
        <v>3.7803926958513319E-3</v>
      </c>
      <c r="CC36" s="381">
        <f>CB36*(1-VLOOKUP($AW36,'MP-2019_Male'!$A$3:$CH$103,IF(CC$5&gt;2034,84,(60+(CC$5-$AX$5)))))</f>
        <v>3.7456130830494996E-3</v>
      </c>
      <c r="CD36" s="381">
        <f>CC36*(1-VLOOKUP($AW36,'MP-2019_Male'!$A$3:$CH$103,IF(CD$5&gt;2034,84,(60+(CD$5-$AX$5)))))</f>
        <v>3.7111534426854443E-3</v>
      </c>
      <c r="CE36" s="381">
        <f>CD36*(1-VLOOKUP($AW36,'MP-2019_Male'!$A$3:$CH$103,IF(CE$5&gt;2034,84,(60+(CE$5-$AX$5)))))</f>
        <v>3.6770108310127383E-3</v>
      </c>
      <c r="CF36" s="381">
        <f>CE36*(1-VLOOKUP($AW36,'MP-2019_Male'!$A$3:$CH$103,IF(CF$5&gt;2034,84,(60+(CF$5-$AX$5)))))</f>
        <v>3.6431823313674214E-3</v>
      </c>
      <c r="CG36" s="381">
        <f>CF36*(1-VLOOKUP($AW36,'MP-2019_Male'!$A$3:$CH$103,IF(CG$5&gt;2034,84,(60+(CG$5-$AX$5)))))</f>
        <v>3.6096650539188409E-3</v>
      </c>
      <c r="CH36" s="381">
        <f>CG36*(1-VLOOKUP($AW36,'MP-2019_Male'!$A$3:$CH$103,IF(CH$5&gt;2034,84,(60+(CH$5-$AX$5)))))</f>
        <v>3.5764561354227876E-3</v>
      </c>
      <c r="CI36" s="381">
        <f>CH36*(1-VLOOKUP($AW36,'MP-2019_Male'!$A$3:$CH$103,IF(CI$5&gt;2034,84,(60+(CI$5-$AX$5)))))</f>
        <v>3.5435527389768981E-3</v>
      </c>
      <c r="CJ36" s="381">
        <f>CI36*(1-VLOOKUP($AW36,'MP-2019_Male'!$A$3:$CH$103,IF(CJ$5&gt;2034,84,(60+(CJ$5-$AX$5)))))</f>
        <v>3.5109520537783107E-3</v>
      </c>
      <c r="CK36" s="381">
        <f>CJ36*(1-VLOOKUP($AW36,'MP-2019_Male'!$A$3:$CH$103,IF(CK$5&gt;2034,84,(60+(CK$5-$AX$5)))))</f>
        <v>3.4786512948835504E-3</v>
      </c>
      <c r="CL36" s="381">
        <f>CK36*(1-VLOOKUP($AW36,'MP-2019_Male'!$A$3:$CH$103,IF(CL$5&gt;2034,84,(60+(CL$5-$AX$5)))))</f>
        <v>3.446647702970622E-3</v>
      </c>
      <c r="CM36" s="381">
        <f>CL36*(1-VLOOKUP($AW36,'MP-2019_Male'!$A$3:$CH$103,IF(CM$5&gt;2034,84,(60+(CM$5-$AX$5)))))</f>
        <v>3.4149385441032921E-3</v>
      </c>
      <c r="CN36" s="381">
        <f>CM36*(1-VLOOKUP($AW36,'MP-2019_Male'!$A$3:$CH$103,IF(CN$5&gt;2034,84,(60+(CN$5-$AX$5)))))</f>
        <v>3.3835211094975417E-3</v>
      </c>
      <c r="CO36" s="381">
        <f>CN36*(1-VLOOKUP($AW36,'MP-2019_Male'!$A$3:$CH$103,IF(CO$5&gt;2034,84,(60+(CO$5-$AX$5)))))</f>
        <v>3.3523927152901644E-3</v>
      </c>
      <c r="CP36" s="381">
        <f>CO36*(1-VLOOKUP($AW36,'MP-2019_Male'!$A$3:$CH$103,IF(CP$5&gt;2034,84,(60+(CP$5-$AX$5)))))</f>
        <v>3.3215507023094948E-3</v>
      </c>
      <c r="CQ36" s="381">
        <f>CP36*(1-VLOOKUP($AW36,'MP-2019_Male'!$A$3:$CH$103,IF(CQ$5&gt;2034,84,(60+(CQ$5-$AX$5)))))</f>
        <v>3.2909924358482476E-3</v>
      </c>
      <c r="CR36" s="381">
        <f>CQ36*(1-VLOOKUP($AW36,'MP-2019_Male'!$A$3:$CH$103,IF(CR$5&gt;2034,84,(60+(CR$5-$AX$5)))))</f>
        <v>3.2607153054384436E-3</v>
      </c>
      <c r="CS36" s="381">
        <f>CR36*(1-VLOOKUP($AW36,'MP-2019_Male'!$A$3:$CH$103,IF(CS$5&gt;2034,84,(60+(CS$5-$AX$5)))))</f>
        <v>3.23071672462841E-3</v>
      </c>
      <c r="CT36" s="381">
        <f>CS36*(1-VLOOKUP($AW36,'MP-2019_Male'!$A$3:$CH$103,IF(CT$5&gt;2034,84,(60+(CT$5-$AX$5)))))</f>
        <v>3.2009941307618289E-3</v>
      </c>
      <c r="CU36" s="381">
        <f>CT36*(1-VLOOKUP($AW36,'MP-2019_Male'!$A$3:$CH$103,IF(CU$5&gt;2034,84,(60+(CU$5-$AX$5)))))</f>
        <v>3.1715449847588202E-3</v>
      </c>
      <c r="CV36" s="381">
        <f>CU36*(1-VLOOKUP($AW36,'MP-2019_Male'!$A$3:$CH$103,IF(CV$5&gt;2034,84,(60+(CV$5-$AX$5)))))</f>
        <v>3.1423667708990392E-3</v>
      </c>
      <c r="CW36" s="381">
        <f>CV36*(1-VLOOKUP($AW36,'MP-2019_Male'!$A$3:$CH$103,IF(CW$5&gt;2034,84,(60+(CW$5-$AX$5)))))</f>
        <v>3.1134569966067682E-3</v>
      </c>
      <c r="CX36" s="381">
        <f>CW36*(1-VLOOKUP($AW36,'MP-2019_Male'!$A$3:$CH$103,IF(CX$5&gt;2034,84,(60+(CX$5-$AX$5)))))</f>
        <v>3.084813192237986E-3</v>
      </c>
      <c r="CY36" s="381">
        <f>CX36*(1-VLOOKUP($AW36,'MP-2019_Male'!$A$3:$CH$103,IF(CY$5&gt;2034,84,(60+(CY$5-$AX$5)))))</f>
        <v>3.0564329108693964E-3</v>
      </c>
      <c r="CZ36" s="381">
        <f>CY36*(1-VLOOKUP($AW36,'MP-2019_Male'!$A$3:$CH$103,IF(CZ$5&gt;2034,84,(60+(CZ$5-$AX$5)))))</f>
        <v>3.0283137280893982E-3</v>
      </c>
      <c r="DA36" s="381">
        <f>CZ36*(1-VLOOKUP($AW36,'MP-2019_Male'!$A$3:$CH$103,IF(DA$5&gt;2034,84,(60+(DA$5-$AX$5)))))</f>
        <v>3.0004532417909758E-3</v>
      </c>
      <c r="DB36" s="381">
        <f>DA36*(1-VLOOKUP($AW36,'MP-2019_Male'!$A$3:$CH$103,IF(DB$5&gt;2034,84,(60+(DB$5-$AX$5)))))</f>
        <v>2.9728490719664988E-3</v>
      </c>
      <c r="DC36" s="381">
        <f>DB36*(1-VLOOKUP($AW36,'MP-2019_Male'!$A$3:$CH$103,IF(DC$5&gt;2034,84,(60+(DC$5-$AX$5)))))</f>
        <v>2.9454988605044073E-3</v>
      </c>
      <c r="DD36" s="381">
        <f>DC36*(1-VLOOKUP($AW36,'MP-2019_Male'!$A$3:$CH$103,IF(DD$5&gt;2034,84,(60+(DD$5-$AX$5)))))</f>
        <v>2.9184002709877668E-3</v>
      </c>
      <c r="DE36" s="381">
        <f>DD36*(1-VLOOKUP($AW36,'MP-2019_Male'!$A$3:$CH$103,IF(DE$5&gt;2034,84,(60+(DE$5-$AX$5)))))</f>
        <v>2.8915509884946794E-3</v>
      </c>
      <c r="DF36" s="381">
        <f>DE36*(1-VLOOKUP($AW36,'MP-2019_Male'!$A$3:$CH$103,IF(DF$5&gt;2034,84,(60+(DF$5-$AX$5)))))</f>
        <v>2.8649487194005283E-3</v>
      </c>
      <c r="DG36" s="381">
        <f>DF36*(1-VLOOKUP($AW36,'MP-2019_Male'!$A$3:$CH$103,IF(DG$5&gt;2034,84,(60+(DG$5-$AX$5)))))</f>
        <v>2.8385911911820434E-3</v>
      </c>
      <c r="DH36" s="381">
        <f>DG36*(1-VLOOKUP($AW36,'MP-2019_Male'!$A$3:$CH$103,IF(DH$5&gt;2034,84,(60+(DH$5-$AX$5)))))</f>
        <v>2.8124761522231685E-3</v>
      </c>
      <c r="DI36" s="381">
        <f>DH36*(1-VLOOKUP($AW36,'MP-2019_Male'!$A$3:$CH$103,IF(DI$5&gt;2034,84,(60+(DI$5-$AX$5)))))</f>
        <v>2.7866013716227153E-3</v>
      </c>
      <c r="DJ36" s="381">
        <f>DI36*(1-VLOOKUP($AW36,'MP-2019_Male'!$A$3:$CH$103,IF(DJ$5&gt;2034,84,(60+(DJ$5-$AX$5)))))</f>
        <v>2.7609646390037864E-3</v>
      </c>
      <c r="DK36" s="381">
        <f>DJ36*(1-VLOOKUP($AW36,'MP-2019_Male'!$A$3:$CH$103,IF(DK$5&gt;2034,84,(60+(DK$5-$AX$5)))))</f>
        <v>2.7355637643249517E-3</v>
      </c>
      <c r="DL36" s="381">
        <f>DK36*(1-VLOOKUP($AW36,'MP-2019_Male'!$A$3:$CH$103,IF(DL$5&gt;2034,84,(60+(DL$5-$AX$5)))))</f>
        <v>2.7103965776931623E-3</v>
      </c>
      <c r="DM36" s="381">
        <f>DL36*(1-VLOOKUP($AW36,'MP-2019_Male'!$A$3:$CH$103,IF(DM$5&gt;2034,84,(60+(DM$5-$AX$5)))))</f>
        <v>2.685460929178385E-3</v>
      </c>
      <c r="DN36" s="381">
        <f>DM36*(1-VLOOKUP($AW36,'MP-2019_Male'!$A$3:$CH$103,IF(DN$5&gt;2034,84,(60+(DN$5-$AX$5)))))</f>
        <v>2.6607546886299439E-3</v>
      </c>
      <c r="DO36" s="381">
        <f>DN36*(1-VLOOKUP($AW36,'MP-2019_Male'!$A$3:$CH$103,IF(DO$5&gt;2034,84,(60+(DO$5-$AX$5)))))</f>
        <v>2.6362757454945485E-3</v>
      </c>
      <c r="DP36" s="381">
        <f>DO36*(1-VLOOKUP($AW36,'MP-2019_Male'!$A$3:$CH$103,IF(DP$5&gt;2034,84,(60+(DP$5-$AX$5)))))</f>
        <v>2.6120220086359985E-3</v>
      </c>
      <c r="DQ36" s="381">
        <f>DP36*(1-VLOOKUP($AW36,'MP-2019_Male'!$A$3:$CH$103,IF(DQ$5&gt;2034,84,(60+(DQ$5-$AX$5)))))</f>
        <v>2.5879914061565472E-3</v>
      </c>
      <c r="DR36" s="381">
        <f>DQ36*(1-VLOOKUP($AW36,'MP-2019_Male'!$A$3:$CH$103,IF(DR$5&gt;2034,84,(60+(DR$5-$AX$5)))))</f>
        <v>2.5641818852199069E-3</v>
      </c>
      <c r="DS36" s="381">
        <f>DR36*(1-VLOOKUP($AW36,'MP-2019_Male'!$A$3:$CH$103,IF(DS$5&gt;2034,84,(60+(DS$5-$AX$5)))))</f>
        <v>2.5405914118758837E-3</v>
      </c>
      <c r="DT36" s="381">
        <f>DS36*(1-VLOOKUP($AW36,'MP-2019_Male'!$A$3:$CH$103,IF(DT$5&gt;2034,84,(60+(DT$5-$AX$5)))))</f>
        <v>2.5172179708866254E-3</v>
      </c>
      <c r="DU36" s="381">
        <f>DT36*(1-VLOOKUP($AW36,'MP-2019_Male'!$A$3:$CH$103,IF(DU$5&gt;2034,84,(60+(DU$5-$AX$5)))))</f>
        <v>2.4940595655544686E-3</v>
      </c>
      <c r="DV36" s="381">
        <f>DU36*(1-VLOOKUP($AW36,'MP-2019_Male'!$A$3:$CH$103,IF(DV$5&gt;2034,84,(60+(DV$5-$AX$5)))))</f>
        <v>2.4711142175513675E-3</v>
      </c>
      <c r="DW36" s="381">
        <f>DV36*(1-VLOOKUP($AW36,'MP-2019_Male'!$A$3:$CH$103,IF(DW$5&gt;2034,84,(60+(DW$5-$AX$5)))))</f>
        <v>2.4483799667498951E-3</v>
      </c>
      <c r="DX36" s="381">
        <f>DW36*(1-VLOOKUP($AW36,'MP-2019_Male'!$A$3:$CH$103,IF(DX$5&gt;2034,84,(60+(DX$5-$AX$5)))))</f>
        <v>2.4258548710557959E-3</v>
      </c>
      <c r="DY36" s="381">
        <f>DX36*(1-VLOOKUP($AW36,'MP-2019_Male'!$A$3:$CH$103,IF(DY$5&gt;2034,84,(60+(DY$5-$AX$5)))))</f>
        <v>2.4035370062420827E-3</v>
      </c>
      <c r="DZ36" s="381">
        <f>DY36*(1-VLOOKUP($AW36,'MP-2019_Male'!$A$3:$CH$103,IF(DZ$5&gt;2034,84,(60+(DZ$5-$AX$5)))))</f>
        <v>2.3814244657846557E-3</v>
      </c>
      <c r="EA36" s="381">
        <f>DZ36*(1-VLOOKUP($AW36,'MP-2019_Male'!$A$3:$CH$103,IF(EA$5&gt;2034,84,(60+(EA$5-$AX$5)))))</f>
        <v>2.3595153606994369E-3</v>
      </c>
      <c r="EB36" s="381">
        <f>EA36*(1-VLOOKUP($AW36,'MP-2019_Male'!$A$3:$CH$103,IF(EB$5&gt;2034,84,(60+(EB$5-$AX$5)))))</f>
        <v>2.3378078193810022E-3</v>
      </c>
      <c r="EC36" s="381">
        <f>EB36*(1-VLOOKUP($AW36,'MP-2019_Male'!$A$3:$CH$103,IF(EC$5&gt;2034,84,(60+(EC$5-$AX$5)))))</f>
        <v>2.316299987442697E-3</v>
      </c>
      <c r="ED36" s="381">
        <f>EC36*(1-VLOOKUP($AW36,'MP-2019_Male'!$A$3:$CH$103,IF(ED$5&gt;2034,84,(60+(ED$5-$AX$5)))))</f>
        <v>2.2949900275582242E-3</v>
      </c>
      <c r="EE36" s="381">
        <f>ED36*(1-VLOOKUP($AW36,'MP-2019_Male'!$A$3:$CH$103,IF(EE$5&gt;2034,84,(60+(EE$5-$AX$5)))))</f>
        <v>2.2738761193046887E-3</v>
      </c>
      <c r="EF36" s="381">
        <f>EE36*(1-VLOOKUP($AW36,'MP-2019_Male'!$A$3:$CH$103,IF(EF$5&gt;2034,84,(60+(EF$5-$AX$5)))))</f>
        <v>2.2529564590070858E-3</v>
      </c>
      <c r="EG36" s="381">
        <f>EF36*(1-VLOOKUP($AW36,'MP-2019_Male'!$A$3:$CH$103,IF(EG$5&gt;2034,84,(60+(EG$5-$AX$5)))))</f>
        <v>2.2322292595842205E-3</v>
      </c>
      <c r="EH36" s="381">
        <f>EG36*(1-VLOOKUP($AW36,'MP-2019_Male'!$A$3:$CH$103,IF(EH$5&gt;2034,84,(60+(EH$5-$AX$5)))))</f>
        <v>2.2116927503960456E-3</v>
      </c>
      <c r="EI36" s="381">
        <f>EH36*(1-VLOOKUP($AW36,'MP-2019_Male'!$A$3:$CH$103,IF(EI$5&gt;2034,84,(60+(EI$5-$AX$5)))))</f>
        <v>2.1913451770924019E-3</v>
      </c>
      <c r="EJ36" s="381">
        <f>EI36*(1-VLOOKUP($AW36,'MP-2019_Male'!$A$3:$CH$103,IF(EJ$5&gt;2034,84,(60+(EJ$5-$AX$5)))))</f>
        <v>2.171184801463152E-3</v>
      </c>
      <c r="EK36" s="381">
        <f>EJ36*(1-VLOOKUP($AW36,'MP-2019_Male'!$A$3:$CH$103,IF(EK$5&gt;2034,84,(60+(EK$5-$AX$5)))))</f>
        <v>2.1512099012896912E-3</v>
      </c>
      <c r="EL36" s="381">
        <f>EK36*(1-VLOOKUP($AW36,'MP-2019_Male'!$A$3:$CH$103,IF(EL$5&gt;2034,84,(60+(EL$5-$AX$5)))))</f>
        <v>2.131418770197826E-3</v>
      </c>
      <c r="EM36" s="381">
        <f>EL36*(1-VLOOKUP($AW36,'MP-2019_Male'!$A$3:$CH$103,IF(EM$5&gt;2034,84,(60+(EM$5-$AX$5)))))</f>
        <v>2.1118097175120061E-3</v>
      </c>
      <c r="EN36" s="381">
        <f>EM36*(1-VLOOKUP($AW36,'MP-2019_Male'!$A$3:$CH$103,IF(EN$5&gt;2034,84,(60+(EN$5-$AX$5)))))</f>
        <v>2.0923810681108958E-3</v>
      </c>
      <c r="EO36" s="381">
        <f>EN36*(1-VLOOKUP($AW36,'MP-2019_Male'!$A$3:$CH$103,IF(EO$5&gt;2034,84,(60+(EO$5-$AX$5)))))</f>
        <v>2.0731311622842756E-3</v>
      </c>
      <c r="EP36" s="381">
        <f>EO36*(1-VLOOKUP($AW36,'MP-2019_Male'!$A$3:$CH$103,IF(EP$5&gt;2034,84,(60+(EP$5-$AX$5)))))</f>
        <v>2.0540583555912605E-3</v>
      </c>
      <c r="EQ36" s="381">
        <f>EP36*(1-VLOOKUP($AW36,'MP-2019_Male'!$A$3:$CH$103,IF(EQ$5&gt;2034,84,(60+(EQ$5-$AX$5)))))</f>
        <v>2.035161018719821E-3</v>
      </c>
      <c r="ER36" s="381">
        <f>EQ36*(1-VLOOKUP($AW36,'MP-2019_Male'!$A$3:$CH$103,IF(ER$5&gt;2034,84,(60+(ER$5-$AX$5)))))</f>
        <v>2.0164375373475985E-3</v>
      </c>
      <c r="ES36" s="381">
        <f>ER36*(1-VLOOKUP($AW36,'MP-2019_Male'!$A$3:$CH$103,IF(ES$5&gt;2034,84,(60+(ES$5-$AX$5)))))</f>
        <v>1.9978863120040007E-3</v>
      </c>
      <c r="ET36" s="381">
        <f>ES36*(1-VLOOKUP($AW36,'MP-2019_Male'!$A$3:$CH$103,IF(ET$5&gt;2034,84,(60+(ET$5-$AX$5)))))</f>
        <v>1.9795057579335639E-3</v>
      </c>
      <c r="EU36" s="381">
        <f>ET36*(1-VLOOKUP($AW36,'MP-2019_Male'!$A$3:$CH$103,IF(EU$5&gt;2034,84,(60+(EU$5-$AX$5)))))</f>
        <v>1.9612943049605752E-3</v>
      </c>
      <c r="EV36" s="381">
        <f>EU36*(1-VLOOKUP($AW36,'MP-2019_Male'!$A$3:$CH$103,IF(EV$5&gt;2034,84,(60+(EV$5-$AX$5)))))</f>
        <v>1.9432503973549379E-3</v>
      </c>
      <c r="EW36" s="381">
        <f>EV36*(1-VLOOKUP($AW36,'MP-2019_Male'!$A$3:$CH$103,IF(EW$5&gt;2034,84,(60+(EW$5-$AX$5)))))</f>
        <v>1.9253724936992725E-3</v>
      </c>
      <c r="EX36" s="381">
        <f>EW36*(1-VLOOKUP($AW36,'MP-2019_Male'!$A$3:$CH$103,IF(EX$5&gt;2034,84,(60+(EX$5-$AX$5)))))</f>
        <v>1.9076590667572392E-3</v>
      </c>
      <c r="EY36" s="381">
        <f>EX36*(1-VLOOKUP($AW36,'MP-2019_Male'!$A$3:$CH$103,IF(EY$5&gt;2034,84,(60+(EY$5-$AX$5)))))</f>
        <v>1.8901086033430727E-3</v>
      </c>
      <c r="EZ36" s="381">
        <f>EY36*(1-VLOOKUP($AW36,'MP-2019_Male'!$A$3:$CH$103,IF(EZ$5&gt;2034,84,(60+(EZ$5-$AX$5)))))</f>
        <v>1.8727196041923165E-3</v>
      </c>
      <c r="FA36" s="381">
        <f>EZ36*(1-VLOOKUP($AW36,'MP-2019_Male'!$A$3:$CH$103,IF(FA$5&gt;2034,84,(60+(FA$5-$AX$5)))))</f>
        <v>1.8554905838337472E-3</v>
      </c>
      <c r="FB36" s="381">
        <f>FA36*(1-VLOOKUP($AW36,'MP-2019_Male'!$A$3:$CH$103,IF(FB$5&gt;2034,84,(60+(FB$5-$AX$5)))))</f>
        <v>1.8384200704624767E-3</v>
      </c>
      <c r="FC36" s="381">
        <f>FB36*(1-VLOOKUP($AW36,'MP-2019_Male'!$A$3:$CH$103,IF(FC$5&gt;2034,84,(60+(FC$5-$AX$5)))))</f>
        <v>1.821506605814222E-3</v>
      </c>
      <c r="FD36" s="381">
        <f>FC36*(1-VLOOKUP($AW36,'MP-2019_Male'!$A$3:$CH$103,IF(FD$5&gt;2034,84,(60+(FD$5-$AX$5)))))</f>
        <v>1.8047487450407313E-3</v>
      </c>
      <c r="FE36" s="381">
        <f>FD36*(1-VLOOKUP($AW36,'MP-2019_Male'!$A$3:$CH$103,IF(FE$5&gt;2034,84,(60+(FE$5-$AX$5)))))</f>
        <v>1.7881450565863566E-3</v>
      </c>
      <c r="FF36" s="381">
        <f>FE36*(1-VLOOKUP($AW36,'MP-2019_Male'!$A$3:$CH$103,IF(FF$5&gt;2034,84,(60+(FF$5-$AX$5)))))</f>
        <v>1.7716941220657621E-3</v>
      </c>
      <c r="FG36" s="381">
        <f>FF36*(1-VLOOKUP($AW36,'MP-2019_Male'!$A$3:$CH$103,IF(FG$5&gt;2034,84,(60+(FG$5-$AX$5)))))</f>
        <v>1.7553945361427571E-3</v>
      </c>
      <c r="FH36" s="381">
        <f>FG36*(1-VLOOKUP($AW36,'MP-2019_Male'!$A$3:$CH$103,IF(FH$5&gt;2034,84,(60+(FH$5-$AX$5)))))</f>
        <v>1.7392449064102438E-3</v>
      </c>
      <c r="FI36" s="381">
        <f>FH36*(1-VLOOKUP($AW36,'MP-2019_Male'!$A$3:$CH$103,IF(FI$5&gt;2034,84,(60+(FI$5-$AX$5)))))</f>
        <v>1.7232438532712696E-3</v>
      </c>
      <c r="FJ36" s="381">
        <f>FI36*(1-VLOOKUP($AW36,'MP-2019_Male'!$A$3:$CH$103,IF(FJ$5&gt;2034,84,(60+(FJ$5-$AX$5)))))</f>
        <v>1.7073900098211739E-3</v>
      </c>
      <c r="FK36" s="381">
        <f>FJ36*(1-VLOOKUP($AW36,'MP-2019_Male'!$A$3:$CH$103,IF(FK$5&gt;2034,84,(60+(FK$5-$AX$5)))))</f>
        <v>1.6916820217308191E-3</v>
      </c>
      <c r="FL36" s="381">
        <f>FK36*(1-VLOOKUP($AW36,'MP-2019_Male'!$A$3:$CH$103,IF(FL$5&gt;2034,84,(60+(FL$5-$AX$5)))))</f>
        <v>1.6761185471308956E-3</v>
      </c>
      <c r="FM36" s="381">
        <f>FL36*(1-VLOOKUP($AW36,'MP-2019_Male'!$A$3:$CH$103,IF(FM$5&gt;2034,84,(60+(FM$5-$AX$5)))))</f>
        <v>1.6606982564972915E-3</v>
      </c>
      <c r="FN36" s="381">
        <f>FM36*(1-VLOOKUP($AW36,'MP-2019_Male'!$A$3:$CH$103,IF(FN$5&gt;2034,84,(60+(FN$5-$AX$5)))))</f>
        <v>1.6454198325375163E-3</v>
      </c>
    </row>
    <row r="37" spans="1:170">
      <c r="A37" s="172">
        <v>49</v>
      </c>
      <c r="B37" s="190">
        <f t="shared" si="7"/>
        <v>1.5150000000000001E-3</v>
      </c>
      <c r="C37" s="191">
        <f t="shared" si="8"/>
        <v>1.0009999999999999E-3</v>
      </c>
      <c r="D37" s="174">
        <f t="shared" si="5"/>
        <v>1.258E-3</v>
      </c>
      <c r="E37" s="345">
        <f t="shared" ca="1" si="10"/>
        <v>1.0502785472767447E-3</v>
      </c>
      <c r="F37" s="346">
        <f t="shared" ca="1" si="11"/>
        <v>5.7641492061656977E-4</v>
      </c>
      <c r="G37" s="366">
        <f t="shared" ca="1" si="12"/>
        <v>8.133467339466573E-4</v>
      </c>
      <c r="H37" s="165">
        <f t="shared" si="13"/>
        <v>2044</v>
      </c>
      <c r="I37" s="167"/>
      <c r="J37" s="331"/>
      <c r="K37" s="167"/>
      <c r="L37" s="167"/>
      <c r="M37" s="167"/>
      <c r="N37" s="167"/>
      <c r="O37" s="167"/>
      <c r="P37" s="167"/>
      <c r="R37" s="405">
        <v>49</v>
      </c>
      <c r="T37" s="406">
        <v>7.6999999999999996E-4</v>
      </c>
      <c r="U37" s="407" t="s">
        <v>63</v>
      </c>
      <c r="V37" s="407">
        <v>1.3729999999999999E-2</v>
      </c>
      <c r="W37" s="408">
        <v>3.0799999999999998E-3</v>
      </c>
      <c r="Y37" s="406">
        <v>1.3799999999999999E-3</v>
      </c>
      <c r="Z37" s="407" t="s">
        <v>63</v>
      </c>
      <c r="AA37" s="407">
        <v>1.47E-2</v>
      </c>
      <c r="AB37" s="408">
        <v>6.4599999999999996E-3</v>
      </c>
      <c r="AC37" s="413"/>
      <c r="AD37" s="172">
        <v>49</v>
      </c>
      <c r="AF37" s="195">
        <v>1.5150000000000001E-3</v>
      </c>
      <c r="AG37" s="196" t="s">
        <v>63</v>
      </c>
      <c r="AH37" s="197">
        <v>1.9757E-2</v>
      </c>
      <c r="AI37" s="172"/>
      <c r="AJ37" s="195">
        <v>1.0009999999999999E-3</v>
      </c>
      <c r="AK37" s="196" t="s">
        <v>63</v>
      </c>
      <c r="AL37" s="197">
        <v>1.1351999999999999E-2</v>
      </c>
      <c r="AV37" s="198"/>
      <c r="AW37" s="172">
        <v>56</v>
      </c>
      <c r="AX37" s="199">
        <f t="shared" si="6"/>
        <v>4.7364683732047889E-3</v>
      </c>
      <c r="AY37" s="334">
        <f t="shared" si="15"/>
        <v>4.7688999999999995E-3</v>
      </c>
      <c r="AZ37" s="381">
        <f>AY37*(1-VLOOKUP($AW37,'MP-2019_Male'!$A$3:$CH$103,IF(AZ$5&gt;2034,84,(60+(AZ$5-$AX$5)))))</f>
        <v>4.7650848799999992E-3</v>
      </c>
      <c r="BA37" s="381">
        <f>AZ37*(1-VLOOKUP($AW37,'MP-2019_Male'!$A$3:$CH$103,IF(BA$5&gt;2034,84,(60+(BA$5-$AX$5)))))</f>
        <v>4.7660378969759994E-3</v>
      </c>
      <c r="BB37" s="381">
        <f>BA37*(1-VLOOKUP($AW37,'MP-2019_Male'!$A$3:$CH$103,IF(BB$5&gt;2034,84,(60+(BB$5-$AX$5)))))</f>
        <v>4.7703273310832775E-3</v>
      </c>
      <c r="BC37" s="381">
        <f>BB37*(1-VLOOKUP($AW37,'MP-2019_Male'!$A$3:$CH$103,IF(BC$5&gt;2034,84,(60+(BC$5-$AX$5)))))</f>
        <v>4.7774828220799028E-3</v>
      </c>
      <c r="BD37" s="381">
        <f>BC37*(1-VLOOKUP($AW37,'MP-2019_Male'!$A$3:$CH$103,IF(BD$5&gt;2034,84,(60+(BD$5-$AX$5)))))</f>
        <v>4.7860822911596464E-3</v>
      </c>
      <c r="BE37" s="381">
        <f>BD37*(1-VLOOKUP($AW37,'MP-2019_Male'!$A$3:$CH$103,IF(BE$5&gt;2034,84,(60+(BE$5-$AX$5)))))</f>
        <v>4.789432548763458E-3</v>
      </c>
      <c r="BF37" s="381">
        <f>BE37*(1-VLOOKUP($AW37,'MP-2019_Male'!$A$3:$CH$103,IF(BF$5&gt;2034,84,(60+(BF$5-$AX$5)))))</f>
        <v>4.786079945979323E-3</v>
      </c>
      <c r="BG37" s="381">
        <f>BF37*(1-VLOOKUP($AW37,'MP-2019_Male'!$A$3:$CH$103,IF(BG$5&gt;2034,84,(60+(BG$5-$AX$5)))))</f>
        <v>4.7760291780927664E-3</v>
      </c>
      <c r="BH37" s="381">
        <f>BG37*(1-VLOOKUP($AW37,'MP-2019_Male'!$A$3:$CH$103,IF(BH$5&gt;2034,84,(60+(BH$5-$AX$5)))))</f>
        <v>4.7593130759694419E-3</v>
      </c>
      <c r="BI37" s="381">
        <f>BH37*(1-VLOOKUP($AW37,'MP-2019_Male'!$A$3:$CH$103,IF(BI$5&gt;2034,84,(60+(BI$5-$AX$5)))))</f>
        <v>4.7364683732047889E-3</v>
      </c>
      <c r="BJ37" s="414">
        <f>BI37*(1-VLOOKUP($AW37,'MP-2019_Male'!$A$3:$CH$103,IF(BJ$5&gt;2034,84,(60+(BJ$5-$AX$5)))))</f>
        <v>4.7089968566402006E-3</v>
      </c>
      <c r="BK37" s="381">
        <f>BJ37*(1-VLOOKUP($AW37,'MP-2019_Male'!$A$3:$CH$103,IF(BK$5&gt;2034,84,(60+(BK$5-$AX$5)))))</f>
        <v>4.6783883770720397E-3</v>
      </c>
      <c r="BL37" s="381">
        <f>BK37*(1-VLOOKUP($AW37,'MP-2019_Male'!$A$3:$CH$103,IF(BL$5&gt;2034,84,(60+(BL$5-$AX$5)))))</f>
        <v>4.6461074972702424E-3</v>
      </c>
      <c r="BM37" s="381">
        <f>BL37*(1-VLOOKUP($AW37,'MP-2019_Male'!$A$3:$CH$103,IF(BM$5&gt;2034,84,(60+(BM$5-$AX$5)))))</f>
        <v>4.6135847447893504E-3</v>
      </c>
      <c r="BN37" s="381">
        <f>BM37*(1-VLOOKUP($AW37,'MP-2019_Male'!$A$3:$CH$103,IF(BN$5&gt;2034,84,(60+(BN$5-$AX$5)))))</f>
        <v>4.5826737269992618E-3</v>
      </c>
      <c r="BO37" s="381">
        <f>BN37*(1-VLOOKUP($AW37,'MP-2019_Male'!$A$3:$CH$103,IF(BO$5&gt;2034,84,(60+(BO$5-$AX$5)))))</f>
        <v>4.5538028825191663E-3</v>
      </c>
      <c r="BP37" s="381">
        <f>BO37*(1-VLOOKUP($AW37,'MP-2019_Male'!$A$3:$CH$103,IF(BP$5&gt;2034,84,(60+(BP$5-$AX$5)))))</f>
        <v>4.5264800652240512E-3</v>
      </c>
      <c r="BQ37" s="381">
        <f>BP37*(1-VLOOKUP($AW37,'MP-2019_Male'!$A$3:$CH$103,IF(BQ$5&gt;2034,84,(60+(BQ$5-$AX$5)))))</f>
        <v>4.499321184832707E-3</v>
      </c>
      <c r="BR37" s="381">
        <f>BQ37*(1-VLOOKUP($AW37,'MP-2019_Male'!$A$3:$CH$103,IF(BR$5&gt;2034,84,(60+(BR$5-$AX$5)))))</f>
        <v>4.4709754613682607E-3</v>
      </c>
      <c r="BS37" s="381">
        <f>BR37*(1-VLOOKUP($AW37,'MP-2019_Male'!$A$3:$CH$103,IF(BS$5&gt;2034,84,(60+(BS$5-$AX$5)))))</f>
        <v>4.4401257306848196E-3</v>
      </c>
      <c r="BT37" s="381">
        <f>BS37*(1-VLOOKUP($AW37,'MP-2019_Male'!$A$3:$CH$103,IF(BT$5&gt;2034,84,(60+(BT$5-$AX$5)))))</f>
        <v>4.4063807751316148E-3</v>
      </c>
      <c r="BU37" s="381">
        <f>BT37*(1-VLOOKUP($AW37,'MP-2019_Male'!$A$3:$CH$103,IF(BU$5&gt;2034,84,(60+(BU$5-$AX$5)))))</f>
        <v>4.3693671766205098E-3</v>
      </c>
      <c r="BV37" s="381">
        <f>BU37*(1-VLOOKUP($AW37,'MP-2019_Male'!$A$3:$CH$103,IF(BV$5&gt;2034,84,(60+(BV$5-$AX$5)))))</f>
        <v>4.3291689985956007E-3</v>
      </c>
      <c r="BW37" s="381">
        <f>BV37*(1-VLOOKUP($AW37,'MP-2019_Male'!$A$3:$CH$103,IF(BW$5&gt;2034,84,(60+(BW$5-$AX$5)))))</f>
        <v>4.2867431424093638E-3</v>
      </c>
      <c r="BX37" s="381">
        <f>BW37*(1-VLOOKUP($AW37,'MP-2019_Male'!$A$3:$CH$103,IF(BX$5&gt;2034,84,(60+(BX$5-$AX$5)))))</f>
        <v>4.2473051054991977E-3</v>
      </c>
      <c r="BY37" s="381">
        <f>BX37*(1-VLOOKUP($AW37,'MP-2019_Male'!$A$3:$CH$103,IF(BY$5&gt;2034,84,(60+(BY$5-$AX$5)))))</f>
        <v>4.2082298985286048E-3</v>
      </c>
      <c r="BZ37" s="381">
        <f>BY37*(1-VLOOKUP($AW37,'MP-2019_Male'!$A$3:$CH$103,IF(BZ$5&gt;2034,84,(60+(BZ$5-$AX$5)))))</f>
        <v>4.1695141834621413E-3</v>
      </c>
      <c r="CA37" s="381">
        <f>BZ37*(1-VLOOKUP($AW37,'MP-2019_Male'!$A$3:$CH$103,IF(CA$5&gt;2034,84,(60+(CA$5-$AX$5)))))</f>
        <v>4.1311546529742898E-3</v>
      </c>
      <c r="CB37" s="381">
        <f>CA37*(1-VLOOKUP($AW37,'MP-2019_Male'!$A$3:$CH$103,IF(CB$5&gt;2034,84,(60+(CB$5-$AX$5)))))</f>
        <v>4.0931480301669267E-3</v>
      </c>
      <c r="CC37" s="381">
        <f>CB37*(1-VLOOKUP($AW37,'MP-2019_Male'!$A$3:$CH$103,IF(CC$5&gt;2034,84,(60+(CC$5-$AX$5)))))</f>
        <v>4.0554910682893911E-3</v>
      </c>
      <c r="CD37" s="381">
        <f>CC37*(1-VLOOKUP($AW37,'MP-2019_Male'!$A$3:$CH$103,IF(CD$5&gt;2034,84,(60+(CD$5-$AX$5)))))</f>
        <v>4.0181805504611286E-3</v>
      </c>
      <c r="CE37" s="381">
        <f>CD37*(1-VLOOKUP($AW37,'MP-2019_Male'!$A$3:$CH$103,IF(CE$5&gt;2034,84,(60+(CE$5-$AX$5)))))</f>
        <v>3.9812132893968866E-3</v>
      </c>
      <c r="CF37" s="381">
        <f>CE37*(1-VLOOKUP($AW37,'MP-2019_Male'!$A$3:$CH$103,IF(CF$5&gt;2034,84,(60+(CF$5-$AX$5)))))</f>
        <v>3.9445861271344357E-3</v>
      </c>
      <c r="CG37" s="381">
        <f>CF37*(1-VLOOKUP($AW37,'MP-2019_Male'!$A$3:$CH$103,IF(CG$5&gt;2034,84,(60+(CG$5-$AX$5)))))</f>
        <v>3.9082959347647986E-3</v>
      </c>
      <c r="CH37" s="381">
        <f>CG37*(1-VLOOKUP($AW37,'MP-2019_Male'!$A$3:$CH$103,IF(CH$5&gt;2034,84,(60+(CH$5-$AX$5)))))</f>
        <v>3.8723396121649626E-3</v>
      </c>
      <c r="CI37" s="381">
        <f>CH37*(1-VLOOKUP($AW37,'MP-2019_Male'!$A$3:$CH$103,IF(CI$5&gt;2034,84,(60+(CI$5-$AX$5)))))</f>
        <v>3.836714087733045E-3</v>
      </c>
      <c r="CJ37" s="381">
        <f>CI37*(1-VLOOKUP($AW37,'MP-2019_Male'!$A$3:$CH$103,IF(CJ$5&gt;2034,84,(60+(CJ$5-$AX$5)))))</f>
        <v>3.8014163181259012E-3</v>
      </c>
      <c r="CK37" s="381">
        <f>CJ37*(1-VLOOKUP($AW37,'MP-2019_Male'!$A$3:$CH$103,IF(CK$5&gt;2034,84,(60+(CK$5-$AX$5)))))</f>
        <v>3.7664432879991432E-3</v>
      </c>
      <c r="CL37" s="381">
        <f>CK37*(1-VLOOKUP($AW37,'MP-2019_Male'!$A$3:$CH$103,IF(CL$5&gt;2034,84,(60+(CL$5-$AX$5)))))</f>
        <v>3.7317920097495513E-3</v>
      </c>
      <c r="CM37" s="381">
        <f>CL37*(1-VLOOKUP($AW37,'MP-2019_Male'!$A$3:$CH$103,IF(CM$5&gt;2034,84,(60+(CM$5-$AX$5)))))</f>
        <v>3.6974595232598553E-3</v>
      </c>
      <c r="CN37" s="381">
        <f>CM37*(1-VLOOKUP($AW37,'MP-2019_Male'!$A$3:$CH$103,IF(CN$5&gt;2034,84,(60+(CN$5-$AX$5)))))</f>
        <v>3.6634428956458646E-3</v>
      </c>
      <c r="CO37" s="381">
        <f>CN37*(1-VLOOKUP($AW37,'MP-2019_Male'!$A$3:$CH$103,IF(CO$5&gt;2034,84,(60+(CO$5-$AX$5)))))</f>
        <v>3.6297392210059226E-3</v>
      </c>
      <c r="CP37" s="381">
        <f>CO37*(1-VLOOKUP($AW37,'MP-2019_Male'!$A$3:$CH$103,IF(CP$5&gt;2034,84,(60+(CP$5-$AX$5)))))</f>
        <v>3.5963456201726684E-3</v>
      </c>
      <c r="CQ37" s="381">
        <f>CP37*(1-VLOOKUP($AW37,'MP-2019_Male'!$A$3:$CH$103,IF(CQ$5&gt;2034,84,(60+(CQ$5-$AX$5)))))</f>
        <v>3.5632592404670799E-3</v>
      </c>
      <c r="CR37" s="381">
        <f>CQ37*(1-VLOOKUP($AW37,'MP-2019_Male'!$A$3:$CH$103,IF(CR$5&gt;2034,84,(60+(CR$5-$AX$5)))))</f>
        <v>3.5304772554547829E-3</v>
      </c>
      <c r="CS37" s="381">
        <f>CR37*(1-VLOOKUP($AW37,'MP-2019_Male'!$A$3:$CH$103,IF(CS$5&gt;2034,84,(60+(CS$5-$AX$5)))))</f>
        <v>3.4979968647045989E-3</v>
      </c>
      <c r="CT37" s="381">
        <f>CS37*(1-VLOOKUP($AW37,'MP-2019_Male'!$A$3:$CH$103,IF(CT$5&gt;2034,84,(60+(CT$5-$AX$5)))))</f>
        <v>3.4658152935493165E-3</v>
      </c>
      <c r="CU37" s="381">
        <f>CT37*(1-VLOOKUP($AW37,'MP-2019_Male'!$A$3:$CH$103,IF(CU$5&gt;2034,84,(60+(CU$5-$AX$5)))))</f>
        <v>3.4339297928486627E-3</v>
      </c>
      <c r="CV37" s="381">
        <f>CU37*(1-VLOOKUP($AW37,'MP-2019_Male'!$A$3:$CH$103,IF(CV$5&gt;2034,84,(60+(CV$5-$AX$5)))))</f>
        <v>3.4023376387544552E-3</v>
      </c>
      <c r="CW37" s="381">
        <f>CV37*(1-VLOOKUP($AW37,'MP-2019_Male'!$A$3:$CH$103,IF(CW$5&gt;2034,84,(60+(CW$5-$AX$5)))))</f>
        <v>3.3710361324779145E-3</v>
      </c>
      <c r="CX37" s="381">
        <f>CW37*(1-VLOOKUP($AW37,'MP-2019_Male'!$A$3:$CH$103,IF(CX$5&gt;2034,84,(60+(CX$5-$AX$5)))))</f>
        <v>3.3400226000591176E-3</v>
      </c>
      <c r="CY37" s="381">
        <f>CX37*(1-VLOOKUP($AW37,'MP-2019_Male'!$A$3:$CH$103,IF(CY$5&gt;2034,84,(60+(CY$5-$AX$5)))))</f>
        <v>3.3092943921385737E-3</v>
      </c>
      <c r="CZ37" s="381">
        <f>CY37*(1-VLOOKUP($AW37,'MP-2019_Male'!$A$3:$CH$103,IF(CZ$5&gt;2034,84,(60+(CZ$5-$AX$5)))))</f>
        <v>3.2788488837308988E-3</v>
      </c>
      <c r="DA37" s="381">
        <f>CZ37*(1-VLOOKUP($AW37,'MP-2019_Male'!$A$3:$CH$103,IF(DA$5&gt;2034,84,(60+(DA$5-$AX$5)))))</f>
        <v>3.2486834740005745E-3</v>
      </c>
      <c r="DB37" s="381">
        <f>DA37*(1-VLOOKUP($AW37,'MP-2019_Male'!$A$3:$CH$103,IF(DB$5&gt;2034,84,(60+(DB$5-$AX$5)))))</f>
        <v>3.2187955860397692E-3</v>
      </c>
      <c r="DC37" s="381">
        <f>DB37*(1-VLOOKUP($AW37,'MP-2019_Male'!$A$3:$CH$103,IF(DC$5&gt;2034,84,(60+(DC$5-$AX$5)))))</f>
        <v>3.1891826666482033E-3</v>
      </c>
      <c r="DD37" s="381">
        <f>DC37*(1-VLOOKUP($AW37,'MP-2019_Male'!$A$3:$CH$103,IF(DD$5&gt;2034,84,(60+(DD$5-$AX$5)))))</f>
        <v>3.15984218611504E-3</v>
      </c>
      <c r="DE37" s="381">
        <f>DD37*(1-VLOOKUP($AW37,'MP-2019_Male'!$A$3:$CH$103,IF(DE$5&gt;2034,84,(60+(DE$5-$AX$5)))))</f>
        <v>3.1307716380027818E-3</v>
      </c>
      <c r="DF37" s="381">
        <f>DE37*(1-VLOOKUP($AW37,'MP-2019_Male'!$A$3:$CH$103,IF(DF$5&gt;2034,84,(60+(DF$5-$AX$5)))))</f>
        <v>3.101968538933156E-3</v>
      </c>
      <c r="DG37" s="381">
        <f>DF37*(1-VLOOKUP($AW37,'MP-2019_Male'!$A$3:$CH$103,IF(DG$5&gt;2034,84,(60+(DG$5-$AX$5)))))</f>
        <v>3.0734304283749712E-3</v>
      </c>
      <c r="DH37" s="381">
        <f>DG37*(1-VLOOKUP($AW37,'MP-2019_Male'!$A$3:$CH$103,IF(DH$5&gt;2034,84,(60+(DH$5-$AX$5)))))</f>
        <v>3.0451548684339216E-3</v>
      </c>
      <c r="DI37" s="381">
        <f>DH37*(1-VLOOKUP($AW37,'MP-2019_Male'!$A$3:$CH$103,IF(DI$5&gt;2034,84,(60+(DI$5-$AX$5)))))</f>
        <v>3.0171394436443295E-3</v>
      </c>
      <c r="DJ37" s="381">
        <f>DI37*(1-VLOOKUP($AW37,'MP-2019_Male'!$A$3:$CH$103,IF(DJ$5&gt;2034,84,(60+(DJ$5-$AX$5)))))</f>
        <v>2.9893817607628019E-3</v>
      </c>
      <c r="DK37" s="381">
        <f>DJ37*(1-VLOOKUP($AW37,'MP-2019_Male'!$A$3:$CH$103,IF(DK$5&gt;2034,84,(60+(DK$5-$AX$5)))))</f>
        <v>2.9618794485637839E-3</v>
      </c>
      <c r="DL37" s="381">
        <f>DK37*(1-VLOOKUP($AW37,'MP-2019_Male'!$A$3:$CH$103,IF(DL$5&gt;2034,84,(60+(DL$5-$AX$5)))))</f>
        <v>2.9346301576369973E-3</v>
      </c>
      <c r="DM37" s="381">
        <f>DL37*(1-VLOOKUP($AW37,'MP-2019_Male'!$A$3:$CH$103,IF(DM$5&gt;2034,84,(60+(DM$5-$AX$5)))))</f>
        <v>2.9076315601867372E-3</v>
      </c>
      <c r="DN37" s="381">
        <f>DM37*(1-VLOOKUP($AW37,'MP-2019_Male'!$A$3:$CH$103,IF(DN$5&gt;2034,84,(60+(DN$5-$AX$5)))))</f>
        <v>2.8808813498330194E-3</v>
      </c>
      <c r="DO37" s="381">
        <f>DN37*(1-VLOOKUP($AW37,'MP-2019_Male'!$A$3:$CH$103,IF(DO$5&gt;2034,84,(60+(DO$5-$AX$5)))))</f>
        <v>2.8543772414145558E-3</v>
      </c>
      <c r="DP37" s="381">
        <f>DO37*(1-VLOOKUP($AW37,'MP-2019_Male'!$A$3:$CH$103,IF(DP$5&gt;2034,84,(60+(DP$5-$AX$5)))))</f>
        <v>2.8281169707935418E-3</v>
      </c>
      <c r="DQ37" s="381">
        <f>DP37*(1-VLOOKUP($AW37,'MP-2019_Male'!$A$3:$CH$103,IF(DQ$5&gt;2034,84,(60+(DQ$5-$AX$5)))))</f>
        <v>2.8020982946622411E-3</v>
      </c>
      <c r="DR37" s="381">
        <f>DQ37*(1-VLOOKUP($AW37,'MP-2019_Male'!$A$3:$CH$103,IF(DR$5&gt;2034,84,(60+(DR$5-$AX$5)))))</f>
        <v>2.7763189903513485E-3</v>
      </c>
      <c r="DS37" s="381">
        <f>DR37*(1-VLOOKUP($AW37,'MP-2019_Male'!$A$3:$CH$103,IF(DS$5&gt;2034,84,(60+(DS$5-$AX$5)))))</f>
        <v>2.750776855640116E-3</v>
      </c>
      <c r="DT37" s="381">
        <f>DS37*(1-VLOOKUP($AW37,'MP-2019_Male'!$A$3:$CH$103,IF(DT$5&gt;2034,84,(60+(DT$5-$AX$5)))))</f>
        <v>2.725469708568227E-3</v>
      </c>
      <c r="DU37" s="381">
        <f>DT37*(1-VLOOKUP($AW37,'MP-2019_Male'!$A$3:$CH$103,IF(DU$5&gt;2034,84,(60+(DU$5-$AX$5)))))</f>
        <v>2.7003953872493992E-3</v>
      </c>
      <c r="DV37" s="381">
        <f>DU37*(1-VLOOKUP($AW37,'MP-2019_Male'!$A$3:$CH$103,IF(DV$5&gt;2034,84,(60+(DV$5-$AX$5)))))</f>
        <v>2.6755517496867046E-3</v>
      </c>
      <c r="DW37" s="381">
        <f>DV37*(1-VLOOKUP($AW37,'MP-2019_Male'!$A$3:$CH$103,IF(DW$5&gt;2034,84,(60+(DW$5-$AX$5)))))</f>
        <v>2.6509366735895869E-3</v>
      </c>
      <c r="DX37" s="381">
        <f>DW37*(1-VLOOKUP($AW37,'MP-2019_Male'!$A$3:$CH$103,IF(DX$5&gt;2034,84,(60+(DX$5-$AX$5)))))</f>
        <v>2.6265480561925626E-3</v>
      </c>
      <c r="DY37" s="381">
        <f>DX37*(1-VLOOKUP($AW37,'MP-2019_Male'!$A$3:$CH$103,IF(DY$5&gt;2034,84,(60+(DY$5-$AX$5)))))</f>
        <v>2.602383814075591E-3</v>
      </c>
      <c r="DZ37" s="381">
        <f>DY37*(1-VLOOKUP($AW37,'MP-2019_Male'!$A$3:$CH$103,IF(DZ$5&gt;2034,84,(60+(DZ$5-$AX$5)))))</f>
        <v>2.5784418829860956E-3</v>
      </c>
      <c r="EA37" s="381">
        <f>DZ37*(1-VLOOKUP($AW37,'MP-2019_Male'!$A$3:$CH$103,IF(EA$5&gt;2034,84,(60+(EA$5-$AX$5)))))</f>
        <v>2.5547202176626235E-3</v>
      </c>
      <c r="EB37" s="381">
        <f>EA37*(1-VLOOKUP($AW37,'MP-2019_Male'!$A$3:$CH$103,IF(EB$5&gt;2034,84,(60+(EB$5-$AX$5)))))</f>
        <v>2.5312167916601274E-3</v>
      </c>
      <c r="EC37" s="381">
        <f>EB37*(1-VLOOKUP($AW37,'MP-2019_Male'!$A$3:$CH$103,IF(EC$5&gt;2034,84,(60+(EC$5-$AX$5)))))</f>
        <v>2.5079295971768543E-3</v>
      </c>
      <c r="ED37" s="381">
        <f>EC37*(1-VLOOKUP($AW37,'MP-2019_Male'!$A$3:$CH$103,IF(ED$5&gt;2034,84,(60+(ED$5-$AX$5)))))</f>
        <v>2.4848566448828274E-3</v>
      </c>
      <c r="EE37" s="381">
        <f>ED37*(1-VLOOKUP($AW37,'MP-2019_Male'!$A$3:$CH$103,IF(EE$5&gt;2034,84,(60+(EE$5-$AX$5)))))</f>
        <v>2.4619959637499052E-3</v>
      </c>
      <c r="EF37" s="381">
        <f>EE37*(1-VLOOKUP($AW37,'MP-2019_Male'!$A$3:$CH$103,IF(EF$5&gt;2034,84,(60+(EF$5-$AX$5)))))</f>
        <v>2.4393456008834063E-3</v>
      </c>
      <c r="EG37" s="381">
        <f>EF37*(1-VLOOKUP($AW37,'MP-2019_Male'!$A$3:$CH$103,IF(EG$5&gt;2034,84,(60+(EG$5-$AX$5)))))</f>
        <v>2.4169036213552791E-3</v>
      </c>
      <c r="EH37" s="381">
        <f>EG37*(1-VLOOKUP($AW37,'MP-2019_Male'!$A$3:$CH$103,IF(EH$5&gt;2034,84,(60+(EH$5-$AX$5)))))</f>
        <v>2.3946681080388105E-3</v>
      </c>
      <c r="EI37" s="381">
        <f>EH37*(1-VLOOKUP($AW37,'MP-2019_Male'!$A$3:$CH$103,IF(EI$5&gt;2034,84,(60+(EI$5-$AX$5)))))</f>
        <v>2.3726371614448535E-3</v>
      </c>
      <c r="EJ37" s="381">
        <f>EI37*(1-VLOOKUP($AW37,'MP-2019_Male'!$A$3:$CH$103,IF(EJ$5&gt;2034,84,(60+(EJ$5-$AX$5)))))</f>
        <v>2.3508088995595608E-3</v>
      </c>
      <c r="EK37" s="381">
        <f>EJ37*(1-VLOOKUP($AW37,'MP-2019_Male'!$A$3:$CH$103,IF(EK$5&gt;2034,84,(60+(EK$5-$AX$5)))))</f>
        <v>2.3291814576836128E-3</v>
      </c>
      <c r="EL37" s="381">
        <f>EK37*(1-VLOOKUP($AW37,'MP-2019_Male'!$A$3:$CH$103,IF(EL$5&gt;2034,84,(60+(EL$5-$AX$5)))))</f>
        <v>2.3077529882729237E-3</v>
      </c>
      <c r="EM37" s="381">
        <f>EL37*(1-VLOOKUP($AW37,'MP-2019_Male'!$A$3:$CH$103,IF(EM$5&gt;2034,84,(60+(EM$5-$AX$5)))))</f>
        <v>2.286521660780813E-3</v>
      </c>
      <c r="EN37" s="381">
        <f>EM37*(1-VLOOKUP($AW37,'MP-2019_Male'!$A$3:$CH$103,IF(EN$5&gt;2034,84,(60+(EN$5-$AX$5)))))</f>
        <v>2.2654856615016298E-3</v>
      </c>
      <c r="EO37" s="381">
        <f>EN37*(1-VLOOKUP($AW37,'MP-2019_Male'!$A$3:$CH$103,IF(EO$5&gt;2034,84,(60+(EO$5-$AX$5)))))</f>
        <v>2.2446431934158148E-3</v>
      </c>
      <c r="EP37" s="381">
        <f>EO37*(1-VLOOKUP($AW37,'MP-2019_Male'!$A$3:$CH$103,IF(EP$5&gt;2034,84,(60+(EP$5-$AX$5)))))</f>
        <v>2.2239924760363893E-3</v>
      </c>
      <c r="EQ37" s="381">
        <f>EP37*(1-VLOOKUP($AW37,'MP-2019_Male'!$A$3:$CH$103,IF(EQ$5&gt;2034,84,(60+(EQ$5-$AX$5)))))</f>
        <v>2.2035317452568544E-3</v>
      </c>
      <c r="ER37" s="381">
        <f>EQ37*(1-VLOOKUP($AW37,'MP-2019_Male'!$A$3:$CH$103,IF(ER$5&gt;2034,84,(60+(ER$5-$AX$5)))))</f>
        <v>2.1832592532004913E-3</v>
      </c>
      <c r="ES37" s="381">
        <f>ER37*(1-VLOOKUP($AW37,'MP-2019_Male'!$A$3:$CH$103,IF(ES$5&gt;2034,84,(60+(ES$5-$AX$5)))))</f>
        <v>2.1631732680710467E-3</v>
      </c>
      <c r="ET37" s="381">
        <f>ES37*(1-VLOOKUP($AW37,'MP-2019_Male'!$A$3:$CH$103,IF(ET$5&gt;2034,84,(60+(ET$5-$AX$5)))))</f>
        <v>2.1432720740047931E-3</v>
      </c>
      <c r="EU37" s="381">
        <f>ET37*(1-VLOOKUP($AW37,'MP-2019_Male'!$A$3:$CH$103,IF(EU$5&gt;2034,84,(60+(EU$5-$AX$5)))))</f>
        <v>2.1235539709239491E-3</v>
      </c>
      <c r="EV37" s="381">
        <f>EU37*(1-VLOOKUP($AW37,'MP-2019_Male'!$A$3:$CH$103,IF(EV$5&gt;2034,84,(60+(EV$5-$AX$5)))))</f>
        <v>2.1040172743914489E-3</v>
      </c>
      <c r="EW37" s="381">
        <f>EV37*(1-VLOOKUP($AW37,'MP-2019_Male'!$A$3:$CH$103,IF(EW$5&gt;2034,84,(60+(EW$5-$AX$5)))))</f>
        <v>2.0846603154670478E-3</v>
      </c>
      <c r="EX37" s="381">
        <f>EW37*(1-VLOOKUP($AW37,'MP-2019_Male'!$A$3:$CH$103,IF(EX$5&gt;2034,84,(60+(EX$5-$AX$5)))))</f>
        <v>2.065481440564751E-3</v>
      </c>
      <c r="EY37" s="381">
        <f>EX37*(1-VLOOKUP($AW37,'MP-2019_Male'!$A$3:$CH$103,IF(EY$5&gt;2034,84,(60+(EY$5-$AX$5)))))</f>
        <v>2.0464790113115553E-3</v>
      </c>
      <c r="EZ37" s="381">
        <f>EY37*(1-VLOOKUP($AW37,'MP-2019_Male'!$A$3:$CH$103,IF(EZ$5&gt;2034,84,(60+(EZ$5-$AX$5)))))</f>
        <v>2.0276514044074889E-3</v>
      </c>
      <c r="FA37" s="381">
        <f>EZ37*(1-VLOOKUP($AW37,'MP-2019_Male'!$A$3:$CH$103,IF(FA$5&gt;2034,84,(60+(FA$5-$AX$5)))))</f>
        <v>2.0089970114869401E-3</v>
      </c>
      <c r="FB37" s="381">
        <f>FA37*(1-VLOOKUP($AW37,'MP-2019_Male'!$A$3:$CH$103,IF(FB$5&gt;2034,84,(60+(FB$5-$AX$5)))))</f>
        <v>1.9905142389812602E-3</v>
      </c>
      <c r="FC37" s="381">
        <f>FB37*(1-VLOOKUP($AW37,'MP-2019_Male'!$A$3:$CH$103,IF(FC$5&gt;2034,84,(60+(FC$5-$AX$5)))))</f>
        <v>1.9722015079826328E-3</v>
      </c>
      <c r="FD37" s="381">
        <f>FC37*(1-VLOOKUP($AW37,'MP-2019_Male'!$A$3:$CH$103,IF(FD$5&gt;2034,84,(60+(FD$5-$AX$5)))))</f>
        <v>1.9540572541091924E-3</v>
      </c>
      <c r="FE37" s="381">
        <f>FD37*(1-VLOOKUP($AW37,'MP-2019_Male'!$A$3:$CH$103,IF(FE$5&gt;2034,84,(60+(FE$5-$AX$5)))))</f>
        <v>1.9360799273713879E-3</v>
      </c>
      <c r="FF37" s="381">
        <f>FE37*(1-VLOOKUP($AW37,'MP-2019_Male'!$A$3:$CH$103,IF(FF$5&gt;2034,84,(60+(FF$5-$AX$5)))))</f>
        <v>1.9182679920395711E-3</v>
      </c>
      <c r="FG37" s="381">
        <f>FF37*(1-VLOOKUP($AW37,'MP-2019_Male'!$A$3:$CH$103,IF(FG$5&gt;2034,84,(60+(FG$5-$AX$5)))))</f>
        <v>1.9006199265128071E-3</v>
      </c>
      <c r="FH37" s="381">
        <f>FG37*(1-VLOOKUP($AW37,'MP-2019_Male'!$A$3:$CH$103,IF(FH$5&gt;2034,84,(60+(FH$5-$AX$5)))))</f>
        <v>1.8831342231888893E-3</v>
      </c>
      <c r="FI37" s="381">
        <f>FH37*(1-VLOOKUP($AW37,'MP-2019_Male'!$A$3:$CH$103,IF(FI$5&gt;2034,84,(60+(FI$5-$AX$5)))))</f>
        <v>1.8658093883355516E-3</v>
      </c>
      <c r="FJ37" s="381">
        <f>FI37*(1-VLOOKUP($AW37,'MP-2019_Male'!$A$3:$CH$103,IF(FJ$5&gt;2034,84,(60+(FJ$5-$AX$5)))))</f>
        <v>1.8486439419628646E-3</v>
      </c>
      <c r="FK37" s="381">
        <f>FJ37*(1-VLOOKUP($AW37,'MP-2019_Male'!$A$3:$CH$103,IF(FK$5&gt;2034,84,(60+(FK$5-$AX$5)))))</f>
        <v>1.8316364176968062E-3</v>
      </c>
      <c r="FL37" s="381">
        <f>FK37*(1-VLOOKUP($AW37,'MP-2019_Male'!$A$3:$CH$103,IF(FL$5&gt;2034,84,(60+(FL$5-$AX$5)))))</f>
        <v>1.8147853626539956E-3</v>
      </c>
      <c r="FM37" s="381">
        <f>FL37*(1-VLOOKUP($AW37,'MP-2019_Male'!$A$3:$CH$103,IF(FM$5&gt;2034,84,(60+(FM$5-$AX$5)))))</f>
        <v>1.7980893373175789E-3</v>
      </c>
      <c r="FN37" s="381">
        <f>FM37*(1-VLOOKUP($AW37,'MP-2019_Male'!$A$3:$CH$103,IF(FN$5&gt;2034,84,(60+(FN$5-$AX$5)))))</f>
        <v>1.7815469154142572E-3</v>
      </c>
    </row>
    <row r="38" spans="1:170">
      <c r="A38" s="172">
        <v>50</v>
      </c>
      <c r="B38" s="190">
        <f t="shared" si="7"/>
        <v>1.686E-3</v>
      </c>
      <c r="C38" s="191">
        <f t="shared" si="8"/>
        <v>1.1019999999999999E-3</v>
      </c>
      <c r="D38" s="174">
        <f t="shared" si="5"/>
        <v>1.3939999999999998E-3</v>
      </c>
      <c r="E38" s="345">
        <f t="shared" ca="1" si="10"/>
        <v>2.4765759350447118E-3</v>
      </c>
      <c r="F38" s="346">
        <f t="shared" ca="1" si="11"/>
        <v>6.1470641159703599E-4</v>
      </c>
      <c r="G38" s="366">
        <f t="shared" ca="1" si="12"/>
        <v>1.5456411733208739E-3</v>
      </c>
      <c r="H38" s="165">
        <f t="shared" si="13"/>
        <v>2045</v>
      </c>
      <c r="I38" s="167"/>
      <c r="J38" s="331"/>
      <c r="K38" s="167"/>
      <c r="L38" s="167"/>
      <c r="M38" s="167"/>
      <c r="N38" s="167"/>
      <c r="O38" s="167"/>
      <c r="P38" s="167"/>
      <c r="R38" s="405">
        <v>50</v>
      </c>
      <c r="T38" s="406">
        <v>8.3000000000000001E-4</v>
      </c>
      <c r="U38" s="407">
        <v>2.2200000000000002E-3</v>
      </c>
      <c r="V38" s="407">
        <v>1.4829999999999999E-2</v>
      </c>
      <c r="W38" s="408">
        <v>3.2000000000000002E-3</v>
      </c>
      <c r="Y38" s="406">
        <v>1.49E-3</v>
      </c>
      <c r="Z38" s="407">
        <v>2.98E-3</v>
      </c>
      <c r="AA38" s="407">
        <v>1.6049999999999998E-2</v>
      </c>
      <c r="AB38" s="408">
        <v>7.0099999999999997E-3</v>
      </c>
      <c r="AC38" s="413"/>
      <c r="AD38" s="172">
        <v>50</v>
      </c>
      <c r="AF38" s="195">
        <v>1.686E-3</v>
      </c>
      <c r="AG38" s="196">
        <v>4.0639999999999999E-3</v>
      </c>
      <c r="AH38" s="197">
        <v>2.0395E-2</v>
      </c>
      <c r="AI38" s="172"/>
      <c r="AJ38" s="195">
        <v>1.1019999999999999E-3</v>
      </c>
      <c r="AK38" s="196">
        <v>2.7680000000000001E-3</v>
      </c>
      <c r="AL38" s="197">
        <v>1.1906999999999999E-2</v>
      </c>
      <c r="AV38" s="198"/>
      <c r="AW38" s="172">
        <v>57</v>
      </c>
      <c r="AX38" s="199">
        <f t="shared" ref="AX38:AX69" si="16">$BI38</f>
        <v>5.162623671432694E-3</v>
      </c>
      <c r="AY38" s="334">
        <f t="shared" si="15"/>
        <v>5.1190999999999997E-3</v>
      </c>
      <c r="AZ38" s="381">
        <f>AY38*(1-VLOOKUP($AW38,'MP-2019_Male'!$A$3:$CH$103,IF(AZ$5&gt;2034,84,(60+(AZ$5-$AX$5)))))</f>
        <v>5.122171459999999E-3</v>
      </c>
      <c r="BA38" s="381">
        <f>AZ38*(1-VLOOKUP($AW38,'MP-2019_Male'!$A$3:$CH$103,IF(BA$5&gt;2034,84,(60+(BA$5-$AX$5)))))</f>
        <v>5.1313913686279996E-3</v>
      </c>
      <c r="BB38" s="381">
        <f>BA38*(1-VLOOKUP($AW38,'MP-2019_Male'!$A$3:$CH$103,IF(BB$5&gt;2034,84,(60+(BB$5-$AX$5)))))</f>
        <v>5.1457592644601575E-3</v>
      </c>
      <c r="BC38" s="381">
        <f>BB38*(1-VLOOKUP($AW38,'MP-2019_Male'!$A$3:$CH$103,IF(BC$5&gt;2034,84,(60+(BC$5-$AX$5)))))</f>
        <v>5.1632548459593225E-3</v>
      </c>
      <c r="BD38" s="381">
        <f>BC38*(1-VLOOKUP($AW38,'MP-2019_Male'!$A$3:$CH$103,IF(BD$5&gt;2034,84,(60+(BD$5-$AX$5)))))</f>
        <v>5.1823588888893725E-3</v>
      </c>
      <c r="BE38" s="381">
        <f>BD38*(1-VLOOKUP($AW38,'MP-2019_Male'!$A$3:$CH$103,IF(BE$5&gt;2034,84,(60+(BE$5-$AX$5)))))</f>
        <v>5.1953147861115954E-3</v>
      </c>
      <c r="BF38" s="381">
        <f>BE38*(1-VLOOKUP($AW38,'MP-2019_Male'!$A$3:$CH$103,IF(BF$5&gt;2034,84,(60+(BF$5-$AX$5)))))</f>
        <v>5.2005101008977062E-3</v>
      </c>
      <c r="BG38" s="381">
        <f>BF38*(1-VLOOKUP($AW38,'MP-2019_Male'!$A$3:$CH$103,IF(BG$5&gt;2034,84,(60+(BG$5-$AX$5)))))</f>
        <v>5.1968697438270779E-3</v>
      </c>
      <c r="BH38" s="381">
        <f>BG38*(1-VLOOKUP($AW38,'MP-2019_Male'!$A$3:$CH$103,IF(BH$5&gt;2034,84,(60+(BH$5-$AX$5)))))</f>
        <v>5.1838775694675104E-3</v>
      </c>
      <c r="BI38" s="381">
        <f>BH38*(1-VLOOKUP($AW38,'MP-2019_Male'!$A$3:$CH$103,IF(BI$5&gt;2034,84,(60+(BI$5-$AX$5)))))</f>
        <v>5.162623671432694E-3</v>
      </c>
      <c r="BJ38" s="414">
        <f>BI38*(1-VLOOKUP($AW38,'MP-2019_Male'!$A$3:$CH$103,IF(BJ$5&gt;2034,84,(60+(BJ$5-$AX$5)))))</f>
        <v>5.1342292412398143E-3</v>
      </c>
      <c r="BK38" s="381">
        <f>BJ38*(1-VLOOKUP($AW38,'MP-2019_Male'!$A$3:$CH$103,IF(BK$5&gt;2034,84,(60+(BK$5-$AX$5)))))</f>
        <v>5.1003433282476316E-3</v>
      </c>
      <c r="BL38" s="381">
        <f>BK38*(1-VLOOKUP($AW38,'MP-2019_Male'!$A$3:$CH$103,IF(BL$5&gt;2034,84,(60+(BL$5-$AX$5)))))</f>
        <v>5.0631108219514236E-3</v>
      </c>
      <c r="BM38" s="381">
        <f>BL38*(1-VLOOKUP($AW38,'MP-2019_Male'!$A$3:$CH$103,IF(BM$5&gt;2034,84,(60+(BM$5-$AX$5)))))</f>
        <v>5.0246311797045922E-3</v>
      </c>
      <c r="BN38" s="381">
        <f>BM38*(1-VLOOKUP($AW38,'MP-2019_Male'!$A$3:$CH$103,IF(BN$5&gt;2034,84,(60+(BN$5-$AX$5)))))</f>
        <v>4.986946445856808E-3</v>
      </c>
      <c r="BO38" s="381">
        <f>BN38*(1-VLOOKUP($AW38,'MP-2019_Male'!$A$3:$CH$103,IF(BO$5&gt;2034,84,(60+(BO$5-$AX$5)))))</f>
        <v>4.9510404314466391E-3</v>
      </c>
      <c r="BP38" s="381">
        <f>BO38*(1-VLOOKUP($AW38,'MP-2019_Male'!$A$3:$CH$103,IF(BP$5&gt;2034,84,(60+(BP$5-$AX$5)))))</f>
        <v>4.9168782524696576E-3</v>
      </c>
      <c r="BQ38" s="381">
        <f>BP38*(1-VLOOKUP($AW38,'MP-2019_Male'!$A$3:$CH$103,IF(BQ$5&gt;2034,84,(60+(BQ$5-$AX$5)))))</f>
        <v>4.8834434803528637E-3</v>
      </c>
      <c r="BR38" s="381">
        <f>BQ38*(1-VLOOKUP($AW38,'MP-2019_Male'!$A$3:$CH$103,IF(BR$5&gt;2034,84,(60+(BR$5-$AX$5)))))</f>
        <v>4.8492593759903941E-3</v>
      </c>
      <c r="BS38" s="381">
        <f>BR38*(1-VLOOKUP($AW38,'MP-2019_Male'!$A$3:$CH$103,IF(BS$5&gt;2034,84,(60+(BS$5-$AX$5)))))</f>
        <v>4.8138597825456647E-3</v>
      </c>
      <c r="BT38" s="381">
        <f>BS38*(1-VLOOKUP($AW38,'MP-2019_Male'!$A$3:$CH$103,IF(BT$5&gt;2034,84,(60+(BT$5-$AX$5)))))</f>
        <v>4.7758302902635536E-3</v>
      </c>
      <c r="BU38" s="381">
        <f>BT38*(1-VLOOKUP($AW38,'MP-2019_Male'!$A$3:$CH$103,IF(BU$5&gt;2034,84,(60+(BU$5-$AX$5)))))</f>
        <v>4.7347581497672866E-3</v>
      </c>
      <c r="BV38" s="381">
        <f>BU38*(1-VLOOKUP($AW38,'MP-2019_Male'!$A$3:$CH$103,IF(BV$5&gt;2034,84,(60+(BV$5-$AX$5)))))</f>
        <v>4.6907248989744507E-3</v>
      </c>
      <c r="BW38" s="381">
        <f>BV38*(1-VLOOKUP($AW38,'MP-2019_Male'!$A$3:$CH$103,IF(BW$5&gt;2034,84,(60+(BW$5-$AX$5)))))</f>
        <v>4.6447557949645009E-3</v>
      </c>
      <c r="BX38" s="381">
        <f>BW38*(1-VLOOKUP($AW38,'MP-2019_Male'!$A$3:$CH$103,IF(BX$5&gt;2034,84,(60+(BX$5-$AX$5)))))</f>
        <v>4.6015595660713312E-3</v>
      </c>
      <c r="BY38" s="381">
        <f>BX38*(1-VLOOKUP($AW38,'MP-2019_Male'!$A$3:$CH$103,IF(BY$5&gt;2034,84,(60+(BY$5-$AX$5)))))</f>
        <v>4.5587650621068676E-3</v>
      </c>
      <c r="BZ38" s="381">
        <f>BY38*(1-VLOOKUP($AW38,'MP-2019_Male'!$A$3:$CH$103,IF(BZ$5&gt;2034,84,(60+(BZ$5-$AX$5)))))</f>
        <v>4.5163685470292741E-3</v>
      </c>
      <c r="CA38" s="381">
        <f>BZ38*(1-VLOOKUP($AW38,'MP-2019_Male'!$A$3:$CH$103,IF(CA$5&gt;2034,84,(60+(CA$5-$AX$5)))))</f>
        <v>4.4743663195419021E-3</v>
      </c>
      <c r="CB38" s="381">
        <f>CA38*(1-VLOOKUP($AW38,'MP-2019_Male'!$A$3:$CH$103,IF(CB$5&gt;2034,84,(60+(CB$5-$AX$5)))))</f>
        <v>4.4327547127701629E-3</v>
      </c>
      <c r="CC38" s="381">
        <f>CB38*(1-VLOOKUP($AW38,'MP-2019_Male'!$A$3:$CH$103,IF(CC$5&gt;2034,84,(60+(CC$5-$AX$5)))))</f>
        <v>4.3915300939414001E-3</v>
      </c>
      <c r="CD38" s="381">
        <f>CC38*(1-VLOOKUP($AW38,'MP-2019_Male'!$A$3:$CH$103,IF(CD$5&gt;2034,84,(60+(CD$5-$AX$5)))))</f>
        <v>4.3506888640677454E-3</v>
      </c>
      <c r="CE38" s="381">
        <f>CD38*(1-VLOOKUP($AW38,'MP-2019_Male'!$A$3:$CH$103,IF(CE$5&gt;2034,84,(60+(CE$5-$AX$5)))))</f>
        <v>4.3102274576319157E-3</v>
      </c>
      <c r="CF38" s="381">
        <f>CE38*(1-VLOOKUP($AW38,'MP-2019_Male'!$A$3:$CH$103,IF(CF$5&gt;2034,84,(60+(CF$5-$AX$5)))))</f>
        <v>4.2701423422759387E-3</v>
      </c>
      <c r="CG38" s="381">
        <f>CF38*(1-VLOOKUP($AW38,'MP-2019_Male'!$A$3:$CH$103,IF(CG$5&gt;2034,84,(60+(CG$5-$AX$5)))))</f>
        <v>4.2304300184927727E-3</v>
      </c>
      <c r="CH38" s="381">
        <f>CG38*(1-VLOOKUP($AW38,'MP-2019_Male'!$A$3:$CH$103,IF(CH$5&gt;2034,84,(60+(CH$5-$AX$5)))))</f>
        <v>4.1910870193207902E-3</v>
      </c>
      <c r="CI38" s="381">
        <f>CH38*(1-VLOOKUP($AW38,'MP-2019_Male'!$A$3:$CH$103,IF(CI$5&gt;2034,84,(60+(CI$5-$AX$5)))))</f>
        <v>4.1521099100411069E-3</v>
      </c>
      <c r="CJ38" s="381">
        <f>CI38*(1-VLOOKUP($AW38,'MP-2019_Male'!$A$3:$CH$103,IF(CJ$5&gt;2034,84,(60+(CJ$5-$AX$5)))))</f>
        <v>4.1134952878777251E-3</v>
      </c>
      <c r="CK38" s="381">
        <f>CJ38*(1-VLOOKUP($AW38,'MP-2019_Male'!$A$3:$CH$103,IF(CK$5&gt;2034,84,(60+(CK$5-$AX$5)))))</f>
        <v>4.0752397817004626E-3</v>
      </c>
      <c r="CL38" s="381">
        <f>CK38*(1-VLOOKUP($AW38,'MP-2019_Male'!$A$3:$CH$103,IF(CL$5&gt;2034,84,(60+(CL$5-$AX$5)))))</f>
        <v>4.0373400517306488E-3</v>
      </c>
      <c r="CM38" s="381">
        <f>CL38*(1-VLOOKUP($AW38,'MP-2019_Male'!$A$3:$CH$103,IF(CM$5&gt;2034,84,(60+(CM$5-$AX$5)))))</f>
        <v>3.999792789249554E-3</v>
      </c>
      <c r="CN38" s="381">
        <f>CM38*(1-VLOOKUP($AW38,'MP-2019_Male'!$A$3:$CH$103,IF(CN$5&gt;2034,84,(60+(CN$5-$AX$5)))))</f>
        <v>3.9625947163095332E-3</v>
      </c>
      <c r="CO38" s="381">
        <f>CN38*(1-VLOOKUP($AW38,'MP-2019_Male'!$A$3:$CH$103,IF(CO$5&gt;2034,84,(60+(CO$5-$AX$5)))))</f>
        <v>3.9257425854478546E-3</v>
      </c>
      <c r="CP38" s="381">
        <f>CO38*(1-VLOOKUP($AW38,'MP-2019_Male'!$A$3:$CH$103,IF(CP$5&gt;2034,84,(60+(CP$5-$AX$5)))))</f>
        <v>3.8892331794031895E-3</v>
      </c>
      <c r="CQ38" s="381">
        <f>CP38*(1-VLOOKUP($AW38,'MP-2019_Male'!$A$3:$CH$103,IF(CQ$5&gt;2034,84,(60+(CQ$5-$AX$5)))))</f>
        <v>3.8530633108347398E-3</v>
      </c>
      <c r="CR38" s="381">
        <f>CQ38*(1-VLOOKUP($AW38,'MP-2019_Male'!$A$3:$CH$103,IF(CR$5&gt;2034,84,(60+(CR$5-$AX$5)))))</f>
        <v>3.8172298220439768E-3</v>
      </c>
      <c r="CS38" s="381">
        <f>CR38*(1-VLOOKUP($AW38,'MP-2019_Male'!$A$3:$CH$103,IF(CS$5&gt;2034,84,(60+(CS$5-$AX$5)))))</f>
        <v>3.7817295846989678E-3</v>
      </c>
      <c r="CT38" s="381">
        <f>CS38*(1-VLOOKUP($AW38,'MP-2019_Male'!$A$3:$CH$103,IF(CT$5&gt;2034,84,(60+(CT$5-$AX$5)))))</f>
        <v>3.7465594995612674E-3</v>
      </c>
      <c r="CU38" s="381">
        <f>CT38*(1-VLOOKUP($AW38,'MP-2019_Male'!$A$3:$CH$103,IF(CU$5&gt;2034,84,(60+(CU$5-$AX$5)))))</f>
        <v>3.7117164962153478E-3</v>
      </c>
      <c r="CV38" s="381">
        <f>CU38*(1-VLOOKUP($AW38,'MP-2019_Male'!$A$3:$CH$103,IF(CV$5&gt;2034,84,(60+(CV$5-$AX$5)))))</f>
        <v>3.6771975328005451E-3</v>
      </c>
      <c r="CW38" s="381">
        <f>CV38*(1-VLOOKUP($AW38,'MP-2019_Male'!$A$3:$CH$103,IF(CW$5&gt;2034,84,(60+(CW$5-$AX$5)))))</f>
        <v>3.6429995957455003E-3</v>
      </c>
      <c r="CX38" s="381">
        <f>CW38*(1-VLOOKUP($AW38,'MP-2019_Male'!$A$3:$CH$103,IF(CX$5&gt;2034,84,(60+(CX$5-$AX$5)))))</f>
        <v>3.6091196995050672E-3</v>
      </c>
      <c r="CY38" s="381">
        <f>CX38*(1-VLOOKUP($AW38,'MP-2019_Male'!$A$3:$CH$103,IF(CY$5&gt;2034,84,(60+(CY$5-$AX$5)))))</f>
        <v>3.5755548862996703E-3</v>
      </c>
      <c r="CZ38" s="381">
        <f>CY38*(1-VLOOKUP($AW38,'MP-2019_Male'!$A$3:$CH$103,IF(CZ$5&gt;2034,84,(60+(CZ$5-$AX$5)))))</f>
        <v>3.5423022258570832E-3</v>
      </c>
      <c r="DA38" s="381">
        <f>CZ38*(1-VLOOKUP($AW38,'MP-2019_Male'!$A$3:$CH$103,IF(DA$5&gt;2034,84,(60+(DA$5-$AX$5)))))</f>
        <v>3.5093588151566125E-3</v>
      </c>
      <c r="DB38" s="381">
        <f>DA38*(1-VLOOKUP($AW38,'MP-2019_Male'!$A$3:$CH$103,IF(DB$5&gt;2034,84,(60+(DB$5-$AX$5)))))</f>
        <v>3.4767217781756562E-3</v>
      </c>
      <c r="DC38" s="381">
        <f>DB38*(1-VLOOKUP($AW38,'MP-2019_Male'!$A$3:$CH$103,IF(DC$5&gt;2034,84,(60+(DC$5-$AX$5)))))</f>
        <v>3.4443882656386227E-3</v>
      </c>
      <c r="DD38" s="381">
        <f>DC38*(1-VLOOKUP($AW38,'MP-2019_Male'!$A$3:$CH$103,IF(DD$5&gt;2034,84,(60+(DD$5-$AX$5)))))</f>
        <v>3.4123554547681838E-3</v>
      </c>
      <c r="DE38" s="381">
        <f>DD38*(1-VLOOKUP($AW38,'MP-2019_Male'!$A$3:$CH$103,IF(DE$5&gt;2034,84,(60+(DE$5-$AX$5)))))</f>
        <v>3.3806205490388395E-3</v>
      </c>
      <c r="DF38" s="381">
        <f>DE38*(1-VLOOKUP($AW38,'MP-2019_Male'!$A$3:$CH$103,IF(DF$5&gt;2034,84,(60+(DF$5-$AX$5)))))</f>
        <v>3.3491807779327783E-3</v>
      </c>
      <c r="DG38" s="381">
        <f>DF38*(1-VLOOKUP($AW38,'MP-2019_Male'!$A$3:$CH$103,IF(DG$5&gt;2034,84,(60+(DG$5-$AX$5)))))</f>
        <v>3.3180333966980036E-3</v>
      </c>
      <c r="DH38" s="381">
        <f>DG38*(1-VLOOKUP($AW38,'MP-2019_Male'!$A$3:$CH$103,IF(DH$5&gt;2034,84,(60+(DH$5-$AX$5)))))</f>
        <v>3.2871756861087122E-3</v>
      </c>
      <c r="DI38" s="381">
        <f>DH38*(1-VLOOKUP($AW38,'MP-2019_Male'!$A$3:$CH$103,IF(DI$5&gt;2034,84,(60+(DI$5-$AX$5)))))</f>
        <v>3.2566049522279013E-3</v>
      </c>
      <c r="DJ38" s="381">
        <f>DI38*(1-VLOOKUP($AW38,'MP-2019_Male'!$A$3:$CH$103,IF(DJ$5&gt;2034,84,(60+(DJ$5-$AX$5)))))</f>
        <v>3.2263185261721819E-3</v>
      </c>
      <c r="DK38" s="381">
        <f>DJ38*(1-VLOOKUP($AW38,'MP-2019_Male'!$A$3:$CH$103,IF(DK$5&gt;2034,84,(60+(DK$5-$AX$5)))))</f>
        <v>3.1963137638787806E-3</v>
      </c>
      <c r="DL38" s="381">
        <f>DK38*(1-VLOOKUP($AW38,'MP-2019_Male'!$A$3:$CH$103,IF(DL$5&gt;2034,84,(60+(DL$5-$AX$5)))))</f>
        <v>3.1665880458747082E-3</v>
      </c>
      <c r="DM38" s="381">
        <f>DL38*(1-VLOOKUP($AW38,'MP-2019_Male'!$A$3:$CH$103,IF(DM$5&gt;2034,84,(60+(DM$5-$AX$5)))))</f>
        <v>3.1371387770480737E-3</v>
      </c>
      <c r="DN38" s="381">
        <f>DM38*(1-VLOOKUP($AW38,'MP-2019_Male'!$A$3:$CH$103,IF(DN$5&gt;2034,84,(60+(DN$5-$AX$5)))))</f>
        <v>3.1079633864215268E-3</v>
      </c>
      <c r="DO38" s="381">
        <f>DN38*(1-VLOOKUP($AW38,'MP-2019_Male'!$A$3:$CH$103,IF(DO$5&gt;2034,84,(60+(DO$5-$AX$5)))))</f>
        <v>3.0790593269278068E-3</v>
      </c>
      <c r="DP38" s="381">
        <f>DO38*(1-VLOOKUP($AW38,'MP-2019_Male'!$A$3:$CH$103,IF(DP$5&gt;2034,84,(60+(DP$5-$AX$5)))))</f>
        <v>3.0504240751873784E-3</v>
      </c>
      <c r="DQ38" s="381">
        <f>DP38*(1-VLOOKUP($AW38,'MP-2019_Male'!$A$3:$CH$103,IF(DQ$5&gt;2034,84,(60+(DQ$5-$AX$5)))))</f>
        <v>3.0220551312881358E-3</v>
      </c>
      <c r="DR38" s="381">
        <f>DQ38*(1-VLOOKUP($AW38,'MP-2019_Male'!$A$3:$CH$103,IF(DR$5&gt;2034,84,(60+(DR$5-$AX$5)))))</f>
        <v>2.9939500185671561E-3</v>
      </c>
      <c r="DS38" s="381">
        <f>DR38*(1-VLOOKUP($AW38,'MP-2019_Male'!$A$3:$CH$103,IF(DS$5&gt;2034,84,(60+(DS$5-$AX$5)))))</f>
        <v>2.9661062833944815E-3</v>
      </c>
      <c r="DT38" s="381">
        <f>DS38*(1-VLOOKUP($AW38,'MP-2019_Male'!$A$3:$CH$103,IF(DT$5&gt;2034,84,(60+(DT$5-$AX$5)))))</f>
        <v>2.9385214949589128E-3</v>
      </c>
      <c r="DU38" s="381">
        <f>DT38*(1-VLOOKUP($AW38,'MP-2019_Male'!$A$3:$CH$103,IF(DU$5&gt;2034,84,(60+(DU$5-$AX$5)))))</f>
        <v>2.911193245055795E-3</v>
      </c>
      <c r="DV38" s="381">
        <f>DU38*(1-VLOOKUP($AW38,'MP-2019_Male'!$A$3:$CH$103,IF(DV$5&gt;2034,84,(60+(DV$5-$AX$5)))))</f>
        <v>2.884119147876776E-3</v>
      </c>
      <c r="DW38" s="381">
        <f>DV38*(1-VLOOKUP($AW38,'MP-2019_Male'!$A$3:$CH$103,IF(DW$5&gt;2034,84,(60+(DW$5-$AX$5)))))</f>
        <v>2.8572968398015222E-3</v>
      </c>
      <c r="DX38" s="381">
        <f>DW38*(1-VLOOKUP($AW38,'MP-2019_Male'!$A$3:$CH$103,IF(DX$5&gt;2034,84,(60+(DX$5-$AX$5)))))</f>
        <v>2.830723979191368E-3</v>
      </c>
      <c r="DY38" s="381">
        <f>DX38*(1-VLOOKUP($AW38,'MP-2019_Male'!$A$3:$CH$103,IF(DY$5&gt;2034,84,(60+(DY$5-$AX$5)))))</f>
        <v>2.8043982461848885E-3</v>
      </c>
      <c r="DZ38" s="381">
        <f>DY38*(1-VLOOKUP($AW38,'MP-2019_Male'!$A$3:$CH$103,IF(DZ$5&gt;2034,84,(60+(DZ$5-$AX$5)))))</f>
        <v>2.7783173424953691E-3</v>
      </c>
      <c r="EA38" s="381">
        <f>DZ38*(1-VLOOKUP($AW38,'MP-2019_Male'!$A$3:$CH$103,IF(EA$5&gt;2034,84,(60+(EA$5-$AX$5)))))</f>
        <v>2.7524789912101622E-3</v>
      </c>
      <c r="EB38" s="381">
        <f>EA38*(1-VLOOKUP($AW38,'MP-2019_Male'!$A$3:$CH$103,IF(EB$5&gt;2034,84,(60+(EB$5-$AX$5)))))</f>
        <v>2.7268809365919079E-3</v>
      </c>
      <c r="EC38" s="381">
        <f>EB38*(1-VLOOKUP($AW38,'MP-2019_Male'!$A$3:$CH$103,IF(EC$5&gt;2034,84,(60+(EC$5-$AX$5)))))</f>
        <v>2.7015209438816033E-3</v>
      </c>
      <c r="ED38" s="381">
        <f>EC38*(1-VLOOKUP($AW38,'MP-2019_Male'!$A$3:$CH$103,IF(ED$5&gt;2034,84,(60+(ED$5-$AX$5)))))</f>
        <v>2.6763967991035044E-3</v>
      </c>
      <c r="EE38" s="381">
        <f>ED38*(1-VLOOKUP($AW38,'MP-2019_Male'!$A$3:$CH$103,IF(EE$5&gt;2034,84,(60+(EE$5-$AX$5)))))</f>
        <v>2.6515063088718418E-3</v>
      </c>
      <c r="EF38" s="381">
        <f>EE38*(1-VLOOKUP($AW38,'MP-2019_Male'!$A$3:$CH$103,IF(EF$5&gt;2034,84,(60+(EF$5-$AX$5)))))</f>
        <v>2.6268473001993336E-3</v>
      </c>
      <c r="EG38" s="381">
        <f>EF38*(1-VLOOKUP($AW38,'MP-2019_Male'!$A$3:$CH$103,IF(EG$5&gt;2034,84,(60+(EG$5-$AX$5)))))</f>
        <v>2.60241762030748E-3</v>
      </c>
      <c r="EH38" s="381">
        <f>EG38*(1-VLOOKUP($AW38,'MP-2019_Male'!$A$3:$CH$103,IF(EH$5&gt;2034,84,(60+(EH$5-$AX$5)))))</f>
        <v>2.5782151364386204E-3</v>
      </c>
      <c r="EI38" s="381">
        <f>EH38*(1-VLOOKUP($AW38,'MP-2019_Male'!$A$3:$CH$103,IF(EI$5&gt;2034,84,(60+(EI$5-$AX$5)))))</f>
        <v>2.5542377356697413E-3</v>
      </c>
      <c r="EJ38" s="381">
        <f>EI38*(1-VLOOKUP($AW38,'MP-2019_Male'!$A$3:$CH$103,IF(EJ$5&gt;2034,84,(60+(EJ$5-$AX$5)))))</f>
        <v>2.5304833247280127E-3</v>
      </c>
      <c r="EK38" s="381">
        <f>EJ38*(1-VLOOKUP($AW38,'MP-2019_Male'!$A$3:$CH$103,IF(EK$5&gt;2034,84,(60+(EK$5-$AX$5)))))</f>
        <v>2.5069498298080422E-3</v>
      </c>
      <c r="EL38" s="381">
        <f>EK38*(1-VLOOKUP($AW38,'MP-2019_Male'!$A$3:$CH$103,IF(EL$5&gt;2034,84,(60+(EL$5-$AX$5)))))</f>
        <v>2.4836351963908273E-3</v>
      </c>
      <c r="EM38" s="381">
        <f>EL38*(1-VLOOKUP($AW38,'MP-2019_Male'!$A$3:$CH$103,IF(EM$5&gt;2034,84,(60+(EM$5-$AX$5)))))</f>
        <v>2.4605373890643927E-3</v>
      </c>
      <c r="EN38" s="381">
        <f>EM38*(1-VLOOKUP($AW38,'MP-2019_Male'!$A$3:$CH$103,IF(EN$5&gt;2034,84,(60+(EN$5-$AX$5)))))</f>
        <v>2.437654391346094E-3</v>
      </c>
      <c r="EO38" s="381">
        <f>EN38*(1-VLOOKUP($AW38,'MP-2019_Male'!$A$3:$CH$103,IF(EO$5&gt;2034,84,(60+(EO$5-$AX$5)))))</f>
        <v>2.4149842055065755E-3</v>
      </c>
      <c r="EP38" s="381">
        <f>EO38*(1-VLOOKUP($AW38,'MP-2019_Male'!$A$3:$CH$103,IF(EP$5&gt;2034,84,(60+(EP$5-$AX$5)))))</f>
        <v>2.3925248523953644E-3</v>
      </c>
      <c r="EQ38" s="381">
        <f>EP38*(1-VLOOKUP($AW38,'MP-2019_Male'!$A$3:$CH$103,IF(EQ$5&gt;2034,84,(60+(EQ$5-$AX$5)))))</f>
        <v>2.3702743712680874E-3</v>
      </c>
      <c r="ER38" s="381">
        <f>EQ38*(1-VLOOKUP($AW38,'MP-2019_Male'!$A$3:$CH$103,IF(ER$5&gt;2034,84,(60+(ER$5-$AX$5)))))</f>
        <v>2.3482308196152942E-3</v>
      </c>
      <c r="ES38" s="381">
        <f>ER38*(1-VLOOKUP($AW38,'MP-2019_Male'!$A$3:$CH$103,IF(ES$5&gt;2034,84,(60+(ES$5-$AX$5)))))</f>
        <v>2.3263922729928718E-3</v>
      </c>
      <c r="ET38" s="381">
        <f>ES38*(1-VLOOKUP($AW38,'MP-2019_Male'!$A$3:$CH$103,IF(ET$5&gt;2034,84,(60+(ET$5-$AX$5)))))</f>
        <v>2.3047568248540382E-3</v>
      </c>
      <c r="EU38" s="381">
        <f>ET38*(1-VLOOKUP($AW38,'MP-2019_Male'!$A$3:$CH$103,IF(EU$5&gt;2034,84,(60+(EU$5-$AX$5)))))</f>
        <v>2.2833225863828958E-3</v>
      </c>
      <c r="EV38" s="381">
        <f>EU38*(1-VLOOKUP($AW38,'MP-2019_Male'!$A$3:$CH$103,IF(EV$5&gt;2034,84,(60+(EV$5-$AX$5)))))</f>
        <v>2.2620876863295347E-3</v>
      </c>
      <c r="EW38" s="381">
        <f>EV38*(1-VLOOKUP($AW38,'MP-2019_Male'!$A$3:$CH$103,IF(EW$5&gt;2034,84,(60+(EW$5-$AX$5)))))</f>
        <v>2.2410502708466703E-3</v>
      </c>
      <c r="EX38" s="381">
        <f>EW38*(1-VLOOKUP($AW38,'MP-2019_Male'!$A$3:$CH$103,IF(EX$5&gt;2034,84,(60+(EX$5-$AX$5)))))</f>
        <v>2.2202085033277961E-3</v>
      </c>
      <c r="EY38" s="381">
        <f>EX38*(1-VLOOKUP($AW38,'MP-2019_Male'!$A$3:$CH$103,IF(EY$5&gt;2034,84,(60+(EY$5-$AX$5)))))</f>
        <v>2.1995605642468477E-3</v>
      </c>
      <c r="EZ38" s="381">
        <f>EY38*(1-VLOOKUP($AW38,'MP-2019_Male'!$A$3:$CH$103,IF(EZ$5&gt;2034,84,(60+(EZ$5-$AX$5)))))</f>
        <v>2.1791046509993519E-3</v>
      </c>
      <c r="FA38" s="381">
        <f>EZ38*(1-VLOOKUP($AW38,'MP-2019_Male'!$A$3:$CH$103,IF(FA$5&gt;2034,84,(60+(FA$5-$AX$5)))))</f>
        <v>2.1588389777450578E-3</v>
      </c>
      <c r="FB38" s="381">
        <f>FA38*(1-VLOOKUP($AW38,'MP-2019_Male'!$A$3:$CH$103,IF(FB$5&gt;2034,84,(60+(FB$5-$AX$5)))))</f>
        <v>2.1387617752520287E-3</v>
      </c>
      <c r="FC38" s="381">
        <f>FB38*(1-VLOOKUP($AW38,'MP-2019_Male'!$A$3:$CH$103,IF(FC$5&gt;2034,84,(60+(FC$5-$AX$5)))))</f>
        <v>2.1188712907421847E-3</v>
      </c>
      <c r="FD38" s="381">
        <f>FC38*(1-VLOOKUP($AW38,'MP-2019_Male'!$A$3:$CH$103,IF(FD$5&gt;2034,84,(60+(FD$5-$AX$5)))))</f>
        <v>2.0991657877382826E-3</v>
      </c>
      <c r="FE38" s="381">
        <f>FD38*(1-VLOOKUP($AW38,'MP-2019_Male'!$A$3:$CH$103,IF(FE$5&gt;2034,84,(60+(FE$5-$AX$5)))))</f>
        <v>2.0796435459123166E-3</v>
      </c>
      <c r="FF38" s="381">
        <f>FE38*(1-VLOOKUP($AW38,'MP-2019_Male'!$A$3:$CH$103,IF(FF$5&gt;2034,84,(60+(FF$5-$AX$5)))))</f>
        <v>2.0603028609353321E-3</v>
      </c>
      <c r="FG38" s="381">
        <f>FF38*(1-VLOOKUP($AW38,'MP-2019_Male'!$A$3:$CH$103,IF(FG$5&gt;2034,84,(60+(FG$5-$AX$5)))))</f>
        <v>2.0411420443286338E-3</v>
      </c>
      <c r="FH38" s="381">
        <f>FG38*(1-VLOOKUP($AW38,'MP-2019_Male'!$A$3:$CH$103,IF(FH$5&gt;2034,84,(60+(FH$5-$AX$5)))))</f>
        <v>2.0221594233163775E-3</v>
      </c>
      <c r="FI38" s="381">
        <f>FH38*(1-VLOOKUP($AW38,'MP-2019_Male'!$A$3:$CH$103,IF(FI$5&gt;2034,84,(60+(FI$5-$AX$5)))))</f>
        <v>2.0033533406795352E-3</v>
      </c>
      <c r="FJ38" s="381">
        <f>FI38*(1-VLOOKUP($AW38,'MP-2019_Male'!$A$3:$CH$103,IF(FJ$5&gt;2034,84,(60+(FJ$5-$AX$5)))))</f>
        <v>1.9847221546112157E-3</v>
      </c>
      <c r="FK38" s="381">
        <f>FJ38*(1-VLOOKUP($AW38,'MP-2019_Male'!$A$3:$CH$103,IF(FK$5&gt;2034,84,(60+(FK$5-$AX$5)))))</f>
        <v>1.9662642385733313E-3</v>
      </c>
      <c r="FL38" s="381">
        <f>FK38*(1-VLOOKUP($AW38,'MP-2019_Male'!$A$3:$CH$103,IF(FL$5&gt;2034,84,(60+(FL$5-$AX$5)))))</f>
        <v>1.9479779811545994E-3</v>
      </c>
      <c r="FM38" s="381">
        <f>FL38*(1-VLOOKUP($AW38,'MP-2019_Male'!$A$3:$CH$103,IF(FM$5&gt;2034,84,(60+(FM$5-$AX$5)))))</f>
        <v>1.9298617859298617E-3</v>
      </c>
      <c r="FN38" s="381">
        <f>FM38*(1-VLOOKUP($AW38,'MP-2019_Male'!$A$3:$CH$103,IF(FN$5&gt;2034,84,(60+(FN$5-$AX$5)))))</f>
        <v>1.9119140713207141E-3</v>
      </c>
    </row>
    <row r="39" spans="1:170">
      <c r="A39" s="172">
        <v>51</v>
      </c>
      <c r="B39" s="190">
        <f t="shared" si="7"/>
        <v>1.8710000000000001E-3</v>
      </c>
      <c r="C39" s="191">
        <f t="shared" si="8"/>
        <v>1.206E-3</v>
      </c>
      <c r="D39" s="174">
        <f t="shared" si="5"/>
        <v>1.5384999999999999E-3</v>
      </c>
      <c r="E39" s="345">
        <f t="shared" ca="1" si="10"/>
        <v>2.6162706027835769E-3</v>
      </c>
      <c r="F39" s="346">
        <f t="shared" ca="1" si="11"/>
        <v>6.6339992400898408E-4</v>
      </c>
      <c r="G39" s="366">
        <f t="shared" ca="1" si="12"/>
        <v>1.6398352633962806E-3</v>
      </c>
      <c r="H39" s="165">
        <f t="shared" si="13"/>
        <v>2046</v>
      </c>
      <c r="I39" s="325"/>
      <c r="J39" s="351"/>
      <c r="K39" s="348"/>
      <c r="L39" s="348"/>
      <c r="M39" s="348"/>
      <c r="N39" s="348"/>
      <c r="O39" s="348"/>
      <c r="P39" s="167"/>
      <c r="R39" s="405">
        <v>51</v>
      </c>
      <c r="T39" s="406">
        <v>8.9999999999999998E-4</v>
      </c>
      <c r="U39" s="407">
        <v>2.33E-3</v>
      </c>
      <c r="V39" s="407">
        <v>1.5350000000000001E-2</v>
      </c>
      <c r="W39" s="408">
        <v>3.4199999999999999E-3</v>
      </c>
      <c r="Y39" s="406">
        <v>1.6199999999999999E-3</v>
      </c>
      <c r="Z39" s="407">
        <v>3.2100000000000002E-3</v>
      </c>
      <c r="AA39" s="407">
        <v>1.712E-2</v>
      </c>
      <c r="AB39" s="408">
        <v>7.2399999999999999E-3</v>
      </c>
      <c r="AC39" s="413"/>
      <c r="AD39" s="172">
        <v>51</v>
      </c>
      <c r="AF39" s="195">
        <v>1.8710000000000001E-3</v>
      </c>
      <c r="AG39" s="196">
        <v>4.3839999999999999E-3</v>
      </c>
      <c r="AH39" s="197">
        <v>2.1016E-2</v>
      </c>
      <c r="AI39" s="172"/>
      <c r="AJ39" s="195">
        <v>1.206E-3</v>
      </c>
      <c r="AK39" s="196">
        <v>2.905E-3</v>
      </c>
      <c r="AL39" s="197">
        <v>1.2449999999999999E-2</v>
      </c>
      <c r="AV39" s="198"/>
      <c r="AW39" s="428">
        <v>58</v>
      </c>
      <c r="AX39" s="199">
        <f t="shared" si="16"/>
        <v>5.613915225223174E-3</v>
      </c>
      <c r="AY39" s="334">
        <f t="shared" si="15"/>
        <v>5.4898999999999998E-3</v>
      </c>
      <c r="AZ39" s="381">
        <f>AY39*(1-VLOOKUP($AW39,'MP-2019_Male'!$A$3:$CH$103,IF(AZ$5&gt;2034,84,(60+(AZ$5-$AX$5)))))</f>
        <v>5.4970368700000003E-3</v>
      </c>
      <c r="BA39" s="381">
        <f>AZ39*(1-VLOOKUP($AW39,'MP-2019_Male'!$A$3:$CH$103,IF(BA$5&gt;2034,84,(60+(BA$5-$AX$5)))))</f>
        <v>5.5135279806099993E-3</v>
      </c>
      <c r="BB39" s="381">
        <f>BA39*(1-VLOOKUP($AW39,'MP-2019_Male'!$A$3:$CH$103,IF(BB$5&gt;2034,84,(60+(BB$5-$AX$5)))))</f>
        <v>5.537236150926622E-3</v>
      </c>
      <c r="BC39" s="381">
        <f>BB39*(1-VLOOKUP($AW39,'MP-2019_Male'!$A$3:$CH$103,IF(BC$5&gt;2034,84,(60+(BC$5-$AX$5)))))</f>
        <v>5.565476055296348E-3</v>
      </c>
      <c r="BD39" s="381">
        <f>BC39*(1-VLOOKUP($AW39,'MP-2019_Male'!$A$3:$CH$103,IF(BD$5&gt;2034,84,(60+(BD$5-$AX$5)))))</f>
        <v>5.5960861736004779E-3</v>
      </c>
      <c r="BE39" s="381">
        <f>BD39*(1-VLOOKUP($AW39,'MP-2019_Male'!$A$3:$CH$103,IF(BE$5&gt;2034,84,(60+(BE$5-$AX$5)))))</f>
        <v>5.6201493441469597E-3</v>
      </c>
      <c r="BF39" s="381">
        <f>BE39*(1-VLOOKUP($AW39,'MP-2019_Male'!$A$3:$CH$103,IF(BF$5&gt;2034,84,(60+(BF$5-$AX$5)))))</f>
        <v>5.635323747376156E-3</v>
      </c>
      <c r="BG39" s="381">
        <f>BF39*(1-VLOOKUP($AW39,'MP-2019_Male'!$A$3:$CH$103,IF(BG$5&gt;2034,84,(60+(BG$5-$AX$5)))))</f>
        <v>5.6392684739993192E-3</v>
      </c>
      <c r="BH39" s="381">
        <f>BG39*(1-VLOOKUP($AW39,'MP-2019_Male'!$A$3:$CH$103,IF(BH$5&gt;2034,84,(60+(BH$5-$AX$5)))))</f>
        <v>5.6319374249831199E-3</v>
      </c>
      <c r="BI39" s="381">
        <f>BH39*(1-VLOOKUP($AW39,'MP-2019_Male'!$A$3:$CH$103,IF(BI$5&gt;2034,84,(60+(BI$5-$AX$5)))))</f>
        <v>5.613915225223174E-3</v>
      </c>
      <c r="BJ39" s="414">
        <f>BI39*(1-VLOOKUP($AW39,'MP-2019_Male'!$A$3:$CH$103,IF(BJ$5&gt;2034,84,(60+(BJ$5-$AX$5)))))</f>
        <v>5.5864070406195804E-3</v>
      </c>
      <c r="BK39" s="381">
        <f>BJ39*(1-VLOOKUP($AW39,'MP-2019_Male'!$A$3:$CH$103,IF(BK$5&gt;2034,84,(60+(BK$5-$AX$5)))))</f>
        <v>5.5506540355596155E-3</v>
      </c>
      <c r="BL39" s="381">
        <f>BK39*(1-VLOOKUP($AW39,'MP-2019_Male'!$A$3:$CH$103,IF(BL$5&gt;2034,84,(60+(BL$5-$AX$5)))))</f>
        <v>5.5095791956964743E-3</v>
      </c>
      <c r="BM39" s="381">
        <f>BL39*(1-VLOOKUP($AW39,'MP-2019_Male'!$A$3:$CH$103,IF(BM$5&gt;2034,84,(60+(BM$5-$AX$5)))))</f>
        <v>5.4655025621309023E-3</v>
      </c>
      <c r="BN39" s="381">
        <f>BM39*(1-VLOOKUP($AW39,'MP-2019_Male'!$A$3:$CH$103,IF(BN$5&gt;2034,84,(60+(BN$5-$AX$5)))))</f>
        <v>5.4212319913776418E-3</v>
      </c>
      <c r="BO39" s="381">
        <f>BN39*(1-VLOOKUP($AW39,'MP-2019_Male'!$A$3:$CH$103,IF(BO$5&gt;2034,84,(60+(BO$5-$AX$5)))))</f>
        <v>5.3784042586457583E-3</v>
      </c>
      <c r="BP39" s="381">
        <f>BO39*(1-VLOOKUP($AW39,'MP-2019_Male'!$A$3:$CH$103,IF(BP$5&gt;2034,84,(60+(BP$5-$AX$5)))))</f>
        <v>5.3369905458541854E-3</v>
      </c>
      <c r="BQ39" s="381">
        <f>BP39*(1-VLOOKUP($AW39,'MP-2019_Male'!$A$3:$CH$103,IF(BQ$5&gt;2034,84,(60+(BQ$5-$AX$5)))))</f>
        <v>5.2969631167602794E-3</v>
      </c>
      <c r="BR39" s="381">
        <f>BQ39*(1-VLOOKUP($AW39,'MP-2019_Male'!$A$3:$CH$103,IF(BR$5&gt;2034,84,(60+(BR$5-$AX$5)))))</f>
        <v>5.2567061970729013E-3</v>
      </c>
      <c r="BS39" s="381">
        <f>BR39*(1-VLOOKUP($AW39,'MP-2019_Male'!$A$3:$CH$103,IF(BS$5&gt;2034,84,(60+(BS$5-$AX$5)))))</f>
        <v>5.2157038887357329E-3</v>
      </c>
      <c r="BT39" s="381">
        <f>BS39*(1-VLOOKUP($AW39,'MP-2019_Male'!$A$3:$CH$103,IF(BT$5&gt;2034,84,(60+(BT$5-$AX$5)))))</f>
        <v>5.1729351168480998E-3</v>
      </c>
      <c r="BU39" s="381">
        <f>BT39*(1-VLOOKUP($AW39,'MP-2019_Male'!$A$3:$CH$103,IF(BU$5&gt;2034,84,(60+(BU$5-$AX$5)))))</f>
        <v>5.1274132878198365E-3</v>
      </c>
      <c r="BV39" s="381">
        <f>BU39*(1-VLOOKUP($AW39,'MP-2019_Male'!$A$3:$CH$103,IF(BV$5&gt;2034,84,(60+(BV$5-$AX$5)))))</f>
        <v>5.0792156029143302E-3</v>
      </c>
      <c r="BW39" s="381">
        <f>BV39*(1-VLOOKUP($AW39,'MP-2019_Male'!$A$3:$CH$103,IF(BW$5&gt;2034,84,(60+(BW$5-$AX$5)))))</f>
        <v>5.0294392900057695E-3</v>
      </c>
      <c r="BX39" s="381">
        <f>BW39*(1-VLOOKUP($AW39,'MP-2019_Male'!$A$3:$CH$103,IF(BX$5&gt;2034,84,(60+(BX$5-$AX$5)))))</f>
        <v>4.9821625606797154E-3</v>
      </c>
      <c r="BY39" s="381">
        <f>BX39*(1-VLOOKUP($AW39,'MP-2019_Male'!$A$3:$CH$103,IF(BY$5&gt;2034,84,(60+(BY$5-$AX$5)))))</f>
        <v>4.9353302326093258E-3</v>
      </c>
      <c r="BZ39" s="381">
        <f>BY39*(1-VLOOKUP($AW39,'MP-2019_Male'!$A$3:$CH$103,IF(BZ$5&gt;2034,84,(60+(BZ$5-$AX$5)))))</f>
        <v>4.8889381284227982E-3</v>
      </c>
      <c r="CA39" s="381">
        <f>BZ39*(1-VLOOKUP($AW39,'MP-2019_Male'!$A$3:$CH$103,IF(CA$5&gt;2034,84,(60+(CA$5-$AX$5)))))</f>
        <v>4.8429821100156242E-3</v>
      </c>
      <c r="CB39" s="381">
        <f>CA39*(1-VLOOKUP($AW39,'MP-2019_Male'!$A$3:$CH$103,IF(CB$5&gt;2034,84,(60+(CB$5-$AX$5)))))</f>
        <v>4.7974580781814779E-3</v>
      </c>
      <c r="CC39" s="381">
        <f>CB39*(1-VLOOKUP($AW39,'MP-2019_Male'!$A$3:$CH$103,IF(CC$5&gt;2034,84,(60+(CC$5-$AX$5)))))</f>
        <v>4.7523619722465724E-3</v>
      </c>
      <c r="CD39" s="381">
        <f>CC39*(1-VLOOKUP($AW39,'MP-2019_Male'!$A$3:$CH$103,IF(CD$5&gt;2034,84,(60+(CD$5-$AX$5)))))</f>
        <v>4.707689769707455E-3</v>
      </c>
      <c r="CE39" s="381">
        <f>CD39*(1-VLOOKUP($AW39,'MP-2019_Male'!$A$3:$CH$103,IF(CE$5&gt;2034,84,(60+(CE$5-$AX$5)))))</f>
        <v>4.6634374858722048E-3</v>
      </c>
      <c r="CF39" s="381">
        <f>CE39*(1-VLOOKUP($AW39,'MP-2019_Male'!$A$3:$CH$103,IF(CF$5&gt;2034,84,(60+(CF$5-$AX$5)))))</f>
        <v>4.6196011735050065E-3</v>
      </c>
      <c r="CG39" s="381">
        <f>CF39*(1-VLOOKUP($AW39,'MP-2019_Male'!$A$3:$CH$103,IF(CG$5&gt;2034,84,(60+(CG$5-$AX$5)))))</f>
        <v>4.5761769224740593E-3</v>
      </c>
      <c r="CH39" s="381">
        <f>CG39*(1-VLOOKUP($AW39,'MP-2019_Male'!$A$3:$CH$103,IF(CH$5&gt;2034,84,(60+(CH$5-$AX$5)))))</f>
        <v>4.5331608594028037E-3</v>
      </c>
      <c r="CI39" s="381">
        <f>CH39*(1-VLOOKUP($AW39,'MP-2019_Male'!$A$3:$CH$103,IF(CI$5&gt;2034,84,(60+(CI$5-$AX$5)))))</f>
        <v>4.4905491473244174E-3</v>
      </c>
      <c r="CJ39" s="381">
        <f>CI39*(1-VLOOKUP($AW39,'MP-2019_Male'!$A$3:$CH$103,IF(CJ$5&gt;2034,84,(60+(CJ$5-$AX$5)))))</f>
        <v>4.4483379853395679E-3</v>
      </c>
      <c r="CK39" s="381">
        <f>CJ39*(1-VLOOKUP($AW39,'MP-2019_Male'!$A$3:$CH$103,IF(CK$5&gt;2034,84,(60+(CK$5-$AX$5)))))</f>
        <v>4.4065236082773762E-3</v>
      </c>
      <c r="CL39" s="381">
        <f>CK39*(1-VLOOKUP($AW39,'MP-2019_Male'!$A$3:$CH$103,IF(CL$5&gt;2034,84,(60+(CL$5-$AX$5)))))</f>
        <v>4.3651022863595689E-3</v>
      </c>
      <c r="CM39" s="381">
        <f>CL39*(1-VLOOKUP($AW39,'MP-2019_Male'!$A$3:$CH$103,IF(CM$5&gt;2034,84,(60+(CM$5-$AX$5)))))</f>
        <v>4.3240703248677891E-3</v>
      </c>
      <c r="CN39" s="381">
        <f>CM39*(1-VLOOKUP($AW39,'MP-2019_Male'!$A$3:$CH$103,IF(CN$5&gt;2034,84,(60+(CN$5-$AX$5)))))</f>
        <v>4.2834240638140323E-3</v>
      </c>
      <c r="CO39" s="381">
        <f>CN39*(1-VLOOKUP($AW39,'MP-2019_Male'!$A$3:$CH$103,IF(CO$5&gt;2034,84,(60+(CO$5-$AX$5)))))</f>
        <v>4.2431598776141808E-3</v>
      </c>
      <c r="CP39" s="381">
        <f>CO39*(1-VLOOKUP($AW39,'MP-2019_Male'!$A$3:$CH$103,IF(CP$5&gt;2034,84,(60+(CP$5-$AX$5)))))</f>
        <v>4.2032741747646081E-3</v>
      </c>
      <c r="CQ39" s="381">
        <f>CP39*(1-VLOOKUP($AW39,'MP-2019_Male'!$A$3:$CH$103,IF(CQ$5&gt;2034,84,(60+(CQ$5-$AX$5)))))</f>
        <v>4.163763397521821E-3</v>
      </c>
      <c r="CR39" s="381">
        <f>CQ39*(1-VLOOKUP($AW39,'MP-2019_Male'!$A$3:$CH$103,IF(CR$5&gt;2034,84,(60+(CR$5-$AX$5)))))</f>
        <v>4.124624021585116E-3</v>
      </c>
      <c r="CS39" s="381">
        <f>CR39*(1-VLOOKUP($AW39,'MP-2019_Male'!$A$3:$CH$103,IF(CS$5&gt;2034,84,(60+(CS$5-$AX$5)))))</f>
        <v>4.0858525557822163E-3</v>
      </c>
      <c r="CT39" s="381">
        <f>CS39*(1-VLOOKUP($AW39,'MP-2019_Male'!$A$3:$CH$103,IF(CT$5&gt;2034,84,(60+(CT$5-$AX$5)))))</f>
        <v>4.0474455417578636E-3</v>
      </c>
      <c r="CU39" s="381">
        <f>CT39*(1-VLOOKUP($AW39,'MP-2019_Male'!$A$3:$CH$103,IF(CU$5&gt;2034,84,(60+(CU$5-$AX$5)))))</f>
        <v>4.0093995536653396E-3</v>
      </c>
      <c r="CV39" s="381">
        <f>CU39*(1-VLOOKUP($AW39,'MP-2019_Male'!$A$3:$CH$103,IF(CV$5&gt;2034,84,(60+(CV$5-$AX$5)))))</f>
        <v>3.9717111978608858E-3</v>
      </c>
      <c r="CW39" s="381">
        <f>CV39*(1-VLOOKUP($AW39,'MP-2019_Male'!$A$3:$CH$103,IF(CW$5&gt;2034,84,(60+(CW$5-$AX$5)))))</f>
        <v>3.9343771126009938E-3</v>
      </c>
      <c r="CX39" s="381">
        <f>CW39*(1-VLOOKUP($AW39,'MP-2019_Male'!$A$3:$CH$103,IF(CX$5&gt;2034,84,(60+(CX$5-$AX$5)))))</f>
        <v>3.8973939677425448E-3</v>
      </c>
      <c r="CY39" s="381">
        <f>CX39*(1-VLOOKUP($AW39,'MP-2019_Male'!$A$3:$CH$103,IF(CY$5&gt;2034,84,(60+(CY$5-$AX$5)))))</f>
        <v>3.860758464445765E-3</v>
      </c>
      <c r="CZ39" s="381">
        <f>CY39*(1-VLOOKUP($AW39,'MP-2019_Male'!$A$3:$CH$103,IF(CZ$5&gt;2034,84,(60+(CZ$5-$AX$5)))))</f>
        <v>3.8244673348799751E-3</v>
      </c>
      <c r="DA39" s="381">
        <f>CZ39*(1-VLOOKUP($AW39,'MP-2019_Male'!$A$3:$CH$103,IF(DA$5&gt;2034,84,(60+(DA$5-$AX$5)))))</f>
        <v>3.7885173419321037E-3</v>
      </c>
      <c r="DB39" s="381">
        <f>DA39*(1-VLOOKUP($AW39,'MP-2019_Male'!$A$3:$CH$103,IF(DB$5&gt;2034,84,(60+(DB$5-$AX$5)))))</f>
        <v>3.7529052789179421E-3</v>
      </c>
      <c r="DC39" s="381">
        <f>DB39*(1-VLOOKUP($AW39,'MP-2019_Male'!$A$3:$CH$103,IF(DC$5&gt;2034,84,(60+(DC$5-$AX$5)))))</f>
        <v>3.7176279692961137E-3</v>
      </c>
      <c r="DD39" s="381">
        <f>DC39*(1-VLOOKUP($AW39,'MP-2019_Male'!$A$3:$CH$103,IF(DD$5&gt;2034,84,(60+(DD$5-$AX$5)))))</f>
        <v>3.6826822663847303E-3</v>
      </c>
      <c r="DE39" s="381">
        <f>DD39*(1-VLOOKUP($AW39,'MP-2019_Male'!$A$3:$CH$103,IF(DE$5&gt;2034,84,(60+(DE$5-$AX$5)))))</f>
        <v>3.6480650530807141E-3</v>
      </c>
      <c r="DF39" s="381">
        <f>DE39*(1-VLOOKUP($AW39,'MP-2019_Male'!$A$3:$CH$103,IF(DF$5&gt;2034,84,(60+(DF$5-$AX$5)))))</f>
        <v>3.6137732415817557E-3</v>
      </c>
      <c r="DG39" s="381">
        <f>DF39*(1-VLOOKUP($AW39,'MP-2019_Male'!$A$3:$CH$103,IF(DG$5&gt;2034,84,(60+(DG$5-$AX$5)))))</f>
        <v>3.5798037731108873E-3</v>
      </c>
      <c r="DH39" s="381">
        <f>DG39*(1-VLOOKUP($AW39,'MP-2019_Male'!$A$3:$CH$103,IF(DH$5&gt;2034,84,(60+(DH$5-$AX$5)))))</f>
        <v>3.5461536176436452E-3</v>
      </c>
      <c r="DI39" s="381">
        <f>DH39*(1-VLOOKUP($AW39,'MP-2019_Male'!$A$3:$CH$103,IF(DI$5&gt;2034,84,(60+(DI$5-$AX$5)))))</f>
        <v>3.5128197736377952E-3</v>
      </c>
      <c r="DJ39" s="381">
        <f>DI39*(1-VLOOKUP($AW39,'MP-2019_Male'!$A$3:$CH$103,IF(DJ$5&gt;2034,84,(60+(DJ$5-$AX$5)))))</f>
        <v>3.4797992677656001E-3</v>
      </c>
      <c r="DK39" s="381">
        <f>DJ39*(1-VLOOKUP($AW39,'MP-2019_Male'!$A$3:$CH$103,IF(DK$5&gt;2034,84,(60+(DK$5-$AX$5)))))</f>
        <v>3.4470891546486034E-3</v>
      </c>
      <c r="DL39" s="381">
        <f>DK39*(1-VLOOKUP($AW39,'MP-2019_Male'!$A$3:$CH$103,IF(DL$5&gt;2034,84,(60+(DL$5-$AX$5)))))</f>
        <v>3.4146865165949067E-3</v>
      </c>
      <c r="DM39" s="381">
        <f>DL39*(1-VLOOKUP($AW39,'MP-2019_Male'!$A$3:$CH$103,IF(DM$5&gt;2034,84,(60+(DM$5-$AX$5)))))</f>
        <v>3.3825884633389147E-3</v>
      </c>
      <c r="DN39" s="381">
        <f>DM39*(1-VLOOKUP($AW39,'MP-2019_Male'!$A$3:$CH$103,IF(DN$5&gt;2034,84,(60+(DN$5-$AX$5)))))</f>
        <v>3.350792131783529E-3</v>
      </c>
      <c r="DO39" s="381">
        <f>DN39*(1-VLOOKUP($AW39,'MP-2019_Male'!$A$3:$CH$103,IF(DO$5&gt;2034,84,(60+(DO$5-$AX$5)))))</f>
        <v>3.3192946857447639E-3</v>
      </c>
      <c r="DP39" s="381">
        <f>DO39*(1-VLOOKUP($AW39,'MP-2019_Male'!$A$3:$CH$103,IF(DP$5&gt;2034,84,(60+(DP$5-$AX$5)))))</f>
        <v>3.2880933156987633E-3</v>
      </c>
      <c r="DQ39" s="381">
        <f>DP39*(1-VLOOKUP($AW39,'MP-2019_Male'!$A$3:$CH$103,IF(DQ$5&gt;2034,84,(60+(DQ$5-$AX$5)))))</f>
        <v>3.2571852385311949E-3</v>
      </c>
      <c r="DR39" s="381">
        <f>DQ39*(1-VLOOKUP($AW39,'MP-2019_Male'!$A$3:$CH$103,IF(DR$5&gt;2034,84,(60+(DR$5-$AX$5)))))</f>
        <v>3.2265676972890018E-3</v>
      </c>
      <c r="DS39" s="381">
        <f>DR39*(1-VLOOKUP($AW39,'MP-2019_Male'!$A$3:$CH$103,IF(DS$5&gt;2034,84,(60+(DS$5-$AX$5)))))</f>
        <v>3.1962379609344854E-3</v>
      </c>
      <c r="DT39" s="381">
        <f>DS39*(1-VLOOKUP($AW39,'MP-2019_Male'!$A$3:$CH$103,IF(DT$5&gt;2034,84,(60+(DT$5-$AX$5)))))</f>
        <v>3.1661933241017015E-3</v>
      </c>
      <c r="DU39" s="381">
        <f>DT39*(1-VLOOKUP($AW39,'MP-2019_Male'!$A$3:$CH$103,IF(DU$5&gt;2034,84,(60+(DU$5-$AX$5)))))</f>
        <v>3.1364311068551457E-3</v>
      </c>
      <c r="DV39" s="381">
        <f>DU39*(1-VLOOKUP($AW39,'MP-2019_Male'!$A$3:$CH$103,IF(DV$5&gt;2034,84,(60+(DV$5-$AX$5)))))</f>
        <v>3.1069486544507076E-3</v>
      </c>
      <c r="DW39" s="381">
        <f>DV39*(1-VLOOKUP($AW39,'MP-2019_Male'!$A$3:$CH$103,IF(DW$5&gt;2034,84,(60+(DW$5-$AX$5)))))</f>
        <v>3.0777433370988709E-3</v>
      </c>
      <c r="DX39" s="381">
        <f>DW39*(1-VLOOKUP($AW39,'MP-2019_Male'!$A$3:$CH$103,IF(DX$5&gt;2034,84,(60+(DX$5-$AX$5)))))</f>
        <v>3.0488125497301418E-3</v>
      </c>
      <c r="DY39" s="381">
        <f>DX39*(1-VLOOKUP($AW39,'MP-2019_Male'!$A$3:$CH$103,IF(DY$5&gt;2034,84,(60+(DY$5-$AX$5)))))</f>
        <v>3.0201537117626786E-3</v>
      </c>
      <c r="DZ39" s="381">
        <f>DY39*(1-VLOOKUP($AW39,'MP-2019_Male'!$A$3:$CH$103,IF(DZ$5&gt;2034,84,(60+(DZ$5-$AX$5)))))</f>
        <v>2.9917642668721095E-3</v>
      </c>
      <c r="EA39" s="381">
        <f>DZ39*(1-VLOOKUP($AW39,'MP-2019_Male'!$A$3:$CH$103,IF(EA$5&gt;2034,84,(60+(EA$5-$AX$5)))))</f>
        <v>2.9636416827635119E-3</v>
      </c>
      <c r="EB39" s="381">
        <f>EA39*(1-VLOOKUP($AW39,'MP-2019_Male'!$A$3:$CH$103,IF(EB$5&gt;2034,84,(60+(EB$5-$AX$5)))))</f>
        <v>2.9357834509455348E-3</v>
      </c>
      <c r="EC39" s="381">
        <f>EB39*(1-VLOOKUP($AW39,'MP-2019_Male'!$A$3:$CH$103,IF(EC$5&gt;2034,84,(60+(EC$5-$AX$5)))))</f>
        <v>2.9081870865066469E-3</v>
      </c>
      <c r="ED39" s="381">
        <f>EC39*(1-VLOOKUP($AW39,'MP-2019_Male'!$A$3:$CH$103,IF(ED$5&gt;2034,84,(60+(ED$5-$AX$5)))))</f>
        <v>2.8808501278934843E-3</v>
      </c>
      <c r="EE39" s="381">
        <f>ED39*(1-VLOOKUP($AW39,'MP-2019_Male'!$A$3:$CH$103,IF(EE$5&gt;2034,84,(60+(EE$5-$AX$5)))))</f>
        <v>2.8537701366912857E-3</v>
      </c>
      <c r="EF39" s="381">
        <f>EE39*(1-VLOOKUP($AW39,'MP-2019_Male'!$A$3:$CH$103,IF(EF$5&gt;2034,84,(60+(EF$5-$AX$5)))))</f>
        <v>2.8269446974063879E-3</v>
      </c>
      <c r="EG39" s="381">
        <f>EF39*(1-VLOOKUP($AW39,'MP-2019_Male'!$A$3:$CH$103,IF(EG$5&gt;2034,84,(60+(EG$5-$AX$5)))))</f>
        <v>2.8003714172507681E-3</v>
      </c>
      <c r="EH39" s="381">
        <f>EG39*(1-VLOOKUP($AW39,'MP-2019_Male'!$A$3:$CH$103,IF(EH$5&gt;2034,84,(60+(EH$5-$AX$5)))))</f>
        <v>2.7740479259286111E-3</v>
      </c>
      <c r="EI39" s="381">
        <f>EH39*(1-VLOOKUP($AW39,'MP-2019_Male'!$A$3:$CH$103,IF(EI$5&gt;2034,84,(60+(EI$5-$AX$5)))))</f>
        <v>2.7479718754248824E-3</v>
      </c>
      <c r="EJ39" s="381">
        <f>EI39*(1-VLOOKUP($AW39,'MP-2019_Male'!$A$3:$CH$103,IF(EJ$5&gt;2034,84,(60+(EJ$5-$AX$5)))))</f>
        <v>2.7221409397958887E-3</v>
      </c>
      <c r="EK39" s="381">
        <f>EJ39*(1-VLOOKUP($AW39,'MP-2019_Male'!$A$3:$CH$103,IF(EK$5&gt;2034,84,(60+(EK$5-$AX$5)))))</f>
        <v>2.6965528149618073E-3</v>
      </c>
      <c r="EL39" s="381">
        <f>EK39*(1-VLOOKUP($AW39,'MP-2019_Male'!$A$3:$CH$103,IF(EL$5&gt;2034,84,(60+(EL$5-$AX$5)))))</f>
        <v>2.6712052185011662E-3</v>
      </c>
      <c r="EM39" s="381">
        <f>EL39*(1-VLOOKUP($AW39,'MP-2019_Male'!$A$3:$CH$103,IF(EM$5&gt;2034,84,(60+(EM$5-$AX$5)))))</f>
        <v>2.6460958894472552E-3</v>
      </c>
      <c r="EN39" s="381">
        <f>EM39*(1-VLOOKUP($AW39,'MP-2019_Male'!$A$3:$CH$103,IF(EN$5&gt;2034,84,(60+(EN$5-$AX$5)))))</f>
        <v>2.6212225880864509E-3</v>
      </c>
      <c r="EO39" s="381">
        <f>EN39*(1-VLOOKUP($AW39,'MP-2019_Male'!$A$3:$CH$103,IF(EO$5&gt;2034,84,(60+(EO$5-$AX$5)))))</f>
        <v>2.5965830957584385E-3</v>
      </c>
      <c r="EP39" s="381">
        <f>EO39*(1-VLOOKUP($AW39,'MP-2019_Male'!$A$3:$CH$103,IF(EP$5&gt;2034,84,(60+(EP$5-$AX$5)))))</f>
        <v>2.5721752146583093E-3</v>
      </c>
      <c r="EQ39" s="381">
        <f>EP39*(1-VLOOKUP($AW39,'MP-2019_Male'!$A$3:$CH$103,IF(EQ$5&gt;2034,84,(60+(EQ$5-$AX$5)))))</f>
        <v>2.5479967676405213E-3</v>
      </c>
      <c r="ER39" s="381">
        <f>EQ39*(1-VLOOKUP($AW39,'MP-2019_Male'!$A$3:$CH$103,IF(ER$5&gt;2034,84,(60+(ER$5-$AX$5)))))</f>
        <v>2.5240455980247004E-3</v>
      </c>
      <c r="ES39" s="381">
        <f>ER39*(1-VLOOKUP($AW39,'MP-2019_Male'!$A$3:$CH$103,IF(ES$5&gt;2034,84,(60+(ES$5-$AX$5)))))</f>
        <v>2.5003195694032684E-3</v>
      </c>
      <c r="ET39" s="381">
        <f>ES39*(1-VLOOKUP($AW39,'MP-2019_Male'!$A$3:$CH$103,IF(ET$5&gt;2034,84,(60+(ET$5-$AX$5)))))</f>
        <v>2.4768165654508777E-3</v>
      </c>
      <c r="EU39" s="381">
        <f>ET39*(1-VLOOKUP($AW39,'MP-2019_Male'!$A$3:$CH$103,IF(EU$5&gt;2034,84,(60+(EU$5-$AX$5)))))</f>
        <v>2.4535344897356395E-3</v>
      </c>
      <c r="EV39" s="381">
        <f>EU39*(1-VLOOKUP($AW39,'MP-2019_Male'!$A$3:$CH$103,IF(EV$5&gt;2034,84,(60+(EV$5-$AX$5)))))</f>
        <v>2.4304712655321245E-3</v>
      </c>
      <c r="EW39" s="381">
        <f>EV39*(1-VLOOKUP($AW39,'MP-2019_Male'!$A$3:$CH$103,IF(EW$5&gt;2034,84,(60+(EW$5-$AX$5)))))</f>
        <v>2.4076248356361225E-3</v>
      </c>
      <c r="EX39" s="381">
        <f>EW39*(1-VLOOKUP($AW39,'MP-2019_Male'!$A$3:$CH$103,IF(EX$5&gt;2034,84,(60+(EX$5-$AX$5)))))</f>
        <v>2.3849931621811428E-3</v>
      </c>
      <c r="EY39" s="381">
        <f>EX39*(1-VLOOKUP($AW39,'MP-2019_Male'!$A$3:$CH$103,IF(EY$5&gt;2034,84,(60+(EY$5-$AX$5)))))</f>
        <v>2.36257422645664E-3</v>
      </c>
      <c r="EZ39" s="381">
        <f>EY39*(1-VLOOKUP($AW39,'MP-2019_Male'!$A$3:$CH$103,IF(EZ$5&gt;2034,84,(60+(EZ$5-$AX$5)))))</f>
        <v>2.3403660287279475E-3</v>
      </c>
      <c r="FA39" s="381">
        <f>EZ39*(1-VLOOKUP($AW39,'MP-2019_Male'!$A$3:$CH$103,IF(FA$5&gt;2034,84,(60+(FA$5-$AX$5)))))</f>
        <v>2.318366588057905E-3</v>
      </c>
      <c r="FB39" s="381">
        <f>FA39*(1-VLOOKUP($AW39,'MP-2019_Male'!$A$3:$CH$103,IF(FB$5&gt;2034,84,(60+(FB$5-$AX$5)))))</f>
        <v>2.2965739421301609E-3</v>
      </c>
      <c r="FC39" s="381">
        <f>FB39*(1-VLOOKUP($AW39,'MP-2019_Male'!$A$3:$CH$103,IF(FC$5&gt;2034,84,(60+(FC$5-$AX$5)))))</f>
        <v>2.2749861470741373E-3</v>
      </c>
      <c r="FD39" s="381">
        <f>FC39*(1-VLOOKUP($AW39,'MP-2019_Male'!$A$3:$CH$103,IF(FD$5&gt;2034,84,(60+(FD$5-$AX$5)))))</f>
        <v>2.2536012772916406E-3</v>
      </c>
      <c r="FE39" s="381">
        <f>FD39*(1-VLOOKUP($AW39,'MP-2019_Male'!$A$3:$CH$103,IF(FE$5&gt;2034,84,(60+(FE$5-$AX$5)))))</f>
        <v>2.2324174252850992E-3</v>
      </c>
      <c r="FF39" s="381">
        <f>FE39*(1-VLOOKUP($AW39,'MP-2019_Male'!$A$3:$CH$103,IF(FF$5&gt;2034,84,(60+(FF$5-$AX$5)))))</f>
        <v>2.2114327014874195E-3</v>
      </c>
      <c r="FG39" s="381">
        <f>FF39*(1-VLOOKUP($AW39,'MP-2019_Male'!$A$3:$CH$103,IF(FG$5&gt;2034,84,(60+(FG$5-$AX$5)))))</f>
        <v>2.190645234093438E-3</v>
      </c>
      <c r="FH39" s="381">
        <f>FG39*(1-VLOOKUP($AW39,'MP-2019_Male'!$A$3:$CH$103,IF(FH$5&gt;2034,84,(60+(FH$5-$AX$5)))))</f>
        <v>2.1700531688929599E-3</v>
      </c>
      <c r="FI39" s="381">
        <f>FH39*(1-VLOOKUP($AW39,'MP-2019_Male'!$A$3:$CH$103,IF(FI$5&gt;2034,84,(60+(FI$5-$AX$5)))))</f>
        <v>2.1496546691053661E-3</v>
      </c>
      <c r="FJ39" s="381">
        <f>FI39*(1-VLOOKUP($AW39,'MP-2019_Male'!$A$3:$CH$103,IF(FJ$5&gt;2034,84,(60+(FJ$5-$AX$5)))))</f>
        <v>2.1294479152157756E-3</v>
      </c>
      <c r="FK39" s="381">
        <f>FJ39*(1-VLOOKUP($AW39,'MP-2019_Male'!$A$3:$CH$103,IF(FK$5&gt;2034,84,(60+(FK$5-$AX$5)))))</f>
        <v>2.1094311048127472E-3</v>
      </c>
      <c r="FL39" s="381">
        <f>FK39*(1-VLOOKUP($AW39,'MP-2019_Male'!$A$3:$CH$103,IF(FL$5&gt;2034,84,(60+(FL$5-$AX$5)))))</f>
        <v>2.0896024524275072E-3</v>
      </c>
      <c r="FM39" s="381">
        <f>FL39*(1-VLOOKUP($AW39,'MP-2019_Male'!$A$3:$CH$103,IF(FM$5&gt;2034,84,(60+(FM$5-$AX$5)))))</f>
        <v>2.0699601893746887E-3</v>
      </c>
      <c r="FN39" s="381">
        <f>FM39*(1-VLOOKUP($AW39,'MP-2019_Male'!$A$3:$CH$103,IF(FN$5&gt;2034,84,(60+(FN$5-$AX$5)))))</f>
        <v>2.0505025635945669E-3</v>
      </c>
    </row>
    <row r="40" spans="1:170">
      <c r="A40" s="172">
        <v>52</v>
      </c>
      <c r="B40" s="190">
        <f t="shared" si="7"/>
        <v>2.0720000000000001E-3</v>
      </c>
      <c r="C40" s="191">
        <f t="shared" si="8"/>
        <v>1.315E-3</v>
      </c>
      <c r="D40" s="174">
        <f t="shared" si="5"/>
        <v>1.6935000000000001E-3</v>
      </c>
      <c r="E40" s="345">
        <f t="shared" ca="1" si="10"/>
        <v>2.778347911958E-3</v>
      </c>
      <c r="F40" s="346">
        <f t="shared" ca="1" si="11"/>
        <v>7.1459201748057819E-4</v>
      </c>
      <c r="G40" s="366">
        <f t="shared" ca="1" si="12"/>
        <v>1.7464699647192891E-3</v>
      </c>
      <c r="H40" s="165">
        <f t="shared" si="13"/>
        <v>2047</v>
      </c>
      <c r="I40" s="325"/>
      <c r="J40" s="350"/>
      <c r="K40" s="349"/>
      <c r="L40" s="349"/>
      <c r="M40" s="349"/>
      <c r="N40" s="325"/>
      <c r="O40" s="325"/>
      <c r="P40" s="167"/>
      <c r="R40" s="405">
        <v>52</v>
      </c>
      <c r="T40" s="406">
        <v>9.7000000000000005E-4</v>
      </c>
      <c r="U40" s="407">
        <v>2.4599999999999999E-3</v>
      </c>
      <c r="V40" s="407">
        <v>1.5869999999999999E-2</v>
      </c>
      <c r="W40" s="408">
        <v>3.6600000000000001E-3</v>
      </c>
      <c r="Y40" s="406">
        <v>1.75E-3</v>
      </c>
      <c r="Z40" s="407">
        <v>3.46E-3</v>
      </c>
      <c r="AA40" s="407">
        <v>1.8180000000000002E-2</v>
      </c>
      <c r="AB40" s="408">
        <v>7.4700000000000001E-3</v>
      </c>
      <c r="AC40" s="413"/>
      <c r="AD40" s="172">
        <v>52</v>
      </c>
      <c r="AF40" s="195">
        <v>2.0720000000000001E-3</v>
      </c>
      <c r="AG40" s="196">
        <v>4.7089999999999996E-3</v>
      </c>
      <c r="AH40" s="197">
        <v>2.1621000000000001E-2</v>
      </c>
      <c r="AI40" s="172"/>
      <c r="AJ40" s="195">
        <v>1.315E-3</v>
      </c>
      <c r="AK40" s="196">
        <v>3.0569999999999998E-3</v>
      </c>
      <c r="AL40" s="197">
        <v>1.2978999999999999E-2</v>
      </c>
      <c r="AV40" s="198"/>
      <c r="AW40" s="429">
        <v>59</v>
      </c>
      <c r="AX40" s="199">
        <f t="shared" si="16"/>
        <v>6.1054125490653151E-3</v>
      </c>
      <c r="AY40" s="334">
        <f t="shared" si="15"/>
        <v>5.9018999999999999E-3</v>
      </c>
      <c r="AZ40" s="381">
        <f>AY40*(1-VLOOKUP($AW40,'MP-2019_Male'!$A$3:$CH$103,IF(AZ$5&gt;2034,84,(60+(AZ$5-$AX$5)))))</f>
        <v>5.9095724699999999E-3</v>
      </c>
      <c r="BA40" s="381">
        <f>AZ40*(1-VLOOKUP($AW40,'MP-2019_Male'!$A$3:$CH$103,IF(BA$5&gt;2034,84,(60+(BA$5-$AX$5)))))</f>
        <v>5.9308469308919998E-3</v>
      </c>
      <c r="BB40" s="381">
        <f>BA40*(1-VLOOKUP($AW40,'MP-2019_Male'!$A$3:$CH$103,IF(BB$5&gt;2034,84,(60+(BB$5-$AX$5)))))</f>
        <v>5.9628735043188172E-3</v>
      </c>
      <c r="BC40" s="381">
        <f>BB40*(1-VLOOKUP($AW40,'MP-2019_Male'!$A$3:$CH$103,IF(BC$5&gt;2034,84,(60+(BC$5-$AX$5)))))</f>
        <v>6.0016321820968895E-3</v>
      </c>
      <c r="BD40" s="381">
        <f>BC40*(1-VLOOKUP($AW40,'MP-2019_Male'!$A$3:$CH$103,IF(BD$5&gt;2034,84,(60+(BD$5-$AX$5)))))</f>
        <v>6.0436436073715667E-3</v>
      </c>
      <c r="BE40" s="381">
        <f>BD40*(1-VLOOKUP($AW40,'MP-2019_Male'!$A$3:$CH$103,IF(BE$5&gt;2034,84,(60+(BE$5-$AX$5)))))</f>
        <v>6.0793011046550594E-3</v>
      </c>
      <c r="BF40" s="381">
        <f>BE40*(1-VLOOKUP($AW40,'MP-2019_Male'!$A$3:$CH$103,IF(BF$5&gt;2034,84,(60+(BF$5-$AX$5)))))</f>
        <v>6.1054420994050762E-3</v>
      </c>
      <c r="BG40" s="381">
        <f>BF40*(1-VLOOKUP($AW40,'MP-2019_Male'!$A$3:$CH$103,IF(BG$5&gt;2034,84,(60+(BG$5-$AX$5)))))</f>
        <v>6.118874072023767E-3</v>
      </c>
      <c r="BH40" s="381">
        <f>BG40*(1-VLOOKUP($AW40,'MP-2019_Male'!$A$3:$CH$103,IF(BH$5&gt;2034,84,(60+(BH$5-$AX$5)))))</f>
        <v>6.118874072023767E-3</v>
      </c>
      <c r="BI40" s="381">
        <f>BH40*(1-VLOOKUP($AW40,'MP-2019_Male'!$A$3:$CH$103,IF(BI$5&gt;2034,84,(60+(BI$5-$AX$5)))))</f>
        <v>6.1054125490653151E-3</v>
      </c>
      <c r="BJ40" s="414">
        <f>BI40*(1-VLOOKUP($AW40,'MP-2019_Male'!$A$3:$CH$103,IF(BJ$5&gt;2034,84,(60+(BJ$5-$AX$5)))))</f>
        <v>6.0791592751043341E-3</v>
      </c>
      <c r="BK40" s="381">
        <f>BJ40*(1-VLOOKUP($AW40,'MP-2019_Male'!$A$3:$CH$103,IF(BK$5&gt;2034,84,(60+(BK$5-$AX$5)))))</f>
        <v>6.0426843194537078E-3</v>
      </c>
      <c r="BL40" s="381">
        <f>BK40*(1-VLOOKUP($AW40,'MP-2019_Male'!$A$3:$CH$103,IF(BL$5&gt;2034,84,(60+(BL$5-$AX$5)))))</f>
        <v>5.9979684554897503E-3</v>
      </c>
      <c r="BM40" s="381">
        <f>BL40*(1-VLOOKUP($AW40,'MP-2019_Male'!$A$3:$CH$103,IF(BM$5&gt;2034,84,(60+(BM$5-$AX$5)))))</f>
        <v>5.9487851141547341E-3</v>
      </c>
      <c r="BN40" s="381">
        <f>BM40*(1-VLOOKUP($AW40,'MP-2019_Male'!$A$3:$CH$103,IF(BN$5&gt;2034,84,(60+(BN$5-$AX$5)))))</f>
        <v>5.8982204406844195E-3</v>
      </c>
      <c r="BO40" s="381">
        <f>BN40*(1-VLOOKUP($AW40,'MP-2019_Male'!$A$3:$CH$103,IF(BO$5&gt;2034,84,(60+(BO$5-$AX$5)))))</f>
        <v>5.848675388982671E-3</v>
      </c>
      <c r="BP40" s="381">
        <f>BO40*(1-VLOOKUP($AW40,'MP-2019_Male'!$A$3:$CH$103,IF(BP$5&gt;2034,84,(60+(BP$5-$AX$5)))))</f>
        <v>5.8007162507930131E-3</v>
      </c>
      <c r="BQ40" s="381">
        <f>BP40*(1-VLOOKUP($AW40,'MP-2019_Male'!$A$3:$CH$103,IF(BQ$5&gt;2034,84,(60+(BQ$5-$AX$5)))))</f>
        <v>5.7537304491615902E-3</v>
      </c>
      <c r="BR40" s="381">
        <f>BQ40*(1-VLOOKUP($AW40,'MP-2019_Male'!$A$3:$CH$103,IF(BR$5&gt;2034,84,(60+(BR$5-$AX$5)))))</f>
        <v>5.7071252325233812E-3</v>
      </c>
      <c r="BS40" s="381">
        <f>BR40*(1-VLOOKUP($AW40,'MP-2019_Male'!$A$3:$CH$103,IF(BS$5&gt;2034,84,(60+(BS$5-$AX$5)))))</f>
        <v>5.6603268056166899E-3</v>
      </c>
      <c r="BT40" s="381">
        <f>BS40*(1-VLOOKUP($AW40,'MP-2019_Male'!$A$3:$CH$103,IF(BT$5&gt;2034,84,(60+(BT$5-$AX$5)))))</f>
        <v>5.6122140277689485E-3</v>
      </c>
      <c r="BU40" s="381">
        <f>BT40*(1-VLOOKUP($AW40,'MP-2019_Male'!$A$3:$CH$103,IF(BU$5&gt;2034,84,(60+(BU$5-$AX$5)))))</f>
        <v>5.5617041015190282E-3</v>
      </c>
      <c r="BV40" s="381">
        <f>BU40*(1-VLOOKUP($AW40,'MP-2019_Male'!$A$3:$CH$103,IF(BV$5&gt;2034,84,(60+(BV$5-$AX$5)))))</f>
        <v>5.5094240829647494E-3</v>
      </c>
      <c r="BW40" s="381">
        <f>BV40*(1-VLOOKUP($AW40,'MP-2019_Male'!$A$3:$CH$103,IF(BW$5&gt;2034,84,(60+(BW$5-$AX$5)))))</f>
        <v>5.4554317269516943E-3</v>
      </c>
      <c r="BX40" s="381">
        <f>BW40*(1-VLOOKUP($AW40,'MP-2019_Male'!$A$3:$CH$103,IF(BX$5&gt;2034,84,(60+(BX$5-$AX$5)))))</f>
        <v>5.4041506687183489E-3</v>
      </c>
      <c r="BY40" s="381">
        <f>BX40*(1-VLOOKUP($AW40,'MP-2019_Male'!$A$3:$CH$103,IF(BY$5&gt;2034,84,(60+(BY$5-$AX$5)))))</f>
        <v>5.3533516524323964E-3</v>
      </c>
      <c r="BZ40" s="381">
        <f>BY40*(1-VLOOKUP($AW40,'MP-2019_Male'!$A$3:$CH$103,IF(BZ$5&gt;2034,84,(60+(BZ$5-$AX$5)))))</f>
        <v>5.3030301468995318E-3</v>
      </c>
      <c r="CA40" s="381">
        <f>BZ40*(1-VLOOKUP($AW40,'MP-2019_Male'!$A$3:$CH$103,IF(CA$5&gt;2034,84,(60+(CA$5-$AX$5)))))</f>
        <v>5.2531816635186766E-3</v>
      </c>
      <c r="CB40" s="381">
        <f>CA40*(1-VLOOKUP($AW40,'MP-2019_Male'!$A$3:$CH$103,IF(CB$5&gt;2034,84,(60+(CB$5-$AX$5)))))</f>
        <v>5.2038017558816013E-3</v>
      </c>
      <c r="CC40" s="381">
        <f>CB40*(1-VLOOKUP($AW40,'MP-2019_Male'!$A$3:$CH$103,IF(CC$5&gt;2034,84,(60+(CC$5-$AX$5)))))</f>
        <v>5.1548860193763148E-3</v>
      </c>
      <c r="CD40" s="381">
        <f>CC40*(1-VLOOKUP($AW40,'MP-2019_Male'!$A$3:$CH$103,IF(CD$5&gt;2034,84,(60+(CD$5-$AX$5)))))</f>
        <v>5.1064300907941772E-3</v>
      </c>
      <c r="CE40" s="381">
        <f>CD40*(1-VLOOKUP($AW40,'MP-2019_Male'!$A$3:$CH$103,IF(CE$5&gt;2034,84,(60+(CE$5-$AX$5)))))</f>
        <v>5.0584296479407121E-3</v>
      </c>
      <c r="CF40" s="381">
        <f>CE40*(1-VLOOKUP($AW40,'MP-2019_Male'!$A$3:$CH$103,IF(CF$5&gt;2034,84,(60+(CF$5-$AX$5)))))</f>
        <v>5.0108804092500693E-3</v>
      </c>
      <c r="CG40" s="381">
        <f>CF40*(1-VLOOKUP($AW40,'MP-2019_Male'!$A$3:$CH$103,IF(CG$5&gt;2034,84,(60+(CG$5-$AX$5)))))</f>
        <v>4.9637781334031187E-3</v>
      </c>
      <c r="CH40" s="381">
        <f>CG40*(1-VLOOKUP($AW40,'MP-2019_Male'!$A$3:$CH$103,IF(CH$5&gt;2034,84,(60+(CH$5-$AX$5)))))</f>
        <v>4.9171186189491296E-3</v>
      </c>
      <c r="CI40" s="381">
        <f>CH40*(1-VLOOKUP($AW40,'MP-2019_Male'!$A$3:$CH$103,IF(CI$5&gt;2034,84,(60+(CI$5-$AX$5)))))</f>
        <v>4.870897703931008E-3</v>
      </c>
      <c r="CJ40" s="381">
        <f>CI40*(1-VLOOKUP($AW40,'MP-2019_Male'!$A$3:$CH$103,IF(CJ$5&gt;2034,84,(60+(CJ$5-$AX$5)))))</f>
        <v>4.8251112655140569E-3</v>
      </c>
      <c r="CK40" s="381">
        <f>CJ40*(1-VLOOKUP($AW40,'MP-2019_Male'!$A$3:$CH$103,IF(CK$5&gt;2034,84,(60+(CK$5-$AX$5)))))</f>
        <v>4.7797552196182248E-3</v>
      </c>
      <c r="CL40" s="381">
        <f>CK40*(1-VLOOKUP($AW40,'MP-2019_Male'!$A$3:$CH$103,IF(CL$5&gt;2034,84,(60+(CL$5-$AX$5)))))</f>
        <v>4.7348255205538134E-3</v>
      </c>
      <c r="CM40" s="381">
        <f>CL40*(1-VLOOKUP($AW40,'MP-2019_Male'!$A$3:$CH$103,IF(CM$5&gt;2034,84,(60+(CM$5-$AX$5)))))</f>
        <v>4.6903181606606078E-3</v>
      </c>
      <c r="CN40" s="381">
        <f>CM40*(1-VLOOKUP($AW40,'MP-2019_Male'!$A$3:$CH$103,IF(CN$5&gt;2034,84,(60+(CN$5-$AX$5)))))</f>
        <v>4.6462291699503984E-3</v>
      </c>
      <c r="CO40" s="381">
        <f>CN40*(1-VLOOKUP($AW40,'MP-2019_Male'!$A$3:$CH$103,IF(CO$5&gt;2034,84,(60+(CO$5-$AX$5)))))</f>
        <v>4.6025546157528645E-3</v>
      </c>
      <c r="CP40" s="381">
        <f>CO40*(1-VLOOKUP($AW40,'MP-2019_Male'!$A$3:$CH$103,IF(CP$5&gt;2034,84,(60+(CP$5-$AX$5)))))</f>
        <v>4.559290602364788E-3</v>
      </c>
      <c r="CQ40" s="381">
        <f>CP40*(1-VLOOKUP($AW40,'MP-2019_Male'!$A$3:$CH$103,IF(CQ$5&gt;2034,84,(60+(CQ$5-$AX$5)))))</f>
        <v>4.5164332707025587E-3</v>
      </c>
      <c r="CR40" s="381">
        <f>CQ40*(1-VLOOKUP($AW40,'MP-2019_Male'!$A$3:$CH$103,IF(CR$5&gt;2034,84,(60+(CR$5-$AX$5)))))</f>
        <v>4.4739787979579549E-3</v>
      </c>
      <c r="CS40" s="381">
        <f>CR40*(1-VLOOKUP($AW40,'MP-2019_Male'!$A$3:$CH$103,IF(CS$5&gt;2034,84,(60+(CS$5-$AX$5)))))</f>
        <v>4.4319233972571499E-3</v>
      </c>
      <c r="CT40" s="381">
        <f>CS40*(1-VLOOKUP($AW40,'MP-2019_Male'!$A$3:$CH$103,IF(CT$5&gt;2034,84,(60+(CT$5-$AX$5)))))</f>
        <v>4.3902633173229328E-3</v>
      </c>
      <c r="CU40" s="381">
        <f>CT40*(1-VLOOKUP($AW40,'MP-2019_Male'!$A$3:$CH$103,IF(CU$5&gt;2034,84,(60+(CU$5-$AX$5)))))</f>
        <v>4.3489948421400974E-3</v>
      </c>
      <c r="CV40" s="381">
        <f>CU40*(1-VLOOKUP($AW40,'MP-2019_Male'!$A$3:$CH$103,IF(CV$5&gt;2034,84,(60+(CV$5-$AX$5)))))</f>
        <v>4.3081142906239807E-3</v>
      </c>
      <c r="CW40" s="381">
        <f>CV40*(1-VLOOKUP($AW40,'MP-2019_Male'!$A$3:$CH$103,IF(CW$5&gt;2034,84,(60+(CW$5-$AX$5)))))</f>
        <v>4.2676180162921152E-3</v>
      </c>
      <c r="CX40" s="381">
        <f>CW40*(1-VLOOKUP($AW40,'MP-2019_Male'!$A$3:$CH$103,IF(CX$5&gt;2034,84,(60+(CX$5-$AX$5)))))</f>
        <v>4.2275024069389697E-3</v>
      </c>
      <c r="CY40" s="381">
        <f>CX40*(1-VLOOKUP($AW40,'MP-2019_Male'!$A$3:$CH$103,IF(CY$5&gt;2034,84,(60+(CY$5-$AX$5)))))</f>
        <v>4.1877638843137435E-3</v>
      </c>
      <c r="CZ40" s="381">
        <f>CY40*(1-VLOOKUP($AW40,'MP-2019_Male'!$A$3:$CH$103,IF(CZ$5&gt;2034,84,(60+(CZ$5-$AX$5)))))</f>
        <v>4.1483989038011947E-3</v>
      </c>
      <c r="DA40" s="381">
        <f>CZ40*(1-VLOOKUP($AW40,'MP-2019_Male'!$A$3:$CH$103,IF(DA$5&gt;2034,84,(60+(DA$5-$AX$5)))))</f>
        <v>4.1094039541054632E-3</v>
      </c>
      <c r="DB40" s="381">
        <f>DA40*(1-VLOOKUP($AW40,'MP-2019_Male'!$A$3:$CH$103,IF(DB$5&gt;2034,84,(60+(DB$5-$AX$5)))))</f>
        <v>4.0707755569368721E-3</v>
      </c>
      <c r="DC40" s="381">
        <f>DB40*(1-VLOOKUP($AW40,'MP-2019_Male'!$A$3:$CH$103,IF(DC$5&gt;2034,84,(60+(DC$5-$AX$5)))))</f>
        <v>4.0325102667016655E-3</v>
      </c>
      <c r="DD40" s="381">
        <f>DC40*(1-VLOOKUP($AW40,'MP-2019_Male'!$A$3:$CH$103,IF(DD$5&gt;2034,84,(60+(DD$5-$AX$5)))))</f>
        <v>3.9946046701946703E-3</v>
      </c>
      <c r="DE40" s="381">
        <f>DD40*(1-VLOOKUP($AW40,'MP-2019_Male'!$A$3:$CH$103,IF(DE$5&gt;2034,84,(60+(DE$5-$AX$5)))))</f>
        <v>3.9570553862948409E-3</v>
      </c>
      <c r="DF40" s="381">
        <f>DE40*(1-VLOOKUP($AW40,'MP-2019_Male'!$A$3:$CH$103,IF(DF$5&gt;2034,84,(60+(DF$5-$AX$5)))))</f>
        <v>3.9198590656636693E-3</v>
      </c>
      <c r="DG40" s="381">
        <f>DF40*(1-VLOOKUP($AW40,'MP-2019_Male'!$A$3:$CH$103,IF(DG$5&gt;2034,84,(60+(DG$5-$AX$5)))))</f>
        <v>3.8830123904464308E-3</v>
      </c>
      <c r="DH40" s="381">
        <f>DG40*(1-VLOOKUP($AW40,'MP-2019_Male'!$A$3:$CH$103,IF(DH$5&gt;2034,84,(60+(DH$5-$AX$5)))))</f>
        <v>3.8465120739762343E-3</v>
      </c>
      <c r="DI40" s="381">
        <f>DH40*(1-VLOOKUP($AW40,'MP-2019_Male'!$A$3:$CH$103,IF(DI$5&gt;2034,84,(60+(DI$5-$AX$5)))))</f>
        <v>3.8103548604808577E-3</v>
      </c>
      <c r="DJ40" s="381">
        <f>DI40*(1-VLOOKUP($AW40,'MP-2019_Male'!$A$3:$CH$103,IF(DJ$5&gt;2034,84,(60+(DJ$5-$AX$5)))))</f>
        <v>3.7745375247923377E-3</v>
      </c>
      <c r="DK40" s="381">
        <f>DJ40*(1-VLOOKUP($AW40,'MP-2019_Male'!$A$3:$CH$103,IF(DK$5&gt;2034,84,(60+(DK$5-$AX$5)))))</f>
        <v>3.7390568720592899E-3</v>
      </c>
      <c r="DL40" s="381">
        <f>DK40*(1-VLOOKUP($AW40,'MP-2019_Male'!$A$3:$CH$103,IF(DL$5&gt;2034,84,(60+(DL$5-$AX$5)))))</f>
        <v>3.7039097374619327E-3</v>
      </c>
      <c r="DM40" s="381">
        <f>DL40*(1-VLOOKUP($AW40,'MP-2019_Male'!$A$3:$CH$103,IF(DM$5&gt;2034,84,(60+(DM$5-$AX$5)))))</f>
        <v>3.6690929859297906E-3</v>
      </c>
      <c r="DN40" s="381">
        <f>DM40*(1-VLOOKUP($AW40,'MP-2019_Male'!$A$3:$CH$103,IF(DN$5&gt;2034,84,(60+(DN$5-$AX$5)))))</f>
        <v>3.6346035118620507E-3</v>
      </c>
      <c r="DO40" s="381">
        <f>DN40*(1-VLOOKUP($AW40,'MP-2019_Male'!$A$3:$CH$103,IF(DO$5&gt;2034,84,(60+(DO$5-$AX$5)))))</f>
        <v>3.6004382388505475E-3</v>
      </c>
      <c r="DP40" s="381">
        <f>DO40*(1-VLOOKUP($AW40,'MP-2019_Male'!$A$3:$CH$103,IF(DP$5&gt;2034,84,(60+(DP$5-$AX$5)))))</f>
        <v>3.5665941194053525E-3</v>
      </c>
      <c r="DQ40" s="381">
        <f>DP40*(1-VLOOKUP($AW40,'MP-2019_Male'!$A$3:$CH$103,IF(DQ$5&gt;2034,84,(60+(DQ$5-$AX$5)))))</f>
        <v>3.5330681346829422E-3</v>
      </c>
      <c r="DR40" s="381">
        <f>DQ40*(1-VLOOKUP($AW40,'MP-2019_Male'!$A$3:$CH$103,IF(DR$5&gt;2034,84,(60+(DR$5-$AX$5)))))</f>
        <v>3.4998572942169228E-3</v>
      </c>
      <c r="DS40" s="381">
        <f>DR40*(1-VLOOKUP($AW40,'MP-2019_Male'!$A$3:$CH$103,IF(DS$5&gt;2034,84,(60+(DS$5-$AX$5)))))</f>
        <v>3.4669586356512838E-3</v>
      </c>
      <c r="DT40" s="381">
        <f>DS40*(1-VLOOKUP($AW40,'MP-2019_Male'!$A$3:$CH$103,IF(DT$5&gt;2034,84,(60+(DT$5-$AX$5)))))</f>
        <v>3.4343692244761617E-3</v>
      </c>
      <c r="DU40" s="381">
        <f>DT40*(1-VLOOKUP($AW40,'MP-2019_Male'!$A$3:$CH$103,IF(DU$5&gt;2034,84,(60+(DU$5-$AX$5)))))</f>
        <v>3.4020861537660857E-3</v>
      </c>
      <c r="DV40" s="381">
        <f>DU40*(1-VLOOKUP($AW40,'MP-2019_Male'!$A$3:$CH$103,IF(DV$5&gt;2034,84,(60+(DV$5-$AX$5)))))</f>
        <v>3.3701065439206844E-3</v>
      </c>
      <c r="DW40" s="381">
        <f>DV40*(1-VLOOKUP($AW40,'MP-2019_Male'!$A$3:$CH$103,IF(DW$5&gt;2034,84,(60+(DW$5-$AX$5)))))</f>
        <v>3.3384275424078302E-3</v>
      </c>
      <c r="DX40" s="381">
        <f>DW40*(1-VLOOKUP($AW40,'MP-2019_Male'!$A$3:$CH$103,IF(DX$5&gt;2034,84,(60+(DX$5-$AX$5)))))</f>
        <v>3.3070463235091965E-3</v>
      </c>
      <c r="DY40" s="381">
        <f>DX40*(1-VLOOKUP($AW40,'MP-2019_Male'!$A$3:$CH$103,IF(DY$5&gt;2034,84,(60+(DY$5-$AX$5)))))</f>
        <v>3.2759600880682103E-3</v>
      </c>
      <c r="DZ40" s="381">
        <f>DY40*(1-VLOOKUP($AW40,'MP-2019_Male'!$A$3:$CH$103,IF(DZ$5&gt;2034,84,(60+(DZ$5-$AX$5)))))</f>
        <v>3.2451660632403694E-3</v>
      </c>
      <c r="EA40" s="381">
        <f>DZ40*(1-VLOOKUP($AW40,'MP-2019_Male'!$A$3:$CH$103,IF(EA$5&gt;2034,84,(60+(EA$5-$AX$5)))))</f>
        <v>3.21466150224591E-3</v>
      </c>
      <c r="EB40" s="381">
        <f>EA40*(1-VLOOKUP($AW40,'MP-2019_Male'!$A$3:$CH$103,IF(EB$5&gt;2034,84,(60+(EB$5-$AX$5)))))</f>
        <v>3.1844436841247984E-3</v>
      </c>
      <c r="EC40" s="381">
        <f>EB40*(1-VLOOKUP($AW40,'MP-2019_Male'!$A$3:$CH$103,IF(EC$5&gt;2034,84,(60+(EC$5-$AX$5)))))</f>
        <v>3.1545099134940254E-3</v>
      </c>
      <c r="ED40" s="381">
        <f>EC40*(1-VLOOKUP($AW40,'MP-2019_Male'!$A$3:$CH$103,IF(ED$5&gt;2034,84,(60+(ED$5-$AX$5)))))</f>
        <v>3.1248575203071819E-3</v>
      </c>
      <c r="EE40" s="381">
        <f>ED40*(1-VLOOKUP($AW40,'MP-2019_Male'!$A$3:$CH$103,IF(EE$5&gt;2034,84,(60+(EE$5-$AX$5)))))</f>
        <v>3.0954838596162944E-3</v>
      </c>
      <c r="EF40" s="381">
        <f>EE40*(1-VLOOKUP($AW40,'MP-2019_Male'!$A$3:$CH$103,IF(EF$5&gt;2034,84,(60+(EF$5-$AX$5)))))</f>
        <v>3.0663863113359014E-3</v>
      </c>
      <c r="EG40" s="381">
        <f>EF40*(1-VLOOKUP($AW40,'MP-2019_Male'!$A$3:$CH$103,IF(EG$5&gt;2034,84,(60+(EG$5-$AX$5)))))</f>
        <v>3.037562280009344E-3</v>
      </c>
      <c r="EH40" s="381">
        <f>EG40*(1-VLOOKUP($AW40,'MP-2019_Male'!$A$3:$CH$103,IF(EH$5&gt;2034,84,(60+(EH$5-$AX$5)))))</f>
        <v>3.0090091945772562E-3</v>
      </c>
      <c r="EI40" s="381">
        <f>EH40*(1-VLOOKUP($AW40,'MP-2019_Male'!$A$3:$CH$103,IF(EI$5&gt;2034,84,(60+(EI$5-$AX$5)))))</f>
        <v>2.9807245081482302E-3</v>
      </c>
      <c r="EJ40" s="381">
        <f>EI40*(1-VLOOKUP($AW40,'MP-2019_Male'!$A$3:$CH$103,IF(EJ$5&gt;2034,84,(60+(EJ$5-$AX$5)))))</f>
        <v>2.9527056977716368E-3</v>
      </c>
      <c r="EK40" s="381">
        <f>EJ40*(1-VLOOKUP($AW40,'MP-2019_Male'!$A$3:$CH$103,IF(EK$5&gt;2034,84,(60+(EK$5-$AX$5)))))</f>
        <v>2.9249502642125836E-3</v>
      </c>
      <c r="EL40" s="381">
        <f>EK40*(1-VLOOKUP($AW40,'MP-2019_Male'!$A$3:$CH$103,IF(EL$5&gt;2034,84,(60+(EL$5-$AX$5)))))</f>
        <v>2.8974557317289853E-3</v>
      </c>
      <c r="EM40" s="381">
        <f>EL40*(1-VLOOKUP($AW40,'MP-2019_Male'!$A$3:$CH$103,IF(EM$5&gt;2034,84,(60+(EM$5-$AX$5)))))</f>
        <v>2.8702196478507329E-3</v>
      </c>
      <c r="EN40" s="381">
        <f>EM40*(1-VLOOKUP($AW40,'MP-2019_Male'!$A$3:$CH$103,IF(EN$5&gt;2034,84,(60+(EN$5-$AX$5)))))</f>
        <v>2.8432395831609362E-3</v>
      </c>
      <c r="EO40" s="381">
        <f>EN40*(1-VLOOKUP($AW40,'MP-2019_Male'!$A$3:$CH$103,IF(EO$5&gt;2034,84,(60+(EO$5-$AX$5)))))</f>
        <v>2.8165131310792235E-3</v>
      </c>
      <c r="EP40" s="381">
        <f>EO40*(1-VLOOKUP($AW40,'MP-2019_Male'!$A$3:$CH$103,IF(EP$5&gt;2034,84,(60+(EP$5-$AX$5)))))</f>
        <v>2.790037907647079E-3</v>
      </c>
      <c r="EQ40" s="381">
        <f>EP40*(1-VLOOKUP($AW40,'MP-2019_Male'!$A$3:$CH$103,IF(EQ$5&gt;2034,84,(60+(EQ$5-$AX$5)))))</f>
        <v>2.7638115513151968E-3</v>
      </c>
      <c r="ER40" s="381">
        <f>EQ40*(1-VLOOKUP($AW40,'MP-2019_Male'!$A$3:$CH$103,IF(ER$5&gt;2034,84,(60+(ER$5-$AX$5)))))</f>
        <v>2.7378317227328341E-3</v>
      </c>
      <c r="ES40" s="381">
        <f>ER40*(1-VLOOKUP($AW40,'MP-2019_Male'!$A$3:$CH$103,IF(ES$5&gt;2034,84,(60+(ES$5-$AX$5)))))</f>
        <v>2.7120961045391458E-3</v>
      </c>
      <c r="ET40" s="381">
        <f>ES40*(1-VLOOKUP($AW40,'MP-2019_Male'!$A$3:$CH$103,IF(ET$5&gt;2034,84,(60+(ET$5-$AX$5)))))</f>
        <v>2.686602401156478E-3</v>
      </c>
      <c r="EU40" s="381">
        <f>ET40*(1-VLOOKUP($AW40,'MP-2019_Male'!$A$3:$CH$103,IF(EU$5&gt;2034,84,(60+(EU$5-$AX$5)))))</f>
        <v>2.661348338585607E-3</v>
      </c>
      <c r="EV40" s="381">
        <f>EU40*(1-VLOOKUP($AW40,'MP-2019_Male'!$A$3:$CH$103,IF(EV$5&gt;2034,84,(60+(EV$5-$AX$5)))))</f>
        <v>2.6363316642029023E-3</v>
      </c>
      <c r="EW40" s="381">
        <f>EV40*(1-VLOOKUP($AW40,'MP-2019_Male'!$A$3:$CH$103,IF(EW$5&gt;2034,84,(60+(EW$5-$AX$5)))))</f>
        <v>2.6115501465593951E-3</v>
      </c>
      <c r="EX40" s="381">
        <f>EW40*(1-VLOOKUP($AW40,'MP-2019_Male'!$A$3:$CH$103,IF(EX$5&gt;2034,84,(60+(EX$5-$AX$5)))))</f>
        <v>2.5870015751817367E-3</v>
      </c>
      <c r="EY40" s="381">
        <f>EX40*(1-VLOOKUP($AW40,'MP-2019_Male'!$A$3:$CH$103,IF(EY$5&gt;2034,84,(60+(EY$5-$AX$5)))))</f>
        <v>2.5626837603750286E-3</v>
      </c>
      <c r="EZ40" s="381">
        <f>EY40*(1-VLOOKUP($AW40,'MP-2019_Male'!$A$3:$CH$103,IF(EZ$5&gt;2034,84,(60+(EZ$5-$AX$5)))))</f>
        <v>2.5385945330275036E-3</v>
      </c>
      <c r="FA40" s="381">
        <f>EZ40*(1-VLOOKUP($AW40,'MP-2019_Male'!$A$3:$CH$103,IF(FA$5&gt;2034,84,(60+(FA$5-$AX$5)))))</f>
        <v>2.514731744417045E-3</v>
      </c>
      <c r="FB40" s="381">
        <f>FA40*(1-VLOOKUP($AW40,'MP-2019_Male'!$A$3:$CH$103,IF(FB$5&gt;2034,84,(60+(FB$5-$AX$5)))))</f>
        <v>2.4910932660195248E-3</v>
      </c>
      <c r="FC40" s="381">
        <f>FB40*(1-VLOOKUP($AW40,'MP-2019_Male'!$A$3:$CH$103,IF(FC$5&gt;2034,84,(60+(FC$5-$AX$5)))))</f>
        <v>2.4676769893189412E-3</v>
      </c>
      <c r="FD40" s="381">
        <f>FC40*(1-VLOOKUP($AW40,'MP-2019_Male'!$A$3:$CH$103,IF(FD$5&gt;2034,84,(60+(FD$5-$AX$5)))))</f>
        <v>2.4444808256193435E-3</v>
      </c>
      <c r="FE40" s="381">
        <f>FD40*(1-VLOOKUP($AW40,'MP-2019_Male'!$A$3:$CH$103,IF(FE$5&gt;2034,84,(60+(FE$5-$AX$5)))))</f>
        <v>2.4215027058585217E-3</v>
      </c>
      <c r="FF40" s="381">
        <f>FE40*(1-VLOOKUP($AW40,'MP-2019_Male'!$A$3:$CH$103,IF(FF$5&gt;2034,84,(60+(FF$5-$AX$5)))))</f>
        <v>2.3987405804234518E-3</v>
      </c>
      <c r="FG40" s="381">
        <f>FF40*(1-VLOOKUP($AW40,'MP-2019_Male'!$A$3:$CH$103,IF(FG$5&gt;2034,84,(60+(FG$5-$AX$5)))))</f>
        <v>2.3761924189674715E-3</v>
      </c>
      <c r="FH40" s="381">
        <f>FG40*(1-VLOOKUP($AW40,'MP-2019_Male'!$A$3:$CH$103,IF(FH$5&gt;2034,84,(60+(FH$5-$AX$5)))))</f>
        <v>2.3538562102291775E-3</v>
      </c>
      <c r="FI40" s="381">
        <f>FH40*(1-VLOOKUP($AW40,'MP-2019_Male'!$A$3:$CH$103,IF(FI$5&gt;2034,84,(60+(FI$5-$AX$5)))))</f>
        <v>2.3317299618530233E-3</v>
      </c>
      <c r="FJ40" s="381">
        <f>FI40*(1-VLOOKUP($AW40,'MP-2019_Male'!$A$3:$CH$103,IF(FJ$5&gt;2034,84,(60+(FJ$5-$AX$5)))))</f>
        <v>2.309811700211605E-3</v>
      </c>
      <c r="FK40" s="381">
        <f>FJ40*(1-VLOOKUP($AW40,'MP-2019_Male'!$A$3:$CH$103,IF(FK$5&gt;2034,84,(60+(FK$5-$AX$5)))))</f>
        <v>2.2880994702296161E-3</v>
      </c>
      <c r="FL40" s="381">
        <f>FK40*(1-VLOOKUP($AW40,'MP-2019_Male'!$A$3:$CH$103,IF(FL$5&gt;2034,84,(60+(FL$5-$AX$5)))))</f>
        <v>2.2665913352094579E-3</v>
      </c>
      <c r="FM40" s="381">
        <f>FL40*(1-VLOOKUP($AW40,'MP-2019_Male'!$A$3:$CH$103,IF(FM$5&gt;2034,84,(60+(FM$5-$AX$5)))))</f>
        <v>2.2452853766584892E-3</v>
      </c>
      <c r="FN40" s="381">
        <f>FM40*(1-VLOOKUP($AW40,'MP-2019_Male'!$A$3:$CH$103,IF(FN$5&gt;2034,84,(60+(FN$5-$AX$5)))))</f>
        <v>2.2241796941178996E-3</v>
      </c>
    </row>
    <row r="41" spans="1:170">
      <c r="A41" s="172">
        <v>53</v>
      </c>
      <c r="B41" s="190">
        <f t="shared" si="7"/>
        <v>2.2889999999999998E-3</v>
      </c>
      <c r="C41" s="191">
        <f t="shared" si="8"/>
        <v>1.4289999999999999E-3</v>
      </c>
      <c r="D41" s="174">
        <f t="shared" si="5"/>
        <v>1.859E-3</v>
      </c>
      <c r="E41" s="345">
        <f t="shared" ca="1" si="10"/>
        <v>2.956192354800209E-3</v>
      </c>
      <c r="F41" s="346">
        <f t="shared" ca="1" si="11"/>
        <v>7.7397559135010223E-4</v>
      </c>
      <c r="G41" s="366">
        <f t="shared" ca="1" si="12"/>
        <v>1.8650839730751556E-3</v>
      </c>
      <c r="H41" s="165">
        <f t="shared" si="13"/>
        <v>2048</v>
      </c>
      <c r="I41" s="325"/>
      <c r="J41" s="352"/>
      <c r="K41" s="325"/>
      <c r="L41" s="325"/>
      <c r="M41" s="325"/>
      <c r="N41" s="325"/>
      <c r="O41" s="325"/>
      <c r="P41" s="167"/>
      <c r="R41" s="405">
        <v>53</v>
      </c>
      <c r="T41" s="406">
        <v>1.0499999999999999E-3</v>
      </c>
      <c r="U41" s="407">
        <v>2.5899999999999999E-3</v>
      </c>
      <c r="V41" s="407">
        <v>1.6400000000000001E-2</v>
      </c>
      <c r="W41" s="408">
        <v>3.9100000000000003E-3</v>
      </c>
      <c r="Y41" s="406">
        <v>1.89E-3</v>
      </c>
      <c r="Z41" s="407">
        <v>3.7200000000000002E-3</v>
      </c>
      <c r="AA41" s="407">
        <v>1.9210000000000001E-2</v>
      </c>
      <c r="AB41" s="408">
        <v>7.7099999999999998E-3</v>
      </c>
      <c r="AC41" s="413"/>
      <c r="AD41" s="172">
        <v>53</v>
      </c>
      <c r="AF41" s="195">
        <v>2.2889999999999998E-3</v>
      </c>
      <c r="AG41" s="196">
        <v>5.0419999999999996E-3</v>
      </c>
      <c r="AH41" s="197">
        <v>2.2210000000000001E-2</v>
      </c>
      <c r="AI41" s="172"/>
      <c r="AJ41" s="195">
        <v>1.4289999999999999E-3</v>
      </c>
      <c r="AK41" s="196">
        <v>3.225E-3</v>
      </c>
      <c r="AL41" s="197">
        <v>1.3494000000000001E-2</v>
      </c>
      <c r="AV41" s="198"/>
      <c r="AW41" s="429">
        <v>60</v>
      </c>
      <c r="AX41" s="199">
        <f t="shared" si="16"/>
        <v>6.6033597709334669E-3</v>
      </c>
      <c r="AY41" s="334">
        <f t="shared" si="15"/>
        <v>6.3344999999999999E-3</v>
      </c>
      <c r="AZ41" s="381">
        <f>AY41*(1-VLOOKUP($AW41,'MP-2019_Male'!$A$3:$CH$103,IF(AZ$5&gt;2034,84,(60+(AZ$5-$AX$5)))))</f>
        <v>6.3389341499999995E-3</v>
      </c>
      <c r="BA41" s="381">
        <f>AZ41*(1-VLOOKUP($AW41,'MP-2019_Male'!$A$3:$CH$103,IF(BA$5&gt;2034,84,(60+(BA$5-$AX$5)))))</f>
        <v>6.3617543129400001E-3</v>
      </c>
      <c r="BB41" s="381">
        <f>BA41*(1-VLOOKUP($AW41,'MP-2019_Male'!$A$3:$CH$103,IF(BB$5&gt;2034,84,(60+(BB$5-$AX$5)))))</f>
        <v>6.3986524879550526E-3</v>
      </c>
      <c r="BC41" s="381">
        <f>BB41*(1-VLOOKUP($AW41,'MP-2019_Male'!$A$3:$CH$103,IF(BC$5&gt;2034,84,(60+(BC$5-$AX$5)))))</f>
        <v>6.4453626511171251E-3</v>
      </c>
      <c r="BD41" s="381">
        <f>BC41*(1-VLOOKUP($AW41,'MP-2019_Male'!$A$3:$CH$103,IF(BD$5&gt;2034,84,(60+(BD$5-$AX$5)))))</f>
        <v>6.4975700885911737E-3</v>
      </c>
      <c r="BE41" s="381">
        <f>BD41*(1-VLOOKUP($AW41,'MP-2019_Male'!$A$3:$CH$103,IF(BE$5&gt;2034,84,(60+(BE$5-$AX$5)))))</f>
        <v>6.5450023502378902E-3</v>
      </c>
      <c r="BF41" s="381">
        <f>BE41*(1-VLOOKUP($AW41,'MP-2019_Male'!$A$3:$CH$103,IF(BF$5&gt;2034,84,(60+(BF$5-$AX$5)))))</f>
        <v>6.5816543633992223E-3</v>
      </c>
      <c r="BG41" s="381">
        <f>BF41*(1-VLOOKUP($AW41,'MP-2019_Male'!$A$3:$CH$103,IF(BG$5&gt;2034,84,(60+(BG$5-$AX$5)))))</f>
        <v>6.60469015367112E-3</v>
      </c>
      <c r="BH41" s="381">
        <f>BG41*(1-VLOOKUP($AW41,'MP-2019_Male'!$A$3:$CH$103,IF(BH$5&gt;2034,84,(60+(BH$5-$AX$5)))))</f>
        <v>6.6119553128401592E-3</v>
      </c>
      <c r="BI41" s="381">
        <f>BH41*(1-VLOOKUP($AW41,'MP-2019_Male'!$A$3:$CH$103,IF(BI$5&gt;2034,84,(60+(BI$5-$AX$5)))))</f>
        <v>6.6033597709334669E-3</v>
      </c>
      <c r="BJ41" s="414">
        <f>BI41*(1-VLOOKUP($AW41,'MP-2019_Male'!$A$3:$CH$103,IF(BJ$5&gt;2034,84,(60+(BJ$5-$AX$5)))))</f>
        <v>6.5802480117352E-3</v>
      </c>
      <c r="BK41" s="381">
        <f>BJ41*(1-VLOOKUP($AW41,'MP-2019_Male'!$A$3:$CH$103,IF(BK$5&gt;2034,84,(60+(BK$5-$AX$5)))))</f>
        <v>6.544056647670657E-3</v>
      </c>
      <c r="BL41" s="381">
        <f>BK41*(1-VLOOKUP($AW41,'MP-2019_Male'!$A$3:$CH$103,IF(BL$5&gt;2034,84,(60+(BL$5-$AX$5)))))</f>
        <v>6.4975938454721952E-3</v>
      </c>
      <c r="BM41" s="381">
        <f>BL41*(1-VLOOKUP($AW41,'MP-2019_Male'!$A$3:$CH$103,IF(BM$5&gt;2034,84,(60+(BM$5-$AX$5)))))</f>
        <v>6.4443135759393233E-3</v>
      </c>
      <c r="BN41" s="381">
        <f>BM41*(1-VLOOKUP($AW41,'MP-2019_Male'!$A$3:$CH$103,IF(BN$5&gt;2034,84,(60+(BN$5-$AX$5)))))</f>
        <v>6.3888924791862447E-3</v>
      </c>
      <c r="BO41" s="381">
        <f>BN41*(1-VLOOKUP($AW41,'MP-2019_Male'!$A$3:$CH$103,IF(BO$5&gt;2034,84,(60+(BO$5-$AX$5)))))</f>
        <v>6.333309114617324E-3</v>
      </c>
      <c r="BP41" s="381">
        <f>BO41*(1-VLOOKUP($AW41,'MP-2019_Male'!$A$3:$CH$103,IF(BP$5&gt;2034,84,(60+(BP$5-$AX$5)))))</f>
        <v>6.2782093253201526E-3</v>
      </c>
      <c r="BQ41" s="381">
        <f>BP41*(1-VLOOKUP($AW41,'MP-2019_Male'!$A$3:$CH$103,IF(BQ$5&gt;2034,84,(60+(BQ$5-$AX$5)))))</f>
        <v>6.2242167251223991E-3</v>
      </c>
      <c r="BR41" s="381">
        <f>BQ41*(1-VLOOKUP($AW41,'MP-2019_Male'!$A$3:$CH$103,IF(BR$5&gt;2034,84,(60+(BR$5-$AX$5)))))</f>
        <v>6.1706884612863465E-3</v>
      </c>
      <c r="BS41" s="381">
        <f>BR41*(1-VLOOKUP($AW41,'MP-2019_Male'!$A$3:$CH$103,IF(BS$5&gt;2034,84,(60+(BS$5-$AX$5)))))</f>
        <v>6.1176205405192837E-3</v>
      </c>
      <c r="BT41" s="381">
        <f>BS41*(1-VLOOKUP($AW41,'MP-2019_Male'!$A$3:$CH$103,IF(BT$5&gt;2034,84,(60+(BT$5-$AX$5)))))</f>
        <v>6.0637854797627134E-3</v>
      </c>
      <c r="BU41" s="381">
        <f>BT41*(1-VLOOKUP($AW41,'MP-2019_Male'!$A$3:$CH$103,IF(BU$5&gt;2034,84,(60+(BU$5-$AX$5)))))</f>
        <v>6.0086050318968725E-3</v>
      </c>
      <c r="BV41" s="381">
        <f>BU41*(1-VLOOKUP($AW41,'MP-2019_Male'!$A$3:$CH$103,IF(BV$5&gt;2034,84,(60+(BV$5-$AX$5)))))</f>
        <v>5.9515232840938528E-3</v>
      </c>
      <c r="BW41" s="381">
        <f>BV41*(1-VLOOKUP($AW41,'MP-2019_Male'!$A$3:$CH$103,IF(BW$5&gt;2034,84,(60+(BW$5-$AX$5)))))</f>
        <v>5.8926032035813234E-3</v>
      </c>
      <c r="BX41" s="381">
        <f>BW41*(1-VLOOKUP($AW41,'MP-2019_Male'!$A$3:$CH$103,IF(BX$5&gt;2034,84,(60+(BX$5-$AX$5)))))</f>
        <v>5.8366234731473008E-3</v>
      </c>
      <c r="BY41" s="381">
        <f>BX41*(1-VLOOKUP($AW41,'MP-2019_Male'!$A$3:$CH$103,IF(BY$5&gt;2034,84,(60+(BY$5-$AX$5)))))</f>
        <v>5.7811755501524014E-3</v>
      </c>
      <c r="BZ41" s="381">
        <f>BY41*(1-VLOOKUP($AW41,'MP-2019_Male'!$A$3:$CH$103,IF(BZ$5&gt;2034,84,(60+(BZ$5-$AX$5)))))</f>
        <v>5.7262543824259538E-3</v>
      </c>
      <c r="CA41" s="381">
        <f>BZ41*(1-VLOOKUP($AW41,'MP-2019_Male'!$A$3:$CH$103,IF(CA$5&gt;2034,84,(60+(CA$5-$AX$5)))))</f>
        <v>5.6718549657929079E-3</v>
      </c>
      <c r="CB41" s="381">
        <f>CA41*(1-VLOOKUP($AW41,'MP-2019_Male'!$A$3:$CH$103,IF(CB$5&gt;2034,84,(60+(CB$5-$AX$5)))))</f>
        <v>5.6179723436178752E-3</v>
      </c>
      <c r="CC41" s="381">
        <f>CB41*(1-VLOOKUP($AW41,'MP-2019_Male'!$A$3:$CH$103,IF(CC$5&gt;2034,84,(60+(CC$5-$AX$5)))))</f>
        <v>5.5646016063535053E-3</v>
      </c>
      <c r="CD41" s="381">
        <f>CC41*(1-VLOOKUP($AW41,'MP-2019_Male'!$A$3:$CH$103,IF(CD$5&gt;2034,84,(60+(CD$5-$AX$5)))))</f>
        <v>5.5117378910931472E-3</v>
      </c>
      <c r="CE41" s="381">
        <f>CD41*(1-VLOOKUP($AW41,'MP-2019_Male'!$A$3:$CH$103,IF(CE$5&gt;2034,84,(60+(CE$5-$AX$5)))))</f>
        <v>5.4593763811277623E-3</v>
      </c>
      <c r="CF41" s="381">
        <f>CE41*(1-VLOOKUP($AW41,'MP-2019_Male'!$A$3:$CH$103,IF(CF$5&gt;2034,84,(60+(CF$5-$AX$5)))))</f>
        <v>5.4075123055070491E-3</v>
      </c>
      <c r="CG41" s="381">
        <f>CF41*(1-VLOOKUP($AW41,'MP-2019_Male'!$A$3:$CH$103,IF(CG$5&gt;2034,84,(60+(CG$5-$AX$5)))))</f>
        <v>5.3561409386047327E-3</v>
      </c>
      <c r="CH41" s="381">
        <f>CG41*(1-VLOOKUP($AW41,'MP-2019_Male'!$A$3:$CH$103,IF(CH$5&gt;2034,84,(60+(CH$5-$AX$5)))))</f>
        <v>5.3052575996879884E-3</v>
      </c>
      <c r="CI41" s="381">
        <f>CH41*(1-VLOOKUP($AW41,'MP-2019_Male'!$A$3:$CH$103,IF(CI$5&gt;2034,84,(60+(CI$5-$AX$5)))))</f>
        <v>5.2548576524909527E-3</v>
      </c>
      <c r="CJ41" s="381">
        <f>CI41*(1-VLOOKUP($AW41,'MP-2019_Male'!$A$3:$CH$103,IF(CJ$5&gt;2034,84,(60+(CJ$5-$AX$5)))))</f>
        <v>5.204936504792289E-3</v>
      </c>
      <c r="CK41" s="381">
        <f>CJ41*(1-VLOOKUP($AW41,'MP-2019_Male'!$A$3:$CH$103,IF(CK$5&gt;2034,84,(60+(CK$5-$AX$5)))))</f>
        <v>5.1554896079967624E-3</v>
      </c>
      <c r="CL41" s="381">
        <f>CK41*(1-VLOOKUP($AW41,'MP-2019_Male'!$A$3:$CH$103,IF(CL$5&gt;2034,84,(60+(CL$5-$AX$5)))))</f>
        <v>5.1065124567207937E-3</v>
      </c>
      <c r="CM41" s="381">
        <f>CL41*(1-VLOOKUP($AW41,'MP-2019_Male'!$A$3:$CH$103,IF(CM$5&gt;2034,84,(60+(CM$5-$AX$5)))))</f>
        <v>5.0580005883819465E-3</v>
      </c>
      <c r="CN41" s="381">
        <f>CM41*(1-VLOOKUP($AW41,'MP-2019_Male'!$A$3:$CH$103,IF(CN$5&gt;2034,84,(60+(CN$5-$AX$5)))))</f>
        <v>5.0099495827923184E-3</v>
      </c>
      <c r="CO41" s="381">
        <f>CN41*(1-VLOOKUP($AW41,'MP-2019_Male'!$A$3:$CH$103,IF(CO$5&gt;2034,84,(60+(CO$5-$AX$5)))))</f>
        <v>4.9623550617557913E-3</v>
      </c>
      <c r="CP41" s="381">
        <f>CO41*(1-VLOOKUP($AW41,'MP-2019_Male'!$A$3:$CH$103,IF(CP$5&gt;2034,84,(60+(CP$5-$AX$5)))))</f>
        <v>4.9152126886691117E-3</v>
      </c>
      <c r="CQ41" s="381">
        <f>CP41*(1-VLOOKUP($AW41,'MP-2019_Male'!$A$3:$CH$103,IF(CQ$5&gt;2034,84,(60+(CQ$5-$AX$5)))))</f>
        <v>4.8685181681267552E-3</v>
      </c>
      <c r="CR41" s="381">
        <f>CQ41*(1-VLOOKUP($AW41,'MP-2019_Male'!$A$3:$CH$103,IF(CR$5&gt;2034,84,(60+(CR$5-$AX$5)))))</f>
        <v>4.8222672455295514E-3</v>
      </c>
      <c r="CS41" s="381">
        <f>CR41*(1-VLOOKUP($AW41,'MP-2019_Male'!$A$3:$CH$103,IF(CS$5&gt;2034,84,(60+(CS$5-$AX$5)))))</f>
        <v>4.776455706697021E-3</v>
      </c>
      <c r="CT41" s="381">
        <f>CS41*(1-VLOOKUP($AW41,'MP-2019_Male'!$A$3:$CH$103,IF(CT$5&gt;2034,84,(60+(CT$5-$AX$5)))))</f>
        <v>4.7310793774833996E-3</v>
      </c>
      <c r="CU41" s="381">
        <f>CT41*(1-VLOOKUP($AW41,'MP-2019_Male'!$A$3:$CH$103,IF(CU$5&gt;2034,84,(60+(CU$5-$AX$5)))))</f>
        <v>4.6861341233973078E-3</v>
      </c>
      <c r="CV41" s="381">
        <f>CU41*(1-VLOOKUP($AW41,'MP-2019_Male'!$A$3:$CH$103,IF(CV$5&gt;2034,84,(60+(CV$5-$AX$5)))))</f>
        <v>4.6416158492250332E-3</v>
      </c>
      <c r="CW41" s="381">
        <f>CV41*(1-VLOOKUP($AW41,'MP-2019_Male'!$A$3:$CH$103,IF(CW$5&gt;2034,84,(60+(CW$5-$AX$5)))))</f>
        <v>4.5975204986573957E-3</v>
      </c>
      <c r="CX41" s="381">
        <f>CW41*(1-VLOOKUP($AW41,'MP-2019_Male'!$A$3:$CH$103,IF(CX$5&gt;2034,84,(60+(CX$5-$AX$5)))))</f>
        <v>4.5538440539201509E-3</v>
      </c>
      <c r="CY41" s="381">
        <f>CX41*(1-VLOOKUP($AW41,'MP-2019_Male'!$A$3:$CH$103,IF(CY$5&gt;2034,84,(60+(CY$5-$AX$5)))))</f>
        <v>4.5105825354079098E-3</v>
      </c>
      <c r="CZ41" s="381">
        <f>CY41*(1-VLOOKUP($AW41,'MP-2019_Male'!$A$3:$CH$103,IF(CZ$5&gt;2034,84,(60+(CZ$5-$AX$5)))))</f>
        <v>4.4677320013215352E-3</v>
      </c>
      <c r="DA41" s="381">
        <f>CZ41*(1-VLOOKUP($AW41,'MP-2019_Male'!$A$3:$CH$103,IF(DA$5&gt;2034,84,(60+(DA$5-$AX$5)))))</f>
        <v>4.4252885473089806E-3</v>
      </c>
      <c r="DB41" s="381">
        <f>DA41*(1-VLOOKUP($AW41,'MP-2019_Male'!$A$3:$CH$103,IF(DB$5&gt;2034,84,(60+(DB$5-$AX$5)))))</f>
        <v>4.3832483061095459E-3</v>
      </c>
      <c r="DC41" s="381">
        <f>DB41*(1-VLOOKUP($AW41,'MP-2019_Male'!$A$3:$CH$103,IF(DC$5&gt;2034,84,(60+(DC$5-$AX$5)))))</f>
        <v>4.3416074472015058E-3</v>
      </c>
      <c r="DD41" s="381">
        <f>DC41*(1-VLOOKUP($AW41,'MP-2019_Male'!$A$3:$CH$103,IF(DD$5&gt;2034,84,(60+(DD$5-$AX$5)))))</f>
        <v>4.300362176453092E-3</v>
      </c>
      <c r="DE41" s="381">
        <f>DD41*(1-VLOOKUP($AW41,'MP-2019_Male'!$A$3:$CH$103,IF(DE$5&gt;2034,84,(60+(DE$5-$AX$5)))))</f>
        <v>4.259508735776788E-3</v>
      </c>
      <c r="DF41" s="381">
        <f>DE41*(1-VLOOKUP($AW41,'MP-2019_Male'!$A$3:$CH$103,IF(DF$5&gt;2034,84,(60+(DF$5-$AX$5)))))</f>
        <v>4.2190434027869084E-3</v>
      </c>
      <c r="DG41" s="381">
        <f>DF41*(1-VLOOKUP($AW41,'MP-2019_Male'!$A$3:$CH$103,IF(DG$5&gt;2034,84,(60+(DG$5-$AX$5)))))</f>
        <v>4.1789624904604332E-3</v>
      </c>
      <c r="DH41" s="381">
        <f>DG41*(1-VLOOKUP($AW41,'MP-2019_Male'!$A$3:$CH$103,IF(DH$5&gt;2034,84,(60+(DH$5-$AX$5)))))</f>
        <v>4.1392623468010595E-3</v>
      </c>
      <c r="DI41" s="381">
        <f>DH41*(1-VLOOKUP($AW41,'MP-2019_Male'!$A$3:$CH$103,IF(DI$5&gt;2034,84,(60+(DI$5-$AX$5)))))</f>
        <v>4.0999393545064497E-3</v>
      </c>
      <c r="DJ41" s="381">
        <f>DI41*(1-VLOOKUP($AW41,'MP-2019_Male'!$A$3:$CH$103,IF(DJ$5&gt;2034,84,(60+(DJ$5-$AX$5)))))</f>
        <v>4.0609899306386383E-3</v>
      </c>
      <c r="DK41" s="381">
        <f>DJ41*(1-VLOOKUP($AW41,'MP-2019_Male'!$A$3:$CH$103,IF(DK$5&gt;2034,84,(60+(DK$5-$AX$5)))))</f>
        <v>4.0224105262975712E-3</v>
      </c>
      <c r="DL41" s="381">
        <f>DK41*(1-VLOOKUP($AW41,'MP-2019_Male'!$A$3:$CH$103,IF(DL$5&gt;2034,84,(60+(DL$5-$AX$5)))))</f>
        <v>3.9841976262977447E-3</v>
      </c>
      <c r="DM41" s="381">
        <f>DL41*(1-VLOOKUP($AW41,'MP-2019_Male'!$A$3:$CH$103,IF(DM$5&gt;2034,84,(60+(DM$5-$AX$5)))))</f>
        <v>3.9463477488479162E-3</v>
      </c>
      <c r="DN41" s="381">
        <f>DM41*(1-VLOOKUP($AW41,'MP-2019_Male'!$A$3:$CH$103,IF(DN$5&gt;2034,84,(60+(DN$5-$AX$5)))))</f>
        <v>3.908857445233861E-3</v>
      </c>
      <c r="DO41" s="381">
        <f>DN41*(1-VLOOKUP($AW41,'MP-2019_Male'!$A$3:$CH$103,IF(DO$5&gt;2034,84,(60+(DO$5-$AX$5)))))</f>
        <v>3.8717232995041395E-3</v>
      </c>
      <c r="DP41" s="381">
        <f>DO41*(1-VLOOKUP($AW41,'MP-2019_Male'!$A$3:$CH$103,IF(DP$5&gt;2034,84,(60+(DP$5-$AX$5)))))</f>
        <v>3.8349419281588503E-3</v>
      </c>
      <c r="DQ41" s="381">
        <f>DP41*(1-VLOOKUP($AW41,'MP-2019_Male'!$A$3:$CH$103,IF(DQ$5&gt;2034,84,(60+(DQ$5-$AX$5)))))</f>
        <v>3.7985099798413416E-3</v>
      </c>
      <c r="DR41" s="381">
        <f>DQ41*(1-VLOOKUP($AW41,'MP-2019_Male'!$A$3:$CH$103,IF(DR$5&gt;2034,84,(60+(DR$5-$AX$5)))))</f>
        <v>3.7624241350328489E-3</v>
      </c>
      <c r="DS41" s="381">
        <f>DR41*(1-VLOOKUP($AW41,'MP-2019_Male'!$A$3:$CH$103,IF(DS$5&gt;2034,84,(60+(DS$5-$AX$5)))))</f>
        <v>3.7266811057500371E-3</v>
      </c>
      <c r="DT41" s="381">
        <f>DS41*(1-VLOOKUP($AW41,'MP-2019_Male'!$A$3:$CH$103,IF(DT$5&gt;2034,84,(60+(DT$5-$AX$5)))))</f>
        <v>3.691277635245412E-3</v>
      </c>
      <c r="DU41" s="381">
        <f>DT41*(1-VLOOKUP($AW41,'MP-2019_Male'!$A$3:$CH$103,IF(DU$5&gt;2034,84,(60+(DU$5-$AX$5)))))</f>
        <v>3.6562104977105807E-3</v>
      </c>
      <c r="DV41" s="381">
        <f>DU41*(1-VLOOKUP($AW41,'MP-2019_Male'!$A$3:$CH$103,IF(DV$5&gt;2034,84,(60+(DV$5-$AX$5)))))</f>
        <v>3.6214764979823305E-3</v>
      </c>
      <c r="DW41" s="381">
        <f>DV41*(1-VLOOKUP($AW41,'MP-2019_Male'!$A$3:$CH$103,IF(DW$5&gt;2034,84,(60+(DW$5-$AX$5)))))</f>
        <v>3.5870724712514985E-3</v>
      </c>
      <c r="DX41" s="381">
        <f>DW41*(1-VLOOKUP($AW41,'MP-2019_Male'!$A$3:$CH$103,IF(DX$5&gt;2034,84,(60+(DX$5-$AX$5)))))</f>
        <v>3.5529952827746095E-3</v>
      </c>
      <c r="DY41" s="381">
        <f>DX41*(1-VLOOKUP($AW41,'MP-2019_Male'!$A$3:$CH$103,IF(DY$5&gt;2034,84,(60+(DY$5-$AX$5)))))</f>
        <v>3.5192418275882507E-3</v>
      </c>
      <c r="DZ41" s="381">
        <f>DY41*(1-VLOOKUP($AW41,'MP-2019_Male'!$A$3:$CH$103,IF(DZ$5&gt;2034,84,(60+(DZ$5-$AX$5)))))</f>
        <v>3.4858090302261626E-3</v>
      </c>
      <c r="EA41" s="381">
        <f>DZ41*(1-VLOOKUP($AW41,'MP-2019_Male'!$A$3:$CH$103,IF(EA$5&gt;2034,84,(60+(EA$5-$AX$5)))))</f>
        <v>3.4526938444390141E-3</v>
      </c>
      <c r="EB41" s="381">
        <f>EA41*(1-VLOOKUP($AW41,'MP-2019_Male'!$A$3:$CH$103,IF(EB$5&gt;2034,84,(60+(EB$5-$AX$5)))))</f>
        <v>3.4198932529168435E-3</v>
      </c>
      <c r="EC41" s="381">
        <f>EB41*(1-VLOOKUP($AW41,'MP-2019_Male'!$A$3:$CH$103,IF(EC$5&gt;2034,84,(60+(EC$5-$AX$5)))))</f>
        <v>3.3874042670141336E-3</v>
      </c>
      <c r="ED41" s="381">
        <f>EC41*(1-VLOOKUP($AW41,'MP-2019_Male'!$A$3:$CH$103,IF(ED$5&gt;2034,84,(60+(ED$5-$AX$5)))))</f>
        <v>3.3552239264774994E-3</v>
      </c>
      <c r="EE41" s="381">
        <f>ED41*(1-VLOOKUP($AW41,'MP-2019_Male'!$A$3:$CH$103,IF(EE$5&gt;2034,84,(60+(EE$5-$AX$5)))))</f>
        <v>3.3233492991759633E-3</v>
      </c>
      <c r="EF41" s="381">
        <f>EE41*(1-VLOOKUP($AW41,'MP-2019_Male'!$A$3:$CH$103,IF(EF$5&gt;2034,84,(60+(EF$5-$AX$5)))))</f>
        <v>3.2917774808337917E-3</v>
      </c>
      <c r="EG41" s="381">
        <f>EF41*(1-VLOOKUP($AW41,'MP-2019_Male'!$A$3:$CH$103,IF(EG$5&gt;2034,84,(60+(EG$5-$AX$5)))))</f>
        <v>3.260505594765871E-3</v>
      </c>
      <c r="EH41" s="381">
        <f>EG41*(1-VLOOKUP($AW41,'MP-2019_Male'!$A$3:$CH$103,IF(EH$5&gt;2034,84,(60+(EH$5-$AX$5)))))</f>
        <v>3.2295307916155955E-3</v>
      </c>
      <c r="EI41" s="381">
        <f>EH41*(1-VLOOKUP($AW41,'MP-2019_Male'!$A$3:$CH$103,IF(EI$5&gt;2034,84,(60+(EI$5-$AX$5)))))</f>
        <v>3.1988502490952475E-3</v>
      </c>
      <c r="EJ41" s="381">
        <f>EI41*(1-VLOOKUP($AW41,'MP-2019_Male'!$A$3:$CH$103,IF(EJ$5&gt;2034,84,(60+(EJ$5-$AX$5)))))</f>
        <v>3.168461171728843E-3</v>
      </c>
      <c r="EK41" s="381">
        <f>EJ41*(1-VLOOKUP($AW41,'MP-2019_Male'!$A$3:$CH$103,IF(EK$5&gt;2034,84,(60+(EK$5-$AX$5)))))</f>
        <v>3.1383607905974193E-3</v>
      </c>
      <c r="EL41" s="381">
        <f>EK41*(1-VLOOKUP($AW41,'MP-2019_Male'!$A$3:$CH$103,IF(EL$5&gt;2034,84,(60+(EL$5-$AX$5)))))</f>
        <v>3.1085463630867441E-3</v>
      </c>
      <c r="EM41" s="381">
        <f>EL41*(1-VLOOKUP($AW41,'MP-2019_Male'!$A$3:$CH$103,IF(EM$5&gt;2034,84,(60+(EM$5-$AX$5)))))</f>
        <v>3.07901517263742E-3</v>
      </c>
      <c r="EN41" s="381">
        <f>EM41*(1-VLOOKUP($AW41,'MP-2019_Male'!$A$3:$CH$103,IF(EN$5&gt;2034,84,(60+(EN$5-$AX$5)))))</f>
        <v>3.0497645284973647E-3</v>
      </c>
      <c r="EO41" s="381">
        <f>EN41*(1-VLOOKUP($AW41,'MP-2019_Male'!$A$3:$CH$103,IF(EO$5&gt;2034,84,(60+(EO$5-$AX$5)))))</f>
        <v>3.0207917654766401E-3</v>
      </c>
      <c r="EP41" s="381">
        <f>EO41*(1-VLOOKUP($AW41,'MP-2019_Male'!$A$3:$CH$103,IF(EP$5&gt;2034,84,(60+(EP$5-$AX$5)))))</f>
        <v>2.9920942437046123E-3</v>
      </c>
      <c r="EQ41" s="381">
        <f>EP41*(1-VLOOKUP($AW41,'MP-2019_Male'!$A$3:$CH$103,IF(EQ$5&gt;2034,84,(60+(EQ$5-$AX$5)))))</f>
        <v>2.9636693483894188E-3</v>
      </c>
      <c r="ER41" s="381">
        <f>EQ41*(1-VLOOKUP($AW41,'MP-2019_Male'!$A$3:$CH$103,IF(ER$5&gt;2034,84,(60+(ER$5-$AX$5)))))</f>
        <v>2.9355144895797194E-3</v>
      </c>
      <c r="ES41" s="381">
        <f>ER41*(1-VLOOKUP($AW41,'MP-2019_Male'!$A$3:$CH$103,IF(ES$5&gt;2034,84,(60+(ES$5-$AX$5)))))</f>
        <v>2.9076271019287123E-3</v>
      </c>
      <c r="ET41" s="381">
        <f>ES41*(1-VLOOKUP($AW41,'MP-2019_Male'!$A$3:$CH$103,IF(ET$5&gt;2034,84,(60+(ET$5-$AX$5)))))</f>
        <v>2.8800046444603898E-3</v>
      </c>
      <c r="EU41" s="381">
        <f>ET41*(1-VLOOKUP($AW41,'MP-2019_Male'!$A$3:$CH$103,IF(EU$5&gt;2034,84,(60+(EU$5-$AX$5)))))</f>
        <v>2.8526446003380164E-3</v>
      </c>
      <c r="EV41" s="381">
        <f>EU41*(1-VLOOKUP($AW41,'MP-2019_Male'!$A$3:$CH$103,IF(EV$5&gt;2034,84,(60+(EV$5-$AX$5)))))</f>
        <v>2.8255444766348056E-3</v>
      </c>
      <c r="EW41" s="381">
        <f>EV41*(1-VLOOKUP($AW41,'MP-2019_Male'!$A$3:$CH$103,IF(EW$5&gt;2034,84,(60+(EW$5-$AX$5)))))</f>
        <v>2.7987018041067749E-3</v>
      </c>
      <c r="EX41" s="381">
        <f>EW41*(1-VLOOKUP($AW41,'MP-2019_Male'!$A$3:$CH$103,IF(EX$5&gt;2034,84,(60+(EX$5-$AX$5)))))</f>
        <v>2.7721141369677605E-3</v>
      </c>
      <c r="EY41" s="381">
        <f>EX41*(1-VLOOKUP($AW41,'MP-2019_Male'!$A$3:$CH$103,IF(EY$5&gt;2034,84,(60+(EY$5-$AX$5)))))</f>
        <v>2.7457790526665667E-3</v>
      </c>
      <c r="EZ41" s="381">
        <f>EY41*(1-VLOOKUP($AW41,'MP-2019_Male'!$A$3:$CH$103,IF(EZ$5&gt;2034,84,(60+(EZ$5-$AX$5)))))</f>
        <v>2.7196941516662346E-3</v>
      </c>
      <c r="FA41" s="381">
        <f>EZ41*(1-VLOOKUP($AW41,'MP-2019_Male'!$A$3:$CH$103,IF(FA$5&gt;2034,84,(60+(FA$5-$AX$5)))))</f>
        <v>2.6938570572254054E-3</v>
      </c>
      <c r="FB41" s="381">
        <f>FA41*(1-VLOOKUP($AW41,'MP-2019_Male'!$A$3:$CH$103,IF(FB$5&gt;2034,84,(60+(FB$5-$AX$5)))))</f>
        <v>2.6682654151817644E-3</v>
      </c>
      <c r="FC41" s="381">
        <f>FB41*(1-VLOOKUP($AW41,'MP-2019_Male'!$A$3:$CH$103,IF(FC$5&gt;2034,84,(60+(FC$5-$AX$5)))))</f>
        <v>2.6429168937375379E-3</v>
      </c>
      <c r="FD41" s="381">
        <f>FC41*(1-VLOOKUP($AW41,'MP-2019_Male'!$A$3:$CH$103,IF(FD$5&gt;2034,84,(60+(FD$5-$AX$5)))))</f>
        <v>2.6178091832470313E-3</v>
      </c>
      <c r="FE41" s="381">
        <f>FD41*(1-VLOOKUP($AW41,'MP-2019_Male'!$A$3:$CH$103,IF(FE$5&gt;2034,84,(60+(FE$5-$AX$5)))))</f>
        <v>2.5929399960061845E-3</v>
      </c>
      <c r="FF41" s="381">
        <f>FE41*(1-VLOOKUP($AW41,'MP-2019_Male'!$A$3:$CH$103,IF(FF$5&gt;2034,84,(60+(FF$5-$AX$5)))))</f>
        <v>2.568307066044126E-3</v>
      </c>
      <c r="FG41" s="381">
        <f>FF41*(1-VLOOKUP($AW41,'MP-2019_Male'!$A$3:$CH$103,IF(FG$5&gt;2034,84,(60+(FG$5-$AX$5)))))</f>
        <v>2.5439081489167068E-3</v>
      </c>
      <c r="FH41" s="381">
        <f>FG41*(1-VLOOKUP($AW41,'MP-2019_Male'!$A$3:$CH$103,IF(FH$5&gt;2034,84,(60+(FH$5-$AX$5)))))</f>
        <v>2.5197410215019984E-3</v>
      </c>
      <c r="FI41" s="381">
        <f>FH41*(1-VLOOKUP($AW41,'MP-2019_Male'!$A$3:$CH$103,IF(FI$5&gt;2034,84,(60+(FI$5-$AX$5)))))</f>
        <v>2.4958034817977293E-3</v>
      </c>
      <c r="FJ41" s="381">
        <f>FI41*(1-VLOOKUP($AW41,'MP-2019_Male'!$A$3:$CH$103,IF(FJ$5&gt;2034,84,(60+(FJ$5-$AX$5)))))</f>
        <v>2.4720933487206512E-3</v>
      </c>
      <c r="FK41" s="381">
        <f>FJ41*(1-VLOOKUP($AW41,'MP-2019_Male'!$A$3:$CH$103,IF(FK$5&gt;2034,84,(60+(FK$5-$AX$5)))))</f>
        <v>2.4486084619078051E-3</v>
      </c>
      <c r="FL41" s="381">
        <f>FK41*(1-VLOOKUP($AW41,'MP-2019_Male'!$A$3:$CH$103,IF(FL$5&gt;2034,84,(60+(FL$5-$AX$5)))))</f>
        <v>2.4253466815196811E-3</v>
      </c>
      <c r="FM41" s="381">
        <f>FL41*(1-VLOOKUP($AW41,'MP-2019_Male'!$A$3:$CH$103,IF(FM$5&gt;2034,84,(60+(FM$5-$AX$5)))))</f>
        <v>2.4023058880452441E-3</v>
      </c>
      <c r="FN41" s="381">
        <f>FM41*(1-VLOOKUP($AW41,'MP-2019_Male'!$A$3:$CH$103,IF(FN$5&gt;2034,84,(60+(FN$5-$AX$5)))))</f>
        <v>2.3794839821088144E-3</v>
      </c>
    </row>
    <row r="42" spans="1:170">
      <c r="A42" s="172">
        <v>54</v>
      </c>
      <c r="B42" s="190">
        <f t="shared" si="7"/>
        <v>2.5270000000000002E-3</v>
      </c>
      <c r="C42" s="191">
        <f t="shared" si="8"/>
        <v>1.5479999999999999E-3</v>
      </c>
      <c r="D42" s="174">
        <f t="shared" si="5"/>
        <v>2.0375000000000002E-3</v>
      </c>
      <c r="E42" s="345">
        <f t="shared" ca="1" si="10"/>
        <v>3.1646363498350569E-3</v>
      </c>
      <c r="F42" s="346">
        <f t="shared" ca="1" si="11"/>
        <v>8.3608595250931098E-4</v>
      </c>
      <c r="G42" s="366">
        <f t="shared" ca="1" si="12"/>
        <v>2.0003611511721841E-3</v>
      </c>
      <c r="H42" s="165">
        <f t="shared" si="13"/>
        <v>2049</v>
      </c>
      <c r="I42" s="325"/>
      <c r="J42" s="324"/>
      <c r="K42" s="324"/>
      <c r="L42" s="324"/>
      <c r="M42" s="324"/>
      <c r="N42" s="324"/>
      <c r="O42" s="324"/>
      <c r="P42" s="167"/>
      <c r="R42" s="405">
        <v>54</v>
      </c>
      <c r="T42" s="406">
        <v>1.1299999999999999E-3</v>
      </c>
      <c r="U42" s="407">
        <v>2.7200000000000002E-3</v>
      </c>
      <c r="V42" s="407">
        <v>1.6920000000000001E-2</v>
      </c>
      <c r="W42" s="408">
        <v>4.1700000000000001E-3</v>
      </c>
      <c r="Y42" s="406">
        <v>2.0300000000000001E-3</v>
      </c>
      <c r="Z42" s="407">
        <v>4.0099999999999997E-3</v>
      </c>
      <c r="AA42" s="407">
        <v>2.0199999999999999E-2</v>
      </c>
      <c r="AB42" s="408">
        <v>7.9699999999999997E-3</v>
      </c>
      <c r="AC42" s="413"/>
      <c r="AD42" s="172">
        <v>54</v>
      </c>
      <c r="AF42" s="195">
        <v>2.5270000000000002E-3</v>
      </c>
      <c r="AG42" s="196">
        <v>5.3839999999999999E-3</v>
      </c>
      <c r="AH42" s="197">
        <v>2.2790999999999999E-2</v>
      </c>
      <c r="AI42" s="172"/>
      <c r="AJ42" s="195">
        <v>1.5479999999999999E-3</v>
      </c>
      <c r="AK42" s="196">
        <v>3.4120000000000001E-3</v>
      </c>
      <c r="AL42" s="197">
        <v>1.3991999999999999E-2</v>
      </c>
      <c r="AV42" s="198"/>
      <c r="AW42" s="429">
        <v>61</v>
      </c>
      <c r="AX42" s="199">
        <f t="shared" si="16"/>
        <v>7.1220064297063054E-3</v>
      </c>
      <c r="AY42" s="334">
        <f t="shared" si="15"/>
        <v>6.8083000000000006E-3</v>
      </c>
      <c r="AZ42" s="381">
        <f>AY42*(1-VLOOKUP($AW42,'MP-2019_Male'!$A$3:$CH$103,IF(AZ$5&gt;2034,84,(60+(AZ$5-$AX$5)))))</f>
        <v>6.8042150200000005E-3</v>
      </c>
      <c r="BA42" s="381">
        <f>AZ42*(1-VLOOKUP($AW42,'MP-2019_Male'!$A$3:$CH$103,IF(BA$5&gt;2034,84,(60+(BA$5-$AX$5)))))</f>
        <v>6.8239472435579996E-3</v>
      </c>
      <c r="BB42" s="381">
        <f>BA42*(1-VLOOKUP($AW42,'MP-2019_Male'!$A$3:$CH$103,IF(BB$5&gt;2034,84,(60+(BB$5-$AX$5)))))</f>
        <v>6.8621613481219248E-3</v>
      </c>
      <c r="BC42" s="381">
        <f>BB42*(1-VLOOKUP($AW42,'MP-2019_Male'!$A$3:$CH$103,IF(BC$5&gt;2034,84,(60+(BC$5-$AX$5)))))</f>
        <v>6.9136275582328396E-3</v>
      </c>
      <c r="BD42" s="381">
        <f>BC42*(1-VLOOKUP($AW42,'MP-2019_Male'!$A$3:$CH$103,IF(BD$5&gt;2034,84,(60+(BD$5-$AX$5)))))</f>
        <v>6.9737761179894647E-3</v>
      </c>
      <c r="BE42" s="381">
        <f>BD42*(1-VLOOKUP($AW42,'MP-2019_Male'!$A$3:$CH$103,IF(BE$5&gt;2034,84,(60+(BE$5-$AX$5)))))</f>
        <v>7.0302637045451793E-3</v>
      </c>
      <c r="BF42" s="381">
        <f>BE42*(1-VLOOKUP($AW42,'MP-2019_Male'!$A$3:$CH$103,IF(BF$5&gt;2034,84,(60+(BF$5-$AX$5)))))</f>
        <v>7.0766634449951774E-3</v>
      </c>
      <c r="BG42" s="381">
        <f>BF42*(1-VLOOKUP($AW42,'MP-2019_Male'!$A$3:$CH$103,IF(BG$5&gt;2034,84,(60+(BG$5-$AX$5)))))</f>
        <v>7.1092160968421548E-3</v>
      </c>
      <c r="BH42" s="381">
        <f>BG42*(1-VLOOKUP($AW42,'MP-2019_Male'!$A$3:$CH$103,IF(BH$5&gt;2034,84,(60+(BH$5-$AX$5)))))</f>
        <v>7.1248563722552073E-3</v>
      </c>
      <c r="BI42" s="381">
        <f>BH42*(1-VLOOKUP($AW42,'MP-2019_Male'!$A$3:$CH$103,IF(BI$5&gt;2034,84,(60+(BI$5-$AX$5)))))</f>
        <v>7.1220064297063054E-3</v>
      </c>
      <c r="BJ42" s="414">
        <f>BI42*(1-VLOOKUP($AW42,'MP-2019_Male'!$A$3:$CH$103,IF(BJ$5&gt;2034,84,(60+(BJ$5-$AX$5)))))</f>
        <v>7.1020648117031274E-3</v>
      </c>
      <c r="BK42" s="381">
        <f>BJ42*(1-VLOOKUP($AW42,'MP-2019_Male'!$A$3:$CH$103,IF(BK$5&gt;2034,84,(60+(BK$5-$AX$5)))))</f>
        <v>7.0665544876446114E-3</v>
      </c>
      <c r="BL42" s="381">
        <f>BK42*(1-VLOOKUP($AW42,'MP-2019_Male'!$A$3:$CH$103,IF(BL$5&gt;2034,84,(60+(BL$5-$AX$5)))))</f>
        <v>7.0185019171286282E-3</v>
      </c>
      <c r="BM42" s="381">
        <f>BL42*(1-VLOOKUP($AW42,'MP-2019_Male'!$A$3:$CH$103,IF(BM$5&gt;2034,84,(60+(BM$5-$AX$5)))))</f>
        <v>6.962353901791599E-3</v>
      </c>
      <c r="BN42" s="381">
        <f>BM42*(1-VLOOKUP($AW42,'MP-2019_Male'!$A$3:$CH$103,IF(BN$5&gt;2034,84,(60+(BN$5-$AX$5)))))</f>
        <v>6.902477658236191E-3</v>
      </c>
      <c r="BO42" s="381">
        <f>BN42*(1-VLOOKUP($AW42,'MP-2019_Male'!$A$3:$CH$103,IF(BO$5&gt;2034,84,(60+(BO$5-$AX$5)))))</f>
        <v>6.8417358548437121E-3</v>
      </c>
      <c r="BP42" s="381">
        <f>BO42*(1-VLOOKUP($AW42,'MP-2019_Male'!$A$3:$CH$103,IF(BP$5&gt;2034,84,(60+(BP$5-$AX$5)))))</f>
        <v>6.7808444057356034E-3</v>
      </c>
      <c r="BQ42" s="381">
        <f>BP42*(1-VLOOKUP($AW42,'MP-2019_Male'!$A$3:$CH$103,IF(BQ$5&gt;2034,84,(60+(BQ$5-$AX$5)))))</f>
        <v>6.7204948905245565E-3</v>
      </c>
      <c r="BR42" s="381">
        <f>BQ42*(1-VLOOKUP($AW42,'MP-2019_Male'!$A$3:$CH$103,IF(BR$5&gt;2034,84,(60+(BR$5-$AX$5)))))</f>
        <v>6.6606824859988881E-3</v>
      </c>
      <c r="BS42" s="381">
        <f>BR42*(1-VLOOKUP($AW42,'MP-2019_Male'!$A$3:$CH$103,IF(BS$5&gt;2034,84,(60+(BS$5-$AX$5)))))</f>
        <v>6.6007363436248979E-3</v>
      </c>
      <c r="BT42" s="381">
        <f>BS42*(1-VLOOKUP($AW42,'MP-2019_Male'!$A$3:$CH$103,IF(BT$5&gt;2034,84,(60+(BT$5-$AX$5)))))</f>
        <v>6.5406696428979109E-3</v>
      </c>
      <c r="BU42" s="381">
        <f>BT42*(1-VLOOKUP($AW42,'MP-2019_Male'!$A$3:$CH$103,IF(BU$5&gt;2034,84,(60+(BU$5-$AX$5)))))</f>
        <v>6.4798414152189608E-3</v>
      </c>
      <c r="BV42" s="381">
        <f>BU42*(1-VLOOKUP($AW42,'MP-2019_Male'!$A$3:$CH$103,IF(BV$5&gt;2034,84,(60+(BV$5-$AX$5)))))</f>
        <v>6.4176349376328587E-3</v>
      </c>
      <c r="BW42" s="381">
        <f>BV42*(1-VLOOKUP($AW42,'MP-2019_Male'!$A$3:$CH$103,IF(BW$5&gt;2034,84,(60+(BW$5-$AX$5)))))</f>
        <v>6.3541003517502935E-3</v>
      </c>
      <c r="BX42" s="381">
        <f>BW42*(1-VLOOKUP($AW42,'MP-2019_Male'!$A$3:$CH$103,IF(BX$5&gt;2034,84,(60+(BX$5-$AX$5)))))</f>
        <v>6.2931009883734901E-3</v>
      </c>
      <c r="BY42" s="381">
        <f>BX42*(1-VLOOKUP($AW42,'MP-2019_Male'!$A$3:$CH$103,IF(BY$5&gt;2034,84,(60+(BY$5-$AX$5)))))</f>
        <v>6.2326872188851043E-3</v>
      </c>
      <c r="BZ42" s="381">
        <f>BY42*(1-VLOOKUP($AW42,'MP-2019_Male'!$A$3:$CH$103,IF(BZ$5&gt;2034,84,(60+(BZ$5-$AX$5)))))</f>
        <v>6.1728534215838068E-3</v>
      </c>
      <c r="CA42" s="381">
        <f>BZ42*(1-VLOOKUP($AW42,'MP-2019_Male'!$A$3:$CH$103,IF(CA$5&gt;2034,84,(60+(CA$5-$AX$5)))))</f>
        <v>6.1135940287366016E-3</v>
      </c>
      <c r="CB42" s="381">
        <f>CA42*(1-VLOOKUP($AW42,'MP-2019_Male'!$A$3:$CH$103,IF(CB$5&gt;2034,84,(60+(CB$5-$AX$5)))))</f>
        <v>6.0549035260607301E-3</v>
      </c>
      <c r="CC42" s="381">
        <f>CB42*(1-VLOOKUP($AW42,'MP-2019_Male'!$A$3:$CH$103,IF(CC$5&gt;2034,84,(60+(CC$5-$AX$5)))))</f>
        <v>5.9967764522105465E-3</v>
      </c>
      <c r="CD42" s="381">
        <f>CC42*(1-VLOOKUP($AW42,'MP-2019_Male'!$A$3:$CH$103,IF(CD$5&gt;2034,84,(60+(CD$5-$AX$5)))))</f>
        <v>5.9392073982693248E-3</v>
      </c>
      <c r="CE42" s="381">
        <f>CD42*(1-VLOOKUP($AW42,'MP-2019_Male'!$A$3:$CH$103,IF(CE$5&gt;2034,84,(60+(CE$5-$AX$5)))))</f>
        <v>5.8821910072459392E-3</v>
      </c>
      <c r="CF42" s="381">
        <f>CE42*(1-VLOOKUP($AW42,'MP-2019_Male'!$A$3:$CH$103,IF(CF$5&gt;2034,84,(60+(CF$5-$AX$5)))))</f>
        <v>5.8257219735763782E-3</v>
      </c>
      <c r="CG42" s="381">
        <f>CF42*(1-VLOOKUP($AW42,'MP-2019_Male'!$A$3:$CH$103,IF(CG$5&gt;2034,84,(60+(CG$5-$AX$5)))))</f>
        <v>5.7697950426300448E-3</v>
      </c>
      <c r="CH42" s="381">
        <f>CG42*(1-VLOOKUP($AW42,'MP-2019_Male'!$A$3:$CH$103,IF(CH$5&gt;2034,84,(60+(CH$5-$AX$5)))))</f>
        <v>5.7144050102207961E-3</v>
      </c>
      <c r="CI42" s="381">
        <f>CH42*(1-VLOOKUP($AW42,'MP-2019_Male'!$A$3:$CH$103,IF(CI$5&gt;2034,84,(60+(CI$5-$AX$5)))))</f>
        <v>5.6595467221226764E-3</v>
      </c>
      <c r="CJ42" s="381">
        <f>CI42*(1-VLOOKUP($AW42,'MP-2019_Male'!$A$3:$CH$103,IF(CJ$5&gt;2034,84,(60+(CJ$5-$AX$5)))))</f>
        <v>5.6052150735902981E-3</v>
      </c>
      <c r="CK42" s="381">
        <f>CJ42*(1-VLOOKUP($AW42,'MP-2019_Male'!$A$3:$CH$103,IF(CK$5&gt;2034,84,(60+(CK$5-$AX$5)))))</f>
        <v>5.5514050088838309E-3</v>
      </c>
      <c r="CL42" s="381">
        <f>CK42*(1-VLOOKUP($AW42,'MP-2019_Male'!$A$3:$CH$103,IF(CL$5&gt;2034,84,(60+(CL$5-$AX$5)))))</f>
        <v>5.4981115207985458E-3</v>
      </c>
      <c r="CM42" s="381">
        <f>CL42*(1-VLOOKUP($AW42,'MP-2019_Male'!$A$3:$CH$103,IF(CM$5&gt;2034,84,(60+(CM$5-$AX$5)))))</f>
        <v>5.4453296501988796E-3</v>
      </c>
      <c r="CN42" s="381">
        <f>CM42*(1-VLOOKUP($AW42,'MP-2019_Male'!$A$3:$CH$103,IF(CN$5&gt;2034,84,(60+(CN$5-$AX$5)))))</f>
        <v>5.3930544855569701E-3</v>
      </c>
      <c r="CO42" s="381">
        <f>CN42*(1-VLOOKUP($AW42,'MP-2019_Male'!$A$3:$CH$103,IF(CO$5&gt;2034,84,(60+(CO$5-$AX$5)))))</f>
        <v>5.3412811624956227E-3</v>
      </c>
      <c r="CP42" s="381">
        <f>CO42*(1-VLOOKUP($AW42,'MP-2019_Male'!$A$3:$CH$103,IF(CP$5&gt;2034,84,(60+(CP$5-$AX$5)))))</f>
        <v>5.2900048633356643E-3</v>
      </c>
      <c r="CQ42" s="381">
        <f>CP42*(1-VLOOKUP($AW42,'MP-2019_Male'!$A$3:$CH$103,IF(CQ$5&gt;2034,84,(60+(CQ$5-$AX$5)))))</f>
        <v>5.239220816647642E-3</v>
      </c>
      <c r="CR42" s="381">
        <f>CQ42*(1-VLOOKUP($AW42,'MP-2019_Male'!$A$3:$CH$103,IF(CR$5&gt;2034,84,(60+(CR$5-$AX$5)))))</f>
        <v>5.1889242968078241E-3</v>
      </c>
      <c r="CS42" s="381">
        <f>CR42*(1-VLOOKUP($AW42,'MP-2019_Male'!$A$3:$CH$103,IF(CS$5&gt;2034,84,(60+(CS$5-$AX$5)))))</f>
        <v>5.1391106235584684E-3</v>
      </c>
      <c r="CT42" s="381">
        <f>CS42*(1-VLOOKUP($AW42,'MP-2019_Male'!$A$3:$CH$103,IF(CT$5&gt;2034,84,(60+(CT$5-$AX$5)))))</f>
        <v>5.0897751615723071E-3</v>
      </c>
      <c r="CU42" s="381">
        <f>CT42*(1-VLOOKUP($AW42,'MP-2019_Male'!$A$3:$CH$103,IF(CU$5&gt;2034,84,(60+(CU$5-$AX$5)))))</f>
        <v>5.0409133200212128E-3</v>
      </c>
      <c r="CV42" s="381">
        <f>CU42*(1-VLOOKUP($AW42,'MP-2019_Male'!$A$3:$CH$103,IF(CV$5&gt;2034,84,(60+(CV$5-$AX$5)))))</f>
        <v>4.9925205521490091E-3</v>
      </c>
      <c r="CW42" s="381">
        <f>CV42*(1-VLOOKUP($AW42,'MP-2019_Male'!$A$3:$CH$103,IF(CW$5&gt;2034,84,(60+(CW$5-$AX$5)))))</f>
        <v>4.9445923548483784E-3</v>
      </c>
      <c r="CX42" s="381">
        <f>CW42*(1-VLOOKUP($AW42,'MP-2019_Male'!$A$3:$CH$103,IF(CX$5&gt;2034,84,(60+(CX$5-$AX$5)))))</f>
        <v>4.8971242682418334E-3</v>
      </c>
      <c r="CY42" s="381">
        <f>CX42*(1-VLOOKUP($AW42,'MP-2019_Male'!$A$3:$CH$103,IF(CY$5&gt;2034,84,(60+(CY$5-$AX$5)))))</f>
        <v>4.8501118752667114E-3</v>
      </c>
      <c r="CZ42" s="381">
        <f>CY42*(1-VLOOKUP($AW42,'MP-2019_Male'!$A$3:$CH$103,IF(CZ$5&gt;2034,84,(60+(CZ$5-$AX$5)))))</f>
        <v>4.8035508012641507E-3</v>
      </c>
      <c r="DA42" s="381">
        <f>CZ42*(1-VLOOKUP($AW42,'MP-2019_Male'!$A$3:$CH$103,IF(DA$5&gt;2034,84,(60+(DA$5-$AX$5)))))</f>
        <v>4.7574367135720143E-3</v>
      </c>
      <c r="DB42" s="381">
        <f>DA42*(1-VLOOKUP($AW42,'MP-2019_Male'!$A$3:$CH$103,IF(DB$5&gt;2034,84,(60+(DB$5-$AX$5)))))</f>
        <v>4.7117653211217227E-3</v>
      </c>
      <c r="DC42" s="381">
        <f>DB42*(1-VLOOKUP($AW42,'MP-2019_Male'!$A$3:$CH$103,IF(DC$5&gt;2034,84,(60+(DC$5-$AX$5)))))</f>
        <v>4.6665323740389536E-3</v>
      </c>
      <c r="DD42" s="381">
        <f>DC42*(1-VLOOKUP($AW42,'MP-2019_Male'!$A$3:$CH$103,IF(DD$5&gt;2034,84,(60+(DD$5-$AX$5)))))</f>
        <v>4.6217336632481797E-3</v>
      </c>
      <c r="DE42" s="381">
        <f>DD42*(1-VLOOKUP($AW42,'MP-2019_Male'!$A$3:$CH$103,IF(DE$5&gt;2034,84,(60+(DE$5-$AX$5)))))</f>
        <v>4.5773650200809967E-3</v>
      </c>
      <c r="DF42" s="381">
        <f>DE42*(1-VLOOKUP($AW42,'MP-2019_Male'!$A$3:$CH$103,IF(DF$5&gt;2034,84,(60+(DF$5-$AX$5)))))</f>
        <v>4.5334223158882189E-3</v>
      </c>
      <c r="DG42" s="381">
        <f>DF42*(1-VLOOKUP($AW42,'MP-2019_Male'!$A$3:$CH$103,IF(DG$5&gt;2034,84,(60+(DG$5-$AX$5)))))</f>
        <v>4.4899014616556921E-3</v>
      </c>
      <c r="DH42" s="381">
        <f>DG42*(1-VLOOKUP($AW42,'MP-2019_Male'!$A$3:$CH$103,IF(DH$5&gt;2034,84,(60+(DH$5-$AX$5)))))</f>
        <v>4.4467984076237976E-3</v>
      </c>
      <c r="DI42" s="381">
        <f>DH42*(1-VLOOKUP($AW42,'MP-2019_Male'!$A$3:$CH$103,IF(DI$5&gt;2034,84,(60+(DI$5-$AX$5)))))</f>
        <v>4.4041091429106094E-3</v>
      </c>
      <c r="DJ42" s="381">
        <f>DI42*(1-VLOOKUP($AW42,'MP-2019_Male'!$A$3:$CH$103,IF(DJ$5&gt;2034,84,(60+(DJ$5-$AX$5)))))</f>
        <v>4.3618296951386673E-3</v>
      </c>
      <c r="DK42" s="381">
        <f>DJ42*(1-VLOOKUP($AW42,'MP-2019_Male'!$A$3:$CH$103,IF(DK$5&gt;2034,84,(60+(DK$5-$AX$5)))))</f>
        <v>4.3199561300653359E-3</v>
      </c>
      <c r="DL42" s="381">
        <f>DK42*(1-VLOOKUP($AW42,'MP-2019_Male'!$A$3:$CH$103,IF(DL$5&gt;2034,84,(60+(DL$5-$AX$5)))))</f>
        <v>4.2784845512167085E-3</v>
      </c>
      <c r="DM42" s="381">
        <f>DL42*(1-VLOOKUP($AW42,'MP-2019_Male'!$A$3:$CH$103,IF(DM$5&gt;2034,84,(60+(DM$5-$AX$5)))))</f>
        <v>4.2374110995250279E-3</v>
      </c>
      <c r="DN42" s="381">
        <f>DM42*(1-VLOOKUP($AW42,'MP-2019_Male'!$A$3:$CH$103,IF(DN$5&gt;2034,84,(60+(DN$5-$AX$5)))))</f>
        <v>4.1967319529695873E-3</v>
      </c>
      <c r="DO42" s="381">
        <f>DN42*(1-VLOOKUP($AW42,'MP-2019_Male'!$A$3:$CH$103,IF(DO$5&gt;2034,84,(60+(DO$5-$AX$5)))))</f>
        <v>4.1564433262210789E-3</v>
      </c>
      <c r="DP42" s="381">
        <f>DO42*(1-VLOOKUP($AW42,'MP-2019_Male'!$A$3:$CH$103,IF(DP$5&gt;2034,84,(60+(DP$5-$AX$5)))))</f>
        <v>4.1165414702893565E-3</v>
      </c>
      <c r="DQ42" s="381">
        <f>DP42*(1-VLOOKUP($AW42,'MP-2019_Male'!$A$3:$CH$103,IF(DQ$5&gt;2034,84,(60+(DQ$5-$AX$5)))))</f>
        <v>4.0770226721745786E-3</v>
      </c>
      <c r="DR42" s="381">
        <f>DQ42*(1-VLOOKUP($AW42,'MP-2019_Male'!$A$3:$CH$103,IF(DR$5&gt;2034,84,(60+(DR$5-$AX$5)))))</f>
        <v>4.0378832545217022E-3</v>
      </c>
      <c r="DS42" s="381">
        <f>DR42*(1-VLOOKUP($AW42,'MP-2019_Male'!$A$3:$CH$103,IF(DS$5&gt;2034,84,(60+(DS$5-$AX$5)))))</f>
        <v>3.9991195752782935E-3</v>
      </c>
      <c r="DT42" s="381">
        <f>DS42*(1-VLOOKUP($AW42,'MP-2019_Male'!$A$3:$CH$103,IF(DT$5&gt;2034,84,(60+(DT$5-$AX$5)))))</f>
        <v>3.9607280273556214E-3</v>
      </c>
      <c r="DU42" s="381">
        <f>DT42*(1-VLOOKUP($AW42,'MP-2019_Male'!$A$3:$CH$103,IF(DU$5&gt;2034,84,(60+(DU$5-$AX$5)))))</f>
        <v>3.9227050382930071E-3</v>
      </c>
      <c r="DV42" s="381">
        <f>DU42*(1-VLOOKUP($AW42,'MP-2019_Male'!$A$3:$CH$103,IF(DV$5&gt;2034,84,(60+(DV$5-$AX$5)))))</f>
        <v>3.885047069925394E-3</v>
      </c>
      <c r="DW42" s="381">
        <f>DV42*(1-VLOOKUP($AW42,'MP-2019_Male'!$A$3:$CH$103,IF(DW$5&gt;2034,84,(60+(DW$5-$AX$5)))))</f>
        <v>3.8477506180541101E-3</v>
      </c>
      <c r="DX42" s="381">
        <f>DW42*(1-VLOOKUP($AW42,'MP-2019_Male'!$A$3:$CH$103,IF(DX$5&gt;2034,84,(60+(DX$5-$AX$5)))))</f>
        <v>3.8108122121207903E-3</v>
      </c>
      <c r="DY42" s="381">
        <f>DX42*(1-VLOOKUP($AW42,'MP-2019_Male'!$A$3:$CH$103,IF(DY$5&gt;2034,84,(60+(DY$5-$AX$5)))))</f>
        <v>3.7742284148844308E-3</v>
      </c>
      <c r="DZ42" s="381">
        <f>DY42*(1-VLOOKUP($AW42,'MP-2019_Male'!$A$3:$CH$103,IF(DZ$5&gt;2034,84,(60+(DZ$5-$AX$5)))))</f>
        <v>3.7379958221015401E-3</v>
      </c>
      <c r="EA42" s="381">
        <f>DZ42*(1-VLOOKUP($AW42,'MP-2019_Male'!$A$3:$CH$103,IF(EA$5&gt;2034,84,(60+(EA$5-$AX$5)))))</f>
        <v>3.7021110622093649E-3</v>
      </c>
      <c r="EB42" s="381">
        <f>EA42*(1-VLOOKUP($AW42,'MP-2019_Male'!$A$3:$CH$103,IF(EB$5&gt;2034,84,(60+(EB$5-$AX$5)))))</f>
        <v>3.6665707960121547E-3</v>
      </c>
      <c r="EC42" s="381">
        <f>EB42*(1-VLOOKUP($AW42,'MP-2019_Male'!$A$3:$CH$103,IF(EC$5&gt;2034,84,(60+(EC$5-$AX$5)))))</f>
        <v>3.6313717163704378E-3</v>
      </c>
      <c r="ED42" s="381">
        <f>EC42*(1-VLOOKUP($AW42,'MP-2019_Male'!$A$3:$CH$103,IF(ED$5&gt;2034,84,(60+(ED$5-$AX$5)))))</f>
        <v>3.5965105478932813E-3</v>
      </c>
      <c r="EE42" s="381">
        <f>ED42*(1-VLOOKUP($AW42,'MP-2019_Male'!$A$3:$CH$103,IF(EE$5&gt;2034,84,(60+(EE$5-$AX$5)))))</f>
        <v>3.5619840466335055E-3</v>
      </c>
      <c r="EF42" s="381">
        <f>EE42*(1-VLOOKUP($AW42,'MP-2019_Male'!$A$3:$CH$103,IF(EF$5&gt;2034,84,(60+(EF$5-$AX$5)))))</f>
        <v>3.5277889997858236E-3</v>
      </c>
      <c r="EG42" s="381">
        <f>EF42*(1-VLOOKUP($AW42,'MP-2019_Male'!$A$3:$CH$103,IF(EG$5&gt;2034,84,(60+(EG$5-$AX$5)))))</f>
        <v>3.4939222253878794E-3</v>
      </c>
      <c r="EH42" s="381">
        <f>EG42*(1-VLOOKUP($AW42,'MP-2019_Male'!$A$3:$CH$103,IF(EH$5&gt;2034,84,(60+(EH$5-$AX$5)))))</f>
        <v>3.4603805720241554E-3</v>
      </c>
      <c r="EI42" s="381">
        <f>EH42*(1-VLOOKUP($AW42,'MP-2019_Male'!$A$3:$CH$103,IF(EI$5&gt;2034,84,(60+(EI$5-$AX$5)))))</f>
        <v>3.4271609185327232E-3</v>
      </c>
      <c r="EJ42" s="381">
        <f>EI42*(1-VLOOKUP($AW42,'MP-2019_Male'!$A$3:$CH$103,IF(EJ$5&gt;2034,84,(60+(EJ$5-$AX$5)))))</f>
        <v>3.3942601737148091E-3</v>
      </c>
      <c r="EK42" s="381">
        <f>EJ42*(1-VLOOKUP($AW42,'MP-2019_Male'!$A$3:$CH$103,IF(EK$5&gt;2034,84,(60+(EK$5-$AX$5)))))</f>
        <v>3.3616752760471467E-3</v>
      </c>
      <c r="EL42" s="381">
        <f>EK42*(1-VLOOKUP($AW42,'MP-2019_Male'!$A$3:$CH$103,IF(EL$5&gt;2034,84,(60+(EL$5-$AX$5)))))</f>
        <v>3.3294031933970938E-3</v>
      </c>
      <c r="EM42" s="381">
        <f>EL42*(1-VLOOKUP($AW42,'MP-2019_Male'!$A$3:$CH$103,IF(EM$5&gt;2034,84,(60+(EM$5-$AX$5)))))</f>
        <v>3.2974409227404817E-3</v>
      </c>
      <c r="EN42" s="381">
        <f>EM42*(1-VLOOKUP($AW42,'MP-2019_Male'!$A$3:$CH$103,IF(EN$5&gt;2034,84,(60+(EN$5-$AX$5)))))</f>
        <v>3.2657854898821728E-3</v>
      </c>
      <c r="EO42" s="381">
        <f>EN42*(1-VLOOKUP($AW42,'MP-2019_Male'!$A$3:$CH$103,IF(EO$5&gt;2034,84,(60+(EO$5-$AX$5)))))</f>
        <v>3.2344339491793038E-3</v>
      </c>
      <c r="EP42" s="381">
        <f>EO42*(1-VLOOKUP($AW42,'MP-2019_Male'!$A$3:$CH$103,IF(EP$5&gt;2034,84,(60+(EP$5-$AX$5)))))</f>
        <v>3.2033833832671825E-3</v>
      </c>
      <c r="EQ42" s="381">
        <f>EP42*(1-VLOOKUP($AW42,'MP-2019_Male'!$A$3:$CH$103,IF(EQ$5&gt;2034,84,(60+(EQ$5-$AX$5)))))</f>
        <v>3.1726309027878172E-3</v>
      </c>
      <c r="ER42" s="381">
        <f>EQ42*(1-VLOOKUP($AW42,'MP-2019_Male'!$A$3:$CH$103,IF(ER$5&gt;2034,84,(60+(ER$5-$AX$5)))))</f>
        <v>3.1421736461210541E-3</v>
      </c>
      <c r="ES42" s="381">
        <f>ER42*(1-VLOOKUP($AW42,'MP-2019_Male'!$A$3:$CH$103,IF(ES$5&gt;2034,84,(60+(ES$5-$AX$5)))))</f>
        <v>3.1120087791182919E-3</v>
      </c>
      <c r="ET42" s="381">
        <f>ES42*(1-VLOOKUP($AW42,'MP-2019_Male'!$A$3:$CH$103,IF(ET$5&gt;2034,84,(60+(ET$5-$AX$5)))))</f>
        <v>3.0821334948387563E-3</v>
      </c>
      <c r="EU42" s="381">
        <f>ET42*(1-VLOOKUP($AW42,'MP-2019_Male'!$A$3:$CH$103,IF(EU$5&gt;2034,84,(60+(EU$5-$AX$5)))))</f>
        <v>3.0525450132883039E-3</v>
      </c>
      <c r="EV42" s="381">
        <f>EU42*(1-VLOOKUP($AW42,'MP-2019_Male'!$A$3:$CH$103,IF(EV$5&gt;2034,84,(60+(EV$5-$AX$5)))))</f>
        <v>3.0232405811607358E-3</v>
      </c>
      <c r="EW42" s="381">
        <f>EV42*(1-VLOOKUP($AW42,'MP-2019_Male'!$A$3:$CH$103,IF(EW$5&gt;2034,84,(60+(EW$5-$AX$5)))))</f>
        <v>2.9942174715815928E-3</v>
      </c>
      <c r="EX42" s="381">
        <f>EW42*(1-VLOOKUP($AW42,'MP-2019_Male'!$A$3:$CH$103,IF(EX$5&gt;2034,84,(60+(EX$5-$AX$5)))))</f>
        <v>2.9654729838544092E-3</v>
      </c>
      <c r="EY42" s="381">
        <f>EX42*(1-VLOOKUP($AW42,'MP-2019_Male'!$A$3:$CH$103,IF(EY$5&gt;2034,84,(60+(EY$5-$AX$5)))))</f>
        <v>2.9370044432094067E-3</v>
      </c>
      <c r="EZ42" s="381">
        <f>EY42*(1-VLOOKUP($AW42,'MP-2019_Male'!$A$3:$CH$103,IF(EZ$5&gt;2034,84,(60+(EZ$5-$AX$5)))))</f>
        <v>2.9088092005545964E-3</v>
      </c>
      <c r="FA42" s="381">
        <f>EZ42*(1-VLOOKUP($AW42,'MP-2019_Male'!$A$3:$CH$103,IF(FA$5&gt;2034,84,(60+(FA$5-$AX$5)))))</f>
        <v>2.8808846322292722E-3</v>
      </c>
      <c r="FB42" s="381">
        <f>FA42*(1-VLOOKUP($AW42,'MP-2019_Male'!$A$3:$CH$103,IF(FB$5&gt;2034,84,(60+(FB$5-$AX$5)))))</f>
        <v>2.853228139759871E-3</v>
      </c>
      <c r="FC42" s="381">
        <f>FB42*(1-VLOOKUP($AW42,'MP-2019_Male'!$A$3:$CH$103,IF(FC$5&gt;2034,84,(60+(FC$5-$AX$5)))))</f>
        <v>2.8258371496181762E-3</v>
      </c>
      <c r="FD42" s="381">
        <f>FC42*(1-VLOOKUP($AW42,'MP-2019_Male'!$A$3:$CH$103,IF(FD$5&gt;2034,84,(60+(FD$5-$AX$5)))))</f>
        <v>2.7987091129818417E-3</v>
      </c>
      <c r="FE42" s="381">
        <f>FD42*(1-VLOOKUP($AW42,'MP-2019_Male'!$A$3:$CH$103,IF(FE$5&gt;2034,84,(60+(FE$5-$AX$5)))))</f>
        <v>2.7718415054972158E-3</v>
      </c>
      <c r="FF42" s="381">
        <f>FE42*(1-VLOOKUP($AW42,'MP-2019_Male'!$A$3:$CH$103,IF(FF$5&gt;2034,84,(60+(FF$5-$AX$5)))))</f>
        <v>2.7452318270444424E-3</v>
      </c>
      <c r="FG42" s="381">
        <f>FF42*(1-VLOOKUP($AW42,'MP-2019_Male'!$A$3:$CH$103,IF(FG$5&gt;2034,84,(60+(FG$5-$AX$5)))))</f>
        <v>2.7188776015048158E-3</v>
      </c>
      <c r="FH42" s="381">
        <f>FG42*(1-VLOOKUP($AW42,'MP-2019_Male'!$A$3:$CH$103,IF(FH$5&gt;2034,84,(60+(FH$5-$AX$5)))))</f>
        <v>2.6927763765303694E-3</v>
      </c>
      <c r="FI42" s="381">
        <f>FH42*(1-VLOOKUP($AW42,'MP-2019_Male'!$A$3:$CH$103,IF(FI$5&gt;2034,84,(60+(FI$5-$AX$5)))))</f>
        <v>2.6669257233156779E-3</v>
      </c>
      <c r="FJ42" s="381">
        <f>FI42*(1-VLOOKUP($AW42,'MP-2019_Male'!$A$3:$CH$103,IF(FJ$5&gt;2034,84,(60+(FJ$5-$AX$5)))))</f>
        <v>2.6413232363718471E-3</v>
      </c>
      <c r="FK42" s="381">
        <f>FJ42*(1-VLOOKUP($AW42,'MP-2019_Male'!$A$3:$CH$103,IF(FK$5&gt;2034,84,(60+(FK$5-$AX$5)))))</f>
        <v>2.6159665333026771E-3</v>
      </c>
      <c r="FL42" s="381">
        <f>FK42*(1-VLOOKUP($AW42,'MP-2019_Male'!$A$3:$CH$103,IF(FL$5&gt;2034,84,(60+(FL$5-$AX$5)))))</f>
        <v>2.5908532545829712E-3</v>
      </c>
      <c r="FM42" s="381">
        <f>FL42*(1-VLOOKUP($AW42,'MP-2019_Male'!$A$3:$CH$103,IF(FM$5&gt;2034,84,(60+(FM$5-$AX$5)))))</f>
        <v>2.5659810633389744E-3</v>
      </c>
      <c r="FN42" s="381">
        <f>FM42*(1-VLOOKUP($AW42,'MP-2019_Male'!$A$3:$CH$103,IF(FN$5&gt;2034,84,(60+(FN$5-$AX$5)))))</f>
        <v>2.5413476451309203E-3</v>
      </c>
    </row>
    <row r="43" spans="1:170">
      <c r="A43" s="172">
        <v>55</v>
      </c>
      <c r="B43" s="190">
        <f t="shared" si="7"/>
        <v>2.7880000000000001E-3</v>
      </c>
      <c r="C43" s="191">
        <f t="shared" si="8"/>
        <v>1.673E-3</v>
      </c>
      <c r="D43" s="174">
        <f t="shared" si="5"/>
        <v>2.2304999999999998E-3</v>
      </c>
      <c r="E43" s="345">
        <f t="shared" ca="1" si="10"/>
        <v>3.3835211094975417E-3</v>
      </c>
      <c r="F43" s="346">
        <f t="shared" ca="1" si="11"/>
        <v>9.114654343770289E-4</v>
      </c>
      <c r="G43" s="366">
        <f t="shared" ca="1" si="12"/>
        <v>2.1474932719372855E-3</v>
      </c>
      <c r="H43" s="165">
        <f t="shared" si="13"/>
        <v>2050</v>
      </c>
      <c r="I43" s="326"/>
      <c r="J43" s="324"/>
      <c r="K43" s="324"/>
      <c r="L43" s="324"/>
      <c r="M43" s="324"/>
      <c r="N43" s="324"/>
      <c r="O43" s="324"/>
      <c r="P43" s="167"/>
      <c r="R43" s="405">
        <v>55</v>
      </c>
      <c r="T43" s="406">
        <v>1.23E-3</v>
      </c>
      <c r="U43" s="407">
        <v>2.8600000000000001E-3</v>
      </c>
      <c r="V43" s="407">
        <v>1.7420000000000001E-2</v>
      </c>
      <c r="W43" s="408">
        <v>4.4600000000000004E-3</v>
      </c>
      <c r="Y43" s="406">
        <v>2.1900000000000001E-3</v>
      </c>
      <c r="Z43" s="407">
        <v>4.3099999999999996E-3</v>
      </c>
      <c r="AA43" s="407">
        <v>2.1139999999999999E-2</v>
      </c>
      <c r="AB43" s="408">
        <v>8.2400000000000008E-3</v>
      </c>
      <c r="AC43" s="413"/>
      <c r="AD43" s="172">
        <v>55</v>
      </c>
      <c r="AF43" s="195">
        <v>2.7880000000000001E-3</v>
      </c>
      <c r="AG43" s="196">
        <v>5.7349999999999996E-3</v>
      </c>
      <c r="AH43" s="197">
        <v>2.3369000000000001E-2</v>
      </c>
      <c r="AI43" s="172"/>
      <c r="AJ43" s="195">
        <v>1.673E-3</v>
      </c>
      <c r="AK43" s="196">
        <v>3.6219999999999998E-3</v>
      </c>
      <c r="AL43" s="197">
        <v>1.4479000000000001E-2</v>
      </c>
      <c r="AV43" s="198"/>
      <c r="AW43" s="429">
        <v>62</v>
      </c>
      <c r="AX43" s="199">
        <f t="shared" si="16"/>
        <v>7.6669469406258003E-3</v>
      </c>
      <c r="AY43" s="334">
        <f t="shared" si="15"/>
        <v>7.3439000000000004E-3</v>
      </c>
      <c r="AZ43" s="381">
        <f>AY43*(1-VLOOKUP($AW43,'MP-2019_Male'!$A$3:$CH$103,IF(AZ$5&gt;2034,84,(60+(AZ$5-$AX$5)))))</f>
        <v>7.3270090300000005E-3</v>
      </c>
      <c r="BA43" s="381">
        <f>AZ43*(1-VLOOKUP($AW43,'MP-2019_Male'!$A$3:$CH$103,IF(BA$5&gt;2034,84,(60+(BA$5-$AX$5)))))</f>
        <v>7.3379995435450011E-3</v>
      </c>
      <c r="BB43" s="381">
        <f>BA43*(1-VLOOKUP($AW43,'MP-2019_Male'!$A$3:$CH$103,IF(BB$5&gt;2034,84,(60+(BB$5-$AX$5)))))</f>
        <v>7.3717543414453073E-3</v>
      </c>
      <c r="BC43" s="381">
        <f>BB43*(1-VLOOKUP($AW43,'MP-2019_Male'!$A$3:$CH$103,IF(BC$5&gt;2034,84,(60+(BC$5-$AX$5)))))</f>
        <v>7.4226194464012789E-3</v>
      </c>
      <c r="BD43" s="381">
        <f>BC43*(1-VLOOKUP($AW43,'MP-2019_Male'!$A$3:$CH$103,IF(BD$5&gt;2034,84,(60+(BD$5-$AX$5)))))</f>
        <v>7.4857117116956893E-3</v>
      </c>
      <c r="BE43" s="381">
        <f>BD43*(1-VLOOKUP($AW43,'MP-2019_Male'!$A$3:$CH$103,IF(BE$5&gt;2034,84,(60+(BE$5-$AX$5)))))</f>
        <v>7.5478431189027629E-3</v>
      </c>
      <c r="BF43" s="381">
        <f>BE43*(1-VLOOKUP($AW43,'MP-2019_Male'!$A$3:$CH$103,IF(BF$5&gt;2034,84,(60+(BF$5-$AX$5)))))</f>
        <v>7.6014328050469735E-3</v>
      </c>
      <c r="BG43" s="381">
        <f>BF43*(1-VLOOKUP($AW43,'MP-2019_Male'!$A$3:$CH$103,IF(BG$5&gt;2034,84,(60+(BG$5-$AX$5)))))</f>
        <v>7.6417203989137235E-3</v>
      </c>
      <c r="BH43" s="381">
        <f>BG43*(1-VLOOKUP($AW43,'MP-2019_Male'!$A$3:$CH$103,IF(BH$5&gt;2034,84,(60+(BH$5-$AX$5)))))</f>
        <v>7.6638813880705722E-3</v>
      </c>
      <c r="BI43" s="381">
        <f>BH43*(1-VLOOKUP($AW43,'MP-2019_Male'!$A$3:$CH$103,IF(BI$5&gt;2034,84,(60+(BI$5-$AX$5)))))</f>
        <v>7.6669469406258003E-3</v>
      </c>
      <c r="BJ43" s="414">
        <f>BI43*(1-VLOOKUP($AW43,'MP-2019_Male'!$A$3:$CH$103,IF(BJ$5&gt;2034,84,(60+(BJ$5-$AX$5)))))</f>
        <v>7.6508463520504862E-3</v>
      </c>
      <c r="BK43" s="381">
        <f>BJ43*(1-VLOOKUP($AW43,'MP-2019_Male'!$A$3:$CH$103,IF(BK$5&gt;2034,84,(60+(BK$5-$AX$5)))))</f>
        <v>7.6171826281014642E-3</v>
      </c>
      <c r="BL43" s="381">
        <f>BK43*(1-VLOOKUP($AW43,'MP-2019_Male'!$A$3:$CH$103,IF(BL$5&gt;2034,84,(60+(BL$5-$AX$5)))))</f>
        <v>7.569194377544425E-3</v>
      </c>
      <c r="BM43" s="381">
        <f>BL43*(1-VLOOKUP($AW43,'MP-2019_Male'!$A$3:$CH$103,IF(BM$5&gt;2034,84,(60+(BM$5-$AX$5)))))</f>
        <v>7.5109115808373325E-3</v>
      </c>
      <c r="BN43" s="381">
        <f>BM43*(1-VLOOKUP($AW43,'MP-2019_Male'!$A$3:$CH$103,IF(BN$5&gt;2034,84,(60+(BN$5-$AX$5)))))</f>
        <v>7.4470688324002159E-3</v>
      </c>
      <c r="BO43" s="381">
        <f>BN43*(1-VLOOKUP($AW43,'MP-2019_Male'!$A$3:$CH$103,IF(BO$5&gt;2034,84,(60+(BO$5-$AX$5)))))</f>
        <v>7.3815346266750941E-3</v>
      </c>
      <c r="BP43" s="381">
        <f>BO43*(1-VLOOKUP($AW43,'MP-2019_Male'!$A$3:$CH$103,IF(BP$5&gt;2034,84,(60+(BP$5-$AX$5)))))</f>
        <v>7.3151008150350184E-3</v>
      </c>
      <c r="BQ43" s="381">
        <f>BP43*(1-VLOOKUP($AW43,'MP-2019_Male'!$A$3:$CH$103,IF(BQ$5&gt;2034,84,(60+(BQ$5-$AX$5)))))</f>
        <v>7.2485333976181994E-3</v>
      </c>
      <c r="BR43" s="381">
        <f>BQ43*(1-VLOOKUP($AW43,'MP-2019_Male'!$A$3:$CH$103,IF(BR$5&gt;2034,84,(60+(BR$5-$AX$5)))))</f>
        <v>7.1818468903601124E-3</v>
      </c>
      <c r="BS43" s="381">
        <f>BR43*(1-VLOOKUP($AW43,'MP-2019_Male'!$A$3:$CH$103,IF(BS$5&gt;2034,84,(60+(BS$5-$AX$5)))))</f>
        <v>7.1157738989687993E-3</v>
      </c>
      <c r="BT43" s="381">
        <f>BS43*(1-VLOOKUP($AW43,'MP-2019_Male'!$A$3:$CH$103,IF(BT$5&gt;2034,84,(60+(BT$5-$AX$5)))))</f>
        <v>7.0495972017083899E-3</v>
      </c>
      <c r="BU43" s="381">
        <f>BT43*(1-VLOOKUP($AW43,'MP-2019_Male'!$A$3:$CH$103,IF(BU$5&gt;2034,84,(60+(BU$5-$AX$5)))))</f>
        <v>6.9826260282921607E-3</v>
      </c>
      <c r="BV43" s="381">
        <f>BU43*(1-VLOOKUP($AW43,'MP-2019_Male'!$A$3:$CH$103,IF(BV$5&gt;2034,84,(60+(BV$5-$AX$5)))))</f>
        <v>6.9148945558177265E-3</v>
      </c>
      <c r="BW43" s="381">
        <f>BV43*(1-VLOOKUP($AW43,'MP-2019_Male'!$A$3:$CH$103,IF(BW$5&gt;2034,84,(60+(BW$5-$AX$5)))))</f>
        <v>6.8464370997151306E-3</v>
      </c>
      <c r="BX43" s="381">
        <f>BW43*(1-VLOOKUP($AW43,'MP-2019_Male'!$A$3:$CH$103,IF(BX$5&gt;2034,84,(60+(BX$5-$AX$5)))))</f>
        <v>6.780026659847894E-3</v>
      </c>
      <c r="BY43" s="381">
        <f>BX43*(1-VLOOKUP($AW43,'MP-2019_Male'!$A$3:$CH$103,IF(BY$5&gt;2034,84,(60+(BY$5-$AX$5)))))</f>
        <v>6.7142604012473692E-3</v>
      </c>
      <c r="BZ43" s="381">
        <f>BY43*(1-VLOOKUP($AW43,'MP-2019_Male'!$A$3:$CH$103,IF(BZ$5&gt;2034,84,(60+(BZ$5-$AX$5)))))</f>
        <v>6.6491320753552692E-3</v>
      </c>
      <c r="CA43" s="381">
        <f>BZ43*(1-VLOOKUP($AW43,'MP-2019_Male'!$A$3:$CH$103,IF(CA$5&gt;2034,84,(60+(CA$5-$AX$5)))))</f>
        <v>6.5846354942243231E-3</v>
      </c>
      <c r="CB43" s="381">
        <f>CA43*(1-VLOOKUP($AW43,'MP-2019_Male'!$A$3:$CH$103,IF(CB$5&gt;2034,84,(60+(CB$5-$AX$5)))))</f>
        <v>6.5207645299303471E-3</v>
      </c>
      <c r="CC43" s="381">
        <f>CB43*(1-VLOOKUP($AW43,'MP-2019_Male'!$A$3:$CH$103,IF(CC$5&gt;2034,84,(60+(CC$5-$AX$5)))))</f>
        <v>6.4575131139900221E-3</v>
      </c>
      <c r="CD43" s="381">
        <f>CC43*(1-VLOOKUP($AW43,'MP-2019_Male'!$A$3:$CH$103,IF(CD$5&gt;2034,84,(60+(CD$5-$AX$5)))))</f>
        <v>6.3948752367843182E-3</v>
      </c>
      <c r="CE43" s="381">
        <f>CD43*(1-VLOOKUP($AW43,'MP-2019_Male'!$A$3:$CH$103,IF(CE$5&gt;2034,84,(60+(CE$5-$AX$5)))))</f>
        <v>6.3328449469875099E-3</v>
      </c>
      <c r="CF43" s="381">
        <f>CE43*(1-VLOOKUP($AW43,'MP-2019_Male'!$A$3:$CH$103,IF(CF$5&gt;2034,84,(60+(CF$5-$AX$5)))))</f>
        <v>6.2714163510017304E-3</v>
      </c>
      <c r="CG43" s="381">
        <f>CF43*(1-VLOOKUP($AW43,'MP-2019_Male'!$A$3:$CH$103,IF(CG$5&gt;2034,84,(60+(CG$5-$AX$5)))))</f>
        <v>6.2105836123970137E-3</v>
      </c>
      <c r="CH43" s="381">
        <f>CG43*(1-VLOOKUP($AW43,'MP-2019_Male'!$A$3:$CH$103,IF(CH$5&gt;2034,84,(60+(CH$5-$AX$5)))))</f>
        <v>6.1503409513567623E-3</v>
      </c>
      <c r="CI43" s="381">
        <f>CH43*(1-VLOOKUP($AW43,'MP-2019_Male'!$A$3:$CH$103,IF(CI$5&gt;2034,84,(60+(CI$5-$AX$5)))))</f>
        <v>6.0906826441286012E-3</v>
      </c>
      <c r="CJ43" s="381">
        <f>CI43*(1-VLOOKUP($AW43,'MP-2019_Male'!$A$3:$CH$103,IF(CJ$5&gt;2034,84,(60+(CJ$5-$AX$5)))))</f>
        <v>6.0316030224805538E-3</v>
      </c>
      <c r="CK43" s="381">
        <f>CJ43*(1-VLOOKUP($AW43,'MP-2019_Male'!$A$3:$CH$103,IF(CK$5&gt;2034,84,(60+(CK$5-$AX$5)))))</f>
        <v>5.9730964731624925E-3</v>
      </c>
      <c r="CL43" s="381">
        <f>CK43*(1-VLOOKUP($AW43,'MP-2019_Male'!$A$3:$CH$103,IF(CL$5&gt;2034,84,(60+(CL$5-$AX$5)))))</f>
        <v>5.9151574373728158E-3</v>
      </c>
      <c r="CM43" s="381">
        <f>CL43*(1-VLOOKUP($AW43,'MP-2019_Male'!$A$3:$CH$103,IF(CM$5&gt;2034,84,(60+(CM$5-$AX$5)))))</f>
        <v>5.8577804102302993E-3</v>
      </c>
      <c r="CN43" s="381">
        <f>CM43*(1-VLOOKUP($AW43,'MP-2019_Male'!$A$3:$CH$103,IF(CN$5&gt;2034,84,(60+(CN$5-$AX$5)))))</f>
        <v>5.800959940251065E-3</v>
      </c>
      <c r="CO43" s="381">
        <f>CN43*(1-VLOOKUP($AW43,'MP-2019_Male'!$A$3:$CH$103,IF(CO$5&gt;2034,84,(60+(CO$5-$AX$5)))))</f>
        <v>5.7446906288306293E-3</v>
      </c>
      <c r="CP43" s="381">
        <f>CO43*(1-VLOOKUP($AW43,'MP-2019_Male'!$A$3:$CH$103,IF(CP$5&gt;2034,84,(60+(CP$5-$AX$5)))))</f>
        <v>5.6889671297309721E-3</v>
      </c>
      <c r="CQ43" s="381">
        <f>CP43*(1-VLOOKUP($AW43,'MP-2019_Male'!$A$3:$CH$103,IF(CQ$5&gt;2034,84,(60+(CQ$5-$AX$5)))))</f>
        <v>5.6337841485725815E-3</v>
      </c>
      <c r="CR43" s="381">
        <f>CQ43*(1-VLOOKUP($AW43,'MP-2019_Male'!$A$3:$CH$103,IF(CR$5&gt;2034,84,(60+(CR$5-$AX$5)))))</f>
        <v>5.5791364423314269E-3</v>
      </c>
      <c r="CS43" s="381">
        <f>CR43*(1-VLOOKUP($AW43,'MP-2019_Male'!$A$3:$CH$103,IF(CS$5&gt;2034,84,(60+(CS$5-$AX$5)))))</f>
        <v>5.5250188188408116E-3</v>
      </c>
      <c r="CT43" s="381">
        <f>CS43*(1-VLOOKUP($AW43,'MP-2019_Male'!$A$3:$CH$103,IF(CT$5&gt;2034,84,(60+(CT$5-$AX$5)))))</f>
        <v>5.4714261362980559E-3</v>
      </c>
      <c r="CU43" s="381">
        <f>CT43*(1-VLOOKUP($AW43,'MP-2019_Male'!$A$3:$CH$103,IF(CU$5&gt;2034,84,(60+(CU$5-$AX$5)))))</f>
        <v>5.4183533027759648E-3</v>
      </c>
      <c r="CV43" s="381">
        <f>CU43*(1-VLOOKUP($AW43,'MP-2019_Male'!$A$3:$CH$103,IF(CV$5&gt;2034,84,(60+(CV$5-$AX$5)))))</f>
        <v>5.365795275739038E-3</v>
      </c>
      <c r="CW43" s="381">
        <f>CV43*(1-VLOOKUP($AW43,'MP-2019_Male'!$A$3:$CH$103,IF(CW$5&gt;2034,84,(60+(CW$5-$AX$5)))))</f>
        <v>5.3137470615643688E-3</v>
      </c>
      <c r="CX43" s="381">
        <f>CW43*(1-VLOOKUP($AW43,'MP-2019_Male'!$A$3:$CH$103,IF(CX$5&gt;2034,84,(60+(CX$5-$AX$5)))))</f>
        <v>5.2622037150671938E-3</v>
      </c>
      <c r="CY43" s="381">
        <f>CX43*(1-VLOOKUP($AW43,'MP-2019_Male'!$A$3:$CH$103,IF(CY$5&gt;2034,84,(60+(CY$5-$AX$5)))))</f>
        <v>5.2111603390310422E-3</v>
      </c>
      <c r="CZ43" s="381">
        <f>CY43*(1-VLOOKUP($AW43,'MP-2019_Male'!$A$3:$CH$103,IF(CZ$5&gt;2034,84,(60+(CZ$5-$AX$5)))))</f>
        <v>5.1606120837424411E-3</v>
      </c>
      <c r="DA43" s="381">
        <f>CZ43*(1-VLOOKUP($AW43,'MP-2019_Male'!$A$3:$CH$103,IF(DA$5&gt;2034,84,(60+(DA$5-$AX$5)))))</f>
        <v>5.1105541465301394E-3</v>
      </c>
      <c r="DB43" s="381">
        <f>DA43*(1-VLOOKUP($AW43,'MP-2019_Male'!$A$3:$CH$103,IF(DB$5&gt;2034,84,(60+(DB$5-$AX$5)))))</f>
        <v>5.0609817713087972E-3</v>
      </c>
      <c r="DC43" s="381">
        <f>DB43*(1-VLOOKUP($AW43,'MP-2019_Male'!$A$3:$CH$103,IF(DC$5&gt;2034,84,(60+(DC$5-$AX$5)))))</f>
        <v>5.0118902481271019E-3</v>
      </c>
      <c r="DD43" s="381">
        <f>DC43*(1-VLOOKUP($AW43,'MP-2019_Male'!$A$3:$CH$103,IF(DD$5&gt;2034,84,(60+(DD$5-$AX$5)))))</f>
        <v>4.9632749127202684E-3</v>
      </c>
      <c r="DE43" s="381">
        <f>DD43*(1-VLOOKUP($AW43,'MP-2019_Male'!$A$3:$CH$103,IF(DE$5&gt;2034,84,(60+(DE$5-$AX$5)))))</f>
        <v>4.9151311460668813E-3</v>
      </c>
      <c r="DF43" s="381">
        <f>DE43*(1-VLOOKUP($AW43,'MP-2019_Male'!$A$3:$CH$103,IF(DF$5&gt;2034,84,(60+(DF$5-$AX$5)))))</f>
        <v>4.8674543739500326E-3</v>
      </c>
      <c r="DG43" s="381">
        <f>DF43*(1-VLOOKUP($AW43,'MP-2019_Male'!$A$3:$CH$103,IF(DG$5&gt;2034,84,(60+(DG$5-$AX$5)))))</f>
        <v>4.820240066522717E-3</v>
      </c>
      <c r="DH43" s="381">
        <f>DG43*(1-VLOOKUP($AW43,'MP-2019_Male'!$A$3:$CH$103,IF(DH$5&gt;2034,84,(60+(DH$5-$AX$5)))))</f>
        <v>4.773483737877446E-3</v>
      </c>
      <c r="DI43" s="381">
        <f>DH43*(1-VLOOKUP($AW43,'MP-2019_Male'!$A$3:$CH$103,IF(DI$5&gt;2034,84,(60+(DI$5-$AX$5)))))</f>
        <v>4.7271809456200346E-3</v>
      </c>
      <c r="DJ43" s="381">
        <f>DI43*(1-VLOOKUP($AW43,'MP-2019_Male'!$A$3:$CH$103,IF(DJ$5&gt;2034,84,(60+(DJ$5-$AX$5)))))</f>
        <v>4.6813272904475201E-3</v>
      </c>
      <c r="DK43" s="381">
        <f>DJ43*(1-VLOOKUP($AW43,'MP-2019_Male'!$A$3:$CH$103,IF(DK$5&gt;2034,84,(60+(DK$5-$AX$5)))))</f>
        <v>4.6359184157301787E-3</v>
      </c>
      <c r="DL43" s="381">
        <f>DK43*(1-VLOOKUP($AW43,'MP-2019_Male'!$A$3:$CH$103,IF(DL$5&gt;2034,84,(60+(DL$5-$AX$5)))))</f>
        <v>4.5909500070975958E-3</v>
      </c>
      <c r="DM43" s="381">
        <f>DL43*(1-VLOOKUP($AW43,'MP-2019_Male'!$A$3:$CH$103,IF(DM$5&gt;2034,84,(60+(DM$5-$AX$5)))))</f>
        <v>4.5464177920287487E-3</v>
      </c>
      <c r="DN43" s="381">
        <f>DM43*(1-VLOOKUP($AW43,'MP-2019_Male'!$A$3:$CH$103,IF(DN$5&gt;2034,84,(60+(DN$5-$AX$5)))))</f>
        <v>4.5023175394460699E-3</v>
      </c>
      <c r="DO43" s="381">
        <f>DN43*(1-VLOOKUP($AW43,'MP-2019_Male'!$A$3:$CH$103,IF(DO$5&gt;2034,84,(60+(DO$5-$AX$5)))))</f>
        <v>4.4586450593134428E-3</v>
      </c>
      <c r="DP43" s="381">
        <f>DO43*(1-VLOOKUP($AW43,'MP-2019_Male'!$A$3:$CH$103,IF(DP$5&gt;2034,84,(60+(DP$5-$AX$5)))))</f>
        <v>4.4153962022381024E-3</v>
      </c>
      <c r="DQ43" s="381">
        <f>DP43*(1-VLOOKUP($AW43,'MP-2019_Male'!$A$3:$CH$103,IF(DQ$5&gt;2034,84,(60+(DQ$5-$AX$5)))))</f>
        <v>4.372566859076393E-3</v>
      </c>
      <c r="DR43" s="381">
        <f>DQ43*(1-VLOOKUP($AW43,'MP-2019_Male'!$A$3:$CH$103,IF(DR$5&gt;2034,84,(60+(DR$5-$AX$5)))))</f>
        <v>4.3301529605433518E-3</v>
      </c>
      <c r="DS43" s="381">
        <f>DR43*(1-VLOOKUP($AW43,'MP-2019_Male'!$A$3:$CH$103,IF(DS$5&gt;2034,84,(60+(DS$5-$AX$5)))))</f>
        <v>4.2881504768260813E-3</v>
      </c>
      <c r="DT43" s="381">
        <f>DS43*(1-VLOOKUP($AW43,'MP-2019_Male'!$A$3:$CH$103,IF(DT$5&gt;2034,84,(60+(DT$5-$AX$5)))))</f>
        <v>4.2465554172008684E-3</v>
      </c>
      <c r="DU43" s="381">
        <f>DT43*(1-VLOOKUP($AW43,'MP-2019_Male'!$A$3:$CH$103,IF(DU$5&gt;2034,84,(60+(DU$5-$AX$5)))))</f>
        <v>4.2053638296540201E-3</v>
      </c>
      <c r="DV43" s="381">
        <f>DU43*(1-VLOOKUP($AW43,'MP-2019_Male'!$A$3:$CH$103,IF(DV$5&gt;2034,84,(60+(DV$5-$AX$5)))))</f>
        <v>4.1645718005063762E-3</v>
      </c>
      <c r="DW43" s="381">
        <f>DV43*(1-VLOOKUP($AW43,'MP-2019_Male'!$A$3:$CH$103,IF(DW$5&gt;2034,84,(60+(DW$5-$AX$5)))))</f>
        <v>4.124175454041464E-3</v>
      </c>
      <c r="DX43" s="381">
        <f>DW43*(1-VLOOKUP($AW43,'MP-2019_Male'!$A$3:$CH$103,IF(DX$5&gt;2034,84,(60+(DX$5-$AX$5)))))</f>
        <v>4.0841709521372621E-3</v>
      </c>
      <c r="DY43" s="381">
        <f>DX43*(1-VLOOKUP($AW43,'MP-2019_Male'!$A$3:$CH$103,IF(DY$5&gt;2034,84,(60+(DY$5-$AX$5)))))</f>
        <v>4.0445544939015305E-3</v>
      </c>
      <c r="DZ43" s="381">
        <f>DY43*(1-VLOOKUP($AW43,'MP-2019_Male'!$A$3:$CH$103,IF(DZ$5&gt;2034,84,(60+(DZ$5-$AX$5)))))</f>
        <v>4.0053223153106851E-3</v>
      </c>
      <c r="EA43" s="381">
        <f>DZ43*(1-VLOOKUP($AW43,'MP-2019_Male'!$A$3:$CH$103,IF(EA$5&gt;2034,84,(60+(EA$5-$AX$5)))))</f>
        <v>3.9664706888521712E-3</v>
      </c>
      <c r="EB43" s="381">
        <f>EA43*(1-VLOOKUP($AW43,'MP-2019_Male'!$A$3:$CH$103,IF(EB$5&gt;2034,84,(60+(EB$5-$AX$5)))))</f>
        <v>3.9279959231703051E-3</v>
      </c>
      <c r="EC43" s="381">
        <f>EB43*(1-VLOOKUP($AW43,'MP-2019_Male'!$A$3:$CH$103,IF(EC$5&gt;2034,84,(60+(EC$5-$AX$5)))))</f>
        <v>3.889894362715553E-3</v>
      </c>
      <c r="ED43" s="381">
        <f>EC43*(1-VLOOKUP($AW43,'MP-2019_Male'!$A$3:$CH$103,IF(ED$5&gt;2034,84,(60+(ED$5-$AX$5)))))</f>
        <v>3.8521623873972121E-3</v>
      </c>
      <c r="EE43" s="381">
        <f>ED43*(1-VLOOKUP($AW43,'MP-2019_Male'!$A$3:$CH$103,IF(EE$5&gt;2034,84,(60+(EE$5-$AX$5)))))</f>
        <v>3.8147964122394588E-3</v>
      </c>
      <c r="EF43" s="381">
        <f>EE43*(1-VLOOKUP($AW43,'MP-2019_Male'!$A$3:$CH$103,IF(EF$5&gt;2034,84,(60+(EF$5-$AX$5)))))</f>
        <v>3.7777928870407359E-3</v>
      </c>
      <c r="EG43" s="381">
        <f>EF43*(1-VLOOKUP($AW43,'MP-2019_Male'!$A$3:$CH$103,IF(EG$5&gt;2034,84,(60+(EG$5-$AX$5)))))</f>
        <v>3.7411482960364407E-3</v>
      </c>
      <c r="EH43" s="381">
        <f>EG43*(1-VLOOKUP($AW43,'MP-2019_Male'!$A$3:$CH$103,IF(EH$5&gt;2034,84,(60+(EH$5-$AX$5)))))</f>
        <v>3.7048591575648869E-3</v>
      </c>
      <c r="EI43" s="381">
        <f>EH43*(1-VLOOKUP($AW43,'MP-2019_Male'!$A$3:$CH$103,IF(EI$5&gt;2034,84,(60+(EI$5-$AX$5)))))</f>
        <v>3.6689220237365074E-3</v>
      </c>
      <c r="EJ43" s="381">
        <f>EI43*(1-VLOOKUP($AW43,'MP-2019_Male'!$A$3:$CH$103,IF(EJ$5&gt;2034,84,(60+(EJ$5-$AX$5)))))</f>
        <v>3.6333334801062632E-3</v>
      </c>
      <c r="EK43" s="381">
        <f>EJ43*(1-VLOOKUP($AW43,'MP-2019_Male'!$A$3:$CH$103,IF(EK$5&gt;2034,84,(60+(EK$5-$AX$5)))))</f>
        <v>3.5980901453492322E-3</v>
      </c>
      <c r="EL43" s="381">
        <f>EK43*(1-VLOOKUP($AW43,'MP-2019_Male'!$A$3:$CH$103,IF(EL$5&gt;2034,84,(60+(EL$5-$AX$5)))))</f>
        <v>3.5631886709393446E-3</v>
      </c>
      <c r="EM43" s="381">
        <f>EL43*(1-VLOOKUP($AW43,'MP-2019_Male'!$A$3:$CH$103,IF(EM$5&gt;2034,84,(60+(EM$5-$AX$5)))))</f>
        <v>3.5286257408312328E-3</v>
      </c>
      <c r="EN43" s="381">
        <f>EM43*(1-VLOOKUP($AW43,'MP-2019_Male'!$A$3:$CH$103,IF(EN$5&gt;2034,84,(60+(EN$5-$AX$5)))))</f>
        <v>3.4943980711451697E-3</v>
      </c>
      <c r="EO43" s="381">
        <f>EN43*(1-VLOOKUP($AW43,'MP-2019_Male'!$A$3:$CH$103,IF(EO$5&gt;2034,84,(60+(EO$5-$AX$5)))))</f>
        <v>3.4605024098550616E-3</v>
      </c>
      <c r="EP43" s="381">
        <f>EO43*(1-VLOOKUP($AW43,'MP-2019_Male'!$A$3:$CH$103,IF(EP$5&gt;2034,84,(60+(EP$5-$AX$5)))))</f>
        <v>3.4269355364794675E-3</v>
      </c>
      <c r="EQ43" s="381">
        <f>EP43*(1-VLOOKUP($AW43,'MP-2019_Male'!$A$3:$CH$103,IF(EQ$5&gt;2034,84,(60+(EQ$5-$AX$5)))))</f>
        <v>3.3936942617756164E-3</v>
      </c>
      <c r="ER43" s="381">
        <f>EQ43*(1-VLOOKUP($AW43,'MP-2019_Male'!$A$3:$CH$103,IF(ER$5&gt;2034,84,(60+(ER$5-$AX$5)))))</f>
        <v>3.360775427436393E-3</v>
      </c>
      <c r="ES43" s="381">
        <f>ER43*(1-VLOOKUP($AW43,'MP-2019_Male'!$A$3:$CH$103,IF(ES$5&gt;2034,84,(60+(ES$5-$AX$5)))))</f>
        <v>3.3281759057902597E-3</v>
      </c>
      <c r="ET43" s="381">
        <f>ES43*(1-VLOOKUP($AW43,'MP-2019_Male'!$A$3:$CH$103,IF(ET$5&gt;2034,84,(60+(ET$5-$AX$5)))))</f>
        <v>3.2958925995040939E-3</v>
      </c>
      <c r="EU43" s="381">
        <f>ET43*(1-VLOOKUP($AW43,'MP-2019_Male'!$A$3:$CH$103,IF(EU$5&gt;2034,84,(60+(EU$5-$AX$5)))))</f>
        <v>3.2639224412889041E-3</v>
      </c>
      <c r="EV43" s="381">
        <f>EU43*(1-VLOOKUP($AW43,'MP-2019_Male'!$A$3:$CH$103,IF(EV$5&gt;2034,84,(60+(EV$5-$AX$5)))))</f>
        <v>3.2322623936084016E-3</v>
      </c>
      <c r="EW43" s="381">
        <f>EV43*(1-VLOOKUP($AW43,'MP-2019_Male'!$A$3:$CH$103,IF(EW$5&gt;2034,84,(60+(EW$5-$AX$5)))))</f>
        <v>3.2009094483903999E-3</v>
      </c>
      <c r="EX43" s="381">
        <f>EW43*(1-VLOOKUP($AW43,'MP-2019_Male'!$A$3:$CH$103,IF(EX$5&gt;2034,84,(60+(EX$5-$AX$5)))))</f>
        <v>3.1698606267410129E-3</v>
      </c>
      <c r="EY43" s="381">
        <f>EX43*(1-VLOOKUP($AW43,'MP-2019_Male'!$A$3:$CH$103,IF(EY$5&gt;2034,84,(60+(EY$5-$AX$5)))))</f>
        <v>3.1391129786616247E-3</v>
      </c>
      <c r="EZ43" s="381">
        <f>EY43*(1-VLOOKUP($AW43,'MP-2019_Male'!$A$3:$CH$103,IF(EZ$5&gt;2034,84,(60+(EZ$5-$AX$5)))))</f>
        <v>3.108663582768607E-3</v>
      </c>
      <c r="FA43" s="381">
        <f>EZ43*(1-VLOOKUP($AW43,'MP-2019_Male'!$A$3:$CH$103,IF(FA$5&gt;2034,84,(60+(FA$5-$AX$5)))))</f>
        <v>3.0785095460157514E-3</v>
      </c>
      <c r="FB43" s="381">
        <f>FA43*(1-VLOOKUP($AW43,'MP-2019_Male'!$A$3:$CH$103,IF(FB$5&gt;2034,84,(60+(FB$5-$AX$5)))))</f>
        <v>3.0486480034193986E-3</v>
      </c>
      <c r="FC43" s="381">
        <f>FB43*(1-VLOOKUP($AW43,'MP-2019_Male'!$A$3:$CH$103,IF(FC$5&gt;2034,84,(60+(FC$5-$AX$5)))))</f>
        <v>3.0190761177862303E-3</v>
      </c>
      <c r="FD43" s="381">
        <f>FC43*(1-VLOOKUP($AW43,'MP-2019_Male'!$A$3:$CH$103,IF(FD$5&gt;2034,84,(60+(FD$5-$AX$5)))))</f>
        <v>2.9897910794437037E-3</v>
      </c>
      <c r="FE43" s="381">
        <f>FD43*(1-VLOOKUP($AW43,'MP-2019_Male'!$A$3:$CH$103,IF(FE$5&gt;2034,84,(60+(FE$5-$AX$5)))))</f>
        <v>2.9607901059730997E-3</v>
      </c>
      <c r="FF43" s="381">
        <f>FE43*(1-VLOOKUP($AW43,'MP-2019_Male'!$A$3:$CH$103,IF(FF$5&gt;2034,84,(60+(FF$5-$AX$5)))))</f>
        <v>2.9320704419451603E-3</v>
      </c>
      <c r="FG43" s="381">
        <f>FF43*(1-VLOOKUP($AW43,'MP-2019_Male'!$A$3:$CH$103,IF(FG$5&gt;2034,84,(60+(FG$5-$AX$5)))))</f>
        <v>2.9036293586582923E-3</v>
      </c>
      <c r="FH43" s="381">
        <f>FG43*(1-VLOOKUP($AW43,'MP-2019_Male'!$A$3:$CH$103,IF(FH$5&gt;2034,84,(60+(FH$5-$AX$5)))))</f>
        <v>2.8754641538793068E-3</v>
      </c>
      <c r="FI43" s="381">
        <f>FH43*(1-VLOOKUP($AW43,'MP-2019_Male'!$A$3:$CH$103,IF(FI$5&gt;2034,84,(60+(FI$5-$AX$5)))))</f>
        <v>2.8475721515866773E-3</v>
      </c>
      <c r="FJ43" s="381">
        <f>FI43*(1-VLOOKUP($AW43,'MP-2019_Male'!$A$3:$CH$103,IF(FJ$5&gt;2034,84,(60+(FJ$5-$AX$5)))))</f>
        <v>2.8199507017162865E-3</v>
      </c>
      <c r="FK43" s="381">
        <f>FJ43*(1-VLOOKUP($AW43,'MP-2019_Male'!$A$3:$CH$103,IF(FK$5&gt;2034,84,(60+(FK$5-$AX$5)))))</f>
        <v>2.7925971799096384E-3</v>
      </c>
      <c r="FL43" s="381">
        <f>FK43*(1-VLOOKUP($AW43,'MP-2019_Male'!$A$3:$CH$103,IF(FL$5&gt;2034,84,(60+(FL$5-$AX$5)))))</f>
        <v>2.7655089872645148E-3</v>
      </c>
      <c r="FM43" s="381">
        <f>FL43*(1-VLOOKUP($AW43,'MP-2019_Male'!$A$3:$CH$103,IF(FM$5&gt;2034,84,(60+(FM$5-$AX$5)))))</f>
        <v>2.7386835500880489E-3</v>
      </c>
      <c r="FN43" s="381">
        <f>FM43*(1-VLOOKUP($AW43,'MP-2019_Male'!$A$3:$CH$103,IF(FN$5&gt;2034,84,(60+(FN$5-$AX$5)))))</f>
        <v>2.7121183196521948E-3</v>
      </c>
    </row>
    <row r="44" spans="1:170">
      <c r="A44" s="172">
        <v>56</v>
      </c>
      <c r="B44" s="190">
        <f t="shared" si="7"/>
        <v>3.0790000000000001E-3</v>
      </c>
      <c r="C44" s="191">
        <f t="shared" si="8"/>
        <v>1.805E-3</v>
      </c>
      <c r="D44" s="174">
        <f t="shared" si="5"/>
        <v>2.4420000000000002E-3</v>
      </c>
      <c r="E44" s="345">
        <f t="shared" ca="1" si="10"/>
        <v>3.6297392210059226E-3</v>
      </c>
      <c r="F44" s="346">
        <f t="shared" ca="1" si="11"/>
        <v>9.8649921651210431E-4</v>
      </c>
      <c r="G44" s="366">
        <f t="shared" ca="1" si="12"/>
        <v>2.3081192187590135E-3</v>
      </c>
      <c r="H44" s="165">
        <f t="shared" si="13"/>
        <v>2051</v>
      </c>
      <c r="I44" s="325"/>
      <c r="J44" s="324"/>
      <c r="K44" s="324"/>
      <c r="L44" s="324"/>
      <c r="M44" s="324"/>
      <c r="N44" s="324"/>
      <c r="O44" s="324"/>
      <c r="P44" s="167"/>
      <c r="R44" s="405">
        <v>56</v>
      </c>
      <c r="T44" s="406">
        <v>1.33E-3</v>
      </c>
      <c r="U44" s="407">
        <v>3.0100000000000001E-3</v>
      </c>
      <c r="V44" s="407">
        <v>1.789E-2</v>
      </c>
      <c r="W44" s="408">
        <v>4.7600000000000003E-3</v>
      </c>
      <c r="Y44" s="406">
        <v>2.3600000000000001E-3</v>
      </c>
      <c r="Z44" s="407">
        <v>4.6299999999999996E-3</v>
      </c>
      <c r="AA44" s="407">
        <v>2.2009999999999998E-2</v>
      </c>
      <c r="AB44" s="408">
        <v>8.5400000000000007E-3</v>
      </c>
      <c r="AC44" s="413"/>
      <c r="AD44" s="172">
        <v>56</v>
      </c>
      <c r="AF44" s="195">
        <v>3.0790000000000001E-3</v>
      </c>
      <c r="AG44" s="196">
        <v>6.0990000000000003E-3</v>
      </c>
      <c r="AH44" s="197">
        <v>2.3952999999999999E-2</v>
      </c>
      <c r="AI44" s="172"/>
      <c r="AJ44" s="195">
        <v>1.805E-3</v>
      </c>
      <c r="AK44" s="196">
        <v>3.8579999999999999E-3</v>
      </c>
      <c r="AL44" s="197">
        <v>1.4958000000000001E-2</v>
      </c>
      <c r="AV44" s="198"/>
      <c r="AW44" s="172">
        <v>63</v>
      </c>
      <c r="AX44" s="199">
        <f t="shared" si="16"/>
        <v>8.22553513726435E-3</v>
      </c>
      <c r="AY44" s="334">
        <f t="shared" si="15"/>
        <v>7.9310000000000005E-3</v>
      </c>
      <c r="AZ44" s="381">
        <f>AY44*(1-VLOOKUP($AW44,'MP-2019_Male'!$A$3:$CH$103,IF(AZ$5&gt;2034,84,(60+(AZ$5-$AX$5)))))</f>
        <v>7.8968967000000011E-3</v>
      </c>
      <c r="BA44" s="381">
        <f>AZ44*(1-VLOOKUP($AW44,'MP-2019_Male'!$A$3:$CH$103,IF(BA$5&gt;2034,84,(60+(BA$5-$AX$5)))))</f>
        <v>7.8945276309900017E-3</v>
      </c>
      <c r="BB44" s="381">
        <f>BA44*(1-VLOOKUP($AW44,'MP-2019_Male'!$A$3:$CH$103,IF(BB$5&gt;2034,84,(60+(BB$5-$AX$5)))))</f>
        <v>7.9190006666460724E-3</v>
      </c>
      <c r="BC44" s="381">
        <f>BB44*(1-VLOOKUP($AW44,'MP-2019_Male'!$A$3:$CH$103,IF(BC$5&gt;2034,84,(60+(BC$5-$AX$5)))))</f>
        <v>7.9641389704459553E-3</v>
      </c>
      <c r="BD44" s="381">
        <f>BC44*(1-VLOOKUP($AW44,'MP-2019_Male'!$A$3:$CH$103,IF(BD$5&gt;2034,84,(60+(BD$5-$AX$5)))))</f>
        <v>8.0254628405183898E-3</v>
      </c>
      <c r="BE44" s="381">
        <f>BD44*(1-VLOOKUP($AW44,'MP-2019_Male'!$A$3:$CH$103,IF(BE$5&gt;2034,84,(60+(BE$5-$AX$5)))))</f>
        <v>8.0880614506744341E-3</v>
      </c>
      <c r="BF44" s="381">
        <f>BE44*(1-VLOOKUP($AW44,'MP-2019_Male'!$A$3:$CH$103,IF(BF$5&gt;2034,84,(60+(BF$5-$AX$5)))))</f>
        <v>8.1446778808291539E-3</v>
      </c>
      <c r="BG44" s="381">
        <f>BF44*(1-VLOOKUP($AW44,'MP-2019_Male'!$A$3:$CH$103,IF(BG$5&gt;2034,84,(60+(BG$5-$AX$5)))))</f>
        <v>8.1894736091737141E-3</v>
      </c>
      <c r="BH44" s="381">
        <f>BG44*(1-VLOOKUP($AW44,'MP-2019_Male'!$A$3:$CH$103,IF(BH$5&gt;2034,84,(60+(BH$5-$AX$5)))))</f>
        <v>8.2173178194449061E-3</v>
      </c>
      <c r="BI44" s="381">
        <f>BH44*(1-VLOOKUP($AW44,'MP-2019_Male'!$A$3:$CH$103,IF(BI$5&gt;2034,84,(60+(BI$5-$AX$5)))))</f>
        <v>8.22553513726435E-3</v>
      </c>
      <c r="BJ44" s="414">
        <f>BI44*(1-VLOOKUP($AW44,'MP-2019_Male'!$A$3:$CH$103,IF(BJ$5&gt;2034,84,(60+(BJ$5-$AX$5)))))</f>
        <v>8.2131968345584543E-3</v>
      </c>
      <c r="BK44" s="381">
        <f>BJ44*(1-VLOOKUP($AW44,'MP-2019_Male'!$A$3:$CH$103,IF(BK$5&gt;2034,84,(60+(BK$5-$AX$5)))))</f>
        <v>8.1811653669036765E-3</v>
      </c>
      <c r="BL44" s="381">
        <f>BK44*(1-VLOOKUP($AW44,'MP-2019_Male'!$A$3:$CH$103,IF(BL$5&gt;2034,84,(60+(BL$5-$AX$5)))))</f>
        <v>8.1328964912389442E-3</v>
      </c>
      <c r="BM44" s="381">
        <f>BL44*(1-VLOOKUP($AW44,'MP-2019_Male'!$A$3:$CH$103,IF(BM$5&gt;2034,84,(60+(BM$5-$AX$5)))))</f>
        <v>8.0727130572037769E-3</v>
      </c>
      <c r="BN44" s="381">
        <f>BM44*(1-VLOOKUP($AW44,'MP-2019_Male'!$A$3:$CH$103,IF(BN$5&gt;2034,84,(60+(BN$5-$AX$5)))))</f>
        <v>8.0057095388289864E-3</v>
      </c>
      <c r="BO44" s="381">
        <f>BN44*(1-VLOOKUP($AW44,'MP-2019_Male'!$A$3:$CH$103,IF(BO$5&gt;2034,84,(60+(BO$5-$AX$5)))))</f>
        <v>7.9360598658411736E-3</v>
      </c>
      <c r="BP44" s="381">
        <f>BO44*(1-VLOOKUP($AW44,'MP-2019_Male'!$A$3:$CH$103,IF(BP$5&gt;2034,84,(60+(BP$5-$AX$5)))))</f>
        <v>7.8646353270486035E-3</v>
      </c>
      <c r="BQ44" s="381">
        <f>BP44*(1-VLOOKUP($AW44,'MP-2019_Male'!$A$3:$CH$103,IF(BQ$5&gt;2034,84,(60+(BQ$5-$AX$5)))))</f>
        <v>7.7922806820397567E-3</v>
      </c>
      <c r="BR44" s="381">
        <f>BQ44*(1-VLOOKUP($AW44,'MP-2019_Male'!$A$3:$CH$103,IF(BR$5&gt;2034,84,(60+(BR$5-$AX$5)))))</f>
        <v>7.719812471696787E-3</v>
      </c>
      <c r="BS44" s="381">
        <f>BR44*(1-VLOOKUP($AW44,'MP-2019_Male'!$A$3:$CH$103,IF(BS$5&gt;2034,84,(60+(BS$5-$AX$5)))))</f>
        <v>7.6472462344628379E-3</v>
      </c>
      <c r="BT44" s="381">
        <f>BS44*(1-VLOOKUP($AW44,'MP-2019_Male'!$A$3:$CH$103,IF(BT$5&gt;2034,84,(60+(BT$5-$AX$5)))))</f>
        <v>7.5745973952354414E-3</v>
      </c>
      <c r="BU44" s="381">
        <f>BT44*(1-VLOOKUP($AW44,'MP-2019_Male'!$A$3:$CH$103,IF(BU$5&gt;2034,84,(60+(BU$5-$AX$5)))))</f>
        <v>7.5018812602411803E-3</v>
      </c>
      <c r="BV44" s="381">
        <f>BU44*(1-VLOOKUP($AW44,'MP-2019_Male'!$A$3:$CH$103,IF(BV$5&gt;2034,84,(60+(BV$5-$AX$5)))))</f>
        <v>7.4283628238908167E-3</v>
      </c>
      <c r="BW44" s="381">
        <f>BV44*(1-VLOOKUP($AW44,'MP-2019_Male'!$A$3:$CH$103,IF(BW$5&gt;2034,84,(60+(BW$5-$AX$5)))))</f>
        <v>7.3548220319342977E-3</v>
      </c>
      <c r="BX44" s="381">
        <f>BW44*(1-VLOOKUP($AW44,'MP-2019_Male'!$A$3:$CH$103,IF(BX$5&gt;2034,84,(60+(BX$5-$AX$5)))))</f>
        <v>7.2827447760213417E-3</v>
      </c>
      <c r="BY44" s="381">
        <f>BX44*(1-VLOOKUP($AW44,'MP-2019_Male'!$A$3:$CH$103,IF(BY$5&gt;2034,84,(60+(BY$5-$AX$5)))))</f>
        <v>7.2113738772163326E-3</v>
      </c>
      <c r="BZ44" s="381">
        <f>BY44*(1-VLOOKUP($AW44,'MP-2019_Male'!$A$3:$CH$103,IF(BZ$5&gt;2034,84,(60+(BZ$5-$AX$5)))))</f>
        <v>7.1407024132196127E-3</v>
      </c>
      <c r="CA44" s="381">
        <f>BZ44*(1-VLOOKUP($AW44,'MP-2019_Male'!$A$3:$CH$103,IF(CA$5&gt;2034,84,(60+(CA$5-$AX$5)))))</f>
        <v>7.0707235295700607E-3</v>
      </c>
      <c r="CB44" s="381">
        <f>CA44*(1-VLOOKUP($AW44,'MP-2019_Male'!$A$3:$CH$103,IF(CB$5&gt;2034,84,(60+(CB$5-$AX$5)))))</f>
        <v>7.0014304389802735E-3</v>
      </c>
      <c r="CC44" s="381">
        <f>CB44*(1-VLOOKUP($AW44,'MP-2019_Male'!$A$3:$CH$103,IF(CC$5&gt;2034,84,(60+(CC$5-$AX$5)))))</f>
        <v>6.9328164206782662E-3</v>
      </c>
      <c r="CD44" s="381">
        <f>CC44*(1-VLOOKUP($AW44,'MP-2019_Male'!$A$3:$CH$103,IF(CD$5&gt;2034,84,(60+(CD$5-$AX$5)))))</f>
        <v>6.8648748197556193E-3</v>
      </c>
      <c r="CE44" s="381">
        <f>CD44*(1-VLOOKUP($AW44,'MP-2019_Male'!$A$3:$CH$103,IF(CE$5&gt;2034,84,(60+(CE$5-$AX$5)))))</f>
        <v>6.7975990465220142E-3</v>
      </c>
      <c r="CF44" s="381">
        <f>CE44*(1-VLOOKUP($AW44,'MP-2019_Male'!$A$3:$CH$103,IF(CF$5&gt;2034,84,(60+(CF$5-$AX$5)))))</f>
        <v>6.7309825758660987E-3</v>
      </c>
      <c r="CG44" s="381">
        <f>CF44*(1-VLOOKUP($AW44,'MP-2019_Male'!$A$3:$CH$103,IF(CG$5&gt;2034,84,(60+(CG$5-$AX$5)))))</f>
        <v>6.665018946622611E-3</v>
      </c>
      <c r="CH44" s="381">
        <f>CG44*(1-VLOOKUP($AW44,'MP-2019_Male'!$A$3:$CH$103,IF(CH$5&gt;2034,84,(60+(CH$5-$AX$5)))))</f>
        <v>6.5997017609457096E-3</v>
      </c>
      <c r="CI44" s="381">
        <f>CH44*(1-VLOOKUP($AW44,'MP-2019_Male'!$A$3:$CH$103,IF(CI$5&gt;2034,84,(60+(CI$5-$AX$5)))))</f>
        <v>6.5350246836884413E-3</v>
      </c>
      <c r="CJ44" s="381">
        <f>CI44*(1-VLOOKUP($AW44,'MP-2019_Male'!$A$3:$CH$103,IF(CJ$5&gt;2034,84,(60+(CJ$5-$AX$5)))))</f>
        <v>6.4709814417882941E-3</v>
      </c>
      <c r="CK44" s="381">
        <f>CJ44*(1-VLOOKUP($AW44,'MP-2019_Male'!$A$3:$CH$103,IF(CK$5&gt;2034,84,(60+(CK$5-$AX$5)))))</f>
        <v>6.4075658236587684E-3</v>
      </c>
      <c r="CL44" s="381">
        <f>CK44*(1-VLOOKUP($AW44,'MP-2019_Male'!$A$3:$CH$103,IF(CL$5&gt;2034,84,(60+(CL$5-$AX$5)))))</f>
        <v>6.3447716785869123E-3</v>
      </c>
      <c r="CM44" s="381">
        <f>CL44*(1-VLOOKUP($AW44,'MP-2019_Male'!$A$3:$CH$103,IF(CM$5&gt;2034,84,(60+(CM$5-$AX$5)))))</f>
        <v>6.2825929161367602E-3</v>
      </c>
      <c r="CN44" s="381">
        <f>CM44*(1-VLOOKUP($AW44,'MP-2019_Male'!$A$3:$CH$103,IF(CN$5&gt;2034,84,(60+(CN$5-$AX$5)))))</f>
        <v>6.2210235055586201E-3</v>
      </c>
      <c r="CO44" s="381">
        <f>CN44*(1-VLOOKUP($AW44,'MP-2019_Male'!$A$3:$CH$103,IF(CO$5&gt;2034,84,(60+(CO$5-$AX$5)))))</f>
        <v>6.1600574752041452E-3</v>
      </c>
      <c r="CP44" s="381">
        <f>CO44*(1-VLOOKUP($AW44,'MP-2019_Male'!$A$3:$CH$103,IF(CP$5&gt;2034,84,(60+(CP$5-$AX$5)))))</f>
        <v>6.0996889119471443E-3</v>
      </c>
      <c r="CQ44" s="381">
        <f>CP44*(1-VLOOKUP($AW44,'MP-2019_Male'!$A$3:$CH$103,IF(CQ$5&gt;2034,84,(60+(CQ$5-$AX$5)))))</f>
        <v>6.0399119606100622E-3</v>
      </c>
      <c r="CR44" s="381">
        <f>CQ44*(1-VLOOKUP($AW44,'MP-2019_Male'!$A$3:$CH$103,IF(CR$5&gt;2034,84,(60+(CR$5-$AX$5)))))</f>
        <v>5.9807208233960832E-3</v>
      </c>
      <c r="CS44" s="381">
        <f>CR44*(1-VLOOKUP($AW44,'MP-2019_Male'!$A$3:$CH$103,IF(CS$5&gt;2034,84,(60+(CS$5-$AX$5)))))</f>
        <v>5.9221097593268011E-3</v>
      </c>
      <c r="CT44" s="381">
        <f>CS44*(1-VLOOKUP($AW44,'MP-2019_Male'!$A$3:$CH$103,IF(CT$5&gt;2034,84,(60+(CT$5-$AX$5)))))</f>
        <v>5.864073083685398E-3</v>
      </c>
      <c r="CU44" s="381">
        <f>CT44*(1-VLOOKUP($AW44,'MP-2019_Male'!$A$3:$CH$103,IF(CU$5&gt;2034,84,(60+(CU$5-$AX$5)))))</f>
        <v>5.8066051674652806E-3</v>
      </c>
      <c r="CV44" s="381">
        <f>CU44*(1-VLOOKUP($AW44,'MP-2019_Male'!$A$3:$CH$103,IF(CV$5&gt;2034,84,(60+(CV$5-$AX$5)))))</f>
        <v>5.7497004368241211E-3</v>
      </c>
      <c r="CW44" s="381">
        <f>CV44*(1-VLOOKUP($AW44,'MP-2019_Male'!$A$3:$CH$103,IF(CW$5&gt;2034,84,(60+(CW$5-$AX$5)))))</f>
        <v>5.6933533725432445E-3</v>
      </c>
      <c r="CX44" s="381">
        <f>CW44*(1-VLOOKUP($AW44,'MP-2019_Male'!$A$3:$CH$103,IF(CX$5&gt;2034,84,(60+(CX$5-$AX$5)))))</f>
        <v>5.6375585094923207E-3</v>
      </c>
      <c r="CY44" s="381">
        <f>CX44*(1-VLOOKUP($AW44,'MP-2019_Male'!$A$3:$CH$103,IF(CY$5&gt;2034,84,(60+(CY$5-$AX$5)))))</f>
        <v>5.5823104360992956E-3</v>
      </c>
      <c r="CZ44" s="381">
        <f>CY44*(1-VLOOKUP($AW44,'MP-2019_Male'!$A$3:$CH$103,IF(CZ$5&gt;2034,84,(60+(CZ$5-$AX$5)))))</f>
        <v>5.5276037938255225E-3</v>
      </c>
      <c r="DA44" s="381">
        <f>CZ44*(1-VLOOKUP($AW44,'MP-2019_Male'!$A$3:$CH$103,IF(DA$5&gt;2034,84,(60+(DA$5-$AX$5)))))</f>
        <v>5.4734332766460322E-3</v>
      </c>
      <c r="DB44" s="381">
        <f>DA44*(1-VLOOKUP($AW44,'MP-2019_Male'!$A$3:$CH$103,IF(DB$5&gt;2034,84,(60+(DB$5-$AX$5)))))</f>
        <v>5.4197936305349012E-3</v>
      </c>
      <c r="DC44" s="381">
        <f>DB44*(1-VLOOKUP($AW44,'MP-2019_Male'!$A$3:$CH$103,IF(DC$5&gt;2034,84,(60+(DC$5-$AX$5)))))</f>
        <v>5.3666796529556592E-3</v>
      </c>
      <c r="DD44" s="381">
        <f>DC44*(1-VLOOKUP($AW44,'MP-2019_Male'!$A$3:$CH$103,IF(DD$5&gt;2034,84,(60+(DD$5-$AX$5)))))</f>
        <v>5.3140861923566939E-3</v>
      </c>
      <c r="DE44" s="381">
        <f>DD44*(1-VLOOKUP($AW44,'MP-2019_Male'!$A$3:$CH$103,IF(DE$5&gt;2034,84,(60+(DE$5-$AX$5)))))</f>
        <v>5.2620081476715984E-3</v>
      </c>
      <c r="DF44" s="381">
        <f>DE44*(1-VLOOKUP($AW44,'MP-2019_Male'!$A$3:$CH$103,IF(DF$5&gt;2034,84,(60+(DF$5-$AX$5)))))</f>
        <v>5.2104404678244166E-3</v>
      </c>
      <c r="DG44" s="381">
        <f>DF44*(1-VLOOKUP($AW44,'MP-2019_Male'!$A$3:$CH$103,IF(DG$5&gt;2034,84,(60+(DG$5-$AX$5)))))</f>
        <v>5.1593781512397369E-3</v>
      </c>
      <c r="DH44" s="381">
        <f>DG44*(1-VLOOKUP($AW44,'MP-2019_Male'!$A$3:$CH$103,IF(DH$5&gt;2034,84,(60+(DH$5-$AX$5)))))</f>
        <v>5.1088162453575871E-3</v>
      </c>
      <c r="DI44" s="381">
        <f>DH44*(1-VLOOKUP($AW44,'MP-2019_Male'!$A$3:$CH$103,IF(DI$5&gt;2034,84,(60+(DI$5-$AX$5)))))</f>
        <v>5.0587498461530829E-3</v>
      </c>
      <c r="DJ44" s="381">
        <f>DI44*(1-VLOOKUP($AW44,'MP-2019_Male'!$A$3:$CH$103,IF(DJ$5&gt;2034,84,(60+(DJ$5-$AX$5)))))</f>
        <v>5.0091740976607822E-3</v>
      </c>
      <c r="DK44" s="381">
        <f>DJ44*(1-VLOOKUP($AW44,'MP-2019_Male'!$A$3:$CH$103,IF(DK$5&gt;2034,84,(60+(DK$5-$AX$5)))))</f>
        <v>4.9600841915037061E-3</v>
      </c>
      <c r="DL44" s="381">
        <f>DK44*(1-VLOOKUP($AW44,'MP-2019_Male'!$A$3:$CH$103,IF(DL$5&gt;2034,84,(60+(DL$5-$AX$5)))))</f>
        <v>4.9114753664269697E-3</v>
      </c>
      <c r="DM44" s="381">
        <f>DL44*(1-VLOOKUP($AW44,'MP-2019_Male'!$A$3:$CH$103,IF(DM$5&gt;2034,84,(60+(DM$5-$AX$5)))))</f>
        <v>4.8633429078359849E-3</v>
      </c>
      <c r="DN44" s="381">
        <f>DM44*(1-VLOOKUP($AW44,'MP-2019_Male'!$A$3:$CH$103,IF(DN$5&gt;2034,84,(60+(DN$5-$AX$5)))))</f>
        <v>4.815682147339192E-3</v>
      </c>
      <c r="DO44" s="381">
        <f>DN44*(1-VLOOKUP($AW44,'MP-2019_Male'!$A$3:$CH$103,IF(DO$5&gt;2034,84,(60+(DO$5-$AX$5)))))</f>
        <v>4.7684884622952676E-3</v>
      </c>
      <c r="DP44" s="381">
        <f>DO44*(1-VLOOKUP($AW44,'MP-2019_Male'!$A$3:$CH$103,IF(DP$5&gt;2034,84,(60+(DP$5-$AX$5)))))</f>
        <v>4.7217572753647736E-3</v>
      </c>
      <c r="DQ44" s="381">
        <f>DP44*(1-VLOOKUP($AW44,'MP-2019_Male'!$A$3:$CH$103,IF(DQ$5&gt;2034,84,(60+(DQ$5-$AX$5)))))</f>
        <v>4.6754840540661983E-3</v>
      </c>
      <c r="DR44" s="381">
        <f>DQ44*(1-VLOOKUP($AW44,'MP-2019_Male'!$A$3:$CH$103,IF(DR$5&gt;2034,84,(60+(DR$5-$AX$5)))))</f>
        <v>4.629664310336349E-3</v>
      </c>
      <c r="DS44" s="381">
        <f>DR44*(1-VLOOKUP($AW44,'MP-2019_Male'!$A$3:$CH$103,IF(DS$5&gt;2034,84,(60+(DS$5-$AX$5)))))</f>
        <v>4.5842936000950523E-3</v>
      </c>
      <c r="DT44" s="381">
        <f>DS44*(1-VLOOKUP($AW44,'MP-2019_Male'!$A$3:$CH$103,IF(DT$5&gt;2034,84,(60+(DT$5-$AX$5)))))</f>
        <v>4.5393675228141209E-3</v>
      </c>
      <c r="DU44" s="381">
        <f>DT44*(1-VLOOKUP($AW44,'MP-2019_Male'!$A$3:$CH$103,IF(DU$5&gt;2034,84,(60+(DU$5-$AX$5)))))</f>
        <v>4.4948817210905424E-3</v>
      </c>
      <c r="DV44" s="381">
        <f>DU44*(1-VLOOKUP($AW44,'MP-2019_Male'!$A$3:$CH$103,IF(DV$5&gt;2034,84,(60+(DV$5-$AX$5)))))</f>
        <v>4.4508318802238553E-3</v>
      </c>
      <c r="DW44" s="381">
        <f>DV44*(1-VLOOKUP($AW44,'MP-2019_Male'!$A$3:$CH$103,IF(DW$5&gt;2034,84,(60+(DW$5-$AX$5)))))</f>
        <v>4.4072137277976616E-3</v>
      </c>
      <c r="DX44" s="381">
        <f>DW44*(1-VLOOKUP($AW44,'MP-2019_Male'!$A$3:$CH$103,IF(DX$5&gt;2034,84,(60+(DX$5-$AX$5)))))</f>
        <v>4.3640230332652446E-3</v>
      </c>
      <c r="DY44" s="381">
        <f>DX44*(1-VLOOKUP($AW44,'MP-2019_Male'!$A$3:$CH$103,IF(DY$5&gt;2034,84,(60+(DY$5-$AX$5)))))</f>
        <v>4.321255607539245E-3</v>
      </c>
      <c r="DZ44" s="381">
        <f>DY44*(1-VLOOKUP($AW44,'MP-2019_Male'!$A$3:$CH$103,IF(DZ$5&gt;2034,84,(60+(DZ$5-$AX$5)))))</f>
        <v>4.2789073025853606E-3</v>
      </c>
      <c r="EA44" s="381">
        <f>DZ44*(1-VLOOKUP($AW44,'MP-2019_Male'!$A$3:$CH$103,IF(EA$5&gt;2034,84,(60+(EA$5-$AX$5)))))</f>
        <v>4.2369740110200236E-3</v>
      </c>
      <c r="EB44" s="381">
        <f>EA44*(1-VLOOKUP($AW44,'MP-2019_Male'!$A$3:$CH$103,IF(EB$5&gt;2034,84,(60+(EB$5-$AX$5)))))</f>
        <v>4.1954516657120274E-3</v>
      </c>
      <c r="EC44" s="381">
        <f>EB44*(1-VLOOKUP($AW44,'MP-2019_Male'!$A$3:$CH$103,IF(EC$5&gt;2034,84,(60+(EC$5-$AX$5)))))</f>
        <v>4.1543362393880491E-3</v>
      </c>
      <c r="ED44" s="381">
        <f>EC44*(1-VLOOKUP($AW44,'MP-2019_Male'!$A$3:$CH$103,IF(ED$5&gt;2034,84,(60+(ED$5-$AX$5)))))</f>
        <v>4.1136237442420459E-3</v>
      </c>
      <c r="EE44" s="381">
        <f>ED44*(1-VLOOKUP($AW44,'MP-2019_Male'!$A$3:$CH$103,IF(EE$5&gt;2034,84,(60+(EE$5-$AX$5)))))</f>
        <v>4.0733102315484741E-3</v>
      </c>
      <c r="EF44" s="381">
        <f>EE44*(1-VLOOKUP($AW44,'MP-2019_Male'!$A$3:$CH$103,IF(EF$5&gt;2034,84,(60+(EF$5-$AX$5)))))</f>
        <v>4.0333917912792989E-3</v>
      </c>
      <c r="EG44" s="381">
        <f>EF44*(1-VLOOKUP($AW44,'MP-2019_Male'!$A$3:$CH$103,IF(EG$5&gt;2034,84,(60+(EG$5-$AX$5)))))</f>
        <v>3.993864551724762E-3</v>
      </c>
      <c r="EH44" s="381">
        <f>EG44*(1-VLOOKUP($AW44,'MP-2019_Male'!$A$3:$CH$103,IF(EH$5&gt;2034,84,(60+(EH$5-$AX$5)))))</f>
        <v>3.9547246791178589E-3</v>
      </c>
      <c r="EI44" s="381">
        <f>EH44*(1-VLOOKUP($AW44,'MP-2019_Male'!$A$3:$CH$103,IF(EI$5&gt;2034,84,(60+(EI$5-$AX$5)))))</f>
        <v>3.9159683772625039E-3</v>
      </c>
      <c r="EJ44" s="381">
        <f>EI44*(1-VLOOKUP($AW44,'MP-2019_Male'!$A$3:$CH$103,IF(EJ$5&gt;2034,84,(60+(EJ$5-$AX$5)))))</f>
        <v>3.8775918871653313E-3</v>
      </c>
      <c r="EK44" s="381">
        <f>EJ44*(1-VLOOKUP($AW44,'MP-2019_Male'!$A$3:$CH$103,IF(EK$5&gt;2034,84,(60+(EK$5-$AX$5)))))</f>
        <v>3.8395914866711108E-3</v>
      </c>
      <c r="EL44" s="381">
        <f>EK44*(1-VLOOKUP($AW44,'MP-2019_Male'!$A$3:$CH$103,IF(EL$5&gt;2034,84,(60+(EL$5-$AX$5)))))</f>
        <v>3.8019634901017337E-3</v>
      </c>
      <c r="EM44" s="381">
        <f>EL44*(1-VLOOKUP($AW44,'MP-2019_Male'!$A$3:$CH$103,IF(EM$5&gt;2034,84,(60+(EM$5-$AX$5)))))</f>
        <v>3.7647042478987365E-3</v>
      </c>
      <c r="EN44" s="381">
        <f>EM44*(1-VLOOKUP($AW44,'MP-2019_Male'!$A$3:$CH$103,IF(EN$5&gt;2034,84,(60+(EN$5-$AX$5)))))</f>
        <v>3.7278101462693289E-3</v>
      </c>
      <c r="EO44" s="381">
        <f>EN44*(1-VLOOKUP($AW44,'MP-2019_Male'!$A$3:$CH$103,IF(EO$5&gt;2034,84,(60+(EO$5-$AX$5)))))</f>
        <v>3.6912776068358895E-3</v>
      </c>
      <c r="EP44" s="381">
        <f>EO44*(1-VLOOKUP($AW44,'MP-2019_Male'!$A$3:$CH$103,IF(EP$5&gt;2034,84,(60+(EP$5-$AX$5)))))</f>
        <v>3.6551030862888977E-3</v>
      </c>
      <c r="EQ44" s="381">
        <f>EP44*(1-VLOOKUP($AW44,'MP-2019_Male'!$A$3:$CH$103,IF(EQ$5&gt;2034,84,(60+(EQ$5-$AX$5)))))</f>
        <v>3.6192830760432664E-3</v>
      </c>
      <c r="ER44" s="381">
        <f>EQ44*(1-VLOOKUP($AW44,'MP-2019_Male'!$A$3:$CH$103,IF(ER$5&gt;2034,84,(60+(ER$5-$AX$5)))))</f>
        <v>3.5838141018980424E-3</v>
      </c>
      <c r="ES44" s="381">
        <f>ER44*(1-VLOOKUP($AW44,'MP-2019_Male'!$A$3:$CH$103,IF(ES$5&gt;2034,84,(60+(ES$5-$AX$5)))))</f>
        <v>3.5486927236994415E-3</v>
      </c>
      <c r="ET44" s="381">
        <f>ES44*(1-VLOOKUP($AW44,'MP-2019_Male'!$A$3:$CH$103,IF(ET$5&gt;2034,84,(60+(ET$5-$AX$5)))))</f>
        <v>3.5139155350071868E-3</v>
      </c>
      <c r="EU44" s="381">
        <f>ET44*(1-VLOOKUP($AW44,'MP-2019_Male'!$A$3:$CH$103,IF(EU$5&gt;2034,84,(60+(EU$5-$AX$5)))))</f>
        <v>3.4794791627641162E-3</v>
      </c>
      <c r="EV44" s="381">
        <f>EU44*(1-VLOOKUP($AW44,'MP-2019_Male'!$A$3:$CH$103,IF(EV$5&gt;2034,84,(60+(EV$5-$AX$5)))))</f>
        <v>3.4453802669690277E-3</v>
      </c>
      <c r="EW44" s="381">
        <f>EV44*(1-VLOOKUP($AW44,'MP-2019_Male'!$A$3:$CH$103,IF(EW$5&gt;2034,84,(60+(EW$5-$AX$5)))))</f>
        <v>3.4116155403527311E-3</v>
      </c>
      <c r="EX44" s="381">
        <f>EW44*(1-VLOOKUP($AW44,'MP-2019_Male'!$A$3:$CH$103,IF(EX$5&gt;2034,84,(60+(EX$5-$AX$5)))))</f>
        <v>3.3781817080572743E-3</v>
      </c>
      <c r="EY44" s="381">
        <f>EX44*(1-VLOOKUP($AW44,'MP-2019_Male'!$A$3:$CH$103,IF(EY$5&gt;2034,84,(60+(EY$5-$AX$5)))))</f>
        <v>3.345075527318313E-3</v>
      </c>
      <c r="EZ44" s="381">
        <f>EY44*(1-VLOOKUP($AW44,'MP-2019_Male'!$A$3:$CH$103,IF(EZ$5&gt;2034,84,(60+(EZ$5-$AX$5)))))</f>
        <v>3.3122937871505934E-3</v>
      </c>
      <c r="FA44" s="381">
        <f>EZ44*(1-VLOOKUP($AW44,'MP-2019_Male'!$A$3:$CH$103,IF(FA$5&gt;2034,84,(60+(FA$5-$AX$5)))))</f>
        <v>3.2798333080365175E-3</v>
      </c>
      <c r="FB44" s="381">
        <f>FA44*(1-VLOOKUP($AW44,'MP-2019_Male'!$A$3:$CH$103,IF(FB$5&gt;2034,84,(60+(FB$5-$AX$5)))))</f>
        <v>3.2476909416177596E-3</v>
      </c>
      <c r="FC44" s="381">
        <f>FB44*(1-VLOOKUP($AW44,'MP-2019_Male'!$A$3:$CH$103,IF(FC$5&gt;2034,84,(60+(FC$5-$AX$5)))))</f>
        <v>3.2158635703899052E-3</v>
      </c>
      <c r="FD44" s="381">
        <f>FC44*(1-VLOOKUP($AW44,'MP-2019_Male'!$A$3:$CH$103,IF(FD$5&gt;2034,84,(60+(FD$5-$AX$5)))))</f>
        <v>3.1843481074000841E-3</v>
      </c>
      <c r="FE44" s="381">
        <f>FD44*(1-VLOOKUP($AW44,'MP-2019_Male'!$A$3:$CH$103,IF(FE$5&gt;2034,84,(60+(FE$5-$AX$5)))))</f>
        <v>3.1531414959475633E-3</v>
      </c>
      <c r="FF44" s="381">
        <f>FE44*(1-VLOOKUP($AW44,'MP-2019_Male'!$A$3:$CH$103,IF(FF$5&gt;2034,84,(60+(FF$5-$AX$5)))))</f>
        <v>3.122240709287277E-3</v>
      </c>
      <c r="FG44" s="381">
        <f>FF44*(1-VLOOKUP($AW44,'MP-2019_Male'!$A$3:$CH$103,IF(FG$5&gt;2034,84,(60+(FG$5-$AX$5)))))</f>
        <v>3.0916427503362618E-3</v>
      </c>
      <c r="FH44" s="381">
        <f>FG44*(1-VLOOKUP($AW44,'MP-2019_Male'!$A$3:$CH$103,IF(FH$5&gt;2034,84,(60+(FH$5-$AX$5)))))</f>
        <v>3.0613446513829664E-3</v>
      </c>
      <c r="FI44" s="381">
        <f>FH44*(1-VLOOKUP($AW44,'MP-2019_Male'!$A$3:$CH$103,IF(FI$5&gt;2034,84,(60+(FI$5-$AX$5)))))</f>
        <v>3.031343473799413E-3</v>
      </c>
      <c r="FJ44" s="381">
        <f>FI44*(1-VLOOKUP($AW44,'MP-2019_Male'!$A$3:$CH$103,IF(FJ$5&gt;2034,84,(60+(FJ$5-$AX$5)))))</f>
        <v>3.0016363077561788E-3</v>
      </c>
      <c r="FK44" s="381">
        <f>FJ44*(1-VLOOKUP($AW44,'MP-2019_Male'!$A$3:$CH$103,IF(FK$5&gt;2034,84,(60+(FK$5-$AX$5)))))</f>
        <v>2.9722202719401681E-3</v>
      </c>
      <c r="FL44" s="381">
        <f>FK44*(1-VLOOKUP($AW44,'MP-2019_Male'!$A$3:$CH$103,IF(FL$5&gt;2034,84,(60+(FL$5-$AX$5)))))</f>
        <v>2.9430925132751542E-3</v>
      </c>
      <c r="FM44" s="381">
        <f>FL44*(1-VLOOKUP($AW44,'MP-2019_Male'!$A$3:$CH$103,IF(FM$5&gt;2034,84,(60+(FM$5-$AX$5)))))</f>
        <v>2.9142502066450576E-3</v>
      </c>
      <c r="FN44" s="381">
        <f>FM44*(1-VLOOKUP($AW44,'MP-2019_Male'!$A$3:$CH$103,IF(FN$5&gt;2034,84,(60+(FN$5-$AX$5)))))</f>
        <v>2.8856905546199361E-3</v>
      </c>
    </row>
    <row r="45" spans="1:170">
      <c r="A45" s="172">
        <v>57</v>
      </c>
      <c r="B45" s="190">
        <f t="shared" si="7"/>
        <v>3.4069999999999999E-3</v>
      </c>
      <c r="C45" s="191">
        <f t="shared" si="8"/>
        <v>1.946E-3</v>
      </c>
      <c r="D45" s="174">
        <f t="shared" si="5"/>
        <v>2.6765000000000001E-3</v>
      </c>
      <c r="E45" s="345">
        <f t="shared" ca="1" si="10"/>
        <v>3.8892331794031895E-3</v>
      </c>
      <c r="F45" s="346">
        <f t="shared" ca="1" si="11"/>
        <v>1.0635584331602124E-3</v>
      </c>
      <c r="G45" s="366">
        <f t="shared" ca="1" si="12"/>
        <v>2.4763958062817009E-3</v>
      </c>
      <c r="H45" s="165">
        <f t="shared" si="13"/>
        <v>2052</v>
      </c>
      <c r="I45" s="326"/>
      <c r="J45" s="324"/>
      <c r="K45" s="324"/>
      <c r="L45" s="324"/>
      <c r="M45" s="324"/>
      <c r="N45" s="324"/>
      <c r="O45" s="324"/>
      <c r="P45" s="167"/>
      <c r="R45" s="405">
        <v>57</v>
      </c>
      <c r="T45" s="406">
        <v>1.4400000000000001E-3</v>
      </c>
      <c r="U45" s="407">
        <v>3.1800000000000001E-3</v>
      </c>
      <c r="V45" s="407">
        <v>1.8329999999999999E-2</v>
      </c>
      <c r="W45" s="408">
        <v>5.0800000000000003E-3</v>
      </c>
      <c r="Y45" s="406">
        <v>2.5500000000000002E-3</v>
      </c>
      <c r="Z45" s="407">
        <v>4.9699999999999996E-3</v>
      </c>
      <c r="AA45" s="407">
        <v>2.2800000000000001E-2</v>
      </c>
      <c r="AB45" s="408">
        <v>8.8699999999999994E-3</v>
      </c>
      <c r="AC45" s="413"/>
      <c r="AD45" s="172">
        <v>57</v>
      </c>
      <c r="AF45" s="195">
        <v>3.4069999999999999E-3</v>
      </c>
      <c r="AG45" s="196">
        <v>6.4780000000000003E-3</v>
      </c>
      <c r="AH45" s="197">
        <v>2.4556999999999999E-2</v>
      </c>
      <c r="AI45" s="172"/>
      <c r="AJ45" s="195">
        <v>1.946E-3</v>
      </c>
      <c r="AK45" s="196">
        <v>4.1279999999999997E-3</v>
      </c>
      <c r="AL45" s="197">
        <v>1.5439E-2</v>
      </c>
      <c r="AN45" s="191"/>
      <c r="AV45" s="198"/>
      <c r="AW45" s="172">
        <v>64</v>
      </c>
      <c r="AX45" s="199">
        <f t="shared" si="16"/>
        <v>8.8312904557737298E-3</v>
      </c>
      <c r="AY45" s="334">
        <f t="shared" si="15"/>
        <v>8.6108000000000001E-3</v>
      </c>
      <c r="AZ45" s="381">
        <f>AY45*(1-VLOOKUP($AW45,'MP-2019_Male'!$A$3:$CH$103,IF(AZ$5&gt;2034,84,(60+(AZ$5-$AX$5)))))</f>
        <v>8.5548298000000002E-3</v>
      </c>
      <c r="BA45" s="381">
        <f>AZ45*(1-VLOOKUP($AW45,'MP-2019_Male'!$A$3:$CH$103,IF(BA$5&gt;2034,84,(60+(BA$5-$AX$5)))))</f>
        <v>8.5334427255000008E-3</v>
      </c>
      <c r="BB45" s="381">
        <f>BA45*(1-VLOOKUP($AW45,'MP-2019_Male'!$A$3:$CH$103,IF(BB$5&gt;2034,84,(60+(BB$5-$AX$5)))))</f>
        <v>8.5419761682254992E-3</v>
      </c>
      <c r="BC45" s="381">
        <f>BB45*(1-VLOOKUP($AW45,'MP-2019_Male'!$A$3:$CH$103,IF(BC$5&gt;2034,84,(60+(BC$5-$AX$5)))))</f>
        <v>8.5761440728984017E-3</v>
      </c>
      <c r="BD45" s="381">
        <f>BC45*(1-VLOOKUP($AW45,'MP-2019_Male'!$A$3:$CH$103,IF(BD$5&gt;2034,84,(60+(BD$5-$AX$5)))))</f>
        <v>8.6310313949649504E-3</v>
      </c>
      <c r="BE45" s="381">
        <f>BD45*(1-VLOOKUP($AW45,'MP-2019_Male'!$A$3:$CH$103,IF(BE$5&gt;2034,84,(60+(BE$5-$AX$5)))))</f>
        <v>8.6897224084507112E-3</v>
      </c>
      <c r="BF45" s="381">
        <f>BE45*(1-VLOOKUP($AW45,'MP-2019_Male'!$A$3:$CH$103,IF(BF$5&gt;2034,84,(60+(BF$5-$AX$5)))))</f>
        <v>8.7444676596239498E-3</v>
      </c>
      <c r="BG45" s="381">
        <f>BF45*(1-VLOOKUP($AW45,'MP-2019_Male'!$A$3:$CH$103,IF(BG$5&gt;2034,84,(60+(BG$5-$AX$5)))))</f>
        <v>8.7899388914539946E-3</v>
      </c>
      <c r="BH45" s="381">
        <f>BG45*(1-VLOOKUP($AW45,'MP-2019_Male'!$A$3:$CH$103,IF(BH$5&gt;2034,84,(60+(BH$5-$AX$5)))))</f>
        <v>8.8198246836849389E-3</v>
      </c>
      <c r="BI45" s="381">
        <f>BH45*(1-VLOOKUP($AW45,'MP-2019_Male'!$A$3:$CH$103,IF(BI$5&gt;2034,84,(60+(BI$5-$AX$5)))))</f>
        <v>8.8312904557737298E-3</v>
      </c>
      <c r="BJ45" s="414">
        <f>BI45*(1-VLOOKUP($AW45,'MP-2019_Male'!$A$3:$CH$103,IF(BJ$5&gt;2034,84,(60+(BJ$5-$AX$5)))))</f>
        <v>8.8215760362723786E-3</v>
      </c>
      <c r="BK45" s="381">
        <f>BJ45*(1-VLOOKUP($AW45,'MP-2019_Male'!$A$3:$CH$103,IF(BK$5&gt;2034,84,(60+(BK$5-$AX$5)))))</f>
        <v>8.7924648353526792E-3</v>
      </c>
      <c r="BL45" s="381">
        <f>BK45*(1-VLOOKUP($AW45,'MP-2019_Male'!$A$3:$CH$103,IF(BL$5&gt;2034,84,(60+(BL$5-$AX$5)))))</f>
        <v>8.7458647717253094E-3</v>
      </c>
      <c r="BM45" s="381">
        <f>BL45*(1-VLOOKUP($AW45,'MP-2019_Male'!$A$3:$CH$103,IF(BM$5&gt;2034,84,(60+(BM$5-$AX$5)))))</f>
        <v>8.6855183048004051E-3</v>
      </c>
      <c r="BN45" s="381">
        <f>BM45*(1-VLOOKUP($AW45,'MP-2019_Male'!$A$3:$CH$103,IF(BN$5&gt;2034,84,(60+(BN$5-$AX$5)))))</f>
        <v>8.6169027101924821E-3</v>
      </c>
      <c r="BO45" s="381">
        <f>BN45*(1-VLOOKUP($AW45,'MP-2019_Male'!$A$3:$CH$103,IF(BO$5&gt;2034,84,(60+(BO$5-$AX$5)))))</f>
        <v>8.5436590371558464E-3</v>
      </c>
      <c r="BP45" s="381">
        <f>BO45*(1-VLOOKUP($AW45,'MP-2019_Male'!$A$3:$CH$103,IF(BP$5&gt;2034,84,(60+(BP$5-$AX$5)))))</f>
        <v>8.4676204717251593E-3</v>
      </c>
      <c r="BQ45" s="381">
        <f>BP45*(1-VLOOKUP($AW45,'MP-2019_Male'!$A$3:$CH$103,IF(BQ$5&gt;2034,84,(60+(BQ$5-$AX$5)))))</f>
        <v>8.389718363385288E-3</v>
      </c>
      <c r="BR45" s="381">
        <f>BQ45*(1-VLOOKUP($AW45,'MP-2019_Male'!$A$3:$CH$103,IF(BR$5&gt;2034,84,(60+(BR$5-$AX$5)))))</f>
        <v>8.3108550107694659E-3</v>
      </c>
      <c r="BS45" s="381">
        <f>BR45*(1-VLOOKUP($AW45,'MP-2019_Male'!$A$3:$CH$103,IF(BS$5&gt;2034,84,(60+(BS$5-$AX$5)))))</f>
        <v>8.2319018881671559E-3</v>
      </c>
      <c r="BT45" s="381">
        <f>BS45*(1-VLOOKUP($AW45,'MP-2019_Male'!$A$3:$CH$103,IF(BT$5&gt;2034,84,(60+(BT$5-$AX$5)))))</f>
        <v>8.1528756300407509E-3</v>
      </c>
      <c r="BU45" s="381">
        <f>BT45*(1-VLOOKUP($AW45,'MP-2019_Male'!$A$3:$CH$103,IF(BU$5&gt;2034,84,(60+(BU$5-$AX$5)))))</f>
        <v>8.0737927364293548E-3</v>
      </c>
      <c r="BV45" s="381">
        <f>BU45*(1-VLOOKUP($AW45,'MP-2019_Male'!$A$3:$CH$103,IF(BV$5&gt;2034,84,(60+(BV$5-$AX$5)))))</f>
        <v>7.9946695676123471E-3</v>
      </c>
      <c r="BW45" s="381">
        <f>BV45*(1-VLOOKUP($AW45,'MP-2019_Male'!$A$3:$CH$103,IF(BW$5&gt;2034,84,(60+(BW$5-$AX$5)))))</f>
        <v>7.9155223388929843E-3</v>
      </c>
      <c r="BX45" s="381">
        <f>BW45*(1-VLOOKUP($AW45,'MP-2019_Male'!$A$3:$CH$103,IF(BX$5&gt;2034,84,(60+(BX$5-$AX$5)))))</f>
        <v>7.8379502199718322E-3</v>
      </c>
      <c r="BY45" s="381">
        <f>BX45*(1-VLOOKUP($AW45,'MP-2019_Male'!$A$3:$CH$103,IF(BY$5&gt;2034,84,(60+(BY$5-$AX$5)))))</f>
        <v>7.7611383078161076E-3</v>
      </c>
      <c r="BZ45" s="381">
        <f>BY45*(1-VLOOKUP($AW45,'MP-2019_Male'!$A$3:$CH$103,IF(BZ$5&gt;2034,84,(60+(BZ$5-$AX$5)))))</f>
        <v>7.6850791523995097E-3</v>
      </c>
      <c r="CA45" s="381">
        <f>BZ45*(1-VLOOKUP($AW45,'MP-2019_Male'!$A$3:$CH$103,IF(CA$5&gt;2034,84,(60+(CA$5-$AX$5)))))</f>
        <v>7.6097653767059946E-3</v>
      </c>
      <c r="CB45" s="381">
        <f>CA45*(1-VLOOKUP($AW45,'MP-2019_Male'!$A$3:$CH$103,IF(CB$5&gt;2034,84,(60+(CB$5-$AX$5)))))</f>
        <v>7.5351896760142752E-3</v>
      </c>
      <c r="CC45" s="381">
        <f>CB45*(1-VLOOKUP($AW45,'MP-2019_Male'!$A$3:$CH$103,IF(CC$5&gt;2034,84,(60+(CC$5-$AX$5)))))</f>
        <v>7.4613448171893353E-3</v>
      </c>
      <c r="CD45" s="381">
        <f>CC45*(1-VLOOKUP($AW45,'MP-2019_Male'!$A$3:$CH$103,IF(CD$5&gt;2034,84,(60+(CD$5-$AX$5)))))</f>
        <v>7.3882236379808792E-3</v>
      </c>
      <c r="CE45" s="381">
        <f>CD45*(1-VLOOKUP($AW45,'MP-2019_Male'!$A$3:$CH$103,IF(CE$5&gt;2034,84,(60+(CE$5-$AX$5)))))</f>
        <v>7.315819046328666E-3</v>
      </c>
      <c r="CF45" s="381">
        <f>CE45*(1-VLOOKUP($AW45,'MP-2019_Male'!$A$3:$CH$103,IF(CF$5&gt;2034,84,(60+(CF$5-$AX$5)))))</f>
        <v>7.2441240196746449E-3</v>
      </c>
      <c r="CG45" s="381">
        <f>CF45*(1-VLOOKUP($AW45,'MP-2019_Male'!$A$3:$CH$103,IF(CG$5&gt;2034,84,(60+(CG$5-$AX$5)))))</f>
        <v>7.173131604281833E-3</v>
      </c>
      <c r="CH45" s="381">
        <f>CG45*(1-VLOOKUP($AW45,'MP-2019_Male'!$A$3:$CH$103,IF(CH$5&gt;2034,84,(60+(CH$5-$AX$5)))))</f>
        <v>7.1028349145598711E-3</v>
      </c>
      <c r="CI45" s="381">
        <f>CH45*(1-VLOOKUP($AW45,'MP-2019_Male'!$A$3:$CH$103,IF(CI$5&gt;2034,84,(60+(CI$5-$AX$5)))))</f>
        <v>7.0332271323971839E-3</v>
      </c>
      <c r="CJ45" s="381">
        <f>CI45*(1-VLOOKUP($AW45,'MP-2019_Male'!$A$3:$CH$103,IF(CJ$5&gt;2034,84,(60+(CJ$5-$AX$5)))))</f>
        <v>6.9643015064996911E-3</v>
      </c>
      <c r="CK45" s="381">
        <f>CJ45*(1-VLOOKUP($AW45,'MP-2019_Male'!$A$3:$CH$103,IF(CK$5&gt;2034,84,(60+(CK$5-$AX$5)))))</f>
        <v>6.8960513517359939E-3</v>
      </c>
      <c r="CL45" s="381">
        <f>CK45*(1-VLOOKUP($AW45,'MP-2019_Male'!$A$3:$CH$103,IF(CL$5&gt;2034,84,(60+(CL$5-$AX$5)))))</f>
        <v>6.8284700484889807E-3</v>
      </c>
      <c r="CM45" s="381">
        <f>CL45*(1-VLOOKUP($AW45,'MP-2019_Male'!$A$3:$CH$103,IF(CM$5&gt;2034,84,(60+(CM$5-$AX$5)))))</f>
        <v>6.7615510420137885E-3</v>
      </c>
      <c r="CN45" s="381">
        <f>CM45*(1-VLOOKUP($AW45,'MP-2019_Male'!$A$3:$CH$103,IF(CN$5&gt;2034,84,(60+(CN$5-$AX$5)))))</f>
        <v>6.6952878418020528E-3</v>
      </c>
      <c r="CO45" s="381">
        <f>CN45*(1-VLOOKUP($AW45,'MP-2019_Male'!$A$3:$CH$103,IF(CO$5&gt;2034,84,(60+(CO$5-$AX$5)))))</f>
        <v>6.6296740209523929E-3</v>
      </c>
      <c r="CP45" s="381">
        <f>CO45*(1-VLOOKUP($AW45,'MP-2019_Male'!$A$3:$CH$103,IF(CP$5&gt;2034,84,(60+(CP$5-$AX$5)))))</f>
        <v>6.5647032155470592E-3</v>
      </c>
      <c r="CQ45" s="381">
        <f>CP45*(1-VLOOKUP($AW45,'MP-2019_Male'!$A$3:$CH$103,IF(CQ$5&gt;2034,84,(60+(CQ$5-$AX$5)))))</f>
        <v>6.5003691240346981E-3</v>
      </c>
      <c r="CR45" s="381">
        <f>CQ45*(1-VLOOKUP($AW45,'MP-2019_Male'!$A$3:$CH$103,IF(CR$5&gt;2034,84,(60+(CR$5-$AX$5)))))</f>
        <v>6.4366655066191575E-3</v>
      </c>
      <c r="CS45" s="381">
        <f>CR45*(1-VLOOKUP($AW45,'MP-2019_Male'!$A$3:$CH$103,IF(CS$5&gt;2034,84,(60+(CS$5-$AX$5)))))</f>
        <v>6.3735861846542898E-3</v>
      </c>
      <c r="CT45" s="381">
        <f>CS45*(1-VLOOKUP($AW45,'MP-2019_Male'!$A$3:$CH$103,IF(CT$5&gt;2034,84,(60+(CT$5-$AX$5)))))</f>
        <v>6.3111250400446775E-3</v>
      </c>
      <c r="CU45" s="381">
        <f>CT45*(1-VLOOKUP($AW45,'MP-2019_Male'!$A$3:$CH$103,IF(CU$5&gt;2034,84,(60+(CU$5-$AX$5)))))</f>
        <v>6.2492760146522393E-3</v>
      </c>
      <c r="CV45" s="381">
        <f>CU45*(1-VLOOKUP($AW45,'MP-2019_Male'!$A$3:$CH$103,IF(CV$5&gt;2034,84,(60+(CV$5-$AX$5)))))</f>
        <v>6.1880331097086475E-3</v>
      </c>
      <c r="CW45" s="381">
        <f>CV45*(1-VLOOKUP($AW45,'MP-2019_Male'!$A$3:$CH$103,IF(CW$5&gt;2034,84,(60+(CW$5-$AX$5)))))</f>
        <v>6.1273903852335021E-3</v>
      </c>
      <c r="CX45" s="381">
        <f>CW45*(1-VLOOKUP($AW45,'MP-2019_Male'!$A$3:$CH$103,IF(CX$5&gt;2034,84,(60+(CX$5-$AX$5)))))</f>
        <v>6.0673419594582138E-3</v>
      </c>
      <c r="CY45" s="381">
        <f>CX45*(1-VLOOKUP($AW45,'MP-2019_Male'!$A$3:$CH$103,IF(CY$5&gt;2034,84,(60+(CY$5-$AX$5)))))</f>
        <v>6.007882008255523E-3</v>
      </c>
      <c r="CZ45" s="381">
        <f>CY45*(1-VLOOKUP($AW45,'MP-2019_Male'!$A$3:$CH$103,IF(CZ$5&gt;2034,84,(60+(CZ$5-$AX$5)))))</f>
        <v>5.9490047645746188E-3</v>
      </c>
      <c r="DA45" s="381">
        <f>CZ45*(1-VLOOKUP($AW45,'MP-2019_Male'!$A$3:$CH$103,IF(DA$5&gt;2034,84,(60+(DA$5-$AX$5)))))</f>
        <v>5.890704517881787E-3</v>
      </c>
      <c r="DB45" s="381">
        <f>DA45*(1-VLOOKUP($AW45,'MP-2019_Male'!$A$3:$CH$103,IF(DB$5&gt;2034,84,(60+(DB$5-$AX$5)))))</f>
        <v>5.8329756136065456E-3</v>
      </c>
      <c r="DC45" s="381">
        <f>DB45*(1-VLOOKUP($AW45,'MP-2019_Male'!$A$3:$CH$103,IF(DC$5&gt;2034,84,(60+(DC$5-$AX$5)))))</f>
        <v>5.7758124525932016E-3</v>
      </c>
      <c r="DD45" s="381">
        <f>DC45*(1-VLOOKUP($AW45,'MP-2019_Male'!$A$3:$CH$103,IF(DD$5&gt;2034,84,(60+(DD$5-$AX$5)))))</f>
        <v>5.7192094905577882E-3</v>
      </c>
      <c r="DE45" s="381">
        <f>DD45*(1-VLOOKUP($AW45,'MP-2019_Male'!$A$3:$CH$103,IF(DE$5&gt;2034,84,(60+(DE$5-$AX$5)))))</f>
        <v>5.6631612375503213E-3</v>
      </c>
      <c r="DF45" s="381">
        <f>DE45*(1-VLOOKUP($AW45,'MP-2019_Male'!$A$3:$CH$103,IF(DF$5&gt;2034,84,(60+(DF$5-$AX$5)))))</f>
        <v>5.6076622574223276E-3</v>
      </c>
      <c r="DG45" s="381">
        <f>DF45*(1-VLOOKUP($AW45,'MP-2019_Male'!$A$3:$CH$103,IF(DG$5&gt;2034,84,(60+(DG$5-$AX$5)))))</f>
        <v>5.5527071672995887E-3</v>
      </c>
      <c r="DH45" s="381">
        <f>DG45*(1-VLOOKUP($AW45,'MP-2019_Male'!$A$3:$CH$103,IF(DH$5&gt;2034,84,(60+(DH$5-$AX$5)))))</f>
        <v>5.4982906370600526E-3</v>
      </c>
      <c r="DI45" s="381">
        <f>DH45*(1-VLOOKUP($AW45,'MP-2019_Male'!$A$3:$CH$103,IF(DI$5&gt;2034,84,(60+(DI$5-$AX$5)))))</f>
        <v>5.4444073888168642E-3</v>
      </c>
      <c r="DJ45" s="381">
        <f>DI45*(1-VLOOKUP($AW45,'MP-2019_Male'!$A$3:$CH$103,IF(DJ$5&gt;2034,84,(60+(DJ$5-$AX$5)))))</f>
        <v>5.3910521964064591E-3</v>
      </c>
      <c r="DK45" s="381">
        <f>DJ45*(1-VLOOKUP($AW45,'MP-2019_Male'!$A$3:$CH$103,IF(DK$5&gt;2034,84,(60+(DK$5-$AX$5)))))</f>
        <v>5.3382198848816757E-3</v>
      </c>
      <c r="DL45" s="381">
        <f>DK45*(1-VLOOKUP($AW45,'MP-2019_Male'!$A$3:$CH$103,IF(DL$5&gt;2034,84,(60+(DL$5-$AX$5)))))</f>
        <v>5.285905330009835E-3</v>
      </c>
      <c r="DM45" s="381">
        <f>DL45*(1-VLOOKUP($AW45,'MP-2019_Male'!$A$3:$CH$103,IF(DM$5&gt;2034,84,(60+(DM$5-$AX$5)))))</f>
        <v>5.2341034577757387E-3</v>
      </c>
      <c r="DN45" s="381">
        <f>DM45*(1-VLOOKUP($AW45,'MP-2019_Male'!$A$3:$CH$103,IF(DN$5&gt;2034,84,(60+(DN$5-$AX$5)))))</f>
        <v>5.1828092438895362E-3</v>
      </c>
      <c r="DO45" s="381">
        <f>DN45*(1-VLOOKUP($AW45,'MP-2019_Male'!$A$3:$CH$103,IF(DO$5&gt;2034,84,(60+(DO$5-$AX$5)))))</f>
        <v>5.1320177132994187E-3</v>
      </c>
      <c r="DP45" s="381">
        <f>DO45*(1-VLOOKUP($AW45,'MP-2019_Male'!$A$3:$CH$103,IF(DP$5&gt;2034,84,(60+(DP$5-$AX$5)))))</f>
        <v>5.0817239397090838E-3</v>
      </c>
      <c r="DQ45" s="381">
        <f>DP45*(1-VLOOKUP($AW45,'MP-2019_Male'!$A$3:$CH$103,IF(DQ$5&gt;2034,84,(60+(DQ$5-$AX$5)))))</f>
        <v>5.0319230450999348E-3</v>
      </c>
      <c r="DR45" s="381">
        <f>DQ45*(1-VLOOKUP($AW45,'MP-2019_Male'!$A$3:$CH$103,IF(DR$5&gt;2034,84,(60+(DR$5-$AX$5)))))</f>
        <v>4.9826101992579549E-3</v>
      </c>
      <c r="DS45" s="381">
        <f>DR45*(1-VLOOKUP($AW45,'MP-2019_Male'!$A$3:$CH$103,IF(DS$5&gt;2034,84,(60+(DS$5-$AX$5)))))</f>
        <v>4.9337806193052265E-3</v>
      </c>
      <c r="DT45" s="381">
        <f>DS45*(1-VLOOKUP($AW45,'MP-2019_Male'!$A$3:$CH$103,IF(DT$5&gt;2034,84,(60+(DT$5-$AX$5)))))</f>
        <v>4.8854295692360352E-3</v>
      </c>
      <c r="DU45" s="381">
        <f>DT45*(1-VLOOKUP($AW45,'MP-2019_Male'!$A$3:$CH$103,IF(DU$5&gt;2034,84,(60+(DU$5-$AX$5)))))</f>
        <v>4.8375523594575221E-3</v>
      </c>
      <c r="DV45" s="381">
        <f>DU45*(1-VLOOKUP($AW45,'MP-2019_Male'!$A$3:$CH$103,IF(DV$5&gt;2034,84,(60+(DV$5-$AX$5)))))</f>
        <v>4.7901443463348381E-3</v>
      </c>
      <c r="DW45" s="381">
        <f>DV45*(1-VLOOKUP($AW45,'MP-2019_Male'!$A$3:$CH$103,IF(DW$5&gt;2034,84,(60+(DW$5-$AX$5)))))</f>
        <v>4.7432009317407561E-3</v>
      </c>
      <c r="DX45" s="381">
        <f>DW45*(1-VLOOKUP($AW45,'MP-2019_Male'!$A$3:$CH$103,IF(DX$5&gt;2034,84,(60+(DX$5-$AX$5)))))</f>
        <v>4.6967175626096962E-3</v>
      </c>
      <c r="DY45" s="381">
        <f>DX45*(1-VLOOKUP($AW45,'MP-2019_Male'!$A$3:$CH$103,IF(DY$5&gt;2034,84,(60+(DY$5-$AX$5)))))</f>
        <v>4.6506897304961214E-3</v>
      </c>
      <c r="DZ45" s="381">
        <f>DY45*(1-VLOOKUP($AW45,'MP-2019_Male'!$A$3:$CH$103,IF(DZ$5&gt;2034,84,(60+(DZ$5-$AX$5)))))</f>
        <v>4.6051129711372589E-3</v>
      </c>
      <c r="EA45" s="381">
        <f>DZ45*(1-VLOOKUP($AW45,'MP-2019_Male'!$A$3:$CH$103,IF(EA$5&gt;2034,84,(60+(EA$5-$AX$5)))))</f>
        <v>4.5599828640201139E-3</v>
      </c>
      <c r="EB45" s="381">
        <f>EA45*(1-VLOOKUP($AW45,'MP-2019_Male'!$A$3:$CH$103,IF(EB$5&gt;2034,84,(60+(EB$5-$AX$5)))))</f>
        <v>4.5152950319527164E-3</v>
      </c>
      <c r="EC45" s="381">
        <f>EB45*(1-VLOOKUP($AW45,'MP-2019_Male'!$A$3:$CH$103,IF(EC$5&gt;2034,84,(60+(EC$5-$AX$5)))))</f>
        <v>4.4710451406395797E-3</v>
      </c>
      <c r="ED45" s="381">
        <f>EC45*(1-VLOOKUP($AW45,'MP-2019_Male'!$A$3:$CH$103,IF(ED$5&gt;2034,84,(60+(ED$5-$AX$5)))))</f>
        <v>4.4272288982613118E-3</v>
      </c>
      <c r="EE45" s="381">
        <f>ED45*(1-VLOOKUP($AW45,'MP-2019_Male'!$A$3:$CH$103,IF(EE$5&gt;2034,84,(60+(EE$5-$AX$5)))))</f>
        <v>4.3838420550583509E-3</v>
      </c>
      <c r="EF45" s="381">
        <f>EE45*(1-VLOOKUP($AW45,'MP-2019_Male'!$A$3:$CH$103,IF(EF$5&gt;2034,84,(60+(EF$5-$AX$5)))))</f>
        <v>4.3408804029187792E-3</v>
      </c>
      <c r="EG45" s="381">
        <f>EF45*(1-VLOOKUP($AW45,'MP-2019_Male'!$A$3:$CH$103,IF(EG$5&gt;2034,84,(60+(EG$5-$AX$5)))))</f>
        <v>4.2983397749701748E-3</v>
      </c>
      <c r="EH45" s="381">
        <f>EG45*(1-VLOOKUP($AW45,'MP-2019_Male'!$A$3:$CH$103,IF(EH$5&gt;2034,84,(60+(EH$5-$AX$5)))))</f>
        <v>4.2562160451754668E-3</v>
      </c>
      <c r="EI45" s="381">
        <f>EH45*(1-VLOOKUP($AW45,'MP-2019_Male'!$A$3:$CH$103,IF(EI$5&gt;2034,84,(60+(EI$5-$AX$5)))))</f>
        <v>4.2145051279327472E-3</v>
      </c>
      <c r="EJ45" s="381">
        <f>EI45*(1-VLOOKUP($AW45,'MP-2019_Male'!$A$3:$CH$103,IF(EJ$5&gt;2034,84,(60+(EJ$5-$AX$5)))))</f>
        <v>4.1732029776790063E-3</v>
      </c>
      <c r="EK45" s="381">
        <f>EJ45*(1-VLOOKUP($AW45,'MP-2019_Male'!$A$3:$CH$103,IF(EK$5&gt;2034,84,(60+(EK$5-$AX$5)))))</f>
        <v>4.1323055884977516E-3</v>
      </c>
      <c r="EL45" s="381">
        <f>EK45*(1-VLOOKUP($AW45,'MP-2019_Male'!$A$3:$CH$103,IF(EL$5&gt;2034,84,(60+(EL$5-$AX$5)))))</f>
        <v>4.0918089937304735E-3</v>
      </c>
      <c r="EM45" s="381">
        <f>EL45*(1-VLOOKUP($AW45,'MP-2019_Male'!$A$3:$CH$103,IF(EM$5&gt;2034,84,(60+(EM$5-$AX$5)))))</f>
        <v>4.0517092655919145E-3</v>
      </c>
      <c r="EN45" s="381">
        <f>EM45*(1-VLOOKUP($AW45,'MP-2019_Male'!$A$3:$CH$103,IF(EN$5&gt;2034,84,(60+(EN$5-$AX$5)))))</f>
        <v>4.0120025147891139E-3</v>
      </c>
      <c r="EO45" s="381">
        <f>EN45*(1-VLOOKUP($AW45,'MP-2019_Male'!$A$3:$CH$103,IF(EO$5&gt;2034,84,(60+(EO$5-$AX$5)))))</f>
        <v>3.9726848901441804E-3</v>
      </c>
      <c r="EP45" s="381">
        <f>EO45*(1-VLOOKUP($AW45,'MP-2019_Male'!$A$3:$CH$103,IF(EP$5&gt;2034,84,(60+(EP$5-$AX$5)))))</f>
        <v>3.9337525782207668E-3</v>
      </c>
      <c r="EQ45" s="381">
        <f>EP45*(1-VLOOKUP($AW45,'MP-2019_Male'!$A$3:$CH$103,IF(EQ$5&gt;2034,84,(60+(EQ$5-$AX$5)))))</f>
        <v>3.8952018029542032E-3</v>
      </c>
      <c r="ER45" s="381">
        <f>EQ45*(1-VLOOKUP($AW45,'MP-2019_Male'!$A$3:$CH$103,IF(ER$5&gt;2034,84,(60+(ER$5-$AX$5)))))</f>
        <v>3.8570288252852518E-3</v>
      </c>
      <c r="ES45" s="381">
        <f>ER45*(1-VLOOKUP($AW45,'MP-2019_Male'!$A$3:$CH$103,IF(ES$5&gt;2034,84,(60+(ES$5-$AX$5)))))</f>
        <v>3.8192299427974564E-3</v>
      </c>
      <c r="ET45" s="381">
        <f>ES45*(1-VLOOKUP($AW45,'MP-2019_Male'!$A$3:$CH$103,IF(ET$5&gt;2034,84,(60+(ET$5-$AX$5)))))</f>
        <v>3.7818014893580411E-3</v>
      </c>
      <c r="EU45" s="381">
        <f>ET45*(1-VLOOKUP($AW45,'MP-2019_Male'!$A$3:$CH$103,IF(EU$5&gt;2034,84,(60+(EU$5-$AX$5)))))</f>
        <v>3.7447398347623321E-3</v>
      </c>
      <c r="EV45" s="381">
        <f>EU45*(1-VLOOKUP($AW45,'MP-2019_Male'!$A$3:$CH$103,IF(EV$5&gt;2034,84,(60+(EV$5-$AX$5)))))</f>
        <v>3.7080413843816611E-3</v>
      </c>
      <c r="EW45" s="381">
        <f>EV45*(1-VLOOKUP($AW45,'MP-2019_Male'!$A$3:$CH$103,IF(EW$5&gt;2034,84,(60+(EW$5-$AX$5)))))</f>
        <v>3.6717025788147208E-3</v>
      </c>
      <c r="EX45" s="381">
        <f>EW45*(1-VLOOKUP($AW45,'MP-2019_Male'!$A$3:$CH$103,IF(EX$5&gt;2034,84,(60+(EX$5-$AX$5)))))</f>
        <v>3.6357198935423364E-3</v>
      </c>
      <c r="EY45" s="381">
        <f>EX45*(1-VLOOKUP($AW45,'MP-2019_Male'!$A$3:$CH$103,IF(EY$5&gt;2034,84,(60+(EY$5-$AX$5)))))</f>
        <v>3.6000898385856214E-3</v>
      </c>
      <c r="EZ45" s="381">
        <f>EY45*(1-VLOOKUP($AW45,'MP-2019_Male'!$A$3:$CH$103,IF(EZ$5&gt;2034,84,(60+(EZ$5-$AX$5)))))</f>
        <v>3.564808958167482E-3</v>
      </c>
      <c r="FA45" s="381">
        <f>EZ45*(1-VLOOKUP($AW45,'MP-2019_Male'!$A$3:$CH$103,IF(FA$5&gt;2034,84,(60+(FA$5-$AX$5)))))</f>
        <v>3.5298738303774406E-3</v>
      </c>
      <c r="FB45" s="381">
        <f>FA45*(1-VLOOKUP($AW45,'MP-2019_Male'!$A$3:$CH$103,IF(FB$5&gt;2034,84,(60+(FB$5-$AX$5)))))</f>
        <v>3.4952810668397415E-3</v>
      </c>
      <c r="FC45" s="381">
        <f>FB45*(1-VLOOKUP($AW45,'MP-2019_Male'!$A$3:$CH$103,IF(FC$5&gt;2034,84,(60+(FC$5-$AX$5)))))</f>
        <v>3.461027312384712E-3</v>
      </c>
      <c r="FD45" s="381">
        <f>FC45*(1-VLOOKUP($AW45,'MP-2019_Male'!$A$3:$CH$103,IF(FD$5&gt;2034,84,(60+(FD$5-$AX$5)))))</f>
        <v>3.4271092447233416E-3</v>
      </c>
      <c r="FE45" s="381">
        <f>FD45*(1-VLOOKUP($AW45,'MP-2019_Male'!$A$3:$CH$103,IF(FE$5&gt;2034,84,(60+(FE$5-$AX$5)))))</f>
        <v>3.3935235741250529E-3</v>
      </c>
      <c r="FF45" s="381">
        <f>FE45*(1-VLOOKUP($AW45,'MP-2019_Male'!$A$3:$CH$103,IF(FF$5&gt;2034,84,(60+(FF$5-$AX$5)))))</f>
        <v>3.3602670430986272E-3</v>
      </c>
      <c r="FG45" s="381">
        <f>FF45*(1-VLOOKUP($AW45,'MP-2019_Male'!$A$3:$CH$103,IF(FG$5&gt;2034,84,(60+(FG$5-$AX$5)))))</f>
        <v>3.3273364260762604E-3</v>
      </c>
      <c r="FH45" s="381">
        <f>FG45*(1-VLOOKUP($AW45,'MP-2019_Male'!$A$3:$CH$103,IF(FH$5&gt;2034,84,(60+(FH$5-$AX$5)))))</f>
        <v>3.2947285291007131E-3</v>
      </c>
      <c r="FI45" s="381">
        <f>FH45*(1-VLOOKUP($AW45,'MP-2019_Male'!$A$3:$CH$103,IF(FI$5&gt;2034,84,(60+(FI$5-$AX$5)))))</f>
        <v>3.2624401895155262E-3</v>
      </c>
      <c r="FJ45" s="381">
        <f>FI45*(1-VLOOKUP($AW45,'MP-2019_Male'!$A$3:$CH$103,IF(FJ$5&gt;2034,84,(60+(FJ$5-$AX$5)))))</f>
        <v>3.2304682756582738E-3</v>
      </c>
      <c r="FK45" s="381">
        <f>FJ45*(1-VLOOKUP($AW45,'MP-2019_Male'!$A$3:$CH$103,IF(FK$5&gt;2034,84,(60+(FK$5-$AX$5)))))</f>
        <v>3.1988096865568226E-3</v>
      </c>
      <c r="FL45" s="381">
        <f>FK45*(1-VLOOKUP($AW45,'MP-2019_Male'!$A$3:$CH$103,IF(FL$5&gt;2034,84,(60+(FL$5-$AX$5)))))</f>
        <v>3.1674613516285656E-3</v>
      </c>
      <c r="FM45" s="381">
        <f>FL45*(1-VLOOKUP($AW45,'MP-2019_Male'!$A$3:$CH$103,IF(FM$5&gt;2034,84,(60+(FM$5-$AX$5)))))</f>
        <v>3.1364202303826054E-3</v>
      </c>
      <c r="FN45" s="381">
        <f>FM45*(1-VLOOKUP($AW45,'MP-2019_Male'!$A$3:$CH$103,IF(FN$5&gt;2034,84,(60+(FN$5-$AX$5)))))</f>
        <v>3.1056833121248556E-3</v>
      </c>
    </row>
    <row r="46" spans="1:170">
      <c r="A46" s="172">
        <v>58</v>
      </c>
      <c r="B46" s="190">
        <f t="shared" si="7"/>
        <v>3.7789999999999998E-3</v>
      </c>
      <c r="C46" s="191">
        <f t="shared" si="8"/>
        <v>2.0969999999999999E-3</v>
      </c>
      <c r="D46" s="174">
        <f t="shared" si="5"/>
        <v>2.9379999999999996E-3</v>
      </c>
      <c r="E46" s="345">
        <f t="shared" ca="1" si="10"/>
        <v>4.163763397521821E-3</v>
      </c>
      <c r="F46" s="346">
        <f t="shared" ca="1" si="11"/>
        <v>1.1446139299408754E-3</v>
      </c>
      <c r="G46" s="366">
        <f t="shared" ca="1" si="12"/>
        <v>2.6541886637313481E-3</v>
      </c>
      <c r="H46" s="165">
        <f t="shared" si="13"/>
        <v>2053</v>
      </c>
      <c r="I46" s="325"/>
      <c r="J46" s="324"/>
      <c r="K46" s="324"/>
      <c r="L46" s="324"/>
      <c r="M46" s="324"/>
      <c r="N46" s="324"/>
      <c r="O46" s="324"/>
      <c r="P46" s="167"/>
      <c r="R46" s="405">
        <v>58</v>
      </c>
      <c r="T46" s="406">
        <v>1.56E-3</v>
      </c>
      <c r="U46" s="407">
        <v>3.3600000000000001E-3</v>
      </c>
      <c r="V46" s="407">
        <v>1.874E-2</v>
      </c>
      <c r="W46" s="408">
        <v>5.4299999999999999E-3</v>
      </c>
      <c r="Y46" s="406">
        <v>2.7499999999999998E-3</v>
      </c>
      <c r="Z46" s="407">
        <v>5.3299999999999997E-3</v>
      </c>
      <c r="AA46" s="407">
        <v>2.3550000000000001E-2</v>
      </c>
      <c r="AB46" s="408">
        <v>9.2399999999999999E-3</v>
      </c>
      <c r="AC46" s="413"/>
      <c r="AD46" s="172">
        <v>58</v>
      </c>
      <c r="AF46" s="195">
        <v>3.7789999999999998E-3</v>
      </c>
      <c r="AG46" s="196">
        <v>6.8770000000000003E-3</v>
      </c>
      <c r="AH46" s="197">
        <v>2.5190000000000001E-2</v>
      </c>
      <c r="AI46" s="172"/>
      <c r="AJ46" s="195">
        <v>2.0969999999999999E-3</v>
      </c>
      <c r="AK46" s="196">
        <v>4.4359999999999998E-3</v>
      </c>
      <c r="AL46" s="197">
        <v>1.5931000000000001E-2</v>
      </c>
      <c r="AV46" s="198"/>
      <c r="AW46" s="172">
        <v>65</v>
      </c>
      <c r="AX46" s="199">
        <f t="shared" si="16"/>
        <v>9.5031240324068567E-3</v>
      </c>
      <c r="AY46" s="334">
        <f t="shared" si="15"/>
        <v>9.4038999999999998E-3</v>
      </c>
      <c r="AZ46" s="381">
        <f>AY46*(1-VLOOKUP($AW46,'MP-2019_Male'!$A$3:$CH$103,IF(AZ$5&gt;2034,84,(60+(AZ$5-$AX$5)))))</f>
        <v>9.3220860699999991E-3</v>
      </c>
      <c r="BA46" s="381">
        <f>AZ46*(1-VLOOKUP($AW46,'MP-2019_Male'!$A$3:$CH$103,IF(BA$5&gt;2034,84,(60+(BA$5-$AX$5)))))</f>
        <v>9.2773400568639981E-3</v>
      </c>
      <c r="BB46" s="381">
        <f>BA46*(1-VLOOKUP($AW46,'MP-2019_Male'!$A$3:$CH$103,IF(BB$5&gt;2034,84,(60+(BB$5-$AX$5)))))</f>
        <v>9.2652795147900747E-3</v>
      </c>
      <c r="BC46" s="381">
        <f>BB46*(1-VLOOKUP($AW46,'MP-2019_Male'!$A$3:$CH$103,IF(BC$5&gt;2034,84,(60+(BC$5-$AX$5)))))</f>
        <v>9.2819570179166963E-3</v>
      </c>
      <c r="BD46" s="381">
        <f>BC46*(1-VLOOKUP($AW46,'MP-2019_Male'!$A$3:$CH$103,IF(BD$5&gt;2034,84,(60+(BD$5-$AX$5)))))</f>
        <v>9.3237258244973208E-3</v>
      </c>
      <c r="BE46" s="381">
        <f>BD46*(1-VLOOKUP($AW46,'MP-2019_Male'!$A$3:$CH$103,IF(BE$5&gt;2034,84,(60+(BE$5-$AX$5)))))</f>
        <v>9.3722091987847086E-3</v>
      </c>
      <c r="BF46" s="381">
        <f>BE46*(1-VLOOKUP($AW46,'MP-2019_Male'!$A$3:$CH$103,IF(BF$5&gt;2034,84,(60+(BF$5-$AX$5)))))</f>
        <v>9.4200074656985121E-3</v>
      </c>
      <c r="BG46" s="381">
        <f>BF46*(1-VLOOKUP($AW46,'MP-2019_Male'!$A$3:$CH$103,IF(BG$5&gt;2034,84,(60+(BG$5-$AX$5)))))</f>
        <v>9.4614554985475857E-3</v>
      </c>
      <c r="BH46" s="381">
        <f>BG46*(1-VLOOKUP($AW46,'MP-2019_Male'!$A$3:$CH$103,IF(BH$5&gt;2034,84,(60+(BH$5-$AX$5)))))</f>
        <v>9.4907860105930848E-3</v>
      </c>
      <c r="BI46" s="381">
        <f>BH46*(1-VLOOKUP($AW46,'MP-2019_Male'!$A$3:$CH$103,IF(BI$5&gt;2034,84,(60+(BI$5-$AX$5)))))</f>
        <v>9.5031240324068567E-3</v>
      </c>
      <c r="BJ46" s="414">
        <f>BI46*(1-VLOOKUP($AW46,'MP-2019_Male'!$A$3:$CH$103,IF(BJ$5&gt;2034,84,(60+(BJ$5-$AX$5)))))</f>
        <v>9.4955215331809315E-3</v>
      </c>
      <c r="BK46" s="381">
        <f>BJ46*(1-VLOOKUP($AW46,'MP-2019_Male'!$A$3:$CH$103,IF(BK$5&gt;2034,84,(60+(BK$5-$AX$5)))))</f>
        <v>9.4679845207347058E-3</v>
      </c>
      <c r="BL46" s="381">
        <f>BK46*(1-VLOOKUP($AW46,'MP-2019_Male'!$A$3:$CH$103,IF(BL$5&gt;2034,84,(60+(BL$5-$AX$5)))))</f>
        <v>9.4225381950351784E-3</v>
      </c>
      <c r="BM46" s="381">
        <f>BL46*(1-VLOOKUP($AW46,'MP-2019_Male'!$A$3:$CH$103,IF(BM$5&gt;2034,84,(60+(BM$5-$AX$5)))))</f>
        <v>9.362233950586954E-3</v>
      </c>
      <c r="BN46" s="381">
        <f>BM46*(1-VLOOKUP($AW46,'MP-2019_Male'!$A$3:$CH$103,IF(BN$5&gt;2034,84,(60+(BN$5-$AX$5)))))</f>
        <v>9.2920171959575519E-3</v>
      </c>
      <c r="BO46" s="381">
        <f>BN46*(1-VLOOKUP($AW46,'MP-2019_Male'!$A$3:$CH$103,IF(BO$5&gt;2034,84,(60+(BO$5-$AX$5)))))</f>
        <v>9.2158226549506998E-3</v>
      </c>
      <c r="BP46" s="381">
        <f>BO46*(1-VLOOKUP($AW46,'MP-2019_Male'!$A$3:$CH$103,IF(BP$5&gt;2034,84,(60+(BP$5-$AX$5)))))</f>
        <v>9.1347234155871333E-3</v>
      </c>
      <c r="BQ46" s="381">
        <f>BP46*(1-VLOOKUP($AW46,'MP-2019_Male'!$A$3:$CH$103,IF(BQ$5&gt;2034,84,(60+(BQ$5-$AX$5)))))</f>
        <v>9.0506839601637318E-3</v>
      </c>
      <c r="BR46" s="381">
        <f>BQ46*(1-VLOOKUP($AW46,'MP-2019_Male'!$A$3:$CH$103,IF(BR$5&gt;2034,84,(60+(BR$5-$AX$5)))))</f>
        <v>8.9656075309381932E-3</v>
      </c>
      <c r="BS46" s="381">
        <f>BR46*(1-VLOOKUP($AW46,'MP-2019_Male'!$A$3:$CH$103,IF(BS$5&gt;2034,84,(60+(BS$5-$AX$5)))))</f>
        <v>8.8795376986411864E-3</v>
      </c>
      <c r="BT46" s="381">
        <f>BS46*(1-VLOOKUP($AW46,'MP-2019_Male'!$A$3:$CH$103,IF(BT$5&gt;2034,84,(60+(BT$5-$AX$5)))))</f>
        <v>8.793406182964366E-3</v>
      </c>
      <c r="BU46" s="381">
        <f>BT46*(1-VLOOKUP($AW46,'MP-2019_Male'!$A$3:$CH$103,IF(BU$5&gt;2034,84,(60+(BU$5-$AX$5)))))</f>
        <v>8.7072308023713151E-3</v>
      </c>
      <c r="BV46" s="381">
        <f>BU46*(1-VLOOKUP($AW46,'MP-2019_Male'!$A$3:$CH$103,IF(BV$5&gt;2034,84,(60+(BV$5-$AX$5)))))</f>
        <v>8.6210292174278384E-3</v>
      </c>
      <c r="BW46" s="381">
        <f>BV46*(1-VLOOKUP($AW46,'MP-2019_Male'!$A$3:$CH$103,IF(BW$5&gt;2034,84,(60+(BW$5-$AX$5)))))</f>
        <v>8.5348189252535591E-3</v>
      </c>
      <c r="BX46" s="381">
        <f>BW46*(1-VLOOKUP($AW46,'MP-2019_Male'!$A$3:$CH$103,IF(BX$5&gt;2034,84,(60+(BX$5-$AX$5)))))</f>
        <v>8.4503242178935491E-3</v>
      </c>
      <c r="BY46" s="381">
        <f>BX46*(1-VLOOKUP($AW46,'MP-2019_Male'!$A$3:$CH$103,IF(BY$5&gt;2034,84,(60+(BY$5-$AX$5)))))</f>
        <v>8.366666008136403E-3</v>
      </c>
      <c r="BZ46" s="381">
        <f>BY46*(1-VLOOKUP($AW46,'MP-2019_Male'!$A$3:$CH$103,IF(BZ$5&gt;2034,84,(60+(BZ$5-$AX$5)))))</f>
        <v>8.2838360146558522E-3</v>
      </c>
      <c r="CA46" s="381">
        <f>BZ46*(1-VLOOKUP($AW46,'MP-2019_Male'!$A$3:$CH$103,IF(CA$5&gt;2034,84,(60+(CA$5-$AX$5)))))</f>
        <v>8.2018260381107599E-3</v>
      </c>
      <c r="CB46" s="381">
        <f>CA46*(1-VLOOKUP($AW46,'MP-2019_Male'!$A$3:$CH$103,IF(CB$5&gt;2034,84,(60+(CB$5-$AX$5)))))</f>
        <v>8.1206279603334638E-3</v>
      </c>
      <c r="CC46" s="381">
        <f>CB46*(1-VLOOKUP($AW46,'MP-2019_Male'!$A$3:$CH$103,IF(CC$5&gt;2034,84,(60+(CC$5-$AX$5)))))</f>
        <v>8.0402337435261616E-3</v>
      </c>
      <c r="CD46" s="381">
        <f>CC46*(1-VLOOKUP($AW46,'MP-2019_Male'!$A$3:$CH$103,IF(CD$5&gt;2034,84,(60+(CD$5-$AX$5)))))</f>
        <v>7.9606354294652522E-3</v>
      </c>
      <c r="CE46" s="381">
        <f>CD46*(1-VLOOKUP($AW46,'MP-2019_Male'!$A$3:$CH$103,IF(CE$5&gt;2034,84,(60+(CE$5-$AX$5)))))</f>
        <v>7.8818251387135461E-3</v>
      </c>
      <c r="CF46" s="381">
        <f>CE46*(1-VLOOKUP($AW46,'MP-2019_Male'!$A$3:$CH$103,IF(CF$5&gt;2034,84,(60+(CF$5-$AX$5)))))</f>
        <v>7.8037950698402817E-3</v>
      </c>
      <c r="CG46" s="381">
        <f>CF46*(1-VLOOKUP($AW46,'MP-2019_Male'!$A$3:$CH$103,IF(CG$5&gt;2034,84,(60+(CG$5-$AX$5)))))</f>
        <v>7.726537498648863E-3</v>
      </c>
      <c r="CH46" s="381">
        <f>CG46*(1-VLOOKUP($AW46,'MP-2019_Male'!$A$3:$CH$103,IF(CH$5&gt;2034,84,(60+(CH$5-$AX$5)))))</f>
        <v>7.6500447774122387E-3</v>
      </c>
      <c r="CI46" s="381">
        <f>CH46*(1-VLOOKUP($AW46,'MP-2019_Male'!$A$3:$CH$103,IF(CI$5&gt;2034,84,(60+(CI$5-$AX$5)))))</f>
        <v>7.5743093341158578E-3</v>
      </c>
      <c r="CJ46" s="381">
        <f>CI46*(1-VLOOKUP($AW46,'MP-2019_Male'!$A$3:$CH$103,IF(CJ$5&gt;2034,84,(60+(CJ$5-$AX$5)))))</f>
        <v>7.4993236717081106E-3</v>
      </c>
      <c r="CK46" s="381">
        <f>CJ46*(1-VLOOKUP($AW46,'MP-2019_Male'!$A$3:$CH$103,IF(CK$5&gt;2034,84,(60+(CK$5-$AX$5)))))</f>
        <v>7.4250803673582E-3</v>
      </c>
      <c r="CL46" s="381">
        <f>CK46*(1-VLOOKUP($AW46,'MP-2019_Male'!$A$3:$CH$103,IF(CL$5&gt;2034,84,(60+(CL$5-$AX$5)))))</f>
        <v>7.3515720717213535E-3</v>
      </c>
      <c r="CM46" s="381">
        <f>CL46*(1-VLOOKUP($AW46,'MP-2019_Male'!$A$3:$CH$103,IF(CM$5&gt;2034,84,(60+(CM$5-$AX$5)))))</f>
        <v>7.2787915082113122E-3</v>
      </c>
      <c r="CN46" s="381">
        <f>CM46*(1-VLOOKUP($AW46,'MP-2019_Male'!$A$3:$CH$103,IF(CN$5&gt;2034,84,(60+(CN$5-$AX$5)))))</f>
        <v>7.2067314722800199E-3</v>
      </c>
      <c r="CO46" s="381">
        <f>CN46*(1-VLOOKUP($AW46,'MP-2019_Male'!$A$3:$CH$103,IF(CO$5&gt;2034,84,(60+(CO$5-$AX$5)))))</f>
        <v>7.1353848307044478E-3</v>
      </c>
      <c r="CP46" s="381">
        <f>CO46*(1-VLOOKUP($AW46,'MP-2019_Male'!$A$3:$CH$103,IF(CP$5&gt;2034,84,(60+(CP$5-$AX$5)))))</f>
        <v>7.0647445208804737E-3</v>
      </c>
      <c r="CQ46" s="381">
        <f>CP46*(1-VLOOKUP($AW46,'MP-2019_Male'!$A$3:$CH$103,IF(CQ$5&gt;2034,84,(60+(CQ$5-$AX$5)))))</f>
        <v>6.9948035501237573E-3</v>
      </c>
      <c r="CR46" s="381">
        <f>CQ46*(1-VLOOKUP($AW46,'MP-2019_Male'!$A$3:$CH$103,IF(CR$5&gt;2034,84,(60+(CR$5-$AX$5)))))</f>
        <v>6.9255549949775322E-3</v>
      </c>
      <c r="CS46" s="381">
        <f>CR46*(1-VLOOKUP($AW46,'MP-2019_Male'!$A$3:$CH$103,IF(CS$5&gt;2034,84,(60+(CS$5-$AX$5)))))</f>
        <v>6.8569920005272546E-3</v>
      </c>
      <c r="CT46" s="381">
        <f>CS46*(1-VLOOKUP($AW46,'MP-2019_Male'!$A$3:$CH$103,IF(CT$5&gt;2034,84,(60+(CT$5-$AX$5)))))</f>
        <v>6.7891077797220343E-3</v>
      </c>
      <c r="CU46" s="381">
        <f>CT46*(1-VLOOKUP($AW46,'MP-2019_Male'!$A$3:$CH$103,IF(CU$5&gt;2034,84,(60+(CU$5-$AX$5)))))</f>
        <v>6.7218956127027864E-3</v>
      </c>
      <c r="CV46" s="381">
        <f>CU46*(1-VLOOKUP($AW46,'MP-2019_Male'!$A$3:$CH$103,IF(CV$5&gt;2034,84,(60+(CV$5-$AX$5)))))</f>
        <v>6.6553488461370287E-3</v>
      </c>
      <c r="CW46" s="381">
        <f>CV46*(1-VLOOKUP($AW46,'MP-2019_Male'!$A$3:$CH$103,IF(CW$5&gt;2034,84,(60+(CW$5-$AX$5)))))</f>
        <v>6.5894608925602723E-3</v>
      </c>
      <c r="CX46" s="381">
        <f>CW46*(1-VLOOKUP($AW46,'MP-2019_Male'!$A$3:$CH$103,IF(CX$5&gt;2034,84,(60+(CX$5-$AX$5)))))</f>
        <v>6.5242252297239255E-3</v>
      </c>
      <c r="CY46" s="381">
        <f>CX46*(1-VLOOKUP($AW46,'MP-2019_Male'!$A$3:$CH$103,IF(CY$5&gt;2034,84,(60+(CY$5-$AX$5)))))</f>
        <v>6.4596353999496585E-3</v>
      </c>
      <c r="CZ46" s="381">
        <f>CY46*(1-VLOOKUP($AW46,'MP-2019_Male'!$A$3:$CH$103,IF(CZ$5&gt;2034,84,(60+(CZ$5-$AX$5)))))</f>
        <v>6.3956850094901568E-3</v>
      </c>
      <c r="DA46" s="381">
        <f>CZ46*(1-VLOOKUP($AW46,'MP-2019_Male'!$A$3:$CH$103,IF(DA$5&gt;2034,84,(60+(DA$5-$AX$5)))))</f>
        <v>6.3323677278962045E-3</v>
      </c>
      <c r="DB46" s="381">
        <f>DA46*(1-VLOOKUP($AW46,'MP-2019_Male'!$A$3:$CH$103,IF(DB$5&gt;2034,84,(60+(DB$5-$AX$5)))))</f>
        <v>6.2696772873900323E-3</v>
      </c>
      <c r="DC46" s="381">
        <f>DB46*(1-VLOOKUP($AW46,'MP-2019_Male'!$A$3:$CH$103,IF(DC$5&gt;2034,84,(60+(DC$5-$AX$5)))))</f>
        <v>6.2076074822448712E-3</v>
      </c>
      <c r="DD46" s="381">
        <f>DC46*(1-VLOOKUP($AW46,'MP-2019_Male'!$A$3:$CH$103,IF(DD$5&gt;2034,84,(60+(DD$5-$AX$5)))))</f>
        <v>6.1461521681706469E-3</v>
      </c>
      <c r="DE46" s="381">
        <f>DD46*(1-VLOOKUP($AW46,'MP-2019_Male'!$A$3:$CH$103,IF(DE$5&gt;2034,84,(60+(DE$5-$AX$5)))))</f>
        <v>6.0853052617057569E-3</v>
      </c>
      <c r="DF46" s="381">
        <f>DE46*(1-VLOOKUP($AW46,'MP-2019_Male'!$A$3:$CH$103,IF(DF$5&gt;2034,84,(60+(DF$5-$AX$5)))))</f>
        <v>6.0250607396148698E-3</v>
      </c>
      <c r="DG46" s="381">
        <f>DF46*(1-VLOOKUP($AW46,'MP-2019_Male'!$A$3:$CH$103,IF(DG$5&gt;2034,84,(60+(DG$5-$AX$5)))))</f>
        <v>5.9654126382926824E-3</v>
      </c>
      <c r="DH46" s="381">
        <f>DG46*(1-VLOOKUP($AW46,'MP-2019_Male'!$A$3:$CH$103,IF(DH$5&gt;2034,84,(60+(DH$5-$AX$5)))))</f>
        <v>5.9063550531735847E-3</v>
      </c>
      <c r="DI46" s="381">
        <f>DH46*(1-VLOOKUP($AW46,'MP-2019_Male'!$A$3:$CH$103,IF(DI$5&gt;2034,84,(60+(DI$5-$AX$5)))))</f>
        <v>5.847882138147166E-3</v>
      </c>
      <c r="DJ46" s="381">
        <f>DI46*(1-VLOOKUP($AW46,'MP-2019_Male'!$A$3:$CH$103,IF(DJ$5&gt;2034,84,(60+(DJ$5-$AX$5)))))</f>
        <v>5.7899881049795088E-3</v>
      </c>
      <c r="DK46" s="381">
        <f>DJ46*(1-VLOOKUP($AW46,'MP-2019_Male'!$A$3:$CH$103,IF(DK$5&gt;2034,84,(60+(DK$5-$AX$5)))))</f>
        <v>5.732667222740212E-3</v>
      </c>
      <c r="DL46" s="381">
        <f>DK46*(1-VLOOKUP($AW46,'MP-2019_Male'!$A$3:$CH$103,IF(DL$5&gt;2034,84,(60+(DL$5-$AX$5)))))</f>
        <v>5.6759138172350837E-3</v>
      </c>
      <c r="DM46" s="381">
        <f>DL46*(1-VLOOKUP($AW46,'MP-2019_Male'!$A$3:$CH$103,IF(DM$5&gt;2034,84,(60+(DM$5-$AX$5)))))</f>
        <v>5.6197222704444565E-3</v>
      </c>
      <c r="DN46" s="381">
        <f>DM46*(1-VLOOKUP($AW46,'MP-2019_Male'!$A$3:$CH$103,IF(DN$5&gt;2034,84,(60+(DN$5-$AX$5)))))</f>
        <v>5.5640870199670563E-3</v>
      </c>
      <c r="DO46" s="381">
        <f>DN46*(1-VLOOKUP($AW46,'MP-2019_Male'!$A$3:$CH$103,IF(DO$5&gt;2034,84,(60+(DO$5-$AX$5)))))</f>
        <v>5.5090025584693825E-3</v>
      </c>
      <c r="DP46" s="381">
        <f>DO46*(1-VLOOKUP($AW46,'MP-2019_Male'!$A$3:$CH$103,IF(DP$5&gt;2034,84,(60+(DP$5-$AX$5)))))</f>
        <v>5.4544634331405353E-3</v>
      </c>
      <c r="DQ46" s="381">
        <f>DP46*(1-VLOOKUP($AW46,'MP-2019_Male'!$A$3:$CH$103,IF(DQ$5&gt;2034,84,(60+(DQ$5-$AX$5)))))</f>
        <v>5.4004642451524441E-3</v>
      </c>
      <c r="DR46" s="381">
        <f>DQ46*(1-VLOOKUP($AW46,'MP-2019_Male'!$A$3:$CH$103,IF(DR$5&gt;2034,84,(60+(DR$5-$AX$5)))))</f>
        <v>5.3469996491254347E-3</v>
      </c>
      <c r="DS46" s="381">
        <f>DR46*(1-VLOOKUP($AW46,'MP-2019_Male'!$A$3:$CH$103,IF(DS$5&gt;2034,84,(60+(DS$5-$AX$5)))))</f>
        <v>5.2940643525990925E-3</v>
      </c>
      <c r="DT46" s="381">
        <f>DS46*(1-VLOOKUP($AW46,'MP-2019_Male'!$A$3:$CH$103,IF(DT$5&gt;2034,84,(60+(DT$5-$AX$5)))))</f>
        <v>5.2416531155083613E-3</v>
      </c>
      <c r="DU46" s="381">
        <f>DT46*(1-VLOOKUP($AW46,'MP-2019_Male'!$A$3:$CH$103,IF(DU$5&gt;2034,84,(60+(DU$5-$AX$5)))))</f>
        <v>5.1897607496648283E-3</v>
      </c>
      <c r="DV46" s="381">
        <f>DU46*(1-VLOOKUP($AW46,'MP-2019_Male'!$A$3:$CH$103,IF(DV$5&gt;2034,84,(60+(DV$5-$AX$5)))))</f>
        <v>5.1383821182431465E-3</v>
      </c>
      <c r="DW46" s="381">
        <f>DV46*(1-VLOOKUP($AW46,'MP-2019_Male'!$A$3:$CH$103,IF(DW$5&gt;2034,84,(60+(DW$5-$AX$5)))))</f>
        <v>5.0875121352725395E-3</v>
      </c>
      <c r="DX46" s="381">
        <f>DW46*(1-VLOOKUP($AW46,'MP-2019_Male'!$A$3:$CH$103,IF(DX$5&gt;2034,84,(60+(DX$5-$AX$5)))))</f>
        <v>5.0371457651333411E-3</v>
      </c>
      <c r="DY46" s="381">
        <f>DX46*(1-VLOOKUP($AW46,'MP-2019_Male'!$A$3:$CH$103,IF(DY$5&gt;2034,84,(60+(DY$5-$AX$5)))))</f>
        <v>4.9872780220585212E-3</v>
      </c>
      <c r="DZ46" s="381">
        <f>DY46*(1-VLOOKUP($AW46,'MP-2019_Male'!$A$3:$CH$103,IF(DZ$5&gt;2034,84,(60+(DZ$5-$AX$5)))))</f>
        <v>4.937903969640142E-3</v>
      </c>
      <c r="EA46" s="381">
        <f>DZ46*(1-VLOOKUP($AW46,'MP-2019_Male'!$A$3:$CH$103,IF(EA$5&gt;2034,84,(60+(EA$5-$AX$5)))))</f>
        <v>4.8890187203407048E-3</v>
      </c>
      <c r="EB46" s="381">
        <f>EA46*(1-VLOOKUP($AW46,'MP-2019_Male'!$A$3:$CH$103,IF(EB$5&gt;2034,84,(60+(EB$5-$AX$5)))))</f>
        <v>4.8406174350093317E-3</v>
      </c>
      <c r="EC46" s="381">
        <f>EB46*(1-VLOOKUP($AW46,'MP-2019_Male'!$A$3:$CH$103,IF(EC$5&gt;2034,84,(60+(EC$5-$AX$5)))))</f>
        <v>4.7926953224027395E-3</v>
      </c>
      <c r="ED46" s="381">
        <f>EC46*(1-VLOOKUP($AW46,'MP-2019_Male'!$A$3:$CH$103,IF(ED$5&gt;2034,84,(60+(ED$5-$AX$5)))))</f>
        <v>4.7452476387109524E-3</v>
      </c>
      <c r="EE46" s="381">
        <f>ED46*(1-VLOOKUP($AW46,'MP-2019_Male'!$A$3:$CH$103,IF(EE$5&gt;2034,84,(60+(EE$5-$AX$5)))))</f>
        <v>4.6982696870877137E-3</v>
      </c>
      <c r="EF46" s="381">
        <f>EE46*(1-VLOOKUP($AW46,'MP-2019_Male'!$A$3:$CH$103,IF(EF$5&gt;2034,84,(60+(EF$5-$AX$5)))))</f>
        <v>4.6517568171855449E-3</v>
      </c>
      <c r="EG46" s="381">
        <f>EF46*(1-VLOOKUP($AW46,'MP-2019_Male'!$A$3:$CH$103,IF(EG$5&gt;2034,84,(60+(EG$5-$AX$5)))))</f>
        <v>4.6057044246954077E-3</v>
      </c>
      <c r="EH46" s="381">
        <f>EG46*(1-VLOOKUP($AW46,'MP-2019_Male'!$A$3:$CH$103,IF(EH$5&gt;2034,84,(60+(EH$5-$AX$5)))))</f>
        <v>4.5601079508909232E-3</v>
      </c>
      <c r="EI46" s="381">
        <f>EH46*(1-VLOOKUP($AW46,'MP-2019_Male'!$A$3:$CH$103,IF(EI$5&gt;2034,84,(60+(EI$5-$AX$5)))))</f>
        <v>4.514962882177103E-3</v>
      </c>
      <c r="EJ46" s="381">
        <f>EI46*(1-VLOOKUP($AW46,'MP-2019_Male'!$A$3:$CH$103,IF(EJ$5&gt;2034,84,(60+(EJ$5-$AX$5)))))</f>
        <v>4.4702647496435493E-3</v>
      </c>
      <c r="EK46" s="381">
        <f>EJ46*(1-VLOOKUP($AW46,'MP-2019_Male'!$A$3:$CH$103,IF(EK$5&gt;2034,84,(60+(EK$5-$AX$5)))))</f>
        <v>4.4260091286220781E-3</v>
      </c>
      <c r="EL46" s="381">
        <f>EK46*(1-VLOOKUP($AW46,'MP-2019_Male'!$A$3:$CH$103,IF(EL$5&gt;2034,84,(60+(EL$5-$AX$5)))))</f>
        <v>4.3821916382487192E-3</v>
      </c>
      <c r="EM46" s="381">
        <f>EL46*(1-VLOOKUP($AW46,'MP-2019_Male'!$A$3:$CH$103,IF(EM$5&gt;2034,84,(60+(EM$5-$AX$5)))))</f>
        <v>4.3388079410300569E-3</v>
      </c>
      <c r="EN46" s="381">
        <f>EM46*(1-VLOOKUP($AW46,'MP-2019_Male'!$A$3:$CH$103,IF(EN$5&gt;2034,84,(60+(EN$5-$AX$5)))))</f>
        <v>4.2958537424138592E-3</v>
      </c>
      <c r="EO46" s="381">
        <f>EN46*(1-VLOOKUP($AW46,'MP-2019_Male'!$A$3:$CH$103,IF(EO$5&gt;2034,84,(60+(EO$5-$AX$5)))))</f>
        <v>4.2533247903639619E-3</v>
      </c>
      <c r="EP46" s="381">
        <f>EO46*(1-VLOOKUP($AW46,'MP-2019_Male'!$A$3:$CH$103,IF(EP$5&gt;2034,84,(60+(EP$5-$AX$5)))))</f>
        <v>4.2112168749393582E-3</v>
      </c>
      <c r="EQ46" s="381">
        <f>EP46*(1-VLOOKUP($AW46,'MP-2019_Male'!$A$3:$CH$103,IF(EQ$5&gt;2034,84,(60+(EQ$5-$AX$5)))))</f>
        <v>4.1695258278774587E-3</v>
      </c>
      <c r="ER46" s="381">
        <f>EQ46*(1-VLOOKUP($AW46,'MP-2019_Male'!$A$3:$CH$103,IF(ER$5&gt;2034,84,(60+(ER$5-$AX$5)))))</f>
        <v>4.1282475221814715E-3</v>
      </c>
      <c r="ES46" s="381">
        <f>ER46*(1-VLOOKUP($AW46,'MP-2019_Male'!$A$3:$CH$103,IF(ES$5&gt;2034,84,(60+(ES$5-$AX$5)))))</f>
        <v>4.0873778717118751E-3</v>
      </c>
      <c r="ET46" s="381">
        <f>ES46*(1-VLOOKUP($AW46,'MP-2019_Male'!$A$3:$CH$103,IF(ET$5&gt;2034,84,(60+(ET$5-$AX$5)))))</f>
        <v>4.0469128307819274E-3</v>
      </c>
      <c r="EU46" s="381">
        <f>ET46*(1-VLOOKUP($AW46,'MP-2019_Male'!$A$3:$CH$103,IF(EU$5&gt;2034,84,(60+(EU$5-$AX$5)))))</f>
        <v>4.0068483937571861E-3</v>
      </c>
      <c r="EV46" s="381">
        <f>EU46*(1-VLOOKUP($AW46,'MP-2019_Male'!$A$3:$CH$103,IF(EV$5&gt;2034,84,(60+(EV$5-$AX$5)))))</f>
        <v>3.9671805946589894E-3</v>
      </c>
      <c r="EW46" s="381">
        <f>EV46*(1-VLOOKUP($AW46,'MP-2019_Male'!$A$3:$CH$103,IF(EW$5&gt;2034,84,(60+(EW$5-$AX$5)))))</f>
        <v>3.9279055067718656E-3</v>
      </c>
      <c r="EX46" s="381">
        <f>EW46*(1-VLOOKUP($AW46,'MP-2019_Male'!$A$3:$CH$103,IF(EX$5&gt;2034,84,(60+(EX$5-$AX$5)))))</f>
        <v>3.8890192422548239E-3</v>
      </c>
      <c r="EY46" s="381">
        <f>EX46*(1-VLOOKUP($AW46,'MP-2019_Male'!$A$3:$CH$103,IF(EY$5&gt;2034,84,(60+(EY$5-$AX$5)))))</f>
        <v>3.8505179517565012E-3</v>
      </c>
      <c r="EZ46" s="381">
        <f>EY46*(1-VLOOKUP($AW46,'MP-2019_Male'!$A$3:$CH$103,IF(EZ$5&gt;2034,84,(60+(EZ$5-$AX$5)))))</f>
        <v>3.8123978240341117E-3</v>
      </c>
      <c r="FA46" s="381">
        <f>EZ46*(1-VLOOKUP($AW46,'MP-2019_Male'!$A$3:$CH$103,IF(FA$5&gt;2034,84,(60+(FA$5-$AX$5)))))</f>
        <v>3.7746550855761738E-3</v>
      </c>
      <c r="FB46" s="381">
        <f>FA46*(1-VLOOKUP($AW46,'MP-2019_Male'!$A$3:$CH$103,IF(FB$5&gt;2034,84,(60+(FB$5-$AX$5)))))</f>
        <v>3.7372860002289694E-3</v>
      </c>
      <c r="FC46" s="381">
        <f>FB46*(1-VLOOKUP($AW46,'MP-2019_Male'!$A$3:$CH$103,IF(FC$5&gt;2034,84,(60+(FC$5-$AX$5)))))</f>
        <v>3.7002868688267025E-3</v>
      </c>
      <c r="FD46" s="381">
        <f>FC46*(1-VLOOKUP($AW46,'MP-2019_Male'!$A$3:$CH$103,IF(FD$5&gt;2034,84,(60+(FD$5-$AX$5)))))</f>
        <v>3.6636540288253181E-3</v>
      </c>
      <c r="FE46" s="381">
        <f>FD46*(1-VLOOKUP($AW46,'MP-2019_Male'!$A$3:$CH$103,IF(FE$5&gt;2034,84,(60+(FE$5-$AX$5)))))</f>
        <v>3.6273838539399475E-3</v>
      </c>
      <c r="FF46" s="381">
        <f>FE46*(1-VLOOKUP($AW46,'MP-2019_Male'!$A$3:$CH$103,IF(FF$5&gt;2034,84,(60+(FF$5-$AX$5)))))</f>
        <v>3.5914727537859417E-3</v>
      </c>
      <c r="FG46" s="381">
        <f>FF46*(1-VLOOKUP($AW46,'MP-2019_Male'!$A$3:$CH$103,IF(FG$5&gt;2034,84,(60+(FG$5-$AX$5)))))</f>
        <v>3.5559171735234608E-3</v>
      </c>
      <c r="FH46" s="381">
        <f>FG46*(1-VLOOKUP($AW46,'MP-2019_Male'!$A$3:$CH$103,IF(FH$5&gt;2034,84,(60+(FH$5-$AX$5)))))</f>
        <v>3.5207135935055784E-3</v>
      </c>
      <c r="FI46" s="381">
        <f>FH46*(1-VLOOKUP($AW46,'MP-2019_Male'!$A$3:$CH$103,IF(FI$5&gt;2034,84,(60+(FI$5-$AX$5)))))</f>
        <v>3.4858585289298731E-3</v>
      </c>
      <c r="FJ46" s="381">
        <f>FI46*(1-VLOOKUP($AW46,'MP-2019_Male'!$A$3:$CH$103,IF(FJ$5&gt;2034,84,(60+(FJ$5-$AX$5)))))</f>
        <v>3.4513485294934672E-3</v>
      </c>
      <c r="FK46" s="381">
        <f>FJ46*(1-VLOOKUP($AW46,'MP-2019_Male'!$A$3:$CH$103,IF(FK$5&gt;2034,84,(60+(FK$5-$AX$5)))))</f>
        <v>3.4171801790514817E-3</v>
      </c>
      <c r="FL46" s="381">
        <f>FK46*(1-VLOOKUP($AW46,'MP-2019_Male'!$A$3:$CH$103,IF(FL$5&gt;2034,84,(60+(FL$5-$AX$5)))))</f>
        <v>3.3833500952788718E-3</v>
      </c>
      <c r="FM46" s="381">
        <f>FL46*(1-VLOOKUP($AW46,'MP-2019_Male'!$A$3:$CH$103,IF(FM$5&gt;2034,84,(60+(FM$5-$AX$5)))))</f>
        <v>3.3498549293356108E-3</v>
      </c>
      <c r="FN46" s="381">
        <f>FM46*(1-VLOOKUP($AW46,'MP-2019_Male'!$A$3:$CH$103,IF(FN$5&gt;2034,84,(60+(FN$5-$AX$5)))))</f>
        <v>3.3166913655351881E-3</v>
      </c>
    </row>
    <row r="47" spans="1:170">
      <c r="A47" s="172">
        <v>59</v>
      </c>
      <c r="B47" s="190">
        <f t="shared" si="7"/>
        <v>4.2040000000000003E-3</v>
      </c>
      <c r="C47" s="191">
        <f t="shared" si="8"/>
        <v>2.261E-3</v>
      </c>
      <c r="D47" s="174">
        <f t="shared" si="5"/>
        <v>3.2325000000000001E-3</v>
      </c>
      <c r="E47" s="345">
        <f t="shared" ca="1" si="10"/>
        <v>4.4739787979579549E-3</v>
      </c>
      <c r="F47" s="346">
        <f t="shared" ca="1" si="11"/>
        <v>1.2303967607263171E-3</v>
      </c>
      <c r="G47" s="366">
        <f t="shared" ca="1" si="12"/>
        <v>2.8521877793421359E-3</v>
      </c>
      <c r="H47" s="165">
        <f t="shared" si="13"/>
        <v>2054</v>
      </c>
      <c r="I47" s="326"/>
      <c r="J47" s="324"/>
      <c r="K47" s="324"/>
      <c r="L47" s="324"/>
      <c r="M47" s="324"/>
      <c r="N47" s="324"/>
      <c r="O47" s="324"/>
      <c r="P47" s="167"/>
      <c r="R47" s="405">
        <v>59</v>
      </c>
      <c r="T47" s="406">
        <v>1.6999999999999999E-3</v>
      </c>
      <c r="U47" s="407">
        <v>3.5799999999999998E-3</v>
      </c>
      <c r="V47" s="407">
        <v>1.9140000000000001E-2</v>
      </c>
      <c r="W47" s="408">
        <v>5.8100000000000001E-3</v>
      </c>
      <c r="Y47" s="406">
        <v>2.96E-3</v>
      </c>
      <c r="Z47" s="407">
        <v>5.7299999999999999E-3</v>
      </c>
      <c r="AA47" s="407">
        <v>2.4279999999999999E-2</v>
      </c>
      <c r="AB47" s="408">
        <v>9.6500000000000006E-3</v>
      </c>
      <c r="AC47" s="413"/>
      <c r="AD47" s="172">
        <v>59</v>
      </c>
      <c r="AF47" s="195">
        <v>4.2040000000000003E-3</v>
      </c>
      <c r="AG47" s="196">
        <v>7.3049999999999999E-3</v>
      </c>
      <c r="AH47" s="197">
        <v>2.5867999999999999E-2</v>
      </c>
      <c r="AI47" s="172"/>
      <c r="AJ47" s="195">
        <v>2.261E-3</v>
      </c>
      <c r="AK47" s="196">
        <v>4.7889999999999999E-3</v>
      </c>
      <c r="AL47" s="197">
        <v>1.6447E-2</v>
      </c>
      <c r="AV47" s="198"/>
      <c r="AW47" s="172">
        <v>66</v>
      </c>
      <c r="AX47" s="199">
        <f t="shared" si="16"/>
        <v>1.0267945278647533E-2</v>
      </c>
      <c r="AY47" s="334">
        <f t="shared" si="15"/>
        <v>1.03309E-2</v>
      </c>
      <c r="AZ47" s="381">
        <f>AY47*(1-VLOOKUP($AW47,'MP-2019_Male'!$A$3:$CH$103,IF(AZ$5&gt;2034,84,(60+(AZ$5-$AX$5)))))</f>
        <v>1.0220359369999999E-2</v>
      </c>
      <c r="BA47" s="381">
        <f>AZ47*(1-VLOOKUP($AW47,'MP-2019_Male'!$A$3:$CH$103,IF(BA$5&gt;2034,84,(60+(BA$5-$AX$5)))))</f>
        <v>1.0147794818472999E-2</v>
      </c>
      <c r="BB47" s="381">
        <f>BA47*(1-VLOOKUP($AW47,'MP-2019_Male'!$A$3:$CH$103,IF(BB$5&gt;2034,84,(60+(BB$5-$AX$5)))))</f>
        <v>1.0111262757126496E-2</v>
      </c>
      <c r="BC47" s="381">
        <f>BB47*(1-VLOOKUP($AW47,'MP-2019_Male'!$A$3:$CH$103,IF(BC$5&gt;2034,84,(60+(BC$5-$AX$5)))))</f>
        <v>1.0107218252023646E-2</v>
      </c>
      <c r="BD47" s="381">
        <f>BC47*(1-VLOOKUP($AW47,'MP-2019_Male'!$A$3:$CH$103,IF(BD$5&gt;2034,84,(60+(BD$5-$AX$5)))))</f>
        <v>1.0132486297653705E-2</v>
      </c>
      <c r="BE47" s="381">
        <f>BD47*(1-VLOOKUP($AW47,'MP-2019_Male'!$A$3:$CH$103,IF(BE$5&gt;2034,84,(60+(BE$5-$AX$5)))))</f>
        <v>1.0165923502435963E-2</v>
      </c>
      <c r="BF47" s="381">
        <f>BE47*(1-VLOOKUP($AW47,'MP-2019_Male'!$A$3:$CH$103,IF(BF$5&gt;2034,84,(60+(BF$5-$AX$5)))))</f>
        <v>1.020150423469449E-2</v>
      </c>
      <c r="BG47" s="381">
        <f>BF47*(1-VLOOKUP($AW47,'MP-2019_Male'!$A$3:$CH$103,IF(BG$5&gt;2034,84,(60+(BG$5-$AX$5)))))</f>
        <v>1.0234149048245513E-2</v>
      </c>
      <c r="BH47" s="381">
        <f>BG47*(1-VLOOKUP($AW47,'MP-2019_Male'!$A$3:$CH$103,IF(BH$5&gt;2034,84,(60+(BH$5-$AX$5)))))</f>
        <v>1.0257687591056478E-2</v>
      </c>
      <c r="BI47" s="381">
        <f>BH47*(1-VLOOKUP($AW47,'MP-2019_Male'!$A$3:$CH$103,IF(BI$5&gt;2034,84,(60+(BI$5-$AX$5)))))</f>
        <v>1.0267945278647533E-2</v>
      </c>
      <c r="BJ47" s="414">
        <f>BI47*(1-VLOOKUP($AW47,'MP-2019_Male'!$A$3:$CH$103,IF(BJ$5&gt;2034,84,(60+(BJ$5-$AX$5)))))</f>
        <v>1.0260757716952479E-2</v>
      </c>
      <c r="BK47" s="381">
        <f>BJ47*(1-VLOOKUP($AW47,'MP-2019_Male'!$A$3:$CH$103,IF(BK$5&gt;2034,84,(60+(BK$5-$AX$5)))))</f>
        <v>1.0235105822660098E-2</v>
      </c>
      <c r="BL47" s="381">
        <f>BK47*(1-VLOOKUP($AW47,'MP-2019_Male'!$A$3:$CH$103,IF(BL$5&gt;2034,84,(60+(BL$5-$AX$5)))))</f>
        <v>1.0191094867622659E-2</v>
      </c>
      <c r="BM47" s="381">
        <f>BL47*(1-VLOOKUP($AW47,'MP-2019_Male'!$A$3:$CH$103,IF(BM$5&gt;2034,84,(60+(BM$5-$AX$5)))))</f>
        <v>1.0130967407903686E-2</v>
      </c>
      <c r="BN47" s="381">
        <f>BM47*(1-VLOOKUP($AW47,'MP-2019_Male'!$A$3:$CH$103,IF(BN$5&gt;2034,84,(60+(BN$5-$AX$5)))))</f>
        <v>1.0059037539307571E-2</v>
      </c>
      <c r="BO47" s="381">
        <f>BN47*(1-VLOOKUP($AW47,'MP-2019_Male'!$A$3:$CH$103,IF(BO$5&gt;2034,84,(60+(BO$5-$AX$5)))))</f>
        <v>9.9795711427470412E-3</v>
      </c>
      <c r="BP47" s="381">
        <f>BO47*(1-VLOOKUP($AW47,'MP-2019_Male'!$A$3:$CH$103,IF(BP$5&gt;2034,84,(60+(BP$5-$AX$5)))))</f>
        <v>9.8947447880336926E-3</v>
      </c>
      <c r="BQ47" s="381">
        <f>BP47*(1-VLOOKUP($AW47,'MP-2019_Male'!$A$3:$CH$103,IF(BQ$5&gt;2034,84,(60+(BQ$5-$AX$5)))))</f>
        <v>9.8056920849413885E-3</v>
      </c>
      <c r="BR47" s="381">
        <f>BQ47*(1-VLOOKUP($AW47,'MP-2019_Male'!$A$3:$CH$103,IF(BR$5&gt;2034,84,(60+(BR$5-$AX$5)))))</f>
        <v>9.7135185793429391E-3</v>
      </c>
      <c r="BS47" s="381">
        <f>BR47*(1-VLOOKUP($AW47,'MP-2019_Male'!$A$3:$CH$103,IF(BS$5&gt;2034,84,(60+(BS$5-$AX$5)))))</f>
        <v>9.6202688009812461E-3</v>
      </c>
      <c r="BT47" s="381">
        <f>BS47*(1-VLOOKUP($AW47,'MP-2019_Male'!$A$3:$CH$103,IF(BT$5&gt;2034,84,(60+(BT$5-$AX$5)))))</f>
        <v>9.5269521936117273E-3</v>
      </c>
      <c r="BU47" s="381">
        <f>BT47*(1-VLOOKUP($AW47,'MP-2019_Male'!$A$3:$CH$103,IF(BU$5&gt;2034,84,(60+(BU$5-$AX$5)))))</f>
        <v>9.4335880621143325E-3</v>
      </c>
      <c r="BV47" s="381">
        <f>BU47*(1-VLOOKUP($AW47,'MP-2019_Male'!$A$3:$CH$103,IF(BV$5&gt;2034,84,(60+(BV$5-$AX$5)))))</f>
        <v>9.3401955402993998E-3</v>
      </c>
      <c r="BW47" s="381">
        <f>BV47*(1-VLOOKUP($AW47,'MP-2019_Male'!$A$3:$CH$103,IF(BW$5&gt;2034,84,(60+(BW$5-$AX$5)))))</f>
        <v>9.2467935848964053E-3</v>
      </c>
      <c r="BX47" s="381">
        <f>BW47*(1-VLOOKUP($AW47,'MP-2019_Male'!$A$3:$CH$103,IF(BX$5&gt;2034,84,(60+(BX$5-$AX$5)))))</f>
        <v>9.1552503284059311E-3</v>
      </c>
      <c r="BY47" s="381">
        <f>BX47*(1-VLOOKUP($AW47,'MP-2019_Male'!$A$3:$CH$103,IF(BY$5&gt;2034,84,(60+(BY$5-$AX$5)))))</f>
        <v>9.0646133501547117E-3</v>
      </c>
      <c r="BZ47" s="381">
        <f>BY47*(1-VLOOKUP($AW47,'MP-2019_Male'!$A$3:$CH$103,IF(BZ$5&gt;2034,84,(60+(BZ$5-$AX$5)))))</f>
        <v>8.974873677988179E-3</v>
      </c>
      <c r="CA47" s="381">
        <f>BZ47*(1-VLOOKUP($AW47,'MP-2019_Male'!$A$3:$CH$103,IF(CA$5&gt;2034,84,(60+(CA$5-$AX$5)))))</f>
        <v>8.8860224285760951E-3</v>
      </c>
      <c r="CB47" s="381">
        <f>CA47*(1-VLOOKUP($AW47,'MP-2019_Male'!$A$3:$CH$103,IF(CB$5&gt;2034,84,(60+(CB$5-$AX$5)))))</f>
        <v>8.7980508065331909E-3</v>
      </c>
      <c r="CC47" s="381">
        <f>CB47*(1-VLOOKUP($AW47,'MP-2019_Male'!$A$3:$CH$103,IF(CC$5&gt;2034,84,(60+(CC$5-$AX$5)))))</f>
        <v>8.7109501035485121E-3</v>
      </c>
      <c r="CD47" s="381">
        <f>CC47*(1-VLOOKUP($AW47,'MP-2019_Male'!$A$3:$CH$103,IF(CD$5&gt;2034,84,(60+(CD$5-$AX$5)))))</f>
        <v>8.6247116975233813E-3</v>
      </c>
      <c r="CE47" s="381">
        <f>CD47*(1-VLOOKUP($AW47,'MP-2019_Male'!$A$3:$CH$103,IF(CE$5&gt;2034,84,(60+(CE$5-$AX$5)))))</f>
        <v>8.5393270517179001E-3</v>
      </c>
      <c r="CF47" s="381">
        <f>CE47*(1-VLOOKUP($AW47,'MP-2019_Male'!$A$3:$CH$103,IF(CF$5&gt;2034,84,(60+(CF$5-$AX$5)))))</f>
        <v>8.4547877139058928E-3</v>
      </c>
      <c r="CG47" s="381">
        <f>CF47*(1-VLOOKUP($AW47,'MP-2019_Male'!$A$3:$CH$103,IF(CG$5&gt;2034,84,(60+(CG$5-$AX$5)))))</f>
        <v>8.3710853155382244E-3</v>
      </c>
      <c r="CH47" s="381">
        <f>CG47*(1-VLOOKUP($AW47,'MP-2019_Male'!$A$3:$CH$103,IF(CH$5&gt;2034,84,(60+(CH$5-$AX$5)))))</f>
        <v>8.2882115709143958E-3</v>
      </c>
      <c r="CI47" s="381">
        <f>CH47*(1-VLOOKUP($AW47,'MP-2019_Male'!$A$3:$CH$103,IF(CI$5&gt;2034,84,(60+(CI$5-$AX$5)))))</f>
        <v>8.2061582763623426E-3</v>
      </c>
      <c r="CJ47" s="381">
        <f>CI47*(1-VLOOKUP($AW47,'MP-2019_Male'!$A$3:$CH$103,IF(CJ$5&gt;2034,84,(60+(CJ$5-$AX$5)))))</f>
        <v>8.1249173094263549E-3</v>
      </c>
      <c r="CK47" s="381">
        <f>CJ47*(1-VLOOKUP($AW47,'MP-2019_Male'!$A$3:$CH$103,IF(CK$5&gt;2034,84,(60+(CK$5-$AX$5)))))</f>
        <v>8.0444806280630336E-3</v>
      </c>
      <c r="CL47" s="381">
        <f>CK47*(1-VLOOKUP($AW47,'MP-2019_Male'!$A$3:$CH$103,IF(CL$5&gt;2034,84,(60+(CL$5-$AX$5)))))</f>
        <v>7.9648402698452095E-3</v>
      </c>
      <c r="CM47" s="381">
        <f>CL47*(1-VLOOKUP($AW47,'MP-2019_Male'!$A$3:$CH$103,IF(CM$5&gt;2034,84,(60+(CM$5-$AX$5)))))</f>
        <v>7.8859883511737412E-3</v>
      </c>
      <c r="CN47" s="381">
        <f>CM47*(1-VLOOKUP($AW47,'MP-2019_Male'!$A$3:$CH$103,IF(CN$5&gt;2034,84,(60+(CN$5-$AX$5)))))</f>
        <v>7.8079170664971213E-3</v>
      </c>
      <c r="CO47" s="381">
        <f>CN47*(1-VLOOKUP($AW47,'MP-2019_Male'!$A$3:$CH$103,IF(CO$5&gt;2034,84,(60+(CO$5-$AX$5)))))</f>
        <v>7.7306186875388001E-3</v>
      </c>
      <c r="CP47" s="381">
        <f>CO47*(1-VLOOKUP($AW47,'MP-2019_Male'!$A$3:$CH$103,IF(CP$5&gt;2034,84,(60+(CP$5-$AX$5)))))</f>
        <v>7.6540855625321655E-3</v>
      </c>
      <c r="CQ47" s="381">
        <f>CP47*(1-VLOOKUP($AW47,'MP-2019_Male'!$A$3:$CH$103,IF(CQ$5&gt;2034,84,(60+(CQ$5-$AX$5)))))</f>
        <v>7.578310115463097E-3</v>
      </c>
      <c r="CR47" s="381">
        <f>CQ47*(1-VLOOKUP($AW47,'MP-2019_Male'!$A$3:$CH$103,IF(CR$5&gt;2034,84,(60+(CR$5-$AX$5)))))</f>
        <v>7.5032848453200126E-3</v>
      </c>
      <c r="CS47" s="381">
        <f>CR47*(1-VLOOKUP($AW47,'MP-2019_Male'!$A$3:$CH$103,IF(CS$5&gt;2034,84,(60+(CS$5-$AX$5)))))</f>
        <v>7.4290023253513445E-3</v>
      </c>
      <c r="CT47" s="381">
        <f>CS47*(1-VLOOKUP($AW47,'MP-2019_Male'!$A$3:$CH$103,IF(CT$5&gt;2034,84,(60+(CT$5-$AX$5)))))</f>
        <v>7.3554552023303663E-3</v>
      </c>
      <c r="CU47" s="381">
        <f>CT47*(1-VLOOKUP($AW47,'MP-2019_Male'!$A$3:$CH$103,IF(CU$5&gt;2034,84,(60+(CU$5-$AX$5)))))</f>
        <v>7.2826361958272957E-3</v>
      </c>
      <c r="CV47" s="381">
        <f>CU47*(1-VLOOKUP($AW47,'MP-2019_Male'!$A$3:$CH$103,IF(CV$5&gt;2034,84,(60+(CV$5-$AX$5)))))</f>
        <v>7.2105380974886056E-3</v>
      </c>
      <c r="CW47" s="381">
        <f>CV47*(1-VLOOKUP($AW47,'MP-2019_Male'!$A$3:$CH$103,IF(CW$5&gt;2034,84,(60+(CW$5-$AX$5)))))</f>
        <v>7.1391537703234679E-3</v>
      </c>
      <c r="CX47" s="381">
        <f>CW47*(1-VLOOKUP($AW47,'MP-2019_Male'!$A$3:$CH$103,IF(CX$5&gt;2034,84,(60+(CX$5-$AX$5)))))</f>
        <v>7.0684761479972652E-3</v>
      </c>
      <c r="CY47" s="381">
        <f>CX47*(1-VLOOKUP($AW47,'MP-2019_Male'!$A$3:$CH$103,IF(CY$5&gt;2034,84,(60+(CY$5-$AX$5)))))</f>
        <v>6.9984982341320919E-3</v>
      </c>
      <c r="CZ47" s="381">
        <f>CY47*(1-VLOOKUP($AW47,'MP-2019_Male'!$A$3:$CH$103,IF(CZ$5&gt;2034,84,(60+(CZ$5-$AX$5)))))</f>
        <v>6.9292131016141841E-3</v>
      </c>
      <c r="DA47" s="381">
        <f>CZ47*(1-VLOOKUP($AW47,'MP-2019_Male'!$A$3:$CH$103,IF(DA$5&gt;2034,84,(60+(DA$5-$AX$5)))))</f>
        <v>6.8606138919082033E-3</v>
      </c>
      <c r="DB47" s="381">
        <f>DA47*(1-VLOOKUP($AW47,'MP-2019_Male'!$A$3:$CH$103,IF(DB$5&gt;2034,84,(60+(DB$5-$AX$5)))))</f>
        <v>6.792693814378312E-3</v>
      </c>
      <c r="DC47" s="381">
        <f>DB47*(1-VLOOKUP($AW47,'MP-2019_Male'!$A$3:$CH$103,IF(DC$5&gt;2034,84,(60+(DC$5-$AX$5)))))</f>
        <v>6.7254461456159667E-3</v>
      </c>
      <c r="DD47" s="381">
        <f>DC47*(1-VLOOKUP($AW47,'MP-2019_Male'!$A$3:$CH$103,IF(DD$5&gt;2034,84,(60+(DD$5-$AX$5)))))</f>
        <v>6.6588642287743688E-3</v>
      </c>
      <c r="DE47" s="381">
        <f>DD47*(1-VLOOKUP($AW47,'MP-2019_Male'!$A$3:$CH$103,IF(DE$5&gt;2034,84,(60+(DE$5-$AX$5)))))</f>
        <v>6.5929414729095021E-3</v>
      </c>
      <c r="DF47" s="381">
        <f>DE47*(1-VLOOKUP($AW47,'MP-2019_Male'!$A$3:$CH$103,IF(DF$5&gt;2034,84,(60+(DF$5-$AX$5)))))</f>
        <v>6.5276713523276979E-3</v>
      </c>
      <c r="DG47" s="381">
        <f>DF47*(1-VLOOKUP($AW47,'MP-2019_Male'!$A$3:$CH$103,IF(DG$5&gt;2034,84,(60+(DG$5-$AX$5)))))</f>
        <v>6.4630474059396538E-3</v>
      </c>
      <c r="DH47" s="381">
        <f>DG47*(1-VLOOKUP($AW47,'MP-2019_Male'!$A$3:$CH$103,IF(DH$5&gt;2034,84,(60+(DH$5-$AX$5)))))</f>
        <v>6.3990632366208514E-3</v>
      </c>
      <c r="DI47" s="381">
        <f>DH47*(1-VLOOKUP($AW47,'MP-2019_Male'!$A$3:$CH$103,IF(DI$5&gt;2034,84,(60+(DI$5-$AX$5)))))</f>
        <v>6.3357125105783048E-3</v>
      </c>
      <c r="DJ47" s="381">
        <f>DI47*(1-VLOOKUP($AW47,'MP-2019_Male'!$A$3:$CH$103,IF(DJ$5&gt;2034,84,(60+(DJ$5-$AX$5)))))</f>
        <v>6.272988956723579E-3</v>
      </c>
      <c r="DK47" s="381">
        <f>DJ47*(1-VLOOKUP($AW47,'MP-2019_Male'!$A$3:$CH$103,IF(DK$5&gt;2034,84,(60+(DK$5-$AX$5)))))</f>
        <v>6.2108863660520156E-3</v>
      </c>
      <c r="DL47" s="381">
        <f>DK47*(1-VLOOKUP($AW47,'MP-2019_Male'!$A$3:$CH$103,IF(DL$5&gt;2034,84,(60+(DL$5-$AX$5)))))</f>
        <v>6.149398591028101E-3</v>
      </c>
      <c r="DM47" s="381">
        <f>DL47*(1-VLOOKUP($AW47,'MP-2019_Male'!$A$3:$CH$103,IF(DM$5&gt;2034,84,(60+(DM$5-$AX$5)))))</f>
        <v>6.0885195449769227E-3</v>
      </c>
      <c r="DN47" s="381">
        <f>DM47*(1-VLOOKUP($AW47,'MP-2019_Male'!$A$3:$CH$103,IF(DN$5&gt;2034,84,(60+(DN$5-$AX$5)))))</f>
        <v>6.0282432014816508E-3</v>
      </c>
      <c r="DO47" s="381">
        <f>DN47*(1-VLOOKUP($AW47,'MP-2019_Male'!$A$3:$CH$103,IF(DO$5&gt;2034,84,(60+(DO$5-$AX$5)))))</f>
        <v>5.9685635937869819E-3</v>
      </c>
      <c r="DP47" s="381">
        <f>DO47*(1-VLOOKUP($AW47,'MP-2019_Male'!$A$3:$CH$103,IF(DP$5&gt;2034,84,(60+(DP$5-$AX$5)))))</f>
        <v>5.9094748142084911E-3</v>
      </c>
      <c r="DQ47" s="381">
        <f>DP47*(1-VLOOKUP($AW47,'MP-2019_Male'!$A$3:$CH$103,IF(DQ$5&gt;2034,84,(60+(DQ$5-$AX$5)))))</f>
        <v>5.8509710135478269E-3</v>
      </c>
      <c r="DR47" s="381">
        <f>DQ47*(1-VLOOKUP($AW47,'MP-2019_Male'!$A$3:$CH$103,IF(DR$5&gt;2034,84,(60+(DR$5-$AX$5)))))</f>
        <v>5.7930464005137034E-3</v>
      </c>
      <c r="DS47" s="381">
        <f>DR47*(1-VLOOKUP($AW47,'MP-2019_Male'!$A$3:$CH$103,IF(DS$5&gt;2034,84,(60+(DS$5-$AX$5)))))</f>
        <v>5.7356952411486174E-3</v>
      </c>
      <c r="DT47" s="381">
        <f>DS47*(1-VLOOKUP($AW47,'MP-2019_Male'!$A$3:$CH$103,IF(DT$5&gt;2034,84,(60+(DT$5-$AX$5)))))</f>
        <v>5.678911858261246E-3</v>
      </c>
      <c r="DU47" s="381">
        <f>DT47*(1-VLOOKUP($AW47,'MP-2019_Male'!$A$3:$CH$103,IF(DU$5&gt;2034,84,(60+(DU$5-$AX$5)))))</f>
        <v>5.6226906308644593E-3</v>
      </c>
      <c r="DV47" s="381">
        <f>DU47*(1-VLOOKUP($AW47,'MP-2019_Male'!$A$3:$CH$103,IF(DV$5&gt;2034,84,(60+(DV$5-$AX$5)))))</f>
        <v>5.5670259936189013E-3</v>
      </c>
      <c r="DW47" s="381">
        <f>DV47*(1-VLOOKUP($AW47,'MP-2019_Male'!$A$3:$CH$103,IF(DW$5&gt;2034,84,(60+(DW$5-$AX$5)))))</f>
        <v>5.5119124362820737E-3</v>
      </c>
      <c r="DX47" s="381">
        <f>DW47*(1-VLOOKUP($AW47,'MP-2019_Male'!$A$3:$CH$103,IF(DX$5&gt;2034,84,(60+(DX$5-$AX$5)))))</f>
        <v>5.4573445031628814E-3</v>
      </c>
      <c r="DY47" s="381">
        <f>DX47*(1-VLOOKUP($AW47,'MP-2019_Male'!$A$3:$CH$103,IF(DY$5&gt;2034,84,(60+(DY$5-$AX$5)))))</f>
        <v>5.403316792581569E-3</v>
      </c>
      <c r="DZ47" s="381">
        <f>DY47*(1-VLOOKUP($AW47,'MP-2019_Male'!$A$3:$CH$103,IF(DZ$5&gt;2034,84,(60+(DZ$5-$AX$5)))))</f>
        <v>5.3498239563350113E-3</v>
      </c>
      <c r="EA47" s="381">
        <f>DZ47*(1-VLOOKUP($AW47,'MP-2019_Male'!$A$3:$CH$103,IF(EA$5&gt;2034,84,(60+(EA$5-$AX$5)))))</f>
        <v>5.2968606991672948E-3</v>
      </c>
      <c r="EB47" s="381">
        <f>EA47*(1-VLOOKUP($AW47,'MP-2019_Male'!$A$3:$CH$103,IF(EB$5&gt;2034,84,(60+(EB$5-$AX$5)))))</f>
        <v>5.2444217782455383E-3</v>
      </c>
      <c r="EC47" s="381">
        <f>EB47*(1-VLOOKUP($AW47,'MP-2019_Male'!$A$3:$CH$103,IF(EC$5&gt;2034,84,(60+(EC$5-$AX$5)))))</f>
        <v>5.1925020026409073E-3</v>
      </c>
      <c r="ED47" s="381">
        <f>EC47*(1-VLOOKUP($AW47,'MP-2019_Male'!$A$3:$CH$103,IF(ED$5&gt;2034,84,(60+(ED$5-$AX$5)))))</f>
        <v>5.1410962328147626E-3</v>
      </c>
      <c r="EE47" s="381">
        <f>ED47*(1-VLOOKUP($AW47,'MP-2019_Male'!$A$3:$CH$103,IF(EE$5&gt;2034,84,(60+(EE$5-$AX$5)))))</f>
        <v>5.0901993801098968E-3</v>
      </c>
      <c r="EF47" s="381">
        <f>EE47*(1-VLOOKUP($AW47,'MP-2019_Male'!$A$3:$CH$103,IF(EF$5&gt;2034,84,(60+(EF$5-$AX$5)))))</f>
        <v>5.0398064062468087E-3</v>
      </c>
      <c r="EG47" s="381">
        <f>EF47*(1-VLOOKUP($AW47,'MP-2019_Male'!$A$3:$CH$103,IF(EG$5&gt;2034,84,(60+(EG$5-$AX$5)))))</f>
        <v>4.9899123228249655E-3</v>
      </c>
      <c r="EH47" s="381">
        <f>EG47*(1-VLOOKUP($AW47,'MP-2019_Male'!$A$3:$CH$103,IF(EH$5&gt;2034,84,(60+(EH$5-$AX$5)))))</f>
        <v>4.9405121908289986E-3</v>
      </c>
      <c r="EI47" s="381">
        <f>EH47*(1-VLOOKUP($AW47,'MP-2019_Male'!$A$3:$CH$103,IF(EI$5&gt;2034,84,(60+(EI$5-$AX$5)))))</f>
        <v>4.8916011201397911E-3</v>
      </c>
      <c r="EJ47" s="381">
        <f>EI47*(1-VLOOKUP($AW47,'MP-2019_Male'!$A$3:$CH$103,IF(EJ$5&gt;2034,84,(60+(EJ$5-$AX$5)))))</f>
        <v>4.8431742690504074E-3</v>
      </c>
      <c r="EK47" s="381">
        <f>EJ47*(1-VLOOKUP($AW47,'MP-2019_Male'!$A$3:$CH$103,IF(EK$5&gt;2034,84,(60+(EK$5-$AX$5)))))</f>
        <v>4.7952268437868083E-3</v>
      </c>
      <c r="EL47" s="381">
        <f>EK47*(1-VLOOKUP($AW47,'MP-2019_Male'!$A$3:$CH$103,IF(EL$5&gt;2034,84,(60+(EL$5-$AX$5)))))</f>
        <v>4.7477540980333192E-3</v>
      </c>
      <c r="EM47" s="381">
        <f>EL47*(1-VLOOKUP($AW47,'MP-2019_Male'!$A$3:$CH$103,IF(EM$5&gt;2034,84,(60+(EM$5-$AX$5)))))</f>
        <v>4.7007513324627895E-3</v>
      </c>
      <c r="EN47" s="381">
        <f>EM47*(1-VLOOKUP($AW47,'MP-2019_Male'!$A$3:$CH$103,IF(EN$5&gt;2034,84,(60+(EN$5-$AX$5)))))</f>
        <v>4.6542138942714077E-3</v>
      </c>
      <c r="EO47" s="381">
        <f>EN47*(1-VLOOKUP($AW47,'MP-2019_Male'!$A$3:$CH$103,IF(EO$5&gt;2034,84,(60+(EO$5-$AX$5)))))</f>
        <v>4.608137176718121E-3</v>
      </c>
      <c r="EP47" s="381">
        <f>EO47*(1-VLOOKUP($AW47,'MP-2019_Male'!$A$3:$CH$103,IF(EP$5&gt;2034,84,(60+(EP$5-$AX$5)))))</f>
        <v>4.562516618668612E-3</v>
      </c>
      <c r="EQ47" s="381">
        <f>EP47*(1-VLOOKUP($AW47,'MP-2019_Male'!$A$3:$CH$103,IF(EQ$5&gt;2034,84,(60+(EQ$5-$AX$5)))))</f>
        <v>4.5173477041437924E-3</v>
      </c>
      <c r="ER47" s="381">
        <f>EQ47*(1-VLOOKUP($AW47,'MP-2019_Male'!$A$3:$CH$103,IF(ER$5&gt;2034,84,(60+(ER$5-$AX$5)))))</f>
        <v>4.472625961872769E-3</v>
      </c>
      <c r="ES47" s="381">
        <f>ER47*(1-VLOOKUP($AW47,'MP-2019_Male'!$A$3:$CH$103,IF(ES$5&gt;2034,84,(60+(ES$5-$AX$5)))))</f>
        <v>4.4283469648502289E-3</v>
      </c>
      <c r="ET47" s="381">
        <f>ES47*(1-VLOOKUP($AW47,'MP-2019_Male'!$A$3:$CH$103,IF(ET$5&gt;2034,84,(60+(ET$5-$AX$5)))))</f>
        <v>4.3845063298982119E-3</v>
      </c>
      <c r="EU47" s="381">
        <f>ET47*(1-VLOOKUP($AW47,'MP-2019_Male'!$A$3:$CH$103,IF(EU$5&gt;2034,84,(60+(EU$5-$AX$5)))))</f>
        <v>4.3410997172322191E-3</v>
      </c>
      <c r="EV47" s="381">
        <f>EU47*(1-VLOOKUP($AW47,'MP-2019_Male'!$A$3:$CH$103,IF(EV$5&gt;2034,84,(60+(EV$5-$AX$5)))))</f>
        <v>4.2981228300316204E-3</v>
      </c>
      <c r="EW47" s="381">
        <f>EV47*(1-VLOOKUP($AW47,'MP-2019_Male'!$A$3:$CH$103,IF(EW$5&gt;2034,84,(60+(EW$5-$AX$5)))))</f>
        <v>4.2555714140143069E-3</v>
      </c>
      <c r="EX47" s="381">
        <f>EW47*(1-VLOOKUP($AW47,'MP-2019_Male'!$A$3:$CH$103,IF(EX$5&gt;2034,84,(60+(EX$5-$AX$5)))))</f>
        <v>4.2134412570155651E-3</v>
      </c>
      <c r="EY47" s="381">
        <f>EX47*(1-VLOOKUP($AW47,'MP-2019_Male'!$A$3:$CH$103,IF(EY$5&gt;2034,84,(60+(EY$5-$AX$5)))))</f>
        <v>4.1717281885711105E-3</v>
      </c>
      <c r="EZ47" s="381">
        <f>EY47*(1-VLOOKUP($AW47,'MP-2019_Male'!$A$3:$CH$103,IF(EZ$5&gt;2034,84,(60+(EZ$5-$AX$5)))))</f>
        <v>4.1304280795042567E-3</v>
      </c>
      <c r="FA47" s="381">
        <f>EZ47*(1-VLOOKUP($AW47,'MP-2019_Male'!$A$3:$CH$103,IF(FA$5&gt;2034,84,(60+(FA$5-$AX$5)))))</f>
        <v>4.0895368415171645E-3</v>
      </c>
      <c r="FB47" s="381">
        <f>FA47*(1-VLOOKUP($AW47,'MP-2019_Male'!$A$3:$CH$103,IF(FB$5&gt;2034,84,(60+(FB$5-$AX$5)))))</f>
        <v>4.0490504267861448E-3</v>
      </c>
      <c r="FC47" s="381">
        <f>FB47*(1-VLOOKUP($AW47,'MP-2019_Male'!$A$3:$CH$103,IF(FC$5&gt;2034,84,(60+(FC$5-$AX$5)))))</f>
        <v>4.0089648275609619E-3</v>
      </c>
      <c r="FD47" s="381">
        <f>FC47*(1-VLOOKUP($AW47,'MP-2019_Male'!$A$3:$CH$103,IF(FD$5&gt;2034,84,(60+(FD$5-$AX$5)))))</f>
        <v>3.9692760757681087E-3</v>
      </c>
      <c r="FE47" s="381">
        <f>FD47*(1-VLOOKUP($AW47,'MP-2019_Male'!$A$3:$CH$103,IF(FE$5&gt;2034,84,(60+(FE$5-$AX$5)))))</f>
        <v>3.9299802426180043E-3</v>
      </c>
      <c r="FF47" s="381">
        <f>FE47*(1-VLOOKUP($AW47,'MP-2019_Male'!$A$3:$CH$103,IF(FF$5&gt;2034,84,(60+(FF$5-$AX$5)))))</f>
        <v>3.8910734382160859E-3</v>
      </c>
      <c r="FG47" s="381">
        <f>FF47*(1-VLOOKUP($AW47,'MP-2019_Male'!$A$3:$CH$103,IF(FG$5&gt;2034,84,(60+(FG$5-$AX$5)))))</f>
        <v>3.8525518111777466E-3</v>
      </c>
      <c r="FH47" s="381">
        <f>FG47*(1-VLOOKUP($AW47,'MP-2019_Male'!$A$3:$CH$103,IF(FH$5&gt;2034,84,(60+(FH$5-$AX$5)))))</f>
        <v>3.8144115482470868E-3</v>
      </c>
      <c r="FI47" s="381">
        <f>FH47*(1-VLOOKUP($AW47,'MP-2019_Male'!$A$3:$CH$103,IF(FI$5&gt;2034,84,(60+(FI$5-$AX$5)))))</f>
        <v>3.7766488739194404E-3</v>
      </c>
      <c r="FJ47" s="381">
        <f>FI47*(1-VLOOKUP($AW47,'MP-2019_Male'!$A$3:$CH$103,IF(FJ$5&gt;2034,84,(60+(FJ$5-$AX$5)))))</f>
        <v>3.7392600500676379E-3</v>
      </c>
      <c r="FK47" s="381">
        <f>FJ47*(1-VLOOKUP($AW47,'MP-2019_Male'!$A$3:$CH$103,IF(FK$5&gt;2034,84,(60+(FK$5-$AX$5)))))</f>
        <v>3.7022413755719683E-3</v>
      </c>
      <c r="FL47" s="381">
        <f>FK47*(1-VLOOKUP($AW47,'MP-2019_Male'!$A$3:$CH$103,IF(FL$5&gt;2034,84,(60+(FL$5-$AX$5)))))</f>
        <v>3.6655891859538057E-3</v>
      </c>
      <c r="FM47" s="381">
        <f>FL47*(1-VLOOKUP($AW47,'MP-2019_Male'!$A$3:$CH$103,IF(FM$5&gt;2034,84,(60+(FM$5-$AX$5)))))</f>
        <v>3.6292998530128629E-3</v>
      </c>
      <c r="FN47" s="381">
        <f>FM47*(1-VLOOKUP($AW47,'MP-2019_Male'!$A$3:$CH$103,IF(FN$5&gt;2034,84,(60+(FN$5-$AX$5)))))</f>
        <v>3.5933697844680356E-3</v>
      </c>
    </row>
    <row r="48" spans="1:170">
      <c r="A48" s="172">
        <v>60</v>
      </c>
      <c r="B48" s="190">
        <f t="shared" si="7"/>
        <v>4.6880000000000003E-3</v>
      </c>
      <c r="C48" s="191">
        <f t="shared" si="8"/>
        <v>2.4420000000000002E-3</v>
      </c>
      <c r="D48" s="207">
        <f>AVERAGE(B48:C48)</f>
        <v>3.5650000000000005E-3</v>
      </c>
      <c r="E48" s="345">
        <f t="shared" ca="1" si="10"/>
        <v>4.776455706697021E-3</v>
      </c>
      <c r="F48" s="346">
        <f t="shared" ca="1" si="11"/>
        <v>2.9944994444819476E-3</v>
      </c>
      <c r="G48" s="366">
        <f ca="1">AVERAGE(E48:F48)</f>
        <v>3.8854775755894841E-3</v>
      </c>
      <c r="H48" s="165">
        <f t="shared" si="13"/>
        <v>2055</v>
      </c>
      <c r="I48" s="325"/>
      <c r="J48" s="324"/>
      <c r="K48" s="324"/>
      <c r="L48" s="324"/>
      <c r="M48" s="324"/>
      <c r="N48" s="324"/>
      <c r="O48" s="324"/>
      <c r="P48" s="167"/>
      <c r="R48" s="405">
        <v>60</v>
      </c>
      <c r="T48" s="406">
        <v>1.8600000000000001E-3</v>
      </c>
      <c r="U48" s="407">
        <v>3.8400000000000001E-3</v>
      </c>
      <c r="V48" s="407">
        <v>1.9560000000000001E-2</v>
      </c>
      <c r="W48" s="408">
        <v>6.2199999999999998E-3</v>
      </c>
      <c r="Y48" s="406">
        <v>3.1900000000000001E-3</v>
      </c>
      <c r="Z48" s="407">
        <v>6.1500000000000001E-3</v>
      </c>
      <c r="AA48" s="407">
        <v>2.503E-2</v>
      </c>
      <c r="AB48" s="408">
        <v>1.0120000000000001E-2</v>
      </c>
      <c r="AC48" s="413"/>
      <c r="AD48" s="172">
        <v>60</v>
      </c>
      <c r="AF48" s="195">
        <v>4.6880000000000003E-3</v>
      </c>
      <c r="AG48" s="196">
        <v>7.7710000000000001E-3</v>
      </c>
      <c r="AH48" s="197">
        <v>2.6603999999999999E-2</v>
      </c>
      <c r="AI48" s="172"/>
      <c r="AJ48" s="195">
        <v>2.4420000000000002E-3</v>
      </c>
      <c r="AK48" s="196">
        <v>5.1910000000000003E-3</v>
      </c>
      <c r="AL48" s="197">
        <v>1.6999E-2</v>
      </c>
      <c r="AM48" s="198"/>
      <c r="AV48" s="198"/>
      <c r="AW48" s="172">
        <v>67</v>
      </c>
      <c r="AX48" s="199">
        <f t="shared" si="16"/>
        <v>1.115132041932077E-2</v>
      </c>
      <c r="AY48" s="334">
        <f t="shared" si="15"/>
        <v>1.14124E-2</v>
      </c>
      <c r="AZ48" s="381">
        <f>AY48*(1-VLOOKUP($AW48,'MP-2019_Male'!$A$3:$CH$103,IF(AZ$5&gt;2034,84,(60+(AZ$5-$AX$5)))))</f>
        <v>1.127088624E-2</v>
      </c>
      <c r="BA48" s="381">
        <f>AZ48*(1-VLOOKUP($AW48,'MP-2019_Male'!$A$3:$CH$103,IF(BA$5&gt;2034,84,(60+(BA$5-$AX$5)))))</f>
        <v>1.116944826384E-2</v>
      </c>
      <c r="BB48" s="381">
        <f>BA48*(1-VLOOKUP($AW48,'MP-2019_Male'!$A$3:$CH$103,IF(BB$5&gt;2034,84,(60+(BB$5-$AX$5)))))</f>
        <v>1.1105782408736112E-2</v>
      </c>
      <c r="BC48" s="381">
        <f>BB48*(1-VLOOKUP($AW48,'MP-2019_Male'!$A$3:$CH$103,IF(BC$5&gt;2034,84,(60+(BC$5-$AX$5)))))</f>
        <v>1.1076907374473399E-2</v>
      </c>
      <c r="BD48" s="381">
        <f>BC48*(1-VLOOKUP($AW48,'MP-2019_Male'!$A$3:$CH$103,IF(BD$5&gt;2034,84,(60+(BD$5-$AX$5)))))</f>
        <v>1.1081338137423187E-2</v>
      </c>
      <c r="BE48" s="381">
        <f>BD48*(1-VLOOKUP($AW48,'MP-2019_Male'!$A$3:$CH$103,IF(BE$5&gt;2034,84,(60+(BE$5-$AX$5)))))</f>
        <v>1.1094635743188096E-2</v>
      </c>
      <c r="BF48" s="381">
        <f>BE48*(1-VLOOKUP($AW48,'MP-2019_Male'!$A$3:$CH$103,IF(BF$5&gt;2034,84,(60+(BF$5-$AX$5)))))</f>
        <v>1.1113496623951516E-2</v>
      </c>
      <c r="BG48" s="381">
        <f>BF48*(1-VLOOKUP($AW48,'MP-2019_Male'!$A$3:$CH$103,IF(BG$5&gt;2034,84,(60+(BG$5-$AX$5)))))</f>
        <v>1.1132389568212234E-2</v>
      </c>
      <c r="BH48" s="381">
        <f>BG48*(1-VLOOKUP($AW48,'MP-2019_Male'!$A$3:$CH$103,IF(BH$5&gt;2034,84,(60+(BH$5-$AX$5)))))</f>
        <v>1.1146861674650911E-2</v>
      </c>
      <c r="BI48" s="381">
        <f>BH48*(1-VLOOKUP($AW48,'MP-2019_Male'!$A$3:$CH$103,IF(BI$5&gt;2034,84,(60+(BI$5-$AX$5)))))</f>
        <v>1.115132041932077E-2</v>
      </c>
      <c r="BJ48" s="414">
        <f>BI48*(1-VLOOKUP($AW48,'MP-2019_Male'!$A$3:$CH$103,IF(BJ$5&gt;2034,84,(60+(BJ$5-$AX$5)))))</f>
        <v>1.1141284230943382E-2</v>
      </c>
      <c r="BK48" s="381">
        <f>BJ48*(1-VLOOKUP($AW48,'MP-2019_Male'!$A$3:$CH$103,IF(BK$5&gt;2034,84,(60+(BK$5-$AX$5)))))</f>
        <v>1.1114545148789118E-2</v>
      </c>
      <c r="BL48" s="381">
        <f>BK48*(1-VLOOKUP($AW48,'MP-2019_Male'!$A$3:$CH$103,IF(BL$5&gt;2034,84,(60+(BL$5-$AX$5)))))</f>
        <v>1.1071198422708841E-2</v>
      </c>
      <c r="BM48" s="381">
        <f>BL48*(1-VLOOKUP($AW48,'MP-2019_Male'!$A$3:$CH$103,IF(BM$5&gt;2034,84,(60+(BM$5-$AX$5)))))</f>
        <v>1.1011413951226214E-2</v>
      </c>
      <c r="BN48" s="381">
        <f>BM48*(1-VLOOKUP($AW48,'MP-2019_Male'!$A$3:$CH$103,IF(BN$5&gt;2034,84,(60+(BN$5-$AX$5)))))</f>
        <v>1.093873861914812E-2</v>
      </c>
      <c r="BO48" s="381">
        <f>BN48*(1-VLOOKUP($AW48,'MP-2019_Male'!$A$3:$CH$103,IF(BO$5&gt;2034,84,(60+(BO$5-$AX$5)))))</f>
        <v>1.085669807950451E-2</v>
      </c>
      <c r="BP48" s="381">
        <f>BO48*(1-VLOOKUP($AW48,'MP-2019_Male'!$A$3:$CH$103,IF(BP$5&gt;2034,84,(60+(BP$5-$AX$5)))))</f>
        <v>1.0767673155252573E-2</v>
      </c>
      <c r="BQ48" s="381">
        <f>BP48*(1-VLOOKUP($AW48,'MP-2019_Male'!$A$3:$CH$103,IF(BQ$5&gt;2034,84,(60+(BQ$5-$AX$5)))))</f>
        <v>1.067291763148635E-2</v>
      </c>
      <c r="BR48" s="381">
        <f>BQ48*(1-VLOOKUP($AW48,'MP-2019_Male'!$A$3:$CH$103,IF(BR$5&gt;2034,84,(60+(BR$5-$AX$5)))))</f>
        <v>1.0574726789276675E-2</v>
      </c>
      <c r="BS48" s="381">
        <f>BR48*(1-VLOOKUP($AW48,'MP-2019_Male'!$A$3:$CH$103,IF(BS$5&gt;2034,84,(60+(BS$5-$AX$5)))))</f>
        <v>1.0474266884778547E-2</v>
      </c>
      <c r="BT48" s="381">
        <f>BS48*(1-VLOOKUP($AW48,'MP-2019_Male'!$A$3:$CH$103,IF(BT$5&gt;2034,84,(60+(BT$5-$AX$5)))))</f>
        <v>1.0372666495996195E-2</v>
      </c>
      <c r="BU48" s="381">
        <f>BT48*(1-VLOOKUP($AW48,'MP-2019_Male'!$A$3:$CH$103,IF(BU$5&gt;2034,84,(60+(BU$5-$AX$5)))))</f>
        <v>1.0271014364335432E-2</v>
      </c>
      <c r="BV48" s="381">
        <f>BU48*(1-VLOOKUP($AW48,'MP-2019_Male'!$A$3:$CH$103,IF(BV$5&gt;2034,84,(60+(BV$5-$AX$5)))))</f>
        <v>1.0169331322128512E-2</v>
      </c>
      <c r="BW48" s="381">
        <f>BV48*(1-VLOOKUP($AW48,'MP-2019_Male'!$A$3:$CH$103,IF(BW$5&gt;2034,84,(60+(BW$5-$AX$5)))))</f>
        <v>1.0067638008907226E-2</v>
      </c>
      <c r="BX48" s="381">
        <f>BW48*(1-VLOOKUP($AW48,'MP-2019_Male'!$A$3:$CH$103,IF(BX$5&gt;2034,84,(60+(BX$5-$AX$5)))))</f>
        <v>9.9679683926190438E-3</v>
      </c>
      <c r="BY48" s="381">
        <f>BX48*(1-VLOOKUP($AW48,'MP-2019_Male'!$A$3:$CH$103,IF(BY$5&gt;2034,84,(60+(BY$5-$AX$5)))))</f>
        <v>9.8692855055321146E-3</v>
      </c>
      <c r="BZ48" s="381">
        <f>BY48*(1-VLOOKUP($AW48,'MP-2019_Male'!$A$3:$CH$103,IF(BZ$5&gt;2034,84,(60+(BZ$5-$AX$5)))))</f>
        <v>9.7715795790273459E-3</v>
      </c>
      <c r="CA48" s="381">
        <f>BZ48*(1-VLOOKUP($AW48,'MP-2019_Male'!$A$3:$CH$103,IF(CA$5&gt;2034,84,(60+(CA$5-$AX$5)))))</f>
        <v>9.6748409411949749E-3</v>
      </c>
      <c r="CB48" s="381">
        <f>CA48*(1-VLOOKUP($AW48,'MP-2019_Male'!$A$3:$CH$103,IF(CB$5&gt;2034,84,(60+(CB$5-$AX$5)))))</f>
        <v>9.5790600158771437E-3</v>
      </c>
      <c r="CC48" s="381">
        <f>CB48*(1-VLOOKUP($AW48,'MP-2019_Male'!$A$3:$CH$103,IF(CC$5&gt;2034,84,(60+(CC$5-$AX$5)))))</f>
        <v>9.4842273217199593E-3</v>
      </c>
      <c r="CD48" s="381">
        <f>CC48*(1-VLOOKUP($AW48,'MP-2019_Male'!$A$3:$CH$103,IF(CD$5&gt;2034,84,(60+(CD$5-$AX$5)))))</f>
        <v>9.390333471234932E-3</v>
      </c>
      <c r="CE48" s="381">
        <f>CD48*(1-VLOOKUP($AW48,'MP-2019_Male'!$A$3:$CH$103,IF(CE$5&gt;2034,84,(60+(CE$5-$AX$5)))))</f>
        <v>9.2973691698697066E-3</v>
      </c>
      <c r="CF48" s="381">
        <f>CE48*(1-VLOOKUP($AW48,'MP-2019_Male'!$A$3:$CH$103,IF(CF$5&gt;2034,84,(60+(CF$5-$AX$5)))))</f>
        <v>9.2053252150879963E-3</v>
      </c>
      <c r="CG48" s="381">
        <f>CF48*(1-VLOOKUP($AW48,'MP-2019_Male'!$A$3:$CH$103,IF(CG$5&gt;2034,84,(60+(CG$5-$AX$5)))))</f>
        <v>9.1141924954586256E-3</v>
      </c>
      <c r="CH48" s="381">
        <f>CG48*(1-VLOOKUP($AW48,'MP-2019_Male'!$A$3:$CH$103,IF(CH$5&gt;2034,84,(60+(CH$5-$AX$5)))))</f>
        <v>9.0239619897535851E-3</v>
      </c>
      <c r="CI48" s="381">
        <f>CH48*(1-VLOOKUP($AW48,'MP-2019_Male'!$A$3:$CH$103,IF(CI$5&gt;2034,84,(60+(CI$5-$AX$5)))))</f>
        <v>8.9346247660550236E-3</v>
      </c>
      <c r="CJ48" s="381">
        <f>CI48*(1-VLOOKUP($AW48,'MP-2019_Male'!$A$3:$CH$103,IF(CJ$5&gt;2034,84,(60+(CJ$5-$AX$5)))))</f>
        <v>8.8461719808710787E-3</v>
      </c>
      <c r="CK48" s="381">
        <f>CJ48*(1-VLOOKUP($AW48,'MP-2019_Male'!$A$3:$CH$103,IF(CK$5&gt;2034,84,(60+(CK$5-$AX$5)))))</f>
        <v>8.7585948782604554E-3</v>
      </c>
      <c r="CL48" s="381">
        <f>CK48*(1-VLOOKUP($AW48,'MP-2019_Male'!$A$3:$CH$103,IF(CL$5&gt;2034,84,(60+(CL$5-$AX$5)))))</f>
        <v>8.671884788965677E-3</v>
      </c>
      <c r="CM48" s="381">
        <f>CL48*(1-VLOOKUP($AW48,'MP-2019_Male'!$A$3:$CH$103,IF(CM$5&gt;2034,84,(60+(CM$5-$AX$5)))))</f>
        <v>8.586033129554917E-3</v>
      </c>
      <c r="CN48" s="381">
        <f>CM48*(1-VLOOKUP($AW48,'MP-2019_Male'!$A$3:$CH$103,IF(CN$5&gt;2034,84,(60+(CN$5-$AX$5)))))</f>
        <v>8.5010314015723232E-3</v>
      </c>
      <c r="CO48" s="381">
        <f>CN48*(1-VLOOKUP($AW48,'MP-2019_Male'!$A$3:$CH$103,IF(CO$5&gt;2034,84,(60+(CO$5-$AX$5)))))</f>
        <v>8.4168711906967564E-3</v>
      </c>
      <c r="CP48" s="381">
        <f>CO48*(1-VLOOKUP($AW48,'MP-2019_Male'!$A$3:$CH$103,IF(CP$5&gt;2034,84,(60+(CP$5-$AX$5)))))</f>
        <v>8.3335441659088579E-3</v>
      </c>
      <c r="CQ48" s="381">
        <f>CP48*(1-VLOOKUP($AW48,'MP-2019_Male'!$A$3:$CH$103,IF(CQ$5&gt;2034,84,(60+(CQ$5-$AX$5)))))</f>
        <v>8.25104207866636E-3</v>
      </c>
      <c r="CR48" s="381">
        <f>CQ48*(1-VLOOKUP($AW48,'MP-2019_Male'!$A$3:$CH$103,IF(CR$5&gt;2034,84,(60+(CR$5-$AX$5)))))</f>
        <v>8.1693567620875623E-3</v>
      </c>
      <c r="CS48" s="381">
        <f>CR48*(1-VLOOKUP($AW48,'MP-2019_Male'!$A$3:$CH$103,IF(CS$5&gt;2034,84,(60+(CS$5-$AX$5)))))</f>
        <v>8.088480130142895E-3</v>
      </c>
      <c r="CT48" s="381">
        <f>CS48*(1-VLOOKUP($AW48,'MP-2019_Male'!$A$3:$CH$103,IF(CT$5&gt;2034,84,(60+(CT$5-$AX$5)))))</f>
        <v>8.0084041768544809E-3</v>
      </c>
      <c r="CU48" s="381">
        <f>CT48*(1-VLOOKUP($AW48,'MP-2019_Male'!$A$3:$CH$103,IF(CU$5&gt;2034,84,(60+(CU$5-$AX$5)))))</f>
        <v>7.9291209755036219E-3</v>
      </c>
      <c r="CV48" s="381">
        <f>CU48*(1-VLOOKUP($AW48,'MP-2019_Male'!$A$3:$CH$103,IF(CV$5&gt;2034,84,(60+(CV$5-$AX$5)))))</f>
        <v>7.8506226778461367E-3</v>
      </c>
      <c r="CW48" s="381">
        <f>CV48*(1-VLOOKUP($AW48,'MP-2019_Male'!$A$3:$CH$103,IF(CW$5&gt;2034,84,(60+(CW$5-$AX$5)))))</f>
        <v>7.7729015133354597E-3</v>
      </c>
      <c r="CX48" s="381">
        <f>CW48*(1-VLOOKUP($AW48,'MP-2019_Male'!$A$3:$CH$103,IF(CX$5&gt;2034,84,(60+(CX$5-$AX$5)))))</f>
        <v>7.6959497883534386E-3</v>
      </c>
      <c r="CY48" s="381">
        <f>CX48*(1-VLOOKUP($AW48,'MP-2019_Male'!$A$3:$CH$103,IF(CY$5&gt;2034,84,(60+(CY$5-$AX$5)))))</f>
        <v>7.6197598854487398E-3</v>
      </c>
      <c r="CZ48" s="381">
        <f>CY48*(1-VLOOKUP($AW48,'MP-2019_Male'!$A$3:$CH$103,IF(CZ$5&gt;2034,84,(60+(CZ$5-$AX$5)))))</f>
        <v>7.5443242625827973E-3</v>
      </c>
      <c r="DA48" s="381">
        <f>CZ48*(1-VLOOKUP($AW48,'MP-2019_Male'!$A$3:$CH$103,IF(DA$5&gt;2034,84,(60+(DA$5-$AX$5)))))</f>
        <v>7.4696354523832277E-3</v>
      </c>
      <c r="DB48" s="381">
        <f>DA48*(1-VLOOKUP($AW48,'MP-2019_Male'!$A$3:$CH$103,IF(DB$5&gt;2034,84,(60+(DB$5-$AX$5)))))</f>
        <v>7.3956860614046334E-3</v>
      </c>
      <c r="DC48" s="381">
        <f>DB48*(1-VLOOKUP($AW48,'MP-2019_Male'!$A$3:$CH$103,IF(DC$5&gt;2034,84,(60+(DC$5-$AX$5)))))</f>
        <v>7.3224687693967273E-3</v>
      </c>
      <c r="DD48" s="381">
        <f>DC48*(1-VLOOKUP($AW48,'MP-2019_Male'!$A$3:$CH$103,IF(DD$5&gt;2034,84,(60+(DD$5-$AX$5)))))</f>
        <v>7.2499763285796999E-3</v>
      </c>
      <c r="DE48" s="381">
        <f>DD48*(1-VLOOKUP($AW48,'MP-2019_Male'!$A$3:$CH$103,IF(DE$5&gt;2034,84,(60+(DE$5-$AX$5)))))</f>
        <v>7.1782015629267611E-3</v>
      </c>
      <c r="DF48" s="381">
        <f>DE48*(1-VLOOKUP($AW48,'MP-2019_Male'!$A$3:$CH$103,IF(DF$5&gt;2034,84,(60+(DF$5-$AX$5)))))</f>
        <v>7.1071373674537856E-3</v>
      </c>
      <c r="DG48" s="381">
        <f>DF48*(1-VLOOKUP($AW48,'MP-2019_Male'!$A$3:$CH$103,IF(DG$5&gt;2034,84,(60+(DG$5-$AX$5)))))</f>
        <v>7.0367767075159926E-3</v>
      </c>
      <c r="DH48" s="381">
        <f>DG48*(1-VLOOKUP($AW48,'MP-2019_Male'!$A$3:$CH$103,IF(DH$5&gt;2034,84,(60+(DH$5-$AX$5)))))</f>
        <v>6.9671126181115837E-3</v>
      </c>
      <c r="DI48" s="381">
        <f>DH48*(1-VLOOKUP($AW48,'MP-2019_Male'!$A$3:$CH$103,IF(DI$5&gt;2034,84,(60+(DI$5-$AX$5)))))</f>
        <v>6.8981382031922788E-3</v>
      </c>
      <c r="DJ48" s="381">
        <f>DI48*(1-VLOOKUP($AW48,'MP-2019_Male'!$A$3:$CH$103,IF(DJ$5&gt;2034,84,(60+(DJ$5-$AX$5)))))</f>
        <v>6.8298466349806753E-3</v>
      </c>
      <c r="DK48" s="381">
        <f>DJ48*(1-VLOOKUP($AW48,'MP-2019_Male'!$A$3:$CH$103,IF(DK$5&gt;2034,84,(60+(DK$5-$AX$5)))))</f>
        <v>6.7622311532943664E-3</v>
      </c>
      <c r="DL48" s="381">
        <f>DK48*(1-VLOOKUP($AW48,'MP-2019_Male'!$A$3:$CH$103,IF(DL$5&gt;2034,84,(60+(DL$5-$AX$5)))))</f>
        <v>6.695285064876752E-3</v>
      </c>
      <c r="DM48" s="381">
        <f>DL48*(1-VLOOKUP($AW48,'MP-2019_Male'!$A$3:$CH$103,IF(DM$5&gt;2034,84,(60+(DM$5-$AX$5)))))</f>
        <v>6.6290017427344718E-3</v>
      </c>
      <c r="DN48" s="381">
        <f>DM48*(1-VLOOKUP($AW48,'MP-2019_Male'!$A$3:$CH$103,IF(DN$5&gt;2034,84,(60+(DN$5-$AX$5)))))</f>
        <v>6.5633746254814005E-3</v>
      </c>
      <c r="DO48" s="381">
        <f>DN48*(1-VLOOKUP($AW48,'MP-2019_Male'!$A$3:$CH$103,IF(DO$5&gt;2034,84,(60+(DO$5-$AX$5)))))</f>
        <v>6.4983972166891349E-3</v>
      </c>
      <c r="DP48" s="381">
        <f>DO48*(1-VLOOKUP($AW48,'MP-2019_Male'!$A$3:$CH$103,IF(DP$5&gt;2034,84,(60+(DP$5-$AX$5)))))</f>
        <v>6.4340630842439125E-3</v>
      </c>
      <c r="DQ48" s="381">
        <f>DP48*(1-VLOOKUP($AW48,'MP-2019_Male'!$A$3:$CH$103,IF(DQ$5&gt;2034,84,(60+(DQ$5-$AX$5)))))</f>
        <v>6.3703658597098973E-3</v>
      </c>
      <c r="DR48" s="381">
        <f>DQ48*(1-VLOOKUP($AW48,'MP-2019_Male'!$A$3:$CH$103,IF(DR$5&gt;2034,84,(60+(DR$5-$AX$5)))))</f>
        <v>6.3072992376987692E-3</v>
      </c>
      <c r="DS48" s="381">
        <f>DR48*(1-VLOOKUP($AW48,'MP-2019_Male'!$A$3:$CH$103,IF(DS$5&gt;2034,84,(60+(DS$5-$AX$5)))))</f>
        <v>6.244856975245551E-3</v>
      </c>
      <c r="DT48" s="381">
        <f>DS48*(1-VLOOKUP($AW48,'MP-2019_Male'!$A$3:$CH$103,IF(DT$5&gt;2034,84,(60+(DT$5-$AX$5)))))</f>
        <v>6.1830328911906202E-3</v>
      </c>
      <c r="DU48" s="381">
        <f>DT48*(1-VLOOKUP($AW48,'MP-2019_Male'!$A$3:$CH$103,IF(DU$5&gt;2034,84,(60+(DU$5-$AX$5)))))</f>
        <v>6.1218208655678327E-3</v>
      </c>
      <c r="DV48" s="381">
        <f>DU48*(1-VLOOKUP($AW48,'MP-2019_Male'!$A$3:$CH$103,IF(DV$5&gt;2034,84,(60+(DV$5-$AX$5)))))</f>
        <v>6.0612148389987113E-3</v>
      </c>
      <c r="DW48" s="381">
        <f>DV48*(1-VLOOKUP($AW48,'MP-2019_Male'!$A$3:$CH$103,IF(DW$5&gt;2034,84,(60+(DW$5-$AX$5)))))</f>
        <v>6.0012088120926241E-3</v>
      </c>
      <c r="DX48" s="381">
        <f>DW48*(1-VLOOKUP($AW48,'MP-2019_Male'!$A$3:$CH$103,IF(DX$5&gt;2034,84,(60+(DX$5-$AX$5)))))</f>
        <v>5.9417968448529073E-3</v>
      </c>
      <c r="DY48" s="381">
        <f>DX48*(1-VLOOKUP($AW48,'MP-2019_Male'!$A$3:$CH$103,IF(DY$5&gt;2034,84,(60+(DY$5-$AX$5)))))</f>
        <v>5.8829730560888633E-3</v>
      </c>
      <c r="DZ48" s="381">
        <f>DY48*(1-VLOOKUP($AW48,'MP-2019_Male'!$A$3:$CH$103,IF(DZ$5&gt;2034,84,(60+(DZ$5-$AX$5)))))</f>
        <v>5.824731622833583E-3</v>
      </c>
      <c r="EA48" s="381">
        <f>DZ48*(1-VLOOKUP($AW48,'MP-2019_Male'!$A$3:$CH$103,IF(EA$5&gt;2034,84,(60+(EA$5-$AX$5)))))</f>
        <v>5.7670667797675304E-3</v>
      </c>
      <c r="EB48" s="381">
        <f>EA48*(1-VLOOKUP($AW48,'MP-2019_Male'!$A$3:$CH$103,IF(EB$5&gt;2034,84,(60+(EB$5-$AX$5)))))</f>
        <v>5.7099728186478316E-3</v>
      </c>
      <c r="EC48" s="381">
        <f>EB48*(1-VLOOKUP($AW48,'MP-2019_Male'!$A$3:$CH$103,IF(EC$5&gt;2034,84,(60+(EC$5-$AX$5)))))</f>
        <v>5.6534440877432177E-3</v>
      </c>
      <c r="ED48" s="381">
        <f>EC48*(1-VLOOKUP($AW48,'MP-2019_Male'!$A$3:$CH$103,IF(ED$5&gt;2034,84,(60+(ED$5-$AX$5)))))</f>
        <v>5.5974749912745597E-3</v>
      </c>
      <c r="EE48" s="381">
        <f>ED48*(1-VLOOKUP($AW48,'MP-2019_Male'!$A$3:$CH$103,IF(EE$5&gt;2034,84,(60+(EE$5-$AX$5)))))</f>
        <v>5.5420599888609413E-3</v>
      </c>
      <c r="EF48" s="381">
        <f>EE48*(1-VLOOKUP($AW48,'MP-2019_Male'!$A$3:$CH$103,IF(EF$5&gt;2034,84,(60+(EF$5-$AX$5)))))</f>
        <v>5.4871935949712177E-3</v>
      </c>
      <c r="EG48" s="381">
        <f>EF48*(1-VLOOKUP($AW48,'MP-2019_Male'!$A$3:$CH$103,IF(EG$5&gt;2034,84,(60+(EG$5-$AX$5)))))</f>
        <v>5.432870378381003E-3</v>
      </c>
      <c r="EH48" s="381">
        <f>EG48*(1-VLOOKUP($AW48,'MP-2019_Male'!$A$3:$CH$103,IF(EH$5&gt;2034,84,(60+(EH$5-$AX$5)))))</f>
        <v>5.3790849616350313E-3</v>
      </c>
      <c r="EI48" s="381">
        <f>EH48*(1-VLOOKUP($AW48,'MP-2019_Male'!$A$3:$CH$103,IF(EI$5&gt;2034,84,(60+(EI$5-$AX$5)))))</f>
        <v>5.3258320205148441E-3</v>
      </c>
      <c r="EJ48" s="381">
        <f>EI48*(1-VLOOKUP($AW48,'MP-2019_Male'!$A$3:$CH$103,IF(EJ$5&gt;2034,84,(60+(EJ$5-$AX$5)))))</f>
        <v>5.2731062835117467E-3</v>
      </c>
      <c r="EK48" s="381">
        <f>EJ48*(1-VLOOKUP($AW48,'MP-2019_Male'!$A$3:$CH$103,IF(EK$5&gt;2034,84,(60+(EK$5-$AX$5)))))</f>
        <v>5.2209025313049804E-3</v>
      </c>
      <c r="EL48" s="381">
        <f>EK48*(1-VLOOKUP($AW48,'MP-2019_Male'!$A$3:$CH$103,IF(EL$5&gt;2034,84,(60+(EL$5-$AX$5)))))</f>
        <v>5.1692155962450607E-3</v>
      </c>
      <c r="EM48" s="381">
        <f>EL48*(1-VLOOKUP($AW48,'MP-2019_Male'!$A$3:$CH$103,IF(EM$5&gt;2034,84,(60+(EM$5-$AX$5)))))</f>
        <v>5.1180403618422349E-3</v>
      </c>
      <c r="EN48" s="381">
        <f>EM48*(1-VLOOKUP($AW48,'MP-2019_Male'!$A$3:$CH$103,IF(EN$5&gt;2034,84,(60+(EN$5-$AX$5)))))</f>
        <v>5.0673717622599966E-3</v>
      </c>
      <c r="EO48" s="381">
        <f>EN48*(1-VLOOKUP($AW48,'MP-2019_Male'!$A$3:$CH$103,IF(EO$5&gt;2034,84,(60+(EO$5-$AX$5)))))</f>
        <v>5.0172047818136225E-3</v>
      </c>
      <c r="EP48" s="381">
        <f>EO48*(1-VLOOKUP($AW48,'MP-2019_Male'!$A$3:$CH$103,IF(EP$5&gt;2034,84,(60+(EP$5-$AX$5)))))</f>
        <v>4.9675344544736679E-3</v>
      </c>
      <c r="EQ48" s="381">
        <f>EP48*(1-VLOOKUP($AW48,'MP-2019_Male'!$A$3:$CH$103,IF(EQ$5&gt;2034,84,(60+(EQ$5-$AX$5)))))</f>
        <v>4.9183558633743782E-3</v>
      </c>
      <c r="ER48" s="381">
        <f>EQ48*(1-VLOOKUP($AW48,'MP-2019_Male'!$A$3:$CH$103,IF(ER$5&gt;2034,84,(60+(ER$5-$AX$5)))))</f>
        <v>4.8696641403269715E-3</v>
      </c>
      <c r="ES48" s="381">
        <f>ER48*(1-VLOOKUP($AW48,'MP-2019_Male'!$A$3:$CH$103,IF(ES$5&gt;2034,84,(60+(ES$5-$AX$5)))))</f>
        <v>4.8214544653377347E-3</v>
      </c>
      <c r="ET48" s="381">
        <f>ES48*(1-VLOOKUP($AW48,'MP-2019_Male'!$A$3:$CH$103,IF(ET$5&gt;2034,84,(60+(ET$5-$AX$5)))))</f>
        <v>4.7737220661308909E-3</v>
      </c>
      <c r="EU48" s="381">
        <f>ET48*(1-VLOOKUP($AW48,'MP-2019_Male'!$A$3:$CH$103,IF(EU$5&gt;2034,84,(60+(EU$5-$AX$5)))))</f>
        <v>4.7264622176761946E-3</v>
      </c>
      <c r="EV48" s="381">
        <f>EU48*(1-VLOOKUP($AW48,'MP-2019_Male'!$A$3:$CH$103,IF(EV$5&gt;2034,84,(60+(EV$5-$AX$5)))))</f>
        <v>4.6796702417211998E-3</v>
      </c>
      <c r="EW48" s="381">
        <f>EV48*(1-VLOOKUP($AW48,'MP-2019_Male'!$A$3:$CH$103,IF(EW$5&gt;2034,84,(60+(EW$5-$AX$5)))))</f>
        <v>4.63334150632816E-3</v>
      </c>
      <c r="EX48" s="381">
        <f>EW48*(1-VLOOKUP($AW48,'MP-2019_Male'!$A$3:$CH$103,IF(EX$5&gt;2034,84,(60+(EX$5-$AX$5)))))</f>
        <v>4.5874714254155111E-3</v>
      </c>
      <c r="EY48" s="381">
        <f>EX48*(1-VLOOKUP($AW48,'MP-2019_Male'!$A$3:$CH$103,IF(EY$5&gt;2034,84,(60+(EY$5-$AX$5)))))</f>
        <v>4.5420554583038971E-3</v>
      </c>
      <c r="EZ48" s="381">
        <f>EY48*(1-VLOOKUP($AW48,'MP-2019_Male'!$A$3:$CH$103,IF(EZ$5&gt;2034,84,(60+(EZ$5-$AX$5)))))</f>
        <v>4.4970891092666887E-3</v>
      </c>
      <c r="FA48" s="381">
        <f>EZ48*(1-VLOOKUP($AW48,'MP-2019_Male'!$A$3:$CH$103,IF(FA$5&gt;2034,84,(60+(FA$5-$AX$5)))))</f>
        <v>4.452567927084948E-3</v>
      </c>
      <c r="FB48" s="381">
        <f>FA48*(1-VLOOKUP($AW48,'MP-2019_Male'!$A$3:$CH$103,IF(FB$5&gt;2034,84,(60+(FB$5-$AX$5)))))</f>
        <v>4.4084875046068069E-3</v>
      </c>
      <c r="FC48" s="381">
        <f>FB48*(1-VLOOKUP($AW48,'MP-2019_Male'!$A$3:$CH$103,IF(FC$5&gt;2034,84,(60+(FC$5-$AX$5)))))</f>
        <v>4.364843478311199E-3</v>
      </c>
      <c r="FD48" s="381">
        <f>FC48*(1-VLOOKUP($AW48,'MP-2019_Male'!$A$3:$CH$103,IF(FD$5&gt;2034,84,(60+(FD$5-$AX$5)))))</f>
        <v>4.3216315278759177E-3</v>
      </c>
      <c r="FE48" s="381">
        <f>FD48*(1-VLOOKUP($AW48,'MP-2019_Male'!$A$3:$CH$103,IF(FE$5&gt;2034,84,(60+(FE$5-$AX$5)))))</f>
        <v>4.2788473757499465E-3</v>
      </c>
      <c r="FF48" s="381">
        <f>FE48*(1-VLOOKUP($AW48,'MP-2019_Male'!$A$3:$CH$103,IF(FF$5&gt;2034,84,(60+(FF$5-$AX$5)))))</f>
        <v>4.2364867867300217E-3</v>
      </c>
      <c r="FG48" s="381">
        <f>FF48*(1-VLOOKUP($AW48,'MP-2019_Male'!$A$3:$CH$103,IF(FG$5&gt;2034,84,(60+(FG$5-$AX$5)))))</f>
        <v>4.1945455675413941E-3</v>
      </c>
      <c r="FH48" s="381">
        <f>FG48*(1-VLOOKUP($AW48,'MP-2019_Male'!$A$3:$CH$103,IF(FH$5&gt;2034,84,(60+(FH$5-$AX$5)))))</f>
        <v>4.1530195664227342E-3</v>
      </c>
      <c r="FI48" s="381">
        <f>FH48*(1-VLOOKUP($AW48,'MP-2019_Male'!$A$3:$CH$103,IF(FI$5&gt;2034,84,(60+(FI$5-$AX$5)))))</f>
        <v>4.1119046727151488E-3</v>
      </c>
      <c r="FJ48" s="381">
        <f>FI48*(1-VLOOKUP($AW48,'MP-2019_Male'!$A$3:$CH$103,IF(FJ$5&gt;2034,84,(60+(FJ$5-$AX$5)))))</f>
        <v>4.0711968164552689E-3</v>
      </c>
      <c r="FK48" s="381">
        <f>FJ48*(1-VLOOKUP($AW48,'MP-2019_Male'!$A$3:$CH$103,IF(FK$5&gt;2034,84,(60+(FK$5-$AX$5)))))</f>
        <v>4.030891967972362E-3</v>
      </c>
      <c r="FL48" s="381">
        <f>FK48*(1-VLOOKUP($AW48,'MP-2019_Male'!$A$3:$CH$103,IF(FL$5&gt;2034,84,(60+(FL$5-$AX$5)))))</f>
        <v>3.9909861374894358E-3</v>
      </c>
      <c r="FM48" s="381">
        <f>FL48*(1-VLOOKUP($AW48,'MP-2019_Male'!$A$3:$CH$103,IF(FM$5&gt;2034,84,(60+(FM$5-$AX$5)))))</f>
        <v>3.9514753747282904E-3</v>
      </c>
      <c r="FN48" s="381">
        <f>FM48*(1-VLOOKUP($AW48,'MP-2019_Male'!$A$3:$CH$103,IF(FN$5&gt;2034,84,(60+(FN$5-$AX$5)))))</f>
        <v>3.9123557685184799E-3</v>
      </c>
    </row>
    <row r="49" spans="1:170">
      <c r="A49" s="172">
        <v>61</v>
      </c>
      <c r="B49" s="190">
        <f t="shared" si="7"/>
        <v>5.2399999999999999E-3</v>
      </c>
      <c r="C49" s="191">
        <f t="shared" si="8"/>
        <v>2.6419999999999998E-3</v>
      </c>
      <c r="D49" s="174">
        <f t="shared" si="5"/>
        <v>3.9410000000000001E-3</v>
      </c>
      <c r="E49" s="345">
        <f t="shared" ca="1" si="10"/>
        <v>5.0897751615723071E-3</v>
      </c>
      <c r="F49" s="346">
        <f t="shared" ca="1" si="11"/>
        <v>3.1773028752153042E-3</v>
      </c>
      <c r="G49" s="366">
        <f t="shared" ref="G49:G108" ca="1" si="17">AVERAGE(E49:F49)</f>
        <v>4.1335390183938059E-3</v>
      </c>
      <c r="H49" s="165">
        <f t="shared" si="13"/>
        <v>2056</v>
      </c>
      <c r="I49" s="326"/>
      <c r="J49" s="324"/>
      <c r="K49" s="324"/>
      <c r="L49" s="324"/>
      <c r="M49" s="324"/>
      <c r="N49" s="324"/>
      <c r="O49" s="324"/>
      <c r="P49" s="167"/>
      <c r="R49" s="405">
        <v>61</v>
      </c>
      <c r="T49" s="406">
        <v>2.0300000000000001E-3</v>
      </c>
      <c r="U49" s="407">
        <v>4.1599999999999996E-3</v>
      </c>
      <c r="V49" s="407">
        <v>0.02</v>
      </c>
      <c r="W49" s="408">
        <v>6.6699999999999997E-3</v>
      </c>
      <c r="Y49" s="406">
        <v>3.4399999999999999E-3</v>
      </c>
      <c r="Z49" s="407">
        <v>6.6100000000000004E-3</v>
      </c>
      <c r="AA49" s="407">
        <v>2.5839999999999998E-2</v>
      </c>
      <c r="AB49" s="408">
        <v>1.0670000000000001E-2</v>
      </c>
      <c r="AC49" s="413"/>
      <c r="AD49" s="172">
        <v>61</v>
      </c>
      <c r="AF49" s="195">
        <v>5.2399999999999999E-3</v>
      </c>
      <c r="AG49" s="196">
        <v>8.2839999999999997E-3</v>
      </c>
      <c r="AH49" s="197">
        <v>2.7414000000000001E-2</v>
      </c>
      <c r="AI49" s="172"/>
      <c r="AJ49" s="195">
        <v>2.6419999999999998E-3</v>
      </c>
      <c r="AK49" s="196">
        <v>5.646E-3</v>
      </c>
      <c r="AL49" s="197">
        <v>1.7603000000000001E-2</v>
      </c>
      <c r="AM49" s="198"/>
      <c r="AV49" s="198"/>
      <c r="AW49" s="172">
        <v>68</v>
      </c>
      <c r="AX49" s="199">
        <f t="shared" si="16"/>
        <v>1.2168515411156364E-2</v>
      </c>
      <c r="AY49" s="334">
        <f t="shared" si="15"/>
        <v>1.26587E-2</v>
      </c>
      <c r="AZ49" s="381">
        <f>AY49*(1-VLOOKUP($AW49,'MP-2019_Male'!$A$3:$CH$103,IF(AZ$5&gt;2034,84,(60+(AZ$5-$AX$5)))))</f>
        <v>1.248400994E-2</v>
      </c>
      <c r="BA49" s="381">
        <f>AZ49*(1-VLOOKUP($AW49,'MP-2019_Male'!$A$3:$CH$103,IF(BA$5&gt;2034,84,(60+(BA$5-$AX$5)))))</f>
        <v>1.2351679434636E-2</v>
      </c>
      <c r="BB49" s="381">
        <f>BA49*(1-VLOOKUP($AW49,'MP-2019_Male'!$A$3:$CH$103,IF(BB$5&gt;2034,84,(60+(BB$5-$AX$5)))))</f>
        <v>1.2259041838876231E-2</v>
      </c>
      <c r="BC49" s="381">
        <f>BB49*(1-VLOOKUP($AW49,'MP-2019_Male'!$A$3:$CH$103,IF(BC$5&gt;2034,84,(60+(BC$5-$AX$5)))))</f>
        <v>1.2203876150601289E-2</v>
      </c>
      <c r="BD49" s="381">
        <f>BC49*(1-VLOOKUP($AW49,'MP-2019_Male'!$A$3:$CH$103,IF(BD$5&gt;2034,84,(60+(BD$5-$AX$5)))))</f>
        <v>1.2184349948760326E-2</v>
      </c>
      <c r="BE49" s="381">
        <f>BD49*(1-VLOOKUP($AW49,'MP-2019_Male'!$A$3:$CH$103,IF(BE$5&gt;2034,84,(60+(BE$5-$AX$5)))))</f>
        <v>1.2174602468801317E-2</v>
      </c>
      <c r="BF49" s="381">
        <f>BE49*(1-VLOOKUP($AW49,'MP-2019_Male'!$A$3:$CH$103,IF(BF$5&gt;2034,84,(60+(BF$5-$AX$5)))))</f>
        <v>1.2172167548307557E-2</v>
      </c>
      <c r="BG49" s="381">
        <f>BF49*(1-VLOOKUP($AW49,'MP-2019_Male'!$A$3:$CH$103,IF(BG$5&gt;2034,84,(60+(BG$5-$AX$5)))))</f>
        <v>1.2173384765062387E-2</v>
      </c>
      <c r="BH49" s="381">
        <f>BG49*(1-VLOOKUP($AW49,'MP-2019_Male'!$A$3:$CH$103,IF(BH$5&gt;2034,84,(60+(BH$5-$AX$5)))))</f>
        <v>1.2173384765062387E-2</v>
      </c>
      <c r="BI49" s="381">
        <f>BH49*(1-VLOOKUP($AW49,'MP-2019_Male'!$A$3:$CH$103,IF(BI$5&gt;2034,84,(60+(BI$5-$AX$5)))))</f>
        <v>1.2168515411156364E-2</v>
      </c>
      <c r="BJ49" s="414">
        <f>BI49*(1-VLOOKUP($AW49,'MP-2019_Male'!$A$3:$CH$103,IF(BJ$5&gt;2034,84,(60+(BJ$5-$AX$5)))))</f>
        <v>1.2152696341121861E-2</v>
      </c>
      <c r="BK49" s="381">
        <f>BJ49*(1-VLOOKUP($AW49,'MP-2019_Male'!$A$3:$CH$103,IF(BK$5&gt;2034,84,(60+(BK$5-$AX$5)))))</f>
        <v>1.212352986990317E-2</v>
      </c>
      <c r="BL49" s="381">
        <f>BK49*(1-VLOOKUP($AW49,'MP-2019_Male'!$A$3:$CH$103,IF(BL$5&gt;2034,84,(60+(BL$5-$AX$5)))))</f>
        <v>1.2078672809384527E-2</v>
      </c>
      <c r="BM49" s="381">
        <f>BL49*(1-VLOOKUP($AW49,'MP-2019_Male'!$A$3:$CH$103,IF(BM$5&gt;2034,84,(60+(BM$5-$AX$5)))))</f>
        <v>1.2018279445337603E-2</v>
      </c>
      <c r="BN49" s="381">
        <f>BM49*(1-VLOOKUP($AW49,'MP-2019_Male'!$A$3:$CH$103,IF(BN$5&gt;2034,84,(60+(BN$5-$AX$5)))))</f>
        <v>1.1944967940721044E-2</v>
      </c>
      <c r="BO49" s="381">
        <f>BN49*(1-VLOOKUP($AW49,'MP-2019_Male'!$A$3:$CH$103,IF(BO$5&gt;2034,84,(60+(BO$5-$AX$5)))))</f>
        <v>1.1860158668341924E-2</v>
      </c>
      <c r="BP49" s="381">
        <f>BO49*(1-VLOOKUP($AW49,'MP-2019_Male'!$A$3:$CH$103,IF(BP$5&gt;2034,84,(60+(BP$5-$AX$5)))))</f>
        <v>1.1766463414862023E-2</v>
      </c>
      <c r="BQ49" s="381">
        <f>BP49*(1-VLOOKUP($AW49,'MP-2019_Male'!$A$3:$CH$103,IF(BQ$5&gt;2034,84,(60+(BQ$5-$AX$5)))))</f>
        <v>1.1665271829494209E-2</v>
      </c>
      <c r="BR49" s="381">
        <f>BQ49*(1-VLOOKUP($AW49,'MP-2019_Male'!$A$3:$CH$103,IF(BR$5&gt;2034,84,(60+(BR$5-$AX$5)))))</f>
        <v>1.1559117855845812E-2</v>
      </c>
      <c r="BS49" s="381">
        <f>BR49*(1-VLOOKUP($AW49,'MP-2019_Male'!$A$3:$CH$103,IF(BS$5&gt;2034,84,(60+(BS$5-$AX$5)))))</f>
        <v>1.1449306236215278E-2</v>
      </c>
      <c r="BT49" s="381">
        <f>BS49*(1-VLOOKUP($AW49,'MP-2019_Male'!$A$3:$CH$103,IF(BT$5&gt;2034,84,(60+(BT$5-$AX$5)))))</f>
        <v>1.133824796572399E-2</v>
      </c>
      <c r="BU49" s="381">
        <f>BT49*(1-VLOOKUP($AW49,'MP-2019_Male'!$A$3:$CH$103,IF(BU$5&gt;2034,84,(60+(BU$5-$AX$5)))))</f>
        <v>1.1227133135659893E-2</v>
      </c>
      <c r="BV49" s="381">
        <f>BU49*(1-VLOOKUP($AW49,'MP-2019_Male'!$A$3:$CH$103,IF(BV$5&gt;2034,84,(60+(BV$5-$AX$5)))))</f>
        <v>1.111598451761686E-2</v>
      </c>
      <c r="BW49" s="381">
        <f>BV49*(1-VLOOKUP($AW49,'MP-2019_Male'!$A$3:$CH$103,IF(BW$5&gt;2034,84,(60+(BW$5-$AX$5)))))</f>
        <v>1.1004824672440692E-2</v>
      </c>
      <c r="BX49" s="381">
        <f>BW49*(1-VLOOKUP($AW49,'MP-2019_Male'!$A$3:$CH$103,IF(BX$5&gt;2034,84,(60+(BX$5-$AX$5)))))</f>
        <v>1.0895876908183529E-2</v>
      </c>
      <c r="BY49" s="381">
        <f>BX49*(1-VLOOKUP($AW49,'MP-2019_Male'!$A$3:$CH$103,IF(BY$5&gt;2034,84,(60+(BY$5-$AX$5)))))</f>
        <v>1.0788007726792512E-2</v>
      </c>
      <c r="BZ49" s="381">
        <f>BY49*(1-VLOOKUP($AW49,'MP-2019_Male'!$A$3:$CH$103,IF(BZ$5&gt;2034,84,(60+(BZ$5-$AX$5)))))</f>
        <v>1.0681206450297267E-2</v>
      </c>
      <c r="CA49" s="381">
        <f>BZ49*(1-VLOOKUP($AW49,'MP-2019_Male'!$A$3:$CH$103,IF(CA$5&gt;2034,84,(60+(CA$5-$AX$5)))))</f>
        <v>1.0575462506439324E-2</v>
      </c>
      <c r="CB49" s="381">
        <f>CA49*(1-VLOOKUP($AW49,'MP-2019_Male'!$A$3:$CH$103,IF(CB$5&gt;2034,84,(60+(CB$5-$AX$5)))))</f>
        <v>1.0470765427625574E-2</v>
      </c>
      <c r="CC49" s="381">
        <f>CB49*(1-VLOOKUP($AW49,'MP-2019_Male'!$A$3:$CH$103,IF(CC$5&gt;2034,84,(60+(CC$5-$AX$5)))))</f>
        <v>1.0367104849892081E-2</v>
      </c>
      <c r="CD49" s="381">
        <f>CC49*(1-VLOOKUP($AW49,'MP-2019_Male'!$A$3:$CH$103,IF(CD$5&gt;2034,84,(60+(CD$5-$AX$5)))))</f>
        <v>1.0264470511878149E-2</v>
      </c>
      <c r="CE49" s="381">
        <f>CD49*(1-VLOOKUP($AW49,'MP-2019_Male'!$A$3:$CH$103,IF(CE$5&gt;2034,84,(60+(CE$5-$AX$5)))))</f>
        <v>1.0162852253810554E-2</v>
      </c>
      <c r="CF49" s="381">
        <f>CE49*(1-VLOOKUP($AW49,'MP-2019_Male'!$A$3:$CH$103,IF(CF$5&gt;2034,84,(60+(CF$5-$AX$5)))))</f>
        <v>1.0062240016497829E-2</v>
      </c>
      <c r="CG49" s="381">
        <f>CF49*(1-VLOOKUP($AW49,'MP-2019_Male'!$A$3:$CH$103,IF(CG$5&gt;2034,84,(60+(CG$5-$AX$5)))))</f>
        <v>9.9626238403345002E-3</v>
      </c>
      <c r="CH49" s="381">
        <f>CG49*(1-VLOOKUP($AW49,'MP-2019_Male'!$A$3:$CH$103,IF(CH$5&gt;2034,84,(60+(CH$5-$AX$5)))))</f>
        <v>9.8639938643151886E-3</v>
      </c>
      <c r="CI49" s="381">
        <f>CH49*(1-VLOOKUP($AW49,'MP-2019_Male'!$A$3:$CH$103,IF(CI$5&gt;2034,84,(60+(CI$5-$AX$5)))))</f>
        <v>9.7663403250584681E-3</v>
      </c>
      <c r="CJ49" s="381">
        <f>CI49*(1-VLOOKUP($AW49,'MP-2019_Male'!$A$3:$CH$103,IF(CJ$5&gt;2034,84,(60+(CJ$5-$AX$5)))))</f>
        <v>9.6696535558403896E-3</v>
      </c>
      <c r="CK49" s="381">
        <f>CJ49*(1-VLOOKUP($AW49,'MP-2019_Male'!$A$3:$CH$103,IF(CK$5&gt;2034,84,(60+(CK$5-$AX$5)))))</f>
        <v>9.5739239856375696E-3</v>
      </c>
      <c r="CL49" s="381">
        <f>CK49*(1-VLOOKUP($AW49,'MP-2019_Male'!$A$3:$CH$103,IF(CL$5&gt;2034,84,(60+(CL$5-$AX$5)))))</f>
        <v>9.479142138179757E-3</v>
      </c>
      <c r="CM49" s="381">
        <f>CL49*(1-VLOOKUP($AW49,'MP-2019_Male'!$A$3:$CH$103,IF(CM$5&gt;2034,84,(60+(CM$5-$AX$5)))))</f>
        <v>9.3852986310117778E-3</v>
      </c>
      <c r="CN49" s="381">
        <f>CM49*(1-VLOOKUP($AW49,'MP-2019_Male'!$A$3:$CH$103,IF(CN$5&gt;2034,84,(60+(CN$5-$AX$5)))))</f>
        <v>9.292384174564761E-3</v>
      </c>
      <c r="CO49" s="381">
        <f>CN49*(1-VLOOKUP($AW49,'MP-2019_Male'!$A$3:$CH$103,IF(CO$5&gt;2034,84,(60+(CO$5-$AX$5)))))</f>
        <v>9.20038957123657E-3</v>
      </c>
      <c r="CP49" s="381">
        <f>CO49*(1-VLOOKUP($AW49,'MP-2019_Male'!$A$3:$CH$103,IF(CP$5&gt;2034,84,(60+(CP$5-$AX$5)))))</f>
        <v>9.1093057144813281E-3</v>
      </c>
      <c r="CQ49" s="381">
        <f>CP49*(1-VLOOKUP($AW49,'MP-2019_Male'!$A$3:$CH$103,IF(CQ$5&gt;2034,84,(60+(CQ$5-$AX$5)))))</f>
        <v>9.0191235879079623E-3</v>
      </c>
      <c r="CR49" s="381">
        <f>CQ49*(1-VLOOKUP($AW49,'MP-2019_Male'!$A$3:$CH$103,IF(CR$5&gt;2034,84,(60+(CR$5-$AX$5)))))</f>
        <v>8.9298342643876726E-3</v>
      </c>
      <c r="CS49" s="381">
        <f>CR49*(1-VLOOKUP($AW49,'MP-2019_Male'!$A$3:$CH$103,IF(CS$5&gt;2034,84,(60+(CS$5-$AX$5)))))</f>
        <v>8.841428905170234E-3</v>
      </c>
      <c r="CT49" s="381">
        <f>CS49*(1-VLOOKUP($AW49,'MP-2019_Male'!$A$3:$CH$103,IF(CT$5&gt;2034,84,(60+(CT$5-$AX$5)))))</f>
        <v>8.7538987590090479E-3</v>
      </c>
      <c r="CU49" s="381">
        <f>CT49*(1-VLOOKUP($AW49,'MP-2019_Male'!$A$3:$CH$103,IF(CU$5&gt;2034,84,(60+(CU$5-$AX$5)))))</f>
        <v>8.6672351612948582E-3</v>
      </c>
      <c r="CV49" s="381">
        <f>CU49*(1-VLOOKUP($AW49,'MP-2019_Male'!$A$3:$CH$103,IF(CV$5&gt;2034,84,(60+(CV$5-$AX$5)))))</f>
        <v>8.5814295331980393E-3</v>
      </c>
      <c r="CW49" s="381">
        <f>CV49*(1-VLOOKUP($AW49,'MP-2019_Male'!$A$3:$CH$103,IF(CW$5&gt;2034,84,(60+(CW$5-$AX$5)))))</f>
        <v>8.4964733808193787E-3</v>
      </c>
      <c r="CX49" s="381">
        <f>CW49*(1-VLOOKUP($AW49,'MP-2019_Male'!$A$3:$CH$103,IF(CX$5&gt;2034,84,(60+(CX$5-$AX$5)))))</f>
        <v>8.4123582943492672E-3</v>
      </c>
      <c r="CY49" s="381">
        <f>CX49*(1-VLOOKUP($AW49,'MP-2019_Male'!$A$3:$CH$103,IF(CY$5&gt;2034,84,(60+(CY$5-$AX$5)))))</f>
        <v>8.3290759472352087E-3</v>
      </c>
      <c r="CZ49" s="381">
        <f>CY49*(1-VLOOKUP($AW49,'MP-2019_Male'!$A$3:$CH$103,IF(CZ$5&gt;2034,84,(60+(CZ$5-$AX$5)))))</f>
        <v>8.2466180953575802E-3</v>
      </c>
      <c r="DA49" s="381">
        <f>CZ49*(1-VLOOKUP($AW49,'MP-2019_Male'!$A$3:$CH$103,IF(DA$5&gt;2034,84,(60+(DA$5-$AX$5)))))</f>
        <v>8.1649765762135396E-3</v>
      </c>
      <c r="DB49" s="381">
        <f>DA49*(1-VLOOKUP($AW49,'MP-2019_Male'!$A$3:$CH$103,IF(DB$5&gt;2034,84,(60+(DB$5-$AX$5)))))</f>
        <v>8.0841433081090246E-3</v>
      </c>
      <c r="DC49" s="381">
        <f>DB49*(1-VLOOKUP($AW49,'MP-2019_Male'!$A$3:$CH$103,IF(DC$5&gt;2034,84,(60+(DC$5-$AX$5)))))</f>
        <v>8.0041102893587453E-3</v>
      </c>
      <c r="DD49" s="381">
        <f>DC49*(1-VLOOKUP($AW49,'MP-2019_Male'!$A$3:$CH$103,IF(DD$5&gt;2034,84,(60+(DD$5-$AX$5)))))</f>
        <v>7.9248695974940934E-3</v>
      </c>
      <c r="DE49" s="381">
        <f>DD49*(1-VLOOKUP($AW49,'MP-2019_Male'!$A$3:$CH$103,IF(DE$5&gt;2034,84,(60+(DE$5-$AX$5)))))</f>
        <v>7.8464133884789018E-3</v>
      </c>
      <c r="DF49" s="381">
        <f>DE49*(1-VLOOKUP($AW49,'MP-2019_Male'!$A$3:$CH$103,IF(DF$5&gt;2034,84,(60+(DF$5-$AX$5)))))</f>
        <v>7.7687338959329605E-3</v>
      </c>
      <c r="DG49" s="381">
        <f>DF49*(1-VLOOKUP($AW49,'MP-2019_Male'!$A$3:$CH$103,IF(DG$5&gt;2034,84,(60+(DG$5-$AX$5)))))</f>
        <v>7.6918234303632238E-3</v>
      </c>
      <c r="DH49" s="381">
        <f>DG49*(1-VLOOKUP($AW49,'MP-2019_Male'!$A$3:$CH$103,IF(DH$5&gt;2034,84,(60+(DH$5-$AX$5)))))</f>
        <v>7.615674378402628E-3</v>
      </c>
      <c r="DI49" s="381">
        <f>DH49*(1-VLOOKUP($AW49,'MP-2019_Male'!$A$3:$CH$103,IF(DI$5&gt;2034,84,(60+(DI$5-$AX$5)))))</f>
        <v>7.5402792020564414E-3</v>
      </c>
      <c r="DJ49" s="381">
        <f>DI49*(1-VLOOKUP($AW49,'MP-2019_Male'!$A$3:$CH$103,IF(DJ$5&gt;2034,84,(60+(DJ$5-$AX$5)))))</f>
        <v>7.4656304379560829E-3</v>
      </c>
      <c r="DK49" s="381">
        <f>DJ49*(1-VLOOKUP($AW49,'MP-2019_Male'!$A$3:$CH$103,IF(DK$5&gt;2034,84,(60+(DK$5-$AX$5)))))</f>
        <v>7.3917206966203179E-3</v>
      </c>
      <c r="DL49" s="381">
        <f>DK49*(1-VLOOKUP($AW49,'MP-2019_Male'!$A$3:$CH$103,IF(DL$5&gt;2034,84,(60+(DL$5-$AX$5)))))</f>
        <v>7.3185426617237764E-3</v>
      </c>
      <c r="DM49" s="381">
        <f>DL49*(1-VLOOKUP($AW49,'MP-2019_Male'!$A$3:$CH$103,IF(DM$5&gt;2034,84,(60+(DM$5-$AX$5)))))</f>
        <v>7.2460890893727104E-3</v>
      </c>
      <c r="DN49" s="381">
        <f>DM49*(1-VLOOKUP($AW49,'MP-2019_Male'!$A$3:$CH$103,IF(DN$5&gt;2034,84,(60+(DN$5-$AX$5)))))</f>
        <v>7.1743528073879206E-3</v>
      </c>
      <c r="DO49" s="381">
        <f>DN49*(1-VLOOKUP($AW49,'MP-2019_Male'!$A$3:$CH$103,IF(DO$5&gt;2034,84,(60+(DO$5-$AX$5)))))</f>
        <v>7.1033267145947801E-3</v>
      </c>
      <c r="DP49" s="381">
        <f>DO49*(1-VLOOKUP($AW49,'MP-2019_Male'!$A$3:$CH$103,IF(DP$5&gt;2034,84,(60+(DP$5-$AX$5)))))</f>
        <v>7.0330037801202916E-3</v>
      </c>
      <c r="DQ49" s="381">
        <f>DP49*(1-VLOOKUP($AW49,'MP-2019_Male'!$A$3:$CH$103,IF(DQ$5&gt;2034,84,(60+(DQ$5-$AX$5)))))</f>
        <v>6.9633770426971008E-3</v>
      </c>
      <c r="DR49" s="381">
        <f>DQ49*(1-VLOOKUP($AW49,'MP-2019_Male'!$A$3:$CH$103,IF(DR$5&gt;2034,84,(60+(DR$5-$AX$5)))))</f>
        <v>6.8944396099743996E-3</v>
      </c>
      <c r="DS49" s="381">
        <f>DR49*(1-VLOOKUP($AW49,'MP-2019_Male'!$A$3:$CH$103,IF(DS$5&gt;2034,84,(60+(DS$5-$AX$5)))))</f>
        <v>6.826184657835653E-3</v>
      </c>
      <c r="DT49" s="381">
        <f>DS49*(1-VLOOKUP($AW49,'MP-2019_Male'!$A$3:$CH$103,IF(DT$5&gt;2034,84,(60+(DT$5-$AX$5)))))</f>
        <v>6.75860542972308E-3</v>
      </c>
      <c r="DU49" s="381">
        <f>DT49*(1-VLOOKUP($AW49,'MP-2019_Male'!$A$3:$CH$103,IF(DU$5&gt;2034,84,(60+(DU$5-$AX$5)))))</f>
        <v>6.691695235968821E-3</v>
      </c>
      <c r="DV49" s="381">
        <f>DU49*(1-VLOOKUP($AW49,'MP-2019_Male'!$A$3:$CH$103,IF(DV$5&gt;2034,84,(60+(DV$5-$AX$5)))))</f>
        <v>6.6254474531327297E-3</v>
      </c>
      <c r="DW49" s="381">
        <f>DV49*(1-VLOOKUP($AW49,'MP-2019_Male'!$A$3:$CH$103,IF(DW$5&gt;2034,84,(60+(DW$5-$AX$5)))))</f>
        <v>6.5598555233467156E-3</v>
      </c>
      <c r="DX49" s="381">
        <f>DW49*(1-VLOOKUP($AW49,'MP-2019_Male'!$A$3:$CH$103,IF(DX$5&gt;2034,84,(60+(DX$5-$AX$5)))))</f>
        <v>6.4949129536655834E-3</v>
      </c>
      <c r="DY49" s="381">
        <f>DX49*(1-VLOOKUP($AW49,'MP-2019_Male'!$A$3:$CH$103,IF(DY$5&gt;2034,84,(60+(DY$5-$AX$5)))))</f>
        <v>6.4306133154242943E-3</v>
      </c>
      <c r="DZ49" s="381">
        <f>DY49*(1-VLOOKUP($AW49,'MP-2019_Male'!$A$3:$CH$103,IF(DZ$5&gt;2034,84,(60+(DZ$5-$AX$5)))))</f>
        <v>6.3669502436015935E-3</v>
      </c>
      <c r="EA49" s="381">
        <f>DZ49*(1-VLOOKUP($AW49,'MP-2019_Male'!$A$3:$CH$103,IF(EA$5&gt;2034,84,(60+(EA$5-$AX$5)))))</f>
        <v>6.3039174361899375E-3</v>
      </c>
      <c r="EB49" s="381">
        <f>EA49*(1-VLOOKUP($AW49,'MP-2019_Male'!$A$3:$CH$103,IF(EB$5&gt;2034,84,(60+(EB$5-$AX$5)))))</f>
        <v>6.2415086535716566E-3</v>
      </c>
      <c r="EC49" s="381">
        <f>EB49*(1-VLOOKUP($AW49,'MP-2019_Male'!$A$3:$CH$103,IF(EC$5&gt;2034,84,(60+(EC$5-$AX$5)))))</f>
        <v>6.1797177179012969E-3</v>
      </c>
      <c r="ED49" s="381">
        <f>EC49*(1-VLOOKUP($AW49,'MP-2019_Male'!$A$3:$CH$103,IF(ED$5&gt;2034,84,(60+(ED$5-$AX$5)))))</f>
        <v>6.1185385124940738E-3</v>
      </c>
      <c r="EE49" s="381">
        <f>ED49*(1-VLOOKUP($AW49,'MP-2019_Male'!$A$3:$CH$103,IF(EE$5&gt;2034,84,(60+(EE$5-$AX$5)))))</f>
        <v>6.0579649812203826E-3</v>
      </c>
      <c r="EF49" s="381">
        <f>EE49*(1-VLOOKUP($AW49,'MP-2019_Male'!$A$3:$CH$103,IF(EF$5&gt;2034,84,(60+(EF$5-$AX$5)))))</f>
        <v>5.9979911279063004E-3</v>
      </c>
      <c r="EG49" s="381">
        <f>EF49*(1-VLOOKUP($AW49,'MP-2019_Male'!$A$3:$CH$103,IF(EG$5&gt;2034,84,(60+(EG$5-$AX$5)))))</f>
        <v>5.9386110157400281E-3</v>
      </c>
      <c r="EH49" s="381">
        <f>EG49*(1-VLOOKUP($AW49,'MP-2019_Male'!$A$3:$CH$103,IF(EH$5&gt;2034,84,(60+(EH$5-$AX$5)))))</f>
        <v>5.8798187666842016E-3</v>
      </c>
      <c r="EI49" s="381">
        <f>EH49*(1-VLOOKUP($AW49,'MP-2019_Male'!$A$3:$CH$103,IF(EI$5&gt;2034,84,(60+(EI$5-$AX$5)))))</f>
        <v>5.8216085608940281E-3</v>
      </c>
      <c r="EJ49" s="381">
        <f>EI49*(1-VLOOKUP($AW49,'MP-2019_Male'!$A$3:$CH$103,IF(EJ$5&gt;2034,84,(60+(EJ$5-$AX$5)))))</f>
        <v>5.7639746361411769E-3</v>
      </c>
      <c r="EK49" s="381">
        <f>EJ49*(1-VLOOKUP($AW49,'MP-2019_Male'!$A$3:$CH$103,IF(EK$5&gt;2034,84,(60+(EK$5-$AX$5)))))</f>
        <v>5.7069112872433795E-3</v>
      </c>
      <c r="EL49" s="381">
        <f>EK49*(1-VLOOKUP($AW49,'MP-2019_Male'!$A$3:$CH$103,IF(EL$5&gt;2034,84,(60+(EL$5-$AX$5)))))</f>
        <v>5.6504128654996698E-3</v>
      </c>
      <c r="EM49" s="381">
        <f>EL49*(1-VLOOKUP($AW49,'MP-2019_Male'!$A$3:$CH$103,IF(EM$5&gt;2034,84,(60+(EM$5-$AX$5)))))</f>
        <v>5.5944737781312226E-3</v>
      </c>
      <c r="EN49" s="381">
        <f>EM49*(1-VLOOKUP($AW49,'MP-2019_Male'!$A$3:$CH$103,IF(EN$5&gt;2034,84,(60+(EN$5-$AX$5)))))</f>
        <v>5.5390884877277238E-3</v>
      </c>
      <c r="EO49" s="381">
        <f>EN49*(1-VLOOKUP($AW49,'MP-2019_Male'!$A$3:$CH$103,IF(EO$5&gt;2034,84,(60+(EO$5-$AX$5)))))</f>
        <v>5.4842515116992193E-3</v>
      </c>
      <c r="EP49" s="381">
        <f>EO49*(1-VLOOKUP($AW49,'MP-2019_Male'!$A$3:$CH$103,IF(EP$5&gt;2034,84,(60+(EP$5-$AX$5)))))</f>
        <v>5.4299574217333973E-3</v>
      </c>
      <c r="EQ49" s="381">
        <f>EP49*(1-VLOOKUP($AW49,'MP-2019_Male'!$A$3:$CH$103,IF(EQ$5&gt;2034,84,(60+(EQ$5-$AX$5)))))</f>
        <v>5.3762008432582369E-3</v>
      </c>
      <c r="ER49" s="381">
        <f>EQ49*(1-VLOOKUP($AW49,'MP-2019_Male'!$A$3:$CH$103,IF(ER$5&gt;2034,84,(60+(ER$5-$AX$5)))))</f>
        <v>5.3229764549099804E-3</v>
      </c>
      <c r="ES49" s="381">
        <f>ER49*(1-VLOOKUP($AW49,'MP-2019_Male'!$A$3:$CH$103,IF(ES$5&gt;2034,84,(60+(ES$5-$AX$5)))))</f>
        <v>5.2702789880063718E-3</v>
      </c>
      <c r="ET49" s="381">
        <f>ES49*(1-VLOOKUP($AW49,'MP-2019_Male'!$A$3:$CH$103,IF(ET$5&gt;2034,84,(60+(ET$5-$AX$5)))))</f>
        <v>5.2181032260251083E-3</v>
      </c>
      <c r="EU49" s="381">
        <f>ET49*(1-VLOOKUP($AW49,'MP-2019_Male'!$A$3:$CH$103,IF(EU$5&gt;2034,84,(60+(EU$5-$AX$5)))))</f>
        <v>5.1664440040874596E-3</v>
      </c>
      <c r="EV49" s="381">
        <f>EU49*(1-VLOOKUP($AW49,'MP-2019_Male'!$A$3:$CH$103,IF(EV$5&gt;2034,84,(60+(EV$5-$AX$5)))))</f>
        <v>5.1152962084469933E-3</v>
      </c>
      <c r="EW49" s="381">
        <f>EV49*(1-VLOOKUP($AW49,'MP-2019_Male'!$A$3:$CH$103,IF(EW$5&gt;2034,84,(60+(EW$5-$AX$5)))))</f>
        <v>5.0646547759833679E-3</v>
      </c>
      <c r="EX49" s="381">
        <f>EW49*(1-VLOOKUP($AW49,'MP-2019_Male'!$A$3:$CH$103,IF(EX$5&gt;2034,84,(60+(EX$5-$AX$5)))))</f>
        <v>5.0145146937011324E-3</v>
      </c>
      <c r="EY49" s="381">
        <f>EX49*(1-VLOOKUP($AW49,'MP-2019_Male'!$A$3:$CH$103,IF(EY$5&gt;2034,84,(60+(EY$5-$AX$5)))))</f>
        <v>4.9648709982334912E-3</v>
      </c>
      <c r="EZ49" s="381">
        <f>EY49*(1-VLOOKUP($AW49,'MP-2019_Male'!$A$3:$CH$103,IF(EZ$5&gt;2034,84,(60+(EZ$5-$AX$5)))))</f>
        <v>4.9157187753509799E-3</v>
      </c>
      <c r="FA49" s="381">
        <f>EZ49*(1-VLOOKUP($AW49,'MP-2019_Male'!$A$3:$CH$103,IF(FA$5&gt;2034,84,(60+(FA$5-$AX$5)))))</f>
        <v>4.8670531594750049E-3</v>
      </c>
      <c r="FB49" s="381">
        <f>FA49*(1-VLOOKUP($AW49,'MP-2019_Male'!$A$3:$CH$103,IF(FB$5&gt;2034,84,(60+(FB$5-$AX$5)))))</f>
        <v>4.8188693331962023E-3</v>
      </c>
      <c r="FC49" s="381">
        <f>FB49*(1-VLOOKUP($AW49,'MP-2019_Male'!$A$3:$CH$103,IF(FC$5&gt;2034,84,(60+(FC$5-$AX$5)))))</f>
        <v>4.7711625267975602E-3</v>
      </c>
      <c r="FD49" s="381">
        <f>FC49*(1-VLOOKUP($AW49,'MP-2019_Male'!$A$3:$CH$103,IF(FD$5&gt;2034,84,(60+(FD$5-$AX$5)))))</f>
        <v>4.723928017782264E-3</v>
      </c>
      <c r="FE49" s="381">
        <f>FD49*(1-VLOOKUP($AW49,'MP-2019_Male'!$A$3:$CH$103,IF(FE$5&gt;2034,84,(60+(FE$5-$AX$5)))))</f>
        <v>4.6771611304062197E-3</v>
      </c>
      <c r="FF49" s="381">
        <f>FE49*(1-VLOOKUP($AW49,'MP-2019_Male'!$A$3:$CH$103,IF(FF$5&gt;2034,84,(60+(FF$5-$AX$5)))))</f>
        <v>4.6308572352151984E-3</v>
      </c>
      <c r="FG49" s="381">
        <f>FF49*(1-VLOOKUP($AW49,'MP-2019_Male'!$A$3:$CH$103,IF(FG$5&gt;2034,84,(60+(FG$5-$AX$5)))))</f>
        <v>4.5850117485865677E-3</v>
      </c>
      <c r="FH49" s="381">
        <f>FG49*(1-VLOOKUP($AW49,'MP-2019_Male'!$A$3:$CH$103,IF(FH$5&gt;2034,84,(60+(FH$5-$AX$5)))))</f>
        <v>4.5396201322755606E-3</v>
      </c>
      <c r="FI49" s="381">
        <f>FH49*(1-VLOOKUP($AW49,'MP-2019_Male'!$A$3:$CH$103,IF(FI$5&gt;2034,84,(60+(FI$5-$AX$5)))))</f>
        <v>4.4946778929660326E-3</v>
      </c>
      <c r="FJ49" s="381">
        <f>FI49*(1-VLOOKUP($AW49,'MP-2019_Male'!$A$3:$CH$103,IF(FJ$5&gt;2034,84,(60+(FJ$5-$AX$5)))))</f>
        <v>4.450180581825669E-3</v>
      </c>
      <c r="FK49" s="381">
        <f>FJ49*(1-VLOOKUP($AW49,'MP-2019_Male'!$A$3:$CH$103,IF(FK$5&gt;2034,84,(60+(FK$5-$AX$5)))))</f>
        <v>4.406123794065595E-3</v>
      </c>
      <c r="FL49" s="381">
        <f>FK49*(1-VLOOKUP($AW49,'MP-2019_Male'!$A$3:$CH$103,IF(FL$5&gt;2034,84,(60+(FL$5-$AX$5)))))</f>
        <v>4.3625031685043452E-3</v>
      </c>
      <c r="FM49" s="381">
        <f>FL49*(1-VLOOKUP($AW49,'MP-2019_Male'!$A$3:$CH$103,IF(FM$5&gt;2034,84,(60+(FM$5-$AX$5)))))</f>
        <v>4.3193143871361524E-3</v>
      </c>
      <c r="FN49" s="381">
        <f>FM49*(1-VLOOKUP($AW49,'MP-2019_Male'!$A$3:$CH$103,IF(FN$5&gt;2034,84,(60+(FN$5-$AX$5)))))</f>
        <v>4.276553174703504E-3</v>
      </c>
    </row>
    <row r="50" spans="1:170" ht="66">
      <c r="A50" s="172">
        <v>62</v>
      </c>
      <c r="B50" s="190">
        <f t="shared" si="7"/>
        <v>5.8669999999999998E-3</v>
      </c>
      <c r="C50" s="191">
        <f t="shared" si="8"/>
        <v>2.8639999999999998E-3</v>
      </c>
      <c r="D50" s="174">
        <f t="shared" si="5"/>
        <v>4.3654999999999996E-3</v>
      </c>
      <c r="E50" s="345">
        <f t="shared" ca="1" si="10"/>
        <v>5.4183533027759648E-3</v>
      </c>
      <c r="F50" s="346">
        <f t="shared" ca="1" si="11"/>
        <v>3.3754822260580455E-3</v>
      </c>
      <c r="G50" s="366">
        <f t="shared" ca="1" si="17"/>
        <v>4.3969177644170056E-3</v>
      </c>
      <c r="H50" s="165">
        <f t="shared" si="13"/>
        <v>2057</v>
      </c>
      <c r="I50" s="438" t="s">
        <v>169</v>
      </c>
      <c r="J50" s="439" t="s">
        <v>170</v>
      </c>
      <c r="K50" s="324"/>
      <c r="L50" s="324"/>
      <c r="M50" s="324"/>
      <c r="N50" s="324"/>
      <c r="O50" s="324"/>
      <c r="P50" s="167"/>
      <c r="R50" s="405">
        <v>62</v>
      </c>
      <c r="T50" s="406">
        <v>2.2200000000000002E-3</v>
      </c>
      <c r="U50" s="407">
        <v>4.5399999999999998E-3</v>
      </c>
      <c r="V50" s="407">
        <v>2.051E-2</v>
      </c>
      <c r="W50" s="408">
        <v>7.1700000000000002E-3</v>
      </c>
      <c r="Y50" s="406">
        <v>3.7100000000000002E-3</v>
      </c>
      <c r="Z50" s="407">
        <v>7.1300000000000001E-3</v>
      </c>
      <c r="AA50" s="407">
        <v>2.6769999999999999E-2</v>
      </c>
      <c r="AB50" s="408">
        <v>1.1299999999999999E-2</v>
      </c>
      <c r="AC50" s="413"/>
      <c r="AD50" s="172">
        <v>62</v>
      </c>
      <c r="AF50" s="195">
        <v>5.8669999999999998E-3</v>
      </c>
      <c r="AG50" s="196">
        <v>8.8540000000000008E-3</v>
      </c>
      <c r="AH50" s="197">
        <v>2.8312E-2</v>
      </c>
      <c r="AI50" s="172"/>
      <c r="AJ50" s="195">
        <v>2.8639999999999998E-3</v>
      </c>
      <c r="AK50" s="196">
        <v>6.156E-3</v>
      </c>
      <c r="AL50" s="197">
        <v>1.8273000000000001E-2</v>
      </c>
      <c r="AM50" s="198"/>
      <c r="AV50" s="198"/>
      <c r="AW50" s="172">
        <v>69</v>
      </c>
      <c r="AX50" s="199">
        <f t="shared" si="16"/>
        <v>1.3351674045966712E-2</v>
      </c>
      <c r="AY50" s="334">
        <f t="shared" si="15"/>
        <v>1.4090399999999999E-2</v>
      </c>
      <c r="AZ50" s="381">
        <f>AY50*(1-VLOOKUP($AW50,'MP-2019_Male'!$A$3:$CH$103,IF(AZ$5&gt;2034,84,(60+(AZ$5-$AX$5)))))</f>
        <v>1.388186208E-2</v>
      </c>
      <c r="BA50" s="381">
        <f>AZ50*(1-VLOOKUP($AW50,'MP-2019_Male'!$A$3:$CH$103,IF(BA$5&gt;2034,84,(60+(BA$5-$AX$5)))))</f>
        <v>1.3718056107456E-2</v>
      </c>
      <c r="BB50" s="381">
        <f>BA50*(1-VLOOKUP($AW50,'MP-2019_Male'!$A$3:$CH$103,IF(BB$5&gt;2034,84,(60+(BB$5-$AX$5)))))</f>
        <v>1.3597337213710387E-2</v>
      </c>
      <c r="BC50" s="381">
        <f>BB50*(1-VLOOKUP($AW50,'MP-2019_Male'!$A$3:$CH$103,IF(BC$5&gt;2034,84,(60+(BC$5-$AX$5)))))</f>
        <v>1.3515753190428125E-2</v>
      </c>
      <c r="BD50" s="381">
        <f>BC50*(1-VLOOKUP($AW50,'MP-2019_Male'!$A$3:$CH$103,IF(BD$5&gt;2034,84,(60+(BD$5-$AX$5)))))</f>
        <v>1.346979962958067E-2</v>
      </c>
      <c r="BE50" s="381">
        <f>BD50*(1-VLOOKUP($AW50,'MP-2019_Male'!$A$3:$CH$103,IF(BE$5&gt;2034,84,(60+(BE$5-$AX$5)))))</f>
        <v>1.3434778150543759E-2</v>
      </c>
      <c r="BF50" s="381">
        <f>BE50*(1-VLOOKUP($AW50,'MP-2019_Male'!$A$3:$CH$103,IF(BF$5&gt;2034,84,(60+(BF$5-$AX$5)))))</f>
        <v>1.3407908594242672E-2</v>
      </c>
      <c r="BG50" s="381">
        <f>BF50*(1-VLOOKUP($AW50,'MP-2019_Male'!$A$3:$CH$103,IF(BG$5&gt;2034,84,(60+(BG$5-$AX$5)))))</f>
        <v>1.3387796731351308E-2</v>
      </c>
      <c r="BH50" s="381">
        <f>BG50*(1-VLOOKUP($AW50,'MP-2019_Male'!$A$3:$CH$103,IF(BH$5&gt;2034,84,(60+(BH$5-$AX$5)))))</f>
        <v>1.3370392595600552E-2</v>
      </c>
      <c r="BI50" s="381">
        <f>BH50*(1-VLOOKUP($AW50,'MP-2019_Male'!$A$3:$CH$103,IF(BI$5&gt;2034,84,(60+(BI$5-$AX$5)))))</f>
        <v>1.3351674045966712E-2</v>
      </c>
      <c r="BJ50" s="414">
        <f>BI50*(1-VLOOKUP($AW50,'MP-2019_Male'!$A$3:$CH$103,IF(BJ$5&gt;2034,84,(60+(BJ$5-$AX$5)))))</f>
        <v>1.3326305865279376E-2</v>
      </c>
      <c r="BK50" s="381">
        <f>BJ50*(1-VLOOKUP($AW50,'MP-2019_Male'!$A$3:$CH$103,IF(BK$5&gt;2034,84,(60+(BK$5-$AX$5)))))</f>
        <v>1.3291657470029649E-2</v>
      </c>
      <c r="BL50" s="381">
        <f>BK50*(1-VLOOKUP($AW50,'MP-2019_Male'!$A$3:$CH$103,IF(BL$5&gt;2034,84,(60+(BL$5-$AX$5)))))</f>
        <v>1.3243807503137542E-2</v>
      </c>
      <c r="BM50" s="381">
        <f>BL50*(1-VLOOKUP($AW50,'MP-2019_Male'!$A$3:$CH$103,IF(BM$5&gt;2034,84,(60+(BM$5-$AX$5)))))</f>
        <v>1.3181561607872795E-2</v>
      </c>
      <c r="BN50" s="381">
        <f>BM50*(1-VLOOKUP($AW50,'MP-2019_Male'!$A$3:$CH$103,IF(BN$5&gt;2034,84,(60+(BN$5-$AX$5)))))</f>
        <v>1.310642670670792E-2</v>
      </c>
      <c r="BO50" s="381">
        <f>BN50*(1-VLOOKUP($AW50,'MP-2019_Male'!$A$3:$CH$103,IF(BO$5&gt;2034,84,(60+(BO$5-$AX$5)))))</f>
        <v>1.3018613647772978E-2</v>
      </c>
      <c r="BP50" s="381">
        <f>BO50*(1-VLOOKUP($AW50,'MP-2019_Male'!$A$3:$CH$103,IF(BP$5&gt;2034,84,(60+(BP$5-$AX$5)))))</f>
        <v>1.2919672184049902E-2</v>
      </c>
      <c r="BQ50" s="381">
        <f>BP50*(1-VLOOKUP($AW50,'MP-2019_Male'!$A$3:$CH$103,IF(BQ$5&gt;2034,84,(60+(BQ$5-$AX$5)))))</f>
        <v>1.2812438904922289E-2</v>
      </c>
      <c r="BR50" s="381">
        <f>BQ50*(1-VLOOKUP($AW50,'MP-2019_Male'!$A$3:$CH$103,IF(BR$5&gt;2034,84,(60+(BR$5-$AX$5)))))</f>
        <v>1.2698408198668481E-2</v>
      </c>
      <c r="BS50" s="381">
        <f>BR50*(1-VLOOKUP($AW50,'MP-2019_Male'!$A$3:$CH$103,IF(BS$5&gt;2034,84,(60+(BS$5-$AX$5)))))</f>
        <v>1.2580313002420865E-2</v>
      </c>
      <c r="BT50" s="381">
        <f>BS50*(1-VLOOKUP($AW50,'MP-2019_Male'!$A$3:$CH$103,IF(BT$5&gt;2034,84,(60+(BT$5-$AX$5)))))</f>
        <v>1.2459541997597624E-2</v>
      </c>
      <c r="BU50" s="381">
        <f>BT50*(1-VLOOKUP($AW50,'MP-2019_Male'!$A$3:$CH$103,IF(BU$5&gt;2034,84,(60+(BU$5-$AX$5)))))</f>
        <v>1.2337438486021167E-2</v>
      </c>
      <c r="BV50" s="381">
        <f>BU50*(1-VLOOKUP($AW50,'MP-2019_Male'!$A$3:$CH$103,IF(BV$5&gt;2034,84,(60+(BV$5-$AX$5)))))</f>
        <v>1.2215297845009557E-2</v>
      </c>
      <c r="BW50" s="381">
        <f>BV50*(1-VLOOKUP($AW50,'MP-2019_Male'!$A$3:$CH$103,IF(BW$5&gt;2034,84,(60+(BW$5-$AX$5)))))</f>
        <v>1.2093144866559461E-2</v>
      </c>
      <c r="BX50" s="381">
        <f>BW50*(1-VLOOKUP($AW50,'MP-2019_Male'!$A$3:$CH$103,IF(BX$5&gt;2034,84,(60+(BX$5-$AX$5)))))</f>
        <v>1.1973422732380522E-2</v>
      </c>
      <c r="BY50" s="381">
        <f>BX50*(1-VLOOKUP($AW50,'MP-2019_Male'!$A$3:$CH$103,IF(BY$5&gt;2034,84,(60+(BY$5-$AX$5)))))</f>
        <v>1.1854885847329953E-2</v>
      </c>
      <c r="BZ50" s="381">
        <f>BY50*(1-VLOOKUP($AW50,'MP-2019_Male'!$A$3:$CH$103,IF(BZ$5&gt;2034,84,(60+(BZ$5-$AX$5)))))</f>
        <v>1.1737522477441387E-2</v>
      </c>
      <c r="CA50" s="381">
        <f>BZ50*(1-VLOOKUP($AW50,'MP-2019_Male'!$A$3:$CH$103,IF(CA$5&gt;2034,84,(60+(CA$5-$AX$5)))))</f>
        <v>1.1621321004914717E-2</v>
      </c>
      <c r="CB50" s="381">
        <f>CA50*(1-VLOOKUP($AW50,'MP-2019_Male'!$A$3:$CH$103,IF(CB$5&gt;2034,84,(60+(CB$5-$AX$5)))))</f>
        <v>1.1506269926966061E-2</v>
      </c>
      <c r="CC50" s="381">
        <f>CB50*(1-VLOOKUP($AW50,'MP-2019_Male'!$A$3:$CH$103,IF(CC$5&gt;2034,84,(60+(CC$5-$AX$5)))))</f>
        <v>1.1392357854689096E-2</v>
      </c>
      <c r="CD50" s="381">
        <f>CC50*(1-VLOOKUP($AW50,'MP-2019_Male'!$A$3:$CH$103,IF(CD$5&gt;2034,84,(60+(CD$5-$AX$5)))))</f>
        <v>1.1279573511927673E-2</v>
      </c>
      <c r="CE50" s="381">
        <f>CD50*(1-VLOOKUP($AW50,'MP-2019_Male'!$A$3:$CH$103,IF(CE$5&gt;2034,84,(60+(CE$5-$AX$5)))))</f>
        <v>1.116790573415959E-2</v>
      </c>
      <c r="CF50" s="381">
        <f>CE50*(1-VLOOKUP($AW50,'MP-2019_Male'!$A$3:$CH$103,IF(CF$5&gt;2034,84,(60+(CF$5-$AX$5)))))</f>
        <v>1.1057343467391409E-2</v>
      </c>
      <c r="CG50" s="381">
        <f>CF50*(1-VLOOKUP($AW50,'MP-2019_Male'!$A$3:$CH$103,IF(CG$5&gt;2034,84,(60+(CG$5-$AX$5)))))</f>
        <v>1.0947875767064234E-2</v>
      </c>
      <c r="CH50" s="381">
        <f>CG50*(1-VLOOKUP($AW50,'MP-2019_Male'!$A$3:$CH$103,IF(CH$5&gt;2034,84,(60+(CH$5-$AX$5)))))</f>
        <v>1.0839491796970298E-2</v>
      </c>
      <c r="CI50" s="381">
        <f>CH50*(1-VLOOKUP($AW50,'MP-2019_Male'!$A$3:$CH$103,IF(CI$5&gt;2034,84,(60+(CI$5-$AX$5)))))</f>
        <v>1.0732180828180293E-2</v>
      </c>
      <c r="CJ50" s="381">
        <f>CI50*(1-VLOOKUP($AW50,'MP-2019_Male'!$A$3:$CH$103,IF(CJ$5&gt;2034,84,(60+(CJ$5-$AX$5)))))</f>
        <v>1.0625932237981308E-2</v>
      </c>
      <c r="CK50" s="381">
        <f>CJ50*(1-VLOOKUP($AW50,'MP-2019_Male'!$A$3:$CH$103,IF(CK$5&gt;2034,84,(60+(CK$5-$AX$5)))))</f>
        <v>1.0520735508825292E-2</v>
      </c>
      <c r="CL50" s="381">
        <f>CK50*(1-VLOOKUP($AW50,'MP-2019_Male'!$A$3:$CH$103,IF(CL$5&gt;2034,84,(60+(CL$5-$AX$5)))))</f>
        <v>1.0416580227287921E-2</v>
      </c>
      <c r="CM50" s="381">
        <f>CL50*(1-VLOOKUP($AW50,'MP-2019_Male'!$A$3:$CH$103,IF(CM$5&gt;2034,84,(60+(CM$5-$AX$5)))))</f>
        <v>1.031345608303777E-2</v>
      </c>
      <c r="CN50" s="381">
        <f>CM50*(1-VLOOKUP($AW50,'MP-2019_Male'!$A$3:$CH$103,IF(CN$5&gt;2034,84,(60+(CN$5-$AX$5)))))</f>
        <v>1.0211352867815696E-2</v>
      </c>
      <c r="CO50" s="381">
        <f>CN50*(1-VLOOKUP($AW50,'MP-2019_Male'!$A$3:$CH$103,IF(CO$5&gt;2034,84,(60+(CO$5-$AX$5)))))</f>
        <v>1.011026047442432E-2</v>
      </c>
      <c r="CP50" s="381">
        <f>CO50*(1-VLOOKUP($AW50,'MP-2019_Male'!$A$3:$CH$103,IF(CP$5&gt;2034,84,(60+(CP$5-$AX$5)))))</f>
        <v>1.001016889572752E-2</v>
      </c>
      <c r="CQ50" s="381">
        <f>CP50*(1-VLOOKUP($AW50,'MP-2019_Male'!$A$3:$CH$103,IF(CQ$5&gt;2034,84,(60+(CQ$5-$AX$5)))))</f>
        <v>9.9110682236598167E-3</v>
      </c>
      <c r="CR50" s="381">
        <f>CQ50*(1-VLOOKUP($AW50,'MP-2019_Male'!$A$3:$CH$103,IF(CR$5&gt;2034,84,(60+(CR$5-$AX$5)))))</f>
        <v>9.8129486482455841E-3</v>
      </c>
      <c r="CS50" s="381">
        <f>CR50*(1-VLOOKUP($AW50,'MP-2019_Male'!$A$3:$CH$103,IF(CS$5&gt;2034,84,(60+(CS$5-$AX$5)))))</f>
        <v>9.7158004566279526E-3</v>
      </c>
      <c r="CT50" s="381">
        <f>CS50*(1-VLOOKUP($AW50,'MP-2019_Male'!$A$3:$CH$103,IF(CT$5&gt;2034,84,(60+(CT$5-$AX$5)))))</f>
        <v>9.6196140321073362E-3</v>
      </c>
      <c r="CU50" s="381">
        <f>CT50*(1-VLOOKUP($AW50,'MP-2019_Male'!$A$3:$CH$103,IF(CU$5&gt;2034,84,(60+(CU$5-$AX$5)))))</f>
        <v>9.5243798531894734E-3</v>
      </c>
      <c r="CV50" s="381">
        <f>CU50*(1-VLOOKUP($AW50,'MP-2019_Male'!$A$3:$CH$103,IF(CV$5&gt;2034,84,(60+(CV$5-$AX$5)))))</f>
        <v>9.4300884926428966E-3</v>
      </c>
      <c r="CW50" s="381">
        <f>CV50*(1-VLOOKUP($AW50,'MP-2019_Male'!$A$3:$CH$103,IF(CW$5&gt;2034,84,(60+(CW$5-$AX$5)))))</f>
        <v>9.3367306165657322E-3</v>
      </c>
      <c r="CX50" s="381">
        <f>CW50*(1-VLOOKUP($AW50,'MP-2019_Male'!$A$3:$CH$103,IF(CX$5&gt;2034,84,(60+(CX$5-$AX$5)))))</f>
        <v>9.2442969834617313E-3</v>
      </c>
      <c r="CY50" s="381">
        <f>CX50*(1-VLOOKUP($AW50,'MP-2019_Male'!$A$3:$CH$103,IF(CY$5&gt;2034,84,(60+(CY$5-$AX$5)))))</f>
        <v>9.15277844332546E-3</v>
      </c>
      <c r="CZ50" s="381">
        <f>CY50*(1-VLOOKUP($AW50,'MP-2019_Male'!$A$3:$CH$103,IF(CZ$5&gt;2034,84,(60+(CZ$5-$AX$5)))))</f>
        <v>9.0621659367365378E-3</v>
      </c>
      <c r="DA50" s="381">
        <f>CZ50*(1-VLOOKUP($AW50,'MP-2019_Male'!$A$3:$CH$103,IF(DA$5&gt;2034,84,(60+(DA$5-$AX$5)))))</f>
        <v>8.9724504939628462E-3</v>
      </c>
      <c r="DB50" s="381">
        <f>DA50*(1-VLOOKUP($AW50,'MP-2019_Male'!$A$3:$CH$103,IF(DB$5&gt;2034,84,(60+(DB$5-$AX$5)))))</f>
        <v>8.8836232340726139E-3</v>
      </c>
      <c r="DC50" s="381">
        <f>DB50*(1-VLOOKUP($AW50,'MP-2019_Male'!$A$3:$CH$103,IF(DC$5&gt;2034,84,(60+(DC$5-$AX$5)))))</f>
        <v>8.7956753640552957E-3</v>
      </c>
      <c r="DD50" s="381">
        <f>DC50*(1-VLOOKUP($AW50,'MP-2019_Male'!$A$3:$CH$103,IF(DD$5&gt;2034,84,(60+(DD$5-$AX$5)))))</f>
        <v>8.7085981779511483E-3</v>
      </c>
      <c r="DE50" s="381">
        <f>DD50*(1-VLOOKUP($AW50,'MP-2019_Male'!$A$3:$CH$103,IF(DE$5&gt;2034,84,(60+(DE$5-$AX$5)))))</f>
        <v>8.6223830559894309E-3</v>
      </c>
      <c r="DF50" s="381">
        <f>DE50*(1-VLOOKUP($AW50,'MP-2019_Male'!$A$3:$CH$103,IF(DF$5&gt;2034,84,(60+(DF$5-$AX$5)))))</f>
        <v>8.5370214637351359E-3</v>
      </c>
      <c r="DG50" s="381">
        <f>DF50*(1-VLOOKUP($AW50,'MP-2019_Male'!$A$3:$CH$103,IF(DG$5&gt;2034,84,(60+(DG$5-$AX$5)))))</f>
        <v>8.4525049512441577E-3</v>
      </c>
      <c r="DH50" s="381">
        <f>DG50*(1-VLOOKUP($AW50,'MP-2019_Male'!$A$3:$CH$103,IF(DH$5&gt;2034,84,(60+(DH$5-$AX$5)))))</f>
        <v>8.3688251522268404E-3</v>
      </c>
      <c r="DI50" s="381">
        <f>DH50*(1-VLOOKUP($AW50,'MP-2019_Male'!$A$3:$CH$103,IF(DI$5&gt;2034,84,(60+(DI$5-$AX$5)))))</f>
        <v>8.2859737832197949E-3</v>
      </c>
      <c r="DJ50" s="381">
        <f>DI50*(1-VLOOKUP($AW50,'MP-2019_Male'!$A$3:$CH$103,IF(DJ$5&gt;2034,84,(60+(DJ$5-$AX$5)))))</f>
        <v>8.2039426427659191E-3</v>
      </c>
      <c r="DK50" s="381">
        <f>DJ50*(1-VLOOKUP($AW50,'MP-2019_Male'!$A$3:$CH$103,IF(DK$5&gt;2034,84,(60+(DK$5-$AX$5)))))</f>
        <v>8.1227236106025356E-3</v>
      </c>
      <c r="DL50" s="381">
        <f>DK50*(1-VLOOKUP($AW50,'MP-2019_Male'!$A$3:$CH$103,IF(DL$5&gt;2034,84,(60+(DL$5-$AX$5)))))</f>
        <v>8.0423086468575707E-3</v>
      </c>
      <c r="DM50" s="381">
        <f>DL50*(1-VLOOKUP($AW50,'MP-2019_Male'!$A$3:$CH$103,IF(DM$5&gt;2034,84,(60+(DM$5-$AX$5)))))</f>
        <v>7.9626897912536809E-3</v>
      </c>
      <c r="DN50" s="381">
        <f>DM50*(1-VLOOKUP($AW50,'MP-2019_Male'!$A$3:$CH$103,IF(DN$5&gt;2034,84,(60+(DN$5-$AX$5)))))</f>
        <v>7.8838591623202701E-3</v>
      </c>
      <c r="DO50" s="381">
        <f>DN50*(1-VLOOKUP($AW50,'MP-2019_Male'!$A$3:$CH$103,IF(DO$5&gt;2034,84,(60+(DO$5-$AX$5)))))</f>
        <v>7.805808956613299E-3</v>
      </c>
      <c r="DP50" s="381">
        <f>DO50*(1-VLOOKUP($AW50,'MP-2019_Male'!$A$3:$CH$103,IF(DP$5&gt;2034,84,(60+(DP$5-$AX$5)))))</f>
        <v>7.7285314479428272E-3</v>
      </c>
      <c r="DQ50" s="381">
        <f>DP50*(1-VLOOKUP($AW50,'MP-2019_Male'!$A$3:$CH$103,IF(DQ$5&gt;2034,84,(60+(DQ$5-$AX$5)))))</f>
        <v>7.6520189866081927E-3</v>
      </c>
      <c r="DR50" s="381">
        <f>DQ50*(1-VLOOKUP($AW50,'MP-2019_Male'!$A$3:$CH$103,IF(DR$5&gt;2034,84,(60+(DR$5-$AX$5)))))</f>
        <v>7.5762639986407714E-3</v>
      </c>
      <c r="DS50" s="381">
        <f>DR50*(1-VLOOKUP($AW50,'MP-2019_Male'!$A$3:$CH$103,IF(DS$5&gt;2034,84,(60+(DS$5-$AX$5)))))</f>
        <v>7.5012589850542277E-3</v>
      </c>
      <c r="DT50" s="381">
        <f>DS50*(1-VLOOKUP($AW50,'MP-2019_Male'!$A$3:$CH$103,IF(DT$5&gt;2034,84,(60+(DT$5-$AX$5)))))</f>
        <v>7.4269965211021909E-3</v>
      </c>
      <c r="DU50" s="381">
        <f>DT50*(1-VLOOKUP($AW50,'MP-2019_Male'!$A$3:$CH$103,IF(DU$5&gt;2034,84,(60+(DU$5-$AX$5)))))</f>
        <v>7.3534692555432789E-3</v>
      </c>
      <c r="DV50" s="381">
        <f>DU50*(1-VLOOKUP($AW50,'MP-2019_Male'!$A$3:$CH$103,IF(DV$5&gt;2034,84,(60+(DV$5-$AX$5)))))</f>
        <v>7.2806699099133999E-3</v>
      </c>
      <c r="DW50" s="381">
        <f>DV50*(1-VLOOKUP($AW50,'MP-2019_Male'!$A$3:$CH$103,IF(DW$5&gt;2034,84,(60+(DW$5-$AX$5)))))</f>
        <v>7.2085912778052574E-3</v>
      </c>
      <c r="DX50" s="381">
        <f>DW50*(1-VLOOKUP($AW50,'MP-2019_Male'!$A$3:$CH$103,IF(DX$5&gt;2034,84,(60+(DX$5-$AX$5)))))</f>
        <v>7.1372262241549854E-3</v>
      </c>
      <c r="DY50" s="381">
        <f>DX50*(1-VLOOKUP($AW50,'MP-2019_Male'!$A$3:$CH$103,IF(DY$5&gt;2034,84,(60+(DY$5-$AX$5)))))</f>
        <v>7.0665676845358509E-3</v>
      </c>
      <c r="DZ50" s="381">
        <f>DY50*(1-VLOOKUP($AW50,'MP-2019_Male'!$A$3:$CH$103,IF(DZ$5&gt;2034,84,(60+(DZ$5-$AX$5)))))</f>
        <v>6.9966086644589458E-3</v>
      </c>
      <c r="EA50" s="381">
        <f>DZ50*(1-VLOOKUP($AW50,'MP-2019_Male'!$A$3:$CH$103,IF(EA$5&gt;2034,84,(60+(EA$5-$AX$5)))))</f>
        <v>6.9273422386808021E-3</v>
      </c>
      <c r="EB50" s="381">
        <f>EA50*(1-VLOOKUP($AW50,'MP-2019_Male'!$A$3:$CH$103,IF(EB$5&gt;2034,84,(60+(EB$5-$AX$5)))))</f>
        <v>6.8587615505178619E-3</v>
      </c>
      <c r="EC50" s="381">
        <f>EB50*(1-VLOOKUP($AW50,'MP-2019_Male'!$A$3:$CH$103,IF(EC$5&gt;2034,84,(60+(EC$5-$AX$5)))))</f>
        <v>6.7908598111677352E-3</v>
      </c>
      <c r="ED50" s="381">
        <f>EC50*(1-VLOOKUP($AW50,'MP-2019_Male'!$A$3:$CH$103,IF(ED$5&gt;2034,84,(60+(ED$5-$AX$5)))))</f>
        <v>6.7236302990371748E-3</v>
      </c>
      <c r="EE50" s="381">
        <f>ED50*(1-VLOOKUP($AW50,'MP-2019_Male'!$A$3:$CH$103,IF(EE$5&gt;2034,84,(60+(EE$5-$AX$5)))))</f>
        <v>6.6570663590767064E-3</v>
      </c>
      <c r="EF50" s="381">
        <f>EE50*(1-VLOOKUP($AW50,'MP-2019_Male'!$A$3:$CH$103,IF(EF$5&gt;2034,84,(60+(EF$5-$AX$5)))))</f>
        <v>6.591161402121847E-3</v>
      </c>
      <c r="EG50" s="381">
        <f>EF50*(1-VLOOKUP($AW50,'MP-2019_Male'!$A$3:$CH$103,IF(EG$5&gt;2034,84,(60+(EG$5-$AX$5)))))</f>
        <v>6.5259089042408406E-3</v>
      </c>
      <c r="EH50" s="381">
        <f>EG50*(1-VLOOKUP($AW50,'MP-2019_Male'!$A$3:$CH$103,IF(EH$5&gt;2034,84,(60+(EH$5-$AX$5)))))</f>
        <v>6.4613024060888565E-3</v>
      </c>
      <c r="EI50" s="381">
        <f>EH50*(1-VLOOKUP($AW50,'MP-2019_Male'!$A$3:$CH$103,IF(EI$5&gt;2034,84,(60+(EI$5-$AX$5)))))</f>
        <v>6.397335512268577E-3</v>
      </c>
      <c r="EJ50" s="381">
        <f>EI50*(1-VLOOKUP($AW50,'MP-2019_Male'!$A$3:$CH$103,IF(EJ$5&gt;2034,84,(60+(EJ$5-$AX$5)))))</f>
        <v>6.3340018906971182E-3</v>
      </c>
      <c r="EK50" s="381">
        <f>EJ50*(1-VLOOKUP($AW50,'MP-2019_Male'!$A$3:$CH$103,IF(EK$5&gt;2034,84,(60+(EK$5-$AX$5)))))</f>
        <v>6.2712952719792166E-3</v>
      </c>
      <c r="EL50" s="381">
        <f>EK50*(1-VLOOKUP($AW50,'MP-2019_Male'!$A$3:$CH$103,IF(EL$5&gt;2034,84,(60+(EL$5-$AX$5)))))</f>
        <v>6.2092094487866218E-3</v>
      </c>
      <c r="EM50" s="381">
        <f>EL50*(1-VLOOKUP($AW50,'MP-2019_Male'!$A$3:$CH$103,IF(EM$5&gt;2034,84,(60+(EM$5-$AX$5)))))</f>
        <v>6.1477382752436341E-3</v>
      </c>
      <c r="EN50" s="381">
        <f>EM50*(1-VLOOKUP($AW50,'MP-2019_Male'!$A$3:$CH$103,IF(EN$5&gt;2034,84,(60+(EN$5-$AX$5)))))</f>
        <v>6.0868756663187218E-3</v>
      </c>
      <c r="EO50" s="381">
        <f>EN50*(1-VLOOKUP($AW50,'MP-2019_Male'!$A$3:$CH$103,IF(EO$5&gt;2034,84,(60+(EO$5-$AX$5)))))</f>
        <v>6.0266155972221666E-3</v>
      </c>
      <c r="EP50" s="381">
        <f>EO50*(1-VLOOKUP($AW50,'MP-2019_Male'!$A$3:$CH$103,IF(EP$5&gt;2034,84,(60+(EP$5-$AX$5)))))</f>
        <v>5.9669521028096672E-3</v>
      </c>
      <c r="EQ50" s="381">
        <f>EP50*(1-VLOOKUP($AW50,'MP-2019_Male'!$A$3:$CH$103,IF(EQ$5&gt;2034,84,(60+(EQ$5-$AX$5)))))</f>
        <v>5.9078792769918518E-3</v>
      </c>
      <c r="ER50" s="381">
        <f>EQ50*(1-VLOOKUP($AW50,'MP-2019_Male'!$A$3:$CH$103,IF(ER$5&gt;2034,84,(60+(ER$5-$AX$5)))))</f>
        <v>5.8493912721496325E-3</v>
      </c>
      <c r="ES50" s="381">
        <f>ER50*(1-VLOOKUP($AW50,'MP-2019_Male'!$A$3:$CH$103,IF(ES$5&gt;2034,84,(60+(ES$5-$AX$5)))))</f>
        <v>5.7914822985553512E-3</v>
      </c>
      <c r="ET50" s="381">
        <f>ES50*(1-VLOOKUP($AW50,'MP-2019_Male'!$A$3:$CH$103,IF(ET$5&gt;2034,84,(60+(ET$5-$AX$5)))))</f>
        <v>5.7341466237996533E-3</v>
      </c>
      <c r="EU50" s="381">
        <f>ET50*(1-VLOOKUP($AW50,'MP-2019_Male'!$A$3:$CH$103,IF(EU$5&gt;2034,84,(60+(EU$5-$AX$5)))))</f>
        <v>5.6773785722240367E-3</v>
      </c>
      <c r="EV50" s="381">
        <f>EU50*(1-VLOOKUP($AW50,'MP-2019_Male'!$A$3:$CH$103,IF(EV$5&gt;2034,84,(60+(EV$5-$AX$5)))))</f>
        <v>5.6211725243590187E-3</v>
      </c>
      <c r="EW50" s="381">
        <f>EV50*(1-VLOOKUP($AW50,'MP-2019_Male'!$A$3:$CH$103,IF(EW$5&gt;2034,84,(60+(EW$5-$AX$5)))))</f>
        <v>5.5655229163678642E-3</v>
      </c>
      <c r="EX50" s="381">
        <f>EW50*(1-VLOOKUP($AW50,'MP-2019_Male'!$A$3:$CH$103,IF(EX$5&gt;2034,84,(60+(EX$5-$AX$5)))))</f>
        <v>5.5104242394958224E-3</v>
      </c>
      <c r="EY50" s="381">
        <f>EX50*(1-VLOOKUP($AW50,'MP-2019_Male'!$A$3:$CH$103,IF(EY$5&gt;2034,84,(60+(EY$5-$AX$5)))))</f>
        <v>5.4558710395248133E-3</v>
      </c>
      <c r="EZ50" s="381">
        <f>EY50*(1-VLOOKUP($AW50,'MP-2019_Male'!$A$3:$CH$103,IF(EZ$5&gt;2034,84,(60+(EZ$5-$AX$5)))))</f>
        <v>5.4018579162335174E-3</v>
      </c>
      <c r="FA50" s="381">
        <f>EZ50*(1-VLOOKUP($AW50,'MP-2019_Male'!$A$3:$CH$103,IF(FA$5&gt;2034,84,(60+(FA$5-$AX$5)))))</f>
        <v>5.3483795228628055E-3</v>
      </c>
      <c r="FB50" s="381">
        <f>FA50*(1-VLOOKUP($AW50,'MP-2019_Male'!$A$3:$CH$103,IF(FB$5&gt;2034,84,(60+(FB$5-$AX$5)))))</f>
        <v>5.2954305655864634E-3</v>
      </c>
      <c r="FC50" s="381">
        <f>FB50*(1-VLOOKUP($AW50,'MP-2019_Male'!$A$3:$CH$103,IF(FC$5&gt;2034,84,(60+(FC$5-$AX$5)))))</f>
        <v>5.243005802987157E-3</v>
      </c>
      <c r="FD50" s="381">
        <f>FC50*(1-VLOOKUP($AW50,'MP-2019_Male'!$A$3:$CH$103,IF(FD$5&gt;2034,84,(60+(FD$5-$AX$5)))))</f>
        <v>5.1911000455375838E-3</v>
      </c>
      <c r="FE50" s="381">
        <f>FD50*(1-VLOOKUP($AW50,'MP-2019_Male'!$A$3:$CH$103,IF(FE$5&gt;2034,84,(60+(FE$5-$AX$5)))))</f>
        <v>5.1397081550867618E-3</v>
      </c>
      <c r="FF50" s="381">
        <f>FE50*(1-VLOOKUP($AW50,'MP-2019_Male'!$A$3:$CH$103,IF(FF$5&gt;2034,84,(60+(FF$5-$AX$5)))))</f>
        <v>5.0888250443514027E-3</v>
      </c>
      <c r="FG50" s="381">
        <f>FF50*(1-VLOOKUP($AW50,'MP-2019_Male'!$A$3:$CH$103,IF(FG$5&gt;2034,84,(60+(FG$5-$AX$5)))))</f>
        <v>5.0384456764123236E-3</v>
      </c>
      <c r="FH50" s="381">
        <f>FG50*(1-VLOOKUP($AW50,'MP-2019_Male'!$A$3:$CH$103,IF(FH$5&gt;2034,84,(60+(FH$5-$AX$5)))))</f>
        <v>4.9885650642158413E-3</v>
      </c>
      <c r="FI50" s="381">
        <f>FH50*(1-VLOOKUP($AW50,'MP-2019_Male'!$A$3:$CH$103,IF(FI$5&gt;2034,84,(60+(FI$5-$AX$5)))))</f>
        <v>4.9391782700801048E-3</v>
      </c>
      <c r="FJ50" s="381">
        <f>FI50*(1-VLOOKUP($AW50,'MP-2019_Male'!$A$3:$CH$103,IF(FJ$5&gt;2034,84,(60+(FJ$5-$AX$5)))))</f>
        <v>4.8902804052063115E-3</v>
      </c>
      <c r="FK50" s="381">
        <f>FJ50*(1-VLOOKUP($AW50,'MP-2019_Male'!$A$3:$CH$103,IF(FK$5&gt;2034,84,(60+(FK$5-$AX$5)))))</f>
        <v>4.8418666291947686E-3</v>
      </c>
      <c r="FL50" s="381">
        <f>FK50*(1-VLOOKUP($AW50,'MP-2019_Male'!$A$3:$CH$103,IF(FL$5&gt;2034,84,(60+(FL$5-$AX$5)))))</f>
        <v>4.7939321495657399E-3</v>
      </c>
      <c r="FM50" s="381">
        <f>FL50*(1-VLOOKUP($AW50,'MP-2019_Male'!$A$3:$CH$103,IF(FM$5&gt;2034,84,(60+(FM$5-$AX$5)))))</f>
        <v>4.7464722212850387E-3</v>
      </c>
      <c r="FN50" s="381">
        <f>FM50*(1-VLOOKUP($AW50,'MP-2019_Male'!$A$3:$CH$103,IF(FN$5&gt;2034,84,(60+(FN$5-$AX$5)))))</f>
        <v>4.6994821462943166E-3</v>
      </c>
    </row>
    <row r="51" spans="1:170">
      <c r="A51" s="172">
        <v>63</v>
      </c>
      <c r="B51" s="190">
        <f t="shared" si="7"/>
        <v>6.5770000000000004E-3</v>
      </c>
      <c r="C51" s="191">
        <f t="shared" si="8"/>
        <v>3.1129999999999999E-3</v>
      </c>
      <c r="D51" s="174">
        <f t="shared" si="5"/>
        <v>4.8450000000000003E-3</v>
      </c>
      <c r="E51" s="345">
        <f t="shared" ca="1" si="10"/>
        <v>5.7497004368241211E-3</v>
      </c>
      <c r="F51" s="346">
        <f t="shared" ca="1" si="11"/>
        <v>3.6064619091514217E-3</v>
      </c>
      <c r="G51" s="366">
        <f t="shared" ca="1" si="17"/>
        <v>4.6780811729877714E-3</v>
      </c>
      <c r="H51" s="165">
        <f t="shared" si="13"/>
        <v>2058</v>
      </c>
      <c r="I51" s="326"/>
      <c r="J51" s="324"/>
      <c r="K51" s="324"/>
      <c r="L51" s="324"/>
      <c r="M51" s="324"/>
      <c r="N51" s="324"/>
      <c r="O51" s="324"/>
      <c r="P51" s="167"/>
      <c r="R51" s="405">
        <v>63</v>
      </c>
      <c r="T51" s="406">
        <v>2.4399999999999999E-3</v>
      </c>
      <c r="U51" s="407">
        <v>5.0000000000000001E-3</v>
      </c>
      <c r="V51" s="407">
        <v>2.1100000000000001E-2</v>
      </c>
      <c r="W51" s="408">
        <v>7.7200000000000003E-3</v>
      </c>
      <c r="Y51" s="406">
        <v>4.0099999999999997E-3</v>
      </c>
      <c r="Z51" s="407">
        <v>7.7000000000000002E-3</v>
      </c>
      <c r="AA51" s="407">
        <v>2.785E-2</v>
      </c>
      <c r="AB51" s="408">
        <v>1.2019999999999999E-2</v>
      </c>
      <c r="AC51" s="413"/>
      <c r="AD51" s="172">
        <v>63</v>
      </c>
      <c r="AF51" s="195">
        <v>6.5770000000000004E-3</v>
      </c>
      <c r="AG51" s="196">
        <v>9.4920000000000004E-3</v>
      </c>
      <c r="AH51" s="197">
        <v>2.9314E-2</v>
      </c>
      <c r="AI51" s="172"/>
      <c r="AJ51" s="195">
        <v>3.1129999999999999E-3</v>
      </c>
      <c r="AK51" s="196">
        <v>6.7229999999999998E-3</v>
      </c>
      <c r="AL51" s="197">
        <v>1.9028E-2</v>
      </c>
      <c r="AM51" s="198"/>
      <c r="AV51" s="198"/>
      <c r="AW51" s="172">
        <v>70</v>
      </c>
      <c r="AX51" s="199">
        <f t="shared" si="16"/>
        <v>1.4706333749909865E-2</v>
      </c>
      <c r="AY51" s="334">
        <f t="shared" si="15"/>
        <v>1.5717800000000001E-2</v>
      </c>
      <c r="AZ51" s="381">
        <f>AY51*(1-VLOOKUP($AW51,'MP-2019_Male'!$A$3:$CH$103,IF(AZ$5&gt;2034,84,(60+(AZ$5-$AX$5)))))</f>
        <v>1.5474174100000002E-2</v>
      </c>
      <c r="BA51" s="381">
        <f>AZ51*(1-VLOOKUP($AW51,'MP-2019_Male'!$A$3:$CH$103,IF(BA$5&gt;2034,84,(60+(BA$5-$AX$5)))))</f>
        <v>1.5279199506340003E-2</v>
      </c>
      <c r="BB51" s="381">
        <f>BA51*(1-VLOOKUP($AW51,'MP-2019_Male'!$A$3:$CH$103,IF(BB$5&gt;2034,84,(60+(BB$5-$AX$5)))))</f>
        <v>1.5127935431227237E-2</v>
      </c>
      <c r="BC51" s="381">
        <f>BB51*(1-VLOOKUP($AW51,'MP-2019_Male'!$A$3:$CH$103,IF(BC$5&gt;2034,84,(60+(BC$5-$AX$5)))))</f>
        <v>1.50190142961224E-2</v>
      </c>
      <c r="BD51" s="381">
        <f>BC51*(1-VLOOKUP($AW51,'MP-2019_Male'!$A$3:$CH$103,IF(BD$5&gt;2034,84,(60+(BD$5-$AX$5)))))</f>
        <v>1.4946923027501013E-2</v>
      </c>
      <c r="BE51" s="381">
        <f>BD51*(1-VLOOKUP($AW51,'MP-2019_Male'!$A$3:$CH$103,IF(BE$5&gt;2034,84,(60+(BE$5-$AX$5)))))</f>
        <v>1.4884145950785509E-2</v>
      </c>
      <c r="BF51" s="381">
        <f>BE51*(1-VLOOKUP($AW51,'MP-2019_Male'!$A$3:$CH$103,IF(BF$5&gt;2034,84,(60+(BF$5-$AX$5)))))</f>
        <v>1.483056302536268E-2</v>
      </c>
      <c r="BG51" s="381">
        <f>BF51*(1-VLOOKUP($AW51,'MP-2019_Male'!$A$3:$CH$103,IF(BG$5&gt;2034,84,(60+(BG$5-$AX$5)))))</f>
        <v>1.4784588279984056E-2</v>
      </c>
      <c r="BH51" s="381">
        <f>BG51*(1-VLOOKUP($AW51,'MP-2019_Male'!$A$3:$CH$103,IF(BH$5&gt;2034,84,(60+(BH$5-$AX$5)))))</f>
        <v>1.47446698916281E-2</v>
      </c>
      <c r="BI51" s="381">
        <f>BH51*(1-VLOOKUP($AW51,'MP-2019_Male'!$A$3:$CH$103,IF(BI$5&gt;2034,84,(60+(BI$5-$AX$5)))))</f>
        <v>1.4706333749909865E-2</v>
      </c>
      <c r="BJ51" s="414">
        <f>BI51*(1-VLOOKUP($AW51,'MP-2019_Male'!$A$3:$CH$103,IF(BJ$5&gt;2034,84,(60+(BJ$5-$AX$5)))))</f>
        <v>1.4666626648785108E-2</v>
      </c>
      <c r="BK51" s="381">
        <f>BJ51*(1-VLOOKUP($AW51,'MP-2019_Male'!$A$3:$CH$103,IF(BK$5&gt;2034,84,(60+(BK$5-$AX$5)))))</f>
        <v>1.4621160106173875E-2</v>
      </c>
      <c r="BL51" s="381">
        <f>BK51*(1-VLOOKUP($AW51,'MP-2019_Male'!$A$3:$CH$103,IF(BL$5&gt;2034,84,(60+(BL$5-$AX$5)))))</f>
        <v>1.4567061813781031E-2</v>
      </c>
      <c r="BM51" s="381">
        <f>BL51*(1-VLOOKUP($AW51,'MP-2019_Male'!$A$3:$CH$103,IF(BM$5&gt;2034,84,(60+(BM$5-$AX$5)))))</f>
        <v>1.4500053329437637E-2</v>
      </c>
      <c r="BN51" s="381">
        <f>BM51*(1-VLOOKUP($AW51,'MP-2019_Male'!$A$3:$CH$103,IF(BN$5&gt;2034,84,(60+(BN$5-$AX$5)))))</f>
        <v>1.4420303036125732E-2</v>
      </c>
      <c r="BO51" s="381">
        <f>BN51*(1-VLOOKUP($AW51,'MP-2019_Male'!$A$3:$CH$103,IF(BO$5&gt;2034,84,(60+(BO$5-$AX$5)))))</f>
        <v>1.4328013096694528E-2</v>
      </c>
      <c r="BP51" s="381">
        <f>BO51*(1-VLOOKUP($AW51,'MP-2019_Male'!$A$3:$CH$103,IF(BP$5&gt;2034,84,(60+(BP$5-$AX$5)))))</f>
        <v>1.4223418601088658E-2</v>
      </c>
      <c r="BQ51" s="381">
        <f>BP51*(1-VLOOKUP($AW51,'MP-2019_Male'!$A$3:$CH$103,IF(BQ$5&gt;2034,84,(60+(BQ$5-$AX$5)))))</f>
        <v>1.4108208910419839E-2</v>
      </c>
      <c r="BR51" s="381">
        <f>BQ51*(1-VLOOKUP($AW51,'MP-2019_Male'!$A$3:$CH$103,IF(BR$5&gt;2034,84,(60+(BR$5-$AX$5)))))</f>
        <v>1.3985467492899186E-2</v>
      </c>
      <c r="BS51" s="381">
        <f>BR51*(1-VLOOKUP($AW51,'MP-2019_Male'!$A$3:$CH$103,IF(BS$5&gt;2034,84,(60+(BS$5-$AX$5)))))</f>
        <v>1.3856801191964514E-2</v>
      </c>
      <c r="BT51" s="381">
        <f>BS51*(1-VLOOKUP($AW51,'MP-2019_Male'!$A$3:$CH$103,IF(BT$5&gt;2034,84,(60+(BT$5-$AX$5)))))</f>
        <v>1.3723775900521654E-2</v>
      </c>
      <c r="BU51" s="381">
        <f>BT51*(1-VLOOKUP($AW51,'MP-2019_Male'!$A$3:$CH$103,IF(BU$5&gt;2034,84,(60+(BU$5-$AX$5)))))</f>
        <v>1.3589282896696541E-2</v>
      </c>
      <c r="BV51" s="381">
        <f>BU51*(1-VLOOKUP($AW51,'MP-2019_Male'!$A$3:$CH$103,IF(BV$5&gt;2034,84,(60+(BV$5-$AX$5)))))</f>
        <v>1.3454748996019245E-2</v>
      </c>
      <c r="BW51" s="381">
        <f>BV51*(1-VLOOKUP($AW51,'MP-2019_Male'!$A$3:$CH$103,IF(BW$5&gt;2034,84,(60+(BW$5-$AX$5)))))</f>
        <v>1.3320201506059053E-2</v>
      </c>
      <c r="BX51" s="381">
        <f>BW51*(1-VLOOKUP($AW51,'MP-2019_Male'!$A$3:$CH$103,IF(BX$5&gt;2034,84,(60+(BX$5-$AX$5)))))</f>
        <v>1.3188331511149067E-2</v>
      </c>
      <c r="BY51" s="381">
        <f>BX51*(1-VLOOKUP($AW51,'MP-2019_Male'!$A$3:$CH$103,IF(BY$5&gt;2034,84,(60+(BY$5-$AX$5)))))</f>
        <v>1.3057767029188691E-2</v>
      </c>
      <c r="BZ51" s="381">
        <f>BY51*(1-VLOOKUP($AW51,'MP-2019_Male'!$A$3:$CH$103,IF(BZ$5&gt;2034,84,(60+(BZ$5-$AX$5)))))</f>
        <v>1.2928495135599722E-2</v>
      </c>
      <c r="CA51" s="381">
        <f>BZ51*(1-VLOOKUP($AW51,'MP-2019_Male'!$A$3:$CH$103,IF(CA$5&gt;2034,84,(60+(CA$5-$AX$5)))))</f>
        <v>1.2800503033757285E-2</v>
      </c>
      <c r="CB51" s="381">
        <f>CA51*(1-VLOOKUP($AW51,'MP-2019_Male'!$A$3:$CH$103,IF(CB$5&gt;2034,84,(60+(CB$5-$AX$5)))))</f>
        <v>1.2673778053723087E-2</v>
      </c>
      <c r="CC51" s="381">
        <f>CB51*(1-VLOOKUP($AW51,'MP-2019_Male'!$A$3:$CH$103,IF(CC$5&gt;2034,84,(60+(CC$5-$AX$5)))))</f>
        <v>1.2548307650991228E-2</v>
      </c>
      <c r="CD51" s="381">
        <f>CC51*(1-VLOOKUP($AW51,'MP-2019_Male'!$A$3:$CH$103,IF(CD$5&gt;2034,84,(60+(CD$5-$AX$5)))))</f>
        <v>1.2424079405246414E-2</v>
      </c>
      <c r="CE51" s="381">
        <f>CD51*(1-VLOOKUP($AW51,'MP-2019_Male'!$A$3:$CH$103,IF(CE$5&gt;2034,84,(60+(CE$5-$AX$5)))))</f>
        <v>1.2301081019134474E-2</v>
      </c>
      <c r="CF51" s="381">
        <f>CE51*(1-VLOOKUP($AW51,'MP-2019_Male'!$A$3:$CH$103,IF(CF$5&gt;2034,84,(60+(CF$5-$AX$5)))))</f>
        <v>1.2179300317045042E-2</v>
      </c>
      <c r="CG51" s="381">
        <f>CF51*(1-VLOOKUP($AW51,'MP-2019_Male'!$A$3:$CH$103,IF(CG$5&gt;2034,84,(60+(CG$5-$AX$5)))))</f>
        <v>1.2058725243906296E-2</v>
      </c>
      <c r="CH51" s="381">
        <f>CG51*(1-VLOOKUP($AW51,'MP-2019_Male'!$A$3:$CH$103,IF(CH$5&gt;2034,84,(60+(CH$5-$AX$5)))))</f>
        <v>1.1939343863991623E-2</v>
      </c>
      <c r="CI51" s="381">
        <f>CH51*(1-VLOOKUP($AW51,'MP-2019_Male'!$A$3:$CH$103,IF(CI$5&gt;2034,84,(60+(CI$5-$AX$5)))))</f>
        <v>1.1821144359738106E-2</v>
      </c>
      <c r="CJ51" s="381">
        <f>CI51*(1-VLOOKUP($AW51,'MP-2019_Male'!$A$3:$CH$103,IF(CJ$5&gt;2034,84,(60+(CJ$5-$AX$5)))))</f>
        <v>1.1704115030576698E-2</v>
      </c>
      <c r="CK51" s="381">
        <f>CJ51*(1-VLOOKUP($AW51,'MP-2019_Male'!$A$3:$CH$103,IF(CK$5&gt;2034,84,(60+(CK$5-$AX$5)))))</f>
        <v>1.158824429177399E-2</v>
      </c>
      <c r="CL51" s="381">
        <f>CK51*(1-VLOOKUP($AW51,'MP-2019_Male'!$A$3:$CH$103,IF(CL$5&gt;2034,84,(60+(CL$5-$AX$5)))))</f>
        <v>1.1473520673285427E-2</v>
      </c>
      <c r="CM51" s="381">
        <f>CL51*(1-VLOOKUP($AW51,'MP-2019_Male'!$A$3:$CH$103,IF(CM$5&gt;2034,84,(60+(CM$5-$AX$5)))))</f>
        <v>1.1359932818619901E-2</v>
      </c>
      <c r="CN51" s="381">
        <f>CM51*(1-VLOOKUP($AW51,'MP-2019_Male'!$A$3:$CH$103,IF(CN$5&gt;2034,84,(60+(CN$5-$AX$5)))))</f>
        <v>1.1247469483715564E-2</v>
      </c>
      <c r="CO51" s="381">
        <f>CN51*(1-VLOOKUP($AW51,'MP-2019_Male'!$A$3:$CH$103,IF(CO$5&gt;2034,84,(60+(CO$5-$AX$5)))))</f>
        <v>1.1136119535826779E-2</v>
      </c>
      <c r="CP51" s="381">
        <f>CO51*(1-VLOOKUP($AW51,'MP-2019_Male'!$A$3:$CH$103,IF(CP$5&gt;2034,84,(60+(CP$5-$AX$5)))))</f>
        <v>1.1025871952422094E-2</v>
      </c>
      <c r="CQ51" s="381">
        <f>CP51*(1-VLOOKUP($AW51,'MP-2019_Male'!$A$3:$CH$103,IF(CQ$5&gt;2034,84,(60+(CQ$5-$AX$5)))))</f>
        <v>1.0916715820093115E-2</v>
      </c>
      <c r="CR51" s="381">
        <f>CQ51*(1-VLOOKUP($AW51,'MP-2019_Male'!$A$3:$CH$103,IF(CR$5&gt;2034,84,(60+(CR$5-$AX$5)))))</f>
        <v>1.0808640333474194E-2</v>
      </c>
      <c r="CS51" s="381">
        <f>CR51*(1-VLOOKUP($AW51,'MP-2019_Male'!$A$3:$CH$103,IF(CS$5&gt;2034,84,(60+(CS$5-$AX$5)))))</f>
        <v>1.0701634794172799E-2</v>
      </c>
      <c r="CT51" s="381">
        <f>CS51*(1-VLOOKUP($AW51,'MP-2019_Male'!$A$3:$CH$103,IF(CT$5&gt;2034,84,(60+(CT$5-$AX$5)))))</f>
        <v>1.0595688609710488E-2</v>
      </c>
      <c r="CU51" s="381">
        <f>CT51*(1-VLOOKUP($AW51,'MP-2019_Male'!$A$3:$CH$103,IF(CU$5&gt;2034,84,(60+(CU$5-$AX$5)))))</f>
        <v>1.0490791292474353E-2</v>
      </c>
      <c r="CV51" s="381">
        <f>CU51*(1-VLOOKUP($AW51,'MP-2019_Male'!$A$3:$CH$103,IF(CV$5&gt;2034,84,(60+(CV$5-$AX$5)))))</f>
        <v>1.0386932458678857E-2</v>
      </c>
      <c r="CW51" s="381">
        <f>CV51*(1-VLOOKUP($AW51,'MP-2019_Male'!$A$3:$CH$103,IF(CW$5&gt;2034,84,(60+(CW$5-$AX$5)))))</f>
        <v>1.0284101827337936E-2</v>
      </c>
      <c r="CX51" s="381">
        <f>CW51*(1-VLOOKUP($AW51,'MP-2019_Male'!$A$3:$CH$103,IF(CX$5&gt;2034,84,(60+(CX$5-$AX$5)))))</f>
        <v>1.0182289219247291E-2</v>
      </c>
      <c r="CY51" s="381">
        <f>CX51*(1-VLOOKUP($AW51,'MP-2019_Male'!$A$3:$CH$103,IF(CY$5&gt;2034,84,(60+(CY$5-$AX$5)))))</f>
        <v>1.0081484555976742E-2</v>
      </c>
      <c r="CZ51" s="381">
        <f>CY51*(1-VLOOKUP($AW51,'MP-2019_Male'!$A$3:$CH$103,IF(CZ$5&gt;2034,84,(60+(CZ$5-$AX$5)))))</f>
        <v>9.9816778588725716E-3</v>
      </c>
      <c r="DA51" s="381">
        <f>CZ51*(1-VLOOKUP($AW51,'MP-2019_Male'!$A$3:$CH$103,IF(DA$5&gt;2034,84,(60+(DA$5-$AX$5)))))</f>
        <v>9.8828592480697322E-3</v>
      </c>
      <c r="DB51" s="381">
        <f>DA51*(1-VLOOKUP($AW51,'MP-2019_Male'!$A$3:$CH$103,IF(DB$5&gt;2034,84,(60+(DB$5-$AX$5)))))</f>
        <v>9.7850189415138421E-3</v>
      </c>
      <c r="DC51" s="381">
        <f>DB51*(1-VLOOKUP($AW51,'MP-2019_Male'!$A$3:$CH$103,IF(DC$5&gt;2034,84,(60+(DC$5-$AX$5)))))</f>
        <v>9.6881472539928556E-3</v>
      </c>
      <c r="DD51" s="381">
        <f>DC51*(1-VLOOKUP($AW51,'MP-2019_Male'!$A$3:$CH$103,IF(DD$5&gt;2034,84,(60+(DD$5-$AX$5)))))</f>
        <v>9.592234596178327E-3</v>
      </c>
      <c r="DE51" s="381">
        <f>DD51*(1-VLOOKUP($AW51,'MP-2019_Male'!$A$3:$CH$103,IF(DE$5&gt;2034,84,(60+(DE$5-$AX$5)))))</f>
        <v>9.4972714736761606E-3</v>
      </c>
      <c r="DF51" s="381">
        <f>DE51*(1-VLOOKUP($AW51,'MP-2019_Male'!$A$3:$CH$103,IF(DF$5&gt;2034,84,(60+(DF$5-$AX$5)))))</f>
        <v>9.4032484860867658E-3</v>
      </c>
      <c r="DG51" s="381">
        <f>DF51*(1-VLOOKUP($AW51,'MP-2019_Male'!$A$3:$CH$103,IF(DG$5&gt;2034,84,(60+(DG$5-$AX$5)))))</f>
        <v>9.3101563260745059E-3</v>
      </c>
      <c r="DH51" s="381">
        <f>DG51*(1-VLOOKUP($AW51,'MP-2019_Male'!$A$3:$CH$103,IF(DH$5&gt;2034,84,(60+(DH$5-$AX$5)))))</f>
        <v>9.2179857784463679E-3</v>
      </c>
      <c r="DI51" s="381">
        <f>DH51*(1-VLOOKUP($AW51,'MP-2019_Male'!$A$3:$CH$103,IF(DI$5&gt;2034,84,(60+(DI$5-$AX$5)))))</f>
        <v>9.1267277192397488E-3</v>
      </c>
      <c r="DJ51" s="381">
        <f>DI51*(1-VLOOKUP($AW51,'MP-2019_Male'!$A$3:$CH$103,IF(DJ$5&gt;2034,84,(60+(DJ$5-$AX$5)))))</f>
        <v>9.0363731148192759E-3</v>
      </c>
      <c r="DK51" s="381">
        <f>DJ51*(1-VLOOKUP($AW51,'MP-2019_Male'!$A$3:$CH$103,IF(DK$5&gt;2034,84,(60+(DK$5-$AX$5)))))</f>
        <v>8.9469130209825654E-3</v>
      </c>
      <c r="DL51" s="381">
        <f>DK51*(1-VLOOKUP($AW51,'MP-2019_Male'!$A$3:$CH$103,IF(DL$5&gt;2034,84,(60+(DL$5-$AX$5)))))</f>
        <v>8.8583385820748383E-3</v>
      </c>
      <c r="DM51" s="381">
        <f>DL51*(1-VLOOKUP($AW51,'MP-2019_Male'!$A$3:$CH$103,IF(DM$5&gt;2034,84,(60+(DM$5-$AX$5)))))</f>
        <v>8.7706410301122972E-3</v>
      </c>
      <c r="DN51" s="381">
        <f>DM51*(1-VLOOKUP($AW51,'MP-2019_Male'!$A$3:$CH$103,IF(DN$5&gt;2034,84,(60+(DN$5-$AX$5)))))</f>
        <v>8.6838116839141853E-3</v>
      </c>
      <c r="DO51" s="381">
        <f>DN51*(1-VLOOKUP($AW51,'MP-2019_Male'!$A$3:$CH$103,IF(DO$5&gt;2034,84,(60+(DO$5-$AX$5)))))</f>
        <v>8.5978419482434353E-3</v>
      </c>
      <c r="DP51" s="381">
        <f>DO51*(1-VLOOKUP($AW51,'MP-2019_Male'!$A$3:$CH$103,IF(DP$5&gt;2034,84,(60+(DP$5-$AX$5)))))</f>
        <v>8.512723312955826E-3</v>
      </c>
      <c r="DQ51" s="381">
        <f>DP51*(1-VLOOKUP($AW51,'MP-2019_Male'!$A$3:$CH$103,IF(DQ$5&gt;2034,84,(60+(DQ$5-$AX$5)))))</f>
        <v>8.4284473521575639E-3</v>
      </c>
      <c r="DR51" s="381">
        <f>DQ51*(1-VLOOKUP($AW51,'MP-2019_Male'!$A$3:$CH$103,IF(DR$5&gt;2034,84,(60+(DR$5-$AX$5)))))</f>
        <v>8.345005723371204E-3</v>
      </c>
      <c r="DS51" s="381">
        <f>DR51*(1-VLOOKUP($AW51,'MP-2019_Male'!$A$3:$CH$103,IF(DS$5&gt;2034,84,(60+(DS$5-$AX$5)))))</f>
        <v>8.2623901667098296E-3</v>
      </c>
      <c r="DT51" s="381">
        <f>DS51*(1-VLOOKUP($AW51,'MP-2019_Male'!$A$3:$CH$103,IF(DT$5&gt;2034,84,(60+(DT$5-$AX$5)))))</f>
        <v>8.1805925040594023E-3</v>
      </c>
      <c r="DU51" s="381">
        <f>DT51*(1-VLOOKUP($AW51,'MP-2019_Male'!$A$3:$CH$103,IF(DU$5&gt;2034,84,(60+(DU$5-$AX$5)))))</f>
        <v>8.0996046382692134E-3</v>
      </c>
      <c r="DV51" s="381">
        <f>DU51*(1-VLOOKUP($AW51,'MP-2019_Male'!$A$3:$CH$103,IF(DV$5&gt;2034,84,(60+(DV$5-$AX$5)))))</f>
        <v>8.0194185523503481E-3</v>
      </c>
      <c r="DW51" s="381">
        <f>DV51*(1-VLOOKUP($AW51,'MP-2019_Male'!$A$3:$CH$103,IF(DW$5&gt;2034,84,(60+(DW$5-$AX$5)))))</f>
        <v>7.9400263086820792E-3</v>
      </c>
      <c r="DX51" s="381">
        <f>DW51*(1-VLOOKUP($AW51,'MP-2019_Male'!$A$3:$CH$103,IF(DX$5&gt;2034,84,(60+(DX$5-$AX$5)))))</f>
        <v>7.8614200482261271E-3</v>
      </c>
      <c r="DY51" s="381">
        <f>DX51*(1-VLOOKUP($AW51,'MP-2019_Male'!$A$3:$CH$103,IF(DY$5&gt;2034,84,(60+(DY$5-$AX$5)))))</f>
        <v>7.7835919897486887E-3</v>
      </c>
      <c r="DZ51" s="381">
        <f>DY51*(1-VLOOKUP($AW51,'MP-2019_Male'!$A$3:$CH$103,IF(DZ$5&gt;2034,84,(60+(DZ$5-$AX$5)))))</f>
        <v>7.7065344290501766E-3</v>
      </c>
      <c r="EA51" s="381">
        <f>DZ51*(1-VLOOKUP($AW51,'MP-2019_Male'!$A$3:$CH$103,IF(EA$5&gt;2034,84,(60+(EA$5-$AX$5)))))</f>
        <v>7.6302397382025794E-3</v>
      </c>
      <c r="EB51" s="381">
        <f>EA51*(1-VLOOKUP($AW51,'MP-2019_Male'!$A$3:$CH$103,IF(EB$5&gt;2034,84,(60+(EB$5-$AX$5)))))</f>
        <v>7.5547003647943737E-3</v>
      </c>
      <c r="EC51" s="381">
        <f>EB51*(1-VLOOKUP($AW51,'MP-2019_Male'!$A$3:$CH$103,IF(EC$5&gt;2034,84,(60+(EC$5-$AX$5)))))</f>
        <v>7.4799088311829093E-3</v>
      </c>
      <c r="ED51" s="381">
        <f>EC51*(1-VLOOKUP($AW51,'MP-2019_Male'!$A$3:$CH$103,IF(ED$5&gt;2034,84,(60+(ED$5-$AX$5)))))</f>
        <v>7.4058577337541981E-3</v>
      </c>
      <c r="EE51" s="381">
        <f>ED51*(1-VLOOKUP($AW51,'MP-2019_Male'!$A$3:$CH$103,IF(EE$5&gt;2034,84,(60+(EE$5-$AX$5)))))</f>
        <v>7.3325397421900316E-3</v>
      </c>
      <c r="EF51" s="381">
        <f>EE51*(1-VLOOKUP($AW51,'MP-2019_Male'!$A$3:$CH$103,IF(EF$5&gt;2034,84,(60+(EF$5-$AX$5)))))</f>
        <v>7.2599475987423501E-3</v>
      </c>
      <c r="EG51" s="381">
        <f>EF51*(1-VLOOKUP($AW51,'MP-2019_Male'!$A$3:$CH$103,IF(EG$5&gt;2034,84,(60+(EG$5-$AX$5)))))</f>
        <v>7.1880741175148009E-3</v>
      </c>
      <c r="EH51" s="381">
        <f>EG51*(1-VLOOKUP($AW51,'MP-2019_Male'!$A$3:$CH$103,IF(EH$5&gt;2034,84,(60+(EH$5-$AX$5)))))</f>
        <v>7.1169121837514043E-3</v>
      </c>
      <c r="EI51" s="381">
        <f>EH51*(1-VLOOKUP($AW51,'MP-2019_Male'!$A$3:$CH$103,IF(EI$5&gt;2034,84,(60+(EI$5-$AX$5)))))</f>
        <v>7.0464547531322655E-3</v>
      </c>
      <c r="EJ51" s="381">
        <f>EI51*(1-VLOOKUP($AW51,'MP-2019_Male'!$A$3:$CH$103,IF(EJ$5&gt;2034,84,(60+(EJ$5-$AX$5)))))</f>
        <v>6.9766948510762558E-3</v>
      </c>
      <c r="EK51" s="381">
        <f>EJ51*(1-VLOOKUP($AW51,'MP-2019_Male'!$A$3:$CH$103,IF(EK$5&gt;2034,84,(60+(EK$5-$AX$5)))))</f>
        <v>6.907625572050601E-3</v>
      </c>
      <c r="EL51" s="381">
        <f>EK51*(1-VLOOKUP($AW51,'MP-2019_Male'!$A$3:$CH$103,IF(EL$5&gt;2034,84,(60+(EL$5-$AX$5)))))</f>
        <v>6.8392400788873002E-3</v>
      </c>
      <c r="EM51" s="381">
        <f>EL51*(1-VLOOKUP($AW51,'MP-2019_Male'!$A$3:$CH$103,IF(EM$5&gt;2034,84,(60+(EM$5-$AX$5)))))</f>
        <v>6.7715316021063161E-3</v>
      </c>
      <c r="EN51" s="381">
        <f>EM51*(1-VLOOKUP($AW51,'MP-2019_Male'!$A$3:$CH$103,IF(EN$5&gt;2034,84,(60+(EN$5-$AX$5)))))</f>
        <v>6.7044934392454635E-3</v>
      </c>
      <c r="EO51" s="381">
        <f>EN51*(1-VLOOKUP($AW51,'MP-2019_Male'!$A$3:$CH$103,IF(EO$5&gt;2034,84,(60+(EO$5-$AX$5)))))</f>
        <v>6.6381189541969334E-3</v>
      </c>
      <c r="EP51" s="381">
        <f>EO51*(1-VLOOKUP($AW51,'MP-2019_Male'!$A$3:$CH$103,IF(EP$5&gt;2034,84,(60+(EP$5-$AX$5)))))</f>
        <v>6.5724015765503832E-3</v>
      </c>
      <c r="EQ51" s="381">
        <f>EP51*(1-VLOOKUP($AW51,'MP-2019_Male'!$A$3:$CH$103,IF(EQ$5&gt;2034,84,(60+(EQ$5-$AX$5)))))</f>
        <v>6.5073348009425346E-3</v>
      </c>
      <c r="ER51" s="381">
        <f>EQ51*(1-VLOOKUP($AW51,'MP-2019_Male'!$A$3:$CH$103,IF(ER$5&gt;2034,84,(60+(ER$5-$AX$5)))))</f>
        <v>6.4429121864132037E-3</v>
      </c>
      <c r="ES51" s="381">
        <f>ER51*(1-VLOOKUP($AW51,'MP-2019_Male'!$A$3:$CH$103,IF(ES$5&gt;2034,84,(60+(ES$5-$AX$5)))))</f>
        <v>6.3791273557677131E-3</v>
      </c>
      <c r="ET51" s="381">
        <f>ES51*(1-VLOOKUP($AW51,'MP-2019_Male'!$A$3:$CH$103,IF(ET$5&gt;2034,84,(60+(ET$5-$AX$5)))))</f>
        <v>6.3159739949456128E-3</v>
      </c>
      <c r="EU51" s="381">
        <f>ET51*(1-VLOOKUP($AW51,'MP-2019_Male'!$A$3:$CH$103,IF(EU$5&gt;2034,84,(60+(EU$5-$AX$5)))))</f>
        <v>6.2534458523956513E-3</v>
      </c>
      <c r="EV51" s="381">
        <f>EU51*(1-VLOOKUP($AW51,'MP-2019_Male'!$A$3:$CH$103,IF(EV$5&gt;2034,84,(60+(EV$5-$AX$5)))))</f>
        <v>6.1915367384569346E-3</v>
      </c>
      <c r="EW51" s="381">
        <f>EV51*(1-VLOOKUP($AW51,'MP-2019_Male'!$A$3:$CH$103,IF(EW$5&gt;2034,84,(60+(EW$5-$AX$5)))))</f>
        <v>6.1302405247462112E-3</v>
      </c>
      <c r="EX51" s="381">
        <f>EW51*(1-VLOOKUP($AW51,'MP-2019_Male'!$A$3:$CH$103,IF(EX$5&gt;2034,84,(60+(EX$5-$AX$5)))))</f>
        <v>6.0695511435512233E-3</v>
      </c>
      <c r="EY51" s="381">
        <f>EX51*(1-VLOOKUP($AW51,'MP-2019_Male'!$A$3:$CH$103,IF(EY$5&gt;2034,84,(60+(EY$5-$AX$5)))))</f>
        <v>6.0094625872300659E-3</v>
      </c>
      <c r="EZ51" s="381">
        <f>EY51*(1-VLOOKUP($AW51,'MP-2019_Male'!$A$3:$CH$103,IF(EZ$5&gt;2034,84,(60+(EZ$5-$AX$5)))))</f>
        <v>5.949968907616488E-3</v>
      </c>
      <c r="FA51" s="381">
        <f>EZ51*(1-VLOOKUP($AW51,'MP-2019_Male'!$A$3:$CH$103,IF(FA$5&gt;2034,84,(60+(FA$5-$AX$5)))))</f>
        <v>5.891064215431085E-3</v>
      </c>
      <c r="FB51" s="381">
        <f>FA51*(1-VLOOKUP($AW51,'MP-2019_Male'!$A$3:$CH$103,IF(FB$5&gt;2034,84,(60+(FB$5-$AX$5)))))</f>
        <v>5.8327426796983169E-3</v>
      </c>
      <c r="FC51" s="381">
        <f>FB51*(1-VLOOKUP($AW51,'MP-2019_Male'!$A$3:$CH$103,IF(FC$5&gt;2034,84,(60+(FC$5-$AX$5)))))</f>
        <v>5.7749985271693038E-3</v>
      </c>
      <c r="FD51" s="381">
        <f>FC51*(1-VLOOKUP($AW51,'MP-2019_Male'!$A$3:$CH$103,IF(FD$5&gt;2034,84,(60+(FD$5-$AX$5)))))</f>
        <v>5.7178260417503277E-3</v>
      </c>
      <c r="FE51" s="381">
        <f>FD51*(1-VLOOKUP($AW51,'MP-2019_Male'!$A$3:$CH$103,IF(FE$5&gt;2034,84,(60+(FE$5-$AX$5)))))</f>
        <v>5.661219563936999E-3</v>
      </c>
      <c r="FF51" s="381">
        <f>FE51*(1-VLOOKUP($AW51,'MP-2019_Male'!$A$3:$CH$103,IF(FF$5&gt;2034,84,(60+(FF$5-$AX$5)))))</f>
        <v>5.6051734902540229E-3</v>
      </c>
      <c r="FG51" s="381">
        <f>FF51*(1-VLOOKUP($AW51,'MP-2019_Male'!$A$3:$CH$103,IF(FG$5&gt;2034,84,(60+(FG$5-$AX$5)))))</f>
        <v>5.5496822727005082E-3</v>
      </c>
      <c r="FH51" s="381">
        <f>FG51*(1-VLOOKUP($AW51,'MP-2019_Male'!$A$3:$CH$103,IF(FH$5&gt;2034,84,(60+(FH$5-$AX$5)))))</f>
        <v>5.4947404182007732E-3</v>
      </c>
      <c r="FI51" s="381">
        <f>FH51*(1-VLOOKUP($AW51,'MP-2019_Male'!$A$3:$CH$103,IF(FI$5&gt;2034,84,(60+(FI$5-$AX$5)))))</f>
        <v>5.4403424880605858E-3</v>
      </c>
      <c r="FJ51" s="381">
        <f>FI51*(1-VLOOKUP($AW51,'MP-2019_Male'!$A$3:$CH$103,IF(FJ$5&gt;2034,84,(60+(FJ$5-$AX$5)))))</f>
        <v>5.3864830974287856E-3</v>
      </c>
      <c r="FK51" s="381">
        <f>FJ51*(1-VLOOKUP($AW51,'MP-2019_Male'!$A$3:$CH$103,IF(FK$5&gt;2034,84,(60+(FK$5-$AX$5)))))</f>
        <v>5.3331569147642404E-3</v>
      </c>
      <c r="FL51" s="381">
        <f>FK51*(1-VLOOKUP($AW51,'MP-2019_Male'!$A$3:$CH$103,IF(FL$5&gt;2034,84,(60+(FL$5-$AX$5)))))</f>
        <v>5.280358661308074E-3</v>
      </c>
      <c r="FM51" s="381">
        <f>FL51*(1-VLOOKUP($AW51,'MP-2019_Male'!$A$3:$CH$103,IF(FM$5&gt;2034,84,(60+(FM$5-$AX$5)))))</f>
        <v>5.2280831105611242E-3</v>
      </c>
      <c r="FN51" s="381">
        <f>FM51*(1-VLOOKUP($AW51,'MP-2019_Male'!$A$3:$CH$103,IF(FN$5&gt;2034,84,(60+(FN$5-$AX$5)))))</f>
        <v>5.176325087766569E-3</v>
      </c>
    </row>
    <row r="52" spans="1:170">
      <c r="A52" s="172">
        <v>64</v>
      </c>
      <c r="B52" s="190">
        <f t="shared" si="7"/>
        <v>7.3769999999999999E-3</v>
      </c>
      <c r="C52" s="191">
        <f t="shared" si="8"/>
        <v>3.3890000000000001E-3</v>
      </c>
      <c r="D52" s="174">
        <f t="shared" si="5"/>
        <v>5.3829999999999998E-3</v>
      </c>
      <c r="E52" s="345">
        <f t="shared" ca="1" si="10"/>
        <v>6.1273903852335021E-3</v>
      </c>
      <c r="F52" s="346">
        <f t="shared" ca="1" si="11"/>
        <v>3.868391097323752E-3</v>
      </c>
      <c r="G52" s="366">
        <f t="shared" ca="1" si="17"/>
        <v>4.9978907412786266E-3</v>
      </c>
      <c r="H52" s="165">
        <f t="shared" si="13"/>
        <v>2059</v>
      </c>
      <c r="I52" s="325"/>
      <c r="J52" s="324"/>
      <c r="K52" s="324"/>
      <c r="L52" s="324"/>
      <c r="M52" s="324"/>
      <c r="N52" s="324"/>
      <c r="O52" s="324"/>
      <c r="P52" s="167"/>
      <c r="R52" s="405">
        <v>64</v>
      </c>
      <c r="T52" s="406">
        <v>2.6900000000000001E-3</v>
      </c>
      <c r="U52" s="407">
        <v>5.5199999999999997E-3</v>
      </c>
      <c r="V52" s="407">
        <v>2.1780000000000001E-2</v>
      </c>
      <c r="W52" s="408">
        <v>8.3300000000000006E-3</v>
      </c>
      <c r="Y52" s="406">
        <v>4.3299999999999996E-3</v>
      </c>
      <c r="Z52" s="407">
        <v>8.3599999999999994E-3</v>
      </c>
      <c r="AA52" s="407">
        <v>2.9080000000000002E-2</v>
      </c>
      <c r="AB52" s="408">
        <v>1.286E-2</v>
      </c>
      <c r="AC52" s="413"/>
      <c r="AD52" s="172">
        <v>64</v>
      </c>
      <c r="AF52" s="195">
        <v>7.3769999999999999E-3</v>
      </c>
      <c r="AG52" s="196">
        <v>1.0208999999999999E-2</v>
      </c>
      <c r="AH52" s="197">
        <v>3.0433000000000002E-2</v>
      </c>
      <c r="AI52" s="172"/>
      <c r="AJ52" s="195">
        <v>3.3890000000000001E-3</v>
      </c>
      <c r="AK52" s="196">
        <v>7.352E-3</v>
      </c>
      <c r="AL52" s="197">
        <v>1.9883999999999999E-2</v>
      </c>
      <c r="AM52" s="198"/>
      <c r="AV52" s="198"/>
      <c r="AW52" s="172">
        <v>71</v>
      </c>
      <c r="AX52" s="199">
        <f t="shared" si="16"/>
        <v>1.6251129299228253E-2</v>
      </c>
      <c r="AY52" s="334">
        <f t="shared" si="15"/>
        <v>1.7540900000000002E-2</v>
      </c>
      <c r="AZ52" s="381">
        <f>AY52*(1-VLOOKUP($AW52,'MP-2019_Male'!$A$3:$CH$103,IF(AZ$5&gt;2034,84,(60+(AZ$5-$AX$5)))))</f>
        <v>1.7261999690000002E-2</v>
      </c>
      <c r="BA52" s="381">
        <f>AZ52*(1-VLOOKUP($AW52,'MP-2019_Male'!$A$3:$CH$103,IF(BA$5&gt;2034,84,(60+(BA$5-$AX$5)))))</f>
        <v>1.7034141294092003E-2</v>
      </c>
      <c r="BB52" s="381">
        <f>BA52*(1-VLOOKUP($AW52,'MP-2019_Male'!$A$3:$CH$103,IF(BB$5&gt;2034,84,(60+(BB$5-$AX$5)))))</f>
        <v>1.6855282810504038E-2</v>
      </c>
      <c r="BC52" s="381">
        <f>BB52*(1-VLOOKUP($AW52,'MP-2019_Male'!$A$3:$CH$103,IF(BC$5&gt;2034,84,(60+(BC$5-$AX$5)))))</f>
        <v>1.6718755019738955E-2</v>
      </c>
      <c r="BD52" s="381">
        <f>BC52*(1-VLOOKUP($AW52,'MP-2019_Male'!$A$3:$CH$103,IF(BD$5&gt;2034,84,(60+(BD$5-$AX$5)))))</f>
        <v>1.6620114365122497E-2</v>
      </c>
      <c r="BE52" s="381">
        <f>BD52*(1-VLOOKUP($AW52,'MP-2019_Male'!$A$3:$CH$103,IF(BE$5&gt;2034,84,(60+(BE$5-$AX$5)))))</f>
        <v>1.6530365747550835E-2</v>
      </c>
      <c r="BF52" s="381">
        <f>BE52*(1-VLOOKUP($AW52,'MP-2019_Male'!$A$3:$CH$103,IF(BF$5&gt;2034,84,(60+(BF$5-$AX$5)))))</f>
        <v>1.6449366955387835E-2</v>
      </c>
      <c r="BG52" s="381">
        <f>BF52*(1-VLOOKUP($AW52,'MP-2019_Male'!$A$3:$CH$103,IF(BG$5&gt;2034,84,(60+(BG$5-$AX$5)))))</f>
        <v>1.637698974078413E-2</v>
      </c>
      <c r="BH52" s="381">
        <f>BG52*(1-VLOOKUP($AW52,'MP-2019_Male'!$A$3:$CH$103,IF(BH$5&gt;2034,84,(60+(BH$5-$AX$5)))))</f>
        <v>1.6311481781820993E-2</v>
      </c>
      <c r="BI52" s="381">
        <f>BH52*(1-VLOOKUP($AW52,'MP-2019_Male'!$A$3:$CH$103,IF(BI$5&gt;2034,84,(60+(BI$5-$AX$5)))))</f>
        <v>1.6251129299228253E-2</v>
      </c>
      <c r="BJ52" s="414">
        <f>BI52*(1-VLOOKUP($AW52,'MP-2019_Male'!$A$3:$CH$103,IF(BJ$5&gt;2034,84,(60+(BJ$5-$AX$5)))))</f>
        <v>1.6192625233751031E-2</v>
      </c>
      <c r="BK52" s="381">
        <f>BJ52*(1-VLOOKUP($AW52,'MP-2019_Male'!$A$3:$CH$103,IF(BK$5&gt;2034,84,(60+(BK$5-$AX$5)))))</f>
        <v>1.6132712520386151E-2</v>
      </c>
      <c r="BL52" s="381">
        <f>BK52*(1-VLOOKUP($AW52,'MP-2019_Male'!$A$3:$CH$103,IF(BL$5&gt;2034,84,(60+(BL$5-$AX$5)))))</f>
        <v>1.6068181670304608E-2</v>
      </c>
      <c r="BM52" s="381">
        <f>BL52*(1-VLOOKUP($AW52,'MP-2019_Male'!$A$3:$CH$103,IF(BM$5&gt;2034,84,(60+(BM$5-$AX$5)))))</f>
        <v>1.5994268034621204E-2</v>
      </c>
      <c r="BN52" s="381">
        <f>BM52*(1-VLOOKUP($AW52,'MP-2019_Male'!$A$3:$CH$103,IF(BN$5&gt;2034,84,(60+(BN$5-$AX$5)))))</f>
        <v>1.5909498414037711E-2</v>
      </c>
      <c r="BO52" s="381">
        <f>BN52*(1-VLOOKUP($AW52,'MP-2019_Male'!$A$3:$CH$103,IF(BO$5&gt;2034,84,(60+(BO$5-$AX$5)))))</f>
        <v>1.5812450473712082E-2</v>
      </c>
      <c r="BP52" s="381">
        <f>BO52*(1-VLOOKUP($AW52,'MP-2019_Male'!$A$3:$CH$103,IF(BP$5&gt;2034,84,(60+(BP$5-$AX$5)))))</f>
        <v>1.5701763320396099E-2</v>
      </c>
      <c r="BQ52" s="381">
        <f>BP52*(1-VLOOKUP($AW52,'MP-2019_Male'!$A$3:$CH$103,IF(BQ$5&gt;2034,84,(60+(BQ$5-$AX$5)))))</f>
        <v>1.5579289566497009E-2</v>
      </c>
      <c r="BR52" s="381">
        <f>BQ52*(1-VLOOKUP($AW52,'MP-2019_Male'!$A$3:$CH$103,IF(BR$5&gt;2034,84,(60+(BR$5-$AX$5)))))</f>
        <v>1.5446865605181785E-2</v>
      </c>
      <c r="BS52" s="381">
        <f>BR52*(1-VLOOKUP($AW52,'MP-2019_Male'!$A$3:$CH$103,IF(BS$5&gt;2034,84,(60+(BS$5-$AX$5)))))</f>
        <v>1.5306299128174631E-2</v>
      </c>
      <c r="BT52" s="381">
        <f>BS52*(1-VLOOKUP($AW52,'MP-2019_Male'!$A$3:$CH$103,IF(BT$5&gt;2034,84,(60+(BT$5-$AX$5)))))</f>
        <v>1.5160889286456973E-2</v>
      </c>
      <c r="BU52" s="381">
        <f>BT52*(1-VLOOKUP($AW52,'MP-2019_Male'!$A$3:$CH$103,IF(BU$5&gt;2034,84,(60+(BU$5-$AX$5)))))</f>
        <v>1.501382866037834E-2</v>
      </c>
      <c r="BV52" s="381">
        <f>BU52*(1-VLOOKUP($AW52,'MP-2019_Male'!$A$3:$CH$103,IF(BV$5&gt;2034,84,(60+(BV$5-$AX$5)))))</f>
        <v>1.4865191756640594E-2</v>
      </c>
      <c r="BW52" s="381">
        <f>BV52*(1-VLOOKUP($AW52,'MP-2019_Male'!$A$3:$CH$103,IF(BW$5&gt;2034,84,(60+(BW$5-$AX$5)))))</f>
        <v>1.4716539839074188E-2</v>
      </c>
      <c r="BX52" s="381">
        <f>BW52*(1-VLOOKUP($AW52,'MP-2019_Male'!$A$3:$CH$103,IF(BX$5&gt;2034,84,(60+(BX$5-$AX$5)))))</f>
        <v>1.4570846094667352E-2</v>
      </c>
      <c r="BY52" s="381">
        <f>BX52*(1-VLOOKUP($AW52,'MP-2019_Male'!$A$3:$CH$103,IF(BY$5&gt;2034,84,(60+(BY$5-$AX$5)))))</f>
        <v>1.4426594718330145E-2</v>
      </c>
      <c r="BZ52" s="381">
        <f>BY52*(1-VLOOKUP($AW52,'MP-2019_Male'!$A$3:$CH$103,IF(BZ$5&gt;2034,84,(60+(BZ$5-$AX$5)))))</f>
        <v>1.4283771430618675E-2</v>
      </c>
      <c r="CA52" s="381">
        <f>BZ52*(1-VLOOKUP($AW52,'MP-2019_Male'!$A$3:$CH$103,IF(CA$5&gt;2034,84,(60+(CA$5-$AX$5)))))</f>
        <v>1.4142362093455549E-2</v>
      </c>
      <c r="CB52" s="381">
        <f>CA52*(1-VLOOKUP($AW52,'MP-2019_Male'!$A$3:$CH$103,IF(CB$5&gt;2034,84,(60+(CB$5-$AX$5)))))</f>
        <v>1.4002352708730339E-2</v>
      </c>
      <c r="CC52" s="381">
        <f>CB52*(1-VLOOKUP($AW52,'MP-2019_Male'!$A$3:$CH$103,IF(CC$5&gt;2034,84,(60+(CC$5-$AX$5)))))</f>
        <v>1.3863729416913908E-2</v>
      </c>
      <c r="CD52" s="381">
        <f>CC52*(1-VLOOKUP($AW52,'MP-2019_Male'!$A$3:$CH$103,IF(CD$5&gt;2034,84,(60+(CD$5-$AX$5)))))</f>
        <v>1.3726478495686459E-2</v>
      </c>
      <c r="CE52" s="381">
        <f>CD52*(1-VLOOKUP($AW52,'MP-2019_Male'!$A$3:$CH$103,IF(CE$5&gt;2034,84,(60+(CE$5-$AX$5)))))</f>
        <v>1.3590586358579163E-2</v>
      </c>
      <c r="CF52" s="381">
        <f>CE52*(1-VLOOKUP($AW52,'MP-2019_Male'!$A$3:$CH$103,IF(CF$5&gt;2034,84,(60+(CF$5-$AX$5)))))</f>
        <v>1.3456039553629229E-2</v>
      </c>
      <c r="CG52" s="381">
        <f>CF52*(1-VLOOKUP($AW52,'MP-2019_Male'!$A$3:$CH$103,IF(CG$5&gt;2034,84,(60+(CG$5-$AX$5)))))</f>
        <v>1.33228247620483E-2</v>
      </c>
      <c r="CH52" s="381">
        <f>CG52*(1-VLOOKUP($AW52,'MP-2019_Male'!$A$3:$CH$103,IF(CH$5&gt;2034,84,(60+(CH$5-$AX$5)))))</f>
        <v>1.3190928796904021E-2</v>
      </c>
      <c r="CI52" s="381">
        <f>CH52*(1-VLOOKUP($AW52,'MP-2019_Male'!$A$3:$CH$103,IF(CI$5&gt;2034,84,(60+(CI$5-$AX$5)))))</f>
        <v>1.306033860181467E-2</v>
      </c>
      <c r="CJ52" s="381">
        <f>CI52*(1-VLOOKUP($AW52,'MP-2019_Male'!$A$3:$CH$103,IF(CJ$5&gt;2034,84,(60+(CJ$5-$AX$5)))))</f>
        <v>1.2931041249656706E-2</v>
      </c>
      <c r="CK52" s="381">
        <f>CJ52*(1-VLOOKUP($AW52,'MP-2019_Male'!$A$3:$CH$103,IF(CK$5&gt;2034,84,(60+(CK$5-$AX$5)))))</f>
        <v>1.2803023941285104E-2</v>
      </c>
      <c r="CL52" s="381">
        <f>CK52*(1-VLOOKUP($AW52,'MP-2019_Male'!$A$3:$CH$103,IF(CL$5&gt;2034,84,(60+(CL$5-$AX$5)))))</f>
        <v>1.2676274004266382E-2</v>
      </c>
      <c r="CM52" s="381">
        <f>CL52*(1-VLOOKUP($AW52,'MP-2019_Male'!$A$3:$CH$103,IF(CM$5&gt;2034,84,(60+(CM$5-$AX$5)))))</f>
        <v>1.2550778891624145E-2</v>
      </c>
      <c r="CN52" s="381">
        <f>CM52*(1-VLOOKUP($AW52,'MP-2019_Male'!$A$3:$CH$103,IF(CN$5&gt;2034,84,(60+(CN$5-$AX$5)))))</f>
        <v>1.2426526180597065E-2</v>
      </c>
      <c r="CO52" s="381">
        <f>CN52*(1-VLOOKUP($AW52,'MP-2019_Male'!$A$3:$CH$103,IF(CO$5&gt;2034,84,(60+(CO$5-$AX$5)))))</f>
        <v>1.2303503571409155E-2</v>
      </c>
      <c r="CP52" s="381">
        <f>CO52*(1-VLOOKUP($AW52,'MP-2019_Male'!$A$3:$CH$103,IF(CP$5&gt;2034,84,(60+(CP$5-$AX$5)))))</f>
        <v>1.2181698886052203E-2</v>
      </c>
      <c r="CQ52" s="381">
        <f>CP52*(1-VLOOKUP($AW52,'MP-2019_Male'!$A$3:$CH$103,IF(CQ$5&gt;2034,84,(60+(CQ$5-$AX$5)))))</f>
        <v>1.2061100067080286E-2</v>
      </c>
      <c r="CR52" s="381">
        <f>CQ52*(1-VLOOKUP($AW52,'MP-2019_Male'!$A$3:$CH$103,IF(CR$5&gt;2034,84,(60+(CR$5-$AX$5)))))</f>
        <v>1.1941695176416191E-2</v>
      </c>
      <c r="CS52" s="381">
        <f>CR52*(1-VLOOKUP($AW52,'MP-2019_Male'!$A$3:$CH$103,IF(CS$5&gt;2034,84,(60+(CS$5-$AX$5)))))</f>
        <v>1.1823472394169671E-2</v>
      </c>
      <c r="CT52" s="381">
        <f>CS52*(1-VLOOKUP($AW52,'MP-2019_Male'!$A$3:$CH$103,IF(CT$5&gt;2034,84,(60+(CT$5-$AX$5)))))</f>
        <v>1.1706420017467391E-2</v>
      </c>
      <c r="CU52" s="381">
        <f>CT52*(1-VLOOKUP($AW52,'MP-2019_Male'!$A$3:$CH$103,IF(CU$5&gt;2034,84,(60+(CU$5-$AX$5)))))</f>
        <v>1.1590526459294464E-2</v>
      </c>
      <c r="CV52" s="381">
        <f>CU52*(1-VLOOKUP($AW52,'MP-2019_Male'!$A$3:$CH$103,IF(CV$5&gt;2034,84,(60+(CV$5-$AX$5)))))</f>
        <v>1.1475780247347448E-2</v>
      </c>
      <c r="CW52" s="381">
        <f>CV52*(1-VLOOKUP($AW52,'MP-2019_Male'!$A$3:$CH$103,IF(CW$5&gt;2034,84,(60+(CW$5-$AX$5)))))</f>
        <v>1.1362170022898709E-2</v>
      </c>
      <c r="CX52" s="381">
        <f>CW52*(1-VLOOKUP($AW52,'MP-2019_Male'!$A$3:$CH$103,IF(CX$5&gt;2034,84,(60+(CX$5-$AX$5)))))</f>
        <v>1.1249684539672011E-2</v>
      </c>
      <c r="CY52" s="381">
        <f>CX52*(1-VLOOKUP($AW52,'MP-2019_Male'!$A$3:$CH$103,IF(CY$5&gt;2034,84,(60+(CY$5-$AX$5)))))</f>
        <v>1.1138312662729258E-2</v>
      </c>
      <c r="CZ52" s="381">
        <f>CY52*(1-VLOOKUP($AW52,'MP-2019_Male'!$A$3:$CH$103,IF(CZ$5&gt;2034,84,(60+(CZ$5-$AX$5)))))</f>
        <v>1.1028043367368238E-2</v>
      </c>
      <c r="DA52" s="381">
        <f>CZ52*(1-VLOOKUP($AW52,'MP-2019_Male'!$A$3:$CH$103,IF(DA$5&gt;2034,84,(60+(DA$5-$AX$5)))))</f>
        <v>1.0918865738031292E-2</v>
      </c>
      <c r="DB52" s="381">
        <f>DA52*(1-VLOOKUP($AW52,'MP-2019_Male'!$A$3:$CH$103,IF(DB$5&gt;2034,84,(60+(DB$5-$AX$5)))))</f>
        <v>1.0810768967224781E-2</v>
      </c>
      <c r="DC52" s="381">
        <f>DB52*(1-VLOOKUP($AW52,'MP-2019_Male'!$A$3:$CH$103,IF(DC$5&gt;2034,84,(60+(DC$5-$AX$5)))))</f>
        <v>1.0703742354449255E-2</v>
      </c>
      <c r="DD52" s="381">
        <f>DC52*(1-VLOOKUP($AW52,'MP-2019_Male'!$A$3:$CH$103,IF(DD$5&gt;2034,84,(60+(DD$5-$AX$5)))))</f>
        <v>1.0597775305140207E-2</v>
      </c>
      <c r="DE52" s="381">
        <f>DD52*(1-VLOOKUP($AW52,'MP-2019_Male'!$A$3:$CH$103,IF(DE$5&gt;2034,84,(60+(DE$5-$AX$5)))))</f>
        <v>1.0492857329619319E-2</v>
      </c>
      <c r="DF52" s="381">
        <f>DE52*(1-VLOOKUP($AW52,'MP-2019_Male'!$A$3:$CH$103,IF(DF$5&gt;2034,84,(60+(DF$5-$AX$5)))))</f>
        <v>1.0388978042056088E-2</v>
      </c>
      <c r="DG52" s="381">
        <f>DF52*(1-VLOOKUP($AW52,'MP-2019_Male'!$A$3:$CH$103,IF(DG$5&gt;2034,84,(60+(DG$5-$AX$5)))))</f>
        <v>1.0286127159439733E-2</v>
      </c>
      <c r="DH52" s="381">
        <f>DG52*(1-VLOOKUP($AW52,'MP-2019_Male'!$A$3:$CH$103,IF(DH$5&gt;2034,84,(60+(DH$5-$AX$5)))))</f>
        <v>1.018429450056128E-2</v>
      </c>
      <c r="DI52" s="381">
        <f>DH52*(1-VLOOKUP($AW52,'MP-2019_Male'!$A$3:$CH$103,IF(DI$5&gt;2034,84,(60+(DI$5-$AX$5)))))</f>
        <v>1.0083469985005722E-2</v>
      </c>
      <c r="DJ52" s="381">
        <f>DI52*(1-VLOOKUP($AW52,'MP-2019_Male'!$A$3:$CH$103,IF(DJ$5&gt;2034,84,(60+(DJ$5-$AX$5)))))</f>
        <v>9.9836436321541662E-3</v>
      </c>
      <c r="DK52" s="381">
        <f>DJ52*(1-VLOOKUP($AW52,'MP-2019_Male'!$A$3:$CH$103,IF(DK$5&gt;2034,84,(60+(DK$5-$AX$5)))))</f>
        <v>9.8848055601958393E-3</v>
      </c>
      <c r="DL52" s="381">
        <f>DK52*(1-VLOOKUP($AW52,'MP-2019_Male'!$A$3:$CH$103,IF(DL$5&gt;2034,84,(60+(DL$5-$AX$5)))))</f>
        <v>9.7869459851499009E-3</v>
      </c>
      <c r="DM52" s="381">
        <f>DL52*(1-VLOOKUP($AW52,'MP-2019_Male'!$A$3:$CH$103,IF(DM$5&gt;2034,84,(60+(DM$5-$AX$5)))))</f>
        <v>9.6900552198969161E-3</v>
      </c>
      <c r="DN52" s="381">
        <f>DM52*(1-VLOOKUP($AW52,'MP-2019_Male'!$A$3:$CH$103,IF(DN$5&gt;2034,84,(60+(DN$5-$AX$5)))))</f>
        <v>9.5941236732199359E-3</v>
      </c>
      <c r="DO52" s="381">
        <f>DN52*(1-VLOOKUP($AW52,'MP-2019_Male'!$A$3:$CH$103,IF(DO$5&gt;2034,84,(60+(DO$5-$AX$5)))))</f>
        <v>9.4991418488550583E-3</v>
      </c>
      <c r="DP52" s="381">
        <f>DO52*(1-VLOOKUP($AW52,'MP-2019_Male'!$A$3:$CH$103,IF(DP$5&gt;2034,84,(60+(DP$5-$AX$5)))))</f>
        <v>9.4051003445513922E-3</v>
      </c>
      <c r="DQ52" s="381">
        <f>DP52*(1-VLOOKUP($AW52,'MP-2019_Male'!$A$3:$CH$103,IF(DQ$5&gt;2034,84,(60+(DQ$5-$AX$5)))))</f>
        <v>9.3119898511403332E-3</v>
      </c>
      <c r="DR52" s="381">
        <f>DQ52*(1-VLOOKUP($AW52,'MP-2019_Male'!$A$3:$CH$103,IF(DR$5&gt;2034,84,(60+(DR$5-$AX$5)))))</f>
        <v>9.2198011516140439E-3</v>
      </c>
      <c r="DS52" s="381">
        <f>DR52*(1-VLOOKUP($AW52,'MP-2019_Male'!$A$3:$CH$103,IF(DS$5&gt;2034,84,(60+(DS$5-$AX$5)))))</f>
        <v>9.1285251202130654E-3</v>
      </c>
      <c r="DT52" s="381">
        <f>DS52*(1-VLOOKUP($AW52,'MP-2019_Male'!$A$3:$CH$103,IF(DT$5&gt;2034,84,(60+(DT$5-$AX$5)))))</f>
        <v>9.0381527215229567E-3</v>
      </c>
      <c r="DU52" s="381">
        <f>DT52*(1-VLOOKUP($AW52,'MP-2019_Male'!$A$3:$CH$103,IF(DU$5&gt;2034,84,(60+(DU$5-$AX$5)))))</f>
        <v>8.94867500957988E-3</v>
      </c>
      <c r="DV52" s="381">
        <f>DU52*(1-VLOOKUP($AW52,'MP-2019_Male'!$A$3:$CH$103,IF(DV$5&gt;2034,84,(60+(DV$5-$AX$5)))))</f>
        <v>8.8600831269850383E-3</v>
      </c>
      <c r="DW52" s="381">
        <f>DV52*(1-VLOOKUP($AW52,'MP-2019_Male'!$A$3:$CH$103,IF(DW$5&gt;2034,84,(60+(DW$5-$AX$5)))))</f>
        <v>8.7723683040278871E-3</v>
      </c>
      <c r="DX52" s="381">
        <f>DW52*(1-VLOOKUP($AW52,'MP-2019_Male'!$A$3:$CH$103,IF(DX$5&gt;2034,84,(60+(DX$5-$AX$5)))))</f>
        <v>8.6855218578180109E-3</v>
      </c>
      <c r="DY52" s="381">
        <f>DX52*(1-VLOOKUP($AW52,'MP-2019_Male'!$A$3:$CH$103,IF(DY$5&gt;2034,84,(60+(DY$5-$AX$5)))))</f>
        <v>8.5995351914256116E-3</v>
      </c>
      <c r="DZ52" s="381">
        <f>DY52*(1-VLOOKUP($AW52,'MP-2019_Male'!$A$3:$CH$103,IF(DZ$5&gt;2034,84,(60+(DZ$5-$AX$5)))))</f>
        <v>8.5143997930304978E-3</v>
      </c>
      <c r="EA52" s="381">
        <f>DZ52*(1-VLOOKUP($AW52,'MP-2019_Male'!$A$3:$CH$103,IF(EA$5&gt;2034,84,(60+(EA$5-$AX$5)))))</f>
        <v>8.430107235079495E-3</v>
      </c>
      <c r="EB52" s="381">
        <f>EA52*(1-VLOOKUP($AW52,'MP-2019_Male'!$A$3:$CH$103,IF(EB$5&gt;2034,84,(60+(EB$5-$AX$5)))))</f>
        <v>8.3466491734522086E-3</v>
      </c>
      <c r="EC52" s="381">
        <f>EB52*(1-VLOOKUP($AW52,'MP-2019_Male'!$A$3:$CH$103,IF(EC$5&gt;2034,84,(60+(EC$5-$AX$5)))))</f>
        <v>8.2640173466350317E-3</v>
      </c>
      <c r="ED52" s="381">
        <f>EC52*(1-VLOOKUP($AW52,'MP-2019_Male'!$A$3:$CH$103,IF(ED$5&gt;2034,84,(60+(ED$5-$AX$5)))))</f>
        <v>8.1822035749033444E-3</v>
      </c>
      <c r="EE52" s="381">
        <f>ED52*(1-VLOOKUP($AW52,'MP-2019_Male'!$A$3:$CH$103,IF(EE$5&gt;2034,84,(60+(EE$5-$AX$5)))))</f>
        <v>8.1011997595118006E-3</v>
      </c>
      <c r="EF52" s="381">
        <f>EE52*(1-VLOOKUP($AW52,'MP-2019_Male'!$A$3:$CH$103,IF(EF$5&gt;2034,84,(60+(EF$5-$AX$5)))))</f>
        <v>8.0209978818926338E-3</v>
      </c>
      <c r="EG52" s="381">
        <f>EF52*(1-VLOOKUP($AW52,'MP-2019_Male'!$A$3:$CH$103,IF(EG$5&gt;2034,84,(60+(EG$5-$AX$5)))))</f>
        <v>7.9415900028618966E-3</v>
      </c>
      <c r="EH52" s="381">
        <f>EG52*(1-VLOOKUP($AW52,'MP-2019_Male'!$A$3:$CH$103,IF(EH$5&gt;2034,84,(60+(EH$5-$AX$5)))))</f>
        <v>7.8629682618335632E-3</v>
      </c>
      <c r="EI52" s="381">
        <f>EH52*(1-VLOOKUP($AW52,'MP-2019_Male'!$A$3:$CH$103,IF(EI$5&gt;2034,84,(60+(EI$5-$AX$5)))))</f>
        <v>7.7851248760414105E-3</v>
      </c>
      <c r="EJ52" s="381">
        <f>EI52*(1-VLOOKUP($AW52,'MP-2019_Male'!$A$3:$CH$103,IF(EJ$5&gt;2034,84,(60+(EJ$5-$AX$5)))))</f>
        <v>7.7080521397686003E-3</v>
      </c>
      <c r="EK52" s="381">
        <f>EJ52*(1-VLOOKUP($AW52,'MP-2019_Male'!$A$3:$CH$103,IF(EK$5&gt;2034,84,(60+(EK$5-$AX$5)))))</f>
        <v>7.6317424235848906E-3</v>
      </c>
      <c r="EL52" s="381">
        <f>EK52*(1-VLOOKUP($AW52,'MP-2019_Male'!$A$3:$CH$103,IF(EL$5&gt;2034,84,(60+(EL$5-$AX$5)))))</f>
        <v>7.5561881735914001E-3</v>
      </c>
      <c r="EM52" s="381">
        <f>EL52*(1-VLOOKUP($AW52,'MP-2019_Male'!$A$3:$CH$103,IF(EM$5&gt;2034,84,(60+(EM$5-$AX$5)))))</f>
        <v>7.4813819106728449E-3</v>
      </c>
      <c r="EN52" s="381">
        <f>EM52*(1-VLOOKUP($AW52,'MP-2019_Male'!$A$3:$CH$103,IF(EN$5&gt;2034,84,(60+(EN$5-$AX$5)))))</f>
        <v>7.4073162297571835E-3</v>
      </c>
      <c r="EO52" s="381">
        <f>EN52*(1-VLOOKUP($AW52,'MP-2019_Male'!$A$3:$CH$103,IF(EO$5&gt;2034,84,(60+(EO$5-$AX$5)))))</f>
        <v>7.3339837990825871E-3</v>
      </c>
      <c r="EP52" s="381">
        <f>EO52*(1-VLOOKUP($AW52,'MP-2019_Male'!$A$3:$CH$103,IF(EP$5&gt;2034,84,(60+(EP$5-$AX$5)))))</f>
        <v>7.2613773594716697E-3</v>
      </c>
      <c r="EQ52" s="381">
        <f>EP52*(1-VLOOKUP($AW52,'MP-2019_Male'!$A$3:$CH$103,IF(EQ$5&gt;2034,84,(60+(EQ$5-$AX$5)))))</f>
        <v>7.1894897236128999E-3</v>
      </c>
      <c r="ER52" s="381">
        <f>EQ52*(1-VLOOKUP($AW52,'MP-2019_Male'!$A$3:$CH$103,IF(ER$5&gt;2034,84,(60+(ER$5-$AX$5)))))</f>
        <v>7.1183137753491324E-3</v>
      </c>
      <c r="ES52" s="381">
        <f>ER52*(1-VLOOKUP($AW52,'MP-2019_Male'!$A$3:$CH$103,IF(ES$5&gt;2034,84,(60+(ES$5-$AX$5)))))</f>
        <v>7.0478424689731757E-3</v>
      </c>
      <c r="ET52" s="381">
        <f>ES52*(1-VLOOKUP($AW52,'MP-2019_Male'!$A$3:$CH$103,IF(ET$5&gt;2034,84,(60+(ET$5-$AX$5)))))</f>
        <v>6.9780688285303412E-3</v>
      </c>
      <c r="EU52" s="381">
        <f>ET52*(1-VLOOKUP($AW52,'MP-2019_Male'!$A$3:$CH$103,IF(EU$5&gt;2034,84,(60+(EU$5-$AX$5)))))</f>
        <v>6.9089859471278903E-3</v>
      </c>
      <c r="EV52" s="381">
        <f>EU52*(1-VLOOKUP($AW52,'MP-2019_Male'!$A$3:$CH$103,IF(EV$5&gt;2034,84,(60+(EV$5-$AX$5)))))</f>
        <v>6.8405869862513237E-3</v>
      </c>
      <c r="EW52" s="381">
        <f>EV52*(1-VLOOKUP($AW52,'MP-2019_Male'!$A$3:$CH$103,IF(EW$5&gt;2034,84,(60+(EW$5-$AX$5)))))</f>
        <v>6.7728651750874353E-3</v>
      </c>
      <c r="EX52" s="381">
        <f>EW52*(1-VLOOKUP($AW52,'MP-2019_Male'!$A$3:$CH$103,IF(EX$5&gt;2034,84,(60+(EX$5-$AX$5)))))</f>
        <v>6.7058138098540698E-3</v>
      </c>
      <c r="EY52" s="381">
        <f>EX52*(1-VLOOKUP($AW52,'MP-2019_Male'!$A$3:$CH$103,IF(EY$5&gt;2034,84,(60+(EY$5-$AX$5)))))</f>
        <v>6.6394262531365147E-3</v>
      </c>
      <c r="EZ52" s="381">
        <f>EY52*(1-VLOOKUP($AW52,'MP-2019_Male'!$A$3:$CH$103,IF(EZ$5&gt;2034,84,(60+(EZ$5-$AX$5)))))</f>
        <v>6.5736959332304635E-3</v>
      </c>
      <c r="FA52" s="381">
        <f>EZ52*(1-VLOOKUP($AW52,'MP-2019_Male'!$A$3:$CH$103,IF(FA$5&gt;2034,84,(60+(FA$5-$AX$5)))))</f>
        <v>6.5086163434914818E-3</v>
      </c>
      <c r="FB52" s="381">
        <f>FA52*(1-VLOOKUP($AW52,'MP-2019_Male'!$A$3:$CH$103,IF(FB$5&gt;2034,84,(60+(FB$5-$AX$5)))))</f>
        <v>6.4441810416909157E-3</v>
      </c>
      <c r="FC52" s="381">
        <f>FB52*(1-VLOOKUP($AW52,'MP-2019_Male'!$A$3:$CH$103,IF(FC$5&gt;2034,84,(60+(FC$5-$AX$5)))))</f>
        <v>6.3803836493781753E-3</v>
      </c>
      <c r="FD52" s="381">
        <f>FC52*(1-VLOOKUP($AW52,'MP-2019_Male'!$A$3:$CH$103,IF(FD$5&gt;2034,84,(60+(FD$5-$AX$5)))))</f>
        <v>6.3172178512493314E-3</v>
      </c>
      <c r="FE52" s="381">
        <f>FD52*(1-VLOOKUP($AW52,'MP-2019_Male'!$A$3:$CH$103,IF(FE$5&gt;2034,84,(60+(FE$5-$AX$5)))))</f>
        <v>6.254677394521963E-3</v>
      </c>
      <c r="FF52" s="381">
        <f>FE52*(1-VLOOKUP($AW52,'MP-2019_Male'!$A$3:$CH$103,IF(FF$5&gt;2034,84,(60+(FF$5-$AX$5)))))</f>
        <v>6.1927560883161953E-3</v>
      </c>
      <c r="FG52" s="381">
        <f>FF52*(1-VLOOKUP($AW52,'MP-2019_Male'!$A$3:$CH$103,IF(FG$5&gt;2034,84,(60+(FG$5-$AX$5)))))</f>
        <v>6.1314478030418647E-3</v>
      </c>
      <c r="FH52" s="381">
        <f>FG52*(1-VLOOKUP($AW52,'MP-2019_Male'!$A$3:$CH$103,IF(FH$5&gt;2034,84,(60+(FH$5-$AX$5)))))</f>
        <v>6.0707464697917499E-3</v>
      </c>
      <c r="FI52" s="381">
        <f>FH52*(1-VLOOKUP($AW52,'MP-2019_Male'!$A$3:$CH$103,IF(FI$5&gt;2034,84,(60+(FI$5-$AX$5)))))</f>
        <v>6.0106460797408117E-3</v>
      </c>
      <c r="FJ52" s="381">
        <f>FI52*(1-VLOOKUP($AW52,'MP-2019_Male'!$A$3:$CH$103,IF(FJ$5&gt;2034,84,(60+(FJ$5-$AX$5)))))</f>
        <v>5.9511406835513776E-3</v>
      </c>
      <c r="FK52" s="381">
        <f>FJ52*(1-VLOOKUP($AW52,'MP-2019_Male'!$A$3:$CH$103,IF(FK$5&gt;2034,84,(60+(FK$5-$AX$5)))))</f>
        <v>5.8922243907842189E-3</v>
      </c>
      <c r="FL52" s="381">
        <f>FK52*(1-VLOOKUP($AW52,'MP-2019_Male'!$A$3:$CH$103,IF(FL$5&gt;2034,84,(60+(FL$5-$AX$5)))))</f>
        <v>5.8338913693154549E-3</v>
      </c>
      <c r="FM52" s="381">
        <f>FL52*(1-VLOOKUP($AW52,'MP-2019_Male'!$A$3:$CH$103,IF(FM$5&gt;2034,84,(60+(FM$5-$AX$5)))))</f>
        <v>5.7761358447592321E-3</v>
      </c>
      <c r="FN52" s="381">
        <f>FM52*(1-VLOOKUP($AW52,'MP-2019_Male'!$A$3:$CH$103,IF(FN$5&gt;2034,84,(60+(FN$5-$AX$5)))))</f>
        <v>5.7189520998961159E-3</v>
      </c>
    </row>
    <row r="53" spans="1:170">
      <c r="A53" s="172">
        <v>65</v>
      </c>
      <c r="B53" s="190">
        <f t="shared" si="7"/>
        <v>8.2769999999999996E-3</v>
      </c>
      <c r="C53" s="191">
        <f t="shared" si="8"/>
        <v>3.6960000000000001E-3</v>
      </c>
      <c r="D53" s="174">
        <f t="shared" si="5"/>
        <v>5.9864999999999996E-3</v>
      </c>
      <c r="E53" s="345">
        <f t="shared" ca="1" si="10"/>
        <v>6.5242252297239255E-3</v>
      </c>
      <c r="F53" s="346">
        <f t="shared" ca="1" si="11"/>
        <v>4.1711584564041622E-3</v>
      </c>
      <c r="G53" s="366">
        <f t="shared" ca="1" si="17"/>
        <v>5.3476918430640438E-3</v>
      </c>
      <c r="H53" s="165">
        <f t="shared" si="13"/>
        <v>2060</v>
      </c>
      <c r="I53" s="327"/>
      <c r="J53" s="328"/>
      <c r="K53" s="324"/>
      <c r="L53" s="324"/>
      <c r="M53" s="324"/>
      <c r="N53" s="324"/>
      <c r="O53" s="324"/>
      <c r="P53" s="167"/>
      <c r="R53" s="405">
        <v>65</v>
      </c>
      <c r="T53" s="406">
        <v>2.96E-3</v>
      </c>
      <c r="U53" s="407">
        <v>6.13E-3</v>
      </c>
      <c r="V53" s="407">
        <v>2.256E-2</v>
      </c>
      <c r="W53" s="408">
        <v>8.9899999999999997E-3</v>
      </c>
      <c r="Y53" s="406">
        <v>4.6800000000000001E-3</v>
      </c>
      <c r="Z53" s="407">
        <v>9.1299999999999992E-3</v>
      </c>
      <c r="AA53" s="407">
        <v>3.0439999999999998E-2</v>
      </c>
      <c r="AB53" s="408">
        <v>1.384E-2</v>
      </c>
      <c r="AC53" s="413"/>
      <c r="AD53" s="172">
        <v>65</v>
      </c>
      <c r="AF53" s="195">
        <v>8.2769999999999996E-3</v>
      </c>
      <c r="AG53" s="196">
        <v>1.1013E-2</v>
      </c>
      <c r="AH53" s="197">
        <v>3.1684999999999998E-2</v>
      </c>
      <c r="AI53" s="172"/>
      <c r="AJ53" s="195">
        <v>3.6960000000000001E-3</v>
      </c>
      <c r="AK53" s="196">
        <v>8.0479999999999996E-3</v>
      </c>
      <c r="AL53" s="197">
        <v>2.086E-2</v>
      </c>
      <c r="AM53" s="198"/>
      <c r="AV53" s="198"/>
      <c r="AW53" s="172">
        <v>72</v>
      </c>
      <c r="AX53" s="199">
        <f t="shared" si="16"/>
        <v>1.8039857329827286E-2</v>
      </c>
      <c r="AY53" s="334">
        <f t="shared" si="15"/>
        <v>1.9611200000000002E-2</v>
      </c>
      <c r="AZ53" s="381">
        <f>AY53*(1-VLOOKUP($AW53,'MP-2019_Male'!$A$3:$CH$103,IF(AZ$5&gt;2034,84,(60+(AZ$5-$AX$5)))))</f>
        <v>1.9295459680000002E-2</v>
      </c>
      <c r="BA53" s="381">
        <f>AZ53*(1-VLOOKUP($AW53,'MP-2019_Male'!$A$3:$CH$103,IF(BA$5&gt;2034,84,(60+(BA$5-$AX$5)))))</f>
        <v>1.9036900520288003E-2</v>
      </c>
      <c r="BB53" s="381">
        <f>BA53*(1-VLOOKUP($AW53,'MP-2019_Male'!$A$3:$CH$103,IF(BB$5&gt;2034,84,(60+(BB$5-$AX$5)))))</f>
        <v>1.8829398304616864E-2</v>
      </c>
      <c r="BC53" s="381">
        <f>BB53*(1-VLOOKUP($AW53,'MP-2019_Male'!$A$3:$CH$103,IF(BC$5&gt;2034,84,(60+(BC$5-$AX$5)))))</f>
        <v>1.8667465479197159E-2</v>
      </c>
      <c r="BD53" s="381">
        <f>BC53*(1-VLOOKUP($AW53,'MP-2019_Male'!$A$3:$CH$103,IF(BD$5&gt;2034,84,(60+(BD$5-$AX$5)))))</f>
        <v>1.8544260207034455E-2</v>
      </c>
      <c r="BE53" s="381">
        <f>BD53*(1-VLOOKUP($AW53,'MP-2019_Male'!$A$3:$CH$103,IF(BE$5&gt;2034,84,(60+(BE$5-$AX$5)))))</f>
        <v>1.8427431367730139E-2</v>
      </c>
      <c r="BF53" s="381">
        <f>BE53*(1-VLOOKUP($AW53,'MP-2019_Male'!$A$3:$CH$103,IF(BF$5&gt;2034,84,(60+(BF$5-$AX$5)))))</f>
        <v>1.8318709522660532E-2</v>
      </c>
      <c r="BG53" s="381">
        <f>BF53*(1-VLOOKUP($AW53,'MP-2019_Male'!$A$3:$CH$103,IF(BG$5&gt;2034,84,(60+(BG$5-$AX$5)))))</f>
        <v>1.8217956620285899E-2</v>
      </c>
      <c r="BH53" s="381">
        <f>BG53*(1-VLOOKUP($AW53,'MP-2019_Male'!$A$3:$CH$103,IF(BH$5&gt;2034,84,(60+(BH$5-$AX$5)))))</f>
        <v>1.8125045041522441E-2</v>
      </c>
      <c r="BI53" s="381">
        <f>BH53*(1-VLOOKUP($AW53,'MP-2019_Male'!$A$3:$CH$103,IF(BI$5&gt;2034,84,(60+(BI$5-$AX$5)))))</f>
        <v>1.8039857329827286E-2</v>
      </c>
      <c r="BJ53" s="414">
        <f>BI53*(1-VLOOKUP($AW53,'MP-2019_Male'!$A$3:$CH$103,IF(BJ$5&gt;2034,84,(60+(BJ$5-$AX$5)))))</f>
        <v>1.7958677971843064E-2</v>
      </c>
      <c r="BK53" s="381">
        <f>BJ53*(1-VLOOKUP($AW53,'MP-2019_Male'!$A$3:$CH$103,IF(BK$5&gt;2034,84,(60+(BK$5-$AX$5)))))</f>
        <v>1.7879659788766954E-2</v>
      </c>
      <c r="BL53" s="381">
        <f>BK53*(1-VLOOKUP($AW53,'MP-2019_Male'!$A$3:$CH$103,IF(BL$5&gt;2034,84,(60+(BL$5-$AX$5)))))</f>
        <v>1.7799201319717503E-2</v>
      </c>
      <c r="BM53" s="381">
        <f>BL53*(1-VLOOKUP($AW53,'MP-2019_Male'!$A$3:$CH$103,IF(BM$5&gt;2034,84,(60+(BM$5-$AX$5)))))</f>
        <v>1.7711985233250887E-2</v>
      </c>
      <c r="BN53" s="381">
        <f>BM53*(1-VLOOKUP($AW53,'MP-2019_Male'!$A$3:$CH$103,IF(BN$5&gt;2034,84,(60+(BN$5-$AX$5)))))</f>
        <v>1.7616340512991331E-2</v>
      </c>
      <c r="BO53" s="381">
        <f>BN53*(1-VLOOKUP($AW53,'MP-2019_Male'!$A$3:$CH$103,IF(BO$5&gt;2034,84,(60+(BO$5-$AX$5)))))</f>
        <v>1.7510642469913382E-2</v>
      </c>
      <c r="BP53" s="381">
        <f>BO53*(1-VLOOKUP($AW53,'MP-2019_Male'!$A$3:$CH$103,IF(BP$5&gt;2034,84,(60+(BP$5-$AX$5)))))</f>
        <v>1.739157010111797E-2</v>
      </c>
      <c r="BQ53" s="381">
        <f>BP53*(1-VLOOKUP($AW53,'MP-2019_Male'!$A$3:$CH$103,IF(BQ$5&gt;2034,84,(60+(BQ$5-$AX$5)))))</f>
        <v>1.7259394168349474E-2</v>
      </c>
      <c r="BR53" s="381">
        <f>BQ53*(1-VLOOKUP($AW53,'MP-2019_Male'!$A$3:$CH$103,IF(BR$5&gt;2034,84,(60+(BR$5-$AX$5)))))</f>
        <v>1.7116141196752175E-2</v>
      </c>
      <c r="BS53" s="381">
        <f>BR53*(1-VLOOKUP($AW53,'MP-2019_Male'!$A$3:$CH$103,IF(BS$5&gt;2034,84,(60+(BS$5-$AX$5)))))</f>
        <v>1.6963807540101079E-2</v>
      </c>
      <c r="BT53" s="381">
        <f>BS53*(1-VLOOKUP($AW53,'MP-2019_Male'!$A$3:$CH$103,IF(BT$5&gt;2034,84,(60+(BT$5-$AX$5)))))</f>
        <v>1.6804347749224131E-2</v>
      </c>
      <c r="BU53" s="381">
        <f>BT53*(1-VLOOKUP($AW53,'MP-2019_Male'!$A$3:$CH$103,IF(BU$5&gt;2034,84,(60+(BU$5-$AX$5)))))</f>
        <v>1.6641345576056656E-2</v>
      </c>
      <c r="BV53" s="381">
        <f>BU53*(1-VLOOKUP($AW53,'MP-2019_Male'!$A$3:$CH$103,IF(BV$5&gt;2034,84,(60+(BV$5-$AX$5)))))</f>
        <v>1.6476596254853693E-2</v>
      </c>
      <c r="BW53" s="381">
        <f>BV53*(1-VLOOKUP($AW53,'MP-2019_Male'!$A$3:$CH$103,IF(BW$5&gt;2034,84,(60+(BW$5-$AX$5)))))</f>
        <v>1.6311830292305155E-2</v>
      </c>
      <c r="BX53" s="381">
        <f>BW53*(1-VLOOKUP($AW53,'MP-2019_Male'!$A$3:$CH$103,IF(BX$5&gt;2034,84,(60+(BX$5-$AX$5)))))</f>
        <v>1.6150343172411333E-2</v>
      </c>
      <c r="BY53" s="381">
        <f>BX53*(1-VLOOKUP($AW53,'MP-2019_Male'!$A$3:$CH$103,IF(BY$5&gt;2034,84,(60+(BY$5-$AX$5)))))</f>
        <v>1.5990454775004461E-2</v>
      </c>
      <c r="BZ53" s="381">
        <f>BY53*(1-VLOOKUP($AW53,'MP-2019_Male'!$A$3:$CH$103,IF(BZ$5&gt;2034,84,(60+(BZ$5-$AX$5)))))</f>
        <v>1.5832149272731917E-2</v>
      </c>
      <c r="CA53" s="381">
        <f>BZ53*(1-VLOOKUP($AW53,'MP-2019_Male'!$A$3:$CH$103,IF(CA$5&gt;2034,84,(60+(CA$5-$AX$5)))))</f>
        <v>1.567541099493187E-2</v>
      </c>
      <c r="CB53" s="381">
        <f>CA53*(1-VLOOKUP($AW53,'MP-2019_Male'!$A$3:$CH$103,IF(CB$5&gt;2034,84,(60+(CB$5-$AX$5)))))</f>
        <v>1.5520224426082044E-2</v>
      </c>
      <c r="CC53" s="381">
        <f>CB53*(1-VLOOKUP($AW53,'MP-2019_Male'!$A$3:$CH$103,IF(CC$5&gt;2034,84,(60+(CC$5-$AX$5)))))</f>
        <v>1.5366574204263831E-2</v>
      </c>
      <c r="CD53" s="381">
        <f>CC53*(1-VLOOKUP($AW53,'MP-2019_Male'!$A$3:$CH$103,IF(CD$5&gt;2034,84,(60+(CD$5-$AX$5)))))</f>
        <v>1.5214445119641618E-2</v>
      </c>
      <c r="CE53" s="381">
        <f>CD53*(1-VLOOKUP($AW53,'MP-2019_Male'!$A$3:$CH$103,IF(CE$5&gt;2034,84,(60+(CE$5-$AX$5)))))</f>
        <v>1.5063822112957165E-2</v>
      </c>
      <c r="CF53" s="381">
        <f>CE53*(1-VLOOKUP($AW53,'MP-2019_Male'!$A$3:$CH$103,IF(CF$5&gt;2034,84,(60+(CF$5-$AX$5)))))</f>
        <v>1.491469027403889E-2</v>
      </c>
      <c r="CG53" s="381">
        <f>CF53*(1-VLOOKUP($AW53,'MP-2019_Male'!$A$3:$CH$103,IF(CG$5&gt;2034,84,(60+(CG$5-$AX$5)))))</f>
        <v>1.4767034840325904E-2</v>
      </c>
      <c r="CH53" s="381">
        <f>CG53*(1-VLOOKUP($AW53,'MP-2019_Male'!$A$3:$CH$103,IF(CH$5&gt;2034,84,(60+(CH$5-$AX$5)))))</f>
        <v>1.4620841195406678E-2</v>
      </c>
      <c r="CI53" s="381">
        <f>CH53*(1-VLOOKUP($AW53,'MP-2019_Male'!$A$3:$CH$103,IF(CI$5&gt;2034,84,(60+(CI$5-$AX$5)))))</f>
        <v>1.4476094867572151E-2</v>
      </c>
      <c r="CJ53" s="381">
        <f>CI53*(1-VLOOKUP($AW53,'MP-2019_Male'!$A$3:$CH$103,IF(CJ$5&gt;2034,84,(60+(CJ$5-$AX$5)))))</f>
        <v>1.4332781528383187E-2</v>
      </c>
      <c r="CK53" s="381">
        <f>CJ53*(1-VLOOKUP($AW53,'MP-2019_Male'!$A$3:$CH$103,IF(CK$5&gt;2034,84,(60+(CK$5-$AX$5)))))</f>
        <v>1.4190886991252193E-2</v>
      </c>
      <c r="CL53" s="381">
        <f>CK53*(1-VLOOKUP($AW53,'MP-2019_Male'!$A$3:$CH$103,IF(CL$5&gt;2034,84,(60+(CL$5-$AX$5)))))</f>
        <v>1.4050397210038796E-2</v>
      </c>
      <c r="CM53" s="381">
        <f>CL53*(1-VLOOKUP($AW53,'MP-2019_Male'!$A$3:$CH$103,IF(CM$5&gt;2034,84,(60+(CM$5-$AX$5)))))</f>
        <v>1.3911298277659412E-2</v>
      </c>
      <c r="CN53" s="381">
        <f>CM53*(1-VLOOKUP($AW53,'MP-2019_Male'!$A$3:$CH$103,IF(CN$5&gt;2034,84,(60+(CN$5-$AX$5)))))</f>
        <v>1.3773576424710584E-2</v>
      </c>
      <c r="CO53" s="381">
        <f>CN53*(1-VLOOKUP($AW53,'MP-2019_Male'!$A$3:$CH$103,IF(CO$5&gt;2034,84,(60+(CO$5-$AX$5)))))</f>
        <v>1.3637218018105949E-2</v>
      </c>
      <c r="CP53" s="381">
        <f>CO53*(1-VLOOKUP($AW53,'MP-2019_Male'!$A$3:$CH$103,IF(CP$5&gt;2034,84,(60+(CP$5-$AX$5)))))</f>
        <v>1.35022095597267E-2</v>
      </c>
      <c r="CQ53" s="381">
        <f>CP53*(1-VLOOKUP($AW53,'MP-2019_Male'!$A$3:$CH$103,IF(CQ$5&gt;2034,84,(60+(CQ$5-$AX$5)))))</f>
        <v>1.3368537685085405E-2</v>
      </c>
      <c r="CR53" s="381">
        <f>CQ53*(1-VLOOKUP($AW53,'MP-2019_Male'!$A$3:$CH$103,IF(CR$5&gt;2034,84,(60+(CR$5-$AX$5)))))</f>
        <v>1.3236189162003059E-2</v>
      </c>
      <c r="CS53" s="381">
        <f>CR53*(1-VLOOKUP($AW53,'MP-2019_Male'!$A$3:$CH$103,IF(CS$5&gt;2034,84,(60+(CS$5-$AX$5)))))</f>
        <v>1.3105150889299229E-2</v>
      </c>
      <c r="CT53" s="381">
        <f>CS53*(1-VLOOKUP($AW53,'MP-2019_Male'!$A$3:$CH$103,IF(CT$5&gt;2034,84,(60+(CT$5-$AX$5)))))</f>
        <v>1.2975409895495166E-2</v>
      </c>
      <c r="CU53" s="381">
        <f>CT53*(1-VLOOKUP($AW53,'MP-2019_Male'!$A$3:$CH$103,IF(CU$5&gt;2034,84,(60+(CU$5-$AX$5)))))</f>
        <v>1.2846953337529764E-2</v>
      </c>
      <c r="CV53" s="381">
        <f>CU53*(1-VLOOKUP($AW53,'MP-2019_Male'!$A$3:$CH$103,IF(CV$5&gt;2034,84,(60+(CV$5-$AX$5)))))</f>
        <v>1.2719768499488219E-2</v>
      </c>
      <c r="CW53" s="381">
        <f>CV53*(1-VLOOKUP($AW53,'MP-2019_Male'!$A$3:$CH$103,IF(CW$5&gt;2034,84,(60+(CW$5-$AX$5)))))</f>
        <v>1.2593842791343285E-2</v>
      </c>
      <c r="CX53" s="381">
        <f>CW53*(1-VLOOKUP($AW53,'MP-2019_Male'!$A$3:$CH$103,IF(CX$5&gt;2034,84,(60+(CX$5-$AX$5)))))</f>
        <v>1.2469163747708987E-2</v>
      </c>
      <c r="CY53" s="381">
        <f>CX53*(1-VLOOKUP($AW53,'MP-2019_Male'!$A$3:$CH$103,IF(CY$5&gt;2034,84,(60+(CY$5-$AX$5)))))</f>
        <v>1.2345719026606668E-2</v>
      </c>
      <c r="CZ53" s="381">
        <f>CY53*(1-VLOOKUP($AW53,'MP-2019_Male'!$A$3:$CH$103,IF(CZ$5&gt;2034,84,(60+(CZ$5-$AX$5)))))</f>
        <v>1.2223496408243262E-2</v>
      </c>
      <c r="DA53" s="381">
        <f>CZ53*(1-VLOOKUP($AW53,'MP-2019_Male'!$A$3:$CH$103,IF(DA$5&gt;2034,84,(60+(DA$5-$AX$5)))))</f>
        <v>1.2102483793801654E-2</v>
      </c>
      <c r="DB53" s="381">
        <f>DA53*(1-VLOOKUP($AW53,'MP-2019_Male'!$A$3:$CH$103,IF(DB$5&gt;2034,84,(60+(DB$5-$AX$5)))))</f>
        <v>1.1982669204243016E-2</v>
      </c>
      <c r="DC53" s="381">
        <f>DB53*(1-VLOOKUP($AW53,'MP-2019_Male'!$A$3:$CH$103,IF(DC$5&gt;2034,84,(60+(DC$5-$AX$5)))))</f>
        <v>1.186404077912101E-2</v>
      </c>
      <c r="DD53" s="381">
        <f>DC53*(1-VLOOKUP($AW53,'MP-2019_Male'!$A$3:$CH$103,IF(DD$5&gt;2034,84,(60+(DD$5-$AX$5)))))</f>
        <v>1.1746586775407712E-2</v>
      </c>
      <c r="DE53" s="381">
        <f>DD53*(1-VLOOKUP($AW53,'MP-2019_Male'!$A$3:$CH$103,IF(DE$5&gt;2034,84,(60+(DE$5-$AX$5)))))</f>
        <v>1.1630295566331175E-2</v>
      </c>
      <c r="DF53" s="381">
        <f>DE53*(1-VLOOKUP($AW53,'MP-2019_Male'!$A$3:$CH$103,IF(DF$5&gt;2034,84,(60+(DF$5-$AX$5)))))</f>
        <v>1.1515155640224496E-2</v>
      </c>
      <c r="DG53" s="381">
        <f>DF53*(1-VLOOKUP($AW53,'MP-2019_Male'!$A$3:$CH$103,IF(DG$5&gt;2034,84,(60+(DG$5-$AX$5)))))</f>
        <v>1.1401155599386273E-2</v>
      </c>
      <c r="DH53" s="381">
        <f>DG53*(1-VLOOKUP($AW53,'MP-2019_Male'!$A$3:$CH$103,IF(DH$5&gt;2034,84,(60+(DH$5-$AX$5)))))</f>
        <v>1.1288284158952349E-2</v>
      </c>
      <c r="DI53" s="381">
        <f>DH53*(1-VLOOKUP($AW53,'MP-2019_Male'!$A$3:$CH$103,IF(DI$5&gt;2034,84,(60+(DI$5-$AX$5)))))</f>
        <v>1.1176530145778719E-2</v>
      </c>
      <c r="DJ53" s="381">
        <f>DI53*(1-VLOOKUP($AW53,'MP-2019_Male'!$A$3:$CH$103,IF(DJ$5&gt;2034,84,(60+(DJ$5-$AX$5)))))</f>
        <v>1.106588249733551E-2</v>
      </c>
      <c r="DK53" s="381">
        <f>DJ53*(1-VLOOKUP($AW53,'MP-2019_Male'!$A$3:$CH$103,IF(DK$5&gt;2034,84,(60+(DK$5-$AX$5)))))</f>
        <v>1.0956330260611888E-2</v>
      </c>
      <c r="DL53" s="381">
        <f>DK53*(1-VLOOKUP($AW53,'MP-2019_Male'!$A$3:$CH$103,IF(DL$5&gt;2034,84,(60+(DL$5-$AX$5)))))</f>
        <v>1.0847862591031831E-2</v>
      </c>
      <c r="DM53" s="381">
        <f>DL53*(1-VLOOKUP($AW53,'MP-2019_Male'!$A$3:$CH$103,IF(DM$5&gt;2034,84,(60+(DM$5-$AX$5)))))</f>
        <v>1.0740468751380615E-2</v>
      </c>
      <c r="DN53" s="381">
        <f>DM53*(1-VLOOKUP($AW53,'MP-2019_Male'!$A$3:$CH$103,IF(DN$5&gt;2034,84,(60+(DN$5-$AX$5)))))</f>
        <v>1.0634138110741946E-2</v>
      </c>
      <c r="DO53" s="381">
        <f>DN53*(1-VLOOKUP($AW53,'MP-2019_Male'!$A$3:$CH$103,IF(DO$5&gt;2034,84,(60+(DO$5-$AX$5)))))</f>
        <v>1.05288601434456E-2</v>
      </c>
      <c r="DP53" s="381">
        <f>DO53*(1-VLOOKUP($AW53,'MP-2019_Male'!$A$3:$CH$103,IF(DP$5&gt;2034,84,(60+(DP$5-$AX$5)))))</f>
        <v>1.0424624428025489E-2</v>
      </c>
      <c r="DQ53" s="381">
        <f>DP53*(1-VLOOKUP($AW53,'MP-2019_Male'!$A$3:$CH$103,IF(DQ$5&gt;2034,84,(60+(DQ$5-$AX$5)))))</f>
        <v>1.0321420646188037E-2</v>
      </c>
      <c r="DR53" s="381">
        <f>DQ53*(1-VLOOKUP($AW53,'MP-2019_Male'!$A$3:$CH$103,IF(DR$5&gt;2034,84,(60+(DR$5-$AX$5)))))</f>
        <v>1.0219238581790776E-2</v>
      </c>
      <c r="DS53" s="381">
        <f>DR53*(1-VLOOKUP($AW53,'MP-2019_Male'!$A$3:$CH$103,IF(DS$5&gt;2034,84,(60+(DS$5-$AX$5)))))</f>
        <v>1.0118068119831047E-2</v>
      </c>
      <c r="DT53" s="381">
        <f>DS53*(1-VLOOKUP($AW53,'MP-2019_Male'!$A$3:$CH$103,IF(DT$5&gt;2034,84,(60+(DT$5-$AX$5)))))</f>
        <v>1.0017899245444719E-2</v>
      </c>
      <c r="DU53" s="381">
        <f>DT53*(1-VLOOKUP($AW53,'MP-2019_Male'!$A$3:$CH$103,IF(DU$5&gt;2034,84,(60+(DU$5-$AX$5)))))</f>
        <v>9.9187220429148154E-3</v>
      </c>
      <c r="DV53" s="381">
        <f>DU53*(1-VLOOKUP($AW53,'MP-2019_Male'!$A$3:$CH$103,IF(DV$5&gt;2034,84,(60+(DV$5-$AX$5)))))</f>
        <v>9.8205266946899579E-3</v>
      </c>
      <c r="DW53" s="381">
        <f>DV53*(1-VLOOKUP($AW53,'MP-2019_Male'!$A$3:$CH$103,IF(DW$5&gt;2034,84,(60+(DW$5-$AX$5)))))</f>
        <v>9.7233034804125266E-3</v>
      </c>
      <c r="DX53" s="381">
        <f>DW53*(1-VLOOKUP($AW53,'MP-2019_Male'!$A$3:$CH$103,IF(DX$5&gt;2034,84,(60+(DX$5-$AX$5)))))</f>
        <v>9.627042775956442E-3</v>
      </c>
      <c r="DY53" s="381">
        <f>DX53*(1-VLOOKUP($AW53,'MP-2019_Male'!$A$3:$CH$103,IF(DY$5&gt;2034,84,(60+(DY$5-$AX$5)))))</f>
        <v>9.5317350524744739E-3</v>
      </c>
      <c r="DZ53" s="381">
        <f>DY53*(1-VLOOKUP($AW53,'MP-2019_Male'!$A$3:$CH$103,IF(DZ$5&gt;2034,84,(60+(DZ$5-$AX$5)))))</f>
        <v>9.4373708754549764E-3</v>
      </c>
      <c r="EA53" s="381">
        <f>DZ53*(1-VLOOKUP($AW53,'MP-2019_Male'!$A$3:$CH$103,IF(EA$5&gt;2034,84,(60+(EA$5-$AX$5)))))</f>
        <v>9.3439409037879718E-3</v>
      </c>
      <c r="EB53" s="381">
        <f>EA53*(1-VLOOKUP($AW53,'MP-2019_Male'!$A$3:$CH$103,IF(EB$5&gt;2034,84,(60+(EB$5-$AX$5)))))</f>
        <v>9.2514358888404705E-3</v>
      </c>
      <c r="EC53" s="381">
        <f>EB53*(1-VLOOKUP($AW53,'MP-2019_Male'!$A$3:$CH$103,IF(EC$5&gt;2034,84,(60+(EC$5-$AX$5)))))</f>
        <v>9.1598466735409497E-3</v>
      </c>
      <c r="ED53" s="381">
        <f>EC53*(1-VLOOKUP($AW53,'MP-2019_Male'!$A$3:$CH$103,IF(ED$5&gt;2034,84,(60+(ED$5-$AX$5)))))</f>
        <v>9.0691641914728942E-3</v>
      </c>
      <c r="EE53" s="381">
        <f>ED53*(1-VLOOKUP($AW53,'MP-2019_Male'!$A$3:$CH$103,IF(EE$5&gt;2034,84,(60+(EE$5-$AX$5)))))</f>
        <v>8.9793794659773132E-3</v>
      </c>
      <c r="EF53" s="381">
        <f>EE53*(1-VLOOKUP($AW53,'MP-2019_Male'!$A$3:$CH$103,IF(EF$5&gt;2034,84,(60+(EF$5-$AX$5)))))</f>
        <v>8.8904836092641368E-3</v>
      </c>
      <c r="EG53" s="381">
        <f>EF53*(1-VLOOKUP($AW53,'MP-2019_Male'!$A$3:$CH$103,IF(EG$5&gt;2034,84,(60+(EG$5-$AX$5)))))</f>
        <v>8.8024678215324215E-3</v>
      </c>
      <c r="EH53" s="381">
        <f>EG53*(1-VLOOKUP($AW53,'MP-2019_Male'!$A$3:$CH$103,IF(EH$5&gt;2034,84,(60+(EH$5-$AX$5)))))</f>
        <v>8.7153233900992503E-3</v>
      </c>
      <c r="EI53" s="381">
        <f>EH53*(1-VLOOKUP($AW53,'MP-2019_Male'!$A$3:$CH$103,IF(EI$5&gt;2034,84,(60+(EI$5-$AX$5)))))</f>
        <v>8.6290416885372676E-3</v>
      </c>
      <c r="EJ53" s="381">
        <f>EI53*(1-VLOOKUP($AW53,'MP-2019_Male'!$A$3:$CH$103,IF(EJ$5&gt;2034,84,(60+(EJ$5-$AX$5)))))</f>
        <v>8.5436141758207483E-3</v>
      </c>
      <c r="EK53" s="381">
        <f>EJ53*(1-VLOOKUP($AW53,'MP-2019_Male'!$A$3:$CH$103,IF(EK$5&gt;2034,84,(60+(EK$5-$AX$5)))))</f>
        <v>8.4590323954801226E-3</v>
      </c>
      <c r="EL53" s="381">
        <f>EK53*(1-VLOOKUP($AW53,'MP-2019_Male'!$A$3:$CH$103,IF(EL$5&gt;2034,84,(60+(EL$5-$AX$5)))))</f>
        <v>8.3752879747648699E-3</v>
      </c>
      <c r="EM53" s="381">
        <f>EL53*(1-VLOOKUP($AW53,'MP-2019_Male'!$A$3:$CH$103,IF(EM$5&gt;2034,84,(60+(EM$5-$AX$5)))))</f>
        <v>8.2923726238146971E-3</v>
      </c>
      <c r="EN53" s="381">
        <f>EM53*(1-VLOOKUP($AW53,'MP-2019_Male'!$A$3:$CH$103,IF(EN$5&gt;2034,84,(60+(EN$5-$AX$5)))))</f>
        <v>8.2102781348389314E-3</v>
      </c>
      <c r="EO53" s="381">
        <f>EN53*(1-VLOOKUP($AW53,'MP-2019_Male'!$A$3:$CH$103,IF(EO$5&gt;2034,84,(60+(EO$5-$AX$5)))))</f>
        <v>8.128996381304026E-3</v>
      </c>
      <c r="EP53" s="381">
        <f>EO53*(1-VLOOKUP($AW53,'MP-2019_Male'!$A$3:$CH$103,IF(EP$5&gt;2034,84,(60+(EP$5-$AX$5)))))</f>
        <v>8.0485193171291151E-3</v>
      </c>
      <c r="EQ53" s="381">
        <f>EP53*(1-VLOOKUP($AW53,'MP-2019_Male'!$A$3:$CH$103,IF(EQ$5&gt;2034,84,(60+(EQ$5-$AX$5)))))</f>
        <v>7.9688389758895365E-3</v>
      </c>
      <c r="ER53" s="381">
        <f>EQ53*(1-VLOOKUP($AW53,'MP-2019_Male'!$A$3:$CH$103,IF(ER$5&gt;2034,84,(60+(ER$5-$AX$5)))))</f>
        <v>7.8899474700282295E-3</v>
      </c>
      <c r="ES53" s="381">
        <f>ER53*(1-VLOOKUP($AW53,'MP-2019_Male'!$A$3:$CH$103,IF(ES$5&gt;2034,84,(60+(ES$5-$AX$5)))))</f>
        <v>7.8118369900749499E-3</v>
      </c>
      <c r="ET53" s="381">
        <f>ES53*(1-VLOOKUP($AW53,'MP-2019_Male'!$A$3:$CH$103,IF(ET$5&gt;2034,84,(60+(ET$5-$AX$5)))))</f>
        <v>7.7344998038732082E-3</v>
      </c>
      <c r="EU53" s="381">
        <f>ET53*(1-VLOOKUP($AW53,'MP-2019_Male'!$A$3:$CH$103,IF(EU$5&gt;2034,84,(60+(EU$5-$AX$5)))))</f>
        <v>7.6579282558148628E-3</v>
      </c>
      <c r="EV53" s="381">
        <f>EU53*(1-VLOOKUP($AW53,'MP-2019_Male'!$A$3:$CH$103,IF(EV$5&gt;2034,84,(60+(EV$5-$AX$5)))))</f>
        <v>7.5821147660822957E-3</v>
      </c>
      <c r="EW53" s="381">
        <f>EV53*(1-VLOOKUP($AW53,'MP-2019_Male'!$A$3:$CH$103,IF(EW$5&gt;2034,84,(60+(EW$5-$AX$5)))))</f>
        <v>7.5070518298980806E-3</v>
      </c>
      <c r="EX53" s="381">
        <f>EW53*(1-VLOOKUP($AW53,'MP-2019_Male'!$A$3:$CH$103,IF(EX$5&gt;2034,84,(60+(EX$5-$AX$5)))))</f>
        <v>7.4327320167820897E-3</v>
      </c>
      <c r="EY53" s="381">
        <f>EX53*(1-VLOOKUP($AW53,'MP-2019_Male'!$A$3:$CH$103,IF(EY$5&gt;2034,84,(60+(EY$5-$AX$5)))))</f>
        <v>7.3591479698159471E-3</v>
      </c>
      <c r="EZ53" s="381">
        <f>EY53*(1-VLOOKUP($AW53,'MP-2019_Male'!$A$3:$CH$103,IF(EZ$5&gt;2034,84,(60+(EZ$5-$AX$5)))))</f>
        <v>7.286292404914769E-3</v>
      </c>
      <c r="FA53" s="381">
        <f>EZ53*(1-VLOOKUP($AW53,'MP-2019_Male'!$A$3:$CH$103,IF(FA$5&gt;2034,84,(60+(FA$5-$AX$5)))))</f>
        <v>7.2141581101061126E-3</v>
      </c>
      <c r="FB53" s="381">
        <f>FA53*(1-VLOOKUP($AW53,'MP-2019_Male'!$A$3:$CH$103,IF(FB$5&gt;2034,84,(60+(FB$5-$AX$5)))))</f>
        <v>7.1427379448160619E-3</v>
      </c>
      <c r="FC53" s="381">
        <f>FB53*(1-VLOOKUP($AW53,'MP-2019_Male'!$A$3:$CH$103,IF(FC$5&gt;2034,84,(60+(FC$5-$AX$5)))))</f>
        <v>7.0720248391623825E-3</v>
      </c>
      <c r="FD53" s="381">
        <f>FC53*(1-VLOOKUP($AW53,'MP-2019_Male'!$A$3:$CH$103,IF(FD$5&gt;2034,84,(60+(FD$5-$AX$5)))))</f>
        <v>7.0020117932546744E-3</v>
      </c>
      <c r="FE53" s="381">
        <f>FD53*(1-VLOOKUP($AW53,'MP-2019_Male'!$A$3:$CH$103,IF(FE$5&gt;2034,84,(60+(FE$5-$AX$5)))))</f>
        <v>6.9326918765014534E-3</v>
      </c>
      <c r="FF53" s="381">
        <f>FE53*(1-VLOOKUP($AW53,'MP-2019_Male'!$A$3:$CH$103,IF(FF$5&gt;2034,84,(60+(FF$5-$AX$5)))))</f>
        <v>6.864058226924089E-3</v>
      </c>
      <c r="FG53" s="381">
        <f>FF53*(1-VLOOKUP($AW53,'MP-2019_Male'!$A$3:$CH$103,IF(FG$5&gt;2034,84,(60+(FG$5-$AX$5)))))</f>
        <v>6.7961040504775404E-3</v>
      </c>
      <c r="FH53" s="381">
        <f>FG53*(1-VLOOKUP($AW53,'MP-2019_Male'!$A$3:$CH$103,IF(FH$5&gt;2034,84,(60+(FH$5-$AX$5)))))</f>
        <v>6.7288226203778122E-3</v>
      </c>
      <c r="FI53" s="381">
        <f>FH53*(1-VLOOKUP($AW53,'MP-2019_Male'!$A$3:$CH$103,IF(FI$5&gt;2034,84,(60+(FI$5-$AX$5)))))</f>
        <v>6.6622072764360718E-3</v>
      </c>
      <c r="FJ53" s="381">
        <f>FI53*(1-VLOOKUP($AW53,'MP-2019_Male'!$A$3:$CH$103,IF(FJ$5&gt;2034,84,(60+(FJ$5-$AX$5)))))</f>
        <v>6.5962514243993542E-3</v>
      </c>
      <c r="FK53" s="381">
        <f>FJ53*(1-VLOOKUP($AW53,'MP-2019_Male'!$A$3:$CH$103,IF(FK$5&gt;2034,84,(60+(FK$5-$AX$5)))))</f>
        <v>6.5309485352978008E-3</v>
      </c>
      <c r="FL53" s="381">
        <f>FK53*(1-VLOOKUP($AW53,'MP-2019_Male'!$A$3:$CH$103,IF(FL$5&gt;2034,84,(60+(FL$5-$AX$5)))))</f>
        <v>6.4662921447983523E-3</v>
      </c>
      <c r="FM53" s="381">
        <f>FL53*(1-VLOOKUP($AW53,'MP-2019_Male'!$A$3:$CH$103,IF(FM$5&gt;2034,84,(60+(FM$5-$AX$5)))))</f>
        <v>6.4022758525648484E-3</v>
      </c>
      <c r="FN53" s="381">
        <f>FM53*(1-VLOOKUP($AW53,'MP-2019_Male'!$A$3:$CH$103,IF(FN$5&gt;2034,84,(60+(FN$5-$AX$5)))))</f>
        <v>6.3388933216244562E-3</v>
      </c>
    </row>
    <row r="54" spans="1:170">
      <c r="A54" s="172">
        <v>66</v>
      </c>
      <c r="B54" s="190">
        <f t="shared" si="7"/>
        <v>9.1750000000000009E-3</v>
      </c>
      <c r="C54" s="191">
        <f t="shared" si="8"/>
        <v>4.1130000000000003E-3</v>
      </c>
      <c r="D54" s="174">
        <f t="shared" si="5"/>
        <v>6.6440000000000006E-3</v>
      </c>
      <c r="E54" s="345">
        <f t="shared" ca="1" si="10"/>
        <v>6.9984982341320919E-3</v>
      </c>
      <c r="F54" s="346">
        <f t="shared" ca="1" si="11"/>
        <v>4.5125676445924214E-3</v>
      </c>
      <c r="G54" s="366">
        <f t="shared" ca="1" si="17"/>
        <v>5.7555329393622571E-3</v>
      </c>
      <c r="H54" s="347" t="s">
        <v>150</v>
      </c>
      <c r="I54" s="329"/>
      <c r="J54" s="330"/>
      <c r="K54" s="324"/>
      <c r="L54" s="324"/>
      <c r="M54" s="324"/>
      <c r="N54" s="324"/>
      <c r="O54" s="324"/>
      <c r="P54" s="167"/>
      <c r="R54" s="405">
        <v>66</v>
      </c>
      <c r="T54" s="406">
        <v>3.2699999999999999E-3</v>
      </c>
      <c r="U54" s="407">
        <v>6.8199999999999997E-3</v>
      </c>
      <c r="V54" s="407">
        <v>2.3460000000000002E-2</v>
      </c>
      <c r="W54" s="408">
        <v>9.7300000000000008E-3</v>
      </c>
      <c r="Y54" s="406">
        <v>5.0600000000000003E-3</v>
      </c>
      <c r="Z54" s="407">
        <v>1.0030000000000001E-2</v>
      </c>
      <c r="AA54" s="407">
        <v>3.193E-2</v>
      </c>
      <c r="AB54" s="408">
        <v>1.4970000000000001E-2</v>
      </c>
      <c r="AC54" s="413"/>
      <c r="AD54" s="172">
        <v>66</v>
      </c>
      <c r="AF54" s="195">
        <v>9.1750000000000009E-3</v>
      </c>
      <c r="AG54" s="196">
        <v>1.1916E-2</v>
      </c>
      <c r="AH54" s="197">
        <v>3.3080999999999999E-2</v>
      </c>
      <c r="AI54" s="172"/>
      <c r="AJ54" s="195">
        <v>4.1130000000000003E-3</v>
      </c>
      <c r="AK54" s="196">
        <v>8.8210000000000007E-3</v>
      </c>
      <c r="AL54" s="197">
        <v>2.1975999999999999E-2</v>
      </c>
      <c r="AM54" s="198"/>
      <c r="AV54" s="198"/>
      <c r="AW54" s="172">
        <v>73</v>
      </c>
      <c r="AX54" s="199">
        <f t="shared" si="16"/>
        <v>2.0068358454523986E-2</v>
      </c>
      <c r="AY54" s="334">
        <f t="shared" si="15"/>
        <v>2.1928699999999999E-2</v>
      </c>
      <c r="AZ54" s="381">
        <f>AY54*(1-VLOOKUP($AW54,'MP-2019_Male'!$A$3:$CH$103,IF(AZ$5&gt;2034,84,(60+(AZ$5-$AX$5)))))</f>
        <v>2.157345506E-2</v>
      </c>
      <c r="BA54" s="381">
        <f>AZ54*(1-VLOOKUP($AW54,'MP-2019_Male'!$A$3:$CH$103,IF(BA$5&gt;2034,84,(60+(BA$5-$AX$5)))))</f>
        <v>2.1280056071184002E-2</v>
      </c>
      <c r="BB54" s="381">
        <f>BA54*(1-VLOOKUP($AW54,'MP-2019_Male'!$A$3:$CH$103,IF(BB$5&gt;2034,84,(60+(BB$5-$AX$5)))))</f>
        <v>2.1043847448793861E-2</v>
      </c>
      <c r="BC54" s="381">
        <f>BB54*(1-VLOOKUP($AW54,'MP-2019_Male'!$A$3:$CH$103,IF(BC$5&gt;2034,84,(60+(BC$5-$AX$5)))))</f>
        <v>2.0856557206499596E-2</v>
      </c>
      <c r="BD54" s="381">
        <f>BC54*(1-VLOOKUP($AW54,'MP-2019_Male'!$A$3:$CH$103,IF(BD$5&gt;2034,84,(60+(BD$5-$AX$5)))))</f>
        <v>2.0710561306054098E-2</v>
      </c>
      <c r="BE54" s="381">
        <f>BD54*(1-VLOOKUP($AW54,'MP-2019_Male'!$A$3:$CH$103,IF(BE$5&gt;2034,84,(60+(BE$5-$AX$5)))))</f>
        <v>2.056972948917293E-2</v>
      </c>
      <c r="BF54" s="381">
        <f>BE54*(1-VLOOKUP($AW54,'MP-2019_Male'!$A$3:$CH$103,IF(BF$5&gt;2034,84,(60+(BF$5-$AX$5)))))</f>
        <v>2.0433969274544387E-2</v>
      </c>
      <c r="BG54" s="381">
        <f>BF54*(1-VLOOKUP($AW54,'MP-2019_Male'!$A$3:$CH$103,IF(BG$5&gt;2034,84,(60+(BG$5-$AX$5)))))</f>
        <v>2.0305235268114757E-2</v>
      </c>
      <c r="BH54" s="381">
        <f>BG54*(1-VLOOKUP($AW54,'MP-2019_Male'!$A$3:$CH$103,IF(BH$5&gt;2034,84,(60+(BH$5-$AX$5)))))</f>
        <v>2.018340385650607E-2</v>
      </c>
      <c r="BI54" s="381">
        <f>BH54*(1-VLOOKUP($AW54,'MP-2019_Male'!$A$3:$CH$103,IF(BI$5&gt;2034,84,(60+(BI$5-$AX$5)))))</f>
        <v>2.0068358454523986E-2</v>
      </c>
      <c r="BJ54" s="414">
        <f>BI54*(1-VLOOKUP($AW54,'MP-2019_Male'!$A$3:$CH$103,IF(BJ$5&gt;2034,84,(60+(BJ$5-$AX$5)))))</f>
        <v>1.9959989318869557E-2</v>
      </c>
      <c r="BK54" s="381">
        <f>BJ54*(1-VLOOKUP($AW54,'MP-2019_Male'!$A$3:$CH$103,IF(BK$5&gt;2034,84,(60+(BK$5-$AX$5)))))</f>
        <v>1.9856197374411435E-2</v>
      </c>
      <c r="BL54" s="381">
        <f>BK54*(1-VLOOKUP($AW54,'MP-2019_Male'!$A$3:$CH$103,IF(BL$5&gt;2034,84,(60+(BL$5-$AX$5)))))</f>
        <v>1.9754930767801937E-2</v>
      </c>
      <c r="BM54" s="381">
        <f>BL54*(1-VLOOKUP($AW54,'MP-2019_Male'!$A$3:$CH$103,IF(BM$5&gt;2034,84,(60+(BM$5-$AX$5)))))</f>
        <v>1.9650229634732588E-2</v>
      </c>
      <c r="BN54" s="381">
        <f>BM54*(1-VLOOKUP($AW54,'MP-2019_Male'!$A$3:$CH$103,IF(BN$5&gt;2034,84,(60+(BN$5-$AX$5)))))</f>
        <v>1.9540188348778083E-2</v>
      </c>
      <c r="BO54" s="381">
        <f>BN54*(1-VLOOKUP($AW54,'MP-2019_Male'!$A$3:$CH$103,IF(BO$5&gt;2034,84,(60+(BO$5-$AX$5)))))</f>
        <v>1.9420993199850536E-2</v>
      </c>
      <c r="BP54" s="381">
        <f>BO54*(1-VLOOKUP($AW54,'MP-2019_Male'!$A$3:$CH$103,IF(BP$5&gt;2034,84,(60+(BP$5-$AX$5)))))</f>
        <v>1.9290872545411536E-2</v>
      </c>
      <c r="BQ54" s="381">
        <f>BP54*(1-VLOOKUP($AW54,'MP-2019_Male'!$A$3:$CH$103,IF(BQ$5&gt;2034,84,(60+(BQ$5-$AX$5)))))</f>
        <v>1.9148120088575492E-2</v>
      </c>
      <c r="BR54" s="381">
        <f>BQ54*(1-VLOOKUP($AW54,'MP-2019_Male'!$A$3:$CH$103,IF(BR$5&gt;2034,84,(60+(BR$5-$AX$5)))))</f>
        <v>1.8991105503849172E-2</v>
      </c>
      <c r="BS54" s="381">
        <f>BR54*(1-VLOOKUP($AW54,'MP-2019_Male'!$A$3:$CH$103,IF(BS$5&gt;2034,84,(60+(BS$5-$AX$5)))))</f>
        <v>1.8823983775415297E-2</v>
      </c>
      <c r="BT54" s="381">
        <f>BS54*(1-VLOOKUP($AW54,'MP-2019_Male'!$A$3:$CH$103,IF(BT$5&gt;2034,84,(60+(BT$5-$AX$5)))))</f>
        <v>1.8648920726303937E-2</v>
      </c>
      <c r="BU54" s="381">
        <f>BT54*(1-VLOOKUP($AW54,'MP-2019_Male'!$A$3:$CH$103,IF(BU$5&gt;2034,84,(60+(BU$5-$AX$5)))))</f>
        <v>1.8469891087331419E-2</v>
      </c>
      <c r="BV54" s="381">
        <f>BU54*(1-VLOOKUP($AW54,'MP-2019_Male'!$A$3:$CH$103,IF(BV$5&gt;2034,84,(60+(BV$5-$AX$5)))))</f>
        <v>1.8287039165566836E-2</v>
      </c>
      <c r="BW54" s="381">
        <f>BV54*(1-VLOOKUP($AW54,'MP-2019_Male'!$A$3:$CH$103,IF(BW$5&gt;2034,84,(60+(BW$5-$AX$5)))))</f>
        <v>1.8104168773911168E-2</v>
      </c>
      <c r="BX54" s="381">
        <f>BW54*(1-VLOOKUP($AW54,'MP-2019_Male'!$A$3:$CH$103,IF(BX$5&gt;2034,84,(60+(BX$5-$AX$5)))))</f>
        <v>1.7924937503049448E-2</v>
      </c>
      <c r="BY54" s="381">
        <f>BX54*(1-VLOOKUP($AW54,'MP-2019_Male'!$A$3:$CH$103,IF(BY$5&gt;2034,84,(60+(BY$5-$AX$5)))))</f>
        <v>1.7747480621769257E-2</v>
      </c>
      <c r="BZ54" s="381">
        <f>BY54*(1-VLOOKUP($AW54,'MP-2019_Male'!$A$3:$CH$103,IF(BZ$5&gt;2034,84,(60+(BZ$5-$AX$5)))))</f>
        <v>1.7571780563613741E-2</v>
      </c>
      <c r="CA54" s="381">
        <f>BZ54*(1-VLOOKUP($AW54,'MP-2019_Male'!$A$3:$CH$103,IF(CA$5&gt;2034,84,(60+(CA$5-$AX$5)))))</f>
        <v>1.7397819936033964E-2</v>
      </c>
      <c r="CB54" s="381">
        <f>CA54*(1-VLOOKUP($AW54,'MP-2019_Male'!$A$3:$CH$103,IF(CB$5&gt;2034,84,(60+(CB$5-$AX$5)))))</f>
        <v>1.7225581518667227E-2</v>
      </c>
      <c r="CC54" s="381">
        <f>CB54*(1-VLOOKUP($AW54,'MP-2019_Male'!$A$3:$CH$103,IF(CC$5&gt;2034,84,(60+(CC$5-$AX$5)))))</f>
        <v>1.705504826163242E-2</v>
      </c>
      <c r="CD54" s="381">
        <f>CC54*(1-VLOOKUP($AW54,'MP-2019_Male'!$A$3:$CH$103,IF(CD$5&gt;2034,84,(60+(CD$5-$AX$5)))))</f>
        <v>1.6886203283842258E-2</v>
      </c>
      <c r="CE54" s="381">
        <f>CD54*(1-VLOOKUP($AW54,'MP-2019_Male'!$A$3:$CH$103,IF(CE$5&gt;2034,84,(60+(CE$5-$AX$5)))))</f>
        <v>1.6719029871332218E-2</v>
      </c>
      <c r="CF54" s="381">
        <f>CE54*(1-VLOOKUP($AW54,'MP-2019_Male'!$A$3:$CH$103,IF(CF$5&gt;2034,84,(60+(CF$5-$AX$5)))))</f>
        <v>1.655351147560603E-2</v>
      </c>
      <c r="CG54" s="381">
        <f>CF54*(1-VLOOKUP($AW54,'MP-2019_Male'!$A$3:$CH$103,IF(CG$5&gt;2034,84,(60+(CG$5-$AX$5)))))</f>
        <v>1.6389631711997529E-2</v>
      </c>
      <c r="CH54" s="381">
        <f>CG54*(1-VLOOKUP($AW54,'MP-2019_Male'!$A$3:$CH$103,IF(CH$5&gt;2034,84,(60+(CH$5-$AX$5)))))</f>
        <v>1.6227374358048753E-2</v>
      </c>
      <c r="CI54" s="381">
        <f>CH54*(1-VLOOKUP($AW54,'MP-2019_Male'!$A$3:$CH$103,IF(CI$5&gt;2034,84,(60+(CI$5-$AX$5)))))</f>
        <v>1.606672335190407E-2</v>
      </c>
      <c r="CJ54" s="381">
        <f>CI54*(1-VLOOKUP($AW54,'MP-2019_Male'!$A$3:$CH$103,IF(CJ$5&gt;2034,84,(60+(CJ$5-$AX$5)))))</f>
        <v>1.5907662790720218E-2</v>
      </c>
      <c r="CK54" s="381">
        <f>CJ54*(1-VLOOKUP($AW54,'MP-2019_Male'!$A$3:$CH$103,IF(CK$5&gt;2034,84,(60+(CK$5-$AX$5)))))</f>
        <v>1.5750176929092089E-2</v>
      </c>
      <c r="CL54" s="381">
        <f>CK54*(1-VLOOKUP($AW54,'MP-2019_Male'!$A$3:$CH$103,IF(CL$5&gt;2034,84,(60+(CL$5-$AX$5)))))</f>
        <v>1.5594250177494077E-2</v>
      </c>
      <c r="CM54" s="381">
        <f>CL54*(1-VLOOKUP($AW54,'MP-2019_Male'!$A$3:$CH$103,IF(CM$5&gt;2034,84,(60+(CM$5-$AX$5)))))</f>
        <v>1.5439867100736885E-2</v>
      </c>
      <c r="CN54" s="381">
        <f>CM54*(1-VLOOKUP($AW54,'MP-2019_Male'!$A$3:$CH$103,IF(CN$5&gt;2034,84,(60+(CN$5-$AX$5)))))</f>
        <v>1.528701241643959E-2</v>
      </c>
      <c r="CO54" s="381">
        <f>CN54*(1-VLOOKUP($AW54,'MP-2019_Male'!$A$3:$CH$103,IF(CO$5&gt;2034,84,(60+(CO$5-$AX$5)))))</f>
        <v>1.5135670993516839E-2</v>
      </c>
      <c r="CP54" s="381">
        <f>CO54*(1-VLOOKUP($AW54,'MP-2019_Male'!$A$3:$CH$103,IF(CP$5&gt;2034,84,(60+(CP$5-$AX$5)))))</f>
        <v>1.4985827850681022E-2</v>
      </c>
      <c r="CQ54" s="381">
        <f>CP54*(1-VLOOKUP($AW54,'MP-2019_Male'!$A$3:$CH$103,IF(CQ$5&gt;2034,84,(60+(CQ$5-$AX$5)))))</f>
        <v>1.4837468154959279E-2</v>
      </c>
      <c r="CR54" s="381">
        <f>CQ54*(1-VLOOKUP($AW54,'MP-2019_Male'!$A$3:$CH$103,IF(CR$5&gt;2034,84,(60+(CR$5-$AX$5)))))</f>
        <v>1.4690577220225182E-2</v>
      </c>
      <c r="CS54" s="381">
        <f>CR54*(1-VLOOKUP($AW54,'MP-2019_Male'!$A$3:$CH$103,IF(CS$5&gt;2034,84,(60+(CS$5-$AX$5)))))</f>
        <v>1.4545140505744953E-2</v>
      </c>
      <c r="CT54" s="381">
        <f>CS54*(1-VLOOKUP($AW54,'MP-2019_Male'!$A$3:$CH$103,IF(CT$5&gt;2034,84,(60+(CT$5-$AX$5)))))</f>
        <v>1.4401143614738078E-2</v>
      </c>
      <c r="CU54" s="381">
        <f>CT54*(1-VLOOKUP($AW54,'MP-2019_Male'!$A$3:$CH$103,IF(CU$5&gt;2034,84,(60+(CU$5-$AX$5)))))</f>
        <v>1.425857229295217E-2</v>
      </c>
      <c r="CV54" s="381">
        <f>CU54*(1-VLOOKUP($AW54,'MP-2019_Male'!$A$3:$CH$103,IF(CV$5&gt;2034,84,(60+(CV$5-$AX$5)))))</f>
        <v>1.4117412427251943E-2</v>
      </c>
      <c r="CW54" s="381">
        <f>CV54*(1-VLOOKUP($AW54,'MP-2019_Male'!$A$3:$CH$103,IF(CW$5&gt;2034,84,(60+(CW$5-$AX$5)))))</f>
        <v>1.3977650044222148E-2</v>
      </c>
      <c r="CX54" s="381">
        <f>CW54*(1-VLOOKUP($AW54,'MP-2019_Male'!$A$3:$CH$103,IF(CX$5&gt;2034,84,(60+(CX$5-$AX$5)))))</f>
        <v>1.3839271308784349E-2</v>
      </c>
      <c r="CY54" s="381">
        <f>CX54*(1-VLOOKUP($AW54,'MP-2019_Male'!$A$3:$CH$103,IF(CY$5&gt;2034,84,(60+(CY$5-$AX$5)))))</f>
        <v>1.3702262522827384E-2</v>
      </c>
      <c r="CZ54" s="381">
        <f>CY54*(1-VLOOKUP($AW54,'MP-2019_Male'!$A$3:$CH$103,IF(CZ$5&gt;2034,84,(60+(CZ$5-$AX$5)))))</f>
        <v>1.3566610123851392E-2</v>
      </c>
      <c r="DA54" s="381">
        <f>CZ54*(1-VLOOKUP($AW54,'MP-2019_Male'!$A$3:$CH$103,IF(DA$5&gt;2034,84,(60+(DA$5-$AX$5)))))</f>
        <v>1.3432300683625263E-2</v>
      </c>
      <c r="DB54" s="381">
        <f>DA54*(1-VLOOKUP($AW54,'MP-2019_Male'!$A$3:$CH$103,IF(DB$5&gt;2034,84,(60+(DB$5-$AX$5)))))</f>
        <v>1.3299320906857374E-2</v>
      </c>
      <c r="DC54" s="381">
        <f>DB54*(1-VLOOKUP($AW54,'MP-2019_Male'!$A$3:$CH$103,IF(DC$5&gt;2034,84,(60+(DC$5-$AX$5)))))</f>
        <v>1.3167657629879486E-2</v>
      </c>
      <c r="DD54" s="381">
        <f>DC54*(1-VLOOKUP($AW54,'MP-2019_Male'!$A$3:$CH$103,IF(DD$5&gt;2034,84,(60+(DD$5-$AX$5)))))</f>
        <v>1.3037297819343679E-2</v>
      </c>
      <c r="DE54" s="381">
        <f>DD54*(1-VLOOKUP($AW54,'MP-2019_Male'!$A$3:$CH$103,IF(DE$5&gt;2034,84,(60+(DE$5-$AX$5)))))</f>
        <v>1.2908228570932177E-2</v>
      </c>
      <c r="DF54" s="381">
        <f>DE54*(1-VLOOKUP($AW54,'MP-2019_Male'!$A$3:$CH$103,IF(DF$5&gt;2034,84,(60+(DF$5-$AX$5)))))</f>
        <v>1.2780437108079948E-2</v>
      </c>
      <c r="DG54" s="381">
        <f>DF54*(1-VLOOKUP($AW54,'MP-2019_Male'!$A$3:$CH$103,IF(DG$5&gt;2034,84,(60+(DG$5-$AX$5)))))</f>
        <v>1.2653910780709956E-2</v>
      </c>
      <c r="DH54" s="381">
        <f>DG54*(1-VLOOKUP($AW54,'MP-2019_Male'!$A$3:$CH$103,IF(DH$5&gt;2034,84,(60+(DH$5-$AX$5)))))</f>
        <v>1.2528637063980927E-2</v>
      </c>
      <c r="DI54" s="381">
        <f>DH54*(1-VLOOKUP($AW54,'MP-2019_Male'!$A$3:$CH$103,IF(DI$5&gt;2034,84,(60+(DI$5-$AX$5)))))</f>
        <v>1.2404603557047516E-2</v>
      </c>
      <c r="DJ54" s="381">
        <f>DI54*(1-VLOOKUP($AW54,'MP-2019_Male'!$A$3:$CH$103,IF(DJ$5&gt;2034,84,(60+(DJ$5-$AX$5)))))</f>
        <v>1.2281797981832746E-2</v>
      </c>
      <c r="DK54" s="381">
        <f>DJ54*(1-VLOOKUP($AW54,'MP-2019_Male'!$A$3:$CH$103,IF(DK$5&gt;2034,84,(60+(DK$5-$AX$5)))))</f>
        <v>1.2160208181812602E-2</v>
      </c>
      <c r="DL54" s="381">
        <f>DK54*(1-VLOOKUP($AW54,'MP-2019_Male'!$A$3:$CH$103,IF(DL$5&gt;2034,84,(60+(DL$5-$AX$5)))))</f>
        <v>1.2039822120812657E-2</v>
      </c>
      <c r="DM54" s="381">
        <f>DL54*(1-VLOOKUP($AW54,'MP-2019_Male'!$A$3:$CH$103,IF(DM$5&gt;2034,84,(60+(DM$5-$AX$5)))))</f>
        <v>1.1920627881816612E-2</v>
      </c>
      <c r="DN54" s="381">
        <f>DM54*(1-VLOOKUP($AW54,'MP-2019_Male'!$A$3:$CH$103,IF(DN$5&gt;2034,84,(60+(DN$5-$AX$5)))))</f>
        <v>1.1802613665786627E-2</v>
      </c>
      <c r="DO54" s="381">
        <f>DN54*(1-VLOOKUP($AW54,'MP-2019_Male'!$A$3:$CH$103,IF(DO$5&gt;2034,84,(60+(DO$5-$AX$5)))))</f>
        <v>1.1685767790495339E-2</v>
      </c>
      <c r="DP54" s="381">
        <f>DO54*(1-VLOOKUP($AW54,'MP-2019_Male'!$A$3:$CH$103,IF(DP$5&gt;2034,84,(60+(DP$5-$AX$5)))))</f>
        <v>1.1570078689369434E-2</v>
      </c>
      <c r="DQ54" s="381">
        <f>DP54*(1-VLOOKUP($AW54,'MP-2019_Male'!$A$3:$CH$103,IF(DQ$5&gt;2034,84,(60+(DQ$5-$AX$5)))))</f>
        <v>1.1455534910344676E-2</v>
      </c>
      <c r="DR54" s="381">
        <f>DQ54*(1-VLOOKUP($AW54,'MP-2019_Male'!$A$3:$CH$103,IF(DR$5&gt;2034,84,(60+(DR$5-$AX$5)))))</f>
        <v>1.1342125114732263E-2</v>
      </c>
      <c r="DS54" s="381">
        <f>DR54*(1-VLOOKUP($AW54,'MP-2019_Male'!$A$3:$CH$103,IF(DS$5&gt;2034,84,(60+(DS$5-$AX$5)))))</f>
        <v>1.1229838076096415E-2</v>
      </c>
      <c r="DT54" s="381">
        <f>DS54*(1-VLOOKUP($AW54,'MP-2019_Male'!$A$3:$CH$103,IF(DT$5&gt;2034,84,(60+(DT$5-$AX$5)))))</f>
        <v>1.1118662679143059E-2</v>
      </c>
      <c r="DU54" s="381">
        <f>DT54*(1-VLOOKUP($AW54,'MP-2019_Male'!$A$3:$CH$103,IF(DU$5&gt;2034,84,(60+(DU$5-$AX$5)))))</f>
        <v>1.1008587918619542E-2</v>
      </c>
      <c r="DV54" s="381">
        <f>DU54*(1-VLOOKUP($AW54,'MP-2019_Male'!$A$3:$CH$103,IF(DV$5&gt;2034,84,(60+(DV$5-$AX$5)))))</f>
        <v>1.0899602898225207E-2</v>
      </c>
      <c r="DW54" s="381">
        <f>DV54*(1-VLOOKUP($AW54,'MP-2019_Male'!$A$3:$CH$103,IF(DW$5&gt;2034,84,(60+(DW$5-$AX$5)))))</f>
        <v>1.0791696829532777E-2</v>
      </c>
      <c r="DX54" s="381">
        <f>DW54*(1-VLOOKUP($AW54,'MP-2019_Male'!$A$3:$CH$103,IF(DX$5&gt;2034,84,(60+(DX$5-$AX$5)))))</f>
        <v>1.0684859030920403E-2</v>
      </c>
      <c r="DY54" s="381">
        <f>DX54*(1-VLOOKUP($AW54,'MP-2019_Male'!$A$3:$CH$103,IF(DY$5&gt;2034,84,(60+(DY$5-$AX$5)))))</f>
        <v>1.0579078926514291E-2</v>
      </c>
      <c r="DZ54" s="381">
        <f>DY54*(1-VLOOKUP($AW54,'MP-2019_Male'!$A$3:$CH$103,IF(DZ$5&gt;2034,84,(60+(DZ$5-$AX$5)))))</f>
        <v>1.0474346045141799E-2</v>
      </c>
      <c r="EA54" s="381">
        <f>DZ54*(1-VLOOKUP($AW54,'MP-2019_Male'!$A$3:$CH$103,IF(EA$5&gt;2034,84,(60+(EA$5-$AX$5)))))</f>
        <v>1.0370650019294894E-2</v>
      </c>
      <c r="EB54" s="381">
        <f>EA54*(1-VLOOKUP($AW54,'MP-2019_Male'!$A$3:$CH$103,IF(EB$5&gt;2034,84,(60+(EB$5-$AX$5)))))</f>
        <v>1.0267980584103874E-2</v>
      </c>
      <c r="EC54" s="381">
        <f>EB54*(1-VLOOKUP($AW54,'MP-2019_Male'!$A$3:$CH$103,IF(EC$5&gt;2034,84,(60+(EC$5-$AX$5)))))</f>
        <v>1.0166327576321245E-2</v>
      </c>
      <c r="ED54" s="381">
        <f>EC54*(1-VLOOKUP($AW54,'MP-2019_Male'!$A$3:$CH$103,IF(ED$5&gt;2034,84,(60+(ED$5-$AX$5)))))</f>
        <v>1.0065680933315665E-2</v>
      </c>
      <c r="EE54" s="381">
        <f>ED54*(1-VLOOKUP($AW54,'MP-2019_Male'!$A$3:$CH$103,IF(EE$5&gt;2034,84,(60+(EE$5-$AX$5)))))</f>
        <v>9.9660306920758401E-3</v>
      </c>
      <c r="EF54" s="381">
        <f>EE54*(1-VLOOKUP($AW54,'MP-2019_Male'!$A$3:$CH$103,IF(EF$5&gt;2034,84,(60+(EF$5-$AX$5)))))</f>
        <v>9.8673669882242895E-3</v>
      </c>
      <c r="EG54" s="381">
        <f>EF54*(1-VLOOKUP($AW54,'MP-2019_Male'!$A$3:$CH$103,IF(EG$5&gt;2034,84,(60+(EG$5-$AX$5)))))</f>
        <v>9.7696800550408688E-3</v>
      </c>
      <c r="EH54" s="381">
        <f>EG54*(1-VLOOKUP($AW54,'MP-2019_Male'!$A$3:$CH$103,IF(EH$5&gt;2034,84,(60+(EH$5-$AX$5)))))</f>
        <v>9.6729602224959639E-3</v>
      </c>
      <c r="EI54" s="381">
        <f>EH54*(1-VLOOKUP($AW54,'MP-2019_Male'!$A$3:$CH$103,IF(EI$5&gt;2034,84,(60+(EI$5-$AX$5)))))</f>
        <v>9.5771979162932539E-3</v>
      </c>
      <c r="EJ54" s="381">
        <f>EI54*(1-VLOOKUP($AW54,'MP-2019_Male'!$A$3:$CH$103,IF(EJ$5&gt;2034,84,(60+(EJ$5-$AX$5)))))</f>
        <v>9.4823836569219513E-3</v>
      </c>
      <c r="EK54" s="381">
        <f>EJ54*(1-VLOOKUP($AW54,'MP-2019_Male'!$A$3:$CH$103,IF(EK$5&gt;2034,84,(60+(EK$5-$AX$5)))))</f>
        <v>9.3885080587184245E-3</v>
      </c>
      <c r="EL54" s="381">
        <f>EK54*(1-VLOOKUP($AW54,'MP-2019_Male'!$A$3:$CH$103,IF(EL$5&gt;2034,84,(60+(EL$5-$AX$5)))))</f>
        <v>9.2955618289371125E-3</v>
      </c>
      <c r="EM54" s="381">
        <f>EL54*(1-VLOOKUP($AW54,'MP-2019_Male'!$A$3:$CH$103,IF(EM$5&gt;2034,84,(60+(EM$5-$AX$5)))))</f>
        <v>9.2035357668306342E-3</v>
      </c>
      <c r="EN54" s="381">
        <f>EM54*(1-VLOOKUP($AW54,'MP-2019_Male'!$A$3:$CH$103,IF(EN$5&gt;2034,84,(60+(EN$5-$AX$5)))))</f>
        <v>9.1124207627390104E-3</v>
      </c>
      <c r="EO54" s="381">
        <f>EN54*(1-VLOOKUP($AW54,'MP-2019_Male'!$A$3:$CH$103,IF(EO$5&gt;2034,84,(60+(EO$5-$AX$5)))))</f>
        <v>9.0222077971878947E-3</v>
      </c>
      <c r="EP54" s="381">
        <f>EO54*(1-VLOOKUP($AW54,'MP-2019_Male'!$A$3:$CH$103,IF(EP$5&gt;2034,84,(60+(EP$5-$AX$5)))))</f>
        <v>8.9328879399957345E-3</v>
      </c>
      <c r="EQ54" s="381">
        <f>EP54*(1-VLOOKUP($AW54,'MP-2019_Male'!$A$3:$CH$103,IF(EQ$5&gt;2034,84,(60+(EQ$5-$AX$5)))))</f>
        <v>8.8444523493897767E-3</v>
      </c>
      <c r="ER54" s="381">
        <f>EQ54*(1-VLOOKUP($AW54,'MP-2019_Male'!$A$3:$CH$103,IF(ER$5&gt;2034,84,(60+(ER$5-$AX$5)))))</f>
        <v>8.7568922711308179E-3</v>
      </c>
      <c r="ES54" s="381">
        <f>ER54*(1-VLOOKUP($AW54,'MP-2019_Male'!$A$3:$CH$103,IF(ES$5&gt;2034,84,(60+(ES$5-$AX$5)))))</f>
        <v>8.6701990376466219E-3</v>
      </c>
      <c r="ET54" s="381">
        <f>ES54*(1-VLOOKUP($AW54,'MP-2019_Male'!$A$3:$CH$103,IF(ET$5&gt;2034,84,(60+(ET$5-$AX$5)))))</f>
        <v>8.5843640671739198E-3</v>
      </c>
      <c r="EU54" s="381">
        <f>ET54*(1-VLOOKUP($AW54,'MP-2019_Male'!$A$3:$CH$103,IF(EU$5&gt;2034,84,(60+(EU$5-$AX$5)))))</f>
        <v>8.4993788629088973E-3</v>
      </c>
      <c r="EV54" s="381">
        <f>EU54*(1-VLOOKUP($AW54,'MP-2019_Male'!$A$3:$CH$103,IF(EV$5&gt;2034,84,(60+(EV$5-$AX$5)))))</f>
        <v>8.4152350121660998E-3</v>
      </c>
      <c r="EW54" s="381">
        <f>EV54*(1-VLOOKUP($AW54,'MP-2019_Male'!$A$3:$CH$103,IF(EW$5&gt;2034,84,(60+(EW$5-$AX$5)))))</f>
        <v>8.3319241855456545E-3</v>
      </c>
      <c r="EX54" s="381">
        <f>EW54*(1-VLOOKUP($AW54,'MP-2019_Male'!$A$3:$CH$103,IF(EX$5&gt;2034,84,(60+(EX$5-$AX$5)))))</f>
        <v>8.2494381361087523E-3</v>
      </c>
      <c r="EY54" s="381">
        <f>EX54*(1-VLOOKUP($AW54,'MP-2019_Male'!$A$3:$CH$103,IF(EY$5&gt;2034,84,(60+(EY$5-$AX$5)))))</f>
        <v>8.1677686985612754E-3</v>
      </c>
      <c r="EZ54" s="381">
        <f>EY54*(1-VLOOKUP($AW54,'MP-2019_Male'!$A$3:$CH$103,IF(EZ$5&gt;2034,84,(60+(EZ$5-$AX$5)))))</f>
        <v>8.086907788445518E-3</v>
      </c>
      <c r="FA54" s="381">
        <f>EZ54*(1-VLOOKUP($AW54,'MP-2019_Male'!$A$3:$CH$103,IF(FA$5&gt;2034,84,(60+(FA$5-$AX$5)))))</f>
        <v>8.0068474013399067E-3</v>
      </c>
      <c r="FB54" s="381">
        <f>FA54*(1-VLOOKUP($AW54,'MP-2019_Male'!$A$3:$CH$103,IF(FB$5&gt;2034,84,(60+(FB$5-$AX$5)))))</f>
        <v>7.927579612066641E-3</v>
      </c>
      <c r="FC54" s="381">
        <f>FB54*(1-VLOOKUP($AW54,'MP-2019_Male'!$A$3:$CH$103,IF(FC$5&gt;2034,84,(60+(FC$5-$AX$5)))))</f>
        <v>7.8490965739071803E-3</v>
      </c>
      <c r="FD54" s="381">
        <f>FC54*(1-VLOOKUP($AW54,'MP-2019_Male'!$A$3:$CH$103,IF(FD$5&gt;2034,84,(60+(FD$5-$AX$5)))))</f>
        <v>7.771390517825499E-3</v>
      </c>
      <c r="FE54" s="381">
        <f>FD54*(1-VLOOKUP($AW54,'MP-2019_Male'!$A$3:$CH$103,IF(FE$5&gt;2034,84,(60+(FE$5-$AX$5)))))</f>
        <v>7.6944537516990263E-3</v>
      </c>
      <c r="FF54" s="381">
        <f>FE54*(1-VLOOKUP($AW54,'MP-2019_Male'!$A$3:$CH$103,IF(FF$5&gt;2034,84,(60+(FF$5-$AX$5)))))</f>
        <v>7.6182786595572058E-3</v>
      </c>
      <c r="FG54" s="381">
        <f>FF54*(1-VLOOKUP($AW54,'MP-2019_Male'!$A$3:$CH$103,IF(FG$5&gt;2034,84,(60+(FG$5-$AX$5)))))</f>
        <v>7.5428577008275896E-3</v>
      </c>
      <c r="FH54" s="381">
        <f>FG54*(1-VLOOKUP($AW54,'MP-2019_Male'!$A$3:$CH$103,IF(FH$5&gt;2034,84,(60+(FH$5-$AX$5)))))</f>
        <v>7.468183409589396E-3</v>
      </c>
      <c r="FI54" s="381">
        <f>FH54*(1-VLOOKUP($AW54,'MP-2019_Male'!$A$3:$CH$103,IF(FI$5&gt;2034,84,(60+(FI$5-$AX$5)))))</f>
        <v>7.3942483938344607E-3</v>
      </c>
      <c r="FJ54" s="381">
        <f>FI54*(1-VLOOKUP($AW54,'MP-2019_Male'!$A$3:$CH$103,IF(FJ$5&gt;2034,84,(60+(FJ$5-$AX$5)))))</f>
        <v>7.3210453347354997E-3</v>
      </c>
      <c r="FK54" s="381">
        <f>FJ54*(1-VLOOKUP($AW54,'MP-2019_Male'!$A$3:$CH$103,IF(FK$5&gt;2034,84,(60+(FK$5-$AX$5)))))</f>
        <v>7.2485669859216183E-3</v>
      </c>
      <c r="FL54" s="381">
        <f>FK54*(1-VLOOKUP($AW54,'MP-2019_Male'!$A$3:$CH$103,IF(FL$5&gt;2034,84,(60+(FL$5-$AX$5)))))</f>
        <v>7.1768061727609939E-3</v>
      </c>
      <c r="FM54" s="381">
        <f>FL54*(1-VLOOKUP($AW54,'MP-2019_Male'!$A$3:$CH$103,IF(FM$5&gt;2034,84,(60+(FM$5-$AX$5)))))</f>
        <v>7.10575579165066E-3</v>
      </c>
      <c r="FN54" s="381">
        <f>FM54*(1-VLOOKUP($AW54,'MP-2019_Male'!$A$3:$CH$103,IF(FN$5&gt;2034,84,(60+(FN$5-$AX$5)))))</f>
        <v>7.0354088093133186E-3</v>
      </c>
    </row>
    <row r="55" spans="1:170">
      <c r="A55" s="172">
        <v>67</v>
      </c>
      <c r="B55" s="190">
        <f t="shared" si="7"/>
        <v>1.0170999999999999E-2</v>
      </c>
      <c r="C55" s="191">
        <f t="shared" si="8"/>
        <v>4.5770000000000003E-3</v>
      </c>
      <c r="D55" s="174">
        <f t="shared" si="5"/>
        <v>7.3740000000000003E-3</v>
      </c>
      <c r="E55" s="345">
        <f t="shared" ca="1" si="10"/>
        <v>7.5443242625827973E-3</v>
      </c>
      <c r="F55" s="346">
        <f t="shared" ca="1" si="11"/>
        <v>4.8951178827260008E-3</v>
      </c>
      <c r="G55" s="366">
        <f t="shared" ca="1" si="17"/>
        <v>6.2197210726543991E-3</v>
      </c>
      <c r="I55" s="167"/>
      <c r="J55" s="333"/>
      <c r="K55" s="333"/>
      <c r="L55" s="333"/>
      <c r="M55" s="333"/>
      <c r="N55" s="333"/>
      <c r="O55" s="333"/>
      <c r="P55" s="167"/>
      <c r="R55" s="405">
        <v>67</v>
      </c>
      <c r="T55" s="406">
        <v>3.62E-3</v>
      </c>
      <c r="U55" s="407">
        <v>7.6E-3</v>
      </c>
      <c r="V55" s="407">
        <v>2.4500000000000001E-2</v>
      </c>
      <c r="W55" s="408">
        <v>1.0529999999999999E-2</v>
      </c>
      <c r="Y55" s="406">
        <v>5.4799999999999996E-3</v>
      </c>
      <c r="Z55" s="407">
        <v>1.108E-2</v>
      </c>
      <c r="AA55" s="407">
        <v>3.3529999999999997E-2</v>
      </c>
      <c r="AB55" s="408">
        <v>1.6279999999999999E-2</v>
      </c>
      <c r="AC55" s="413"/>
      <c r="AD55" s="172">
        <v>67</v>
      </c>
      <c r="AF55" s="195">
        <v>1.0170999999999999E-2</v>
      </c>
      <c r="AG55" s="196">
        <v>1.2930000000000001E-2</v>
      </c>
      <c r="AH55" s="197">
        <v>3.4632999999999997E-2</v>
      </c>
      <c r="AI55" s="172"/>
      <c r="AJ55" s="195">
        <v>4.5770000000000003E-3</v>
      </c>
      <c r="AK55" s="196">
        <v>9.6790000000000001E-3</v>
      </c>
      <c r="AL55" s="197">
        <v>2.325E-2</v>
      </c>
      <c r="AM55" s="198"/>
      <c r="AV55" s="198"/>
      <c r="AW55" s="172">
        <v>74</v>
      </c>
      <c r="AX55" s="199">
        <f t="shared" si="16"/>
        <v>2.2404267011312273E-2</v>
      </c>
      <c r="AY55" s="334">
        <f t="shared" si="15"/>
        <v>2.4555199999999999E-2</v>
      </c>
      <c r="AZ55" s="381">
        <f>AY55*(1-VLOOKUP($AW55,'MP-2019_Male'!$A$3:$CH$103,IF(AZ$5&gt;2034,84,(60+(AZ$5-$AX$5)))))</f>
        <v>2.415740576E-2</v>
      </c>
      <c r="BA55" s="381">
        <f>AZ55*(1-VLOOKUP($AW55,'MP-2019_Male'!$A$3:$CH$103,IF(BA$5&gt;2034,84,(60+(BA$5-$AX$5)))))</f>
        <v>2.3828865041664003E-2</v>
      </c>
      <c r="BB55" s="381">
        <f>BA55*(1-VLOOKUP($AW55,'MP-2019_Male'!$A$3:$CH$103,IF(BB$5&gt;2034,84,(60+(BB$5-$AX$5)))))</f>
        <v>2.3561981753197368E-2</v>
      </c>
      <c r="BC55" s="381">
        <f>BB55*(1-VLOOKUP($AW55,'MP-2019_Male'!$A$3:$CH$103,IF(BC$5&gt;2034,84,(60+(BC$5-$AX$5)))))</f>
        <v>2.3349923917418591E-2</v>
      </c>
      <c r="BD55" s="381">
        <f>BC55*(1-VLOOKUP($AW55,'MP-2019_Male'!$A$3:$CH$103,IF(BD$5&gt;2034,84,(60+(BD$5-$AX$5)))))</f>
        <v>2.3184139457604919E-2</v>
      </c>
      <c r="BE55" s="381">
        <f>BD55*(1-VLOOKUP($AW55,'MP-2019_Male'!$A$3:$CH$103,IF(BE$5&gt;2034,84,(60+(BE$5-$AX$5)))))</f>
        <v>2.3019532067455925E-2</v>
      </c>
      <c r="BF55" s="381">
        <f>BE55*(1-VLOOKUP($AW55,'MP-2019_Male'!$A$3:$CH$103,IF(BF$5&gt;2034,84,(60+(BF$5-$AX$5)))))</f>
        <v>2.2858395342983732E-2</v>
      </c>
      <c r="BG55" s="381">
        <f>BF55*(1-VLOOKUP($AW55,'MP-2019_Male'!$A$3:$CH$103,IF(BG$5&gt;2034,84,(60+(BG$5-$AX$5)))))</f>
        <v>2.2700672415117144E-2</v>
      </c>
      <c r="BH55" s="381">
        <f>BG55*(1-VLOOKUP($AW55,'MP-2019_Male'!$A$3:$CH$103,IF(BH$5&gt;2034,84,(60+(BH$5-$AX$5)))))</f>
        <v>2.254857790993586E-2</v>
      </c>
      <c r="BI55" s="381">
        <f>BH55*(1-VLOOKUP($AW55,'MP-2019_Male'!$A$3:$CH$103,IF(BI$5&gt;2034,84,(60+(BI$5-$AX$5)))))</f>
        <v>2.2404267011312273E-2</v>
      </c>
      <c r="BJ55" s="414">
        <f>BI55*(1-VLOOKUP($AW55,'MP-2019_Male'!$A$3:$CH$103,IF(BJ$5&gt;2034,84,(60+(BJ$5-$AX$5)))))</f>
        <v>2.2265360555842138E-2</v>
      </c>
      <c r="BK55" s="381">
        <f>BJ55*(1-VLOOKUP($AW55,'MP-2019_Male'!$A$3:$CH$103,IF(BK$5&gt;2034,84,(60+(BK$5-$AX$5)))))</f>
        <v>2.2133994928562668E-2</v>
      </c>
      <c r="BL55" s="381">
        <f>BK55*(1-VLOOKUP($AW55,'MP-2019_Male'!$A$3:$CH$103,IF(BL$5&gt;2034,84,(60+(BL$5-$AX$5)))))</f>
        <v>2.2005617757977006E-2</v>
      </c>
      <c r="BM55" s="381">
        <f>BL55*(1-VLOOKUP($AW55,'MP-2019_Male'!$A$3:$CH$103,IF(BM$5&gt;2034,84,(60+(BM$5-$AX$5)))))</f>
        <v>2.1877985174980737E-2</v>
      </c>
      <c r="BN55" s="381">
        <f>BM55*(1-VLOOKUP($AW55,'MP-2019_Male'!$A$3:$CH$103,IF(BN$5&gt;2034,84,(60+(BN$5-$AX$5)))))</f>
        <v>2.1748905062448351E-2</v>
      </c>
      <c r="BO55" s="381">
        <f>BN55*(1-VLOOKUP($AW55,'MP-2019_Male'!$A$3:$CH$103,IF(BO$5&gt;2034,84,(60+(BO$5-$AX$5)))))</f>
        <v>2.161406185106117E-2</v>
      </c>
      <c r="BP55" s="381">
        <f>BO55*(1-VLOOKUP($AW55,'MP-2019_Male'!$A$3:$CH$103,IF(BP$5&gt;2034,84,(60+(BP$5-$AX$5)))))</f>
        <v>2.1469247636659059E-2</v>
      </c>
      <c r="BQ55" s="381">
        <f>BP55*(1-VLOOKUP($AW55,'MP-2019_Male'!$A$3:$CH$103,IF(BQ$5&gt;2034,84,(60+(BQ$5-$AX$5)))))</f>
        <v>2.1310375204147781E-2</v>
      </c>
      <c r="BR55" s="381">
        <f>BQ55*(1-VLOOKUP($AW55,'MP-2019_Male'!$A$3:$CH$103,IF(BR$5&gt;2034,84,(60+(BR$5-$AX$5)))))</f>
        <v>2.1139892202514599E-2</v>
      </c>
      <c r="BS55" s="381">
        <f>BR55*(1-VLOOKUP($AW55,'MP-2019_Male'!$A$3:$CH$103,IF(BS$5&gt;2034,84,(60+(BS$5-$AX$5)))))</f>
        <v>2.0955975140352721E-2</v>
      </c>
      <c r="BT55" s="381">
        <f>BS55*(1-VLOOKUP($AW55,'MP-2019_Male'!$A$3:$CH$103,IF(BT$5&gt;2034,84,(60+(BT$5-$AX$5)))))</f>
        <v>2.0763180169061476E-2</v>
      </c>
      <c r="BU55" s="381">
        <f>BT55*(1-VLOOKUP($AW55,'MP-2019_Male'!$A$3:$CH$103,IF(BU$5&gt;2034,84,(60+(BU$5-$AX$5)))))</f>
        <v>2.0563853639438485E-2</v>
      </c>
      <c r="BV55" s="381">
        <f>BU55*(1-VLOOKUP($AW55,'MP-2019_Male'!$A$3:$CH$103,IF(BV$5&gt;2034,84,(60+(BV$5-$AX$5)))))</f>
        <v>2.0362327873771988E-2</v>
      </c>
      <c r="BW55" s="381">
        <f>BV55*(1-VLOOKUP($AW55,'MP-2019_Male'!$A$3:$CH$103,IF(BW$5&gt;2034,84,(60+(BW$5-$AX$5)))))</f>
        <v>2.0158704595034268E-2</v>
      </c>
      <c r="BX55" s="381">
        <f>BW55*(1-VLOOKUP($AW55,'MP-2019_Male'!$A$3:$CH$103,IF(BX$5&gt;2034,84,(60+(BX$5-$AX$5)))))</f>
        <v>1.9961149290002932E-2</v>
      </c>
      <c r="BY55" s="381">
        <f>BX55*(1-VLOOKUP($AW55,'MP-2019_Male'!$A$3:$CH$103,IF(BY$5&gt;2034,84,(60+(BY$5-$AX$5)))))</f>
        <v>1.9765530026960902E-2</v>
      </c>
      <c r="BZ55" s="381">
        <f>BY55*(1-VLOOKUP($AW55,'MP-2019_Male'!$A$3:$CH$103,IF(BZ$5&gt;2034,84,(60+(BZ$5-$AX$5)))))</f>
        <v>1.9571827832696686E-2</v>
      </c>
      <c r="CA55" s="381">
        <f>BZ55*(1-VLOOKUP($AW55,'MP-2019_Male'!$A$3:$CH$103,IF(CA$5&gt;2034,84,(60+(CA$5-$AX$5)))))</f>
        <v>1.9380023919936259E-2</v>
      </c>
      <c r="CB55" s="381">
        <f>CA55*(1-VLOOKUP($AW55,'MP-2019_Male'!$A$3:$CH$103,IF(CB$5&gt;2034,84,(60+(CB$5-$AX$5)))))</f>
        <v>1.9190099685520882E-2</v>
      </c>
      <c r="CC55" s="381">
        <f>CB55*(1-VLOOKUP($AW55,'MP-2019_Male'!$A$3:$CH$103,IF(CC$5&gt;2034,84,(60+(CC$5-$AX$5)))))</f>
        <v>1.9002036708602777E-2</v>
      </c>
      <c r="CD55" s="381">
        <f>CC55*(1-VLOOKUP($AW55,'MP-2019_Male'!$A$3:$CH$103,IF(CD$5&gt;2034,84,(60+(CD$5-$AX$5)))))</f>
        <v>1.8815816748858471E-2</v>
      </c>
      <c r="CE55" s="381">
        <f>CD55*(1-VLOOKUP($AW55,'MP-2019_Male'!$A$3:$CH$103,IF(CE$5&gt;2034,84,(60+(CE$5-$AX$5)))))</f>
        <v>1.8631421744719656E-2</v>
      </c>
      <c r="CF55" s="381">
        <f>CE55*(1-VLOOKUP($AW55,'MP-2019_Male'!$A$3:$CH$103,IF(CF$5&gt;2034,84,(60+(CF$5-$AX$5)))))</f>
        <v>1.8448833811621403E-2</v>
      </c>
      <c r="CG55" s="381">
        <f>CF55*(1-VLOOKUP($AW55,'MP-2019_Male'!$A$3:$CH$103,IF(CG$5&gt;2034,84,(60+(CG$5-$AX$5)))))</f>
        <v>1.8268035240267513E-2</v>
      </c>
      <c r="CH55" s="381">
        <f>CG55*(1-VLOOKUP($AW55,'MP-2019_Male'!$A$3:$CH$103,IF(CH$5&gt;2034,84,(60+(CH$5-$AX$5)))))</f>
        <v>1.8089008494912892E-2</v>
      </c>
      <c r="CI55" s="381">
        <f>CH55*(1-VLOOKUP($AW55,'MP-2019_Male'!$A$3:$CH$103,IF(CI$5&gt;2034,84,(60+(CI$5-$AX$5)))))</f>
        <v>1.7911736211662744E-2</v>
      </c>
      <c r="CJ55" s="381">
        <f>CI55*(1-VLOOKUP($AW55,'MP-2019_Male'!$A$3:$CH$103,IF(CJ$5&gt;2034,84,(60+(CJ$5-$AX$5)))))</f>
        <v>1.773620119678845E-2</v>
      </c>
      <c r="CK55" s="381">
        <f>CJ55*(1-VLOOKUP($AW55,'MP-2019_Male'!$A$3:$CH$103,IF(CK$5&gt;2034,84,(60+(CK$5-$AX$5)))))</f>
        <v>1.7562386425059924E-2</v>
      </c>
      <c r="CL55" s="381">
        <f>CK55*(1-VLOOKUP($AW55,'MP-2019_Male'!$A$3:$CH$103,IF(CL$5&gt;2034,84,(60+(CL$5-$AX$5)))))</f>
        <v>1.7390275038094337E-2</v>
      </c>
      <c r="CM55" s="381">
        <f>CL55*(1-VLOOKUP($AW55,'MP-2019_Male'!$A$3:$CH$103,IF(CM$5&gt;2034,84,(60+(CM$5-$AX$5)))))</f>
        <v>1.7219850342721013E-2</v>
      </c>
      <c r="CN55" s="381">
        <f>CM55*(1-VLOOKUP($AW55,'MP-2019_Male'!$A$3:$CH$103,IF(CN$5&gt;2034,84,(60+(CN$5-$AX$5)))))</f>
        <v>1.7051095809362347E-2</v>
      </c>
      <c r="CO55" s="381">
        <f>CN55*(1-VLOOKUP($AW55,'MP-2019_Male'!$A$3:$CH$103,IF(CO$5&gt;2034,84,(60+(CO$5-$AX$5)))))</f>
        <v>1.6883995070430594E-2</v>
      </c>
      <c r="CP55" s="381">
        <f>CO55*(1-VLOOKUP($AW55,'MP-2019_Male'!$A$3:$CH$103,IF(CP$5&gt;2034,84,(60+(CP$5-$AX$5)))))</f>
        <v>1.6718531918740374E-2</v>
      </c>
      <c r="CQ55" s="381">
        <f>CP55*(1-VLOOKUP($AW55,'MP-2019_Male'!$A$3:$CH$103,IF(CQ$5&gt;2034,84,(60+(CQ$5-$AX$5)))))</f>
        <v>1.6554690305936717E-2</v>
      </c>
      <c r="CR55" s="381">
        <f>CQ55*(1-VLOOKUP($AW55,'MP-2019_Male'!$A$3:$CH$103,IF(CR$5&gt;2034,84,(60+(CR$5-$AX$5)))))</f>
        <v>1.6392454340938539E-2</v>
      </c>
      <c r="CS55" s="381">
        <f>CR55*(1-VLOOKUP($AW55,'MP-2019_Male'!$A$3:$CH$103,IF(CS$5&gt;2034,84,(60+(CS$5-$AX$5)))))</f>
        <v>1.6231808288397341E-2</v>
      </c>
      <c r="CT55" s="381">
        <f>CS55*(1-VLOOKUP($AW55,'MP-2019_Male'!$A$3:$CH$103,IF(CT$5&gt;2034,84,(60+(CT$5-$AX$5)))))</f>
        <v>1.6072736567171047E-2</v>
      </c>
      <c r="CU55" s="381">
        <f>CT55*(1-VLOOKUP($AW55,'MP-2019_Male'!$A$3:$CH$103,IF(CU$5&gt;2034,84,(60+(CU$5-$AX$5)))))</f>
        <v>1.5915223748812771E-2</v>
      </c>
      <c r="CV55" s="381">
        <f>CU55*(1-VLOOKUP($AW55,'MP-2019_Male'!$A$3:$CH$103,IF(CV$5&gt;2034,84,(60+(CV$5-$AX$5)))))</f>
        <v>1.5759254556074406E-2</v>
      </c>
      <c r="CW55" s="381">
        <f>CV55*(1-VLOOKUP($AW55,'MP-2019_Male'!$A$3:$CH$103,IF(CW$5&gt;2034,84,(60+(CW$5-$AX$5)))))</f>
        <v>1.5604813861424876E-2</v>
      </c>
      <c r="CX55" s="381">
        <f>CW55*(1-VLOOKUP($AW55,'MP-2019_Male'!$A$3:$CH$103,IF(CX$5&gt;2034,84,(60+(CX$5-$AX$5)))))</f>
        <v>1.5451886685582911E-2</v>
      </c>
      <c r="CY55" s="381">
        <f>CX55*(1-VLOOKUP($AW55,'MP-2019_Male'!$A$3:$CH$103,IF(CY$5&gt;2034,84,(60+(CY$5-$AX$5)))))</f>
        <v>1.5300458196064199E-2</v>
      </c>
      <c r="CZ55" s="381">
        <f>CY55*(1-VLOOKUP($AW55,'MP-2019_Male'!$A$3:$CH$103,IF(CZ$5&gt;2034,84,(60+(CZ$5-$AX$5)))))</f>
        <v>1.5150513705742769E-2</v>
      </c>
      <c r="DA55" s="381">
        <f>CZ55*(1-VLOOKUP($AW55,'MP-2019_Male'!$A$3:$CH$103,IF(DA$5&gt;2034,84,(60+(DA$5-$AX$5)))))</f>
        <v>1.500203867142649E-2</v>
      </c>
      <c r="DB55" s="381">
        <f>DA55*(1-VLOOKUP($AW55,'MP-2019_Male'!$A$3:$CH$103,IF(DB$5&gt;2034,84,(60+(DB$5-$AX$5)))))</f>
        <v>1.4855018692446509E-2</v>
      </c>
      <c r="DC55" s="381">
        <f>DB55*(1-VLOOKUP($AW55,'MP-2019_Male'!$A$3:$CH$103,IF(DC$5&gt;2034,84,(60+(DC$5-$AX$5)))))</f>
        <v>1.4709439509260533E-2</v>
      </c>
      <c r="DD55" s="381">
        <f>DC55*(1-VLOOKUP($AW55,'MP-2019_Male'!$A$3:$CH$103,IF(DD$5&gt;2034,84,(60+(DD$5-$AX$5)))))</f>
        <v>1.4565287002069778E-2</v>
      </c>
      <c r="DE55" s="381">
        <f>DD55*(1-VLOOKUP($AW55,'MP-2019_Male'!$A$3:$CH$103,IF(DE$5&gt;2034,84,(60+(DE$5-$AX$5)))))</f>
        <v>1.4422547189449493E-2</v>
      </c>
      <c r="DF55" s="381">
        <f>DE55*(1-VLOOKUP($AW55,'MP-2019_Male'!$A$3:$CH$103,IF(DF$5&gt;2034,84,(60+(DF$5-$AX$5)))))</f>
        <v>1.4281206226992887E-2</v>
      </c>
      <c r="DG55" s="381">
        <f>DF55*(1-VLOOKUP($AW55,'MP-2019_Male'!$A$3:$CH$103,IF(DG$5&gt;2034,84,(60+(DG$5-$AX$5)))))</f>
        <v>1.4141250405968357E-2</v>
      </c>
      <c r="DH55" s="381">
        <f>DG55*(1-VLOOKUP($AW55,'MP-2019_Male'!$A$3:$CH$103,IF(DH$5&gt;2034,84,(60+(DH$5-$AX$5)))))</f>
        <v>1.4002666151989867E-2</v>
      </c>
      <c r="DI55" s="381">
        <f>DH55*(1-VLOOKUP($AW55,'MP-2019_Male'!$A$3:$CH$103,IF(DI$5&gt;2034,84,(60+(DI$5-$AX$5)))))</f>
        <v>1.3865440023700366E-2</v>
      </c>
      <c r="DJ55" s="381">
        <f>DI55*(1-VLOOKUP($AW55,'MP-2019_Male'!$A$3:$CH$103,IF(DJ$5&gt;2034,84,(60+(DJ$5-$AX$5)))))</f>
        <v>1.3729558711468103E-2</v>
      </c>
      <c r="DK55" s="381">
        <f>DJ55*(1-VLOOKUP($AW55,'MP-2019_Male'!$A$3:$CH$103,IF(DK$5&gt;2034,84,(60+(DK$5-$AX$5)))))</f>
        <v>1.3595009036095715E-2</v>
      </c>
      <c r="DL55" s="381">
        <f>DK55*(1-VLOOKUP($AW55,'MP-2019_Male'!$A$3:$CH$103,IF(DL$5&gt;2034,84,(60+(DL$5-$AX$5)))))</f>
        <v>1.3461777947541977E-2</v>
      </c>
      <c r="DM55" s="381">
        <f>DL55*(1-VLOOKUP($AW55,'MP-2019_Male'!$A$3:$CH$103,IF(DM$5&gt;2034,84,(60+(DM$5-$AX$5)))))</f>
        <v>1.3329852523656064E-2</v>
      </c>
      <c r="DN55" s="381">
        <f>DM55*(1-VLOOKUP($AW55,'MP-2019_Male'!$A$3:$CH$103,IF(DN$5&gt;2034,84,(60+(DN$5-$AX$5)))))</f>
        <v>1.3199219968924234E-2</v>
      </c>
      <c r="DO55" s="381">
        <f>DN55*(1-VLOOKUP($AW55,'MP-2019_Male'!$A$3:$CH$103,IF(DO$5&gt;2034,84,(60+(DO$5-$AX$5)))))</f>
        <v>1.3069867613228776E-2</v>
      </c>
      <c r="DP55" s="381">
        <f>DO55*(1-VLOOKUP($AW55,'MP-2019_Male'!$A$3:$CH$103,IF(DP$5&gt;2034,84,(60+(DP$5-$AX$5)))))</f>
        <v>1.2941782910619133E-2</v>
      </c>
      <c r="DQ55" s="381">
        <f>DP55*(1-VLOOKUP($AW55,'MP-2019_Male'!$A$3:$CH$103,IF(DQ$5&gt;2034,84,(60+(DQ$5-$AX$5)))))</f>
        <v>1.2814953438095064E-2</v>
      </c>
      <c r="DR55" s="381">
        <f>DQ55*(1-VLOOKUP($AW55,'MP-2019_Male'!$A$3:$CH$103,IF(DR$5&gt;2034,84,(60+(DR$5-$AX$5)))))</f>
        <v>1.2689366894401732E-2</v>
      </c>
      <c r="DS55" s="381">
        <f>DR55*(1-VLOOKUP($AW55,'MP-2019_Male'!$A$3:$CH$103,IF(DS$5&gt;2034,84,(60+(DS$5-$AX$5)))))</f>
        <v>1.2565011098836594E-2</v>
      </c>
      <c r="DT55" s="381">
        <f>DS55*(1-VLOOKUP($AW55,'MP-2019_Male'!$A$3:$CH$103,IF(DT$5&gt;2034,84,(60+(DT$5-$AX$5)))))</f>
        <v>1.2441873990067995E-2</v>
      </c>
      <c r="DU55" s="381">
        <f>DT55*(1-VLOOKUP($AW55,'MP-2019_Male'!$A$3:$CH$103,IF(DU$5&gt;2034,84,(60+(DU$5-$AX$5)))))</f>
        <v>1.2319943624965329E-2</v>
      </c>
      <c r="DV55" s="381">
        <f>DU55*(1-VLOOKUP($AW55,'MP-2019_Male'!$A$3:$CH$103,IF(DV$5&gt;2034,84,(60+(DV$5-$AX$5)))))</f>
        <v>1.2199208177440669E-2</v>
      </c>
      <c r="DW55" s="381">
        <f>DV55*(1-VLOOKUP($AW55,'MP-2019_Male'!$A$3:$CH$103,IF(DW$5&gt;2034,84,(60+(DW$5-$AX$5)))))</f>
        <v>1.207965593730175E-2</v>
      </c>
      <c r="DX55" s="381">
        <f>DW55*(1-VLOOKUP($AW55,'MP-2019_Male'!$A$3:$CH$103,IF(DX$5&gt;2034,84,(60+(DX$5-$AX$5)))))</f>
        <v>1.1961275309116193E-2</v>
      </c>
      <c r="DY55" s="381">
        <f>DX55*(1-VLOOKUP($AW55,'MP-2019_Male'!$A$3:$CH$103,IF(DY$5&gt;2034,84,(60+(DY$5-$AX$5)))))</f>
        <v>1.1844054811086854E-2</v>
      </c>
      <c r="DZ55" s="381">
        <f>DY55*(1-VLOOKUP($AW55,'MP-2019_Male'!$A$3:$CH$103,IF(DZ$5&gt;2034,84,(60+(DZ$5-$AX$5)))))</f>
        <v>1.1727983073938202E-2</v>
      </c>
      <c r="EA55" s="381">
        <f>DZ55*(1-VLOOKUP($AW55,'MP-2019_Male'!$A$3:$CH$103,IF(EA$5&gt;2034,84,(60+(EA$5-$AX$5)))))</f>
        <v>1.1613048839813607E-2</v>
      </c>
      <c r="EB55" s="381">
        <f>EA55*(1-VLOOKUP($AW55,'MP-2019_Male'!$A$3:$CH$103,IF(EB$5&gt;2034,84,(60+(EB$5-$AX$5)))))</f>
        <v>1.1499240961183432E-2</v>
      </c>
      <c r="EC55" s="381">
        <f>EB55*(1-VLOOKUP($AW55,'MP-2019_Male'!$A$3:$CH$103,IF(EC$5&gt;2034,84,(60+(EC$5-$AX$5)))))</f>
        <v>1.1386548399763835E-2</v>
      </c>
      <c r="ED55" s="381">
        <f>EC55*(1-VLOOKUP($AW55,'MP-2019_Male'!$A$3:$CH$103,IF(ED$5&gt;2034,84,(60+(ED$5-$AX$5)))))</f>
        <v>1.1274960225446148E-2</v>
      </c>
      <c r="EE55" s="381">
        <f>ED55*(1-VLOOKUP($AW55,'MP-2019_Male'!$A$3:$CH$103,IF(EE$5&gt;2034,84,(60+(EE$5-$AX$5)))))</f>
        <v>1.1164465615236777E-2</v>
      </c>
      <c r="EF55" s="381">
        <f>EE55*(1-VLOOKUP($AW55,'MP-2019_Male'!$A$3:$CH$103,IF(EF$5&gt;2034,84,(60+(EF$5-$AX$5)))))</f>
        <v>1.1055053852207456E-2</v>
      </c>
      <c r="EG55" s="381">
        <f>EF55*(1-VLOOKUP($AW55,'MP-2019_Male'!$A$3:$CH$103,IF(EG$5&gt;2034,84,(60+(EG$5-$AX$5)))))</f>
        <v>1.0946714324455823E-2</v>
      </c>
      <c r="EH55" s="381">
        <f>EG55*(1-VLOOKUP($AW55,'MP-2019_Male'!$A$3:$CH$103,IF(EH$5&gt;2034,84,(60+(EH$5-$AX$5)))))</f>
        <v>1.0839436524076155E-2</v>
      </c>
      <c r="EI55" s="381">
        <f>EH55*(1-VLOOKUP($AW55,'MP-2019_Male'!$A$3:$CH$103,IF(EI$5&gt;2034,84,(60+(EI$5-$AX$5)))))</f>
        <v>1.0733210046140208E-2</v>
      </c>
      <c r="EJ55" s="381">
        <f>EI55*(1-VLOOKUP($AW55,'MP-2019_Male'!$A$3:$CH$103,IF(EJ$5&gt;2034,84,(60+(EJ$5-$AX$5)))))</f>
        <v>1.0628024587688033E-2</v>
      </c>
      <c r="EK55" s="381">
        <f>EJ55*(1-VLOOKUP($AW55,'MP-2019_Male'!$A$3:$CH$103,IF(EK$5&gt;2034,84,(60+(EK$5-$AX$5)))))</f>
        <v>1.052386994672869E-2</v>
      </c>
      <c r="EL55" s="381">
        <f>EK55*(1-VLOOKUP($AW55,'MP-2019_Male'!$A$3:$CH$103,IF(EL$5&gt;2034,84,(60+(EL$5-$AX$5)))))</f>
        <v>1.0420736021250749E-2</v>
      </c>
      <c r="EM55" s="381">
        <f>EL55*(1-VLOOKUP($AW55,'MP-2019_Male'!$A$3:$CH$103,IF(EM$5&gt;2034,84,(60+(EM$5-$AX$5)))))</f>
        <v>1.0318612808242492E-2</v>
      </c>
      <c r="EN55" s="381">
        <f>EM55*(1-VLOOKUP($AW55,'MP-2019_Male'!$A$3:$CH$103,IF(EN$5&gt;2034,84,(60+(EN$5-$AX$5)))))</f>
        <v>1.0217490402721715E-2</v>
      </c>
      <c r="EO55" s="381">
        <f>EN55*(1-VLOOKUP($AW55,'MP-2019_Male'!$A$3:$CH$103,IF(EO$5&gt;2034,84,(60+(EO$5-$AX$5)))))</f>
        <v>1.0117358996775041E-2</v>
      </c>
      <c r="EP55" s="381">
        <f>EO55*(1-VLOOKUP($AW55,'MP-2019_Male'!$A$3:$CH$103,IF(EP$5&gt;2034,84,(60+(EP$5-$AX$5)))))</f>
        <v>1.0018208878606645E-2</v>
      </c>
      <c r="EQ55" s="381">
        <f>EP55*(1-VLOOKUP($AW55,'MP-2019_Male'!$A$3:$CH$103,IF(EQ$5&gt;2034,84,(60+(EQ$5-$AX$5)))))</f>
        <v>9.9200304315962985E-3</v>
      </c>
      <c r="ER55" s="381">
        <f>EQ55*(1-VLOOKUP($AW55,'MP-2019_Male'!$A$3:$CH$103,IF(ER$5&gt;2034,84,(60+(ER$5-$AX$5)))))</f>
        <v>9.8228141333666537E-3</v>
      </c>
      <c r="ES55" s="381">
        <f>ER55*(1-VLOOKUP($AW55,'MP-2019_Male'!$A$3:$CH$103,IF(ES$5&gt;2034,84,(60+(ES$5-$AX$5)))))</f>
        <v>9.7265505548596604E-3</v>
      </c>
      <c r="ET55" s="381">
        <f>ES55*(1-VLOOKUP($AW55,'MP-2019_Male'!$A$3:$CH$103,IF(ET$5&gt;2034,84,(60+(ET$5-$AX$5)))))</f>
        <v>9.6312303594220348E-3</v>
      </c>
      <c r="EU55" s="381">
        <f>ET55*(1-VLOOKUP($AW55,'MP-2019_Male'!$A$3:$CH$103,IF(EU$5&gt;2034,84,(60+(EU$5-$AX$5)))))</f>
        <v>9.5368443018996989E-3</v>
      </c>
      <c r="EV55" s="381">
        <f>EU55*(1-VLOOKUP($AW55,'MP-2019_Male'!$A$3:$CH$103,IF(EV$5&gt;2034,84,(60+(EV$5-$AX$5)))))</f>
        <v>9.4433832277410808E-3</v>
      </c>
      <c r="EW55" s="381">
        <f>EV55*(1-VLOOKUP($AW55,'MP-2019_Male'!$A$3:$CH$103,IF(EW$5&gt;2034,84,(60+(EW$5-$AX$5)))))</f>
        <v>9.3508380721092181E-3</v>
      </c>
      <c r="EX55" s="381">
        <f>EW55*(1-VLOOKUP($AW55,'MP-2019_Male'!$A$3:$CH$103,IF(EX$5&gt;2034,84,(60+(EX$5-$AX$5)))))</f>
        <v>9.2591998590025471E-3</v>
      </c>
      <c r="EY55" s="381">
        <f>EX55*(1-VLOOKUP($AW55,'MP-2019_Male'!$A$3:$CH$103,IF(EY$5&gt;2034,84,(60+(EY$5-$AX$5)))))</f>
        <v>9.1684597003843221E-3</v>
      </c>
      <c r="EZ55" s="381">
        <f>EY55*(1-VLOOKUP($AW55,'MP-2019_Male'!$A$3:$CH$103,IF(EZ$5&gt;2034,84,(60+(EZ$5-$AX$5)))))</f>
        <v>9.0786087953205561E-3</v>
      </c>
      <c r="FA55" s="381">
        <f>EZ55*(1-VLOOKUP($AW55,'MP-2019_Male'!$A$3:$CH$103,IF(FA$5&gt;2034,84,(60+(FA$5-$AX$5)))))</f>
        <v>8.9896384291264144E-3</v>
      </c>
      <c r="FB55" s="381">
        <f>FA55*(1-VLOOKUP($AW55,'MP-2019_Male'!$A$3:$CH$103,IF(FB$5&gt;2034,84,(60+(FB$5-$AX$5)))))</f>
        <v>8.9015399725209752E-3</v>
      </c>
      <c r="FC55" s="381">
        <f>FB55*(1-VLOOKUP($AW55,'MP-2019_Male'!$A$3:$CH$103,IF(FC$5&gt;2034,84,(60+(FC$5-$AX$5)))))</f>
        <v>8.8143048807902691E-3</v>
      </c>
      <c r="FD55" s="381">
        <f>FC55*(1-VLOOKUP($AW55,'MP-2019_Male'!$A$3:$CH$103,IF(FD$5&gt;2034,84,(60+(FD$5-$AX$5)))))</f>
        <v>8.7279246929585236E-3</v>
      </c>
      <c r="FE55" s="381">
        <f>FD55*(1-VLOOKUP($AW55,'MP-2019_Male'!$A$3:$CH$103,IF(FE$5&gt;2034,84,(60+(FE$5-$AX$5)))))</f>
        <v>8.6423910309675299E-3</v>
      </c>
      <c r="FF55" s="381">
        <f>FE55*(1-VLOOKUP($AW55,'MP-2019_Male'!$A$3:$CH$103,IF(FF$5&gt;2034,84,(60+(FF$5-$AX$5)))))</f>
        <v>8.5576955988640475E-3</v>
      </c>
      <c r="FG55" s="381">
        <f>FF55*(1-VLOOKUP($AW55,'MP-2019_Male'!$A$3:$CH$103,IF(FG$5&gt;2034,84,(60+(FG$5-$AX$5)))))</f>
        <v>8.4738301819951792E-3</v>
      </c>
      <c r="FH55" s="381">
        <f>FG55*(1-VLOOKUP($AW55,'MP-2019_Male'!$A$3:$CH$103,IF(FH$5&gt;2034,84,(60+(FH$5-$AX$5)))))</f>
        <v>8.3907866462116266E-3</v>
      </c>
      <c r="FI55" s="381">
        <f>FH55*(1-VLOOKUP($AW55,'MP-2019_Male'!$A$3:$CH$103,IF(FI$5&gt;2034,84,(60+(FI$5-$AX$5)))))</f>
        <v>8.3085569370787531E-3</v>
      </c>
      <c r="FJ55" s="381">
        <f>FI55*(1-VLOOKUP($AW55,'MP-2019_Male'!$A$3:$CH$103,IF(FJ$5&gt;2034,84,(60+(FJ$5-$AX$5)))))</f>
        <v>8.2271330790953806E-3</v>
      </c>
      <c r="FK55" s="381">
        <f>FJ55*(1-VLOOKUP($AW55,'MP-2019_Male'!$A$3:$CH$103,IF(FK$5&gt;2034,84,(60+(FK$5-$AX$5)))))</f>
        <v>8.1465071749202457E-3</v>
      </c>
      <c r="FL55" s="381">
        <f>FK55*(1-VLOOKUP($AW55,'MP-2019_Male'!$A$3:$CH$103,IF(FL$5&gt;2034,84,(60+(FL$5-$AX$5)))))</f>
        <v>8.0666714046060267E-3</v>
      </c>
      <c r="FM55" s="381">
        <f>FL55*(1-VLOOKUP($AW55,'MP-2019_Male'!$A$3:$CH$103,IF(FM$5&gt;2034,84,(60+(FM$5-$AX$5)))))</f>
        <v>7.9876180248408882E-3</v>
      </c>
      <c r="FN55" s="381">
        <f>FM55*(1-VLOOKUP($AW55,'MP-2019_Male'!$A$3:$CH$103,IF(FN$5&gt;2034,84,(60+(FN$5-$AX$5)))))</f>
        <v>7.9093393681974478E-3</v>
      </c>
    </row>
    <row r="56" spans="1:170">
      <c r="A56" s="172">
        <v>68</v>
      </c>
      <c r="B56" s="190">
        <f t="shared" si="7"/>
        <v>1.1275E-2</v>
      </c>
      <c r="C56" s="191">
        <f t="shared" si="8"/>
        <v>5.0939999999999996E-3</v>
      </c>
      <c r="D56" s="174">
        <f t="shared" si="5"/>
        <v>8.1845000000000008E-3</v>
      </c>
      <c r="E56" s="345">
        <f t="shared" ca="1" si="10"/>
        <v>8.1649765762135396E-3</v>
      </c>
      <c r="F56" s="346">
        <f t="shared" ca="1" si="11"/>
        <v>5.3396689760292163E-3</v>
      </c>
      <c r="G56" s="366">
        <f t="shared" ca="1" si="17"/>
        <v>6.7523227761213779E-3</v>
      </c>
      <c r="I56" s="167"/>
      <c r="J56" s="167"/>
      <c r="K56" s="167"/>
      <c r="L56" s="167"/>
      <c r="M56" s="167"/>
      <c r="N56" s="167"/>
      <c r="O56" s="167"/>
      <c r="P56" s="167"/>
      <c r="R56" s="405">
        <v>68</v>
      </c>
      <c r="T56" s="406">
        <v>4.0000000000000001E-3</v>
      </c>
      <c r="U56" s="407">
        <v>8.4899999999999993E-3</v>
      </c>
      <c r="V56" s="407">
        <v>2.5690000000000001E-2</v>
      </c>
      <c r="W56" s="408">
        <v>1.1429999999999999E-2</v>
      </c>
      <c r="Y56" s="406">
        <v>5.94E-3</v>
      </c>
      <c r="Z56" s="407">
        <v>1.2290000000000001E-2</v>
      </c>
      <c r="AA56" s="407">
        <v>3.524E-2</v>
      </c>
      <c r="AB56" s="408">
        <v>1.7760000000000001E-2</v>
      </c>
      <c r="AC56" s="413"/>
      <c r="AD56" s="172">
        <v>68</v>
      </c>
      <c r="AF56" s="195">
        <v>1.1275E-2</v>
      </c>
      <c r="AG56" s="196">
        <v>1.4067E-2</v>
      </c>
      <c r="AH56" s="197">
        <v>3.6353000000000003E-2</v>
      </c>
      <c r="AI56" s="172"/>
      <c r="AJ56" s="195">
        <v>5.0939999999999996E-3</v>
      </c>
      <c r="AK56" s="196">
        <v>1.0633E-2</v>
      </c>
      <c r="AL56" s="197">
        <v>2.4702000000000002E-2</v>
      </c>
      <c r="AM56" s="198"/>
      <c r="AU56" s="364"/>
      <c r="AV56" s="364"/>
      <c r="AW56" s="172">
        <v>75</v>
      </c>
      <c r="AX56" s="199">
        <f t="shared" si="16"/>
        <v>2.5073689855062056E-2</v>
      </c>
      <c r="AY56" s="334">
        <f t="shared" si="15"/>
        <v>2.7511300000000002E-2</v>
      </c>
      <c r="AZ56" s="381">
        <f>AY56*(1-VLOOKUP($AW56,'MP-2019_Male'!$A$3:$CH$103,IF(AZ$5&gt;2034,84,(60+(AZ$5-$AX$5)))))</f>
        <v>2.7068368070000001E-2</v>
      </c>
      <c r="BA56" s="381">
        <f>AZ56*(1-VLOOKUP($AW56,'MP-2019_Male'!$A$3:$CH$103,IF(BA$5&gt;2034,84,(60+(BA$5-$AX$5)))))</f>
        <v>2.6702945101055003E-2</v>
      </c>
      <c r="BB56" s="381">
        <f>BA56*(1-VLOOKUP($AW56,'MP-2019_Male'!$A$3:$CH$103,IF(BB$5&gt;2034,84,(60+(BB$5-$AX$5)))))</f>
        <v>2.6406542410433293E-2</v>
      </c>
      <c r="BC56" s="381">
        <f>BB56*(1-VLOOKUP($AW56,'MP-2019_Male'!$A$3:$CH$103,IF(BC$5&gt;2034,84,(60+(BC$5-$AX$5)))))</f>
        <v>2.6168883528739393E-2</v>
      </c>
      <c r="BD56" s="381">
        <f>BC56*(1-VLOOKUP($AW56,'MP-2019_Male'!$A$3:$CH$103,IF(BD$5&gt;2034,84,(60+(BD$5-$AX$5)))))</f>
        <v>2.5985701344038218E-2</v>
      </c>
      <c r="BE56" s="381">
        <f>BD56*(1-VLOOKUP($AW56,'MP-2019_Male'!$A$3:$CH$103,IF(BE$5&gt;2034,84,(60+(BE$5-$AX$5)))))</f>
        <v>2.5801202864495547E-2</v>
      </c>
      <c r="BF56" s="381">
        <f>BE56*(1-VLOOKUP($AW56,'MP-2019_Male'!$A$3:$CH$103,IF(BF$5&gt;2034,84,(60+(BF$5-$AX$5)))))</f>
        <v>2.561543420387118E-2</v>
      </c>
      <c r="BG56" s="381">
        <f>BF56*(1-VLOOKUP($AW56,'MP-2019_Male'!$A$3:$CH$103,IF(BG$5&gt;2034,84,(60+(BG$5-$AX$5)))))</f>
        <v>2.5431003077603306E-2</v>
      </c>
      <c r="BH56" s="381">
        <f>BG56*(1-VLOOKUP($AW56,'MP-2019_Male'!$A$3:$CH$103,IF(BH$5&gt;2034,84,(60+(BH$5-$AX$5)))))</f>
        <v>2.5250442955752322E-2</v>
      </c>
      <c r="BI56" s="381">
        <f>BH56*(1-VLOOKUP($AW56,'MP-2019_Male'!$A$3:$CH$103,IF(BI$5&gt;2034,84,(60+(BI$5-$AX$5)))))</f>
        <v>2.5073689855062056E-2</v>
      </c>
      <c r="BJ56" s="414">
        <f>BI56*(1-VLOOKUP($AW56,'MP-2019_Male'!$A$3:$CH$103,IF(BJ$5&gt;2034,84,(60+(BJ$5-$AX$5)))))</f>
        <v>2.4903188764047634E-2</v>
      </c>
      <c r="BK56" s="381">
        <f>BJ56*(1-VLOOKUP($AW56,'MP-2019_Male'!$A$3:$CH$103,IF(BK$5&gt;2034,84,(60+(BK$5-$AX$5)))))</f>
        <v>2.4738827718204917E-2</v>
      </c>
      <c r="BL56" s="381">
        <f>BK56*(1-VLOOKUP($AW56,'MP-2019_Male'!$A$3:$CH$103,IF(BL$5&gt;2034,84,(60+(BL$5-$AX$5)))))</f>
        <v>2.4580499220808405E-2</v>
      </c>
      <c r="BM56" s="381">
        <f>BL56*(1-VLOOKUP($AW56,'MP-2019_Male'!$A$3:$CH$103,IF(BM$5&gt;2034,84,(60+(BM$5-$AX$5)))))</f>
        <v>2.4425642075717312E-2</v>
      </c>
      <c r="BN56" s="381">
        <f>BM56*(1-VLOOKUP($AW56,'MP-2019_Male'!$A$3:$CH$103,IF(BN$5&gt;2034,84,(60+(BN$5-$AX$5)))))</f>
        <v>2.4269317966432721E-2</v>
      </c>
      <c r="BO56" s="381">
        <f>BN56*(1-VLOOKUP($AW56,'MP-2019_Male'!$A$3:$CH$103,IF(BO$5&gt;2034,84,(60+(BO$5-$AX$5)))))</f>
        <v>2.411156739965091E-2</v>
      </c>
      <c r="BP56" s="381">
        <f>BO56*(1-VLOOKUP($AW56,'MP-2019_Male'!$A$3:$CH$103,IF(BP$5&gt;2034,84,(60+(BP$5-$AX$5)))))</f>
        <v>2.394519758459332E-2</v>
      </c>
      <c r="BQ56" s="381">
        <f>BP56*(1-VLOOKUP($AW56,'MP-2019_Male'!$A$3:$CH$103,IF(BQ$5&gt;2034,84,(60+(BQ$5-$AX$5)))))</f>
        <v>2.3768003122467331E-2</v>
      </c>
      <c r="BR56" s="381">
        <f>BQ56*(1-VLOOKUP($AW56,'MP-2019_Male'!$A$3:$CH$103,IF(BR$5&gt;2034,84,(60+(BR$5-$AX$5)))))</f>
        <v>2.3577859097487591E-2</v>
      </c>
      <c r="BS56" s="381">
        <f>BR56*(1-VLOOKUP($AW56,'MP-2019_Male'!$A$3:$CH$103,IF(BS$5&gt;2034,84,(60+(BS$5-$AX$5)))))</f>
        <v>2.3375089509249197E-2</v>
      </c>
      <c r="BT56" s="381">
        <f>BS56*(1-VLOOKUP($AW56,'MP-2019_Male'!$A$3:$CH$103,IF(BT$5&gt;2034,84,(60+(BT$5-$AX$5)))))</f>
        <v>2.3162376194715027E-2</v>
      </c>
      <c r="BU56" s="381">
        <f>BT56*(1-VLOOKUP($AW56,'MP-2019_Male'!$A$3:$CH$103,IF(BU$5&gt;2034,84,(60+(BU$5-$AX$5)))))</f>
        <v>2.2942333620865236E-2</v>
      </c>
      <c r="BV56" s="381">
        <f>BU56*(1-VLOOKUP($AW56,'MP-2019_Male'!$A$3:$CH$103,IF(BV$5&gt;2034,84,(60+(BV$5-$AX$5)))))</f>
        <v>2.2717498751380755E-2</v>
      </c>
      <c r="BW56" s="381">
        <f>BV56*(1-VLOOKUP($AW56,'MP-2019_Male'!$A$3:$CH$103,IF(BW$5&gt;2034,84,(60+(BW$5-$AX$5)))))</f>
        <v>2.2490323763866948E-2</v>
      </c>
      <c r="BX56" s="381">
        <f>BW56*(1-VLOOKUP($AW56,'MP-2019_Male'!$A$3:$CH$103,IF(BX$5&gt;2034,84,(60+(BX$5-$AX$5)))))</f>
        <v>2.2269918590981052E-2</v>
      </c>
      <c r="BY56" s="381">
        <f>BX56*(1-VLOOKUP($AW56,'MP-2019_Male'!$A$3:$CH$103,IF(BY$5&gt;2034,84,(60+(BY$5-$AX$5)))))</f>
        <v>2.2051673388789435E-2</v>
      </c>
      <c r="BZ56" s="381">
        <f>BY56*(1-VLOOKUP($AW56,'MP-2019_Male'!$A$3:$CH$103,IF(BZ$5&gt;2034,84,(60+(BZ$5-$AX$5)))))</f>
        <v>2.1835566989579298E-2</v>
      </c>
      <c r="CA56" s="381">
        <f>BZ56*(1-VLOOKUP($AW56,'MP-2019_Male'!$A$3:$CH$103,IF(CA$5&gt;2034,84,(60+(CA$5-$AX$5)))))</f>
        <v>2.162157843308142E-2</v>
      </c>
      <c r="CB56" s="381">
        <f>CA56*(1-VLOOKUP($AW56,'MP-2019_Male'!$A$3:$CH$103,IF(CB$5&gt;2034,84,(60+(CB$5-$AX$5)))))</f>
        <v>2.1409686964437222E-2</v>
      </c>
      <c r="CC56" s="381">
        <f>CB56*(1-VLOOKUP($AW56,'MP-2019_Male'!$A$3:$CH$103,IF(CC$5&gt;2034,84,(60+(CC$5-$AX$5)))))</f>
        <v>2.1199872032185735E-2</v>
      </c>
      <c r="CD56" s="381">
        <f>CC56*(1-VLOOKUP($AW56,'MP-2019_Male'!$A$3:$CH$103,IF(CD$5&gt;2034,84,(60+(CD$5-$AX$5)))))</f>
        <v>2.0992113286270313E-2</v>
      </c>
      <c r="CE56" s="381">
        <f>CD56*(1-VLOOKUP($AW56,'MP-2019_Male'!$A$3:$CH$103,IF(CE$5&gt;2034,84,(60+(CE$5-$AX$5)))))</f>
        <v>2.0786390576064864E-2</v>
      </c>
      <c r="CF56" s="381">
        <f>CE56*(1-VLOOKUP($AW56,'MP-2019_Male'!$A$3:$CH$103,IF(CF$5&gt;2034,84,(60+(CF$5-$AX$5)))))</f>
        <v>2.0582683948419427E-2</v>
      </c>
      <c r="CG56" s="381">
        <f>CF56*(1-VLOOKUP($AW56,'MP-2019_Male'!$A$3:$CH$103,IF(CG$5&gt;2034,84,(60+(CG$5-$AX$5)))))</f>
        <v>2.0380973645724915E-2</v>
      </c>
      <c r="CH56" s="381">
        <f>CG56*(1-VLOOKUP($AW56,'MP-2019_Male'!$A$3:$CH$103,IF(CH$5&gt;2034,84,(60+(CH$5-$AX$5)))))</f>
        <v>2.0181240103996811E-2</v>
      </c>
      <c r="CI56" s="381">
        <f>CH56*(1-VLOOKUP($AW56,'MP-2019_Male'!$A$3:$CH$103,IF(CI$5&gt;2034,84,(60+(CI$5-$AX$5)))))</f>
        <v>1.998346395097764E-2</v>
      </c>
      <c r="CJ56" s="381">
        <f>CI56*(1-VLOOKUP($AW56,'MP-2019_Male'!$A$3:$CH$103,IF(CJ$5&gt;2034,84,(60+(CJ$5-$AX$5)))))</f>
        <v>1.9787626004258058E-2</v>
      </c>
      <c r="CK56" s="381">
        <f>CJ56*(1-VLOOKUP($AW56,'MP-2019_Male'!$A$3:$CH$103,IF(CK$5&gt;2034,84,(60+(CK$5-$AX$5)))))</f>
        <v>1.9593707269416328E-2</v>
      </c>
      <c r="CL56" s="381">
        <f>CK56*(1-VLOOKUP($AW56,'MP-2019_Male'!$A$3:$CH$103,IF(CL$5&gt;2034,84,(60+(CL$5-$AX$5)))))</f>
        <v>1.9401688938176048E-2</v>
      </c>
      <c r="CM56" s="381">
        <f>CL56*(1-VLOOKUP($AW56,'MP-2019_Male'!$A$3:$CH$103,IF(CM$5&gt;2034,84,(60+(CM$5-$AX$5)))))</f>
        <v>1.9211552386581923E-2</v>
      </c>
      <c r="CN56" s="381">
        <f>CM56*(1-VLOOKUP($AW56,'MP-2019_Male'!$A$3:$CH$103,IF(CN$5&gt;2034,84,(60+(CN$5-$AX$5)))))</f>
        <v>1.9023279173193419E-2</v>
      </c>
      <c r="CO56" s="381">
        <f>CN56*(1-VLOOKUP($AW56,'MP-2019_Male'!$A$3:$CH$103,IF(CO$5&gt;2034,84,(60+(CO$5-$AX$5)))))</f>
        <v>1.8836851037296123E-2</v>
      </c>
      <c r="CP56" s="381">
        <f>CO56*(1-VLOOKUP($AW56,'MP-2019_Male'!$A$3:$CH$103,IF(CP$5&gt;2034,84,(60+(CP$5-$AX$5)))))</f>
        <v>1.8652249897130619E-2</v>
      </c>
      <c r="CQ56" s="381">
        <f>CP56*(1-VLOOKUP($AW56,'MP-2019_Male'!$A$3:$CH$103,IF(CQ$5&gt;2034,84,(60+(CQ$5-$AX$5)))))</f>
        <v>1.8469457848138738E-2</v>
      </c>
      <c r="CR56" s="381">
        <f>CQ56*(1-VLOOKUP($AW56,'MP-2019_Male'!$A$3:$CH$103,IF(CR$5&gt;2034,84,(60+(CR$5-$AX$5)))))</f>
        <v>1.8288457161226977E-2</v>
      </c>
      <c r="CS56" s="381">
        <f>CR56*(1-VLOOKUP($AW56,'MP-2019_Male'!$A$3:$CH$103,IF(CS$5&gt;2034,84,(60+(CS$5-$AX$5)))))</f>
        <v>1.8109230281046954E-2</v>
      </c>
      <c r="CT56" s="381">
        <f>CS56*(1-VLOOKUP($AW56,'MP-2019_Male'!$A$3:$CH$103,IF(CT$5&gt;2034,84,(60+(CT$5-$AX$5)))))</f>
        <v>1.7931759824292692E-2</v>
      </c>
      <c r="CU56" s="381">
        <f>CT56*(1-VLOOKUP($AW56,'MP-2019_Male'!$A$3:$CH$103,IF(CU$5&gt;2034,84,(60+(CU$5-$AX$5)))))</f>
        <v>1.7756028578014622E-2</v>
      </c>
      <c r="CV56" s="381">
        <f>CU56*(1-VLOOKUP($AW56,'MP-2019_Male'!$A$3:$CH$103,IF(CV$5&gt;2034,84,(60+(CV$5-$AX$5)))))</f>
        <v>1.7582019497950078E-2</v>
      </c>
      <c r="CW56" s="381">
        <f>CV56*(1-VLOOKUP($AW56,'MP-2019_Male'!$A$3:$CH$103,IF(CW$5&gt;2034,84,(60+(CW$5-$AX$5)))))</f>
        <v>1.7409715706870166E-2</v>
      </c>
      <c r="CX56" s="381">
        <f>CW56*(1-VLOOKUP($AW56,'MP-2019_Male'!$A$3:$CH$103,IF(CX$5&gt;2034,84,(60+(CX$5-$AX$5)))))</f>
        <v>1.7239100492942836E-2</v>
      </c>
      <c r="CY56" s="381">
        <f>CX56*(1-VLOOKUP($AW56,'MP-2019_Male'!$A$3:$CH$103,IF(CY$5&gt;2034,84,(60+(CY$5-$AX$5)))))</f>
        <v>1.7070157308111997E-2</v>
      </c>
      <c r="CZ56" s="381">
        <f>CY56*(1-VLOOKUP($AW56,'MP-2019_Male'!$A$3:$CH$103,IF(CZ$5&gt;2034,84,(60+(CZ$5-$AX$5)))))</f>
        <v>1.6902869766492499E-2</v>
      </c>
      <c r="DA56" s="381">
        <f>CZ56*(1-VLOOKUP($AW56,'MP-2019_Male'!$A$3:$CH$103,IF(DA$5&gt;2034,84,(60+(DA$5-$AX$5)))))</f>
        <v>1.673722164278087E-2</v>
      </c>
      <c r="DB56" s="381">
        <f>DA56*(1-VLOOKUP($AW56,'MP-2019_Male'!$A$3:$CH$103,IF(DB$5&gt;2034,84,(60+(DB$5-$AX$5)))))</f>
        <v>1.6573196870681619E-2</v>
      </c>
      <c r="DC56" s="381">
        <f>DB56*(1-VLOOKUP($AW56,'MP-2019_Male'!$A$3:$CH$103,IF(DC$5&gt;2034,84,(60+(DC$5-$AX$5)))))</f>
        <v>1.6410779541348938E-2</v>
      </c>
      <c r="DD56" s="381">
        <f>DC56*(1-VLOOKUP($AW56,'MP-2019_Male'!$A$3:$CH$103,IF(DD$5&gt;2034,84,(60+(DD$5-$AX$5)))))</f>
        <v>1.6249953901843719E-2</v>
      </c>
      <c r="DE56" s="381">
        <f>DD56*(1-VLOOKUP($AW56,'MP-2019_Male'!$A$3:$CH$103,IF(DE$5&gt;2034,84,(60+(DE$5-$AX$5)))))</f>
        <v>1.6090704353605649E-2</v>
      </c>
      <c r="DF56" s="381">
        <f>DE56*(1-VLOOKUP($AW56,'MP-2019_Male'!$A$3:$CH$103,IF(DF$5&gt;2034,84,(60+(DF$5-$AX$5)))))</f>
        <v>1.5933015450940315E-2</v>
      </c>
      <c r="DG56" s="381">
        <f>DF56*(1-VLOOKUP($AW56,'MP-2019_Male'!$A$3:$CH$103,IF(DG$5&gt;2034,84,(60+(DG$5-$AX$5)))))</f>
        <v>1.5776871899521098E-2</v>
      </c>
      <c r="DH56" s="381">
        <f>DG56*(1-VLOOKUP($AW56,'MP-2019_Male'!$A$3:$CH$103,IF(DH$5&gt;2034,84,(60+(DH$5-$AX$5)))))</f>
        <v>1.5622258554905791E-2</v>
      </c>
      <c r="DI56" s="381">
        <f>DH56*(1-VLOOKUP($AW56,'MP-2019_Male'!$A$3:$CH$103,IF(DI$5&gt;2034,84,(60+(DI$5-$AX$5)))))</f>
        <v>1.5469160421067715E-2</v>
      </c>
      <c r="DJ56" s="381">
        <f>DI56*(1-VLOOKUP($AW56,'MP-2019_Male'!$A$3:$CH$103,IF(DJ$5&gt;2034,84,(60+(DJ$5-$AX$5)))))</f>
        <v>1.5317562648941251E-2</v>
      </c>
      <c r="DK56" s="381">
        <f>DJ56*(1-VLOOKUP($AW56,'MP-2019_Male'!$A$3:$CH$103,IF(DK$5&gt;2034,84,(60+(DK$5-$AX$5)))))</f>
        <v>1.5167450534981626E-2</v>
      </c>
      <c r="DL56" s="381">
        <f>DK56*(1-VLOOKUP($AW56,'MP-2019_Male'!$A$3:$CH$103,IF(DL$5&gt;2034,84,(60+(DL$5-$AX$5)))))</f>
        <v>1.5018809519738805E-2</v>
      </c>
      <c r="DM56" s="381">
        <f>DL56*(1-VLOOKUP($AW56,'MP-2019_Male'!$A$3:$CH$103,IF(DM$5&gt;2034,84,(60+(DM$5-$AX$5)))))</f>
        <v>1.4871625186445364E-2</v>
      </c>
      <c r="DN56" s="381">
        <f>DM56*(1-VLOOKUP($AW56,'MP-2019_Male'!$A$3:$CH$103,IF(DN$5&gt;2034,84,(60+(DN$5-$AX$5)))))</f>
        <v>1.4725883259618199E-2</v>
      </c>
      <c r="DO56" s="381">
        <f>DN56*(1-VLOOKUP($AW56,'MP-2019_Male'!$A$3:$CH$103,IF(DO$5&gt;2034,84,(60+(DO$5-$AX$5)))))</f>
        <v>1.458156960367394E-2</v>
      </c>
      <c r="DP56" s="381">
        <f>DO56*(1-VLOOKUP($AW56,'MP-2019_Male'!$A$3:$CH$103,IF(DP$5&gt;2034,84,(60+(DP$5-$AX$5)))))</f>
        <v>1.4438670221557934E-2</v>
      </c>
      <c r="DQ56" s="381">
        <f>DP56*(1-VLOOKUP($AW56,'MP-2019_Male'!$A$3:$CH$103,IF(DQ$5&gt;2034,84,(60+(DQ$5-$AX$5)))))</f>
        <v>1.4297171253386667E-2</v>
      </c>
      <c r="DR56" s="381">
        <f>DQ56*(1-VLOOKUP($AW56,'MP-2019_Male'!$A$3:$CH$103,IF(DR$5&gt;2034,84,(60+(DR$5-$AX$5)))))</f>
        <v>1.4157058975103477E-2</v>
      </c>
      <c r="DS56" s="381">
        <f>DR56*(1-VLOOKUP($AW56,'MP-2019_Male'!$A$3:$CH$103,IF(DS$5&gt;2034,84,(60+(DS$5-$AX$5)))))</f>
        <v>1.4018319797147462E-2</v>
      </c>
      <c r="DT56" s="381">
        <f>DS56*(1-VLOOKUP($AW56,'MP-2019_Male'!$A$3:$CH$103,IF(DT$5&gt;2034,84,(60+(DT$5-$AX$5)))))</f>
        <v>1.3880940263135416E-2</v>
      </c>
      <c r="DU56" s="381">
        <f>DT56*(1-VLOOKUP($AW56,'MP-2019_Male'!$A$3:$CH$103,IF(DU$5&gt;2034,84,(60+(DU$5-$AX$5)))))</f>
        <v>1.3744907048556689E-2</v>
      </c>
      <c r="DV56" s="381">
        <f>DU56*(1-VLOOKUP($AW56,'MP-2019_Male'!$A$3:$CH$103,IF(DV$5&gt;2034,84,(60+(DV$5-$AX$5)))))</f>
        <v>1.3610206959480833E-2</v>
      </c>
      <c r="DW56" s="381">
        <f>DV56*(1-VLOOKUP($AW56,'MP-2019_Male'!$A$3:$CH$103,IF(DW$5&gt;2034,84,(60+(DW$5-$AX$5)))))</f>
        <v>1.347682693127792E-2</v>
      </c>
      <c r="DX56" s="381">
        <f>DW56*(1-VLOOKUP($AW56,'MP-2019_Male'!$A$3:$CH$103,IF(DX$5&gt;2034,84,(60+(DX$5-$AX$5)))))</f>
        <v>1.3344754027351396E-2</v>
      </c>
      <c r="DY56" s="381">
        <f>DX56*(1-VLOOKUP($AW56,'MP-2019_Male'!$A$3:$CH$103,IF(DY$5&gt;2034,84,(60+(DY$5-$AX$5)))))</f>
        <v>1.3213975437883352E-2</v>
      </c>
      <c r="DZ56" s="381">
        <f>DY56*(1-VLOOKUP($AW56,'MP-2019_Male'!$A$3:$CH$103,IF(DZ$5&gt;2034,84,(60+(DZ$5-$AX$5)))))</f>
        <v>1.3084478478592095E-2</v>
      </c>
      <c r="EA56" s="381">
        <f>DZ56*(1-VLOOKUP($AW56,'MP-2019_Male'!$A$3:$CH$103,IF(EA$5&gt;2034,84,(60+(EA$5-$AX$5)))))</f>
        <v>1.2956250589501892E-2</v>
      </c>
      <c r="EB56" s="381">
        <f>EA56*(1-VLOOKUP($AW56,'MP-2019_Male'!$A$3:$CH$103,IF(EB$5&gt;2034,84,(60+(EB$5-$AX$5)))))</f>
        <v>1.2829279333724774E-2</v>
      </c>
      <c r="EC56" s="381">
        <f>EB56*(1-VLOOKUP($AW56,'MP-2019_Male'!$A$3:$CH$103,IF(EC$5&gt;2034,84,(60+(EC$5-$AX$5)))))</f>
        <v>1.2703552396254271E-2</v>
      </c>
      <c r="ED56" s="381">
        <f>EC56*(1-VLOOKUP($AW56,'MP-2019_Male'!$A$3:$CH$103,IF(ED$5&gt;2034,84,(60+(ED$5-$AX$5)))))</f>
        <v>1.2579057582770978E-2</v>
      </c>
      <c r="EE56" s="381">
        <f>ED56*(1-VLOOKUP($AW56,'MP-2019_Male'!$A$3:$CH$103,IF(EE$5&gt;2034,84,(60+(EE$5-$AX$5)))))</f>
        <v>1.2455782818459823E-2</v>
      </c>
      <c r="EF56" s="381">
        <f>EE56*(1-VLOOKUP($AW56,'MP-2019_Male'!$A$3:$CH$103,IF(EF$5&gt;2034,84,(60+(EF$5-$AX$5)))))</f>
        <v>1.2333716146838916E-2</v>
      </c>
      <c r="EG56" s="381">
        <f>EF56*(1-VLOOKUP($AW56,'MP-2019_Male'!$A$3:$CH$103,IF(EG$5&gt;2034,84,(60+(EG$5-$AX$5)))))</f>
        <v>1.2212845728599894E-2</v>
      </c>
      <c r="EH56" s="381">
        <f>EG56*(1-VLOOKUP($AW56,'MP-2019_Male'!$A$3:$CH$103,IF(EH$5&gt;2034,84,(60+(EH$5-$AX$5)))))</f>
        <v>1.2093159840459614E-2</v>
      </c>
      <c r="EI56" s="381">
        <f>EH56*(1-VLOOKUP($AW56,'MP-2019_Male'!$A$3:$CH$103,IF(EI$5&gt;2034,84,(60+(EI$5-$AX$5)))))</f>
        <v>1.1974646874023109E-2</v>
      </c>
      <c r="EJ56" s="381">
        <f>EI56*(1-VLOOKUP($AW56,'MP-2019_Male'!$A$3:$CH$103,IF(EJ$5&gt;2034,84,(60+(EJ$5-$AX$5)))))</f>
        <v>1.1857295334657682E-2</v>
      </c>
      <c r="EK56" s="381">
        <f>EJ56*(1-VLOOKUP($AW56,'MP-2019_Male'!$A$3:$CH$103,IF(EK$5&gt;2034,84,(60+(EK$5-$AX$5)))))</f>
        <v>1.1741093840378037E-2</v>
      </c>
      <c r="EL56" s="381">
        <f>EK56*(1-VLOOKUP($AW56,'MP-2019_Male'!$A$3:$CH$103,IF(EL$5&gt;2034,84,(60+(EL$5-$AX$5)))))</f>
        <v>1.1626031120742333E-2</v>
      </c>
      <c r="EM56" s="381">
        <f>EL56*(1-VLOOKUP($AW56,'MP-2019_Male'!$A$3:$CH$103,IF(EM$5&gt;2034,84,(60+(EM$5-$AX$5)))))</f>
        <v>1.1512096015759058E-2</v>
      </c>
      <c r="EN56" s="381">
        <f>EM56*(1-VLOOKUP($AW56,'MP-2019_Male'!$A$3:$CH$103,IF(EN$5&gt;2034,84,(60+(EN$5-$AX$5)))))</f>
        <v>1.1399277474804619E-2</v>
      </c>
      <c r="EO56" s="381">
        <f>EN56*(1-VLOOKUP($AW56,'MP-2019_Male'!$A$3:$CH$103,IF(EO$5&gt;2034,84,(60+(EO$5-$AX$5)))))</f>
        <v>1.1287564555551534E-2</v>
      </c>
      <c r="EP56" s="381">
        <f>EO56*(1-VLOOKUP($AW56,'MP-2019_Male'!$A$3:$CH$103,IF(EP$5&gt;2034,84,(60+(EP$5-$AX$5)))))</f>
        <v>1.1176946422907128E-2</v>
      </c>
      <c r="EQ56" s="381">
        <f>EP56*(1-VLOOKUP($AW56,'MP-2019_Male'!$A$3:$CH$103,IF(EQ$5&gt;2034,84,(60+(EQ$5-$AX$5)))))</f>
        <v>1.1067412347962638E-2</v>
      </c>
      <c r="ER56" s="381">
        <f>EQ56*(1-VLOOKUP($AW56,'MP-2019_Male'!$A$3:$CH$103,IF(ER$5&gt;2034,84,(60+(ER$5-$AX$5)))))</f>
        <v>1.0958951706952604E-2</v>
      </c>
      <c r="ES56" s="381">
        <f>ER56*(1-VLOOKUP($AW56,'MP-2019_Male'!$A$3:$CH$103,IF(ES$5&gt;2034,84,(60+(ES$5-$AX$5)))))</f>
        <v>1.0851553980224467E-2</v>
      </c>
      <c r="ET56" s="381">
        <f>ES56*(1-VLOOKUP($AW56,'MP-2019_Male'!$A$3:$CH$103,IF(ET$5&gt;2034,84,(60+(ET$5-$AX$5)))))</f>
        <v>1.0745208751218267E-2</v>
      </c>
      <c r="EU56" s="381">
        <f>ET56*(1-VLOOKUP($AW56,'MP-2019_Male'!$A$3:$CH$103,IF(EU$5&gt;2034,84,(60+(EU$5-$AX$5)))))</f>
        <v>1.0639905705456329E-2</v>
      </c>
      <c r="EV56" s="381">
        <f>EU56*(1-VLOOKUP($AW56,'MP-2019_Male'!$A$3:$CH$103,IF(EV$5&gt;2034,84,(60+(EV$5-$AX$5)))))</f>
        <v>1.0535634629542856E-2</v>
      </c>
      <c r="EW56" s="381">
        <f>EV56*(1-VLOOKUP($AW56,'MP-2019_Male'!$A$3:$CH$103,IF(EW$5&gt;2034,84,(60+(EW$5-$AX$5)))))</f>
        <v>1.0432385410173335E-2</v>
      </c>
      <c r="EX56" s="381">
        <f>EW56*(1-VLOOKUP($AW56,'MP-2019_Male'!$A$3:$CH$103,IF(EX$5&gt;2034,84,(60+(EX$5-$AX$5)))))</f>
        <v>1.0330148033153637E-2</v>
      </c>
      <c r="EY56" s="381">
        <f>EX56*(1-VLOOKUP($AW56,'MP-2019_Male'!$A$3:$CH$103,IF(EY$5&gt;2034,84,(60+(EY$5-$AX$5)))))</f>
        <v>1.0228912582428732E-2</v>
      </c>
      <c r="EZ56" s="381">
        <f>EY56*(1-VLOOKUP($AW56,'MP-2019_Male'!$A$3:$CH$103,IF(EZ$5&gt;2034,84,(60+(EZ$5-$AX$5)))))</f>
        <v>1.012866923912093E-2</v>
      </c>
      <c r="FA56" s="381">
        <f>EZ56*(1-VLOOKUP($AW56,'MP-2019_Male'!$A$3:$CH$103,IF(FA$5&gt;2034,84,(60+(FA$5-$AX$5)))))</f>
        <v>1.0029408280577544E-2</v>
      </c>
      <c r="FB56" s="381">
        <f>FA56*(1-VLOOKUP($AW56,'MP-2019_Male'!$A$3:$CH$103,IF(FB$5&gt;2034,84,(60+(FB$5-$AX$5)))))</f>
        <v>9.9311200794278843E-3</v>
      </c>
      <c r="FC56" s="381">
        <f>FB56*(1-VLOOKUP($AW56,'MP-2019_Male'!$A$3:$CH$103,IF(FC$5&gt;2034,84,(60+(FC$5-$AX$5)))))</f>
        <v>9.8337951026494907E-3</v>
      </c>
      <c r="FD56" s="381">
        <f>FC56*(1-VLOOKUP($AW56,'MP-2019_Male'!$A$3:$CH$103,IF(FD$5&gt;2034,84,(60+(FD$5-$AX$5)))))</f>
        <v>9.7374239106435261E-3</v>
      </c>
      <c r="FE56" s="381">
        <f>FD56*(1-VLOOKUP($AW56,'MP-2019_Male'!$A$3:$CH$103,IF(FE$5&gt;2034,84,(60+(FE$5-$AX$5)))))</f>
        <v>9.6419971563192191E-3</v>
      </c>
      <c r="FF56" s="381">
        <f>FE56*(1-VLOOKUP($AW56,'MP-2019_Male'!$A$3:$CH$103,IF(FF$5&gt;2034,84,(60+(FF$5-$AX$5)))))</f>
        <v>9.5475055841872901E-3</v>
      </c>
      <c r="FG56" s="381">
        <f>FF56*(1-VLOOKUP($AW56,'MP-2019_Male'!$A$3:$CH$103,IF(FG$5&gt;2034,84,(60+(FG$5-$AX$5)))))</f>
        <v>9.4539400294622548E-3</v>
      </c>
      <c r="FH56" s="381">
        <f>FG56*(1-VLOOKUP($AW56,'MP-2019_Male'!$A$3:$CH$103,IF(FH$5&gt;2034,84,(60+(FH$5-$AX$5)))))</f>
        <v>9.3612914171735239E-3</v>
      </c>
      <c r="FI56" s="381">
        <f>FH56*(1-VLOOKUP($AW56,'MP-2019_Male'!$A$3:$CH$103,IF(FI$5&gt;2034,84,(60+(FI$5-$AX$5)))))</f>
        <v>9.2695507612852238E-3</v>
      </c>
      <c r="FJ56" s="381">
        <f>FI56*(1-VLOOKUP($AW56,'MP-2019_Male'!$A$3:$CH$103,IF(FJ$5&gt;2034,84,(60+(FJ$5-$AX$5)))))</f>
        <v>9.1787091638246276E-3</v>
      </c>
      <c r="FK56" s="381">
        <f>FJ56*(1-VLOOKUP($AW56,'MP-2019_Male'!$A$3:$CH$103,IF(FK$5&gt;2034,84,(60+(FK$5-$AX$5)))))</f>
        <v>9.0887578140191466E-3</v>
      </c>
      <c r="FL56" s="381">
        <f>FK56*(1-VLOOKUP($AW56,'MP-2019_Male'!$A$3:$CH$103,IF(FL$5&gt;2034,84,(60+(FL$5-$AX$5)))))</f>
        <v>8.9996879874417578E-3</v>
      </c>
      <c r="FM56" s="381">
        <f>FL56*(1-VLOOKUP($AW56,'MP-2019_Male'!$A$3:$CH$103,IF(FM$5&gt;2034,84,(60+(FM$5-$AX$5)))))</f>
        <v>8.911491045164829E-3</v>
      </c>
      <c r="FN56" s="381">
        <f>FM56*(1-VLOOKUP($AW56,'MP-2019_Male'!$A$3:$CH$103,IF(FN$5&gt;2034,84,(60+(FN$5-$AX$5)))))</f>
        <v>8.8241584329222141E-3</v>
      </c>
    </row>
    <row r="57" spans="1:170">
      <c r="A57" s="172">
        <v>69</v>
      </c>
      <c r="B57" s="190">
        <f t="shared" si="7"/>
        <v>1.2498E-2</v>
      </c>
      <c r="C57" s="191">
        <f t="shared" si="8"/>
        <v>5.6690000000000004E-3</v>
      </c>
      <c r="D57" s="174">
        <f t="shared" si="5"/>
        <v>9.0835000000000013E-3</v>
      </c>
      <c r="E57" s="345">
        <f t="shared" ca="1" si="10"/>
        <v>8.8836232340726139E-3</v>
      </c>
      <c r="F57" s="346">
        <f t="shared" ca="1" si="11"/>
        <v>5.8471411485454686E-3</v>
      </c>
      <c r="G57" s="366">
        <f t="shared" ca="1" si="17"/>
        <v>7.3653821913090417E-3</v>
      </c>
      <c r="I57" s="167"/>
      <c r="J57" s="167"/>
      <c r="K57" s="167"/>
      <c r="L57" s="167"/>
      <c r="M57" s="167"/>
      <c r="N57" s="167"/>
      <c r="O57" s="167"/>
      <c r="P57" s="167"/>
      <c r="R57" s="405">
        <v>69</v>
      </c>
      <c r="T57" s="406">
        <v>4.4200000000000003E-3</v>
      </c>
      <c r="U57" s="407">
        <v>9.4999999999999998E-3</v>
      </c>
      <c r="V57" s="407">
        <v>2.7060000000000001E-2</v>
      </c>
      <c r="W57" s="408">
        <v>1.242E-2</v>
      </c>
      <c r="Y57" s="406">
        <v>6.4599999999999996E-3</v>
      </c>
      <c r="Z57" s="407">
        <v>1.3679999999999999E-2</v>
      </c>
      <c r="AA57" s="407">
        <v>3.7060000000000003E-2</v>
      </c>
      <c r="AB57" s="408">
        <v>1.9429999999999999E-2</v>
      </c>
      <c r="AC57" s="413"/>
      <c r="AD57" s="172">
        <v>69</v>
      </c>
      <c r="AF57" s="195">
        <v>1.2498E-2</v>
      </c>
      <c r="AG57" s="196">
        <v>1.5342E-2</v>
      </c>
      <c r="AH57" s="197">
        <v>3.8253000000000002E-2</v>
      </c>
      <c r="AI57" s="172"/>
      <c r="AJ57" s="195">
        <v>5.6690000000000004E-3</v>
      </c>
      <c r="AK57" s="196">
        <v>1.1691999999999999E-2</v>
      </c>
      <c r="AL57" s="197">
        <v>2.6348E-2</v>
      </c>
      <c r="AM57" s="198"/>
      <c r="AV57" s="198"/>
      <c r="AW57" s="172">
        <v>76</v>
      </c>
      <c r="AX57" s="199">
        <f t="shared" si="16"/>
        <v>2.8120951605406959E-2</v>
      </c>
      <c r="AY57" s="334">
        <f t="shared" si="15"/>
        <v>3.0848500000000001E-2</v>
      </c>
      <c r="AZ57" s="381">
        <f>AY57*(1-VLOOKUP($AW57,'MP-2019_Male'!$A$3:$CH$103,IF(AZ$5&gt;2034,84,(60+(AZ$5-$AX$5)))))</f>
        <v>3.035800885E-2</v>
      </c>
      <c r="BA57" s="381">
        <f>AZ57*(1-VLOOKUP($AW57,'MP-2019_Male'!$A$3:$CH$103,IF(BA$5&gt;2034,84,(60+(BA$5-$AX$5)))))</f>
        <v>2.9951211531410001E-2</v>
      </c>
      <c r="BB57" s="381">
        <f>BA57*(1-VLOOKUP($AW57,'MP-2019_Male'!$A$3:$CH$103,IF(BB$5&gt;2034,84,(60+(BB$5-$AX$5)))))</f>
        <v>2.962174820456449E-2</v>
      </c>
      <c r="BC57" s="381">
        <f>BB57*(1-VLOOKUP($AW57,'MP-2019_Male'!$A$3:$CH$103,IF(BC$5&gt;2034,84,(60+(BC$5-$AX$5)))))</f>
        <v>2.9361076820364321E-2</v>
      </c>
      <c r="BD57" s="381">
        <f>BC57*(1-VLOOKUP($AW57,'MP-2019_Male'!$A$3:$CH$103,IF(BD$5&gt;2034,84,(60+(BD$5-$AX$5)))))</f>
        <v>2.9161421497985843E-2</v>
      </c>
      <c r="BE57" s="381">
        <f>BD57*(1-VLOOKUP($AW57,'MP-2019_Male'!$A$3:$CH$103,IF(BE$5&gt;2034,84,(60+(BE$5-$AX$5)))))</f>
        <v>2.8957291547499941E-2</v>
      </c>
      <c r="BF57" s="381">
        <f>BE57*(1-VLOOKUP($AW57,'MP-2019_Male'!$A$3:$CH$103,IF(BF$5&gt;2034,84,(60+(BF$5-$AX$5)))))</f>
        <v>2.8751694777512691E-2</v>
      </c>
      <c r="BG57" s="381">
        <f>BF57*(1-VLOOKUP($AW57,'MP-2019_Male'!$A$3:$CH$103,IF(BG$5&gt;2034,84,(60+(BG$5-$AX$5)))))</f>
        <v>2.8541807405636849E-2</v>
      </c>
      <c r="BH57" s="381">
        <f>BG57*(1-VLOOKUP($AW57,'MP-2019_Male'!$A$3:$CH$103,IF(BH$5&gt;2034,84,(60+(BH$5-$AX$5)))))</f>
        <v>2.8330598030835139E-2</v>
      </c>
      <c r="BI57" s="381">
        <f>BH57*(1-VLOOKUP($AW57,'MP-2019_Male'!$A$3:$CH$103,IF(BI$5&gt;2034,84,(60+(BI$5-$AX$5)))))</f>
        <v>2.8120951605406959E-2</v>
      </c>
      <c r="BJ57" s="414">
        <f>BI57*(1-VLOOKUP($AW57,'MP-2019_Male'!$A$3:$CH$103,IF(BJ$5&gt;2034,84,(60+(BJ$5-$AX$5)))))</f>
        <v>2.7915668658687488E-2</v>
      </c>
      <c r="BK57" s="381">
        <f>BJ57*(1-VLOOKUP($AW57,'MP-2019_Male'!$A$3:$CH$103,IF(BK$5&gt;2034,84,(60+(BK$5-$AX$5)))))</f>
        <v>2.7714675844344939E-2</v>
      </c>
      <c r="BL57" s="381">
        <f>BK57*(1-VLOOKUP($AW57,'MP-2019_Male'!$A$3:$CH$103,IF(BL$5&gt;2034,84,(60+(BL$5-$AX$5)))))</f>
        <v>2.7520673113434525E-2</v>
      </c>
      <c r="BM57" s="381">
        <f>BL57*(1-VLOOKUP($AW57,'MP-2019_Male'!$A$3:$CH$103,IF(BM$5&gt;2034,84,(60+(BM$5-$AX$5)))))</f>
        <v>2.7330780468951824E-2</v>
      </c>
      <c r="BN57" s="381">
        <f>BM57*(1-VLOOKUP($AW57,'MP-2019_Male'!$A$3:$CH$103,IF(BN$5&gt;2034,84,(60+(BN$5-$AX$5)))))</f>
        <v>2.7144931161762951E-2</v>
      </c>
      <c r="BO57" s="381">
        <f>BN57*(1-VLOOKUP($AW57,'MP-2019_Male'!$A$3:$CH$103,IF(BO$5&gt;2034,84,(60+(BO$5-$AX$5)))))</f>
        <v>2.6957631136746787E-2</v>
      </c>
      <c r="BP57" s="381">
        <f>BO57*(1-VLOOKUP($AW57,'MP-2019_Male'!$A$3:$CH$103,IF(BP$5&gt;2034,84,(60+(BP$5-$AX$5)))))</f>
        <v>2.6766231955675884E-2</v>
      </c>
      <c r="BQ57" s="381">
        <f>BP57*(1-VLOOKUP($AW57,'MP-2019_Male'!$A$3:$CH$103,IF(BQ$5&gt;2034,84,(60+(BQ$5-$AX$5)))))</f>
        <v>2.6565485216008315E-2</v>
      </c>
      <c r="BR57" s="381">
        <f>BQ57*(1-VLOOKUP($AW57,'MP-2019_Male'!$A$3:$CH$103,IF(BR$5&gt;2034,84,(60+(BR$5-$AX$5)))))</f>
        <v>2.6352961334280247E-2</v>
      </c>
      <c r="BS57" s="381">
        <f>BR57*(1-VLOOKUP($AW57,'MP-2019_Male'!$A$3:$CH$103,IF(BS$5&gt;2034,84,(60+(BS$5-$AX$5)))))</f>
        <v>2.6128961162938866E-2</v>
      </c>
      <c r="BT57" s="381">
        <f>BS57*(1-VLOOKUP($AW57,'MP-2019_Male'!$A$3:$CH$103,IF(BT$5&gt;2034,84,(60+(BT$5-$AX$5)))))</f>
        <v>2.5891187616356122E-2</v>
      </c>
      <c r="BU57" s="381">
        <f>BT57*(1-VLOOKUP($AW57,'MP-2019_Male'!$A$3:$CH$103,IF(BU$5&gt;2034,84,(60+(BU$5-$AX$5)))))</f>
        <v>2.564522133400074E-2</v>
      </c>
      <c r="BV57" s="381">
        <f>BU57*(1-VLOOKUP($AW57,'MP-2019_Male'!$A$3:$CH$103,IF(BV$5&gt;2034,84,(60+(BV$5-$AX$5)))))</f>
        <v>2.5393898164927532E-2</v>
      </c>
      <c r="BW57" s="381">
        <f>BV57*(1-VLOOKUP($AW57,'MP-2019_Male'!$A$3:$CH$103,IF(BW$5&gt;2034,84,(60+(BW$5-$AX$5)))))</f>
        <v>2.5139959183278257E-2</v>
      </c>
      <c r="BX57" s="381">
        <f>BW57*(1-VLOOKUP($AW57,'MP-2019_Male'!$A$3:$CH$103,IF(BX$5&gt;2034,84,(60+(BX$5-$AX$5)))))</f>
        <v>2.4893587583282129E-2</v>
      </c>
      <c r="BY57" s="381">
        <f>BX57*(1-VLOOKUP($AW57,'MP-2019_Male'!$A$3:$CH$103,IF(BY$5&gt;2034,84,(60+(BY$5-$AX$5)))))</f>
        <v>2.4649630424965964E-2</v>
      </c>
      <c r="BZ57" s="381">
        <f>BY57*(1-VLOOKUP($AW57,'MP-2019_Male'!$A$3:$CH$103,IF(BZ$5&gt;2034,84,(60+(BZ$5-$AX$5)))))</f>
        <v>2.4408064046801296E-2</v>
      </c>
      <c r="CA57" s="381">
        <f>BZ57*(1-VLOOKUP($AW57,'MP-2019_Male'!$A$3:$CH$103,IF(CA$5&gt;2034,84,(60+(CA$5-$AX$5)))))</f>
        <v>2.4168865019142644E-2</v>
      </c>
      <c r="CB57" s="381">
        <f>CA57*(1-VLOOKUP($AW57,'MP-2019_Male'!$A$3:$CH$103,IF(CB$5&gt;2034,84,(60+(CB$5-$AX$5)))))</f>
        <v>2.3932010141955045E-2</v>
      </c>
      <c r="CC57" s="381">
        <f>CB57*(1-VLOOKUP($AW57,'MP-2019_Male'!$A$3:$CH$103,IF(CC$5&gt;2034,84,(60+(CC$5-$AX$5)))))</f>
        <v>2.3697476442563883E-2</v>
      </c>
      <c r="CD57" s="381">
        <f>CC57*(1-VLOOKUP($AW57,'MP-2019_Male'!$A$3:$CH$103,IF(CD$5&gt;2034,84,(60+(CD$5-$AX$5)))))</f>
        <v>2.3465241173426757E-2</v>
      </c>
      <c r="CE57" s="381">
        <f>CD57*(1-VLOOKUP($AW57,'MP-2019_Male'!$A$3:$CH$103,IF(CE$5&gt;2034,84,(60+(CE$5-$AX$5)))))</f>
        <v>2.3235281809927174E-2</v>
      </c>
      <c r="CF57" s="381">
        <f>CE57*(1-VLOOKUP($AW57,'MP-2019_Male'!$A$3:$CH$103,IF(CF$5&gt;2034,84,(60+(CF$5-$AX$5)))))</f>
        <v>2.3007576048189888E-2</v>
      </c>
      <c r="CG57" s="381">
        <f>CF57*(1-VLOOKUP($AW57,'MP-2019_Male'!$A$3:$CH$103,IF(CG$5&gt;2034,84,(60+(CG$5-$AX$5)))))</f>
        <v>2.2782101802917627E-2</v>
      </c>
      <c r="CH57" s="381">
        <f>CG57*(1-VLOOKUP($AW57,'MP-2019_Male'!$A$3:$CH$103,IF(CH$5&gt;2034,84,(60+(CH$5-$AX$5)))))</f>
        <v>2.2558837205249035E-2</v>
      </c>
      <c r="CI57" s="381">
        <f>CH57*(1-VLOOKUP($AW57,'MP-2019_Male'!$A$3:$CH$103,IF(CI$5&gt;2034,84,(60+(CI$5-$AX$5)))))</f>
        <v>2.2337760600637593E-2</v>
      </c>
      <c r="CJ57" s="381">
        <f>CI57*(1-VLOOKUP($AW57,'MP-2019_Male'!$A$3:$CH$103,IF(CJ$5&gt;2034,84,(60+(CJ$5-$AX$5)))))</f>
        <v>2.2118850546751345E-2</v>
      </c>
      <c r="CK57" s="381">
        <f>CJ57*(1-VLOOKUP($AW57,'MP-2019_Male'!$A$3:$CH$103,IF(CK$5&gt;2034,84,(60+(CK$5-$AX$5)))))</f>
        <v>2.190208581139318E-2</v>
      </c>
      <c r="CL57" s="381">
        <f>CK57*(1-VLOOKUP($AW57,'MP-2019_Male'!$A$3:$CH$103,IF(CL$5&gt;2034,84,(60+(CL$5-$AX$5)))))</f>
        <v>2.1687445370441528E-2</v>
      </c>
      <c r="CM57" s="381">
        <f>CL57*(1-VLOOKUP($AW57,'MP-2019_Male'!$A$3:$CH$103,IF(CM$5&gt;2034,84,(60+(CM$5-$AX$5)))))</f>
        <v>2.1474908405811202E-2</v>
      </c>
      <c r="CN57" s="381">
        <f>CM57*(1-VLOOKUP($AW57,'MP-2019_Male'!$A$3:$CH$103,IF(CN$5&gt;2034,84,(60+(CN$5-$AX$5)))))</f>
        <v>2.1264454303434252E-2</v>
      </c>
      <c r="CO57" s="381">
        <f>CN57*(1-VLOOKUP($AW57,'MP-2019_Male'!$A$3:$CH$103,IF(CO$5&gt;2034,84,(60+(CO$5-$AX$5)))))</f>
        <v>2.1056062651260594E-2</v>
      </c>
      <c r="CP57" s="381">
        <f>CO57*(1-VLOOKUP($AW57,'MP-2019_Male'!$A$3:$CH$103,IF(CP$5&gt;2034,84,(60+(CP$5-$AX$5)))))</f>
        <v>2.0849713237278241E-2</v>
      </c>
      <c r="CQ57" s="381">
        <f>CP57*(1-VLOOKUP($AW57,'MP-2019_Male'!$A$3:$CH$103,IF(CQ$5&gt;2034,84,(60+(CQ$5-$AX$5)))))</f>
        <v>2.0645386047552915E-2</v>
      </c>
      <c r="CR57" s="381">
        <f>CQ57*(1-VLOOKUP($AW57,'MP-2019_Male'!$A$3:$CH$103,IF(CR$5&gt;2034,84,(60+(CR$5-$AX$5)))))</f>
        <v>2.0443061264286896E-2</v>
      </c>
      <c r="CS57" s="381">
        <f>CR57*(1-VLOOKUP($AW57,'MP-2019_Male'!$A$3:$CH$103,IF(CS$5&gt;2034,84,(60+(CS$5-$AX$5)))))</f>
        <v>2.0242719263896883E-2</v>
      </c>
      <c r="CT57" s="381">
        <f>CS57*(1-VLOOKUP($AW57,'MP-2019_Male'!$A$3:$CH$103,IF(CT$5&gt;2034,84,(60+(CT$5-$AX$5)))))</f>
        <v>2.0044340615110692E-2</v>
      </c>
      <c r="CU57" s="381">
        <f>CT57*(1-VLOOKUP($AW57,'MP-2019_Male'!$A$3:$CH$103,IF(CU$5&gt;2034,84,(60+(CU$5-$AX$5)))))</f>
        <v>1.9847906077082606E-2</v>
      </c>
      <c r="CV57" s="381">
        <f>CU57*(1-VLOOKUP($AW57,'MP-2019_Male'!$A$3:$CH$103,IF(CV$5&gt;2034,84,(60+(CV$5-$AX$5)))))</f>
        <v>1.9653396597527194E-2</v>
      </c>
      <c r="CW57" s="381">
        <f>CV57*(1-VLOOKUP($AW57,'MP-2019_Male'!$A$3:$CH$103,IF(CW$5&gt;2034,84,(60+(CW$5-$AX$5)))))</f>
        <v>1.9460793310871426E-2</v>
      </c>
      <c r="CX57" s="381">
        <f>CW57*(1-VLOOKUP($AW57,'MP-2019_Male'!$A$3:$CH$103,IF(CX$5&gt;2034,84,(60+(CX$5-$AX$5)))))</f>
        <v>1.9270077536424887E-2</v>
      </c>
      <c r="CY57" s="381">
        <f>CX57*(1-VLOOKUP($AW57,'MP-2019_Male'!$A$3:$CH$103,IF(CY$5&gt;2034,84,(60+(CY$5-$AX$5)))))</f>
        <v>1.9081230776567922E-2</v>
      </c>
      <c r="CZ57" s="381">
        <f>CY57*(1-VLOOKUP($AW57,'MP-2019_Male'!$A$3:$CH$103,IF(CZ$5&gt;2034,84,(60+(CZ$5-$AX$5)))))</f>
        <v>1.8894234714957554E-2</v>
      </c>
      <c r="DA57" s="381">
        <f>CZ57*(1-VLOOKUP($AW57,'MP-2019_Male'!$A$3:$CH$103,IF(DA$5&gt;2034,84,(60+(DA$5-$AX$5)))))</f>
        <v>1.8709071214750971E-2</v>
      </c>
      <c r="DB57" s="381">
        <f>DA57*(1-VLOOKUP($AW57,'MP-2019_Male'!$A$3:$CH$103,IF(DB$5&gt;2034,84,(60+(DB$5-$AX$5)))))</f>
        <v>1.8525722316846412E-2</v>
      </c>
      <c r="DC57" s="381">
        <f>DB57*(1-VLOOKUP($AW57,'MP-2019_Male'!$A$3:$CH$103,IF(DC$5&gt;2034,84,(60+(DC$5-$AX$5)))))</f>
        <v>1.8344170238141316E-2</v>
      </c>
      <c r="DD57" s="381">
        <f>DC57*(1-VLOOKUP($AW57,'MP-2019_Male'!$A$3:$CH$103,IF(DD$5&gt;2034,84,(60+(DD$5-$AX$5)))))</f>
        <v>1.8164397369807531E-2</v>
      </c>
      <c r="DE57" s="381">
        <f>DD57*(1-VLOOKUP($AW57,'MP-2019_Male'!$A$3:$CH$103,IF(DE$5&gt;2034,84,(60+(DE$5-$AX$5)))))</f>
        <v>1.7986386275583417E-2</v>
      </c>
      <c r="DF57" s="381">
        <f>DE57*(1-VLOOKUP($AW57,'MP-2019_Male'!$A$3:$CH$103,IF(DF$5&gt;2034,84,(60+(DF$5-$AX$5)))))</f>
        <v>1.7810119690082699E-2</v>
      </c>
      <c r="DG57" s="381">
        <f>DF57*(1-VLOOKUP($AW57,'MP-2019_Male'!$A$3:$CH$103,IF(DG$5&gt;2034,84,(60+(DG$5-$AX$5)))))</f>
        <v>1.7635580517119887E-2</v>
      </c>
      <c r="DH57" s="381">
        <f>DG57*(1-VLOOKUP($AW57,'MP-2019_Male'!$A$3:$CH$103,IF(DH$5&gt;2034,84,(60+(DH$5-$AX$5)))))</f>
        <v>1.7462751828052112E-2</v>
      </c>
      <c r="DI57" s="381">
        <f>DH57*(1-VLOOKUP($AW57,'MP-2019_Male'!$A$3:$CH$103,IF(DI$5&gt;2034,84,(60+(DI$5-$AX$5)))))</f>
        <v>1.72916168601372E-2</v>
      </c>
      <c r="DJ57" s="381">
        <f>DI57*(1-VLOOKUP($AW57,'MP-2019_Male'!$A$3:$CH$103,IF(DJ$5&gt;2034,84,(60+(DJ$5-$AX$5)))))</f>
        <v>1.7122159014907854E-2</v>
      </c>
      <c r="DK57" s="381">
        <f>DJ57*(1-VLOOKUP($AW57,'MP-2019_Male'!$A$3:$CH$103,IF(DK$5&gt;2034,84,(60+(DK$5-$AX$5)))))</f>
        <v>1.6954361856561757E-2</v>
      </c>
      <c r="DL57" s="381">
        <f>DK57*(1-VLOOKUP($AW57,'MP-2019_Male'!$A$3:$CH$103,IF(DL$5&gt;2034,84,(60+(DL$5-$AX$5)))))</f>
        <v>1.678820911036745E-2</v>
      </c>
      <c r="DM57" s="381">
        <f>DL57*(1-VLOOKUP($AW57,'MP-2019_Male'!$A$3:$CH$103,IF(DM$5&gt;2034,84,(60+(DM$5-$AX$5)))))</f>
        <v>1.6623684661085849E-2</v>
      </c>
      <c r="DN57" s="381">
        <f>DM57*(1-VLOOKUP($AW57,'MP-2019_Male'!$A$3:$CH$103,IF(DN$5&gt;2034,84,(60+(DN$5-$AX$5)))))</f>
        <v>1.6460772551407207E-2</v>
      </c>
      <c r="DO57" s="381">
        <f>DN57*(1-VLOOKUP($AW57,'MP-2019_Male'!$A$3:$CH$103,IF(DO$5&gt;2034,84,(60+(DO$5-$AX$5)))))</f>
        <v>1.6299456980403415E-2</v>
      </c>
      <c r="DP57" s="381">
        <f>DO57*(1-VLOOKUP($AW57,'MP-2019_Male'!$A$3:$CH$103,IF(DP$5&gt;2034,84,(60+(DP$5-$AX$5)))))</f>
        <v>1.6139722301995462E-2</v>
      </c>
      <c r="DQ57" s="381">
        <f>DP57*(1-VLOOKUP($AW57,'MP-2019_Male'!$A$3:$CH$103,IF(DQ$5&gt;2034,84,(60+(DQ$5-$AX$5)))))</f>
        <v>1.5981553023435905E-2</v>
      </c>
      <c r="DR57" s="381">
        <f>DQ57*(1-VLOOKUP($AW57,'MP-2019_Male'!$A$3:$CH$103,IF(DR$5&gt;2034,84,(60+(DR$5-$AX$5)))))</f>
        <v>1.5824933803806233E-2</v>
      </c>
      <c r="DS57" s="381">
        <f>DR57*(1-VLOOKUP($AW57,'MP-2019_Male'!$A$3:$CH$103,IF(DS$5&gt;2034,84,(60+(DS$5-$AX$5)))))</f>
        <v>1.5669849452528931E-2</v>
      </c>
      <c r="DT57" s="381">
        <f>DS57*(1-VLOOKUP($AW57,'MP-2019_Male'!$A$3:$CH$103,IF(DT$5&gt;2034,84,(60+(DT$5-$AX$5)))))</f>
        <v>1.5516284927894147E-2</v>
      </c>
      <c r="DU57" s="381">
        <f>DT57*(1-VLOOKUP($AW57,'MP-2019_Male'!$A$3:$CH$103,IF(DU$5&gt;2034,84,(60+(DU$5-$AX$5)))))</f>
        <v>1.5364225335600784E-2</v>
      </c>
      <c r="DV57" s="381">
        <f>DU57*(1-VLOOKUP($AW57,'MP-2019_Male'!$A$3:$CH$103,IF(DV$5&gt;2034,84,(60+(DV$5-$AX$5)))))</f>
        <v>1.5213655927311895E-2</v>
      </c>
      <c r="DW57" s="381">
        <f>DV57*(1-VLOOKUP($AW57,'MP-2019_Male'!$A$3:$CH$103,IF(DW$5&gt;2034,84,(60+(DW$5-$AX$5)))))</f>
        <v>1.5064562099224238E-2</v>
      </c>
      <c r="DX57" s="381">
        <f>DW57*(1-VLOOKUP($AW57,'MP-2019_Male'!$A$3:$CH$103,IF(DX$5&gt;2034,84,(60+(DX$5-$AX$5)))))</f>
        <v>1.491692939065184E-2</v>
      </c>
      <c r="DY57" s="381">
        <f>DX57*(1-VLOOKUP($AW57,'MP-2019_Male'!$A$3:$CH$103,IF(DY$5&gt;2034,84,(60+(DY$5-$AX$5)))))</f>
        <v>1.4770743482623451E-2</v>
      </c>
      <c r="DZ57" s="381">
        <f>DY57*(1-VLOOKUP($AW57,'MP-2019_Male'!$A$3:$CH$103,IF(DZ$5&gt;2034,84,(60+(DZ$5-$AX$5)))))</f>
        <v>1.462599019649374E-2</v>
      </c>
      <c r="EA57" s="381">
        <f>DZ57*(1-VLOOKUP($AW57,'MP-2019_Male'!$A$3:$CH$103,IF(EA$5&gt;2034,84,(60+(EA$5-$AX$5)))))</f>
        <v>1.4482655492568101E-2</v>
      </c>
      <c r="EB57" s="381">
        <f>EA57*(1-VLOOKUP($AW57,'MP-2019_Male'!$A$3:$CH$103,IF(EB$5&gt;2034,84,(60+(EB$5-$AX$5)))))</f>
        <v>1.4340725468740934E-2</v>
      </c>
      <c r="EC57" s="381">
        <f>EB57*(1-VLOOKUP($AW57,'MP-2019_Male'!$A$3:$CH$103,IF(EC$5&gt;2034,84,(60+(EC$5-$AX$5)))))</f>
        <v>1.4200186359147273E-2</v>
      </c>
      <c r="ED57" s="381">
        <f>EC57*(1-VLOOKUP($AW57,'MP-2019_Male'!$A$3:$CH$103,IF(ED$5&gt;2034,84,(60+(ED$5-$AX$5)))))</f>
        <v>1.4061024532827629E-2</v>
      </c>
      <c r="EE57" s="381">
        <f>ED57*(1-VLOOKUP($AW57,'MP-2019_Male'!$A$3:$CH$103,IF(EE$5&gt;2034,84,(60+(EE$5-$AX$5)))))</f>
        <v>1.3923226492405918E-2</v>
      </c>
      <c r="EF57" s="381">
        <f>EE57*(1-VLOOKUP($AW57,'MP-2019_Male'!$A$3:$CH$103,IF(EF$5&gt;2034,84,(60+(EF$5-$AX$5)))))</f>
        <v>1.3786778872780341E-2</v>
      </c>
      <c r="EG57" s="381">
        <f>EF57*(1-VLOOKUP($AW57,'MP-2019_Male'!$A$3:$CH$103,IF(EG$5&gt;2034,84,(60+(EG$5-$AX$5)))))</f>
        <v>1.3651668439827094E-2</v>
      </c>
      <c r="EH57" s="381">
        <f>EG57*(1-VLOOKUP($AW57,'MP-2019_Male'!$A$3:$CH$103,IF(EH$5&gt;2034,84,(60+(EH$5-$AX$5)))))</f>
        <v>1.3517882089116787E-2</v>
      </c>
      <c r="EI57" s="381">
        <f>EH57*(1-VLOOKUP($AW57,'MP-2019_Male'!$A$3:$CH$103,IF(EI$5&gt;2034,84,(60+(EI$5-$AX$5)))))</f>
        <v>1.3385406844643443E-2</v>
      </c>
      <c r="EJ57" s="381">
        <f>EI57*(1-VLOOKUP($AW57,'MP-2019_Male'!$A$3:$CH$103,IF(EJ$5&gt;2034,84,(60+(EJ$5-$AX$5)))))</f>
        <v>1.3254229857565936E-2</v>
      </c>
      <c r="EK57" s="381">
        <f>EJ57*(1-VLOOKUP($AW57,'MP-2019_Male'!$A$3:$CH$103,IF(EK$5&gt;2034,84,(60+(EK$5-$AX$5)))))</f>
        <v>1.3124338404961789E-2</v>
      </c>
      <c r="EL57" s="381">
        <f>EK57*(1-VLOOKUP($AW57,'MP-2019_Male'!$A$3:$CH$103,IF(EL$5&gt;2034,84,(60+(EL$5-$AX$5)))))</f>
        <v>1.2995719888593164E-2</v>
      </c>
      <c r="EM57" s="381">
        <f>EL57*(1-VLOOKUP($AW57,'MP-2019_Male'!$A$3:$CH$103,IF(EM$5&gt;2034,84,(60+(EM$5-$AX$5)))))</f>
        <v>1.2868361833684951E-2</v>
      </c>
      <c r="EN57" s="381">
        <f>EM57*(1-VLOOKUP($AW57,'MP-2019_Male'!$A$3:$CH$103,IF(EN$5&gt;2034,84,(60+(EN$5-$AX$5)))))</f>
        <v>1.2742251887714839E-2</v>
      </c>
      <c r="EO57" s="381">
        <f>EN57*(1-VLOOKUP($AW57,'MP-2019_Male'!$A$3:$CH$103,IF(EO$5&gt;2034,84,(60+(EO$5-$AX$5)))))</f>
        <v>1.2617377819215233E-2</v>
      </c>
      <c r="EP57" s="381">
        <f>EO57*(1-VLOOKUP($AW57,'MP-2019_Male'!$A$3:$CH$103,IF(EP$5&gt;2034,84,(60+(EP$5-$AX$5)))))</f>
        <v>1.2493727516586924E-2</v>
      </c>
      <c r="EQ57" s="381">
        <f>EP57*(1-VLOOKUP($AW57,'MP-2019_Male'!$A$3:$CH$103,IF(EQ$5&gt;2034,84,(60+(EQ$5-$AX$5)))))</f>
        <v>1.2371288986924371E-2</v>
      </c>
      <c r="ER57" s="381">
        <f>EQ57*(1-VLOOKUP($AW57,'MP-2019_Male'!$A$3:$CH$103,IF(ER$5&gt;2034,84,(60+(ER$5-$AX$5)))))</f>
        <v>1.2250050354852512E-2</v>
      </c>
      <c r="ES57" s="381">
        <f>ER57*(1-VLOOKUP($AW57,'MP-2019_Male'!$A$3:$CH$103,IF(ES$5&gt;2034,84,(60+(ES$5-$AX$5)))))</f>
        <v>1.2129999861374956E-2</v>
      </c>
      <c r="ET57" s="381">
        <f>ES57*(1-VLOOKUP($AW57,'MP-2019_Male'!$A$3:$CH$103,IF(ET$5&gt;2034,84,(60+(ET$5-$AX$5)))))</f>
        <v>1.2011125862733481E-2</v>
      </c>
      <c r="EU57" s="381">
        <f>ET57*(1-VLOOKUP($AW57,'MP-2019_Male'!$A$3:$CH$103,IF(EU$5&gt;2034,84,(60+(EU$5-$AX$5)))))</f>
        <v>1.1893416829278693E-2</v>
      </c>
      <c r="EV57" s="381">
        <f>EU57*(1-VLOOKUP($AW57,'MP-2019_Male'!$A$3:$CH$103,IF(EV$5&gt;2034,84,(60+(EV$5-$AX$5)))))</f>
        <v>1.1776861344351762E-2</v>
      </c>
      <c r="EW57" s="381">
        <f>EV57*(1-VLOOKUP($AW57,'MP-2019_Male'!$A$3:$CH$103,IF(EW$5&gt;2034,84,(60+(EW$5-$AX$5)))))</f>
        <v>1.1661448103177114E-2</v>
      </c>
      <c r="EX57" s="381">
        <f>EW57*(1-VLOOKUP($AW57,'MP-2019_Male'!$A$3:$CH$103,IF(EX$5&gt;2034,84,(60+(EX$5-$AX$5)))))</f>
        <v>1.1547165911765979E-2</v>
      </c>
      <c r="EY57" s="381">
        <f>EX57*(1-VLOOKUP($AW57,'MP-2019_Male'!$A$3:$CH$103,IF(EY$5&gt;2034,84,(60+(EY$5-$AX$5)))))</f>
        <v>1.1434003685830672E-2</v>
      </c>
      <c r="EZ57" s="381">
        <f>EY57*(1-VLOOKUP($AW57,'MP-2019_Male'!$A$3:$CH$103,IF(EZ$5&gt;2034,84,(60+(EZ$5-$AX$5)))))</f>
        <v>1.1321950449709531E-2</v>
      </c>
      <c r="FA57" s="381">
        <f>EZ57*(1-VLOOKUP($AW57,'MP-2019_Male'!$A$3:$CH$103,IF(FA$5&gt;2034,84,(60+(FA$5-$AX$5)))))</f>
        <v>1.1210995335302378E-2</v>
      </c>
      <c r="FB57" s="381">
        <f>FA57*(1-VLOOKUP($AW57,'MP-2019_Male'!$A$3:$CH$103,IF(FB$5&gt;2034,84,(60+(FB$5-$AX$5)))))</f>
        <v>1.1101127581016414E-2</v>
      </c>
      <c r="FC57" s="381">
        <f>FB57*(1-VLOOKUP($AW57,'MP-2019_Male'!$A$3:$CH$103,IF(FC$5&gt;2034,84,(60+(FC$5-$AX$5)))))</f>
        <v>1.0992336530722454E-2</v>
      </c>
      <c r="FD57" s="381">
        <f>FC57*(1-VLOOKUP($AW57,'MP-2019_Male'!$A$3:$CH$103,IF(FD$5&gt;2034,84,(60+(FD$5-$AX$5)))))</f>
        <v>1.0884611632721374E-2</v>
      </c>
      <c r="FE57" s="381">
        <f>FD57*(1-VLOOKUP($AW57,'MP-2019_Male'!$A$3:$CH$103,IF(FE$5&gt;2034,84,(60+(FE$5-$AX$5)))))</f>
        <v>1.0777942438720704E-2</v>
      </c>
      <c r="FF57" s="381">
        <f>FE57*(1-VLOOKUP($AW57,'MP-2019_Male'!$A$3:$CH$103,IF(FF$5&gt;2034,84,(60+(FF$5-$AX$5)))))</f>
        <v>1.0672318602821241E-2</v>
      </c>
      <c r="FG57" s="381">
        <f>FF57*(1-VLOOKUP($AW57,'MP-2019_Male'!$A$3:$CH$103,IF(FG$5&gt;2034,84,(60+(FG$5-$AX$5)))))</f>
        <v>1.0567729880513592E-2</v>
      </c>
      <c r="FH57" s="381">
        <f>FG57*(1-VLOOKUP($AW57,'MP-2019_Male'!$A$3:$CH$103,IF(FH$5&gt;2034,84,(60+(FH$5-$AX$5)))))</f>
        <v>1.046416612768456E-2</v>
      </c>
      <c r="FI57" s="381">
        <f>FH57*(1-VLOOKUP($AW57,'MP-2019_Male'!$A$3:$CH$103,IF(FI$5&gt;2034,84,(60+(FI$5-$AX$5)))))</f>
        <v>1.0361617299633251E-2</v>
      </c>
      <c r="FJ57" s="381">
        <f>FI57*(1-VLOOKUP($AW57,'MP-2019_Male'!$A$3:$CH$103,IF(FJ$5&gt;2034,84,(60+(FJ$5-$AX$5)))))</f>
        <v>1.0260073450096845E-2</v>
      </c>
      <c r="FK57" s="381">
        <f>FJ57*(1-VLOOKUP($AW57,'MP-2019_Male'!$A$3:$CH$103,IF(FK$5&gt;2034,84,(60+(FK$5-$AX$5)))))</f>
        <v>1.0159524730285896E-2</v>
      </c>
      <c r="FL57" s="381">
        <f>FK57*(1-VLOOKUP($AW57,'MP-2019_Male'!$A$3:$CH$103,IF(FL$5&gt;2034,84,(60+(FL$5-$AX$5)))))</f>
        <v>1.0059961387929094E-2</v>
      </c>
      <c r="FM57" s="381">
        <f>FL57*(1-VLOOKUP($AW57,'MP-2019_Male'!$A$3:$CH$103,IF(FM$5&gt;2034,84,(60+(FM$5-$AX$5)))))</f>
        <v>9.9613737663273895E-3</v>
      </c>
      <c r="FN57" s="381">
        <f>FM57*(1-VLOOKUP($AW57,'MP-2019_Male'!$A$3:$CH$103,IF(FN$5&gt;2034,84,(60+(FN$5-$AX$5)))))</f>
        <v>9.8637523034173814E-3</v>
      </c>
    </row>
    <row r="58" spans="1:170">
      <c r="A58" s="172">
        <v>70</v>
      </c>
      <c r="B58" s="190">
        <f t="shared" si="7"/>
        <v>1.3854E-2</v>
      </c>
      <c r="C58" s="191">
        <f t="shared" si="8"/>
        <v>6.3090000000000004E-3</v>
      </c>
      <c r="D58" s="174">
        <f t="shared" si="5"/>
        <v>1.00815E-2</v>
      </c>
      <c r="E58" s="345">
        <f t="shared" ca="1" si="10"/>
        <v>9.6881472539928556E-3</v>
      </c>
      <c r="F58" s="346">
        <f t="shared" ca="1" si="11"/>
        <v>6.4221140984922409E-3</v>
      </c>
      <c r="G58" s="366">
        <f t="shared" ca="1" si="17"/>
        <v>8.0551306762425487E-3</v>
      </c>
      <c r="I58" s="167"/>
      <c r="J58" s="167"/>
      <c r="K58" s="167"/>
      <c r="L58" s="167"/>
      <c r="M58" s="167"/>
      <c r="N58" s="167"/>
      <c r="O58" s="167"/>
      <c r="P58" s="167"/>
      <c r="R58" s="405">
        <v>70</v>
      </c>
      <c r="T58" s="406">
        <v>4.8900000000000002E-3</v>
      </c>
      <c r="U58" s="407">
        <v>1.0630000000000001E-2</v>
      </c>
      <c r="V58" s="407">
        <v>2.862E-2</v>
      </c>
      <c r="W58" s="408">
        <v>1.353E-2</v>
      </c>
      <c r="Y58" s="406">
        <v>7.0299999999999998E-3</v>
      </c>
      <c r="Z58" s="407">
        <v>1.5259999999999999E-2</v>
      </c>
      <c r="AA58" s="407">
        <v>3.9010000000000003E-2</v>
      </c>
      <c r="AB58" s="408">
        <v>2.129E-2</v>
      </c>
      <c r="AC58" s="413"/>
      <c r="AD58" s="172">
        <v>70</v>
      </c>
      <c r="AF58" s="195">
        <v>1.3854E-2</v>
      </c>
      <c r="AG58" s="196">
        <v>1.6768999999999999E-2</v>
      </c>
      <c r="AH58" s="197">
        <v>4.0346E-2</v>
      </c>
      <c r="AI58" s="172"/>
      <c r="AJ58" s="195">
        <v>6.3090000000000004E-3</v>
      </c>
      <c r="AK58" s="196">
        <v>1.2867999999999999E-2</v>
      </c>
      <c r="AL58" s="197">
        <v>2.8202999999999999E-2</v>
      </c>
      <c r="AM58" s="198"/>
      <c r="AV58" s="198"/>
      <c r="AW58" s="172">
        <v>77</v>
      </c>
      <c r="AX58" s="199">
        <f t="shared" si="16"/>
        <v>3.1598901148576927E-2</v>
      </c>
      <c r="AY58" s="334">
        <f t="shared" si="15"/>
        <v>3.4618300000000005E-2</v>
      </c>
      <c r="AZ58" s="381">
        <f>AY58*(1-VLOOKUP($AW58,'MP-2019_Male'!$A$3:$CH$103,IF(AZ$5&gt;2034,84,(60+(AZ$5-$AX$5)))))</f>
        <v>3.4074792690000001E-2</v>
      </c>
      <c r="BA58" s="381">
        <f>AZ58*(1-VLOOKUP($AW58,'MP-2019_Male'!$A$3:$CH$103,IF(BA$5&gt;2034,84,(60+(BA$5-$AX$5)))))</f>
        <v>3.3625005426492001E-2</v>
      </c>
      <c r="BB58" s="381">
        <f>BA58*(1-VLOOKUP($AW58,'MP-2019_Male'!$A$3:$CH$103,IF(BB$5&gt;2034,84,(60+(BB$5-$AX$5)))))</f>
        <v>3.3261855367885888E-2</v>
      </c>
      <c r="BC58" s="381">
        <f>BB58*(1-VLOOKUP($AW58,'MP-2019_Male'!$A$3:$CH$103,IF(BC$5&gt;2034,84,(60+(BC$5-$AX$5)))))</f>
        <v>3.2975803411722071E-2</v>
      </c>
      <c r="BD58" s="381">
        <f>BC58*(1-VLOOKUP($AW58,'MP-2019_Male'!$A$3:$CH$103,IF(BD$5&gt;2034,84,(60+(BD$5-$AX$5)))))</f>
        <v>3.2761460689545878E-2</v>
      </c>
      <c r="BE58" s="381">
        <f>BD58*(1-VLOOKUP($AW58,'MP-2019_Male'!$A$3:$CH$103,IF(BE$5&gt;2034,84,(60+(BE$5-$AX$5)))))</f>
        <v>3.2541958902925917E-2</v>
      </c>
      <c r="BF58" s="381">
        <f>BE58*(1-VLOOKUP($AW58,'MP-2019_Male'!$A$3:$CH$103,IF(BF$5&gt;2034,84,(60+(BF$5-$AX$5)))))</f>
        <v>3.2314165190605433E-2</v>
      </c>
      <c r="BG58" s="381">
        <f>BF58*(1-VLOOKUP($AW58,'MP-2019_Male'!$A$3:$CH$103,IF(BG$5&gt;2034,84,(60+(BG$5-$AX$5)))))</f>
        <v>3.2081503201233076E-2</v>
      </c>
      <c r="BH58" s="381">
        <f>BG58*(1-VLOOKUP($AW58,'MP-2019_Male'!$A$3:$CH$103,IF(BH$5&gt;2034,84,(60+(BH$5-$AX$5)))))</f>
        <v>3.1840891927223829E-2</v>
      </c>
      <c r="BI58" s="381">
        <f>BH58*(1-VLOOKUP($AW58,'MP-2019_Male'!$A$3:$CH$103,IF(BI$5&gt;2034,84,(60+(BI$5-$AX$5)))))</f>
        <v>3.1598901148576927E-2</v>
      </c>
      <c r="BJ58" s="414">
        <f>BI58*(1-VLOOKUP($AW58,'MP-2019_Male'!$A$3:$CH$103,IF(BJ$5&gt;2034,84,(60+(BJ$5-$AX$5)))))</f>
        <v>3.1355589609732885E-2</v>
      </c>
      <c r="BK58" s="381">
        <f>BJ58*(1-VLOOKUP($AW58,'MP-2019_Male'!$A$3:$CH$103,IF(BK$5&gt;2034,84,(60+(BK$5-$AX$5)))))</f>
        <v>3.111415156973794E-2</v>
      </c>
      <c r="BL58" s="381">
        <f>BK58*(1-VLOOKUP($AW58,'MP-2019_Male'!$A$3:$CH$103,IF(BL$5&gt;2034,84,(60+(BL$5-$AX$5)))))</f>
        <v>3.0877684017807931E-2</v>
      </c>
      <c r="BM58" s="381">
        <f>BL58*(1-VLOOKUP($AW58,'MP-2019_Male'!$A$3:$CH$103,IF(BM$5&gt;2034,84,(60+(BM$5-$AX$5)))))</f>
        <v>3.0649189156076152E-2</v>
      </c>
      <c r="BN58" s="381">
        <f>BM58*(1-VLOOKUP($AW58,'MP-2019_Male'!$A$3:$CH$103,IF(BN$5&gt;2034,84,(60+(BN$5-$AX$5)))))</f>
        <v>3.0425450075236796E-2</v>
      </c>
      <c r="BO58" s="381">
        <f>BN58*(1-VLOOKUP($AW58,'MP-2019_Male'!$A$3:$CH$103,IF(BO$5&gt;2034,84,(60+(BO$5-$AX$5)))))</f>
        <v>3.0203344289687569E-2</v>
      </c>
      <c r="BP58" s="381">
        <f>BO58*(1-VLOOKUP($AW58,'MP-2019_Male'!$A$3:$CH$103,IF(BP$5&gt;2034,84,(60+(BP$5-$AX$5)))))</f>
        <v>2.9979839541943883E-2</v>
      </c>
      <c r="BQ58" s="381">
        <f>BP58*(1-VLOOKUP($AW58,'MP-2019_Male'!$A$3:$CH$103,IF(BQ$5&gt;2034,84,(60+(BQ$5-$AX$5)))))</f>
        <v>2.9748994777470915E-2</v>
      </c>
      <c r="BR58" s="381">
        <f>BQ58*(1-VLOOKUP($AW58,'MP-2019_Male'!$A$3:$CH$103,IF(BR$5&gt;2034,84,(60+(BR$5-$AX$5)))))</f>
        <v>2.9508027919773399E-2</v>
      </c>
      <c r="BS58" s="381">
        <f>BR58*(1-VLOOKUP($AW58,'MP-2019_Male'!$A$3:$CH$103,IF(BS$5&gt;2034,84,(60+(BS$5-$AX$5)))))</f>
        <v>2.9254258879663347E-2</v>
      </c>
      <c r="BT58" s="381">
        <f>BS58*(1-VLOOKUP($AW58,'MP-2019_Male'!$A$3:$CH$103,IF(BT$5&gt;2034,84,(60+(BT$5-$AX$5)))))</f>
        <v>2.8990970549746378E-2</v>
      </c>
      <c r="BU58" s="381">
        <f>BT58*(1-VLOOKUP($AW58,'MP-2019_Male'!$A$3:$CH$103,IF(BU$5&gt;2034,84,(60+(BU$5-$AX$5)))))</f>
        <v>2.8718455426578762E-2</v>
      </c>
      <c r="BV58" s="381">
        <f>BU58*(1-VLOOKUP($AW58,'MP-2019_Male'!$A$3:$CH$103,IF(BV$5&gt;2034,84,(60+(BV$5-$AX$5)))))</f>
        <v>2.843701456339829E-2</v>
      </c>
      <c r="BW58" s="381">
        <f>BV58*(1-VLOOKUP($AW58,'MP-2019_Male'!$A$3:$CH$103,IF(BW$5&gt;2034,84,(60+(BW$5-$AX$5)))))</f>
        <v>2.8155488119220647E-2</v>
      </c>
      <c r="BX58" s="381">
        <f>BW58*(1-VLOOKUP($AW58,'MP-2019_Male'!$A$3:$CH$103,IF(BX$5&gt;2034,84,(60+(BX$5-$AX$5)))))</f>
        <v>2.7879564335652283E-2</v>
      </c>
      <c r="BY58" s="381">
        <f>BX58*(1-VLOOKUP($AW58,'MP-2019_Male'!$A$3:$CH$103,IF(BY$5&gt;2034,84,(60+(BY$5-$AX$5)))))</f>
        <v>2.760634460516289E-2</v>
      </c>
      <c r="BZ58" s="381">
        <f>BY58*(1-VLOOKUP($AW58,'MP-2019_Male'!$A$3:$CH$103,IF(BZ$5&gt;2034,84,(60+(BZ$5-$AX$5)))))</f>
        <v>2.7335802428032293E-2</v>
      </c>
      <c r="CA58" s="381">
        <f>BZ58*(1-VLOOKUP($AW58,'MP-2019_Male'!$A$3:$CH$103,IF(CA$5&gt;2034,84,(60+(CA$5-$AX$5)))))</f>
        <v>2.7067911564237577E-2</v>
      </c>
      <c r="CB58" s="381">
        <f>CA58*(1-VLOOKUP($AW58,'MP-2019_Male'!$A$3:$CH$103,IF(CB$5&gt;2034,84,(60+(CB$5-$AX$5)))))</f>
        <v>2.6802646030908046E-2</v>
      </c>
      <c r="CC58" s="381">
        <f>CB58*(1-VLOOKUP($AW58,'MP-2019_Male'!$A$3:$CH$103,IF(CC$5&gt;2034,84,(60+(CC$5-$AX$5)))))</f>
        <v>2.6539980099805148E-2</v>
      </c>
      <c r="CD58" s="381">
        <f>CC58*(1-VLOOKUP($AW58,'MP-2019_Male'!$A$3:$CH$103,IF(CD$5&gt;2034,84,(60+(CD$5-$AX$5)))))</f>
        <v>2.6279888294827056E-2</v>
      </c>
      <c r="CE58" s="381">
        <f>CD58*(1-VLOOKUP($AW58,'MP-2019_Male'!$A$3:$CH$103,IF(CE$5&gt;2034,84,(60+(CE$5-$AX$5)))))</f>
        <v>2.6022345389537752E-2</v>
      </c>
      <c r="CF58" s="381">
        <f>CE58*(1-VLOOKUP($AW58,'MP-2019_Male'!$A$3:$CH$103,IF(CF$5&gt;2034,84,(60+(CF$5-$AX$5)))))</f>
        <v>2.5767326404720282E-2</v>
      </c>
      <c r="CG58" s="381">
        <f>CF58*(1-VLOOKUP($AW58,'MP-2019_Male'!$A$3:$CH$103,IF(CG$5&gt;2034,84,(60+(CG$5-$AX$5)))))</f>
        <v>2.5514806605954021E-2</v>
      </c>
      <c r="CH58" s="381">
        <f>CG58*(1-VLOOKUP($AW58,'MP-2019_Male'!$A$3:$CH$103,IF(CH$5&gt;2034,84,(60+(CH$5-$AX$5)))))</f>
        <v>2.526476150121567E-2</v>
      </c>
      <c r="CI58" s="381">
        <f>CH58*(1-VLOOKUP($AW58,'MP-2019_Male'!$A$3:$CH$103,IF(CI$5&gt;2034,84,(60+(CI$5-$AX$5)))))</f>
        <v>2.5017166838503756E-2</v>
      </c>
      <c r="CJ58" s="381">
        <f>CI58*(1-VLOOKUP($AW58,'MP-2019_Male'!$A$3:$CH$103,IF(CJ$5&gt;2034,84,(60+(CJ$5-$AX$5)))))</f>
        <v>2.477199860348642E-2</v>
      </c>
      <c r="CK58" s="381">
        <f>CJ58*(1-VLOOKUP($AW58,'MP-2019_Male'!$A$3:$CH$103,IF(CK$5&gt;2034,84,(60+(CK$5-$AX$5)))))</f>
        <v>2.4529233017172254E-2</v>
      </c>
      <c r="CL58" s="381">
        <f>CK58*(1-VLOOKUP($AW58,'MP-2019_Male'!$A$3:$CH$103,IF(CL$5&gt;2034,84,(60+(CL$5-$AX$5)))))</f>
        <v>2.4288846533603966E-2</v>
      </c>
      <c r="CM58" s="381">
        <f>CL58*(1-VLOOKUP($AW58,'MP-2019_Male'!$A$3:$CH$103,IF(CM$5&gt;2034,84,(60+(CM$5-$AX$5)))))</f>
        <v>2.4050815837574645E-2</v>
      </c>
      <c r="CN58" s="381">
        <f>CM58*(1-VLOOKUP($AW58,'MP-2019_Male'!$A$3:$CH$103,IF(CN$5&gt;2034,84,(60+(CN$5-$AX$5)))))</f>
        <v>2.3815117842366413E-2</v>
      </c>
      <c r="CO58" s="381">
        <f>CN58*(1-VLOOKUP($AW58,'MP-2019_Male'!$A$3:$CH$103,IF(CO$5&gt;2034,84,(60+(CO$5-$AX$5)))))</f>
        <v>2.3581729687511221E-2</v>
      </c>
      <c r="CP58" s="381">
        <f>CO58*(1-VLOOKUP($AW58,'MP-2019_Male'!$A$3:$CH$103,IF(CP$5&gt;2034,84,(60+(CP$5-$AX$5)))))</f>
        <v>2.3350628736573609E-2</v>
      </c>
      <c r="CQ58" s="381">
        <f>CP58*(1-VLOOKUP($AW58,'MP-2019_Male'!$A$3:$CH$103,IF(CQ$5&gt;2034,84,(60+(CQ$5-$AX$5)))))</f>
        <v>2.3121792574955186E-2</v>
      </c>
      <c r="CR58" s="381">
        <f>CQ58*(1-VLOOKUP($AW58,'MP-2019_Male'!$A$3:$CH$103,IF(CR$5&gt;2034,84,(60+(CR$5-$AX$5)))))</f>
        <v>2.2895199007720624E-2</v>
      </c>
      <c r="CS58" s="381">
        <f>CR58*(1-VLOOKUP($AW58,'MP-2019_Male'!$A$3:$CH$103,IF(CS$5&gt;2034,84,(60+(CS$5-$AX$5)))))</f>
        <v>2.267082605744496E-2</v>
      </c>
      <c r="CT58" s="381">
        <f>CS58*(1-VLOOKUP($AW58,'MP-2019_Male'!$A$3:$CH$103,IF(CT$5&gt;2034,84,(60+(CT$5-$AX$5)))))</f>
        <v>2.2448651962081997E-2</v>
      </c>
      <c r="CU58" s="381">
        <f>CT58*(1-VLOOKUP($AW58,'MP-2019_Male'!$A$3:$CH$103,IF(CU$5&gt;2034,84,(60+(CU$5-$AX$5)))))</f>
        <v>2.2228655172853592E-2</v>
      </c>
      <c r="CV58" s="381">
        <f>CU58*(1-VLOOKUP($AW58,'MP-2019_Male'!$A$3:$CH$103,IF(CV$5&gt;2034,84,(60+(CV$5-$AX$5)))))</f>
        <v>2.2010814352159628E-2</v>
      </c>
      <c r="CW58" s="381">
        <f>CV58*(1-VLOOKUP($AW58,'MP-2019_Male'!$A$3:$CH$103,IF(CW$5&gt;2034,84,(60+(CW$5-$AX$5)))))</f>
        <v>2.1795108371508463E-2</v>
      </c>
      <c r="CX58" s="381">
        <f>CW58*(1-VLOOKUP($AW58,'MP-2019_Male'!$A$3:$CH$103,IF(CX$5&gt;2034,84,(60+(CX$5-$AX$5)))))</f>
        <v>2.1581516309467679E-2</v>
      </c>
      <c r="CY58" s="381">
        <f>CX58*(1-VLOOKUP($AW58,'MP-2019_Male'!$A$3:$CH$103,IF(CY$5&gt;2034,84,(60+(CY$5-$AX$5)))))</f>
        <v>2.1370017449634897E-2</v>
      </c>
      <c r="CZ58" s="381">
        <f>CY58*(1-VLOOKUP($AW58,'MP-2019_Male'!$A$3:$CH$103,IF(CZ$5&gt;2034,84,(60+(CZ$5-$AX$5)))))</f>
        <v>2.1160591278628474E-2</v>
      </c>
      <c r="DA58" s="381">
        <f>CZ58*(1-VLOOKUP($AW58,'MP-2019_Male'!$A$3:$CH$103,IF(DA$5&gt;2034,84,(60+(DA$5-$AX$5)))))</f>
        <v>2.0953217484097914E-2</v>
      </c>
      <c r="DB58" s="381">
        <f>DA58*(1-VLOOKUP($AW58,'MP-2019_Male'!$A$3:$CH$103,IF(DB$5&gt;2034,84,(60+(DB$5-$AX$5)))))</f>
        <v>2.0747875952753753E-2</v>
      </c>
      <c r="DC58" s="381">
        <f>DB58*(1-VLOOKUP($AW58,'MP-2019_Male'!$A$3:$CH$103,IF(DC$5&gt;2034,84,(60+(DC$5-$AX$5)))))</f>
        <v>2.0544546768416765E-2</v>
      </c>
      <c r="DD58" s="381">
        <f>DC58*(1-VLOOKUP($AW58,'MP-2019_Male'!$A$3:$CH$103,IF(DD$5&gt;2034,84,(60+(DD$5-$AX$5)))))</f>
        <v>2.0343210210086279E-2</v>
      </c>
      <c r="DE58" s="381">
        <f>DD58*(1-VLOOKUP($AW58,'MP-2019_Male'!$A$3:$CH$103,IF(DE$5&gt;2034,84,(60+(DE$5-$AX$5)))))</f>
        <v>2.0143846750027432E-2</v>
      </c>
      <c r="DF58" s="381">
        <f>DE58*(1-VLOOKUP($AW58,'MP-2019_Male'!$A$3:$CH$103,IF(DF$5&gt;2034,84,(60+(DF$5-$AX$5)))))</f>
        <v>1.9946437051877163E-2</v>
      </c>
      <c r="DG58" s="381">
        <f>DF58*(1-VLOOKUP($AW58,'MP-2019_Male'!$A$3:$CH$103,IF(DG$5&gt;2034,84,(60+(DG$5-$AX$5)))))</f>
        <v>1.9750961968768768E-2</v>
      </c>
      <c r="DH58" s="381">
        <f>DG58*(1-VLOOKUP($AW58,'MP-2019_Male'!$A$3:$CH$103,IF(DH$5&gt;2034,84,(60+(DH$5-$AX$5)))))</f>
        <v>1.9557402541474832E-2</v>
      </c>
      <c r="DI58" s="381">
        <f>DH58*(1-VLOOKUP($AW58,'MP-2019_Male'!$A$3:$CH$103,IF(DI$5&gt;2034,84,(60+(DI$5-$AX$5)))))</f>
        <v>1.9365739996568376E-2</v>
      </c>
      <c r="DJ58" s="381">
        <f>DI58*(1-VLOOKUP($AW58,'MP-2019_Male'!$A$3:$CH$103,IF(DJ$5&gt;2034,84,(60+(DJ$5-$AX$5)))))</f>
        <v>1.9175955744602007E-2</v>
      </c>
      <c r="DK58" s="381">
        <f>DJ58*(1-VLOOKUP($AW58,'MP-2019_Male'!$A$3:$CH$103,IF(DK$5&gt;2034,84,(60+(DK$5-$AX$5)))))</f>
        <v>1.8988031378304907E-2</v>
      </c>
      <c r="DL58" s="381">
        <f>DK58*(1-VLOOKUP($AW58,'MP-2019_Male'!$A$3:$CH$103,IF(DL$5&gt;2034,84,(60+(DL$5-$AX$5)))))</f>
        <v>1.8801948670797517E-2</v>
      </c>
      <c r="DM58" s="381">
        <f>DL58*(1-VLOOKUP($AW58,'MP-2019_Male'!$A$3:$CH$103,IF(DM$5&gt;2034,84,(60+(DM$5-$AX$5)))))</f>
        <v>1.86176895738237E-2</v>
      </c>
      <c r="DN58" s="381">
        <f>DM58*(1-VLOOKUP($AW58,'MP-2019_Male'!$A$3:$CH$103,IF(DN$5&gt;2034,84,(60+(DN$5-$AX$5)))))</f>
        <v>1.8435236216000229E-2</v>
      </c>
      <c r="DO58" s="381">
        <f>DN58*(1-VLOOKUP($AW58,'MP-2019_Male'!$A$3:$CH$103,IF(DO$5&gt;2034,84,(60+(DO$5-$AX$5)))))</f>
        <v>1.8254570901083424E-2</v>
      </c>
      <c r="DP58" s="381">
        <f>DO58*(1-VLOOKUP($AW58,'MP-2019_Male'!$A$3:$CH$103,IF(DP$5&gt;2034,84,(60+(DP$5-$AX$5)))))</f>
        <v>1.8075676106252807E-2</v>
      </c>
      <c r="DQ58" s="381">
        <f>DP58*(1-VLOOKUP($AW58,'MP-2019_Male'!$A$3:$CH$103,IF(DQ$5&gt;2034,84,(60+(DQ$5-$AX$5)))))</f>
        <v>1.7898534480411531E-2</v>
      </c>
      <c r="DR58" s="381">
        <f>DQ58*(1-VLOOKUP($AW58,'MP-2019_Male'!$A$3:$CH$103,IF(DR$5&gt;2034,84,(60+(DR$5-$AX$5)))))</f>
        <v>1.7723128842503499E-2</v>
      </c>
      <c r="DS58" s="381">
        <f>DR58*(1-VLOOKUP($AW58,'MP-2019_Male'!$A$3:$CH$103,IF(DS$5&gt;2034,84,(60+(DS$5-$AX$5)))))</f>
        <v>1.7549442179846962E-2</v>
      </c>
      <c r="DT58" s="381">
        <f>DS58*(1-VLOOKUP($AW58,'MP-2019_Male'!$A$3:$CH$103,IF(DT$5&gt;2034,84,(60+(DT$5-$AX$5)))))</f>
        <v>1.7377457646484462E-2</v>
      </c>
      <c r="DU58" s="381">
        <f>DT58*(1-VLOOKUP($AW58,'MP-2019_Male'!$A$3:$CH$103,IF(DU$5&gt;2034,84,(60+(DU$5-$AX$5)))))</f>
        <v>1.7207158561548915E-2</v>
      </c>
      <c r="DV58" s="381">
        <f>DU58*(1-VLOOKUP($AW58,'MP-2019_Male'!$A$3:$CH$103,IF(DV$5&gt;2034,84,(60+(DV$5-$AX$5)))))</f>
        <v>1.7038528407645734E-2</v>
      </c>
      <c r="DW58" s="381">
        <f>DV58*(1-VLOOKUP($AW58,'MP-2019_Male'!$A$3:$CH$103,IF(DW$5&gt;2034,84,(60+(DW$5-$AX$5)))))</f>
        <v>1.6871550829250806E-2</v>
      </c>
      <c r="DX58" s="381">
        <f>DW58*(1-VLOOKUP($AW58,'MP-2019_Male'!$A$3:$CH$103,IF(DX$5&gt;2034,84,(60+(DX$5-$AX$5)))))</f>
        <v>1.6706209631124149E-2</v>
      </c>
      <c r="DY58" s="381">
        <f>DX58*(1-VLOOKUP($AW58,'MP-2019_Male'!$A$3:$CH$103,IF(DY$5&gt;2034,84,(60+(DY$5-$AX$5)))))</f>
        <v>1.6542488776739132E-2</v>
      </c>
      <c r="DZ58" s="381">
        <f>DY58*(1-VLOOKUP($AW58,'MP-2019_Male'!$A$3:$CH$103,IF(DZ$5&gt;2034,84,(60+(DZ$5-$AX$5)))))</f>
        <v>1.6380372386727089E-2</v>
      </c>
      <c r="EA58" s="381">
        <f>DZ58*(1-VLOOKUP($AW58,'MP-2019_Male'!$A$3:$CH$103,IF(EA$5&gt;2034,84,(60+(EA$5-$AX$5)))))</f>
        <v>1.6219844737337164E-2</v>
      </c>
      <c r="EB58" s="381">
        <f>EA58*(1-VLOOKUP($AW58,'MP-2019_Male'!$A$3:$CH$103,IF(EB$5&gt;2034,84,(60+(EB$5-$AX$5)))))</f>
        <v>1.6060890258911258E-2</v>
      </c>
      <c r="EC58" s="381">
        <f>EB58*(1-VLOOKUP($AW58,'MP-2019_Male'!$A$3:$CH$103,IF(EC$5&gt;2034,84,(60+(EC$5-$AX$5)))))</f>
        <v>1.5903493534373928E-2</v>
      </c>
      <c r="ED58" s="381">
        <f>EC58*(1-VLOOKUP($AW58,'MP-2019_Male'!$A$3:$CH$103,IF(ED$5&gt;2034,84,(60+(ED$5-$AX$5)))))</f>
        <v>1.5747639297737065E-2</v>
      </c>
      <c r="EE58" s="381">
        <f>ED58*(1-VLOOKUP($AW58,'MP-2019_Male'!$A$3:$CH$103,IF(EE$5&gt;2034,84,(60+(EE$5-$AX$5)))))</f>
        <v>1.5593312432619241E-2</v>
      </c>
      <c r="EF58" s="381">
        <f>EE58*(1-VLOOKUP($AW58,'MP-2019_Male'!$A$3:$CH$103,IF(EF$5&gt;2034,84,(60+(EF$5-$AX$5)))))</f>
        <v>1.5440497970779572E-2</v>
      </c>
      <c r="EG58" s="381">
        <f>EF58*(1-VLOOKUP($AW58,'MP-2019_Male'!$A$3:$CH$103,IF(EG$5&gt;2034,84,(60+(EG$5-$AX$5)))))</f>
        <v>1.5289181090665932E-2</v>
      </c>
      <c r="EH58" s="381">
        <f>EG58*(1-VLOOKUP($AW58,'MP-2019_Male'!$A$3:$CH$103,IF(EH$5&gt;2034,84,(60+(EH$5-$AX$5)))))</f>
        <v>1.5139347115977406E-2</v>
      </c>
      <c r="EI58" s="381">
        <f>EH58*(1-VLOOKUP($AW58,'MP-2019_Male'!$A$3:$CH$103,IF(EI$5&gt;2034,84,(60+(EI$5-$AX$5)))))</f>
        <v>1.4990981514240827E-2</v>
      </c>
      <c r="EJ58" s="381">
        <f>EI58*(1-VLOOKUP($AW58,'MP-2019_Male'!$A$3:$CH$103,IF(EJ$5&gt;2034,84,(60+(EJ$5-$AX$5)))))</f>
        <v>1.4844069895401267E-2</v>
      </c>
      <c r="EK58" s="381">
        <f>EJ58*(1-VLOOKUP($AW58,'MP-2019_Male'!$A$3:$CH$103,IF(EK$5&gt;2034,84,(60+(EK$5-$AX$5)))))</f>
        <v>1.4698598010426334E-2</v>
      </c>
      <c r="EL58" s="381">
        <f>EK58*(1-VLOOKUP($AW58,'MP-2019_Male'!$A$3:$CH$103,IF(EL$5&gt;2034,84,(60+(EL$5-$AX$5)))))</f>
        <v>1.4554551749924155E-2</v>
      </c>
      <c r="EM58" s="381">
        <f>EL58*(1-VLOOKUP($AW58,'MP-2019_Male'!$A$3:$CH$103,IF(EM$5&gt;2034,84,(60+(EM$5-$AX$5)))))</f>
        <v>1.4411917142774898E-2</v>
      </c>
      <c r="EN58" s="381">
        <f>EM58*(1-VLOOKUP($AW58,'MP-2019_Male'!$A$3:$CH$103,IF(EN$5&gt;2034,84,(60+(EN$5-$AX$5)))))</f>
        <v>1.4270680354775703E-2</v>
      </c>
      <c r="EO58" s="381">
        <f>EN58*(1-VLOOKUP($AW58,'MP-2019_Male'!$A$3:$CH$103,IF(EO$5&gt;2034,84,(60+(EO$5-$AX$5)))))</f>
        <v>1.41308276872989E-2</v>
      </c>
      <c r="EP58" s="381">
        <f>EO58*(1-VLOOKUP($AW58,'MP-2019_Male'!$A$3:$CH$103,IF(EP$5&gt;2034,84,(60+(EP$5-$AX$5)))))</f>
        <v>1.3992345575963371E-2</v>
      </c>
      <c r="EQ58" s="381">
        <f>EP58*(1-VLOOKUP($AW58,'MP-2019_Male'!$A$3:$CH$103,IF(EQ$5&gt;2034,84,(60+(EQ$5-$AX$5)))))</f>
        <v>1.3855220589318928E-2</v>
      </c>
      <c r="ER58" s="381">
        <f>EQ58*(1-VLOOKUP($AW58,'MP-2019_Male'!$A$3:$CH$103,IF(ER$5&gt;2034,84,(60+(ER$5-$AX$5)))))</f>
        <v>1.3719439427543603E-2</v>
      </c>
      <c r="ES58" s="381">
        <f>ER58*(1-VLOOKUP($AW58,'MP-2019_Male'!$A$3:$CH$103,IF(ES$5&gt;2034,84,(60+(ES$5-$AX$5)))))</f>
        <v>1.3584988921153675E-2</v>
      </c>
      <c r="ET58" s="381">
        <f>ES58*(1-VLOOKUP($AW58,'MP-2019_Male'!$A$3:$CH$103,IF(ET$5&gt;2034,84,(60+(ET$5-$AX$5)))))</f>
        <v>1.3451856029726369E-2</v>
      </c>
      <c r="EU58" s="381">
        <f>ET58*(1-VLOOKUP($AW58,'MP-2019_Male'!$A$3:$CH$103,IF(EU$5&gt;2034,84,(60+(EU$5-$AX$5)))))</f>
        <v>1.3320027840635049E-2</v>
      </c>
      <c r="EV58" s="381">
        <f>EU58*(1-VLOOKUP($AW58,'MP-2019_Male'!$A$3:$CH$103,IF(EV$5&gt;2034,84,(60+(EV$5-$AX$5)))))</f>
        <v>1.3189491567796826E-2</v>
      </c>
      <c r="EW58" s="381">
        <f>EV58*(1-VLOOKUP($AW58,'MP-2019_Male'!$A$3:$CH$103,IF(EW$5&gt;2034,84,(60+(EW$5-$AX$5)))))</f>
        <v>1.3060234550432417E-2</v>
      </c>
      <c r="EX58" s="381">
        <f>EW58*(1-VLOOKUP($AW58,'MP-2019_Male'!$A$3:$CH$103,IF(EX$5&gt;2034,84,(60+(EX$5-$AX$5)))))</f>
        <v>1.293224425183818E-2</v>
      </c>
      <c r="EY58" s="381">
        <f>EX58*(1-VLOOKUP($AW58,'MP-2019_Male'!$A$3:$CH$103,IF(EY$5&gt;2034,84,(60+(EY$5-$AX$5)))))</f>
        <v>1.2805508258170164E-2</v>
      </c>
      <c r="EZ58" s="381">
        <f>EY58*(1-VLOOKUP($AW58,'MP-2019_Male'!$A$3:$CH$103,IF(EZ$5&gt;2034,84,(60+(EZ$5-$AX$5)))))</f>
        <v>1.2680014277240097E-2</v>
      </c>
      <c r="FA58" s="381">
        <f>EZ58*(1-VLOOKUP($AW58,'MP-2019_Male'!$A$3:$CH$103,IF(FA$5&gt;2034,84,(60+(FA$5-$AX$5)))))</f>
        <v>1.2555750137323143E-2</v>
      </c>
      <c r="FB58" s="381">
        <f>FA58*(1-VLOOKUP($AW58,'MP-2019_Male'!$A$3:$CH$103,IF(FB$5&gt;2034,84,(60+(FB$5-$AX$5)))))</f>
        <v>1.2432703785977377E-2</v>
      </c>
      <c r="FC58" s="381">
        <f>FB58*(1-VLOOKUP($AW58,'MP-2019_Male'!$A$3:$CH$103,IF(FC$5&gt;2034,84,(60+(FC$5-$AX$5)))))</f>
        <v>1.2310863288874797E-2</v>
      </c>
      <c r="FD58" s="381">
        <f>FC58*(1-VLOOKUP($AW58,'MP-2019_Male'!$A$3:$CH$103,IF(FD$5&gt;2034,84,(60+(FD$5-$AX$5)))))</f>
        <v>1.2190216828643824E-2</v>
      </c>
      <c r="FE58" s="381">
        <f>FD58*(1-VLOOKUP($AW58,'MP-2019_Male'!$A$3:$CH$103,IF(FE$5&gt;2034,84,(60+(FE$5-$AX$5)))))</f>
        <v>1.2070752703723113E-2</v>
      </c>
      <c r="FF58" s="381">
        <f>FE58*(1-VLOOKUP($AW58,'MP-2019_Male'!$A$3:$CH$103,IF(FF$5&gt;2034,84,(60+(FF$5-$AX$5)))))</f>
        <v>1.1952459327226626E-2</v>
      </c>
      <c r="FG58" s="381">
        <f>FF58*(1-VLOOKUP($AW58,'MP-2019_Male'!$A$3:$CH$103,IF(FG$5&gt;2034,84,(60+(FG$5-$AX$5)))))</f>
        <v>1.1835325225819805E-2</v>
      </c>
      <c r="FH58" s="381">
        <f>FG58*(1-VLOOKUP($AW58,'MP-2019_Male'!$A$3:$CH$103,IF(FH$5&gt;2034,84,(60+(FH$5-$AX$5)))))</f>
        <v>1.1719339038606769E-2</v>
      </c>
      <c r="FI58" s="381">
        <f>FH58*(1-VLOOKUP($AW58,'MP-2019_Male'!$A$3:$CH$103,IF(FI$5&gt;2034,84,(60+(FI$5-$AX$5)))))</f>
        <v>1.1604489516028422E-2</v>
      </c>
      <c r="FJ58" s="381">
        <f>FI58*(1-VLOOKUP($AW58,'MP-2019_Male'!$A$3:$CH$103,IF(FJ$5&gt;2034,84,(60+(FJ$5-$AX$5)))))</f>
        <v>1.1490765518771344E-2</v>
      </c>
      <c r="FK58" s="381">
        <f>FJ58*(1-VLOOKUP($AW58,'MP-2019_Male'!$A$3:$CH$103,IF(FK$5&gt;2034,84,(60+(FK$5-$AX$5)))))</f>
        <v>1.1378156016687384E-2</v>
      </c>
      <c r="FL58" s="381">
        <f>FK58*(1-VLOOKUP($AW58,'MP-2019_Male'!$A$3:$CH$103,IF(FL$5&gt;2034,84,(60+(FL$5-$AX$5)))))</f>
        <v>1.1266650087723849E-2</v>
      </c>
      <c r="FM58" s="381">
        <f>FL58*(1-VLOOKUP($AW58,'MP-2019_Male'!$A$3:$CH$103,IF(FM$5&gt;2034,84,(60+(FM$5-$AX$5)))))</f>
        <v>1.1156236916864154E-2</v>
      </c>
      <c r="FN58" s="381">
        <f>FM58*(1-VLOOKUP($AW58,'MP-2019_Male'!$A$3:$CH$103,IF(FN$5&gt;2034,84,(60+(FN$5-$AX$5)))))</f>
        <v>1.1046905795078886E-2</v>
      </c>
    </row>
    <row r="59" spans="1:170">
      <c r="A59" s="172">
        <v>71</v>
      </c>
      <c r="B59" s="190">
        <f t="shared" si="7"/>
        <v>1.5357000000000001E-2</v>
      </c>
      <c r="C59" s="191">
        <f t="shared" si="8"/>
        <v>7.0210000000000003E-3</v>
      </c>
      <c r="D59" s="174">
        <f t="shared" si="5"/>
        <v>1.1189000000000001E-2</v>
      </c>
      <c r="E59" s="345">
        <f t="shared" ca="1" si="10"/>
        <v>1.0597775305140207E-2</v>
      </c>
      <c r="F59" s="346">
        <f t="shared" ca="1" si="11"/>
        <v>7.1043091290049374E-3</v>
      </c>
      <c r="G59" s="366">
        <f t="shared" ca="1" si="17"/>
        <v>8.8510422170725717E-3</v>
      </c>
      <c r="I59" s="167"/>
      <c r="J59" s="167"/>
      <c r="K59" s="167"/>
      <c r="L59" s="167"/>
      <c r="M59" s="167"/>
      <c r="N59" s="167"/>
      <c r="O59" s="167"/>
      <c r="P59" s="167"/>
      <c r="R59" s="405">
        <v>71</v>
      </c>
      <c r="T59" s="406">
        <v>5.4099999999999999E-3</v>
      </c>
      <c r="U59" s="407">
        <v>1.191E-2</v>
      </c>
      <c r="V59" s="407">
        <v>3.039E-2</v>
      </c>
      <c r="W59" s="408">
        <v>1.478E-2</v>
      </c>
      <c r="Y59" s="406">
        <v>7.6699999999999997E-3</v>
      </c>
      <c r="Z59" s="407">
        <v>1.703E-2</v>
      </c>
      <c r="AA59" s="407">
        <v>4.113E-2</v>
      </c>
      <c r="AB59" s="408">
        <v>2.3349999999999999E-2</v>
      </c>
      <c r="AC59" s="413"/>
      <c r="AD59" s="172">
        <v>71</v>
      </c>
      <c r="AF59" s="195">
        <v>1.5357000000000001E-2</v>
      </c>
      <c r="AG59" s="196">
        <v>1.8363000000000001E-2</v>
      </c>
      <c r="AH59" s="197">
        <v>4.2646999999999997E-2</v>
      </c>
      <c r="AI59" s="172"/>
      <c r="AJ59" s="195">
        <v>7.0210000000000003E-3</v>
      </c>
      <c r="AK59" s="196">
        <v>1.4171E-2</v>
      </c>
      <c r="AL59" s="197">
        <v>3.0280000000000001E-2</v>
      </c>
      <c r="AM59" s="198"/>
      <c r="AV59" s="198"/>
      <c r="AW59" s="172">
        <v>78</v>
      </c>
      <c r="AX59" s="199">
        <f t="shared" si="16"/>
        <v>3.5566503056502011E-2</v>
      </c>
      <c r="AY59" s="334">
        <f t="shared" si="15"/>
        <v>3.88825E-2</v>
      </c>
      <c r="AZ59" s="381">
        <f>AY59*(1-VLOOKUP($AW59,'MP-2019_Male'!$A$3:$CH$103,IF(AZ$5&gt;2034,84,(60+(AZ$5-$AX$5)))))</f>
        <v>3.8283709499999999E-2</v>
      </c>
      <c r="BA59" s="381">
        <f>AZ59*(1-VLOOKUP($AW59,'MP-2019_Male'!$A$3:$CH$103,IF(BA$5&gt;2034,84,(60+(BA$5-$AX$5)))))</f>
        <v>3.7789849647449997E-2</v>
      </c>
      <c r="BB59" s="381">
        <f>BA59*(1-VLOOKUP($AW59,'MP-2019_Male'!$A$3:$CH$103,IF(BB$5&gt;2034,84,(60+(BB$5-$AX$5)))))</f>
        <v>3.7389277241187027E-2</v>
      </c>
      <c r="BC59" s="381">
        <f>BB59*(1-VLOOKUP($AW59,'MP-2019_Male'!$A$3:$CH$103,IF(BC$5&gt;2034,84,(60+(BC$5-$AX$5)))))</f>
        <v>3.7078946240085175E-2</v>
      </c>
      <c r="BD59" s="381">
        <f>BC59*(1-VLOOKUP($AW59,'MP-2019_Male'!$A$3:$CH$103,IF(BD$5&gt;2034,84,(60+(BD$5-$AX$5)))))</f>
        <v>3.684905677339665E-2</v>
      </c>
      <c r="BE59" s="381">
        <f>BD59*(1-VLOOKUP($AW59,'MP-2019_Male'!$A$3:$CH$103,IF(BE$5&gt;2034,84,(60+(BE$5-$AX$5)))))</f>
        <v>3.6613222810046912E-2</v>
      </c>
      <c r="BF59" s="381">
        <f>BE59*(1-VLOOKUP($AW59,'MP-2019_Male'!$A$3:$CH$103,IF(BF$5&gt;2034,84,(60+(BF$5-$AX$5)))))</f>
        <v>3.6367914217219598E-2</v>
      </c>
      <c r="BG59" s="381">
        <f>BF59*(1-VLOOKUP($AW59,'MP-2019_Male'!$A$3:$CH$103,IF(BG$5&gt;2034,84,(60+(BG$5-$AX$5)))))</f>
        <v>3.6109702026277342E-2</v>
      </c>
      <c r="BH59" s="381">
        <f>BG59*(1-VLOOKUP($AW59,'MP-2019_Male'!$A$3:$CH$103,IF(BH$5&gt;2034,84,(60+(BH$5-$AX$5)))))</f>
        <v>3.5842490231282893E-2</v>
      </c>
      <c r="BI59" s="381">
        <f>BH59*(1-VLOOKUP($AW59,'MP-2019_Male'!$A$3:$CH$103,IF(BI$5&gt;2034,84,(60+(BI$5-$AX$5)))))</f>
        <v>3.5566503056502011E-2</v>
      </c>
      <c r="BJ59" s="414">
        <f>BI59*(1-VLOOKUP($AW59,'MP-2019_Male'!$A$3:$CH$103,IF(BJ$5&gt;2034,84,(60+(BJ$5-$AX$5)))))</f>
        <v>3.5285527682355641E-2</v>
      </c>
      <c r="BK59" s="381">
        <f>BJ59*(1-VLOOKUP($AW59,'MP-2019_Male'!$A$3:$CH$103,IF(BK$5&gt;2034,84,(60+(BK$5-$AX$5)))))</f>
        <v>3.5003243460896796E-2</v>
      </c>
      <c r="BL59" s="381">
        <f>BK59*(1-VLOOKUP($AW59,'MP-2019_Male'!$A$3:$CH$103,IF(BL$5&gt;2034,84,(60+(BL$5-$AX$5)))))</f>
        <v>3.4723217513209621E-2</v>
      </c>
      <c r="BM59" s="381">
        <f>BL59*(1-VLOOKUP($AW59,'MP-2019_Male'!$A$3:$CH$103,IF(BM$5&gt;2034,84,(60+(BM$5-$AX$5)))))</f>
        <v>3.4448904094855265E-2</v>
      </c>
      <c r="BN59" s="381">
        <f>BM59*(1-VLOOKUP($AW59,'MP-2019_Male'!$A$3:$CH$103,IF(BN$5&gt;2034,84,(60+(BN$5-$AX$5)))))</f>
        <v>3.4180202642915394E-2</v>
      </c>
      <c r="BO59" s="381">
        <f>BN59*(1-VLOOKUP($AW59,'MP-2019_Male'!$A$3:$CH$103,IF(BO$5&gt;2034,84,(60+(BO$5-$AX$5)))))</f>
        <v>3.3917015082564943E-2</v>
      </c>
      <c r="BP59" s="381">
        <f>BO59*(1-VLOOKUP($AW59,'MP-2019_Male'!$A$3:$CH$103,IF(BP$5&gt;2034,84,(60+(BP$5-$AX$5)))))</f>
        <v>3.3652462364920935E-2</v>
      </c>
      <c r="BQ59" s="381">
        <f>BP59*(1-VLOOKUP($AW59,'MP-2019_Male'!$A$3:$CH$103,IF(BQ$5&gt;2034,84,(60+(BQ$5-$AX$5)))))</f>
        <v>3.3383242666001567E-2</v>
      </c>
      <c r="BR59" s="381">
        <f>BQ59*(1-VLOOKUP($AW59,'MP-2019_Male'!$A$3:$CH$103,IF(BR$5&gt;2034,84,(60+(BR$5-$AX$5)))))</f>
        <v>3.3109500076140358E-2</v>
      </c>
      <c r="BS59" s="381">
        <f>BR59*(1-VLOOKUP($AW59,'MP-2019_Male'!$A$3:$CH$103,IF(BS$5&gt;2034,84,(60+(BS$5-$AX$5)))))</f>
        <v>3.2824758375485548E-2</v>
      </c>
      <c r="BT59" s="381">
        <f>BS59*(1-VLOOKUP($AW59,'MP-2019_Male'!$A$3:$CH$103,IF(BT$5&gt;2034,84,(60+(BT$5-$AX$5)))))</f>
        <v>3.2529335550106175E-2</v>
      </c>
      <c r="BU59" s="381">
        <f>BT59*(1-VLOOKUP($AW59,'MP-2019_Male'!$A$3:$CH$103,IF(BU$5&gt;2034,84,(60+(BU$5-$AX$5)))))</f>
        <v>3.2223559795935178E-2</v>
      </c>
      <c r="BV59" s="381">
        <f>BU59*(1-VLOOKUP($AW59,'MP-2019_Male'!$A$3:$CH$103,IF(BV$5&gt;2034,84,(60+(BV$5-$AX$5)))))</f>
        <v>3.1910991265914602E-2</v>
      </c>
      <c r="BW59" s="381">
        <f>BV59*(1-VLOOKUP($AW59,'MP-2019_Male'!$A$3:$CH$103,IF(BW$5&gt;2034,84,(60+(BW$5-$AX$5)))))</f>
        <v>3.159507245238205E-2</v>
      </c>
      <c r="BX59" s="381">
        <f>BW59*(1-VLOOKUP($AW59,'MP-2019_Male'!$A$3:$CH$103,IF(BX$5&gt;2034,84,(60+(BX$5-$AX$5)))))</f>
        <v>3.1288600249593942E-2</v>
      </c>
      <c r="BY59" s="381">
        <f>BX59*(1-VLOOKUP($AW59,'MP-2019_Male'!$A$3:$CH$103,IF(BY$5&gt;2034,84,(60+(BY$5-$AX$5)))))</f>
        <v>3.098510082717288E-2</v>
      </c>
      <c r="BZ59" s="381">
        <f>BY59*(1-VLOOKUP($AW59,'MP-2019_Male'!$A$3:$CH$103,IF(BZ$5&gt;2034,84,(60+(BZ$5-$AX$5)))))</f>
        <v>3.0684545349149304E-2</v>
      </c>
      <c r="CA59" s="381">
        <f>BZ59*(1-VLOOKUP($AW59,'MP-2019_Male'!$A$3:$CH$103,IF(CA$5&gt;2034,84,(60+(CA$5-$AX$5)))))</f>
        <v>3.0386905259262555E-2</v>
      </c>
      <c r="CB59" s="381">
        <f>CA59*(1-VLOOKUP($AW59,'MP-2019_Male'!$A$3:$CH$103,IF(CB$5&gt;2034,84,(60+(CB$5-$AX$5)))))</f>
        <v>3.0092152278247707E-2</v>
      </c>
      <c r="CC59" s="381">
        <f>CB59*(1-VLOOKUP($AW59,'MP-2019_Male'!$A$3:$CH$103,IF(CC$5&gt;2034,84,(60+(CC$5-$AX$5)))))</f>
        <v>2.9800258401148704E-2</v>
      </c>
      <c r="CD59" s="381">
        <f>CC59*(1-VLOOKUP($AW59,'MP-2019_Male'!$A$3:$CH$103,IF(CD$5&gt;2034,84,(60+(CD$5-$AX$5)))))</f>
        <v>2.951119589465756E-2</v>
      </c>
      <c r="CE59" s="381">
        <f>CD59*(1-VLOOKUP($AW59,'MP-2019_Male'!$A$3:$CH$103,IF(CE$5&gt;2034,84,(60+(CE$5-$AX$5)))))</f>
        <v>2.9224937294479381E-2</v>
      </c>
      <c r="CF59" s="381">
        <f>CE59*(1-VLOOKUP($AW59,'MP-2019_Male'!$A$3:$CH$103,IF(CF$5&gt;2034,84,(60+(CF$5-$AX$5)))))</f>
        <v>2.8941455402722929E-2</v>
      </c>
      <c r="CG59" s="381">
        <f>CF59*(1-VLOOKUP($AW59,'MP-2019_Male'!$A$3:$CH$103,IF(CG$5&gt;2034,84,(60+(CG$5-$AX$5)))))</f>
        <v>2.8660723285316516E-2</v>
      </c>
      <c r="CH59" s="381">
        <f>CG59*(1-VLOOKUP($AW59,'MP-2019_Male'!$A$3:$CH$103,IF(CH$5&gt;2034,84,(60+(CH$5-$AX$5)))))</f>
        <v>2.8382714269448946E-2</v>
      </c>
      <c r="CI59" s="381">
        <f>CH59*(1-VLOOKUP($AW59,'MP-2019_Male'!$A$3:$CH$103,IF(CI$5&gt;2034,84,(60+(CI$5-$AX$5)))))</f>
        <v>2.8107401941035288E-2</v>
      </c>
      <c r="CJ59" s="381">
        <f>CI59*(1-VLOOKUP($AW59,'MP-2019_Male'!$A$3:$CH$103,IF(CJ$5&gt;2034,84,(60+(CJ$5-$AX$5)))))</f>
        <v>2.7834760142207246E-2</v>
      </c>
      <c r="CK59" s="381">
        <f>CJ59*(1-VLOOKUP($AW59,'MP-2019_Male'!$A$3:$CH$103,IF(CK$5&gt;2034,84,(60+(CK$5-$AX$5)))))</f>
        <v>2.7564762968827834E-2</v>
      </c>
      <c r="CL59" s="381">
        <f>CK59*(1-VLOOKUP($AW59,'MP-2019_Male'!$A$3:$CH$103,IF(CL$5&gt;2034,84,(60+(CL$5-$AX$5)))))</f>
        <v>2.7297384768030203E-2</v>
      </c>
      <c r="CM59" s="381">
        <f>CL59*(1-VLOOKUP($AW59,'MP-2019_Male'!$A$3:$CH$103,IF(CM$5&gt;2034,84,(60+(CM$5-$AX$5)))))</f>
        <v>2.7032600135780308E-2</v>
      </c>
      <c r="CN59" s="381">
        <f>CM59*(1-VLOOKUP($AW59,'MP-2019_Male'!$A$3:$CH$103,IF(CN$5&gt;2034,84,(60+(CN$5-$AX$5)))))</f>
        <v>2.6770383914463236E-2</v>
      </c>
      <c r="CO59" s="381">
        <f>CN59*(1-VLOOKUP($AW59,'MP-2019_Male'!$A$3:$CH$103,IF(CO$5&gt;2034,84,(60+(CO$5-$AX$5)))))</f>
        <v>2.651071119049294E-2</v>
      </c>
      <c r="CP59" s="381">
        <f>CO59*(1-VLOOKUP($AW59,'MP-2019_Male'!$A$3:$CH$103,IF(CP$5&gt;2034,84,(60+(CP$5-$AX$5)))))</f>
        <v>2.6253557291945156E-2</v>
      </c>
      <c r="CQ59" s="381">
        <f>CP59*(1-VLOOKUP($AW59,'MP-2019_Male'!$A$3:$CH$103,IF(CQ$5&gt;2034,84,(60+(CQ$5-$AX$5)))))</f>
        <v>2.5998897786213285E-2</v>
      </c>
      <c r="CR59" s="381">
        <f>CQ59*(1-VLOOKUP($AW59,'MP-2019_Male'!$A$3:$CH$103,IF(CR$5&gt;2034,84,(60+(CR$5-$AX$5)))))</f>
        <v>2.5746708477687015E-2</v>
      </c>
      <c r="CS59" s="381">
        <f>CR59*(1-VLOOKUP($AW59,'MP-2019_Male'!$A$3:$CH$103,IF(CS$5&gt;2034,84,(60+(CS$5-$AX$5)))))</f>
        <v>2.5496965405453448E-2</v>
      </c>
      <c r="CT59" s="381">
        <f>CS59*(1-VLOOKUP($AW59,'MP-2019_Male'!$A$3:$CH$103,IF(CT$5&gt;2034,84,(60+(CT$5-$AX$5)))))</f>
        <v>2.524964484102055E-2</v>
      </c>
      <c r="CU59" s="381">
        <f>CT59*(1-VLOOKUP($AW59,'MP-2019_Male'!$A$3:$CH$103,IF(CU$5&gt;2034,84,(60+(CU$5-$AX$5)))))</f>
        <v>2.5004723286062649E-2</v>
      </c>
      <c r="CV59" s="381">
        <f>CU59*(1-VLOOKUP($AW59,'MP-2019_Male'!$A$3:$CH$103,IF(CV$5&gt;2034,84,(60+(CV$5-$AX$5)))))</f>
        <v>2.476217747018784E-2</v>
      </c>
      <c r="CW59" s="381">
        <f>CV59*(1-VLOOKUP($AW59,'MP-2019_Male'!$A$3:$CH$103,IF(CW$5&gt;2034,84,(60+(CW$5-$AX$5)))))</f>
        <v>2.4521984348727016E-2</v>
      </c>
      <c r="CX59" s="381">
        <f>CW59*(1-VLOOKUP($AW59,'MP-2019_Male'!$A$3:$CH$103,IF(CX$5&gt;2034,84,(60+(CX$5-$AX$5)))))</f>
        <v>2.4284121100544363E-2</v>
      </c>
      <c r="CY59" s="381">
        <f>CX59*(1-VLOOKUP($AW59,'MP-2019_Male'!$A$3:$CH$103,IF(CY$5&gt;2034,84,(60+(CY$5-$AX$5)))))</f>
        <v>2.4048565125869083E-2</v>
      </c>
      <c r="CZ59" s="381">
        <f>CY59*(1-VLOOKUP($AW59,'MP-2019_Male'!$A$3:$CH$103,IF(CZ$5&gt;2034,84,(60+(CZ$5-$AX$5)))))</f>
        <v>2.3815294044148151E-2</v>
      </c>
      <c r="DA59" s="381">
        <f>CZ59*(1-VLOOKUP($AW59,'MP-2019_Male'!$A$3:$CH$103,IF(DA$5&gt;2034,84,(60+(DA$5-$AX$5)))))</f>
        <v>2.3584285691919914E-2</v>
      </c>
      <c r="DB59" s="381">
        <f>DA59*(1-VLOOKUP($AW59,'MP-2019_Male'!$A$3:$CH$103,IF(DB$5&gt;2034,84,(60+(DB$5-$AX$5)))))</f>
        <v>2.3355518120708289E-2</v>
      </c>
      <c r="DC59" s="381">
        <f>DB59*(1-VLOOKUP($AW59,'MP-2019_Male'!$A$3:$CH$103,IF(DC$5&gt;2034,84,(60+(DC$5-$AX$5)))))</f>
        <v>2.3128969594937418E-2</v>
      </c>
      <c r="DD59" s="381">
        <f>DC59*(1-VLOOKUP($AW59,'MP-2019_Male'!$A$3:$CH$103,IF(DD$5&gt;2034,84,(60+(DD$5-$AX$5)))))</f>
        <v>2.2904618589866525E-2</v>
      </c>
      <c r="DE59" s="381">
        <f>DD59*(1-VLOOKUP($AW59,'MP-2019_Male'!$A$3:$CH$103,IF(DE$5&gt;2034,84,(60+(DE$5-$AX$5)))))</f>
        <v>2.2682443789544818E-2</v>
      </c>
      <c r="DF59" s="381">
        <f>DE59*(1-VLOOKUP($AW59,'MP-2019_Male'!$A$3:$CH$103,IF(DF$5&gt;2034,84,(60+(DF$5-$AX$5)))))</f>
        <v>2.2462424084786232E-2</v>
      </c>
      <c r="DG59" s="381">
        <f>DF59*(1-VLOOKUP($AW59,'MP-2019_Male'!$A$3:$CH$103,IF(DG$5&gt;2034,84,(60+(DG$5-$AX$5)))))</f>
        <v>2.2244538571163805E-2</v>
      </c>
      <c r="DH59" s="381">
        <f>DG59*(1-VLOOKUP($AW59,'MP-2019_Male'!$A$3:$CH$103,IF(DH$5&gt;2034,84,(60+(DH$5-$AX$5)))))</f>
        <v>2.2028766547023515E-2</v>
      </c>
      <c r="DI59" s="381">
        <f>DH59*(1-VLOOKUP($AW59,'MP-2019_Male'!$A$3:$CH$103,IF(DI$5&gt;2034,84,(60+(DI$5-$AX$5)))))</f>
        <v>2.1815087511517384E-2</v>
      </c>
      <c r="DJ59" s="381">
        <f>DI59*(1-VLOOKUP($AW59,'MP-2019_Male'!$A$3:$CH$103,IF(DJ$5&gt;2034,84,(60+(DJ$5-$AX$5)))))</f>
        <v>2.1603481162655664E-2</v>
      </c>
      <c r="DK59" s="381">
        <f>DJ59*(1-VLOOKUP($AW59,'MP-2019_Male'!$A$3:$CH$103,IF(DK$5&gt;2034,84,(60+(DK$5-$AX$5)))))</f>
        <v>2.1393927395377904E-2</v>
      </c>
      <c r="DL59" s="381">
        <f>DK59*(1-VLOOKUP($AW59,'MP-2019_Male'!$A$3:$CH$103,IF(DL$5&gt;2034,84,(60+(DL$5-$AX$5)))))</f>
        <v>2.1186406299642739E-2</v>
      </c>
      <c r="DM59" s="381">
        <f>DL59*(1-VLOOKUP($AW59,'MP-2019_Male'!$A$3:$CH$103,IF(DM$5&gt;2034,84,(60+(DM$5-$AX$5)))))</f>
        <v>2.0980898158536203E-2</v>
      </c>
      <c r="DN59" s="381">
        <f>DM59*(1-VLOOKUP($AW59,'MP-2019_Male'!$A$3:$CH$103,IF(DN$5&gt;2034,84,(60+(DN$5-$AX$5)))))</f>
        <v>2.0777383446398401E-2</v>
      </c>
      <c r="DO59" s="381">
        <f>DN59*(1-VLOOKUP($AW59,'MP-2019_Male'!$A$3:$CH$103,IF(DO$5&gt;2034,84,(60+(DO$5-$AX$5)))))</f>
        <v>2.0575842826968335E-2</v>
      </c>
      <c r="DP59" s="381">
        <f>DO59*(1-VLOOKUP($AW59,'MP-2019_Male'!$A$3:$CH$103,IF(DP$5&gt;2034,84,(60+(DP$5-$AX$5)))))</f>
        <v>2.0376257151546742E-2</v>
      </c>
      <c r="DQ59" s="381">
        <f>DP59*(1-VLOOKUP($AW59,'MP-2019_Male'!$A$3:$CH$103,IF(DQ$5&gt;2034,84,(60+(DQ$5-$AX$5)))))</f>
        <v>2.0178607457176739E-2</v>
      </c>
      <c r="DR59" s="381">
        <f>DQ59*(1-VLOOKUP($AW59,'MP-2019_Male'!$A$3:$CH$103,IF(DR$5&gt;2034,84,(60+(DR$5-$AX$5)))))</f>
        <v>1.9982874964842124E-2</v>
      </c>
      <c r="DS59" s="381">
        <f>DR59*(1-VLOOKUP($AW59,'MP-2019_Male'!$A$3:$CH$103,IF(DS$5&gt;2034,84,(60+(DS$5-$AX$5)))))</f>
        <v>1.9789041077683155E-2</v>
      </c>
      <c r="DT59" s="381">
        <f>DS59*(1-VLOOKUP($AW59,'MP-2019_Male'!$A$3:$CH$103,IF(DT$5&gt;2034,84,(60+(DT$5-$AX$5)))))</f>
        <v>1.9597087379229629E-2</v>
      </c>
      <c r="DU59" s="381">
        <f>DT59*(1-VLOOKUP($AW59,'MP-2019_Male'!$A$3:$CH$103,IF(DU$5&gt;2034,84,(60+(DU$5-$AX$5)))))</f>
        <v>1.9406995631651103E-2</v>
      </c>
      <c r="DV59" s="381">
        <f>DU59*(1-VLOOKUP($AW59,'MP-2019_Male'!$A$3:$CH$103,IF(DV$5&gt;2034,84,(60+(DV$5-$AX$5)))))</f>
        <v>1.9218747774024086E-2</v>
      </c>
      <c r="DW59" s="381">
        <f>DV59*(1-VLOOKUP($AW59,'MP-2019_Male'!$A$3:$CH$103,IF(DW$5&gt;2034,84,(60+(DW$5-$AX$5)))))</f>
        <v>1.9032325920616051E-2</v>
      </c>
      <c r="DX59" s="381">
        <f>DW59*(1-VLOOKUP($AW59,'MP-2019_Male'!$A$3:$CH$103,IF(DX$5&gt;2034,84,(60+(DX$5-$AX$5)))))</f>
        <v>1.8847712359186076E-2</v>
      </c>
      <c r="DY59" s="381">
        <f>DX59*(1-VLOOKUP($AW59,'MP-2019_Male'!$A$3:$CH$103,IF(DY$5&gt;2034,84,(60+(DY$5-$AX$5)))))</f>
        <v>1.8664889549301969E-2</v>
      </c>
      <c r="DZ59" s="381">
        <f>DY59*(1-VLOOKUP($AW59,'MP-2019_Male'!$A$3:$CH$103,IF(DZ$5&gt;2034,84,(60+(DZ$5-$AX$5)))))</f>
        <v>1.848384012067374E-2</v>
      </c>
      <c r="EA59" s="381">
        <f>DZ59*(1-VLOOKUP($AW59,'MP-2019_Male'!$A$3:$CH$103,IF(EA$5&gt;2034,84,(60+(EA$5-$AX$5)))))</f>
        <v>1.8304546871503204E-2</v>
      </c>
      <c r="EB59" s="381">
        <f>EA59*(1-VLOOKUP($AW59,'MP-2019_Male'!$A$3:$CH$103,IF(EB$5&gt;2034,84,(60+(EB$5-$AX$5)))))</f>
        <v>1.8126992766849623E-2</v>
      </c>
      <c r="EC59" s="381">
        <f>EB59*(1-VLOOKUP($AW59,'MP-2019_Male'!$A$3:$CH$103,IF(EC$5&gt;2034,84,(60+(EC$5-$AX$5)))))</f>
        <v>1.7951160937011181E-2</v>
      </c>
      <c r="ED59" s="381">
        <f>EC59*(1-VLOOKUP($AW59,'MP-2019_Male'!$A$3:$CH$103,IF(ED$5&gt;2034,84,(60+(ED$5-$AX$5)))))</f>
        <v>1.7777034675922173E-2</v>
      </c>
      <c r="EE59" s="381">
        <f>ED59*(1-VLOOKUP($AW59,'MP-2019_Male'!$A$3:$CH$103,IF(EE$5&gt;2034,84,(60+(EE$5-$AX$5)))))</f>
        <v>1.7604597439565727E-2</v>
      </c>
      <c r="EF59" s="381">
        <f>EE59*(1-VLOOKUP($AW59,'MP-2019_Male'!$A$3:$CH$103,IF(EF$5&gt;2034,84,(60+(EF$5-$AX$5)))))</f>
        <v>1.7433832844401941E-2</v>
      </c>
      <c r="EG59" s="381">
        <f>EF59*(1-VLOOKUP($AW59,'MP-2019_Male'!$A$3:$CH$103,IF(EG$5&gt;2034,84,(60+(EG$5-$AX$5)))))</f>
        <v>1.7264724665811242E-2</v>
      </c>
      <c r="EH59" s="381">
        <f>EG59*(1-VLOOKUP($AW59,'MP-2019_Male'!$A$3:$CH$103,IF(EH$5&gt;2034,84,(60+(EH$5-$AX$5)))))</f>
        <v>1.709725683655287E-2</v>
      </c>
      <c r="EI59" s="381">
        <f>EH59*(1-VLOOKUP($AW59,'MP-2019_Male'!$A$3:$CH$103,IF(EI$5&gt;2034,84,(60+(EI$5-$AX$5)))))</f>
        <v>1.6931413445238307E-2</v>
      </c>
      <c r="EJ59" s="381">
        <f>EI59*(1-VLOOKUP($AW59,'MP-2019_Male'!$A$3:$CH$103,IF(EJ$5&gt;2034,84,(60+(EJ$5-$AX$5)))))</f>
        <v>1.6767178734819494E-2</v>
      </c>
      <c r="EK59" s="381">
        <f>EJ59*(1-VLOOKUP($AW59,'MP-2019_Male'!$A$3:$CH$103,IF(EK$5&gt;2034,84,(60+(EK$5-$AX$5)))))</f>
        <v>1.6604537101091745E-2</v>
      </c>
      <c r="EL59" s="381">
        <f>EK59*(1-VLOOKUP($AW59,'MP-2019_Male'!$A$3:$CH$103,IF(EL$5&gt;2034,84,(60+(EL$5-$AX$5)))))</f>
        <v>1.6443473091211153E-2</v>
      </c>
      <c r="EM59" s="381">
        <f>EL59*(1-VLOOKUP($AW59,'MP-2019_Male'!$A$3:$CH$103,IF(EM$5&gt;2034,84,(60+(EM$5-$AX$5)))))</f>
        <v>1.6283971402226403E-2</v>
      </c>
      <c r="EN59" s="381">
        <f>EM59*(1-VLOOKUP($AW59,'MP-2019_Male'!$A$3:$CH$103,IF(EN$5&gt;2034,84,(60+(EN$5-$AX$5)))))</f>
        <v>1.6126016879624807E-2</v>
      </c>
      <c r="EO59" s="381">
        <f>EN59*(1-VLOOKUP($AW59,'MP-2019_Male'!$A$3:$CH$103,IF(EO$5&gt;2034,84,(60+(EO$5-$AX$5)))))</f>
        <v>1.5969594515892447E-2</v>
      </c>
      <c r="EP59" s="381">
        <f>EO59*(1-VLOOKUP($AW59,'MP-2019_Male'!$A$3:$CH$103,IF(EP$5&gt;2034,84,(60+(EP$5-$AX$5)))))</f>
        <v>1.5814689449088291E-2</v>
      </c>
      <c r="EQ59" s="381">
        <f>EP59*(1-VLOOKUP($AW59,'MP-2019_Male'!$A$3:$CH$103,IF(EQ$5&gt;2034,84,(60+(EQ$5-$AX$5)))))</f>
        <v>1.5661286961432135E-2</v>
      </c>
      <c r="ER59" s="381">
        <f>EQ59*(1-VLOOKUP($AW59,'MP-2019_Male'!$A$3:$CH$103,IF(ER$5&gt;2034,84,(60+(ER$5-$AX$5)))))</f>
        <v>1.5509372477906243E-2</v>
      </c>
      <c r="ES59" s="381">
        <f>ER59*(1-VLOOKUP($AW59,'MP-2019_Male'!$A$3:$CH$103,IF(ES$5&gt;2034,84,(60+(ES$5-$AX$5)))))</f>
        <v>1.5358931564870552E-2</v>
      </c>
      <c r="ET59" s="381">
        <f>ES59*(1-VLOOKUP($AW59,'MP-2019_Male'!$A$3:$CH$103,IF(ET$5&gt;2034,84,(60+(ET$5-$AX$5)))))</f>
        <v>1.5209949928691307E-2</v>
      </c>
      <c r="EU59" s="381">
        <f>ET59*(1-VLOOKUP($AW59,'MP-2019_Male'!$A$3:$CH$103,IF(EU$5&gt;2034,84,(60+(EU$5-$AX$5)))))</f>
        <v>1.5062413414383E-2</v>
      </c>
      <c r="EV59" s="381">
        <f>EU59*(1-VLOOKUP($AW59,'MP-2019_Male'!$A$3:$CH$103,IF(EV$5&gt;2034,84,(60+(EV$5-$AX$5)))))</f>
        <v>1.4916308004263485E-2</v>
      </c>
      <c r="EW59" s="381">
        <f>EV59*(1-VLOOKUP($AW59,'MP-2019_Male'!$A$3:$CH$103,IF(EW$5&gt;2034,84,(60+(EW$5-$AX$5)))))</f>
        <v>1.4771619816622129E-2</v>
      </c>
      <c r="EX59" s="381">
        <f>EW59*(1-VLOOKUP($AW59,'MP-2019_Male'!$A$3:$CH$103,IF(EX$5&gt;2034,84,(60+(EX$5-$AX$5)))))</f>
        <v>1.4628335104400893E-2</v>
      </c>
      <c r="EY59" s="381">
        <f>EX59*(1-VLOOKUP($AW59,'MP-2019_Male'!$A$3:$CH$103,IF(EY$5&gt;2034,84,(60+(EY$5-$AX$5)))))</f>
        <v>1.4486440253888204E-2</v>
      </c>
      <c r="EZ59" s="381">
        <f>EY59*(1-VLOOKUP($AW59,'MP-2019_Male'!$A$3:$CH$103,IF(EZ$5&gt;2034,84,(60+(EZ$5-$AX$5)))))</f>
        <v>1.4345921783425487E-2</v>
      </c>
      <c r="FA59" s="381">
        <f>EZ59*(1-VLOOKUP($AW59,'MP-2019_Male'!$A$3:$CH$103,IF(FA$5&gt;2034,84,(60+(FA$5-$AX$5)))))</f>
        <v>1.4206766342126259E-2</v>
      </c>
      <c r="FB59" s="381">
        <f>FA59*(1-VLOOKUP($AW59,'MP-2019_Male'!$A$3:$CH$103,IF(FB$5&gt;2034,84,(60+(FB$5-$AX$5)))))</f>
        <v>1.4068960708607633E-2</v>
      </c>
      <c r="FC59" s="381">
        <f>FB59*(1-VLOOKUP($AW59,'MP-2019_Male'!$A$3:$CH$103,IF(FC$5&gt;2034,84,(60+(FC$5-$AX$5)))))</f>
        <v>1.3932491789734137E-2</v>
      </c>
      <c r="FD59" s="381">
        <f>FC59*(1-VLOOKUP($AW59,'MP-2019_Male'!$A$3:$CH$103,IF(FD$5&gt;2034,84,(60+(FD$5-$AX$5)))))</f>
        <v>1.3797346619373716E-2</v>
      </c>
      <c r="FE59" s="381">
        <f>FD59*(1-VLOOKUP($AW59,'MP-2019_Male'!$A$3:$CH$103,IF(FE$5&gt;2034,84,(60+(FE$5-$AX$5)))))</f>
        <v>1.3663512357165791E-2</v>
      </c>
      <c r="FF59" s="381">
        <f>FE59*(1-VLOOKUP($AW59,'MP-2019_Male'!$A$3:$CH$103,IF(FF$5&gt;2034,84,(60+(FF$5-$AX$5)))))</f>
        <v>1.3530976287301282E-2</v>
      </c>
      <c r="FG59" s="381">
        <f>FF59*(1-VLOOKUP($AW59,'MP-2019_Male'!$A$3:$CH$103,IF(FG$5&gt;2034,84,(60+(FG$5-$AX$5)))))</f>
        <v>1.3399725817314459E-2</v>
      </c>
      <c r="FH59" s="381">
        <f>FG59*(1-VLOOKUP($AW59,'MP-2019_Male'!$A$3:$CH$103,IF(FH$5&gt;2034,84,(60+(FH$5-$AX$5)))))</f>
        <v>1.3269748476886507E-2</v>
      </c>
      <c r="FI59" s="381">
        <f>FH59*(1-VLOOKUP($AW59,'MP-2019_Male'!$A$3:$CH$103,IF(FI$5&gt;2034,84,(60+(FI$5-$AX$5)))))</f>
        <v>1.3141031916660708E-2</v>
      </c>
      <c r="FJ59" s="381">
        <f>FI59*(1-VLOOKUP($AW59,'MP-2019_Male'!$A$3:$CH$103,IF(FJ$5&gt;2034,84,(60+(FJ$5-$AX$5)))))</f>
        <v>1.3013563907069099E-2</v>
      </c>
      <c r="FK59" s="381">
        <f>FJ59*(1-VLOOKUP($AW59,'MP-2019_Male'!$A$3:$CH$103,IF(FK$5&gt;2034,84,(60+(FK$5-$AX$5)))))</f>
        <v>1.2887332337170529E-2</v>
      </c>
      <c r="FL59" s="381">
        <f>FK59*(1-VLOOKUP($AW59,'MP-2019_Male'!$A$3:$CH$103,IF(FL$5&gt;2034,84,(60+(FL$5-$AX$5)))))</f>
        <v>1.2762325213499974E-2</v>
      </c>
      <c r="FM59" s="381">
        <f>FL59*(1-VLOOKUP($AW59,'MP-2019_Male'!$A$3:$CH$103,IF(FM$5&gt;2034,84,(60+(FM$5-$AX$5)))))</f>
        <v>1.2638530658929024E-2</v>
      </c>
      <c r="FN59" s="381">
        <f>FM59*(1-VLOOKUP($AW59,'MP-2019_Male'!$A$3:$CH$103,IF(FN$5&gt;2034,84,(60+(FN$5-$AX$5)))))</f>
        <v>1.2515936911537412E-2</v>
      </c>
    </row>
    <row r="60" spans="1:170">
      <c r="A60" s="172">
        <v>72</v>
      </c>
      <c r="B60" s="190">
        <f t="shared" si="7"/>
        <v>1.7023E-2</v>
      </c>
      <c r="C60" s="191">
        <f t="shared" si="8"/>
        <v>7.8130000000000005E-3</v>
      </c>
      <c r="D60" s="174">
        <f t="shared" si="5"/>
        <v>1.2418E-2</v>
      </c>
      <c r="E60" s="345">
        <f t="shared" ca="1" si="10"/>
        <v>1.1630295566331175E-2</v>
      </c>
      <c r="F60" s="346">
        <f t="shared" ca="1" si="11"/>
        <v>7.8520747548193603E-3</v>
      </c>
      <c r="G60" s="366">
        <f t="shared" ca="1" si="17"/>
        <v>9.7411851605752678E-3</v>
      </c>
      <c r="I60" s="167"/>
      <c r="J60" s="167"/>
      <c r="K60" s="167"/>
      <c r="L60" s="167"/>
      <c r="M60" s="167"/>
      <c r="N60" s="167"/>
      <c r="O60" s="167"/>
      <c r="P60" s="167"/>
      <c r="R60" s="405">
        <v>72</v>
      </c>
      <c r="T60" s="406">
        <v>5.9800000000000001E-3</v>
      </c>
      <c r="U60" s="407">
        <v>1.3350000000000001E-2</v>
      </c>
      <c r="V60" s="407">
        <v>3.2390000000000002E-2</v>
      </c>
      <c r="W60" s="408">
        <v>1.619E-2</v>
      </c>
      <c r="Y60" s="406">
        <v>8.3700000000000007E-3</v>
      </c>
      <c r="Z60" s="407">
        <v>1.9040000000000001E-2</v>
      </c>
      <c r="AA60" s="407">
        <v>4.3439999999999999E-2</v>
      </c>
      <c r="AB60" s="408">
        <v>2.562E-2</v>
      </c>
      <c r="AC60" s="413"/>
      <c r="AD60" s="172">
        <v>72</v>
      </c>
      <c r="AF60" s="195">
        <v>1.7023E-2</v>
      </c>
      <c r="AG60" s="196">
        <v>2.0140999999999999E-2</v>
      </c>
      <c r="AH60" s="197">
        <v>4.5170000000000002E-2</v>
      </c>
      <c r="AI60" s="172"/>
      <c r="AJ60" s="195">
        <v>7.8130000000000005E-3</v>
      </c>
      <c r="AK60" s="196">
        <v>1.5613999999999999E-2</v>
      </c>
      <c r="AL60" s="197">
        <v>3.2591000000000002E-2</v>
      </c>
      <c r="AM60" s="198"/>
      <c r="AV60" s="198"/>
      <c r="AW60" s="172">
        <v>79</v>
      </c>
      <c r="AX60" s="199">
        <f t="shared" si="16"/>
        <v>4.0076814517714297E-2</v>
      </c>
      <c r="AY60" s="334">
        <f t="shared" si="15"/>
        <v>4.3702900000000003E-2</v>
      </c>
      <c r="AZ60" s="381">
        <f>AY60*(1-VLOOKUP($AW60,'MP-2019_Male'!$A$3:$CH$103,IF(AZ$5&gt;2034,84,(60+(AZ$5-$AX$5)))))</f>
        <v>4.3047356500000002E-2</v>
      </c>
      <c r="BA60" s="381">
        <f>AZ60*(1-VLOOKUP($AW60,'MP-2019_Male'!$A$3:$CH$103,IF(BA$5&gt;2034,84,(60+(BA$5-$AX$5)))))</f>
        <v>4.2504959808100005E-2</v>
      </c>
      <c r="BB60" s="381">
        <f>BA60*(1-VLOOKUP($AW60,'MP-2019_Male'!$A$3:$CH$103,IF(BB$5&gt;2034,84,(60+(BB$5-$AX$5)))))</f>
        <v>4.2067158722076579E-2</v>
      </c>
      <c r="BC60" s="381">
        <f>BB60*(1-VLOOKUP($AW60,'MP-2019_Male'!$A$3:$CH$103,IF(BC$5&gt;2034,84,(60+(BC$5-$AX$5)))))</f>
        <v>4.1726414736427762E-2</v>
      </c>
      <c r="BD60" s="381">
        <f>BC60*(1-VLOOKUP($AW60,'MP-2019_Male'!$A$3:$CH$103,IF(BD$5&gt;2034,84,(60+(BD$5-$AX$5)))))</f>
        <v>4.1480228889482836E-2</v>
      </c>
      <c r="BE60" s="381">
        <f>BD60*(1-VLOOKUP($AW60,'MP-2019_Male'!$A$3:$CH$103,IF(BE$5&gt;2034,84,(60+(BE$5-$AX$5)))))</f>
        <v>4.122719949325699E-2</v>
      </c>
      <c r="BF60" s="381">
        <f>BE60*(1-VLOOKUP($AW60,'MP-2019_Male'!$A$3:$CH$103,IF(BF$5&gt;2034,84,(60+(BF$5-$AX$5)))))</f>
        <v>4.095922269655082E-2</v>
      </c>
      <c r="BG60" s="381">
        <f>BF60*(1-VLOOKUP($AW60,'MP-2019_Male'!$A$3:$CH$103,IF(BG$5&gt;2034,84,(60+(BG$5-$AX$5)))))</f>
        <v>4.0680699982214276E-2</v>
      </c>
      <c r="BH60" s="381">
        <f>BG60*(1-VLOOKUP($AW60,'MP-2019_Male'!$A$3:$CH$103,IF(BH$5&gt;2034,84,(60+(BH$5-$AX$5)))))</f>
        <v>4.0383730872344113E-2</v>
      </c>
      <c r="BI60" s="381">
        <f>BH60*(1-VLOOKUP($AW60,'MP-2019_Male'!$A$3:$CH$103,IF(BI$5&gt;2034,84,(60+(BI$5-$AX$5)))))</f>
        <v>4.0076814517714297E-2</v>
      </c>
      <c r="BJ60" s="414">
        <f>BI60*(1-VLOOKUP($AW60,'MP-2019_Male'!$A$3:$CH$103,IF(BJ$5&gt;2034,84,(60+(BJ$5-$AX$5)))))</f>
        <v>3.9756200001572581E-2</v>
      </c>
      <c r="BK60" s="381">
        <f>BJ60*(1-VLOOKUP($AW60,'MP-2019_Male'!$A$3:$CH$103,IF(BK$5&gt;2034,84,(60+(BK$5-$AX$5)))))</f>
        <v>3.9430199161559688E-2</v>
      </c>
      <c r="BL60" s="381">
        <f>BK60*(1-VLOOKUP($AW60,'MP-2019_Male'!$A$3:$CH$103,IF(BL$5&gt;2034,84,(60+(BL$5-$AX$5)))))</f>
        <v>3.9102928508518743E-2</v>
      </c>
      <c r="BM60" s="381">
        <f>BL60*(1-VLOOKUP($AW60,'MP-2019_Male'!$A$3:$CH$103,IF(BM$5&gt;2034,84,(60+(BM$5-$AX$5)))))</f>
        <v>3.8778374201898037E-2</v>
      </c>
      <c r="BN60" s="381">
        <f>BM60*(1-VLOOKUP($AW60,'MP-2019_Male'!$A$3:$CH$103,IF(BN$5&gt;2034,84,(60+(BN$5-$AX$5)))))</f>
        <v>3.8460391533442474E-2</v>
      </c>
      <c r="BO60" s="381">
        <f>BN60*(1-VLOOKUP($AW60,'MP-2019_Male'!$A$3:$CH$103,IF(BO$5&gt;2034,84,(60+(BO$5-$AX$5)))))</f>
        <v>3.8148862362021592E-2</v>
      </c>
      <c r="BP60" s="381">
        <f>BO60*(1-VLOOKUP($AW60,'MP-2019_Male'!$A$3:$CH$103,IF(BP$5&gt;2034,84,(60+(BP$5-$AX$5)))))</f>
        <v>3.7839856576889215E-2</v>
      </c>
      <c r="BQ60" s="381">
        <f>BP60*(1-VLOOKUP($AW60,'MP-2019_Male'!$A$3:$CH$103,IF(BQ$5&gt;2034,84,(60+(BQ$5-$AX$5)))))</f>
        <v>3.7529569752958722E-2</v>
      </c>
      <c r="BR60" s="381">
        <f>BQ60*(1-VLOOKUP($AW60,'MP-2019_Male'!$A$3:$CH$103,IF(BR$5&gt;2034,84,(60+(BR$5-$AX$5)))))</f>
        <v>3.721432136703387E-2</v>
      </c>
      <c r="BS60" s="381">
        <f>BR60*(1-VLOOKUP($AW60,'MP-2019_Male'!$A$3:$CH$103,IF(BS$5&gt;2034,84,(60+(BS$5-$AX$5)))))</f>
        <v>3.6890556771140677E-2</v>
      </c>
      <c r="BT60" s="381">
        <f>BS60*(1-VLOOKUP($AW60,'MP-2019_Male'!$A$3:$CH$103,IF(BT$5&gt;2034,84,(60+(BT$5-$AX$5)))))</f>
        <v>3.65548527045233E-2</v>
      </c>
      <c r="BU60" s="381">
        <f>BT60*(1-VLOOKUP($AW60,'MP-2019_Male'!$A$3:$CH$103,IF(BU$5&gt;2034,84,(60+(BU$5-$AX$5)))))</f>
        <v>3.6211237089100783E-2</v>
      </c>
      <c r="BV60" s="381">
        <f>BU60*(1-VLOOKUP($AW60,'MP-2019_Male'!$A$3:$CH$103,IF(BV$5&gt;2034,84,(60+(BV$5-$AX$5)))))</f>
        <v>3.5859988089336506E-2</v>
      </c>
      <c r="BW60" s="381">
        <f>BV60*(1-VLOOKUP($AW60,'MP-2019_Male'!$A$3:$CH$103,IF(BW$5&gt;2034,84,(60+(BW$5-$AX$5)))))</f>
        <v>3.5504974207252071E-2</v>
      </c>
      <c r="BX60" s="381">
        <f>BW60*(1-VLOOKUP($AW60,'MP-2019_Male'!$A$3:$CH$103,IF(BX$5&gt;2034,84,(60+(BX$5-$AX$5)))))</f>
        <v>3.5160575957441723E-2</v>
      </c>
      <c r="BY60" s="381">
        <f>BX60*(1-VLOOKUP($AW60,'MP-2019_Male'!$A$3:$CH$103,IF(BY$5&gt;2034,84,(60+(BY$5-$AX$5)))))</f>
        <v>3.4819518370654536E-2</v>
      </c>
      <c r="BZ60" s="381">
        <f>BY60*(1-VLOOKUP($AW60,'MP-2019_Male'!$A$3:$CH$103,IF(BZ$5&gt;2034,84,(60+(BZ$5-$AX$5)))))</f>
        <v>3.4481769042459184E-2</v>
      </c>
      <c r="CA60" s="381">
        <f>BZ60*(1-VLOOKUP($AW60,'MP-2019_Male'!$A$3:$CH$103,IF(CA$5&gt;2034,84,(60+(CA$5-$AX$5)))))</f>
        <v>3.4147295882747328E-2</v>
      </c>
      <c r="CB60" s="381">
        <f>CA60*(1-VLOOKUP($AW60,'MP-2019_Male'!$A$3:$CH$103,IF(CB$5&gt;2034,84,(60+(CB$5-$AX$5)))))</f>
        <v>3.3816067112684679E-2</v>
      </c>
      <c r="CC60" s="381">
        <f>CB60*(1-VLOOKUP($AW60,'MP-2019_Male'!$A$3:$CH$103,IF(CC$5&gt;2034,84,(60+(CC$5-$AX$5)))))</f>
        <v>3.3488051261691638E-2</v>
      </c>
      <c r="CD60" s="381">
        <f>CC60*(1-VLOOKUP($AW60,'MP-2019_Male'!$A$3:$CH$103,IF(CD$5&gt;2034,84,(60+(CD$5-$AX$5)))))</f>
        <v>3.3163217164453231E-2</v>
      </c>
      <c r="CE60" s="381">
        <f>CD60*(1-VLOOKUP($AW60,'MP-2019_Male'!$A$3:$CH$103,IF(CE$5&gt;2034,84,(60+(CE$5-$AX$5)))))</f>
        <v>3.2841533957958031E-2</v>
      </c>
      <c r="CF60" s="381">
        <f>CE60*(1-VLOOKUP($AW60,'MP-2019_Male'!$A$3:$CH$103,IF(CF$5&gt;2034,84,(60+(CF$5-$AX$5)))))</f>
        <v>3.2522971078565839E-2</v>
      </c>
      <c r="CG60" s="381">
        <f>CF60*(1-VLOOKUP($AW60,'MP-2019_Male'!$A$3:$CH$103,IF(CG$5&gt;2034,84,(60+(CG$5-$AX$5)))))</f>
        <v>3.2207498259103746E-2</v>
      </c>
      <c r="CH60" s="381">
        <f>CG60*(1-VLOOKUP($AW60,'MP-2019_Male'!$A$3:$CH$103,IF(CH$5&gt;2034,84,(60+(CH$5-$AX$5)))))</f>
        <v>3.1895085525990435E-2</v>
      </c>
      <c r="CI60" s="381">
        <f>CH60*(1-VLOOKUP($AW60,'MP-2019_Male'!$A$3:$CH$103,IF(CI$5&gt;2034,84,(60+(CI$5-$AX$5)))))</f>
        <v>3.1585703196388329E-2</v>
      </c>
      <c r="CJ60" s="381">
        <f>CI60*(1-VLOOKUP($AW60,'MP-2019_Male'!$A$3:$CH$103,IF(CJ$5&gt;2034,84,(60+(CJ$5-$AX$5)))))</f>
        <v>3.1279321875383362E-2</v>
      </c>
      <c r="CK60" s="381">
        <f>CJ60*(1-VLOOKUP($AW60,'MP-2019_Male'!$A$3:$CH$103,IF(CK$5&gt;2034,84,(60+(CK$5-$AX$5)))))</f>
        <v>3.0975912453192141E-2</v>
      </c>
      <c r="CL60" s="381">
        <f>CK60*(1-VLOOKUP($AW60,'MP-2019_Male'!$A$3:$CH$103,IF(CL$5&gt;2034,84,(60+(CL$5-$AX$5)))))</f>
        <v>3.0675446102396177E-2</v>
      </c>
      <c r="CM60" s="381">
        <f>CL60*(1-VLOOKUP($AW60,'MP-2019_Male'!$A$3:$CH$103,IF(CM$5&gt;2034,84,(60+(CM$5-$AX$5)))))</f>
        <v>3.0377894275202932E-2</v>
      </c>
      <c r="CN60" s="381">
        <f>CM60*(1-VLOOKUP($AW60,'MP-2019_Male'!$A$3:$CH$103,IF(CN$5&gt;2034,84,(60+(CN$5-$AX$5)))))</f>
        <v>3.0083228700733464E-2</v>
      </c>
      <c r="CO60" s="381">
        <f>CN60*(1-VLOOKUP($AW60,'MP-2019_Male'!$A$3:$CH$103,IF(CO$5&gt;2034,84,(60+(CO$5-$AX$5)))))</f>
        <v>2.9791421382336349E-2</v>
      </c>
      <c r="CP60" s="381">
        <f>CO60*(1-VLOOKUP($AW60,'MP-2019_Male'!$A$3:$CH$103,IF(CP$5&gt;2034,84,(60+(CP$5-$AX$5)))))</f>
        <v>2.9502444594927686E-2</v>
      </c>
      <c r="CQ60" s="381">
        <f>CP60*(1-VLOOKUP($AW60,'MP-2019_Male'!$A$3:$CH$103,IF(CQ$5&gt;2034,84,(60+(CQ$5-$AX$5)))))</f>
        <v>2.9216270882356888E-2</v>
      </c>
      <c r="CR60" s="381">
        <f>CQ60*(1-VLOOKUP($AW60,'MP-2019_Male'!$A$3:$CH$103,IF(CR$5&gt;2034,84,(60+(CR$5-$AX$5)))))</f>
        <v>2.8932873054798025E-2</v>
      </c>
      <c r="CS60" s="381">
        <f>CR60*(1-VLOOKUP($AW60,'MP-2019_Male'!$A$3:$CH$103,IF(CS$5&gt;2034,84,(60+(CS$5-$AX$5)))))</f>
        <v>2.8652224186166482E-2</v>
      </c>
      <c r="CT60" s="381">
        <f>CS60*(1-VLOOKUP($AW60,'MP-2019_Male'!$A$3:$CH$103,IF(CT$5&gt;2034,84,(60+(CT$5-$AX$5)))))</f>
        <v>2.8374297611560666E-2</v>
      </c>
      <c r="CU60" s="381">
        <f>CT60*(1-VLOOKUP($AW60,'MP-2019_Male'!$A$3:$CH$103,IF(CU$5&gt;2034,84,(60+(CU$5-$AX$5)))))</f>
        <v>2.8099066924728525E-2</v>
      </c>
      <c r="CV60" s="381">
        <f>CU60*(1-VLOOKUP($AW60,'MP-2019_Male'!$A$3:$CH$103,IF(CV$5&gt;2034,84,(60+(CV$5-$AX$5)))))</f>
        <v>2.7826505975558656E-2</v>
      </c>
      <c r="CW60" s="381">
        <f>CV60*(1-VLOOKUP($AW60,'MP-2019_Male'!$A$3:$CH$103,IF(CW$5&gt;2034,84,(60+(CW$5-$AX$5)))))</f>
        <v>2.7556588867595735E-2</v>
      </c>
      <c r="CX60" s="381">
        <f>CW60*(1-VLOOKUP($AW60,'MP-2019_Male'!$A$3:$CH$103,IF(CX$5&gt;2034,84,(60+(CX$5-$AX$5)))))</f>
        <v>2.7289289955580054E-2</v>
      </c>
      <c r="CY60" s="381">
        <f>CX60*(1-VLOOKUP($AW60,'MP-2019_Male'!$A$3:$CH$103,IF(CY$5&gt;2034,84,(60+(CY$5-$AX$5)))))</f>
        <v>2.7024583843010926E-2</v>
      </c>
      <c r="CZ60" s="381">
        <f>CY60*(1-VLOOKUP($AW60,'MP-2019_Male'!$A$3:$CH$103,IF(CZ$5&gt;2034,84,(60+(CZ$5-$AX$5)))))</f>
        <v>2.6762445379733719E-2</v>
      </c>
      <c r="DA60" s="381">
        <f>CZ60*(1-VLOOKUP($AW60,'MP-2019_Male'!$A$3:$CH$103,IF(DA$5&gt;2034,84,(60+(DA$5-$AX$5)))))</f>
        <v>2.6502849659550302E-2</v>
      </c>
      <c r="DB60" s="381">
        <f>DA60*(1-VLOOKUP($AW60,'MP-2019_Male'!$A$3:$CH$103,IF(DB$5&gt;2034,84,(60+(DB$5-$AX$5)))))</f>
        <v>2.6245772017852664E-2</v>
      </c>
      <c r="DC60" s="381">
        <f>DB60*(1-VLOOKUP($AW60,'MP-2019_Male'!$A$3:$CH$103,IF(DC$5&gt;2034,84,(60+(DC$5-$AX$5)))))</f>
        <v>2.5991188029279494E-2</v>
      </c>
      <c r="DD60" s="381">
        <f>DC60*(1-VLOOKUP($AW60,'MP-2019_Male'!$A$3:$CH$103,IF(DD$5&gt;2034,84,(60+(DD$5-$AX$5)))))</f>
        <v>2.573907350539548E-2</v>
      </c>
      <c r="DE60" s="381">
        <f>DD60*(1-VLOOKUP($AW60,'MP-2019_Male'!$A$3:$CH$103,IF(DE$5&gt;2034,84,(60+(DE$5-$AX$5)))))</f>
        <v>2.5489404492393144E-2</v>
      </c>
      <c r="DF60" s="381">
        <f>DE60*(1-VLOOKUP($AW60,'MP-2019_Male'!$A$3:$CH$103,IF(DF$5&gt;2034,84,(60+(DF$5-$AX$5)))))</f>
        <v>2.5242157268816928E-2</v>
      </c>
      <c r="DG60" s="381">
        <f>DF60*(1-VLOOKUP($AW60,'MP-2019_Male'!$A$3:$CH$103,IF(DG$5&gt;2034,84,(60+(DG$5-$AX$5)))))</f>
        <v>2.4997308343309405E-2</v>
      </c>
      <c r="DH60" s="381">
        <f>DG60*(1-VLOOKUP($AW60,'MP-2019_Male'!$A$3:$CH$103,IF(DH$5&gt;2034,84,(60+(DH$5-$AX$5)))))</f>
        <v>2.4754834452379301E-2</v>
      </c>
      <c r="DI60" s="381">
        <f>DH60*(1-VLOOKUP($AW60,'MP-2019_Male'!$A$3:$CH$103,IF(DI$5&gt;2034,84,(60+(DI$5-$AX$5)))))</f>
        <v>2.451471255819122E-2</v>
      </c>
      <c r="DJ60" s="381">
        <f>DI60*(1-VLOOKUP($AW60,'MP-2019_Male'!$A$3:$CH$103,IF(DJ$5&gt;2034,84,(60+(DJ$5-$AX$5)))))</f>
        <v>2.4276919846376765E-2</v>
      </c>
      <c r="DK60" s="381">
        <f>DJ60*(1-VLOOKUP($AW60,'MP-2019_Male'!$A$3:$CH$103,IF(DK$5&gt;2034,84,(60+(DK$5-$AX$5)))))</f>
        <v>2.4041433723866908E-2</v>
      </c>
      <c r="DL60" s="381">
        <f>DK60*(1-VLOOKUP($AW60,'MP-2019_Male'!$A$3:$CH$103,IF(DL$5&gt;2034,84,(60+(DL$5-$AX$5)))))</f>
        <v>2.38082318167454E-2</v>
      </c>
      <c r="DM60" s="381">
        <f>DL60*(1-VLOOKUP($AW60,'MP-2019_Male'!$A$3:$CH$103,IF(DM$5&gt;2034,84,(60+(DM$5-$AX$5)))))</f>
        <v>2.3577291968122967E-2</v>
      </c>
      <c r="DN60" s="381">
        <f>DM60*(1-VLOOKUP($AW60,'MP-2019_Male'!$A$3:$CH$103,IF(DN$5&gt;2034,84,(60+(DN$5-$AX$5)))))</f>
        <v>2.3348592236032174E-2</v>
      </c>
      <c r="DO60" s="381">
        <f>DN60*(1-VLOOKUP($AW60,'MP-2019_Male'!$A$3:$CH$103,IF(DO$5&gt;2034,84,(60+(DO$5-$AX$5)))))</f>
        <v>2.3122110891342661E-2</v>
      </c>
      <c r="DP60" s="381">
        <f>DO60*(1-VLOOKUP($AW60,'MP-2019_Male'!$A$3:$CH$103,IF(DP$5&gt;2034,84,(60+(DP$5-$AX$5)))))</f>
        <v>2.2897826415696636E-2</v>
      </c>
      <c r="DQ60" s="381">
        <f>DP60*(1-VLOOKUP($AW60,'MP-2019_Male'!$A$3:$CH$103,IF(DQ$5&gt;2034,84,(60+(DQ$5-$AX$5)))))</f>
        <v>2.2675717499464378E-2</v>
      </c>
      <c r="DR60" s="381">
        <f>DQ60*(1-VLOOKUP($AW60,'MP-2019_Male'!$A$3:$CH$103,IF(DR$5&gt;2034,84,(60+(DR$5-$AX$5)))))</f>
        <v>2.2455763039719571E-2</v>
      </c>
      <c r="DS60" s="381">
        <f>DR60*(1-VLOOKUP($AW60,'MP-2019_Male'!$A$3:$CH$103,IF(DS$5&gt;2034,84,(60+(DS$5-$AX$5)))))</f>
        <v>2.2237942138234292E-2</v>
      </c>
      <c r="DT60" s="381">
        <f>DS60*(1-VLOOKUP($AW60,'MP-2019_Male'!$A$3:$CH$103,IF(DT$5&gt;2034,84,(60+(DT$5-$AX$5)))))</f>
        <v>2.2022234099493419E-2</v>
      </c>
      <c r="DU60" s="381">
        <f>DT60*(1-VLOOKUP($AW60,'MP-2019_Male'!$A$3:$CH$103,IF(DU$5&gt;2034,84,(60+(DU$5-$AX$5)))))</f>
        <v>2.1808618428728332E-2</v>
      </c>
      <c r="DV60" s="381">
        <f>DU60*(1-VLOOKUP($AW60,'MP-2019_Male'!$A$3:$CH$103,IF(DV$5&gt;2034,84,(60+(DV$5-$AX$5)))))</f>
        <v>2.1597074829969667E-2</v>
      </c>
      <c r="DW60" s="381">
        <f>DV60*(1-VLOOKUP($AW60,'MP-2019_Male'!$A$3:$CH$103,IF(DW$5&gt;2034,84,(60+(DW$5-$AX$5)))))</f>
        <v>2.138758320411896E-2</v>
      </c>
      <c r="DX60" s="381">
        <f>DW60*(1-VLOOKUP($AW60,'MP-2019_Male'!$A$3:$CH$103,IF(DX$5&gt;2034,84,(60+(DX$5-$AX$5)))))</f>
        <v>2.1180123647039004E-2</v>
      </c>
      <c r="DY60" s="381">
        <f>DX60*(1-VLOOKUP($AW60,'MP-2019_Male'!$A$3:$CH$103,IF(DY$5&gt;2034,84,(60+(DY$5-$AX$5)))))</f>
        <v>2.0974676447662724E-2</v>
      </c>
      <c r="DZ60" s="381">
        <f>DY60*(1-VLOOKUP($AW60,'MP-2019_Male'!$A$3:$CH$103,IF(DZ$5&gt;2034,84,(60+(DZ$5-$AX$5)))))</f>
        <v>2.0771222086120394E-2</v>
      </c>
      <c r="EA60" s="381">
        <f>DZ60*(1-VLOOKUP($AW60,'MP-2019_Male'!$A$3:$CH$103,IF(EA$5&gt;2034,84,(60+(EA$5-$AX$5)))))</f>
        <v>2.0569741231885024E-2</v>
      </c>
      <c r="EB60" s="381">
        <f>EA60*(1-VLOOKUP($AW60,'MP-2019_Male'!$A$3:$CH$103,IF(EB$5&gt;2034,84,(60+(EB$5-$AX$5)))))</f>
        <v>2.037021474193574E-2</v>
      </c>
      <c r="EC60" s="381">
        <f>EB60*(1-VLOOKUP($AW60,'MP-2019_Male'!$A$3:$CH$103,IF(EC$5&gt;2034,84,(60+(EC$5-$AX$5)))))</f>
        <v>2.0172623658938963E-2</v>
      </c>
      <c r="ED60" s="381">
        <f>EC60*(1-VLOOKUP($AW60,'MP-2019_Male'!$A$3:$CH$103,IF(ED$5&gt;2034,84,(60+(ED$5-$AX$5)))))</f>
        <v>1.9976949209447255E-2</v>
      </c>
      <c r="EE60" s="381">
        <f>ED60*(1-VLOOKUP($AW60,'MP-2019_Male'!$A$3:$CH$103,IF(EE$5&gt;2034,84,(60+(EE$5-$AX$5)))))</f>
        <v>1.9783172802115615E-2</v>
      </c>
      <c r="EF60" s="381">
        <f>EE60*(1-VLOOKUP($AW60,'MP-2019_Male'!$A$3:$CH$103,IF(EF$5&gt;2034,84,(60+(EF$5-$AX$5)))))</f>
        <v>1.9591276025935092E-2</v>
      </c>
      <c r="EG60" s="381">
        <f>EF60*(1-VLOOKUP($AW60,'MP-2019_Male'!$A$3:$CH$103,IF(EG$5&gt;2034,84,(60+(EG$5-$AX$5)))))</f>
        <v>1.9401240648483521E-2</v>
      </c>
      <c r="EH60" s="381">
        <f>EG60*(1-VLOOKUP($AW60,'MP-2019_Male'!$A$3:$CH$103,IF(EH$5&gt;2034,84,(60+(EH$5-$AX$5)))))</f>
        <v>1.9213048614193231E-2</v>
      </c>
      <c r="EI60" s="381">
        <f>EH60*(1-VLOOKUP($AW60,'MP-2019_Male'!$A$3:$CH$103,IF(EI$5&gt;2034,84,(60+(EI$5-$AX$5)))))</f>
        <v>1.9026682042635554E-2</v>
      </c>
      <c r="EJ60" s="381">
        <f>EI60*(1-VLOOKUP($AW60,'MP-2019_Male'!$A$3:$CH$103,IF(EJ$5&gt;2034,84,(60+(EJ$5-$AX$5)))))</f>
        <v>1.8842123226821987E-2</v>
      </c>
      <c r="EK60" s="381">
        <f>EJ60*(1-VLOOKUP($AW60,'MP-2019_Male'!$A$3:$CH$103,IF(EK$5&gt;2034,84,(60+(EK$5-$AX$5)))))</f>
        <v>1.8659354631521814E-2</v>
      </c>
      <c r="EL60" s="381">
        <f>EK60*(1-VLOOKUP($AW60,'MP-2019_Male'!$A$3:$CH$103,IF(EL$5&gt;2034,84,(60+(EL$5-$AX$5)))))</f>
        <v>1.8478358891596051E-2</v>
      </c>
      <c r="EM60" s="381">
        <f>EL60*(1-VLOOKUP($AW60,'MP-2019_Male'!$A$3:$CH$103,IF(EM$5&gt;2034,84,(60+(EM$5-$AX$5)))))</f>
        <v>1.829911881034757E-2</v>
      </c>
      <c r="EN60" s="381">
        <f>EM60*(1-VLOOKUP($AW60,'MP-2019_Male'!$A$3:$CH$103,IF(EN$5&gt;2034,84,(60+(EN$5-$AX$5)))))</f>
        <v>1.8121617357887199E-2</v>
      </c>
      <c r="EO60" s="381">
        <f>EN60*(1-VLOOKUP($AW60,'MP-2019_Male'!$A$3:$CH$103,IF(EO$5&gt;2034,84,(60+(EO$5-$AX$5)))))</f>
        <v>1.7945837669515692E-2</v>
      </c>
      <c r="EP60" s="381">
        <f>EO60*(1-VLOOKUP($AW60,'MP-2019_Male'!$A$3:$CH$103,IF(EP$5&gt;2034,84,(60+(EP$5-$AX$5)))))</f>
        <v>1.777176304412139E-2</v>
      </c>
      <c r="EQ60" s="381">
        <f>EP60*(1-VLOOKUP($AW60,'MP-2019_Male'!$A$3:$CH$103,IF(EQ$5&gt;2034,84,(60+(EQ$5-$AX$5)))))</f>
        <v>1.7599376942593413E-2</v>
      </c>
      <c r="ER60" s="381">
        <f>EQ60*(1-VLOOKUP($AW60,'MP-2019_Male'!$A$3:$CH$103,IF(ER$5&gt;2034,84,(60+(ER$5-$AX$5)))))</f>
        <v>1.7428662986250256E-2</v>
      </c>
      <c r="ES60" s="381">
        <f>ER60*(1-VLOOKUP($AW60,'MP-2019_Male'!$A$3:$CH$103,IF(ES$5&gt;2034,84,(60+(ES$5-$AX$5)))))</f>
        <v>1.7259604955283628E-2</v>
      </c>
      <c r="ET60" s="381">
        <f>ES60*(1-VLOOKUP($AW60,'MP-2019_Male'!$A$3:$CH$103,IF(ET$5&gt;2034,84,(60+(ET$5-$AX$5)))))</f>
        <v>1.7092186787217377E-2</v>
      </c>
      <c r="EU60" s="381">
        <f>ET60*(1-VLOOKUP($AW60,'MP-2019_Male'!$A$3:$CH$103,IF(EU$5&gt;2034,84,(60+(EU$5-$AX$5)))))</f>
        <v>1.6926392575381366E-2</v>
      </c>
      <c r="EV60" s="381">
        <f>EU60*(1-VLOOKUP($AW60,'MP-2019_Male'!$A$3:$CH$103,IF(EV$5&gt;2034,84,(60+(EV$5-$AX$5)))))</f>
        <v>1.6762206567400167E-2</v>
      </c>
      <c r="EW60" s="381">
        <f>EV60*(1-VLOOKUP($AW60,'MP-2019_Male'!$A$3:$CH$103,IF(EW$5&gt;2034,84,(60+(EW$5-$AX$5)))))</f>
        <v>1.6599613163696385E-2</v>
      </c>
      <c r="EX60" s="381">
        <f>EW60*(1-VLOOKUP($AW60,'MP-2019_Male'!$A$3:$CH$103,IF(EX$5&gt;2034,84,(60+(EX$5-$AX$5)))))</f>
        <v>1.6438596916008529E-2</v>
      </c>
      <c r="EY60" s="381">
        <f>EX60*(1-VLOOKUP($AW60,'MP-2019_Male'!$A$3:$CH$103,IF(EY$5&gt;2034,84,(60+(EY$5-$AX$5)))))</f>
        <v>1.6279142525923246E-2</v>
      </c>
      <c r="EZ60" s="381">
        <f>EY60*(1-VLOOKUP($AW60,'MP-2019_Male'!$A$3:$CH$103,IF(EZ$5&gt;2034,84,(60+(EZ$5-$AX$5)))))</f>
        <v>1.6121234843421789E-2</v>
      </c>
      <c r="FA60" s="381">
        <f>EZ60*(1-VLOOKUP($AW60,'MP-2019_Male'!$A$3:$CH$103,IF(FA$5&gt;2034,84,(60+(FA$5-$AX$5)))))</f>
        <v>1.5964858865440596E-2</v>
      </c>
      <c r="FB60" s="381">
        <f>FA60*(1-VLOOKUP($AW60,'MP-2019_Male'!$A$3:$CH$103,IF(FB$5&gt;2034,84,(60+(FB$5-$AX$5)))))</f>
        <v>1.5809999734445822E-2</v>
      </c>
      <c r="FC60" s="381">
        <f>FB60*(1-VLOOKUP($AW60,'MP-2019_Male'!$A$3:$CH$103,IF(FC$5&gt;2034,84,(60+(FC$5-$AX$5)))))</f>
        <v>1.5656642737021696E-2</v>
      </c>
      <c r="FD60" s="381">
        <f>FC60*(1-VLOOKUP($AW60,'MP-2019_Male'!$A$3:$CH$103,IF(FD$5&gt;2034,84,(60+(FD$5-$AX$5)))))</f>
        <v>1.5504773302472585E-2</v>
      </c>
      <c r="FE60" s="381">
        <f>FD60*(1-VLOOKUP($AW60,'MP-2019_Male'!$A$3:$CH$103,IF(FE$5&gt;2034,84,(60+(FE$5-$AX$5)))))</f>
        <v>1.53543770014386E-2</v>
      </c>
      <c r="FF60" s="381">
        <f>FE60*(1-VLOOKUP($AW60,'MP-2019_Male'!$A$3:$CH$103,IF(FF$5&gt;2034,84,(60+(FF$5-$AX$5)))))</f>
        <v>1.5205439544524645E-2</v>
      </c>
      <c r="FG60" s="381">
        <f>FF60*(1-VLOOKUP($AW60,'MP-2019_Male'!$A$3:$CH$103,IF(FG$5&gt;2034,84,(60+(FG$5-$AX$5)))))</f>
        <v>1.5057946780942756E-2</v>
      </c>
      <c r="FH60" s="381">
        <f>FG60*(1-VLOOKUP($AW60,'MP-2019_Male'!$A$3:$CH$103,IF(FH$5&gt;2034,84,(60+(FH$5-$AX$5)))))</f>
        <v>1.491188469716761E-2</v>
      </c>
      <c r="FI60" s="381">
        <f>FH60*(1-VLOOKUP($AW60,'MP-2019_Male'!$A$3:$CH$103,IF(FI$5&gt;2034,84,(60+(FI$5-$AX$5)))))</f>
        <v>1.4767239415605083E-2</v>
      </c>
      <c r="FJ60" s="381">
        <f>FI60*(1-VLOOKUP($AW60,'MP-2019_Male'!$A$3:$CH$103,IF(FJ$5&gt;2034,84,(60+(FJ$5-$AX$5)))))</f>
        <v>1.4623997193273713E-2</v>
      </c>
      <c r="FK60" s="381">
        <f>FJ60*(1-VLOOKUP($AW60,'MP-2019_Male'!$A$3:$CH$103,IF(FK$5&gt;2034,84,(60+(FK$5-$AX$5)))))</f>
        <v>1.4482144420498957E-2</v>
      </c>
      <c r="FL60" s="381">
        <f>FK60*(1-VLOOKUP($AW60,'MP-2019_Male'!$A$3:$CH$103,IF(FL$5&gt;2034,84,(60+(FL$5-$AX$5)))))</f>
        <v>1.4341667619620116E-2</v>
      </c>
      <c r="FM60" s="381">
        <f>FL60*(1-VLOOKUP($AW60,'MP-2019_Male'!$A$3:$CH$103,IF(FM$5&gt;2034,84,(60+(FM$5-$AX$5)))))</f>
        <v>1.4202553443709801E-2</v>
      </c>
      <c r="FN60" s="381">
        <f>FM60*(1-VLOOKUP($AW60,'MP-2019_Male'!$A$3:$CH$103,IF(FN$5&gt;2034,84,(60+(FN$5-$AX$5)))))</f>
        <v>1.4064788675305816E-2</v>
      </c>
    </row>
    <row r="61" spans="1:170">
      <c r="A61" s="172">
        <v>73</v>
      </c>
      <c r="B61" s="190">
        <f t="shared" si="7"/>
        <v>1.8870000000000001E-2</v>
      </c>
      <c r="C61" s="191">
        <f t="shared" si="8"/>
        <v>8.6949999999999996E-3</v>
      </c>
      <c r="D61" s="174">
        <f t="shared" si="5"/>
        <v>1.37825E-2</v>
      </c>
      <c r="E61" s="345">
        <f t="shared" ca="1" si="10"/>
        <v>1.2780437108079948E-2</v>
      </c>
      <c r="F61" s="346">
        <f t="shared" ca="1" si="11"/>
        <v>8.7302630346460762E-3</v>
      </c>
      <c r="G61" s="366">
        <f t="shared" ca="1" si="17"/>
        <v>1.0755350071363013E-2</v>
      </c>
      <c r="P61" s="212"/>
      <c r="R61" s="405">
        <v>73</v>
      </c>
      <c r="T61" s="406">
        <v>6.6100000000000004E-3</v>
      </c>
      <c r="U61" s="407">
        <v>1.4970000000000001E-2</v>
      </c>
      <c r="V61" s="407">
        <v>3.4639999999999997E-2</v>
      </c>
      <c r="W61" s="408">
        <v>1.7770000000000001E-2</v>
      </c>
      <c r="Y61" s="406">
        <v>9.1500000000000001E-3</v>
      </c>
      <c r="Z61" s="407">
        <v>2.129E-2</v>
      </c>
      <c r="AA61" s="407">
        <v>4.5990000000000003E-2</v>
      </c>
      <c r="AB61" s="408">
        <v>2.811E-2</v>
      </c>
      <c r="AC61" s="413"/>
      <c r="AD61" s="172">
        <v>73</v>
      </c>
      <c r="AF61" s="195">
        <v>1.8870000000000001E-2</v>
      </c>
      <c r="AG61" s="196">
        <v>2.2127000000000001E-2</v>
      </c>
      <c r="AH61" s="197">
        <v>4.7934999999999998E-2</v>
      </c>
      <c r="AI61" s="172"/>
      <c r="AJ61" s="195">
        <v>8.6949999999999996E-3</v>
      </c>
      <c r="AK61" s="196">
        <v>1.721E-2</v>
      </c>
      <c r="AL61" s="197">
        <v>3.5147999999999999E-2</v>
      </c>
      <c r="AM61" s="198"/>
      <c r="AV61" s="198"/>
      <c r="AW61" s="172">
        <v>80</v>
      </c>
      <c r="AX61" s="199">
        <f t="shared" si="16"/>
        <v>4.5215331266983967E-2</v>
      </c>
      <c r="AY61" s="334">
        <f t="shared" si="15"/>
        <v>4.9172199999999999E-2</v>
      </c>
      <c r="AZ61" s="381">
        <f>AY61*(1-VLOOKUP($AW61,'MP-2019_Male'!$A$3:$CH$103,IF(AZ$5&gt;2034,84,(60+(AZ$5-$AX$5)))))</f>
        <v>4.8454285880000003E-2</v>
      </c>
      <c r="BA61" s="381">
        <f>AZ61*(1-VLOOKUP($AW61,'MP-2019_Male'!$A$3:$CH$103,IF(BA$5&gt;2034,84,(60+(BA$5-$AX$5)))))</f>
        <v>4.7858298163676004E-2</v>
      </c>
      <c r="BB61" s="381">
        <f>BA61*(1-VLOOKUP($AW61,'MP-2019_Male'!$A$3:$CH$103,IF(BB$5&gt;2034,84,(60+(BB$5-$AX$5)))))</f>
        <v>4.7379715182039241E-2</v>
      </c>
      <c r="BC61" s="381">
        <f>BB61*(1-VLOOKUP($AW61,'MP-2019_Male'!$A$3:$CH$103,IF(BC$5&gt;2034,84,(60+(BC$5-$AX$5)))))</f>
        <v>4.7010153403619331E-2</v>
      </c>
      <c r="BD61" s="381">
        <f>BC61*(1-VLOOKUP($AW61,'MP-2019_Male'!$A$3:$CH$103,IF(BD$5&gt;2034,84,(60+(BD$5-$AX$5)))))</f>
        <v>4.6746896544559061E-2</v>
      </c>
      <c r="BE61" s="381">
        <f>BD61*(1-VLOOKUP($AW61,'MP-2019_Male'!$A$3:$CH$103,IF(BE$5&gt;2034,84,(60+(BE$5-$AX$5)))))</f>
        <v>4.6475764544600617E-2</v>
      </c>
      <c r="BF61" s="381">
        <f>BE61*(1-VLOOKUP($AW61,'MP-2019_Male'!$A$3:$CH$103,IF(BF$5&gt;2034,84,(60+(BF$5-$AX$5)))))</f>
        <v>4.6187614804424092E-2</v>
      </c>
      <c r="BG61" s="381">
        <f>BF61*(1-VLOOKUP($AW61,'MP-2019_Male'!$A$3:$CH$103,IF(BG$5&gt;2034,84,(60+(BG$5-$AX$5)))))</f>
        <v>4.5882776546714889E-2</v>
      </c>
      <c r="BH61" s="381">
        <f>BG61*(1-VLOOKUP($AW61,'MP-2019_Male'!$A$3:$CH$103,IF(BH$5&gt;2034,84,(60+(BH$5-$AX$5)))))</f>
        <v>4.5557008833233215E-2</v>
      </c>
      <c r="BI61" s="381">
        <f>BH61*(1-VLOOKUP($AW61,'MP-2019_Male'!$A$3:$CH$103,IF(BI$5&gt;2034,84,(60+(BI$5-$AX$5)))))</f>
        <v>4.5215331266983967E-2</v>
      </c>
      <c r="BJ61" s="414">
        <f>BI61*(1-VLOOKUP($AW61,'MP-2019_Male'!$A$3:$CH$103,IF(BJ$5&gt;2034,84,(60+(BJ$5-$AX$5)))))</f>
        <v>4.4858130149974793E-2</v>
      </c>
      <c r="BK61" s="381">
        <f>BJ61*(1-VLOOKUP($AW61,'MP-2019_Male'!$A$3:$CH$103,IF(BK$5&gt;2034,84,(60+(BK$5-$AX$5)))))</f>
        <v>4.4485807669730003E-2</v>
      </c>
      <c r="BL61" s="381">
        <f>BK61*(1-VLOOKUP($AW61,'MP-2019_Male'!$A$3:$CH$103,IF(BL$5&gt;2034,84,(60+(BL$5-$AX$5)))))</f>
        <v>4.4107678304537302E-2</v>
      </c>
      <c r="BM61" s="381">
        <f>BL61*(1-VLOOKUP($AW61,'MP-2019_Male'!$A$3:$CH$103,IF(BM$5&gt;2034,84,(60+(BM$5-$AX$5)))))</f>
        <v>4.3728352271118279E-2</v>
      </c>
      <c r="BN61" s="381">
        <f>BM61*(1-VLOOKUP($AW61,'MP-2019_Male'!$A$3:$CH$103,IF(BN$5&gt;2034,84,(60+(BN$5-$AX$5)))))</f>
        <v>4.3356661276813778E-2</v>
      </c>
      <c r="BO61" s="381">
        <f>BN61*(1-VLOOKUP($AW61,'MP-2019_Male'!$A$3:$CH$103,IF(BO$5&gt;2034,84,(60+(BO$5-$AX$5)))))</f>
        <v>4.2992465322088544E-2</v>
      </c>
      <c r="BP61" s="381">
        <f>BO61*(1-VLOOKUP($AW61,'MP-2019_Male'!$A$3:$CH$103,IF(BP$5&gt;2034,84,(60+(BP$5-$AX$5)))))</f>
        <v>4.2631328613383E-2</v>
      </c>
      <c r="BQ61" s="381">
        <f>BP61*(1-VLOOKUP($AW61,'MP-2019_Male'!$A$3:$CH$103,IF(BQ$5&gt;2034,84,(60+(BQ$5-$AX$5)))))</f>
        <v>4.2273225453030583E-2</v>
      </c>
      <c r="BR61" s="381">
        <f>BQ61*(1-VLOOKUP($AW61,'MP-2019_Male'!$A$3:$CH$103,IF(BR$5&gt;2034,84,(60+(BR$5-$AX$5)))))</f>
        <v>4.1909675714134516E-2</v>
      </c>
      <c r="BS61" s="381">
        <f>BR61*(1-VLOOKUP($AW61,'MP-2019_Male'!$A$3:$CH$103,IF(BS$5&gt;2034,84,(60+(BS$5-$AX$5)))))</f>
        <v>4.1536679600278716E-2</v>
      </c>
      <c r="BT61" s="381">
        <f>BS61*(1-VLOOKUP($AW61,'MP-2019_Male'!$A$3:$CH$103,IF(BT$5&gt;2034,84,(60+(BT$5-$AX$5)))))</f>
        <v>4.1158695815916177E-2</v>
      </c>
      <c r="BU61" s="381">
        <f>BT61*(1-VLOOKUP($AW61,'MP-2019_Male'!$A$3:$CH$103,IF(BU$5&gt;2034,84,(60+(BU$5-$AX$5)))))</f>
        <v>4.0767688205664974E-2</v>
      </c>
      <c r="BV61" s="381">
        <f>BU61*(1-VLOOKUP($AW61,'MP-2019_Male'!$A$3:$CH$103,IF(BV$5&gt;2034,84,(60+(BV$5-$AX$5)))))</f>
        <v>4.037224163007002E-2</v>
      </c>
      <c r="BW61" s="381">
        <f>BV61*(1-VLOOKUP($AW61,'MP-2019_Male'!$A$3:$CH$103,IF(BW$5&gt;2034,84,(60+(BW$5-$AX$5)))))</f>
        <v>3.9972556437932329E-2</v>
      </c>
      <c r="BX61" s="381">
        <f>BW61*(1-VLOOKUP($AW61,'MP-2019_Male'!$A$3:$CH$103,IF(BX$5&gt;2034,84,(60+(BX$5-$AX$5)))))</f>
        <v>3.9584822640484386E-2</v>
      </c>
      <c r="BY61" s="381">
        <f>BX61*(1-VLOOKUP($AW61,'MP-2019_Male'!$A$3:$CH$103,IF(BY$5&gt;2034,84,(60+(BY$5-$AX$5)))))</f>
        <v>3.9200849860871689E-2</v>
      </c>
      <c r="BZ61" s="381">
        <f>BY61*(1-VLOOKUP($AW61,'MP-2019_Male'!$A$3:$CH$103,IF(BZ$5&gt;2034,84,(60+(BZ$5-$AX$5)))))</f>
        <v>3.8820601617221236E-2</v>
      </c>
      <c r="CA61" s="381">
        <f>BZ61*(1-VLOOKUP($AW61,'MP-2019_Male'!$A$3:$CH$103,IF(CA$5&gt;2034,84,(60+(CA$5-$AX$5)))))</f>
        <v>3.844404178153419E-2</v>
      </c>
      <c r="CB61" s="381">
        <f>CA61*(1-VLOOKUP($AW61,'MP-2019_Male'!$A$3:$CH$103,IF(CB$5&gt;2034,84,(60+(CB$5-$AX$5)))))</f>
        <v>3.8071134576253308E-2</v>
      </c>
      <c r="CC61" s="381">
        <f>CB61*(1-VLOOKUP($AW61,'MP-2019_Male'!$A$3:$CH$103,IF(CC$5&gt;2034,84,(60+(CC$5-$AX$5)))))</f>
        <v>3.7701844570863653E-2</v>
      </c>
      <c r="CD61" s="381">
        <f>CC61*(1-VLOOKUP($AW61,'MP-2019_Male'!$A$3:$CH$103,IF(CD$5&gt;2034,84,(60+(CD$5-$AX$5)))))</f>
        <v>3.7336136678526276E-2</v>
      </c>
      <c r="CE61" s="381">
        <f>CD61*(1-VLOOKUP($AW61,'MP-2019_Male'!$A$3:$CH$103,IF(CE$5&gt;2034,84,(60+(CE$5-$AX$5)))))</f>
        <v>3.6973976152744573E-2</v>
      </c>
      <c r="CF61" s="381">
        <f>CE61*(1-VLOOKUP($AW61,'MP-2019_Male'!$A$3:$CH$103,IF(CF$5&gt;2034,84,(60+(CF$5-$AX$5)))))</f>
        <v>3.6615328584062946E-2</v>
      </c>
      <c r="CG61" s="381">
        <f>CF61*(1-VLOOKUP($AW61,'MP-2019_Male'!$A$3:$CH$103,IF(CG$5&gt;2034,84,(60+(CG$5-$AX$5)))))</f>
        <v>3.6260159896797532E-2</v>
      </c>
      <c r="CH61" s="381">
        <f>CG61*(1-VLOOKUP($AW61,'MP-2019_Male'!$A$3:$CH$103,IF(CH$5&gt;2034,84,(60+(CH$5-$AX$5)))))</f>
        <v>3.5908436345798593E-2</v>
      </c>
      <c r="CI61" s="381">
        <f>CH61*(1-VLOOKUP($AW61,'MP-2019_Male'!$A$3:$CH$103,IF(CI$5&gt;2034,84,(60+(CI$5-$AX$5)))))</f>
        <v>3.5560124513244348E-2</v>
      </c>
      <c r="CJ61" s="381">
        <f>CI61*(1-VLOOKUP($AW61,'MP-2019_Male'!$A$3:$CH$103,IF(CJ$5&gt;2034,84,(60+(CJ$5-$AX$5)))))</f>
        <v>3.5215191305465875E-2</v>
      </c>
      <c r="CK61" s="381">
        <f>CJ61*(1-VLOOKUP($AW61,'MP-2019_Male'!$A$3:$CH$103,IF(CK$5&gt;2034,84,(60+(CK$5-$AX$5)))))</f>
        <v>3.4873603949802857E-2</v>
      </c>
      <c r="CL61" s="381">
        <f>CK61*(1-VLOOKUP($AW61,'MP-2019_Male'!$A$3:$CH$103,IF(CL$5&gt;2034,84,(60+(CL$5-$AX$5)))))</f>
        <v>3.4535329991489769E-2</v>
      </c>
      <c r="CM61" s="381">
        <f>CL61*(1-VLOOKUP($AW61,'MP-2019_Male'!$A$3:$CH$103,IF(CM$5&gt;2034,84,(60+(CM$5-$AX$5)))))</f>
        <v>3.4200337290572314E-2</v>
      </c>
      <c r="CN61" s="381">
        <f>CM61*(1-VLOOKUP($AW61,'MP-2019_Male'!$A$3:$CH$103,IF(CN$5&gt;2034,84,(60+(CN$5-$AX$5)))))</f>
        <v>3.3868594018853761E-2</v>
      </c>
      <c r="CO61" s="381">
        <f>CN61*(1-VLOOKUP($AW61,'MP-2019_Male'!$A$3:$CH$103,IF(CO$5&gt;2034,84,(60+(CO$5-$AX$5)))))</f>
        <v>3.3540068656870876E-2</v>
      </c>
      <c r="CP61" s="381">
        <f>CO61*(1-VLOOKUP($AW61,'MP-2019_Male'!$A$3:$CH$103,IF(CP$5&gt;2034,84,(60+(CP$5-$AX$5)))))</f>
        <v>3.3214729990899229E-2</v>
      </c>
      <c r="CQ61" s="381">
        <f>CP61*(1-VLOOKUP($AW61,'MP-2019_Male'!$A$3:$CH$103,IF(CQ$5&gt;2034,84,(60+(CQ$5-$AX$5)))))</f>
        <v>3.2892547109987506E-2</v>
      </c>
      <c r="CR61" s="381">
        <f>CQ61*(1-VLOOKUP($AW61,'MP-2019_Male'!$A$3:$CH$103,IF(CR$5&gt;2034,84,(60+(CR$5-$AX$5)))))</f>
        <v>3.2573489403020628E-2</v>
      </c>
      <c r="CS61" s="381">
        <f>CR61*(1-VLOOKUP($AW61,'MP-2019_Male'!$A$3:$CH$103,IF(CS$5&gt;2034,84,(60+(CS$5-$AX$5)))))</f>
        <v>3.2257526555811329E-2</v>
      </c>
      <c r="CT61" s="381">
        <f>CS61*(1-VLOOKUP($AW61,'MP-2019_Male'!$A$3:$CH$103,IF(CT$5&gt;2034,84,(60+(CT$5-$AX$5)))))</f>
        <v>3.1944628548219958E-2</v>
      </c>
      <c r="CU61" s="381">
        <f>CT61*(1-VLOOKUP($AW61,'MP-2019_Male'!$A$3:$CH$103,IF(CU$5&gt;2034,84,(60+(CU$5-$AX$5)))))</f>
        <v>3.1634765651302223E-2</v>
      </c>
      <c r="CV61" s="381">
        <f>CU61*(1-VLOOKUP($AW61,'MP-2019_Male'!$A$3:$CH$103,IF(CV$5&gt;2034,84,(60+(CV$5-$AX$5)))))</f>
        <v>3.1327908424484588E-2</v>
      </c>
      <c r="CW61" s="381">
        <f>CV61*(1-VLOOKUP($AW61,'MP-2019_Male'!$A$3:$CH$103,IF(CW$5&gt;2034,84,(60+(CW$5-$AX$5)))))</f>
        <v>3.1024027712767088E-2</v>
      </c>
      <c r="CX61" s="381">
        <f>CW61*(1-VLOOKUP($AW61,'MP-2019_Male'!$A$3:$CH$103,IF(CX$5&gt;2034,84,(60+(CX$5-$AX$5)))))</f>
        <v>3.0723094643953244E-2</v>
      </c>
      <c r="CY61" s="381">
        <f>CX61*(1-VLOOKUP($AW61,'MP-2019_Male'!$A$3:$CH$103,IF(CY$5&gt;2034,84,(60+(CY$5-$AX$5)))))</f>
        <v>3.0425080625906896E-2</v>
      </c>
      <c r="CZ61" s="381">
        <f>CY61*(1-VLOOKUP($AW61,'MP-2019_Male'!$A$3:$CH$103,IF(CZ$5&gt;2034,84,(60+(CZ$5-$AX$5)))))</f>
        <v>3.0129957343835598E-2</v>
      </c>
      <c r="DA61" s="381">
        <f>CZ61*(1-VLOOKUP($AW61,'MP-2019_Male'!$A$3:$CH$103,IF(DA$5&gt;2034,84,(60+(DA$5-$AX$5)))))</f>
        <v>2.9837696757600392E-2</v>
      </c>
      <c r="DB61" s="381">
        <f>DA61*(1-VLOOKUP($AW61,'MP-2019_Male'!$A$3:$CH$103,IF(DB$5&gt;2034,84,(60+(DB$5-$AX$5)))))</f>
        <v>2.9548271099051667E-2</v>
      </c>
      <c r="DC61" s="381">
        <f>DB61*(1-VLOOKUP($AW61,'MP-2019_Male'!$A$3:$CH$103,IF(DC$5&gt;2034,84,(60+(DC$5-$AX$5)))))</f>
        <v>2.9261652869390864E-2</v>
      </c>
      <c r="DD61" s="381">
        <f>DC61*(1-VLOOKUP($AW61,'MP-2019_Male'!$A$3:$CH$103,IF(DD$5&gt;2034,84,(60+(DD$5-$AX$5)))))</f>
        <v>2.8977814836557772E-2</v>
      </c>
      <c r="DE61" s="381">
        <f>DD61*(1-VLOOKUP($AW61,'MP-2019_Male'!$A$3:$CH$103,IF(DE$5&gt;2034,84,(60+(DE$5-$AX$5)))))</f>
        <v>2.8696730032643159E-2</v>
      </c>
      <c r="DF61" s="381">
        <f>DE61*(1-VLOOKUP($AW61,'MP-2019_Male'!$A$3:$CH$103,IF(DF$5&gt;2034,84,(60+(DF$5-$AX$5)))))</f>
        <v>2.841837175132652E-2</v>
      </c>
      <c r="DG61" s="381">
        <f>DF61*(1-VLOOKUP($AW61,'MP-2019_Male'!$A$3:$CH$103,IF(DG$5&gt;2034,84,(60+(DG$5-$AX$5)))))</f>
        <v>2.8142713545338652E-2</v>
      </c>
      <c r="DH61" s="381">
        <f>DG61*(1-VLOOKUP($AW61,'MP-2019_Male'!$A$3:$CH$103,IF(DH$5&gt;2034,84,(60+(DH$5-$AX$5)))))</f>
        <v>2.7869729223948866E-2</v>
      </c>
      <c r="DI61" s="381">
        <f>DH61*(1-VLOOKUP($AW61,'MP-2019_Male'!$A$3:$CH$103,IF(DI$5&gt;2034,84,(60+(DI$5-$AX$5)))))</f>
        <v>2.7599392850476561E-2</v>
      </c>
      <c r="DJ61" s="381">
        <f>DI61*(1-VLOOKUP($AW61,'MP-2019_Male'!$A$3:$CH$103,IF(DJ$5&gt;2034,84,(60+(DJ$5-$AX$5)))))</f>
        <v>2.7331678739826937E-2</v>
      </c>
      <c r="DK61" s="381">
        <f>DJ61*(1-VLOOKUP($AW61,'MP-2019_Male'!$A$3:$CH$103,IF(DK$5&gt;2034,84,(60+(DK$5-$AX$5)))))</f>
        <v>2.7066561456050613E-2</v>
      </c>
      <c r="DL61" s="381">
        <f>DK61*(1-VLOOKUP($AW61,'MP-2019_Male'!$A$3:$CH$103,IF(DL$5&gt;2034,84,(60+(DL$5-$AX$5)))))</f>
        <v>2.6804015809926921E-2</v>
      </c>
      <c r="DM61" s="381">
        <f>DL61*(1-VLOOKUP($AW61,'MP-2019_Male'!$A$3:$CH$103,IF(DM$5&gt;2034,84,(60+(DM$5-$AX$5)))))</f>
        <v>2.6544016856570631E-2</v>
      </c>
      <c r="DN61" s="381">
        <f>DM61*(1-VLOOKUP($AW61,'MP-2019_Male'!$A$3:$CH$103,IF(DN$5&gt;2034,84,(60+(DN$5-$AX$5)))))</f>
        <v>2.6286539893061893E-2</v>
      </c>
      <c r="DO61" s="381">
        <f>DN61*(1-VLOOKUP($AW61,'MP-2019_Male'!$A$3:$CH$103,IF(DO$5&gt;2034,84,(60+(DO$5-$AX$5)))))</f>
        <v>2.6031560456099192E-2</v>
      </c>
      <c r="DP61" s="381">
        <f>DO61*(1-VLOOKUP($AW61,'MP-2019_Male'!$A$3:$CH$103,IF(DP$5&gt;2034,84,(60+(DP$5-$AX$5)))))</f>
        <v>2.5779054319675029E-2</v>
      </c>
      <c r="DQ61" s="381">
        <f>DP61*(1-VLOOKUP($AW61,'MP-2019_Male'!$A$3:$CH$103,IF(DQ$5&gt;2034,84,(60+(DQ$5-$AX$5)))))</f>
        <v>2.552899749277418E-2</v>
      </c>
      <c r="DR61" s="381">
        <f>DQ61*(1-VLOOKUP($AW61,'MP-2019_Male'!$A$3:$CH$103,IF(DR$5&gt;2034,84,(60+(DR$5-$AX$5)))))</f>
        <v>2.5281366217094269E-2</v>
      </c>
      <c r="DS61" s="381">
        <f>DR61*(1-VLOOKUP($AW61,'MP-2019_Male'!$A$3:$CH$103,IF(DS$5&gt;2034,84,(60+(DS$5-$AX$5)))))</f>
        <v>2.5036136964788454E-2</v>
      </c>
      <c r="DT61" s="381">
        <f>DS61*(1-VLOOKUP($AW61,'MP-2019_Male'!$A$3:$CH$103,IF(DT$5&gt;2034,84,(60+(DT$5-$AX$5)))))</f>
        <v>2.4793286436230005E-2</v>
      </c>
      <c r="DU61" s="381">
        <f>DT61*(1-VLOOKUP($AW61,'MP-2019_Male'!$A$3:$CH$103,IF(DU$5&gt;2034,84,(60+(DU$5-$AX$5)))))</f>
        <v>2.4552791557798572E-2</v>
      </c>
      <c r="DV61" s="381">
        <f>DU61*(1-VLOOKUP($AW61,'MP-2019_Male'!$A$3:$CH$103,IF(DV$5&gt;2034,84,(60+(DV$5-$AX$5)))))</f>
        <v>2.4314629479687926E-2</v>
      </c>
      <c r="DW61" s="381">
        <f>DV61*(1-VLOOKUP($AW61,'MP-2019_Male'!$A$3:$CH$103,IF(DW$5&gt;2034,84,(60+(DW$5-$AX$5)))))</f>
        <v>2.4078777573734951E-2</v>
      </c>
      <c r="DX61" s="381">
        <f>DW61*(1-VLOOKUP($AW61,'MP-2019_Male'!$A$3:$CH$103,IF(DX$5&gt;2034,84,(60+(DX$5-$AX$5)))))</f>
        <v>2.3845213431269722E-2</v>
      </c>
      <c r="DY61" s="381">
        <f>DX61*(1-VLOOKUP($AW61,'MP-2019_Male'!$A$3:$CH$103,IF(DY$5&gt;2034,84,(60+(DY$5-$AX$5)))))</f>
        <v>2.3613914860986403E-2</v>
      </c>
      <c r="DZ61" s="381">
        <f>DY61*(1-VLOOKUP($AW61,'MP-2019_Male'!$A$3:$CH$103,IF(DZ$5&gt;2034,84,(60+(DZ$5-$AX$5)))))</f>
        <v>2.3384859886834836E-2</v>
      </c>
      <c r="EA61" s="381">
        <f>DZ61*(1-VLOOKUP($AW61,'MP-2019_Male'!$A$3:$CH$103,IF(EA$5&gt;2034,84,(60+(EA$5-$AX$5)))))</f>
        <v>2.3158026745932536E-2</v>
      </c>
      <c r="EB61" s="381">
        <f>EA61*(1-VLOOKUP($AW61,'MP-2019_Male'!$A$3:$CH$103,IF(EB$5&gt;2034,84,(60+(EB$5-$AX$5)))))</f>
        <v>2.293339388649699E-2</v>
      </c>
      <c r="EC61" s="381">
        <f>EB61*(1-VLOOKUP($AW61,'MP-2019_Male'!$A$3:$CH$103,IF(EC$5&gt;2034,84,(60+(EC$5-$AX$5)))))</f>
        <v>2.2710939965797969E-2</v>
      </c>
      <c r="ED61" s="381">
        <f>EC61*(1-VLOOKUP($AW61,'MP-2019_Male'!$A$3:$CH$103,IF(ED$5&gt;2034,84,(60+(ED$5-$AX$5)))))</f>
        <v>2.2490643848129727E-2</v>
      </c>
      <c r="EE61" s="381">
        <f>ED61*(1-VLOOKUP($AW61,'MP-2019_Male'!$A$3:$CH$103,IF(EE$5&gt;2034,84,(60+(EE$5-$AX$5)))))</f>
        <v>2.2272484602802869E-2</v>
      </c>
      <c r="EF61" s="381">
        <f>EE61*(1-VLOOKUP($AW61,'MP-2019_Male'!$A$3:$CH$103,IF(EF$5&gt;2034,84,(60+(EF$5-$AX$5)))))</f>
        <v>2.2056441502155681E-2</v>
      </c>
      <c r="EG61" s="381">
        <f>EF61*(1-VLOOKUP($AW61,'MP-2019_Male'!$A$3:$CH$103,IF(EG$5&gt;2034,84,(60+(EG$5-$AX$5)))))</f>
        <v>2.1842494019584772E-2</v>
      </c>
      <c r="EH61" s="381">
        <f>EG61*(1-VLOOKUP($AW61,'MP-2019_Male'!$A$3:$CH$103,IF(EH$5&gt;2034,84,(60+(EH$5-$AX$5)))))</f>
        <v>2.1630621827594797E-2</v>
      </c>
      <c r="EI61" s="381">
        <f>EH61*(1-VLOOKUP($AW61,'MP-2019_Male'!$A$3:$CH$103,IF(EI$5&gt;2034,84,(60+(EI$5-$AX$5)))))</f>
        <v>2.1420804795867127E-2</v>
      </c>
      <c r="EJ61" s="381">
        <f>EI61*(1-VLOOKUP($AW61,'MP-2019_Male'!$A$3:$CH$103,IF(EJ$5&gt;2034,84,(60+(EJ$5-$AX$5)))))</f>
        <v>2.1213022989347217E-2</v>
      </c>
      <c r="EK61" s="381">
        <f>EJ61*(1-VLOOKUP($AW61,'MP-2019_Male'!$A$3:$CH$103,IF(EK$5&gt;2034,84,(60+(EK$5-$AX$5)))))</f>
        <v>2.100725666635055E-2</v>
      </c>
      <c r="EL61" s="381">
        <f>EK61*(1-VLOOKUP($AW61,'MP-2019_Male'!$A$3:$CH$103,IF(EL$5&gt;2034,84,(60+(EL$5-$AX$5)))))</f>
        <v>2.0803486276686947E-2</v>
      </c>
      <c r="EM61" s="381">
        <f>EL61*(1-VLOOKUP($AW61,'MP-2019_Male'!$A$3:$CH$103,IF(EM$5&gt;2034,84,(60+(EM$5-$AX$5)))))</f>
        <v>2.0601692459803082E-2</v>
      </c>
      <c r="EN61" s="381">
        <f>EM61*(1-VLOOKUP($AW61,'MP-2019_Male'!$A$3:$CH$103,IF(EN$5&gt;2034,84,(60+(EN$5-$AX$5)))))</f>
        <v>2.0401856042942992E-2</v>
      </c>
      <c r="EO61" s="381">
        <f>EN61*(1-VLOOKUP($AW61,'MP-2019_Male'!$A$3:$CH$103,IF(EO$5&gt;2034,84,(60+(EO$5-$AX$5)))))</f>
        <v>2.0203958039326446E-2</v>
      </c>
      <c r="EP61" s="381">
        <f>EO61*(1-VLOOKUP($AW61,'MP-2019_Male'!$A$3:$CH$103,IF(EP$5&gt;2034,84,(60+(EP$5-$AX$5)))))</f>
        <v>2.000797964634498E-2</v>
      </c>
      <c r="EQ61" s="381">
        <f>EP61*(1-VLOOKUP($AW61,'MP-2019_Male'!$A$3:$CH$103,IF(EQ$5&gt;2034,84,(60+(EQ$5-$AX$5)))))</f>
        <v>1.9813902243775432E-2</v>
      </c>
      <c r="ER61" s="381">
        <f>EQ61*(1-VLOOKUP($AW61,'MP-2019_Male'!$A$3:$CH$103,IF(ER$5&gt;2034,84,(60+(ER$5-$AX$5)))))</f>
        <v>1.9621707392010808E-2</v>
      </c>
      <c r="ES61" s="381">
        <f>ER61*(1-VLOOKUP($AW61,'MP-2019_Male'!$A$3:$CH$103,IF(ES$5&gt;2034,84,(60+(ES$5-$AX$5)))))</f>
        <v>1.9431376830308301E-2</v>
      </c>
      <c r="ET61" s="381">
        <f>ES61*(1-VLOOKUP($AW61,'MP-2019_Male'!$A$3:$CH$103,IF(ET$5&gt;2034,84,(60+(ET$5-$AX$5)))))</f>
        <v>1.9242892475054309E-2</v>
      </c>
      <c r="EU61" s="381">
        <f>ET61*(1-VLOOKUP($AW61,'MP-2019_Male'!$A$3:$CH$103,IF(EU$5&gt;2034,84,(60+(EU$5-$AX$5)))))</f>
        <v>1.9056236418046282E-2</v>
      </c>
      <c r="EV61" s="381">
        <f>EU61*(1-VLOOKUP($AW61,'MP-2019_Male'!$A$3:$CH$103,IF(EV$5&gt;2034,84,(60+(EV$5-$AX$5)))))</f>
        <v>1.8871390924791231E-2</v>
      </c>
      <c r="EW61" s="381">
        <f>EV61*(1-VLOOKUP($AW61,'MP-2019_Male'!$A$3:$CH$103,IF(EW$5&gt;2034,84,(60+(EW$5-$AX$5)))))</f>
        <v>1.8688338432820757E-2</v>
      </c>
      <c r="EX61" s="381">
        <f>EW61*(1-VLOOKUP($AW61,'MP-2019_Male'!$A$3:$CH$103,IF(EX$5&gt;2034,84,(60+(EX$5-$AX$5)))))</f>
        <v>1.8507061550022394E-2</v>
      </c>
      <c r="EY61" s="381">
        <f>EX61*(1-VLOOKUP($AW61,'MP-2019_Male'!$A$3:$CH$103,IF(EY$5&gt;2034,84,(60+(EY$5-$AX$5)))))</f>
        <v>1.8327543052987175E-2</v>
      </c>
      <c r="EZ61" s="381">
        <f>EY61*(1-VLOOKUP($AW61,'MP-2019_Male'!$A$3:$CH$103,IF(EZ$5&gt;2034,84,(60+(EZ$5-$AX$5)))))</f>
        <v>1.81497658853732E-2</v>
      </c>
      <c r="FA61" s="381">
        <f>EZ61*(1-VLOOKUP($AW61,'MP-2019_Male'!$A$3:$CH$103,IF(FA$5&gt;2034,84,(60+(FA$5-$AX$5)))))</f>
        <v>1.7973713156285081E-2</v>
      </c>
      <c r="FB61" s="381">
        <f>FA61*(1-VLOOKUP($AW61,'MP-2019_Male'!$A$3:$CH$103,IF(FB$5&gt;2034,84,(60+(FB$5-$AX$5)))))</f>
        <v>1.7799368138669114E-2</v>
      </c>
      <c r="FC61" s="381">
        <f>FB61*(1-VLOOKUP($AW61,'MP-2019_Male'!$A$3:$CH$103,IF(FC$5&gt;2034,84,(60+(FC$5-$AX$5)))))</f>
        <v>1.7626714267724022E-2</v>
      </c>
      <c r="FD61" s="381">
        <f>FC61*(1-VLOOKUP($AW61,'MP-2019_Male'!$A$3:$CH$103,IF(FD$5&gt;2034,84,(60+(FD$5-$AX$5)))))</f>
        <v>1.7455735139327098E-2</v>
      </c>
      <c r="FE61" s="381">
        <f>FD61*(1-VLOOKUP($AW61,'MP-2019_Male'!$A$3:$CH$103,IF(FE$5&gt;2034,84,(60+(FE$5-$AX$5)))))</f>
        <v>1.7286414508475626E-2</v>
      </c>
      <c r="FF61" s="381">
        <f>FE61*(1-VLOOKUP($AW61,'MP-2019_Male'!$A$3:$CH$103,IF(FF$5&gt;2034,84,(60+(FF$5-$AX$5)))))</f>
        <v>1.7118736287743411E-2</v>
      </c>
      <c r="FG61" s="381">
        <f>FF61*(1-VLOOKUP($AW61,'MP-2019_Male'!$A$3:$CH$103,IF(FG$5&gt;2034,84,(60+(FG$5-$AX$5)))))</f>
        <v>1.69526845457523E-2</v>
      </c>
      <c r="FH61" s="381">
        <f>FG61*(1-VLOOKUP($AW61,'MP-2019_Male'!$A$3:$CH$103,IF(FH$5&gt;2034,84,(60+(FH$5-$AX$5)))))</f>
        <v>1.6788243505658502E-2</v>
      </c>
      <c r="FI61" s="381">
        <f>FH61*(1-VLOOKUP($AW61,'MP-2019_Male'!$A$3:$CH$103,IF(FI$5&gt;2034,84,(60+(FI$5-$AX$5)))))</f>
        <v>1.6625397543653615E-2</v>
      </c>
      <c r="FJ61" s="381">
        <f>FI61*(1-VLOOKUP($AW61,'MP-2019_Male'!$A$3:$CH$103,IF(FJ$5&gt;2034,84,(60+(FJ$5-$AX$5)))))</f>
        <v>1.6464131187480174E-2</v>
      </c>
      <c r="FK61" s="381">
        <f>FJ61*(1-VLOOKUP($AW61,'MP-2019_Male'!$A$3:$CH$103,IF(FK$5&gt;2034,84,(60+(FK$5-$AX$5)))))</f>
        <v>1.6304429114961615E-2</v>
      </c>
      <c r="FL61" s="381">
        <f>FK61*(1-VLOOKUP($AW61,'MP-2019_Male'!$A$3:$CH$103,IF(FL$5&gt;2034,84,(60+(FL$5-$AX$5)))))</f>
        <v>1.6146276152546487E-2</v>
      </c>
      <c r="FM61" s="381">
        <f>FL61*(1-VLOOKUP($AW61,'MP-2019_Male'!$A$3:$CH$103,IF(FM$5&gt;2034,84,(60+(FM$5-$AX$5)))))</f>
        <v>1.5989657273866784E-2</v>
      </c>
      <c r="FN61" s="381">
        <f>FM61*(1-VLOOKUP($AW61,'MP-2019_Male'!$A$3:$CH$103,IF(FN$5&gt;2034,84,(60+(FN$5-$AX$5)))))</f>
        <v>1.5834557598310275E-2</v>
      </c>
    </row>
    <row r="62" spans="1:170">
      <c r="A62" s="172">
        <v>74</v>
      </c>
      <c r="B62" s="190">
        <f t="shared" si="7"/>
        <v>2.0917999999999999E-2</v>
      </c>
      <c r="C62" s="191">
        <f t="shared" si="8"/>
        <v>9.6760000000000006E-3</v>
      </c>
      <c r="D62" s="174">
        <f t="shared" si="5"/>
        <v>1.5297E-2</v>
      </c>
      <c r="E62" s="345">
        <f t="shared" ca="1" si="10"/>
        <v>1.4141250405968357E-2</v>
      </c>
      <c r="F62" s="346">
        <f t="shared" ca="1" si="11"/>
        <v>9.6880131611472454E-3</v>
      </c>
      <c r="G62" s="366">
        <f t="shared" ca="1" si="17"/>
        <v>1.19146317835578E-2</v>
      </c>
      <c r="P62" s="212"/>
      <c r="R62" s="405">
        <v>74</v>
      </c>
      <c r="T62" s="406">
        <v>7.3099999999999997E-3</v>
      </c>
      <c r="U62" s="407">
        <v>1.6789999999999999E-2</v>
      </c>
      <c r="V62" s="407">
        <v>3.7179999999999998E-2</v>
      </c>
      <c r="W62" s="408">
        <v>1.9529999999999999E-2</v>
      </c>
      <c r="Y62" s="406">
        <v>1.001E-2</v>
      </c>
      <c r="Z62" s="407">
        <v>2.384E-2</v>
      </c>
      <c r="AA62" s="407">
        <v>4.8800000000000003E-2</v>
      </c>
      <c r="AB62" s="408">
        <v>3.0839999999999999E-2</v>
      </c>
      <c r="AC62" s="413"/>
      <c r="AD62" s="172">
        <v>74</v>
      </c>
      <c r="AF62" s="195">
        <v>2.0917999999999999E-2</v>
      </c>
      <c r="AG62" s="196">
        <v>2.4344999999999999E-2</v>
      </c>
      <c r="AH62" s="197">
        <v>5.0965000000000003E-2</v>
      </c>
      <c r="AI62" s="172"/>
      <c r="AJ62" s="195">
        <v>9.6760000000000006E-3</v>
      </c>
      <c r="AK62" s="196">
        <v>1.8977000000000001E-2</v>
      </c>
      <c r="AL62" s="197">
        <v>3.7962000000000003E-2</v>
      </c>
      <c r="AM62" s="198"/>
      <c r="AV62" s="198"/>
      <c r="AW62" s="172">
        <v>81</v>
      </c>
      <c r="AX62" s="199">
        <f t="shared" si="16"/>
        <v>5.1057423602548363E-2</v>
      </c>
      <c r="AY62" s="334">
        <f t="shared" si="15"/>
        <v>5.5352200000000004E-2</v>
      </c>
      <c r="AZ62" s="381">
        <f>AY62*(1-VLOOKUP($AW62,'MP-2019_Male'!$A$3:$CH$103,IF(AZ$5&gt;2034,84,(60+(AZ$5-$AX$5)))))</f>
        <v>5.4566198760000004E-2</v>
      </c>
      <c r="BA62" s="381">
        <f>AZ62*(1-VLOOKUP($AW62,'MP-2019_Male'!$A$3:$CH$103,IF(BA$5&gt;2034,84,(60+(BA$5-$AX$5)))))</f>
        <v>5.3916860994756004E-2</v>
      </c>
      <c r="BB62" s="381">
        <f>BA62*(1-VLOOKUP($AW62,'MP-2019_Male'!$A$3:$CH$103,IF(BB$5&gt;2034,84,(60+(BB$5-$AX$5)))))</f>
        <v>5.3393867443106868E-2</v>
      </c>
      <c r="BC62" s="381">
        <f>BB62*(1-VLOOKUP($AW62,'MP-2019_Male'!$A$3:$CH$103,IF(BC$5&gt;2034,84,(60+(BC$5-$AX$5)))))</f>
        <v>5.2993413437283567E-2</v>
      </c>
      <c r="BD62" s="381">
        <f>BC62*(1-VLOOKUP($AW62,'MP-2019_Male'!$A$3:$CH$103,IF(BD$5&gt;2034,84,(60+(BD$5-$AX$5)))))</f>
        <v>5.2712548346065966E-2</v>
      </c>
      <c r="BE62" s="381">
        <f>BD62*(1-VLOOKUP($AW62,'MP-2019_Male'!$A$3:$CH$103,IF(BE$5&gt;2034,84,(60+(BE$5-$AX$5)))))</f>
        <v>5.2422629330162604E-2</v>
      </c>
      <c r="BF62" s="381">
        <f>BE62*(1-VLOOKUP($AW62,'MP-2019_Male'!$A$3:$CH$103,IF(BF$5&gt;2034,84,(60+(BF$5-$AX$5)))))</f>
        <v>5.2113335817114644E-2</v>
      </c>
      <c r="BG62" s="381">
        <f>BF62*(1-VLOOKUP($AW62,'MP-2019_Male'!$A$3:$CH$103,IF(BG$5&gt;2034,84,(60+(BG$5-$AX$5)))))</f>
        <v>5.1785021801466824E-2</v>
      </c>
      <c r="BH62" s="381">
        <f>BG62*(1-VLOOKUP($AW62,'MP-2019_Male'!$A$3:$CH$103,IF(BH$5&gt;2034,84,(60+(BH$5-$AX$5)))))</f>
        <v>5.1432883653216847E-2</v>
      </c>
      <c r="BI62" s="381">
        <f>BH62*(1-VLOOKUP($AW62,'MP-2019_Male'!$A$3:$CH$103,IF(BI$5&gt;2034,84,(60+(BI$5-$AX$5)))))</f>
        <v>5.1057423602548363E-2</v>
      </c>
      <c r="BJ62" s="414">
        <f>BI62*(1-VLOOKUP($AW62,'MP-2019_Male'!$A$3:$CH$103,IF(BJ$5&gt;2034,84,(60+(BJ$5-$AX$5)))))</f>
        <v>5.0659175698448487E-2</v>
      </c>
      <c r="BK62" s="381">
        <f>BJ62*(1-VLOOKUP($AW62,'MP-2019_Male'!$A$3:$CH$103,IF(BK$5&gt;2034,84,(60+(BK$5-$AX$5)))))</f>
        <v>5.0238704540151363E-2</v>
      </c>
      <c r="BL62" s="381">
        <f>BK62*(1-VLOOKUP($AW62,'MP-2019_Male'!$A$3:$CH$103,IF(BL$5&gt;2034,84,(60+(BL$5-$AX$5)))))</f>
        <v>4.9806651681106061E-2</v>
      </c>
      <c r="BM62" s="381">
        <f>BL62*(1-VLOOKUP($AW62,'MP-2019_Male'!$A$3:$CH$103,IF(BM$5&gt;2034,84,(60+(BM$5-$AX$5)))))</f>
        <v>4.9373333811480437E-2</v>
      </c>
      <c r="BN62" s="381">
        <f>BM62*(1-VLOOKUP($AW62,'MP-2019_Male'!$A$3:$CH$103,IF(BN$5&gt;2034,84,(60+(BN$5-$AX$5)))))</f>
        <v>4.8943785807320554E-2</v>
      </c>
      <c r="BO62" s="381">
        <f>BN62*(1-VLOOKUP($AW62,'MP-2019_Male'!$A$3:$CH$103,IF(BO$5&gt;2034,84,(60+(BO$5-$AX$5)))))</f>
        <v>4.8517974870796864E-2</v>
      </c>
      <c r="BP62" s="381">
        <f>BO62*(1-VLOOKUP($AW62,'MP-2019_Male'!$A$3:$CH$103,IF(BP$5&gt;2034,84,(60+(BP$5-$AX$5)))))</f>
        <v>4.8100720286908011E-2</v>
      </c>
      <c r="BQ62" s="381">
        <f>BP62*(1-VLOOKUP($AW62,'MP-2019_Male'!$A$3:$CH$103,IF(BQ$5&gt;2034,84,(60+(BQ$5-$AX$5)))))</f>
        <v>4.7682244020411907E-2</v>
      </c>
      <c r="BR62" s="381">
        <f>BQ62*(1-VLOOKUP($AW62,'MP-2019_Male'!$A$3:$CH$103,IF(BR$5&gt;2034,84,(60+(BR$5-$AX$5)))))</f>
        <v>4.7262640273032279E-2</v>
      </c>
      <c r="BS62" s="381">
        <f>BR62*(1-VLOOKUP($AW62,'MP-2019_Male'!$A$3:$CH$103,IF(BS$5&gt;2034,84,(60+(BS$5-$AX$5)))))</f>
        <v>4.6837276510574989E-2</v>
      </c>
      <c r="BT62" s="381">
        <f>BS62*(1-VLOOKUP($AW62,'MP-2019_Male'!$A$3:$CH$103,IF(BT$5&gt;2034,84,(60+(BT$5-$AX$5)))))</f>
        <v>4.6406373566677699E-2</v>
      </c>
      <c r="BU62" s="381">
        <f>BT62*(1-VLOOKUP($AW62,'MP-2019_Male'!$A$3:$CH$103,IF(BU$5&gt;2034,84,(60+(BU$5-$AX$5)))))</f>
        <v>4.5965513017794266E-2</v>
      </c>
      <c r="BV62" s="381">
        <f>BU62*(1-VLOOKUP($AW62,'MP-2019_Male'!$A$3:$CH$103,IF(BV$5&gt;2034,84,(60+(BV$5-$AX$5)))))</f>
        <v>4.551505099021988E-2</v>
      </c>
      <c r="BW62" s="381">
        <f>BV62*(1-VLOOKUP($AW62,'MP-2019_Male'!$A$3:$CH$103,IF(BW$5&gt;2034,84,(60+(BW$5-$AX$5)))))</f>
        <v>4.5064451985416705E-2</v>
      </c>
      <c r="BX62" s="381">
        <f>BW62*(1-VLOOKUP($AW62,'MP-2019_Male'!$A$3:$CH$103,IF(BX$5&gt;2034,84,(60+(BX$5-$AX$5)))))</f>
        <v>4.4622820355959616E-2</v>
      </c>
      <c r="BY62" s="381">
        <f>BX62*(1-VLOOKUP($AW62,'MP-2019_Male'!$A$3:$CH$103,IF(BY$5&gt;2034,84,(60+(BY$5-$AX$5)))))</f>
        <v>4.418551671647121E-2</v>
      </c>
      <c r="BZ62" s="381">
        <f>BY62*(1-VLOOKUP($AW62,'MP-2019_Male'!$A$3:$CH$103,IF(BZ$5&gt;2034,84,(60+(BZ$5-$AX$5)))))</f>
        <v>4.3752498652649789E-2</v>
      </c>
      <c r="CA62" s="381">
        <f>BZ62*(1-VLOOKUP($AW62,'MP-2019_Male'!$A$3:$CH$103,IF(CA$5&gt;2034,84,(60+(CA$5-$AX$5)))))</f>
        <v>4.3323724165853818E-2</v>
      </c>
      <c r="CB62" s="381">
        <f>CA62*(1-VLOOKUP($AW62,'MP-2019_Male'!$A$3:$CH$103,IF(CB$5&gt;2034,84,(60+(CB$5-$AX$5)))))</f>
        <v>4.2899151669028447E-2</v>
      </c>
      <c r="CC62" s="381">
        <f>CB62*(1-VLOOKUP($AW62,'MP-2019_Male'!$A$3:$CH$103,IF(CC$5&gt;2034,84,(60+(CC$5-$AX$5)))))</f>
        <v>4.2478739982671966E-2</v>
      </c>
      <c r="CD62" s="381">
        <f>CC62*(1-VLOOKUP($AW62,'MP-2019_Male'!$A$3:$CH$103,IF(CD$5&gt;2034,84,(60+(CD$5-$AX$5)))))</f>
        <v>4.206244833084178E-2</v>
      </c>
      <c r="CE62" s="381">
        <f>CD62*(1-VLOOKUP($AW62,'MP-2019_Male'!$A$3:$CH$103,IF(CE$5&gt;2034,84,(60+(CE$5-$AX$5)))))</f>
        <v>4.1650236337199532E-2</v>
      </c>
      <c r="CF62" s="381">
        <f>CE62*(1-VLOOKUP($AW62,'MP-2019_Male'!$A$3:$CH$103,IF(CF$5&gt;2034,84,(60+(CF$5-$AX$5)))))</f>
        <v>4.1242064021094975E-2</v>
      </c>
      <c r="CG62" s="381">
        <f>CF62*(1-VLOOKUP($AW62,'MP-2019_Male'!$A$3:$CH$103,IF(CG$5&gt;2034,84,(60+(CG$5-$AX$5)))))</f>
        <v>4.0837891793688241E-2</v>
      </c>
      <c r="CH62" s="381">
        <f>CG62*(1-VLOOKUP($AW62,'MP-2019_Male'!$A$3:$CH$103,IF(CH$5&gt;2034,84,(60+(CH$5-$AX$5)))))</f>
        <v>4.0437680454110093E-2</v>
      </c>
      <c r="CI62" s="381">
        <f>CH62*(1-VLOOKUP($AW62,'MP-2019_Male'!$A$3:$CH$103,IF(CI$5&gt;2034,84,(60+(CI$5-$AX$5)))))</f>
        <v>4.0041391185659816E-2</v>
      </c>
      <c r="CJ62" s="381">
        <f>CI62*(1-VLOOKUP($AW62,'MP-2019_Male'!$A$3:$CH$103,IF(CJ$5&gt;2034,84,(60+(CJ$5-$AX$5)))))</f>
        <v>3.9648985552040349E-2</v>
      </c>
      <c r="CK62" s="381">
        <f>CJ62*(1-VLOOKUP($AW62,'MP-2019_Male'!$A$3:$CH$103,IF(CK$5&gt;2034,84,(60+(CK$5-$AX$5)))))</f>
        <v>3.9260425493630353E-2</v>
      </c>
      <c r="CL62" s="381">
        <f>CK62*(1-VLOOKUP($AW62,'MP-2019_Male'!$A$3:$CH$103,IF(CL$5&gt;2034,84,(60+(CL$5-$AX$5)))))</f>
        <v>3.8875673323792777E-2</v>
      </c>
      <c r="CM62" s="381">
        <f>CL62*(1-VLOOKUP($AW62,'MP-2019_Male'!$A$3:$CH$103,IF(CM$5&gt;2034,84,(60+(CM$5-$AX$5)))))</f>
        <v>3.8494691725219604E-2</v>
      </c>
      <c r="CN62" s="381">
        <f>CM62*(1-VLOOKUP($AW62,'MP-2019_Male'!$A$3:$CH$103,IF(CN$5&gt;2034,84,(60+(CN$5-$AX$5)))))</f>
        <v>3.811744374631245E-2</v>
      </c>
      <c r="CO62" s="381">
        <f>CN62*(1-VLOOKUP($AW62,'MP-2019_Male'!$A$3:$CH$103,IF(CO$5&gt;2034,84,(60+(CO$5-$AX$5)))))</f>
        <v>3.7743892797598586E-2</v>
      </c>
      <c r="CP62" s="381">
        <f>CO62*(1-VLOOKUP($AW62,'MP-2019_Male'!$A$3:$CH$103,IF(CP$5&gt;2034,84,(60+(CP$5-$AX$5)))))</f>
        <v>3.7374002648182116E-2</v>
      </c>
      <c r="CQ62" s="381">
        <f>CP62*(1-VLOOKUP($AW62,'MP-2019_Male'!$A$3:$CH$103,IF(CQ$5&gt;2034,84,(60+(CQ$5-$AX$5)))))</f>
        <v>3.700773742222993E-2</v>
      </c>
      <c r="CR62" s="381">
        <f>CQ62*(1-VLOOKUP($AW62,'MP-2019_Male'!$A$3:$CH$103,IF(CR$5&gt;2034,84,(60+(CR$5-$AX$5)))))</f>
        <v>3.6645061595492079E-2</v>
      </c>
      <c r="CS62" s="381">
        <f>CR62*(1-VLOOKUP($AW62,'MP-2019_Male'!$A$3:$CH$103,IF(CS$5&gt;2034,84,(60+(CS$5-$AX$5)))))</f>
        <v>3.6285939991856253E-2</v>
      </c>
      <c r="CT62" s="381">
        <f>CS62*(1-VLOOKUP($AW62,'MP-2019_Male'!$A$3:$CH$103,IF(CT$5&gt;2034,84,(60+(CT$5-$AX$5)))))</f>
        <v>3.593033777993606E-2</v>
      </c>
      <c r="CU62" s="381">
        <f>CT62*(1-VLOOKUP($AW62,'MP-2019_Male'!$A$3:$CH$103,IF(CU$5&gt;2034,84,(60+(CU$5-$AX$5)))))</f>
        <v>3.5578220469692688E-2</v>
      </c>
      <c r="CV62" s="381">
        <f>CU62*(1-VLOOKUP($AW62,'MP-2019_Male'!$A$3:$CH$103,IF(CV$5&gt;2034,84,(60+(CV$5-$AX$5)))))</f>
        <v>3.5229553909089696E-2</v>
      </c>
      <c r="CW62" s="381">
        <f>CV62*(1-VLOOKUP($AW62,'MP-2019_Male'!$A$3:$CH$103,IF(CW$5&gt;2034,84,(60+(CW$5-$AX$5)))))</f>
        <v>3.4884304280780619E-2</v>
      </c>
      <c r="CX62" s="381">
        <f>CW62*(1-VLOOKUP($AW62,'MP-2019_Male'!$A$3:$CH$103,IF(CX$5&gt;2034,84,(60+(CX$5-$AX$5)))))</f>
        <v>3.4542438098828968E-2</v>
      </c>
      <c r="CY62" s="381">
        <f>CX62*(1-VLOOKUP($AW62,'MP-2019_Male'!$A$3:$CH$103,IF(CY$5&gt;2034,84,(60+(CY$5-$AX$5)))))</f>
        <v>3.4203922205460445E-2</v>
      </c>
      <c r="CZ62" s="381">
        <f>CY62*(1-VLOOKUP($AW62,'MP-2019_Male'!$A$3:$CH$103,IF(CZ$5&gt;2034,84,(60+(CZ$5-$AX$5)))))</f>
        <v>3.3868723767846928E-2</v>
      </c>
      <c r="DA62" s="381">
        <f>CZ62*(1-VLOOKUP($AW62,'MP-2019_Male'!$A$3:$CH$103,IF(DA$5&gt;2034,84,(60+(DA$5-$AX$5)))))</f>
        <v>3.353681027492203E-2</v>
      </c>
      <c r="DB62" s="381">
        <f>DA62*(1-VLOOKUP($AW62,'MP-2019_Male'!$A$3:$CH$103,IF(DB$5&gt;2034,84,(60+(DB$5-$AX$5)))))</f>
        <v>3.3208149534227793E-2</v>
      </c>
      <c r="DC62" s="381">
        <f>DB62*(1-VLOOKUP($AW62,'MP-2019_Male'!$A$3:$CH$103,IF(DC$5&gt;2034,84,(60+(DC$5-$AX$5)))))</f>
        <v>3.2882709668792358E-2</v>
      </c>
      <c r="DD62" s="381">
        <f>DC62*(1-VLOOKUP($AW62,'MP-2019_Male'!$A$3:$CH$103,IF(DD$5&gt;2034,84,(60+(DD$5-$AX$5)))))</f>
        <v>3.2560459114038189E-2</v>
      </c>
      <c r="DE62" s="381">
        <f>DD62*(1-VLOOKUP($AW62,'MP-2019_Male'!$A$3:$CH$103,IF(DE$5&gt;2034,84,(60+(DE$5-$AX$5)))))</f>
        <v>3.2241366614720615E-2</v>
      </c>
      <c r="DF62" s="381">
        <f>DE62*(1-VLOOKUP($AW62,'MP-2019_Male'!$A$3:$CH$103,IF(DF$5&gt;2034,84,(60+(DF$5-$AX$5)))))</f>
        <v>3.1925401221896355E-2</v>
      </c>
      <c r="DG62" s="381">
        <f>DF62*(1-VLOOKUP($AW62,'MP-2019_Male'!$A$3:$CH$103,IF(DG$5&gt;2034,84,(60+(DG$5-$AX$5)))))</f>
        <v>3.1612532289921766E-2</v>
      </c>
      <c r="DH62" s="381">
        <f>DG62*(1-VLOOKUP($AW62,'MP-2019_Male'!$A$3:$CH$103,IF(DH$5&gt;2034,84,(60+(DH$5-$AX$5)))))</f>
        <v>3.1302729473480534E-2</v>
      </c>
      <c r="DI62" s="381">
        <f>DH62*(1-VLOOKUP($AW62,'MP-2019_Male'!$A$3:$CH$103,IF(DI$5&gt;2034,84,(60+(DI$5-$AX$5)))))</f>
        <v>3.0995962724640422E-2</v>
      </c>
      <c r="DJ62" s="381">
        <f>DI62*(1-VLOOKUP($AW62,'MP-2019_Male'!$A$3:$CH$103,IF(DJ$5&gt;2034,84,(60+(DJ$5-$AX$5)))))</f>
        <v>3.0692202289938946E-2</v>
      </c>
      <c r="DK62" s="381">
        <f>DJ62*(1-VLOOKUP($AW62,'MP-2019_Male'!$A$3:$CH$103,IF(DK$5&gt;2034,84,(60+(DK$5-$AX$5)))))</f>
        <v>3.0391418707497543E-2</v>
      </c>
      <c r="DL62" s="381">
        <f>DK62*(1-VLOOKUP($AW62,'MP-2019_Male'!$A$3:$CH$103,IF(DL$5&gt;2034,84,(60+(DL$5-$AX$5)))))</f>
        <v>3.0093582804164066E-2</v>
      </c>
      <c r="DM62" s="381">
        <f>DL62*(1-VLOOKUP($AW62,'MP-2019_Male'!$A$3:$CH$103,IF(DM$5&gt;2034,84,(60+(DM$5-$AX$5)))))</f>
        <v>2.9798665692683256E-2</v>
      </c>
      <c r="DN62" s="381">
        <f>DM62*(1-VLOOKUP($AW62,'MP-2019_Male'!$A$3:$CH$103,IF(DN$5&gt;2034,84,(60+(DN$5-$AX$5)))))</f>
        <v>2.950663876889496E-2</v>
      </c>
      <c r="DO62" s="381">
        <f>DN62*(1-VLOOKUP($AW62,'MP-2019_Male'!$A$3:$CH$103,IF(DO$5&gt;2034,84,(60+(DO$5-$AX$5)))))</f>
        <v>2.9217473708959787E-2</v>
      </c>
      <c r="DP62" s="381">
        <f>DO62*(1-VLOOKUP($AW62,'MP-2019_Male'!$A$3:$CH$103,IF(DP$5&gt;2034,84,(60+(DP$5-$AX$5)))))</f>
        <v>2.8931142466611982E-2</v>
      </c>
      <c r="DQ62" s="381">
        <f>DP62*(1-VLOOKUP($AW62,'MP-2019_Male'!$A$3:$CH$103,IF(DQ$5&gt;2034,84,(60+(DQ$5-$AX$5)))))</f>
        <v>2.8647617270439182E-2</v>
      </c>
      <c r="DR62" s="381">
        <f>DQ62*(1-VLOOKUP($AW62,'MP-2019_Male'!$A$3:$CH$103,IF(DR$5&gt;2034,84,(60+(DR$5-$AX$5)))))</f>
        <v>2.8366870621188877E-2</v>
      </c>
      <c r="DS62" s="381">
        <f>DR62*(1-VLOOKUP($AW62,'MP-2019_Male'!$A$3:$CH$103,IF(DS$5&gt;2034,84,(60+(DS$5-$AX$5)))))</f>
        <v>2.8088875289101225E-2</v>
      </c>
      <c r="DT62" s="381">
        <f>DS62*(1-VLOOKUP($AW62,'MP-2019_Male'!$A$3:$CH$103,IF(DT$5&gt;2034,84,(60+(DT$5-$AX$5)))))</f>
        <v>2.7813604311268031E-2</v>
      </c>
      <c r="DU62" s="381">
        <f>DT62*(1-VLOOKUP($AW62,'MP-2019_Male'!$A$3:$CH$103,IF(DU$5&gt;2034,84,(60+(DU$5-$AX$5)))))</f>
        <v>2.7541030989017605E-2</v>
      </c>
      <c r="DV62" s="381">
        <f>DU62*(1-VLOOKUP($AW62,'MP-2019_Male'!$A$3:$CH$103,IF(DV$5&gt;2034,84,(60+(DV$5-$AX$5)))))</f>
        <v>2.7271128885325232E-2</v>
      </c>
      <c r="DW62" s="381">
        <f>DV62*(1-VLOOKUP($AW62,'MP-2019_Male'!$A$3:$CH$103,IF(DW$5&gt;2034,84,(60+(DW$5-$AX$5)))))</f>
        <v>2.7003871822249045E-2</v>
      </c>
      <c r="DX62" s="381">
        <f>DW62*(1-VLOOKUP($AW62,'MP-2019_Male'!$A$3:$CH$103,IF(DX$5&gt;2034,84,(60+(DX$5-$AX$5)))))</f>
        <v>2.6739233878391003E-2</v>
      </c>
      <c r="DY62" s="381">
        <f>DX62*(1-VLOOKUP($AW62,'MP-2019_Male'!$A$3:$CH$103,IF(DY$5&gt;2034,84,(60+(DY$5-$AX$5)))))</f>
        <v>2.6477189386382771E-2</v>
      </c>
      <c r="DZ62" s="381">
        <f>DY62*(1-VLOOKUP($AW62,'MP-2019_Male'!$A$3:$CH$103,IF(DZ$5&gt;2034,84,(60+(DZ$5-$AX$5)))))</f>
        <v>2.6217712930396219E-2</v>
      </c>
      <c r="EA62" s="381">
        <f>DZ62*(1-VLOOKUP($AW62,'MP-2019_Male'!$A$3:$CH$103,IF(EA$5&gt;2034,84,(60+(EA$5-$AX$5)))))</f>
        <v>2.5960779343678336E-2</v>
      </c>
      <c r="EB62" s="381">
        <f>EA62*(1-VLOOKUP($AW62,'MP-2019_Male'!$A$3:$CH$103,IF(EB$5&gt;2034,84,(60+(EB$5-$AX$5)))))</f>
        <v>2.5706363706110288E-2</v>
      </c>
      <c r="EC62" s="381">
        <f>EB62*(1-VLOOKUP($AW62,'MP-2019_Male'!$A$3:$CH$103,IF(EC$5&gt;2034,84,(60+(EC$5-$AX$5)))))</f>
        <v>2.5454441341790406E-2</v>
      </c>
      <c r="ED62" s="381">
        <f>EC62*(1-VLOOKUP($AW62,'MP-2019_Male'!$A$3:$CH$103,IF(ED$5&gt;2034,84,(60+(ED$5-$AX$5)))))</f>
        <v>2.5204987816640861E-2</v>
      </c>
      <c r="EE62" s="381">
        <f>ED62*(1-VLOOKUP($AW62,'MP-2019_Male'!$A$3:$CH$103,IF(EE$5&gt;2034,84,(60+(EE$5-$AX$5)))))</f>
        <v>2.4957978936037781E-2</v>
      </c>
      <c r="EF62" s="381">
        <f>EE62*(1-VLOOKUP($AW62,'MP-2019_Male'!$A$3:$CH$103,IF(EF$5&gt;2034,84,(60+(EF$5-$AX$5)))))</f>
        <v>2.4713390742464609E-2</v>
      </c>
      <c r="EG62" s="381">
        <f>EF62*(1-VLOOKUP($AW62,'MP-2019_Male'!$A$3:$CH$103,IF(EG$5&gt;2034,84,(60+(EG$5-$AX$5)))))</f>
        <v>2.4471199513188456E-2</v>
      </c>
      <c r="EH62" s="381">
        <f>EG62*(1-VLOOKUP($AW62,'MP-2019_Male'!$A$3:$CH$103,IF(EH$5&gt;2034,84,(60+(EH$5-$AX$5)))))</f>
        <v>2.4231381757959209E-2</v>
      </c>
      <c r="EI62" s="381">
        <f>EH62*(1-VLOOKUP($AW62,'MP-2019_Male'!$A$3:$CH$103,IF(EI$5&gt;2034,84,(60+(EI$5-$AX$5)))))</f>
        <v>2.3993914216731208E-2</v>
      </c>
      <c r="EJ62" s="381">
        <f>EI62*(1-VLOOKUP($AW62,'MP-2019_Male'!$A$3:$CH$103,IF(EJ$5&gt;2034,84,(60+(EJ$5-$AX$5)))))</f>
        <v>2.3758773857407239E-2</v>
      </c>
      <c r="EK62" s="381">
        <f>EJ62*(1-VLOOKUP($AW62,'MP-2019_Male'!$A$3:$CH$103,IF(EK$5&gt;2034,84,(60+(EK$5-$AX$5)))))</f>
        <v>2.3525937873604647E-2</v>
      </c>
      <c r="EL62" s="381">
        <f>EK62*(1-VLOOKUP($AW62,'MP-2019_Male'!$A$3:$CH$103,IF(EL$5&gt;2034,84,(60+(EL$5-$AX$5)))))</f>
        <v>2.329538368244332E-2</v>
      </c>
      <c r="EM62" s="381">
        <f>EL62*(1-VLOOKUP($AW62,'MP-2019_Male'!$A$3:$CH$103,IF(EM$5&gt;2034,84,(60+(EM$5-$AX$5)))))</f>
        <v>2.3067088922355376E-2</v>
      </c>
      <c r="EN62" s="381">
        <f>EM62*(1-VLOOKUP($AW62,'MP-2019_Male'!$A$3:$CH$103,IF(EN$5&gt;2034,84,(60+(EN$5-$AX$5)))))</f>
        <v>2.2841031450916292E-2</v>
      </c>
      <c r="EO62" s="381">
        <f>EN62*(1-VLOOKUP($AW62,'MP-2019_Male'!$A$3:$CH$103,IF(EO$5&gt;2034,84,(60+(EO$5-$AX$5)))))</f>
        <v>2.2617189342697311E-2</v>
      </c>
      <c r="EP62" s="381">
        <f>EO62*(1-VLOOKUP($AW62,'MP-2019_Male'!$A$3:$CH$103,IF(EP$5&gt;2034,84,(60+(EP$5-$AX$5)))))</f>
        <v>2.2395540887138878E-2</v>
      </c>
      <c r="EQ62" s="381">
        <f>EP62*(1-VLOOKUP($AW62,'MP-2019_Male'!$A$3:$CH$103,IF(EQ$5&gt;2034,84,(60+(EQ$5-$AX$5)))))</f>
        <v>2.2176064586444916E-2</v>
      </c>
      <c r="ER62" s="381">
        <f>EQ62*(1-VLOOKUP($AW62,'MP-2019_Male'!$A$3:$CH$103,IF(ER$5&gt;2034,84,(60+(ER$5-$AX$5)))))</f>
        <v>2.1958739153497754E-2</v>
      </c>
      <c r="ES62" s="381">
        <f>ER62*(1-VLOOKUP($AW62,'MP-2019_Male'!$A$3:$CH$103,IF(ES$5&gt;2034,84,(60+(ES$5-$AX$5)))))</f>
        <v>2.1743543509793475E-2</v>
      </c>
      <c r="ET62" s="381">
        <f>ES62*(1-VLOOKUP($AW62,'MP-2019_Male'!$A$3:$CH$103,IF(ET$5&gt;2034,84,(60+(ET$5-$AX$5)))))</f>
        <v>2.15304567833975E-2</v>
      </c>
      <c r="EU62" s="381">
        <f>ET62*(1-VLOOKUP($AW62,'MP-2019_Male'!$A$3:$CH$103,IF(EU$5&gt;2034,84,(60+(EU$5-$AX$5)))))</f>
        <v>2.1319458306920204E-2</v>
      </c>
      <c r="EV62" s="381">
        <f>EU62*(1-VLOOKUP($AW62,'MP-2019_Male'!$A$3:$CH$103,IF(EV$5&gt;2034,84,(60+(EV$5-$AX$5)))))</f>
        <v>2.1110527615512385E-2</v>
      </c>
      <c r="EW62" s="381">
        <f>EV62*(1-VLOOKUP($AW62,'MP-2019_Male'!$A$3:$CH$103,IF(EW$5&gt;2034,84,(60+(EW$5-$AX$5)))))</f>
        <v>2.0903644444880364E-2</v>
      </c>
      <c r="EX62" s="381">
        <f>EW62*(1-VLOOKUP($AW62,'MP-2019_Male'!$A$3:$CH$103,IF(EX$5&gt;2034,84,(60+(EX$5-$AX$5)))))</f>
        <v>2.0698788729320537E-2</v>
      </c>
      <c r="EY62" s="381">
        <f>EX62*(1-VLOOKUP($AW62,'MP-2019_Male'!$A$3:$CH$103,IF(EY$5&gt;2034,84,(60+(EY$5-$AX$5)))))</f>
        <v>2.0495940599773194E-2</v>
      </c>
      <c r="EZ62" s="381">
        <f>EY62*(1-VLOOKUP($AW62,'MP-2019_Male'!$A$3:$CH$103,IF(EZ$5&gt;2034,84,(60+(EZ$5-$AX$5)))))</f>
        <v>2.0295080381895415E-2</v>
      </c>
      <c r="FA62" s="381">
        <f>EZ62*(1-VLOOKUP($AW62,'MP-2019_Male'!$A$3:$CH$103,IF(FA$5&gt;2034,84,(60+(FA$5-$AX$5)))))</f>
        <v>2.0096188594152839E-2</v>
      </c>
      <c r="FB62" s="381">
        <f>FA62*(1-VLOOKUP($AW62,'MP-2019_Male'!$A$3:$CH$103,IF(FB$5&gt;2034,84,(60+(FB$5-$AX$5)))))</f>
        <v>1.9899245945930139E-2</v>
      </c>
      <c r="FC62" s="381">
        <f>FB62*(1-VLOOKUP($AW62,'MP-2019_Male'!$A$3:$CH$103,IF(FC$5&gt;2034,84,(60+(FC$5-$AX$5)))))</f>
        <v>1.9704233335660022E-2</v>
      </c>
      <c r="FD62" s="381">
        <f>FC62*(1-VLOOKUP($AW62,'MP-2019_Male'!$A$3:$CH$103,IF(FD$5&gt;2034,84,(60+(FD$5-$AX$5)))))</f>
        <v>1.9511131848970555E-2</v>
      </c>
      <c r="FE62" s="381">
        <f>FD62*(1-VLOOKUP($AW62,'MP-2019_Male'!$A$3:$CH$103,IF(FE$5&gt;2034,84,(60+(FE$5-$AX$5)))))</f>
        <v>1.9319922756850641E-2</v>
      </c>
      <c r="FF62" s="381">
        <f>FE62*(1-VLOOKUP($AW62,'MP-2019_Male'!$A$3:$CH$103,IF(FF$5&gt;2034,84,(60+(FF$5-$AX$5)))))</f>
        <v>1.9130587513833505E-2</v>
      </c>
      <c r="FG62" s="381">
        <f>FF62*(1-VLOOKUP($AW62,'MP-2019_Male'!$A$3:$CH$103,IF(FG$5&gt;2034,84,(60+(FG$5-$AX$5)))))</f>
        <v>1.8943107756197935E-2</v>
      </c>
      <c r="FH62" s="381">
        <f>FG62*(1-VLOOKUP($AW62,'MP-2019_Male'!$A$3:$CH$103,IF(FH$5&gt;2034,84,(60+(FH$5-$AX$5)))))</f>
        <v>1.8757465300187195E-2</v>
      </c>
      <c r="FI62" s="381">
        <f>FH62*(1-VLOOKUP($AW62,'MP-2019_Male'!$A$3:$CH$103,IF(FI$5&gt;2034,84,(60+(FI$5-$AX$5)))))</f>
        <v>1.8573642140245362E-2</v>
      </c>
      <c r="FJ62" s="381">
        <f>FI62*(1-VLOOKUP($AW62,'MP-2019_Male'!$A$3:$CH$103,IF(FJ$5&gt;2034,84,(60+(FJ$5-$AX$5)))))</f>
        <v>1.8391620447270957E-2</v>
      </c>
      <c r="FK62" s="381">
        <f>FJ62*(1-VLOOKUP($AW62,'MP-2019_Male'!$A$3:$CH$103,IF(FK$5&gt;2034,84,(60+(FK$5-$AX$5)))))</f>
        <v>1.8211382566887702E-2</v>
      </c>
      <c r="FL62" s="381">
        <f>FK62*(1-VLOOKUP($AW62,'MP-2019_Male'!$A$3:$CH$103,IF(FL$5&gt;2034,84,(60+(FL$5-$AX$5)))))</f>
        <v>1.8032911017732203E-2</v>
      </c>
      <c r="FM62" s="381">
        <f>FL62*(1-VLOOKUP($AW62,'MP-2019_Male'!$A$3:$CH$103,IF(FM$5&gt;2034,84,(60+(FM$5-$AX$5)))))</f>
        <v>1.7856188489758427E-2</v>
      </c>
      <c r="FN62" s="381">
        <f>FM62*(1-VLOOKUP($AW62,'MP-2019_Male'!$A$3:$CH$103,IF(FN$5&gt;2034,84,(60+(FN$5-$AX$5)))))</f>
        <v>1.7681197842558793E-2</v>
      </c>
    </row>
    <row r="63" spans="1:170">
      <c r="A63" s="172">
        <v>75</v>
      </c>
      <c r="B63" s="190">
        <f t="shared" si="7"/>
        <v>2.3188E-2</v>
      </c>
      <c r="C63" s="191">
        <f t="shared" si="8"/>
        <v>1.0768E-2</v>
      </c>
      <c r="D63" s="174">
        <f t="shared" si="5"/>
        <v>1.6978E-2</v>
      </c>
      <c r="E63" s="345">
        <f t="shared" ca="1" si="10"/>
        <v>1.5622258554905791E-2</v>
      </c>
      <c r="F63" s="346">
        <f t="shared" ca="1" si="11"/>
        <v>1.0763077330339287E-2</v>
      </c>
      <c r="G63" s="366">
        <f t="shared" ca="1" si="17"/>
        <v>1.3192667942622539E-2</v>
      </c>
      <c r="P63" s="212"/>
      <c r="R63" s="405">
        <v>75</v>
      </c>
      <c r="T63" s="406">
        <v>8.0800000000000004E-3</v>
      </c>
      <c r="U63" s="407">
        <v>1.883E-2</v>
      </c>
      <c r="V63" s="407">
        <v>4.0030000000000003E-2</v>
      </c>
      <c r="W63" s="408">
        <v>2.1510000000000001E-2</v>
      </c>
      <c r="Y63" s="406">
        <v>1.0959999999999999E-2</v>
      </c>
      <c r="Z63" s="407">
        <v>2.6710000000000001E-2</v>
      </c>
      <c r="AA63" s="407">
        <v>5.1920000000000001E-2</v>
      </c>
      <c r="AB63" s="408">
        <v>3.3820000000000003E-2</v>
      </c>
      <c r="AC63" s="413"/>
      <c r="AD63" s="172">
        <v>75</v>
      </c>
      <c r="AF63" s="195">
        <v>2.3188E-2</v>
      </c>
      <c r="AG63" s="196">
        <v>2.6825999999999999E-2</v>
      </c>
      <c r="AH63" s="197">
        <v>5.4287000000000002E-2</v>
      </c>
      <c r="AI63" s="172"/>
      <c r="AJ63" s="195">
        <v>1.0768E-2</v>
      </c>
      <c r="AK63" s="196">
        <v>2.0937999999999998E-2</v>
      </c>
      <c r="AL63" s="197">
        <v>4.1044999999999998E-2</v>
      </c>
      <c r="AM63" s="198"/>
      <c r="AV63" s="198"/>
      <c r="AW63" s="172">
        <v>82</v>
      </c>
      <c r="AX63" s="199">
        <f t="shared" si="16"/>
        <v>5.7673259570096565E-2</v>
      </c>
      <c r="AY63" s="334">
        <f t="shared" si="15"/>
        <v>6.2335599999999998E-2</v>
      </c>
      <c r="AZ63" s="381">
        <f>AY63*(1-VLOOKUP($AW63,'MP-2019_Male'!$A$3:$CH$103,IF(AZ$5&gt;2034,84,(60+(AZ$5-$AX$5)))))</f>
        <v>6.1481602279999992E-2</v>
      </c>
      <c r="BA63" s="381">
        <f>AZ63*(1-VLOOKUP($AW63,'MP-2019_Male'!$A$3:$CH$103,IF(BA$5&gt;2034,84,(60+(BA$5-$AX$5)))))</f>
        <v>6.0774563853779995E-2</v>
      </c>
      <c r="BB63" s="381">
        <f>BA63*(1-VLOOKUP($AW63,'MP-2019_Male'!$A$3:$CH$103,IF(BB$5&gt;2034,84,(60+(BB$5-$AX$5)))))</f>
        <v>6.0209360409939842E-2</v>
      </c>
      <c r="BC63" s="381">
        <f>BB63*(1-VLOOKUP($AW63,'MP-2019_Male'!$A$3:$CH$103,IF(BC$5&gt;2034,84,(60+(BC$5-$AX$5)))))</f>
        <v>5.9775853014988278E-2</v>
      </c>
      <c r="BD63" s="381">
        <f>BC63*(1-VLOOKUP($AW63,'MP-2019_Male'!$A$3:$CH$103,IF(BD$5&gt;2034,84,(60+(BD$5-$AX$5)))))</f>
        <v>5.9470996164611836E-2</v>
      </c>
      <c r="BE63" s="381">
        <f>BD63*(1-VLOOKUP($AW63,'MP-2019_Male'!$A$3:$CH$103,IF(BE$5&gt;2034,84,(60+(BE$5-$AX$5)))))</f>
        <v>5.9155799884939395E-2</v>
      </c>
      <c r="BF63" s="381">
        <f>BE63*(1-VLOOKUP($AW63,'MP-2019_Male'!$A$3:$CH$103,IF(BF$5&gt;2034,84,(60+(BF$5-$AX$5)))))</f>
        <v>5.8824527405583728E-2</v>
      </c>
      <c r="BG63" s="381">
        <f>BF63*(1-VLOOKUP($AW63,'MP-2019_Male'!$A$3:$CH$103,IF(BG$5&gt;2034,84,(60+(BG$5-$AX$5)))))</f>
        <v>5.8471580241150227E-2</v>
      </c>
      <c r="BH63" s="381">
        <f>BG63*(1-VLOOKUP($AW63,'MP-2019_Male'!$A$3:$CH$103,IF(BH$5&gt;2034,84,(60+(BH$5-$AX$5)))))</f>
        <v>5.8085667811558633E-2</v>
      </c>
      <c r="BI63" s="381">
        <f>BH63*(1-VLOOKUP($AW63,'MP-2019_Male'!$A$3:$CH$103,IF(BI$5&gt;2034,84,(60+(BI$5-$AX$5)))))</f>
        <v>5.7673259570096565E-2</v>
      </c>
      <c r="BJ63" s="414">
        <f>BI63*(1-VLOOKUP($AW63,'MP-2019_Male'!$A$3:$CH$103,IF(BJ$5&gt;2034,84,(60+(BJ$5-$AX$5)))))</f>
        <v>5.7229175471406817E-2</v>
      </c>
      <c r="BK63" s="381">
        <f>BJ63*(1-VLOOKUP($AW63,'MP-2019_Male'!$A$3:$CH$103,IF(BK$5&gt;2034,84,(60+(BK$5-$AX$5)))))</f>
        <v>5.6759896232541282E-2</v>
      </c>
      <c r="BL63" s="381">
        <f>BK63*(1-VLOOKUP($AW63,'MP-2019_Male'!$A$3:$CH$103,IF(BL$5&gt;2034,84,(60+(BL$5-$AX$5)))))</f>
        <v>5.6271761124941422E-2</v>
      </c>
      <c r="BM63" s="381">
        <f>BL63*(1-VLOOKUP($AW63,'MP-2019_Male'!$A$3:$CH$103,IF(BM$5&gt;2034,84,(60+(BM$5-$AX$5)))))</f>
        <v>5.5776569627041937E-2</v>
      </c>
      <c r="BN63" s="381">
        <f>BM63*(1-VLOOKUP($AW63,'MP-2019_Male'!$A$3:$CH$103,IF(BN$5&gt;2034,84,(60+(BN$5-$AX$5)))))</f>
        <v>5.5280158157361266E-2</v>
      </c>
      <c r="BO63" s="381">
        <f>BN63*(1-VLOOKUP($AW63,'MP-2019_Male'!$A$3:$CH$103,IF(BO$5&gt;2034,84,(60+(BO$5-$AX$5)))))</f>
        <v>5.4788164749760747E-2</v>
      </c>
      <c r="BP63" s="381">
        <f>BO63*(1-VLOOKUP($AW63,'MP-2019_Male'!$A$3:$CH$103,IF(BP$5&gt;2034,84,(60+(BP$5-$AX$5)))))</f>
        <v>5.4306028899962853E-2</v>
      </c>
      <c r="BQ63" s="381">
        <f>BP63*(1-VLOOKUP($AW63,'MP-2019_Male'!$A$3:$CH$103,IF(BQ$5&gt;2034,84,(60+(BQ$5-$AX$5)))))</f>
        <v>5.3822705242753184E-2</v>
      </c>
      <c r="BR63" s="381">
        <f>BQ63*(1-VLOOKUP($AW63,'MP-2019_Male'!$A$3:$CH$103,IF(BR$5&gt;2034,84,(60+(BR$5-$AX$5)))))</f>
        <v>5.3343683166092677E-2</v>
      </c>
      <c r="BS63" s="381">
        <f>BR63*(1-VLOOKUP($AW63,'MP-2019_Male'!$A$3:$CH$103,IF(BS$5&gt;2034,84,(60+(BS$5-$AX$5)))))</f>
        <v>5.2858255649281233E-2</v>
      </c>
      <c r="BT63" s="381">
        <f>BS63*(1-VLOOKUP($AW63,'MP-2019_Male'!$A$3:$CH$103,IF(BT$5&gt;2034,84,(60+(BT$5-$AX$5)))))</f>
        <v>5.2366673871742916E-2</v>
      </c>
      <c r="BU63" s="381">
        <f>BT63*(1-VLOOKUP($AW63,'MP-2019_Male'!$A$3:$CH$103,IF(BU$5&gt;2034,84,(60+(BU$5-$AX$5)))))</f>
        <v>5.1863953802574185E-2</v>
      </c>
      <c r="BV63" s="381">
        <f>BU63*(1-VLOOKUP($AW63,'MP-2019_Male'!$A$3:$CH$103,IF(BV$5&gt;2034,84,(60+(BV$5-$AX$5)))))</f>
        <v>5.1355687055308956E-2</v>
      </c>
      <c r="BW63" s="381">
        <f>BV63*(1-VLOOKUP($AW63,'MP-2019_Male'!$A$3:$CH$103,IF(BW$5&gt;2034,84,(60+(BW$5-$AX$5)))))</f>
        <v>5.0847265753461393E-2</v>
      </c>
      <c r="BX63" s="381">
        <f>BW63*(1-VLOOKUP($AW63,'MP-2019_Male'!$A$3:$CH$103,IF(BX$5&gt;2034,84,(60+(BX$5-$AX$5)))))</f>
        <v>5.0348962549077468E-2</v>
      </c>
      <c r="BY63" s="381">
        <f>BX63*(1-VLOOKUP($AW63,'MP-2019_Male'!$A$3:$CH$103,IF(BY$5&gt;2034,84,(60+(BY$5-$AX$5)))))</f>
        <v>4.9855542716096504E-2</v>
      </c>
      <c r="BZ63" s="381">
        <f>BY63*(1-VLOOKUP($AW63,'MP-2019_Male'!$A$3:$CH$103,IF(BZ$5&gt;2034,84,(60+(BZ$5-$AX$5)))))</f>
        <v>4.9366958397478754E-2</v>
      </c>
      <c r="CA63" s="381">
        <f>BZ63*(1-VLOOKUP($AW63,'MP-2019_Male'!$A$3:$CH$103,IF(CA$5&gt;2034,84,(60+(CA$5-$AX$5)))))</f>
        <v>4.8883162205183461E-2</v>
      </c>
      <c r="CB63" s="381">
        <f>CA63*(1-VLOOKUP($AW63,'MP-2019_Male'!$A$3:$CH$103,IF(CB$5&gt;2034,84,(60+(CB$5-$AX$5)))))</f>
        <v>4.8404107215572659E-2</v>
      </c>
      <c r="CC63" s="381">
        <f>CB63*(1-VLOOKUP($AW63,'MP-2019_Male'!$A$3:$CH$103,IF(CC$5&gt;2034,84,(60+(CC$5-$AX$5)))))</f>
        <v>4.7929746964860048E-2</v>
      </c>
      <c r="CD63" s="381">
        <f>CC63*(1-VLOOKUP($AW63,'MP-2019_Male'!$A$3:$CH$103,IF(CD$5&gt;2034,84,(60+(CD$5-$AX$5)))))</f>
        <v>4.746003544460442E-2</v>
      </c>
      <c r="CE63" s="381">
        <f>CD63*(1-VLOOKUP($AW63,'MP-2019_Male'!$A$3:$CH$103,IF(CE$5&gt;2034,84,(60+(CE$5-$AX$5)))))</f>
        <v>4.6994927097247292E-2</v>
      </c>
      <c r="CF63" s="381">
        <f>CE63*(1-VLOOKUP($AW63,'MP-2019_Male'!$A$3:$CH$103,IF(CF$5&gt;2034,84,(60+(CF$5-$AX$5)))))</f>
        <v>4.653437681169427E-2</v>
      </c>
      <c r="CG63" s="381">
        <f>CF63*(1-VLOOKUP($AW63,'MP-2019_Male'!$A$3:$CH$103,IF(CG$5&gt;2034,84,(60+(CG$5-$AX$5)))))</f>
        <v>4.6078339918939663E-2</v>
      </c>
      <c r="CH63" s="381">
        <f>CG63*(1-VLOOKUP($AW63,'MP-2019_Male'!$A$3:$CH$103,IF(CH$5&gt;2034,84,(60+(CH$5-$AX$5)))))</f>
        <v>4.5626772187734053E-2</v>
      </c>
      <c r="CI63" s="381">
        <f>CH63*(1-VLOOKUP($AW63,'MP-2019_Male'!$A$3:$CH$103,IF(CI$5&gt;2034,84,(60+(CI$5-$AX$5)))))</f>
        <v>4.5179629820294255E-2</v>
      </c>
      <c r="CJ63" s="381">
        <f>CI63*(1-VLOOKUP($AW63,'MP-2019_Male'!$A$3:$CH$103,IF(CJ$5&gt;2034,84,(60+(CJ$5-$AX$5)))))</f>
        <v>4.4736869448055369E-2</v>
      </c>
      <c r="CK63" s="381">
        <f>CJ63*(1-VLOOKUP($AW63,'MP-2019_Male'!$A$3:$CH$103,IF(CK$5&gt;2034,84,(60+(CK$5-$AX$5)))))</f>
        <v>4.4298448127464425E-2</v>
      </c>
      <c r="CL63" s="381">
        <f>CK63*(1-VLOOKUP($AW63,'MP-2019_Male'!$A$3:$CH$103,IF(CL$5&gt;2034,84,(60+(CL$5-$AX$5)))))</f>
        <v>4.3864323335815275E-2</v>
      </c>
      <c r="CM63" s="381">
        <f>CL63*(1-VLOOKUP($AW63,'MP-2019_Male'!$A$3:$CH$103,IF(CM$5&gt;2034,84,(60+(CM$5-$AX$5)))))</f>
        <v>4.3434452967124282E-2</v>
      </c>
      <c r="CN63" s="381">
        <f>CM63*(1-VLOOKUP($AW63,'MP-2019_Male'!$A$3:$CH$103,IF(CN$5&gt;2034,84,(60+(CN$5-$AX$5)))))</f>
        <v>4.300879532804646E-2</v>
      </c>
      <c r="CO63" s="381">
        <f>CN63*(1-VLOOKUP($AW63,'MP-2019_Male'!$A$3:$CH$103,IF(CO$5&gt;2034,84,(60+(CO$5-$AX$5)))))</f>
        <v>4.2587309133831602E-2</v>
      </c>
      <c r="CP63" s="381">
        <f>CO63*(1-VLOOKUP($AW63,'MP-2019_Male'!$A$3:$CH$103,IF(CP$5&gt;2034,84,(60+(CP$5-$AX$5)))))</f>
        <v>4.2169953504320054E-2</v>
      </c>
      <c r="CQ63" s="381">
        <f>CP63*(1-VLOOKUP($AW63,'MP-2019_Male'!$A$3:$CH$103,IF(CQ$5&gt;2034,84,(60+(CQ$5-$AX$5)))))</f>
        <v>4.1756687959977716E-2</v>
      </c>
      <c r="CR63" s="381">
        <f>CQ63*(1-VLOOKUP($AW63,'MP-2019_Male'!$A$3:$CH$103,IF(CR$5&gt;2034,84,(60+(CR$5-$AX$5)))))</f>
        <v>4.1347472417969933E-2</v>
      </c>
      <c r="CS63" s="381">
        <f>CR63*(1-VLOOKUP($AW63,'MP-2019_Male'!$A$3:$CH$103,IF(CS$5&gt;2034,84,(60+(CS$5-$AX$5)))))</f>
        <v>4.0942267188273825E-2</v>
      </c>
      <c r="CT63" s="381">
        <f>CS63*(1-VLOOKUP($AW63,'MP-2019_Male'!$A$3:$CH$103,IF(CT$5&gt;2034,84,(60+(CT$5-$AX$5)))))</f>
        <v>4.0541032969828743E-2</v>
      </c>
      <c r="CU63" s="381">
        <f>CT63*(1-VLOOKUP($AW63,'MP-2019_Male'!$A$3:$CH$103,IF(CU$5&gt;2034,84,(60+(CU$5-$AX$5)))))</f>
        <v>4.0143730846724422E-2</v>
      </c>
      <c r="CV63" s="381">
        <f>CU63*(1-VLOOKUP($AW63,'MP-2019_Male'!$A$3:$CH$103,IF(CV$5&gt;2034,84,(60+(CV$5-$AX$5)))))</f>
        <v>3.9750322284426522E-2</v>
      </c>
      <c r="CW63" s="381">
        <f>CV63*(1-VLOOKUP($AW63,'MP-2019_Male'!$A$3:$CH$103,IF(CW$5&gt;2034,84,(60+(CW$5-$AX$5)))))</f>
        <v>3.9360769126039141E-2</v>
      </c>
      <c r="CX63" s="381">
        <f>CW63*(1-VLOOKUP($AW63,'MP-2019_Male'!$A$3:$CH$103,IF(CX$5&gt;2034,84,(60+(CX$5-$AX$5)))))</f>
        <v>3.8975033588603956E-2</v>
      </c>
      <c r="CY63" s="381">
        <f>CX63*(1-VLOOKUP($AW63,'MP-2019_Male'!$A$3:$CH$103,IF(CY$5&gt;2034,84,(60+(CY$5-$AX$5)))))</f>
        <v>3.8593078259435636E-2</v>
      </c>
      <c r="CZ63" s="381">
        <f>CY63*(1-VLOOKUP($AW63,'MP-2019_Male'!$A$3:$CH$103,IF(CZ$5&gt;2034,84,(60+(CZ$5-$AX$5)))))</f>
        <v>3.8214866092493166E-2</v>
      </c>
      <c r="DA63" s="381">
        <f>CZ63*(1-VLOOKUP($AW63,'MP-2019_Male'!$A$3:$CH$103,IF(DA$5&gt;2034,84,(60+(DA$5-$AX$5)))))</f>
        <v>3.7840360404786728E-2</v>
      </c>
      <c r="DB63" s="381">
        <f>DA63*(1-VLOOKUP($AW63,'MP-2019_Male'!$A$3:$CH$103,IF(DB$5&gt;2034,84,(60+(DB$5-$AX$5)))))</f>
        <v>3.746952487281982E-2</v>
      </c>
      <c r="DC63" s="381">
        <f>DB63*(1-VLOOKUP($AW63,'MP-2019_Male'!$A$3:$CH$103,IF(DC$5&gt;2034,84,(60+(DC$5-$AX$5)))))</f>
        <v>3.7102323529066186E-2</v>
      </c>
      <c r="DD63" s="381">
        <f>DC63*(1-VLOOKUP($AW63,'MP-2019_Male'!$A$3:$CH$103,IF(DD$5&gt;2034,84,(60+(DD$5-$AX$5)))))</f>
        <v>3.6738720758481336E-2</v>
      </c>
      <c r="DE63" s="381">
        <f>DD63*(1-VLOOKUP($AW63,'MP-2019_Male'!$A$3:$CH$103,IF(DE$5&gt;2034,84,(60+(DE$5-$AX$5)))))</f>
        <v>3.6378681295048218E-2</v>
      </c>
      <c r="DF63" s="381">
        <f>DE63*(1-VLOOKUP($AW63,'MP-2019_Male'!$A$3:$CH$103,IF(DF$5&gt;2034,84,(60+(DF$5-$AX$5)))))</f>
        <v>3.6022170218356742E-2</v>
      </c>
      <c r="DG63" s="381">
        <f>DF63*(1-VLOOKUP($AW63,'MP-2019_Male'!$A$3:$CH$103,IF(DG$5&gt;2034,84,(60+(DG$5-$AX$5)))))</f>
        <v>3.5669152950216845E-2</v>
      </c>
      <c r="DH63" s="381">
        <f>DG63*(1-VLOOKUP($AW63,'MP-2019_Male'!$A$3:$CH$103,IF(DH$5&gt;2034,84,(60+(DH$5-$AX$5)))))</f>
        <v>3.5319595251304722E-2</v>
      </c>
      <c r="DI63" s="381">
        <f>DH63*(1-VLOOKUP($AW63,'MP-2019_Male'!$A$3:$CH$103,IF(DI$5&gt;2034,84,(60+(DI$5-$AX$5)))))</f>
        <v>3.4973463217841935E-2</v>
      </c>
      <c r="DJ63" s="381">
        <f>DI63*(1-VLOOKUP($AW63,'MP-2019_Male'!$A$3:$CH$103,IF(DJ$5&gt;2034,84,(60+(DJ$5-$AX$5)))))</f>
        <v>3.4630723278307081E-2</v>
      </c>
      <c r="DK63" s="381">
        <f>DJ63*(1-VLOOKUP($AW63,'MP-2019_Male'!$A$3:$CH$103,IF(DK$5&gt;2034,84,(60+(DK$5-$AX$5)))))</f>
        <v>3.4291342190179673E-2</v>
      </c>
      <c r="DL63" s="381">
        <f>DK63*(1-VLOOKUP($AW63,'MP-2019_Male'!$A$3:$CH$103,IF(DL$5&gt;2034,84,(60+(DL$5-$AX$5)))))</f>
        <v>3.3955287036715909E-2</v>
      </c>
      <c r="DM63" s="381">
        <f>DL63*(1-VLOOKUP($AW63,'MP-2019_Male'!$A$3:$CH$103,IF(DM$5&gt;2034,84,(60+(DM$5-$AX$5)))))</f>
        <v>3.362252522375609E-2</v>
      </c>
      <c r="DN63" s="381">
        <f>DM63*(1-VLOOKUP($AW63,'MP-2019_Male'!$A$3:$CH$103,IF(DN$5&gt;2034,84,(60+(DN$5-$AX$5)))))</f>
        <v>3.3293024476563279E-2</v>
      </c>
      <c r="DO63" s="381">
        <f>DN63*(1-VLOOKUP($AW63,'MP-2019_Male'!$A$3:$CH$103,IF(DO$5&gt;2034,84,(60+(DO$5-$AX$5)))))</f>
        <v>3.296675283669296E-2</v>
      </c>
      <c r="DP63" s="381">
        <f>DO63*(1-VLOOKUP($AW63,'MP-2019_Male'!$A$3:$CH$103,IF(DP$5&gt;2034,84,(60+(DP$5-$AX$5)))))</f>
        <v>3.2643678658893366E-2</v>
      </c>
      <c r="DQ63" s="381">
        <f>DP63*(1-VLOOKUP($AW63,'MP-2019_Male'!$A$3:$CH$103,IF(DQ$5&gt;2034,84,(60+(DQ$5-$AX$5)))))</f>
        <v>3.2323770608036206E-2</v>
      </c>
      <c r="DR63" s="381">
        <f>DQ63*(1-VLOOKUP($AW63,'MP-2019_Male'!$A$3:$CH$103,IF(DR$5&gt;2034,84,(60+(DR$5-$AX$5)))))</f>
        <v>3.2006997656077452E-2</v>
      </c>
      <c r="DS63" s="381">
        <f>DR63*(1-VLOOKUP($AW63,'MP-2019_Male'!$A$3:$CH$103,IF(DS$5&gt;2034,84,(60+(DS$5-$AX$5)))))</f>
        <v>3.1693329079047892E-2</v>
      </c>
      <c r="DT63" s="381">
        <f>DS63*(1-VLOOKUP($AW63,'MP-2019_Male'!$A$3:$CH$103,IF(DT$5&gt;2034,84,(60+(DT$5-$AX$5)))))</f>
        <v>3.1382734454073219E-2</v>
      </c>
      <c r="DU63" s="381">
        <f>DT63*(1-VLOOKUP($AW63,'MP-2019_Male'!$A$3:$CH$103,IF(DU$5&gt;2034,84,(60+(DU$5-$AX$5)))))</f>
        <v>3.10751836564233E-2</v>
      </c>
      <c r="DV63" s="381">
        <f>DU63*(1-VLOOKUP($AW63,'MP-2019_Male'!$A$3:$CH$103,IF(DV$5&gt;2034,84,(60+(DV$5-$AX$5)))))</f>
        <v>3.0770646856590349E-2</v>
      </c>
      <c r="DW63" s="381">
        <f>DV63*(1-VLOOKUP($AW63,'MP-2019_Male'!$A$3:$CH$103,IF(DW$5&gt;2034,84,(60+(DW$5-$AX$5)))))</f>
        <v>3.0469094517395764E-2</v>
      </c>
      <c r="DX63" s="381">
        <f>DW63*(1-VLOOKUP($AW63,'MP-2019_Male'!$A$3:$CH$103,IF(DX$5&gt;2034,84,(60+(DX$5-$AX$5)))))</f>
        <v>3.0170497391125286E-2</v>
      </c>
      <c r="DY63" s="381">
        <f>DX63*(1-VLOOKUP($AW63,'MP-2019_Male'!$A$3:$CH$103,IF(DY$5&gt;2034,84,(60+(DY$5-$AX$5)))))</f>
        <v>2.9874826516692259E-2</v>
      </c>
      <c r="DZ63" s="381">
        <f>DY63*(1-VLOOKUP($AW63,'MP-2019_Male'!$A$3:$CH$103,IF(DZ$5&gt;2034,84,(60+(DZ$5-$AX$5)))))</f>
        <v>2.9582053216828674E-2</v>
      </c>
      <c r="EA63" s="381">
        <f>DZ63*(1-VLOOKUP($AW63,'MP-2019_Male'!$A$3:$CH$103,IF(EA$5&gt;2034,84,(60+(EA$5-$AX$5)))))</f>
        <v>2.9292149095303751E-2</v>
      </c>
      <c r="EB63" s="381">
        <f>EA63*(1-VLOOKUP($AW63,'MP-2019_Male'!$A$3:$CH$103,IF(EB$5&gt;2034,84,(60+(EB$5-$AX$5)))))</f>
        <v>2.9005086034169774E-2</v>
      </c>
      <c r="EC63" s="381">
        <f>EB63*(1-VLOOKUP($AW63,'MP-2019_Male'!$A$3:$CH$103,IF(EC$5&gt;2034,84,(60+(EC$5-$AX$5)))))</f>
        <v>2.872083619103491E-2</v>
      </c>
      <c r="ED63" s="381">
        <f>EC63*(1-VLOOKUP($AW63,'MP-2019_Male'!$A$3:$CH$103,IF(ED$5&gt;2034,84,(60+(ED$5-$AX$5)))))</f>
        <v>2.8439371996362768E-2</v>
      </c>
      <c r="EE63" s="381">
        <f>ED63*(1-VLOOKUP($AW63,'MP-2019_Male'!$A$3:$CH$103,IF(EE$5&gt;2034,84,(60+(EE$5-$AX$5)))))</f>
        <v>2.8160666150798413E-2</v>
      </c>
      <c r="EF63" s="381">
        <f>EE63*(1-VLOOKUP($AW63,'MP-2019_Male'!$A$3:$CH$103,IF(EF$5&gt;2034,84,(60+(EF$5-$AX$5)))))</f>
        <v>2.7884691622520587E-2</v>
      </c>
      <c r="EG63" s="381">
        <f>EF63*(1-VLOOKUP($AW63,'MP-2019_Male'!$A$3:$CH$103,IF(EG$5&gt;2034,84,(60+(EG$5-$AX$5)))))</f>
        <v>2.7611421644619886E-2</v>
      </c>
      <c r="EH63" s="381">
        <f>EG63*(1-VLOOKUP($AW63,'MP-2019_Male'!$A$3:$CH$103,IF(EH$5&gt;2034,84,(60+(EH$5-$AX$5)))))</f>
        <v>2.734082971250261E-2</v>
      </c>
      <c r="EI63" s="381">
        <f>EH63*(1-VLOOKUP($AW63,'MP-2019_Male'!$A$3:$CH$103,IF(EI$5&gt;2034,84,(60+(EI$5-$AX$5)))))</f>
        <v>2.7072889581320082E-2</v>
      </c>
      <c r="EJ63" s="381">
        <f>EI63*(1-VLOOKUP($AW63,'MP-2019_Male'!$A$3:$CH$103,IF(EJ$5&gt;2034,84,(60+(EJ$5-$AX$5)))))</f>
        <v>2.6807575263423145E-2</v>
      </c>
      <c r="EK63" s="381">
        <f>EJ63*(1-VLOOKUP($AW63,'MP-2019_Male'!$A$3:$CH$103,IF(EK$5&gt;2034,84,(60+(EK$5-$AX$5)))))</f>
        <v>2.6544861025841596E-2</v>
      </c>
      <c r="EL63" s="381">
        <f>EK63*(1-VLOOKUP($AW63,'MP-2019_Male'!$A$3:$CH$103,IF(EL$5&gt;2034,84,(60+(EL$5-$AX$5)))))</f>
        <v>2.6284721387788347E-2</v>
      </c>
      <c r="EM63" s="381">
        <f>EL63*(1-VLOOKUP($AW63,'MP-2019_Male'!$A$3:$CH$103,IF(EM$5&gt;2034,84,(60+(EM$5-$AX$5)))))</f>
        <v>2.602713111818802E-2</v>
      </c>
      <c r="EN63" s="381">
        <f>EM63*(1-VLOOKUP($AW63,'MP-2019_Male'!$A$3:$CH$103,IF(EN$5&gt;2034,84,(60+(EN$5-$AX$5)))))</f>
        <v>2.5772065233229776E-2</v>
      </c>
      <c r="EO63" s="381">
        <f>EN63*(1-VLOOKUP($AW63,'MP-2019_Male'!$A$3:$CH$103,IF(EO$5&gt;2034,84,(60+(EO$5-$AX$5)))))</f>
        <v>2.5519498993944123E-2</v>
      </c>
      <c r="EP63" s="381">
        <f>EO63*(1-VLOOKUP($AW63,'MP-2019_Male'!$A$3:$CH$103,IF(EP$5&gt;2034,84,(60+(EP$5-$AX$5)))))</f>
        <v>2.526940790380347E-2</v>
      </c>
      <c r="EQ63" s="381">
        <f>EP63*(1-VLOOKUP($AW63,'MP-2019_Male'!$A$3:$CH$103,IF(EQ$5&gt;2034,84,(60+(EQ$5-$AX$5)))))</f>
        <v>2.5021767706346197E-2</v>
      </c>
      <c r="ER63" s="381">
        <f>EQ63*(1-VLOOKUP($AW63,'MP-2019_Male'!$A$3:$CH$103,IF(ER$5&gt;2034,84,(60+(ER$5-$AX$5)))))</f>
        <v>2.4776554382824004E-2</v>
      </c>
      <c r="ES63" s="381">
        <f>ER63*(1-VLOOKUP($AW63,'MP-2019_Male'!$A$3:$CH$103,IF(ES$5&gt;2034,84,(60+(ES$5-$AX$5)))))</f>
        <v>2.453374414987233E-2</v>
      </c>
      <c r="ET63" s="381">
        <f>ES63*(1-VLOOKUP($AW63,'MP-2019_Male'!$A$3:$CH$103,IF(ET$5&gt;2034,84,(60+(ET$5-$AX$5)))))</f>
        <v>2.4293313457203581E-2</v>
      </c>
      <c r="EU63" s="381">
        <f>ET63*(1-VLOOKUP($AW63,'MP-2019_Male'!$A$3:$CH$103,IF(EU$5&gt;2034,84,(60+(EU$5-$AX$5)))))</f>
        <v>2.4055238985322986E-2</v>
      </c>
      <c r="EV63" s="381">
        <f>EU63*(1-VLOOKUP($AW63,'MP-2019_Male'!$A$3:$CH$103,IF(EV$5&gt;2034,84,(60+(EV$5-$AX$5)))))</f>
        <v>2.381949764326682E-2</v>
      </c>
      <c r="EW63" s="381">
        <f>EV63*(1-VLOOKUP($AW63,'MP-2019_Male'!$A$3:$CH$103,IF(EW$5&gt;2034,84,(60+(EW$5-$AX$5)))))</f>
        <v>2.3586066566362803E-2</v>
      </c>
      <c r="EX63" s="381">
        <f>EW63*(1-VLOOKUP($AW63,'MP-2019_Male'!$A$3:$CH$103,IF(EX$5&gt;2034,84,(60+(EX$5-$AX$5)))))</f>
        <v>2.3354923114012448E-2</v>
      </c>
      <c r="EY63" s="381">
        <f>EX63*(1-VLOOKUP($AW63,'MP-2019_Male'!$A$3:$CH$103,IF(EY$5&gt;2034,84,(60+(EY$5-$AX$5)))))</f>
        <v>2.3126044867495126E-2</v>
      </c>
      <c r="EZ63" s="381">
        <f>EY63*(1-VLOOKUP($AW63,'MP-2019_Male'!$A$3:$CH$103,IF(EZ$5&gt;2034,84,(60+(EZ$5-$AX$5)))))</f>
        <v>2.2899409627793674E-2</v>
      </c>
      <c r="FA63" s="381">
        <f>EZ63*(1-VLOOKUP($AW63,'MP-2019_Male'!$A$3:$CH$103,IF(FA$5&gt;2034,84,(60+(FA$5-$AX$5)))))</f>
        <v>2.2674995413441295E-2</v>
      </c>
      <c r="FB63" s="381">
        <f>FA63*(1-VLOOKUP($AW63,'MP-2019_Male'!$A$3:$CH$103,IF(FB$5&gt;2034,84,(60+(FB$5-$AX$5)))))</f>
        <v>2.2452780458389568E-2</v>
      </c>
      <c r="FC63" s="381">
        <f>FB63*(1-VLOOKUP($AW63,'MP-2019_Male'!$A$3:$CH$103,IF(FC$5&gt;2034,84,(60+(FC$5-$AX$5)))))</f>
        <v>2.2232743209897349E-2</v>
      </c>
      <c r="FD63" s="381">
        <f>FC63*(1-VLOOKUP($AW63,'MP-2019_Male'!$A$3:$CH$103,IF(FD$5&gt;2034,84,(60+(FD$5-$AX$5)))))</f>
        <v>2.2014862326440354E-2</v>
      </c>
      <c r="FE63" s="381">
        <f>FD63*(1-VLOOKUP($AW63,'MP-2019_Male'!$A$3:$CH$103,IF(FE$5&gt;2034,84,(60+(FE$5-$AX$5)))))</f>
        <v>2.1799116675641238E-2</v>
      </c>
      <c r="FF63" s="381">
        <f>FE63*(1-VLOOKUP($AW63,'MP-2019_Male'!$A$3:$CH$103,IF(FF$5&gt;2034,84,(60+(FF$5-$AX$5)))))</f>
        <v>2.1585485332219954E-2</v>
      </c>
      <c r="FG63" s="381">
        <f>FF63*(1-VLOOKUP($AW63,'MP-2019_Male'!$A$3:$CH$103,IF(FG$5&gt;2034,84,(60+(FG$5-$AX$5)))))</f>
        <v>2.1373947575964197E-2</v>
      </c>
      <c r="FH63" s="381">
        <f>FG63*(1-VLOOKUP($AW63,'MP-2019_Male'!$A$3:$CH$103,IF(FH$5&gt;2034,84,(60+(FH$5-$AX$5)))))</f>
        <v>2.1164482889719748E-2</v>
      </c>
      <c r="FI63" s="381">
        <f>FH63*(1-VLOOKUP($AW63,'MP-2019_Male'!$A$3:$CH$103,IF(FI$5&gt;2034,84,(60+(FI$5-$AX$5)))))</f>
        <v>2.0957070957400493E-2</v>
      </c>
      <c r="FJ63" s="381">
        <f>FI63*(1-VLOOKUP($AW63,'MP-2019_Male'!$A$3:$CH$103,IF(FJ$5&gt;2034,84,(60+(FJ$5-$AX$5)))))</f>
        <v>2.0751691662017967E-2</v>
      </c>
      <c r="FK63" s="381">
        <f>FJ63*(1-VLOOKUP($AW63,'MP-2019_Male'!$A$3:$CH$103,IF(FK$5&gt;2034,84,(60+(FK$5-$AX$5)))))</f>
        <v>2.0548325083730192E-2</v>
      </c>
      <c r="FL63" s="381">
        <f>FK63*(1-VLOOKUP($AW63,'MP-2019_Male'!$A$3:$CH$103,IF(FL$5&gt;2034,84,(60+(FL$5-$AX$5)))))</f>
        <v>2.0346951497909636E-2</v>
      </c>
      <c r="FM63" s="381">
        <f>FL63*(1-VLOOKUP($AW63,'MP-2019_Male'!$A$3:$CH$103,IF(FM$5&gt;2034,84,(60+(FM$5-$AX$5)))))</f>
        <v>2.014755137323012E-2</v>
      </c>
      <c r="FN63" s="381">
        <f>FM63*(1-VLOOKUP($AW63,'MP-2019_Male'!$A$3:$CH$103,IF(FN$5&gt;2034,84,(60+(FN$5-$AX$5)))))</f>
        <v>1.9950105369772465E-2</v>
      </c>
    </row>
    <row r="64" spans="1:170">
      <c r="A64" s="172">
        <v>76</v>
      </c>
      <c r="B64" s="190">
        <f t="shared" si="7"/>
        <v>2.5704000000000001E-2</v>
      </c>
      <c r="C64" s="191">
        <f t="shared" si="8"/>
        <v>1.1983000000000001E-2</v>
      </c>
      <c r="D64" s="174">
        <f t="shared" si="5"/>
        <v>1.8843499999999999E-2</v>
      </c>
      <c r="E64" s="345">
        <f t="shared" ca="1" si="10"/>
        <v>1.72916168601372E-2</v>
      </c>
      <c r="F64" s="346">
        <f t="shared" ca="1" si="11"/>
        <v>1.1974628884116373E-2</v>
      </c>
      <c r="G64" s="366">
        <f t="shared" ca="1" si="17"/>
        <v>1.4633122872126786E-2</v>
      </c>
      <c r="R64" s="405">
        <v>76</v>
      </c>
      <c r="T64" s="406">
        <v>8.9300000000000004E-3</v>
      </c>
      <c r="U64" s="407">
        <v>2.111E-2</v>
      </c>
      <c r="V64" s="407">
        <v>4.3220000000000001E-2</v>
      </c>
      <c r="W64" s="408">
        <v>2.3709999999999998E-2</v>
      </c>
      <c r="Y64" s="406">
        <v>1.2E-2</v>
      </c>
      <c r="Z64" s="407">
        <v>2.9950000000000001E-2</v>
      </c>
      <c r="AA64" s="407">
        <v>5.5370000000000003E-2</v>
      </c>
      <c r="AB64" s="408">
        <v>3.7060000000000003E-2</v>
      </c>
      <c r="AC64" s="413"/>
      <c r="AD64" s="172">
        <v>76</v>
      </c>
      <c r="AF64" s="195">
        <v>2.5704000000000001E-2</v>
      </c>
      <c r="AG64" s="196">
        <v>2.9607999999999999E-2</v>
      </c>
      <c r="AH64" s="197">
        <v>5.7933999999999999E-2</v>
      </c>
      <c r="AI64" s="172"/>
      <c r="AJ64" s="195">
        <v>1.1983000000000001E-2</v>
      </c>
      <c r="AK64" s="196">
        <v>2.3118E-2</v>
      </c>
      <c r="AL64" s="197">
        <v>4.4413000000000001E-2</v>
      </c>
      <c r="AM64" s="198"/>
      <c r="AV64" s="198"/>
      <c r="AW64" s="172">
        <v>83</v>
      </c>
      <c r="AX64" s="199">
        <f t="shared" si="16"/>
        <v>6.5109424345772396E-2</v>
      </c>
      <c r="AY64" s="334">
        <f t="shared" si="15"/>
        <v>7.0153300000000002E-2</v>
      </c>
      <c r="AZ64" s="381">
        <f>AY64*(1-VLOOKUP($AW64,'MP-2019_Male'!$A$3:$CH$103,IF(AZ$5&gt;2034,84,(60+(AZ$5-$AX$5)))))</f>
        <v>6.9227276439999999E-2</v>
      </c>
      <c r="BA64" s="381">
        <f>AZ64*(1-VLOOKUP($AW64,'MP-2019_Male'!$A$3:$CH$103,IF(BA$5&gt;2034,84,(60+(BA$5-$AX$5)))))</f>
        <v>6.8458853671515996E-2</v>
      </c>
      <c r="BB64" s="381">
        <f>BA64*(1-VLOOKUP($AW64,'MP-2019_Male'!$A$3:$CH$103,IF(BB$5&gt;2034,84,(60+(BB$5-$AX$5)))))</f>
        <v>6.7842723988472353E-2</v>
      </c>
      <c r="BC64" s="381">
        <f>BB64*(1-VLOOKUP($AW64,'MP-2019_Male'!$A$3:$CH$103,IF(BC$5&gt;2034,84,(60+(BC$5-$AX$5)))))</f>
        <v>6.7374609192951893E-2</v>
      </c>
      <c r="BD64" s="381">
        <f>BC64*(1-VLOOKUP($AW64,'MP-2019_Male'!$A$3:$CH$103,IF(BD$5&gt;2034,84,(60+(BD$5-$AX$5)))))</f>
        <v>6.7051211068825722E-2</v>
      </c>
      <c r="BE64" s="381">
        <f>BD64*(1-VLOOKUP($AW64,'MP-2019_Male'!$A$3:$CH$103,IF(BE$5&gt;2034,84,(60+(BE$5-$AX$5)))))</f>
        <v>6.6715955013481598E-2</v>
      </c>
      <c r="BF64" s="381">
        <f>BE64*(1-VLOOKUP($AW64,'MP-2019_Male'!$A$3:$CH$103,IF(BF$5&gt;2034,84,(60+(BF$5-$AX$5)))))</f>
        <v>6.6362360451910143E-2</v>
      </c>
      <c r="BG64" s="381">
        <f>BF64*(1-VLOOKUP($AW64,'MP-2019_Male'!$A$3:$CH$103,IF(BG$5&gt;2034,84,(60+(BG$5-$AX$5)))))</f>
        <v>6.5977458761289062E-2</v>
      </c>
      <c r="BH64" s="381">
        <f>BG64*(1-VLOOKUP($AW64,'MP-2019_Male'!$A$3:$CH$103,IF(BH$5&gt;2034,84,(60+(BH$5-$AX$5)))))</f>
        <v>6.5561800771092943E-2</v>
      </c>
      <c r="BI64" s="381">
        <f>BH64*(1-VLOOKUP($AW64,'MP-2019_Male'!$A$3:$CH$103,IF(BI$5&gt;2034,84,(60+(BI$5-$AX$5)))))</f>
        <v>6.5109424345772396E-2</v>
      </c>
      <c r="BJ64" s="414">
        <f>BI64*(1-VLOOKUP($AW64,'MP-2019_Male'!$A$3:$CH$103,IF(BJ$5&gt;2034,84,(60+(BJ$5-$AX$5)))))</f>
        <v>6.4621103663179108E-2</v>
      </c>
      <c r="BK64" s="381">
        <f>BJ64*(1-VLOOKUP($AW64,'MP-2019_Male'!$A$3:$CH$103,IF(BK$5&gt;2034,84,(60+(BK$5-$AX$5)))))</f>
        <v>6.4104134833873672E-2</v>
      </c>
      <c r="BL64" s="381">
        <f>BK64*(1-VLOOKUP($AW64,'MP-2019_Male'!$A$3:$CH$103,IF(BL$5&gt;2034,84,(60+(BL$5-$AX$5)))))</f>
        <v>6.3559249687785743E-2</v>
      </c>
      <c r="BM64" s="381">
        <f>BL64*(1-VLOOKUP($AW64,'MP-2019_Male'!$A$3:$CH$103,IF(BM$5&gt;2034,84,(60+(BM$5-$AX$5)))))</f>
        <v>6.2999928290533233E-2</v>
      </c>
      <c r="BN64" s="381">
        <f>BM64*(1-VLOOKUP($AW64,'MP-2019_Male'!$A$3:$CH$103,IF(BN$5&gt;2034,84,(60+(BN$5-$AX$5)))))</f>
        <v>6.2439228928747488E-2</v>
      </c>
      <c r="BO64" s="381">
        <f>BN64*(1-VLOOKUP($AW64,'MP-2019_Male'!$A$3:$CH$103,IF(BO$5&gt;2034,84,(60+(BO$5-$AX$5)))))</f>
        <v>6.1877275868388759E-2</v>
      </c>
      <c r="BP64" s="381">
        <f>BO64*(1-VLOOKUP($AW64,'MP-2019_Male'!$A$3:$CH$103,IF(BP$5&gt;2034,84,(60+(BP$5-$AX$5)))))</f>
        <v>6.1320380385573262E-2</v>
      </c>
      <c r="BQ64" s="381">
        <f>BP64*(1-VLOOKUP($AW64,'MP-2019_Male'!$A$3:$CH$103,IF(BQ$5&gt;2034,84,(60+(BQ$5-$AX$5)))))</f>
        <v>6.0768496962103104E-2</v>
      </c>
      <c r="BR64" s="381">
        <f>BQ64*(1-VLOOKUP($AW64,'MP-2019_Male'!$A$3:$CH$103,IF(BR$5&gt;2034,84,(60+(BR$5-$AX$5)))))</f>
        <v>6.0221580489444176E-2</v>
      </c>
      <c r="BS64" s="381">
        <f>BR64*(1-VLOOKUP($AW64,'MP-2019_Male'!$A$3:$CH$103,IF(BS$5&gt;2034,84,(60+(BS$5-$AX$5)))))</f>
        <v>5.9667541948941291E-2</v>
      </c>
      <c r="BT64" s="381">
        <f>BS64*(1-VLOOKUP($AW64,'MP-2019_Male'!$A$3:$CH$103,IF(BT$5&gt;2034,84,(60+(BT$5-$AX$5)))))</f>
        <v>5.9112633808816137E-2</v>
      </c>
      <c r="BU64" s="381">
        <f>BT64*(1-VLOOKUP($AW64,'MP-2019_Male'!$A$3:$CH$103,IF(BU$5&gt;2034,84,(60+(BU$5-$AX$5)))))</f>
        <v>5.8545152524251499E-2</v>
      </c>
      <c r="BV64" s="381">
        <f>BU64*(1-VLOOKUP($AW64,'MP-2019_Male'!$A$3:$CH$103,IF(BV$5&gt;2034,84,(60+(BV$5-$AX$5)))))</f>
        <v>5.797141002951383E-2</v>
      </c>
      <c r="BW64" s="381">
        <f>BV64*(1-VLOOKUP($AW64,'MP-2019_Male'!$A$3:$CH$103,IF(BW$5&gt;2034,84,(60+(BW$5-$AX$5)))))</f>
        <v>5.7397493070221642E-2</v>
      </c>
      <c r="BX64" s="381">
        <f>BW64*(1-VLOOKUP($AW64,'MP-2019_Male'!$A$3:$CH$103,IF(BX$5&gt;2034,84,(60+(BX$5-$AX$5)))))</f>
        <v>5.6834997638133468E-2</v>
      </c>
      <c r="BY64" s="381">
        <f>BX64*(1-VLOOKUP($AW64,'MP-2019_Male'!$A$3:$CH$103,IF(BY$5&gt;2034,84,(60+(BY$5-$AX$5)))))</f>
        <v>5.6278014661279761E-2</v>
      </c>
      <c r="BZ64" s="381">
        <f>BY64*(1-VLOOKUP($AW64,'MP-2019_Male'!$A$3:$CH$103,IF(BZ$5&gt;2034,84,(60+(BZ$5-$AX$5)))))</f>
        <v>5.5726490117599219E-2</v>
      </c>
      <c r="CA64" s="381">
        <f>BZ64*(1-VLOOKUP($AW64,'MP-2019_Male'!$A$3:$CH$103,IF(CA$5&gt;2034,84,(60+(CA$5-$AX$5)))))</f>
        <v>5.5180370514446742E-2</v>
      </c>
      <c r="CB64" s="381">
        <f>CA64*(1-VLOOKUP($AW64,'MP-2019_Male'!$A$3:$CH$103,IF(CB$5&gt;2034,84,(60+(CB$5-$AX$5)))))</f>
        <v>5.4639602883405164E-2</v>
      </c>
      <c r="CC64" s="381">
        <f>CB64*(1-VLOOKUP($AW64,'MP-2019_Male'!$A$3:$CH$103,IF(CC$5&gt;2034,84,(60+(CC$5-$AX$5)))))</f>
        <v>5.4104134775147791E-2</v>
      </c>
      <c r="CD64" s="381">
        <f>CC64*(1-VLOOKUP($AW64,'MP-2019_Male'!$A$3:$CH$103,IF(CD$5&gt;2034,84,(60+(CD$5-$AX$5)))))</f>
        <v>5.3573914254351339E-2</v>
      </c>
      <c r="CE64" s="381">
        <f>CD64*(1-VLOOKUP($AW64,'MP-2019_Male'!$A$3:$CH$103,IF(CE$5&gt;2034,84,(60+(CE$5-$AX$5)))))</f>
        <v>5.3048889894658696E-2</v>
      </c>
      <c r="CF64" s="381">
        <f>CE64*(1-VLOOKUP($AW64,'MP-2019_Male'!$A$3:$CH$103,IF(CF$5&gt;2034,84,(60+(CF$5-$AX$5)))))</f>
        <v>5.2529010773691043E-2</v>
      </c>
      <c r="CG64" s="381">
        <f>CF64*(1-VLOOKUP($AW64,'MP-2019_Male'!$A$3:$CH$103,IF(CG$5&gt;2034,84,(60+(CG$5-$AX$5)))))</f>
        <v>5.2014226468108868E-2</v>
      </c>
      <c r="CH64" s="381">
        <f>CG64*(1-VLOOKUP($AW64,'MP-2019_Male'!$A$3:$CH$103,IF(CH$5&gt;2034,84,(60+(CH$5-$AX$5)))))</f>
        <v>5.1504487048721397E-2</v>
      </c>
      <c r="CI64" s="381">
        <f>CH64*(1-VLOOKUP($AW64,'MP-2019_Male'!$A$3:$CH$103,IF(CI$5&gt;2034,84,(60+(CI$5-$AX$5)))))</f>
        <v>5.0999743075643922E-2</v>
      </c>
      <c r="CJ64" s="381">
        <f>CI64*(1-VLOOKUP($AW64,'MP-2019_Male'!$A$3:$CH$103,IF(CJ$5&gt;2034,84,(60+(CJ$5-$AX$5)))))</f>
        <v>5.0499945593502613E-2</v>
      </c>
      <c r="CK64" s="381">
        <f>CJ64*(1-VLOOKUP($AW64,'MP-2019_Male'!$A$3:$CH$103,IF(CK$5&gt;2034,84,(60+(CK$5-$AX$5)))))</f>
        <v>5.0005046126686284E-2</v>
      </c>
      <c r="CL64" s="381">
        <f>CK64*(1-VLOOKUP($AW64,'MP-2019_Male'!$A$3:$CH$103,IF(CL$5&gt;2034,84,(60+(CL$5-$AX$5)))))</f>
        <v>4.9514996674644755E-2</v>
      </c>
      <c r="CM64" s="381">
        <f>CL64*(1-VLOOKUP($AW64,'MP-2019_Male'!$A$3:$CH$103,IF(CM$5&gt;2034,84,(60+(CM$5-$AX$5)))))</f>
        <v>4.9029749707233235E-2</v>
      </c>
      <c r="CN64" s="381">
        <f>CM64*(1-VLOOKUP($AW64,'MP-2019_Male'!$A$3:$CH$103,IF(CN$5&gt;2034,84,(60+(CN$5-$AX$5)))))</f>
        <v>4.8549258160102346E-2</v>
      </c>
      <c r="CO64" s="381">
        <f>CN64*(1-VLOOKUP($AW64,'MP-2019_Male'!$A$3:$CH$103,IF(CO$5&gt;2034,84,(60+(CO$5-$AX$5)))))</f>
        <v>4.8073475430133343E-2</v>
      </c>
      <c r="CP64" s="381">
        <f>CO64*(1-VLOOKUP($AW64,'MP-2019_Male'!$A$3:$CH$103,IF(CP$5&gt;2034,84,(60+(CP$5-$AX$5)))))</f>
        <v>4.7602355370918031E-2</v>
      </c>
      <c r="CQ64" s="381">
        <f>CP64*(1-VLOOKUP($AW64,'MP-2019_Male'!$A$3:$CH$103,IF(CQ$5&gt;2034,84,(60+(CQ$5-$AX$5)))))</f>
        <v>4.7135852288283035E-2</v>
      </c>
      <c r="CR64" s="381">
        <f>CQ64*(1-VLOOKUP($AW64,'MP-2019_Male'!$A$3:$CH$103,IF(CR$5&gt;2034,84,(60+(CR$5-$AX$5)))))</f>
        <v>4.6673920935857857E-2</v>
      </c>
      <c r="CS64" s="381">
        <f>CR64*(1-VLOOKUP($AW64,'MP-2019_Male'!$A$3:$CH$103,IF(CS$5&gt;2034,84,(60+(CS$5-$AX$5)))))</f>
        <v>4.6216516510686451E-2</v>
      </c>
      <c r="CT64" s="381">
        <f>CS64*(1-VLOOKUP($AW64,'MP-2019_Male'!$A$3:$CH$103,IF(CT$5&gt;2034,84,(60+(CT$5-$AX$5)))))</f>
        <v>4.5763594648881724E-2</v>
      </c>
      <c r="CU64" s="381">
        <f>CT64*(1-VLOOKUP($AW64,'MP-2019_Male'!$A$3:$CH$103,IF(CU$5&gt;2034,84,(60+(CU$5-$AX$5)))))</f>
        <v>4.5315111421322683E-2</v>
      </c>
      <c r="CV64" s="381">
        <f>CU64*(1-VLOOKUP($AW64,'MP-2019_Male'!$A$3:$CH$103,IF(CV$5&gt;2034,84,(60+(CV$5-$AX$5)))))</f>
        <v>4.4871023329393717E-2</v>
      </c>
      <c r="CW64" s="381">
        <f>CV64*(1-VLOOKUP($AW64,'MP-2019_Male'!$A$3:$CH$103,IF(CW$5&gt;2034,84,(60+(CW$5-$AX$5)))))</f>
        <v>4.4431287300765655E-2</v>
      </c>
      <c r="CX64" s="381">
        <f>CW64*(1-VLOOKUP($AW64,'MP-2019_Male'!$A$3:$CH$103,IF(CX$5&gt;2034,84,(60+(CX$5-$AX$5)))))</f>
        <v>4.3995860685218151E-2</v>
      </c>
      <c r="CY64" s="381">
        <f>CX64*(1-VLOOKUP($AW64,'MP-2019_Male'!$A$3:$CH$103,IF(CY$5&gt;2034,84,(60+(CY$5-$AX$5)))))</f>
        <v>4.3564701250503012E-2</v>
      </c>
      <c r="CZ64" s="381">
        <f>CY64*(1-VLOOKUP($AW64,'MP-2019_Male'!$A$3:$CH$103,IF(CZ$5&gt;2034,84,(60+(CZ$5-$AX$5)))))</f>
        <v>4.3137767178248083E-2</v>
      </c>
      <c r="DA64" s="381">
        <f>CZ64*(1-VLOOKUP($AW64,'MP-2019_Male'!$A$3:$CH$103,IF(DA$5&gt;2034,84,(60+(DA$5-$AX$5)))))</f>
        <v>4.2715017059901252E-2</v>
      </c>
      <c r="DB64" s="381">
        <f>DA64*(1-VLOOKUP($AW64,'MP-2019_Male'!$A$3:$CH$103,IF(DB$5&gt;2034,84,(60+(DB$5-$AX$5)))))</f>
        <v>4.2296409892714215E-2</v>
      </c>
      <c r="DC64" s="381">
        <f>DB64*(1-VLOOKUP($AW64,'MP-2019_Male'!$A$3:$CH$103,IF(DC$5&gt;2034,84,(60+(DC$5-$AX$5)))))</f>
        <v>4.1881905075765613E-2</v>
      </c>
      <c r="DD64" s="381">
        <f>DC64*(1-VLOOKUP($AW64,'MP-2019_Male'!$A$3:$CH$103,IF(DD$5&gt;2034,84,(60+(DD$5-$AX$5)))))</f>
        <v>4.1471462406023112E-2</v>
      </c>
      <c r="DE64" s="381">
        <f>DD64*(1-VLOOKUP($AW64,'MP-2019_Male'!$A$3:$CH$103,IF(DE$5&gt;2034,84,(60+(DE$5-$AX$5)))))</f>
        <v>4.1065042074444086E-2</v>
      </c>
      <c r="DF64" s="381">
        <f>DE64*(1-VLOOKUP($AW64,'MP-2019_Male'!$A$3:$CH$103,IF(DF$5&gt;2034,84,(60+(DF$5-$AX$5)))))</f>
        <v>4.0662604662114535E-2</v>
      </c>
      <c r="DG64" s="381">
        <f>DF64*(1-VLOOKUP($AW64,'MP-2019_Male'!$A$3:$CH$103,IF(DG$5&gt;2034,84,(60+(DG$5-$AX$5)))))</f>
        <v>4.0264111136425813E-2</v>
      </c>
      <c r="DH64" s="381">
        <f>DG64*(1-VLOOKUP($AW64,'MP-2019_Male'!$A$3:$CH$103,IF(DH$5&gt;2034,84,(60+(DH$5-$AX$5)))))</f>
        <v>3.9869522847288841E-2</v>
      </c>
      <c r="DI64" s="381">
        <f>DH64*(1-VLOOKUP($AW64,'MP-2019_Male'!$A$3:$CH$103,IF(DI$5&gt;2034,84,(60+(DI$5-$AX$5)))))</f>
        <v>3.9478801523385412E-2</v>
      </c>
      <c r="DJ64" s="381">
        <f>DI64*(1-VLOOKUP($AW64,'MP-2019_Male'!$A$3:$CH$103,IF(DJ$5&gt;2034,84,(60+(DJ$5-$AX$5)))))</f>
        <v>3.9091909268456231E-2</v>
      </c>
      <c r="DK64" s="381">
        <f>DJ64*(1-VLOOKUP($AW64,'MP-2019_Male'!$A$3:$CH$103,IF(DK$5&gt;2034,84,(60+(DK$5-$AX$5)))))</f>
        <v>3.870880855762536E-2</v>
      </c>
      <c r="DL64" s="381">
        <f>DK64*(1-VLOOKUP($AW64,'MP-2019_Male'!$A$3:$CH$103,IF(DL$5&gt;2034,84,(60+(DL$5-$AX$5)))))</f>
        <v>3.8329462233760631E-2</v>
      </c>
      <c r="DM64" s="381">
        <f>DL64*(1-VLOOKUP($AW64,'MP-2019_Male'!$A$3:$CH$103,IF(DM$5&gt;2034,84,(60+(DM$5-$AX$5)))))</f>
        <v>3.7953833503869779E-2</v>
      </c>
      <c r="DN64" s="381">
        <f>DM64*(1-VLOOKUP($AW64,'MP-2019_Male'!$A$3:$CH$103,IF(DN$5&gt;2034,84,(60+(DN$5-$AX$5)))))</f>
        <v>3.7581885935531856E-2</v>
      </c>
      <c r="DO64" s="381">
        <f>DN64*(1-VLOOKUP($AW64,'MP-2019_Male'!$A$3:$CH$103,IF(DO$5&gt;2034,84,(60+(DO$5-$AX$5)))))</f>
        <v>3.721358345336364E-2</v>
      </c>
      <c r="DP64" s="381">
        <f>DO64*(1-VLOOKUP($AW64,'MP-2019_Male'!$A$3:$CH$103,IF(DP$5&gt;2034,84,(60+(DP$5-$AX$5)))))</f>
        <v>3.6848890335520676E-2</v>
      </c>
      <c r="DQ64" s="381">
        <f>DP64*(1-VLOOKUP($AW64,'MP-2019_Male'!$A$3:$CH$103,IF(DQ$5&gt;2034,84,(60+(DQ$5-$AX$5)))))</f>
        <v>3.648777121023257E-2</v>
      </c>
      <c r="DR64" s="381">
        <f>DQ64*(1-VLOOKUP($AW64,'MP-2019_Male'!$A$3:$CH$103,IF(DR$5&gt;2034,84,(60+(DR$5-$AX$5)))))</f>
        <v>3.6130191052372286E-2</v>
      </c>
      <c r="DS64" s="381">
        <f>DR64*(1-VLOOKUP($AW64,'MP-2019_Male'!$A$3:$CH$103,IF(DS$5&gt;2034,84,(60+(DS$5-$AX$5)))))</f>
        <v>3.5776115180059034E-2</v>
      </c>
      <c r="DT64" s="381">
        <f>DS64*(1-VLOOKUP($AW64,'MP-2019_Male'!$A$3:$CH$103,IF(DT$5&gt;2034,84,(60+(DT$5-$AX$5)))))</f>
        <v>3.5425509251294451E-2</v>
      </c>
      <c r="DU64" s="381">
        <f>DT64*(1-VLOOKUP($AW64,'MP-2019_Male'!$A$3:$CH$103,IF(DU$5&gt;2034,84,(60+(DU$5-$AX$5)))))</f>
        <v>3.5078339260631766E-2</v>
      </c>
      <c r="DV64" s="381">
        <f>DU64*(1-VLOOKUP($AW64,'MP-2019_Male'!$A$3:$CH$103,IF(DV$5&gt;2034,84,(60+(DV$5-$AX$5)))))</f>
        <v>3.4734571535877577E-2</v>
      </c>
      <c r="DW64" s="381">
        <f>DV64*(1-VLOOKUP($AW64,'MP-2019_Male'!$A$3:$CH$103,IF(DW$5&gt;2034,84,(60+(DW$5-$AX$5)))))</f>
        <v>3.4394172734825978E-2</v>
      </c>
      <c r="DX64" s="381">
        <f>DW64*(1-VLOOKUP($AW64,'MP-2019_Male'!$A$3:$CH$103,IF(DX$5&gt;2034,84,(60+(DX$5-$AX$5)))))</f>
        <v>3.4057109842024681E-2</v>
      </c>
      <c r="DY64" s="381">
        <f>DX64*(1-VLOOKUP($AW64,'MP-2019_Male'!$A$3:$CH$103,IF(DY$5&gt;2034,84,(60+(DY$5-$AX$5)))))</f>
        <v>3.3723350165572839E-2</v>
      </c>
      <c r="DZ64" s="381">
        <f>DY64*(1-VLOOKUP($AW64,'MP-2019_Male'!$A$3:$CH$103,IF(DZ$5&gt;2034,84,(60+(DZ$5-$AX$5)))))</f>
        <v>3.3392861333950224E-2</v>
      </c>
      <c r="EA64" s="381">
        <f>DZ64*(1-VLOOKUP($AW64,'MP-2019_Male'!$A$3:$CH$103,IF(EA$5&gt;2034,84,(60+(EA$5-$AX$5)))))</f>
        <v>3.3065611292877509E-2</v>
      </c>
      <c r="EB64" s="381">
        <f>EA64*(1-VLOOKUP($AW64,'MP-2019_Male'!$A$3:$CH$103,IF(EB$5&gt;2034,84,(60+(EB$5-$AX$5)))))</f>
        <v>3.2741568302207306E-2</v>
      </c>
      <c r="EC64" s="381">
        <f>EB64*(1-VLOOKUP($AW64,'MP-2019_Male'!$A$3:$CH$103,IF(EC$5&gt;2034,84,(60+(EC$5-$AX$5)))))</f>
        <v>3.2420700932845672E-2</v>
      </c>
      <c r="ED64" s="381">
        <f>EC64*(1-VLOOKUP($AW64,'MP-2019_Male'!$A$3:$CH$103,IF(ED$5&gt;2034,84,(60+(ED$5-$AX$5)))))</f>
        <v>3.2102978063703783E-2</v>
      </c>
      <c r="EE64" s="381">
        <f>ED64*(1-VLOOKUP($AW64,'MP-2019_Male'!$A$3:$CH$103,IF(EE$5&gt;2034,84,(60+(EE$5-$AX$5)))))</f>
        <v>3.1788368878679488E-2</v>
      </c>
      <c r="EF64" s="381">
        <f>EE64*(1-VLOOKUP($AW64,'MP-2019_Male'!$A$3:$CH$103,IF(EF$5&gt;2034,84,(60+(EF$5-$AX$5)))))</f>
        <v>3.1476842863668426E-2</v>
      </c>
      <c r="EG64" s="381">
        <f>EF64*(1-VLOOKUP($AW64,'MP-2019_Male'!$A$3:$CH$103,IF(EG$5&gt;2034,84,(60+(EG$5-$AX$5)))))</f>
        <v>3.1168369803604476E-2</v>
      </c>
      <c r="EH64" s="381">
        <f>EG64*(1-VLOOKUP($AW64,'MP-2019_Male'!$A$3:$CH$103,IF(EH$5&gt;2034,84,(60+(EH$5-$AX$5)))))</f>
        <v>3.0862919779529152E-2</v>
      </c>
      <c r="EI64" s="381">
        <f>EH64*(1-VLOOKUP($AW64,'MP-2019_Male'!$A$3:$CH$103,IF(EI$5&gt;2034,84,(60+(EI$5-$AX$5)))))</f>
        <v>3.0560463165689767E-2</v>
      </c>
      <c r="EJ64" s="381">
        <f>EI64*(1-VLOOKUP($AW64,'MP-2019_Male'!$A$3:$CH$103,IF(EJ$5&gt;2034,84,(60+(EJ$5-$AX$5)))))</f>
        <v>3.0260970626666005E-2</v>
      </c>
      <c r="EK64" s="381">
        <f>EJ64*(1-VLOOKUP($AW64,'MP-2019_Male'!$A$3:$CH$103,IF(EK$5&gt;2034,84,(60+(EK$5-$AX$5)))))</f>
        <v>2.9964413114524677E-2</v>
      </c>
      <c r="EL64" s="381">
        <f>EK64*(1-VLOOKUP($AW64,'MP-2019_Male'!$A$3:$CH$103,IF(EL$5&gt;2034,84,(60+(EL$5-$AX$5)))))</f>
        <v>2.9670761866002333E-2</v>
      </c>
      <c r="EM64" s="381">
        <f>EL64*(1-VLOOKUP($AW64,'MP-2019_Male'!$A$3:$CH$103,IF(EM$5&gt;2034,84,(60+(EM$5-$AX$5)))))</f>
        <v>2.937998839971551E-2</v>
      </c>
      <c r="EN64" s="381">
        <f>EM64*(1-VLOOKUP($AW64,'MP-2019_Male'!$A$3:$CH$103,IF(EN$5&gt;2034,84,(60+(EN$5-$AX$5)))))</f>
        <v>2.9092064513398297E-2</v>
      </c>
      <c r="EO64" s="381">
        <f>EN64*(1-VLOOKUP($AW64,'MP-2019_Male'!$A$3:$CH$103,IF(EO$5&gt;2034,84,(60+(EO$5-$AX$5)))))</f>
        <v>2.8806962281166994E-2</v>
      </c>
      <c r="EP64" s="381">
        <f>EO64*(1-VLOOKUP($AW64,'MP-2019_Male'!$A$3:$CH$103,IF(EP$5&gt;2034,84,(60+(EP$5-$AX$5)))))</f>
        <v>2.8524654050811556E-2</v>
      </c>
      <c r="EQ64" s="381">
        <f>EP64*(1-VLOOKUP($AW64,'MP-2019_Male'!$A$3:$CH$103,IF(EQ$5&gt;2034,84,(60+(EQ$5-$AX$5)))))</f>
        <v>2.8245112441113603E-2</v>
      </c>
      <c r="ER64" s="381">
        <f>EQ64*(1-VLOOKUP($AW64,'MP-2019_Male'!$A$3:$CH$103,IF(ER$5&gt;2034,84,(60+(ER$5-$AX$5)))))</f>
        <v>2.7968310339190689E-2</v>
      </c>
      <c r="ES64" s="381">
        <f>ER64*(1-VLOOKUP($AW64,'MP-2019_Male'!$A$3:$CH$103,IF(ES$5&gt;2034,84,(60+(ES$5-$AX$5)))))</f>
        <v>2.769422089786662E-2</v>
      </c>
      <c r="ET64" s="381">
        <f>ES64*(1-VLOOKUP($AW64,'MP-2019_Male'!$A$3:$CH$103,IF(ET$5&gt;2034,84,(60+(ET$5-$AX$5)))))</f>
        <v>2.7422817533067526E-2</v>
      </c>
      <c r="EU64" s="381">
        <f>ET64*(1-VLOOKUP($AW64,'MP-2019_Male'!$A$3:$CH$103,IF(EU$5&gt;2034,84,(60+(EU$5-$AX$5)))))</f>
        <v>2.7154073921243464E-2</v>
      </c>
      <c r="EV64" s="381">
        <f>EU64*(1-VLOOKUP($AW64,'MP-2019_Male'!$A$3:$CH$103,IF(EV$5&gt;2034,84,(60+(EV$5-$AX$5)))))</f>
        <v>2.6887963996815277E-2</v>
      </c>
      <c r="EW64" s="381">
        <f>EV64*(1-VLOOKUP($AW64,'MP-2019_Male'!$A$3:$CH$103,IF(EW$5&gt;2034,84,(60+(EW$5-$AX$5)))))</f>
        <v>2.6624461949646485E-2</v>
      </c>
      <c r="EX64" s="381">
        <f>EW64*(1-VLOOKUP($AW64,'MP-2019_Male'!$A$3:$CH$103,IF(EX$5&gt;2034,84,(60+(EX$5-$AX$5)))))</f>
        <v>2.6363542222539949E-2</v>
      </c>
      <c r="EY64" s="381">
        <f>EX64*(1-VLOOKUP($AW64,'MP-2019_Male'!$A$3:$CH$103,IF(EY$5&gt;2034,84,(60+(EY$5-$AX$5)))))</f>
        <v>2.6105179508759055E-2</v>
      </c>
      <c r="EZ64" s="381">
        <f>EY64*(1-VLOOKUP($AW64,'MP-2019_Male'!$A$3:$CH$103,IF(EZ$5&gt;2034,84,(60+(EZ$5-$AX$5)))))</f>
        <v>2.5849348749573214E-2</v>
      </c>
      <c r="FA64" s="381">
        <f>EZ64*(1-VLOOKUP($AW64,'MP-2019_Male'!$A$3:$CH$103,IF(FA$5&gt;2034,84,(60+(FA$5-$AX$5)))))</f>
        <v>2.5596025131827394E-2</v>
      </c>
      <c r="FB64" s="381">
        <f>FA64*(1-VLOOKUP($AW64,'MP-2019_Male'!$A$3:$CH$103,IF(FB$5&gt;2034,84,(60+(FB$5-$AX$5)))))</f>
        <v>2.5345184085535485E-2</v>
      </c>
      <c r="FC64" s="381">
        <f>FB64*(1-VLOOKUP($AW64,'MP-2019_Male'!$A$3:$CH$103,IF(FC$5&gt;2034,84,(60+(FC$5-$AX$5)))))</f>
        <v>2.5096801281497237E-2</v>
      </c>
      <c r="FD64" s="381">
        <f>FC64*(1-VLOOKUP($AW64,'MP-2019_Male'!$A$3:$CH$103,IF(FD$5&gt;2034,84,(60+(FD$5-$AX$5)))))</f>
        <v>2.4850852628938564E-2</v>
      </c>
      <c r="FE64" s="381">
        <f>FD64*(1-VLOOKUP($AW64,'MP-2019_Male'!$A$3:$CH$103,IF(FE$5&gt;2034,84,(60+(FE$5-$AX$5)))))</f>
        <v>2.4607314273174967E-2</v>
      </c>
      <c r="FF64" s="381">
        <f>FE64*(1-VLOOKUP($AW64,'MP-2019_Male'!$A$3:$CH$103,IF(FF$5&gt;2034,84,(60+(FF$5-$AX$5)))))</f>
        <v>2.4366162593297852E-2</v>
      </c>
      <c r="FG64" s="381">
        <f>FF64*(1-VLOOKUP($AW64,'MP-2019_Male'!$A$3:$CH$103,IF(FG$5&gt;2034,84,(60+(FG$5-$AX$5)))))</f>
        <v>2.4127374199883533E-2</v>
      </c>
      <c r="FH64" s="381">
        <f>FG64*(1-VLOOKUP($AW64,'MP-2019_Male'!$A$3:$CH$103,IF(FH$5&gt;2034,84,(60+(FH$5-$AX$5)))))</f>
        <v>2.3890925932724676E-2</v>
      </c>
      <c r="FI64" s="381">
        <f>FH64*(1-VLOOKUP($AW64,'MP-2019_Male'!$A$3:$CH$103,IF(FI$5&gt;2034,84,(60+(FI$5-$AX$5)))))</f>
        <v>2.3656794858583973E-2</v>
      </c>
      <c r="FJ64" s="381">
        <f>FI64*(1-VLOOKUP($AW64,'MP-2019_Male'!$A$3:$CH$103,IF(FJ$5&gt;2034,84,(60+(FJ$5-$AX$5)))))</f>
        <v>2.3424958268969849E-2</v>
      </c>
      <c r="FK64" s="381">
        <f>FJ64*(1-VLOOKUP($AW64,'MP-2019_Male'!$A$3:$CH$103,IF(FK$5&gt;2034,84,(60+(FK$5-$AX$5)))))</f>
        <v>2.3195393677933943E-2</v>
      </c>
      <c r="FL64" s="381">
        <f>FK64*(1-VLOOKUP($AW64,'MP-2019_Male'!$A$3:$CH$103,IF(FL$5&gt;2034,84,(60+(FL$5-$AX$5)))))</f>
        <v>2.296807881989019E-2</v>
      </c>
      <c r="FM64" s="381">
        <f>FL64*(1-VLOOKUP($AW64,'MP-2019_Male'!$A$3:$CH$103,IF(FM$5&gt;2034,84,(60+(FM$5-$AX$5)))))</f>
        <v>2.2742991647455264E-2</v>
      </c>
      <c r="FN64" s="381">
        <f>FM64*(1-VLOOKUP($AW64,'MP-2019_Male'!$A$3:$CH$103,IF(FN$5&gt;2034,84,(60+(FN$5-$AX$5)))))</f>
        <v>2.25201103293102E-2</v>
      </c>
    </row>
    <row r="65" spans="1:170">
      <c r="A65" s="172">
        <v>77</v>
      </c>
      <c r="B65" s="190">
        <f t="shared" si="7"/>
        <v>2.8493000000000001E-2</v>
      </c>
      <c r="C65" s="191">
        <f t="shared" si="8"/>
        <v>1.3336000000000001E-2</v>
      </c>
      <c r="D65" s="174">
        <f t="shared" si="5"/>
        <v>2.0914500000000003E-2</v>
      </c>
      <c r="E65" s="345">
        <f t="shared" ca="1" si="10"/>
        <v>1.9175955744602007E-2</v>
      </c>
      <c r="F65" s="346">
        <f t="shared" ca="1" si="11"/>
        <v>1.3346470937509526E-2</v>
      </c>
      <c r="G65" s="366">
        <f t="shared" ca="1" si="17"/>
        <v>1.6261213341055767E-2</v>
      </c>
      <c r="R65" s="405">
        <v>77</v>
      </c>
      <c r="T65" s="406">
        <v>9.8600000000000007E-3</v>
      </c>
      <c r="U65" s="407">
        <v>2.368E-2</v>
      </c>
      <c r="V65" s="407">
        <v>4.6780000000000002E-2</v>
      </c>
      <c r="W65" s="408">
        <v>2.6190000000000001E-2</v>
      </c>
      <c r="Y65" s="406">
        <v>1.315E-2</v>
      </c>
      <c r="Z65" s="407">
        <v>3.3610000000000001E-2</v>
      </c>
      <c r="AA65" s="407">
        <v>5.9209999999999999E-2</v>
      </c>
      <c r="AB65" s="408">
        <v>4.0599999999999997E-2</v>
      </c>
      <c r="AC65" s="413"/>
      <c r="AD65" s="172">
        <v>77</v>
      </c>
      <c r="AF65" s="195">
        <v>2.8493000000000001E-2</v>
      </c>
      <c r="AG65" s="196">
        <v>3.2735E-2</v>
      </c>
      <c r="AH65" s="197">
        <v>6.1945E-2</v>
      </c>
      <c r="AI65" s="172"/>
      <c r="AJ65" s="195">
        <v>1.3336000000000001E-2</v>
      </c>
      <c r="AK65" s="196">
        <v>2.5554E-2</v>
      </c>
      <c r="AL65" s="197">
        <v>4.8078000000000003E-2</v>
      </c>
      <c r="AM65" s="198"/>
      <c r="AV65" s="198"/>
      <c r="AW65" s="172">
        <v>84</v>
      </c>
      <c r="AX65" s="199">
        <f t="shared" si="16"/>
        <v>7.3401462630292638E-2</v>
      </c>
      <c r="AY65" s="334">
        <f t="shared" si="15"/>
        <v>7.8856800000000005E-2</v>
      </c>
      <c r="AZ65" s="381">
        <f>AY65*(1-VLOOKUP($AW65,'MP-2019_Male'!$A$3:$CH$103,IF(AZ$5&gt;2034,84,(60+(AZ$5-$AX$5)))))</f>
        <v>7.7855318640000004E-2</v>
      </c>
      <c r="BA65" s="381">
        <f>AZ65*(1-VLOOKUP($AW65,'MP-2019_Male'!$A$3:$CH$103,IF(BA$5&gt;2034,84,(60+(BA$5-$AX$5)))))</f>
        <v>7.7022266730552E-2</v>
      </c>
      <c r="BB65" s="381">
        <f>BA65*(1-VLOOKUP($AW65,'MP-2019_Male'!$A$3:$CH$103,IF(BB$5&gt;2034,84,(60+(BB$5-$AX$5)))))</f>
        <v>7.6359875236669247E-2</v>
      </c>
      <c r="BC65" s="381">
        <f>BB65*(1-VLOOKUP($AW65,'MP-2019_Male'!$A$3:$CH$103,IF(BC$5&gt;2034,84,(60+(BC$5-$AX$5)))))</f>
        <v>7.5855900060107229E-2</v>
      </c>
      <c r="BD65" s="381">
        <f>BC65*(1-VLOOKUP($AW65,'MP-2019_Male'!$A$3:$CH$103,IF(BD$5&gt;2034,84,(60+(BD$5-$AX$5)))))</f>
        <v>7.5506962919830736E-2</v>
      </c>
      <c r="BE65" s="381">
        <f>BD65*(1-VLOOKUP($AW65,'MP-2019_Male'!$A$3:$CH$103,IF(BE$5&gt;2034,84,(60+(BE$5-$AX$5)))))</f>
        <v>7.514452949781554E-2</v>
      </c>
      <c r="BF65" s="381">
        <f>BE65*(1-VLOOKUP($AW65,'MP-2019_Male'!$A$3:$CH$103,IF(BF$5&gt;2034,84,(60+(BF$5-$AX$5)))))</f>
        <v>7.476129239737668E-2</v>
      </c>
      <c r="BG65" s="381">
        <f>BF65*(1-VLOOKUP($AW65,'MP-2019_Male'!$A$3:$CH$103,IF(BG$5&gt;2034,84,(60+(BG$5-$AX$5)))))</f>
        <v>7.4350105289191115E-2</v>
      </c>
      <c r="BH65" s="381">
        <f>BG65*(1-VLOOKUP($AW65,'MP-2019_Male'!$A$3:$CH$103,IF(BH$5&gt;2034,84,(60+(BH$5-$AX$5)))))</f>
        <v>7.3896569646927049E-2</v>
      </c>
      <c r="BI65" s="381">
        <f>BH65*(1-VLOOKUP($AW65,'MP-2019_Male'!$A$3:$CH$103,IF(BI$5&gt;2034,84,(60+(BI$5-$AX$5)))))</f>
        <v>7.3401462630292638E-2</v>
      </c>
      <c r="BJ65" s="414">
        <f>BI65*(1-VLOOKUP($AW65,'MP-2019_Male'!$A$3:$CH$103,IF(BJ$5&gt;2034,84,(60+(BJ$5-$AX$5)))))</f>
        <v>7.2865631953091509E-2</v>
      </c>
      <c r="BK65" s="381">
        <f>BJ65*(1-VLOOKUP($AW65,'MP-2019_Male'!$A$3:$CH$103,IF(BK$5&gt;2034,84,(60+(BK$5-$AX$5)))))</f>
        <v>7.2297280023857394E-2</v>
      </c>
      <c r="BL65" s="381">
        <f>BK65*(1-VLOOKUP($AW65,'MP-2019_Male'!$A$3:$CH$103,IF(BL$5&gt;2034,84,(60+(BL$5-$AX$5)))))</f>
        <v>7.1697212599659374E-2</v>
      </c>
      <c r="BM65" s="381">
        <f>BL65*(1-VLOOKUP($AW65,'MP-2019_Male'!$A$3:$CH$103,IF(BM$5&gt;2034,84,(60+(BM$5-$AX$5)))))</f>
        <v>7.1073446850042341E-2</v>
      </c>
      <c r="BN65" s="381">
        <f>BM65*(1-VLOOKUP($AW65,'MP-2019_Male'!$A$3:$CH$103,IF(BN$5&gt;2034,84,(60+(BN$5-$AX$5)))))</f>
        <v>7.044089317307696E-2</v>
      </c>
      <c r="BO65" s="381">
        <f>BN65*(1-VLOOKUP($AW65,'MP-2019_Male'!$A$3:$CH$103,IF(BO$5&gt;2034,84,(60+(BO$5-$AX$5)))))</f>
        <v>6.9806925134519263E-2</v>
      </c>
      <c r="BP65" s="381">
        <f>BO65*(1-VLOOKUP($AW65,'MP-2019_Male'!$A$3:$CH$103,IF(BP$5&gt;2034,84,(60+(BP$5-$AX$5)))))</f>
        <v>6.9171682115795136E-2</v>
      </c>
      <c r="BQ65" s="381">
        <f>BP65*(1-VLOOKUP($AW65,'MP-2019_Male'!$A$3:$CH$103,IF(BQ$5&gt;2034,84,(60+(BQ$5-$AX$5)))))</f>
        <v>6.8542219808541402E-2</v>
      </c>
      <c r="BR65" s="381">
        <f>BQ65*(1-VLOOKUP($AW65,'MP-2019_Male'!$A$3:$CH$103,IF(BR$5&gt;2034,84,(60+(BR$5-$AX$5)))))</f>
        <v>6.7918485608283674E-2</v>
      </c>
      <c r="BS65" s="381">
        <f>BR65*(1-VLOOKUP($AW65,'MP-2019_Male'!$A$3:$CH$103,IF(BS$5&gt;2034,84,(60+(BS$5-$AX$5)))))</f>
        <v>6.7293635540687471E-2</v>
      </c>
      <c r="BT65" s="381">
        <f>BS65*(1-VLOOKUP($AW65,'MP-2019_Male'!$A$3:$CH$103,IF(BT$5&gt;2034,84,(60+(BT$5-$AX$5)))))</f>
        <v>6.666107536660501E-2</v>
      </c>
      <c r="BU65" s="381">
        <f>BT65*(1-VLOOKUP($AW65,'MP-2019_Male'!$A$3:$CH$103,IF(BU$5&gt;2034,84,(60+(BU$5-$AX$5)))))</f>
        <v>6.6027795150622265E-2</v>
      </c>
      <c r="BV65" s="381">
        <f>BU65*(1-VLOOKUP($AW65,'MP-2019_Male'!$A$3:$CH$103,IF(BV$5&gt;2034,84,(60+(BV$5-$AX$5)))))</f>
        <v>6.5380722758146159E-2</v>
      </c>
      <c r="BW65" s="381">
        <f>BV65*(1-VLOOKUP($AW65,'MP-2019_Male'!$A$3:$CH$103,IF(BW$5&gt;2034,84,(60+(BW$5-$AX$5)))))</f>
        <v>6.473345360284051E-2</v>
      </c>
      <c r="BX65" s="381">
        <f>BW65*(1-VLOOKUP($AW65,'MP-2019_Male'!$A$3:$CH$103,IF(BX$5&gt;2034,84,(60+(BX$5-$AX$5)))))</f>
        <v>6.4099065757532672E-2</v>
      </c>
      <c r="BY65" s="381">
        <f>BX65*(1-VLOOKUP($AW65,'MP-2019_Male'!$A$3:$CH$103,IF(BY$5&gt;2034,84,(60+(BY$5-$AX$5)))))</f>
        <v>6.3470894913108852E-2</v>
      </c>
      <c r="BZ65" s="381">
        <f>BY65*(1-VLOOKUP($AW65,'MP-2019_Male'!$A$3:$CH$103,IF(BZ$5&gt;2034,84,(60+(BZ$5-$AX$5)))))</f>
        <v>6.2848880142960389E-2</v>
      </c>
      <c r="CA65" s="381">
        <f>BZ65*(1-VLOOKUP($AW65,'MP-2019_Male'!$A$3:$CH$103,IF(CA$5&gt;2034,84,(60+(CA$5-$AX$5)))))</f>
        <v>6.2232961117559375E-2</v>
      </c>
      <c r="CB65" s="381">
        <f>CA65*(1-VLOOKUP($AW65,'MP-2019_Male'!$A$3:$CH$103,IF(CB$5&gt;2034,84,(60+(CB$5-$AX$5)))))</f>
        <v>6.1623078098607294E-2</v>
      </c>
      <c r="CC65" s="381">
        <f>CB65*(1-VLOOKUP($AW65,'MP-2019_Male'!$A$3:$CH$103,IF(CC$5&gt;2034,84,(60+(CC$5-$AX$5)))))</f>
        <v>6.101917193324094E-2</v>
      </c>
      <c r="CD65" s="381">
        <f>CC65*(1-VLOOKUP($AW65,'MP-2019_Male'!$A$3:$CH$103,IF(CD$5&gt;2034,84,(60+(CD$5-$AX$5)))))</f>
        <v>6.0421184048295176E-2</v>
      </c>
      <c r="CE65" s="381">
        <f>CD65*(1-VLOOKUP($AW65,'MP-2019_Male'!$A$3:$CH$103,IF(CE$5&gt;2034,84,(60+(CE$5-$AX$5)))))</f>
        <v>5.9829056444621879E-2</v>
      </c>
      <c r="CF65" s="381">
        <f>CE65*(1-VLOOKUP($AW65,'MP-2019_Male'!$A$3:$CH$103,IF(CF$5&gt;2034,84,(60+(CF$5-$AX$5)))))</f>
        <v>5.924273169146458E-2</v>
      </c>
      <c r="CG65" s="381">
        <f>CF65*(1-VLOOKUP($AW65,'MP-2019_Male'!$A$3:$CH$103,IF(CG$5&gt;2034,84,(60+(CG$5-$AX$5)))))</f>
        <v>5.8662152920888222E-2</v>
      </c>
      <c r="CH65" s="381">
        <f>CG65*(1-VLOOKUP($AW65,'MP-2019_Male'!$A$3:$CH$103,IF(CH$5&gt;2034,84,(60+(CH$5-$AX$5)))))</f>
        <v>5.8087263822263514E-2</v>
      </c>
      <c r="CI65" s="381">
        <f>CH65*(1-VLOOKUP($AW65,'MP-2019_Male'!$A$3:$CH$103,IF(CI$5&gt;2034,84,(60+(CI$5-$AX$5)))))</f>
        <v>5.7518008636805333E-2</v>
      </c>
      <c r="CJ65" s="381">
        <f>CI65*(1-VLOOKUP($AW65,'MP-2019_Male'!$A$3:$CH$103,IF(CJ$5&gt;2034,84,(60+(CJ$5-$AX$5)))))</f>
        <v>5.6954332152164638E-2</v>
      </c>
      <c r="CK65" s="381">
        <f>CJ65*(1-VLOOKUP($AW65,'MP-2019_Male'!$A$3:$CH$103,IF(CK$5&gt;2034,84,(60+(CK$5-$AX$5)))))</f>
        <v>5.6396179697073424E-2</v>
      </c>
      <c r="CL65" s="381">
        <f>CK65*(1-VLOOKUP($AW65,'MP-2019_Male'!$A$3:$CH$103,IF(CL$5&gt;2034,84,(60+(CL$5-$AX$5)))))</f>
        <v>5.58434971360421E-2</v>
      </c>
      <c r="CM65" s="381">
        <f>CL65*(1-VLOOKUP($AW65,'MP-2019_Male'!$A$3:$CH$103,IF(CM$5&gt;2034,84,(60+(CM$5-$AX$5)))))</f>
        <v>5.5296230864108883E-2</v>
      </c>
      <c r="CN65" s="381">
        <f>CM65*(1-VLOOKUP($AW65,'MP-2019_Male'!$A$3:$CH$103,IF(CN$5&gt;2034,84,(60+(CN$5-$AX$5)))))</f>
        <v>5.4754327801640613E-2</v>
      </c>
      <c r="CO65" s="381">
        <f>CN65*(1-VLOOKUP($AW65,'MP-2019_Male'!$A$3:$CH$103,IF(CO$5&gt;2034,84,(60+(CO$5-$AX$5)))))</f>
        <v>5.4217735389184535E-2</v>
      </c>
      <c r="CP65" s="381">
        <f>CO65*(1-VLOOKUP($AW65,'MP-2019_Male'!$A$3:$CH$103,IF(CP$5&gt;2034,84,(60+(CP$5-$AX$5)))))</f>
        <v>5.3686401582370522E-2</v>
      </c>
      <c r="CQ65" s="381">
        <f>CP65*(1-VLOOKUP($AW65,'MP-2019_Male'!$A$3:$CH$103,IF(CQ$5&gt;2034,84,(60+(CQ$5-$AX$5)))))</f>
        <v>5.3160274846863288E-2</v>
      </c>
      <c r="CR65" s="381">
        <f>CQ65*(1-VLOOKUP($AW65,'MP-2019_Male'!$A$3:$CH$103,IF(CR$5&gt;2034,84,(60+(CR$5-$AX$5)))))</f>
        <v>5.2639304153364028E-2</v>
      </c>
      <c r="CS65" s="381">
        <f>CR65*(1-VLOOKUP($AW65,'MP-2019_Male'!$A$3:$CH$103,IF(CS$5&gt;2034,84,(60+(CS$5-$AX$5)))))</f>
        <v>5.2123438972661057E-2</v>
      </c>
      <c r="CT65" s="381">
        <f>CS65*(1-VLOOKUP($AW65,'MP-2019_Male'!$A$3:$CH$103,IF(CT$5&gt;2034,84,(60+(CT$5-$AX$5)))))</f>
        <v>5.1612629270728974E-2</v>
      </c>
      <c r="CU65" s="381">
        <f>CT65*(1-VLOOKUP($AW65,'MP-2019_Male'!$A$3:$CH$103,IF(CU$5&gt;2034,84,(60+(CU$5-$AX$5)))))</f>
        <v>5.1106825503875832E-2</v>
      </c>
      <c r="CV65" s="381">
        <f>CU65*(1-VLOOKUP($AW65,'MP-2019_Male'!$A$3:$CH$103,IF(CV$5&gt;2034,84,(60+(CV$5-$AX$5)))))</f>
        <v>5.0605978613937848E-2</v>
      </c>
      <c r="CW65" s="381">
        <f>CV65*(1-VLOOKUP($AW65,'MP-2019_Male'!$A$3:$CH$103,IF(CW$5&gt;2034,84,(60+(CW$5-$AX$5)))))</f>
        <v>5.0110040023521256E-2</v>
      </c>
      <c r="CX65" s="381">
        <f>CW65*(1-VLOOKUP($AW65,'MP-2019_Male'!$A$3:$CH$103,IF(CX$5&gt;2034,84,(60+(CX$5-$AX$5)))))</f>
        <v>4.9618961631290745E-2</v>
      </c>
      <c r="CY65" s="381">
        <f>CX65*(1-VLOOKUP($AW65,'MP-2019_Male'!$A$3:$CH$103,IF(CY$5&gt;2034,84,(60+(CY$5-$AX$5)))))</f>
        <v>4.9132695807304096E-2</v>
      </c>
      <c r="CZ65" s="381">
        <f>CY65*(1-VLOOKUP($AW65,'MP-2019_Male'!$A$3:$CH$103,IF(CZ$5&gt;2034,84,(60+(CZ$5-$AX$5)))))</f>
        <v>4.8651195388392514E-2</v>
      </c>
      <c r="DA65" s="381">
        <f>CZ65*(1-VLOOKUP($AW65,'MP-2019_Male'!$A$3:$CH$103,IF(DA$5&gt;2034,84,(60+(DA$5-$AX$5)))))</f>
        <v>4.8174413673586262E-2</v>
      </c>
      <c r="DB65" s="381">
        <f>DA65*(1-VLOOKUP($AW65,'MP-2019_Male'!$A$3:$CH$103,IF(DB$5&gt;2034,84,(60+(DB$5-$AX$5)))))</f>
        <v>4.7702304419585118E-2</v>
      </c>
      <c r="DC65" s="381">
        <f>DB65*(1-VLOOKUP($AW65,'MP-2019_Male'!$A$3:$CH$103,IF(DC$5&gt;2034,84,(60+(DC$5-$AX$5)))))</f>
        <v>4.7234821836273179E-2</v>
      </c>
      <c r="DD65" s="381">
        <f>DC65*(1-VLOOKUP($AW65,'MP-2019_Male'!$A$3:$CH$103,IF(DD$5&gt;2034,84,(60+(DD$5-$AX$5)))))</f>
        <v>4.67719205822777E-2</v>
      </c>
      <c r="DE65" s="381">
        <f>DD65*(1-VLOOKUP($AW65,'MP-2019_Male'!$A$3:$CH$103,IF(DE$5&gt;2034,84,(60+(DE$5-$AX$5)))))</f>
        <v>4.6313555760571376E-2</v>
      </c>
      <c r="DF65" s="381">
        <f>DE65*(1-VLOOKUP($AW65,'MP-2019_Male'!$A$3:$CH$103,IF(DF$5&gt;2034,84,(60+(DF$5-$AX$5)))))</f>
        <v>4.5859682914117773E-2</v>
      </c>
      <c r="DG65" s="381">
        <f>DF65*(1-VLOOKUP($AW65,'MP-2019_Male'!$A$3:$CH$103,IF(DG$5&gt;2034,84,(60+(DG$5-$AX$5)))))</f>
        <v>4.5410258021559416E-2</v>
      </c>
      <c r="DH65" s="381">
        <f>DG65*(1-VLOOKUP($AW65,'MP-2019_Male'!$A$3:$CH$103,IF(DH$5&gt;2034,84,(60+(DH$5-$AX$5)))))</f>
        <v>4.4965237492948132E-2</v>
      </c>
      <c r="DI65" s="381">
        <f>DH65*(1-VLOOKUP($AW65,'MP-2019_Male'!$A$3:$CH$103,IF(DI$5&gt;2034,84,(60+(DI$5-$AX$5)))))</f>
        <v>4.4524578165517241E-2</v>
      </c>
      <c r="DJ65" s="381">
        <f>DI65*(1-VLOOKUP($AW65,'MP-2019_Male'!$A$3:$CH$103,IF(DJ$5&gt;2034,84,(60+(DJ$5-$AX$5)))))</f>
        <v>4.4088237299495174E-2</v>
      </c>
      <c r="DK65" s="381">
        <f>DJ65*(1-VLOOKUP($AW65,'MP-2019_Male'!$A$3:$CH$103,IF(DK$5&gt;2034,84,(60+(DK$5-$AX$5)))))</f>
        <v>4.3656172573960123E-2</v>
      </c>
      <c r="DL65" s="381">
        <f>DK65*(1-VLOOKUP($AW65,'MP-2019_Male'!$A$3:$CH$103,IF(DL$5&gt;2034,84,(60+(DL$5-$AX$5)))))</f>
        <v>4.3228342082735315E-2</v>
      </c>
      <c r="DM65" s="381">
        <f>DL65*(1-VLOOKUP($AW65,'MP-2019_Male'!$A$3:$CH$103,IF(DM$5&gt;2034,84,(60+(DM$5-$AX$5)))))</f>
        <v>4.280470433032451E-2</v>
      </c>
      <c r="DN65" s="381">
        <f>DM65*(1-VLOOKUP($AW65,'MP-2019_Male'!$A$3:$CH$103,IF(DN$5&gt;2034,84,(60+(DN$5-$AX$5)))))</f>
        <v>4.2385218227887329E-2</v>
      </c>
      <c r="DO65" s="381">
        <f>DN65*(1-VLOOKUP($AW65,'MP-2019_Male'!$A$3:$CH$103,IF(DO$5&gt;2034,84,(60+(DO$5-$AX$5)))))</f>
        <v>4.1969843089254034E-2</v>
      </c>
      <c r="DP65" s="381">
        <f>DO65*(1-VLOOKUP($AW65,'MP-2019_Male'!$A$3:$CH$103,IF(DP$5&gt;2034,84,(60+(DP$5-$AX$5)))))</f>
        <v>4.1558538626979342E-2</v>
      </c>
      <c r="DQ65" s="381">
        <f>DP65*(1-VLOOKUP($AW65,'MP-2019_Male'!$A$3:$CH$103,IF(DQ$5&gt;2034,84,(60+(DQ$5-$AX$5)))))</f>
        <v>4.1151264948434942E-2</v>
      </c>
      <c r="DR65" s="381">
        <f>DQ65*(1-VLOOKUP($AW65,'MP-2019_Male'!$A$3:$CH$103,IF(DR$5&gt;2034,84,(60+(DR$5-$AX$5)))))</f>
        <v>4.074798255194028E-2</v>
      </c>
      <c r="DS65" s="381">
        <f>DR65*(1-VLOOKUP($AW65,'MP-2019_Male'!$A$3:$CH$103,IF(DS$5&gt;2034,84,(60+(DS$5-$AX$5)))))</f>
        <v>4.0348652322931264E-2</v>
      </c>
      <c r="DT65" s="381">
        <f>DS65*(1-VLOOKUP($AW65,'MP-2019_Male'!$A$3:$CH$103,IF(DT$5&gt;2034,84,(60+(DT$5-$AX$5)))))</f>
        <v>3.9953235530166539E-2</v>
      </c>
      <c r="DU65" s="381">
        <f>DT65*(1-VLOOKUP($AW65,'MP-2019_Male'!$A$3:$CH$103,IF(DU$5&gt;2034,84,(60+(DU$5-$AX$5)))))</f>
        <v>3.9561693821970903E-2</v>
      </c>
      <c r="DV65" s="381">
        <f>DU65*(1-VLOOKUP($AW65,'MP-2019_Male'!$A$3:$CH$103,IF(DV$5&gt;2034,84,(60+(DV$5-$AX$5)))))</f>
        <v>3.9173989222515589E-2</v>
      </c>
      <c r="DW65" s="381">
        <f>DV65*(1-VLOOKUP($AW65,'MP-2019_Male'!$A$3:$CH$103,IF(DW$5&gt;2034,84,(60+(DW$5-$AX$5)))))</f>
        <v>3.8790084128134936E-2</v>
      </c>
      <c r="DX65" s="381">
        <f>DW65*(1-VLOOKUP($AW65,'MP-2019_Male'!$A$3:$CH$103,IF(DX$5&gt;2034,84,(60+(DX$5-$AX$5)))))</f>
        <v>3.840994130367921E-2</v>
      </c>
      <c r="DY65" s="381">
        <f>DX65*(1-VLOOKUP($AW65,'MP-2019_Male'!$A$3:$CH$103,IF(DY$5&gt;2034,84,(60+(DY$5-$AX$5)))))</f>
        <v>3.8033523878903151E-2</v>
      </c>
      <c r="DZ65" s="381">
        <f>DY65*(1-VLOOKUP($AW65,'MP-2019_Male'!$A$3:$CH$103,IF(DZ$5&gt;2034,84,(60+(DZ$5-$AX$5)))))</f>
        <v>3.7660795344889898E-2</v>
      </c>
      <c r="EA65" s="381">
        <f>DZ65*(1-VLOOKUP($AW65,'MP-2019_Male'!$A$3:$CH$103,IF(EA$5&gt;2034,84,(60+(EA$5-$AX$5)))))</f>
        <v>3.7291719550509979E-2</v>
      </c>
      <c r="EB65" s="381">
        <f>EA65*(1-VLOOKUP($AW65,'MP-2019_Male'!$A$3:$CH$103,IF(EB$5&gt;2034,84,(60+(EB$5-$AX$5)))))</f>
        <v>3.6926260698914977E-2</v>
      </c>
      <c r="EC65" s="381">
        <f>EB65*(1-VLOOKUP($AW65,'MP-2019_Male'!$A$3:$CH$103,IF(EC$5&gt;2034,84,(60+(EC$5-$AX$5)))))</f>
        <v>3.6564383344065608E-2</v>
      </c>
      <c r="ED65" s="381">
        <f>EC65*(1-VLOOKUP($AW65,'MP-2019_Male'!$A$3:$CH$103,IF(ED$5&gt;2034,84,(60+(ED$5-$AX$5)))))</f>
        <v>3.6206052387293762E-2</v>
      </c>
      <c r="EE65" s="381">
        <f>ED65*(1-VLOOKUP($AW65,'MP-2019_Male'!$A$3:$CH$103,IF(EE$5&gt;2034,84,(60+(EE$5-$AX$5)))))</f>
        <v>3.585123307389828E-2</v>
      </c>
      <c r="EF65" s="381">
        <f>EE65*(1-VLOOKUP($AW65,'MP-2019_Male'!$A$3:$CH$103,IF(EF$5&gt;2034,84,(60+(EF$5-$AX$5)))))</f>
        <v>3.5499890989774074E-2</v>
      </c>
      <c r="EG65" s="381">
        <f>EF65*(1-VLOOKUP($AW65,'MP-2019_Male'!$A$3:$CH$103,IF(EG$5&gt;2034,84,(60+(EG$5-$AX$5)))))</f>
        <v>3.5151992058074288E-2</v>
      </c>
      <c r="EH65" s="381">
        <f>EG65*(1-VLOOKUP($AW65,'MP-2019_Male'!$A$3:$CH$103,IF(EH$5&gt;2034,84,(60+(EH$5-$AX$5)))))</f>
        <v>3.4807502535905158E-2</v>
      </c>
      <c r="EI65" s="381">
        <f>EH65*(1-VLOOKUP($AW65,'MP-2019_Male'!$A$3:$CH$103,IF(EI$5&gt;2034,84,(60+(EI$5-$AX$5)))))</f>
        <v>3.4466389011053283E-2</v>
      </c>
      <c r="EJ65" s="381">
        <f>EI65*(1-VLOOKUP($AW65,'MP-2019_Male'!$A$3:$CH$103,IF(EJ$5&gt;2034,84,(60+(EJ$5-$AX$5)))))</f>
        <v>3.412861839874496E-2</v>
      </c>
      <c r="EK65" s="381">
        <f>EJ65*(1-VLOOKUP($AW65,'MP-2019_Male'!$A$3:$CH$103,IF(EK$5&gt;2034,84,(60+(EK$5-$AX$5)))))</f>
        <v>3.3794157938437257E-2</v>
      </c>
      <c r="EL65" s="381">
        <f>EK65*(1-VLOOKUP($AW65,'MP-2019_Male'!$A$3:$CH$103,IF(EL$5&gt;2034,84,(60+(EL$5-$AX$5)))))</f>
        <v>3.3462975190640572E-2</v>
      </c>
      <c r="EM65" s="381">
        <f>EL65*(1-VLOOKUP($AW65,'MP-2019_Male'!$A$3:$CH$103,IF(EM$5&gt;2034,84,(60+(EM$5-$AX$5)))))</f>
        <v>3.3135038033772296E-2</v>
      </c>
      <c r="EN65" s="381">
        <f>EM65*(1-VLOOKUP($AW65,'MP-2019_Male'!$A$3:$CH$103,IF(EN$5&gt;2034,84,(60+(EN$5-$AX$5)))))</f>
        <v>3.2810314661041326E-2</v>
      </c>
      <c r="EO65" s="381">
        <f>EN65*(1-VLOOKUP($AW65,'MP-2019_Male'!$A$3:$CH$103,IF(EO$5&gt;2034,84,(60+(EO$5-$AX$5)))))</f>
        <v>3.2488773577363121E-2</v>
      </c>
      <c r="EP65" s="381">
        <f>EO65*(1-VLOOKUP($AW65,'MP-2019_Male'!$A$3:$CH$103,IF(EP$5&gt;2034,84,(60+(EP$5-$AX$5)))))</f>
        <v>3.2170383596304961E-2</v>
      </c>
      <c r="EQ65" s="381">
        <f>EP65*(1-VLOOKUP($AW65,'MP-2019_Male'!$A$3:$CH$103,IF(EQ$5&gt;2034,84,(60+(EQ$5-$AX$5)))))</f>
        <v>3.1855113837061168E-2</v>
      </c>
      <c r="ER65" s="381">
        <f>EQ65*(1-VLOOKUP($AW65,'MP-2019_Male'!$A$3:$CH$103,IF(ER$5&gt;2034,84,(60+(ER$5-$AX$5)))))</f>
        <v>3.1542933721457965E-2</v>
      </c>
      <c r="ES65" s="381">
        <f>ER65*(1-VLOOKUP($AW65,'MP-2019_Male'!$A$3:$CH$103,IF(ES$5&gt;2034,84,(60+(ES$5-$AX$5)))))</f>
        <v>3.1233812970987675E-2</v>
      </c>
      <c r="ET65" s="381">
        <f>ES65*(1-VLOOKUP($AW65,'MP-2019_Male'!$A$3:$CH$103,IF(ET$5&gt;2034,84,(60+(ET$5-$AX$5)))))</f>
        <v>3.0927721603871996E-2</v>
      </c>
      <c r="EU65" s="381">
        <f>ET65*(1-VLOOKUP($AW65,'MP-2019_Male'!$A$3:$CH$103,IF(EU$5&gt;2034,84,(60+(EU$5-$AX$5)))))</f>
        <v>3.0624629932154049E-2</v>
      </c>
      <c r="EV65" s="381">
        <f>EU65*(1-VLOOKUP($AW65,'MP-2019_Male'!$A$3:$CH$103,IF(EV$5&gt;2034,84,(60+(EV$5-$AX$5)))))</f>
        <v>3.0324508558818939E-2</v>
      </c>
      <c r="EW65" s="381">
        <f>EV65*(1-VLOOKUP($AW65,'MP-2019_Male'!$A$3:$CH$103,IF(EW$5&gt;2034,84,(60+(EW$5-$AX$5)))))</f>
        <v>3.0027328374942514E-2</v>
      </c>
      <c r="EX65" s="381">
        <f>EW65*(1-VLOOKUP($AW65,'MP-2019_Male'!$A$3:$CH$103,IF(EX$5&gt;2034,84,(60+(EX$5-$AX$5)))))</f>
        <v>2.9733060556868075E-2</v>
      </c>
      <c r="EY65" s="381">
        <f>EX65*(1-VLOOKUP($AW65,'MP-2019_Male'!$A$3:$CH$103,IF(EY$5&gt;2034,84,(60+(EY$5-$AX$5)))))</f>
        <v>2.9441676563410766E-2</v>
      </c>
      <c r="EZ65" s="381">
        <f>EY65*(1-VLOOKUP($AW65,'MP-2019_Male'!$A$3:$CH$103,IF(EZ$5&gt;2034,84,(60+(EZ$5-$AX$5)))))</f>
        <v>2.9153148133089338E-2</v>
      </c>
      <c r="FA65" s="381">
        <f>EZ65*(1-VLOOKUP($AW65,'MP-2019_Male'!$A$3:$CH$103,IF(FA$5&gt;2034,84,(60+(FA$5-$AX$5)))))</f>
        <v>2.8867447281385062E-2</v>
      </c>
      <c r="FB65" s="381">
        <f>FA65*(1-VLOOKUP($AW65,'MP-2019_Male'!$A$3:$CH$103,IF(FB$5&gt;2034,84,(60+(FB$5-$AX$5)))))</f>
        <v>2.8584546298027487E-2</v>
      </c>
      <c r="FC65" s="381">
        <f>FB65*(1-VLOOKUP($AW65,'MP-2019_Male'!$A$3:$CH$103,IF(FC$5&gt;2034,84,(60+(FC$5-$AX$5)))))</f>
        <v>2.8304417744306816E-2</v>
      </c>
      <c r="FD65" s="381">
        <f>FC65*(1-VLOOKUP($AW65,'MP-2019_Male'!$A$3:$CH$103,IF(FD$5&gt;2034,84,(60+(FD$5-$AX$5)))))</f>
        <v>2.8027034450412609E-2</v>
      </c>
      <c r="FE65" s="381">
        <f>FD65*(1-VLOOKUP($AW65,'MP-2019_Male'!$A$3:$CH$103,IF(FE$5&gt;2034,84,(60+(FE$5-$AX$5)))))</f>
        <v>2.7752369512798566E-2</v>
      </c>
      <c r="FF65" s="381">
        <f>FE65*(1-VLOOKUP($AW65,'MP-2019_Male'!$A$3:$CH$103,IF(FF$5&gt;2034,84,(60+(FF$5-$AX$5)))))</f>
        <v>2.7480396291573141E-2</v>
      </c>
      <c r="FG65" s="381">
        <f>FF65*(1-VLOOKUP($AW65,'MP-2019_Male'!$A$3:$CH$103,IF(FG$5&gt;2034,84,(60+(FG$5-$AX$5)))))</f>
        <v>2.7211088407915723E-2</v>
      </c>
      <c r="FH65" s="381">
        <f>FG65*(1-VLOOKUP($AW65,'MP-2019_Male'!$A$3:$CH$103,IF(FH$5&gt;2034,84,(60+(FH$5-$AX$5)))))</f>
        <v>2.694441974151815E-2</v>
      </c>
      <c r="FI65" s="381">
        <f>FH65*(1-VLOOKUP($AW65,'MP-2019_Male'!$A$3:$CH$103,IF(FI$5&gt;2034,84,(60+(FI$5-$AX$5)))))</f>
        <v>2.668036442805127E-2</v>
      </c>
      <c r="FJ65" s="381">
        <f>FI65*(1-VLOOKUP($AW65,'MP-2019_Male'!$A$3:$CH$103,IF(FJ$5&gt;2034,84,(60+(FJ$5-$AX$5)))))</f>
        <v>2.6418896856656365E-2</v>
      </c>
      <c r="FK65" s="381">
        <f>FJ65*(1-VLOOKUP($AW65,'MP-2019_Male'!$A$3:$CH$103,IF(FK$5&gt;2034,84,(60+(FK$5-$AX$5)))))</f>
        <v>2.6159991667461132E-2</v>
      </c>
      <c r="FL65" s="381">
        <f>FK65*(1-VLOOKUP($AW65,'MP-2019_Male'!$A$3:$CH$103,IF(FL$5&gt;2034,84,(60+(FL$5-$AX$5)))))</f>
        <v>2.5903623749120013E-2</v>
      </c>
      <c r="FM65" s="381">
        <f>FL65*(1-VLOOKUP($AW65,'MP-2019_Male'!$A$3:$CH$103,IF(FM$5&gt;2034,84,(60+(FM$5-$AX$5)))))</f>
        <v>2.5649768236378635E-2</v>
      </c>
      <c r="FN65" s="381">
        <f>FM65*(1-VLOOKUP($AW65,'MP-2019_Male'!$A$3:$CH$103,IF(FN$5&gt;2034,84,(60+(FN$5-$AX$5)))))</f>
        <v>2.5398400507662122E-2</v>
      </c>
    </row>
    <row r="66" spans="1:170">
      <c r="A66" s="172">
        <v>78</v>
      </c>
      <c r="B66" s="190">
        <f t="shared" si="7"/>
        <v>3.1585000000000002E-2</v>
      </c>
      <c r="C66" s="191">
        <f t="shared" si="8"/>
        <v>1.4841E-2</v>
      </c>
      <c r="D66" s="174">
        <f t="shared" si="5"/>
        <v>2.3213000000000001E-2</v>
      </c>
      <c r="E66" s="345">
        <f t="shared" ca="1" si="10"/>
        <v>2.1393927395377904E-2</v>
      </c>
      <c r="F66" s="346">
        <f t="shared" ca="1" si="11"/>
        <v>1.4892489884774398E-2</v>
      </c>
      <c r="G66" s="366">
        <f t="shared" ca="1" si="17"/>
        <v>1.8143208640076153E-2</v>
      </c>
      <c r="R66" s="405">
        <v>78</v>
      </c>
      <c r="T66" s="406">
        <v>1.09E-2</v>
      </c>
      <c r="U66" s="407">
        <v>2.6579999999999999E-2</v>
      </c>
      <c r="V66" s="407">
        <v>5.0750000000000003E-2</v>
      </c>
      <c r="W66" s="408">
        <v>2.8979999999999999E-2</v>
      </c>
      <c r="Y66" s="406">
        <v>1.44E-2</v>
      </c>
      <c r="Z66" s="407">
        <v>3.7749999999999999E-2</v>
      </c>
      <c r="AA66" s="407">
        <v>6.3469999999999999E-2</v>
      </c>
      <c r="AB66" s="408">
        <v>4.4499999999999998E-2</v>
      </c>
      <c r="AC66" s="413"/>
      <c r="AD66" s="172">
        <v>78</v>
      </c>
      <c r="AF66" s="195">
        <v>3.1585000000000002E-2</v>
      </c>
      <c r="AG66" s="196">
        <v>3.6257999999999999E-2</v>
      </c>
      <c r="AH66" s="197">
        <v>6.6363000000000005E-2</v>
      </c>
      <c r="AI66" s="172"/>
      <c r="AJ66" s="195">
        <v>1.4841E-2</v>
      </c>
      <c r="AK66" s="196">
        <v>2.8288000000000001E-2</v>
      </c>
      <c r="AL66" s="197">
        <v>5.2059000000000001E-2</v>
      </c>
      <c r="AM66" s="198"/>
      <c r="AW66" s="172">
        <v>85</v>
      </c>
      <c r="AX66" s="199">
        <f t="shared" si="16"/>
        <v>8.2623443361901389E-2</v>
      </c>
      <c r="AY66" s="334">
        <f t="shared" si="15"/>
        <v>8.8487300000000005E-2</v>
      </c>
      <c r="AZ66" s="381">
        <f>AY66*(1-VLOOKUP($AW66,'MP-2019_Male'!$A$3:$CH$103,IF(AZ$5&gt;2034,84,(60+(AZ$5-$AX$5)))))</f>
        <v>8.7407754940000013E-2</v>
      </c>
      <c r="BA66" s="381">
        <f>AZ66*(1-VLOOKUP($AW66,'MP-2019_Male'!$A$3:$CH$103,IF(BA$5&gt;2034,84,(60+(BA$5-$AX$5)))))</f>
        <v>8.6516195839612009E-2</v>
      </c>
      <c r="BB66" s="381">
        <f>BA66*(1-VLOOKUP($AW66,'MP-2019_Male'!$A$3:$CH$103,IF(BB$5&gt;2034,84,(60+(BB$5-$AX$5)))))</f>
        <v>8.579811141414323E-2</v>
      </c>
      <c r="BC66" s="381">
        <f>BB66*(1-VLOOKUP($AW66,'MP-2019_Male'!$A$3:$CH$103,IF(BC$5&gt;2034,84,(60+(BC$5-$AX$5)))))</f>
        <v>8.5257583312234125E-2</v>
      </c>
      <c r="BD66" s="381">
        <f>BC66*(1-VLOOKUP($AW66,'MP-2019_Male'!$A$3:$CH$103,IF(BD$5&gt;2034,84,(60+(BD$5-$AX$5)))))</f>
        <v>8.4890975703991525E-2</v>
      </c>
      <c r="BE66" s="381">
        <f>BD66*(1-VLOOKUP($AW66,'MP-2019_Male'!$A$3:$CH$103,IF(BE$5&gt;2034,84,(60+(BE$5-$AX$5)))))</f>
        <v>8.4508966313323566E-2</v>
      </c>
      <c r="BF66" s="381">
        <f>BE66*(1-VLOOKUP($AW66,'MP-2019_Male'!$A$3:$CH$103,IF(BF$5&gt;2034,84,(60+(BF$5-$AX$5)))))</f>
        <v>8.409487237838828E-2</v>
      </c>
      <c r="BG66" s="381">
        <f>BF66*(1-VLOOKUP($AW66,'MP-2019_Male'!$A$3:$CH$103,IF(BG$5&gt;2034,84,(60+(BG$5-$AX$5)))))</f>
        <v>8.3649169554782826E-2</v>
      </c>
      <c r="BH66" s="381">
        <f>BG66*(1-VLOOKUP($AW66,'MP-2019_Male'!$A$3:$CH$103,IF(BH$5&gt;2034,84,(60+(BH$5-$AX$5)))))</f>
        <v>8.3155639454409611E-2</v>
      </c>
      <c r="BI66" s="381">
        <f>BH66*(1-VLOOKUP($AW66,'MP-2019_Male'!$A$3:$CH$103,IF(BI$5&gt;2034,84,(60+(BI$5-$AX$5)))))</f>
        <v>8.2623443361901389E-2</v>
      </c>
      <c r="BJ66" s="414">
        <f>BI66*(1-VLOOKUP($AW66,'MP-2019_Male'!$A$3:$CH$103,IF(BJ$5&gt;2034,84,(60+(BJ$5-$AX$5)))))</f>
        <v>8.203681691403189E-2</v>
      </c>
      <c r="BK66" s="381">
        <f>BJ66*(1-VLOOKUP($AW66,'MP-2019_Male'!$A$3:$CH$103,IF(BK$5&gt;2034,84,(60+(BK$5-$AX$5)))))</f>
        <v>8.1413337105485248E-2</v>
      </c>
      <c r="BL66" s="381">
        <f>BK66*(1-VLOOKUP($AW66,'MP-2019_Male'!$A$3:$CH$103,IF(BL$5&gt;2034,84,(60+(BL$5-$AX$5)))))</f>
        <v>8.0745747741220272E-2</v>
      </c>
      <c r="BM66" s="381">
        <f>BL66*(1-VLOOKUP($AW66,'MP-2019_Male'!$A$3:$CH$103,IF(BM$5&gt;2034,84,(60+(BM$5-$AX$5)))))</f>
        <v>8.0051334310645775E-2</v>
      </c>
      <c r="BN66" s="381">
        <f>BM66*(1-VLOOKUP($AW66,'MP-2019_Male'!$A$3:$CH$103,IF(BN$5&gt;2034,84,(60+(BN$5-$AX$5)))))</f>
        <v>7.9338877435281022E-2</v>
      </c>
      <c r="BO66" s="381">
        <f>BN66*(1-VLOOKUP($AW66,'MP-2019_Male'!$A$3:$CH$103,IF(BO$5&gt;2034,84,(60+(BO$5-$AX$5)))))</f>
        <v>7.8624827538363487E-2</v>
      </c>
      <c r="BP66" s="381">
        <f>BO66*(1-VLOOKUP($AW66,'MP-2019_Male'!$A$3:$CH$103,IF(BP$5&gt;2034,84,(60+(BP$5-$AX$5)))))</f>
        <v>7.7909341607764374E-2</v>
      </c>
      <c r="BQ66" s="381">
        <f>BP66*(1-VLOOKUP($AW66,'MP-2019_Male'!$A$3:$CH$103,IF(BQ$5&gt;2034,84,(60+(BQ$5-$AX$5)))))</f>
        <v>7.7200366599133721E-2</v>
      </c>
      <c r="BR66" s="381">
        <f>BQ66*(1-VLOOKUP($AW66,'MP-2019_Male'!$A$3:$CH$103,IF(BR$5&gt;2034,84,(60+(BR$5-$AX$5)))))</f>
        <v>7.6490123226421694E-2</v>
      </c>
      <c r="BS66" s="381">
        <f>BR66*(1-VLOOKUP($AW66,'MP-2019_Male'!$A$3:$CH$103,IF(BS$5&gt;2034,84,(60+(BS$5-$AX$5)))))</f>
        <v>7.5778765080415977E-2</v>
      </c>
      <c r="BT66" s="381">
        <f>BS66*(1-VLOOKUP($AW66,'MP-2019_Male'!$A$3:$CH$103,IF(BT$5&gt;2034,84,(60+(BT$5-$AX$5)))))</f>
        <v>7.5066444688660069E-2</v>
      </c>
      <c r="BU66" s="381">
        <f>BT66*(1-VLOOKUP($AW66,'MP-2019_Male'!$A$3:$CH$103,IF(BU$5&gt;2034,84,(60+(BU$5-$AX$5)))))</f>
        <v>7.4353313464117804E-2</v>
      </c>
      <c r="BV66" s="381">
        <f>BU66*(1-VLOOKUP($AW66,'MP-2019_Male'!$A$3:$CH$103,IF(BV$5&gt;2034,84,(60+(BV$5-$AX$5)))))</f>
        <v>7.3632086323515852E-2</v>
      </c>
      <c r="BW66" s="381">
        <f>BV66*(1-VLOOKUP($AW66,'MP-2019_Male'!$A$3:$CH$103,IF(BW$5&gt;2034,84,(60+(BW$5-$AX$5)))))</f>
        <v>7.2903128668913048E-2</v>
      </c>
      <c r="BX66" s="381">
        <f>BW66*(1-VLOOKUP($AW66,'MP-2019_Male'!$A$3:$CH$103,IF(BX$5&gt;2034,84,(60+(BX$5-$AX$5)))))</f>
        <v>7.2195968320824588E-2</v>
      </c>
      <c r="BY66" s="381">
        <f>BX66*(1-VLOOKUP($AW66,'MP-2019_Male'!$A$3:$CH$103,IF(BY$5&gt;2034,84,(60+(BY$5-$AX$5)))))</f>
        <v>7.1495667428112586E-2</v>
      </c>
      <c r="BZ66" s="381">
        <f>BY66*(1-VLOOKUP($AW66,'MP-2019_Male'!$A$3:$CH$103,IF(BZ$5&gt;2034,84,(60+(BZ$5-$AX$5)))))</f>
        <v>7.080215945405989E-2</v>
      </c>
      <c r="CA66" s="381">
        <f>BZ66*(1-VLOOKUP($AW66,'MP-2019_Male'!$A$3:$CH$103,IF(CA$5&gt;2034,84,(60+(CA$5-$AX$5)))))</f>
        <v>7.0115378507355511E-2</v>
      </c>
      <c r="CB66" s="381">
        <f>CA66*(1-VLOOKUP($AW66,'MP-2019_Male'!$A$3:$CH$103,IF(CB$5&gt;2034,84,(60+(CB$5-$AX$5)))))</f>
        <v>6.9435259335834165E-2</v>
      </c>
      <c r="CC66" s="381">
        <f>CB66*(1-VLOOKUP($AW66,'MP-2019_Male'!$A$3:$CH$103,IF(CC$5&gt;2034,84,(60+(CC$5-$AX$5)))))</f>
        <v>6.8761737320276572E-2</v>
      </c>
      <c r="CD66" s="381">
        <f>CC66*(1-VLOOKUP($AW66,'MP-2019_Male'!$A$3:$CH$103,IF(CD$5&gt;2034,84,(60+(CD$5-$AX$5)))))</f>
        <v>6.8094748468269892E-2</v>
      </c>
      <c r="CE66" s="381">
        <f>CD66*(1-VLOOKUP($AW66,'MP-2019_Male'!$A$3:$CH$103,IF(CE$5&gt;2034,84,(60+(CE$5-$AX$5)))))</f>
        <v>6.7434229408127669E-2</v>
      </c>
      <c r="CF66" s="381">
        <f>CE66*(1-VLOOKUP($AW66,'MP-2019_Male'!$A$3:$CH$103,IF(CF$5&gt;2034,84,(60+(CF$5-$AX$5)))))</f>
        <v>6.6780117382868834E-2</v>
      </c>
      <c r="CG66" s="381">
        <f>CF66*(1-VLOOKUP($AW66,'MP-2019_Male'!$A$3:$CH$103,IF(CG$5&gt;2034,84,(60+(CG$5-$AX$5)))))</f>
        <v>6.6132350244254998E-2</v>
      </c>
      <c r="CH66" s="381">
        <f>CG66*(1-VLOOKUP($AW66,'MP-2019_Male'!$A$3:$CH$103,IF(CH$5&gt;2034,84,(60+(CH$5-$AX$5)))))</f>
        <v>6.5490866446885718E-2</v>
      </c>
      <c r="CI66" s="381">
        <f>CH66*(1-VLOOKUP($AW66,'MP-2019_Male'!$A$3:$CH$103,IF(CI$5&gt;2034,84,(60+(CI$5-$AX$5)))))</f>
        <v>6.4855605042350925E-2</v>
      </c>
      <c r="CJ66" s="381">
        <f>CI66*(1-VLOOKUP($AW66,'MP-2019_Male'!$A$3:$CH$103,IF(CJ$5&gt;2034,84,(60+(CJ$5-$AX$5)))))</f>
        <v>6.4226505673440112E-2</v>
      </c>
      <c r="CK66" s="381">
        <f>CJ66*(1-VLOOKUP($AW66,'MP-2019_Male'!$A$3:$CH$103,IF(CK$5&gt;2034,84,(60+(CK$5-$AX$5)))))</f>
        <v>6.3603508568407741E-2</v>
      </c>
      <c r="CL66" s="381">
        <f>CK66*(1-VLOOKUP($AW66,'MP-2019_Male'!$A$3:$CH$103,IF(CL$5&gt;2034,84,(60+(CL$5-$AX$5)))))</f>
        <v>6.2986554535294184E-2</v>
      </c>
      <c r="CM66" s="381">
        <f>CL66*(1-VLOOKUP($AW66,'MP-2019_Male'!$A$3:$CH$103,IF(CM$5&gt;2034,84,(60+(CM$5-$AX$5)))))</f>
        <v>6.2375584956301827E-2</v>
      </c>
      <c r="CN66" s="381">
        <f>CM66*(1-VLOOKUP($AW66,'MP-2019_Male'!$A$3:$CH$103,IF(CN$5&gt;2034,84,(60+(CN$5-$AX$5)))))</f>
        <v>6.1770541782225699E-2</v>
      </c>
      <c r="CO66" s="381">
        <f>CN66*(1-VLOOKUP($AW66,'MP-2019_Male'!$A$3:$CH$103,IF(CO$5&gt;2034,84,(60+(CO$5-$AX$5)))))</f>
        <v>6.1171367526938109E-2</v>
      </c>
      <c r="CP66" s="381">
        <f>CO66*(1-VLOOKUP($AW66,'MP-2019_Male'!$A$3:$CH$103,IF(CP$5&gt;2034,84,(60+(CP$5-$AX$5)))))</f>
        <v>6.0578005261926804E-2</v>
      </c>
      <c r="CQ66" s="381">
        <f>CP66*(1-VLOOKUP($AW66,'MP-2019_Male'!$A$3:$CH$103,IF(CQ$5&gt;2034,84,(60+(CQ$5-$AX$5)))))</f>
        <v>5.9990398610886113E-2</v>
      </c>
      <c r="CR66" s="381">
        <f>CQ66*(1-VLOOKUP($AW66,'MP-2019_Male'!$A$3:$CH$103,IF(CR$5&gt;2034,84,(60+(CR$5-$AX$5)))))</f>
        <v>5.9408491744360518E-2</v>
      </c>
      <c r="CS66" s="381">
        <f>CR66*(1-VLOOKUP($AW66,'MP-2019_Male'!$A$3:$CH$103,IF(CS$5&gt;2034,84,(60+(CS$5-$AX$5)))))</f>
        <v>5.8832229374440222E-2</v>
      </c>
      <c r="CT66" s="381">
        <f>CS66*(1-VLOOKUP($AW66,'MP-2019_Male'!$A$3:$CH$103,IF(CT$5&gt;2034,84,(60+(CT$5-$AX$5)))))</f>
        <v>5.8261556749508149E-2</v>
      </c>
      <c r="CU66" s="381">
        <f>CT66*(1-VLOOKUP($AW66,'MP-2019_Male'!$A$3:$CH$103,IF(CU$5&gt;2034,84,(60+(CU$5-$AX$5)))))</f>
        <v>5.7696419649037919E-2</v>
      </c>
      <c r="CV66" s="381">
        <f>CU66*(1-VLOOKUP($AW66,'MP-2019_Male'!$A$3:$CH$103,IF(CV$5&gt;2034,84,(60+(CV$5-$AX$5)))))</f>
        <v>5.7136764378442249E-2</v>
      </c>
      <c r="CW66" s="381">
        <f>CV66*(1-VLOOKUP($AW66,'MP-2019_Male'!$A$3:$CH$103,IF(CW$5&gt;2034,84,(60+(CW$5-$AX$5)))))</f>
        <v>5.6582537763971361E-2</v>
      </c>
      <c r="CX66" s="381">
        <f>CW66*(1-VLOOKUP($AW66,'MP-2019_Male'!$A$3:$CH$103,IF(CX$5&gt;2034,84,(60+(CX$5-$AX$5)))))</f>
        <v>5.6033687147660834E-2</v>
      </c>
      <c r="CY66" s="381">
        <f>CX66*(1-VLOOKUP($AW66,'MP-2019_Male'!$A$3:$CH$103,IF(CY$5&gt;2034,84,(60+(CY$5-$AX$5)))))</f>
        <v>5.549016038232852E-2</v>
      </c>
      <c r="CZ66" s="381">
        <f>CY66*(1-VLOOKUP($AW66,'MP-2019_Male'!$A$3:$CH$103,IF(CZ$5&gt;2034,84,(60+(CZ$5-$AX$5)))))</f>
        <v>5.4951905826619928E-2</v>
      </c>
      <c r="DA66" s="381">
        <f>CZ66*(1-VLOOKUP($AW66,'MP-2019_Male'!$A$3:$CH$103,IF(DA$5&gt;2034,84,(60+(DA$5-$AX$5)))))</f>
        <v>5.4418872340101711E-2</v>
      </c>
      <c r="DB66" s="381">
        <f>DA66*(1-VLOOKUP($AW66,'MP-2019_Male'!$A$3:$CH$103,IF(DB$5&gt;2034,84,(60+(DB$5-$AX$5)))))</f>
        <v>5.3891009278402721E-2</v>
      </c>
      <c r="DC66" s="381">
        <f>DB66*(1-VLOOKUP($AW66,'MP-2019_Male'!$A$3:$CH$103,IF(DC$5&gt;2034,84,(60+(DC$5-$AX$5)))))</f>
        <v>5.3368266488402212E-2</v>
      </c>
      <c r="DD66" s="381">
        <f>DC66*(1-VLOOKUP($AW66,'MP-2019_Male'!$A$3:$CH$103,IF(DD$5&gt;2034,84,(60+(DD$5-$AX$5)))))</f>
        <v>5.2850594303464705E-2</v>
      </c>
      <c r="DE66" s="381">
        <f>DD66*(1-VLOOKUP($AW66,'MP-2019_Male'!$A$3:$CH$103,IF(DE$5&gt;2034,84,(60+(DE$5-$AX$5)))))</f>
        <v>5.2337943538721093E-2</v>
      </c>
      <c r="DF66" s="381">
        <f>DE66*(1-VLOOKUP($AW66,'MP-2019_Male'!$A$3:$CH$103,IF(DF$5&gt;2034,84,(60+(DF$5-$AX$5)))))</f>
        <v>5.1830265486395494E-2</v>
      </c>
      <c r="DG66" s="381">
        <f>DF66*(1-VLOOKUP($AW66,'MP-2019_Male'!$A$3:$CH$103,IF(DG$5&gt;2034,84,(60+(DG$5-$AX$5)))))</f>
        <v>5.1327511911177452E-2</v>
      </c>
      <c r="DH66" s="381">
        <f>DG66*(1-VLOOKUP($AW66,'MP-2019_Male'!$A$3:$CH$103,IF(DH$5&gt;2034,84,(60+(DH$5-$AX$5)))))</f>
        <v>5.0829635045639032E-2</v>
      </c>
      <c r="DI66" s="381">
        <f>DH66*(1-VLOOKUP($AW66,'MP-2019_Male'!$A$3:$CH$103,IF(DI$5&gt;2034,84,(60+(DI$5-$AX$5)))))</f>
        <v>5.0336587585696334E-2</v>
      </c>
      <c r="DJ66" s="381">
        <f>DI66*(1-VLOOKUP($AW66,'MP-2019_Male'!$A$3:$CH$103,IF(DJ$5&gt;2034,84,(60+(DJ$5-$AX$5)))))</f>
        <v>4.9848322686115075E-2</v>
      </c>
      <c r="DK66" s="381">
        <f>DJ66*(1-VLOOKUP($AW66,'MP-2019_Male'!$A$3:$CH$103,IF(DK$5&gt;2034,84,(60+(DK$5-$AX$5)))))</f>
        <v>4.9364793956059756E-2</v>
      </c>
      <c r="DL66" s="381">
        <f>DK66*(1-VLOOKUP($AW66,'MP-2019_Male'!$A$3:$CH$103,IF(DL$5&gt;2034,84,(60+(DL$5-$AX$5)))))</f>
        <v>4.8885955454685971E-2</v>
      </c>
      <c r="DM66" s="381">
        <f>DL66*(1-VLOOKUP($AW66,'MP-2019_Male'!$A$3:$CH$103,IF(DM$5&gt;2034,84,(60+(DM$5-$AX$5)))))</f>
        <v>4.8411761686775516E-2</v>
      </c>
      <c r="DN66" s="381">
        <f>DM66*(1-VLOOKUP($AW66,'MP-2019_Male'!$A$3:$CH$103,IF(DN$5&gt;2034,84,(60+(DN$5-$AX$5)))))</f>
        <v>4.7942167598413792E-2</v>
      </c>
      <c r="DO66" s="381">
        <f>DN66*(1-VLOOKUP($AW66,'MP-2019_Male'!$A$3:$CH$103,IF(DO$5&gt;2034,84,(60+(DO$5-$AX$5)))))</f>
        <v>4.7477128572709179E-2</v>
      </c>
      <c r="DP66" s="381">
        <f>DO66*(1-VLOOKUP($AW66,'MP-2019_Male'!$A$3:$CH$103,IF(DP$5&gt;2034,84,(60+(DP$5-$AX$5)))))</f>
        <v>4.7016600425553896E-2</v>
      </c>
      <c r="DQ66" s="381">
        <f>DP66*(1-VLOOKUP($AW66,'MP-2019_Male'!$A$3:$CH$103,IF(DQ$5&gt;2034,84,(60+(DQ$5-$AX$5)))))</f>
        <v>4.6560539401426022E-2</v>
      </c>
      <c r="DR66" s="381">
        <f>DQ66*(1-VLOOKUP($AW66,'MP-2019_Male'!$A$3:$CH$103,IF(DR$5&gt;2034,84,(60+(DR$5-$AX$5)))))</f>
        <v>4.6108902169232191E-2</v>
      </c>
      <c r="DS66" s="381">
        <f>DR66*(1-VLOOKUP($AW66,'MP-2019_Male'!$A$3:$CH$103,IF(DS$5&gt;2034,84,(60+(DS$5-$AX$5)))))</f>
        <v>4.5661645818190634E-2</v>
      </c>
      <c r="DT66" s="381">
        <f>DS66*(1-VLOOKUP($AW66,'MP-2019_Male'!$A$3:$CH$103,IF(DT$5&gt;2034,84,(60+(DT$5-$AX$5)))))</f>
        <v>4.5218727853754186E-2</v>
      </c>
      <c r="DU66" s="381">
        <f>DT66*(1-VLOOKUP($AW66,'MP-2019_Male'!$A$3:$CH$103,IF(DU$5&gt;2034,84,(60+(DU$5-$AX$5)))))</f>
        <v>4.4780106193572769E-2</v>
      </c>
      <c r="DV66" s="381">
        <f>DU66*(1-VLOOKUP($AW66,'MP-2019_Male'!$A$3:$CH$103,IF(DV$5&gt;2034,84,(60+(DV$5-$AX$5)))))</f>
        <v>4.4345739163495108E-2</v>
      </c>
      <c r="DW66" s="381">
        <f>DV66*(1-VLOOKUP($AW66,'MP-2019_Male'!$A$3:$CH$103,IF(DW$5&gt;2034,84,(60+(DW$5-$AX$5)))))</f>
        <v>4.3915585493609202E-2</v>
      </c>
      <c r="DX66" s="381">
        <f>DW66*(1-VLOOKUP($AW66,'MP-2019_Male'!$A$3:$CH$103,IF(DX$5&gt;2034,84,(60+(DX$5-$AX$5)))))</f>
        <v>4.3489604314321188E-2</v>
      </c>
      <c r="DY66" s="381">
        <f>DX66*(1-VLOOKUP($AW66,'MP-2019_Male'!$A$3:$CH$103,IF(DY$5&gt;2034,84,(60+(DY$5-$AX$5)))))</f>
        <v>4.306775515247227E-2</v>
      </c>
      <c r="DZ66" s="381">
        <f>DY66*(1-VLOOKUP($AW66,'MP-2019_Male'!$A$3:$CH$103,IF(DZ$5&gt;2034,84,(60+(DZ$5-$AX$5)))))</f>
        <v>4.2649997927493286E-2</v>
      </c>
      <c r="EA66" s="381">
        <f>DZ66*(1-VLOOKUP($AW66,'MP-2019_Male'!$A$3:$CH$103,IF(EA$5&gt;2034,84,(60+(EA$5-$AX$5)))))</f>
        <v>4.22362929475966E-2</v>
      </c>
      <c r="EB66" s="381">
        <f>EA66*(1-VLOOKUP($AW66,'MP-2019_Male'!$A$3:$CH$103,IF(EB$5&gt;2034,84,(60+(EB$5-$AX$5)))))</f>
        <v>4.1826600906004908E-2</v>
      </c>
      <c r="EC66" s="381">
        <f>EB66*(1-VLOOKUP($AW66,'MP-2019_Male'!$A$3:$CH$103,IF(EC$5&gt;2034,84,(60+(EC$5-$AX$5)))))</f>
        <v>4.142088287721666E-2</v>
      </c>
      <c r="ED66" s="381">
        <f>EC66*(1-VLOOKUP($AW66,'MP-2019_Male'!$A$3:$CH$103,IF(ED$5&gt;2034,84,(60+(ED$5-$AX$5)))))</f>
        <v>4.1019100313307653E-2</v>
      </c>
      <c r="EE66" s="381">
        <f>ED66*(1-VLOOKUP($AW66,'MP-2019_Male'!$A$3:$CH$103,IF(EE$5&gt;2034,84,(60+(EE$5-$AX$5)))))</f>
        <v>4.0621215040268568E-2</v>
      </c>
      <c r="EF66" s="381">
        <f>EE66*(1-VLOOKUP($AW66,'MP-2019_Male'!$A$3:$CH$103,IF(EF$5&gt;2034,84,(60+(EF$5-$AX$5)))))</f>
        <v>4.022718925437796E-2</v>
      </c>
      <c r="EG66" s="381">
        <f>EF66*(1-VLOOKUP($AW66,'MP-2019_Male'!$A$3:$CH$103,IF(EG$5&gt;2034,84,(60+(EG$5-$AX$5)))))</f>
        <v>3.9836985518610493E-2</v>
      </c>
      <c r="EH66" s="381">
        <f>EG66*(1-VLOOKUP($AW66,'MP-2019_Male'!$A$3:$CH$103,IF(EH$5&gt;2034,84,(60+(EH$5-$AX$5)))))</f>
        <v>3.9450566759079972E-2</v>
      </c>
      <c r="EI66" s="381">
        <f>EH66*(1-VLOOKUP($AW66,'MP-2019_Male'!$A$3:$CH$103,IF(EI$5&gt;2034,84,(60+(EI$5-$AX$5)))))</f>
        <v>3.9067896261516896E-2</v>
      </c>
      <c r="EJ66" s="381">
        <f>EI66*(1-VLOOKUP($AW66,'MP-2019_Male'!$A$3:$CH$103,IF(EJ$5&gt;2034,84,(60+(EJ$5-$AX$5)))))</f>
        <v>3.8688937667780178E-2</v>
      </c>
      <c r="EK66" s="381">
        <f>EJ66*(1-VLOOKUP($AW66,'MP-2019_Male'!$A$3:$CH$103,IF(EK$5&gt;2034,84,(60+(EK$5-$AX$5)))))</f>
        <v>3.831365497240271E-2</v>
      </c>
      <c r="EL66" s="381">
        <f>EK66*(1-VLOOKUP($AW66,'MP-2019_Male'!$A$3:$CH$103,IF(EL$5&gt;2034,84,(60+(EL$5-$AX$5)))))</f>
        <v>3.7942012519170398E-2</v>
      </c>
      <c r="EM66" s="381">
        <f>EL66*(1-VLOOKUP($AW66,'MP-2019_Male'!$A$3:$CH$103,IF(EM$5&gt;2034,84,(60+(EM$5-$AX$5)))))</f>
        <v>3.7573974997734447E-2</v>
      </c>
      <c r="EN66" s="381">
        <f>EM66*(1-VLOOKUP($AW66,'MP-2019_Male'!$A$3:$CH$103,IF(EN$5&gt;2034,84,(60+(EN$5-$AX$5)))))</f>
        <v>3.7209507440256424E-2</v>
      </c>
      <c r="EO66" s="381">
        <f>EN66*(1-VLOOKUP($AW66,'MP-2019_Male'!$A$3:$CH$103,IF(EO$5&gt;2034,84,(60+(EO$5-$AX$5)))))</f>
        <v>3.6848575218085933E-2</v>
      </c>
      <c r="EP66" s="381">
        <f>EO66*(1-VLOOKUP($AW66,'MP-2019_Male'!$A$3:$CH$103,IF(EP$5&gt;2034,84,(60+(EP$5-$AX$5)))))</f>
        <v>3.6491144038470501E-2</v>
      </c>
      <c r="EQ66" s="381">
        <f>EP66*(1-VLOOKUP($AW66,'MP-2019_Male'!$A$3:$CH$103,IF(EQ$5&gt;2034,84,(60+(EQ$5-$AX$5)))))</f>
        <v>3.6137179941297337E-2</v>
      </c>
      <c r="ER66" s="381">
        <f>EQ66*(1-VLOOKUP($AW66,'MP-2019_Male'!$A$3:$CH$103,IF(ER$5&gt;2034,84,(60+(ER$5-$AX$5)))))</f>
        <v>3.5786649295866751E-2</v>
      </c>
      <c r="ES66" s="381">
        <f>ER66*(1-VLOOKUP($AW66,'MP-2019_Male'!$A$3:$CH$103,IF(ES$5&gt;2034,84,(60+(ES$5-$AX$5)))))</f>
        <v>3.5439518797696842E-2</v>
      </c>
      <c r="ET66" s="381">
        <f>ES66*(1-VLOOKUP($AW66,'MP-2019_Male'!$A$3:$CH$103,IF(ET$5&gt;2034,84,(60+(ET$5-$AX$5)))))</f>
        <v>3.5095755465359181E-2</v>
      </c>
      <c r="EU66" s="381">
        <f>ET66*(1-VLOOKUP($AW66,'MP-2019_Male'!$A$3:$CH$103,IF(EU$5&gt;2034,84,(60+(EU$5-$AX$5)))))</f>
        <v>3.4755326637345194E-2</v>
      </c>
      <c r="EV66" s="381">
        <f>EU66*(1-VLOOKUP($AW66,'MP-2019_Male'!$A$3:$CH$103,IF(EV$5&gt;2034,84,(60+(EV$5-$AX$5)))))</f>
        <v>3.4418199968962941E-2</v>
      </c>
      <c r="EW66" s="381">
        <f>EV66*(1-VLOOKUP($AW66,'MP-2019_Male'!$A$3:$CH$103,IF(EW$5&gt;2034,84,(60+(EW$5-$AX$5)))))</f>
        <v>3.4084343429264002E-2</v>
      </c>
      <c r="EX66" s="381">
        <f>EW66*(1-VLOOKUP($AW66,'MP-2019_Male'!$A$3:$CH$103,IF(EX$5&gt;2034,84,(60+(EX$5-$AX$5)))))</f>
        <v>3.3753725298000137E-2</v>
      </c>
      <c r="EY66" s="381">
        <f>EX66*(1-VLOOKUP($AW66,'MP-2019_Male'!$A$3:$CH$103,IF(EY$5&gt;2034,84,(60+(EY$5-$AX$5)))))</f>
        <v>3.3426314162609536E-2</v>
      </c>
      <c r="EZ66" s="381">
        <f>EY66*(1-VLOOKUP($AW66,'MP-2019_Male'!$A$3:$CH$103,IF(EZ$5&gt;2034,84,(60+(EZ$5-$AX$5)))))</f>
        <v>3.3102078915232223E-2</v>
      </c>
      <c r="FA66" s="381">
        <f>EZ66*(1-VLOOKUP($AW66,'MP-2019_Male'!$A$3:$CH$103,IF(FA$5&gt;2034,84,(60+(FA$5-$AX$5)))))</f>
        <v>3.2780988749754471E-2</v>
      </c>
      <c r="FB66" s="381">
        <f>FA66*(1-VLOOKUP($AW66,'MP-2019_Male'!$A$3:$CH$103,IF(FB$5&gt;2034,84,(60+(FB$5-$AX$5)))))</f>
        <v>3.2463013158881851E-2</v>
      </c>
      <c r="FC66" s="381">
        <f>FB66*(1-VLOOKUP($AW66,'MP-2019_Male'!$A$3:$CH$103,IF(FC$5&gt;2034,84,(60+(FC$5-$AX$5)))))</f>
        <v>3.2148121931240697E-2</v>
      </c>
      <c r="FD66" s="381">
        <f>FC66*(1-VLOOKUP($AW66,'MP-2019_Male'!$A$3:$CH$103,IF(FD$5&gt;2034,84,(60+(FD$5-$AX$5)))))</f>
        <v>3.1836285148507663E-2</v>
      </c>
      <c r="FE66" s="381">
        <f>FD66*(1-VLOOKUP($AW66,'MP-2019_Male'!$A$3:$CH$103,IF(FE$5&gt;2034,84,(60+(FE$5-$AX$5)))))</f>
        <v>3.1527473182567135E-2</v>
      </c>
      <c r="FF66" s="381">
        <f>FE66*(1-VLOOKUP($AW66,'MP-2019_Male'!$A$3:$CH$103,IF(FF$5&gt;2034,84,(60+(FF$5-$AX$5)))))</f>
        <v>3.1221656692696234E-2</v>
      </c>
      <c r="FG66" s="381">
        <f>FF66*(1-VLOOKUP($AW66,'MP-2019_Male'!$A$3:$CH$103,IF(FG$5&gt;2034,84,(60+(FG$5-$AX$5)))))</f>
        <v>3.091880662277708E-2</v>
      </c>
      <c r="FH66" s="381">
        <f>FG66*(1-VLOOKUP($AW66,'MP-2019_Male'!$A$3:$CH$103,IF(FH$5&gt;2034,84,(60+(FH$5-$AX$5)))))</f>
        <v>3.061889419853614E-2</v>
      </c>
      <c r="FI66" s="381">
        <f>FH66*(1-VLOOKUP($AW66,'MP-2019_Male'!$A$3:$CH$103,IF(FI$5&gt;2034,84,(60+(FI$5-$AX$5)))))</f>
        <v>3.0321890924810337E-2</v>
      </c>
      <c r="FJ66" s="381">
        <f>FI66*(1-VLOOKUP($AW66,'MP-2019_Male'!$A$3:$CH$103,IF(FJ$5&gt;2034,84,(60+(FJ$5-$AX$5)))))</f>
        <v>3.0027768582839676E-2</v>
      </c>
      <c r="FK66" s="381">
        <f>FJ66*(1-VLOOKUP($AW66,'MP-2019_Male'!$A$3:$CH$103,IF(FK$5&gt;2034,84,(60+(FK$5-$AX$5)))))</f>
        <v>2.973649922758613E-2</v>
      </c>
      <c r="FL66" s="381">
        <f>FK66*(1-VLOOKUP($AW66,'MP-2019_Male'!$A$3:$CH$103,IF(FL$5&gt;2034,84,(60+(FL$5-$AX$5)))))</f>
        <v>2.9448055185078544E-2</v>
      </c>
      <c r="FM66" s="381">
        <f>FL66*(1-VLOOKUP($AW66,'MP-2019_Male'!$A$3:$CH$103,IF(FM$5&gt;2034,84,(60+(FM$5-$AX$5)))))</f>
        <v>2.9162409049783282E-2</v>
      </c>
      <c r="FN66" s="381">
        <f>FM66*(1-VLOOKUP($AW66,'MP-2019_Male'!$A$3:$CH$103,IF(FN$5&gt;2034,84,(60+(FN$5-$AX$5)))))</f>
        <v>2.8879533682000382E-2</v>
      </c>
    </row>
    <row r="67" spans="1:170">
      <c r="A67" s="172">
        <v>79</v>
      </c>
      <c r="B67" s="190">
        <f t="shared" si="7"/>
        <v>3.5012000000000001E-2</v>
      </c>
      <c r="C67" s="191">
        <f t="shared" si="8"/>
        <v>1.6515999999999999E-2</v>
      </c>
      <c r="D67" s="174">
        <f t="shared" si="5"/>
        <v>2.5764000000000002E-2</v>
      </c>
      <c r="E67" s="345">
        <f t="shared" ca="1" si="10"/>
        <v>2.38082318167454E-2</v>
      </c>
      <c r="F67" s="346">
        <f t="shared" ca="1" si="11"/>
        <v>1.6644794910709033E-2</v>
      </c>
      <c r="G67" s="366">
        <f t="shared" ca="1" si="17"/>
        <v>2.0226513363727217E-2</v>
      </c>
      <c r="R67" s="405">
        <v>79</v>
      </c>
      <c r="T67" s="406">
        <v>1.204E-2</v>
      </c>
      <c r="U67" s="407">
        <v>2.9860000000000001E-2</v>
      </c>
      <c r="V67" s="407">
        <v>5.5169999999999997E-2</v>
      </c>
      <c r="W67" s="408">
        <v>3.2140000000000002E-2</v>
      </c>
      <c r="Y67" s="406">
        <v>1.5779999999999999E-2</v>
      </c>
      <c r="Z67" s="407">
        <v>4.2430000000000002E-2</v>
      </c>
      <c r="AA67" s="407">
        <v>6.8220000000000003E-2</v>
      </c>
      <c r="AB67" s="408">
        <v>4.8800000000000003E-2</v>
      </c>
      <c r="AC67" s="413"/>
      <c r="AD67" s="172">
        <v>79</v>
      </c>
      <c r="AF67" s="195">
        <v>3.5012000000000001E-2</v>
      </c>
      <c r="AG67" s="196">
        <v>4.0231999999999997E-2</v>
      </c>
      <c r="AH67" s="197">
        <v>7.1235000000000007E-2</v>
      </c>
      <c r="AI67" s="172"/>
      <c r="AJ67" s="195">
        <v>1.6515999999999999E-2</v>
      </c>
      <c r="AK67" s="196">
        <v>3.1365999999999998E-2</v>
      </c>
      <c r="AL67" s="197">
        <v>5.6371999999999998E-2</v>
      </c>
      <c r="AM67" s="198"/>
      <c r="AW67" s="172">
        <v>86</v>
      </c>
      <c r="AX67" s="199">
        <f t="shared" si="16"/>
        <v>9.2751614819885975E-2</v>
      </c>
      <c r="AY67" s="334">
        <f t="shared" si="15"/>
        <v>9.9034499999999998E-2</v>
      </c>
      <c r="AZ67" s="381">
        <f>AY67*(1-VLOOKUP($AW67,'MP-2019_Male'!$A$3:$CH$103,IF(AZ$5&gt;2034,84,(60+(AZ$5-$AX$5)))))</f>
        <v>9.7875796349999988E-2</v>
      </c>
      <c r="BA67" s="381">
        <f>AZ67*(1-VLOOKUP($AW67,'MP-2019_Male'!$A$3:$CH$103,IF(BA$5&gt;2034,84,(60+(BA$5-$AX$5)))))</f>
        <v>9.6916613545769983E-2</v>
      </c>
      <c r="BB67" s="381">
        <f>BA67*(1-VLOOKUP($AW67,'MP-2019_Male'!$A$3:$CH$103,IF(BB$5&gt;2034,84,(60+(BB$5-$AX$5)))))</f>
        <v>9.6150972298758394E-2</v>
      </c>
      <c r="BC67" s="381">
        <f>BB67*(1-VLOOKUP($AW67,'MP-2019_Male'!$A$3:$CH$103,IF(BC$5&gt;2034,84,(60+(BC$5-$AX$5)))))</f>
        <v>9.5574066464965843E-2</v>
      </c>
      <c r="BD67" s="381">
        <f>BC67*(1-VLOOKUP($AW67,'MP-2019_Male'!$A$3:$CH$103,IF(BD$5&gt;2034,84,(60+(BD$5-$AX$5)))))</f>
        <v>9.5182212792459489E-2</v>
      </c>
      <c r="BE67" s="381">
        <f>BD67*(1-VLOOKUP($AW67,'MP-2019_Male'!$A$3:$CH$103,IF(BE$5&gt;2034,84,(60+(BE$5-$AX$5)))))</f>
        <v>9.4772929277451914E-2</v>
      </c>
      <c r="BF67" s="381">
        <f>BE67*(1-VLOOKUP($AW67,'MP-2019_Male'!$A$3:$CH$103,IF(BF$5&gt;2034,84,(60+(BF$5-$AX$5)))))</f>
        <v>9.4336973802775628E-2</v>
      </c>
      <c r="BG67" s="381">
        <f>BF67*(1-VLOOKUP($AW67,'MP-2019_Male'!$A$3:$CH$103,IF(BG$5&gt;2034,84,(60+(BG$5-$AX$5)))))</f>
        <v>9.3855855236381472E-2</v>
      </c>
      <c r="BH67" s="381">
        <f>BG67*(1-VLOOKUP($AW67,'MP-2019_Male'!$A$3:$CH$103,IF(BH$5&gt;2034,84,(60+(BH$5-$AX$5)))))</f>
        <v>9.3330262447057735E-2</v>
      </c>
      <c r="BI67" s="381">
        <f>BH67*(1-VLOOKUP($AW67,'MP-2019_Male'!$A$3:$CH$103,IF(BI$5&gt;2034,84,(60+(BI$5-$AX$5)))))</f>
        <v>9.2751614819885975E-2</v>
      </c>
      <c r="BJ67" s="414">
        <f>BI67*(1-VLOOKUP($AW67,'MP-2019_Male'!$A$3:$CH$103,IF(BJ$5&gt;2034,84,(60+(BJ$5-$AX$5)))))</f>
        <v>9.2120903839110743E-2</v>
      </c>
      <c r="BK67" s="381">
        <f>BJ67*(1-VLOOKUP($AW67,'MP-2019_Male'!$A$3:$CH$103,IF(BK$5&gt;2034,84,(60+(BK$5-$AX$5)))))</f>
        <v>9.1439209150701334E-2</v>
      </c>
      <c r="BL67" s="381">
        <f>BK67*(1-VLOOKUP($AW67,'MP-2019_Male'!$A$3:$CH$103,IF(BL$5&gt;2034,84,(60+(BL$5-$AX$5)))))</f>
        <v>9.0716839398410798E-2</v>
      </c>
      <c r="BM67" s="381">
        <f>BL67*(1-VLOOKUP($AW67,'MP-2019_Male'!$A$3:$CH$103,IF(BM$5&gt;2034,84,(60+(BM$5-$AX$5)))))</f>
        <v>8.996388963140399E-2</v>
      </c>
      <c r="BN67" s="381">
        <f>BM67*(1-VLOOKUP($AW67,'MP-2019_Male'!$A$3:$CH$103,IF(BN$5&gt;2034,84,(60+(BN$5-$AX$5)))))</f>
        <v>8.9190200180573914E-2</v>
      </c>
      <c r="BO67" s="381">
        <f>BN67*(1-VLOOKUP($AW67,'MP-2019_Male'!$A$3:$CH$103,IF(BO$5&gt;2034,84,(60+(BO$5-$AX$5)))))</f>
        <v>8.83964073989668E-2</v>
      </c>
      <c r="BP67" s="381">
        <f>BO67*(1-VLOOKUP($AW67,'MP-2019_Male'!$A$3:$CH$103,IF(BP$5&gt;2034,84,(60+(BP$5-$AX$5)))))</f>
        <v>8.7600839732376104E-2</v>
      </c>
      <c r="BQ67" s="381">
        <f>BP67*(1-VLOOKUP($AW67,'MP-2019_Male'!$A$3:$CH$103,IF(BQ$5&gt;2034,84,(60+(BQ$5-$AX$5)))))</f>
        <v>8.6803672090811482E-2</v>
      </c>
      <c r="BR67" s="381">
        <f>BQ67*(1-VLOOKUP($AW67,'MP-2019_Male'!$A$3:$CH$103,IF(BR$5&gt;2034,84,(60+(BR$5-$AX$5)))))</f>
        <v>8.6013758674785099E-2</v>
      </c>
      <c r="BS67" s="381">
        <f>BR67*(1-VLOOKUP($AW67,'MP-2019_Male'!$A$3:$CH$103,IF(BS$5&gt;2034,84,(60+(BS$5-$AX$5)))))</f>
        <v>8.5222432094977082E-2</v>
      </c>
      <c r="BT67" s="381">
        <f>BS67*(1-VLOOKUP($AW67,'MP-2019_Male'!$A$3:$CH$103,IF(BT$5&gt;2034,84,(60+(BT$5-$AX$5)))))</f>
        <v>8.4429863476493797E-2</v>
      </c>
      <c r="BU67" s="381">
        <f>BT67*(1-VLOOKUP($AW67,'MP-2019_Male'!$A$3:$CH$103,IF(BU$5&gt;2034,84,(60+(BU$5-$AX$5)))))</f>
        <v>8.3636222759814763E-2</v>
      </c>
      <c r="BV67" s="381">
        <f>BU67*(1-VLOOKUP($AW67,'MP-2019_Male'!$A$3:$CH$103,IF(BV$5&gt;2034,84,(60+(BV$5-$AX$5)))))</f>
        <v>8.2833315021320533E-2</v>
      </c>
      <c r="BW67" s="381">
        <f>BV67*(1-VLOOKUP($AW67,'MP-2019_Male'!$A$3:$CH$103,IF(BW$5&gt;2034,84,(60+(BW$5-$AX$5)))))</f>
        <v>8.2029831865613717E-2</v>
      </c>
      <c r="BX67" s="381">
        <f>BW67*(1-VLOOKUP($AW67,'MP-2019_Male'!$A$3:$CH$103,IF(BX$5&gt;2034,84,(60+(BX$5-$AX$5)))))</f>
        <v>8.1242345479703826E-2</v>
      </c>
      <c r="BY67" s="381">
        <f>BX67*(1-VLOOKUP($AW67,'MP-2019_Male'!$A$3:$CH$103,IF(BY$5&gt;2034,84,(60+(BY$5-$AX$5)))))</f>
        <v>8.0462418963098664E-2</v>
      </c>
      <c r="BZ67" s="381">
        <f>BY67*(1-VLOOKUP($AW67,'MP-2019_Male'!$A$3:$CH$103,IF(BZ$5&gt;2034,84,(60+(BZ$5-$AX$5)))))</f>
        <v>7.9689979741052908E-2</v>
      </c>
      <c r="CA67" s="381">
        <f>BZ67*(1-VLOOKUP($AW67,'MP-2019_Male'!$A$3:$CH$103,IF(CA$5&gt;2034,84,(60+(CA$5-$AX$5)))))</f>
        <v>7.892495593553879E-2</v>
      </c>
      <c r="CB67" s="381">
        <f>CA67*(1-VLOOKUP($AW67,'MP-2019_Male'!$A$3:$CH$103,IF(CB$5&gt;2034,84,(60+(CB$5-$AX$5)))))</f>
        <v>7.8167276358557608E-2</v>
      </c>
      <c r="CC67" s="381">
        <f>CB67*(1-VLOOKUP($AW67,'MP-2019_Male'!$A$3:$CH$103,IF(CC$5&gt;2034,84,(60+(CC$5-$AX$5)))))</f>
        <v>7.7416870505515448E-2</v>
      </c>
      <c r="CD67" s="381">
        <f>CC67*(1-VLOOKUP($AW67,'MP-2019_Male'!$A$3:$CH$103,IF(CD$5&gt;2034,84,(60+(CD$5-$AX$5)))))</f>
        <v>7.6673668548662491E-2</v>
      </c>
      <c r="CE67" s="381">
        <f>CD67*(1-VLOOKUP($AW67,'MP-2019_Male'!$A$3:$CH$103,IF(CE$5&gt;2034,84,(60+(CE$5-$AX$5)))))</f>
        <v>7.5937601330595322E-2</v>
      </c>
      <c r="CF67" s="381">
        <f>CE67*(1-VLOOKUP($AW67,'MP-2019_Male'!$A$3:$CH$103,IF(CF$5&gt;2034,84,(60+(CF$5-$AX$5)))))</f>
        <v>7.5208600357821606E-2</v>
      </c>
      <c r="CG67" s="381">
        <f>CF67*(1-VLOOKUP($AW67,'MP-2019_Male'!$A$3:$CH$103,IF(CG$5&gt;2034,84,(60+(CG$5-$AX$5)))))</f>
        <v>7.4486597794386517E-2</v>
      </c>
      <c r="CH67" s="381">
        <f>CG67*(1-VLOOKUP($AW67,'MP-2019_Male'!$A$3:$CH$103,IF(CH$5&gt;2034,84,(60+(CH$5-$AX$5)))))</f>
        <v>7.3771526455560399E-2</v>
      </c>
      <c r="CI67" s="381">
        <f>CH67*(1-VLOOKUP($AW67,'MP-2019_Male'!$A$3:$CH$103,IF(CI$5&gt;2034,84,(60+(CI$5-$AX$5)))))</f>
        <v>7.3063319801587021E-2</v>
      </c>
      <c r="CJ67" s="381">
        <f>CI67*(1-VLOOKUP($AW67,'MP-2019_Male'!$A$3:$CH$103,IF(CJ$5&gt;2034,84,(60+(CJ$5-$AX$5)))))</f>
        <v>7.2361911931491787E-2</v>
      </c>
      <c r="CK67" s="381">
        <f>CJ67*(1-VLOOKUP($AW67,'MP-2019_Male'!$A$3:$CH$103,IF(CK$5&gt;2034,84,(60+(CK$5-$AX$5)))))</f>
        <v>7.1667237576949469E-2</v>
      </c>
      <c r="CL67" s="381">
        <f>CK67*(1-VLOOKUP($AW67,'MP-2019_Male'!$A$3:$CH$103,IF(CL$5&gt;2034,84,(60+(CL$5-$AX$5)))))</f>
        <v>7.0979232096210751E-2</v>
      </c>
      <c r="CM67" s="381">
        <f>CL67*(1-VLOOKUP($AW67,'MP-2019_Male'!$A$3:$CH$103,IF(CM$5&gt;2034,84,(60+(CM$5-$AX$5)))))</f>
        <v>7.029783146808713E-2</v>
      </c>
      <c r="CN67" s="381">
        <f>CM67*(1-VLOOKUP($AW67,'MP-2019_Male'!$A$3:$CH$103,IF(CN$5&gt;2034,84,(60+(CN$5-$AX$5)))))</f>
        <v>6.9622972285993484E-2</v>
      </c>
      <c r="CO67" s="381">
        <f>CN67*(1-VLOOKUP($AW67,'MP-2019_Male'!$A$3:$CH$103,IF(CO$5&gt;2034,84,(60+(CO$5-$AX$5)))))</f>
        <v>6.8954591752047947E-2</v>
      </c>
      <c r="CP67" s="381">
        <f>CO67*(1-VLOOKUP($AW67,'MP-2019_Male'!$A$3:$CH$103,IF(CP$5&gt;2034,84,(60+(CP$5-$AX$5)))))</f>
        <v>6.829262767122829E-2</v>
      </c>
      <c r="CQ67" s="381">
        <f>CP67*(1-VLOOKUP($AW67,'MP-2019_Male'!$A$3:$CH$103,IF(CQ$5&gt;2034,84,(60+(CQ$5-$AX$5)))))</f>
        <v>6.7637018445584493E-2</v>
      </c>
      <c r="CR67" s="381">
        <f>CQ67*(1-VLOOKUP($AW67,'MP-2019_Male'!$A$3:$CH$103,IF(CR$5&gt;2034,84,(60+(CR$5-$AX$5)))))</f>
        <v>6.6987703068506876E-2</v>
      </c>
      <c r="CS67" s="381">
        <f>CR67*(1-VLOOKUP($AW67,'MP-2019_Male'!$A$3:$CH$103,IF(CS$5&gt;2034,84,(60+(CS$5-$AX$5)))))</f>
        <v>6.6344621119049207E-2</v>
      </c>
      <c r="CT67" s="381">
        <f>CS67*(1-VLOOKUP($AW67,'MP-2019_Male'!$A$3:$CH$103,IF(CT$5&gt;2034,84,(60+(CT$5-$AX$5)))))</f>
        <v>6.5707712756306338E-2</v>
      </c>
      <c r="CU67" s="381">
        <f>CT67*(1-VLOOKUP($AW67,'MP-2019_Male'!$A$3:$CH$103,IF(CU$5&gt;2034,84,(60+(CU$5-$AX$5)))))</f>
        <v>6.5076918713845799E-2</v>
      </c>
      <c r="CV67" s="381">
        <f>CU67*(1-VLOOKUP($AW67,'MP-2019_Male'!$A$3:$CH$103,IF(CV$5&gt;2034,84,(60+(CV$5-$AX$5)))))</f>
        <v>6.4452180294192876E-2</v>
      </c>
      <c r="CW67" s="381">
        <f>CV67*(1-VLOOKUP($AW67,'MP-2019_Male'!$A$3:$CH$103,IF(CW$5&gt;2034,84,(60+(CW$5-$AX$5)))))</f>
        <v>6.3833439363368619E-2</v>
      </c>
      <c r="CX67" s="381">
        <f>CW67*(1-VLOOKUP($AW67,'MP-2019_Male'!$A$3:$CH$103,IF(CX$5&gt;2034,84,(60+(CX$5-$AX$5)))))</f>
        <v>6.3220638345480279E-2</v>
      </c>
      <c r="CY67" s="381">
        <f>CX67*(1-VLOOKUP($AW67,'MP-2019_Male'!$A$3:$CH$103,IF(CY$5&gt;2034,84,(60+(CY$5-$AX$5)))))</f>
        <v>6.2613720217363666E-2</v>
      </c>
      <c r="CZ67" s="381">
        <f>CY67*(1-VLOOKUP($AW67,'MP-2019_Male'!$A$3:$CH$103,IF(CZ$5&gt;2034,84,(60+(CZ$5-$AX$5)))))</f>
        <v>6.2012628503276969E-2</v>
      </c>
      <c r="DA67" s="381">
        <f>CZ67*(1-VLOOKUP($AW67,'MP-2019_Male'!$A$3:$CH$103,IF(DA$5&gt;2034,84,(60+(DA$5-$AX$5)))))</f>
        <v>6.1417307269645505E-2</v>
      </c>
      <c r="DB67" s="381">
        <f>DA67*(1-VLOOKUP($AW67,'MP-2019_Male'!$A$3:$CH$103,IF(DB$5&gt;2034,84,(60+(DB$5-$AX$5)))))</f>
        <v>6.0827701119856907E-2</v>
      </c>
      <c r="DC67" s="381">
        <f>DB67*(1-VLOOKUP($AW67,'MP-2019_Male'!$A$3:$CH$103,IF(DC$5&gt;2034,84,(60+(DC$5-$AX$5)))))</f>
        <v>6.0243755189106275E-2</v>
      </c>
      <c r="DD67" s="381">
        <f>DC67*(1-VLOOKUP($AW67,'MP-2019_Male'!$A$3:$CH$103,IF(DD$5&gt;2034,84,(60+(DD$5-$AX$5)))))</f>
        <v>5.9665415139290849E-2</v>
      </c>
      <c r="DE67" s="381">
        <f>DD67*(1-VLOOKUP($AW67,'MP-2019_Male'!$A$3:$CH$103,IF(DE$5&gt;2034,84,(60+(DE$5-$AX$5)))))</f>
        <v>5.9092627153953657E-2</v>
      </c>
      <c r="DF67" s="381">
        <f>DE67*(1-VLOOKUP($AW67,'MP-2019_Male'!$A$3:$CH$103,IF(DF$5&gt;2034,84,(60+(DF$5-$AX$5)))))</f>
        <v>5.8525337933275697E-2</v>
      </c>
      <c r="DG67" s="381">
        <f>DF67*(1-VLOOKUP($AW67,'MP-2019_Male'!$A$3:$CH$103,IF(DG$5&gt;2034,84,(60+(DG$5-$AX$5)))))</f>
        <v>5.7963494689116248E-2</v>
      </c>
      <c r="DH67" s="381">
        <f>DG67*(1-VLOOKUP($AW67,'MP-2019_Male'!$A$3:$CH$103,IF(DH$5&gt;2034,84,(60+(DH$5-$AX$5)))))</f>
        <v>5.7407045140100726E-2</v>
      </c>
      <c r="DI67" s="381">
        <f>DH67*(1-VLOOKUP($AW67,'MP-2019_Male'!$A$3:$CH$103,IF(DI$5&gt;2034,84,(60+(DI$5-$AX$5)))))</f>
        <v>5.6855937506755758E-2</v>
      </c>
      <c r="DJ67" s="381">
        <f>DI67*(1-VLOOKUP($AW67,'MP-2019_Male'!$A$3:$CH$103,IF(DJ$5&gt;2034,84,(60+(DJ$5-$AX$5)))))</f>
        <v>5.6310120506690903E-2</v>
      </c>
      <c r="DK67" s="381">
        <f>DJ67*(1-VLOOKUP($AW67,'MP-2019_Male'!$A$3:$CH$103,IF(DK$5&gt;2034,84,(60+(DK$5-$AX$5)))))</f>
        <v>5.5769543349826665E-2</v>
      </c>
      <c r="DL67" s="381">
        <f>DK67*(1-VLOOKUP($AW67,'MP-2019_Male'!$A$3:$CH$103,IF(DL$5&gt;2034,84,(60+(DL$5-$AX$5)))))</f>
        <v>5.5234155733668328E-2</v>
      </c>
      <c r="DM67" s="381">
        <f>DL67*(1-VLOOKUP($AW67,'MP-2019_Male'!$A$3:$CH$103,IF(DM$5&gt;2034,84,(60+(DM$5-$AX$5)))))</f>
        <v>5.470390783862511E-2</v>
      </c>
      <c r="DN67" s="381">
        <f>DM67*(1-VLOOKUP($AW67,'MP-2019_Male'!$A$3:$CH$103,IF(DN$5&gt;2034,84,(60+(DN$5-$AX$5)))))</f>
        <v>5.4178750323374304E-2</v>
      </c>
      <c r="DO67" s="381">
        <f>DN67*(1-VLOOKUP($AW67,'MP-2019_Male'!$A$3:$CH$103,IF(DO$5&gt;2034,84,(60+(DO$5-$AX$5)))))</f>
        <v>5.3658634320269911E-2</v>
      </c>
      <c r="DP67" s="381">
        <f>DO67*(1-VLOOKUP($AW67,'MP-2019_Male'!$A$3:$CH$103,IF(DP$5&gt;2034,84,(60+(DP$5-$AX$5)))))</f>
        <v>5.314351143079532E-2</v>
      </c>
      <c r="DQ67" s="381">
        <f>DP67*(1-VLOOKUP($AW67,'MP-2019_Male'!$A$3:$CH$103,IF(DQ$5&gt;2034,84,(60+(DQ$5-$AX$5)))))</f>
        <v>5.2633333721059682E-2</v>
      </c>
      <c r="DR67" s="381">
        <f>DQ67*(1-VLOOKUP($AW67,'MP-2019_Male'!$A$3:$CH$103,IF(DR$5&gt;2034,84,(60+(DR$5-$AX$5)))))</f>
        <v>5.2128053717337502E-2</v>
      </c>
      <c r="DS67" s="381">
        <f>DR67*(1-VLOOKUP($AW67,'MP-2019_Male'!$A$3:$CH$103,IF(DS$5&gt;2034,84,(60+(DS$5-$AX$5)))))</f>
        <v>5.1627624401651057E-2</v>
      </c>
      <c r="DT67" s="381">
        <f>DS67*(1-VLOOKUP($AW67,'MP-2019_Male'!$A$3:$CH$103,IF(DT$5&gt;2034,84,(60+(DT$5-$AX$5)))))</f>
        <v>5.1131999207395203E-2</v>
      </c>
      <c r="DU67" s="381">
        <f>DT67*(1-VLOOKUP($AW67,'MP-2019_Male'!$A$3:$CH$103,IF(DU$5&gt;2034,84,(60+(DU$5-$AX$5)))))</f>
        <v>5.0641132015004205E-2</v>
      </c>
      <c r="DV67" s="381">
        <f>DU67*(1-VLOOKUP($AW67,'MP-2019_Male'!$A$3:$CH$103,IF(DV$5&gt;2034,84,(60+(DV$5-$AX$5)))))</f>
        <v>5.0154977147660158E-2</v>
      </c>
      <c r="DW67" s="381">
        <f>DV67*(1-VLOOKUP($AW67,'MP-2019_Male'!$A$3:$CH$103,IF(DW$5&gt;2034,84,(60+(DW$5-$AX$5)))))</f>
        <v>4.967348936704262E-2</v>
      </c>
      <c r="DX67" s="381">
        <f>DW67*(1-VLOOKUP($AW67,'MP-2019_Male'!$A$3:$CH$103,IF(DX$5&gt;2034,84,(60+(DX$5-$AX$5)))))</f>
        <v>4.9196623869119008E-2</v>
      </c>
      <c r="DY67" s="381">
        <f>DX67*(1-VLOOKUP($AW67,'MP-2019_Male'!$A$3:$CH$103,IF(DY$5&gt;2034,84,(60+(DY$5-$AX$5)))))</f>
        <v>4.872433627997546E-2</v>
      </c>
      <c r="DZ67" s="381">
        <f>DY67*(1-VLOOKUP($AW67,'MP-2019_Male'!$A$3:$CH$103,IF(DZ$5&gt;2034,84,(60+(DZ$5-$AX$5)))))</f>
        <v>4.8256582651687689E-2</v>
      </c>
      <c r="EA67" s="381">
        <f>DZ67*(1-VLOOKUP($AW67,'MP-2019_Male'!$A$3:$CH$103,IF(EA$5&gt;2034,84,(60+(EA$5-$AX$5)))))</f>
        <v>4.7793319458231488E-2</v>
      </c>
      <c r="EB67" s="381">
        <f>EA67*(1-VLOOKUP($AW67,'MP-2019_Male'!$A$3:$CH$103,IF(EB$5&gt;2034,84,(60+(EB$5-$AX$5)))))</f>
        <v>4.7334503591432465E-2</v>
      </c>
      <c r="EC67" s="381">
        <f>EB67*(1-VLOOKUP($AW67,'MP-2019_Male'!$A$3:$CH$103,IF(EC$5&gt;2034,84,(60+(EC$5-$AX$5)))))</f>
        <v>4.6880092356954714E-2</v>
      </c>
      <c r="ED67" s="381">
        <f>EC67*(1-VLOOKUP($AW67,'MP-2019_Male'!$A$3:$CH$103,IF(ED$5&gt;2034,84,(60+(ED$5-$AX$5)))))</f>
        <v>4.6430043470327947E-2</v>
      </c>
      <c r="EE67" s="381">
        <f>ED67*(1-VLOOKUP($AW67,'MP-2019_Male'!$A$3:$CH$103,IF(EE$5&gt;2034,84,(60+(EE$5-$AX$5)))))</f>
        <v>4.5984315053012793E-2</v>
      </c>
      <c r="EF67" s="381">
        <f>EE67*(1-VLOOKUP($AW67,'MP-2019_Male'!$A$3:$CH$103,IF(EF$5&gt;2034,84,(60+(EF$5-$AX$5)))))</f>
        <v>4.5542865628503869E-2</v>
      </c>
      <c r="EG67" s="381">
        <f>EF67*(1-VLOOKUP($AW67,'MP-2019_Male'!$A$3:$CH$103,IF(EG$5&gt;2034,84,(60+(EG$5-$AX$5)))))</f>
        <v>4.5105654118470229E-2</v>
      </c>
      <c r="EH67" s="381">
        <f>EG67*(1-VLOOKUP($AW67,'MP-2019_Male'!$A$3:$CH$103,IF(EH$5&gt;2034,84,(60+(EH$5-$AX$5)))))</f>
        <v>4.4672639838932909E-2</v>
      </c>
      <c r="EI67" s="381">
        <f>EH67*(1-VLOOKUP($AW67,'MP-2019_Male'!$A$3:$CH$103,IF(EI$5&gt;2034,84,(60+(EI$5-$AX$5)))))</f>
        <v>4.4243782496479152E-2</v>
      </c>
      <c r="EJ67" s="381">
        <f>EI67*(1-VLOOKUP($AW67,'MP-2019_Male'!$A$3:$CH$103,IF(EJ$5&gt;2034,84,(60+(EJ$5-$AX$5)))))</f>
        <v>4.3819042184512949E-2</v>
      </c>
      <c r="EK67" s="381">
        <f>EJ67*(1-VLOOKUP($AW67,'MP-2019_Male'!$A$3:$CH$103,IF(EK$5&gt;2034,84,(60+(EK$5-$AX$5)))))</f>
        <v>4.3398379379541621E-2</v>
      </c>
      <c r="EL67" s="381">
        <f>EK67*(1-VLOOKUP($AW67,'MP-2019_Male'!$A$3:$CH$103,IF(EL$5&gt;2034,84,(60+(EL$5-$AX$5)))))</f>
        <v>4.2981754937498021E-2</v>
      </c>
      <c r="EM67" s="381">
        <f>EL67*(1-VLOOKUP($AW67,'MP-2019_Male'!$A$3:$CH$103,IF(EM$5&gt;2034,84,(60+(EM$5-$AX$5)))))</f>
        <v>4.2569130090098037E-2</v>
      </c>
      <c r="EN67" s="381">
        <f>EM67*(1-VLOOKUP($AW67,'MP-2019_Male'!$A$3:$CH$103,IF(EN$5&gt;2034,84,(60+(EN$5-$AX$5)))))</f>
        <v>4.2160466441233092E-2</v>
      </c>
      <c r="EO67" s="381">
        <f>EN67*(1-VLOOKUP($AW67,'MP-2019_Male'!$A$3:$CH$103,IF(EO$5&gt;2034,84,(60+(EO$5-$AX$5)))))</f>
        <v>4.1755725963397251E-2</v>
      </c>
      <c r="EP67" s="381">
        <f>EO67*(1-VLOOKUP($AW67,'MP-2019_Male'!$A$3:$CH$103,IF(EP$5&gt;2034,84,(60+(EP$5-$AX$5)))))</f>
        <v>4.1354870994148633E-2</v>
      </c>
      <c r="EQ67" s="381">
        <f>EP67*(1-VLOOKUP($AW67,'MP-2019_Male'!$A$3:$CH$103,IF(EQ$5&gt;2034,84,(60+(EQ$5-$AX$5)))))</f>
        <v>4.0957864232604807E-2</v>
      </c>
      <c r="ER67" s="381">
        <f>EQ67*(1-VLOOKUP($AW67,'MP-2019_Male'!$A$3:$CH$103,IF(ER$5&gt;2034,84,(60+(ER$5-$AX$5)))))</f>
        <v>4.0564668735971796E-2</v>
      </c>
      <c r="ES67" s="381">
        <f>ER67*(1-VLOOKUP($AW67,'MP-2019_Male'!$A$3:$CH$103,IF(ES$5&gt;2034,84,(60+(ES$5-$AX$5)))))</f>
        <v>4.0175247916106466E-2</v>
      </c>
      <c r="ET67" s="381">
        <f>ES67*(1-VLOOKUP($AW67,'MP-2019_Male'!$A$3:$CH$103,IF(ET$5&gt;2034,84,(60+(ET$5-$AX$5)))))</f>
        <v>3.9789565536111841E-2</v>
      </c>
      <c r="EU67" s="381">
        <f>ET67*(1-VLOOKUP($AW67,'MP-2019_Male'!$A$3:$CH$103,IF(EU$5&gt;2034,84,(60+(EU$5-$AX$5)))))</f>
        <v>3.9407585706965169E-2</v>
      </c>
      <c r="EV67" s="381">
        <f>EU67*(1-VLOOKUP($AW67,'MP-2019_Male'!$A$3:$CH$103,IF(EV$5&gt;2034,84,(60+(EV$5-$AX$5)))))</f>
        <v>3.9029272884178304E-2</v>
      </c>
      <c r="EW67" s="381">
        <f>EV67*(1-VLOOKUP($AW67,'MP-2019_Male'!$A$3:$CH$103,IF(EW$5&gt;2034,84,(60+(EW$5-$AX$5)))))</f>
        <v>3.865459186449019E-2</v>
      </c>
      <c r="EX67" s="381">
        <f>EW67*(1-VLOOKUP($AW67,'MP-2019_Male'!$A$3:$CH$103,IF(EX$5&gt;2034,84,(60+(EX$5-$AX$5)))))</f>
        <v>3.8283507782591084E-2</v>
      </c>
      <c r="EY67" s="381">
        <f>EX67*(1-VLOOKUP($AW67,'MP-2019_Male'!$A$3:$CH$103,IF(EY$5&gt;2034,84,(60+(EY$5-$AX$5)))))</f>
        <v>3.7915986107878205E-2</v>
      </c>
      <c r="EZ67" s="381">
        <f>EY67*(1-VLOOKUP($AW67,'MP-2019_Male'!$A$3:$CH$103,IF(EZ$5&gt;2034,84,(60+(EZ$5-$AX$5)))))</f>
        <v>3.7551992641242572E-2</v>
      </c>
      <c r="FA67" s="381">
        <f>EZ67*(1-VLOOKUP($AW67,'MP-2019_Male'!$A$3:$CH$103,IF(FA$5&gt;2034,84,(60+(FA$5-$AX$5)))))</f>
        <v>3.7191493511886643E-2</v>
      </c>
      <c r="FB67" s="381">
        <f>FA67*(1-VLOOKUP($AW67,'MP-2019_Male'!$A$3:$CH$103,IF(FB$5&gt;2034,84,(60+(FB$5-$AX$5)))))</f>
        <v>3.6834455174172533E-2</v>
      </c>
      <c r="FC67" s="381">
        <f>FB67*(1-VLOOKUP($AW67,'MP-2019_Male'!$A$3:$CH$103,IF(FC$5&gt;2034,84,(60+(FC$5-$AX$5)))))</f>
        <v>3.6480844404500473E-2</v>
      </c>
      <c r="FD67" s="381">
        <f>FC67*(1-VLOOKUP($AW67,'MP-2019_Male'!$A$3:$CH$103,IF(FD$5&gt;2034,84,(60+(FD$5-$AX$5)))))</f>
        <v>3.6130628298217268E-2</v>
      </c>
      <c r="FE67" s="381">
        <f>FD67*(1-VLOOKUP($AW67,'MP-2019_Male'!$A$3:$CH$103,IF(FE$5&gt;2034,84,(60+(FE$5-$AX$5)))))</f>
        <v>3.578377426655438E-2</v>
      </c>
      <c r="FF67" s="381">
        <f>FE67*(1-VLOOKUP($AW67,'MP-2019_Male'!$A$3:$CH$103,IF(FF$5&gt;2034,84,(60+(FF$5-$AX$5)))))</f>
        <v>3.5440250033595459E-2</v>
      </c>
      <c r="FG67" s="381">
        <f>FF67*(1-VLOOKUP($AW67,'MP-2019_Male'!$A$3:$CH$103,IF(FG$5&gt;2034,84,(60+(FG$5-$AX$5)))))</f>
        <v>3.5100023633272942E-2</v>
      </c>
      <c r="FH67" s="381">
        <f>FG67*(1-VLOOKUP($AW67,'MP-2019_Male'!$A$3:$CH$103,IF(FH$5&gt;2034,84,(60+(FH$5-$AX$5)))))</f>
        <v>3.476306340639352E-2</v>
      </c>
      <c r="FI67" s="381">
        <f>FH67*(1-VLOOKUP($AW67,'MP-2019_Male'!$A$3:$CH$103,IF(FI$5&gt;2034,84,(60+(FI$5-$AX$5)))))</f>
        <v>3.4429337997692142E-2</v>
      </c>
      <c r="FJ67" s="381">
        <f>FI67*(1-VLOOKUP($AW67,'MP-2019_Male'!$A$3:$CH$103,IF(FJ$5&gt;2034,84,(60+(FJ$5-$AX$5)))))</f>
        <v>3.4098816352914292E-2</v>
      </c>
      <c r="FK67" s="381">
        <f>FJ67*(1-VLOOKUP($AW67,'MP-2019_Male'!$A$3:$CH$103,IF(FK$5&gt;2034,84,(60+(FK$5-$AX$5)))))</f>
        <v>3.3771467715926311E-2</v>
      </c>
      <c r="FL67" s="381">
        <f>FK67*(1-VLOOKUP($AW67,'MP-2019_Male'!$A$3:$CH$103,IF(FL$5&gt;2034,84,(60+(FL$5-$AX$5)))))</f>
        <v>3.3447261625853417E-2</v>
      </c>
      <c r="FM67" s="381">
        <f>FL67*(1-VLOOKUP($AW67,'MP-2019_Male'!$A$3:$CH$103,IF(FM$5&gt;2034,84,(60+(FM$5-$AX$5)))))</f>
        <v>3.3126167914245219E-2</v>
      </c>
      <c r="FN67" s="381">
        <f>FM67*(1-VLOOKUP($AW67,'MP-2019_Male'!$A$3:$CH$103,IF(FN$5&gt;2034,84,(60+(FN$5-$AX$5)))))</f>
        <v>3.2808156702268464E-2</v>
      </c>
    </row>
    <row r="68" spans="1:170">
      <c r="A68" s="172">
        <v>80</v>
      </c>
      <c r="B68" s="190">
        <f t="shared" si="7"/>
        <v>3.8810999999999998E-2</v>
      </c>
      <c r="C68" s="191">
        <f t="shared" si="8"/>
        <v>1.8380000000000001E-2</v>
      </c>
      <c r="D68" s="174">
        <f t="shared" ref="D68:D108" si="18">AVERAGE(B68:C68)</f>
        <v>2.8595499999999999E-2</v>
      </c>
      <c r="E68" s="345">
        <f t="shared" ca="1" si="10"/>
        <v>2.6544016856570631E-2</v>
      </c>
      <c r="F68" s="346">
        <f t="shared" ca="1" si="11"/>
        <v>1.8566232940531453E-2</v>
      </c>
      <c r="G68" s="366">
        <f t="shared" ca="1" si="17"/>
        <v>2.2555124898551042E-2</v>
      </c>
      <c r="R68" s="405">
        <v>80</v>
      </c>
      <c r="T68" s="406">
        <v>1.3299999999999999E-2</v>
      </c>
      <c r="U68" s="407">
        <v>3.3599999999999998E-2</v>
      </c>
      <c r="V68" s="407">
        <v>6.0069999999999998E-2</v>
      </c>
      <c r="W68" s="408">
        <v>3.5729999999999998E-2</v>
      </c>
      <c r="Y68" s="406">
        <v>1.7299999999999999E-2</v>
      </c>
      <c r="Z68" s="407">
        <v>4.7739999999999998E-2</v>
      </c>
      <c r="AA68" s="407">
        <v>7.3480000000000004E-2</v>
      </c>
      <c r="AB68" s="408">
        <v>5.3600000000000002E-2</v>
      </c>
      <c r="AC68" s="413"/>
      <c r="AD68" s="172">
        <v>80</v>
      </c>
      <c r="AF68" s="195">
        <v>3.8810999999999998E-2</v>
      </c>
      <c r="AG68" s="196">
        <v>4.4721999999999998E-2</v>
      </c>
      <c r="AH68" s="197">
        <v>7.6616000000000004E-2</v>
      </c>
      <c r="AI68" s="172"/>
      <c r="AJ68" s="195">
        <v>1.8380000000000001E-2</v>
      </c>
      <c r="AK68" s="196">
        <v>3.4844E-2</v>
      </c>
      <c r="AL68" s="197">
        <v>6.1036E-2</v>
      </c>
      <c r="AM68" s="198"/>
      <c r="AW68" s="172">
        <v>87</v>
      </c>
      <c r="AX68" s="199">
        <f t="shared" si="16"/>
        <v>0.10378714144033978</v>
      </c>
      <c r="AY68" s="334">
        <f t="shared" si="15"/>
        <v>0.11054989999999999</v>
      </c>
      <c r="AZ68" s="381">
        <f>AY68*(1-VLOOKUP($AW68,'MP-2019_Male'!$A$3:$CH$103,IF(AZ$5&gt;2034,84,(60+(AZ$5-$AX$5)))))</f>
        <v>0.10931174112</v>
      </c>
      <c r="BA68" s="381">
        <f>AZ68*(1-VLOOKUP($AW68,'MP-2019_Male'!$A$3:$CH$103,IF(BA$5&gt;2034,84,(60+(BA$5-$AX$5)))))</f>
        <v>0.108284210753472</v>
      </c>
      <c r="BB68" s="381">
        <f>BA68*(1-VLOOKUP($AW68,'MP-2019_Male'!$A$3:$CH$103,IF(BB$5&gt;2034,84,(60+(BB$5-$AX$5)))))</f>
        <v>0.1074612507517456</v>
      </c>
      <c r="BC68" s="381">
        <f>BB68*(1-VLOOKUP($AW68,'MP-2019_Male'!$A$3:$CH$103,IF(BC$5&gt;2034,84,(60+(BC$5-$AX$5)))))</f>
        <v>0.10683797549738548</v>
      </c>
      <c r="BD68" s="381">
        <f>BC68*(1-VLOOKUP($AW68,'MP-2019_Male'!$A$3:$CH$103,IF(BD$5&gt;2034,84,(60+(BD$5-$AX$5)))))</f>
        <v>0.10641062359539594</v>
      </c>
      <c r="BE68" s="381">
        <f>BD68*(1-VLOOKUP($AW68,'MP-2019_Male'!$A$3:$CH$103,IF(BE$5&gt;2034,84,(60+(BE$5-$AX$5)))))</f>
        <v>0.10597434003865482</v>
      </c>
      <c r="BF68" s="381">
        <f>BE68*(1-VLOOKUP($AW68,'MP-2019_Male'!$A$3:$CH$103,IF(BF$5&gt;2034,84,(60+(BF$5-$AX$5)))))</f>
        <v>0.10549745550848087</v>
      </c>
      <c r="BG68" s="381">
        <f>BF68*(1-VLOOKUP($AW68,'MP-2019_Male'!$A$3:$CH$103,IF(BG$5&gt;2034,84,(60+(BG$5-$AX$5)))))</f>
        <v>0.10498051797648932</v>
      </c>
      <c r="BH68" s="381">
        <f>BG68*(1-VLOOKUP($AW68,'MP-2019_Male'!$A$3:$CH$103,IF(BH$5&gt;2034,84,(60+(BH$5-$AX$5)))))</f>
        <v>0.10441362317941627</v>
      </c>
      <c r="BI68" s="381">
        <f>BH68*(1-VLOOKUP($AW68,'MP-2019_Male'!$A$3:$CH$103,IF(BI$5&gt;2034,84,(60+(BI$5-$AX$5)))))</f>
        <v>0.10378714144033978</v>
      </c>
      <c r="BJ68" s="414">
        <f>BI68*(1-VLOOKUP($AW68,'MP-2019_Male'!$A$3:$CH$103,IF(BJ$5&gt;2034,84,(60+(BJ$5-$AX$5)))))</f>
        <v>0.10310214630683354</v>
      </c>
      <c r="BK68" s="381">
        <f>BJ68*(1-VLOOKUP($AW68,'MP-2019_Male'!$A$3:$CH$103,IF(BK$5&gt;2034,84,(60+(BK$5-$AX$5)))))</f>
        <v>0.10237012106805501</v>
      </c>
      <c r="BL68" s="381">
        <f>BK68*(1-VLOOKUP($AW68,'MP-2019_Male'!$A$3:$CH$103,IF(BL$5&gt;2034,84,(60+(BL$5-$AX$5)))))</f>
        <v>0.10158187113583099</v>
      </c>
      <c r="BM68" s="381">
        <f>BL68*(1-VLOOKUP($AW68,'MP-2019_Male'!$A$3:$CH$103,IF(BM$5&gt;2034,84,(60+(BM$5-$AX$5)))))</f>
        <v>0.10075905797963076</v>
      </c>
      <c r="BN68" s="381">
        <f>BM68*(1-VLOOKUP($AW68,'MP-2019_Male'!$A$3:$CH$103,IF(BN$5&gt;2034,84,(60+(BN$5-$AX$5)))))</f>
        <v>9.9912681892601871E-2</v>
      </c>
      <c r="BO68" s="381">
        <f>BN68*(1-VLOOKUP($AW68,'MP-2019_Male'!$A$3:$CH$103,IF(BO$5&gt;2034,84,(60+(BO$5-$AX$5)))))</f>
        <v>9.9053432828325488E-2</v>
      </c>
      <c r="BP68" s="381">
        <f>BO68*(1-VLOOKUP($AW68,'MP-2019_Male'!$A$3:$CH$103,IF(BP$5&gt;2034,84,(60+(BP$5-$AX$5)))))</f>
        <v>9.8181762619436216E-2</v>
      </c>
      <c r="BQ68" s="381">
        <f>BP68*(1-VLOOKUP($AW68,'MP-2019_Male'!$A$3:$CH$103,IF(BQ$5&gt;2034,84,(60+(BQ$5-$AX$5)))))</f>
        <v>9.7298126755861289E-2</v>
      </c>
      <c r="BR68" s="381">
        <f>BQ68*(1-VLOOKUP($AW68,'MP-2019_Male'!$A$3:$CH$103,IF(BR$5&gt;2034,84,(60+(BR$5-$AX$5)))))</f>
        <v>9.6412713802382949E-2</v>
      </c>
      <c r="BS68" s="381">
        <f>BR68*(1-VLOOKUP($AW68,'MP-2019_Male'!$A$3:$CH$103,IF(BS$5&gt;2034,84,(60+(BS$5-$AX$5)))))</f>
        <v>9.5535358106781265E-2</v>
      </c>
      <c r="BT68" s="381">
        <f>BS68*(1-VLOOKUP($AW68,'MP-2019_Male'!$A$3:$CH$103,IF(BT$5&gt;2034,84,(60+(BT$5-$AX$5)))))</f>
        <v>9.4656432812198876E-2</v>
      </c>
      <c r="BU68" s="381">
        <f>BT68*(1-VLOOKUP($AW68,'MP-2019_Male'!$A$3:$CH$103,IF(BU$5&gt;2034,84,(60+(BU$5-$AX$5)))))</f>
        <v>9.3776127987045432E-2</v>
      </c>
      <c r="BV68" s="381">
        <f>BU68*(1-VLOOKUP($AW68,'MP-2019_Male'!$A$3:$CH$103,IF(BV$5&gt;2034,84,(60+(BV$5-$AX$5)))))</f>
        <v>9.2885254771168504E-2</v>
      </c>
      <c r="BW68" s="381">
        <f>BV68*(1-VLOOKUP($AW68,'MP-2019_Male'!$A$3:$CH$103,IF(BW$5&gt;2034,84,(60+(BW$5-$AX$5)))))</f>
        <v>9.199355632536528E-2</v>
      </c>
      <c r="BX68" s="381">
        <f>BW68*(1-VLOOKUP($AW68,'MP-2019_Male'!$A$3:$CH$103,IF(BX$5&gt;2034,84,(60+(BX$5-$AX$5)))))</f>
        <v>9.1119617540274311E-2</v>
      </c>
      <c r="BY68" s="381">
        <f>BX68*(1-VLOOKUP($AW68,'MP-2019_Male'!$A$3:$CH$103,IF(BY$5&gt;2034,84,(60+(BY$5-$AX$5)))))</f>
        <v>9.0253981173641709E-2</v>
      </c>
      <c r="BZ68" s="381">
        <f>BY68*(1-VLOOKUP($AW68,'MP-2019_Male'!$A$3:$CH$103,IF(BZ$5&gt;2034,84,(60+(BZ$5-$AX$5)))))</f>
        <v>8.9396568352492115E-2</v>
      </c>
      <c r="CA68" s="381">
        <f>BZ68*(1-VLOOKUP($AW68,'MP-2019_Male'!$A$3:$CH$103,IF(CA$5&gt;2034,84,(60+(CA$5-$AX$5)))))</f>
        <v>8.8547300953143449E-2</v>
      </c>
      <c r="CB68" s="381">
        <f>CA68*(1-VLOOKUP($AW68,'MP-2019_Male'!$A$3:$CH$103,IF(CB$5&gt;2034,84,(60+(CB$5-$AX$5)))))</f>
        <v>8.7706101594088592E-2</v>
      </c>
      <c r="CC68" s="381">
        <f>CB68*(1-VLOOKUP($AW68,'MP-2019_Male'!$A$3:$CH$103,IF(CC$5&gt;2034,84,(60+(CC$5-$AX$5)))))</f>
        <v>8.687289362894475E-2</v>
      </c>
      <c r="CD68" s="381">
        <f>CC68*(1-VLOOKUP($AW68,'MP-2019_Male'!$A$3:$CH$103,IF(CD$5&gt;2034,84,(60+(CD$5-$AX$5)))))</f>
        <v>8.6047601139469784E-2</v>
      </c>
      <c r="CE68" s="381">
        <f>CD68*(1-VLOOKUP($AW68,'MP-2019_Male'!$A$3:$CH$103,IF(CE$5&gt;2034,84,(60+(CE$5-$AX$5)))))</f>
        <v>8.5230148928644819E-2</v>
      </c>
      <c r="CF68" s="381">
        <f>CE68*(1-VLOOKUP($AW68,'MP-2019_Male'!$A$3:$CH$103,IF(CF$5&gt;2034,84,(60+(CF$5-$AX$5)))))</f>
        <v>8.4420462513822694E-2</v>
      </c>
      <c r="CG68" s="381">
        <f>CF68*(1-VLOOKUP($AW68,'MP-2019_Male'!$A$3:$CH$103,IF(CG$5&gt;2034,84,(60+(CG$5-$AX$5)))))</f>
        <v>8.3618468119941378E-2</v>
      </c>
      <c r="CH68" s="381">
        <f>CG68*(1-VLOOKUP($AW68,'MP-2019_Male'!$A$3:$CH$103,IF(CH$5&gt;2034,84,(60+(CH$5-$AX$5)))))</f>
        <v>8.2824092672801941E-2</v>
      </c>
      <c r="CI68" s="381">
        <f>CH68*(1-VLOOKUP($AW68,'MP-2019_Male'!$A$3:$CH$103,IF(CI$5&gt;2034,84,(60+(CI$5-$AX$5)))))</f>
        <v>8.2037263792410331E-2</v>
      </c>
      <c r="CJ68" s="381">
        <f>CI68*(1-VLOOKUP($AW68,'MP-2019_Male'!$A$3:$CH$103,IF(CJ$5&gt;2034,84,(60+(CJ$5-$AX$5)))))</f>
        <v>8.1257909786382435E-2</v>
      </c>
      <c r="CK68" s="381">
        <f>CJ68*(1-VLOOKUP($AW68,'MP-2019_Male'!$A$3:$CH$103,IF(CK$5&gt;2034,84,(60+(CK$5-$AX$5)))))</f>
        <v>8.0485959643411806E-2</v>
      </c>
      <c r="CL68" s="381">
        <f>CK68*(1-VLOOKUP($AW68,'MP-2019_Male'!$A$3:$CH$103,IF(CL$5&gt;2034,84,(60+(CL$5-$AX$5)))))</f>
        <v>7.9721343026799396E-2</v>
      </c>
      <c r="CM68" s="381">
        <f>CL68*(1-VLOOKUP($AW68,'MP-2019_Male'!$A$3:$CH$103,IF(CM$5&gt;2034,84,(60+(CM$5-$AX$5)))))</f>
        <v>7.8963990268044806E-2</v>
      </c>
      <c r="CN68" s="381">
        <f>CM68*(1-VLOOKUP($AW68,'MP-2019_Male'!$A$3:$CH$103,IF(CN$5&gt;2034,84,(60+(CN$5-$AX$5)))))</f>
        <v>7.8213832360498378E-2</v>
      </c>
      <c r="CO68" s="381">
        <f>CN68*(1-VLOOKUP($AW68,'MP-2019_Male'!$A$3:$CH$103,IF(CO$5&gt;2034,84,(60+(CO$5-$AX$5)))))</f>
        <v>7.7470800953073654E-2</v>
      </c>
      <c r="CP68" s="381">
        <f>CO68*(1-VLOOKUP($AW68,'MP-2019_Male'!$A$3:$CH$103,IF(CP$5&gt;2034,84,(60+(CP$5-$AX$5)))))</f>
        <v>7.6734828344019457E-2</v>
      </c>
      <c r="CQ68" s="381">
        <f>CP68*(1-VLOOKUP($AW68,'MP-2019_Male'!$A$3:$CH$103,IF(CQ$5&gt;2034,84,(60+(CQ$5-$AX$5)))))</f>
        <v>7.6005847474751281E-2</v>
      </c>
      <c r="CR68" s="381">
        <f>CQ68*(1-VLOOKUP($AW68,'MP-2019_Male'!$A$3:$CH$103,IF(CR$5&gt;2034,84,(60+(CR$5-$AX$5)))))</f>
        <v>7.5283791923741142E-2</v>
      </c>
      <c r="CS68" s="381">
        <f>CR68*(1-VLOOKUP($AW68,'MP-2019_Male'!$A$3:$CH$103,IF(CS$5&gt;2034,84,(60+(CS$5-$AX$5)))))</f>
        <v>7.4568595900465606E-2</v>
      </c>
      <c r="CT68" s="381">
        <f>CS68*(1-VLOOKUP($AW68,'MP-2019_Male'!$A$3:$CH$103,IF(CT$5&gt;2034,84,(60+(CT$5-$AX$5)))))</f>
        <v>7.3860194239411189E-2</v>
      </c>
      <c r="CU68" s="381">
        <f>CT68*(1-VLOOKUP($AW68,'MP-2019_Male'!$A$3:$CH$103,IF(CU$5&gt;2034,84,(60+(CU$5-$AX$5)))))</f>
        <v>7.3158522394136782E-2</v>
      </c>
      <c r="CV68" s="381">
        <f>CU68*(1-VLOOKUP($AW68,'MP-2019_Male'!$A$3:$CH$103,IF(CV$5&gt;2034,84,(60+(CV$5-$AX$5)))))</f>
        <v>7.2463516431392483E-2</v>
      </c>
      <c r="CW68" s="381">
        <f>CV68*(1-VLOOKUP($AW68,'MP-2019_Male'!$A$3:$CH$103,IF(CW$5&gt;2034,84,(60+(CW$5-$AX$5)))))</f>
        <v>7.1775113025294254E-2</v>
      </c>
      <c r="CX68" s="381">
        <f>CW68*(1-VLOOKUP($AW68,'MP-2019_Male'!$A$3:$CH$103,IF(CX$5&gt;2034,84,(60+(CX$5-$AX$5)))))</f>
        <v>7.1093249451553958E-2</v>
      </c>
      <c r="CY68" s="381">
        <f>CX68*(1-VLOOKUP($AW68,'MP-2019_Male'!$A$3:$CH$103,IF(CY$5&gt;2034,84,(60+(CY$5-$AX$5)))))</f>
        <v>7.0417863581764203E-2</v>
      </c>
      <c r="CZ68" s="381">
        <f>CY68*(1-VLOOKUP($AW68,'MP-2019_Male'!$A$3:$CH$103,IF(CZ$5&gt;2034,84,(60+(CZ$5-$AX$5)))))</f>
        <v>6.9748893877737445E-2</v>
      </c>
      <c r="DA68" s="381">
        <f>CZ68*(1-VLOOKUP($AW68,'MP-2019_Male'!$A$3:$CH$103,IF(DA$5&gt;2034,84,(60+(DA$5-$AX$5)))))</f>
        <v>6.9086279385898938E-2</v>
      </c>
      <c r="DB68" s="381">
        <f>DA68*(1-VLOOKUP($AW68,'MP-2019_Male'!$A$3:$CH$103,IF(DB$5&gt;2034,84,(60+(DB$5-$AX$5)))))</f>
        <v>6.8429959731732895E-2</v>
      </c>
      <c r="DC68" s="381">
        <f>DB68*(1-VLOOKUP($AW68,'MP-2019_Male'!$A$3:$CH$103,IF(DC$5&gt;2034,84,(60+(DC$5-$AX$5)))))</f>
        <v>6.7779875114281435E-2</v>
      </c>
      <c r="DD68" s="381">
        <f>DC68*(1-VLOOKUP($AW68,'MP-2019_Male'!$A$3:$CH$103,IF(DD$5&gt;2034,84,(60+(DD$5-$AX$5)))))</f>
        <v>6.7135966300695765E-2</v>
      </c>
      <c r="DE68" s="381">
        <f>DD68*(1-VLOOKUP($AW68,'MP-2019_Male'!$A$3:$CH$103,IF(DE$5&gt;2034,84,(60+(DE$5-$AX$5)))))</f>
        <v>6.6498174620839165E-2</v>
      </c>
      <c r="DF68" s="381">
        <f>DE68*(1-VLOOKUP($AW68,'MP-2019_Male'!$A$3:$CH$103,IF(DF$5&gt;2034,84,(60+(DF$5-$AX$5)))))</f>
        <v>6.5866441961941191E-2</v>
      </c>
      <c r="DG68" s="381">
        <f>DF68*(1-VLOOKUP($AW68,'MP-2019_Male'!$A$3:$CH$103,IF(DG$5&gt;2034,84,(60+(DG$5-$AX$5)))))</f>
        <v>6.5240710763302748E-2</v>
      </c>
      <c r="DH68" s="381">
        <f>DG68*(1-VLOOKUP($AW68,'MP-2019_Male'!$A$3:$CH$103,IF(DH$5&gt;2034,84,(60+(DH$5-$AX$5)))))</f>
        <v>6.4620924011051378E-2</v>
      </c>
      <c r="DI68" s="381">
        <f>DH68*(1-VLOOKUP($AW68,'MP-2019_Male'!$A$3:$CH$103,IF(DI$5&gt;2034,84,(60+(DI$5-$AX$5)))))</f>
        <v>6.4007025232946393E-2</v>
      </c>
      <c r="DJ68" s="381">
        <f>DI68*(1-VLOOKUP($AW68,'MP-2019_Male'!$A$3:$CH$103,IF(DJ$5&gt;2034,84,(60+(DJ$5-$AX$5)))))</f>
        <v>6.3398958493233404E-2</v>
      </c>
      <c r="DK68" s="381">
        <f>DJ68*(1-VLOOKUP($AW68,'MP-2019_Male'!$A$3:$CH$103,IF(DK$5&gt;2034,84,(60+(DK$5-$AX$5)))))</f>
        <v>6.2796668387547688E-2</v>
      </c>
      <c r="DL68" s="381">
        <f>DK68*(1-VLOOKUP($AW68,'MP-2019_Male'!$A$3:$CH$103,IF(DL$5&gt;2034,84,(60+(DL$5-$AX$5)))))</f>
        <v>6.2200100037865989E-2</v>
      </c>
      <c r="DM68" s="381">
        <f>DL68*(1-VLOOKUP($AW68,'MP-2019_Male'!$A$3:$CH$103,IF(DM$5&gt;2034,84,(60+(DM$5-$AX$5)))))</f>
        <v>6.1609199087506263E-2</v>
      </c>
      <c r="DN68" s="381">
        <f>DM68*(1-VLOOKUP($AW68,'MP-2019_Male'!$A$3:$CH$103,IF(DN$5&gt;2034,84,(60+(DN$5-$AX$5)))))</f>
        <v>6.1023911696174958E-2</v>
      </c>
      <c r="DO68" s="381">
        <f>DN68*(1-VLOOKUP($AW68,'MP-2019_Male'!$A$3:$CH$103,IF(DO$5&gt;2034,84,(60+(DO$5-$AX$5)))))</f>
        <v>6.0444184535061299E-2</v>
      </c>
      <c r="DP68" s="381">
        <f>DO68*(1-VLOOKUP($AW68,'MP-2019_Male'!$A$3:$CH$103,IF(DP$5&gt;2034,84,(60+(DP$5-$AX$5)))))</f>
        <v>5.9869964781978216E-2</v>
      </c>
      <c r="DQ68" s="381">
        <f>DP68*(1-VLOOKUP($AW68,'MP-2019_Male'!$A$3:$CH$103,IF(DQ$5&gt;2034,84,(60+(DQ$5-$AX$5)))))</f>
        <v>5.9301200116549428E-2</v>
      </c>
      <c r="DR68" s="381">
        <f>DQ68*(1-VLOOKUP($AW68,'MP-2019_Male'!$A$3:$CH$103,IF(DR$5&gt;2034,84,(60+(DR$5-$AX$5)))))</f>
        <v>5.8737838715442213E-2</v>
      </c>
      <c r="DS68" s="381">
        <f>DR68*(1-VLOOKUP($AW68,'MP-2019_Male'!$A$3:$CH$103,IF(DS$5&gt;2034,84,(60+(DS$5-$AX$5)))))</f>
        <v>5.8179829247645518E-2</v>
      </c>
      <c r="DT68" s="381">
        <f>DS68*(1-VLOOKUP($AW68,'MP-2019_Male'!$A$3:$CH$103,IF(DT$5&gt;2034,84,(60+(DT$5-$AX$5)))))</f>
        <v>5.7627120869792887E-2</v>
      </c>
      <c r="DU68" s="381">
        <f>DT68*(1-VLOOKUP($AW68,'MP-2019_Male'!$A$3:$CH$103,IF(DU$5&gt;2034,84,(60+(DU$5-$AX$5)))))</f>
        <v>5.707966322152986E-2</v>
      </c>
      <c r="DV68" s="381">
        <f>DU68*(1-VLOOKUP($AW68,'MP-2019_Male'!$A$3:$CH$103,IF(DV$5&gt;2034,84,(60+(DV$5-$AX$5)))))</f>
        <v>5.6537406420925328E-2</v>
      </c>
      <c r="DW68" s="381">
        <f>DV68*(1-VLOOKUP($AW68,'MP-2019_Male'!$A$3:$CH$103,IF(DW$5&gt;2034,84,(60+(DW$5-$AX$5)))))</f>
        <v>5.6000301059926538E-2</v>
      </c>
      <c r="DX68" s="381">
        <f>DW68*(1-VLOOKUP($AW68,'MP-2019_Male'!$A$3:$CH$103,IF(DX$5&gt;2034,84,(60+(DX$5-$AX$5)))))</f>
        <v>5.5468298199857241E-2</v>
      </c>
      <c r="DY68" s="381">
        <f>DX68*(1-VLOOKUP($AW68,'MP-2019_Male'!$A$3:$CH$103,IF(DY$5&gt;2034,84,(60+(DY$5-$AX$5)))))</f>
        <v>5.4941349366958603E-2</v>
      </c>
      <c r="DZ68" s="381">
        <f>DY68*(1-VLOOKUP($AW68,'MP-2019_Male'!$A$3:$CH$103,IF(DZ$5&gt;2034,84,(60+(DZ$5-$AX$5)))))</f>
        <v>5.4419406547972497E-2</v>
      </c>
      <c r="EA68" s="381">
        <f>DZ68*(1-VLOOKUP($AW68,'MP-2019_Male'!$A$3:$CH$103,IF(EA$5&gt;2034,84,(60+(EA$5-$AX$5)))))</f>
        <v>5.3902422185766762E-2</v>
      </c>
      <c r="EB68" s="381">
        <f>EA68*(1-VLOOKUP($AW68,'MP-2019_Male'!$A$3:$CH$103,IF(EB$5&gt;2034,84,(60+(EB$5-$AX$5)))))</f>
        <v>5.3390349175001982E-2</v>
      </c>
      <c r="EC68" s="381">
        <f>EB68*(1-VLOOKUP($AW68,'MP-2019_Male'!$A$3:$CH$103,IF(EC$5&gt;2034,84,(60+(EC$5-$AX$5)))))</f>
        <v>5.2883140857839468E-2</v>
      </c>
      <c r="ED68" s="381">
        <f>EC68*(1-VLOOKUP($AW68,'MP-2019_Male'!$A$3:$CH$103,IF(ED$5&gt;2034,84,(60+(ED$5-$AX$5)))))</f>
        <v>5.2380751019689996E-2</v>
      </c>
      <c r="EE68" s="381">
        <f>ED68*(1-VLOOKUP($AW68,'MP-2019_Male'!$A$3:$CH$103,IF(EE$5&gt;2034,84,(60+(EE$5-$AX$5)))))</f>
        <v>5.1883133885002944E-2</v>
      </c>
      <c r="EF68" s="381">
        <f>EE68*(1-VLOOKUP($AW68,'MP-2019_Male'!$A$3:$CH$103,IF(EF$5&gt;2034,84,(60+(EF$5-$AX$5)))))</f>
        <v>5.1390244113095417E-2</v>
      </c>
      <c r="EG68" s="381">
        <f>EF68*(1-VLOOKUP($AW68,'MP-2019_Male'!$A$3:$CH$103,IF(EG$5&gt;2034,84,(60+(EG$5-$AX$5)))))</f>
        <v>5.0902036794021013E-2</v>
      </c>
      <c r="EH68" s="381">
        <f>EG68*(1-VLOOKUP($AW68,'MP-2019_Male'!$A$3:$CH$103,IF(EH$5&gt;2034,84,(60+(EH$5-$AX$5)))))</f>
        <v>5.0418467444477817E-2</v>
      </c>
      <c r="EI68" s="381">
        <f>EH68*(1-VLOOKUP($AW68,'MP-2019_Male'!$A$3:$CH$103,IF(EI$5&gt;2034,84,(60+(EI$5-$AX$5)))))</f>
        <v>4.9939492003755283E-2</v>
      </c>
      <c r="EJ68" s="381">
        <f>EI68*(1-VLOOKUP($AW68,'MP-2019_Male'!$A$3:$CH$103,IF(EJ$5&gt;2034,84,(60+(EJ$5-$AX$5)))))</f>
        <v>4.9465066829719607E-2</v>
      </c>
      <c r="EK68" s="381">
        <f>EJ68*(1-VLOOKUP($AW68,'MP-2019_Male'!$A$3:$CH$103,IF(EK$5&gt;2034,84,(60+(EK$5-$AX$5)))))</f>
        <v>4.8995148694837273E-2</v>
      </c>
      <c r="EL68" s="381">
        <f>EK68*(1-VLOOKUP($AW68,'MP-2019_Male'!$A$3:$CH$103,IF(EL$5&gt;2034,84,(60+(EL$5-$AX$5)))))</f>
        <v>4.8529694782236323E-2</v>
      </c>
      <c r="EM68" s="381">
        <f>EL68*(1-VLOOKUP($AW68,'MP-2019_Male'!$A$3:$CH$103,IF(EM$5&gt;2034,84,(60+(EM$5-$AX$5)))))</f>
        <v>4.8068662681805083E-2</v>
      </c>
      <c r="EN68" s="381">
        <f>EM68*(1-VLOOKUP($AW68,'MP-2019_Male'!$A$3:$CH$103,IF(EN$5&gt;2034,84,(60+(EN$5-$AX$5)))))</f>
        <v>4.7612010386327938E-2</v>
      </c>
      <c r="EO68" s="381">
        <f>EN68*(1-VLOOKUP($AW68,'MP-2019_Male'!$A$3:$CH$103,IF(EO$5&gt;2034,84,(60+(EO$5-$AX$5)))))</f>
        <v>4.7159696287657822E-2</v>
      </c>
      <c r="EP68" s="381">
        <f>EO68*(1-VLOOKUP($AW68,'MP-2019_Male'!$A$3:$CH$103,IF(EP$5&gt;2034,84,(60+(EP$5-$AX$5)))))</f>
        <v>4.6711679172925076E-2</v>
      </c>
      <c r="EQ68" s="381">
        <f>EP68*(1-VLOOKUP($AW68,'MP-2019_Male'!$A$3:$CH$103,IF(EQ$5&gt;2034,84,(60+(EQ$5-$AX$5)))))</f>
        <v>4.6267918220782293E-2</v>
      </c>
      <c r="ER68" s="381">
        <f>EQ68*(1-VLOOKUP($AW68,'MP-2019_Male'!$A$3:$CH$103,IF(ER$5&gt;2034,84,(60+(ER$5-$AX$5)))))</f>
        <v>4.5828372997684864E-2</v>
      </c>
      <c r="ES68" s="381">
        <f>ER68*(1-VLOOKUP($AW68,'MP-2019_Male'!$A$3:$CH$103,IF(ES$5&gt;2034,84,(60+(ES$5-$AX$5)))))</f>
        <v>4.5393003454206861E-2</v>
      </c>
      <c r="ET68" s="381">
        <f>ES68*(1-VLOOKUP($AW68,'MP-2019_Male'!$A$3:$CH$103,IF(ET$5&gt;2034,84,(60+(ET$5-$AX$5)))))</f>
        <v>4.4961769921391899E-2</v>
      </c>
      <c r="EU68" s="381">
        <f>ET68*(1-VLOOKUP($AW68,'MP-2019_Male'!$A$3:$CH$103,IF(EU$5&gt;2034,84,(60+(EU$5-$AX$5)))))</f>
        <v>4.4534633107138677E-2</v>
      </c>
      <c r="EV68" s="381">
        <f>EU68*(1-VLOOKUP($AW68,'MP-2019_Male'!$A$3:$CH$103,IF(EV$5&gt;2034,84,(60+(EV$5-$AX$5)))))</f>
        <v>4.411155409262086E-2</v>
      </c>
      <c r="EW68" s="381">
        <f>EV68*(1-VLOOKUP($AW68,'MP-2019_Male'!$A$3:$CH$103,IF(EW$5&gt;2034,84,(60+(EW$5-$AX$5)))))</f>
        <v>4.3692494328740963E-2</v>
      </c>
      <c r="EX68" s="381">
        <f>EW68*(1-VLOOKUP($AW68,'MP-2019_Male'!$A$3:$CH$103,IF(EX$5&gt;2034,84,(60+(EX$5-$AX$5)))))</f>
        <v>4.3277415632617923E-2</v>
      </c>
      <c r="EY68" s="381">
        <f>EX68*(1-VLOOKUP($AW68,'MP-2019_Male'!$A$3:$CH$103,IF(EY$5&gt;2034,84,(60+(EY$5-$AX$5)))))</f>
        <v>4.2866280184108055E-2</v>
      </c>
      <c r="EZ68" s="381">
        <f>EY68*(1-VLOOKUP($AW68,'MP-2019_Male'!$A$3:$CH$103,IF(EZ$5&gt;2034,84,(60+(EZ$5-$AX$5)))))</f>
        <v>4.2459050522359029E-2</v>
      </c>
      <c r="FA68" s="381">
        <f>EZ68*(1-VLOOKUP($AW68,'MP-2019_Male'!$A$3:$CH$103,IF(FA$5&gt;2034,84,(60+(FA$5-$AX$5)))))</f>
        <v>4.2055689542396621E-2</v>
      </c>
      <c r="FB68" s="381">
        <f>FA68*(1-VLOOKUP($AW68,'MP-2019_Male'!$A$3:$CH$103,IF(FB$5&gt;2034,84,(60+(FB$5-$AX$5)))))</f>
        <v>4.1656160491743852E-2</v>
      </c>
      <c r="FC68" s="381">
        <f>FB68*(1-VLOOKUP($AW68,'MP-2019_Male'!$A$3:$CH$103,IF(FC$5&gt;2034,84,(60+(FC$5-$AX$5)))))</f>
        <v>4.1260426967072286E-2</v>
      </c>
      <c r="FD68" s="381">
        <f>FC68*(1-VLOOKUP($AW68,'MP-2019_Male'!$A$3:$CH$103,IF(FD$5&gt;2034,84,(60+(FD$5-$AX$5)))))</f>
        <v>4.0868452910885103E-2</v>
      </c>
      <c r="FE68" s="381">
        <f>FD68*(1-VLOOKUP($AW68,'MP-2019_Male'!$A$3:$CH$103,IF(FE$5&gt;2034,84,(60+(FE$5-$AX$5)))))</f>
        <v>4.0480202608231694E-2</v>
      </c>
      <c r="FF68" s="381">
        <f>FE68*(1-VLOOKUP($AW68,'MP-2019_Male'!$A$3:$CH$103,IF(FF$5&gt;2034,84,(60+(FF$5-$AX$5)))))</f>
        <v>4.0095640683453497E-2</v>
      </c>
      <c r="FG68" s="381">
        <f>FF68*(1-VLOOKUP($AW68,'MP-2019_Male'!$A$3:$CH$103,IF(FG$5&gt;2034,84,(60+(FG$5-$AX$5)))))</f>
        <v>3.9714732096960692E-2</v>
      </c>
      <c r="FH68" s="381">
        <f>FG68*(1-VLOOKUP($AW68,'MP-2019_Male'!$A$3:$CH$103,IF(FH$5&gt;2034,84,(60+(FH$5-$AX$5)))))</f>
        <v>3.9337442142039568E-2</v>
      </c>
      <c r="FI68" s="381">
        <f>FH68*(1-VLOOKUP($AW68,'MP-2019_Male'!$A$3:$CH$103,IF(FI$5&gt;2034,84,(60+(FI$5-$AX$5)))))</f>
        <v>3.8963736441690197E-2</v>
      </c>
      <c r="FJ68" s="381">
        <f>FI68*(1-VLOOKUP($AW68,'MP-2019_Male'!$A$3:$CH$103,IF(FJ$5&gt;2034,84,(60+(FJ$5-$AX$5)))))</f>
        <v>3.8593580945494144E-2</v>
      </c>
      <c r="FK68" s="381">
        <f>FJ68*(1-VLOOKUP($AW68,'MP-2019_Male'!$A$3:$CH$103,IF(FK$5&gt;2034,84,(60+(FK$5-$AX$5)))))</f>
        <v>3.8226941926511951E-2</v>
      </c>
      <c r="FL68" s="381">
        <f>FK68*(1-VLOOKUP($AW68,'MP-2019_Male'!$A$3:$CH$103,IF(FL$5&gt;2034,84,(60+(FL$5-$AX$5)))))</f>
        <v>3.7863785978210086E-2</v>
      </c>
      <c r="FM68" s="381">
        <f>FL68*(1-VLOOKUP($AW68,'MP-2019_Male'!$A$3:$CH$103,IF(FM$5&gt;2034,84,(60+(FM$5-$AX$5)))))</f>
        <v>3.7504080011417092E-2</v>
      </c>
      <c r="FN68" s="381">
        <f>FM68*(1-VLOOKUP($AW68,'MP-2019_Male'!$A$3:$CH$103,IF(FN$5&gt;2034,84,(60+(FN$5-$AX$5)))))</f>
        <v>3.7147791251308633E-2</v>
      </c>
    </row>
    <row r="69" spans="1:170">
      <c r="A69" s="172">
        <v>81</v>
      </c>
      <c r="B69" s="190">
        <f t="shared" si="7"/>
        <v>4.9794999999999999E-2</v>
      </c>
      <c r="C69" s="191">
        <f t="shared" si="8"/>
        <v>3.8782999999999998E-2</v>
      </c>
      <c r="D69" s="174">
        <f t="shared" si="18"/>
        <v>4.4288999999999995E-2</v>
      </c>
      <c r="E69" s="345">
        <f t="shared" ca="1" si="10"/>
        <v>2.950663876889496E-2</v>
      </c>
      <c r="F69" s="346">
        <f t="shared" ca="1" si="11"/>
        <v>2.0831344103242021E-2</v>
      </c>
      <c r="G69" s="366">
        <f t="shared" ca="1" si="17"/>
        <v>2.5168991436068489E-2</v>
      </c>
      <c r="R69" s="405">
        <v>81</v>
      </c>
      <c r="T69" s="406" t="s">
        <v>63</v>
      </c>
      <c r="U69" s="407">
        <v>3.7870000000000001E-2</v>
      </c>
      <c r="V69" s="407">
        <v>6.5500000000000003E-2</v>
      </c>
      <c r="W69" s="408">
        <v>3.9849999999999997E-2</v>
      </c>
      <c r="Y69" s="406" t="s">
        <v>63</v>
      </c>
      <c r="Z69" s="407">
        <v>5.3740000000000003E-2</v>
      </c>
      <c r="AA69" s="407">
        <v>7.9289999999999999E-2</v>
      </c>
      <c r="AB69" s="408">
        <v>5.8970000000000002E-2</v>
      </c>
      <c r="AC69" s="413"/>
      <c r="AD69" s="172">
        <v>81</v>
      </c>
      <c r="AF69" s="195"/>
      <c r="AG69" s="196">
        <v>4.9794999999999999E-2</v>
      </c>
      <c r="AH69" s="197">
        <v>8.2561999999999997E-2</v>
      </c>
      <c r="AI69" s="172"/>
      <c r="AJ69" s="195"/>
      <c r="AK69" s="196">
        <v>3.8782999999999998E-2</v>
      </c>
      <c r="AL69" s="197">
        <v>6.6073999999999994E-2</v>
      </c>
      <c r="AM69" s="198"/>
      <c r="AW69" s="172">
        <v>88</v>
      </c>
      <c r="AX69" s="199">
        <f t="shared" si="16"/>
        <v>0.11580604092632468</v>
      </c>
      <c r="AY69" s="334">
        <f t="shared" si="15"/>
        <v>0.12305410000000001</v>
      </c>
      <c r="AZ69" s="381">
        <f>AY69*(1-VLOOKUP($AW69,'MP-2019_Male'!$A$3:$CH$103,IF(AZ$5&gt;2034,84,(60+(AZ$5-$AX$5)))))</f>
        <v>0.12173742113000001</v>
      </c>
      <c r="BA69" s="381">
        <f>AZ69*(1-VLOOKUP($AW69,'MP-2019_Male'!$A$3:$CH$103,IF(BA$5&gt;2034,84,(60+(BA$5-$AX$5)))))</f>
        <v>0.12064178433983001</v>
      </c>
      <c r="BB69" s="381">
        <f>BA69*(1-VLOOKUP($AW69,'MP-2019_Male'!$A$3:$CH$103,IF(BB$5&gt;2034,84,(60+(BB$5-$AX$5)))))</f>
        <v>0.11976109931414926</v>
      </c>
      <c r="BC69" s="381">
        <f>BB69*(1-VLOOKUP($AW69,'MP-2019_Male'!$A$3:$CH$103,IF(BC$5&gt;2034,84,(60+(BC$5-$AX$5)))))</f>
        <v>0.11909043715799002</v>
      </c>
      <c r="BD69" s="381">
        <f>BC69*(1-VLOOKUP($AW69,'MP-2019_Male'!$A$3:$CH$103,IF(BD$5&gt;2034,84,(60+(BD$5-$AX$5)))))</f>
        <v>0.11862598445307386</v>
      </c>
      <c r="BE69" s="381">
        <f>BD69*(1-VLOOKUP($AW69,'MP-2019_Male'!$A$3:$CH$103,IF(BE$5&gt;2034,84,(60+(BE$5-$AX$5)))))</f>
        <v>0.11815148051526156</v>
      </c>
      <c r="BF69" s="381">
        <f>BE69*(1-VLOOKUP($AW69,'MP-2019_Male'!$A$3:$CH$103,IF(BF$5&gt;2034,84,(60+(BF$5-$AX$5)))))</f>
        <v>0.11764342914904594</v>
      </c>
      <c r="BG69" s="381">
        <f>BF69*(1-VLOOKUP($AW69,'MP-2019_Male'!$A$3:$CH$103,IF(BG$5&gt;2034,84,(60+(BG$5-$AX$5)))))</f>
        <v>0.11709050503204542</v>
      </c>
      <c r="BH69" s="381">
        <f>BG69*(1-VLOOKUP($AW69,'MP-2019_Male'!$A$3:$CH$103,IF(BH$5&gt;2034,84,(60+(BH$5-$AX$5)))))</f>
        <v>0.11648163440587879</v>
      </c>
      <c r="BI69" s="381">
        <f>BH69*(1-VLOOKUP($AW69,'MP-2019_Male'!$A$3:$CH$103,IF(BI$5&gt;2034,84,(60+(BI$5-$AX$5)))))</f>
        <v>0.11580604092632468</v>
      </c>
      <c r="BJ69" s="414">
        <f>BI69*(1-VLOOKUP($AW69,'MP-2019_Male'!$A$3:$CH$103,IF(BJ$5&gt;2034,84,(60+(BJ$5-$AX$5)))))</f>
        <v>0.11506488226439621</v>
      </c>
      <c r="BK69" s="381">
        <f>BJ69*(1-VLOOKUP($AW69,'MP-2019_Male'!$A$3:$CH$103,IF(BK$5&gt;2034,84,(60+(BK$5-$AX$5)))))</f>
        <v>0.11427093457677187</v>
      </c>
      <c r="BL69" s="381">
        <f>BK69*(1-VLOOKUP($AW69,'MP-2019_Male'!$A$3:$CH$103,IF(BL$5&gt;2034,84,(60+(BL$5-$AX$5)))))</f>
        <v>0.11342532966090377</v>
      </c>
      <c r="BM69" s="381">
        <f>BL69*(1-VLOOKUP($AW69,'MP-2019_Male'!$A$3:$CH$103,IF(BM$5&gt;2034,84,(60+(BM$5-$AX$5)))))</f>
        <v>0.11254061208954871</v>
      </c>
      <c r="BN69" s="381">
        <f>BM69*(1-VLOOKUP($AW69,'MP-2019_Male'!$A$3:$CH$103,IF(BN$5&gt;2034,84,(60+(BN$5-$AX$5)))))</f>
        <v>0.11162903313162337</v>
      </c>
      <c r="BO69" s="381">
        <f>BN69*(1-VLOOKUP($AW69,'MP-2019_Male'!$A$3:$CH$103,IF(BO$5&gt;2034,84,(60+(BO$5-$AX$5)))))</f>
        <v>0.11069134925331774</v>
      </c>
      <c r="BP69" s="381">
        <f>BO69*(1-VLOOKUP($AW69,'MP-2019_Male'!$A$3:$CH$103,IF(BP$5&gt;2034,84,(60+(BP$5-$AX$5)))))</f>
        <v>0.10973940364973919</v>
      </c>
      <c r="BQ69" s="381">
        <f>BP69*(1-VLOOKUP($AW69,'MP-2019_Male'!$A$3:$CH$103,IF(BQ$5&gt;2034,84,(60+(BQ$5-$AX$5)))))</f>
        <v>0.10877369689762148</v>
      </c>
      <c r="BR69" s="381">
        <f>BQ69*(1-VLOOKUP($AW69,'MP-2019_Male'!$A$3:$CH$103,IF(BR$5&gt;2034,84,(60+(BR$5-$AX$5)))))</f>
        <v>0.10780561099523264</v>
      </c>
      <c r="BS69" s="381">
        <f>BR69*(1-VLOOKUP($AW69,'MP-2019_Male'!$A$3:$CH$103,IF(BS$5&gt;2034,84,(60+(BS$5-$AX$5)))))</f>
        <v>0.10683536049627555</v>
      </c>
      <c r="BT69" s="381">
        <f>BS69*(1-VLOOKUP($AW69,'MP-2019_Male'!$A$3:$CH$103,IF(BT$5&gt;2034,84,(60+(BT$5-$AX$5)))))</f>
        <v>0.10586315871575945</v>
      </c>
      <c r="BU69" s="381">
        <f>BT69*(1-VLOOKUP($AW69,'MP-2019_Male'!$A$3:$CH$103,IF(BU$5&gt;2034,84,(60+(BU$5-$AX$5)))))</f>
        <v>0.10488921765557446</v>
      </c>
      <c r="BV69" s="381">
        <f>BU69*(1-VLOOKUP($AW69,'MP-2019_Male'!$A$3:$CH$103,IF(BV$5&gt;2034,84,(60+(BV$5-$AX$5)))))</f>
        <v>0.10391374793137763</v>
      </c>
      <c r="BW69" s="381">
        <f>BV69*(1-VLOOKUP($AW69,'MP-2019_Male'!$A$3:$CH$103,IF(BW$5&gt;2034,84,(60+(BW$5-$AX$5)))))</f>
        <v>0.10292656732602955</v>
      </c>
      <c r="BX69" s="381">
        <f>BW69*(1-VLOOKUP($AW69,'MP-2019_Male'!$A$3:$CH$103,IF(BX$5&gt;2034,84,(60+(BX$5-$AX$5)))))</f>
        <v>0.10196935024989748</v>
      </c>
      <c r="BY69" s="381">
        <f>BX69*(1-VLOOKUP($AW69,'MP-2019_Male'!$A$3:$CH$103,IF(BY$5&gt;2034,84,(60+(BY$5-$AX$5)))))</f>
        <v>0.10102103529257343</v>
      </c>
      <c r="BZ69" s="381">
        <f>BY69*(1-VLOOKUP($AW69,'MP-2019_Male'!$A$3:$CH$103,IF(BZ$5&gt;2034,84,(60+(BZ$5-$AX$5)))))</f>
        <v>0.1000815396643525</v>
      </c>
      <c r="CA69" s="381">
        <f>BZ69*(1-VLOOKUP($AW69,'MP-2019_Male'!$A$3:$CH$103,IF(CA$5&gt;2034,84,(60+(CA$5-$AX$5)))))</f>
        <v>9.9150781345474032E-2</v>
      </c>
      <c r="CB69" s="381">
        <f>CA69*(1-VLOOKUP($AW69,'MP-2019_Male'!$A$3:$CH$103,IF(CB$5&gt;2034,84,(60+(CB$5-$AX$5)))))</f>
        <v>9.8228679078961129E-2</v>
      </c>
      <c r="CC69" s="381">
        <f>CB69*(1-VLOOKUP($AW69,'MP-2019_Male'!$A$3:$CH$103,IF(CC$5&gt;2034,84,(60+(CC$5-$AX$5)))))</f>
        <v>9.7315152363526794E-2</v>
      </c>
      <c r="CD69" s="381">
        <f>CC69*(1-VLOOKUP($AW69,'MP-2019_Male'!$A$3:$CH$103,IF(CD$5&gt;2034,84,(60+(CD$5-$AX$5)))))</f>
        <v>9.6410121446545996E-2</v>
      </c>
      <c r="CE69" s="381">
        <f>CD69*(1-VLOOKUP($AW69,'MP-2019_Male'!$A$3:$CH$103,IF(CE$5&gt;2034,84,(60+(CE$5-$AX$5)))))</f>
        <v>9.5513507317093127E-2</v>
      </c>
      <c r="CF69" s="381">
        <f>CE69*(1-VLOOKUP($AW69,'MP-2019_Male'!$A$3:$CH$103,IF(CF$5&gt;2034,84,(60+(CF$5-$AX$5)))))</f>
        <v>9.462523169904416E-2</v>
      </c>
      <c r="CG69" s="381">
        <f>CF69*(1-VLOOKUP($AW69,'MP-2019_Male'!$A$3:$CH$103,IF(CG$5&gt;2034,84,(60+(CG$5-$AX$5)))))</f>
        <v>9.3745217044243045E-2</v>
      </c>
      <c r="CH69" s="381">
        <f>CG69*(1-VLOOKUP($AW69,'MP-2019_Male'!$A$3:$CH$103,IF(CH$5&gt;2034,84,(60+(CH$5-$AX$5)))))</f>
        <v>9.2873386525731585E-2</v>
      </c>
      <c r="CI69" s="381">
        <f>CH69*(1-VLOOKUP($AW69,'MP-2019_Male'!$A$3:$CH$103,IF(CI$5&gt;2034,84,(60+(CI$5-$AX$5)))))</f>
        <v>9.2009664031042285E-2</v>
      </c>
      <c r="CJ69" s="381">
        <f>CI69*(1-VLOOKUP($AW69,'MP-2019_Male'!$A$3:$CH$103,IF(CJ$5&gt;2034,84,(60+(CJ$5-$AX$5)))))</f>
        <v>9.1153974155553597E-2</v>
      </c>
      <c r="CK69" s="381">
        <f>CJ69*(1-VLOOKUP($AW69,'MP-2019_Male'!$A$3:$CH$103,IF(CK$5&gt;2034,84,(60+(CK$5-$AX$5)))))</f>
        <v>9.0306242195906952E-2</v>
      </c>
      <c r="CL69" s="381">
        <f>CK69*(1-VLOOKUP($AW69,'MP-2019_Male'!$A$3:$CH$103,IF(CL$5&gt;2034,84,(60+(CL$5-$AX$5)))))</f>
        <v>8.946639414348502E-2</v>
      </c>
      <c r="CM69" s="381">
        <f>CL69*(1-VLOOKUP($AW69,'MP-2019_Male'!$A$3:$CH$103,IF(CM$5&gt;2034,84,(60+(CM$5-$AX$5)))))</f>
        <v>8.863435667795061E-2</v>
      </c>
      <c r="CN69" s="381">
        <f>CM69*(1-VLOOKUP($AW69,'MP-2019_Male'!$A$3:$CH$103,IF(CN$5&gt;2034,84,(60+(CN$5-$AX$5)))))</f>
        <v>8.7810057160845667E-2</v>
      </c>
      <c r="CO69" s="381">
        <f>CN69*(1-VLOOKUP($AW69,'MP-2019_Male'!$A$3:$CH$103,IF(CO$5&gt;2034,84,(60+(CO$5-$AX$5)))))</f>
        <v>8.6993423629249805E-2</v>
      </c>
      <c r="CP69" s="381">
        <f>CO69*(1-VLOOKUP($AW69,'MP-2019_Male'!$A$3:$CH$103,IF(CP$5&gt;2034,84,(60+(CP$5-$AX$5)))))</f>
        <v>8.6184384789497789E-2</v>
      </c>
      <c r="CQ69" s="381">
        <f>CP69*(1-VLOOKUP($AW69,'MP-2019_Male'!$A$3:$CH$103,IF(CQ$5&gt;2034,84,(60+(CQ$5-$AX$5)))))</f>
        <v>8.5382870010955458E-2</v>
      </c>
      <c r="CR69" s="381">
        <f>CQ69*(1-VLOOKUP($AW69,'MP-2019_Male'!$A$3:$CH$103,IF(CR$5&gt;2034,84,(60+(CR$5-$AX$5)))))</f>
        <v>8.4588809319853575E-2</v>
      </c>
      <c r="CS69" s="381">
        <f>CR69*(1-VLOOKUP($AW69,'MP-2019_Male'!$A$3:$CH$103,IF(CS$5&gt;2034,84,(60+(CS$5-$AX$5)))))</f>
        <v>8.3802133393178935E-2</v>
      </c>
      <c r="CT69" s="381">
        <f>CS69*(1-VLOOKUP($AW69,'MP-2019_Male'!$A$3:$CH$103,IF(CT$5&gt;2034,84,(60+(CT$5-$AX$5)))))</f>
        <v>8.3022773552622373E-2</v>
      </c>
      <c r="CU69" s="381">
        <f>CT69*(1-VLOOKUP($AW69,'MP-2019_Male'!$A$3:$CH$103,IF(CU$5&gt;2034,84,(60+(CU$5-$AX$5)))))</f>
        <v>8.2250661758582991E-2</v>
      </c>
      <c r="CV69" s="381">
        <f>CU69*(1-VLOOKUP($AW69,'MP-2019_Male'!$A$3:$CH$103,IF(CV$5&gt;2034,84,(60+(CV$5-$AX$5)))))</f>
        <v>8.1485730604228174E-2</v>
      </c>
      <c r="CW69" s="381">
        <f>CV69*(1-VLOOKUP($AW69,'MP-2019_Male'!$A$3:$CH$103,IF(CW$5&gt;2034,84,(60+(CW$5-$AX$5)))))</f>
        <v>8.0727913309608851E-2</v>
      </c>
      <c r="CX69" s="381">
        <f>CW69*(1-VLOOKUP($AW69,'MP-2019_Male'!$A$3:$CH$103,IF(CX$5&gt;2034,84,(60+(CX$5-$AX$5)))))</f>
        <v>7.9977143715829493E-2</v>
      </c>
      <c r="CY69" s="381">
        <f>CX69*(1-VLOOKUP($AW69,'MP-2019_Male'!$A$3:$CH$103,IF(CY$5&gt;2034,84,(60+(CY$5-$AX$5)))))</f>
        <v>7.9233356279272277E-2</v>
      </c>
      <c r="CZ69" s="381">
        <f>CY69*(1-VLOOKUP($AW69,'MP-2019_Male'!$A$3:$CH$103,IF(CZ$5&gt;2034,84,(60+(CZ$5-$AX$5)))))</f>
        <v>7.8496486065875046E-2</v>
      </c>
      <c r="DA69" s="381">
        <f>CZ69*(1-VLOOKUP($AW69,'MP-2019_Male'!$A$3:$CH$103,IF(DA$5&gt;2034,84,(60+(DA$5-$AX$5)))))</f>
        <v>7.7766468745462405E-2</v>
      </c>
      <c r="DB69" s="381">
        <f>DA69*(1-VLOOKUP($AW69,'MP-2019_Male'!$A$3:$CH$103,IF(DB$5&gt;2034,84,(60+(DB$5-$AX$5)))))</f>
        <v>7.7043240586129602E-2</v>
      </c>
      <c r="DC69" s="381">
        <f>DB69*(1-VLOOKUP($AW69,'MP-2019_Male'!$A$3:$CH$103,IF(DC$5&gt;2034,84,(60+(DC$5-$AX$5)))))</f>
        <v>7.6326738448678599E-2</v>
      </c>
      <c r="DD69" s="381">
        <f>DC69*(1-VLOOKUP($AW69,'MP-2019_Male'!$A$3:$CH$103,IF(DD$5&gt;2034,84,(60+(DD$5-$AX$5)))))</f>
        <v>7.561689978110589E-2</v>
      </c>
      <c r="DE69" s="381">
        <f>DD69*(1-VLOOKUP($AW69,'MP-2019_Male'!$A$3:$CH$103,IF(DE$5&gt;2034,84,(60+(DE$5-$AX$5)))))</f>
        <v>7.4913662613141613E-2</v>
      </c>
      <c r="DF69" s="381">
        <f>DE69*(1-VLOOKUP($AW69,'MP-2019_Male'!$A$3:$CH$103,IF(DF$5&gt;2034,84,(60+(DF$5-$AX$5)))))</f>
        <v>7.4216965550839398E-2</v>
      </c>
      <c r="DG69" s="381">
        <f>DF69*(1-VLOOKUP($AW69,'MP-2019_Male'!$A$3:$CH$103,IF(DG$5&gt;2034,84,(60+(DG$5-$AX$5)))))</f>
        <v>7.3526747771216594E-2</v>
      </c>
      <c r="DH69" s="381">
        <f>DG69*(1-VLOOKUP($AW69,'MP-2019_Male'!$A$3:$CH$103,IF(DH$5&gt;2034,84,(60+(DH$5-$AX$5)))))</f>
        <v>7.2842949016944283E-2</v>
      </c>
      <c r="DI69" s="381">
        <f>DH69*(1-VLOOKUP($AW69,'MP-2019_Male'!$A$3:$CH$103,IF(DI$5&gt;2034,84,(60+(DI$5-$AX$5)))))</f>
        <v>7.216550959108671E-2</v>
      </c>
      <c r="DJ69" s="381">
        <f>DI69*(1-VLOOKUP($AW69,'MP-2019_Male'!$A$3:$CH$103,IF(DJ$5&gt;2034,84,(60+(DJ$5-$AX$5)))))</f>
        <v>7.1494370351889602E-2</v>
      </c>
      <c r="DK69" s="381">
        <f>DJ69*(1-VLOOKUP($AW69,'MP-2019_Male'!$A$3:$CH$103,IF(DK$5&gt;2034,84,(60+(DK$5-$AX$5)))))</f>
        <v>7.0829472707617025E-2</v>
      </c>
      <c r="DL69" s="381">
        <f>DK69*(1-VLOOKUP($AW69,'MP-2019_Male'!$A$3:$CH$103,IF(DL$5&gt;2034,84,(60+(DL$5-$AX$5)))))</f>
        <v>7.0170758611436193E-2</v>
      </c>
      <c r="DM69" s="381">
        <f>DL69*(1-VLOOKUP($AW69,'MP-2019_Male'!$A$3:$CH$103,IF(DM$5&gt;2034,84,(60+(DM$5-$AX$5)))))</f>
        <v>6.9518170556349831E-2</v>
      </c>
      <c r="DN69" s="381">
        <f>DM69*(1-VLOOKUP($AW69,'MP-2019_Male'!$A$3:$CH$103,IF(DN$5&gt;2034,84,(60+(DN$5-$AX$5)))))</f>
        <v>6.8871651570175774E-2</v>
      </c>
      <c r="DO69" s="381">
        <f>DN69*(1-VLOOKUP($AW69,'MP-2019_Male'!$A$3:$CH$103,IF(DO$5&gt;2034,84,(60+(DO$5-$AX$5)))))</f>
        <v>6.8231145210573135E-2</v>
      </c>
      <c r="DP69" s="381">
        <f>DO69*(1-VLOOKUP($AW69,'MP-2019_Male'!$A$3:$CH$103,IF(DP$5&gt;2034,84,(60+(DP$5-$AX$5)))))</f>
        <v>6.7596595560114811E-2</v>
      </c>
      <c r="DQ69" s="381">
        <f>DP69*(1-VLOOKUP($AW69,'MP-2019_Male'!$A$3:$CH$103,IF(DQ$5&gt;2034,84,(60+(DQ$5-$AX$5)))))</f>
        <v>6.6967947221405741E-2</v>
      </c>
      <c r="DR69" s="381">
        <f>DQ69*(1-VLOOKUP($AW69,'MP-2019_Male'!$A$3:$CH$103,IF(DR$5&gt;2034,84,(60+(DR$5-$AX$5)))))</f>
        <v>6.6345145312246667E-2</v>
      </c>
      <c r="DS69" s="381">
        <f>DR69*(1-VLOOKUP($AW69,'MP-2019_Male'!$A$3:$CH$103,IF(DS$5&gt;2034,84,(60+(DS$5-$AX$5)))))</f>
        <v>6.5728135460842774E-2</v>
      </c>
      <c r="DT69" s="381">
        <f>DS69*(1-VLOOKUP($AW69,'MP-2019_Male'!$A$3:$CH$103,IF(DT$5&gt;2034,84,(60+(DT$5-$AX$5)))))</f>
        <v>6.511686380105694E-2</v>
      </c>
      <c r="DU69" s="381">
        <f>DT69*(1-VLOOKUP($AW69,'MP-2019_Male'!$A$3:$CH$103,IF(DU$5&gt;2034,84,(60+(DU$5-$AX$5)))))</f>
        <v>6.4511276967707115E-2</v>
      </c>
      <c r="DV69" s="381">
        <f>DU69*(1-VLOOKUP($AW69,'MP-2019_Male'!$A$3:$CH$103,IF(DV$5&gt;2034,84,(60+(DV$5-$AX$5)))))</f>
        <v>6.3911322091907447E-2</v>
      </c>
      <c r="DW69" s="381">
        <f>DV69*(1-VLOOKUP($AW69,'MP-2019_Male'!$A$3:$CH$103,IF(DW$5&gt;2034,84,(60+(DW$5-$AX$5)))))</f>
        <v>6.3316946796452708E-2</v>
      </c>
      <c r="DX69" s="381">
        <f>DW69*(1-VLOOKUP($AW69,'MP-2019_Male'!$A$3:$CH$103,IF(DX$5&gt;2034,84,(60+(DX$5-$AX$5)))))</f>
        <v>6.2728099191245695E-2</v>
      </c>
      <c r="DY69" s="381">
        <f>DX69*(1-VLOOKUP($AW69,'MP-2019_Male'!$A$3:$CH$103,IF(DY$5&gt;2034,84,(60+(DY$5-$AX$5)))))</f>
        <v>6.2144727868767111E-2</v>
      </c>
      <c r="DZ69" s="381">
        <f>DY69*(1-VLOOKUP($AW69,'MP-2019_Male'!$A$3:$CH$103,IF(DZ$5&gt;2034,84,(60+(DZ$5-$AX$5)))))</f>
        <v>6.1566781899587579E-2</v>
      </c>
      <c r="EA69" s="381">
        <f>DZ69*(1-VLOOKUP($AW69,'MP-2019_Male'!$A$3:$CH$103,IF(EA$5&gt;2034,84,(60+(EA$5-$AX$5)))))</f>
        <v>6.0994210827921419E-2</v>
      </c>
      <c r="EB69" s="381">
        <f>EA69*(1-VLOOKUP($AW69,'MP-2019_Male'!$A$3:$CH$103,IF(EB$5&gt;2034,84,(60+(EB$5-$AX$5)))))</f>
        <v>6.042696466722175E-2</v>
      </c>
      <c r="EC69" s="381">
        <f>EB69*(1-VLOOKUP($AW69,'MP-2019_Male'!$A$3:$CH$103,IF(EC$5&gt;2034,84,(60+(EC$5-$AX$5)))))</f>
        <v>5.9864993895816586E-2</v>
      </c>
      <c r="ED69" s="381">
        <f>EC69*(1-VLOOKUP($AW69,'MP-2019_Male'!$A$3:$CH$103,IF(ED$5&gt;2034,84,(60+(ED$5-$AX$5)))))</f>
        <v>5.930824945258549E-2</v>
      </c>
      <c r="EE69" s="381">
        <f>ED69*(1-VLOOKUP($AW69,'MP-2019_Male'!$A$3:$CH$103,IF(EE$5&gt;2034,84,(60+(EE$5-$AX$5)))))</f>
        <v>5.8756682732676445E-2</v>
      </c>
      <c r="EF69" s="381">
        <f>EE69*(1-VLOOKUP($AW69,'MP-2019_Male'!$A$3:$CH$103,IF(EF$5&gt;2034,84,(60+(EF$5-$AX$5)))))</f>
        <v>5.8210245583262557E-2</v>
      </c>
      <c r="EG69" s="381">
        <f>EF69*(1-VLOOKUP($AW69,'MP-2019_Male'!$A$3:$CH$103,IF(EG$5&gt;2034,84,(60+(EG$5-$AX$5)))))</f>
        <v>5.7668890299338214E-2</v>
      </c>
      <c r="EH69" s="381">
        <f>EG69*(1-VLOOKUP($AW69,'MP-2019_Male'!$A$3:$CH$103,IF(EH$5&gt;2034,84,(60+(EH$5-$AX$5)))))</f>
        <v>5.7132569619554367E-2</v>
      </c>
      <c r="EI69" s="381">
        <f>EH69*(1-VLOOKUP($AW69,'MP-2019_Male'!$A$3:$CH$103,IF(EI$5&gt;2034,84,(60+(EI$5-$AX$5)))))</f>
        <v>5.660123672209251E-2</v>
      </c>
      <c r="EJ69" s="381">
        <f>EI69*(1-VLOOKUP($AW69,'MP-2019_Male'!$A$3:$CH$103,IF(EJ$5&gt;2034,84,(60+(EJ$5-$AX$5)))))</f>
        <v>5.6074845220577048E-2</v>
      </c>
      <c r="EK69" s="381">
        <f>EJ69*(1-VLOOKUP($AW69,'MP-2019_Male'!$A$3:$CH$103,IF(EK$5&gt;2034,84,(60+(EK$5-$AX$5)))))</f>
        <v>5.5553349160025682E-2</v>
      </c>
      <c r="EL69" s="381">
        <f>EK69*(1-VLOOKUP($AW69,'MP-2019_Male'!$A$3:$CH$103,IF(EL$5&gt;2034,84,(60+(EL$5-$AX$5)))))</f>
        <v>5.5036703012837446E-2</v>
      </c>
      <c r="EM69" s="381">
        <f>EL69*(1-VLOOKUP($AW69,'MP-2019_Male'!$A$3:$CH$103,IF(EM$5&gt;2034,84,(60+(EM$5-$AX$5)))))</f>
        <v>5.4524861674818056E-2</v>
      </c>
      <c r="EN69" s="381">
        <f>EM69*(1-VLOOKUP($AW69,'MP-2019_Male'!$A$3:$CH$103,IF(EN$5&gt;2034,84,(60+(EN$5-$AX$5)))))</f>
        <v>5.4017780461242247E-2</v>
      </c>
      <c r="EO69" s="381">
        <f>EN69*(1-VLOOKUP($AW69,'MP-2019_Male'!$A$3:$CH$103,IF(EO$5&gt;2034,84,(60+(EO$5-$AX$5)))))</f>
        <v>5.3515415102952699E-2</v>
      </c>
      <c r="EP69" s="381">
        <f>EO69*(1-VLOOKUP($AW69,'MP-2019_Male'!$A$3:$CH$103,IF(EP$5&gt;2034,84,(60+(EP$5-$AX$5)))))</f>
        <v>5.3017721742495243E-2</v>
      </c>
      <c r="EQ69" s="381">
        <f>EP69*(1-VLOOKUP($AW69,'MP-2019_Male'!$A$3:$CH$103,IF(EQ$5&gt;2034,84,(60+(EQ$5-$AX$5)))))</f>
        <v>5.2524656930290035E-2</v>
      </c>
      <c r="ER69" s="381">
        <f>EQ69*(1-VLOOKUP($AW69,'MP-2019_Male'!$A$3:$CH$103,IF(ER$5&gt;2034,84,(60+(ER$5-$AX$5)))))</f>
        <v>5.2036177620838342E-2</v>
      </c>
      <c r="ES69" s="381">
        <f>ER69*(1-VLOOKUP($AW69,'MP-2019_Male'!$A$3:$CH$103,IF(ES$5&gt;2034,84,(60+(ES$5-$AX$5)))))</f>
        <v>5.1552241168964549E-2</v>
      </c>
      <c r="ET69" s="381">
        <f>ES69*(1-VLOOKUP($AW69,'MP-2019_Male'!$A$3:$CH$103,IF(ET$5&gt;2034,84,(60+(ET$5-$AX$5)))))</f>
        <v>5.1072805326093179E-2</v>
      </c>
      <c r="EU69" s="381">
        <f>ET69*(1-VLOOKUP($AW69,'MP-2019_Male'!$A$3:$CH$103,IF(EU$5&gt;2034,84,(60+(EU$5-$AX$5)))))</f>
        <v>5.0597828236560512E-2</v>
      </c>
      <c r="EV69" s="381">
        <f>EU69*(1-VLOOKUP($AW69,'MP-2019_Male'!$A$3:$CH$103,IF(EV$5&gt;2034,84,(60+(EV$5-$AX$5)))))</f>
        <v>5.0127268433960502E-2</v>
      </c>
      <c r="EW69" s="381">
        <f>EV69*(1-VLOOKUP($AW69,'MP-2019_Male'!$A$3:$CH$103,IF(EW$5&gt;2034,84,(60+(EW$5-$AX$5)))))</f>
        <v>4.9661084837524669E-2</v>
      </c>
      <c r="EX69" s="381">
        <f>EW69*(1-VLOOKUP($AW69,'MP-2019_Male'!$A$3:$CH$103,IF(EX$5&gt;2034,84,(60+(EX$5-$AX$5)))))</f>
        <v>4.9199236748535692E-2</v>
      </c>
      <c r="EY69" s="381">
        <f>EX69*(1-VLOOKUP($AW69,'MP-2019_Male'!$A$3:$CH$103,IF(EY$5&gt;2034,84,(60+(EY$5-$AX$5)))))</f>
        <v>4.8741683846774311E-2</v>
      </c>
      <c r="EZ69" s="381">
        <f>EY69*(1-VLOOKUP($AW69,'MP-2019_Male'!$A$3:$CH$103,IF(EZ$5&gt;2034,84,(60+(EZ$5-$AX$5)))))</f>
        <v>4.8288386186999314E-2</v>
      </c>
      <c r="FA69" s="381">
        <f>EZ69*(1-VLOOKUP($AW69,'MP-2019_Male'!$A$3:$CH$103,IF(FA$5&gt;2034,84,(60+(FA$5-$AX$5)))))</f>
        <v>4.7839304195460224E-2</v>
      </c>
      <c r="FB69" s="381">
        <f>FA69*(1-VLOOKUP($AW69,'MP-2019_Male'!$A$3:$CH$103,IF(FB$5&gt;2034,84,(60+(FB$5-$AX$5)))))</f>
        <v>4.7394398666442447E-2</v>
      </c>
      <c r="FC69" s="381">
        <f>FB69*(1-VLOOKUP($AW69,'MP-2019_Male'!$A$3:$CH$103,IF(FC$5&gt;2034,84,(60+(FC$5-$AX$5)))))</f>
        <v>4.6953630758844532E-2</v>
      </c>
      <c r="FD69" s="381">
        <f>FC69*(1-VLOOKUP($AW69,'MP-2019_Male'!$A$3:$CH$103,IF(FD$5&gt;2034,84,(60+(FD$5-$AX$5)))))</f>
        <v>4.6516961992787279E-2</v>
      </c>
      <c r="FE69" s="381">
        <f>FD69*(1-VLOOKUP($AW69,'MP-2019_Male'!$A$3:$CH$103,IF(FE$5&gt;2034,84,(60+(FE$5-$AX$5)))))</f>
        <v>4.6084354246254358E-2</v>
      </c>
      <c r="FF69" s="381">
        <f>FE69*(1-VLOOKUP($AW69,'MP-2019_Male'!$A$3:$CH$103,IF(FF$5&gt;2034,84,(60+(FF$5-$AX$5)))))</f>
        <v>4.5655769751764191E-2</v>
      </c>
      <c r="FG69" s="381">
        <f>FF69*(1-VLOOKUP($AW69,'MP-2019_Male'!$A$3:$CH$103,IF(FG$5&gt;2034,84,(60+(FG$5-$AX$5)))))</f>
        <v>4.5231171093072786E-2</v>
      </c>
      <c r="FH69" s="381">
        <f>FG69*(1-VLOOKUP($AW69,'MP-2019_Male'!$A$3:$CH$103,IF(FH$5&gt;2034,84,(60+(FH$5-$AX$5)))))</f>
        <v>4.4810521201907212E-2</v>
      </c>
      <c r="FI69" s="381">
        <f>FH69*(1-VLOOKUP($AW69,'MP-2019_Male'!$A$3:$CH$103,IF(FI$5&gt;2034,84,(60+(FI$5-$AX$5)))))</f>
        <v>4.4393783354729474E-2</v>
      </c>
      <c r="FJ69" s="381">
        <f>FI69*(1-VLOOKUP($AW69,'MP-2019_Male'!$A$3:$CH$103,IF(FJ$5&gt;2034,84,(60+(FJ$5-$AX$5)))))</f>
        <v>4.3980921169530493E-2</v>
      </c>
      <c r="FK69" s="381">
        <f>FJ69*(1-VLOOKUP($AW69,'MP-2019_Male'!$A$3:$CH$103,IF(FK$5&gt;2034,84,(60+(FK$5-$AX$5)))))</f>
        <v>4.3571898602653862E-2</v>
      </c>
      <c r="FL69" s="381">
        <f>FK69*(1-VLOOKUP($AW69,'MP-2019_Male'!$A$3:$CH$103,IF(FL$5&gt;2034,84,(60+(FL$5-$AX$5)))))</f>
        <v>4.3166679945649183E-2</v>
      </c>
      <c r="FM69" s="381">
        <f>FL69*(1-VLOOKUP($AW69,'MP-2019_Male'!$A$3:$CH$103,IF(FM$5&gt;2034,84,(60+(FM$5-$AX$5)))))</f>
        <v>4.2765229822154645E-2</v>
      </c>
      <c r="FN69" s="381">
        <f>FM69*(1-VLOOKUP($AW69,'MP-2019_Male'!$A$3:$CH$103,IF(FN$5&gt;2034,84,(60+(FN$5-$AX$5)))))</f>
        <v>4.2367513184808608E-2</v>
      </c>
    </row>
    <row r="70" spans="1:170">
      <c r="A70" s="172">
        <v>82</v>
      </c>
      <c r="B70" s="190">
        <f t="shared" si="7"/>
        <v>5.5525999999999999E-2</v>
      </c>
      <c r="C70" s="191">
        <f t="shared" si="8"/>
        <v>4.3246E-2</v>
      </c>
      <c r="D70" s="174">
        <f t="shared" si="18"/>
        <v>4.9385999999999999E-2</v>
      </c>
      <c r="E70" s="345">
        <f t="shared" ca="1" si="10"/>
        <v>3.296675283669296E-2</v>
      </c>
      <c r="F70" s="346">
        <f t="shared" ca="1" si="11"/>
        <v>2.3401006389148986E-2</v>
      </c>
      <c r="G70" s="366">
        <f t="shared" ca="1" si="17"/>
        <v>2.8183879612920973E-2</v>
      </c>
      <c r="R70" s="405">
        <v>82</v>
      </c>
      <c r="T70" s="406" t="s">
        <v>63</v>
      </c>
      <c r="U70" s="407">
        <v>4.2759999999999999E-2</v>
      </c>
      <c r="V70" s="407">
        <v>7.1499999999999994E-2</v>
      </c>
      <c r="W70" s="408">
        <v>4.4549999999999999E-2</v>
      </c>
      <c r="Y70" s="406" t="s">
        <v>63</v>
      </c>
      <c r="Z70" s="407">
        <v>6.0519999999999997E-2</v>
      </c>
      <c r="AA70" s="407">
        <v>8.5650000000000004E-2</v>
      </c>
      <c r="AB70" s="408">
        <v>6.4979999999999996E-2</v>
      </c>
      <c r="AC70" s="413"/>
      <c r="AD70" s="172">
        <v>82</v>
      </c>
      <c r="AF70" s="195"/>
      <c r="AG70" s="196">
        <v>5.5525999999999999E-2</v>
      </c>
      <c r="AH70" s="197">
        <v>8.9136000000000007E-2</v>
      </c>
      <c r="AI70" s="172"/>
      <c r="AJ70" s="195"/>
      <c r="AK70" s="196">
        <v>4.3246E-2</v>
      </c>
      <c r="AL70" s="197">
        <v>7.1506E-2</v>
      </c>
      <c r="AM70" s="198"/>
      <c r="AW70" s="172">
        <v>89</v>
      </c>
      <c r="AX70" s="199">
        <f t="shared" ref="AX70:AX101" si="19">$BI70</f>
        <v>0.12874079479142753</v>
      </c>
      <c r="AY70" s="334">
        <f t="shared" si="15"/>
        <v>0.136578</v>
      </c>
      <c r="AZ70" s="381">
        <f>AY70*(1-VLOOKUP($AW70,'MP-2019_Male'!$A$3:$CH$103,IF(AZ$5&gt;2034,84,(60+(AZ$5-$AX$5)))))</f>
        <v>0.1351849044</v>
      </c>
      <c r="BA70" s="381">
        <f>AZ70*(1-VLOOKUP($AW70,'MP-2019_Male'!$A$3:$CH$103,IF(BA$5&gt;2034,84,(60+(BA$5-$AX$5)))))</f>
        <v>0.13400879573172</v>
      </c>
      <c r="BB70" s="381">
        <f>BA70*(1-VLOOKUP($AW70,'MP-2019_Male'!$A$3:$CH$103,IF(BB$5&gt;2034,84,(60+(BB$5-$AX$5)))))</f>
        <v>0.13305733328202479</v>
      </c>
      <c r="BC70" s="381">
        <f>BB70*(1-VLOOKUP($AW70,'MP-2019_Male'!$A$3:$CH$103,IF(BC$5&gt;2034,84,(60+(BC$5-$AX$5)))))</f>
        <v>0.13232551794897365</v>
      </c>
      <c r="BD70" s="381">
        <f>BC70*(1-VLOOKUP($AW70,'MP-2019_Male'!$A$3:$CH$103,IF(BD$5&gt;2034,84,(60+(BD$5-$AX$5)))))</f>
        <v>0.13180944842897266</v>
      </c>
      <c r="BE70" s="381">
        <f>BD70*(1-VLOOKUP($AW70,'MP-2019_Male'!$A$3:$CH$103,IF(BE$5&gt;2034,84,(60+(BE$5-$AX$5)))))</f>
        <v>0.13128221063525677</v>
      </c>
      <c r="BF70" s="381">
        <f>BE70*(1-VLOOKUP($AW70,'MP-2019_Male'!$A$3:$CH$103,IF(BF$5&gt;2034,84,(60+(BF$5-$AX$5)))))</f>
        <v>0.13073082535058869</v>
      </c>
      <c r="BG70" s="381">
        <f>BF70*(1-VLOOKUP($AW70,'MP-2019_Male'!$A$3:$CH$103,IF(BG$5&gt;2034,84,(60+(BG$5-$AX$5)))))</f>
        <v>0.13012946355397598</v>
      </c>
      <c r="BH70" s="381">
        <f>BG70*(1-VLOOKUP($AW70,'MP-2019_Male'!$A$3:$CH$103,IF(BH$5&gt;2034,84,(60+(BH$5-$AX$5)))))</f>
        <v>0.12946580328985069</v>
      </c>
      <c r="BI70" s="381">
        <f>BH70*(1-VLOOKUP($AW70,'MP-2019_Male'!$A$3:$CH$103,IF(BI$5&gt;2034,84,(60+(BI$5-$AX$5)))))</f>
        <v>0.12874079479142753</v>
      </c>
      <c r="BJ70" s="414">
        <f>BI70*(1-VLOOKUP($AW70,'MP-2019_Male'!$A$3:$CH$103,IF(BJ$5&gt;2034,84,(60+(BJ$5-$AX$5)))))</f>
        <v>0.12794260186372067</v>
      </c>
      <c r="BK70" s="381">
        <f>BJ70*(1-VLOOKUP($AW70,'MP-2019_Male'!$A$3:$CH$103,IF(BK$5&gt;2034,84,(60+(BK$5-$AX$5)))))</f>
        <v>0.12708538643123374</v>
      </c>
      <c r="BL70" s="381">
        <f>BK70*(1-VLOOKUP($AW70,'MP-2019_Male'!$A$3:$CH$103,IF(BL$5&gt;2034,84,(60+(BL$5-$AX$5)))))</f>
        <v>0.12617037164892886</v>
      </c>
      <c r="BM70" s="381">
        <f>BL70*(1-VLOOKUP($AW70,'MP-2019_Male'!$A$3:$CH$103,IF(BM$5&gt;2034,84,(60+(BM$5-$AX$5)))))</f>
        <v>0.12521147682439698</v>
      </c>
      <c r="BN70" s="381">
        <f>BM70*(1-VLOOKUP($AW70,'MP-2019_Male'!$A$3:$CH$103,IF(BN$5&gt;2034,84,(60+(BN$5-$AX$5)))))</f>
        <v>0.12422230615748424</v>
      </c>
      <c r="BO70" s="381">
        <f>BN70*(1-VLOOKUP($AW70,'MP-2019_Male'!$A$3:$CH$103,IF(BO$5&gt;2034,84,(60+(BO$5-$AX$5)))))</f>
        <v>0.12321610547760861</v>
      </c>
      <c r="BP70" s="381">
        <f>BO70*(1-VLOOKUP($AW70,'MP-2019_Male'!$A$3:$CH$103,IF(BP$5&gt;2034,84,(60+(BP$5-$AX$5)))))</f>
        <v>0.12219341180214446</v>
      </c>
      <c r="BQ70" s="381">
        <f>BP70*(1-VLOOKUP($AW70,'MP-2019_Male'!$A$3:$CH$103,IF(BQ$5&gt;2034,84,(60+(BQ$5-$AX$5)))))</f>
        <v>0.12114254846064601</v>
      </c>
      <c r="BR70" s="381">
        <f>BQ70*(1-VLOOKUP($AW70,'MP-2019_Male'!$A$3:$CH$103,IF(BR$5&gt;2034,84,(60+(BR$5-$AX$5)))))</f>
        <v>0.12007649403419232</v>
      </c>
      <c r="BS70" s="381">
        <f>BR70*(1-VLOOKUP($AW70,'MP-2019_Male'!$A$3:$CH$103,IF(BS$5&gt;2034,84,(60+(BS$5-$AX$5)))))</f>
        <v>0.11900781323728801</v>
      </c>
      <c r="BT70" s="381">
        <f>BS70*(1-VLOOKUP($AW70,'MP-2019_Male'!$A$3:$CH$103,IF(BT$5&gt;2034,84,(60+(BT$5-$AX$5)))))</f>
        <v>0.11793674291815243</v>
      </c>
      <c r="BU70" s="381">
        <f>BT70*(1-VLOOKUP($AW70,'MP-2019_Male'!$A$3:$CH$103,IF(BU$5&gt;2034,84,(60+(BU$5-$AX$5)))))</f>
        <v>0.11686351855759725</v>
      </c>
      <c r="BV70" s="381">
        <f>BU70*(1-VLOOKUP($AW70,'MP-2019_Male'!$A$3:$CH$103,IF(BV$5&gt;2034,84,(60+(BV$5-$AX$5)))))</f>
        <v>0.11578837418686735</v>
      </c>
      <c r="BW70" s="381">
        <f>BV70*(1-VLOOKUP($AW70,'MP-2019_Male'!$A$3:$CH$103,IF(BW$5&gt;2034,84,(60+(BW$5-$AX$5)))))</f>
        <v>0.1147115423069295</v>
      </c>
      <c r="BX70" s="381">
        <f>BW70*(1-VLOOKUP($AW70,'MP-2019_Male'!$A$3:$CH$103,IF(BX$5&gt;2034,84,(60+(BX$5-$AX$5)))))</f>
        <v>0.11365619611770575</v>
      </c>
      <c r="BY70" s="381">
        <f>BX70*(1-VLOOKUP($AW70,'MP-2019_Male'!$A$3:$CH$103,IF(BY$5&gt;2034,84,(60+(BY$5-$AX$5)))))</f>
        <v>0.11261055911342285</v>
      </c>
      <c r="BZ70" s="381">
        <f>BY70*(1-VLOOKUP($AW70,'MP-2019_Male'!$A$3:$CH$103,IF(BZ$5&gt;2034,84,(60+(BZ$5-$AX$5)))))</f>
        <v>0.11157454196957936</v>
      </c>
      <c r="CA70" s="381">
        <f>BZ70*(1-VLOOKUP($AW70,'MP-2019_Male'!$A$3:$CH$103,IF(CA$5&gt;2034,84,(60+(CA$5-$AX$5)))))</f>
        <v>0.11054805618345923</v>
      </c>
      <c r="CB70" s="381">
        <f>CA70*(1-VLOOKUP($AW70,'MP-2019_Male'!$A$3:$CH$103,IF(CB$5&gt;2034,84,(60+(CB$5-$AX$5)))))</f>
        <v>0.1095310140665714</v>
      </c>
      <c r="CC70" s="381">
        <f>CB70*(1-VLOOKUP($AW70,'MP-2019_Male'!$A$3:$CH$103,IF(CC$5&gt;2034,84,(60+(CC$5-$AX$5)))))</f>
        <v>0.10852332873715895</v>
      </c>
      <c r="CD70" s="381">
        <f>CC70*(1-VLOOKUP($AW70,'MP-2019_Male'!$A$3:$CH$103,IF(CD$5&gt;2034,84,(60+(CD$5-$AX$5)))))</f>
        <v>0.10752491411277709</v>
      </c>
      <c r="CE70" s="381">
        <f>CD70*(1-VLOOKUP($AW70,'MP-2019_Male'!$A$3:$CH$103,IF(CE$5&gt;2034,84,(60+(CE$5-$AX$5)))))</f>
        <v>0.10653568490293955</v>
      </c>
      <c r="CF70" s="381">
        <f>CE70*(1-VLOOKUP($AW70,'MP-2019_Male'!$A$3:$CH$103,IF(CF$5&gt;2034,84,(60+(CF$5-$AX$5)))))</f>
        <v>0.10555555660183251</v>
      </c>
      <c r="CG70" s="381">
        <f>CF70*(1-VLOOKUP($AW70,'MP-2019_Male'!$A$3:$CH$103,IF(CG$5&gt;2034,84,(60+(CG$5-$AX$5)))))</f>
        <v>0.10458444548109565</v>
      </c>
      <c r="CH70" s="381">
        <f>CG70*(1-VLOOKUP($AW70,'MP-2019_Male'!$A$3:$CH$103,IF(CH$5&gt;2034,84,(60+(CH$5-$AX$5)))))</f>
        <v>0.10362226858266957</v>
      </c>
      <c r="CI70" s="381">
        <f>CH70*(1-VLOOKUP($AW70,'MP-2019_Male'!$A$3:$CH$103,IF(CI$5&gt;2034,84,(60+(CI$5-$AX$5)))))</f>
        <v>0.10266894371170901</v>
      </c>
      <c r="CJ70" s="381">
        <f>CI70*(1-VLOOKUP($AW70,'MP-2019_Male'!$A$3:$CH$103,IF(CJ$5&gt;2034,84,(60+(CJ$5-$AX$5)))))</f>
        <v>0.10172438942956129</v>
      </c>
      <c r="CK70" s="381">
        <f>CJ70*(1-VLOOKUP($AW70,'MP-2019_Male'!$A$3:$CH$103,IF(CK$5&gt;2034,84,(60+(CK$5-$AX$5)))))</f>
        <v>0.10078852504680932</v>
      </c>
      <c r="CL70" s="381">
        <f>CK70*(1-VLOOKUP($AW70,'MP-2019_Male'!$A$3:$CH$103,IF(CL$5&gt;2034,84,(60+(CL$5-$AX$5)))))</f>
        <v>9.9861270616378686E-2</v>
      </c>
      <c r="CM70" s="381">
        <f>CL70*(1-VLOOKUP($AW70,'MP-2019_Male'!$A$3:$CH$103,IF(CM$5&gt;2034,84,(60+(CM$5-$AX$5)))))</f>
        <v>9.8942546926708008E-2</v>
      </c>
      <c r="CN70" s="381">
        <f>CM70*(1-VLOOKUP($AW70,'MP-2019_Male'!$A$3:$CH$103,IF(CN$5&gt;2034,84,(60+(CN$5-$AX$5)))))</f>
        <v>9.8032275494982293E-2</v>
      </c>
      <c r="CO70" s="381">
        <f>CN70*(1-VLOOKUP($AW70,'MP-2019_Male'!$A$3:$CH$103,IF(CO$5&gt;2034,84,(60+(CO$5-$AX$5)))))</f>
        <v>9.7130378560428457E-2</v>
      </c>
      <c r="CP70" s="381">
        <f>CO70*(1-VLOOKUP($AW70,'MP-2019_Male'!$A$3:$CH$103,IF(CP$5&gt;2034,84,(60+(CP$5-$AX$5)))))</f>
        <v>9.6236779077672516E-2</v>
      </c>
      <c r="CQ70" s="381">
        <f>CP70*(1-VLOOKUP($AW70,'MP-2019_Male'!$A$3:$CH$103,IF(CQ$5&gt;2034,84,(60+(CQ$5-$AX$5)))))</f>
        <v>9.5351400710157935E-2</v>
      </c>
      <c r="CR70" s="381">
        <f>CQ70*(1-VLOOKUP($AW70,'MP-2019_Male'!$A$3:$CH$103,IF(CR$5&gt;2034,84,(60+(CR$5-$AX$5)))))</f>
        <v>9.4474167823624486E-2</v>
      </c>
      <c r="CS70" s="381">
        <f>CR70*(1-VLOOKUP($AW70,'MP-2019_Male'!$A$3:$CH$103,IF(CS$5&gt;2034,84,(60+(CS$5-$AX$5)))))</f>
        <v>9.3605005479647146E-2</v>
      </c>
      <c r="CT70" s="381">
        <f>CS70*(1-VLOOKUP($AW70,'MP-2019_Male'!$A$3:$CH$103,IF(CT$5&gt;2034,84,(60+(CT$5-$AX$5)))))</f>
        <v>9.2743839429234393E-2</v>
      </c>
      <c r="CU70" s="381">
        <f>CT70*(1-VLOOKUP($AW70,'MP-2019_Male'!$A$3:$CH$103,IF(CU$5&gt;2034,84,(60+(CU$5-$AX$5)))))</f>
        <v>9.1890596106485437E-2</v>
      </c>
      <c r="CV70" s="381">
        <f>CU70*(1-VLOOKUP($AW70,'MP-2019_Male'!$A$3:$CH$103,IF(CV$5&gt;2034,84,(60+(CV$5-$AX$5)))))</f>
        <v>9.1045202622305768E-2</v>
      </c>
      <c r="CW70" s="381">
        <f>CV70*(1-VLOOKUP($AW70,'MP-2019_Male'!$A$3:$CH$103,IF(CW$5&gt;2034,84,(60+(CW$5-$AX$5)))))</f>
        <v>9.0207586758180552E-2</v>
      </c>
      <c r="CX70" s="381">
        <f>CW70*(1-VLOOKUP($AW70,'MP-2019_Male'!$A$3:$CH$103,IF(CX$5&gt;2034,84,(60+(CX$5-$AX$5)))))</f>
        <v>8.9377676960005287E-2</v>
      </c>
      <c r="CY70" s="381">
        <f>CX70*(1-VLOOKUP($AW70,'MP-2019_Male'!$A$3:$CH$103,IF(CY$5&gt;2034,84,(60+(CY$5-$AX$5)))))</f>
        <v>8.8555402331973246E-2</v>
      </c>
      <c r="CZ70" s="381">
        <f>CY70*(1-VLOOKUP($AW70,'MP-2019_Male'!$A$3:$CH$103,IF(CZ$5&gt;2034,84,(60+(CZ$5-$AX$5)))))</f>
        <v>8.774069263051909E-2</v>
      </c>
      <c r="DA70" s="381">
        <f>CZ70*(1-VLOOKUP($AW70,'MP-2019_Male'!$A$3:$CH$103,IF(DA$5&gt;2034,84,(60+(DA$5-$AX$5)))))</f>
        <v>8.693347825831832E-2</v>
      </c>
      <c r="DB70" s="381">
        <f>DA70*(1-VLOOKUP($AW70,'MP-2019_Male'!$A$3:$CH$103,IF(DB$5&gt;2034,84,(60+(DB$5-$AX$5)))))</f>
        <v>8.6133690258341791E-2</v>
      </c>
      <c r="DC70" s="381">
        <f>DB70*(1-VLOOKUP($AW70,'MP-2019_Male'!$A$3:$CH$103,IF(DC$5&gt;2034,84,(60+(DC$5-$AX$5)))))</f>
        <v>8.5341260307965044E-2</v>
      </c>
      <c r="DD70" s="381">
        <f>DC70*(1-VLOOKUP($AW70,'MP-2019_Male'!$A$3:$CH$103,IF(DD$5&gt;2034,84,(60+(DD$5-$AX$5)))))</f>
        <v>8.455612071313176E-2</v>
      </c>
      <c r="DE70" s="381">
        <f>DD70*(1-VLOOKUP($AW70,'MP-2019_Male'!$A$3:$CH$103,IF(DE$5&gt;2034,84,(60+(DE$5-$AX$5)))))</f>
        <v>8.3778204402570944E-2</v>
      </c>
      <c r="DF70" s="381">
        <f>DE70*(1-VLOOKUP($AW70,'MP-2019_Male'!$A$3:$CH$103,IF(DF$5&gt;2034,84,(60+(DF$5-$AX$5)))))</f>
        <v>8.3007444922067297E-2</v>
      </c>
      <c r="DG70" s="381">
        <f>DF70*(1-VLOOKUP($AW70,'MP-2019_Male'!$A$3:$CH$103,IF(DG$5&gt;2034,84,(60+(DG$5-$AX$5)))))</f>
        <v>8.2243776428784277E-2</v>
      </c>
      <c r="DH70" s="381">
        <f>DG70*(1-VLOOKUP($AW70,'MP-2019_Male'!$A$3:$CH$103,IF(DH$5&gt;2034,84,(60+(DH$5-$AX$5)))))</f>
        <v>8.1487133685639465E-2</v>
      </c>
      <c r="DI70" s="381">
        <f>DH70*(1-VLOOKUP($AW70,'MP-2019_Male'!$A$3:$CH$103,IF(DI$5&gt;2034,84,(60+(DI$5-$AX$5)))))</f>
        <v>8.0737452055731587E-2</v>
      </c>
      <c r="DJ70" s="381">
        <f>DI70*(1-VLOOKUP($AW70,'MP-2019_Male'!$A$3:$CH$103,IF(DJ$5&gt;2034,84,(60+(DJ$5-$AX$5)))))</f>
        <v>7.9994667496818855E-2</v>
      </c>
      <c r="DK70" s="381">
        <f>DJ70*(1-VLOOKUP($AW70,'MP-2019_Male'!$A$3:$CH$103,IF(DK$5&gt;2034,84,(60+(DK$5-$AX$5)))))</f>
        <v>7.9258716555848124E-2</v>
      </c>
      <c r="DL70" s="381">
        <f>DK70*(1-VLOOKUP($AW70,'MP-2019_Male'!$A$3:$CH$103,IF(DL$5&gt;2034,84,(60+(DL$5-$AX$5)))))</f>
        <v>7.8529536363534325E-2</v>
      </c>
      <c r="DM70" s="381">
        <f>DL70*(1-VLOOKUP($AW70,'MP-2019_Male'!$A$3:$CH$103,IF(DM$5&gt;2034,84,(60+(DM$5-$AX$5)))))</f>
        <v>7.7807064628989814E-2</v>
      </c>
      <c r="DN70" s="381">
        <f>DM70*(1-VLOOKUP($AW70,'MP-2019_Male'!$A$3:$CH$103,IF(DN$5&gt;2034,84,(60+(DN$5-$AX$5)))))</f>
        <v>7.7091239634403105E-2</v>
      </c>
      <c r="DO70" s="381">
        <f>DN70*(1-VLOOKUP($AW70,'MP-2019_Male'!$A$3:$CH$103,IF(DO$5&gt;2034,84,(60+(DO$5-$AX$5)))))</f>
        <v>7.63820002297666E-2</v>
      </c>
      <c r="DP70" s="381">
        <f>DO70*(1-VLOOKUP($AW70,'MP-2019_Male'!$A$3:$CH$103,IF(DP$5&gt;2034,84,(60+(DP$5-$AX$5)))))</f>
        <v>7.5679285827652751E-2</v>
      </c>
      <c r="DQ70" s="381">
        <f>DP70*(1-VLOOKUP($AW70,'MP-2019_Male'!$A$3:$CH$103,IF(DQ$5&gt;2034,84,(60+(DQ$5-$AX$5)))))</f>
        <v>7.4983036398038341E-2</v>
      </c>
      <c r="DR70" s="381">
        <f>DQ70*(1-VLOOKUP($AW70,'MP-2019_Male'!$A$3:$CH$103,IF(DR$5&gt;2034,84,(60+(DR$5-$AX$5)))))</f>
        <v>7.4293192463176394E-2</v>
      </c>
      <c r="DS70" s="381">
        <f>DR70*(1-VLOOKUP($AW70,'MP-2019_Male'!$A$3:$CH$103,IF(DS$5&gt;2034,84,(60+(DS$5-$AX$5)))))</f>
        <v>7.3609695092515179E-2</v>
      </c>
      <c r="DT70" s="381">
        <f>DS70*(1-VLOOKUP($AW70,'MP-2019_Male'!$A$3:$CH$103,IF(DT$5&gt;2034,84,(60+(DT$5-$AX$5)))))</f>
        <v>7.2932485897664046E-2</v>
      </c>
      <c r="DU70" s="381">
        <f>DT70*(1-VLOOKUP($AW70,'MP-2019_Male'!$A$3:$CH$103,IF(DU$5&gt;2034,84,(60+(DU$5-$AX$5)))))</f>
        <v>7.2261507027405539E-2</v>
      </c>
      <c r="DV70" s="381">
        <f>DU70*(1-VLOOKUP($AW70,'MP-2019_Male'!$A$3:$CH$103,IF(DV$5&gt;2034,84,(60+(DV$5-$AX$5)))))</f>
        <v>7.1596701162753407E-2</v>
      </c>
      <c r="DW70" s="381">
        <f>DV70*(1-VLOOKUP($AW70,'MP-2019_Male'!$A$3:$CH$103,IF(DW$5&gt;2034,84,(60+(DW$5-$AX$5)))))</f>
        <v>7.0938011512056073E-2</v>
      </c>
      <c r="DX70" s="381">
        <f>DW70*(1-VLOOKUP($AW70,'MP-2019_Male'!$A$3:$CH$103,IF(DX$5&gt;2034,84,(60+(DX$5-$AX$5)))))</f>
        <v>7.0285381806145159E-2</v>
      </c>
      <c r="DY70" s="381">
        <f>DX70*(1-VLOOKUP($AW70,'MP-2019_Male'!$A$3:$CH$103,IF(DY$5&gt;2034,84,(60+(DY$5-$AX$5)))))</f>
        <v>6.9638756293528628E-2</v>
      </c>
      <c r="DZ70" s="381">
        <f>DY70*(1-VLOOKUP($AW70,'MP-2019_Male'!$A$3:$CH$103,IF(DZ$5&gt;2034,84,(60+(DZ$5-$AX$5)))))</f>
        <v>6.8998079735628159E-2</v>
      </c>
      <c r="EA70" s="381">
        <f>DZ70*(1-VLOOKUP($AW70,'MP-2019_Male'!$A$3:$CH$103,IF(EA$5&gt;2034,84,(60+(EA$5-$AX$5)))))</f>
        <v>6.8363297402060375E-2</v>
      </c>
      <c r="EB70" s="381">
        <f>EA70*(1-VLOOKUP($AW70,'MP-2019_Male'!$A$3:$CH$103,IF(EB$5&gt;2034,84,(60+(EB$5-$AX$5)))))</f>
        <v>6.7734355065961427E-2</v>
      </c>
      <c r="EC70" s="381">
        <f>EB70*(1-VLOOKUP($AW70,'MP-2019_Male'!$A$3:$CH$103,IF(EC$5&gt;2034,84,(60+(EC$5-$AX$5)))))</f>
        <v>6.7111198999354582E-2</v>
      </c>
      <c r="ED70" s="381">
        <f>EC70*(1-VLOOKUP($AW70,'MP-2019_Male'!$A$3:$CH$103,IF(ED$5&gt;2034,84,(60+(ED$5-$AX$5)))))</f>
        <v>6.6493775968560515E-2</v>
      </c>
      <c r="EE70" s="381">
        <f>ED70*(1-VLOOKUP($AW70,'MP-2019_Male'!$A$3:$CH$103,IF(EE$5&gt;2034,84,(60+(EE$5-$AX$5)))))</f>
        <v>6.5882033229649764E-2</v>
      </c>
      <c r="EF70" s="381">
        <f>EE70*(1-VLOOKUP($AW70,'MP-2019_Male'!$A$3:$CH$103,IF(EF$5&gt;2034,84,(60+(EF$5-$AX$5)))))</f>
        <v>6.5275918523936993E-2</v>
      </c>
      <c r="EG70" s="381">
        <f>EF70*(1-VLOOKUP($AW70,'MP-2019_Male'!$A$3:$CH$103,IF(EG$5&gt;2034,84,(60+(EG$5-$AX$5)))))</f>
        <v>6.4675380073516781E-2</v>
      </c>
      <c r="EH70" s="381">
        <f>EG70*(1-VLOOKUP($AW70,'MP-2019_Male'!$A$3:$CH$103,IF(EH$5&gt;2034,84,(60+(EH$5-$AX$5)))))</f>
        <v>6.4080366576840422E-2</v>
      </c>
      <c r="EI70" s="381">
        <f>EH70*(1-VLOOKUP($AW70,'MP-2019_Male'!$A$3:$CH$103,IF(EI$5&gt;2034,84,(60+(EI$5-$AX$5)))))</f>
        <v>6.3490827204333494E-2</v>
      </c>
      <c r="EJ70" s="381">
        <f>EI70*(1-VLOOKUP($AW70,'MP-2019_Male'!$A$3:$CH$103,IF(EJ$5&gt;2034,84,(60+(EJ$5-$AX$5)))))</f>
        <v>6.290671159405363E-2</v>
      </c>
      <c r="EK70" s="381">
        <f>EJ70*(1-VLOOKUP($AW70,'MP-2019_Male'!$A$3:$CH$103,IF(EK$5&gt;2034,84,(60+(EK$5-$AX$5)))))</f>
        <v>6.2327969847388337E-2</v>
      </c>
      <c r="EL70" s="381">
        <f>EK70*(1-VLOOKUP($AW70,'MP-2019_Male'!$A$3:$CH$103,IF(EL$5&gt;2034,84,(60+(EL$5-$AX$5)))))</f>
        <v>6.1754552524792367E-2</v>
      </c>
      <c r="EM70" s="381">
        <f>EL70*(1-VLOOKUP($AW70,'MP-2019_Male'!$A$3:$CH$103,IF(EM$5&gt;2034,84,(60+(EM$5-$AX$5)))))</f>
        <v>6.1186410641564278E-2</v>
      </c>
      <c r="EN70" s="381">
        <f>EM70*(1-VLOOKUP($AW70,'MP-2019_Male'!$A$3:$CH$103,IF(EN$5&gt;2034,84,(60+(EN$5-$AX$5)))))</f>
        <v>6.0623495663661889E-2</v>
      </c>
      <c r="EO70" s="381">
        <f>EN70*(1-VLOOKUP($AW70,'MP-2019_Male'!$A$3:$CH$103,IF(EO$5&gt;2034,84,(60+(EO$5-$AX$5)))))</f>
        <v>6.00657595035562E-2</v>
      </c>
      <c r="EP70" s="381">
        <f>EO70*(1-VLOOKUP($AW70,'MP-2019_Male'!$A$3:$CH$103,IF(EP$5&gt;2034,84,(60+(EP$5-$AX$5)))))</f>
        <v>5.9513154516123483E-2</v>
      </c>
      <c r="EQ70" s="381">
        <f>EP70*(1-VLOOKUP($AW70,'MP-2019_Male'!$A$3:$CH$103,IF(EQ$5&gt;2034,84,(60+(EQ$5-$AX$5)))))</f>
        <v>5.8965633494575148E-2</v>
      </c>
      <c r="ER70" s="381">
        <f>EQ70*(1-VLOOKUP($AW70,'MP-2019_Male'!$A$3:$CH$103,IF(ER$5&gt;2034,84,(60+(ER$5-$AX$5)))))</f>
        <v>5.8423149666425055E-2</v>
      </c>
      <c r="ES70" s="381">
        <f>ER70*(1-VLOOKUP($AW70,'MP-2019_Male'!$A$3:$CH$103,IF(ES$5&gt;2034,84,(60+(ES$5-$AX$5)))))</f>
        <v>5.7885656689493942E-2</v>
      </c>
      <c r="ET70" s="381">
        <f>ES70*(1-VLOOKUP($AW70,'MP-2019_Male'!$A$3:$CH$103,IF(ET$5&gt;2034,84,(60+(ET$5-$AX$5)))))</f>
        <v>5.7353108647950596E-2</v>
      </c>
      <c r="EU70" s="381">
        <f>ET70*(1-VLOOKUP($AW70,'MP-2019_Male'!$A$3:$CH$103,IF(EU$5&gt;2034,84,(60+(EU$5-$AX$5)))))</f>
        <v>5.6825460048389453E-2</v>
      </c>
      <c r="EV70" s="381">
        <f>EU70*(1-VLOOKUP($AW70,'MP-2019_Male'!$A$3:$CH$103,IF(EV$5&gt;2034,84,(60+(EV$5-$AX$5)))))</f>
        <v>5.6302665815944272E-2</v>
      </c>
      <c r="EW70" s="381">
        <f>EV70*(1-VLOOKUP($AW70,'MP-2019_Male'!$A$3:$CH$103,IF(EW$5&gt;2034,84,(60+(EW$5-$AX$5)))))</f>
        <v>5.5784681290437586E-2</v>
      </c>
      <c r="EX70" s="381">
        <f>EW70*(1-VLOOKUP($AW70,'MP-2019_Male'!$A$3:$CH$103,IF(EX$5&gt;2034,84,(60+(EX$5-$AX$5)))))</f>
        <v>5.5271462222565564E-2</v>
      </c>
      <c r="EY70" s="381">
        <f>EX70*(1-VLOOKUP($AW70,'MP-2019_Male'!$A$3:$CH$103,IF(EY$5&gt;2034,84,(60+(EY$5-$AX$5)))))</f>
        <v>5.476296477011796E-2</v>
      </c>
      <c r="EZ70" s="381">
        <f>EY70*(1-VLOOKUP($AW70,'MP-2019_Male'!$A$3:$CH$103,IF(EZ$5&gt;2034,84,(60+(EZ$5-$AX$5)))))</f>
        <v>5.4259145494232879E-2</v>
      </c>
      <c r="FA70" s="381">
        <f>EZ70*(1-VLOOKUP($AW70,'MP-2019_Male'!$A$3:$CH$103,IF(FA$5&gt;2034,84,(60+(FA$5-$AX$5)))))</f>
        <v>5.3759961355685934E-2</v>
      </c>
      <c r="FB70" s="381">
        <f>FA70*(1-VLOOKUP($AW70,'MP-2019_Male'!$A$3:$CH$103,IF(FB$5&gt;2034,84,(60+(FB$5-$AX$5)))))</f>
        <v>5.3265369711213623E-2</v>
      </c>
      <c r="FC70" s="381">
        <f>FB70*(1-VLOOKUP($AW70,'MP-2019_Male'!$A$3:$CH$103,IF(FC$5&gt;2034,84,(60+(FC$5-$AX$5)))))</f>
        <v>5.2775328309870459E-2</v>
      </c>
      <c r="FD70" s="381">
        <f>FC70*(1-VLOOKUP($AW70,'MP-2019_Male'!$A$3:$CH$103,IF(FD$5&gt;2034,84,(60+(FD$5-$AX$5)))))</f>
        <v>5.2289795289419655E-2</v>
      </c>
      <c r="FE70" s="381">
        <f>FD70*(1-VLOOKUP($AW70,'MP-2019_Male'!$A$3:$CH$103,IF(FE$5&gt;2034,84,(60+(FE$5-$AX$5)))))</f>
        <v>5.1808729172756994E-2</v>
      </c>
      <c r="FF70" s="381">
        <f>FE70*(1-VLOOKUP($AW70,'MP-2019_Male'!$A$3:$CH$103,IF(FF$5&gt;2034,84,(60+(FF$5-$AX$5)))))</f>
        <v>5.1332088864367631E-2</v>
      </c>
      <c r="FG70" s="381">
        <f>FF70*(1-VLOOKUP($AW70,'MP-2019_Male'!$A$3:$CH$103,IF(FG$5&gt;2034,84,(60+(FG$5-$AX$5)))))</f>
        <v>5.0859833646815449E-2</v>
      </c>
      <c r="FH70" s="381">
        <f>FG70*(1-VLOOKUP($AW70,'MP-2019_Male'!$A$3:$CH$103,IF(FH$5&gt;2034,84,(60+(FH$5-$AX$5)))))</f>
        <v>5.039192317726475E-2</v>
      </c>
      <c r="FI70" s="381">
        <f>FH70*(1-VLOOKUP($AW70,'MP-2019_Male'!$A$3:$CH$103,IF(FI$5&gt;2034,84,(60+(FI$5-$AX$5)))))</f>
        <v>4.9928317484033917E-2</v>
      </c>
      <c r="FJ70" s="381">
        <f>FI70*(1-VLOOKUP($AW70,'MP-2019_Male'!$A$3:$CH$103,IF(FJ$5&gt;2034,84,(60+(FJ$5-$AX$5)))))</f>
        <v>4.9468976963180804E-2</v>
      </c>
      <c r="FK70" s="381">
        <f>FJ70*(1-VLOOKUP($AW70,'MP-2019_Male'!$A$3:$CH$103,IF(FK$5&gt;2034,84,(60+(FK$5-$AX$5)))))</f>
        <v>4.9013862375119538E-2</v>
      </c>
      <c r="FL70" s="381">
        <f>FK70*(1-VLOOKUP($AW70,'MP-2019_Male'!$A$3:$CH$103,IF(FL$5&gt;2034,84,(60+(FL$5-$AX$5)))))</f>
        <v>4.8562934841268439E-2</v>
      </c>
      <c r="FM70" s="381">
        <f>FL70*(1-VLOOKUP($AW70,'MP-2019_Male'!$A$3:$CH$103,IF(FM$5&gt;2034,84,(60+(FM$5-$AX$5)))))</f>
        <v>4.8116155840728772E-2</v>
      </c>
      <c r="FN70" s="381">
        <f>FM70*(1-VLOOKUP($AW70,'MP-2019_Male'!$A$3:$CH$103,IF(FN$5&gt;2034,84,(60+(FN$5-$AX$5)))))</f>
        <v>4.7673487206994068E-2</v>
      </c>
    </row>
    <row r="71" spans="1:170">
      <c r="A71" s="172">
        <v>83</v>
      </c>
      <c r="B71" s="190">
        <f t="shared" ref="B71:B108" si="20">IF($AF71="",$AG71,$AF71)</f>
        <v>6.1996000000000002E-2</v>
      </c>
      <c r="C71" s="191">
        <f t="shared" ref="C71:C108" si="21">IF($AJ71="",$AK71,$AJ71)</f>
        <v>4.8305000000000001E-2</v>
      </c>
      <c r="D71" s="174">
        <f t="shared" si="18"/>
        <v>5.5150500000000005E-2</v>
      </c>
      <c r="E71" s="345">
        <f t="shared" ca="1" si="10"/>
        <v>3.6848890335520676E-2</v>
      </c>
      <c r="F71" s="346">
        <f t="shared" ca="1" si="11"/>
        <v>2.6200222762860062E-2</v>
      </c>
      <c r="G71" s="366">
        <f t="shared" ca="1" si="17"/>
        <v>3.1524556549190369E-2</v>
      </c>
      <c r="R71" s="405">
        <v>83</v>
      </c>
      <c r="T71" s="406" t="s">
        <v>63</v>
      </c>
      <c r="U71" s="407">
        <v>4.8340000000000001E-2</v>
      </c>
      <c r="V71" s="407">
        <v>7.8109999999999999E-2</v>
      </c>
      <c r="W71" s="408">
        <v>4.9939999999999998E-2</v>
      </c>
      <c r="Y71" s="406" t="s">
        <v>63</v>
      </c>
      <c r="Z71" s="407">
        <v>6.8110000000000004E-2</v>
      </c>
      <c r="AA71" s="407">
        <v>9.2590000000000006E-2</v>
      </c>
      <c r="AB71" s="408">
        <v>7.1690000000000004E-2</v>
      </c>
      <c r="AC71" s="413"/>
      <c r="AD71" s="172">
        <v>83</v>
      </c>
      <c r="AF71" s="195"/>
      <c r="AG71" s="196">
        <v>6.1996000000000002E-2</v>
      </c>
      <c r="AH71" s="197">
        <v>9.6405000000000005E-2</v>
      </c>
      <c r="AI71" s="172"/>
      <c r="AJ71" s="195"/>
      <c r="AK71" s="196">
        <v>4.8305000000000001E-2</v>
      </c>
      <c r="AL71" s="197">
        <v>7.7356999999999995E-2</v>
      </c>
      <c r="AM71" s="198"/>
      <c r="AW71" s="172">
        <v>90</v>
      </c>
      <c r="AX71" s="199">
        <f t="shared" si="19"/>
        <v>0.14263671755335022</v>
      </c>
      <c r="AY71" s="334">
        <f t="shared" si="15"/>
        <v>0.15112159999999999</v>
      </c>
      <c r="AZ71" s="381">
        <f>AY71*(1-VLOOKUP($AW71,'MP-2019_Male'!$A$3:$CH$103,IF(AZ$5&gt;2034,84,(60+(AZ$5-$AX$5)))))</f>
        <v>0.14965572047999998</v>
      </c>
      <c r="BA71" s="381">
        <f>AZ71*(1-VLOOKUP($AW71,'MP-2019_Male'!$A$3:$CH$103,IF(BA$5&gt;2034,84,(60+(BA$5-$AX$5)))))</f>
        <v>0.14841357800001598</v>
      </c>
      <c r="BB71" s="381">
        <f>BA71*(1-VLOOKUP($AW71,'MP-2019_Male'!$A$3:$CH$103,IF(BB$5&gt;2034,84,(60+(BB$5-$AX$5)))))</f>
        <v>0.14738952431181587</v>
      </c>
      <c r="BC71" s="381">
        <f>BB71*(1-VLOOKUP($AW71,'MP-2019_Male'!$A$3:$CH$103,IF(BC$5&gt;2034,84,(60+(BC$5-$AX$5)))))</f>
        <v>0.1465788819281009</v>
      </c>
      <c r="BD71" s="381">
        <f>BC71*(1-VLOOKUP($AW71,'MP-2019_Male'!$A$3:$CH$103,IF(BD$5&gt;2034,84,(60+(BD$5-$AX$5)))))</f>
        <v>0.14599256640038849</v>
      </c>
      <c r="BE71" s="381">
        <f>BD71*(1-VLOOKUP($AW71,'MP-2019_Male'!$A$3:$CH$103,IF(BE$5&gt;2034,84,(60+(BE$5-$AX$5)))))</f>
        <v>0.14540859613478693</v>
      </c>
      <c r="BF71" s="381">
        <f>BE71*(1-VLOOKUP($AW71,'MP-2019_Male'!$A$3:$CH$103,IF(BF$5&gt;2034,84,(60+(BF$5-$AX$5)))))</f>
        <v>0.14479788003102084</v>
      </c>
      <c r="BG71" s="381">
        <f>BF71*(1-VLOOKUP($AW71,'MP-2019_Male'!$A$3:$CH$103,IF(BG$5&gt;2034,84,(60+(BG$5-$AX$5)))))</f>
        <v>0.14414628957088127</v>
      </c>
      <c r="BH71" s="381">
        <f>BG71*(1-VLOOKUP($AW71,'MP-2019_Male'!$A$3:$CH$103,IF(BH$5&gt;2034,84,(60+(BH$5-$AX$5)))))</f>
        <v>0.14342555812302688</v>
      </c>
      <c r="BI71" s="381">
        <f>BH71*(1-VLOOKUP($AW71,'MP-2019_Male'!$A$3:$CH$103,IF(BI$5&gt;2034,84,(60+(BI$5-$AX$5)))))</f>
        <v>0.14263671755335022</v>
      </c>
      <c r="BJ71" s="414">
        <f>BI71*(1-VLOOKUP($AW71,'MP-2019_Male'!$A$3:$CH$103,IF(BJ$5&gt;2034,84,(60+(BJ$5-$AX$5)))))</f>
        <v>0.14178089724803011</v>
      </c>
      <c r="BK71" s="381">
        <f>BJ71*(1-VLOOKUP($AW71,'MP-2019_Male'!$A$3:$CH$103,IF(BK$5&gt;2034,84,(60+(BK$5-$AX$5)))))</f>
        <v>0.14085932141591792</v>
      </c>
      <c r="BL71" s="381">
        <f>BK71*(1-VLOOKUP($AW71,'MP-2019_Male'!$A$3:$CH$103,IF(BL$5&gt;2034,84,(60+(BL$5-$AX$5)))))</f>
        <v>0.13987330616600649</v>
      </c>
      <c r="BM71" s="381">
        <f>BL71*(1-VLOOKUP($AW71,'MP-2019_Male'!$A$3:$CH$103,IF(BM$5&gt;2034,84,(60+(BM$5-$AX$5)))))</f>
        <v>0.13885223103099464</v>
      </c>
      <c r="BN71" s="381">
        <f>BM71*(1-VLOOKUP($AW71,'MP-2019_Male'!$A$3:$CH$103,IF(BN$5&gt;2034,84,(60+(BN$5-$AX$5)))))</f>
        <v>0.13779695407515907</v>
      </c>
      <c r="BO71" s="381">
        <f>BN71*(1-VLOOKUP($AW71,'MP-2019_Male'!$A$3:$CH$103,IF(BO$5&gt;2034,84,(60+(BO$5-$AX$5)))))</f>
        <v>0.13672213783337284</v>
      </c>
      <c r="BP71" s="381">
        <f>BO71*(1-VLOOKUP($AW71,'MP-2019_Male'!$A$3:$CH$103,IF(BP$5&gt;2034,84,(60+(BP$5-$AX$5)))))</f>
        <v>0.13561468851692252</v>
      </c>
      <c r="BQ71" s="381">
        <f>BP71*(1-VLOOKUP($AW71,'MP-2019_Male'!$A$3:$CH$103,IF(BQ$5&gt;2034,84,(60+(BQ$5-$AX$5)))))</f>
        <v>0.13448908660223205</v>
      </c>
      <c r="BR71" s="381">
        <f>BQ71*(1-VLOOKUP($AW71,'MP-2019_Male'!$A$3:$CH$103,IF(BR$5&gt;2034,84,(60+(BR$5-$AX$5)))))</f>
        <v>0.13334592936611309</v>
      </c>
      <c r="BS71" s="381">
        <f>BR71*(1-VLOOKUP($AW71,'MP-2019_Male'!$A$3:$CH$103,IF(BS$5&gt;2034,84,(60+(BS$5-$AX$5)))))</f>
        <v>0.13217248518769129</v>
      </c>
      <c r="BT71" s="381">
        <f>BS71*(1-VLOOKUP($AW71,'MP-2019_Male'!$A$3:$CH$103,IF(BT$5&gt;2034,84,(60+(BT$5-$AX$5)))))</f>
        <v>0.13099615006952084</v>
      </c>
      <c r="BU71" s="381">
        <f>BT71*(1-VLOOKUP($AW71,'MP-2019_Male'!$A$3:$CH$103,IF(BU$5&gt;2034,84,(60+(BU$5-$AX$5)))))</f>
        <v>0.12981718471889514</v>
      </c>
      <c r="BV71" s="381">
        <f>BU71*(1-VLOOKUP($AW71,'MP-2019_Male'!$A$3:$CH$103,IF(BV$5&gt;2034,84,(60+(BV$5-$AX$5)))))</f>
        <v>0.12863584833795319</v>
      </c>
      <c r="BW71" s="381">
        <f>BV71*(1-VLOOKUP($AW71,'MP-2019_Male'!$A$3:$CH$103,IF(BW$5&gt;2034,84,(60+(BW$5-$AX$5)))))</f>
        <v>0.12745239853324403</v>
      </c>
      <c r="BX71" s="381">
        <f>BW71*(1-VLOOKUP($AW71,'MP-2019_Male'!$A$3:$CH$103,IF(BX$5&gt;2034,84,(60+(BX$5-$AX$5)))))</f>
        <v>0.12629258170659149</v>
      </c>
      <c r="BY71" s="381">
        <f>BX71*(1-VLOOKUP($AW71,'MP-2019_Male'!$A$3:$CH$103,IF(BY$5&gt;2034,84,(60+(BY$5-$AX$5)))))</f>
        <v>0.12514331921306152</v>
      </c>
      <c r="BZ71" s="381">
        <f>BY71*(1-VLOOKUP($AW71,'MP-2019_Male'!$A$3:$CH$103,IF(BZ$5&gt;2034,84,(60+(BZ$5-$AX$5)))))</f>
        <v>0.12400451500822265</v>
      </c>
      <c r="CA71" s="381">
        <f>BZ71*(1-VLOOKUP($AW71,'MP-2019_Male'!$A$3:$CH$103,IF(CA$5&gt;2034,84,(60+(CA$5-$AX$5)))))</f>
        <v>0.12287607392164783</v>
      </c>
      <c r="CB71" s="381">
        <f>CA71*(1-VLOOKUP($AW71,'MP-2019_Male'!$A$3:$CH$103,IF(CB$5&gt;2034,84,(60+(CB$5-$AX$5)))))</f>
        <v>0.12175790164896083</v>
      </c>
      <c r="CC71" s="381">
        <f>CB71*(1-VLOOKUP($AW71,'MP-2019_Male'!$A$3:$CH$103,IF(CC$5&gt;2034,84,(60+(CC$5-$AX$5)))))</f>
        <v>0.12064990474395529</v>
      </c>
      <c r="CD71" s="381">
        <f>CC71*(1-VLOOKUP($AW71,'MP-2019_Male'!$A$3:$CH$103,IF(CD$5&gt;2034,84,(60+(CD$5-$AX$5)))))</f>
        <v>0.11955199061078529</v>
      </c>
      <c r="CE71" s="381">
        <f>CD71*(1-VLOOKUP($AW71,'MP-2019_Male'!$A$3:$CH$103,IF(CE$5&gt;2034,84,(60+(CE$5-$AX$5)))))</f>
        <v>0.11846406749622715</v>
      </c>
      <c r="CF71" s="381">
        <f>CE71*(1-VLOOKUP($AW71,'MP-2019_Male'!$A$3:$CH$103,IF(CF$5&gt;2034,84,(60+(CF$5-$AX$5)))))</f>
        <v>0.11738604448201148</v>
      </c>
      <c r="CG71" s="381">
        <f>CF71*(1-VLOOKUP($AW71,'MP-2019_Male'!$A$3:$CH$103,IF(CG$5&gt;2034,84,(60+(CG$5-$AX$5)))))</f>
        <v>0.11631783147722517</v>
      </c>
      <c r="CH71" s="381">
        <f>CG71*(1-VLOOKUP($AW71,'MP-2019_Male'!$A$3:$CH$103,IF(CH$5&gt;2034,84,(60+(CH$5-$AX$5)))))</f>
        <v>0.11525933921078242</v>
      </c>
      <c r="CI71" s="381">
        <f>CH71*(1-VLOOKUP($AW71,'MP-2019_Male'!$A$3:$CH$103,IF(CI$5&gt;2034,84,(60+(CI$5-$AX$5)))))</f>
        <v>0.1142104792239643</v>
      </c>
      <c r="CJ71" s="381">
        <f>CI71*(1-VLOOKUP($AW71,'MP-2019_Male'!$A$3:$CH$103,IF(CJ$5&gt;2034,84,(60+(CJ$5-$AX$5)))))</f>
        <v>0.11317116386302623</v>
      </c>
      <c r="CK71" s="381">
        <f>CJ71*(1-VLOOKUP($AW71,'MP-2019_Male'!$A$3:$CH$103,IF(CK$5&gt;2034,84,(60+(CK$5-$AX$5)))))</f>
        <v>0.11214130627187269</v>
      </c>
      <c r="CL71" s="381">
        <f>CK71*(1-VLOOKUP($AW71,'MP-2019_Male'!$A$3:$CH$103,IF(CL$5&gt;2034,84,(60+(CL$5-$AX$5)))))</f>
        <v>0.11112082038479865</v>
      </c>
      <c r="CM71" s="381">
        <f>CL71*(1-VLOOKUP($AW71,'MP-2019_Male'!$A$3:$CH$103,IF(CM$5&gt;2034,84,(60+(CM$5-$AX$5)))))</f>
        <v>0.11010962091929698</v>
      </c>
      <c r="CN71" s="381">
        <f>CM71*(1-VLOOKUP($AW71,'MP-2019_Male'!$A$3:$CH$103,IF(CN$5&gt;2034,84,(60+(CN$5-$AX$5)))))</f>
        <v>0.10910762336893137</v>
      </c>
      <c r="CO71" s="381">
        <f>CN71*(1-VLOOKUP($AW71,'MP-2019_Male'!$A$3:$CH$103,IF(CO$5&gt;2034,84,(60+(CO$5-$AX$5)))))</f>
        <v>0.1081147439962741</v>
      </c>
      <c r="CP71" s="381">
        <f>CO71*(1-VLOOKUP($AW71,'MP-2019_Male'!$A$3:$CH$103,IF(CP$5&gt;2034,84,(60+(CP$5-$AX$5)))))</f>
        <v>0.10713089982590801</v>
      </c>
      <c r="CQ71" s="381">
        <f>CP71*(1-VLOOKUP($AW71,'MP-2019_Male'!$A$3:$CH$103,IF(CQ$5&gt;2034,84,(60+(CQ$5-$AX$5)))))</f>
        <v>0.10615600863749225</v>
      </c>
      <c r="CR71" s="381">
        <f>CQ71*(1-VLOOKUP($AW71,'MP-2019_Male'!$A$3:$CH$103,IF(CR$5&gt;2034,84,(60+(CR$5-$AX$5)))))</f>
        <v>0.10518998895889108</v>
      </c>
      <c r="CS71" s="381">
        <f>CR71*(1-VLOOKUP($AW71,'MP-2019_Male'!$A$3:$CH$103,IF(CS$5&gt;2034,84,(60+(CS$5-$AX$5)))))</f>
        <v>0.10423276005936517</v>
      </c>
      <c r="CT71" s="381">
        <f>CS71*(1-VLOOKUP($AW71,'MP-2019_Male'!$A$3:$CH$103,IF(CT$5&gt;2034,84,(60+(CT$5-$AX$5)))))</f>
        <v>0.10328424194282496</v>
      </c>
      <c r="CU71" s="381">
        <f>CT71*(1-VLOOKUP($AW71,'MP-2019_Male'!$A$3:$CH$103,IF(CU$5&gt;2034,84,(60+(CU$5-$AX$5)))))</f>
        <v>0.10234435534114525</v>
      </c>
      <c r="CV71" s="381">
        <f>CU71*(1-VLOOKUP($AW71,'MP-2019_Male'!$A$3:$CH$103,IF(CV$5&gt;2034,84,(60+(CV$5-$AX$5)))))</f>
        <v>0.10141302170754082</v>
      </c>
      <c r="CW71" s="381">
        <f>CV71*(1-VLOOKUP($AW71,'MP-2019_Male'!$A$3:$CH$103,IF(CW$5&gt;2034,84,(60+(CW$5-$AX$5)))))</f>
        <v>0.1004901632100022</v>
      </c>
      <c r="CX71" s="381">
        <f>CW71*(1-VLOOKUP($AW71,'MP-2019_Male'!$A$3:$CH$103,IF(CX$5&gt;2034,84,(60+(CX$5-$AX$5)))))</f>
        <v>9.9575702724791187E-2</v>
      </c>
      <c r="CY71" s="381">
        <f>CX71*(1-VLOOKUP($AW71,'MP-2019_Male'!$A$3:$CH$103,IF(CY$5&gt;2034,84,(60+(CY$5-$AX$5)))))</f>
        <v>9.8669563829995588E-2</v>
      </c>
      <c r="CZ71" s="381">
        <f>CY71*(1-VLOOKUP($AW71,'MP-2019_Male'!$A$3:$CH$103,IF(CZ$5&gt;2034,84,(60+(CZ$5-$AX$5)))))</f>
        <v>9.7771670799142632E-2</v>
      </c>
      <c r="DA71" s="381">
        <f>CZ71*(1-VLOOKUP($AW71,'MP-2019_Male'!$A$3:$CH$103,IF(DA$5&gt;2034,84,(60+(DA$5-$AX$5)))))</f>
        <v>9.688194859487044E-2</v>
      </c>
      <c r="DB71" s="381">
        <f>DA71*(1-VLOOKUP($AW71,'MP-2019_Male'!$A$3:$CH$103,IF(DB$5&gt;2034,84,(60+(DB$5-$AX$5)))))</f>
        <v>9.6000322862657125E-2</v>
      </c>
      <c r="DC71" s="381">
        <f>DB71*(1-VLOOKUP($AW71,'MP-2019_Male'!$A$3:$CH$103,IF(DC$5&gt;2034,84,(60+(DC$5-$AX$5)))))</f>
        <v>9.5126719924606945E-2</v>
      </c>
      <c r="DD71" s="381">
        <f>DC71*(1-VLOOKUP($AW71,'MP-2019_Male'!$A$3:$CH$103,IF(DD$5&gt;2034,84,(60+(DD$5-$AX$5)))))</f>
        <v>9.4261066773293017E-2</v>
      </c>
      <c r="DE71" s="381">
        <f>DD71*(1-VLOOKUP($AW71,'MP-2019_Male'!$A$3:$CH$103,IF(DE$5&gt;2034,84,(60+(DE$5-$AX$5)))))</f>
        <v>9.3403291065656049E-2</v>
      </c>
      <c r="DF71" s="381">
        <f>DE71*(1-VLOOKUP($AW71,'MP-2019_Male'!$A$3:$CH$103,IF(DF$5&gt;2034,84,(60+(DF$5-$AX$5)))))</f>
        <v>9.2553321116958576E-2</v>
      </c>
      <c r="DG71" s="381">
        <f>DF71*(1-VLOOKUP($AW71,'MP-2019_Male'!$A$3:$CH$103,IF(DG$5&gt;2034,84,(60+(DG$5-$AX$5)))))</f>
        <v>9.171108589479425E-2</v>
      </c>
      <c r="DH71" s="381">
        <f>DG71*(1-VLOOKUP($AW71,'MP-2019_Male'!$A$3:$CH$103,IF(DH$5&gt;2034,84,(60+(DH$5-$AX$5)))))</f>
        <v>9.0876515013151624E-2</v>
      </c>
      <c r="DI71" s="381">
        <f>DH71*(1-VLOOKUP($AW71,'MP-2019_Male'!$A$3:$CH$103,IF(DI$5&gt;2034,84,(60+(DI$5-$AX$5)))))</f>
        <v>9.0049538726531944E-2</v>
      </c>
      <c r="DJ71" s="381">
        <f>DI71*(1-VLOOKUP($AW71,'MP-2019_Male'!$A$3:$CH$103,IF(DJ$5&gt;2034,84,(60+(DJ$5-$AX$5)))))</f>
        <v>8.9230087924120502E-2</v>
      </c>
      <c r="DK71" s="381">
        <f>DJ71*(1-VLOOKUP($AW71,'MP-2019_Male'!$A$3:$CH$103,IF(DK$5&gt;2034,84,(60+(DK$5-$AX$5)))))</f>
        <v>8.8418094124011012E-2</v>
      </c>
      <c r="DL71" s="381">
        <f>DK71*(1-VLOOKUP($AW71,'MP-2019_Male'!$A$3:$CH$103,IF(DL$5&gt;2034,84,(60+(DL$5-$AX$5)))))</f>
        <v>8.7613489467482514E-2</v>
      </c>
      <c r="DM71" s="381">
        <f>DL71*(1-VLOOKUP($AW71,'MP-2019_Male'!$A$3:$CH$103,IF(DM$5&gt;2034,84,(60+(DM$5-$AX$5)))))</f>
        <v>8.6816206713328417E-2</v>
      </c>
      <c r="DN71" s="381">
        <f>DM71*(1-VLOOKUP($AW71,'MP-2019_Male'!$A$3:$CH$103,IF(DN$5&gt;2034,84,(60+(DN$5-$AX$5)))))</f>
        <v>8.6026179232237127E-2</v>
      </c>
      <c r="DO71" s="381">
        <f>DN71*(1-VLOOKUP($AW71,'MP-2019_Male'!$A$3:$CH$103,IF(DO$5&gt;2034,84,(60+(DO$5-$AX$5)))))</f>
        <v>8.5243341001223771E-2</v>
      </c>
      <c r="DP71" s="381">
        <f>DO71*(1-VLOOKUP($AW71,'MP-2019_Male'!$A$3:$CH$103,IF(DP$5&gt;2034,84,(60+(DP$5-$AX$5)))))</f>
        <v>8.4467626598112633E-2</v>
      </c>
      <c r="DQ71" s="381">
        <f>DP71*(1-VLOOKUP($AW71,'MP-2019_Male'!$A$3:$CH$103,IF(DQ$5&gt;2034,84,(60+(DQ$5-$AX$5)))))</f>
        <v>8.369897119606981E-2</v>
      </c>
      <c r="DR71" s="381">
        <f>DQ71*(1-VLOOKUP($AW71,'MP-2019_Male'!$A$3:$CH$103,IF(DR$5&gt;2034,84,(60+(DR$5-$AX$5)))))</f>
        <v>8.2937310558185581E-2</v>
      </c>
      <c r="DS71" s="381">
        <f>DR71*(1-VLOOKUP($AW71,'MP-2019_Male'!$A$3:$CH$103,IF(DS$5&gt;2034,84,(60+(DS$5-$AX$5)))))</f>
        <v>8.2182581032106086E-2</v>
      </c>
      <c r="DT71" s="381">
        <f>DS71*(1-VLOOKUP($AW71,'MP-2019_Male'!$A$3:$CH$103,IF(DT$5&gt;2034,84,(60+(DT$5-$AX$5)))))</f>
        <v>8.1434719544713915E-2</v>
      </c>
      <c r="DU71" s="381">
        <f>DT71*(1-VLOOKUP($AW71,'MP-2019_Male'!$A$3:$CH$103,IF(DU$5&gt;2034,84,(60+(DU$5-$AX$5)))))</f>
        <v>8.0693663596857021E-2</v>
      </c>
      <c r="DV71" s="381">
        <f>DU71*(1-VLOOKUP($AW71,'MP-2019_Male'!$A$3:$CH$103,IF(DV$5&gt;2034,84,(60+(DV$5-$AX$5)))))</f>
        <v>7.9959351258125616E-2</v>
      </c>
      <c r="DW71" s="381">
        <f>DV71*(1-VLOOKUP($AW71,'MP-2019_Male'!$A$3:$CH$103,IF(DW$5&gt;2034,84,(60+(DW$5-$AX$5)))))</f>
        <v>7.9231721161676677E-2</v>
      </c>
      <c r="DX71" s="381">
        <f>DW71*(1-VLOOKUP($AW71,'MP-2019_Male'!$A$3:$CH$103,IF(DX$5&gt;2034,84,(60+(DX$5-$AX$5)))))</f>
        <v>7.851071249910542E-2</v>
      </c>
      <c r="DY71" s="381">
        <f>DX71*(1-VLOOKUP($AW71,'MP-2019_Male'!$A$3:$CH$103,IF(DY$5&gt;2034,84,(60+(DY$5-$AX$5)))))</f>
        <v>7.7796265015363561E-2</v>
      </c>
      <c r="DZ71" s="381">
        <f>DY71*(1-VLOOKUP($AW71,'MP-2019_Male'!$A$3:$CH$103,IF(DZ$5&gt;2034,84,(60+(DZ$5-$AX$5)))))</f>
        <v>7.7088319003723746E-2</v>
      </c>
      <c r="EA71" s="381">
        <f>DZ71*(1-VLOOKUP($AW71,'MP-2019_Male'!$A$3:$CH$103,IF(EA$5&gt;2034,84,(60+(EA$5-$AX$5)))))</f>
        <v>7.6386815300789862E-2</v>
      </c>
      <c r="EB71" s="381">
        <f>EA71*(1-VLOOKUP($AW71,'MP-2019_Male'!$A$3:$CH$103,IF(EB$5&gt;2034,84,(60+(EB$5-$AX$5)))))</f>
        <v>7.5691695281552673E-2</v>
      </c>
      <c r="EC71" s="381">
        <f>EB71*(1-VLOOKUP($AW71,'MP-2019_Male'!$A$3:$CH$103,IF(EC$5&gt;2034,84,(60+(EC$5-$AX$5)))))</f>
        <v>7.5002900854490545E-2</v>
      </c>
      <c r="ED71" s="381">
        <f>EC71*(1-VLOOKUP($AW71,'MP-2019_Male'!$A$3:$CH$103,IF(ED$5&gt;2034,84,(60+(ED$5-$AX$5)))))</f>
        <v>7.4320374456714675E-2</v>
      </c>
      <c r="EE71" s="381">
        <f>ED71*(1-VLOOKUP($AW71,'MP-2019_Male'!$A$3:$CH$103,IF(EE$5&gt;2034,84,(60+(EE$5-$AX$5)))))</f>
        <v>7.3644059049158578E-2</v>
      </c>
      <c r="EF71" s="381">
        <f>EE71*(1-VLOOKUP($AW71,'MP-2019_Male'!$A$3:$CH$103,IF(EF$5&gt;2034,84,(60+(EF$5-$AX$5)))))</f>
        <v>7.2973898111811236E-2</v>
      </c>
      <c r="EG71" s="381">
        <f>EF71*(1-VLOOKUP($AW71,'MP-2019_Male'!$A$3:$CH$103,IF(EG$5&gt;2034,84,(60+(EG$5-$AX$5)))))</f>
        <v>7.230983563899375E-2</v>
      </c>
      <c r="EH71" s="381">
        <f>EG71*(1-VLOOKUP($AW71,'MP-2019_Male'!$A$3:$CH$103,IF(EH$5&gt;2034,84,(60+(EH$5-$AX$5)))))</f>
        <v>7.16518161346789E-2</v>
      </c>
      <c r="EI71" s="381">
        <f>EH71*(1-VLOOKUP($AW71,'MP-2019_Male'!$A$3:$CH$103,IF(EI$5&gt;2034,84,(60+(EI$5-$AX$5)))))</f>
        <v>7.099978460785332E-2</v>
      </c>
      <c r="EJ71" s="381">
        <f>EI71*(1-VLOOKUP($AW71,'MP-2019_Male'!$A$3:$CH$103,IF(EJ$5&gt;2034,84,(60+(EJ$5-$AX$5)))))</f>
        <v>7.0353686567921861E-2</v>
      </c>
      <c r="EK71" s="381">
        <f>EJ71*(1-VLOOKUP($AW71,'MP-2019_Male'!$A$3:$CH$103,IF(EK$5&gt;2034,84,(60+(EK$5-$AX$5)))))</f>
        <v>6.9713468020153768E-2</v>
      </c>
      <c r="EL71" s="381">
        <f>EK71*(1-VLOOKUP($AW71,'MP-2019_Male'!$A$3:$CH$103,IF(EL$5&gt;2034,84,(60+(EL$5-$AX$5)))))</f>
        <v>6.9079075461170369E-2</v>
      </c>
      <c r="EM71" s="381">
        <f>EL71*(1-VLOOKUP($AW71,'MP-2019_Male'!$A$3:$CH$103,IF(EM$5&gt;2034,84,(60+(EM$5-$AX$5)))))</f>
        <v>6.8450455874473723E-2</v>
      </c>
      <c r="EN71" s="381">
        <f>EM71*(1-VLOOKUP($AW71,'MP-2019_Male'!$A$3:$CH$103,IF(EN$5&gt;2034,84,(60+(EN$5-$AX$5)))))</f>
        <v>6.7827556726016008E-2</v>
      </c>
      <c r="EO71" s="381">
        <f>EN71*(1-VLOOKUP($AW71,'MP-2019_Male'!$A$3:$CH$103,IF(EO$5&gt;2034,84,(60+(EO$5-$AX$5)))))</f>
        <v>6.7210325959809261E-2</v>
      </c>
      <c r="EP71" s="381">
        <f>EO71*(1-VLOOKUP($AW71,'MP-2019_Male'!$A$3:$CH$103,IF(EP$5&gt;2034,84,(60+(EP$5-$AX$5)))))</f>
        <v>6.6598711993574991E-2</v>
      </c>
      <c r="EQ71" s="381">
        <f>EP71*(1-VLOOKUP($AW71,'MP-2019_Male'!$A$3:$CH$103,IF(EQ$5&gt;2034,84,(60+(EQ$5-$AX$5)))))</f>
        <v>6.5992663714433464E-2</v>
      </c>
      <c r="ER71" s="381">
        <f>EQ71*(1-VLOOKUP($AW71,'MP-2019_Male'!$A$3:$CH$103,IF(ER$5&gt;2034,84,(60+(ER$5-$AX$5)))))</f>
        <v>6.5392130474632118E-2</v>
      </c>
      <c r="ES71" s="381">
        <f>ER71*(1-VLOOKUP($AW71,'MP-2019_Male'!$A$3:$CH$103,IF(ES$5&gt;2034,84,(60+(ES$5-$AX$5)))))</f>
        <v>6.4797062087312965E-2</v>
      </c>
      <c r="ET71" s="381">
        <f>ES71*(1-VLOOKUP($AW71,'MP-2019_Male'!$A$3:$CH$103,IF(ET$5&gt;2034,84,(60+(ET$5-$AX$5)))))</f>
        <v>6.4207408822318415E-2</v>
      </c>
      <c r="EU71" s="381">
        <f>ET71*(1-VLOOKUP($AW71,'MP-2019_Male'!$A$3:$CH$103,IF(EU$5&gt;2034,84,(60+(EU$5-$AX$5)))))</f>
        <v>6.3623121402035313E-2</v>
      </c>
      <c r="EV71" s="381">
        <f>EU71*(1-VLOOKUP($AW71,'MP-2019_Male'!$A$3:$CH$103,IF(EV$5&gt;2034,84,(60+(EV$5-$AX$5)))))</f>
        <v>6.3044150997276796E-2</v>
      </c>
      <c r="EW71" s="381">
        <f>EV71*(1-VLOOKUP($AW71,'MP-2019_Male'!$A$3:$CH$103,IF(EW$5&gt;2034,84,(60+(EW$5-$AX$5)))))</f>
        <v>6.247044922320158E-2</v>
      </c>
      <c r="EX71" s="381">
        <f>EW71*(1-VLOOKUP($AW71,'MP-2019_Male'!$A$3:$CH$103,IF(EX$5&gt;2034,84,(60+(EX$5-$AX$5)))))</f>
        <v>6.1901968135270442E-2</v>
      </c>
      <c r="EY71" s="381">
        <f>EX71*(1-VLOOKUP($AW71,'MP-2019_Male'!$A$3:$CH$103,IF(EY$5&gt;2034,84,(60+(EY$5-$AX$5)))))</f>
        <v>6.1338660225239483E-2</v>
      </c>
      <c r="EZ71" s="381">
        <f>EY71*(1-VLOOKUP($AW71,'MP-2019_Male'!$A$3:$CH$103,IF(EZ$5&gt;2034,84,(60+(EZ$5-$AX$5)))))</f>
        <v>6.0780478417189802E-2</v>
      </c>
      <c r="FA71" s="381">
        <f>EZ71*(1-VLOOKUP($AW71,'MP-2019_Male'!$A$3:$CH$103,IF(FA$5&gt;2034,84,(60+(FA$5-$AX$5)))))</f>
        <v>6.0227376063593373E-2</v>
      </c>
      <c r="FB71" s="381">
        <f>FA71*(1-VLOOKUP($AW71,'MP-2019_Male'!$A$3:$CH$103,IF(FB$5&gt;2034,84,(60+(FB$5-$AX$5)))))</f>
        <v>5.967930694141467E-2</v>
      </c>
      <c r="FC71" s="381">
        <f>FB71*(1-VLOOKUP($AW71,'MP-2019_Male'!$A$3:$CH$103,IF(FC$5&gt;2034,84,(60+(FC$5-$AX$5)))))</f>
        <v>5.9136225248247798E-2</v>
      </c>
      <c r="FD71" s="381">
        <f>FC71*(1-VLOOKUP($AW71,'MP-2019_Male'!$A$3:$CH$103,IF(FD$5&gt;2034,84,(60+(FD$5-$AX$5)))))</f>
        <v>5.8598085598488746E-2</v>
      </c>
      <c r="FE71" s="381">
        <f>FD71*(1-VLOOKUP($AW71,'MP-2019_Male'!$A$3:$CH$103,IF(FE$5&gt;2034,84,(60+(FE$5-$AX$5)))))</f>
        <v>5.8064843019542497E-2</v>
      </c>
      <c r="FF71" s="381">
        <f>FE71*(1-VLOOKUP($AW71,'MP-2019_Male'!$A$3:$CH$103,IF(FF$5&gt;2034,84,(60+(FF$5-$AX$5)))))</f>
        <v>5.7536452948064663E-2</v>
      </c>
      <c r="FG71" s="381">
        <f>FF71*(1-VLOOKUP($AW71,'MP-2019_Male'!$A$3:$CH$103,IF(FG$5&gt;2034,84,(60+(FG$5-$AX$5)))))</f>
        <v>5.7012871226237272E-2</v>
      </c>
      <c r="FH71" s="381">
        <f>FG71*(1-VLOOKUP($AW71,'MP-2019_Male'!$A$3:$CH$103,IF(FH$5&gt;2034,84,(60+(FH$5-$AX$5)))))</f>
        <v>5.6494054098078512E-2</v>
      </c>
      <c r="FI71" s="381">
        <f>FH71*(1-VLOOKUP($AW71,'MP-2019_Male'!$A$3:$CH$103,IF(FI$5&gt;2034,84,(60+(FI$5-$AX$5)))))</f>
        <v>5.5979958205785996E-2</v>
      </c>
      <c r="FJ71" s="381">
        <f>FI71*(1-VLOOKUP($AW71,'MP-2019_Male'!$A$3:$CH$103,IF(FJ$5&gt;2034,84,(60+(FJ$5-$AX$5)))))</f>
        <v>5.5470540586113344E-2</v>
      </c>
      <c r="FK71" s="381">
        <f>FJ71*(1-VLOOKUP($AW71,'MP-2019_Male'!$A$3:$CH$103,IF(FK$5&gt;2034,84,(60+(FK$5-$AX$5)))))</f>
        <v>5.4965758666779711E-2</v>
      </c>
      <c r="FL71" s="381">
        <f>FK71*(1-VLOOKUP($AW71,'MP-2019_Male'!$A$3:$CH$103,IF(FL$5&gt;2034,84,(60+(FL$5-$AX$5)))))</f>
        <v>5.4465570262912016E-2</v>
      </c>
      <c r="FM71" s="381">
        <f>FL71*(1-VLOOKUP($AW71,'MP-2019_Male'!$A$3:$CH$103,IF(FM$5&gt;2034,84,(60+(FM$5-$AX$5)))))</f>
        <v>5.3969933573519514E-2</v>
      </c>
      <c r="FN71" s="381">
        <f>FM71*(1-VLOOKUP($AW71,'MP-2019_Male'!$A$3:$CH$103,IF(FN$5&gt;2034,84,(60+(FN$5-$AX$5)))))</f>
        <v>5.3478807178000486E-2</v>
      </c>
    </row>
    <row r="72" spans="1:170">
      <c r="A72" s="172">
        <v>84</v>
      </c>
      <c r="B72" s="190">
        <f t="shared" si="20"/>
        <v>6.9290000000000004E-2</v>
      </c>
      <c r="C72" s="191">
        <f t="shared" si="21"/>
        <v>5.4031999999999997E-2</v>
      </c>
      <c r="D72" s="174">
        <f t="shared" si="18"/>
        <v>6.1661000000000001E-2</v>
      </c>
      <c r="E72" s="345">
        <f t="shared" ca="1" si="10"/>
        <v>4.1151264948434942E-2</v>
      </c>
      <c r="F72" s="346">
        <f t="shared" ca="1" si="11"/>
        <v>2.9642999272021079E-2</v>
      </c>
      <c r="G72" s="366">
        <f t="shared" ca="1" si="17"/>
        <v>3.5397132110228012E-2</v>
      </c>
      <c r="R72" s="405">
        <v>84</v>
      </c>
      <c r="T72" s="406" t="s">
        <v>63</v>
      </c>
      <c r="U72" s="407">
        <v>5.4739999999999997E-2</v>
      </c>
      <c r="V72" s="407">
        <v>8.5360000000000005E-2</v>
      </c>
      <c r="W72" s="408">
        <v>5.611E-2</v>
      </c>
      <c r="Y72" s="406" t="s">
        <v>63</v>
      </c>
      <c r="Z72" s="407">
        <v>7.6560000000000003E-2</v>
      </c>
      <c r="AA72" s="407">
        <v>0.10009999999999999</v>
      </c>
      <c r="AB72" s="408">
        <v>7.9149999999999998E-2</v>
      </c>
      <c r="AC72" s="413"/>
      <c r="AD72" s="172">
        <v>84</v>
      </c>
      <c r="AF72" s="195"/>
      <c r="AG72" s="196">
        <v>6.9290000000000004E-2</v>
      </c>
      <c r="AH72" s="197">
        <v>0.104436</v>
      </c>
      <c r="AI72" s="172"/>
      <c r="AJ72" s="195"/>
      <c r="AK72" s="196">
        <v>5.4031999999999997E-2</v>
      </c>
      <c r="AL72" s="197">
        <v>8.3652000000000004E-2</v>
      </c>
      <c r="AM72" s="198"/>
      <c r="AW72" s="172">
        <v>91</v>
      </c>
      <c r="AX72" s="199">
        <f t="shared" si="19"/>
        <v>0.15727944992499951</v>
      </c>
      <c r="AY72" s="334">
        <f t="shared" si="15"/>
        <v>0.166551</v>
      </c>
      <c r="AZ72" s="381">
        <f>AY72*(1-VLOOKUP($AW72,'MP-2019_Male'!$A$3:$CH$103,IF(AZ$5&gt;2034,84,(60+(AZ$5-$AX$5)))))</f>
        <v>0.16501873080000001</v>
      </c>
      <c r="BA72" s="381">
        <f>AZ72*(1-VLOOKUP($AW72,'MP-2019_Male'!$A$3:$CH$103,IF(BA$5&gt;2034,84,(60+(BA$5-$AX$5)))))</f>
        <v>0.16369858095360001</v>
      </c>
      <c r="BB72" s="381">
        <f>BA72*(1-VLOOKUP($AW72,'MP-2019_Male'!$A$3:$CH$103,IF(BB$5&gt;2034,84,(60+(BB$5-$AX$5)))))</f>
        <v>0.16258543060311553</v>
      </c>
      <c r="BC72" s="381">
        <f>BB72*(1-VLOOKUP($AW72,'MP-2019_Male'!$A$3:$CH$103,IF(BC$5&gt;2034,84,(60+(BC$5-$AX$5)))))</f>
        <v>0.16169121073479842</v>
      </c>
      <c r="BD72" s="381">
        <f>BC72*(1-VLOOKUP($AW72,'MP-2019_Male'!$A$3:$CH$103,IF(BD$5&gt;2034,84,(60+(BD$5-$AX$5)))))</f>
        <v>0.16101210764971227</v>
      </c>
      <c r="BE72" s="381">
        <f>BD72*(1-VLOOKUP($AW72,'MP-2019_Male'!$A$3:$CH$103,IF(BE$5&gt;2034,84,(60+(BE$5-$AX$5)))))</f>
        <v>0.16033585679758347</v>
      </c>
      <c r="BF72" s="381">
        <f>BE72*(1-VLOOKUP($AW72,'MP-2019_Male'!$A$3:$CH$103,IF(BF$5&gt;2034,84,(60+(BF$5-$AX$5)))))</f>
        <v>0.15964641261335386</v>
      </c>
      <c r="BG72" s="381">
        <f>BF72*(1-VLOOKUP($AW72,'MP-2019_Male'!$A$3:$CH$103,IF(BG$5&gt;2034,84,(60+(BG$5-$AX$5)))))</f>
        <v>0.15891203911533242</v>
      </c>
      <c r="BH72" s="381">
        <f>BG72*(1-VLOOKUP($AW72,'MP-2019_Male'!$A$3:$CH$103,IF(BH$5&gt;2034,84,(60+(BH$5-$AX$5)))))</f>
        <v>0.15813337012366729</v>
      </c>
      <c r="BI72" s="381">
        <f>BH72*(1-VLOOKUP($AW72,'MP-2019_Male'!$A$3:$CH$103,IF(BI$5&gt;2034,84,(60+(BI$5-$AX$5)))))</f>
        <v>0.15727944992499951</v>
      </c>
      <c r="BJ72" s="414">
        <f>BI72*(1-VLOOKUP($AW72,'MP-2019_Male'!$A$3:$CH$103,IF(BJ$5&gt;2034,84,(60+(BJ$5-$AX$5)))))</f>
        <v>0.15636722911543452</v>
      </c>
      <c r="BK72" s="381">
        <f>BJ72*(1-VLOOKUP($AW72,'MP-2019_Male'!$A$3:$CH$103,IF(BK$5&gt;2034,84,(60+(BK$5-$AX$5)))))</f>
        <v>0.15538211557200729</v>
      </c>
      <c r="BL72" s="381">
        <f>BK72*(1-VLOOKUP($AW72,'MP-2019_Male'!$A$3:$CH$103,IF(BL$5&gt;2034,84,(60+(BL$5-$AX$5)))))</f>
        <v>0.15434105539767484</v>
      </c>
      <c r="BM72" s="381">
        <f>BL72*(1-VLOOKUP($AW72,'MP-2019_Male'!$A$3:$CH$103,IF(BM$5&gt;2034,84,(60+(BM$5-$AX$5)))))</f>
        <v>0.15324523390435135</v>
      </c>
      <c r="BN72" s="381">
        <f>BM72*(1-VLOOKUP($AW72,'MP-2019_Male'!$A$3:$CH$103,IF(BN$5&gt;2034,84,(60+(BN$5-$AX$5)))))</f>
        <v>0.15211121917345916</v>
      </c>
      <c r="BO72" s="381">
        <f>BN72*(1-VLOOKUP($AW72,'MP-2019_Male'!$A$3:$CH$103,IF(BO$5&gt;2034,84,(60+(BO$5-$AX$5)))))</f>
        <v>0.15095517390774085</v>
      </c>
      <c r="BP72" s="381">
        <f>BO72*(1-VLOOKUP($AW72,'MP-2019_Male'!$A$3:$CH$103,IF(BP$5&gt;2034,84,(60+(BP$5-$AX$5)))))</f>
        <v>0.14977772355126048</v>
      </c>
      <c r="BQ72" s="381">
        <f>BP72*(1-VLOOKUP($AW72,'MP-2019_Male'!$A$3:$CH$103,IF(BQ$5&gt;2034,84,(60+(BQ$5-$AX$5)))))</f>
        <v>0.1485795017628504</v>
      </c>
      <c r="BR72" s="381">
        <f>BQ72*(1-VLOOKUP($AW72,'MP-2019_Male'!$A$3:$CH$103,IF(BR$5&gt;2034,84,(60+(BR$5-$AX$5)))))</f>
        <v>0.14734629189821874</v>
      </c>
      <c r="BS72" s="381">
        <f>BR72*(1-VLOOKUP($AW72,'MP-2019_Male'!$A$3:$CH$103,IF(BS$5&gt;2034,84,(60+(BS$5-$AX$5)))))</f>
        <v>0.14609384841708389</v>
      </c>
      <c r="BT72" s="381">
        <f>BS72*(1-VLOOKUP($AW72,'MP-2019_Male'!$A$3:$CH$103,IF(BT$5&gt;2034,84,(60+(BT$5-$AX$5)))))</f>
        <v>0.14482283193585527</v>
      </c>
      <c r="BU72" s="381">
        <f>BT72*(1-VLOOKUP($AW72,'MP-2019_Male'!$A$3:$CH$103,IF(BU$5&gt;2034,84,(60+(BU$5-$AX$5)))))</f>
        <v>0.14354839101481973</v>
      </c>
      <c r="BV72" s="381">
        <f>BU72*(1-VLOOKUP($AW72,'MP-2019_Male'!$A$3:$CH$103,IF(BV$5&gt;2034,84,(60+(BV$5-$AX$5)))))</f>
        <v>0.14227081033478783</v>
      </c>
      <c r="BW72" s="381">
        <f>BV72*(1-VLOOKUP($AW72,'MP-2019_Male'!$A$3:$CH$103,IF(BW$5&gt;2034,84,(60+(BW$5-$AX$5)))))</f>
        <v>0.14099037304177475</v>
      </c>
      <c r="BX72" s="381">
        <f>BW72*(1-VLOOKUP($AW72,'MP-2019_Male'!$A$3:$CH$103,IF(BX$5&gt;2034,84,(60+(BX$5-$AX$5)))))</f>
        <v>0.13973555872170296</v>
      </c>
      <c r="BY72" s="381">
        <f>BX72*(1-VLOOKUP($AW72,'MP-2019_Male'!$A$3:$CH$103,IF(BY$5&gt;2034,84,(60+(BY$5-$AX$5)))))</f>
        <v>0.13849191224907981</v>
      </c>
      <c r="BZ72" s="381">
        <f>BY72*(1-VLOOKUP($AW72,'MP-2019_Male'!$A$3:$CH$103,IF(BZ$5&gt;2034,84,(60+(BZ$5-$AX$5)))))</f>
        <v>0.13725933423006301</v>
      </c>
      <c r="CA72" s="381">
        <f>BZ72*(1-VLOOKUP($AW72,'MP-2019_Male'!$A$3:$CH$103,IF(CA$5&gt;2034,84,(60+(CA$5-$AX$5)))))</f>
        <v>0.13603772615541546</v>
      </c>
      <c r="CB72" s="381">
        <f>CA72*(1-VLOOKUP($AW72,'MP-2019_Male'!$A$3:$CH$103,IF(CB$5&gt;2034,84,(60+(CB$5-$AX$5)))))</f>
        <v>0.13482699039263227</v>
      </c>
      <c r="CC72" s="381">
        <f>CB72*(1-VLOOKUP($AW72,'MP-2019_Male'!$A$3:$CH$103,IF(CC$5&gt;2034,84,(60+(CC$5-$AX$5)))))</f>
        <v>0.13362703017813785</v>
      </c>
      <c r="CD72" s="381">
        <f>CC72*(1-VLOOKUP($AW72,'MP-2019_Male'!$A$3:$CH$103,IF(CD$5&gt;2034,84,(60+(CD$5-$AX$5)))))</f>
        <v>0.13243774960955243</v>
      </c>
      <c r="CE72" s="381">
        <f>CD72*(1-VLOOKUP($AW72,'MP-2019_Male'!$A$3:$CH$103,IF(CE$5&gt;2034,84,(60+(CE$5-$AX$5)))))</f>
        <v>0.13125905363802742</v>
      </c>
      <c r="CF72" s="381">
        <f>CE72*(1-VLOOKUP($AW72,'MP-2019_Male'!$A$3:$CH$103,IF(CF$5&gt;2034,84,(60+(CF$5-$AX$5)))))</f>
        <v>0.13009084806064897</v>
      </c>
      <c r="CG72" s="381">
        <f>CF72*(1-VLOOKUP($AW72,'MP-2019_Male'!$A$3:$CH$103,IF(CG$5&gt;2034,84,(60+(CG$5-$AX$5)))))</f>
        <v>0.12893303951290919</v>
      </c>
      <c r="CH72" s="381">
        <f>CG72*(1-VLOOKUP($AW72,'MP-2019_Male'!$A$3:$CH$103,IF(CH$5&gt;2034,84,(60+(CH$5-$AX$5)))))</f>
        <v>0.1277855354612443</v>
      </c>
      <c r="CI72" s="381">
        <f>CH72*(1-VLOOKUP($AW72,'MP-2019_Male'!$A$3:$CH$103,IF(CI$5&gt;2034,84,(60+(CI$5-$AX$5)))))</f>
        <v>0.12664824419563922</v>
      </c>
      <c r="CJ72" s="381">
        <f>CI72*(1-VLOOKUP($AW72,'MP-2019_Male'!$A$3:$CH$103,IF(CJ$5&gt;2034,84,(60+(CJ$5-$AX$5)))))</f>
        <v>0.12552107482229802</v>
      </c>
      <c r="CK72" s="381">
        <f>CJ72*(1-VLOOKUP($AW72,'MP-2019_Male'!$A$3:$CH$103,IF(CK$5&gt;2034,84,(60+(CK$5-$AX$5)))))</f>
        <v>0.12440393725637956</v>
      </c>
      <c r="CL72" s="381">
        <f>CK72*(1-VLOOKUP($AW72,'MP-2019_Male'!$A$3:$CH$103,IF(CL$5&gt;2034,84,(60+(CL$5-$AX$5)))))</f>
        <v>0.12329674221479778</v>
      </c>
      <c r="CM72" s="381">
        <f>CL72*(1-VLOOKUP($AW72,'MP-2019_Male'!$A$3:$CH$103,IF(CM$5&gt;2034,84,(60+(CM$5-$AX$5)))))</f>
        <v>0.12219940120908608</v>
      </c>
      <c r="CN72" s="381">
        <f>CM72*(1-VLOOKUP($AW72,'MP-2019_Male'!$A$3:$CH$103,IF(CN$5&gt;2034,84,(60+(CN$5-$AX$5)))))</f>
        <v>0.12111182653832521</v>
      </c>
      <c r="CO72" s="381">
        <f>CN72*(1-VLOOKUP($AW72,'MP-2019_Male'!$A$3:$CH$103,IF(CO$5&gt;2034,84,(60+(CO$5-$AX$5)))))</f>
        <v>0.12003393128213412</v>
      </c>
      <c r="CP72" s="381">
        <f>CO72*(1-VLOOKUP($AW72,'MP-2019_Male'!$A$3:$CH$103,IF(CP$5&gt;2034,84,(60+(CP$5-$AX$5)))))</f>
        <v>0.11896562929372312</v>
      </c>
      <c r="CQ72" s="381">
        <f>CP72*(1-VLOOKUP($AW72,'MP-2019_Male'!$A$3:$CH$103,IF(CQ$5&gt;2034,84,(60+(CQ$5-$AX$5)))))</f>
        <v>0.11790683519300899</v>
      </c>
      <c r="CR72" s="381">
        <f>CQ72*(1-VLOOKUP($AW72,'MP-2019_Male'!$A$3:$CH$103,IF(CR$5&gt;2034,84,(60+(CR$5-$AX$5)))))</f>
        <v>0.1168574643597912</v>
      </c>
      <c r="CS72" s="381">
        <f>CR72*(1-VLOOKUP($AW72,'MP-2019_Male'!$A$3:$CH$103,IF(CS$5&gt;2034,84,(60+(CS$5-$AX$5)))))</f>
        <v>0.11581743292698907</v>
      </c>
      <c r="CT72" s="381">
        <f>CS72*(1-VLOOKUP($AW72,'MP-2019_Male'!$A$3:$CH$103,IF(CT$5&gt;2034,84,(60+(CT$5-$AX$5)))))</f>
        <v>0.11478665777393886</v>
      </c>
      <c r="CU72" s="381">
        <f>CT72*(1-VLOOKUP($AW72,'MP-2019_Male'!$A$3:$CH$103,IF(CU$5&gt;2034,84,(60+(CU$5-$AX$5)))))</f>
        <v>0.1137650565197508</v>
      </c>
      <c r="CV72" s="381">
        <f>CU72*(1-VLOOKUP($AW72,'MP-2019_Male'!$A$3:$CH$103,IF(CV$5&gt;2034,84,(60+(CV$5-$AX$5)))))</f>
        <v>0.11275254751672502</v>
      </c>
      <c r="CW72" s="381">
        <f>CV72*(1-VLOOKUP($AW72,'MP-2019_Male'!$A$3:$CH$103,IF(CW$5&gt;2034,84,(60+(CW$5-$AX$5)))))</f>
        <v>0.11174904984382616</v>
      </c>
      <c r="CX72" s="381">
        <f>CW72*(1-VLOOKUP($AW72,'MP-2019_Male'!$A$3:$CH$103,IF(CX$5&gt;2034,84,(60+(CX$5-$AX$5)))))</f>
        <v>0.11075448330021612</v>
      </c>
      <c r="CY72" s="381">
        <f>CX72*(1-VLOOKUP($AW72,'MP-2019_Male'!$A$3:$CH$103,IF(CY$5&gt;2034,84,(60+(CY$5-$AX$5)))))</f>
        <v>0.1097687683988442</v>
      </c>
      <c r="CZ72" s="381">
        <f>CY72*(1-VLOOKUP($AW72,'MP-2019_Male'!$A$3:$CH$103,IF(CZ$5&gt;2034,84,(60+(CZ$5-$AX$5)))))</f>
        <v>0.10879182636009448</v>
      </c>
      <c r="DA72" s="381">
        <f>CZ72*(1-VLOOKUP($AW72,'MP-2019_Male'!$A$3:$CH$103,IF(DA$5&gt;2034,84,(60+(DA$5-$AX$5)))))</f>
        <v>0.10782357910548963</v>
      </c>
      <c r="DB72" s="381">
        <f>DA72*(1-VLOOKUP($AW72,'MP-2019_Male'!$A$3:$CH$103,IF(DB$5&gt;2034,84,(60+(DB$5-$AX$5)))))</f>
        <v>0.10686394925145078</v>
      </c>
      <c r="DC72" s="381">
        <f>DB72*(1-VLOOKUP($AW72,'MP-2019_Male'!$A$3:$CH$103,IF(DC$5&gt;2034,84,(60+(DC$5-$AX$5)))))</f>
        <v>0.10591286010311286</v>
      </c>
      <c r="DD72" s="381">
        <f>DC72*(1-VLOOKUP($AW72,'MP-2019_Male'!$A$3:$CH$103,IF(DD$5&gt;2034,84,(60+(DD$5-$AX$5)))))</f>
        <v>0.10497023564819516</v>
      </c>
      <c r="DE72" s="381">
        <f>DD72*(1-VLOOKUP($AW72,'MP-2019_Male'!$A$3:$CH$103,IF(DE$5&gt;2034,84,(60+(DE$5-$AX$5)))))</f>
        <v>0.10403600055092622</v>
      </c>
      <c r="DF72" s="381">
        <f>DE72*(1-VLOOKUP($AW72,'MP-2019_Male'!$A$3:$CH$103,IF(DF$5&gt;2034,84,(60+(DF$5-$AX$5)))))</f>
        <v>0.10311008014602298</v>
      </c>
      <c r="DG72" s="381">
        <f>DF72*(1-VLOOKUP($AW72,'MP-2019_Male'!$A$3:$CH$103,IF(DG$5&gt;2034,84,(60+(DG$5-$AX$5)))))</f>
        <v>0.10219240043272337</v>
      </c>
      <c r="DH72" s="381">
        <f>DG72*(1-VLOOKUP($AW72,'MP-2019_Male'!$A$3:$CH$103,IF(DH$5&gt;2034,84,(60+(DH$5-$AX$5)))))</f>
        <v>0.10128288806887213</v>
      </c>
      <c r="DI72" s="381">
        <f>DH72*(1-VLOOKUP($AW72,'MP-2019_Male'!$A$3:$CH$103,IF(DI$5&gt;2034,84,(60+(DI$5-$AX$5)))))</f>
        <v>0.10038147036505916</v>
      </c>
      <c r="DJ72" s="381">
        <f>DI72*(1-VLOOKUP($AW72,'MP-2019_Male'!$A$3:$CH$103,IF(DJ$5&gt;2034,84,(60+(DJ$5-$AX$5)))))</f>
        <v>9.9488075278810137E-2</v>
      </c>
      <c r="DK72" s="381">
        <f>DJ72*(1-VLOOKUP($AW72,'MP-2019_Male'!$A$3:$CH$103,IF(DK$5&gt;2034,84,(60+(DK$5-$AX$5)))))</f>
        <v>9.8602631408828731E-2</v>
      </c>
      <c r="DL72" s="381">
        <f>DK72*(1-VLOOKUP($AW72,'MP-2019_Male'!$A$3:$CH$103,IF(DL$5&gt;2034,84,(60+(DL$5-$AX$5)))))</f>
        <v>9.7725067989290149E-2</v>
      </c>
      <c r="DM72" s="381">
        <f>DL72*(1-VLOOKUP($AW72,'MP-2019_Male'!$A$3:$CH$103,IF(DM$5&gt;2034,84,(60+(DM$5-$AX$5)))))</f>
        <v>9.6855314884185459E-2</v>
      </c>
      <c r="DN72" s="381">
        <f>DM72*(1-VLOOKUP($AW72,'MP-2019_Male'!$A$3:$CH$103,IF(DN$5&gt;2034,84,(60+(DN$5-$AX$5)))))</f>
        <v>9.5993302581716206E-2</v>
      </c>
      <c r="DO72" s="381">
        <f>DN72*(1-VLOOKUP($AW72,'MP-2019_Male'!$A$3:$CH$103,IF(DO$5&gt;2034,84,(60+(DO$5-$AX$5)))))</f>
        <v>9.5138962188738935E-2</v>
      </c>
      <c r="DP72" s="381">
        <f>DO72*(1-VLOOKUP($AW72,'MP-2019_Male'!$A$3:$CH$103,IF(DP$5&gt;2034,84,(60+(DP$5-$AX$5)))))</f>
        <v>9.4292225425259155E-2</v>
      </c>
      <c r="DQ72" s="381">
        <f>DP72*(1-VLOOKUP($AW72,'MP-2019_Male'!$A$3:$CH$103,IF(DQ$5&gt;2034,84,(60+(DQ$5-$AX$5)))))</f>
        <v>9.345302461897434E-2</v>
      </c>
      <c r="DR72" s="381">
        <f>DQ72*(1-VLOOKUP($AW72,'MP-2019_Male'!$A$3:$CH$103,IF(DR$5&gt;2034,84,(60+(DR$5-$AX$5)))))</f>
        <v>9.2621292699865465E-2</v>
      </c>
      <c r="DS72" s="381">
        <f>DR72*(1-VLOOKUP($AW72,'MP-2019_Male'!$A$3:$CH$103,IF(DS$5&gt;2034,84,(60+(DS$5-$AX$5)))))</f>
        <v>9.1796963194836656E-2</v>
      </c>
      <c r="DT72" s="381">
        <f>DS72*(1-VLOOKUP($AW72,'MP-2019_Male'!$A$3:$CH$103,IF(DT$5&gt;2034,84,(60+(DT$5-$AX$5)))))</f>
        <v>9.0979970222402604E-2</v>
      </c>
      <c r="DU72" s="381">
        <f>DT72*(1-VLOOKUP($AW72,'MP-2019_Male'!$A$3:$CH$103,IF(DU$5&gt;2034,84,(60+(DU$5-$AX$5)))))</f>
        <v>9.0170248487423221E-2</v>
      </c>
      <c r="DV72" s="381">
        <f>DU72*(1-VLOOKUP($AW72,'MP-2019_Male'!$A$3:$CH$103,IF(DV$5&gt;2034,84,(60+(DV$5-$AX$5)))))</f>
        <v>8.9367733275885153E-2</v>
      </c>
      <c r="DW72" s="381">
        <f>DV72*(1-VLOOKUP($AW72,'MP-2019_Male'!$A$3:$CH$103,IF(DW$5&gt;2034,84,(60+(DW$5-$AX$5)))))</f>
        <v>8.857236044972977E-2</v>
      </c>
      <c r="DX72" s="381">
        <f>DW72*(1-VLOOKUP($AW72,'MP-2019_Male'!$A$3:$CH$103,IF(DX$5&gt;2034,84,(60+(DX$5-$AX$5)))))</f>
        <v>8.7784066441727177E-2</v>
      </c>
      <c r="DY72" s="381">
        <f>DX72*(1-VLOOKUP($AW72,'MP-2019_Male'!$A$3:$CH$103,IF(DY$5&gt;2034,84,(60+(DY$5-$AX$5)))))</f>
        <v>8.7002788250395799E-2</v>
      </c>
      <c r="DZ72" s="381">
        <f>DY72*(1-VLOOKUP($AW72,'MP-2019_Male'!$A$3:$CH$103,IF(DZ$5&gt;2034,84,(60+(DZ$5-$AX$5)))))</f>
        <v>8.6228463434967276E-2</v>
      </c>
      <c r="EA72" s="381">
        <f>DZ72*(1-VLOOKUP($AW72,'MP-2019_Male'!$A$3:$CH$103,IF(EA$5&gt;2034,84,(60+(EA$5-$AX$5)))))</f>
        <v>8.5461030110396061E-2</v>
      </c>
      <c r="EB72" s="381">
        <f>EA72*(1-VLOOKUP($AW72,'MP-2019_Male'!$A$3:$CH$103,IF(EB$5&gt;2034,84,(60+(EB$5-$AX$5)))))</f>
        <v>8.4700426942413531E-2</v>
      </c>
      <c r="EC72" s="381">
        <f>EB72*(1-VLOOKUP($AW72,'MP-2019_Male'!$A$3:$CH$103,IF(EC$5&gt;2034,84,(60+(EC$5-$AX$5)))))</f>
        <v>8.394659314262605E-2</v>
      </c>
      <c r="ED72" s="381">
        <f>EC72*(1-VLOOKUP($AW72,'MP-2019_Male'!$A$3:$CH$103,IF(ED$5&gt;2034,84,(60+(ED$5-$AX$5)))))</f>
        <v>8.3199468463656681E-2</v>
      </c>
      <c r="EE72" s="381">
        <f>ED72*(1-VLOOKUP($AW72,'MP-2019_Male'!$A$3:$CH$103,IF(EE$5&gt;2034,84,(60+(EE$5-$AX$5)))))</f>
        <v>8.245899319433013E-2</v>
      </c>
      <c r="EF72" s="381">
        <f>EE72*(1-VLOOKUP($AW72,'MP-2019_Male'!$A$3:$CH$103,IF(EF$5&gt;2034,84,(60+(EF$5-$AX$5)))))</f>
        <v>8.1725108154900583E-2</v>
      </c>
      <c r="EG72" s="381">
        <f>EF72*(1-VLOOKUP($AW72,'MP-2019_Male'!$A$3:$CH$103,IF(EG$5&gt;2034,84,(60+(EG$5-$AX$5)))))</f>
        <v>8.0997754692321969E-2</v>
      </c>
      <c r="EH72" s="381">
        <f>EG72*(1-VLOOKUP($AW72,'MP-2019_Male'!$A$3:$CH$103,IF(EH$5&gt;2034,84,(60+(EH$5-$AX$5)))))</f>
        <v>8.02768746755603E-2</v>
      </c>
      <c r="EI72" s="381">
        <f>EH72*(1-VLOOKUP($AW72,'MP-2019_Male'!$A$3:$CH$103,IF(EI$5&gt;2034,84,(60+(EI$5-$AX$5)))))</f>
        <v>7.956241049094781E-2</v>
      </c>
      <c r="EJ72" s="381">
        <f>EI72*(1-VLOOKUP($AW72,'MP-2019_Male'!$A$3:$CH$103,IF(EJ$5&gt;2034,84,(60+(EJ$5-$AX$5)))))</f>
        <v>7.8854305037578371E-2</v>
      </c>
      <c r="EK72" s="381">
        <f>EJ72*(1-VLOOKUP($AW72,'MP-2019_Male'!$A$3:$CH$103,IF(EK$5&gt;2034,84,(60+(EK$5-$AX$5)))))</f>
        <v>7.8152501722743919E-2</v>
      </c>
      <c r="EL72" s="381">
        <f>EK72*(1-VLOOKUP($AW72,'MP-2019_Male'!$A$3:$CH$103,IF(EL$5&gt;2034,84,(60+(EL$5-$AX$5)))))</f>
        <v>7.7456944457411497E-2</v>
      </c>
      <c r="EM72" s="381">
        <f>EL72*(1-VLOOKUP($AW72,'MP-2019_Male'!$A$3:$CH$103,IF(EM$5&gt;2034,84,(60+(EM$5-$AX$5)))))</f>
        <v>7.676757765174054E-2</v>
      </c>
      <c r="EN72" s="381">
        <f>EM72*(1-VLOOKUP($AW72,'MP-2019_Male'!$A$3:$CH$103,IF(EN$5&gt;2034,84,(60+(EN$5-$AX$5)))))</f>
        <v>7.6084346210640044E-2</v>
      </c>
      <c r="EO72" s="381">
        <f>EN72*(1-VLOOKUP($AW72,'MP-2019_Male'!$A$3:$CH$103,IF(EO$5&gt;2034,84,(60+(EO$5-$AX$5)))))</f>
        <v>7.540719552936534E-2</v>
      </c>
      <c r="EP72" s="381">
        <f>EO72*(1-VLOOKUP($AW72,'MP-2019_Male'!$A$3:$CH$103,IF(EP$5&gt;2034,84,(60+(EP$5-$AX$5)))))</f>
        <v>7.4736071489153982E-2</v>
      </c>
      <c r="EQ72" s="381">
        <f>EP72*(1-VLOOKUP($AW72,'MP-2019_Male'!$A$3:$CH$103,IF(EQ$5&gt;2034,84,(60+(EQ$5-$AX$5)))))</f>
        <v>7.4070920452900507E-2</v>
      </c>
      <c r="ER72" s="381">
        <f>EQ72*(1-VLOOKUP($AW72,'MP-2019_Male'!$A$3:$CH$103,IF(ER$5&gt;2034,84,(60+(ER$5-$AX$5)))))</f>
        <v>7.3411689260869689E-2</v>
      </c>
      <c r="ES72" s="381">
        <f>ER72*(1-VLOOKUP($AW72,'MP-2019_Male'!$A$3:$CH$103,IF(ES$5&gt;2034,84,(60+(ES$5-$AX$5)))))</f>
        <v>7.2758325226447942E-2</v>
      </c>
      <c r="ET72" s="381">
        <f>ES72*(1-VLOOKUP($AW72,'MP-2019_Male'!$A$3:$CH$103,IF(ET$5&gt;2034,84,(60+(ET$5-$AX$5)))))</f>
        <v>7.211077613193255E-2</v>
      </c>
      <c r="EU72" s="381">
        <f>ET72*(1-VLOOKUP($AW72,'MP-2019_Male'!$A$3:$CH$103,IF(EU$5&gt;2034,84,(60+(EU$5-$AX$5)))))</f>
        <v>7.1468990224358347E-2</v>
      </c>
      <c r="EV72" s="381">
        <f>EU72*(1-VLOOKUP($AW72,'MP-2019_Male'!$A$3:$CH$103,IF(EV$5&gt;2034,84,(60+(EV$5-$AX$5)))))</f>
        <v>7.0832916211361563E-2</v>
      </c>
      <c r="EW72" s="381">
        <f>EV72*(1-VLOOKUP($AW72,'MP-2019_Male'!$A$3:$CH$103,IF(EW$5&gt;2034,84,(60+(EW$5-$AX$5)))))</f>
        <v>7.020250325708044E-2</v>
      </c>
      <c r="EX72" s="381">
        <f>EW72*(1-VLOOKUP($AW72,'MP-2019_Male'!$A$3:$CH$103,IF(EX$5&gt;2034,84,(60+(EX$5-$AX$5)))))</f>
        <v>6.9577700978092419E-2</v>
      </c>
      <c r="EY72" s="381">
        <f>EX72*(1-VLOOKUP($AW72,'MP-2019_Male'!$A$3:$CH$103,IF(EY$5&gt;2034,84,(60+(EY$5-$AX$5)))))</f>
        <v>6.8958459439387401E-2</v>
      </c>
      <c r="EZ72" s="381">
        <f>EY72*(1-VLOOKUP($AW72,'MP-2019_Male'!$A$3:$CH$103,IF(EZ$5&gt;2034,84,(60+(EZ$5-$AX$5)))))</f>
        <v>6.8344729150376857E-2</v>
      </c>
      <c r="FA72" s="381">
        <f>EZ72*(1-VLOOKUP($AW72,'MP-2019_Male'!$A$3:$CH$103,IF(FA$5&gt;2034,84,(60+(FA$5-$AX$5)))))</f>
        <v>6.7736461060938502E-2</v>
      </c>
      <c r="FB72" s="381">
        <f>FA72*(1-VLOOKUP($AW72,'MP-2019_Male'!$A$3:$CH$103,IF(FB$5&gt;2034,84,(60+(FB$5-$AX$5)))))</f>
        <v>6.7133606557496145E-2</v>
      </c>
      <c r="FC72" s="381">
        <f>FB72*(1-VLOOKUP($AW72,'MP-2019_Male'!$A$3:$CH$103,IF(FC$5&gt;2034,84,(60+(FC$5-$AX$5)))))</f>
        <v>6.6536117459134431E-2</v>
      </c>
      <c r="FD72" s="381">
        <f>FC72*(1-VLOOKUP($AW72,'MP-2019_Male'!$A$3:$CH$103,IF(FD$5&gt;2034,84,(60+(FD$5-$AX$5)))))</f>
        <v>6.5943946013748131E-2</v>
      </c>
      <c r="FE72" s="381">
        <f>FD72*(1-VLOOKUP($AW72,'MP-2019_Male'!$A$3:$CH$103,IF(FE$5&gt;2034,84,(60+(FE$5-$AX$5)))))</f>
        <v>6.5357044894225766E-2</v>
      </c>
      <c r="FF72" s="381">
        <f>FE72*(1-VLOOKUP($AW72,'MP-2019_Male'!$A$3:$CH$103,IF(FF$5&gt;2034,84,(60+(FF$5-$AX$5)))))</f>
        <v>6.4775367194667158E-2</v>
      </c>
      <c r="FG72" s="381">
        <f>FF72*(1-VLOOKUP($AW72,'MP-2019_Male'!$A$3:$CH$103,IF(FG$5&gt;2034,84,(60+(FG$5-$AX$5)))))</f>
        <v>6.4198866426634624E-2</v>
      </c>
      <c r="FH72" s="381">
        <f>FG72*(1-VLOOKUP($AW72,'MP-2019_Male'!$A$3:$CH$103,IF(FH$5&gt;2034,84,(60+(FH$5-$AX$5)))))</f>
        <v>6.3627496515437573E-2</v>
      </c>
      <c r="FI72" s="381">
        <f>FH72*(1-VLOOKUP($AW72,'MP-2019_Male'!$A$3:$CH$103,IF(FI$5&gt;2034,84,(60+(FI$5-$AX$5)))))</f>
        <v>6.3061211796450176E-2</v>
      </c>
      <c r="FJ72" s="381">
        <f>FI72*(1-VLOOKUP($AW72,'MP-2019_Male'!$A$3:$CH$103,IF(FJ$5&gt;2034,84,(60+(FJ$5-$AX$5)))))</f>
        <v>6.2499967011461766E-2</v>
      </c>
      <c r="FK72" s="381">
        <f>FJ72*(1-VLOOKUP($AW72,'MP-2019_Male'!$A$3:$CH$103,IF(FK$5&gt;2034,84,(60+(FK$5-$AX$5)))))</f>
        <v>6.1943717305059758E-2</v>
      </c>
      <c r="FL72" s="381">
        <f>FK72*(1-VLOOKUP($AW72,'MP-2019_Male'!$A$3:$CH$103,IF(FL$5&gt;2034,84,(60+(FL$5-$AX$5)))))</f>
        <v>6.1392418221044721E-2</v>
      </c>
      <c r="FM72" s="381">
        <f>FL72*(1-VLOOKUP($AW72,'MP-2019_Male'!$A$3:$CH$103,IF(FM$5&gt;2034,84,(60+(FM$5-$AX$5)))))</f>
        <v>6.0846025698877419E-2</v>
      </c>
      <c r="FN72" s="381">
        <f>FM72*(1-VLOOKUP($AW72,'MP-2019_Male'!$A$3:$CH$103,IF(FN$5&gt;2034,84,(60+(FN$5-$AX$5)))))</f>
        <v>6.0304496070157407E-2</v>
      </c>
    </row>
    <row r="73" spans="1:170">
      <c r="A73" s="172">
        <v>85</v>
      </c>
      <c r="B73" s="190">
        <f t="shared" si="20"/>
        <v>7.7496999999999996E-2</v>
      </c>
      <c r="C73" s="191">
        <f t="shared" si="21"/>
        <v>6.0504000000000002E-2</v>
      </c>
      <c r="D73" s="174">
        <f t="shared" si="18"/>
        <v>6.9000499999999992E-2</v>
      </c>
      <c r="E73" s="345">
        <f t="shared" ca="1" si="10"/>
        <v>4.6108902169232191E-2</v>
      </c>
      <c r="F73" s="346">
        <f t="shared" ca="1" si="11"/>
        <v>3.3406462866084681E-2</v>
      </c>
      <c r="G73" s="366">
        <f t="shared" ca="1" si="17"/>
        <v>3.9757682517658433E-2</v>
      </c>
      <c r="R73" s="405">
        <v>85</v>
      </c>
      <c r="T73" s="406" t="s">
        <v>63</v>
      </c>
      <c r="U73" s="407">
        <v>6.2050000000000001E-2</v>
      </c>
      <c r="V73" s="407">
        <v>9.3310000000000004E-2</v>
      </c>
      <c r="W73" s="408">
        <v>6.3159999999999994E-2</v>
      </c>
      <c r="Y73" s="406" t="s">
        <v>63</v>
      </c>
      <c r="Z73" s="407">
        <v>8.591E-2</v>
      </c>
      <c r="AA73" s="407">
        <v>0.10815</v>
      </c>
      <c r="AB73" s="408">
        <v>8.7429999999999994E-2</v>
      </c>
      <c r="AC73" s="413"/>
      <c r="AD73" s="172">
        <v>85</v>
      </c>
      <c r="AF73" s="195"/>
      <c r="AG73" s="196">
        <v>7.7496999999999996E-2</v>
      </c>
      <c r="AH73" s="197">
        <v>0.113303</v>
      </c>
      <c r="AI73" s="172"/>
      <c r="AJ73" s="195"/>
      <c r="AK73" s="196">
        <v>6.0504000000000002E-2</v>
      </c>
      <c r="AL73" s="197">
        <v>9.042E-2</v>
      </c>
      <c r="AM73" s="198"/>
      <c r="AW73" s="172">
        <v>92</v>
      </c>
      <c r="AX73" s="199">
        <f t="shared" si="19"/>
        <v>0.17261677786211113</v>
      </c>
      <c r="AY73" s="334">
        <f t="shared" si="15"/>
        <v>0.18277350000000001</v>
      </c>
      <c r="AZ73" s="381">
        <f>AY73*(1-VLOOKUP($AW73,'MP-2019_Male'!$A$3:$CH$103,IF(AZ$5&gt;2034,84,(60+(AZ$5-$AX$5)))))</f>
        <v>0.18118337055</v>
      </c>
      <c r="BA73" s="381">
        <f>AZ73*(1-VLOOKUP($AW73,'MP-2019_Male'!$A$3:$CH$103,IF(BA$5&gt;2034,84,(60+(BA$5-$AX$5)))))</f>
        <v>0.17977014025971</v>
      </c>
      <c r="BB73" s="381">
        <f>BA73*(1-VLOOKUP($AW73,'MP-2019_Male'!$A$3:$CH$103,IF(BB$5&gt;2034,84,(60+(BB$5-$AX$5)))))</f>
        <v>0.17856568031996994</v>
      </c>
      <c r="BC73" s="381">
        <f>BB73*(1-VLOOKUP($AW73,'MP-2019_Male'!$A$3:$CH$103,IF(BC$5&gt;2034,84,(60+(BC$5-$AX$5)))))</f>
        <v>0.17756571251017811</v>
      </c>
      <c r="BD73" s="381">
        <f>BC73*(1-VLOOKUP($AW73,'MP-2019_Male'!$A$3:$CH$103,IF(BD$5&gt;2034,84,(60+(BD$5-$AX$5)))))</f>
        <v>0.17676666680388231</v>
      </c>
      <c r="BE73" s="381">
        <f>BD73*(1-VLOOKUP($AW73,'MP-2019_Male'!$A$3:$CH$103,IF(BE$5&gt;2034,84,(60+(BE$5-$AX$5)))))</f>
        <v>0.17598889346994523</v>
      </c>
      <c r="BF73" s="381">
        <f>BE73*(1-VLOOKUP($AW73,'MP-2019_Male'!$A$3:$CH$103,IF(BF$5&gt;2034,84,(60+(BF$5-$AX$5)))))</f>
        <v>0.17519694344933048</v>
      </c>
      <c r="BG73" s="381">
        <f>BF73*(1-VLOOKUP($AW73,'MP-2019_Male'!$A$3:$CH$103,IF(BG$5&gt;2034,84,(60+(BG$5-$AX$5)))))</f>
        <v>0.17439103750946355</v>
      </c>
      <c r="BH73" s="381">
        <f>BG73*(1-VLOOKUP($AW73,'MP-2019_Male'!$A$3:$CH$103,IF(BH$5&gt;2034,84,(60+(BH$5-$AX$5)))))</f>
        <v>0.17353652142566717</v>
      </c>
      <c r="BI73" s="381">
        <f>BH73*(1-VLOOKUP($AW73,'MP-2019_Male'!$A$3:$CH$103,IF(BI$5&gt;2034,84,(60+(BI$5-$AX$5)))))</f>
        <v>0.17261677786211113</v>
      </c>
      <c r="BJ73" s="414">
        <f>BI73*(1-VLOOKUP($AW73,'MP-2019_Male'!$A$3:$CH$103,IF(BJ$5&gt;2034,84,(60+(BJ$5-$AX$5)))))</f>
        <v>0.1716328622282971</v>
      </c>
      <c r="BK73" s="381">
        <f>BJ73*(1-VLOOKUP($AW73,'MP-2019_Male'!$A$3:$CH$103,IF(BK$5&gt;2034,84,(60+(BK$5-$AX$5)))))</f>
        <v>0.17056873848248166</v>
      </c>
      <c r="BL73" s="381">
        <f>BK73*(1-VLOOKUP($AW73,'MP-2019_Male'!$A$3:$CH$103,IF(BL$5&gt;2034,84,(60+(BL$5-$AX$5)))))</f>
        <v>0.16946004168234555</v>
      </c>
      <c r="BM73" s="381">
        <f>BL73*(1-VLOOKUP($AW73,'MP-2019_Male'!$A$3:$CH$103,IF(BM$5&gt;2034,84,(60+(BM$5-$AX$5)))))</f>
        <v>0.16829076739473736</v>
      </c>
      <c r="BN73" s="381">
        <f>BM73*(1-VLOOKUP($AW73,'MP-2019_Male'!$A$3:$CH$103,IF(BN$5&gt;2034,84,(60+(BN$5-$AX$5)))))</f>
        <v>0.16709590294623472</v>
      </c>
      <c r="BO73" s="381">
        <f>BN73*(1-VLOOKUP($AW73,'MP-2019_Male'!$A$3:$CH$103,IF(BO$5&gt;2034,84,(60+(BO$5-$AX$5)))))</f>
        <v>0.1658761028547272</v>
      </c>
      <c r="BP73" s="381">
        <f>BO73*(1-VLOOKUP($AW73,'MP-2019_Male'!$A$3:$CH$103,IF(BP$5&gt;2034,84,(60+(BP$5-$AX$5)))))</f>
        <v>0.16463203208331675</v>
      </c>
      <c r="BQ73" s="381">
        <f>BP73*(1-VLOOKUP($AW73,'MP-2019_Male'!$A$3:$CH$103,IF(BQ$5&gt;2034,84,(60+(BQ$5-$AX$5)))))</f>
        <v>0.16334790223306689</v>
      </c>
      <c r="BR73" s="381">
        <f>BQ73*(1-VLOOKUP($AW73,'MP-2019_Male'!$A$3:$CH$103,IF(BR$5&gt;2034,84,(60+(BR$5-$AX$5)))))</f>
        <v>0.16204111901520235</v>
      </c>
      <c r="BS73" s="381">
        <f>BR73*(1-VLOOKUP($AW73,'MP-2019_Male'!$A$3:$CH$103,IF(BS$5&gt;2034,84,(60+(BS$5-$AX$5)))))</f>
        <v>0.16071238183927769</v>
      </c>
      <c r="BT73" s="381">
        <f>BS73*(1-VLOOKUP($AW73,'MP-2019_Male'!$A$3:$CH$103,IF(BT$5&gt;2034,84,(60+(BT$5-$AX$5)))))</f>
        <v>0.15936239783182776</v>
      </c>
      <c r="BU73" s="381">
        <f>BT73*(1-VLOOKUP($AW73,'MP-2019_Male'!$A$3:$CH$103,IF(BU$5&gt;2034,84,(60+(BU$5-$AX$5)))))</f>
        <v>0.15797594497069087</v>
      </c>
      <c r="BV73" s="381">
        <f>BU73*(1-VLOOKUP($AW73,'MP-2019_Male'!$A$3:$CH$103,IF(BV$5&gt;2034,84,(60+(BV$5-$AX$5)))))</f>
        <v>0.15658575665494878</v>
      </c>
      <c r="BW73" s="381">
        <f>BV73*(1-VLOOKUP($AW73,'MP-2019_Male'!$A$3:$CH$103,IF(BW$5&gt;2034,84,(60+(BW$5-$AX$5)))))</f>
        <v>0.15519214342071974</v>
      </c>
      <c r="BX73" s="381">
        <f>BW73*(1-VLOOKUP($AW73,'MP-2019_Male'!$A$3:$CH$103,IF(BX$5&gt;2034,84,(60+(BX$5-$AX$5)))))</f>
        <v>0.1538264525586174</v>
      </c>
      <c r="BY73" s="381">
        <f>BX73*(1-VLOOKUP($AW73,'MP-2019_Male'!$A$3:$CH$103,IF(BY$5&gt;2034,84,(60+(BY$5-$AX$5)))))</f>
        <v>0.15247277977610157</v>
      </c>
      <c r="BZ73" s="381">
        <f>BY73*(1-VLOOKUP($AW73,'MP-2019_Male'!$A$3:$CH$103,IF(BZ$5&gt;2034,84,(60+(BZ$5-$AX$5)))))</f>
        <v>0.15113101931407188</v>
      </c>
      <c r="CA73" s="381">
        <f>BZ73*(1-VLOOKUP($AW73,'MP-2019_Male'!$A$3:$CH$103,IF(CA$5&gt;2034,84,(60+(CA$5-$AX$5)))))</f>
        <v>0.14980106634410806</v>
      </c>
      <c r="CB73" s="381">
        <f>CA73*(1-VLOOKUP($AW73,'MP-2019_Male'!$A$3:$CH$103,IF(CB$5&gt;2034,84,(60+(CB$5-$AX$5)))))</f>
        <v>0.1484828169602799</v>
      </c>
      <c r="CC73" s="381">
        <f>CB73*(1-VLOOKUP($AW73,'MP-2019_Male'!$A$3:$CH$103,IF(CC$5&gt;2034,84,(60+(CC$5-$AX$5)))))</f>
        <v>0.14717616817102944</v>
      </c>
      <c r="CD73" s="381">
        <f>CC73*(1-VLOOKUP($AW73,'MP-2019_Male'!$A$3:$CH$103,IF(CD$5&gt;2034,84,(60+(CD$5-$AX$5)))))</f>
        <v>0.14588101789112437</v>
      </c>
      <c r="CE73" s="381">
        <f>CD73*(1-VLOOKUP($AW73,'MP-2019_Male'!$A$3:$CH$103,IF(CE$5&gt;2034,84,(60+(CE$5-$AX$5)))))</f>
        <v>0.14459726493368247</v>
      </c>
      <c r="CF73" s="381">
        <f>CE73*(1-VLOOKUP($AW73,'MP-2019_Male'!$A$3:$CH$103,IF(CF$5&gt;2034,84,(60+(CF$5-$AX$5)))))</f>
        <v>0.14332480900226605</v>
      </c>
      <c r="CG73" s="381">
        <f>CF73*(1-VLOOKUP($AW73,'MP-2019_Male'!$A$3:$CH$103,IF(CG$5&gt;2034,84,(60+(CG$5-$AX$5)))))</f>
        <v>0.1420635506830461</v>
      </c>
      <c r="CH73" s="381">
        <f>CG73*(1-VLOOKUP($AW73,'MP-2019_Male'!$A$3:$CH$103,IF(CH$5&gt;2034,84,(60+(CH$5-$AX$5)))))</f>
        <v>0.14081339143703528</v>
      </c>
      <c r="CI73" s="381">
        <f>CH73*(1-VLOOKUP($AW73,'MP-2019_Male'!$A$3:$CH$103,IF(CI$5&gt;2034,84,(60+(CI$5-$AX$5)))))</f>
        <v>0.13957423359238935</v>
      </c>
      <c r="CJ73" s="381">
        <f>CI73*(1-VLOOKUP($AW73,'MP-2019_Male'!$A$3:$CH$103,IF(CJ$5&gt;2034,84,(60+(CJ$5-$AX$5)))))</f>
        <v>0.13834598033677631</v>
      </c>
      <c r="CK73" s="381">
        <f>CJ73*(1-VLOOKUP($AW73,'MP-2019_Male'!$A$3:$CH$103,IF(CK$5&gt;2034,84,(60+(CK$5-$AX$5)))))</f>
        <v>0.13712853570981268</v>
      </c>
      <c r="CL73" s="381">
        <f>CK73*(1-VLOOKUP($AW73,'MP-2019_Male'!$A$3:$CH$103,IF(CL$5&gt;2034,84,(60+(CL$5-$AX$5)))))</f>
        <v>0.13592180459556633</v>
      </c>
      <c r="CM73" s="381">
        <f>CL73*(1-VLOOKUP($AW73,'MP-2019_Male'!$A$3:$CH$103,IF(CM$5&gt;2034,84,(60+(CM$5-$AX$5)))))</f>
        <v>0.13472569271512533</v>
      </c>
      <c r="CN73" s="381">
        <f>CM73*(1-VLOOKUP($AW73,'MP-2019_Male'!$A$3:$CH$103,IF(CN$5&gt;2034,84,(60+(CN$5-$AX$5)))))</f>
        <v>0.13354010661923221</v>
      </c>
      <c r="CO73" s="381">
        <f>CN73*(1-VLOOKUP($AW73,'MP-2019_Male'!$A$3:$CH$103,IF(CO$5&gt;2034,84,(60+(CO$5-$AX$5)))))</f>
        <v>0.13236495368098297</v>
      </c>
      <c r="CP73" s="381">
        <f>CO73*(1-VLOOKUP($AW73,'MP-2019_Male'!$A$3:$CH$103,IF(CP$5&gt;2034,84,(60+(CP$5-$AX$5)))))</f>
        <v>0.13120014208859032</v>
      </c>
      <c r="CQ73" s="381">
        <f>CP73*(1-VLOOKUP($AW73,'MP-2019_Male'!$A$3:$CH$103,IF(CQ$5&gt;2034,84,(60+(CQ$5-$AX$5)))))</f>
        <v>0.13004558083821072</v>
      </c>
      <c r="CR73" s="381">
        <f>CQ73*(1-VLOOKUP($AW73,'MP-2019_Male'!$A$3:$CH$103,IF(CR$5&gt;2034,84,(60+(CR$5-$AX$5)))))</f>
        <v>0.12890117972683446</v>
      </c>
      <c r="CS73" s="381">
        <f>CR73*(1-VLOOKUP($AW73,'MP-2019_Male'!$A$3:$CH$103,IF(CS$5&gt;2034,84,(60+(CS$5-$AX$5)))))</f>
        <v>0.1277668493452383</v>
      </c>
      <c r="CT73" s="381">
        <f>CS73*(1-VLOOKUP($AW73,'MP-2019_Male'!$A$3:$CH$103,IF(CT$5&gt;2034,84,(60+(CT$5-$AX$5)))))</f>
        <v>0.1266425010710002</v>
      </c>
      <c r="CU73" s="381">
        <f>CT73*(1-VLOOKUP($AW73,'MP-2019_Male'!$A$3:$CH$103,IF(CU$5&gt;2034,84,(60+(CU$5-$AX$5)))))</f>
        <v>0.12552804706157539</v>
      </c>
      <c r="CV73" s="381">
        <f>CU73*(1-VLOOKUP($AW73,'MP-2019_Male'!$A$3:$CH$103,IF(CV$5&gt;2034,84,(60+(CV$5-$AX$5)))))</f>
        <v>0.12442340024743352</v>
      </c>
      <c r="CW73" s="381">
        <f>CV73*(1-VLOOKUP($AW73,'MP-2019_Male'!$A$3:$CH$103,IF(CW$5&gt;2034,84,(60+(CW$5-$AX$5)))))</f>
        <v>0.12332847432525611</v>
      </c>
      <c r="CX73" s="381">
        <f>CW73*(1-VLOOKUP($AW73,'MP-2019_Male'!$A$3:$CH$103,IF(CX$5&gt;2034,84,(60+(CX$5-$AX$5)))))</f>
        <v>0.12224318375119385</v>
      </c>
      <c r="CY73" s="381">
        <f>CX73*(1-VLOOKUP($AW73,'MP-2019_Male'!$A$3:$CH$103,IF(CY$5&gt;2034,84,(60+(CY$5-$AX$5)))))</f>
        <v>0.12116744373418334</v>
      </c>
      <c r="CZ73" s="381">
        <f>CY73*(1-VLOOKUP($AW73,'MP-2019_Male'!$A$3:$CH$103,IF(CZ$5&gt;2034,84,(60+(CZ$5-$AX$5)))))</f>
        <v>0.12010117022932253</v>
      </c>
      <c r="DA73" s="381">
        <f>CZ73*(1-VLOOKUP($AW73,'MP-2019_Male'!$A$3:$CH$103,IF(DA$5&gt;2034,84,(60+(DA$5-$AX$5)))))</f>
        <v>0.11904427993130448</v>
      </c>
      <c r="DB73" s="381">
        <f>DA73*(1-VLOOKUP($AW73,'MP-2019_Male'!$A$3:$CH$103,IF(DB$5&gt;2034,84,(60+(DB$5-$AX$5)))))</f>
        <v>0.117996690267909</v>
      </c>
      <c r="DC73" s="381">
        <f>DB73*(1-VLOOKUP($AW73,'MP-2019_Male'!$A$3:$CH$103,IF(DC$5&gt;2034,84,(60+(DC$5-$AX$5)))))</f>
        <v>0.1169583193935514</v>
      </c>
      <c r="DD73" s="381">
        <f>DC73*(1-VLOOKUP($AW73,'MP-2019_Male'!$A$3:$CH$103,IF(DD$5&gt;2034,84,(60+(DD$5-$AX$5)))))</f>
        <v>0.11592908618288815</v>
      </c>
      <c r="DE73" s="381">
        <f>DD73*(1-VLOOKUP($AW73,'MP-2019_Male'!$A$3:$CH$103,IF(DE$5&gt;2034,84,(60+(DE$5-$AX$5)))))</f>
        <v>0.11490891022447873</v>
      </c>
      <c r="DF73" s="381">
        <f>DE73*(1-VLOOKUP($AW73,'MP-2019_Male'!$A$3:$CH$103,IF(DF$5&gt;2034,84,(60+(DF$5-$AX$5)))))</f>
        <v>0.11389771181450331</v>
      </c>
      <c r="DG73" s="381">
        <f>DF73*(1-VLOOKUP($AW73,'MP-2019_Male'!$A$3:$CH$103,IF(DG$5&gt;2034,84,(60+(DG$5-$AX$5)))))</f>
        <v>0.11289541195053568</v>
      </c>
      <c r="DH73" s="381">
        <f>DG73*(1-VLOOKUP($AW73,'MP-2019_Male'!$A$3:$CH$103,IF(DH$5&gt;2034,84,(60+(DH$5-$AX$5)))))</f>
        <v>0.11190193232537096</v>
      </c>
      <c r="DI73" s="381">
        <f>DH73*(1-VLOOKUP($AW73,'MP-2019_Male'!$A$3:$CH$103,IF(DI$5&gt;2034,84,(60+(DI$5-$AX$5)))))</f>
        <v>0.1109171953209077</v>
      </c>
      <c r="DJ73" s="381">
        <f>DI73*(1-VLOOKUP($AW73,'MP-2019_Male'!$A$3:$CH$103,IF(DJ$5&gt;2034,84,(60+(DJ$5-$AX$5)))))</f>
        <v>0.10994112400208371</v>
      </c>
      <c r="DK73" s="381">
        <f>DJ73*(1-VLOOKUP($AW73,'MP-2019_Male'!$A$3:$CH$103,IF(DK$5&gt;2034,84,(60+(DK$5-$AX$5)))))</f>
        <v>0.10897364211086537</v>
      </c>
      <c r="DL73" s="381">
        <f>DK73*(1-VLOOKUP($AW73,'MP-2019_Male'!$A$3:$CH$103,IF(DL$5&gt;2034,84,(60+(DL$5-$AX$5)))))</f>
        <v>0.10801467406028975</v>
      </c>
      <c r="DM73" s="381">
        <f>DL73*(1-VLOOKUP($AW73,'MP-2019_Male'!$A$3:$CH$103,IF(DM$5&gt;2034,84,(60+(DM$5-$AX$5)))))</f>
        <v>0.1070641449285592</v>
      </c>
      <c r="DN73" s="381">
        <f>DM73*(1-VLOOKUP($AW73,'MP-2019_Male'!$A$3:$CH$103,IF(DN$5&gt;2034,84,(60+(DN$5-$AX$5)))))</f>
        <v>0.10612198045318788</v>
      </c>
      <c r="DO73" s="381">
        <f>DN73*(1-VLOOKUP($AW73,'MP-2019_Male'!$A$3:$CH$103,IF(DO$5&gt;2034,84,(60+(DO$5-$AX$5)))))</f>
        <v>0.10518810702519982</v>
      </c>
      <c r="DP73" s="381">
        <f>DO73*(1-VLOOKUP($AW73,'MP-2019_Male'!$A$3:$CH$103,IF(DP$5&gt;2034,84,(60+(DP$5-$AX$5)))))</f>
        <v>0.10426245168337805</v>
      </c>
      <c r="DQ73" s="381">
        <f>DP73*(1-VLOOKUP($AW73,'MP-2019_Male'!$A$3:$CH$103,IF(DQ$5&gt;2034,84,(60+(DQ$5-$AX$5)))))</f>
        <v>0.10334494210856432</v>
      </c>
      <c r="DR73" s="381">
        <f>DQ73*(1-VLOOKUP($AW73,'MP-2019_Male'!$A$3:$CH$103,IF(DR$5&gt;2034,84,(60+(DR$5-$AX$5)))))</f>
        <v>0.10243550661800895</v>
      </c>
      <c r="DS73" s="381">
        <f>DR73*(1-VLOOKUP($AW73,'MP-2019_Male'!$A$3:$CH$103,IF(DS$5&gt;2034,84,(60+(DS$5-$AX$5)))))</f>
        <v>0.10153407415977046</v>
      </c>
      <c r="DT73" s="381">
        <f>DS73*(1-VLOOKUP($AW73,'MP-2019_Male'!$A$3:$CH$103,IF(DT$5&gt;2034,84,(60+(DT$5-$AX$5)))))</f>
        <v>0.10064057430716448</v>
      </c>
      <c r="DU73" s="381">
        <f>DT73*(1-VLOOKUP($AW73,'MP-2019_Male'!$A$3:$CH$103,IF(DU$5&gt;2034,84,(60+(DU$5-$AX$5)))))</f>
        <v>9.9754937253261428E-2</v>
      </c>
      <c r="DV73" s="381">
        <f>DU73*(1-VLOOKUP($AW73,'MP-2019_Male'!$A$3:$CH$103,IF(DV$5&gt;2034,84,(60+(DV$5-$AX$5)))))</f>
        <v>9.887709380543272E-2</v>
      </c>
      <c r="DW73" s="381">
        <f>DV73*(1-VLOOKUP($AW73,'MP-2019_Male'!$A$3:$CH$103,IF(DW$5&gt;2034,84,(60+(DW$5-$AX$5)))))</f>
        <v>9.8006975379944905E-2</v>
      </c>
      <c r="DX73" s="381">
        <f>DW73*(1-VLOOKUP($AW73,'MP-2019_Male'!$A$3:$CH$103,IF(DX$5&gt;2034,84,(60+(DX$5-$AX$5)))))</f>
        <v>9.7144513996601387E-2</v>
      </c>
      <c r="DY73" s="381">
        <f>DX73*(1-VLOOKUP($AW73,'MP-2019_Male'!$A$3:$CH$103,IF(DY$5&gt;2034,84,(60+(DY$5-$AX$5)))))</f>
        <v>9.6289642273431286E-2</v>
      </c>
      <c r="DZ73" s="381">
        <f>DY73*(1-VLOOKUP($AW73,'MP-2019_Male'!$A$3:$CH$103,IF(DZ$5&gt;2034,84,(60+(DZ$5-$AX$5)))))</f>
        <v>9.5442293421425087E-2</v>
      </c>
      <c r="EA73" s="381">
        <f>DZ73*(1-VLOOKUP($AW73,'MP-2019_Male'!$A$3:$CH$103,IF(EA$5&gt;2034,84,(60+(EA$5-$AX$5)))))</f>
        <v>9.4602401239316541E-2</v>
      </c>
      <c r="EB73" s="381">
        <f>EA73*(1-VLOOKUP($AW73,'MP-2019_Male'!$A$3:$CH$103,IF(EB$5&gt;2034,84,(60+(EB$5-$AX$5)))))</f>
        <v>9.3769900108410548E-2</v>
      </c>
      <c r="EC73" s="381">
        <f>EB73*(1-VLOOKUP($AW73,'MP-2019_Male'!$A$3:$CH$103,IF(EC$5&gt;2034,84,(60+(EC$5-$AX$5)))))</f>
        <v>9.2944724987456526E-2</v>
      </c>
      <c r="ED73" s="381">
        <f>EC73*(1-VLOOKUP($AW73,'MP-2019_Male'!$A$3:$CH$103,IF(ED$5&gt;2034,84,(60+(ED$5-$AX$5)))))</f>
        <v>9.21268114075669E-2</v>
      </c>
      <c r="EE73" s="381">
        <f>ED73*(1-VLOOKUP($AW73,'MP-2019_Male'!$A$3:$CH$103,IF(EE$5&gt;2034,84,(60+(EE$5-$AX$5)))))</f>
        <v>9.1316095467180308E-2</v>
      </c>
      <c r="EF73" s="381">
        <f>EE73*(1-VLOOKUP($AW73,'MP-2019_Male'!$A$3:$CH$103,IF(EF$5&gt;2034,84,(60+(EF$5-$AX$5)))))</f>
        <v>9.0512513827069124E-2</v>
      </c>
      <c r="EG73" s="381">
        <f>EF73*(1-VLOOKUP($AW73,'MP-2019_Male'!$A$3:$CH$103,IF(EG$5&gt;2034,84,(60+(EG$5-$AX$5)))))</f>
        <v>8.9716003705390915E-2</v>
      </c>
      <c r="EH73" s="381">
        <f>EG73*(1-VLOOKUP($AW73,'MP-2019_Male'!$A$3:$CH$103,IF(EH$5&gt;2034,84,(60+(EH$5-$AX$5)))))</f>
        <v>8.8926502872783475E-2</v>
      </c>
      <c r="EI73" s="381">
        <f>EH73*(1-VLOOKUP($AW73,'MP-2019_Male'!$A$3:$CH$103,IF(EI$5&gt;2034,84,(60+(EI$5-$AX$5)))))</f>
        <v>8.8143949647502981E-2</v>
      </c>
      <c r="EJ73" s="381">
        <f>EI73*(1-VLOOKUP($AW73,'MP-2019_Male'!$A$3:$CH$103,IF(EJ$5&gt;2034,84,(60+(EJ$5-$AX$5)))))</f>
        <v>8.7368282890604956E-2</v>
      </c>
      <c r="EK73" s="381">
        <f>EJ73*(1-VLOOKUP($AW73,'MP-2019_Male'!$A$3:$CH$103,IF(EK$5&gt;2034,84,(60+(EK$5-$AX$5)))))</f>
        <v>8.6599442001167634E-2</v>
      </c>
      <c r="EL73" s="381">
        <f>EK73*(1-VLOOKUP($AW73,'MP-2019_Male'!$A$3:$CH$103,IF(EL$5&gt;2034,84,(60+(EL$5-$AX$5)))))</f>
        <v>8.5837366911557356E-2</v>
      </c>
      <c r="EM73" s="381">
        <f>EL73*(1-VLOOKUP($AW73,'MP-2019_Male'!$A$3:$CH$103,IF(EM$5&gt;2034,84,(60+(EM$5-$AX$5)))))</f>
        <v>8.5081998082735644E-2</v>
      </c>
      <c r="EN73" s="381">
        <f>EM73*(1-VLOOKUP($AW73,'MP-2019_Male'!$A$3:$CH$103,IF(EN$5&gt;2034,84,(60+(EN$5-$AX$5)))))</f>
        <v>8.4333276499607562E-2</v>
      </c>
      <c r="EO73" s="381">
        <f>EN73*(1-VLOOKUP($AW73,'MP-2019_Male'!$A$3:$CH$103,IF(EO$5&gt;2034,84,(60+(EO$5-$AX$5)))))</f>
        <v>8.3591143666411016E-2</v>
      </c>
      <c r="EP73" s="381">
        <f>EO73*(1-VLOOKUP($AW73,'MP-2019_Male'!$A$3:$CH$103,IF(EP$5&gt;2034,84,(60+(EP$5-$AX$5)))))</f>
        <v>8.2855541602146601E-2</v>
      </c>
      <c r="EQ73" s="381">
        <f>EP73*(1-VLOOKUP($AW73,'MP-2019_Male'!$A$3:$CH$103,IF(EQ$5&gt;2034,84,(60+(EQ$5-$AX$5)))))</f>
        <v>8.2126412836047713E-2</v>
      </c>
      <c r="ER73" s="381">
        <f>EQ73*(1-VLOOKUP($AW73,'MP-2019_Male'!$A$3:$CH$103,IF(ER$5&gt;2034,84,(60+(ER$5-$AX$5)))))</f>
        <v>8.1403700403090487E-2</v>
      </c>
      <c r="ES73" s="381">
        <f>ER73*(1-VLOOKUP($AW73,'MP-2019_Male'!$A$3:$CH$103,IF(ES$5&gt;2034,84,(60+(ES$5-$AX$5)))))</f>
        <v>8.0687347839543289E-2</v>
      </c>
      <c r="ET73" s="381">
        <f>ES73*(1-VLOOKUP($AW73,'MP-2019_Male'!$A$3:$CH$103,IF(ET$5&gt;2034,84,(60+(ET$5-$AX$5)))))</f>
        <v>7.9977299178555311E-2</v>
      </c>
      <c r="EU73" s="381">
        <f>ET73*(1-VLOOKUP($AW73,'MP-2019_Male'!$A$3:$CH$103,IF(EU$5&gt;2034,84,(60+(EU$5-$AX$5)))))</f>
        <v>7.9273498945784018E-2</v>
      </c>
      <c r="EV73" s="381">
        <f>EU73*(1-VLOOKUP($AW73,'MP-2019_Male'!$A$3:$CH$103,IF(EV$5&gt;2034,84,(60+(EV$5-$AX$5)))))</f>
        <v>7.8575892155061111E-2</v>
      </c>
      <c r="EW73" s="381">
        <f>EV73*(1-VLOOKUP($AW73,'MP-2019_Male'!$A$3:$CH$103,IF(EW$5&gt;2034,84,(60+(EW$5-$AX$5)))))</f>
        <v>7.7884424304096575E-2</v>
      </c>
      <c r="EX73" s="381">
        <f>EW73*(1-VLOOKUP($AW73,'MP-2019_Male'!$A$3:$CH$103,IF(EX$5&gt;2034,84,(60+(EX$5-$AX$5)))))</f>
        <v>7.7199041370220517E-2</v>
      </c>
      <c r="EY73" s="381">
        <f>EX73*(1-VLOOKUP($AW73,'MP-2019_Male'!$A$3:$CH$103,IF(EY$5&gt;2034,84,(60+(EY$5-$AX$5)))))</f>
        <v>7.6519689806162569E-2</v>
      </c>
      <c r="EZ73" s="381">
        <f>EY73*(1-VLOOKUP($AW73,'MP-2019_Male'!$A$3:$CH$103,IF(EZ$5&gt;2034,84,(60+(EZ$5-$AX$5)))))</f>
        <v>7.5846316535868333E-2</v>
      </c>
      <c r="FA73" s="381">
        <f>EZ73*(1-VLOOKUP($AW73,'MP-2019_Male'!$A$3:$CH$103,IF(FA$5&gt;2034,84,(60+(FA$5-$AX$5)))))</f>
        <v>7.5178868950352695E-2</v>
      </c>
      <c r="FB73" s="381">
        <f>FA73*(1-VLOOKUP($AW73,'MP-2019_Male'!$A$3:$CH$103,IF(FB$5&gt;2034,84,(60+(FB$5-$AX$5)))))</f>
        <v>7.451729490358959E-2</v>
      </c>
      <c r="FC73" s="381">
        <f>FB73*(1-VLOOKUP($AW73,'MP-2019_Male'!$A$3:$CH$103,IF(FC$5&gt;2034,84,(60+(FC$5-$AX$5)))))</f>
        <v>7.3861542708438005E-2</v>
      </c>
      <c r="FD73" s="381">
        <f>FC73*(1-VLOOKUP($AW73,'MP-2019_Male'!$A$3:$CH$103,IF(FD$5&gt;2034,84,(60+(FD$5-$AX$5)))))</f>
        <v>7.3211561132603742E-2</v>
      </c>
      <c r="FE73" s="381">
        <f>FD73*(1-VLOOKUP($AW73,'MP-2019_Male'!$A$3:$CH$103,IF(FE$5&gt;2034,84,(60+(FE$5-$AX$5)))))</f>
        <v>7.2567299394636825E-2</v>
      </c>
      <c r="FF73" s="381">
        <f>FE73*(1-VLOOKUP($AW73,'MP-2019_Male'!$A$3:$CH$103,IF(FF$5&gt;2034,84,(60+(FF$5-$AX$5)))))</f>
        <v>7.1928707159964023E-2</v>
      </c>
      <c r="FG73" s="381">
        <f>FF73*(1-VLOOKUP($AW73,'MP-2019_Male'!$A$3:$CH$103,IF(FG$5&gt;2034,84,(60+(FG$5-$AX$5)))))</f>
        <v>7.129573453695634E-2</v>
      </c>
      <c r="FH73" s="381">
        <f>FG73*(1-VLOOKUP($AW73,'MP-2019_Male'!$A$3:$CH$103,IF(FH$5&gt;2034,84,(60+(FH$5-$AX$5)))))</f>
        <v>7.0668332073031123E-2</v>
      </c>
      <c r="FI73" s="381">
        <f>FH73*(1-VLOOKUP($AW73,'MP-2019_Male'!$A$3:$CH$103,IF(FI$5&gt;2034,84,(60+(FI$5-$AX$5)))))</f>
        <v>7.0046450750788442E-2</v>
      </c>
      <c r="FJ73" s="381">
        <f>FI73*(1-VLOOKUP($AW73,'MP-2019_Male'!$A$3:$CH$103,IF(FJ$5&gt;2034,84,(60+(FJ$5-$AX$5)))))</f>
        <v>6.9430041984181498E-2</v>
      </c>
      <c r="FK73" s="381">
        <f>FJ73*(1-VLOOKUP($AW73,'MP-2019_Male'!$A$3:$CH$103,IF(FK$5&gt;2034,84,(60+(FK$5-$AX$5)))))</f>
        <v>6.8819057614720694E-2</v>
      </c>
      <c r="FL73" s="381">
        <f>FK73*(1-VLOOKUP($AW73,'MP-2019_Male'!$A$3:$CH$103,IF(FL$5&gt;2034,84,(60+(FL$5-$AX$5)))))</f>
        <v>6.8213449907711152E-2</v>
      </c>
      <c r="FM73" s="381">
        <f>FL73*(1-VLOOKUP($AW73,'MP-2019_Male'!$A$3:$CH$103,IF(FM$5&gt;2034,84,(60+(FM$5-$AX$5)))))</f>
        <v>6.7613171548523296E-2</v>
      </c>
      <c r="FN73" s="381">
        <f>FM73*(1-VLOOKUP($AW73,'MP-2019_Male'!$A$3:$CH$103,IF(FN$5&gt;2034,84,(60+(FN$5-$AX$5)))))</f>
        <v>6.7018175638896282E-2</v>
      </c>
    </row>
    <row r="74" spans="1:170">
      <c r="A74" s="172">
        <v>86</v>
      </c>
      <c r="B74" s="190">
        <f t="shared" si="20"/>
        <v>8.6711999999999997E-2</v>
      </c>
      <c r="C74" s="191">
        <f t="shared" si="21"/>
        <v>6.7801E-2</v>
      </c>
      <c r="D74" s="174">
        <f t="shared" si="18"/>
        <v>7.7256500000000006E-2</v>
      </c>
      <c r="E74" s="345">
        <f t="shared" ca="1" si="10"/>
        <v>5.1627624401651057E-2</v>
      </c>
      <c r="F74" s="346">
        <f t="shared" ca="1" si="11"/>
        <v>3.7874286228006024E-2</v>
      </c>
      <c r="G74" s="366">
        <f t="shared" ca="1" si="17"/>
        <v>4.475095531482854E-2</v>
      </c>
      <c r="R74" s="405">
        <v>86</v>
      </c>
      <c r="T74" s="406" t="s">
        <v>63</v>
      </c>
      <c r="U74" s="407">
        <v>7.041E-2</v>
      </c>
      <c r="V74" s="407">
        <v>0.10163</v>
      </c>
      <c r="W74" s="408">
        <v>7.1220000000000006E-2</v>
      </c>
      <c r="Y74" s="406" t="s">
        <v>63</v>
      </c>
      <c r="Z74" s="407">
        <v>9.6149999999999999E-2</v>
      </c>
      <c r="AA74" s="407">
        <v>0.11677999999999999</v>
      </c>
      <c r="AB74" s="408">
        <v>9.6579999999999999E-2</v>
      </c>
      <c r="AC74" s="413"/>
      <c r="AD74" s="172">
        <v>86</v>
      </c>
      <c r="AF74" s="195"/>
      <c r="AG74" s="196">
        <v>8.6711999999999997E-2</v>
      </c>
      <c r="AH74" s="197">
        <v>0.123081</v>
      </c>
      <c r="AI74" s="172"/>
      <c r="AJ74" s="195"/>
      <c r="AK74" s="196">
        <v>6.7801E-2</v>
      </c>
      <c r="AL74" s="197">
        <v>9.7694000000000003E-2</v>
      </c>
      <c r="AM74" s="198"/>
      <c r="AW74" s="172">
        <v>93</v>
      </c>
      <c r="AX74" s="199">
        <f t="shared" si="19"/>
        <v>0.1884301915559469</v>
      </c>
      <c r="AY74" s="334">
        <f t="shared" si="15"/>
        <v>0.19973760000000002</v>
      </c>
      <c r="AZ74" s="381">
        <f>AY74*(1-VLOOKUP($AW74,'MP-2019_Male'!$A$3:$CH$103,IF(AZ$5&gt;2034,84,(60+(AZ$5-$AX$5)))))</f>
        <v>0.19809975168000002</v>
      </c>
      <c r="BA74" s="381">
        <f>AZ74*(1-VLOOKUP($AW74,'MP-2019_Male'!$A$3:$CH$103,IF(BA$5&gt;2034,84,(60+(BA$5-$AX$5)))))</f>
        <v>0.19659419356723201</v>
      </c>
      <c r="BB74" s="381">
        <f>BA74*(1-VLOOKUP($AW74,'MP-2019_Male'!$A$3:$CH$103,IF(BB$5&gt;2034,84,(60+(BB$5-$AX$5)))))</f>
        <v>0.19525735305097483</v>
      </c>
      <c r="BC74" s="381">
        <f>BB74*(1-VLOOKUP($AW74,'MP-2019_Male'!$A$3:$CH$103,IF(BC$5&gt;2034,84,(60+(BC$5-$AX$5)))))</f>
        <v>0.19410533466797408</v>
      </c>
      <c r="BD74" s="381">
        <f>BC74*(1-VLOOKUP($AW74,'MP-2019_Male'!$A$3:$CH$103,IF(BD$5&gt;2034,84,(60+(BD$5-$AX$5)))))</f>
        <v>0.1931348079946342</v>
      </c>
      <c r="BE74" s="381">
        <f>BD74*(1-VLOOKUP($AW74,'MP-2019_Male'!$A$3:$CH$103,IF(BE$5&gt;2034,84,(60+(BE$5-$AX$5)))))</f>
        <v>0.19220776091625996</v>
      </c>
      <c r="BF74" s="381">
        <f>BE74*(1-VLOOKUP($AW74,'MP-2019_Male'!$A$3:$CH$103,IF(BF$5&gt;2034,84,(60+(BF$5-$AX$5)))))</f>
        <v>0.19130438443995354</v>
      </c>
      <c r="BG74" s="381">
        <f>BF74*(1-VLOOKUP($AW74,'MP-2019_Male'!$A$3:$CH$103,IF(BG$5&gt;2034,84,(60+(BG$5-$AX$5)))))</f>
        <v>0.19038612339464175</v>
      </c>
      <c r="BH74" s="381">
        <f>BG74*(1-VLOOKUP($AW74,'MP-2019_Male'!$A$3:$CH$103,IF(BH$5&gt;2034,84,(60+(BH$5-$AX$5)))))</f>
        <v>0.18943419277766854</v>
      </c>
      <c r="BI74" s="381">
        <f>BH74*(1-VLOOKUP($AW74,'MP-2019_Male'!$A$3:$CH$103,IF(BI$5&gt;2034,84,(60+(BI$5-$AX$5)))))</f>
        <v>0.1884301915559469</v>
      </c>
      <c r="BJ74" s="414">
        <f>BI74*(1-VLOOKUP($AW74,'MP-2019_Male'!$A$3:$CH$103,IF(BJ$5&gt;2034,84,(60+(BJ$5-$AX$5)))))</f>
        <v>0.187356139464078</v>
      </c>
      <c r="BK74" s="381">
        <f>BJ74*(1-VLOOKUP($AW74,'MP-2019_Male'!$A$3:$CH$103,IF(BK$5&gt;2034,84,(60+(BK$5-$AX$5)))))</f>
        <v>0.18623200262729353</v>
      </c>
      <c r="BL74" s="381">
        <f>BK74*(1-VLOOKUP($AW74,'MP-2019_Male'!$A$3:$CH$103,IF(BL$5&gt;2034,84,(60+(BL$5-$AX$5)))))</f>
        <v>0.18504011781047885</v>
      </c>
      <c r="BM74" s="381">
        <f>BL74*(1-VLOOKUP($AW74,'MP-2019_Male'!$A$3:$CH$103,IF(BM$5&gt;2034,84,(60+(BM$5-$AX$5)))))</f>
        <v>0.18381885303292969</v>
      </c>
      <c r="BN74" s="381">
        <f>BM74*(1-VLOOKUP($AW74,'MP-2019_Male'!$A$3:$CH$103,IF(BN$5&gt;2034,84,(60+(BN$5-$AX$5)))))</f>
        <v>0.18255050294700248</v>
      </c>
      <c r="BO74" s="381">
        <f>BN74*(1-VLOOKUP($AW74,'MP-2019_Male'!$A$3:$CH$103,IF(BO$5&gt;2034,84,(60+(BO$5-$AX$5)))))</f>
        <v>0.18125439437607876</v>
      </c>
      <c r="BP74" s="381">
        <f>BO74*(1-VLOOKUP($AW74,'MP-2019_Male'!$A$3:$CH$103,IF(BP$5&gt;2034,84,(60+(BP$5-$AX$5)))))</f>
        <v>0.1799312372971334</v>
      </c>
      <c r="BQ74" s="381">
        <f>BP74*(1-VLOOKUP($AW74,'MP-2019_Male'!$A$3:$CH$103,IF(BQ$5&gt;2034,84,(60+(BQ$5-$AX$5)))))</f>
        <v>0.17858175301740489</v>
      </c>
      <c r="BR74" s="381">
        <f>BQ74*(1-VLOOKUP($AW74,'MP-2019_Male'!$A$3:$CH$103,IF(BR$5&gt;2034,84,(60+(BR$5-$AX$5)))))</f>
        <v>0.17720667351917085</v>
      </c>
      <c r="BS74" s="381">
        <f>BR74*(1-VLOOKUP($AW74,'MP-2019_Male'!$A$3:$CH$103,IF(BS$5&gt;2034,84,(60+(BS$5-$AX$5)))))</f>
        <v>0.17580674079836939</v>
      </c>
      <c r="BT74" s="381">
        <f>BS74*(1-VLOOKUP($AW74,'MP-2019_Male'!$A$3:$CH$103,IF(BT$5&gt;2034,84,(60+(BT$5-$AX$5)))))</f>
        <v>0.17436512552382277</v>
      </c>
      <c r="BU74" s="381">
        <f>BT74*(1-VLOOKUP($AW74,'MP-2019_Male'!$A$3:$CH$103,IF(BU$5&gt;2034,84,(60+(BU$5-$AX$5)))))</f>
        <v>0.17290045846942267</v>
      </c>
      <c r="BV74" s="381">
        <f>BU74*(1-VLOOKUP($AW74,'MP-2019_Male'!$A$3:$CH$103,IF(BV$5&gt;2034,84,(60+(BV$5-$AX$5)))))</f>
        <v>0.17141351452658563</v>
      </c>
      <c r="BW74" s="381">
        <f>BV74*(1-VLOOKUP($AW74,'MP-2019_Male'!$A$3:$CH$103,IF(BW$5&gt;2034,84,(60+(BW$5-$AX$5)))))</f>
        <v>0.16992221695020432</v>
      </c>
      <c r="BX74" s="381">
        <f>BW74*(1-VLOOKUP($AW74,'MP-2019_Male'!$A$3:$CH$103,IF(BX$5&gt;2034,84,(60+(BX$5-$AX$5)))))</f>
        <v>0.16846088588443256</v>
      </c>
      <c r="BY74" s="381">
        <f>BX74*(1-VLOOKUP($AW74,'MP-2019_Male'!$A$3:$CH$103,IF(BY$5&gt;2034,84,(60+(BY$5-$AX$5)))))</f>
        <v>0.16701212226582643</v>
      </c>
      <c r="BZ74" s="381">
        <f>BY74*(1-VLOOKUP($AW74,'MP-2019_Male'!$A$3:$CH$103,IF(BZ$5&gt;2034,84,(60+(BZ$5-$AX$5)))))</f>
        <v>0.16557581801434032</v>
      </c>
      <c r="CA74" s="381">
        <f>BZ74*(1-VLOOKUP($AW74,'MP-2019_Male'!$A$3:$CH$103,IF(CA$5&gt;2034,84,(60+(CA$5-$AX$5)))))</f>
        <v>0.16415186597941697</v>
      </c>
      <c r="CB74" s="381">
        <f>CA74*(1-VLOOKUP($AW74,'MP-2019_Male'!$A$3:$CH$103,IF(CB$5&gt;2034,84,(60+(CB$5-$AX$5)))))</f>
        <v>0.16274015993199398</v>
      </c>
      <c r="CC74" s="381">
        <f>CB74*(1-VLOOKUP($AW74,'MP-2019_Male'!$A$3:$CH$103,IF(CC$5&gt;2034,84,(60+(CC$5-$AX$5)))))</f>
        <v>0.16134059455657881</v>
      </c>
      <c r="CD74" s="381">
        <f>CC74*(1-VLOOKUP($AW74,'MP-2019_Male'!$A$3:$CH$103,IF(CD$5&gt;2034,84,(60+(CD$5-$AX$5)))))</f>
        <v>0.15995306544339222</v>
      </c>
      <c r="CE74" s="381">
        <f>CD74*(1-VLOOKUP($AW74,'MP-2019_Male'!$A$3:$CH$103,IF(CE$5&gt;2034,84,(60+(CE$5-$AX$5)))))</f>
        <v>0.15857746908057904</v>
      </c>
      <c r="CF74" s="381">
        <f>CE74*(1-VLOOKUP($AW74,'MP-2019_Male'!$A$3:$CH$103,IF(CF$5&gt;2034,84,(60+(CF$5-$AX$5)))))</f>
        <v>0.15721370284648606</v>
      </c>
      <c r="CG74" s="381">
        <f>CF74*(1-VLOOKUP($AW74,'MP-2019_Male'!$A$3:$CH$103,IF(CG$5&gt;2034,84,(60+(CG$5-$AX$5)))))</f>
        <v>0.15586166500200627</v>
      </c>
      <c r="CH74" s="381">
        <f>CG74*(1-VLOOKUP($AW74,'MP-2019_Male'!$A$3:$CH$103,IF(CH$5&gt;2034,84,(60+(CH$5-$AX$5)))))</f>
        <v>0.154521254682989</v>
      </c>
      <c r="CI74" s="381">
        <f>CH74*(1-VLOOKUP($AW74,'MP-2019_Male'!$A$3:$CH$103,IF(CI$5&gt;2034,84,(60+(CI$5-$AX$5)))))</f>
        <v>0.15319237189271528</v>
      </c>
      <c r="CJ74" s="381">
        <f>CI74*(1-VLOOKUP($AW74,'MP-2019_Male'!$A$3:$CH$103,IF(CJ$5&gt;2034,84,(60+(CJ$5-$AX$5)))))</f>
        <v>0.15187491749443793</v>
      </c>
      <c r="CK74" s="381">
        <f>CJ74*(1-VLOOKUP($AW74,'MP-2019_Male'!$A$3:$CH$103,IF(CK$5&gt;2034,84,(60+(CK$5-$AX$5)))))</f>
        <v>0.15056879320398575</v>
      </c>
      <c r="CL74" s="381">
        <f>CK74*(1-VLOOKUP($AW74,'MP-2019_Male'!$A$3:$CH$103,IF(CL$5&gt;2034,84,(60+(CL$5-$AX$5)))))</f>
        <v>0.14927390158243148</v>
      </c>
      <c r="CM74" s="381">
        <f>CL74*(1-VLOOKUP($AW74,'MP-2019_Male'!$A$3:$CH$103,IF(CM$5&gt;2034,84,(60+(CM$5-$AX$5)))))</f>
        <v>0.14799014602882257</v>
      </c>
      <c r="CN74" s="381">
        <f>CM74*(1-VLOOKUP($AW74,'MP-2019_Male'!$A$3:$CH$103,IF(CN$5&gt;2034,84,(60+(CN$5-$AX$5)))))</f>
        <v>0.14671743077297469</v>
      </c>
      <c r="CO74" s="381">
        <f>CN74*(1-VLOOKUP($AW74,'MP-2019_Male'!$A$3:$CH$103,IF(CO$5&gt;2034,84,(60+(CO$5-$AX$5)))))</f>
        <v>0.14545566086832709</v>
      </c>
      <c r="CP74" s="381">
        <f>CO74*(1-VLOOKUP($AW74,'MP-2019_Male'!$A$3:$CH$103,IF(CP$5&gt;2034,84,(60+(CP$5-$AX$5)))))</f>
        <v>0.14420474218485946</v>
      </c>
      <c r="CQ74" s="381">
        <f>CP74*(1-VLOOKUP($AW74,'MP-2019_Male'!$A$3:$CH$103,IF(CQ$5&gt;2034,84,(60+(CQ$5-$AX$5)))))</f>
        <v>0.14296458140206966</v>
      </c>
      <c r="CR74" s="381">
        <f>CQ74*(1-VLOOKUP($AW74,'MP-2019_Male'!$A$3:$CH$103,IF(CR$5&gt;2034,84,(60+(CR$5-$AX$5)))))</f>
        <v>0.14173508600201185</v>
      </c>
      <c r="CS74" s="381">
        <f>CR74*(1-VLOOKUP($AW74,'MP-2019_Male'!$A$3:$CH$103,IF(CS$5&gt;2034,84,(60+(CS$5-$AX$5)))))</f>
        <v>0.14051616426239455</v>
      </c>
      <c r="CT74" s="381">
        <f>CS74*(1-VLOOKUP($AW74,'MP-2019_Male'!$A$3:$CH$103,IF(CT$5&gt;2034,84,(60+(CT$5-$AX$5)))))</f>
        <v>0.13930772524973795</v>
      </c>
      <c r="CU74" s="381">
        <f>CT74*(1-VLOOKUP($AW74,'MP-2019_Male'!$A$3:$CH$103,IF(CU$5&gt;2034,84,(60+(CU$5-$AX$5)))))</f>
        <v>0.1381096788125902</v>
      </c>
      <c r="CV74" s="381">
        <f>CU74*(1-VLOOKUP($AW74,'MP-2019_Male'!$A$3:$CH$103,IF(CV$5&gt;2034,84,(60+(CV$5-$AX$5)))))</f>
        <v>0.13692193557480192</v>
      </c>
      <c r="CW74" s="381">
        <f>CV74*(1-VLOOKUP($AW74,'MP-2019_Male'!$A$3:$CH$103,IF(CW$5&gt;2034,84,(60+(CW$5-$AX$5)))))</f>
        <v>0.13574440692885861</v>
      </c>
      <c r="CX74" s="381">
        <f>CW74*(1-VLOOKUP($AW74,'MP-2019_Male'!$A$3:$CH$103,IF(CX$5&gt;2034,84,(60+(CX$5-$AX$5)))))</f>
        <v>0.13457700502927042</v>
      </c>
      <c r="CY74" s="381">
        <f>CX74*(1-VLOOKUP($AW74,'MP-2019_Male'!$A$3:$CH$103,IF(CY$5&gt;2034,84,(60+(CY$5-$AX$5)))))</f>
        <v>0.1334196427860187</v>
      </c>
      <c r="CZ74" s="381">
        <f>CY74*(1-VLOOKUP($AW74,'MP-2019_Male'!$A$3:$CH$103,IF(CZ$5&gt;2034,84,(60+(CZ$5-$AX$5)))))</f>
        <v>0.13227223385805892</v>
      </c>
      <c r="DA74" s="381">
        <f>CZ74*(1-VLOOKUP($AW74,'MP-2019_Male'!$A$3:$CH$103,IF(DA$5&gt;2034,84,(60+(DA$5-$AX$5)))))</f>
        <v>0.1311346926468796</v>
      </c>
      <c r="DB74" s="381">
        <f>DA74*(1-VLOOKUP($AW74,'MP-2019_Male'!$A$3:$CH$103,IF(DB$5&gt;2034,84,(60+(DB$5-$AX$5)))))</f>
        <v>0.13000693429011642</v>
      </c>
      <c r="DC74" s="381">
        <f>DB74*(1-VLOOKUP($AW74,'MP-2019_Male'!$A$3:$CH$103,IF(DC$5&gt;2034,84,(60+(DC$5-$AX$5)))))</f>
        <v>0.12888887465522142</v>
      </c>
      <c r="DD74" s="381">
        <f>DC74*(1-VLOOKUP($AW74,'MP-2019_Male'!$A$3:$CH$103,IF(DD$5&gt;2034,84,(60+(DD$5-$AX$5)))))</f>
        <v>0.12778043033318651</v>
      </c>
      <c r="DE74" s="381">
        <f>DD74*(1-VLOOKUP($AW74,'MP-2019_Male'!$A$3:$CH$103,IF(DE$5&gt;2034,84,(60+(DE$5-$AX$5)))))</f>
        <v>0.12668151863232111</v>
      </c>
      <c r="DF74" s="381">
        <f>DE74*(1-VLOOKUP($AW74,'MP-2019_Male'!$A$3:$CH$103,IF(DF$5&gt;2034,84,(60+(DF$5-$AX$5)))))</f>
        <v>0.12559205757208314</v>
      </c>
      <c r="DG74" s="381">
        <f>DF74*(1-VLOOKUP($AW74,'MP-2019_Male'!$A$3:$CH$103,IF(DG$5&gt;2034,84,(60+(DG$5-$AX$5)))))</f>
        <v>0.12451196587696321</v>
      </c>
      <c r="DH74" s="381">
        <f>DG74*(1-VLOOKUP($AW74,'MP-2019_Male'!$A$3:$CH$103,IF(DH$5&gt;2034,84,(60+(DH$5-$AX$5)))))</f>
        <v>0.12344116297042132</v>
      </c>
      <c r="DI74" s="381">
        <f>DH74*(1-VLOOKUP($AW74,'MP-2019_Male'!$A$3:$CH$103,IF(DI$5&gt;2034,84,(60+(DI$5-$AX$5)))))</f>
        <v>0.1223795689688757</v>
      </c>
      <c r="DJ74" s="381">
        <f>DI74*(1-VLOOKUP($AW74,'MP-2019_Male'!$A$3:$CH$103,IF(DJ$5&gt;2034,84,(60+(DJ$5-$AX$5)))))</f>
        <v>0.12132710467574336</v>
      </c>
      <c r="DK74" s="381">
        <f>DJ74*(1-VLOOKUP($AW74,'MP-2019_Male'!$A$3:$CH$103,IF(DK$5&gt;2034,84,(60+(DK$5-$AX$5)))))</f>
        <v>0.12028369157553195</v>
      </c>
      <c r="DL74" s="381">
        <f>DK74*(1-VLOOKUP($AW74,'MP-2019_Male'!$A$3:$CH$103,IF(DL$5&gt;2034,84,(60+(DL$5-$AX$5)))))</f>
        <v>0.11924925182798238</v>
      </c>
      <c r="DM74" s="381">
        <f>DL74*(1-VLOOKUP($AW74,'MP-2019_Male'!$A$3:$CH$103,IF(DM$5&gt;2034,84,(60+(DM$5-$AX$5)))))</f>
        <v>0.11822370826226172</v>
      </c>
      <c r="DN74" s="381">
        <f>DM74*(1-VLOOKUP($AW74,'MP-2019_Male'!$A$3:$CH$103,IF(DN$5&gt;2034,84,(60+(DN$5-$AX$5)))))</f>
        <v>0.11720698437120626</v>
      </c>
      <c r="DO74" s="381">
        <f>DN74*(1-VLOOKUP($AW74,'MP-2019_Male'!$A$3:$CH$103,IF(DO$5&gt;2034,84,(60+(DO$5-$AX$5)))))</f>
        <v>0.11619900430561388</v>
      </c>
      <c r="DP74" s="381">
        <f>DO74*(1-VLOOKUP($AW74,'MP-2019_Male'!$A$3:$CH$103,IF(DP$5&gt;2034,84,(60+(DP$5-$AX$5)))))</f>
        <v>0.11519969286858558</v>
      </c>
      <c r="DQ74" s="381">
        <f>DP74*(1-VLOOKUP($AW74,'MP-2019_Male'!$A$3:$CH$103,IF(DQ$5&gt;2034,84,(60+(DQ$5-$AX$5)))))</f>
        <v>0.11420897550991574</v>
      </c>
      <c r="DR74" s="381">
        <f>DQ74*(1-VLOOKUP($AW74,'MP-2019_Male'!$A$3:$CH$103,IF(DR$5&gt;2034,84,(60+(DR$5-$AX$5)))))</f>
        <v>0.11322677832053046</v>
      </c>
      <c r="DS74" s="381">
        <f>DR74*(1-VLOOKUP($AW74,'MP-2019_Male'!$A$3:$CH$103,IF(DS$5&gt;2034,84,(60+(DS$5-$AX$5)))))</f>
        <v>0.1122530280269739</v>
      </c>
      <c r="DT74" s="381">
        <f>DS74*(1-VLOOKUP($AW74,'MP-2019_Male'!$A$3:$CH$103,IF(DT$5&gt;2034,84,(60+(DT$5-$AX$5)))))</f>
        <v>0.11128765198594191</v>
      </c>
      <c r="DU74" s="381">
        <f>DT74*(1-VLOOKUP($AW74,'MP-2019_Male'!$A$3:$CH$103,IF(DU$5&gt;2034,84,(60+(DU$5-$AX$5)))))</f>
        <v>0.11033057817886281</v>
      </c>
      <c r="DV74" s="381">
        <f>DU74*(1-VLOOKUP($AW74,'MP-2019_Male'!$A$3:$CH$103,IF(DV$5&gt;2034,84,(60+(DV$5-$AX$5)))))</f>
        <v>0.10938173520652458</v>
      </c>
      <c r="DW74" s="381">
        <f>DV74*(1-VLOOKUP($AW74,'MP-2019_Male'!$A$3:$CH$103,IF(DW$5&gt;2034,84,(60+(DW$5-$AX$5)))))</f>
        <v>0.10844105228374847</v>
      </c>
      <c r="DX74" s="381">
        <f>DW74*(1-VLOOKUP($AW74,'MP-2019_Male'!$A$3:$CH$103,IF(DX$5&gt;2034,84,(60+(DX$5-$AX$5)))))</f>
        <v>0.10750845923410822</v>
      </c>
      <c r="DY74" s="381">
        <f>DX74*(1-VLOOKUP($AW74,'MP-2019_Male'!$A$3:$CH$103,IF(DY$5&gt;2034,84,(60+(DY$5-$AX$5)))))</f>
        <v>0.10658388648469488</v>
      </c>
      <c r="DZ74" s="381">
        <f>DY74*(1-VLOOKUP($AW74,'MP-2019_Male'!$A$3:$CH$103,IF(DZ$5&gt;2034,84,(60+(DZ$5-$AX$5)))))</f>
        <v>0.1056672650609265</v>
      </c>
      <c r="EA74" s="381">
        <f>DZ74*(1-VLOOKUP($AW74,'MP-2019_Male'!$A$3:$CH$103,IF(EA$5&gt;2034,84,(60+(EA$5-$AX$5)))))</f>
        <v>0.10475852658140253</v>
      </c>
      <c r="EB74" s="381">
        <f>EA74*(1-VLOOKUP($AW74,'MP-2019_Male'!$A$3:$CH$103,IF(EB$5&gt;2034,84,(60+(EB$5-$AX$5)))))</f>
        <v>0.10385760325280247</v>
      </c>
      <c r="EC74" s="381">
        <f>EB74*(1-VLOOKUP($AW74,'MP-2019_Male'!$A$3:$CH$103,IF(EC$5&gt;2034,84,(60+(EC$5-$AX$5)))))</f>
        <v>0.10296442786482836</v>
      </c>
      <c r="ED74" s="381">
        <f>EC74*(1-VLOOKUP($AW74,'MP-2019_Male'!$A$3:$CH$103,IF(ED$5&gt;2034,84,(60+(ED$5-$AX$5)))))</f>
        <v>0.10207893378519083</v>
      </c>
      <c r="EE74" s="381">
        <f>ED74*(1-VLOOKUP($AW74,'MP-2019_Male'!$A$3:$CH$103,IF(EE$5&gt;2034,84,(60+(EE$5-$AX$5)))))</f>
        <v>0.10120105495463817</v>
      </c>
      <c r="EF74" s="381">
        <f>EE74*(1-VLOOKUP($AW74,'MP-2019_Male'!$A$3:$CH$103,IF(EF$5&gt;2034,84,(60+(EF$5-$AX$5)))))</f>
        <v>0.10033072588202828</v>
      </c>
      <c r="EG74" s="381">
        <f>EF74*(1-VLOOKUP($AW74,'MP-2019_Male'!$A$3:$CH$103,IF(EG$5&gt;2034,84,(60+(EG$5-$AX$5)))))</f>
        <v>9.9467881639442826E-2</v>
      </c>
      <c r="EH74" s="381">
        <f>EG74*(1-VLOOKUP($AW74,'MP-2019_Male'!$A$3:$CH$103,IF(EH$5&gt;2034,84,(60+(EH$5-$AX$5)))))</f>
        <v>9.8612457857343613E-2</v>
      </c>
      <c r="EI74" s="381">
        <f>EH74*(1-VLOOKUP($AW74,'MP-2019_Male'!$A$3:$CH$103,IF(EI$5&gt;2034,84,(60+(EI$5-$AX$5)))))</f>
        <v>9.7764390719770458E-2</v>
      </c>
      <c r="EJ74" s="381">
        <f>EI74*(1-VLOOKUP($AW74,'MP-2019_Male'!$A$3:$CH$103,IF(EJ$5&gt;2034,84,(60+(EJ$5-$AX$5)))))</f>
        <v>9.6923616959580433E-2</v>
      </c>
      <c r="EK74" s="381">
        <f>EJ74*(1-VLOOKUP($AW74,'MP-2019_Male'!$A$3:$CH$103,IF(EK$5&gt;2034,84,(60+(EK$5-$AX$5)))))</f>
        <v>9.6090073853728031E-2</v>
      </c>
      <c r="EL74" s="381">
        <f>EK74*(1-VLOOKUP($AW74,'MP-2019_Male'!$A$3:$CH$103,IF(EL$5&gt;2034,84,(60+(EL$5-$AX$5)))))</f>
        <v>9.5263699218585962E-2</v>
      </c>
      <c r="EM74" s="381">
        <f>EL74*(1-VLOOKUP($AW74,'MP-2019_Male'!$A$3:$CH$103,IF(EM$5&gt;2034,84,(60+(EM$5-$AX$5)))))</f>
        <v>9.4444431405306117E-2</v>
      </c>
      <c r="EN74" s="381">
        <f>EM74*(1-VLOOKUP($AW74,'MP-2019_Male'!$A$3:$CH$103,IF(EN$5&gt;2034,84,(60+(EN$5-$AX$5)))))</f>
        <v>9.3632209295220481E-2</v>
      </c>
      <c r="EO74" s="381">
        <f>EN74*(1-VLOOKUP($AW74,'MP-2019_Male'!$A$3:$CH$103,IF(EO$5&gt;2034,84,(60+(EO$5-$AX$5)))))</f>
        <v>9.2826972295281585E-2</v>
      </c>
      <c r="EP74" s="381">
        <f>EO74*(1-VLOOKUP($AW74,'MP-2019_Male'!$A$3:$CH$103,IF(EP$5&gt;2034,84,(60+(EP$5-$AX$5)))))</f>
        <v>9.2028660333542164E-2</v>
      </c>
      <c r="EQ74" s="381">
        <f>EP74*(1-VLOOKUP($AW74,'MP-2019_Male'!$A$3:$CH$103,IF(EQ$5&gt;2034,84,(60+(EQ$5-$AX$5)))))</f>
        <v>9.123721385467369E-2</v>
      </c>
      <c r="ER74" s="381">
        <f>EQ74*(1-VLOOKUP($AW74,'MP-2019_Male'!$A$3:$CH$103,IF(ER$5&gt;2034,84,(60+(ER$5-$AX$5)))))</f>
        <v>9.045257381552349E-2</v>
      </c>
      <c r="ES74" s="381">
        <f>ER74*(1-VLOOKUP($AW74,'MP-2019_Male'!$A$3:$CH$103,IF(ES$5&gt;2034,84,(60+(ES$5-$AX$5)))))</f>
        <v>8.9674681680709981E-2</v>
      </c>
      <c r="ET74" s="381">
        <f>ES74*(1-VLOOKUP($AW74,'MP-2019_Male'!$A$3:$CH$103,IF(ET$5&gt;2034,84,(60+(ET$5-$AX$5)))))</f>
        <v>8.8903479418255868E-2</v>
      </c>
      <c r="EU74" s="381">
        <f>ET74*(1-VLOOKUP($AW74,'MP-2019_Male'!$A$3:$CH$103,IF(EU$5&gt;2034,84,(60+(EU$5-$AX$5)))))</f>
        <v>8.8138909495258863E-2</v>
      </c>
      <c r="EV74" s="381">
        <f>EU74*(1-VLOOKUP($AW74,'MP-2019_Male'!$A$3:$CH$103,IF(EV$5&gt;2034,84,(60+(EV$5-$AX$5)))))</f>
        <v>8.7380914873599627E-2</v>
      </c>
      <c r="EW74" s="381">
        <f>EV74*(1-VLOOKUP($AW74,'MP-2019_Male'!$A$3:$CH$103,IF(EW$5&gt;2034,84,(60+(EW$5-$AX$5)))))</f>
        <v>8.6629439005686662E-2</v>
      </c>
      <c r="EX74" s="381">
        <f>EW74*(1-VLOOKUP($AW74,'MP-2019_Male'!$A$3:$CH$103,IF(EX$5&gt;2034,84,(60+(EX$5-$AX$5)))))</f>
        <v>8.5884425830237754E-2</v>
      </c>
      <c r="EY74" s="381">
        <f>EX74*(1-VLOOKUP($AW74,'MP-2019_Male'!$A$3:$CH$103,IF(EY$5&gt;2034,84,(60+(EY$5-$AX$5)))))</f>
        <v>8.5145819768097708E-2</v>
      </c>
      <c r="EZ74" s="381">
        <f>EY74*(1-VLOOKUP($AW74,'MP-2019_Male'!$A$3:$CH$103,IF(EZ$5&gt;2034,84,(60+(EZ$5-$AX$5)))))</f>
        <v>8.4413565718092068E-2</v>
      </c>
      <c r="FA74" s="381">
        <f>EZ74*(1-VLOOKUP($AW74,'MP-2019_Male'!$A$3:$CH$103,IF(FA$5&gt;2034,84,(60+(FA$5-$AX$5)))))</f>
        <v>8.3687609052916473E-2</v>
      </c>
      <c r="FB74" s="381">
        <f>FA74*(1-VLOOKUP($AW74,'MP-2019_Male'!$A$3:$CH$103,IF(FB$5&gt;2034,84,(60+(FB$5-$AX$5)))))</f>
        <v>8.2967895615061391E-2</v>
      </c>
      <c r="FC74" s="381">
        <f>FB74*(1-VLOOKUP($AW74,'MP-2019_Male'!$A$3:$CH$103,IF(FC$5&gt;2034,84,(60+(FC$5-$AX$5)))))</f>
        <v>8.2254371712771862E-2</v>
      </c>
      <c r="FD74" s="381">
        <f>FC74*(1-VLOOKUP($AW74,'MP-2019_Male'!$A$3:$CH$103,IF(FD$5&gt;2034,84,(60+(FD$5-$AX$5)))))</f>
        <v>8.1546984116042026E-2</v>
      </c>
      <c r="FE74" s="381">
        <f>FD74*(1-VLOOKUP($AW74,'MP-2019_Male'!$A$3:$CH$103,IF(FE$5&gt;2034,84,(60+(FE$5-$AX$5)))))</f>
        <v>8.0845680052644059E-2</v>
      </c>
      <c r="FF74" s="381">
        <f>FE74*(1-VLOOKUP($AW74,'MP-2019_Male'!$A$3:$CH$103,IF(FF$5&gt;2034,84,(60+(FF$5-$AX$5)))))</f>
        <v>8.015040720419131E-2</v>
      </c>
      <c r="FG74" s="381">
        <f>FF74*(1-VLOOKUP($AW74,'MP-2019_Male'!$A$3:$CH$103,IF(FG$5&gt;2034,84,(60+(FG$5-$AX$5)))))</f>
        <v>7.9461113702235256E-2</v>
      </c>
      <c r="FH74" s="381">
        <f>FG74*(1-VLOOKUP($AW74,'MP-2019_Male'!$A$3:$CH$103,IF(FH$5&gt;2034,84,(60+(FH$5-$AX$5)))))</f>
        <v>7.877774812439603E-2</v>
      </c>
      <c r="FI74" s="381">
        <f>FH74*(1-VLOOKUP($AW74,'MP-2019_Male'!$A$3:$CH$103,IF(FI$5&gt;2034,84,(60+(FI$5-$AX$5)))))</f>
        <v>7.8100259490526222E-2</v>
      </c>
      <c r="FJ74" s="381">
        <f>FI74*(1-VLOOKUP($AW74,'MP-2019_Male'!$A$3:$CH$103,IF(FJ$5&gt;2034,84,(60+(FJ$5-$AX$5)))))</f>
        <v>7.7428597258907689E-2</v>
      </c>
      <c r="FK74" s="381">
        <f>FJ74*(1-VLOOKUP($AW74,'MP-2019_Male'!$A$3:$CH$103,IF(FK$5&gt;2034,84,(60+(FK$5-$AX$5)))))</f>
        <v>7.6762711322481081E-2</v>
      </c>
      <c r="FL74" s="381">
        <f>FK74*(1-VLOOKUP($AW74,'MP-2019_Male'!$A$3:$CH$103,IF(FL$5&gt;2034,84,(60+(FL$5-$AX$5)))))</f>
        <v>7.6102552005107738E-2</v>
      </c>
      <c r="FM74" s="381">
        <f>FL74*(1-VLOOKUP($AW74,'MP-2019_Male'!$A$3:$CH$103,IF(FM$5&gt;2034,84,(60+(FM$5-$AX$5)))))</f>
        <v>7.5448070057863803E-2</v>
      </c>
      <c r="FN74" s="381">
        <f>FM74*(1-VLOOKUP($AW74,'MP-2019_Male'!$A$3:$CH$103,IF(FN$5&gt;2034,84,(60+(FN$5-$AX$5)))))</f>
        <v>7.4799216655366166E-2</v>
      </c>
    </row>
    <row r="75" spans="1:170">
      <c r="A75" s="172">
        <v>87</v>
      </c>
      <c r="B75" s="190">
        <f t="shared" si="20"/>
        <v>9.7037999999999999E-2</v>
      </c>
      <c r="C75" s="191">
        <f t="shared" si="21"/>
        <v>7.6011999999999996E-2</v>
      </c>
      <c r="D75" s="174">
        <f t="shared" si="18"/>
        <v>8.6524999999999991E-2</v>
      </c>
      <c r="E75" s="345">
        <f t="shared" ca="1" si="10"/>
        <v>5.7627120869792887E-2</v>
      </c>
      <c r="F75" s="346">
        <f t="shared" ca="1" si="11"/>
        <v>4.3147121427016752E-2</v>
      </c>
      <c r="G75" s="366">
        <f t="shared" ca="1" si="17"/>
        <v>5.0387121148404823E-2</v>
      </c>
      <c r="R75" s="405">
        <v>87</v>
      </c>
      <c r="T75" s="406" t="s">
        <v>63</v>
      </c>
      <c r="U75" s="407">
        <v>7.9869999999999997E-2</v>
      </c>
      <c r="V75" s="407">
        <v>0.11014</v>
      </c>
      <c r="W75" s="408">
        <v>8.0299999999999996E-2</v>
      </c>
      <c r="Y75" s="406" t="s">
        <v>63</v>
      </c>
      <c r="Z75" s="407">
        <v>0.10732999999999999</v>
      </c>
      <c r="AA75" s="407">
        <v>0.12605</v>
      </c>
      <c r="AB75" s="408">
        <v>0.10664999999999999</v>
      </c>
      <c r="AC75" s="413"/>
      <c r="AD75" s="172">
        <v>87</v>
      </c>
      <c r="AF75" s="195"/>
      <c r="AG75" s="196">
        <v>9.7037999999999999E-2</v>
      </c>
      <c r="AH75" s="197">
        <v>0.13385</v>
      </c>
      <c r="AI75" s="172"/>
      <c r="AJ75" s="195"/>
      <c r="AK75" s="196">
        <v>7.6011999999999996E-2</v>
      </c>
      <c r="AL75" s="197">
        <v>0.10551000000000001</v>
      </c>
      <c r="AM75" s="198"/>
      <c r="AW75" s="172">
        <v>94</v>
      </c>
      <c r="AX75" s="199">
        <f t="shared" si="19"/>
        <v>0.2047036583650334</v>
      </c>
      <c r="AY75" s="334">
        <f t="shared" si="15"/>
        <v>0.21740210000000001</v>
      </c>
      <c r="AZ75" s="381">
        <f>AY75*(1-VLOOKUP($AW75,'MP-2019_Male'!$A$3:$CH$103,IF(AZ$5&gt;2034,84,(60+(AZ$5-$AX$5)))))</f>
        <v>0.21570636362000001</v>
      </c>
      <c r="BA75" s="381">
        <f>AZ75*(1-VLOOKUP($AW75,'MP-2019_Male'!$A$3:$CH$103,IF(BA$5&gt;2034,84,(60+(BA$5-$AX$5)))))</f>
        <v>0.21411013652921201</v>
      </c>
      <c r="BB75" s="381">
        <f>BA75*(1-VLOOKUP($AW75,'MP-2019_Male'!$A$3:$CH$103,IF(BB$5&gt;2034,84,(60+(BB$5-$AX$5)))))</f>
        <v>0.21265418760081337</v>
      </c>
      <c r="BC75" s="381">
        <f>BB75*(1-VLOOKUP($AW75,'MP-2019_Male'!$A$3:$CH$103,IF(BC$5&gt;2034,84,(60+(BC$5-$AX$5)))))</f>
        <v>0.21133573163768832</v>
      </c>
      <c r="BD75" s="381">
        <f>BC75*(1-VLOOKUP($AW75,'MP-2019_Male'!$A$3:$CH$103,IF(BD$5&gt;2034,84,(60+(BD$5-$AX$5)))))</f>
        <v>0.21015225154051725</v>
      </c>
      <c r="BE75" s="381">
        <f>BD75*(1-VLOOKUP($AW75,'MP-2019_Male'!$A$3:$CH$103,IF(BE$5&gt;2034,84,(60+(BE$5-$AX$5)))))</f>
        <v>0.20903844460735252</v>
      </c>
      <c r="BF75" s="381">
        <f>BE75*(1-VLOOKUP($AW75,'MP-2019_Male'!$A$3:$CH$103,IF(BF$5&gt;2034,84,(60+(BF$5-$AX$5)))))</f>
        <v>0.20795144469539428</v>
      </c>
      <c r="BG75" s="381">
        <f>BF75*(1-VLOOKUP($AW75,'MP-2019_Male'!$A$3:$CH$103,IF(BG$5&gt;2034,84,(60+(BG$5-$AX$5)))))</f>
        <v>0.20689089232744778</v>
      </c>
      <c r="BH75" s="381">
        <f>BG75*(1-VLOOKUP($AW75,'MP-2019_Male'!$A$3:$CH$103,IF(BH$5&gt;2034,84,(60+(BH$5-$AX$5)))))</f>
        <v>0.20581505968734506</v>
      </c>
      <c r="BI75" s="381">
        <f>BH75*(1-VLOOKUP($AW75,'MP-2019_Male'!$A$3:$CH$103,IF(BI$5&gt;2034,84,(60+(BI$5-$AX$5)))))</f>
        <v>0.2047036583650334</v>
      </c>
      <c r="BJ75" s="414">
        <f>BI75*(1-VLOOKUP($AW75,'MP-2019_Male'!$A$3:$CH$103,IF(BJ$5&gt;2034,84,(60+(BJ$5-$AX$5)))))</f>
        <v>0.2035573178781892</v>
      </c>
      <c r="BK75" s="381">
        <f>BJ75*(1-VLOOKUP($AW75,'MP-2019_Male'!$A$3:$CH$103,IF(BK$5&gt;2034,84,(60+(BK$5-$AX$5)))))</f>
        <v>0.20235632970270789</v>
      </c>
      <c r="BL75" s="381">
        <f>BK75*(1-VLOOKUP($AW75,'MP-2019_Male'!$A$3:$CH$103,IF(BL$5&gt;2034,84,(60+(BL$5-$AX$5)))))</f>
        <v>0.2011017204585511</v>
      </c>
      <c r="BM75" s="381">
        <f>BL75*(1-VLOOKUP($AW75,'MP-2019_Male'!$A$3:$CH$103,IF(BM$5&gt;2034,84,(60+(BM$5-$AX$5)))))</f>
        <v>0.19981466944761639</v>
      </c>
      <c r="BN75" s="381">
        <f>BM75*(1-VLOOKUP($AW75,'MP-2019_Male'!$A$3:$CH$103,IF(BN$5&gt;2034,84,(60+(BN$5-$AX$5)))))</f>
        <v>0.19849589262926212</v>
      </c>
      <c r="BO75" s="381">
        <f>BN75*(1-VLOOKUP($AW75,'MP-2019_Male'!$A$3:$CH$103,IF(BO$5&gt;2034,84,(60+(BO$5-$AX$5)))))</f>
        <v>0.19714612055938313</v>
      </c>
      <c r="BP75" s="381">
        <f>BO75*(1-VLOOKUP($AW75,'MP-2019_Male'!$A$3:$CH$103,IF(BP$5&gt;2034,84,(60+(BP$5-$AX$5)))))</f>
        <v>0.19576609771546744</v>
      </c>
      <c r="BQ75" s="381">
        <f>BP75*(1-VLOOKUP($AW75,'MP-2019_Male'!$A$3:$CH$103,IF(BQ$5&gt;2034,84,(60+(BQ$5-$AX$5)))))</f>
        <v>0.19435658181191606</v>
      </c>
      <c r="BR75" s="381">
        <f>BQ75*(1-VLOOKUP($AW75,'MP-2019_Male'!$A$3:$CH$103,IF(BR$5&gt;2034,84,(60+(BR$5-$AX$5)))))</f>
        <v>0.19291834310650788</v>
      </c>
      <c r="BS75" s="381">
        <f>BR75*(1-VLOOKUP($AW75,'MP-2019_Male'!$A$3:$CH$103,IF(BS$5&gt;2034,84,(60+(BS$5-$AX$5)))))</f>
        <v>0.19143287186458777</v>
      </c>
      <c r="BT75" s="381">
        <f>BS75*(1-VLOOKUP($AW75,'MP-2019_Male'!$A$3:$CH$103,IF(BT$5&gt;2034,84,(60+(BT$5-$AX$5)))))</f>
        <v>0.18992055217685752</v>
      </c>
      <c r="BU75" s="381">
        <f>BT75*(1-VLOOKUP($AW75,'MP-2019_Male'!$A$3:$CH$103,IF(BU$5&gt;2034,84,(60+(BU$5-$AX$5)))))</f>
        <v>0.18838219570422499</v>
      </c>
      <c r="BV75" s="381">
        <f>BU75*(1-VLOOKUP($AW75,'MP-2019_Male'!$A$3:$CH$103,IF(BV$5&gt;2034,84,(60+(BV$5-$AX$5)))))</f>
        <v>0.18681862347987993</v>
      </c>
      <c r="BW75" s="381">
        <f>BV75*(1-VLOOKUP($AW75,'MP-2019_Male'!$A$3:$CH$103,IF(BW$5&gt;2034,84,(60+(BW$5-$AX$5)))))</f>
        <v>0.18521198331795297</v>
      </c>
      <c r="BX75" s="381">
        <f>BW75*(1-VLOOKUP($AW75,'MP-2019_Male'!$A$3:$CH$103,IF(BX$5&gt;2034,84,(60+(BX$5-$AX$5)))))</f>
        <v>0.18367472385641395</v>
      </c>
      <c r="BY75" s="381">
        <f>BX75*(1-VLOOKUP($AW75,'MP-2019_Male'!$A$3:$CH$103,IF(BY$5&gt;2034,84,(60+(BY$5-$AX$5)))))</f>
        <v>0.18215022364840572</v>
      </c>
      <c r="BZ75" s="381">
        <f>BY75*(1-VLOOKUP($AW75,'MP-2019_Male'!$A$3:$CH$103,IF(BZ$5&gt;2034,84,(60+(BZ$5-$AX$5)))))</f>
        <v>0.18063837679212397</v>
      </c>
      <c r="CA75" s="381">
        <f>BZ75*(1-VLOOKUP($AW75,'MP-2019_Male'!$A$3:$CH$103,IF(CA$5&gt;2034,84,(60+(CA$5-$AX$5)))))</f>
        <v>0.17913907826474934</v>
      </c>
      <c r="CB75" s="381">
        <f>CA75*(1-VLOOKUP($AW75,'MP-2019_Male'!$A$3:$CH$103,IF(CB$5&gt;2034,84,(60+(CB$5-$AX$5)))))</f>
        <v>0.17765222391515192</v>
      </c>
      <c r="CC75" s="381">
        <f>CB75*(1-VLOOKUP($AW75,'MP-2019_Male'!$A$3:$CH$103,IF(CC$5&gt;2034,84,(60+(CC$5-$AX$5)))))</f>
        <v>0.17617771045665617</v>
      </c>
      <c r="CD75" s="381">
        <f>CC75*(1-VLOOKUP($AW75,'MP-2019_Male'!$A$3:$CH$103,IF(CD$5&gt;2034,84,(60+(CD$5-$AX$5)))))</f>
        <v>0.17471543545986593</v>
      </c>
      <c r="CE75" s="381">
        <f>CD75*(1-VLOOKUP($AW75,'MP-2019_Male'!$A$3:$CH$103,IF(CE$5&gt;2034,84,(60+(CE$5-$AX$5)))))</f>
        <v>0.17326529734554905</v>
      </c>
      <c r="CF75" s="381">
        <f>CE75*(1-VLOOKUP($AW75,'MP-2019_Male'!$A$3:$CH$103,IF(CF$5&gt;2034,84,(60+(CF$5-$AX$5)))))</f>
        <v>0.17182719537758098</v>
      </c>
      <c r="CG75" s="381">
        <f>CF75*(1-VLOOKUP($AW75,'MP-2019_Male'!$A$3:$CH$103,IF(CG$5&gt;2034,84,(60+(CG$5-$AX$5)))))</f>
        <v>0.17040102965594706</v>
      </c>
      <c r="CH75" s="381">
        <f>CG75*(1-VLOOKUP($AW75,'MP-2019_Male'!$A$3:$CH$103,IF(CH$5&gt;2034,84,(60+(CH$5-$AX$5)))))</f>
        <v>0.16898670110980271</v>
      </c>
      <c r="CI75" s="381">
        <f>CH75*(1-VLOOKUP($AW75,'MP-2019_Male'!$A$3:$CH$103,IF(CI$5&gt;2034,84,(60+(CI$5-$AX$5)))))</f>
        <v>0.16758411149059135</v>
      </c>
      <c r="CJ75" s="381">
        <f>CI75*(1-VLOOKUP($AW75,'MP-2019_Male'!$A$3:$CH$103,IF(CJ$5&gt;2034,84,(60+(CJ$5-$AX$5)))))</f>
        <v>0.16619316336521944</v>
      </c>
      <c r="CK75" s="381">
        <f>CJ75*(1-VLOOKUP($AW75,'MP-2019_Male'!$A$3:$CH$103,IF(CK$5&gt;2034,84,(60+(CK$5-$AX$5)))))</f>
        <v>0.16481376010928814</v>
      </c>
      <c r="CL75" s="381">
        <f>CK75*(1-VLOOKUP($AW75,'MP-2019_Male'!$A$3:$CH$103,IF(CL$5&gt;2034,84,(60+(CL$5-$AX$5)))))</f>
        <v>0.16344580590038105</v>
      </c>
      <c r="CM75" s="381">
        <f>CL75*(1-VLOOKUP($AW75,'MP-2019_Male'!$A$3:$CH$103,IF(CM$5&gt;2034,84,(60+(CM$5-$AX$5)))))</f>
        <v>0.16208920571140789</v>
      </c>
      <c r="CN75" s="381">
        <f>CM75*(1-VLOOKUP($AW75,'MP-2019_Male'!$A$3:$CH$103,IF(CN$5&gt;2034,84,(60+(CN$5-$AX$5)))))</f>
        <v>0.1607438653040032</v>
      </c>
      <c r="CO75" s="381">
        <f>CN75*(1-VLOOKUP($AW75,'MP-2019_Male'!$A$3:$CH$103,IF(CO$5&gt;2034,84,(60+(CO$5-$AX$5)))))</f>
        <v>0.15940969122197998</v>
      </c>
      <c r="CP75" s="381">
        <f>CO75*(1-VLOOKUP($AW75,'MP-2019_Male'!$A$3:$CH$103,IF(CP$5&gt;2034,84,(60+(CP$5-$AX$5)))))</f>
        <v>0.15808659078483756</v>
      </c>
      <c r="CQ75" s="381">
        <f>CP75*(1-VLOOKUP($AW75,'MP-2019_Male'!$A$3:$CH$103,IF(CQ$5&gt;2034,84,(60+(CQ$5-$AX$5)))))</f>
        <v>0.15677447208132342</v>
      </c>
      <c r="CR75" s="381">
        <f>CQ75*(1-VLOOKUP($AW75,'MP-2019_Male'!$A$3:$CH$103,IF(CR$5&gt;2034,84,(60+(CR$5-$AX$5)))))</f>
        <v>0.15547324396304843</v>
      </c>
      <c r="CS75" s="381">
        <f>CR75*(1-VLOOKUP($AW75,'MP-2019_Male'!$A$3:$CH$103,IF(CS$5&gt;2034,84,(60+(CS$5-$AX$5)))))</f>
        <v>0.15418281603815512</v>
      </c>
      <c r="CT75" s="381">
        <f>CS75*(1-VLOOKUP($AW75,'MP-2019_Male'!$A$3:$CH$103,IF(CT$5&gt;2034,84,(60+(CT$5-$AX$5)))))</f>
        <v>0.15290309866503843</v>
      </c>
      <c r="CU75" s="381">
        <f>CT75*(1-VLOOKUP($AW75,'MP-2019_Male'!$A$3:$CH$103,IF(CU$5&gt;2034,84,(60+(CU$5-$AX$5)))))</f>
        <v>0.15163400294611862</v>
      </c>
      <c r="CV75" s="381">
        <f>CU75*(1-VLOOKUP($AW75,'MP-2019_Male'!$A$3:$CH$103,IF(CV$5&gt;2034,84,(60+(CV$5-$AX$5)))))</f>
        <v>0.15037544072166584</v>
      </c>
      <c r="CW75" s="381">
        <f>CV75*(1-VLOOKUP($AW75,'MP-2019_Male'!$A$3:$CH$103,IF(CW$5&gt;2034,84,(60+(CW$5-$AX$5)))))</f>
        <v>0.14912732456367603</v>
      </c>
      <c r="CX75" s="381">
        <f>CW75*(1-VLOOKUP($AW75,'MP-2019_Male'!$A$3:$CH$103,IF(CX$5&gt;2034,84,(60+(CX$5-$AX$5)))))</f>
        <v>0.14788956776979753</v>
      </c>
      <c r="CY75" s="381">
        <f>CX75*(1-VLOOKUP($AW75,'MP-2019_Male'!$A$3:$CH$103,IF(CY$5&gt;2034,84,(60+(CY$5-$AX$5)))))</f>
        <v>0.14666208435730821</v>
      </c>
      <c r="CZ75" s="381">
        <f>CY75*(1-VLOOKUP($AW75,'MP-2019_Male'!$A$3:$CH$103,IF(CZ$5&gt;2034,84,(60+(CZ$5-$AX$5)))))</f>
        <v>0.14544478905714256</v>
      </c>
      <c r="DA75" s="381">
        <f>CZ75*(1-VLOOKUP($AW75,'MP-2019_Male'!$A$3:$CH$103,IF(DA$5&gt;2034,84,(60+(DA$5-$AX$5)))))</f>
        <v>0.14423759730796828</v>
      </c>
      <c r="DB75" s="381">
        <f>DA75*(1-VLOOKUP($AW75,'MP-2019_Male'!$A$3:$CH$103,IF(DB$5&gt;2034,84,(60+(DB$5-$AX$5)))))</f>
        <v>0.14304042525031216</v>
      </c>
      <c r="DC75" s="381">
        <f>DB75*(1-VLOOKUP($AW75,'MP-2019_Male'!$A$3:$CH$103,IF(DC$5&gt;2034,84,(60+(DC$5-$AX$5)))))</f>
        <v>0.14185318972073457</v>
      </c>
      <c r="DD75" s="381">
        <f>DC75*(1-VLOOKUP($AW75,'MP-2019_Male'!$A$3:$CH$103,IF(DD$5&gt;2034,84,(60+(DD$5-$AX$5)))))</f>
        <v>0.14067580824605247</v>
      </c>
      <c r="DE75" s="381">
        <f>DD75*(1-VLOOKUP($AW75,'MP-2019_Male'!$A$3:$CH$103,IF(DE$5&gt;2034,84,(60+(DE$5-$AX$5)))))</f>
        <v>0.13950819903761025</v>
      </c>
      <c r="DF75" s="381">
        <f>DE75*(1-VLOOKUP($AW75,'MP-2019_Male'!$A$3:$CH$103,IF(DF$5&gt;2034,84,(60+(DF$5-$AX$5)))))</f>
        <v>0.1383502809855981</v>
      </c>
      <c r="DG75" s="381">
        <f>DF75*(1-VLOOKUP($AW75,'MP-2019_Male'!$A$3:$CH$103,IF(DG$5&gt;2034,84,(60+(DG$5-$AX$5)))))</f>
        <v>0.13720197365341763</v>
      </c>
      <c r="DH75" s="381">
        <f>DG75*(1-VLOOKUP($AW75,'MP-2019_Male'!$A$3:$CH$103,IF(DH$5&gt;2034,84,(60+(DH$5-$AX$5)))))</f>
        <v>0.13606319727209426</v>
      </c>
      <c r="DI75" s="381">
        <f>DH75*(1-VLOOKUP($AW75,'MP-2019_Male'!$A$3:$CH$103,IF(DI$5&gt;2034,84,(60+(DI$5-$AX$5)))))</f>
        <v>0.13493387273473589</v>
      </c>
      <c r="DJ75" s="381">
        <f>DI75*(1-VLOOKUP($AW75,'MP-2019_Male'!$A$3:$CH$103,IF(DJ$5&gt;2034,84,(60+(DJ$5-$AX$5)))))</f>
        <v>0.13381392159103758</v>
      </c>
      <c r="DK75" s="381">
        <f>DJ75*(1-VLOOKUP($AW75,'MP-2019_Male'!$A$3:$CH$103,IF(DK$5&gt;2034,84,(60+(DK$5-$AX$5)))))</f>
        <v>0.13270326604183197</v>
      </c>
      <c r="DL75" s="381">
        <f>DK75*(1-VLOOKUP($AW75,'MP-2019_Male'!$A$3:$CH$103,IF(DL$5&gt;2034,84,(60+(DL$5-$AX$5)))))</f>
        <v>0.13160182893368477</v>
      </c>
      <c r="DM75" s="381">
        <f>DL75*(1-VLOOKUP($AW75,'MP-2019_Male'!$A$3:$CH$103,IF(DM$5&gt;2034,84,(60+(DM$5-$AX$5)))))</f>
        <v>0.13050953375353519</v>
      </c>
      <c r="DN75" s="381">
        <f>DM75*(1-VLOOKUP($AW75,'MP-2019_Male'!$A$3:$CH$103,IF(DN$5&gt;2034,84,(60+(DN$5-$AX$5)))))</f>
        <v>0.12942630462338084</v>
      </c>
      <c r="DO75" s="381">
        <f>DN75*(1-VLOOKUP($AW75,'MP-2019_Male'!$A$3:$CH$103,IF(DO$5&gt;2034,84,(60+(DO$5-$AX$5)))))</f>
        <v>0.12835206629500678</v>
      </c>
      <c r="DP75" s="381">
        <f>DO75*(1-VLOOKUP($AW75,'MP-2019_Male'!$A$3:$CH$103,IF(DP$5&gt;2034,84,(60+(DP$5-$AX$5)))))</f>
        <v>0.12728674414475824</v>
      </c>
      <c r="DQ75" s="381">
        <f>DP75*(1-VLOOKUP($AW75,'MP-2019_Male'!$A$3:$CH$103,IF(DQ$5&gt;2034,84,(60+(DQ$5-$AX$5)))))</f>
        <v>0.12623026416835675</v>
      </c>
      <c r="DR75" s="381">
        <f>DQ75*(1-VLOOKUP($AW75,'MP-2019_Male'!$A$3:$CH$103,IF(DR$5&gt;2034,84,(60+(DR$5-$AX$5)))))</f>
        <v>0.12518255297575939</v>
      </c>
      <c r="DS75" s="381">
        <f>DR75*(1-VLOOKUP($AW75,'MP-2019_Male'!$A$3:$CH$103,IF(DS$5&gt;2034,84,(60+(DS$5-$AX$5)))))</f>
        <v>0.12414353778606059</v>
      </c>
      <c r="DT75" s="381">
        <f>DS75*(1-VLOOKUP($AW75,'MP-2019_Male'!$A$3:$CH$103,IF(DT$5&gt;2034,84,(60+(DT$5-$AX$5)))))</f>
        <v>0.12311314642243629</v>
      </c>
      <c r="DU75" s="381">
        <f>DT75*(1-VLOOKUP($AW75,'MP-2019_Male'!$A$3:$CH$103,IF(DU$5&gt;2034,84,(60+(DU$5-$AX$5)))))</f>
        <v>0.12209130730713007</v>
      </c>
      <c r="DV75" s="381">
        <f>DU75*(1-VLOOKUP($AW75,'MP-2019_Male'!$A$3:$CH$103,IF(DV$5&gt;2034,84,(60+(DV$5-$AX$5)))))</f>
        <v>0.12107794945648089</v>
      </c>
      <c r="DW75" s="381">
        <f>DV75*(1-VLOOKUP($AW75,'MP-2019_Male'!$A$3:$CH$103,IF(DW$5&gt;2034,84,(60+(DW$5-$AX$5)))))</f>
        <v>0.12007300247599209</v>
      </c>
      <c r="DX75" s="381">
        <f>DW75*(1-VLOOKUP($AW75,'MP-2019_Male'!$A$3:$CH$103,IF(DX$5&gt;2034,84,(60+(DX$5-$AX$5)))))</f>
        <v>0.11907639655544136</v>
      </c>
      <c r="DY75" s="381">
        <f>DX75*(1-VLOOKUP($AW75,'MP-2019_Male'!$A$3:$CH$103,IF(DY$5&gt;2034,84,(60+(DY$5-$AX$5)))))</f>
        <v>0.1180880624640312</v>
      </c>
      <c r="DZ75" s="381">
        <f>DY75*(1-VLOOKUP($AW75,'MP-2019_Male'!$A$3:$CH$103,IF(DZ$5&gt;2034,84,(60+(DZ$5-$AX$5)))))</f>
        <v>0.11710793154557975</v>
      </c>
      <c r="EA75" s="381">
        <f>DZ75*(1-VLOOKUP($AW75,'MP-2019_Male'!$A$3:$CH$103,IF(EA$5&gt;2034,84,(60+(EA$5-$AX$5)))))</f>
        <v>0.11613593571375144</v>
      </c>
      <c r="EB75" s="381">
        <f>EA75*(1-VLOOKUP($AW75,'MP-2019_Male'!$A$3:$CH$103,IF(EB$5&gt;2034,84,(60+(EB$5-$AX$5)))))</f>
        <v>0.11517200744732731</v>
      </c>
      <c r="EC75" s="381">
        <f>EB75*(1-VLOOKUP($AW75,'MP-2019_Male'!$A$3:$CH$103,IF(EC$5&gt;2034,84,(60+(EC$5-$AX$5)))))</f>
        <v>0.1142160797855145</v>
      </c>
      <c r="ED75" s="381">
        <f>EC75*(1-VLOOKUP($AW75,'MP-2019_Male'!$A$3:$CH$103,IF(ED$5&gt;2034,84,(60+(ED$5-$AX$5)))))</f>
        <v>0.11326808632329473</v>
      </c>
      <c r="EE75" s="381">
        <f>ED75*(1-VLOOKUP($AW75,'MP-2019_Male'!$A$3:$CH$103,IF(EE$5&gt;2034,84,(60+(EE$5-$AX$5)))))</f>
        <v>0.11232796120681139</v>
      </c>
      <c r="EF75" s="381">
        <f>EE75*(1-VLOOKUP($AW75,'MP-2019_Male'!$A$3:$CH$103,IF(EF$5&gt;2034,84,(60+(EF$5-$AX$5)))))</f>
        <v>0.11139563912879485</v>
      </c>
      <c r="EG75" s="381">
        <f>EF75*(1-VLOOKUP($AW75,'MP-2019_Male'!$A$3:$CH$103,IF(EG$5&gt;2034,84,(60+(EG$5-$AX$5)))))</f>
        <v>0.11047105532402586</v>
      </c>
      <c r="EH75" s="381">
        <f>EG75*(1-VLOOKUP($AW75,'MP-2019_Male'!$A$3:$CH$103,IF(EH$5&gt;2034,84,(60+(EH$5-$AX$5)))))</f>
        <v>0.10955414556483645</v>
      </c>
      <c r="EI75" s="381">
        <f>EH75*(1-VLOOKUP($AW75,'MP-2019_Male'!$A$3:$CH$103,IF(EI$5&gt;2034,84,(60+(EI$5-$AX$5)))))</f>
        <v>0.10864484615664831</v>
      </c>
      <c r="EJ75" s="381">
        <f>EI75*(1-VLOOKUP($AW75,'MP-2019_Male'!$A$3:$CH$103,IF(EJ$5&gt;2034,84,(60+(EJ$5-$AX$5)))))</f>
        <v>0.10774309393354813</v>
      </c>
      <c r="EK75" s="381">
        <f>EJ75*(1-VLOOKUP($AW75,'MP-2019_Male'!$A$3:$CH$103,IF(EK$5&gt;2034,84,(60+(EK$5-$AX$5)))))</f>
        <v>0.10684882625389967</v>
      </c>
      <c r="EL75" s="381">
        <f>EK75*(1-VLOOKUP($AW75,'MP-2019_Male'!$A$3:$CH$103,IF(EL$5&gt;2034,84,(60+(EL$5-$AX$5)))))</f>
        <v>0.10596198099599231</v>
      </c>
      <c r="EM75" s="381">
        <f>EL75*(1-VLOOKUP($AW75,'MP-2019_Male'!$A$3:$CH$103,IF(EM$5&gt;2034,84,(60+(EM$5-$AX$5)))))</f>
        <v>0.10508249655372558</v>
      </c>
      <c r="EN75" s="381">
        <f>EM75*(1-VLOOKUP($AW75,'MP-2019_Male'!$A$3:$CH$103,IF(EN$5&gt;2034,84,(60+(EN$5-$AX$5)))))</f>
        <v>0.10421031183232966</v>
      </c>
      <c r="EO75" s="381">
        <f>EN75*(1-VLOOKUP($AW75,'MP-2019_Male'!$A$3:$CH$103,IF(EO$5&gt;2034,84,(60+(EO$5-$AX$5)))))</f>
        <v>0.10334536624412133</v>
      </c>
      <c r="EP75" s="381">
        <f>EO75*(1-VLOOKUP($AW75,'MP-2019_Male'!$A$3:$CH$103,IF(EP$5&gt;2034,84,(60+(EP$5-$AX$5)))))</f>
        <v>0.10248759970429512</v>
      </c>
      <c r="EQ75" s="381">
        <f>EP75*(1-VLOOKUP($AW75,'MP-2019_Male'!$A$3:$CH$103,IF(EQ$5&gt;2034,84,(60+(EQ$5-$AX$5)))))</f>
        <v>0.10163695262674947</v>
      </c>
      <c r="ER75" s="381">
        <f>EQ75*(1-VLOOKUP($AW75,'MP-2019_Male'!$A$3:$CH$103,IF(ER$5&gt;2034,84,(60+(ER$5-$AX$5)))))</f>
        <v>0.10079336591994746</v>
      </c>
      <c r="ES75" s="381">
        <f>ER75*(1-VLOOKUP($AW75,'MP-2019_Male'!$A$3:$CH$103,IF(ES$5&gt;2034,84,(60+(ES$5-$AX$5)))))</f>
        <v>9.9956780982811896E-2</v>
      </c>
      <c r="ET75" s="381">
        <f>ES75*(1-VLOOKUP($AW75,'MP-2019_Male'!$A$3:$CH$103,IF(ET$5&gt;2034,84,(60+(ET$5-$AX$5)))))</f>
        <v>9.9127139700654565E-2</v>
      </c>
      <c r="EU75" s="381">
        <f>ET75*(1-VLOOKUP($AW75,'MP-2019_Male'!$A$3:$CH$103,IF(EU$5&gt;2034,84,(60+(EU$5-$AX$5)))))</f>
        <v>9.8304384441139134E-2</v>
      </c>
      <c r="EV75" s="381">
        <f>EU75*(1-VLOOKUP($AW75,'MP-2019_Male'!$A$3:$CH$103,IF(EV$5&gt;2034,84,(60+(EV$5-$AX$5)))))</f>
        <v>9.7488458050277685E-2</v>
      </c>
      <c r="EW75" s="381">
        <f>EV75*(1-VLOOKUP($AW75,'MP-2019_Male'!$A$3:$CH$103,IF(EW$5&gt;2034,84,(60+(EW$5-$AX$5)))))</f>
        <v>9.667930384846038E-2</v>
      </c>
      <c r="EX75" s="381">
        <f>EW75*(1-VLOOKUP($AW75,'MP-2019_Male'!$A$3:$CH$103,IF(EX$5&gt;2034,84,(60+(EX$5-$AX$5)))))</f>
        <v>9.5876865626518162E-2</v>
      </c>
      <c r="EY75" s="381">
        <f>EX75*(1-VLOOKUP($AW75,'MP-2019_Male'!$A$3:$CH$103,IF(EY$5&gt;2034,84,(60+(EY$5-$AX$5)))))</f>
        <v>9.5081087641818066E-2</v>
      </c>
      <c r="EZ75" s="381">
        <f>EY75*(1-VLOOKUP($AW75,'MP-2019_Male'!$A$3:$CH$103,IF(EZ$5&gt;2034,84,(60+(EZ$5-$AX$5)))))</f>
        <v>9.4291914614390973E-2</v>
      </c>
      <c r="FA75" s="381">
        <f>EZ75*(1-VLOOKUP($AW75,'MP-2019_Male'!$A$3:$CH$103,IF(FA$5&gt;2034,84,(60+(FA$5-$AX$5)))))</f>
        <v>9.3509291723091525E-2</v>
      </c>
      <c r="FB75" s="381">
        <f>FA75*(1-VLOOKUP($AW75,'MP-2019_Male'!$A$3:$CH$103,IF(FB$5&gt;2034,84,(60+(FB$5-$AX$5)))))</f>
        <v>9.2733164601789875E-2</v>
      </c>
      <c r="FC75" s="381">
        <f>FB75*(1-VLOOKUP($AW75,'MP-2019_Male'!$A$3:$CH$103,IF(FC$5&gt;2034,84,(60+(FC$5-$AX$5)))))</f>
        <v>9.1963479335595025E-2</v>
      </c>
      <c r="FD75" s="381">
        <f>FC75*(1-VLOOKUP($AW75,'MP-2019_Male'!$A$3:$CH$103,IF(FD$5&gt;2034,84,(60+(FD$5-$AX$5)))))</f>
        <v>9.1200182457109591E-2</v>
      </c>
      <c r="FE75" s="381">
        <f>FD75*(1-VLOOKUP($AW75,'MP-2019_Male'!$A$3:$CH$103,IF(FE$5&gt;2034,84,(60+(FE$5-$AX$5)))))</f>
        <v>9.0443220942715577E-2</v>
      </c>
      <c r="FF75" s="381">
        <f>FE75*(1-VLOOKUP($AW75,'MP-2019_Male'!$A$3:$CH$103,IF(FF$5&gt;2034,84,(60+(FF$5-$AX$5)))))</f>
        <v>8.9692542208891043E-2</v>
      </c>
      <c r="FG75" s="381">
        <f>FF75*(1-VLOOKUP($AW75,'MP-2019_Male'!$A$3:$CH$103,IF(FG$5&gt;2034,84,(60+(FG$5-$AX$5)))))</f>
        <v>8.8948094108557252E-2</v>
      </c>
      <c r="FH75" s="381">
        <f>FG75*(1-VLOOKUP($AW75,'MP-2019_Male'!$A$3:$CH$103,IF(FH$5&gt;2034,84,(60+(FH$5-$AX$5)))))</f>
        <v>8.8209824927456229E-2</v>
      </c>
      <c r="FI75" s="381">
        <f>FH75*(1-VLOOKUP($AW75,'MP-2019_Male'!$A$3:$CH$103,IF(FI$5&gt;2034,84,(60+(FI$5-$AX$5)))))</f>
        <v>8.7477683380558349E-2</v>
      </c>
      <c r="FJ75" s="381">
        <f>FI75*(1-VLOOKUP($AW75,'MP-2019_Male'!$A$3:$CH$103,IF(FJ$5&gt;2034,84,(60+(FJ$5-$AX$5)))))</f>
        <v>8.6751618608499712E-2</v>
      </c>
      <c r="FK75" s="381">
        <f>FJ75*(1-VLOOKUP($AW75,'MP-2019_Male'!$A$3:$CH$103,IF(FK$5&gt;2034,84,(60+(FK$5-$AX$5)))))</f>
        <v>8.603158017404916E-2</v>
      </c>
      <c r="FL75" s="381">
        <f>FK75*(1-VLOOKUP($AW75,'MP-2019_Male'!$A$3:$CH$103,IF(FL$5&gt;2034,84,(60+(FL$5-$AX$5)))))</f>
        <v>8.5317518058604561E-2</v>
      </c>
      <c r="FM75" s="381">
        <f>FL75*(1-VLOOKUP($AW75,'MP-2019_Male'!$A$3:$CH$103,IF(FM$5&gt;2034,84,(60+(FM$5-$AX$5)))))</f>
        <v>8.4609382658718146E-2</v>
      </c>
      <c r="FN75" s="381">
        <f>FM75*(1-VLOOKUP($AW75,'MP-2019_Male'!$A$3:$CH$103,IF(FN$5&gt;2034,84,(60+(FN$5-$AX$5)))))</f>
        <v>8.3907124782650791E-2</v>
      </c>
    </row>
    <row r="76" spans="1:170">
      <c r="A76" s="172">
        <v>88</v>
      </c>
      <c r="B76" s="190">
        <f t="shared" si="20"/>
        <v>0.10859099999999999</v>
      </c>
      <c r="C76" s="191">
        <f t="shared" si="21"/>
        <v>8.523E-2</v>
      </c>
      <c r="D76" s="174">
        <f t="shared" si="18"/>
        <v>9.6910499999999997E-2</v>
      </c>
      <c r="E76" s="345">
        <f t="shared" ca="1" si="10"/>
        <v>6.4511276967707115E-2</v>
      </c>
      <c r="F76" s="346">
        <f t="shared" ca="1" si="11"/>
        <v>4.8845233230781757E-2</v>
      </c>
      <c r="G76" s="366">
        <f t="shared" ca="1" si="17"/>
        <v>5.6678255099244436E-2</v>
      </c>
      <c r="R76" s="405">
        <v>88</v>
      </c>
      <c r="T76" s="406" t="s">
        <v>63</v>
      </c>
      <c r="U76" s="407">
        <v>9.0459999999999999E-2</v>
      </c>
      <c r="V76" s="407">
        <v>0.11878</v>
      </c>
      <c r="W76" s="408">
        <v>9.0410000000000004E-2</v>
      </c>
      <c r="Y76" s="406" t="s">
        <v>63</v>
      </c>
      <c r="Z76" s="407">
        <v>0.11947000000000001</v>
      </c>
      <c r="AA76" s="407">
        <v>0.13603000000000001</v>
      </c>
      <c r="AB76" s="408">
        <v>0.11768000000000001</v>
      </c>
      <c r="AC76" s="413"/>
      <c r="AD76" s="172">
        <v>88</v>
      </c>
      <c r="AF76" s="195"/>
      <c r="AG76" s="196">
        <v>0.10859099999999999</v>
      </c>
      <c r="AH76" s="197">
        <v>0.14569699999999999</v>
      </c>
      <c r="AI76" s="172"/>
      <c r="AJ76" s="195"/>
      <c r="AK76" s="196">
        <v>8.523E-2</v>
      </c>
      <c r="AL76" s="197">
        <v>0.113909</v>
      </c>
      <c r="AM76" s="198"/>
      <c r="AW76" s="172">
        <v>95</v>
      </c>
      <c r="AX76" s="199">
        <f t="shared" si="19"/>
        <v>0.22137472638899006</v>
      </c>
      <c r="AY76" s="334">
        <f t="shared" si="15"/>
        <v>0.23574639999999999</v>
      </c>
      <c r="AZ76" s="381">
        <f>AY76*(1-VLOOKUP($AW76,'MP-2019_Male'!$A$3:$CH$103,IF(AZ$5&gt;2034,84,(60+(AZ$5-$AX$5)))))</f>
        <v>0.23402545127999999</v>
      </c>
      <c r="BA76" s="381">
        <f>AZ76*(1-VLOOKUP($AW76,'MP-2019_Male'!$A$3:$CH$103,IF(BA$5&gt;2034,84,(60+(BA$5-$AX$5)))))</f>
        <v>0.23234046803078398</v>
      </c>
      <c r="BB76" s="381">
        <f>BA76*(1-VLOOKUP($AW76,'MP-2019_Male'!$A$3:$CH$103,IF(BB$5&gt;2034,84,(60+(BB$5-$AX$5)))))</f>
        <v>0.2307140847545685</v>
      </c>
      <c r="BC76" s="381">
        <f>BB76*(1-VLOOKUP($AW76,'MP-2019_Male'!$A$3:$CH$103,IF(BC$5&gt;2034,84,(60+(BC$5-$AX$5)))))</f>
        <v>0.22916830038671288</v>
      </c>
      <c r="BD76" s="381">
        <f>BC76*(1-VLOOKUP($AW76,'MP-2019_Male'!$A$3:$CH$103,IF(BD$5&gt;2034,84,(60+(BD$5-$AX$5)))))</f>
        <v>0.22772454009427659</v>
      </c>
      <c r="BE76" s="381">
        <f>BD76*(1-VLOOKUP($AW76,'MP-2019_Male'!$A$3:$CH$103,IF(BE$5&gt;2034,84,(60+(BE$5-$AX$5)))))</f>
        <v>0.22638096530772037</v>
      </c>
      <c r="BF76" s="381">
        <f>BE76*(1-VLOOKUP($AW76,'MP-2019_Male'!$A$3:$CH$103,IF(BF$5&gt;2034,84,(60+(BF$5-$AX$5)))))</f>
        <v>0.22509059380546634</v>
      </c>
      <c r="BG76" s="381">
        <f>BF76*(1-VLOOKUP($AW76,'MP-2019_Male'!$A$3:$CH$103,IF(BG$5&gt;2034,84,(60+(BG$5-$AX$5)))))</f>
        <v>0.22385259553953629</v>
      </c>
      <c r="BH76" s="381">
        <f>BG76*(1-VLOOKUP($AW76,'MP-2019_Male'!$A$3:$CH$103,IF(BH$5&gt;2034,84,(60+(BH$5-$AX$5)))))</f>
        <v>0.22262140626406884</v>
      </c>
      <c r="BI76" s="381">
        <f>BH76*(1-VLOOKUP($AW76,'MP-2019_Male'!$A$3:$CH$103,IF(BI$5&gt;2034,84,(60+(BI$5-$AX$5)))))</f>
        <v>0.22137472638899006</v>
      </c>
      <c r="BJ76" s="414">
        <f>BI76*(1-VLOOKUP($AW76,'MP-2019_Male'!$A$3:$CH$103,IF(BJ$5&gt;2034,84,(60+(BJ$5-$AX$5)))))</f>
        <v>0.2201128904485728</v>
      </c>
      <c r="BK76" s="381">
        <f>BJ76*(1-VLOOKUP($AW76,'MP-2019_Male'!$A$3:$CH$103,IF(BK$5&gt;2034,84,(60+(BK$5-$AX$5)))))</f>
        <v>0.21883623568397106</v>
      </c>
      <c r="BL76" s="381">
        <f>BK76*(1-VLOOKUP($AW76,'MP-2019_Male'!$A$3:$CH$103,IF(BL$5&gt;2034,84,(60+(BL$5-$AX$5)))))</f>
        <v>0.21752321826986723</v>
      </c>
      <c r="BM76" s="381">
        <f>BL76*(1-VLOOKUP($AW76,'MP-2019_Male'!$A$3:$CH$103,IF(BM$5&gt;2034,84,(60+(BM$5-$AX$5)))))</f>
        <v>0.21617457431659406</v>
      </c>
      <c r="BN76" s="381">
        <f>BM76*(1-VLOOKUP($AW76,'MP-2019_Male'!$A$3:$CH$103,IF(BN$5&gt;2034,84,(60+(BN$5-$AX$5)))))</f>
        <v>0.21479105704096788</v>
      </c>
      <c r="BO76" s="381">
        <f>BN76*(1-VLOOKUP($AW76,'MP-2019_Male'!$A$3:$CH$103,IF(BO$5&gt;2034,84,(60+(BO$5-$AX$5)))))</f>
        <v>0.21337343606449749</v>
      </c>
      <c r="BP76" s="381">
        <f>BO76*(1-VLOOKUP($AW76,'MP-2019_Male'!$A$3:$CH$103,IF(BP$5&gt;2034,84,(60+(BP$5-$AX$5)))))</f>
        <v>0.21194383404286535</v>
      </c>
      <c r="BQ76" s="381">
        <f>BP76*(1-VLOOKUP($AW76,'MP-2019_Male'!$A$3:$CH$103,IF(BQ$5&gt;2034,84,(60+(BQ$5-$AX$5)))))</f>
        <v>0.21048142158796956</v>
      </c>
      <c r="BR76" s="381">
        <f>BQ76*(1-VLOOKUP($AW76,'MP-2019_Male'!$A$3:$CH$103,IF(BR$5&gt;2034,84,(60+(BR$5-$AX$5)))))</f>
        <v>0.20896595535253618</v>
      </c>
      <c r="BS76" s="381">
        <f>BR76*(1-VLOOKUP($AW76,'MP-2019_Male'!$A$3:$CH$103,IF(BS$5&gt;2034,84,(60+(BS$5-$AX$5)))))</f>
        <v>0.20741960728292741</v>
      </c>
      <c r="BT76" s="381">
        <f>BS76*(1-VLOOKUP($AW76,'MP-2019_Male'!$A$3:$CH$103,IF(BT$5&gt;2034,84,(60+(BT$5-$AX$5)))))</f>
        <v>0.20584321826757715</v>
      </c>
      <c r="BU76" s="381">
        <f>BT76*(1-VLOOKUP($AW76,'MP-2019_Male'!$A$3:$CH$103,IF(BU$5&gt;2034,84,(60+(BU$5-$AX$5)))))</f>
        <v>0.20423764116509005</v>
      </c>
      <c r="BV76" s="381">
        <f>BU76*(1-VLOOKUP($AW76,'MP-2019_Male'!$A$3:$CH$103,IF(BV$5&gt;2034,84,(60+(BV$5-$AX$5)))))</f>
        <v>0.20258331627165282</v>
      </c>
      <c r="BW76" s="381">
        <f>BV76*(1-VLOOKUP($AW76,'MP-2019_Male'!$A$3:$CH$103,IF(BW$5&gt;2034,84,(60+(BW$5-$AX$5)))))</f>
        <v>0.20090187474659812</v>
      </c>
      <c r="BX76" s="381">
        <f>BW76*(1-VLOOKUP($AW76,'MP-2019_Male'!$A$3:$CH$103,IF(BX$5&gt;2034,84,(60+(BX$5-$AX$5)))))</f>
        <v>0.19927456956115069</v>
      </c>
      <c r="BY76" s="381">
        <f>BX76*(1-VLOOKUP($AW76,'MP-2019_Male'!$A$3:$CH$103,IF(BY$5&gt;2034,84,(60+(BY$5-$AX$5)))))</f>
        <v>0.19766044554770537</v>
      </c>
      <c r="BZ76" s="381">
        <f>BY76*(1-VLOOKUP($AW76,'MP-2019_Male'!$A$3:$CH$103,IF(BZ$5&gt;2034,84,(60+(BZ$5-$AX$5)))))</f>
        <v>0.19605939593876895</v>
      </c>
      <c r="CA76" s="381">
        <f>BZ76*(1-VLOOKUP($AW76,'MP-2019_Male'!$A$3:$CH$103,IF(CA$5&gt;2034,84,(60+(CA$5-$AX$5)))))</f>
        <v>0.19447131483166491</v>
      </c>
      <c r="CB76" s="381">
        <f>CA76*(1-VLOOKUP($AW76,'MP-2019_Male'!$A$3:$CH$103,IF(CB$5&gt;2034,84,(60+(CB$5-$AX$5)))))</f>
        <v>0.19289609718152842</v>
      </c>
      <c r="CC76" s="381">
        <f>CB76*(1-VLOOKUP($AW76,'MP-2019_Male'!$A$3:$CH$103,IF(CC$5&gt;2034,84,(60+(CC$5-$AX$5)))))</f>
        <v>0.19133363879435805</v>
      </c>
      <c r="CD76" s="381">
        <f>CC76*(1-VLOOKUP($AW76,'MP-2019_Male'!$A$3:$CH$103,IF(CD$5&gt;2034,84,(60+(CD$5-$AX$5)))))</f>
        <v>0.18978383632012374</v>
      </c>
      <c r="CE76" s="381">
        <f>CD76*(1-VLOOKUP($AW76,'MP-2019_Male'!$A$3:$CH$103,IF(CE$5&gt;2034,84,(60+(CE$5-$AX$5)))))</f>
        <v>0.18824658724593074</v>
      </c>
      <c r="CF76" s="381">
        <f>CE76*(1-VLOOKUP($AW76,'MP-2019_Male'!$A$3:$CH$103,IF(CF$5&gt;2034,84,(60+(CF$5-$AX$5)))))</f>
        <v>0.18672178988923871</v>
      </c>
      <c r="CG76" s="381">
        <f>CF76*(1-VLOOKUP($AW76,'MP-2019_Male'!$A$3:$CH$103,IF(CG$5&gt;2034,84,(60+(CG$5-$AX$5)))))</f>
        <v>0.18520934339113587</v>
      </c>
      <c r="CH76" s="381">
        <f>CG76*(1-VLOOKUP($AW76,'MP-2019_Male'!$A$3:$CH$103,IF(CH$5&gt;2034,84,(60+(CH$5-$AX$5)))))</f>
        <v>0.18370914770966768</v>
      </c>
      <c r="CI76" s="381">
        <f>CH76*(1-VLOOKUP($AW76,'MP-2019_Male'!$A$3:$CH$103,IF(CI$5&gt;2034,84,(60+(CI$5-$AX$5)))))</f>
        <v>0.18222110361321936</v>
      </c>
      <c r="CJ76" s="381">
        <f>CI76*(1-VLOOKUP($AW76,'MP-2019_Male'!$A$3:$CH$103,IF(CJ$5&gt;2034,84,(60+(CJ$5-$AX$5)))))</f>
        <v>0.1807451126739523</v>
      </c>
      <c r="CK76" s="381">
        <f>CJ76*(1-VLOOKUP($AW76,'MP-2019_Male'!$A$3:$CH$103,IF(CK$5&gt;2034,84,(60+(CK$5-$AX$5)))))</f>
        <v>0.17928107726129328</v>
      </c>
      <c r="CL76" s="381">
        <f>CK76*(1-VLOOKUP($AW76,'MP-2019_Male'!$A$3:$CH$103,IF(CL$5&gt;2034,84,(60+(CL$5-$AX$5)))))</f>
        <v>0.17782890053547681</v>
      </c>
      <c r="CM76" s="381">
        <f>CL76*(1-VLOOKUP($AW76,'MP-2019_Male'!$A$3:$CH$103,IF(CM$5&gt;2034,84,(60+(CM$5-$AX$5)))))</f>
        <v>0.17638848644113944</v>
      </c>
      <c r="CN76" s="381">
        <f>CM76*(1-VLOOKUP($AW76,'MP-2019_Male'!$A$3:$CH$103,IF(CN$5&gt;2034,84,(60+(CN$5-$AX$5)))))</f>
        <v>0.1749597397009662</v>
      </c>
      <c r="CO76" s="381">
        <f>CN76*(1-VLOOKUP($AW76,'MP-2019_Male'!$A$3:$CH$103,IF(CO$5&gt;2034,84,(60+(CO$5-$AX$5)))))</f>
        <v>0.17354256580938837</v>
      </c>
      <c r="CP76" s="381">
        <f>CO76*(1-VLOOKUP($AW76,'MP-2019_Male'!$A$3:$CH$103,IF(CP$5&gt;2034,84,(60+(CP$5-$AX$5)))))</f>
        <v>0.17213687102633232</v>
      </c>
      <c r="CQ76" s="381">
        <f>CP76*(1-VLOOKUP($AW76,'MP-2019_Male'!$A$3:$CH$103,IF(CQ$5&gt;2034,84,(60+(CQ$5-$AX$5)))))</f>
        <v>0.17074256237101904</v>
      </c>
      <c r="CR76" s="381">
        <f>CQ76*(1-VLOOKUP($AW76,'MP-2019_Male'!$A$3:$CH$103,IF(CR$5&gt;2034,84,(60+(CR$5-$AX$5)))))</f>
        <v>0.16935954761581379</v>
      </c>
      <c r="CS76" s="381">
        <f>CR76*(1-VLOOKUP($AW76,'MP-2019_Male'!$A$3:$CH$103,IF(CS$5&gt;2034,84,(60+(CS$5-$AX$5)))))</f>
        <v>0.1679877352801257</v>
      </c>
      <c r="CT76" s="381">
        <f>CS76*(1-VLOOKUP($AW76,'MP-2019_Male'!$A$3:$CH$103,IF(CT$5&gt;2034,84,(60+(CT$5-$AX$5)))))</f>
        <v>0.16662703462435668</v>
      </c>
      <c r="CU76" s="381">
        <f>CT76*(1-VLOOKUP($AW76,'MP-2019_Male'!$A$3:$CH$103,IF(CU$5&gt;2034,84,(60+(CU$5-$AX$5)))))</f>
        <v>0.16527735564389939</v>
      </c>
      <c r="CV76" s="381">
        <f>CU76*(1-VLOOKUP($AW76,'MP-2019_Male'!$A$3:$CH$103,IF(CV$5&gt;2034,84,(60+(CV$5-$AX$5)))))</f>
        <v>0.1639386090631838</v>
      </c>
      <c r="CW76" s="381">
        <f>CV76*(1-VLOOKUP($AW76,'MP-2019_Male'!$A$3:$CH$103,IF(CW$5&gt;2034,84,(60+(CW$5-$AX$5)))))</f>
        <v>0.16261070632977201</v>
      </c>
      <c r="CX76" s="381">
        <f>CW76*(1-VLOOKUP($AW76,'MP-2019_Male'!$A$3:$CH$103,IF(CX$5&gt;2034,84,(60+(CX$5-$AX$5)))))</f>
        <v>0.16129355960850086</v>
      </c>
      <c r="CY76" s="381">
        <f>CX76*(1-VLOOKUP($AW76,'MP-2019_Male'!$A$3:$CH$103,IF(CY$5&gt;2034,84,(60+(CY$5-$AX$5)))))</f>
        <v>0.159987081775672</v>
      </c>
      <c r="CZ76" s="381">
        <f>CY76*(1-VLOOKUP($AW76,'MP-2019_Male'!$A$3:$CH$103,IF(CZ$5&gt;2034,84,(60+(CZ$5-$AX$5)))))</f>
        <v>0.15869118641328905</v>
      </c>
      <c r="DA76" s="381">
        <f>CZ76*(1-VLOOKUP($AW76,'MP-2019_Male'!$A$3:$CH$103,IF(DA$5&gt;2034,84,(60+(DA$5-$AX$5)))))</f>
        <v>0.15740578780334141</v>
      </c>
      <c r="DB76" s="381">
        <f>DA76*(1-VLOOKUP($AW76,'MP-2019_Male'!$A$3:$CH$103,IF(DB$5&gt;2034,84,(60+(DB$5-$AX$5)))))</f>
        <v>0.15613080092213436</v>
      </c>
      <c r="DC76" s="381">
        <f>DB76*(1-VLOOKUP($AW76,'MP-2019_Male'!$A$3:$CH$103,IF(DC$5&gt;2034,84,(60+(DC$5-$AX$5)))))</f>
        <v>0.15486614143466507</v>
      </c>
      <c r="DD76" s="381">
        <f>DC76*(1-VLOOKUP($AW76,'MP-2019_Male'!$A$3:$CH$103,IF(DD$5&gt;2034,84,(60+(DD$5-$AX$5)))))</f>
        <v>0.15361172568904427</v>
      </c>
      <c r="DE76" s="381">
        <f>DD76*(1-VLOOKUP($AW76,'MP-2019_Male'!$A$3:$CH$103,IF(DE$5&gt;2034,84,(60+(DE$5-$AX$5)))))</f>
        <v>0.15236747071096302</v>
      </c>
      <c r="DF76" s="381">
        <f>DE76*(1-VLOOKUP($AW76,'MP-2019_Male'!$A$3:$CH$103,IF(DF$5&gt;2034,84,(60+(DF$5-$AX$5)))))</f>
        <v>0.1511332941982042</v>
      </c>
      <c r="DG76" s="381">
        <f>DF76*(1-VLOOKUP($AW76,'MP-2019_Male'!$A$3:$CH$103,IF(DG$5&gt;2034,84,(60+(DG$5-$AX$5)))))</f>
        <v>0.14990911451519875</v>
      </c>
      <c r="DH76" s="381">
        <f>DG76*(1-VLOOKUP($AW76,'MP-2019_Male'!$A$3:$CH$103,IF(DH$5&gt;2034,84,(60+(DH$5-$AX$5)))))</f>
        <v>0.14869485068762564</v>
      </c>
      <c r="DI76" s="381">
        <f>DH76*(1-VLOOKUP($AW76,'MP-2019_Male'!$A$3:$CH$103,IF(DI$5&gt;2034,84,(60+(DI$5-$AX$5)))))</f>
        <v>0.14749042239705587</v>
      </c>
      <c r="DJ76" s="381">
        <f>DI76*(1-VLOOKUP($AW76,'MP-2019_Male'!$A$3:$CH$103,IF(DJ$5&gt;2034,84,(60+(DJ$5-$AX$5)))))</f>
        <v>0.14629574997563971</v>
      </c>
      <c r="DK76" s="381">
        <f>DJ76*(1-VLOOKUP($AW76,'MP-2019_Male'!$A$3:$CH$103,IF(DK$5&gt;2034,84,(60+(DK$5-$AX$5)))))</f>
        <v>0.14511075440083704</v>
      </c>
      <c r="DL76" s="381">
        <f>DK76*(1-VLOOKUP($AW76,'MP-2019_Male'!$A$3:$CH$103,IF(DL$5&gt;2034,84,(60+(DL$5-$AX$5)))))</f>
        <v>0.14393535729019025</v>
      </c>
      <c r="DM76" s="381">
        <f>DL76*(1-VLOOKUP($AW76,'MP-2019_Male'!$A$3:$CH$103,IF(DM$5&gt;2034,84,(60+(DM$5-$AX$5)))))</f>
        <v>0.14276948089613969</v>
      </c>
      <c r="DN76" s="381">
        <f>DM76*(1-VLOOKUP($AW76,'MP-2019_Male'!$A$3:$CH$103,IF(DN$5&gt;2034,84,(60+(DN$5-$AX$5)))))</f>
        <v>0.14161304810088096</v>
      </c>
      <c r="DO76" s="381">
        <f>DN76*(1-VLOOKUP($AW76,'MP-2019_Male'!$A$3:$CH$103,IF(DO$5&gt;2034,84,(60+(DO$5-$AX$5)))))</f>
        <v>0.14046598241126382</v>
      </c>
      <c r="DP76" s="381">
        <f>DO76*(1-VLOOKUP($AW76,'MP-2019_Male'!$A$3:$CH$103,IF(DP$5&gt;2034,84,(60+(DP$5-$AX$5)))))</f>
        <v>0.13932820795373257</v>
      </c>
      <c r="DQ76" s="381">
        <f>DP76*(1-VLOOKUP($AW76,'MP-2019_Male'!$A$3:$CH$103,IF(DQ$5&gt;2034,84,(60+(DQ$5-$AX$5)))))</f>
        <v>0.13819964946930735</v>
      </c>
      <c r="DR76" s="381">
        <f>DQ76*(1-VLOOKUP($AW76,'MP-2019_Male'!$A$3:$CH$103,IF(DR$5&gt;2034,84,(60+(DR$5-$AX$5)))))</f>
        <v>0.13708023230860597</v>
      </c>
      <c r="DS76" s="381">
        <f>DR76*(1-VLOOKUP($AW76,'MP-2019_Male'!$A$3:$CH$103,IF(DS$5&gt;2034,84,(60+(DS$5-$AX$5)))))</f>
        <v>0.13596988242690627</v>
      </c>
      <c r="DT76" s="381">
        <f>DS76*(1-VLOOKUP($AW76,'MP-2019_Male'!$A$3:$CH$103,IF(DT$5&gt;2034,84,(60+(DT$5-$AX$5)))))</f>
        <v>0.13486852637924834</v>
      </c>
      <c r="DU76" s="381">
        <f>DT76*(1-VLOOKUP($AW76,'MP-2019_Male'!$A$3:$CH$103,IF(DU$5&gt;2034,84,(60+(DU$5-$AX$5)))))</f>
        <v>0.13377609131557644</v>
      </c>
      <c r="DV76" s="381">
        <f>DU76*(1-VLOOKUP($AW76,'MP-2019_Male'!$A$3:$CH$103,IF(DV$5&gt;2034,84,(60+(DV$5-$AX$5)))))</f>
        <v>0.13269250497592028</v>
      </c>
      <c r="DW76" s="381">
        <f>DV76*(1-VLOOKUP($AW76,'MP-2019_Male'!$A$3:$CH$103,IF(DW$5&gt;2034,84,(60+(DW$5-$AX$5)))))</f>
        <v>0.13161769568561532</v>
      </c>
      <c r="DX76" s="381">
        <f>DW76*(1-VLOOKUP($AW76,'MP-2019_Male'!$A$3:$CH$103,IF(DX$5&gt;2034,84,(60+(DX$5-$AX$5)))))</f>
        <v>0.13055159235056185</v>
      </c>
      <c r="DY76" s="381">
        <f>DX76*(1-VLOOKUP($AW76,'MP-2019_Male'!$A$3:$CH$103,IF(DY$5&gt;2034,84,(60+(DY$5-$AX$5)))))</f>
        <v>0.12949412445252231</v>
      </c>
      <c r="DZ76" s="381">
        <f>DY76*(1-VLOOKUP($AW76,'MP-2019_Male'!$A$3:$CH$103,IF(DZ$5&gt;2034,84,(60+(DZ$5-$AX$5)))))</f>
        <v>0.12844522204445688</v>
      </c>
      <c r="EA76" s="381">
        <f>DZ76*(1-VLOOKUP($AW76,'MP-2019_Male'!$A$3:$CH$103,IF(EA$5&gt;2034,84,(60+(EA$5-$AX$5)))))</f>
        <v>0.12740481574589679</v>
      </c>
      <c r="EB76" s="381">
        <f>EA76*(1-VLOOKUP($AW76,'MP-2019_Male'!$A$3:$CH$103,IF(EB$5&gt;2034,84,(60+(EB$5-$AX$5)))))</f>
        <v>0.12637283673835503</v>
      </c>
      <c r="EC76" s="381">
        <f>EB76*(1-VLOOKUP($AW76,'MP-2019_Male'!$A$3:$CH$103,IF(EC$5&gt;2034,84,(60+(EC$5-$AX$5)))))</f>
        <v>0.12534921676077435</v>
      </c>
      <c r="ED76" s="381">
        <f>EC76*(1-VLOOKUP($AW76,'MP-2019_Male'!$A$3:$CH$103,IF(ED$5&gt;2034,84,(60+(ED$5-$AX$5)))))</f>
        <v>0.12433388810501207</v>
      </c>
      <c r="EE76" s="381">
        <f>ED76*(1-VLOOKUP($AW76,'MP-2019_Male'!$A$3:$CH$103,IF(EE$5&gt;2034,84,(60+(EE$5-$AX$5)))))</f>
        <v>0.12332678361136147</v>
      </c>
      <c r="EF76" s="381">
        <f>EE76*(1-VLOOKUP($AW76,'MP-2019_Male'!$A$3:$CH$103,IF(EF$5&gt;2034,84,(60+(EF$5-$AX$5)))))</f>
        <v>0.12232783666410944</v>
      </c>
      <c r="EG76" s="381">
        <f>EF76*(1-VLOOKUP($AW76,'MP-2019_Male'!$A$3:$CH$103,IF(EG$5&gt;2034,84,(60+(EG$5-$AX$5)))))</f>
        <v>0.12133698118713016</v>
      </c>
      <c r="EH76" s="381">
        <f>EG76*(1-VLOOKUP($AW76,'MP-2019_Male'!$A$3:$CH$103,IF(EH$5&gt;2034,84,(60+(EH$5-$AX$5)))))</f>
        <v>0.12035415163951441</v>
      </c>
      <c r="EI76" s="381">
        <f>EH76*(1-VLOOKUP($AW76,'MP-2019_Male'!$A$3:$CH$103,IF(EI$5&gt;2034,84,(60+(EI$5-$AX$5)))))</f>
        <v>0.11937928301123434</v>
      </c>
      <c r="EJ76" s="381">
        <f>EI76*(1-VLOOKUP($AW76,'MP-2019_Male'!$A$3:$CH$103,IF(EJ$5&gt;2034,84,(60+(EJ$5-$AX$5)))))</f>
        <v>0.11841231081884333</v>
      </c>
      <c r="EK76" s="381">
        <f>EJ76*(1-VLOOKUP($AW76,'MP-2019_Male'!$A$3:$CH$103,IF(EK$5&gt;2034,84,(60+(EK$5-$AX$5)))))</f>
        <v>0.1174531711012107</v>
      </c>
      <c r="EL76" s="381">
        <f>EK76*(1-VLOOKUP($AW76,'MP-2019_Male'!$A$3:$CH$103,IF(EL$5&gt;2034,84,(60+(EL$5-$AX$5)))))</f>
        <v>0.1165018004152909</v>
      </c>
      <c r="EM76" s="381">
        <f>EL76*(1-VLOOKUP($AW76,'MP-2019_Male'!$A$3:$CH$103,IF(EM$5&gt;2034,84,(60+(EM$5-$AX$5)))))</f>
        <v>0.11555813583192705</v>
      </c>
      <c r="EN76" s="381">
        <f>EM76*(1-VLOOKUP($AW76,'MP-2019_Male'!$A$3:$CH$103,IF(EN$5&gt;2034,84,(60+(EN$5-$AX$5)))))</f>
        <v>0.11462211493168843</v>
      </c>
      <c r="EO76" s="381">
        <f>EN76*(1-VLOOKUP($AW76,'MP-2019_Male'!$A$3:$CH$103,IF(EO$5&gt;2034,84,(60+(EO$5-$AX$5)))))</f>
        <v>0.11369367580074176</v>
      </c>
      <c r="EP76" s="381">
        <f>EO76*(1-VLOOKUP($AW76,'MP-2019_Male'!$A$3:$CH$103,IF(EP$5&gt;2034,84,(60+(EP$5-$AX$5)))))</f>
        <v>0.11277275702675575</v>
      </c>
      <c r="EQ76" s="381">
        <f>EP76*(1-VLOOKUP($AW76,'MP-2019_Male'!$A$3:$CH$103,IF(EQ$5&gt;2034,84,(60+(EQ$5-$AX$5)))))</f>
        <v>0.11185929769483903</v>
      </c>
      <c r="ER76" s="381">
        <f>EQ76*(1-VLOOKUP($AW76,'MP-2019_Male'!$A$3:$CH$103,IF(ER$5&gt;2034,84,(60+(ER$5-$AX$5)))))</f>
        <v>0.11095323738351083</v>
      </c>
      <c r="ES76" s="381">
        <f>ER76*(1-VLOOKUP($AW76,'MP-2019_Male'!$A$3:$CH$103,IF(ES$5&gt;2034,84,(60+(ES$5-$AX$5)))))</f>
        <v>0.1100545161607044</v>
      </c>
      <c r="ET76" s="381">
        <f>ES76*(1-VLOOKUP($AW76,'MP-2019_Male'!$A$3:$CH$103,IF(ET$5&gt;2034,84,(60+(ET$5-$AX$5)))))</f>
        <v>0.10916307457980269</v>
      </c>
      <c r="EU76" s="381">
        <f>ET76*(1-VLOOKUP($AW76,'MP-2019_Male'!$A$3:$CH$103,IF(EU$5&gt;2034,84,(60+(EU$5-$AX$5)))))</f>
        <v>0.10827885367570629</v>
      </c>
      <c r="EV76" s="381">
        <f>EU76*(1-VLOOKUP($AW76,'MP-2019_Male'!$A$3:$CH$103,IF(EV$5&gt;2034,84,(60+(EV$5-$AX$5)))))</f>
        <v>0.10740179496093306</v>
      </c>
      <c r="EW76" s="381">
        <f>EV76*(1-VLOOKUP($AW76,'MP-2019_Male'!$A$3:$CH$103,IF(EW$5&gt;2034,84,(60+(EW$5-$AX$5)))))</f>
        <v>0.10653184042174951</v>
      </c>
      <c r="EX76" s="381">
        <f>EW76*(1-VLOOKUP($AW76,'MP-2019_Male'!$A$3:$CH$103,IF(EX$5&gt;2034,84,(60+(EX$5-$AX$5)))))</f>
        <v>0.10566893251433335</v>
      </c>
      <c r="EY76" s="381">
        <f>EX76*(1-VLOOKUP($AW76,'MP-2019_Male'!$A$3:$CH$103,IF(EY$5&gt;2034,84,(60+(EY$5-$AX$5)))))</f>
        <v>0.10481301416096725</v>
      </c>
      <c r="EZ76" s="381">
        <f>EY76*(1-VLOOKUP($AW76,'MP-2019_Male'!$A$3:$CH$103,IF(EZ$5&gt;2034,84,(60+(EZ$5-$AX$5)))))</f>
        <v>0.10396402874626341</v>
      </c>
      <c r="FA76" s="381">
        <f>EZ76*(1-VLOOKUP($AW76,'MP-2019_Male'!$A$3:$CH$103,IF(FA$5&gt;2034,84,(60+(FA$5-$AX$5)))))</f>
        <v>0.10312192011341868</v>
      </c>
      <c r="FB76" s="381">
        <f>FA76*(1-VLOOKUP($AW76,'MP-2019_Male'!$A$3:$CH$103,IF(FB$5&gt;2034,84,(60+(FB$5-$AX$5)))))</f>
        <v>0.1022866325605</v>
      </c>
      <c r="FC76" s="381">
        <f>FB76*(1-VLOOKUP($AW76,'MP-2019_Male'!$A$3:$CH$103,IF(FC$5&gt;2034,84,(60+(FC$5-$AX$5)))))</f>
        <v>0.10145811083675994</v>
      </c>
      <c r="FD76" s="381">
        <f>FC76*(1-VLOOKUP($AW76,'MP-2019_Male'!$A$3:$CH$103,IF(FD$5&gt;2034,84,(60+(FD$5-$AX$5)))))</f>
        <v>0.10063630013898218</v>
      </c>
      <c r="FE76" s="381">
        <f>FD76*(1-VLOOKUP($AW76,'MP-2019_Male'!$A$3:$CH$103,IF(FE$5&gt;2034,84,(60+(FE$5-$AX$5)))))</f>
        <v>9.9821146107856432E-2</v>
      </c>
      <c r="FF76" s="381">
        <f>FE76*(1-VLOOKUP($AW76,'MP-2019_Male'!$A$3:$CH$103,IF(FF$5&gt;2034,84,(60+(FF$5-$AX$5)))))</f>
        <v>9.9012594824382794E-2</v>
      </c>
      <c r="FG76" s="381">
        <f>FF76*(1-VLOOKUP($AW76,'MP-2019_Male'!$A$3:$CH$103,IF(FG$5&gt;2034,84,(60+(FG$5-$AX$5)))))</f>
        <v>9.82105928063053E-2</v>
      </c>
      <c r="FH76" s="381">
        <f>FG76*(1-VLOOKUP($AW76,'MP-2019_Male'!$A$3:$CH$103,IF(FH$5&gt;2034,84,(60+(FH$5-$AX$5)))))</f>
        <v>9.7415087004574227E-2</v>
      </c>
      <c r="FI76" s="381">
        <f>FH76*(1-VLOOKUP($AW76,'MP-2019_Male'!$A$3:$CH$103,IF(FI$5&gt;2034,84,(60+(FI$5-$AX$5)))))</f>
        <v>9.6626024799837174E-2</v>
      </c>
      <c r="FJ76" s="381">
        <f>FI76*(1-VLOOKUP($AW76,'MP-2019_Male'!$A$3:$CH$103,IF(FJ$5&gt;2034,84,(60+(FJ$5-$AX$5)))))</f>
        <v>9.5843353998958492E-2</v>
      </c>
      <c r="FK76" s="381">
        <f>FJ76*(1-VLOOKUP($AW76,'MP-2019_Male'!$A$3:$CH$103,IF(FK$5&gt;2034,84,(60+(FK$5-$AX$5)))))</f>
        <v>9.5067022831566927E-2</v>
      </c>
      <c r="FL76" s="381">
        <f>FK76*(1-VLOOKUP($AW76,'MP-2019_Male'!$A$3:$CH$103,IF(FL$5&gt;2034,84,(60+(FL$5-$AX$5)))))</f>
        <v>9.4296979946631235E-2</v>
      </c>
      <c r="FM76" s="381">
        <f>FL76*(1-VLOOKUP($AW76,'MP-2019_Male'!$A$3:$CH$103,IF(FM$5&gt;2034,84,(60+(FM$5-$AX$5)))))</f>
        <v>9.3533174409063516E-2</v>
      </c>
      <c r="FN76" s="381">
        <f>FM76*(1-VLOOKUP($AW76,'MP-2019_Male'!$A$3:$CH$103,IF(FN$5&gt;2034,84,(60+(FN$5-$AX$5)))))</f>
        <v>9.2775555696350098E-2</v>
      </c>
    </row>
    <row r="77" spans="1:170">
      <c r="A77" s="172">
        <v>89</v>
      </c>
      <c r="B77" s="190">
        <f t="shared" si="20"/>
        <v>0.121499</v>
      </c>
      <c r="C77" s="191">
        <f t="shared" si="21"/>
        <v>9.5562999999999995E-2</v>
      </c>
      <c r="D77" s="174">
        <f t="shared" si="18"/>
        <v>0.10853099999999999</v>
      </c>
      <c r="E77" s="345">
        <f t="shared" ca="1" si="10"/>
        <v>7.1596701162753407E-2</v>
      </c>
      <c r="F77" s="346">
        <f t="shared" ca="1" si="11"/>
        <v>5.5393821016326839E-2</v>
      </c>
      <c r="G77" s="366">
        <f t="shared" ca="1" si="17"/>
        <v>6.3495261089540123E-2</v>
      </c>
      <c r="R77" s="405">
        <v>89</v>
      </c>
      <c r="T77" s="406" t="s">
        <v>63</v>
      </c>
      <c r="U77" s="407">
        <v>0.10216</v>
      </c>
      <c r="V77" s="407">
        <v>0.12756999999999999</v>
      </c>
      <c r="W77" s="408">
        <v>0.10145999999999999</v>
      </c>
      <c r="Y77" s="406" t="s">
        <v>63</v>
      </c>
      <c r="Z77" s="407">
        <v>0.1326</v>
      </c>
      <c r="AA77" s="407">
        <v>0.14860999999999999</v>
      </c>
      <c r="AB77" s="408">
        <v>0.12978000000000001</v>
      </c>
      <c r="AC77" s="413"/>
      <c r="AD77" s="172">
        <v>89</v>
      </c>
      <c r="AF77" s="195"/>
      <c r="AG77" s="196">
        <v>0.121499</v>
      </c>
      <c r="AH77" s="197">
        <v>0.15871399999999999</v>
      </c>
      <c r="AI77" s="172"/>
      <c r="AJ77" s="195"/>
      <c r="AK77" s="196">
        <v>9.5562999999999995E-2</v>
      </c>
      <c r="AL77" s="197">
        <v>0.12293900000000001</v>
      </c>
      <c r="AM77" s="198"/>
      <c r="AW77" s="172">
        <v>96</v>
      </c>
      <c r="AX77" s="199">
        <f t="shared" si="19"/>
        <v>0.23999600243444708</v>
      </c>
      <c r="AY77" s="334">
        <f t="shared" si="15"/>
        <v>0.25472929999999999</v>
      </c>
      <c r="AZ77" s="381">
        <f>AY77*(1-VLOOKUP($AW77,'MP-2019_Male'!$A$3:$CH$103,IF(AZ$5&gt;2034,84,(60+(AZ$5-$AX$5)))))</f>
        <v>0.25297166782999997</v>
      </c>
      <c r="BA77" s="381">
        <f>AZ77*(1-VLOOKUP($AW77,'MP-2019_Male'!$A$3:$CH$103,IF(BA$5&gt;2034,84,(60+(BA$5-$AX$5)))))</f>
        <v>0.25125146048875596</v>
      </c>
      <c r="BB77" s="381">
        <f>BA77*(1-VLOOKUP($AW77,'MP-2019_Male'!$A$3:$CH$103,IF(BB$5&gt;2034,84,(60+(BB$5-$AX$5)))))</f>
        <v>0.24959320084953016</v>
      </c>
      <c r="BC77" s="381">
        <f>BB77*(1-VLOOKUP($AW77,'MP-2019_Male'!$A$3:$CH$103,IF(BC$5&gt;2034,84,(60+(BC$5-$AX$5)))))</f>
        <v>0.24802076368417814</v>
      </c>
      <c r="BD77" s="381">
        <f>BC77*(1-VLOOKUP($AW77,'MP-2019_Male'!$A$3:$CH$103,IF(BD$5&gt;2034,84,(60+(BD$5-$AX$5)))))</f>
        <v>0.24653263910207307</v>
      </c>
      <c r="BE77" s="381">
        <f>BD77*(1-VLOOKUP($AW77,'MP-2019_Male'!$A$3:$CH$103,IF(BE$5&gt;2034,84,(60+(BE$5-$AX$5)))))</f>
        <v>0.24515205632310144</v>
      </c>
      <c r="BF77" s="381">
        <f>BE77*(1-VLOOKUP($AW77,'MP-2019_Male'!$A$3:$CH$103,IF(BF$5&gt;2034,84,(60+(BF$5-$AX$5)))))</f>
        <v>0.24382823521895669</v>
      </c>
      <c r="BG77" s="381">
        <f>BF77*(1-VLOOKUP($AW77,'MP-2019_Male'!$A$3:$CH$103,IF(BG$5&gt;2034,84,(60+(BG$5-$AX$5)))))</f>
        <v>0.24253594557229621</v>
      </c>
      <c r="BH77" s="381">
        <f>BG77*(1-VLOOKUP($AW77,'MP-2019_Male'!$A$3:$CH$103,IF(BH$5&gt;2034,84,(60+(BH$5-$AX$5)))))</f>
        <v>0.24127475865532028</v>
      </c>
      <c r="BI77" s="381">
        <f>BH77*(1-VLOOKUP($AW77,'MP-2019_Male'!$A$3:$CH$103,IF(BI$5&gt;2034,84,(60+(BI$5-$AX$5)))))</f>
        <v>0.23999600243444708</v>
      </c>
      <c r="BJ77" s="414">
        <f>BI77*(1-VLOOKUP($AW77,'MP-2019_Male'!$A$3:$CH$103,IF(BJ$5&gt;2034,84,(60+(BJ$5-$AX$5)))))</f>
        <v>0.23870002402130108</v>
      </c>
      <c r="BK77" s="381">
        <f>BJ77*(1-VLOOKUP($AW77,'MP-2019_Male'!$A$3:$CH$103,IF(BK$5&gt;2034,84,(60+(BK$5-$AX$5)))))</f>
        <v>0.23738717388918393</v>
      </c>
      <c r="BL77" s="381">
        <f>BK77*(1-VLOOKUP($AW77,'MP-2019_Male'!$A$3:$CH$103,IF(BL$5&gt;2034,84,(60+(BL$5-$AX$5)))))</f>
        <v>0.23603406699801557</v>
      </c>
      <c r="BM77" s="381">
        <f>BL77*(1-VLOOKUP($AW77,'MP-2019_Male'!$A$3:$CH$103,IF(BM$5&gt;2034,84,(60+(BM$5-$AX$5)))))</f>
        <v>0.23464146600272728</v>
      </c>
      <c r="BN77" s="381">
        <f>BM77*(1-VLOOKUP($AW77,'MP-2019_Male'!$A$3:$CH$103,IF(BN$5&gt;2034,84,(60+(BN$5-$AX$5)))))</f>
        <v>0.23321015306011064</v>
      </c>
      <c r="BO77" s="381">
        <f>BN77*(1-VLOOKUP($AW77,'MP-2019_Male'!$A$3:$CH$103,IF(BO$5&gt;2034,84,(60+(BO$5-$AX$5)))))</f>
        <v>0.23176425011113796</v>
      </c>
      <c r="BP77" s="381">
        <f>BO77*(1-VLOOKUP($AW77,'MP-2019_Male'!$A$3:$CH$103,IF(BP$5&gt;2034,84,(60+(BP$5-$AX$5)))))</f>
        <v>0.23028095891042669</v>
      </c>
      <c r="BQ77" s="381">
        <f>BP77*(1-VLOOKUP($AW77,'MP-2019_Male'!$A$3:$CH$103,IF(BQ$5&gt;2034,84,(60+(BQ$5-$AX$5)))))</f>
        <v>0.22876110458161786</v>
      </c>
      <c r="BR77" s="381">
        <f>BQ77*(1-VLOOKUP($AW77,'MP-2019_Male'!$A$3:$CH$103,IF(BR$5&gt;2034,84,(60+(BR$5-$AX$5)))))</f>
        <v>0.22720552907046285</v>
      </c>
      <c r="BS77" s="381">
        <f>BR77*(1-VLOOKUP($AW77,'MP-2019_Male'!$A$3:$CH$103,IF(BS$5&gt;2034,84,(60+(BS$5-$AX$5)))))</f>
        <v>0.22561509036696961</v>
      </c>
      <c r="BT77" s="381">
        <f>BS77*(1-VLOOKUP($AW77,'MP-2019_Male'!$A$3:$CH$103,IF(BT$5&gt;2034,84,(60+(BT$5-$AX$5)))))</f>
        <v>0.22399066171632742</v>
      </c>
      <c r="BU77" s="381">
        <f>BT77*(1-VLOOKUP($AW77,'MP-2019_Male'!$A$3:$CH$103,IF(BU$5&gt;2034,84,(60+(BU$5-$AX$5)))))</f>
        <v>0.22233313081962661</v>
      </c>
      <c r="BV77" s="381">
        <f>BU77*(1-VLOOKUP($AW77,'MP-2019_Male'!$A$3:$CH$103,IF(BV$5&gt;2034,84,(60+(BV$5-$AX$5)))))</f>
        <v>0.22062116571231546</v>
      </c>
      <c r="BW77" s="381">
        <f>BV77*(1-VLOOKUP($AW77,'MP-2019_Male'!$A$3:$CH$103,IF(BW$5&gt;2034,84,(60+(BW$5-$AX$5)))))</f>
        <v>0.21887825850318818</v>
      </c>
      <c r="BX77" s="381">
        <f>BW77*(1-VLOOKUP($AW77,'MP-2019_Male'!$A$3:$CH$103,IF(BX$5&gt;2034,84,(60+(BX$5-$AX$5)))))</f>
        <v>0.21719289591271362</v>
      </c>
      <c r="BY77" s="381">
        <f>BX77*(1-VLOOKUP($AW77,'MP-2019_Male'!$A$3:$CH$103,IF(BY$5&gt;2034,84,(60+(BY$5-$AX$5)))))</f>
        <v>0.21552051061418573</v>
      </c>
      <c r="BZ77" s="381">
        <f>BY77*(1-VLOOKUP($AW77,'MP-2019_Male'!$A$3:$CH$103,IF(BZ$5&gt;2034,84,(60+(BZ$5-$AX$5)))))</f>
        <v>0.2138610026824565</v>
      </c>
      <c r="CA77" s="381">
        <f>BZ77*(1-VLOOKUP($AW77,'MP-2019_Male'!$A$3:$CH$103,IF(CA$5&gt;2034,84,(60+(CA$5-$AX$5)))))</f>
        <v>0.21221427296180159</v>
      </c>
      <c r="CB77" s="381">
        <f>CA77*(1-VLOOKUP($AW77,'MP-2019_Male'!$A$3:$CH$103,IF(CB$5&gt;2034,84,(60+(CB$5-$AX$5)))))</f>
        <v>0.21058022305999571</v>
      </c>
      <c r="CC77" s="381">
        <f>CB77*(1-VLOOKUP($AW77,'MP-2019_Male'!$A$3:$CH$103,IF(CC$5&gt;2034,84,(60+(CC$5-$AX$5)))))</f>
        <v>0.20895875534243374</v>
      </c>
      <c r="CD77" s="381">
        <f>CC77*(1-VLOOKUP($AW77,'MP-2019_Male'!$A$3:$CH$103,IF(CD$5&gt;2034,84,(60+(CD$5-$AX$5)))))</f>
        <v>0.207349772926297</v>
      </c>
      <c r="CE77" s="381">
        <f>CD77*(1-VLOOKUP($AW77,'MP-2019_Male'!$A$3:$CH$103,IF(CE$5&gt;2034,84,(60+(CE$5-$AX$5)))))</f>
        <v>0.2057531796747645</v>
      </c>
      <c r="CF77" s="381">
        <f>CE77*(1-VLOOKUP($AW77,'MP-2019_Male'!$A$3:$CH$103,IF(CF$5&gt;2034,84,(60+(CF$5-$AX$5)))))</f>
        <v>0.2041688801912688</v>
      </c>
      <c r="CG77" s="381">
        <f>CF77*(1-VLOOKUP($AW77,'MP-2019_Male'!$A$3:$CH$103,IF(CG$5&gt;2034,84,(60+(CG$5-$AX$5)))))</f>
        <v>0.20259677981379604</v>
      </c>
      <c r="CH77" s="381">
        <f>CG77*(1-VLOOKUP($AW77,'MP-2019_Male'!$A$3:$CH$103,IF(CH$5&gt;2034,84,(60+(CH$5-$AX$5)))))</f>
        <v>0.2010367846092298</v>
      </c>
      <c r="CI77" s="381">
        <f>CH77*(1-VLOOKUP($AW77,'MP-2019_Male'!$A$3:$CH$103,IF(CI$5&gt;2034,84,(60+(CI$5-$AX$5)))))</f>
        <v>0.19948880136773872</v>
      </c>
      <c r="CJ77" s="381">
        <f>CI77*(1-VLOOKUP($AW77,'MP-2019_Male'!$A$3:$CH$103,IF(CJ$5&gt;2034,84,(60+(CJ$5-$AX$5)))))</f>
        <v>0.19795273759720713</v>
      </c>
      <c r="CK77" s="381">
        <f>CJ77*(1-VLOOKUP($AW77,'MP-2019_Male'!$A$3:$CH$103,IF(CK$5&gt;2034,84,(60+(CK$5-$AX$5)))))</f>
        <v>0.19642850151770863</v>
      </c>
      <c r="CL77" s="381">
        <f>CK77*(1-VLOOKUP($AW77,'MP-2019_Male'!$A$3:$CH$103,IF(CL$5&gt;2034,84,(60+(CL$5-$AX$5)))))</f>
        <v>0.19491600205602228</v>
      </c>
      <c r="CM77" s="381">
        <f>CL77*(1-VLOOKUP($AW77,'MP-2019_Male'!$A$3:$CH$103,IF(CM$5&gt;2034,84,(60+(CM$5-$AX$5)))))</f>
        <v>0.1934151488401909</v>
      </c>
      <c r="CN77" s="381">
        <f>CM77*(1-VLOOKUP($AW77,'MP-2019_Male'!$A$3:$CH$103,IF(CN$5&gt;2034,84,(60+(CN$5-$AX$5)))))</f>
        <v>0.19192585219412142</v>
      </c>
      <c r="CO77" s="381">
        <f>CN77*(1-VLOOKUP($AW77,'MP-2019_Male'!$A$3:$CH$103,IF(CO$5&gt;2034,84,(60+(CO$5-$AX$5)))))</f>
        <v>0.19044802313222667</v>
      </c>
      <c r="CP77" s="381">
        <f>CO77*(1-VLOOKUP($AW77,'MP-2019_Male'!$A$3:$CH$103,IF(CP$5&gt;2034,84,(60+(CP$5-$AX$5)))))</f>
        <v>0.18898157335410851</v>
      </c>
      <c r="CQ77" s="381">
        <f>CP77*(1-VLOOKUP($AW77,'MP-2019_Male'!$A$3:$CH$103,IF(CQ$5&gt;2034,84,(60+(CQ$5-$AX$5)))))</f>
        <v>0.18752641523928187</v>
      </c>
      <c r="CR77" s="381">
        <f>CQ77*(1-VLOOKUP($AW77,'MP-2019_Male'!$A$3:$CH$103,IF(CR$5&gt;2034,84,(60+(CR$5-$AX$5)))))</f>
        <v>0.18608246184193938</v>
      </c>
      <c r="CS77" s="381">
        <f>CR77*(1-VLOOKUP($AW77,'MP-2019_Male'!$A$3:$CH$103,IF(CS$5&gt;2034,84,(60+(CS$5-$AX$5)))))</f>
        <v>0.18464962688575645</v>
      </c>
      <c r="CT77" s="381">
        <f>CS77*(1-VLOOKUP($AW77,'MP-2019_Male'!$A$3:$CH$103,IF(CT$5&gt;2034,84,(60+(CT$5-$AX$5)))))</f>
        <v>0.18322782475873611</v>
      </c>
      <c r="CU77" s="381">
        <f>CT77*(1-VLOOKUP($AW77,'MP-2019_Male'!$A$3:$CH$103,IF(CU$5&gt;2034,84,(60+(CU$5-$AX$5)))))</f>
        <v>0.18181697050809384</v>
      </c>
      <c r="CV77" s="381">
        <f>CU77*(1-VLOOKUP($AW77,'MP-2019_Male'!$A$3:$CH$103,IF(CV$5&gt;2034,84,(60+(CV$5-$AX$5)))))</f>
        <v>0.18041697983518151</v>
      </c>
      <c r="CW77" s="381">
        <f>CV77*(1-VLOOKUP($AW77,'MP-2019_Male'!$A$3:$CH$103,IF(CW$5&gt;2034,84,(60+(CW$5-$AX$5)))))</f>
        <v>0.17902776909045059</v>
      </c>
      <c r="CX77" s="381">
        <f>CW77*(1-VLOOKUP($AW77,'MP-2019_Male'!$A$3:$CH$103,IF(CX$5&gt;2034,84,(60+(CX$5-$AX$5)))))</f>
        <v>0.17764925526845413</v>
      </c>
      <c r="CY77" s="381">
        <f>CX77*(1-VLOOKUP($AW77,'MP-2019_Male'!$A$3:$CH$103,IF(CY$5&gt;2034,84,(60+(CY$5-$AX$5)))))</f>
        <v>0.17628135600288702</v>
      </c>
      <c r="CZ77" s="381">
        <f>CY77*(1-VLOOKUP($AW77,'MP-2019_Male'!$A$3:$CH$103,IF(CZ$5&gt;2034,84,(60+(CZ$5-$AX$5)))))</f>
        <v>0.1749239895616648</v>
      </c>
      <c r="DA77" s="381">
        <f>CZ77*(1-VLOOKUP($AW77,'MP-2019_Male'!$A$3:$CH$103,IF(DA$5&gt;2034,84,(60+(DA$5-$AX$5)))))</f>
        <v>0.17357707484203996</v>
      </c>
      <c r="DB77" s="381">
        <f>DA77*(1-VLOOKUP($AW77,'MP-2019_Male'!$A$3:$CH$103,IF(DB$5&gt;2034,84,(60+(DB$5-$AX$5)))))</f>
        <v>0.17224053136575626</v>
      </c>
      <c r="DC77" s="381">
        <f>DB77*(1-VLOOKUP($AW77,'MP-2019_Male'!$A$3:$CH$103,IF(DC$5&gt;2034,84,(60+(DC$5-$AX$5)))))</f>
        <v>0.17091427927423994</v>
      </c>
      <c r="DD77" s="381">
        <f>DC77*(1-VLOOKUP($AW77,'MP-2019_Male'!$A$3:$CH$103,IF(DD$5&gt;2034,84,(60+(DD$5-$AX$5)))))</f>
        <v>0.16959823932382828</v>
      </c>
      <c r="DE77" s="381">
        <f>DD77*(1-VLOOKUP($AW77,'MP-2019_Male'!$A$3:$CH$103,IF(DE$5&gt;2034,84,(60+(DE$5-$AX$5)))))</f>
        <v>0.16829233288103479</v>
      </c>
      <c r="DF77" s="381">
        <f>DE77*(1-VLOOKUP($AW77,'MP-2019_Male'!$A$3:$CH$103,IF(DF$5&gt;2034,84,(60+(DF$5-$AX$5)))))</f>
        <v>0.16699648191785083</v>
      </c>
      <c r="DG77" s="381">
        <f>DF77*(1-VLOOKUP($AW77,'MP-2019_Male'!$A$3:$CH$103,IF(DG$5&gt;2034,84,(60+(DG$5-$AX$5)))))</f>
        <v>0.16571060900708337</v>
      </c>
      <c r="DH77" s="381">
        <f>DG77*(1-VLOOKUP($AW77,'MP-2019_Male'!$A$3:$CH$103,IF(DH$5&gt;2034,84,(60+(DH$5-$AX$5)))))</f>
        <v>0.16443463731772881</v>
      </c>
      <c r="DI77" s="381">
        <f>DH77*(1-VLOOKUP($AW77,'MP-2019_Male'!$A$3:$CH$103,IF(DI$5&gt;2034,84,(60+(DI$5-$AX$5)))))</f>
        <v>0.1631684906103823</v>
      </c>
      <c r="DJ77" s="381">
        <f>DI77*(1-VLOOKUP($AW77,'MP-2019_Male'!$A$3:$CH$103,IF(DJ$5&gt;2034,84,(60+(DJ$5-$AX$5)))))</f>
        <v>0.16191209323268235</v>
      </c>
      <c r="DK77" s="381">
        <f>DJ77*(1-VLOOKUP($AW77,'MP-2019_Male'!$A$3:$CH$103,IF(DK$5&gt;2034,84,(60+(DK$5-$AX$5)))))</f>
        <v>0.16066537011479068</v>
      </c>
      <c r="DL77" s="381">
        <f>DK77*(1-VLOOKUP($AW77,'MP-2019_Male'!$A$3:$CH$103,IF(DL$5&gt;2034,84,(60+(DL$5-$AX$5)))))</f>
        <v>0.15942824676490677</v>
      </c>
      <c r="DM77" s="381">
        <f>DL77*(1-VLOOKUP($AW77,'MP-2019_Male'!$A$3:$CH$103,IF(DM$5&gt;2034,84,(60+(DM$5-$AX$5)))))</f>
        <v>0.15820064926481697</v>
      </c>
      <c r="DN77" s="381">
        <f>DM77*(1-VLOOKUP($AW77,'MP-2019_Male'!$A$3:$CH$103,IF(DN$5&gt;2034,84,(60+(DN$5-$AX$5)))))</f>
        <v>0.15698250426547788</v>
      </c>
      <c r="DO77" s="381">
        <f>DN77*(1-VLOOKUP($AW77,'MP-2019_Male'!$A$3:$CH$103,IF(DO$5&gt;2034,84,(60+(DO$5-$AX$5)))))</f>
        <v>0.15577373898263369</v>
      </c>
      <c r="DP77" s="381">
        <f>DO77*(1-VLOOKUP($AW77,'MP-2019_Male'!$A$3:$CH$103,IF(DP$5&gt;2034,84,(60+(DP$5-$AX$5)))))</f>
        <v>0.15457428119246741</v>
      </c>
      <c r="DQ77" s="381">
        <f>DP77*(1-VLOOKUP($AW77,'MP-2019_Male'!$A$3:$CH$103,IF(DQ$5&gt;2034,84,(60+(DQ$5-$AX$5)))))</f>
        <v>0.1533840592272854</v>
      </c>
      <c r="DR77" s="381">
        <f>DQ77*(1-VLOOKUP($AW77,'MP-2019_Male'!$A$3:$CH$103,IF(DR$5&gt;2034,84,(60+(DR$5-$AX$5)))))</f>
        <v>0.15220300197123529</v>
      </c>
      <c r="DS77" s="381">
        <f>DR77*(1-VLOOKUP($AW77,'MP-2019_Male'!$A$3:$CH$103,IF(DS$5&gt;2034,84,(60+(DS$5-$AX$5)))))</f>
        <v>0.15103103885605676</v>
      </c>
      <c r="DT77" s="381">
        <f>DS77*(1-VLOOKUP($AW77,'MP-2019_Male'!$A$3:$CH$103,IF(DT$5&gt;2034,84,(60+(DT$5-$AX$5)))))</f>
        <v>0.14986809985686511</v>
      </c>
      <c r="DU77" s="381">
        <f>DT77*(1-VLOOKUP($AW77,'MP-2019_Male'!$A$3:$CH$103,IF(DU$5&gt;2034,84,(60+(DU$5-$AX$5)))))</f>
        <v>0.14871411548796726</v>
      </c>
      <c r="DV77" s="381">
        <f>DU77*(1-VLOOKUP($AW77,'MP-2019_Male'!$A$3:$CH$103,IF(DV$5&gt;2034,84,(60+(DV$5-$AX$5)))))</f>
        <v>0.1475690167987099</v>
      </c>
      <c r="DW77" s="381">
        <f>DV77*(1-VLOOKUP($AW77,'MP-2019_Male'!$A$3:$CH$103,IF(DW$5&gt;2034,84,(60+(DW$5-$AX$5)))))</f>
        <v>0.14643273536935983</v>
      </c>
      <c r="DX77" s="381">
        <f>DW77*(1-VLOOKUP($AW77,'MP-2019_Male'!$A$3:$CH$103,IF(DX$5&gt;2034,84,(60+(DX$5-$AX$5)))))</f>
        <v>0.14530520330701574</v>
      </c>
      <c r="DY77" s="381">
        <f>DX77*(1-VLOOKUP($AW77,'MP-2019_Male'!$A$3:$CH$103,IF(DY$5&gt;2034,84,(60+(DY$5-$AX$5)))))</f>
        <v>0.14418635324155171</v>
      </c>
      <c r="DZ77" s="381">
        <f>DY77*(1-VLOOKUP($AW77,'MP-2019_Male'!$A$3:$CH$103,IF(DZ$5&gt;2034,84,(60+(DZ$5-$AX$5)))))</f>
        <v>0.14307611832159176</v>
      </c>
      <c r="EA77" s="381">
        <f>DZ77*(1-VLOOKUP($AW77,'MP-2019_Male'!$A$3:$CH$103,IF(EA$5&gt;2034,84,(60+(EA$5-$AX$5)))))</f>
        <v>0.14197443221051551</v>
      </c>
      <c r="EB77" s="381">
        <f>EA77*(1-VLOOKUP($AW77,'MP-2019_Male'!$A$3:$CH$103,IF(EB$5&gt;2034,84,(60+(EB$5-$AX$5)))))</f>
        <v>0.14088122908249454</v>
      </c>
      <c r="EC77" s="381">
        <f>EB77*(1-VLOOKUP($AW77,'MP-2019_Male'!$A$3:$CH$103,IF(EC$5&gt;2034,84,(60+(EC$5-$AX$5)))))</f>
        <v>0.13979644361855934</v>
      </c>
      <c r="ED77" s="381">
        <f>EC77*(1-VLOOKUP($AW77,'MP-2019_Male'!$A$3:$CH$103,IF(ED$5&gt;2034,84,(60+(ED$5-$AX$5)))))</f>
        <v>0.13872001100269643</v>
      </c>
      <c r="EE77" s="381">
        <f>ED77*(1-VLOOKUP($AW77,'MP-2019_Male'!$A$3:$CH$103,IF(EE$5&gt;2034,84,(60+(EE$5-$AX$5)))))</f>
        <v>0.13765186691797565</v>
      </c>
      <c r="EF77" s="381">
        <f>EE77*(1-VLOOKUP($AW77,'MP-2019_Male'!$A$3:$CH$103,IF(EF$5&gt;2034,84,(60+(EF$5-$AX$5)))))</f>
        <v>0.13659194754270723</v>
      </c>
      <c r="EG77" s="381">
        <f>EF77*(1-VLOOKUP($AW77,'MP-2019_Male'!$A$3:$CH$103,IF(EG$5&gt;2034,84,(60+(EG$5-$AX$5)))))</f>
        <v>0.13554018954662839</v>
      </c>
      <c r="EH77" s="381">
        <f>EG77*(1-VLOOKUP($AW77,'MP-2019_Male'!$A$3:$CH$103,IF(EH$5&gt;2034,84,(60+(EH$5-$AX$5)))))</f>
        <v>0.13449653008711934</v>
      </c>
      <c r="EI77" s="381">
        <f>EH77*(1-VLOOKUP($AW77,'MP-2019_Male'!$A$3:$CH$103,IF(EI$5&gt;2034,84,(60+(EI$5-$AX$5)))))</f>
        <v>0.13346090680544853</v>
      </c>
      <c r="EJ77" s="381">
        <f>EI77*(1-VLOOKUP($AW77,'MP-2019_Male'!$A$3:$CH$103,IF(EJ$5&gt;2034,84,(60+(EJ$5-$AX$5)))))</f>
        <v>0.13243325782304657</v>
      </c>
      <c r="EK77" s="381">
        <f>EJ77*(1-VLOOKUP($AW77,'MP-2019_Male'!$A$3:$CH$103,IF(EK$5&gt;2034,84,(60+(EK$5-$AX$5)))))</f>
        <v>0.1314135217378091</v>
      </c>
      <c r="EL77" s="381">
        <f>EK77*(1-VLOOKUP($AW77,'MP-2019_Male'!$A$3:$CH$103,IF(EL$5&gt;2034,84,(60+(EL$5-$AX$5)))))</f>
        <v>0.13040163762042797</v>
      </c>
      <c r="EM77" s="381">
        <f>EL77*(1-VLOOKUP($AW77,'MP-2019_Male'!$A$3:$CH$103,IF(EM$5&gt;2034,84,(60+(EM$5-$AX$5)))))</f>
        <v>0.12939754501075068</v>
      </c>
      <c r="EN77" s="381">
        <f>EM77*(1-VLOOKUP($AW77,'MP-2019_Male'!$A$3:$CH$103,IF(EN$5&gt;2034,84,(60+(EN$5-$AX$5)))))</f>
        <v>0.12840118391416788</v>
      </c>
      <c r="EO77" s="381">
        <f>EN77*(1-VLOOKUP($AW77,'MP-2019_Male'!$A$3:$CH$103,IF(EO$5&gt;2034,84,(60+(EO$5-$AX$5)))))</f>
        <v>0.1274124947980288</v>
      </c>
      <c r="EP77" s="381">
        <f>EO77*(1-VLOOKUP($AW77,'MP-2019_Male'!$A$3:$CH$103,IF(EP$5&gt;2034,84,(60+(EP$5-$AX$5)))))</f>
        <v>0.12643141858808396</v>
      </c>
      <c r="EQ77" s="381">
        <f>EP77*(1-VLOOKUP($AW77,'MP-2019_Male'!$A$3:$CH$103,IF(EQ$5&gt;2034,84,(60+(EQ$5-$AX$5)))))</f>
        <v>0.12545789666495571</v>
      </c>
      <c r="ER77" s="381">
        <f>EQ77*(1-VLOOKUP($AW77,'MP-2019_Male'!$A$3:$CH$103,IF(ER$5&gt;2034,84,(60+(ER$5-$AX$5)))))</f>
        <v>0.12449187086063555</v>
      </c>
      <c r="ES77" s="381">
        <f>ER77*(1-VLOOKUP($AW77,'MP-2019_Male'!$A$3:$CH$103,IF(ES$5&gt;2034,84,(60+(ES$5-$AX$5)))))</f>
        <v>0.12353328345500865</v>
      </c>
      <c r="ET77" s="381">
        <f>ES77*(1-VLOOKUP($AW77,'MP-2019_Male'!$A$3:$CH$103,IF(ET$5&gt;2034,84,(60+(ET$5-$AX$5)))))</f>
        <v>0.12258207717240507</v>
      </c>
      <c r="EU77" s="381">
        <f>ET77*(1-VLOOKUP($AW77,'MP-2019_Male'!$A$3:$CH$103,IF(EU$5&gt;2034,84,(60+(EU$5-$AX$5)))))</f>
        <v>0.12163819517817755</v>
      </c>
      <c r="EV77" s="381">
        <f>EU77*(1-VLOOKUP($AW77,'MP-2019_Male'!$A$3:$CH$103,IF(EV$5&gt;2034,84,(60+(EV$5-$AX$5)))))</f>
        <v>0.12070158107530557</v>
      </c>
      <c r="EW77" s="381">
        <f>EV77*(1-VLOOKUP($AW77,'MP-2019_Male'!$A$3:$CH$103,IF(EW$5&gt;2034,84,(60+(EW$5-$AX$5)))))</f>
        <v>0.11977217890102571</v>
      </c>
      <c r="EX77" s="381">
        <f>EW77*(1-VLOOKUP($AW77,'MP-2019_Male'!$A$3:$CH$103,IF(EX$5&gt;2034,84,(60+(EX$5-$AX$5)))))</f>
        <v>0.11884993312348781</v>
      </c>
      <c r="EY77" s="381">
        <f>EX77*(1-VLOOKUP($AW77,'MP-2019_Male'!$A$3:$CH$103,IF(EY$5&gt;2034,84,(60+(EY$5-$AX$5)))))</f>
        <v>0.11793478863843694</v>
      </c>
      <c r="EZ77" s="381">
        <f>EY77*(1-VLOOKUP($AW77,'MP-2019_Male'!$A$3:$CH$103,IF(EZ$5&gt;2034,84,(60+(EZ$5-$AX$5)))))</f>
        <v>0.11702669076592097</v>
      </c>
      <c r="FA77" s="381">
        <f>EZ77*(1-VLOOKUP($AW77,'MP-2019_Male'!$A$3:$CH$103,IF(FA$5&gt;2034,84,(60+(FA$5-$AX$5)))))</f>
        <v>0.11612558524702338</v>
      </c>
      <c r="FB77" s="381">
        <f>FA77*(1-VLOOKUP($AW77,'MP-2019_Male'!$A$3:$CH$103,IF(FB$5&gt;2034,84,(60+(FB$5-$AX$5)))))</f>
        <v>0.11523141824062129</v>
      </c>
      <c r="FC77" s="381">
        <f>FB77*(1-VLOOKUP($AW77,'MP-2019_Male'!$A$3:$CH$103,IF(FC$5&gt;2034,84,(60+(FC$5-$AX$5)))))</f>
        <v>0.1143441363201685</v>
      </c>
      <c r="FD77" s="381">
        <f>FC77*(1-VLOOKUP($AW77,'MP-2019_Male'!$A$3:$CH$103,IF(FD$5&gt;2034,84,(60+(FD$5-$AX$5)))))</f>
        <v>0.1134636864705032</v>
      </c>
      <c r="FE77" s="381">
        <f>FD77*(1-VLOOKUP($AW77,'MP-2019_Male'!$A$3:$CH$103,IF(FE$5&gt;2034,84,(60+(FE$5-$AX$5)))))</f>
        <v>0.11259001608468032</v>
      </c>
      <c r="FF77" s="381">
        <f>FE77*(1-VLOOKUP($AW77,'MP-2019_Male'!$A$3:$CH$103,IF(FF$5&gt;2034,84,(60+(FF$5-$AX$5)))))</f>
        <v>0.11172307296082827</v>
      </c>
      <c r="FG77" s="381">
        <f>FF77*(1-VLOOKUP($AW77,'MP-2019_Male'!$A$3:$CH$103,IF(FG$5&gt;2034,84,(60+(FG$5-$AX$5)))))</f>
        <v>0.11086280529902989</v>
      </c>
      <c r="FH77" s="381">
        <f>FG77*(1-VLOOKUP($AW77,'MP-2019_Male'!$A$3:$CH$103,IF(FH$5&gt;2034,84,(60+(FH$5-$AX$5)))))</f>
        <v>0.11000916169822736</v>
      </c>
      <c r="FI77" s="381">
        <f>FH77*(1-VLOOKUP($AW77,'MP-2019_Male'!$A$3:$CH$103,IF(FI$5&gt;2034,84,(60+(FI$5-$AX$5)))))</f>
        <v>0.10916209115315101</v>
      </c>
      <c r="FJ77" s="381">
        <f>FI77*(1-VLOOKUP($AW77,'MP-2019_Male'!$A$3:$CH$103,IF(FJ$5&gt;2034,84,(60+(FJ$5-$AX$5)))))</f>
        <v>0.10832154305127174</v>
      </c>
      <c r="FK77" s="381">
        <f>FJ77*(1-VLOOKUP($AW77,'MP-2019_Male'!$A$3:$CH$103,IF(FK$5&gt;2034,84,(60+(FK$5-$AX$5)))))</f>
        <v>0.10748746716977695</v>
      </c>
      <c r="FL77" s="381">
        <f>FK77*(1-VLOOKUP($AW77,'MP-2019_Male'!$A$3:$CH$103,IF(FL$5&gt;2034,84,(60+(FL$5-$AX$5)))))</f>
        <v>0.10665981367256966</v>
      </c>
      <c r="FM77" s="381">
        <f>FL77*(1-VLOOKUP($AW77,'MP-2019_Male'!$A$3:$CH$103,IF(FM$5&gt;2034,84,(60+(FM$5-$AX$5)))))</f>
        <v>0.10583853310729087</v>
      </c>
      <c r="FN77" s="381">
        <f>FM77*(1-VLOOKUP($AW77,'MP-2019_Male'!$A$3:$CH$103,IF(FN$5&gt;2034,84,(60+(FN$5-$AX$5)))))</f>
        <v>0.10502357640236472</v>
      </c>
    </row>
    <row r="78" spans="1:170">
      <c r="A78" s="172">
        <v>90</v>
      </c>
      <c r="B78" s="190">
        <f t="shared" si="20"/>
        <v>0.135908</v>
      </c>
      <c r="C78" s="191">
        <f t="shared" si="21"/>
        <v>0.107126</v>
      </c>
      <c r="D78" s="174">
        <f t="shared" si="18"/>
        <v>0.121517</v>
      </c>
      <c r="E78" s="345">
        <f t="shared" ref="E78:E108" ca="1" si="22">OFFSET($BJ$6,$A78-$A$13,$A78-$A$13)</f>
        <v>7.9231721161676677E-2</v>
      </c>
      <c r="F78" s="346">
        <f t="shared" ref="F78:F108" ca="1" si="23">OFFSET($BJ$105,$A78-$A$13,$A78-$A$13)</f>
        <v>6.2250247424406539E-2</v>
      </c>
      <c r="G78" s="366">
        <f t="shared" ca="1" si="17"/>
        <v>7.0740984293041612E-2</v>
      </c>
      <c r="R78" s="405">
        <v>90</v>
      </c>
      <c r="T78" s="406" t="s">
        <v>63</v>
      </c>
      <c r="U78" s="407">
        <v>0.11487</v>
      </c>
      <c r="V78" s="407">
        <v>0.13664999999999999</v>
      </c>
      <c r="W78" s="408">
        <v>0.11329</v>
      </c>
      <c r="Y78" s="406" t="s">
        <v>63</v>
      </c>
      <c r="Z78" s="407">
        <v>0.14671999999999999</v>
      </c>
      <c r="AA78" s="407">
        <v>0.16253000000000001</v>
      </c>
      <c r="AB78" s="408">
        <v>0.14418</v>
      </c>
      <c r="AC78" s="413"/>
      <c r="AD78" s="172">
        <v>90</v>
      </c>
      <c r="AF78" s="195"/>
      <c r="AG78" s="196">
        <v>0.135908</v>
      </c>
      <c r="AH78" s="197">
        <v>0.17300499999999999</v>
      </c>
      <c r="AI78" s="172"/>
      <c r="AJ78" s="195"/>
      <c r="AK78" s="196">
        <v>0.107126</v>
      </c>
      <c r="AL78" s="197">
        <v>0.13265199999999999</v>
      </c>
      <c r="AM78" s="198"/>
      <c r="AW78" s="172">
        <v>97</v>
      </c>
      <c r="AX78" s="199">
        <f t="shared" si="19"/>
        <v>0.25919217666187117</v>
      </c>
      <c r="AY78" s="334">
        <f t="shared" si="15"/>
        <v>0.27433020000000002</v>
      </c>
      <c r="AZ78" s="381">
        <f>AY78*(1-VLOOKUP($AW78,'MP-2019_Male'!$A$3:$CH$103,IF(AZ$5&gt;2034,84,(60+(AZ$5-$AX$5)))))</f>
        <v>0.27251962068000002</v>
      </c>
      <c r="BA78" s="381">
        <f>AZ78*(1-VLOOKUP($AW78,'MP-2019_Male'!$A$3:$CH$103,IF(BA$5&gt;2034,84,(60+(BA$5-$AX$5)))))</f>
        <v>0.27074824314558005</v>
      </c>
      <c r="BB78" s="381">
        <f>BA78*(1-VLOOKUP($AW78,'MP-2019_Male'!$A$3:$CH$103,IF(BB$5&gt;2034,84,(60+(BB$5-$AX$5)))))</f>
        <v>0.26904252921376293</v>
      </c>
      <c r="BC78" s="381">
        <f>BB78*(1-VLOOKUP($AW78,'MP-2019_Male'!$A$3:$CH$103,IF(BC$5&gt;2034,84,(60+(BC$5-$AX$5)))))</f>
        <v>0.26742827403848035</v>
      </c>
      <c r="BD78" s="381">
        <f>BC78*(1-VLOOKUP($AW78,'MP-2019_Male'!$A$3:$CH$103,IF(BD$5&gt;2034,84,(60+(BD$5-$AX$5)))))</f>
        <v>0.26590393287646102</v>
      </c>
      <c r="BE78" s="381">
        <f>BD78*(1-VLOOKUP($AW78,'MP-2019_Male'!$A$3:$CH$103,IF(BE$5&gt;2034,84,(60+(BE$5-$AX$5)))))</f>
        <v>0.26446805163892817</v>
      </c>
      <c r="BF78" s="381">
        <f>BE78*(1-VLOOKUP($AW78,'MP-2019_Male'!$A$3:$CH$103,IF(BF$5&gt;2034,84,(60+(BF$5-$AX$5)))))</f>
        <v>0.26311926457556961</v>
      </c>
      <c r="BG78" s="381">
        <f>BF78*(1-VLOOKUP($AW78,'MP-2019_Male'!$A$3:$CH$103,IF(BG$5&gt;2034,84,(60+(BG$5-$AX$5)))))</f>
        <v>0.26180366825269175</v>
      </c>
      <c r="BH78" s="381">
        <f>BG78*(1-VLOOKUP($AW78,'MP-2019_Male'!$A$3:$CH$103,IF(BH$5&gt;2034,84,(60+(BH$5-$AX$5)))))</f>
        <v>0.26049464991142829</v>
      </c>
      <c r="BI78" s="381">
        <f>BH78*(1-VLOOKUP($AW78,'MP-2019_Male'!$A$3:$CH$103,IF(BI$5&gt;2034,84,(60+(BI$5-$AX$5)))))</f>
        <v>0.25919217666187117</v>
      </c>
      <c r="BJ78" s="414">
        <f>BI78*(1-VLOOKUP($AW78,'MP-2019_Male'!$A$3:$CH$103,IF(BJ$5&gt;2034,84,(60+(BJ$5-$AX$5)))))</f>
        <v>0.25787029656089561</v>
      </c>
      <c r="BK78" s="381">
        <f>BJ78*(1-VLOOKUP($AW78,'MP-2019_Male'!$A$3:$CH$103,IF(BK$5&gt;2034,84,(60+(BK$5-$AX$5)))))</f>
        <v>0.25650358398912287</v>
      </c>
      <c r="BL78" s="381">
        <f>BK78*(1-VLOOKUP($AW78,'MP-2019_Male'!$A$3:$CH$103,IF(BL$5&gt;2034,84,(60+(BL$5-$AX$5)))))</f>
        <v>0.25511846463558163</v>
      </c>
      <c r="BM78" s="381">
        <f>BL78*(1-VLOOKUP($AW78,'MP-2019_Male'!$A$3:$CH$103,IF(BM$5&gt;2034,84,(60+(BM$5-$AX$5)))))</f>
        <v>0.25368980123362234</v>
      </c>
      <c r="BN78" s="381">
        <f>BM78*(1-VLOOKUP($AW78,'MP-2019_Male'!$A$3:$CH$103,IF(BN$5&gt;2034,84,(60+(BN$5-$AX$5)))))</f>
        <v>0.25221840038646731</v>
      </c>
      <c r="BO78" s="381">
        <f>BN78*(1-VLOOKUP($AW78,'MP-2019_Male'!$A$3:$CH$103,IF(BO$5&gt;2034,84,(60+(BO$5-$AX$5)))))</f>
        <v>0.25073031182418715</v>
      </c>
      <c r="BP78" s="381">
        <f>BO78*(1-VLOOKUP($AW78,'MP-2019_Male'!$A$3:$CH$103,IF(BP$5&gt;2034,84,(60+(BP$5-$AX$5)))))</f>
        <v>0.24920085692205959</v>
      </c>
      <c r="BQ78" s="381">
        <f>BP78*(1-VLOOKUP($AW78,'MP-2019_Male'!$A$3:$CH$103,IF(BQ$5&gt;2034,84,(60+(BQ$5-$AX$5)))))</f>
        <v>0.24763089152345064</v>
      </c>
      <c r="BR78" s="381">
        <f>BQ78*(1-VLOOKUP($AW78,'MP-2019_Male'!$A$3:$CH$103,IF(BR$5&gt;2034,84,(60+(BR$5-$AX$5)))))</f>
        <v>0.24604605381770056</v>
      </c>
      <c r="BS78" s="381">
        <f>BR78*(1-VLOOKUP($AW78,'MP-2019_Male'!$A$3:$CH$103,IF(BS$5&gt;2034,84,(60+(BS$5-$AX$5)))))</f>
        <v>0.24442214986250371</v>
      </c>
      <c r="BT78" s="381">
        <f>BS78*(1-VLOOKUP($AW78,'MP-2019_Male'!$A$3:$CH$103,IF(BT$5&gt;2034,84,(60+(BT$5-$AX$5)))))</f>
        <v>0.24276007924343868</v>
      </c>
      <c r="BU78" s="381">
        <f>BT78*(1-VLOOKUP($AW78,'MP-2019_Male'!$A$3:$CH$103,IF(BU$5&gt;2034,84,(60+(BU$5-$AX$5)))))</f>
        <v>0.24106075868873461</v>
      </c>
      <c r="BV78" s="381">
        <f>BU78*(1-VLOOKUP($AW78,'MP-2019_Male'!$A$3:$CH$103,IF(BV$5&gt;2034,84,(60+(BV$5-$AX$5)))))</f>
        <v>0.23930101515030686</v>
      </c>
      <c r="BW78" s="381">
        <f>BV78*(1-VLOOKUP($AW78,'MP-2019_Male'!$A$3:$CH$103,IF(BW$5&gt;2034,84,(60+(BW$5-$AX$5)))))</f>
        <v>0.23750625753667956</v>
      </c>
      <c r="BX78" s="381">
        <f>BW78*(1-VLOOKUP($AW78,'MP-2019_Male'!$A$3:$CH$103,IF(BX$5&gt;2034,84,(60+(BX$5-$AX$5)))))</f>
        <v>0.23577246185666181</v>
      </c>
      <c r="BY78" s="381">
        <f>BX78*(1-VLOOKUP($AW78,'MP-2019_Male'!$A$3:$CH$103,IF(BY$5&gt;2034,84,(60+(BY$5-$AX$5)))))</f>
        <v>0.23405132288510819</v>
      </c>
      <c r="BZ78" s="381">
        <f>BY78*(1-VLOOKUP($AW78,'MP-2019_Male'!$A$3:$CH$103,IF(BZ$5&gt;2034,84,(60+(BZ$5-$AX$5)))))</f>
        <v>0.2323427482280469</v>
      </c>
      <c r="CA78" s="381">
        <f>BZ78*(1-VLOOKUP($AW78,'MP-2019_Male'!$A$3:$CH$103,IF(CA$5&gt;2034,84,(60+(CA$5-$AX$5)))))</f>
        <v>0.23064664616598216</v>
      </c>
      <c r="CB78" s="381">
        <f>CA78*(1-VLOOKUP($AW78,'MP-2019_Male'!$A$3:$CH$103,IF(CB$5&gt;2034,84,(60+(CB$5-$AX$5)))))</f>
        <v>0.2289629256489705</v>
      </c>
      <c r="CC78" s="381">
        <f>CB78*(1-VLOOKUP($AW78,'MP-2019_Male'!$A$3:$CH$103,IF(CC$5&gt;2034,84,(60+(CC$5-$AX$5)))))</f>
        <v>0.22729149629173301</v>
      </c>
      <c r="CD78" s="381">
        <f>CC78*(1-VLOOKUP($AW78,'MP-2019_Male'!$A$3:$CH$103,IF(CD$5&gt;2034,84,(60+(CD$5-$AX$5)))))</f>
        <v>0.22563226836880337</v>
      </c>
      <c r="CE78" s="381">
        <f>CD78*(1-VLOOKUP($AW78,'MP-2019_Male'!$A$3:$CH$103,IF(CE$5&gt;2034,84,(60+(CE$5-$AX$5)))))</f>
        <v>0.22398515280971112</v>
      </c>
      <c r="CF78" s="381">
        <f>CE78*(1-VLOOKUP($AW78,'MP-2019_Male'!$A$3:$CH$103,IF(CF$5&gt;2034,84,(60+(CF$5-$AX$5)))))</f>
        <v>0.22235006119420023</v>
      </c>
      <c r="CG78" s="381">
        <f>CF78*(1-VLOOKUP($AW78,'MP-2019_Male'!$A$3:$CH$103,IF(CG$5&gt;2034,84,(60+(CG$5-$AX$5)))))</f>
        <v>0.22072690574748258</v>
      </c>
      <c r="CH78" s="381">
        <f>CG78*(1-VLOOKUP($AW78,'MP-2019_Male'!$A$3:$CH$103,IF(CH$5&gt;2034,84,(60+(CH$5-$AX$5)))))</f>
        <v>0.21911559933552596</v>
      </c>
      <c r="CI78" s="381">
        <f>CH78*(1-VLOOKUP($AW78,'MP-2019_Male'!$A$3:$CH$103,IF(CI$5&gt;2034,84,(60+(CI$5-$AX$5)))))</f>
        <v>0.21751605546037664</v>
      </c>
      <c r="CJ78" s="381">
        <f>CI78*(1-VLOOKUP($AW78,'MP-2019_Male'!$A$3:$CH$103,IF(CJ$5&gt;2034,84,(60+(CJ$5-$AX$5)))))</f>
        <v>0.21592818825551591</v>
      </c>
      <c r="CK78" s="381">
        <f>CJ78*(1-VLOOKUP($AW78,'MP-2019_Male'!$A$3:$CH$103,IF(CK$5&gt;2034,84,(60+(CK$5-$AX$5)))))</f>
        <v>0.21435191248125066</v>
      </c>
      <c r="CL78" s="381">
        <f>CK78*(1-VLOOKUP($AW78,'MP-2019_Male'!$A$3:$CH$103,IF(CL$5&gt;2034,84,(60+(CL$5-$AX$5)))))</f>
        <v>0.21278714352013753</v>
      </c>
      <c r="CM78" s="381">
        <f>CL78*(1-VLOOKUP($AW78,'MP-2019_Male'!$A$3:$CH$103,IF(CM$5&gt;2034,84,(60+(CM$5-$AX$5)))))</f>
        <v>0.21123379737244052</v>
      </c>
      <c r="CN78" s="381">
        <f>CM78*(1-VLOOKUP($AW78,'MP-2019_Male'!$A$3:$CH$103,IF(CN$5&gt;2034,84,(60+(CN$5-$AX$5)))))</f>
        <v>0.20969179065162172</v>
      </c>
      <c r="CO78" s="381">
        <f>CN78*(1-VLOOKUP($AW78,'MP-2019_Male'!$A$3:$CH$103,IF(CO$5&gt;2034,84,(60+(CO$5-$AX$5)))))</f>
        <v>0.2081610405798649</v>
      </c>
      <c r="CP78" s="381">
        <f>CO78*(1-VLOOKUP($AW78,'MP-2019_Male'!$A$3:$CH$103,IF(CP$5&gt;2034,84,(60+(CP$5-$AX$5)))))</f>
        <v>0.2066414649836319</v>
      </c>
      <c r="CQ78" s="381">
        <f>CP78*(1-VLOOKUP($AW78,'MP-2019_Male'!$A$3:$CH$103,IF(CQ$5&gt;2034,84,(60+(CQ$5-$AX$5)))))</f>
        <v>0.20513298228925139</v>
      </c>
      <c r="CR78" s="381">
        <f>CQ78*(1-VLOOKUP($AW78,'MP-2019_Male'!$A$3:$CH$103,IF(CR$5&gt;2034,84,(60+(CR$5-$AX$5)))))</f>
        <v>0.20363551151853987</v>
      </c>
      <c r="CS78" s="381">
        <f>CR78*(1-VLOOKUP($AW78,'MP-2019_Male'!$A$3:$CH$103,IF(CS$5&gt;2034,84,(60+(CS$5-$AX$5)))))</f>
        <v>0.20214897228445453</v>
      </c>
      <c r="CT78" s="381">
        <f>CS78*(1-VLOOKUP($AW78,'MP-2019_Male'!$A$3:$CH$103,IF(CT$5&gt;2034,84,(60+(CT$5-$AX$5)))))</f>
        <v>0.20067328478677801</v>
      </c>
      <c r="CU78" s="381">
        <f>CT78*(1-VLOOKUP($AW78,'MP-2019_Male'!$A$3:$CH$103,IF(CU$5&gt;2034,84,(60+(CU$5-$AX$5)))))</f>
        <v>0.19920836980783455</v>
      </c>
      <c r="CV78" s="381">
        <f>CU78*(1-VLOOKUP($AW78,'MP-2019_Male'!$A$3:$CH$103,IF(CV$5&gt;2034,84,(60+(CV$5-$AX$5)))))</f>
        <v>0.19775414870823735</v>
      </c>
      <c r="CW78" s="381">
        <f>CV78*(1-VLOOKUP($AW78,'MP-2019_Male'!$A$3:$CH$103,IF(CW$5&gt;2034,84,(60+(CW$5-$AX$5)))))</f>
        <v>0.19631054342266721</v>
      </c>
      <c r="CX78" s="381">
        <f>CW78*(1-VLOOKUP($AW78,'MP-2019_Male'!$A$3:$CH$103,IF(CX$5&gt;2034,84,(60+(CX$5-$AX$5)))))</f>
        <v>0.19487747645568174</v>
      </c>
      <c r="CY78" s="381">
        <f>CX78*(1-VLOOKUP($AW78,'MP-2019_Male'!$A$3:$CH$103,IF(CY$5&gt;2034,84,(60+(CY$5-$AX$5)))))</f>
        <v>0.19345487087755525</v>
      </c>
      <c r="CZ78" s="381">
        <f>CY78*(1-VLOOKUP($AW78,'MP-2019_Male'!$A$3:$CH$103,IF(CZ$5&gt;2034,84,(60+(CZ$5-$AX$5)))))</f>
        <v>0.19204265032014911</v>
      </c>
      <c r="DA78" s="381">
        <f>CZ78*(1-VLOOKUP($AW78,'MP-2019_Male'!$A$3:$CH$103,IF(DA$5&gt;2034,84,(60+(DA$5-$AX$5)))))</f>
        <v>0.19064073897281203</v>
      </c>
      <c r="DB78" s="381">
        <f>DA78*(1-VLOOKUP($AW78,'MP-2019_Male'!$A$3:$CH$103,IF(DB$5&gt;2034,84,(60+(DB$5-$AX$5)))))</f>
        <v>0.18924906157831051</v>
      </c>
      <c r="DC78" s="381">
        <f>DB78*(1-VLOOKUP($AW78,'MP-2019_Male'!$A$3:$CH$103,IF(DC$5&gt;2034,84,(60+(DC$5-$AX$5)))))</f>
        <v>0.18786754342878884</v>
      </c>
      <c r="DD78" s="381">
        <f>DC78*(1-VLOOKUP($AW78,'MP-2019_Male'!$A$3:$CH$103,IF(DD$5&gt;2034,84,(60+(DD$5-$AX$5)))))</f>
        <v>0.18649611036175867</v>
      </c>
      <c r="DE78" s="381">
        <f>DD78*(1-VLOOKUP($AW78,'MP-2019_Male'!$A$3:$CH$103,IF(DE$5&gt;2034,84,(60+(DE$5-$AX$5)))))</f>
        <v>0.18513468875611783</v>
      </c>
      <c r="DF78" s="381">
        <f>DE78*(1-VLOOKUP($AW78,'MP-2019_Male'!$A$3:$CH$103,IF(DF$5&gt;2034,84,(60+(DF$5-$AX$5)))))</f>
        <v>0.18378320552819818</v>
      </c>
      <c r="DG78" s="381">
        <f>DF78*(1-VLOOKUP($AW78,'MP-2019_Male'!$A$3:$CH$103,IF(DG$5&gt;2034,84,(60+(DG$5-$AX$5)))))</f>
        <v>0.18244158812784234</v>
      </c>
      <c r="DH78" s="381">
        <f>DG78*(1-VLOOKUP($AW78,'MP-2019_Male'!$A$3:$CH$103,IF(DH$5&gt;2034,84,(60+(DH$5-$AX$5)))))</f>
        <v>0.18110976453450908</v>
      </c>
      <c r="DI78" s="381">
        <f>DH78*(1-VLOOKUP($AW78,'MP-2019_Male'!$A$3:$CH$103,IF(DI$5&gt;2034,84,(60+(DI$5-$AX$5)))))</f>
        <v>0.17978766325340717</v>
      </c>
      <c r="DJ78" s="381">
        <f>DI78*(1-VLOOKUP($AW78,'MP-2019_Male'!$A$3:$CH$103,IF(DJ$5&gt;2034,84,(60+(DJ$5-$AX$5)))))</f>
        <v>0.1784752133116573</v>
      </c>
      <c r="DK78" s="381">
        <f>DJ78*(1-VLOOKUP($AW78,'MP-2019_Male'!$A$3:$CH$103,IF(DK$5&gt;2034,84,(60+(DK$5-$AX$5)))))</f>
        <v>0.17717234425448222</v>
      </c>
      <c r="DL78" s="381">
        <f>DK78*(1-VLOOKUP($AW78,'MP-2019_Male'!$A$3:$CH$103,IF(DL$5&gt;2034,84,(60+(DL$5-$AX$5)))))</f>
        <v>0.1758789861414245</v>
      </c>
      <c r="DM78" s="381">
        <f>DL78*(1-VLOOKUP($AW78,'MP-2019_Male'!$A$3:$CH$103,IF(DM$5&gt;2034,84,(60+(DM$5-$AX$5)))))</f>
        <v>0.1745950695425921</v>
      </c>
      <c r="DN78" s="381">
        <f>DM78*(1-VLOOKUP($AW78,'MP-2019_Male'!$A$3:$CH$103,IF(DN$5&gt;2034,84,(60+(DN$5-$AX$5)))))</f>
        <v>0.17332052553493119</v>
      </c>
      <c r="DO78" s="381">
        <f>DN78*(1-VLOOKUP($AW78,'MP-2019_Male'!$A$3:$CH$103,IF(DO$5&gt;2034,84,(60+(DO$5-$AX$5)))))</f>
        <v>0.17205528569852618</v>
      </c>
      <c r="DP78" s="381">
        <f>DO78*(1-VLOOKUP($AW78,'MP-2019_Male'!$A$3:$CH$103,IF(DP$5&gt;2034,84,(60+(DP$5-$AX$5)))))</f>
        <v>0.17079928211292694</v>
      </c>
      <c r="DQ78" s="381">
        <f>DP78*(1-VLOOKUP($AW78,'MP-2019_Male'!$A$3:$CH$103,IF(DQ$5&gt;2034,84,(60+(DQ$5-$AX$5)))))</f>
        <v>0.16955244735350258</v>
      </c>
      <c r="DR78" s="381">
        <f>DQ78*(1-VLOOKUP($AW78,'MP-2019_Male'!$A$3:$CH$103,IF(DR$5&gt;2034,84,(60+(DR$5-$AX$5)))))</f>
        <v>0.16831471448782201</v>
      </c>
      <c r="DS78" s="381">
        <f>DR78*(1-VLOOKUP($AW78,'MP-2019_Male'!$A$3:$CH$103,IF(DS$5&gt;2034,84,(60+(DS$5-$AX$5)))))</f>
        <v>0.16708601707206092</v>
      </c>
      <c r="DT78" s="381">
        <f>DS78*(1-VLOOKUP($AW78,'MP-2019_Male'!$A$3:$CH$103,IF(DT$5&gt;2034,84,(60+(DT$5-$AX$5)))))</f>
        <v>0.16586628914743487</v>
      </c>
      <c r="DU78" s="381">
        <f>DT78*(1-VLOOKUP($AW78,'MP-2019_Male'!$A$3:$CH$103,IF(DU$5&gt;2034,84,(60+(DU$5-$AX$5)))))</f>
        <v>0.16465546523665861</v>
      </c>
      <c r="DV78" s="381">
        <f>DU78*(1-VLOOKUP($AW78,'MP-2019_Male'!$A$3:$CH$103,IF(DV$5&gt;2034,84,(60+(DV$5-$AX$5)))))</f>
        <v>0.163453480340431</v>
      </c>
      <c r="DW78" s="381">
        <f>DV78*(1-VLOOKUP($AW78,'MP-2019_Male'!$A$3:$CH$103,IF(DW$5&gt;2034,84,(60+(DW$5-$AX$5)))))</f>
        <v>0.16226026993394585</v>
      </c>
      <c r="DX78" s="381">
        <f>DW78*(1-VLOOKUP($AW78,'MP-2019_Male'!$A$3:$CH$103,IF(DX$5&gt;2034,84,(60+(DX$5-$AX$5)))))</f>
        <v>0.16107576996342804</v>
      </c>
      <c r="DY78" s="381">
        <f>DX78*(1-VLOOKUP($AW78,'MP-2019_Male'!$A$3:$CH$103,IF(DY$5&gt;2034,84,(60+(DY$5-$AX$5)))))</f>
        <v>0.15989991684269503</v>
      </c>
      <c r="DZ78" s="381">
        <f>DY78*(1-VLOOKUP($AW78,'MP-2019_Male'!$A$3:$CH$103,IF(DZ$5&gt;2034,84,(60+(DZ$5-$AX$5)))))</f>
        <v>0.15873264744974336</v>
      </c>
      <c r="EA78" s="381">
        <f>DZ78*(1-VLOOKUP($AW78,'MP-2019_Male'!$A$3:$CH$103,IF(EA$5&gt;2034,84,(60+(EA$5-$AX$5)))))</f>
        <v>0.15757389912336023</v>
      </c>
      <c r="EB78" s="381">
        <f>EA78*(1-VLOOKUP($AW78,'MP-2019_Male'!$A$3:$CH$103,IF(EB$5&gt;2034,84,(60+(EB$5-$AX$5)))))</f>
        <v>0.15642360965975971</v>
      </c>
      <c r="EC78" s="381">
        <f>EB78*(1-VLOOKUP($AW78,'MP-2019_Male'!$A$3:$CH$103,IF(EC$5&gt;2034,84,(60+(EC$5-$AX$5)))))</f>
        <v>0.15528171730924348</v>
      </c>
      <c r="ED78" s="381">
        <f>EC78*(1-VLOOKUP($AW78,'MP-2019_Male'!$A$3:$CH$103,IF(ED$5&gt;2034,84,(60+(ED$5-$AX$5)))))</f>
        <v>0.15414816077288601</v>
      </c>
      <c r="EE78" s="381">
        <f>ED78*(1-VLOOKUP($AW78,'MP-2019_Male'!$A$3:$CH$103,IF(EE$5&gt;2034,84,(60+(EE$5-$AX$5)))))</f>
        <v>0.15302287919924396</v>
      </c>
      <c r="EF78" s="381">
        <f>EE78*(1-VLOOKUP($AW78,'MP-2019_Male'!$A$3:$CH$103,IF(EF$5&gt;2034,84,(60+(EF$5-$AX$5)))))</f>
        <v>0.15190581218108948</v>
      </c>
      <c r="EG78" s="381">
        <f>EF78*(1-VLOOKUP($AW78,'MP-2019_Male'!$A$3:$CH$103,IF(EG$5&gt;2034,84,(60+(EG$5-$AX$5)))))</f>
        <v>0.15079689975216753</v>
      </c>
      <c r="EH78" s="381">
        <f>EG78*(1-VLOOKUP($AW78,'MP-2019_Male'!$A$3:$CH$103,IF(EH$5&gt;2034,84,(60+(EH$5-$AX$5)))))</f>
        <v>0.14969608238397672</v>
      </c>
      <c r="EI78" s="381">
        <f>EH78*(1-VLOOKUP($AW78,'MP-2019_Male'!$A$3:$CH$103,IF(EI$5&gt;2034,84,(60+(EI$5-$AX$5)))))</f>
        <v>0.14860330098257368</v>
      </c>
      <c r="EJ78" s="381">
        <f>EI78*(1-VLOOKUP($AW78,'MP-2019_Male'!$A$3:$CH$103,IF(EJ$5&gt;2034,84,(60+(EJ$5-$AX$5)))))</f>
        <v>0.14751849688540089</v>
      </c>
      <c r="EK78" s="381">
        <f>EJ78*(1-VLOOKUP($AW78,'MP-2019_Male'!$A$3:$CH$103,IF(EK$5&gt;2034,84,(60+(EK$5-$AX$5)))))</f>
        <v>0.14644161185813748</v>
      </c>
      <c r="EL78" s="381">
        <f>EK78*(1-VLOOKUP($AW78,'MP-2019_Male'!$A$3:$CH$103,IF(EL$5&gt;2034,84,(60+(EL$5-$AX$5)))))</f>
        <v>0.14537258809157308</v>
      </c>
      <c r="EM78" s="381">
        <f>EL78*(1-VLOOKUP($AW78,'MP-2019_Male'!$A$3:$CH$103,IF(EM$5&gt;2034,84,(60+(EM$5-$AX$5)))))</f>
        <v>0.1443113681985046</v>
      </c>
      <c r="EN78" s="381">
        <f>EM78*(1-VLOOKUP($AW78,'MP-2019_Male'!$A$3:$CH$103,IF(EN$5&gt;2034,84,(60+(EN$5-$AX$5)))))</f>
        <v>0.14325789521065552</v>
      </c>
      <c r="EO78" s="381">
        <f>EN78*(1-VLOOKUP($AW78,'MP-2019_Male'!$A$3:$CH$103,IF(EO$5&gt;2034,84,(60+(EO$5-$AX$5)))))</f>
        <v>0.14221211257561772</v>
      </c>
      <c r="EP78" s="381">
        <f>EO78*(1-VLOOKUP($AW78,'MP-2019_Male'!$A$3:$CH$103,IF(EP$5&gt;2034,84,(60+(EP$5-$AX$5)))))</f>
        <v>0.14117396415381572</v>
      </c>
      <c r="EQ78" s="381">
        <f>EP78*(1-VLOOKUP($AW78,'MP-2019_Male'!$A$3:$CH$103,IF(EQ$5&gt;2034,84,(60+(EQ$5-$AX$5)))))</f>
        <v>0.14014339421549288</v>
      </c>
      <c r="ER78" s="381">
        <f>EQ78*(1-VLOOKUP($AW78,'MP-2019_Male'!$A$3:$CH$103,IF(ER$5&gt;2034,84,(60+(ER$5-$AX$5)))))</f>
        <v>0.13912034743771978</v>
      </c>
      <c r="ES78" s="381">
        <f>ER78*(1-VLOOKUP($AW78,'MP-2019_Male'!$A$3:$CH$103,IF(ES$5&gt;2034,84,(60+(ES$5-$AX$5)))))</f>
        <v>0.13810476890142442</v>
      </c>
      <c r="ET78" s="381">
        <f>ES78*(1-VLOOKUP($AW78,'MP-2019_Male'!$A$3:$CH$103,IF(ET$5&gt;2034,84,(60+(ET$5-$AX$5)))))</f>
        <v>0.13709660408844404</v>
      </c>
      <c r="EU78" s="381">
        <f>ET78*(1-VLOOKUP($AW78,'MP-2019_Male'!$A$3:$CH$103,IF(EU$5&gt;2034,84,(60+(EU$5-$AX$5)))))</f>
        <v>0.13609579887859841</v>
      </c>
      <c r="EV78" s="381">
        <f>EU78*(1-VLOOKUP($AW78,'MP-2019_Male'!$A$3:$CH$103,IF(EV$5&gt;2034,84,(60+(EV$5-$AX$5)))))</f>
        <v>0.13510229954678465</v>
      </c>
      <c r="EW78" s="381">
        <f>EV78*(1-VLOOKUP($AW78,'MP-2019_Male'!$A$3:$CH$103,IF(EW$5&gt;2034,84,(60+(EW$5-$AX$5)))))</f>
        <v>0.13411605276009314</v>
      </c>
      <c r="EX78" s="381">
        <f>EW78*(1-VLOOKUP($AW78,'MP-2019_Male'!$A$3:$CH$103,IF(EX$5&gt;2034,84,(60+(EX$5-$AX$5)))))</f>
        <v>0.13313700557494446</v>
      </c>
      <c r="EY78" s="381">
        <f>EX78*(1-VLOOKUP($AW78,'MP-2019_Male'!$A$3:$CH$103,IF(EY$5&gt;2034,84,(60+(EY$5-$AX$5)))))</f>
        <v>0.13216510543424737</v>
      </c>
      <c r="EZ78" s="381">
        <f>EY78*(1-VLOOKUP($AW78,'MP-2019_Male'!$A$3:$CH$103,IF(EZ$5&gt;2034,84,(60+(EZ$5-$AX$5)))))</f>
        <v>0.13120030016457737</v>
      </c>
      <c r="FA78" s="381">
        <f>EZ78*(1-VLOOKUP($AW78,'MP-2019_Male'!$A$3:$CH$103,IF(FA$5&gt;2034,84,(60+(FA$5-$AX$5)))))</f>
        <v>0.13024253797337595</v>
      </c>
      <c r="FB78" s="381">
        <f>FA78*(1-VLOOKUP($AW78,'MP-2019_Male'!$A$3:$CH$103,IF(FB$5&gt;2034,84,(60+(FB$5-$AX$5)))))</f>
        <v>0.12929176744617032</v>
      </c>
      <c r="FC78" s="381">
        <f>FB78*(1-VLOOKUP($AW78,'MP-2019_Male'!$A$3:$CH$103,IF(FC$5&gt;2034,84,(60+(FC$5-$AX$5)))))</f>
        <v>0.1283479375438133</v>
      </c>
      <c r="FD78" s="381">
        <f>FC78*(1-VLOOKUP($AW78,'MP-2019_Male'!$A$3:$CH$103,IF(FD$5&gt;2034,84,(60+(FD$5-$AX$5)))))</f>
        <v>0.12741099759974348</v>
      </c>
      <c r="FE78" s="381">
        <f>FD78*(1-VLOOKUP($AW78,'MP-2019_Male'!$A$3:$CH$103,IF(FE$5&gt;2034,84,(60+(FE$5-$AX$5)))))</f>
        <v>0.12648089731726536</v>
      </c>
      <c r="FF78" s="381">
        <f>FE78*(1-VLOOKUP($AW78,'MP-2019_Male'!$A$3:$CH$103,IF(FF$5&gt;2034,84,(60+(FF$5-$AX$5)))))</f>
        <v>0.12555758676684933</v>
      </c>
      <c r="FG78" s="381">
        <f>FF78*(1-VLOOKUP($AW78,'MP-2019_Male'!$A$3:$CH$103,IF(FG$5&gt;2034,84,(60+(FG$5-$AX$5)))))</f>
        <v>0.12464101638345133</v>
      </c>
      <c r="FH78" s="381">
        <f>FG78*(1-VLOOKUP($AW78,'MP-2019_Male'!$A$3:$CH$103,IF(FH$5&gt;2034,84,(60+(FH$5-$AX$5)))))</f>
        <v>0.12373113696385214</v>
      </c>
      <c r="FI78" s="381">
        <f>FH78*(1-VLOOKUP($AW78,'MP-2019_Male'!$A$3:$CH$103,IF(FI$5&gt;2034,84,(60+(FI$5-$AX$5)))))</f>
        <v>0.12282789966401603</v>
      </c>
      <c r="FJ78" s="381">
        <f>FI78*(1-VLOOKUP($AW78,'MP-2019_Male'!$A$3:$CH$103,IF(FJ$5&gt;2034,84,(60+(FJ$5-$AX$5)))))</f>
        <v>0.12193125599646872</v>
      </c>
      <c r="FK78" s="381">
        <f>FJ78*(1-VLOOKUP($AW78,'MP-2019_Male'!$A$3:$CH$103,IF(FK$5&gt;2034,84,(60+(FK$5-$AX$5)))))</f>
        <v>0.12104115782769449</v>
      </c>
      <c r="FL78" s="381">
        <f>FK78*(1-VLOOKUP($AW78,'MP-2019_Male'!$A$3:$CH$103,IF(FL$5&gt;2034,84,(60+(FL$5-$AX$5)))))</f>
        <v>0.12015755737555232</v>
      </c>
      <c r="FM78" s="381">
        <f>FL78*(1-VLOOKUP($AW78,'MP-2019_Male'!$A$3:$CH$103,IF(FM$5&gt;2034,84,(60+(FM$5-$AX$5)))))</f>
        <v>0.11928040720671079</v>
      </c>
      <c r="FN78" s="381">
        <f>FM78*(1-VLOOKUP($AW78,'MP-2019_Male'!$A$3:$CH$103,IF(FN$5&gt;2034,84,(60+(FN$5-$AX$5)))))</f>
        <v>0.11840966023410181</v>
      </c>
    </row>
    <row r="79" spans="1:170">
      <c r="A79" s="172">
        <v>91</v>
      </c>
      <c r="B79" s="190">
        <f t="shared" si="20"/>
        <v>0.15132200000000001</v>
      </c>
      <c r="C79" s="191">
        <f t="shared" si="21"/>
        <v>0.119744</v>
      </c>
      <c r="D79" s="174">
        <f t="shared" si="18"/>
        <v>0.13553300000000001</v>
      </c>
      <c r="E79" s="345">
        <f t="shared" ca="1" si="22"/>
        <v>8.7784066441727177E-2</v>
      </c>
      <c r="F79" s="346">
        <f t="shared" ca="1" si="23"/>
        <v>6.9884890621982387E-2</v>
      </c>
      <c r="G79" s="366">
        <f t="shared" ca="1" si="17"/>
        <v>7.8834478531854782E-2</v>
      </c>
      <c r="R79" s="405">
        <v>91</v>
      </c>
      <c r="T79" s="406" t="s">
        <v>63</v>
      </c>
      <c r="U79" s="407">
        <v>0.12833</v>
      </c>
      <c r="V79" s="407">
        <v>0.14616999999999999</v>
      </c>
      <c r="W79" s="408">
        <v>0.12595999999999999</v>
      </c>
      <c r="Y79" s="406" t="s">
        <v>63</v>
      </c>
      <c r="Z79" s="407">
        <v>0.16170000000000001</v>
      </c>
      <c r="AA79" s="407">
        <v>0.17680999999999999</v>
      </c>
      <c r="AB79" s="408">
        <v>0.15947</v>
      </c>
      <c r="AC79" s="413"/>
      <c r="AD79" s="172">
        <v>91</v>
      </c>
      <c r="AF79" s="195"/>
      <c r="AG79" s="196">
        <v>0.15132200000000001</v>
      </c>
      <c r="AH79" s="197">
        <v>0.18746399999999999</v>
      </c>
      <c r="AI79" s="172"/>
      <c r="AJ79" s="195"/>
      <c r="AK79" s="196">
        <v>0.119744</v>
      </c>
      <c r="AL79" s="197">
        <v>0.14341999999999999</v>
      </c>
      <c r="AM79" s="198"/>
      <c r="AW79" s="172">
        <v>98</v>
      </c>
      <c r="AX79" s="199">
        <f t="shared" si="19"/>
        <v>0.27914229893802622</v>
      </c>
      <c r="AY79" s="334">
        <f t="shared" si="15"/>
        <v>0.29446669999999997</v>
      </c>
      <c r="AZ79" s="381">
        <f>AY79*(1-VLOOKUP($AW79,'MP-2019_Male'!$A$3:$CH$103,IF(AZ$5&gt;2034,84,(60+(AZ$5-$AX$5)))))</f>
        <v>0.29264100645999996</v>
      </c>
      <c r="BA79" s="381">
        <f>AZ79*(1-VLOOKUP($AW79,'MP-2019_Male'!$A$3:$CH$103,IF(BA$5&gt;2034,84,(60+(BA$5-$AX$5)))))</f>
        <v>0.29085589632059394</v>
      </c>
      <c r="BB79" s="381">
        <f>BA79*(1-VLOOKUP($AW79,'MP-2019_Male'!$A$3:$CH$103,IF(BB$5&gt;2034,84,(60+(BB$5-$AX$5)))))</f>
        <v>0.28913984653230246</v>
      </c>
      <c r="BC79" s="381">
        <f>BB79*(1-VLOOKUP($AW79,'MP-2019_Male'!$A$3:$CH$103,IF(BC$5&gt;2034,84,(60+(BC$5-$AX$5)))))</f>
        <v>0.28749174940706834</v>
      </c>
      <c r="BD79" s="381">
        <f>BC79*(1-VLOOKUP($AW79,'MP-2019_Male'!$A$3:$CH$103,IF(BD$5&gt;2034,84,(60+(BD$5-$AX$5)))))</f>
        <v>0.28593929396027018</v>
      </c>
      <c r="BE79" s="381">
        <f>BD79*(1-VLOOKUP($AW79,'MP-2019_Male'!$A$3:$CH$103,IF(BE$5&gt;2034,84,(60+(BE$5-$AX$5)))))</f>
        <v>0.28448100356107281</v>
      </c>
      <c r="BF79" s="381">
        <f>BE79*(1-VLOOKUP($AW79,'MP-2019_Male'!$A$3:$CH$103,IF(BF$5&gt;2034,84,(60+(BF$5-$AX$5)))))</f>
        <v>0.28311549474397968</v>
      </c>
      <c r="BG79" s="381">
        <f>BF79*(1-VLOOKUP($AW79,'MP-2019_Male'!$A$3:$CH$103,IF(BG$5&gt;2034,84,(60+(BG$5-$AX$5)))))</f>
        <v>0.28178485191868297</v>
      </c>
      <c r="BH79" s="381">
        <f>BG79*(1-VLOOKUP($AW79,'MP-2019_Male'!$A$3:$CH$103,IF(BH$5&gt;2034,84,(60+(BH$5-$AX$5)))))</f>
        <v>0.28046046311466516</v>
      </c>
      <c r="BI79" s="381">
        <f>BH79*(1-VLOOKUP($AW79,'MP-2019_Male'!$A$3:$CH$103,IF(BI$5&gt;2034,84,(60+(BI$5-$AX$5)))))</f>
        <v>0.27914229893802622</v>
      </c>
      <c r="BJ79" s="414">
        <f>BI79*(1-VLOOKUP($AW79,'MP-2019_Male'!$A$3:$CH$103,IF(BJ$5&gt;2034,84,(60+(BJ$5-$AX$5)))))</f>
        <v>0.27780241590312371</v>
      </c>
      <c r="BK79" s="381">
        <f>BJ79*(1-VLOOKUP($AW79,'MP-2019_Male'!$A$3:$CH$103,IF(BK$5&gt;2034,84,(60+(BK$5-$AX$5)))))</f>
        <v>0.27641340382360807</v>
      </c>
      <c r="BL79" s="381">
        <f>BK79*(1-VLOOKUP($AW79,'MP-2019_Male'!$A$3:$CH$103,IF(BL$5&gt;2034,84,(60+(BL$5-$AX$5)))))</f>
        <v>0.27500369546410769</v>
      </c>
      <c r="BM79" s="381">
        <f>BL79*(1-VLOOKUP($AW79,'MP-2019_Male'!$A$3:$CH$103,IF(BM$5&gt;2034,84,(60+(BM$5-$AX$5)))))</f>
        <v>0.27354617587814795</v>
      </c>
      <c r="BN79" s="381">
        <f>BM79*(1-VLOOKUP($AW79,'MP-2019_Male'!$A$3:$CH$103,IF(BN$5&gt;2034,84,(60+(BN$5-$AX$5)))))</f>
        <v>0.27206902652840598</v>
      </c>
      <c r="BO79" s="381">
        <f>BN79*(1-VLOOKUP($AW79,'MP-2019_Male'!$A$3:$CH$103,IF(BO$5&gt;2034,84,(60+(BO$5-$AX$5)))))</f>
        <v>0.27054543997984687</v>
      </c>
      <c r="BP79" s="381">
        <f>BO79*(1-VLOOKUP($AW79,'MP-2019_Male'!$A$3:$CH$103,IF(BP$5&gt;2034,84,(60+(BP$5-$AX$5)))))</f>
        <v>0.26900333097196172</v>
      </c>
      <c r="BQ79" s="381">
        <f>BP79*(1-VLOOKUP($AW79,'MP-2019_Male'!$A$3:$CH$103,IF(BQ$5&gt;2034,84,(60+(BQ$5-$AX$5)))))</f>
        <v>0.26741621131922716</v>
      </c>
      <c r="BR79" s="381">
        <f>BQ79*(1-VLOOKUP($AW79,'MP-2019_Male'!$A$3:$CH$103,IF(BR$5&gt;2034,84,(60+(BR$5-$AX$5)))))</f>
        <v>0.2657849724301799</v>
      </c>
      <c r="BS79" s="381">
        <f>BR79*(1-VLOOKUP($AW79,'MP-2019_Male'!$A$3:$CH$103,IF(BS$5&gt;2034,84,(60+(BS$5-$AX$5)))))</f>
        <v>0.26411052710386979</v>
      </c>
      <c r="BT79" s="381">
        <f>BS79*(1-VLOOKUP($AW79,'MP-2019_Male'!$A$3:$CH$103,IF(BT$5&gt;2034,84,(60+(BT$5-$AX$5)))))</f>
        <v>0.26239380867769463</v>
      </c>
      <c r="BU79" s="381">
        <f>BT79*(1-VLOOKUP($AW79,'MP-2019_Male'!$A$3:$CH$103,IF(BU$5&gt;2034,84,(60+(BU$5-$AX$5)))))</f>
        <v>0.26063577015955408</v>
      </c>
      <c r="BV79" s="381">
        <f>BU79*(1-VLOOKUP($AW79,'MP-2019_Male'!$A$3:$CH$103,IF(BV$5&gt;2034,84,(60+(BV$5-$AX$5)))))</f>
        <v>0.25883738334545314</v>
      </c>
      <c r="BW79" s="381">
        <f>BV79*(1-VLOOKUP($AW79,'MP-2019_Male'!$A$3:$CH$103,IF(BW$5&gt;2034,84,(60+(BW$5-$AX$5)))))</f>
        <v>0.25702552166203496</v>
      </c>
      <c r="BX79" s="381">
        <f>BW79*(1-VLOOKUP($AW79,'MP-2019_Male'!$A$3:$CH$103,IF(BX$5&gt;2034,84,(60+(BX$5-$AX$5)))))</f>
        <v>0.25525204556256692</v>
      </c>
      <c r="BY79" s="381">
        <f>BX79*(1-VLOOKUP($AW79,'MP-2019_Male'!$A$3:$CH$103,IF(BY$5&gt;2034,84,(60+(BY$5-$AX$5)))))</f>
        <v>0.25349080644818522</v>
      </c>
      <c r="BZ79" s="381">
        <f>BY79*(1-VLOOKUP($AW79,'MP-2019_Male'!$A$3:$CH$103,IF(BZ$5&gt;2034,84,(60+(BZ$5-$AX$5)))))</f>
        <v>0.25174171988369276</v>
      </c>
      <c r="CA79" s="381">
        <f>BZ79*(1-VLOOKUP($AW79,'MP-2019_Male'!$A$3:$CH$103,IF(CA$5&gt;2034,84,(60+(CA$5-$AX$5)))))</f>
        <v>0.25000470201649527</v>
      </c>
      <c r="CB79" s="381">
        <f>CA79*(1-VLOOKUP($AW79,'MP-2019_Male'!$A$3:$CH$103,IF(CB$5&gt;2034,84,(60+(CB$5-$AX$5)))))</f>
        <v>0.24827966957258146</v>
      </c>
      <c r="CC79" s="381">
        <f>CB79*(1-VLOOKUP($AW79,'MP-2019_Male'!$A$3:$CH$103,IF(CC$5&gt;2034,84,(60+(CC$5-$AX$5)))))</f>
        <v>0.24656653985253066</v>
      </c>
      <c r="CD79" s="381">
        <f>CC79*(1-VLOOKUP($AW79,'MP-2019_Male'!$A$3:$CH$103,IF(CD$5&gt;2034,84,(60+(CD$5-$AX$5)))))</f>
        <v>0.24486523072754821</v>
      </c>
      <c r="CE79" s="381">
        <f>CD79*(1-VLOOKUP($AW79,'MP-2019_Male'!$A$3:$CH$103,IF(CE$5&gt;2034,84,(60+(CE$5-$AX$5)))))</f>
        <v>0.24317566063552812</v>
      </c>
      <c r="CF79" s="381">
        <f>CE79*(1-VLOOKUP($AW79,'MP-2019_Male'!$A$3:$CH$103,IF(CF$5&gt;2034,84,(60+(CF$5-$AX$5)))))</f>
        <v>0.24149774857714296</v>
      </c>
      <c r="CG79" s="381">
        <f>CF79*(1-VLOOKUP($AW79,'MP-2019_Male'!$A$3:$CH$103,IF(CG$5&gt;2034,84,(60+(CG$5-$AX$5)))))</f>
        <v>0.23983141411196066</v>
      </c>
      <c r="CH79" s="381">
        <f>CG79*(1-VLOOKUP($AW79,'MP-2019_Male'!$A$3:$CH$103,IF(CH$5&gt;2034,84,(60+(CH$5-$AX$5)))))</f>
        <v>0.23817657735458811</v>
      </c>
      <c r="CI79" s="381">
        <f>CH79*(1-VLOOKUP($AW79,'MP-2019_Male'!$A$3:$CH$103,IF(CI$5&gt;2034,84,(60+(CI$5-$AX$5)))))</f>
        <v>0.23653315897084146</v>
      </c>
      <c r="CJ79" s="381">
        <f>CI79*(1-VLOOKUP($AW79,'MP-2019_Male'!$A$3:$CH$103,IF(CJ$5&gt;2034,84,(60+(CJ$5-$AX$5)))))</f>
        <v>0.23490108017394265</v>
      </c>
      <c r="CK79" s="381">
        <f>CJ79*(1-VLOOKUP($AW79,'MP-2019_Male'!$A$3:$CH$103,IF(CK$5&gt;2034,84,(60+(CK$5-$AX$5)))))</f>
        <v>0.23328026272074245</v>
      </c>
      <c r="CL79" s="381">
        <f>CK79*(1-VLOOKUP($AW79,'MP-2019_Male'!$A$3:$CH$103,IF(CL$5&gt;2034,84,(60+(CL$5-$AX$5)))))</f>
        <v>0.23167062890796933</v>
      </c>
      <c r="CM79" s="381">
        <f>CL79*(1-VLOOKUP($AW79,'MP-2019_Male'!$A$3:$CH$103,IF(CM$5&gt;2034,84,(60+(CM$5-$AX$5)))))</f>
        <v>0.23007210156850433</v>
      </c>
      <c r="CN79" s="381">
        <f>CM79*(1-VLOOKUP($AW79,'MP-2019_Male'!$A$3:$CH$103,IF(CN$5&gt;2034,84,(60+(CN$5-$AX$5)))))</f>
        <v>0.22848460406768165</v>
      </c>
      <c r="CO79" s="381">
        <f>CN79*(1-VLOOKUP($AW79,'MP-2019_Male'!$A$3:$CH$103,IF(CO$5&gt;2034,84,(60+(CO$5-$AX$5)))))</f>
        <v>0.22690806029961463</v>
      </c>
      <c r="CP79" s="381">
        <f>CO79*(1-VLOOKUP($AW79,'MP-2019_Male'!$A$3:$CH$103,IF(CP$5&gt;2034,84,(60+(CP$5-$AX$5)))))</f>
        <v>0.22534239468354728</v>
      </c>
      <c r="CQ79" s="381">
        <f>CP79*(1-VLOOKUP($AW79,'MP-2019_Male'!$A$3:$CH$103,IF(CQ$5&gt;2034,84,(60+(CQ$5-$AX$5)))))</f>
        <v>0.22378753216023078</v>
      </c>
      <c r="CR79" s="381">
        <f>CQ79*(1-VLOOKUP($AW79,'MP-2019_Male'!$A$3:$CH$103,IF(CR$5&gt;2034,84,(60+(CR$5-$AX$5)))))</f>
        <v>0.2222433981883252</v>
      </c>
      <c r="CS79" s="381">
        <f>CR79*(1-VLOOKUP($AW79,'MP-2019_Male'!$A$3:$CH$103,IF(CS$5&gt;2034,84,(60+(CS$5-$AX$5)))))</f>
        <v>0.22070991874082574</v>
      </c>
      <c r="CT79" s="381">
        <f>CS79*(1-VLOOKUP($AW79,'MP-2019_Male'!$A$3:$CH$103,IF(CT$5&gt;2034,84,(60+(CT$5-$AX$5)))))</f>
        <v>0.21918702030151405</v>
      </c>
      <c r="CU79" s="381">
        <f>CT79*(1-VLOOKUP($AW79,'MP-2019_Male'!$A$3:$CH$103,IF(CU$5&gt;2034,84,(60+(CU$5-$AX$5)))))</f>
        <v>0.2176746298614336</v>
      </c>
      <c r="CV79" s="381">
        <f>CU79*(1-VLOOKUP($AW79,'MP-2019_Male'!$A$3:$CH$103,IF(CV$5&gt;2034,84,(60+(CV$5-$AX$5)))))</f>
        <v>0.21617267491538972</v>
      </c>
      <c r="CW79" s="381">
        <f>CV79*(1-VLOOKUP($AW79,'MP-2019_Male'!$A$3:$CH$103,IF(CW$5&gt;2034,84,(60+(CW$5-$AX$5)))))</f>
        <v>0.21468108345847353</v>
      </c>
      <c r="CX79" s="381">
        <f>CW79*(1-VLOOKUP($AW79,'MP-2019_Male'!$A$3:$CH$103,IF(CX$5&gt;2034,84,(60+(CX$5-$AX$5)))))</f>
        <v>0.21319978398261005</v>
      </c>
      <c r="CY79" s="381">
        <f>CX79*(1-VLOOKUP($AW79,'MP-2019_Male'!$A$3:$CH$103,IF(CY$5&gt;2034,84,(60+(CY$5-$AX$5)))))</f>
        <v>0.21172870547313005</v>
      </c>
      <c r="CZ79" s="381">
        <f>CY79*(1-VLOOKUP($AW79,'MP-2019_Male'!$A$3:$CH$103,IF(CZ$5&gt;2034,84,(60+(CZ$5-$AX$5)))))</f>
        <v>0.21026777740536545</v>
      </c>
      <c r="DA79" s="381">
        <f>CZ79*(1-VLOOKUP($AW79,'MP-2019_Male'!$A$3:$CH$103,IF(DA$5&gt;2034,84,(60+(DA$5-$AX$5)))))</f>
        <v>0.20881692974126842</v>
      </c>
      <c r="DB79" s="381">
        <f>DA79*(1-VLOOKUP($AW79,'MP-2019_Male'!$A$3:$CH$103,IF(DB$5&gt;2034,84,(60+(DB$5-$AX$5)))))</f>
        <v>0.20737609292605366</v>
      </c>
      <c r="DC79" s="381">
        <f>DB79*(1-VLOOKUP($AW79,'MP-2019_Male'!$A$3:$CH$103,IF(DC$5&gt;2034,84,(60+(DC$5-$AX$5)))))</f>
        <v>0.2059451978848639</v>
      </c>
      <c r="DD79" s="381">
        <f>DC79*(1-VLOOKUP($AW79,'MP-2019_Male'!$A$3:$CH$103,IF(DD$5&gt;2034,84,(60+(DD$5-$AX$5)))))</f>
        <v>0.20452417601945833</v>
      </c>
      <c r="DE79" s="381">
        <f>DD79*(1-VLOOKUP($AW79,'MP-2019_Male'!$A$3:$CH$103,IF(DE$5&gt;2034,84,(60+(DE$5-$AX$5)))))</f>
        <v>0.20311295920492406</v>
      </c>
      <c r="DF79" s="381">
        <f>DE79*(1-VLOOKUP($AW79,'MP-2019_Male'!$A$3:$CH$103,IF(DF$5&gt;2034,84,(60+(DF$5-$AX$5)))))</f>
        <v>0.20171147978641008</v>
      </c>
      <c r="DG79" s="381">
        <f>DF79*(1-VLOOKUP($AW79,'MP-2019_Male'!$A$3:$CH$103,IF(DG$5&gt;2034,84,(60+(DG$5-$AX$5)))))</f>
        <v>0.20031967057588385</v>
      </c>
      <c r="DH79" s="381">
        <f>DG79*(1-VLOOKUP($AW79,'MP-2019_Male'!$A$3:$CH$103,IF(DH$5&gt;2034,84,(60+(DH$5-$AX$5)))))</f>
        <v>0.19893746484891026</v>
      </c>
      <c r="DI79" s="381">
        <f>DH79*(1-VLOOKUP($AW79,'MP-2019_Male'!$A$3:$CH$103,IF(DI$5&gt;2034,84,(60+(DI$5-$AX$5)))))</f>
        <v>0.19756479634145277</v>
      </c>
      <c r="DJ79" s="381">
        <f>DI79*(1-VLOOKUP($AW79,'MP-2019_Male'!$A$3:$CH$103,IF(DJ$5&gt;2034,84,(60+(DJ$5-$AX$5)))))</f>
        <v>0.19620159924669675</v>
      </c>
      <c r="DK79" s="381">
        <f>DJ79*(1-VLOOKUP($AW79,'MP-2019_Male'!$A$3:$CH$103,IF(DK$5&gt;2034,84,(60+(DK$5-$AX$5)))))</f>
        <v>0.19484780821189454</v>
      </c>
      <c r="DL79" s="381">
        <f>DK79*(1-VLOOKUP($AW79,'MP-2019_Male'!$A$3:$CH$103,IF(DL$5&gt;2034,84,(60+(DL$5-$AX$5)))))</f>
        <v>0.19350335833523247</v>
      </c>
      <c r="DM79" s="381">
        <f>DL79*(1-VLOOKUP($AW79,'MP-2019_Male'!$A$3:$CH$103,IF(DM$5&gt;2034,84,(60+(DM$5-$AX$5)))))</f>
        <v>0.19216818516271936</v>
      </c>
      <c r="DN79" s="381">
        <f>DM79*(1-VLOOKUP($AW79,'MP-2019_Male'!$A$3:$CH$103,IF(DN$5&gt;2034,84,(60+(DN$5-$AX$5)))))</f>
        <v>0.1908422246850966</v>
      </c>
      <c r="DO79" s="381">
        <f>DN79*(1-VLOOKUP($AW79,'MP-2019_Male'!$A$3:$CH$103,IF(DO$5&gt;2034,84,(60+(DO$5-$AX$5)))))</f>
        <v>0.18952541333476944</v>
      </c>
      <c r="DP79" s="381">
        <f>DO79*(1-VLOOKUP($AW79,'MP-2019_Male'!$A$3:$CH$103,IF(DP$5&gt;2034,84,(60+(DP$5-$AX$5)))))</f>
        <v>0.18821768798275954</v>
      </c>
      <c r="DQ79" s="381">
        <f>DP79*(1-VLOOKUP($AW79,'MP-2019_Male'!$A$3:$CH$103,IF(DQ$5&gt;2034,84,(60+(DQ$5-$AX$5)))))</f>
        <v>0.18691898593567849</v>
      </c>
      <c r="DR79" s="381">
        <f>DQ79*(1-VLOOKUP($AW79,'MP-2019_Male'!$A$3:$CH$103,IF(DR$5&gt;2034,84,(60+(DR$5-$AX$5)))))</f>
        <v>0.18562924493272231</v>
      </c>
      <c r="DS79" s="381">
        <f>DR79*(1-VLOOKUP($AW79,'MP-2019_Male'!$A$3:$CH$103,IF(DS$5&gt;2034,84,(60+(DS$5-$AX$5)))))</f>
        <v>0.18434840314268652</v>
      </c>
      <c r="DT79" s="381">
        <f>DS79*(1-VLOOKUP($AW79,'MP-2019_Male'!$A$3:$CH$103,IF(DT$5&gt;2034,84,(60+(DT$5-$AX$5)))))</f>
        <v>0.18307639916100199</v>
      </c>
      <c r="DU79" s="381">
        <f>DT79*(1-VLOOKUP($AW79,'MP-2019_Male'!$A$3:$CH$103,IF(DU$5&gt;2034,84,(60+(DU$5-$AX$5)))))</f>
        <v>0.18181317200679106</v>
      </c>
      <c r="DV79" s="381">
        <f>DU79*(1-VLOOKUP($AW79,'MP-2019_Male'!$A$3:$CH$103,IF(DV$5&gt;2034,84,(60+(DV$5-$AX$5)))))</f>
        <v>0.1805586611199442</v>
      </c>
      <c r="DW79" s="381">
        <f>DV79*(1-VLOOKUP($AW79,'MP-2019_Male'!$A$3:$CH$103,IF(DW$5&gt;2034,84,(60+(DW$5-$AX$5)))))</f>
        <v>0.17931280635821659</v>
      </c>
      <c r="DX79" s="381">
        <f>DW79*(1-VLOOKUP($AW79,'MP-2019_Male'!$A$3:$CH$103,IF(DX$5&gt;2034,84,(60+(DX$5-$AX$5)))))</f>
        <v>0.17807554799434488</v>
      </c>
      <c r="DY79" s="381">
        <f>DX79*(1-VLOOKUP($AW79,'MP-2019_Male'!$A$3:$CH$103,IF(DY$5&gt;2034,84,(60+(DY$5-$AX$5)))))</f>
        <v>0.17684682671318391</v>
      </c>
      <c r="DZ79" s="381">
        <f>DY79*(1-VLOOKUP($AW79,'MP-2019_Male'!$A$3:$CH$103,IF(DZ$5&gt;2034,84,(60+(DZ$5-$AX$5)))))</f>
        <v>0.17562658360886294</v>
      </c>
      <c r="EA79" s="381">
        <f>DZ79*(1-VLOOKUP($AW79,'MP-2019_Male'!$A$3:$CH$103,IF(EA$5&gt;2034,84,(60+(EA$5-$AX$5)))))</f>
        <v>0.17441476018196178</v>
      </c>
      <c r="EB79" s="381">
        <f>EA79*(1-VLOOKUP($AW79,'MP-2019_Male'!$A$3:$CH$103,IF(EB$5&gt;2034,84,(60+(EB$5-$AX$5)))))</f>
        <v>0.17321129833670623</v>
      </c>
      <c r="EC79" s="381">
        <f>EB79*(1-VLOOKUP($AW79,'MP-2019_Male'!$A$3:$CH$103,IF(EC$5&gt;2034,84,(60+(EC$5-$AX$5)))))</f>
        <v>0.17201614037818297</v>
      </c>
      <c r="ED79" s="381">
        <f>EC79*(1-VLOOKUP($AW79,'MP-2019_Male'!$A$3:$CH$103,IF(ED$5&gt;2034,84,(60+(ED$5-$AX$5)))))</f>
        <v>0.17082922900957351</v>
      </c>
      <c r="EE79" s="381">
        <f>ED79*(1-VLOOKUP($AW79,'MP-2019_Male'!$A$3:$CH$103,IF(EE$5&gt;2034,84,(60+(EE$5-$AX$5)))))</f>
        <v>0.16965050732940745</v>
      </c>
      <c r="EF79" s="381">
        <f>EE79*(1-VLOOKUP($AW79,'MP-2019_Male'!$A$3:$CH$103,IF(EF$5&gt;2034,84,(60+(EF$5-$AX$5)))))</f>
        <v>0.16847991882883454</v>
      </c>
      <c r="EG79" s="381">
        <f>EF79*(1-VLOOKUP($AW79,'MP-2019_Male'!$A$3:$CH$103,IF(EG$5&gt;2034,84,(60+(EG$5-$AX$5)))))</f>
        <v>0.16731740738891557</v>
      </c>
      <c r="EH79" s="381">
        <f>EG79*(1-VLOOKUP($AW79,'MP-2019_Male'!$A$3:$CH$103,IF(EH$5&gt;2034,84,(60+(EH$5-$AX$5)))))</f>
        <v>0.16616291727793206</v>
      </c>
      <c r="EI79" s="381">
        <f>EH79*(1-VLOOKUP($AW79,'MP-2019_Male'!$A$3:$CH$103,IF(EI$5&gt;2034,84,(60+(EI$5-$AX$5)))))</f>
        <v>0.16501639314871433</v>
      </c>
      <c r="EJ79" s="381">
        <f>EI79*(1-VLOOKUP($AW79,'MP-2019_Male'!$A$3:$CH$103,IF(EJ$5&gt;2034,84,(60+(EJ$5-$AX$5)))))</f>
        <v>0.16387778003598819</v>
      </c>
      <c r="EK79" s="381">
        <f>EJ79*(1-VLOOKUP($AW79,'MP-2019_Male'!$A$3:$CH$103,IF(EK$5&gt;2034,84,(60+(EK$5-$AX$5)))))</f>
        <v>0.16274702335373986</v>
      </c>
      <c r="EL79" s="381">
        <f>EK79*(1-VLOOKUP($AW79,'MP-2019_Male'!$A$3:$CH$103,IF(EL$5&gt;2034,84,(60+(EL$5-$AX$5)))))</f>
        <v>0.16162406889259906</v>
      </c>
      <c r="EM79" s="381">
        <f>EL79*(1-VLOOKUP($AW79,'MP-2019_Male'!$A$3:$CH$103,IF(EM$5&gt;2034,84,(60+(EM$5-$AX$5)))))</f>
        <v>0.16050886281724011</v>
      </c>
      <c r="EN79" s="381">
        <f>EM79*(1-VLOOKUP($AW79,'MP-2019_Male'!$A$3:$CH$103,IF(EN$5&gt;2034,84,(60+(EN$5-$AX$5)))))</f>
        <v>0.15940135166380115</v>
      </c>
      <c r="EO79" s="381">
        <f>EN79*(1-VLOOKUP($AW79,'MP-2019_Male'!$A$3:$CH$103,IF(EO$5&gt;2034,84,(60+(EO$5-$AX$5)))))</f>
        <v>0.15830148233732091</v>
      </c>
      <c r="EP79" s="381">
        <f>EO79*(1-VLOOKUP($AW79,'MP-2019_Male'!$A$3:$CH$103,IF(EP$5&gt;2034,84,(60+(EP$5-$AX$5)))))</f>
        <v>0.1572092021091934</v>
      </c>
      <c r="EQ79" s="381">
        <f>EP79*(1-VLOOKUP($AW79,'MP-2019_Male'!$A$3:$CH$103,IF(EQ$5&gt;2034,84,(60+(EQ$5-$AX$5)))))</f>
        <v>0.15612445861463997</v>
      </c>
      <c r="ER79" s="381">
        <f>EQ79*(1-VLOOKUP($AW79,'MP-2019_Male'!$A$3:$CH$103,IF(ER$5&gt;2034,84,(60+(ER$5-$AX$5)))))</f>
        <v>0.15504719985019896</v>
      </c>
      <c r="ES79" s="381">
        <f>ER79*(1-VLOOKUP($AW79,'MP-2019_Male'!$A$3:$CH$103,IF(ES$5&gt;2034,84,(60+(ES$5-$AX$5)))))</f>
        <v>0.15397737417123258</v>
      </c>
      <c r="ET79" s="381">
        <f>ES79*(1-VLOOKUP($AW79,'MP-2019_Male'!$A$3:$CH$103,IF(ET$5&gt;2034,84,(60+(ET$5-$AX$5)))))</f>
        <v>0.15291493028945108</v>
      </c>
      <c r="EU79" s="381">
        <f>ET79*(1-VLOOKUP($AW79,'MP-2019_Male'!$A$3:$CH$103,IF(EU$5&gt;2034,84,(60+(EU$5-$AX$5)))))</f>
        <v>0.15185981727045386</v>
      </c>
      <c r="EV79" s="381">
        <f>EU79*(1-VLOOKUP($AW79,'MP-2019_Male'!$A$3:$CH$103,IF(EV$5&gt;2034,84,(60+(EV$5-$AX$5)))))</f>
        <v>0.15081198453128772</v>
      </c>
      <c r="EW79" s="381">
        <f>EV79*(1-VLOOKUP($AW79,'MP-2019_Male'!$A$3:$CH$103,IF(EW$5&gt;2034,84,(60+(EW$5-$AX$5)))))</f>
        <v>0.14977138183802183</v>
      </c>
      <c r="EX79" s="381">
        <f>EW79*(1-VLOOKUP($AW79,'MP-2019_Male'!$A$3:$CH$103,IF(EX$5&gt;2034,84,(60+(EX$5-$AX$5)))))</f>
        <v>0.14873795930333947</v>
      </c>
      <c r="EY79" s="381">
        <f>EX79*(1-VLOOKUP($AW79,'MP-2019_Male'!$A$3:$CH$103,IF(EY$5&gt;2034,84,(60+(EY$5-$AX$5)))))</f>
        <v>0.14771166738414643</v>
      </c>
      <c r="EZ79" s="381">
        <f>EY79*(1-VLOOKUP($AW79,'MP-2019_Male'!$A$3:$CH$103,IF(EZ$5&gt;2034,84,(60+(EZ$5-$AX$5)))))</f>
        <v>0.14669245687919583</v>
      </c>
      <c r="FA79" s="381">
        <f>EZ79*(1-VLOOKUP($AW79,'MP-2019_Male'!$A$3:$CH$103,IF(FA$5&gt;2034,84,(60+(FA$5-$AX$5)))))</f>
        <v>0.14568027892672938</v>
      </c>
      <c r="FB79" s="381">
        <f>FA79*(1-VLOOKUP($AW79,'MP-2019_Male'!$A$3:$CH$103,IF(FB$5&gt;2034,84,(60+(FB$5-$AX$5)))))</f>
        <v>0.14467508500213494</v>
      </c>
      <c r="FC79" s="381">
        <f>FB79*(1-VLOOKUP($AW79,'MP-2019_Male'!$A$3:$CH$103,IF(FC$5&gt;2034,84,(60+(FC$5-$AX$5)))))</f>
        <v>0.1436768269156202</v>
      </c>
      <c r="FD79" s="381">
        <f>FC79*(1-VLOOKUP($AW79,'MP-2019_Male'!$A$3:$CH$103,IF(FD$5&gt;2034,84,(60+(FD$5-$AX$5)))))</f>
        <v>0.14268545680990241</v>
      </c>
      <c r="FE79" s="381">
        <f>FD79*(1-VLOOKUP($AW79,'MP-2019_Male'!$A$3:$CH$103,IF(FE$5&gt;2034,84,(60+(FE$5-$AX$5)))))</f>
        <v>0.14170092715791408</v>
      </c>
      <c r="FF79" s="381">
        <f>FE79*(1-VLOOKUP($AW79,'MP-2019_Male'!$A$3:$CH$103,IF(FF$5&gt;2034,84,(60+(FF$5-$AX$5)))))</f>
        <v>0.14072319076052447</v>
      </c>
      <c r="FG79" s="381">
        <f>FF79*(1-VLOOKUP($AW79,'MP-2019_Male'!$A$3:$CH$103,IF(FG$5&gt;2034,84,(60+(FG$5-$AX$5)))))</f>
        <v>0.13975220074427686</v>
      </c>
      <c r="FH79" s="381">
        <f>FG79*(1-VLOOKUP($AW79,'MP-2019_Male'!$A$3:$CH$103,IF(FH$5&gt;2034,84,(60+(FH$5-$AX$5)))))</f>
        <v>0.13878791055914133</v>
      </c>
      <c r="FI79" s="381">
        <f>FH79*(1-VLOOKUP($AW79,'MP-2019_Male'!$A$3:$CH$103,IF(FI$5&gt;2034,84,(60+(FI$5-$AX$5)))))</f>
        <v>0.13783027397628325</v>
      </c>
      <c r="FJ79" s="381">
        <f>FI79*(1-VLOOKUP($AW79,'MP-2019_Male'!$A$3:$CH$103,IF(FJ$5&gt;2034,84,(60+(FJ$5-$AX$5)))))</f>
        <v>0.1368792450858469</v>
      </c>
      <c r="FK79" s="381">
        <f>FJ79*(1-VLOOKUP($AW79,'MP-2019_Male'!$A$3:$CH$103,IF(FK$5&gt;2034,84,(60+(FK$5-$AX$5)))))</f>
        <v>0.13593477829475456</v>
      </c>
      <c r="FL79" s="381">
        <f>FK79*(1-VLOOKUP($AW79,'MP-2019_Male'!$A$3:$CH$103,IF(FL$5&gt;2034,84,(60+(FL$5-$AX$5)))))</f>
        <v>0.13499682832452076</v>
      </c>
      <c r="FM79" s="381">
        <f>FL79*(1-VLOOKUP($AW79,'MP-2019_Male'!$A$3:$CH$103,IF(FM$5&gt;2034,84,(60+(FM$5-$AX$5)))))</f>
        <v>0.13406535020908156</v>
      </c>
      <c r="FN79" s="381">
        <f>FM79*(1-VLOOKUP($AW79,'MP-2019_Male'!$A$3:$CH$103,IF(FN$5&gt;2034,84,(60+(FN$5-$AX$5)))))</f>
        <v>0.1331402992926389</v>
      </c>
    </row>
    <row r="80" spans="1:170">
      <c r="A80" s="172">
        <v>92</v>
      </c>
      <c r="B80" s="190">
        <f t="shared" si="20"/>
        <v>0.16742199999999999</v>
      </c>
      <c r="C80" s="191">
        <f t="shared" si="21"/>
        <v>0.133299</v>
      </c>
      <c r="D80" s="174">
        <f t="shared" si="18"/>
        <v>0.15036050000000001</v>
      </c>
      <c r="E80" s="345">
        <f t="shared" ca="1" si="22"/>
        <v>9.6289642273431286E-2</v>
      </c>
      <c r="F80" s="346">
        <f t="shared" ca="1" si="23"/>
        <v>7.7450881011641923E-2</v>
      </c>
      <c r="G80" s="366">
        <f t="shared" ca="1" si="17"/>
        <v>8.6870261642536611E-2</v>
      </c>
      <c r="R80" s="405">
        <v>92</v>
      </c>
      <c r="T80" s="406" t="s">
        <v>63</v>
      </c>
      <c r="U80" s="407">
        <v>0.14238999999999999</v>
      </c>
      <c r="V80" s="407">
        <v>0.15634999999999999</v>
      </c>
      <c r="W80" s="408">
        <v>0.13952000000000001</v>
      </c>
      <c r="Y80" s="406" t="s">
        <v>63</v>
      </c>
      <c r="Z80" s="407">
        <v>0.17745</v>
      </c>
      <c r="AA80" s="407">
        <v>0.19126000000000001</v>
      </c>
      <c r="AB80" s="408">
        <v>0.17555000000000001</v>
      </c>
      <c r="AC80" s="413"/>
      <c r="AD80" s="172">
        <v>92</v>
      </c>
      <c r="AF80" s="195"/>
      <c r="AG80" s="196">
        <v>0.16742199999999999</v>
      </c>
      <c r="AH80" s="197">
        <v>0.2021</v>
      </c>
      <c r="AI80" s="172"/>
      <c r="AJ80" s="195"/>
      <c r="AK80" s="196">
        <v>0.133299</v>
      </c>
      <c r="AL80" s="197">
        <v>0.15518599999999999</v>
      </c>
      <c r="AM80" s="198"/>
      <c r="AW80" s="172">
        <v>99</v>
      </c>
      <c r="AX80" s="199">
        <f t="shared" si="19"/>
        <v>0.29960317290704469</v>
      </c>
      <c r="AY80" s="334">
        <f t="shared" si="15"/>
        <v>0.31503580000000003</v>
      </c>
      <c r="AZ80" s="381">
        <f>AY80*(1-VLOOKUP($AW80,'MP-2019_Male'!$A$3:$CH$103,IF(AZ$5&gt;2034,84,(60+(AZ$5-$AX$5)))))</f>
        <v>0.31320859236000004</v>
      </c>
      <c r="BA80" s="381">
        <f>AZ80*(1-VLOOKUP($AW80,'MP-2019_Male'!$A$3:$CH$103,IF(BA$5&gt;2034,84,(60+(BA$5-$AX$5)))))</f>
        <v>0.31139198252431205</v>
      </c>
      <c r="BB80" s="381">
        <f>BA80*(1-VLOOKUP($AW80,'MP-2019_Male'!$A$3:$CH$103,IF(BB$5&gt;2034,84,(60+(BB$5-$AX$5)))))</f>
        <v>0.30964818742217587</v>
      </c>
      <c r="BC80" s="381">
        <f>BB80*(1-VLOOKUP($AW80,'MP-2019_Male'!$A$3:$CH$103,IF(BC$5&gt;2034,84,(60+(BC$5-$AX$5)))))</f>
        <v>0.30800705202883832</v>
      </c>
      <c r="BD80" s="381">
        <f>BC80*(1-VLOOKUP($AW80,'MP-2019_Male'!$A$3:$CH$103,IF(BD$5&gt;2034,84,(60+(BD$5-$AX$5)))))</f>
        <v>0.30646701676869414</v>
      </c>
      <c r="BE80" s="381">
        <f>BD80*(1-VLOOKUP($AW80,'MP-2019_Male'!$A$3:$CH$103,IF(BE$5&gt;2034,84,(60+(BE$5-$AX$5)))))</f>
        <v>0.30499597508820442</v>
      </c>
      <c r="BF80" s="381">
        <f>BE80*(1-VLOOKUP($AW80,'MP-2019_Male'!$A$3:$CH$103,IF(BF$5&gt;2034,84,(60+(BF$5-$AX$5)))))</f>
        <v>0.30359299360279868</v>
      </c>
      <c r="BG80" s="381">
        <f>BF80*(1-VLOOKUP($AW80,'MP-2019_Male'!$A$3:$CH$103,IF(BG$5&gt;2034,84,(60+(BG$5-$AX$5)))))</f>
        <v>0.3022571844309464</v>
      </c>
      <c r="BH80" s="381">
        <f>BG80*(1-VLOOKUP($AW80,'MP-2019_Male'!$A$3:$CH$103,IF(BH$5&gt;2034,84,(60+(BH$5-$AX$5)))))</f>
        <v>0.30092725281945026</v>
      </c>
      <c r="BI80" s="381">
        <f>BH80*(1-VLOOKUP($AW80,'MP-2019_Male'!$A$3:$CH$103,IF(BI$5&gt;2034,84,(60+(BI$5-$AX$5)))))</f>
        <v>0.29960317290704469</v>
      </c>
      <c r="BJ80" s="414">
        <f>BI80*(1-VLOOKUP($AW80,'MP-2019_Male'!$A$3:$CH$103,IF(BJ$5&gt;2034,84,(60+(BJ$5-$AX$5)))))</f>
        <v>0.29825495862896301</v>
      </c>
      <c r="BK80" s="381">
        <f>BJ80*(1-VLOOKUP($AW80,'MP-2019_Male'!$A$3:$CH$103,IF(BK$5&gt;2034,84,(60+(BK$5-$AX$5)))))</f>
        <v>0.29685316032340686</v>
      </c>
      <c r="BL80" s="381">
        <f>BK80*(1-VLOOKUP($AW80,'MP-2019_Male'!$A$3:$CH$103,IF(BL$5&gt;2034,84,(60+(BL$5-$AX$5)))))</f>
        <v>0.29542826515385451</v>
      </c>
      <c r="BM80" s="381">
        <f>BL80*(1-VLOOKUP($AW80,'MP-2019_Male'!$A$3:$CH$103,IF(BM$5&gt;2034,84,(60+(BM$5-$AX$5)))))</f>
        <v>0.29395112382808525</v>
      </c>
      <c r="BN80" s="381">
        <f>BM80*(1-VLOOKUP($AW80,'MP-2019_Male'!$A$3:$CH$103,IF(BN$5&gt;2034,84,(60+(BN$5-$AX$5)))))</f>
        <v>0.29245197309656201</v>
      </c>
      <c r="BO80" s="381">
        <f>BN80*(1-VLOOKUP($AW80,'MP-2019_Male'!$A$3:$CH$103,IF(BO$5&gt;2034,84,(60+(BO$5-$AX$5)))))</f>
        <v>0.29093122283645989</v>
      </c>
      <c r="BP80" s="381">
        <f>BO80*(1-VLOOKUP($AW80,'MP-2019_Male'!$A$3:$CH$103,IF(BP$5&gt;2034,84,(60+(BP$5-$AX$5)))))</f>
        <v>0.28936019423314302</v>
      </c>
      <c r="BQ80" s="381">
        <f>BP80*(1-VLOOKUP($AW80,'MP-2019_Male'!$A$3:$CH$103,IF(BQ$5&gt;2034,84,(60+(BQ$5-$AX$5)))))</f>
        <v>0.28773977714543741</v>
      </c>
      <c r="BR80" s="381">
        <f>BQ80*(1-VLOOKUP($AW80,'MP-2019_Male'!$A$3:$CH$103,IF(BR$5&gt;2034,84,(60+(BR$5-$AX$5)))))</f>
        <v>0.28609966041570839</v>
      </c>
      <c r="BS80" s="381">
        <f>BR80*(1-VLOOKUP($AW80,'MP-2019_Male'!$A$3:$CH$103,IF(BS$5&gt;2034,84,(60+(BS$5-$AX$5)))))</f>
        <v>0.28441167241925569</v>
      </c>
      <c r="BT80" s="381">
        <f>BS80*(1-VLOOKUP($AW80,'MP-2019_Male'!$A$3:$CH$103,IF(BT$5&gt;2034,84,(60+(BT$5-$AX$5)))))</f>
        <v>0.28267676121749824</v>
      </c>
      <c r="BU80" s="381">
        <f>BT80*(1-VLOOKUP($AW80,'MP-2019_Male'!$A$3:$CH$103,IF(BU$5&gt;2034,84,(60+(BU$5-$AX$5)))))</f>
        <v>0.28089589762182798</v>
      </c>
      <c r="BV80" s="381">
        <f>BU80*(1-VLOOKUP($AW80,'MP-2019_Male'!$A$3:$CH$103,IF(BV$5&gt;2034,84,(60+(BV$5-$AX$5)))))</f>
        <v>0.27909816387704828</v>
      </c>
      <c r="BW80" s="381">
        <f>BV80*(1-VLOOKUP($AW80,'MP-2019_Male'!$A$3:$CH$103,IF(BW$5&gt;2034,84,(60+(BW$5-$AX$5)))))</f>
        <v>0.27725611599545974</v>
      </c>
      <c r="BX80" s="381">
        <f>BW80*(1-VLOOKUP($AW80,'MP-2019_Male'!$A$3:$CH$103,IF(BX$5&gt;2034,84,(60+(BX$5-$AX$5)))))</f>
        <v>0.27548167685308883</v>
      </c>
      <c r="BY80" s="381">
        <f>BX80*(1-VLOOKUP($AW80,'MP-2019_Male'!$A$3:$CH$103,IF(BY$5&gt;2034,84,(60+(BY$5-$AX$5)))))</f>
        <v>0.27371859412122906</v>
      </c>
      <c r="BZ80" s="381">
        <f>BY80*(1-VLOOKUP($AW80,'MP-2019_Male'!$A$3:$CH$103,IF(BZ$5&gt;2034,84,(60+(BZ$5-$AX$5)))))</f>
        <v>0.27196679511885319</v>
      </c>
      <c r="CA80" s="381">
        <f>BZ80*(1-VLOOKUP($AW80,'MP-2019_Male'!$A$3:$CH$103,IF(CA$5&gt;2034,84,(60+(CA$5-$AX$5)))))</f>
        <v>0.27022620763009253</v>
      </c>
      <c r="CB80" s="381">
        <f>CA80*(1-VLOOKUP($AW80,'MP-2019_Male'!$A$3:$CH$103,IF(CB$5&gt;2034,84,(60+(CB$5-$AX$5)))))</f>
        <v>0.26849675990125993</v>
      </c>
      <c r="CC80" s="381">
        <f>CB80*(1-VLOOKUP($AW80,'MP-2019_Male'!$A$3:$CH$103,IF(CC$5&gt;2034,84,(60+(CC$5-$AX$5)))))</f>
        <v>0.26677838063789189</v>
      </c>
      <c r="CD80" s="381">
        <f>CC80*(1-VLOOKUP($AW80,'MP-2019_Male'!$A$3:$CH$103,IF(CD$5&gt;2034,84,(60+(CD$5-$AX$5)))))</f>
        <v>0.26507099900180942</v>
      </c>
      <c r="CE80" s="381">
        <f>CD80*(1-VLOOKUP($AW80,'MP-2019_Male'!$A$3:$CH$103,IF(CE$5&gt;2034,84,(60+(CE$5-$AX$5)))))</f>
        <v>0.26337454460819787</v>
      </c>
      <c r="CF80" s="381">
        <f>CE80*(1-VLOOKUP($AW80,'MP-2019_Male'!$A$3:$CH$103,IF(CF$5&gt;2034,84,(60+(CF$5-$AX$5)))))</f>
        <v>0.26168894752270544</v>
      </c>
      <c r="CG80" s="381">
        <f>CF80*(1-VLOOKUP($AW80,'MP-2019_Male'!$A$3:$CH$103,IF(CG$5&gt;2034,84,(60+(CG$5-$AX$5)))))</f>
        <v>0.26001413825856012</v>
      </c>
      <c r="CH80" s="381">
        <f>CG80*(1-VLOOKUP($AW80,'MP-2019_Male'!$A$3:$CH$103,IF(CH$5&gt;2034,84,(60+(CH$5-$AX$5)))))</f>
        <v>0.25835004777370535</v>
      </c>
      <c r="CI80" s="381">
        <f>CH80*(1-VLOOKUP($AW80,'MP-2019_Male'!$A$3:$CH$103,IF(CI$5&gt;2034,84,(60+(CI$5-$AX$5)))))</f>
        <v>0.25669660746795364</v>
      </c>
      <c r="CJ80" s="381">
        <f>CI80*(1-VLOOKUP($AW80,'MP-2019_Male'!$A$3:$CH$103,IF(CJ$5&gt;2034,84,(60+(CJ$5-$AX$5)))))</f>
        <v>0.25505374918015877</v>
      </c>
      <c r="CK80" s="381">
        <f>CJ80*(1-VLOOKUP($AW80,'MP-2019_Male'!$A$3:$CH$103,IF(CK$5&gt;2034,84,(60+(CK$5-$AX$5)))))</f>
        <v>0.25342140518540579</v>
      </c>
      <c r="CL80" s="381">
        <f>CK80*(1-VLOOKUP($AW80,'MP-2019_Male'!$A$3:$CH$103,IF(CL$5&gt;2034,84,(60+(CL$5-$AX$5)))))</f>
        <v>0.25179950819221919</v>
      </c>
      <c r="CM80" s="381">
        <f>CL80*(1-VLOOKUP($AW80,'MP-2019_Male'!$A$3:$CH$103,IF(CM$5&gt;2034,84,(60+(CM$5-$AX$5)))))</f>
        <v>0.25018799133978897</v>
      </c>
      <c r="CN80" s="381">
        <f>CM80*(1-VLOOKUP($AW80,'MP-2019_Male'!$A$3:$CH$103,IF(CN$5&gt;2034,84,(60+(CN$5-$AX$5)))))</f>
        <v>0.24858678819521432</v>
      </c>
      <c r="CO80" s="381">
        <f>CN80*(1-VLOOKUP($AW80,'MP-2019_Male'!$A$3:$CH$103,IF(CO$5&gt;2034,84,(60+(CO$5-$AX$5)))))</f>
        <v>0.24699583275076495</v>
      </c>
      <c r="CP80" s="381">
        <f>CO80*(1-VLOOKUP($AW80,'MP-2019_Male'!$A$3:$CH$103,IF(CP$5&gt;2034,84,(60+(CP$5-$AX$5)))))</f>
        <v>0.24541505942116007</v>
      </c>
      <c r="CQ80" s="381">
        <f>CP80*(1-VLOOKUP($AW80,'MP-2019_Male'!$A$3:$CH$103,IF(CQ$5&gt;2034,84,(60+(CQ$5-$AX$5)))))</f>
        <v>0.24384440304086466</v>
      </c>
      <c r="CR80" s="381">
        <f>CQ80*(1-VLOOKUP($AW80,'MP-2019_Male'!$A$3:$CH$103,IF(CR$5&gt;2034,84,(60+(CR$5-$AX$5)))))</f>
        <v>0.24228379886140314</v>
      </c>
      <c r="CS80" s="381">
        <f>CR80*(1-VLOOKUP($AW80,'MP-2019_Male'!$A$3:$CH$103,IF(CS$5&gt;2034,84,(60+(CS$5-$AX$5)))))</f>
        <v>0.24073318254869017</v>
      </c>
      <c r="CT80" s="381">
        <f>CS80*(1-VLOOKUP($AW80,'MP-2019_Male'!$A$3:$CH$103,IF(CT$5&gt;2034,84,(60+(CT$5-$AX$5)))))</f>
        <v>0.23919249018037855</v>
      </c>
      <c r="CU80" s="381">
        <f>CT80*(1-VLOOKUP($AW80,'MP-2019_Male'!$A$3:$CH$103,IF(CU$5&gt;2034,84,(60+(CU$5-$AX$5)))))</f>
        <v>0.23766165824322413</v>
      </c>
      <c r="CV80" s="381">
        <f>CU80*(1-VLOOKUP($AW80,'MP-2019_Male'!$A$3:$CH$103,IF(CV$5&gt;2034,84,(60+(CV$5-$AX$5)))))</f>
        <v>0.23614062363046751</v>
      </c>
      <c r="CW80" s="381">
        <f>CV80*(1-VLOOKUP($AW80,'MP-2019_Male'!$A$3:$CH$103,IF(CW$5&gt;2034,84,(60+(CW$5-$AX$5)))))</f>
        <v>0.23462932363923253</v>
      </c>
      <c r="CX80" s="381">
        <f>CW80*(1-VLOOKUP($AW80,'MP-2019_Male'!$A$3:$CH$103,IF(CX$5&gt;2034,84,(60+(CX$5-$AX$5)))))</f>
        <v>0.23312769596794145</v>
      </c>
      <c r="CY80" s="381">
        <f>CX80*(1-VLOOKUP($AW80,'MP-2019_Male'!$A$3:$CH$103,IF(CY$5&gt;2034,84,(60+(CY$5-$AX$5)))))</f>
        <v>0.23163567871374663</v>
      </c>
      <c r="CZ80" s="381">
        <f>CY80*(1-VLOOKUP($AW80,'MP-2019_Male'!$A$3:$CH$103,IF(CZ$5&gt;2034,84,(60+(CZ$5-$AX$5)))))</f>
        <v>0.23015321036997866</v>
      </c>
      <c r="DA80" s="381">
        <f>CZ80*(1-VLOOKUP($AW80,'MP-2019_Male'!$A$3:$CH$103,IF(DA$5&gt;2034,84,(60+(DA$5-$AX$5)))))</f>
        <v>0.2286802298236108</v>
      </c>
      <c r="DB80" s="381">
        <f>DA80*(1-VLOOKUP($AW80,'MP-2019_Male'!$A$3:$CH$103,IF(DB$5&gt;2034,84,(60+(DB$5-$AX$5)))))</f>
        <v>0.2272166763527397</v>
      </c>
      <c r="DC80" s="381">
        <f>DB80*(1-VLOOKUP($AW80,'MP-2019_Male'!$A$3:$CH$103,IF(DC$5&gt;2034,84,(60+(DC$5-$AX$5)))))</f>
        <v>0.22576248962408219</v>
      </c>
      <c r="DD80" s="381">
        <f>DC80*(1-VLOOKUP($AW80,'MP-2019_Male'!$A$3:$CH$103,IF(DD$5&gt;2034,84,(60+(DD$5-$AX$5)))))</f>
        <v>0.22431760969048806</v>
      </c>
      <c r="DE80" s="381">
        <f>DD80*(1-VLOOKUP($AW80,'MP-2019_Male'!$A$3:$CH$103,IF(DE$5&gt;2034,84,(60+(DE$5-$AX$5)))))</f>
        <v>0.22288197698846896</v>
      </c>
      <c r="DF80" s="381">
        <f>DE80*(1-VLOOKUP($AW80,'MP-2019_Male'!$A$3:$CH$103,IF(DF$5&gt;2034,84,(60+(DF$5-$AX$5)))))</f>
        <v>0.22145553233574275</v>
      </c>
      <c r="DG80" s="381">
        <f>DF80*(1-VLOOKUP($AW80,'MP-2019_Male'!$A$3:$CH$103,IF(DG$5&gt;2034,84,(60+(DG$5-$AX$5)))))</f>
        <v>0.22003821692879399</v>
      </c>
      <c r="DH80" s="381">
        <f>DG80*(1-VLOOKUP($AW80,'MP-2019_Male'!$A$3:$CH$103,IF(DH$5&gt;2034,84,(60+(DH$5-$AX$5)))))</f>
        <v>0.21862997234044973</v>
      </c>
      <c r="DI80" s="381">
        <f>DH80*(1-VLOOKUP($AW80,'MP-2019_Male'!$A$3:$CH$103,IF(DI$5&gt;2034,84,(60+(DI$5-$AX$5)))))</f>
        <v>0.21723074051747085</v>
      </c>
      <c r="DJ80" s="381">
        <f>DI80*(1-VLOOKUP($AW80,'MP-2019_Male'!$A$3:$CH$103,IF(DJ$5&gt;2034,84,(60+(DJ$5-$AX$5)))))</f>
        <v>0.21584046377815905</v>
      </c>
      <c r="DK80" s="381">
        <f>DJ80*(1-VLOOKUP($AW80,'MP-2019_Male'!$A$3:$CH$103,IF(DK$5&gt;2034,84,(60+(DK$5-$AX$5)))))</f>
        <v>0.21445908480997883</v>
      </c>
      <c r="DL80" s="381">
        <f>DK80*(1-VLOOKUP($AW80,'MP-2019_Male'!$A$3:$CH$103,IF(DL$5&gt;2034,84,(60+(DL$5-$AX$5)))))</f>
        <v>0.21308654666719498</v>
      </c>
      <c r="DM80" s="381">
        <f>DL80*(1-VLOOKUP($AW80,'MP-2019_Male'!$A$3:$CH$103,IF(DM$5&gt;2034,84,(60+(DM$5-$AX$5)))))</f>
        <v>0.21172279276852493</v>
      </c>
      <c r="DN80" s="381">
        <f>DM80*(1-VLOOKUP($AW80,'MP-2019_Male'!$A$3:$CH$103,IF(DN$5&gt;2034,84,(60+(DN$5-$AX$5)))))</f>
        <v>0.21036776689480638</v>
      </c>
      <c r="DO80" s="381">
        <f>DN80*(1-VLOOKUP($AW80,'MP-2019_Male'!$A$3:$CH$103,IF(DO$5&gt;2034,84,(60+(DO$5-$AX$5)))))</f>
        <v>0.20902141318667963</v>
      </c>
      <c r="DP80" s="381">
        <f>DO80*(1-VLOOKUP($AW80,'MP-2019_Male'!$A$3:$CH$103,IF(DP$5&gt;2034,84,(60+(DP$5-$AX$5)))))</f>
        <v>0.20768367614228489</v>
      </c>
      <c r="DQ80" s="381">
        <f>DP80*(1-VLOOKUP($AW80,'MP-2019_Male'!$A$3:$CH$103,IF(DQ$5&gt;2034,84,(60+(DQ$5-$AX$5)))))</f>
        <v>0.20635450061497426</v>
      </c>
      <c r="DR80" s="381">
        <f>DQ80*(1-VLOOKUP($AW80,'MP-2019_Male'!$A$3:$CH$103,IF(DR$5&gt;2034,84,(60+(DR$5-$AX$5)))))</f>
        <v>0.20503383181103843</v>
      </c>
      <c r="DS80" s="381">
        <f>DR80*(1-VLOOKUP($AW80,'MP-2019_Male'!$A$3:$CH$103,IF(DS$5&gt;2034,84,(60+(DS$5-$AX$5)))))</f>
        <v>0.20372161528744778</v>
      </c>
      <c r="DT80" s="381">
        <f>DS80*(1-VLOOKUP($AW80,'MP-2019_Male'!$A$3:$CH$103,IF(DT$5&gt;2034,84,(60+(DT$5-$AX$5)))))</f>
        <v>0.20241779694960813</v>
      </c>
      <c r="DU80" s="381">
        <f>DT80*(1-VLOOKUP($AW80,'MP-2019_Male'!$A$3:$CH$103,IF(DU$5&gt;2034,84,(60+(DU$5-$AX$5)))))</f>
        <v>0.20112232304913064</v>
      </c>
      <c r="DV80" s="381">
        <f>DU80*(1-VLOOKUP($AW80,'MP-2019_Male'!$A$3:$CH$103,IF(DV$5&gt;2034,84,(60+(DV$5-$AX$5)))))</f>
        <v>0.19983514018161622</v>
      </c>
      <c r="DW80" s="381">
        <f>DV80*(1-VLOOKUP($AW80,'MP-2019_Male'!$A$3:$CH$103,IF(DW$5&gt;2034,84,(60+(DW$5-$AX$5)))))</f>
        <v>0.19855619528445387</v>
      </c>
      <c r="DX80" s="381">
        <f>DW80*(1-VLOOKUP($AW80,'MP-2019_Male'!$A$3:$CH$103,IF(DX$5&gt;2034,84,(60+(DX$5-$AX$5)))))</f>
        <v>0.19728543563463338</v>
      </c>
      <c r="DY80" s="381">
        <f>DX80*(1-VLOOKUP($AW80,'MP-2019_Male'!$A$3:$CH$103,IF(DY$5&gt;2034,84,(60+(DY$5-$AX$5)))))</f>
        <v>0.19602280884657175</v>
      </c>
      <c r="DZ80" s="381">
        <f>DY80*(1-VLOOKUP($AW80,'MP-2019_Male'!$A$3:$CH$103,IF(DZ$5&gt;2034,84,(60+(DZ$5-$AX$5)))))</f>
        <v>0.19476826286995369</v>
      </c>
      <c r="EA80" s="381">
        <f>DZ80*(1-VLOOKUP($AW80,'MP-2019_Male'!$A$3:$CH$103,IF(EA$5&gt;2034,84,(60+(EA$5-$AX$5)))))</f>
        <v>0.19352174598758598</v>
      </c>
      <c r="EB80" s="381">
        <f>EA80*(1-VLOOKUP($AW80,'MP-2019_Male'!$A$3:$CH$103,IF(EB$5&gt;2034,84,(60+(EB$5-$AX$5)))))</f>
        <v>0.19228320681326544</v>
      </c>
      <c r="EC80" s="381">
        <f>EB80*(1-VLOOKUP($AW80,'MP-2019_Male'!$A$3:$CH$103,IF(EC$5&gt;2034,84,(60+(EC$5-$AX$5)))))</f>
        <v>0.19105259428966054</v>
      </c>
      <c r="ED80" s="381">
        <f>EC80*(1-VLOOKUP($AW80,'MP-2019_Male'!$A$3:$CH$103,IF(ED$5&gt;2034,84,(60+(ED$5-$AX$5)))))</f>
        <v>0.18982985768620672</v>
      </c>
      <c r="EE80" s="381">
        <f>ED80*(1-VLOOKUP($AW80,'MP-2019_Male'!$A$3:$CH$103,IF(EE$5&gt;2034,84,(60+(EE$5-$AX$5)))))</f>
        <v>0.188614946597015</v>
      </c>
      <c r="EF80" s="381">
        <f>EE80*(1-VLOOKUP($AW80,'MP-2019_Male'!$A$3:$CH$103,IF(EF$5&gt;2034,84,(60+(EF$5-$AX$5)))))</f>
        <v>0.18740781093879411</v>
      </c>
      <c r="EG80" s="381">
        <f>EF80*(1-VLOOKUP($AW80,'MP-2019_Male'!$A$3:$CH$103,IF(EG$5&gt;2034,84,(60+(EG$5-$AX$5)))))</f>
        <v>0.18620840094878582</v>
      </c>
      <c r="EH80" s="381">
        <f>EG80*(1-VLOOKUP($AW80,'MP-2019_Male'!$A$3:$CH$103,IF(EH$5&gt;2034,84,(60+(EH$5-$AX$5)))))</f>
        <v>0.18501666718271359</v>
      </c>
      <c r="EI80" s="381">
        <f>EH80*(1-VLOOKUP($AW80,'MP-2019_Male'!$A$3:$CH$103,IF(EI$5&gt;2034,84,(60+(EI$5-$AX$5)))))</f>
        <v>0.18383256051274424</v>
      </c>
      <c r="EJ80" s="381">
        <f>EI80*(1-VLOOKUP($AW80,'MP-2019_Male'!$A$3:$CH$103,IF(EJ$5&gt;2034,84,(60+(EJ$5-$AX$5)))))</f>
        <v>0.18265603212546269</v>
      </c>
      <c r="EK80" s="381">
        <f>EJ80*(1-VLOOKUP($AW80,'MP-2019_Male'!$A$3:$CH$103,IF(EK$5&gt;2034,84,(60+(EK$5-$AX$5)))))</f>
        <v>0.18148703351985973</v>
      </c>
      <c r="EL80" s="381">
        <f>EK80*(1-VLOOKUP($AW80,'MP-2019_Male'!$A$3:$CH$103,IF(EL$5&gt;2034,84,(60+(EL$5-$AX$5)))))</f>
        <v>0.18032551650533263</v>
      </c>
      <c r="EM80" s="381">
        <f>EL80*(1-VLOOKUP($AW80,'MP-2019_Male'!$A$3:$CH$103,IF(EM$5&gt;2034,84,(60+(EM$5-$AX$5)))))</f>
        <v>0.1791714331996985</v>
      </c>
      <c r="EN80" s="381">
        <f>EM80*(1-VLOOKUP($AW80,'MP-2019_Male'!$A$3:$CH$103,IF(EN$5&gt;2034,84,(60+(EN$5-$AX$5)))))</f>
        <v>0.17802473602722044</v>
      </c>
      <c r="EO80" s="381">
        <f>EN80*(1-VLOOKUP($AW80,'MP-2019_Male'!$A$3:$CH$103,IF(EO$5&gt;2034,84,(60+(EO$5-$AX$5)))))</f>
        <v>0.17688537771664622</v>
      </c>
      <c r="EP80" s="381">
        <f>EO80*(1-VLOOKUP($AW80,'MP-2019_Male'!$A$3:$CH$103,IF(EP$5&gt;2034,84,(60+(EP$5-$AX$5)))))</f>
        <v>0.1757533112992597</v>
      </c>
      <c r="EQ80" s="381">
        <f>EP80*(1-VLOOKUP($AW80,'MP-2019_Male'!$A$3:$CH$103,IF(EQ$5&gt;2034,84,(60+(EQ$5-$AX$5)))))</f>
        <v>0.17462849010694445</v>
      </c>
      <c r="ER80" s="381">
        <f>EQ80*(1-VLOOKUP($AW80,'MP-2019_Male'!$A$3:$CH$103,IF(ER$5&gt;2034,84,(60+(ER$5-$AX$5)))))</f>
        <v>0.17351086777026001</v>
      </c>
      <c r="ES80" s="381">
        <f>ER80*(1-VLOOKUP($AW80,'MP-2019_Male'!$A$3:$CH$103,IF(ES$5&gt;2034,84,(60+(ES$5-$AX$5)))))</f>
        <v>0.17240039821653036</v>
      </c>
      <c r="ET80" s="381">
        <f>ES80*(1-VLOOKUP($AW80,'MP-2019_Male'!$A$3:$CH$103,IF(ET$5&gt;2034,84,(60+(ET$5-$AX$5)))))</f>
        <v>0.17129703566794457</v>
      </c>
      <c r="EU80" s="381">
        <f>ET80*(1-VLOOKUP($AW80,'MP-2019_Male'!$A$3:$CH$103,IF(EU$5&gt;2034,84,(60+(EU$5-$AX$5)))))</f>
        <v>0.17020073463966973</v>
      </c>
      <c r="EV80" s="381">
        <f>EU80*(1-VLOOKUP($AW80,'MP-2019_Male'!$A$3:$CH$103,IF(EV$5&gt;2034,84,(60+(EV$5-$AX$5)))))</f>
        <v>0.16911144993797583</v>
      </c>
      <c r="EW80" s="381">
        <f>EV80*(1-VLOOKUP($AW80,'MP-2019_Male'!$A$3:$CH$103,IF(EW$5&gt;2034,84,(60+(EW$5-$AX$5)))))</f>
        <v>0.1680291366583728</v>
      </c>
      <c r="EX80" s="381">
        <f>EW80*(1-VLOOKUP($AW80,'MP-2019_Male'!$A$3:$CH$103,IF(EX$5&gt;2034,84,(60+(EX$5-$AX$5)))))</f>
        <v>0.16695375018375921</v>
      </c>
      <c r="EY80" s="381">
        <f>EX80*(1-VLOOKUP($AW80,'MP-2019_Male'!$A$3:$CH$103,IF(EY$5&gt;2034,84,(60+(EY$5-$AX$5)))))</f>
        <v>0.16588524618258316</v>
      </c>
      <c r="EZ80" s="381">
        <f>EY80*(1-VLOOKUP($AW80,'MP-2019_Male'!$A$3:$CH$103,IF(EZ$5&gt;2034,84,(60+(EZ$5-$AX$5)))))</f>
        <v>0.16482358060701463</v>
      </c>
      <c r="FA80" s="381">
        <f>EZ80*(1-VLOOKUP($AW80,'MP-2019_Male'!$A$3:$CH$103,IF(FA$5&gt;2034,84,(60+(FA$5-$AX$5)))))</f>
        <v>0.16376870969112975</v>
      </c>
      <c r="FB80" s="381">
        <f>FA80*(1-VLOOKUP($AW80,'MP-2019_Male'!$A$3:$CH$103,IF(FB$5&gt;2034,84,(60+(FB$5-$AX$5)))))</f>
        <v>0.16272058994910651</v>
      </c>
      <c r="FC80" s="381">
        <f>FB80*(1-VLOOKUP($AW80,'MP-2019_Male'!$A$3:$CH$103,IF(FC$5&gt;2034,84,(60+(FC$5-$AX$5)))))</f>
        <v>0.16167917817343225</v>
      </c>
      <c r="FD80" s="381">
        <f>FC80*(1-VLOOKUP($AW80,'MP-2019_Male'!$A$3:$CH$103,IF(FD$5&gt;2034,84,(60+(FD$5-$AX$5)))))</f>
        <v>0.16064443143312229</v>
      </c>
      <c r="FE80" s="381">
        <f>FD80*(1-VLOOKUP($AW80,'MP-2019_Male'!$A$3:$CH$103,IF(FE$5&gt;2034,84,(60+(FE$5-$AX$5)))))</f>
        <v>0.15961630707195032</v>
      </c>
      <c r="FF80" s="381">
        <f>FE80*(1-VLOOKUP($AW80,'MP-2019_Male'!$A$3:$CH$103,IF(FF$5&gt;2034,84,(60+(FF$5-$AX$5)))))</f>
        <v>0.15859476270668985</v>
      </c>
      <c r="FG80" s="381">
        <f>FF80*(1-VLOOKUP($AW80,'MP-2019_Male'!$A$3:$CH$103,IF(FG$5&gt;2034,84,(60+(FG$5-$AX$5)))))</f>
        <v>0.15757975622536705</v>
      </c>
      <c r="FH80" s="381">
        <f>FG80*(1-VLOOKUP($AW80,'MP-2019_Male'!$A$3:$CH$103,IF(FH$5&gt;2034,84,(60+(FH$5-$AX$5)))))</f>
        <v>0.1565712457855247</v>
      </c>
      <c r="FI80" s="381">
        <f>FH80*(1-VLOOKUP($AW80,'MP-2019_Male'!$A$3:$CH$103,IF(FI$5&gt;2034,84,(60+(FI$5-$AX$5)))))</f>
        <v>0.15556918981249734</v>
      </c>
      <c r="FJ80" s="381">
        <f>FI80*(1-VLOOKUP($AW80,'MP-2019_Male'!$A$3:$CH$103,IF(FJ$5&gt;2034,84,(60+(FJ$5-$AX$5)))))</f>
        <v>0.15457354699769738</v>
      </c>
      <c r="FK80" s="381">
        <f>FJ80*(1-VLOOKUP($AW80,'MP-2019_Male'!$A$3:$CH$103,IF(FK$5&gt;2034,84,(60+(FK$5-$AX$5)))))</f>
        <v>0.15358427629691213</v>
      </c>
      <c r="FL80" s="381">
        <f>FK80*(1-VLOOKUP($AW80,'MP-2019_Male'!$A$3:$CH$103,IF(FL$5&gt;2034,84,(60+(FL$5-$AX$5)))))</f>
        <v>0.15260133692861189</v>
      </c>
      <c r="FM80" s="381">
        <f>FL80*(1-VLOOKUP($AW80,'MP-2019_Male'!$A$3:$CH$103,IF(FM$5&gt;2034,84,(60+(FM$5-$AX$5)))))</f>
        <v>0.15162468837226878</v>
      </c>
      <c r="FN80" s="381">
        <f>FM80*(1-VLOOKUP($AW80,'MP-2019_Male'!$A$3:$CH$103,IF(FN$5&gt;2034,84,(60+(FN$5-$AX$5)))))</f>
        <v>0.15065429036668626</v>
      </c>
    </row>
    <row r="81" spans="1:170">
      <c r="A81" s="172">
        <v>93</v>
      </c>
      <c r="B81" s="190">
        <f t="shared" si="20"/>
        <v>0.18403</v>
      </c>
      <c r="C81" s="191">
        <f t="shared" si="21"/>
        <v>0.14771999999999999</v>
      </c>
      <c r="D81" s="174">
        <f t="shared" si="18"/>
        <v>0.16587499999999999</v>
      </c>
      <c r="E81" s="345">
        <f t="shared" ca="1" si="22"/>
        <v>0.1056672650609265</v>
      </c>
      <c r="F81" s="346">
        <f t="shared" ca="1" si="23"/>
        <v>8.5826680606761171E-2</v>
      </c>
      <c r="G81" s="366">
        <f t="shared" ca="1" si="17"/>
        <v>9.5746972833843841E-2</v>
      </c>
      <c r="R81" s="405">
        <v>93</v>
      </c>
      <c r="T81" s="406" t="s">
        <v>63</v>
      </c>
      <c r="U81" s="407">
        <v>0.15701999999999999</v>
      </c>
      <c r="V81" s="407">
        <v>0.16739999999999999</v>
      </c>
      <c r="W81" s="408">
        <v>0.15401000000000001</v>
      </c>
      <c r="Y81" s="406" t="s">
        <v>63</v>
      </c>
      <c r="Z81" s="407">
        <v>0.19392000000000001</v>
      </c>
      <c r="AA81" s="407">
        <v>0.20588000000000001</v>
      </c>
      <c r="AB81" s="408">
        <v>0.19236</v>
      </c>
      <c r="AC81" s="413"/>
      <c r="AD81" s="172">
        <v>93</v>
      </c>
      <c r="AF81" s="195"/>
      <c r="AG81" s="196">
        <v>0.18403</v>
      </c>
      <c r="AH81" s="197">
        <v>0.21692400000000001</v>
      </c>
      <c r="AI81" s="172"/>
      <c r="AJ81" s="195"/>
      <c r="AK81" s="196">
        <v>0.14771999999999999</v>
      </c>
      <c r="AL81" s="197">
        <v>0.16789000000000001</v>
      </c>
      <c r="AM81" s="198"/>
      <c r="AW81" s="172">
        <v>100</v>
      </c>
      <c r="AX81" s="199">
        <f t="shared" si="19"/>
        <v>0.32038380652096932</v>
      </c>
      <c r="AY81" s="334">
        <f t="shared" si="15"/>
        <v>0.33587270000000002</v>
      </c>
      <c r="AZ81" s="381">
        <f>AY81*(1-VLOOKUP($AW81,'MP-2019_Male'!$A$3:$CH$103,IF(AZ$5&gt;2034,84,(60+(AZ$5-$AX$5)))))</f>
        <v>0.33402540015000004</v>
      </c>
      <c r="BA81" s="381">
        <f>AZ81*(1-VLOOKUP($AW81,'MP-2019_Male'!$A$3:$CH$103,IF(BA$5&gt;2034,84,(60+(BA$5-$AX$5)))))</f>
        <v>0.33222166298919004</v>
      </c>
      <c r="BB81" s="381">
        <f>BA81*(1-VLOOKUP($AW81,'MP-2019_Male'!$A$3:$CH$103,IF(BB$5&gt;2034,84,(60+(BB$5-$AX$5)))))</f>
        <v>0.33049411034164627</v>
      </c>
      <c r="BC81" s="381">
        <f>BB81*(1-VLOOKUP($AW81,'MP-2019_Male'!$A$3:$CH$103,IF(BC$5&gt;2034,84,(60+(BC$5-$AX$5)))))</f>
        <v>0.32884163978993802</v>
      </c>
      <c r="BD81" s="381">
        <f>BC81*(1-VLOOKUP($AW81,'MP-2019_Male'!$A$3:$CH$103,IF(BD$5&gt;2034,84,(60+(BD$5-$AX$5)))))</f>
        <v>0.32729608408292532</v>
      </c>
      <c r="BE81" s="381">
        <f>BD81*(1-VLOOKUP($AW81,'MP-2019_Male'!$A$3:$CH$103,IF(BE$5&gt;2034,84,(60+(BE$5-$AX$5)))))</f>
        <v>0.32582325170455217</v>
      </c>
      <c r="BF81" s="381">
        <f>BE81*(1-VLOOKUP($AW81,'MP-2019_Male'!$A$3:$CH$103,IF(BF$5&gt;2034,84,(60+(BF$5-$AX$5)))))</f>
        <v>0.32442221172222263</v>
      </c>
      <c r="BG81" s="381">
        <f>BF81*(1-VLOOKUP($AW81,'MP-2019_Male'!$A$3:$CH$103,IF(BG$5&gt;2034,84,(60+(BG$5-$AX$5)))))</f>
        <v>0.32305963843298929</v>
      </c>
      <c r="BH81" s="381">
        <f>BG81*(1-VLOOKUP($AW81,'MP-2019_Male'!$A$3:$CH$103,IF(BH$5&gt;2034,84,(60+(BH$5-$AX$5)))))</f>
        <v>0.32173509391541405</v>
      </c>
      <c r="BI81" s="381">
        <f>BH81*(1-VLOOKUP($AW81,'MP-2019_Male'!$A$3:$CH$103,IF(BI$5&gt;2034,84,(60+(BI$5-$AX$5)))))</f>
        <v>0.32038380652096932</v>
      </c>
      <c r="BJ81" s="414">
        <f>BI81*(1-VLOOKUP($AW81,'MP-2019_Male'!$A$3:$CH$103,IF(BJ$5&gt;2034,84,(60+(BJ$5-$AX$5)))))</f>
        <v>0.31900615615292915</v>
      </c>
      <c r="BK81" s="381">
        <f>BJ81*(1-VLOOKUP($AW81,'MP-2019_Male'!$A$3:$CH$103,IF(BK$5&gt;2034,84,(60+(BK$5-$AX$5)))))</f>
        <v>0.31760252906585629</v>
      </c>
      <c r="BL81" s="381">
        <f>BK81*(1-VLOOKUP($AW81,'MP-2019_Male'!$A$3:$CH$103,IF(BL$5&gt;2034,84,(60+(BL$5-$AX$5)))))</f>
        <v>0.31617331768505996</v>
      </c>
      <c r="BM81" s="381">
        <f>BL81*(1-VLOOKUP($AW81,'MP-2019_Male'!$A$3:$CH$103,IF(BM$5&gt;2034,84,(60+(BM$5-$AX$5)))))</f>
        <v>0.31468730309194015</v>
      </c>
      <c r="BN81" s="381">
        <f>BM81*(1-VLOOKUP($AW81,'MP-2019_Male'!$A$3:$CH$103,IF(BN$5&gt;2034,84,(60+(BN$5-$AX$5)))))</f>
        <v>0.31317680403709885</v>
      </c>
      <c r="BO81" s="381">
        <f>BN81*(1-VLOOKUP($AW81,'MP-2019_Male'!$A$3:$CH$103,IF(BO$5&gt;2034,84,(60+(BO$5-$AX$5)))))</f>
        <v>0.31164223769731708</v>
      </c>
      <c r="BP81" s="381">
        <f>BO81*(1-VLOOKUP($AW81,'MP-2019_Male'!$A$3:$CH$103,IF(BP$5&gt;2034,84,(60+(BP$5-$AX$5)))))</f>
        <v>0.31005286228506079</v>
      </c>
      <c r="BQ81" s="381">
        <f>BP81*(1-VLOOKUP($AW81,'MP-2019_Male'!$A$3:$CH$103,IF(BQ$5&gt;2034,84,(60+(BQ$5-$AX$5)))))</f>
        <v>0.30844058740117847</v>
      </c>
      <c r="BR81" s="381">
        <f>BQ81*(1-VLOOKUP($AW81,'MP-2019_Male'!$A$3:$CH$103,IF(BR$5&gt;2034,84,(60+(BR$5-$AX$5)))))</f>
        <v>0.30677500822921211</v>
      </c>
      <c r="BS81" s="381">
        <f>BR81*(1-VLOOKUP($AW81,'MP-2019_Male'!$A$3:$CH$103,IF(BS$5&gt;2034,84,(60+(BS$5-$AX$5)))))</f>
        <v>0.30508774568395147</v>
      </c>
      <c r="BT81" s="381">
        <f>BS81*(1-VLOOKUP($AW81,'MP-2019_Male'!$A$3:$CH$103,IF(BT$5&gt;2034,84,(60+(BT$5-$AX$5)))))</f>
        <v>0.30334874553355295</v>
      </c>
      <c r="BU81" s="381">
        <f>BT81*(1-VLOOKUP($AW81,'MP-2019_Male'!$A$3:$CH$103,IF(BU$5&gt;2034,84,(60+(BU$5-$AX$5)))))</f>
        <v>0.30155898793490499</v>
      </c>
      <c r="BV81" s="381">
        <f>BU81*(1-VLOOKUP($AW81,'MP-2019_Male'!$A$3:$CH$103,IF(BV$5&gt;2034,84,(60+(BV$5-$AX$5)))))</f>
        <v>0.29974963400729554</v>
      </c>
      <c r="BW81" s="381">
        <f>BV81*(1-VLOOKUP($AW81,'MP-2019_Male'!$A$3:$CH$103,IF(BW$5&gt;2034,84,(60+(BW$5-$AX$5)))))</f>
        <v>0.29789118627645034</v>
      </c>
      <c r="BX81" s="381">
        <f>BW81*(1-VLOOKUP($AW81,'MP-2019_Male'!$A$3:$CH$103,IF(BX$5&gt;2034,84,(60+(BX$5-$AX$5)))))</f>
        <v>0.29610383915879163</v>
      </c>
      <c r="BY81" s="381">
        <f>BX81*(1-VLOOKUP($AW81,'MP-2019_Male'!$A$3:$CH$103,IF(BY$5&gt;2034,84,(60+(BY$5-$AX$5)))))</f>
        <v>0.29432721612383889</v>
      </c>
      <c r="BZ81" s="381">
        <f>BY81*(1-VLOOKUP($AW81,'MP-2019_Male'!$A$3:$CH$103,IF(BZ$5&gt;2034,84,(60+(BZ$5-$AX$5)))))</f>
        <v>0.29256125282709583</v>
      </c>
      <c r="CA81" s="381">
        <f>BZ81*(1-VLOOKUP($AW81,'MP-2019_Male'!$A$3:$CH$103,IF(CA$5&gt;2034,84,(60+(CA$5-$AX$5)))))</f>
        <v>0.29080588531013324</v>
      </c>
      <c r="CB81" s="381">
        <f>CA81*(1-VLOOKUP($AW81,'MP-2019_Male'!$A$3:$CH$103,IF(CB$5&gt;2034,84,(60+(CB$5-$AX$5)))))</f>
        <v>0.28906104999827242</v>
      </c>
      <c r="CC81" s="381">
        <f>CB81*(1-VLOOKUP($AW81,'MP-2019_Male'!$A$3:$CH$103,IF(CC$5&gt;2034,84,(60+(CC$5-$AX$5)))))</f>
        <v>0.28732668369828279</v>
      </c>
      <c r="CD81" s="381">
        <f>CC81*(1-VLOOKUP($AW81,'MP-2019_Male'!$A$3:$CH$103,IF(CD$5&gt;2034,84,(60+(CD$5-$AX$5)))))</f>
        <v>0.28560272359609307</v>
      </c>
      <c r="CE81" s="381">
        <f>CD81*(1-VLOOKUP($AW81,'MP-2019_Male'!$A$3:$CH$103,IF(CE$5&gt;2034,84,(60+(CE$5-$AX$5)))))</f>
        <v>0.28388910725451649</v>
      </c>
      <c r="CF81" s="381">
        <f>CE81*(1-VLOOKUP($AW81,'MP-2019_Male'!$A$3:$CH$103,IF(CF$5&gt;2034,84,(60+(CF$5-$AX$5)))))</f>
        <v>0.28218577261098937</v>
      </c>
      <c r="CG81" s="381">
        <f>CF81*(1-VLOOKUP($AW81,'MP-2019_Male'!$A$3:$CH$103,IF(CG$5&gt;2034,84,(60+(CG$5-$AX$5)))))</f>
        <v>0.28049265797532341</v>
      </c>
      <c r="CH81" s="381">
        <f>CG81*(1-VLOOKUP($AW81,'MP-2019_Male'!$A$3:$CH$103,IF(CH$5&gt;2034,84,(60+(CH$5-$AX$5)))))</f>
        <v>0.27880970202747146</v>
      </c>
      <c r="CI81" s="381">
        <f>CH81*(1-VLOOKUP($AW81,'MP-2019_Male'!$A$3:$CH$103,IF(CI$5&gt;2034,84,(60+(CI$5-$AX$5)))))</f>
        <v>0.27713684381530662</v>
      </c>
      <c r="CJ81" s="381">
        <f>CI81*(1-VLOOKUP($AW81,'MP-2019_Male'!$A$3:$CH$103,IF(CJ$5&gt;2034,84,(60+(CJ$5-$AX$5)))))</f>
        <v>0.27547402275241478</v>
      </c>
      <c r="CK81" s="381">
        <f>CJ81*(1-VLOOKUP($AW81,'MP-2019_Male'!$A$3:$CH$103,IF(CK$5&gt;2034,84,(60+(CK$5-$AX$5)))))</f>
        <v>0.27382117861590027</v>
      </c>
      <c r="CL81" s="381">
        <f>CK81*(1-VLOOKUP($AW81,'MP-2019_Male'!$A$3:$CH$103,IF(CL$5&gt;2034,84,(60+(CL$5-$AX$5)))))</f>
        <v>0.27217825154420489</v>
      </c>
      <c r="CM81" s="381">
        <f>CL81*(1-VLOOKUP($AW81,'MP-2019_Male'!$A$3:$CH$103,IF(CM$5&gt;2034,84,(60+(CM$5-$AX$5)))))</f>
        <v>0.27054518203493966</v>
      </c>
      <c r="CN81" s="381">
        <f>CM81*(1-VLOOKUP($AW81,'MP-2019_Male'!$A$3:$CH$103,IF(CN$5&gt;2034,84,(60+(CN$5-$AX$5)))))</f>
        <v>0.26892191094272999</v>
      </c>
      <c r="CO81" s="381">
        <f>CN81*(1-VLOOKUP($AW81,'MP-2019_Male'!$A$3:$CH$103,IF(CO$5&gt;2034,84,(60+(CO$5-$AX$5)))))</f>
        <v>0.26730837947707359</v>
      </c>
      <c r="CP81" s="381">
        <f>CO81*(1-VLOOKUP($AW81,'MP-2019_Male'!$A$3:$CH$103,IF(CP$5&gt;2034,84,(60+(CP$5-$AX$5)))))</f>
        <v>0.26570452920021115</v>
      </c>
      <c r="CQ81" s="381">
        <f>CP81*(1-VLOOKUP($AW81,'MP-2019_Male'!$A$3:$CH$103,IF(CQ$5&gt;2034,84,(60+(CQ$5-$AX$5)))))</f>
        <v>0.2641103020250099</v>
      </c>
      <c r="CR81" s="381">
        <f>CQ81*(1-VLOOKUP($AW81,'MP-2019_Male'!$A$3:$CH$103,IF(CR$5&gt;2034,84,(60+(CR$5-$AX$5)))))</f>
        <v>0.26252564021285985</v>
      </c>
      <c r="CS81" s="381">
        <f>CR81*(1-VLOOKUP($AW81,'MP-2019_Male'!$A$3:$CH$103,IF(CS$5&gt;2034,84,(60+(CS$5-$AX$5)))))</f>
        <v>0.26095048637158269</v>
      </c>
      <c r="CT81" s="381">
        <f>CS81*(1-VLOOKUP($AW81,'MP-2019_Male'!$A$3:$CH$103,IF(CT$5&gt;2034,84,(60+(CT$5-$AX$5)))))</f>
        <v>0.2593847834533532</v>
      </c>
      <c r="CU81" s="381">
        <f>CT81*(1-VLOOKUP($AW81,'MP-2019_Male'!$A$3:$CH$103,IF(CU$5&gt;2034,84,(60+(CU$5-$AX$5)))))</f>
        <v>0.2578284747526331</v>
      </c>
      <c r="CV81" s="381">
        <f>CU81*(1-VLOOKUP($AW81,'MP-2019_Male'!$A$3:$CH$103,IF(CV$5&gt;2034,84,(60+(CV$5-$AX$5)))))</f>
        <v>0.2562815039041173</v>
      </c>
      <c r="CW81" s="381">
        <f>CV81*(1-VLOOKUP($AW81,'MP-2019_Male'!$A$3:$CH$103,IF(CW$5&gt;2034,84,(60+(CW$5-$AX$5)))))</f>
        <v>0.25474381488069259</v>
      </c>
      <c r="CX81" s="381">
        <f>CW81*(1-VLOOKUP($AW81,'MP-2019_Male'!$A$3:$CH$103,IF(CX$5&gt;2034,84,(60+(CX$5-$AX$5)))))</f>
        <v>0.25321535199140843</v>
      </c>
      <c r="CY81" s="381">
        <f>CX81*(1-VLOOKUP($AW81,'MP-2019_Male'!$A$3:$CH$103,IF(CY$5&gt;2034,84,(60+(CY$5-$AX$5)))))</f>
        <v>0.25169605987945998</v>
      </c>
      <c r="CZ81" s="381">
        <f>CY81*(1-VLOOKUP($AW81,'MP-2019_Male'!$A$3:$CH$103,IF(CZ$5&gt;2034,84,(60+(CZ$5-$AX$5)))))</f>
        <v>0.25018588352018323</v>
      </c>
      <c r="DA81" s="381">
        <f>CZ81*(1-VLOOKUP($AW81,'MP-2019_Male'!$A$3:$CH$103,IF(DA$5&gt;2034,84,(60+(DA$5-$AX$5)))))</f>
        <v>0.24868476821906213</v>
      </c>
      <c r="DB81" s="381">
        <f>DA81*(1-VLOOKUP($AW81,'MP-2019_Male'!$A$3:$CH$103,IF(DB$5&gt;2034,84,(60+(DB$5-$AX$5)))))</f>
        <v>0.24719265960974776</v>
      </c>
      <c r="DC81" s="381">
        <f>DB81*(1-VLOOKUP($AW81,'MP-2019_Male'!$A$3:$CH$103,IF(DC$5&gt;2034,84,(60+(DC$5-$AX$5)))))</f>
        <v>0.24570950365208927</v>
      </c>
      <c r="DD81" s="381">
        <f>DC81*(1-VLOOKUP($AW81,'MP-2019_Male'!$A$3:$CH$103,IF(DD$5&gt;2034,84,(60+(DD$5-$AX$5)))))</f>
        <v>0.24423524663017673</v>
      </c>
      <c r="DE81" s="381">
        <f>DD81*(1-VLOOKUP($AW81,'MP-2019_Male'!$A$3:$CH$103,IF(DE$5&gt;2034,84,(60+(DE$5-$AX$5)))))</f>
        <v>0.24276983515039569</v>
      </c>
      <c r="DF81" s="381">
        <f>DE81*(1-VLOOKUP($AW81,'MP-2019_Male'!$A$3:$CH$103,IF(DF$5&gt;2034,84,(60+(DF$5-$AX$5)))))</f>
        <v>0.2413132161394933</v>
      </c>
      <c r="DG81" s="381">
        <f>DF81*(1-VLOOKUP($AW81,'MP-2019_Male'!$A$3:$CH$103,IF(DG$5&gt;2034,84,(60+(DG$5-$AX$5)))))</f>
        <v>0.23986533684265635</v>
      </c>
      <c r="DH81" s="381">
        <f>DG81*(1-VLOOKUP($AW81,'MP-2019_Male'!$A$3:$CH$103,IF(DH$5&gt;2034,84,(60+(DH$5-$AX$5)))))</f>
        <v>0.23842614482160041</v>
      </c>
      <c r="DI81" s="381">
        <f>DH81*(1-VLOOKUP($AW81,'MP-2019_Male'!$A$3:$CH$103,IF(DI$5&gt;2034,84,(60+(DI$5-$AX$5)))))</f>
        <v>0.23699558795267081</v>
      </c>
      <c r="DJ81" s="381">
        <f>DI81*(1-VLOOKUP($AW81,'MP-2019_Male'!$A$3:$CH$103,IF(DJ$5&gt;2034,84,(60+(DJ$5-$AX$5)))))</f>
        <v>0.23557361442495478</v>
      </c>
      <c r="DK81" s="381">
        <f>DJ81*(1-VLOOKUP($AW81,'MP-2019_Male'!$A$3:$CH$103,IF(DK$5&gt;2034,84,(60+(DK$5-$AX$5)))))</f>
        <v>0.23416017273840506</v>
      </c>
      <c r="DL81" s="381">
        <f>DK81*(1-VLOOKUP($AW81,'MP-2019_Male'!$A$3:$CH$103,IF(DL$5&gt;2034,84,(60+(DL$5-$AX$5)))))</f>
        <v>0.23275521170197463</v>
      </c>
      <c r="DM81" s="381">
        <f>DL81*(1-VLOOKUP($AW81,'MP-2019_Male'!$A$3:$CH$103,IF(DM$5&gt;2034,84,(60+(DM$5-$AX$5)))))</f>
        <v>0.23135868043176278</v>
      </c>
      <c r="DN81" s="381">
        <f>DM81*(1-VLOOKUP($AW81,'MP-2019_Male'!$A$3:$CH$103,IF(DN$5&gt;2034,84,(60+(DN$5-$AX$5)))))</f>
        <v>0.2299705283491722</v>
      </c>
      <c r="DO81" s="381">
        <f>DN81*(1-VLOOKUP($AW81,'MP-2019_Male'!$A$3:$CH$103,IF(DO$5&gt;2034,84,(60+(DO$5-$AX$5)))))</f>
        <v>0.22859070517907717</v>
      </c>
      <c r="DP81" s="381">
        <f>DO81*(1-VLOOKUP($AW81,'MP-2019_Male'!$A$3:$CH$103,IF(DP$5&gt;2034,84,(60+(DP$5-$AX$5)))))</f>
        <v>0.22721916094800271</v>
      </c>
      <c r="DQ81" s="381">
        <f>DP81*(1-VLOOKUP($AW81,'MP-2019_Male'!$A$3:$CH$103,IF(DQ$5&gt;2034,84,(60+(DQ$5-$AX$5)))))</f>
        <v>0.2258558459823147</v>
      </c>
      <c r="DR81" s="381">
        <f>DQ81*(1-VLOOKUP($AW81,'MP-2019_Male'!$A$3:$CH$103,IF(DR$5&gt;2034,84,(60+(DR$5-$AX$5)))))</f>
        <v>0.22450071090642082</v>
      </c>
      <c r="DS81" s="381">
        <f>DR81*(1-VLOOKUP($AW81,'MP-2019_Male'!$A$3:$CH$103,IF(DS$5&gt;2034,84,(60+(DS$5-$AX$5)))))</f>
        <v>0.2231537066409823</v>
      </c>
      <c r="DT81" s="381">
        <f>DS81*(1-VLOOKUP($AW81,'MP-2019_Male'!$A$3:$CH$103,IF(DT$5&gt;2034,84,(60+(DT$5-$AX$5)))))</f>
        <v>0.22181478440113642</v>
      </c>
      <c r="DU81" s="381">
        <f>DT81*(1-VLOOKUP($AW81,'MP-2019_Male'!$A$3:$CH$103,IF(DU$5&gt;2034,84,(60+(DU$5-$AX$5)))))</f>
        <v>0.22048389569472959</v>
      </c>
      <c r="DV81" s="381">
        <f>DU81*(1-VLOOKUP($AW81,'MP-2019_Male'!$A$3:$CH$103,IF(DV$5&gt;2034,84,(60+(DV$5-$AX$5)))))</f>
        <v>0.21916099232056122</v>
      </c>
      <c r="DW81" s="381">
        <f>DV81*(1-VLOOKUP($AW81,'MP-2019_Male'!$A$3:$CH$103,IF(DW$5&gt;2034,84,(60+(DW$5-$AX$5)))))</f>
        <v>0.21784602636663786</v>
      </c>
      <c r="DX81" s="381">
        <f>DW81*(1-VLOOKUP($AW81,'MP-2019_Male'!$A$3:$CH$103,IF(DX$5&gt;2034,84,(60+(DX$5-$AX$5)))))</f>
        <v>0.21653895020843802</v>
      </c>
      <c r="DY81" s="381">
        <f>DX81*(1-VLOOKUP($AW81,'MP-2019_Male'!$A$3:$CH$103,IF(DY$5&gt;2034,84,(60+(DY$5-$AX$5)))))</f>
        <v>0.2152397165071874</v>
      </c>
      <c r="DZ81" s="381">
        <f>DY81*(1-VLOOKUP($AW81,'MP-2019_Male'!$A$3:$CH$103,IF(DZ$5&gt;2034,84,(60+(DZ$5-$AX$5)))))</f>
        <v>0.21394827820814427</v>
      </c>
      <c r="EA81" s="381">
        <f>DZ81*(1-VLOOKUP($AW81,'MP-2019_Male'!$A$3:$CH$103,IF(EA$5&gt;2034,84,(60+(EA$5-$AX$5)))))</f>
        <v>0.21266458853889542</v>
      </c>
      <c r="EB81" s="381">
        <f>EA81*(1-VLOOKUP($AW81,'MP-2019_Male'!$A$3:$CH$103,IF(EB$5&gt;2034,84,(60+(EB$5-$AX$5)))))</f>
        <v>0.21138860100766205</v>
      </c>
      <c r="EC81" s="381">
        <f>EB81*(1-VLOOKUP($AW81,'MP-2019_Male'!$A$3:$CH$103,IF(EC$5&gt;2034,84,(60+(EC$5-$AX$5)))))</f>
        <v>0.21012026940161607</v>
      </c>
      <c r="ED81" s="381">
        <f>EC81*(1-VLOOKUP($AW81,'MP-2019_Male'!$A$3:$CH$103,IF(ED$5&gt;2034,84,(60+(ED$5-$AX$5)))))</f>
        <v>0.20885954778520638</v>
      </c>
      <c r="EE81" s="381">
        <f>ED81*(1-VLOOKUP($AW81,'MP-2019_Male'!$A$3:$CH$103,IF(EE$5&gt;2034,84,(60+(EE$5-$AX$5)))))</f>
        <v>0.20760639049849514</v>
      </c>
      <c r="EF81" s="381">
        <f>EE81*(1-VLOOKUP($AW81,'MP-2019_Male'!$A$3:$CH$103,IF(EF$5&gt;2034,84,(60+(EF$5-$AX$5)))))</f>
        <v>0.20636075215550417</v>
      </c>
      <c r="EG81" s="381">
        <f>EF81*(1-VLOOKUP($AW81,'MP-2019_Male'!$A$3:$CH$103,IF(EG$5&gt;2034,84,(60+(EG$5-$AX$5)))))</f>
        <v>0.20512258764257116</v>
      </c>
      <c r="EH81" s="381">
        <f>EG81*(1-VLOOKUP($AW81,'MP-2019_Male'!$A$3:$CH$103,IF(EH$5&gt;2034,84,(60+(EH$5-$AX$5)))))</f>
        <v>0.20389185211671573</v>
      </c>
      <c r="EI81" s="381">
        <f>EH81*(1-VLOOKUP($AW81,'MP-2019_Male'!$A$3:$CH$103,IF(EI$5&gt;2034,84,(60+(EI$5-$AX$5)))))</f>
        <v>0.20266850100401543</v>
      </c>
      <c r="EJ81" s="381">
        <f>EI81*(1-VLOOKUP($AW81,'MP-2019_Male'!$A$3:$CH$103,IF(EJ$5&gt;2034,84,(60+(EJ$5-$AX$5)))))</f>
        <v>0.20145248999799134</v>
      </c>
      <c r="EK81" s="381">
        <f>EJ81*(1-VLOOKUP($AW81,'MP-2019_Male'!$A$3:$CH$103,IF(EK$5&gt;2034,84,(60+(EK$5-$AX$5)))))</f>
        <v>0.20024377505800339</v>
      </c>
      <c r="EL81" s="381">
        <f>EK81*(1-VLOOKUP($AW81,'MP-2019_Male'!$A$3:$CH$103,IF(EL$5&gt;2034,84,(60+(EL$5-$AX$5)))))</f>
        <v>0.19904231240765538</v>
      </c>
      <c r="EM81" s="381">
        <f>EL81*(1-VLOOKUP($AW81,'MP-2019_Male'!$A$3:$CH$103,IF(EM$5&gt;2034,84,(60+(EM$5-$AX$5)))))</f>
        <v>0.19784805853320944</v>
      </c>
      <c r="EN81" s="381">
        <f>EM81*(1-VLOOKUP($AW81,'MP-2019_Male'!$A$3:$CH$103,IF(EN$5&gt;2034,84,(60+(EN$5-$AX$5)))))</f>
        <v>0.19666097018201018</v>
      </c>
      <c r="EO81" s="381">
        <f>EN81*(1-VLOOKUP($AW81,'MP-2019_Male'!$A$3:$CH$103,IF(EO$5&gt;2034,84,(60+(EO$5-$AX$5)))))</f>
        <v>0.19548100436091811</v>
      </c>
      <c r="EP81" s="381">
        <f>EO81*(1-VLOOKUP($AW81,'MP-2019_Male'!$A$3:$CH$103,IF(EP$5&gt;2034,84,(60+(EP$5-$AX$5)))))</f>
        <v>0.19430811833475262</v>
      </c>
      <c r="EQ81" s="381">
        <f>EP81*(1-VLOOKUP($AW81,'MP-2019_Male'!$A$3:$CH$103,IF(EQ$5&gt;2034,84,(60+(EQ$5-$AX$5)))))</f>
        <v>0.1931422696247441</v>
      </c>
      <c r="ER81" s="381">
        <f>EQ81*(1-VLOOKUP($AW81,'MP-2019_Male'!$A$3:$CH$103,IF(ER$5&gt;2034,84,(60+(ER$5-$AX$5)))))</f>
        <v>0.19198341600699562</v>
      </c>
      <c r="ES81" s="381">
        <f>ER81*(1-VLOOKUP($AW81,'MP-2019_Male'!$A$3:$CH$103,IF(ES$5&gt;2034,84,(60+(ES$5-$AX$5)))))</f>
        <v>0.19083151551095365</v>
      </c>
      <c r="ET81" s="381">
        <f>ES81*(1-VLOOKUP($AW81,'MP-2019_Male'!$A$3:$CH$103,IF(ET$5&gt;2034,84,(60+(ET$5-$AX$5)))))</f>
        <v>0.18968652641788791</v>
      </c>
      <c r="EU81" s="381">
        <f>ET81*(1-VLOOKUP($AW81,'MP-2019_Male'!$A$3:$CH$103,IF(EU$5&gt;2034,84,(60+(EU$5-$AX$5)))))</f>
        <v>0.18854840725938057</v>
      </c>
      <c r="EV81" s="381">
        <f>EU81*(1-VLOOKUP($AW81,'MP-2019_Male'!$A$3:$CH$103,IF(EV$5&gt;2034,84,(60+(EV$5-$AX$5)))))</f>
        <v>0.18741711681582429</v>
      </c>
      <c r="EW81" s="381">
        <f>EV81*(1-VLOOKUP($AW81,'MP-2019_Male'!$A$3:$CH$103,IF(EW$5&gt;2034,84,(60+(EW$5-$AX$5)))))</f>
        <v>0.18629261411492934</v>
      </c>
      <c r="EX81" s="381">
        <f>EW81*(1-VLOOKUP($AW81,'MP-2019_Male'!$A$3:$CH$103,IF(EX$5&gt;2034,84,(60+(EX$5-$AX$5)))))</f>
        <v>0.18517485843023976</v>
      </c>
      <c r="EY81" s="381">
        <f>EX81*(1-VLOOKUP($AW81,'MP-2019_Male'!$A$3:$CH$103,IF(EY$5&gt;2034,84,(60+(EY$5-$AX$5)))))</f>
        <v>0.18406380927965832</v>
      </c>
      <c r="EZ81" s="381">
        <f>EY81*(1-VLOOKUP($AW81,'MP-2019_Male'!$A$3:$CH$103,IF(EZ$5&gt;2034,84,(60+(EZ$5-$AX$5)))))</f>
        <v>0.18295942642398036</v>
      </c>
      <c r="FA81" s="381">
        <f>EZ81*(1-VLOOKUP($AW81,'MP-2019_Male'!$A$3:$CH$103,IF(FA$5&gt;2034,84,(60+(FA$5-$AX$5)))))</f>
        <v>0.18186166986543648</v>
      </c>
      <c r="FB81" s="381">
        <f>FA81*(1-VLOOKUP($AW81,'MP-2019_Male'!$A$3:$CH$103,IF(FB$5&gt;2034,84,(60+(FB$5-$AX$5)))))</f>
        <v>0.18077049984624385</v>
      </c>
      <c r="FC81" s="381">
        <f>FB81*(1-VLOOKUP($AW81,'MP-2019_Male'!$A$3:$CH$103,IF(FC$5&gt;2034,84,(60+(FC$5-$AX$5)))))</f>
        <v>0.17968587684716639</v>
      </c>
      <c r="FD81" s="381">
        <f>FC81*(1-VLOOKUP($AW81,'MP-2019_Male'!$A$3:$CH$103,IF(FD$5&gt;2034,84,(60+(FD$5-$AX$5)))))</f>
        <v>0.17860776158608338</v>
      </c>
      <c r="FE81" s="381">
        <f>FD81*(1-VLOOKUP($AW81,'MP-2019_Male'!$A$3:$CH$103,IF(FE$5&gt;2034,84,(60+(FE$5-$AX$5)))))</f>
        <v>0.17753611501656688</v>
      </c>
      <c r="FF81" s="381">
        <f>FE81*(1-VLOOKUP($AW81,'MP-2019_Male'!$A$3:$CH$103,IF(FF$5&gt;2034,84,(60+(FF$5-$AX$5)))))</f>
        <v>0.17647089832646748</v>
      </c>
      <c r="FG81" s="381">
        <f>FF81*(1-VLOOKUP($AW81,'MP-2019_Male'!$A$3:$CH$103,IF(FG$5&gt;2034,84,(60+(FG$5-$AX$5)))))</f>
        <v>0.17541207293650868</v>
      </c>
      <c r="FH81" s="381">
        <f>FG81*(1-VLOOKUP($AW81,'MP-2019_Male'!$A$3:$CH$103,IF(FH$5&gt;2034,84,(60+(FH$5-$AX$5)))))</f>
        <v>0.17435960049888963</v>
      </c>
      <c r="FI81" s="381">
        <f>FH81*(1-VLOOKUP($AW81,'MP-2019_Male'!$A$3:$CH$103,IF(FI$5&gt;2034,84,(60+(FI$5-$AX$5)))))</f>
        <v>0.17331344289589629</v>
      </c>
      <c r="FJ81" s="381">
        <f>FI81*(1-VLOOKUP($AW81,'MP-2019_Male'!$A$3:$CH$103,IF(FJ$5&gt;2034,84,(60+(FJ$5-$AX$5)))))</f>
        <v>0.17227356223852092</v>
      </c>
      <c r="FK81" s="381">
        <f>FJ81*(1-VLOOKUP($AW81,'MP-2019_Male'!$A$3:$CH$103,IF(FK$5&gt;2034,84,(60+(FK$5-$AX$5)))))</f>
        <v>0.1712399208650898</v>
      </c>
      <c r="FL81" s="381">
        <f>FK81*(1-VLOOKUP($AW81,'MP-2019_Male'!$A$3:$CH$103,IF(FL$5&gt;2034,84,(60+(FL$5-$AX$5)))))</f>
        <v>0.17021248133989925</v>
      </c>
      <c r="FM81" s="381">
        <f>FL81*(1-VLOOKUP($AW81,'MP-2019_Male'!$A$3:$CH$103,IF(FM$5&gt;2034,84,(60+(FM$5-$AX$5)))))</f>
        <v>0.16919120645185984</v>
      </c>
      <c r="FN81" s="381">
        <f>FM81*(1-VLOOKUP($AW81,'MP-2019_Male'!$A$3:$CH$103,IF(FN$5&gt;2034,84,(60+(FN$5-$AX$5)))))</f>
        <v>0.16817605921314868</v>
      </c>
    </row>
    <row r="82" spans="1:170">
      <c r="A82" s="172">
        <v>94</v>
      </c>
      <c r="B82" s="190">
        <f t="shared" si="20"/>
        <v>0.201074</v>
      </c>
      <c r="C82" s="191">
        <f t="shared" si="21"/>
        <v>0.162971</v>
      </c>
      <c r="D82" s="174">
        <f t="shared" si="18"/>
        <v>0.1820225</v>
      </c>
      <c r="E82" s="345">
        <f t="shared" ca="1" si="22"/>
        <v>0.11613593571375144</v>
      </c>
      <c r="F82" s="346">
        <f t="shared" ca="1" si="23"/>
        <v>9.5154815572566179E-2</v>
      </c>
      <c r="G82" s="366">
        <f t="shared" ca="1" si="17"/>
        <v>0.10564537564315882</v>
      </c>
      <c r="R82" s="405">
        <v>94</v>
      </c>
      <c r="T82" s="406" t="s">
        <v>63</v>
      </c>
      <c r="U82" s="407">
        <v>0.17227999999999999</v>
      </c>
      <c r="V82" s="407">
        <v>0.17954999999999999</v>
      </c>
      <c r="W82" s="408">
        <v>0.16946</v>
      </c>
      <c r="Y82" s="406" t="s">
        <v>63</v>
      </c>
      <c r="Z82" s="407">
        <v>0.21107000000000001</v>
      </c>
      <c r="AA82" s="407">
        <v>0.22078</v>
      </c>
      <c r="AB82" s="408">
        <v>0.20985999999999999</v>
      </c>
      <c r="AC82" s="413"/>
      <c r="AD82" s="172">
        <v>94</v>
      </c>
      <c r="AF82" s="195"/>
      <c r="AG82" s="196">
        <v>0.201074</v>
      </c>
      <c r="AH82" s="197">
        <v>0.23194400000000001</v>
      </c>
      <c r="AI82" s="172"/>
      <c r="AJ82" s="195"/>
      <c r="AK82" s="196">
        <v>0.162971</v>
      </c>
      <c r="AL82" s="197">
        <v>0.181474</v>
      </c>
      <c r="AM82" s="198"/>
      <c r="AW82" s="172">
        <v>101</v>
      </c>
      <c r="AX82" s="199">
        <f t="shared" si="19"/>
        <v>0.34136057877177889</v>
      </c>
      <c r="AY82" s="334">
        <f t="shared" si="15"/>
        <v>0.35675080000000003</v>
      </c>
      <c r="AZ82" s="381">
        <f>AY82*(1-VLOOKUP($AW82,'MP-2019_Male'!$A$3:$CH$103,IF(AZ$5&gt;2034,84,(60+(AZ$5-$AX$5)))))</f>
        <v>0.35493137092000004</v>
      </c>
      <c r="BA82" s="381">
        <f>AZ82*(1-VLOOKUP($AW82,'MP-2019_Male'!$A$3:$CH$103,IF(BA$5&gt;2034,84,(60+(BA$5-$AX$5)))))</f>
        <v>0.35315671406540006</v>
      </c>
      <c r="BB82" s="381">
        <f>BA82*(1-VLOOKUP($AW82,'MP-2019_Male'!$A$3:$CH$103,IF(BB$5&gt;2034,84,(60+(BB$5-$AX$5)))))</f>
        <v>0.35142624616647961</v>
      </c>
      <c r="BC82" s="381">
        <f>BB82*(1-VLOOKUP($AW82,'MP-2019_Male'!$A$3:$CH$103,IF(BC$5&gt;2034,84,(60+(BC$5-$AX$5)))))</f>
        <v>0.34977454280949716</v>
      </c>
      <c r="BD82" s="381">
        <f>BC82*(1-VLOOKUP($AW82,'MP-2019_Male'!$A$3:$CH$103,IF(BD$5&gt;2034,84,(60+(BD$5-$AX$5)))))</f>
        <v>0.3482355348211354</v>
      </c>
      <c r="BE82" s="381">
        <f>BD82*(1-VLOOKUP($AW82,'MP-2019_Male'!$A$3:$CH$103,IF(BE$5&gt;2034,84,(60+(BE$5-$AX$5)))))</f>
        <v>0.34677294557488664</v>
      </c>
      <c r="BF82" s="381">
        <f>BE82*(1-VLOOKUP($AW82,'MP-2019_Male'!$A$3:$CH$103,IF(BF$5&gt;2034,84,(60+(BF$5-$AX$5)))))</f>
        <v>0.34538585379258707</v>
      </c>
      <c r="BG82" s="381">
        <f>BF82*(1-VLOOKUP($AW82,'MP-2019_Male'!$A$3:$CH$103,IF(BG$5&gt;2034,84,(60+(BG$5-$AX$5)))))</f>
        <v>0.34403884896279596</v>
      </c>
      <c r="BH82" s="381">
        <f>BG82*(1-VLOOKUP($AW82,'MP-2019_Male'!$A$3:$CH$103,IF(BH$5&gt;2034,84,(60+(BH$5-$AX$5)))))</f>
        <v>0.34269709745184107</v>
      </c>
      <c r="BI82" s="381">
        <f>BH82*(1-VLOOKUP($AW82,'MP-2019_Male'!$A$3:$CH$103,IF(BI$5&gt;2034,84,(60+(BI$5-$AX$5)))))</f>
        <v>0.34136057877177889</v>
      </c>
      <c r="BJ82" s="414">
        <f>BI82*(1-VLOOKUP($AW82,'MP-2019_Male'!$A$3:$CH$103,IF(BJ$5&gt;2034,84,(60+(BJ$5-$AX$5)))))</f>
        <v>0.33999513645669177</v>
      </c>
      <c r="BK82" s="381">
        <f>BJ82*(1-VLOOKUP($AW82,'MP-2019_Male'!$A$3:$CH$103,IF(BK$5&gt;2034,84,(60+(BK$5-$AX$5)))))</f>
        <v>0.33860115639721933</v>
      </c>
      <c r="BL82" s="381">
        <f>BK82*(1-VLOOKUP($AW82,'MP-2019_Male'!$A$3:$CH$103,IF(BL$5&gt;2034,84,(60+(BL$5-$AX$5)))))</f>
        <v>0.337179031540351</v>
      </c>
      <c r="BM82" s="381">
        <f>BL82*(1-VLOOKUP($AW82,'MP-2019_Male'!$A$3:$CH$103,IF(BM$5&gt;2034,84,(60+(BM$5-$AX$5)))))</f>
        <v>0.33569544380157346</v>
      </c>
      <c r="BN82" s="381">
        <f>BM82*(1-VLOOKUP($AW82,'MP-2019_Male'!$A$3:$CH$103,IF(BN$5&gt;2034,84,(60+(BN$5-$AX$5)))))</f>
        <v>0.33418481430446639</v>
      </c>
      <c r="BO82" s="381">
        <f>BN82*(1-VLOOKUP($AW82,'MP-2019_Male'!$A$3:$CH$103,IF(BO$5&gt;2034,84,(60+(BO$5-$AX$5)))))</f>
        <v>0.33264756415866581</v>
      </c>
      <c r="BP82" s="381">
        <f>BO82*(1-VLOOKUP($AW82,'MP-2019_Male'!$A$3:$CH$103,IF(BP$5&gt;2034,84,(60+(BP$5-$AX$5)))))</f>
        <v>0.33108412060712006</v>
      </c>
      <c r="BQ82" s="381">
        <f>BP82*(1-VLOOKUP($AW82,'MP-2019_Male'!$A$3:$CH$103,IF(BQ$5&gt;2034,84,(60+(BQ$5-$AX$5)))))</f>
        <v>0.32946180841614514</v>
      </c>
      <c r="BR82" s="381">
        <f>BQ82*(1-VLOOKUP($AW82,'MP-2019_Male'!$A$3:$CH$103,IF(BR$5&gt;2034,84,(60+(BR$5-$AX$5)))))</f>
        <v>0.32781449937406443</v>
      </c>
      <c r="BS82" s="381">
        <f>BR82*(1-VLOOKUP($AW82,'MP-2019_Male'!$A$3:$CH$103,IF(BS$5&gt;2034,84,(60+(BS$5-$AX$5)))))</f>
        <v>0.32610986397731928</v>
      </c>
      <c r="BT82" s="381">
        <f>BS82*(1-VLOOKUP($AW82,'MP-2019_Male'!$A$3:$CH$103,IF(BT$5&gt;2034,84,(60+(BT$5-$AX$5)))))</f>
        <v>0.32438148169823949</v>
      </c>
      <c r="BU82" s="381">
        <f>BT82*(1-VLOOKUP($AW82,'MP-2019_Male'!$A$3:$CH$103,IF(BU$5&gt;2034,84,(60+(BU$5-$AX$5)))))</f>
        <v>0.32259738354889922</v>
      </c>
      <c r="BV82" s="381">
        <f>BU82*(1-VLOOKUP($AW82,'MP-2019_Male'!$A$3:$CH$103,IF(BV$5&gt;2034,84,(60+(BV$5-$AX$5)))))</f>
        <v>0.32079083820102539</v>
      </c>
      <c r="BW82" s="381">
        <f>BV82*(1-VLOOKUP($AW82,'MP-2019_Male'!$A$3:$CH$103,IF(BW$5&gt;2034,84,(60+(BW$5-$AX$5)))))</f>
        <v>0.3189302513394594</v>
      </c>
      <c r="BX82" s="381">
        <f>BW82*(1-VLOOKUP($AW82,'MP-2019_Male'!$A$3:$CH$103,IF(BX$5&gt;2034,84,(60+(BX$5-$AX$5)))))</f>
        <v>0.31714424193195839</v>
      </c>
      <c r="BY82" s="381">
        <f>BX82*(1-VLOOKUP($AW82,'MP-2019_Male'!$A$3:$CH$103,IF(BY$5&gt;2034,84,(60+(BY$5-$AX$5)))))</f>
        <v>0.31536823417713938</v>
      </c>
      <c r="BZ82" s="381">
        <f>BY82*(1-VLOOKUP($AW82,'MP-2019_Male'!$A$3:$CH$103,IF(BZ$5&gt;2034,84,(60+(BZ$5-$AX$5)))))</f>
        <v>0.31360217206574736</v>
      </c>
      <c r="CA82" s="381">
        <f>BZ82*(1-VLOOKUP($AW82,'MP-2019_Male'!$A$3:$CH$103,IF(CA$5&gt;2034,84,(60+(CA$5-$AX$5)))))</f>
        <v>0.31184599990217915</v>
      </c>
      <c r="CB82" s="381">
        <f>CA82*(1-VLOOKUP($AW82,'MP-2019_Male'!$A$3:$CH$103,IF(CB$5&gt;2034,84,(60+(CB$5-$AX$5)))))</f>
        <v>0.31009966230272695</v>
      </c>
      <c r="CC82" s="381">
        <f>CB82*(1-VLOOKUP($AW82,'MP-2019_Male'!$A$3:$CH$103,IF(CC$5&gt;2034,84,(60+(CC$5-$AX$5)))))</f>
        <v>0.30836310419383167</v>
      </c>
      <c r="CD82" s="381">
        <f>CC82*(1-VLOOKUP($AW82,'MP-2019_Male'!$A$3:$CH$103,IF(CD$5&gt;2034,84,(60+(CD$5-$AX$5)))))</f>
        <v>0.30663627081034622</v>
      </c>
      <c r="CE82" s="381">
        <f>CD82*(1-VLOOKUP($AW82,'MP-2019_Male'!$A$3:$CH$103,IF(CE$5&gt;2034,84,(60+(CE$5-$AX$5)))))</f>
        <v>0.30491910769380826</v>
      </c>
      <c r="CF82" s="381">
        <f>CE82*(1-VLOOKUP($AW82,'MP-2019_Male'!$A$3:$CH$103,IF(CF$5&gt;2034,84,(60+(CF$5-$AX$5)))))</f>
        <v>0.30321156069072291</v>
      </c>
      <c r="CG82" s="381">
        <f>CF82*(1-VLOOKUP($AW82,'MP-2019_Male'!$A$3:$CH$103,IF(CG$5&gt;2034,84,(60+(CG$5-$AX$5)))))</f>
        <v>0.30151357595085487</v>
      </c>
      <c r="CH82" s="381">
        <f>CG82*(1-VLOOKUP($AW82,'MP-2019_Male'!$A$3:$CH$103,IF(CH$5&gt;2034,84,(60+(CH$5-$AX$5)))))</f>
        <v>0.29982509992553008</v>
      </c>
      <c r="CI82" s="381">
        <f>CH82*(1-VLOOKUP($AW82,'MP-2019_Male'!$A$3:$CH$103,IF(CI$5&gt;2034,84,(60+(CI$5-$AX$5)))))</f>
        <v>0.29814607936594711</v>
      </c>
      <c r="CJ82" s="381">
        <f>CI82*(1-VLOOKUP($AW82,'MP-2019_Male'!$A$3:$CH$103,IF(CJ$5&gt;2034,84,(60+(CJ$5-$AX$5)))))</f>
        <v>0.2964764613214978</v>
      </c>
      <c r="CK82" s="381">
        <f>CJ82*(1-VLOOKUP($AW82,'MP-2019_Male'!$A$3:$CH$103,IF(CK$5&gt;2034,84,(60+(CK$5-$AX$5)))))</f>
        <v>0.29481619313809737</v>
      </c>
      <c r="CL82" s="381">
        <f>CK82*(1-VLOOKUP($AW82,'MP-2019_Male'!$A$3:$CH$103,IF(CL$5&gt;2034,84,(60+(CL$5-$AX$5)))))</f>
        <v>0.29316522245652399</v>
      </c>
      <c r="CM82" s="381">
        <f>CL82*(1-VLOOKUP($AW82,'MP-2019_Male'!$A$3:$CH$103,IF(CM$5&gt;2034,84,(60+(CM$5-$AX$5)))))</f>
        <v>0.29152349721076742</v>
      </c>
      <c r="CN82" s="381">
        <f>CM82*(1-VLOOKUP($AW82,'MP-2019_Male'!$A$3:$CH$103,IF(CN$5&gt;2034,84,(60+(CN$5-$AX$5)))))</f>
        <v>0.28989096562638711</v>
      </c>
      <c r="CO82" s="381">
        <f>CN82*(1-VLOOKUP($AW82,'MP-2019_Male'!$A$3:$CH$103,IF(CO$5&gt;2034,84,(60+(CO$5-$AX$5)))))</f>
        <v>0.28826757621887933</v>
      </c>
      <c r="CP82" s="381">
        <f>CO82*(1-VLOOKUP($AW82,'MP-2019_Male'!$A$3:$CH$103,IF(CP$5&gt;2034,84,(60+(CP$5-$AX$5)))))</f>
        <v>0.28665327779205357</v>
      </c>
      <c r="CQ82" s="381">
        <f>CP82*(1-VLOOKUP($AW82,'MP-2019_Male'!$A$3:$CH$103,IF(CQ$5&gt;2034,84,(60+(CQ$5-$AX$5)))))</f>
        <v>0.28504801943641805</v>
      </c>
      <c r="CR82" s="381">
        <f>CQ82*(1-VLOOKUP($AW82,'MP-2019_Male'!$A$3:$CH$103,IF(CR$5&gt;2034,84,(60+(CR$5-$AX$5)))))</f>
        <v>0.2834517505275741</v>
      </c>
      <c r="CS82" s="381">
        <f>CR82*(1-VLOOKUP($AW82,'MP-2019_Male'!$A$3:$CH$103,IF(CS$5&gt;2034,84,(60+(CS$5-$AX$5)))))</f>
        <v>0.28186442072461965</v>
      </c>
      <c r="CT82" s="381">
        <f>CS82*(1-VLOOKUP($AW82,'MP-2019_Male'!$A$3:$CH$103,IF(CT$5&gt;2034,84,(60+(CT$5-$AX$5)))))</f>
        <v>0.28028597996856175</v>
      </c>
      <c r="CU82" s="381">
        <f>CT82*(1-VLOOKUP($AW82,'MP-2019_Male'!$A$3:$CH$103,IF(CU$5&gt;2034,84,(60+(CU$5-$AX$5)))))</f>
        <v>0.27871637848073777</v>
      </c>
      <c r="CV82" s="381">
        <f>CU82*(1-VLOOKUP($AW82,'MP-2019_Male'!$A$3:$CH$103,IF(CV$5&gt;2034,84,(60+(CV$5-$AX$5)))))</f>
        <v>0.27715556676124564</v>
      </c>
      <c r="CW82" s="381">
        <f>CV82*(1-VLOOKUP($AW82,'MP-2019_Male'!$A$3:$CH$103,IF(CW$5&gt;2034,84,(60+(CW$5-$AX$5)))))</f>
        <v>0.27560349558738267</v>
      </c>
      <c r="CX82" s="381">
        <f>CW82*(1-VLOOKUP($AW82,'MP-2019_Male'!$A$3:$CH$103,IF(CX$5&gt;2034,84,(60+(CX$5-$AX$5)))))</f>
        <v>0.27406011601209329</v>
      </c>
      <c r="CY82" s="381">
        <f>CX82*(1-VLOOKUP($AW82,'MP-2019_Male'!$A$3:$CH$103,IF(CY$5&gt;2034,84,(60+(CY$5-$AX$5)))))</f>
        <v>0.27252537936242555</v>
      </c>
      <c r="CZ82" s="381">
        <f>CY82*(1-VLOOKUP($AW82,'MP-2019_Male'!$A$3:$CH$103,IF(CZ$5&gt;2034,84,(60+(CZ$5-$AX$5)))))</f>
        <v>0.27099923723799596</v>
      </c>
      <c r="DA82" s="381">
        <f>CZ82*(1-VLOOKUP($AW82,'MP-2019_Male'!$A$3:$CH$103,IF(DA$5&gt;2034,84,(60+(DA$5-$AX$5)))))</f>
        <v>0.26948164150946319</v>
      </c>
      <c r="DB82" s="381">
        <f>DA82*(1-VLOOKUP($AW82,'MP-2019_Male'!$A$3:$CH$103,IF(DB$5&gt;2034,84,(60+(DB$5-$AX$5)))))</f>
        <v>0.26797254431701018</v>
      </c>
      <c r="DC82" s="381">
        <f>DB82*(1-VLOOKUP($AW82,'MP-2019_Male'!$A$3:$CH$103,IF(DC$5&gt;2034,84,(60+(DC$5-$AX$5)))))</f>
        <v>0.26647189806883492</v>
      </c>
      <c r="DD82" s="381">
        <f>DC82*(1-VLOOKUP($AW82,'MP-2019_Male'!$A$3:$CH$103,IF(DD$5&gt;2034,84,(60+(DD$5-$AX$5)))))</f>
        <v>0.26497965543964941</v>
      </c>
      <c r="DE82" s="381">
        <f>DD82*(1-VLOOKUP($AW82,'MP-2019_Male'!$A$3:$CH$103,IF(DE$5&gt;2034,84,(60+(DE$5-$AX$5)))))</f>
        <v>0.26349576936918734</v>
      </c>
      <c r="DF82" s="381">
        <f>DE82*(1-VLOOKUP($AW82,'MP-2019_Male'!$A$3:$CH$103,IF(DF$5&gt;2034,84,(60+(DF$5-$AX$5)))))</f>
        <v>0.26202019306071989</v>
      </c>
      <c r="DG82" s="381">
        <f>DF82*(1-VLOOKUP($AW82,'MP-2019_Male'!$A$3:$CH$103,IF(DG$5&gt;2034,84,(60+(DG$5-$AX$5)))))</f>
        <v>0.26055287997957982</v>
      </c>
      <c r="DH82" s="381">
        <f>DG82*(1-VLOOKUP($AW82,'MP-2019_Male'!$A$3:$CH$103,IF(DH$5&gt;2034,84,(60+(DH$5-$AX$5)))))</f>
        <v>0.25909378385169418</v>
      </c>
      <c r="DI82" s="381">
        <f>DH82*(1-VLOOKUP($AW82,'MP-2019_Male'!$A$3:$CH$103,IF(DI$5&gt;2034,84,(60+(DI$5-$AX$5)))))</f>
        <v>0.25764285866212466</v>
      </c>
      <c r="DJ82" s="381">
        <f>DI82*(1-VLOOKUP($AW82,'MP-2019_Male'!$A$3:$CH$103,IF(DJ$5&gt;2034,84,(60+(DJ$5-$AX$5)))))</f>
        <v>0.25620005865361672</v>
      </c>
      <c r="DK82" s="381">
        <f>DJ82*(1-VLOOKUP($AW82,'MP-2019_Male'!$A$3:$CH$103,IF(DK$5&gt;2034,84,(60+(DK$5-$AX$5)))))</f>
        <v>0.25476533832515647</v>
      </c>
      <c r="DL82" s="381">
        <f>DK82*(1-VLOOKUP($AW82,'MP-2019_Male'!$A$3:$CH$103,IF(DL$5&gt;2034,84,(60+(DL$5-$AX$5)))))</f>
        <v>0.25333865243053555</v>
      </c>
      <c r="DM82" s="381">
        <f>DL82*(1-VLOOKUP($AW82,'MP-2019_Male'!$A$3:$CH$103,IF(DM$5&gt;2034,84,(60+(DM$5-$AX$5)))))</f>
        <v>0.25191995597692451</v>
      </c>
      <c r="DN82" s="381">
        <f>DM82*(1-VLOOKUP($AW82,'MP-2019_Male'!$A$3:$CH$103,IF(DN$5&gt;2034,84,(60+(DN$5-$AX$5)))))</f>
        <v>0.25050920422345374</v>
      </c>
      <c r="DO82" s="381">
        <f>DN82*(1-VLOOKUP($AW82,'MP-2019_Male'!$A$3:$CH$103,IF(DO$5&gt;2034,84,(60+(DO$5-$AX$5)))))</f>
        <v>0.24910635267980238</v>
      </c>
      <c r="DP82" s="381">
        <f>DO82*(1-VLOOKUP($AW82,'MP-2019_Male'!$A$3:$CH$103,IF(DP$5&gt;2034,84,(60+(DP$5-$AX$5)))))</f>
        <v>0.24771135710479547</v>
      </c>
      <c r="DQ82" s="381">
        <f>DP82*(1-VLOOKUP($AW82,'MP-2019_Male'!$A$3:$CH$103,IF(DQ$5&gt;2034,84,(60+(DQ$5-$AX$5)))))</f>
        <v>0.2463241735050086</v>
      </c>
      <c r="DR82" s="381">
        <f>DQ82*(1-VLOOKUP($AW82,'MP-2019_Male'!$A$3:$CH$103,IF(DR$5&gt;2034,84,(60+(DR$5-$AX$5)))))</f>
        <v>0.24494475813338054</v>
      </c>
      <c r="DS82" s="381">
        <f>DR82*(1-VLOOKUP($AW82,'MP-2019_Male'!$A$3:$CH$103,IF(DS$5&gt;2034,84,(60+(DS$5-$AX$5)))))</f>
        <v>0.24357306748783361</v>
      </c>
      <c r="DT82" s="381">
        <f>DS82*(1-VLOOKUP($AW82,'MP-2019_Male'!$A$3:$CH$103,IF(DT$5&gt;2034,84,(60+(DT$5-$AX$5)))))</f>
        <v>0.24220905830990172</v>
      </c>
      <c r="DU82" s="381">
        <f>DT82*(1-VLOOKUP($AW82,'MP-2019_Male'!$A$3:$CH$103,IF(DU$5&gt;2034,84,(60+(DU$5-$AX$5)))))</f>
        <v>0.24085268758336625</v>
      </c>
      <c r="DV82" s="381">
        <f>DU82*(1-VLOOKUP($AW82,'MP-2019_Male'!$A$3:$CH$103,IF(DV$5&gt;2034,84,(60+(DV$5-$AX$5)))))</f>
        <v>0.2395039125328994</v>
      </c>
      <c r="DW82" s="381">
        <f>DV82*(1-VLOOKUP($AW82,'MP-2019_Male'!$A$3:$CH$103,IF(DW$5&gt;2034,84,(60+(DW$5-$AX$5)))))</f>
        <v>0.23816269062271517</v>
      </c>
      <c r="DX82" s="381">
        <f>DW82*(1-VLOOKUP($AW82,'MP-2019_Male'!$A$3:$CH$103,IF(DX$5&gt;2034,84,(60+(DX$5-$AX$5)))))</f>
        <v>0.23682897955522794</v>
      </c>
      <c r="DY82" s="381">
        <f>DX82*(1-VLOOKUP($AW82,'MP-2019_Male'!$A$3:$CH$103,IF(DY$5&gt;2034,84,(60+(DY$5-$AX$5)))))</f>
        <v>0.23550273726971865</v>
      </c>
      <c r="DZ82" s="381">
        <f>DY82*(1-VLOOKUP($AW82,'MP-2019_Male'!$A$3:$CH$103,IF(DZ$5&gt;2034,84,(60+(DZ$5-$AX$5)))))</f>
        <v>0.23418392194100821</v>
      </c>
      <c r="EA82" s="381">
        <f>DZ82*(1-VLOOKUP($AW82,'MP-2019_Male'!$A$3:$CH$103,IF(EA$5&gt;2034,84,(60+(EA$5-$AX$5)))))</f>
        <v>0.23287249197813856</v>
      </c>
      <c r="EB82" s="381">
        <f>EA82*(1-VLOOKUP($AW82,'MP-2019_Male'!$A$3:$CH$103,IF(EB$5&gt;2034,84,(60+(EB$5-$AX$5)))))</f>
        <v>0.23156840602306097</v>
      </c>
      <c r="EC82" s="381">
        <f>EB82*(1-VLOOKUP($AW82,'MP-2019_Male'!$A$3:$CH$103,IF(EC$5&gt;2034,84,(60+(EC$5-$AX$5)))))</f>
        <v>0.23027162294933182</v>
      </c>
      <c r="ED82" s="381">
        <f>EC82*(1-VLOOKUP($AW82,'MP-2019_Male'!$A$3:$CH$103,IF(ED$5&gt;2034,84,(60+(ED$5-$AX$5)))))</f>
        <v>0.22898210186081555</v>
      </c>
      <c r="EE82" s="381">
        <f>ED82*(1-VLOOKUP($AW82,'MP-2019_Male'!$A$3:$CH$103,IF(EE$5&gt;2034,84,(60+(EE$5-$AX$5)))))</f>
        <v>0.22769980209039498</v>
      </c>
      <c r="EF82" s="381">
        <f>EE82*(1-VLOOKUP($AW82,'MP-2019_Male'!$A$3:$CH$103,IF(EF$5&gt;2034,84,(60+(EF$5-$AX$5)))))</f>
        <v>0.22642468319868875</v>
      </c>
      <c r="EG82" s="381">
        <f>EF82*(1-VLOOKUP($AW82,'MP-2019_Male'!$A$3:$CH$103,IF(EG$5&gt;2034,84,(60+(EG$5-$AX$5)))))</f>
        <v>0.22515670497277607</v>
      </c>
      <c r="EH82" s="381">
        <f>EG82*(1-VLOOKUP($AW82,'MP-2019_Male'!$A$3:$CH$103,IF(EH$5&gt;2034,84,(60+(EH$5-$AX$5)))))</f>
        <v>0.2238958274249285</v>
      </c>
      <c r="EI82" s="381">
        <f>EH82*(1-VLOOKUP($AW82,'MP-2019_Male'!$A$3:$CH$103,IF(EI$5&gt;2034,84,(60+(EI$5-$AX$5)))))</f>
        <v>0.22264201079134888</v>
      </c>
      <c r="EJ82" s="381">
        <f>EI82*(1-VLOOKUP($AW82,'MP-2019_Male'!$A$3:$CH$103,IF(EJ$5&gt;2034,84,(60+(EJ$5-$AX$5)))))</f>
        <v>0.22139521553091732</v>
      </c>
      <c r="EK82" s="381">
        <f>EJ82*(1-VLOOKUP($AW82,'MP-2019_Male'!$A$3:$CH$103,IF(EK$5&gt;2034,84,(60+(EK$5-$AX$5)))))</f>
        <v>0.22015540232394418</v>
      </c>
      <c r="EL82" s="381">
        <f>EK82*(1-VLOOKUP($AW82,'MP-2019_Male'!$A$3:$CH$103,IF(EL$5&gt;2034,84,(60+(EL$5-$AX$5)))))</f>
        <v>0.21892253207093007</v>
      </c>
      <c r="EM82" s="381">
        <f>EL82*(1-VLOOKUP($AW82,'MP-2019_Male'!$A$3:$CH$103,IF(EM$5&gt;2034,84,(60+(EM$5-$AX$5)))))</f>
        <v>0.21769656589133285</v>
      </c>
      <c r="EN82" s="381">
        <f>EM82*(1-VLOOKUP($AW82,'MP-2019_Male'!$A$3:$CH$103,IF(EN$5&gt;2034,84,(60+(EN$5-$AX$5)))))</f>
        <v>0.21647746512234137</v>
      </c>
      <c r="EO82" s="381">
        <f>EN82*(1-VLOOKUP($AW82,'MP-2019_Male'!$A$3:$CH$103,IF(EO$5&gt;2034,84,(60+(EO$5-$AX$5)))))</f>
        <v>0.21526519131765626</v>
      </c>
      <c r="EP82" s="381">
        <f>EO82*(1-VLOOKUP($AW82,'MP-2019_Male'!$A$3:$CH$103,IF(EP$5&gt;2034,84,(60+(EP$5-$AX$5)))))</f>
        <v>0.21405970624627738</v>
      </c>
      <c r="EQ82" s="381">
        <f>EP82*(1-VLOOKUP($AW82,'MP-2019_Male'!$A$3:$CH$103,IF(EQ$5&gt;2034,84,(60+(EQ$5-$AX$5)))))</f>
        <v>0.21286097189129821</v>
      </c>
      <c r="ER82" s="381">
        <f>EQ82*(1-VLOOKUP($AW82,'MP-2019_Male'!$A$3:$CH$103,IF(ER$5&gt;2034,84,(60+(ER$5-$AX$5)))))</f>
        <v>0.21166895044870693</v>
      </c>
      <c r="ES82" s="381">
        <f>ER82*(1-VLOOKUP($AW82,'MP-2019_Male'!$A$3:$CH$103,IF(ES$5&gt;2034,84,(60+(ES$5-$AX$5)))))</f>
        <v>0.21048360432619415</v>
      </c>
      <c r="ET82" s="381">
        <f>ES82*(1-VLOOKUP($AW82,'MP-2019_Male'!$A$3:$CH$103,IF(ET$5&gt;2034,84,(60+(ET$5-$AX$5)))))</f>
        <v>0.20930489614196746</v>
      </c>
      <c r="EU82" s="381">
        <f>ET82*(1-VLOOKUP($AW82,'MP-2019_Male'!$A$3:$CH$103,IF(EU$5&gt;2034,84,(60+(EU$5-$AX$5)))))</f>
        <v>0.20813278872357244</v>
      </c>
      <c r="EV82" s="381">
        <f>EU82*(1-VLOOKUP($AW82,'MP-2019_Male'!$A$3:$CH$103,IF(EV$5&gt;2034,84,(60+(EV$5-$AX$5)))))</f>
        <v>0.20696724510672043</v>
      </c>
      <c r="EW82" s="381">
        <f>EV82*(1-VLOOKUP($AW82,'MP-2019_Male'!$A$3:$CH$103,IF(EW$5&gt;2034,84,(60+(EW$5-$AX$5)))))</f>
        <v>0.20580822853412278</v>
      </c>
      <c r="EX82" s="381">
        <f>EW82*(1-VLOOKUP($AW82,'MP-2019_Male'!$A$3:$CH$103,IF(EX$5&gt;2034,84,(60+(EX$5-$AX$5)))))</f>
        <v>0.20465570245433168</v>
      </c>
      <c r="EY82" s="381">
        <f>EX82*(1-VLOOKUP($AW82,'MP-2019_Male'!$A$3:$CH$103,IF(EY$5&gt;2034,84,(60+(EY$5-$AX$5)))))</f>
        <v>0.2035096305205874</v>
      </c>
      <c r="EZ82" s="381">
        <f>EY82*(1-VLOOKUP($AW82,'MP-2019_Male'!$A$3:$CH$103,IF(EZ$5&gt;2034,84,(60+(EZ$5-$AX$5)))))</f>
        <v>0.2023699765896721</v>
      </c>
      <c r="FA82" s="381">
        <f>EZ82*(1-VLOOKUP($AW82,'MP-2019_Male'!$A$3:$CH$103,IF(FA$5&gt;2034,84,(60+(FA$5-$AX$5)))))</f>
        <v>0.20123670472076993</v>
      </c>
      <c r="FB82" s="381">
        <f>FA82*(1-VLOOKUP($AW82,'MP-2019_Male'!$A$3:$CH$103,IF(FB$5&gt;2034,84,(60+(FB$5-$AX$5)))))</f>
        <v>0.20010977917433362</v>
      </c>
      <c r="FC82" s="381">
        <f>FB82*(1-VLOOKUP($AW82,'MP-2019_Male'!$A$3:$CH$103,IF(FC$5&gt;2034,84,(60+(FC$5-$AX$5)))))</f>
        <v>0.19898916441095735</v>
      </c>
      <c r="FD82" s="381">
        <f>FC82*(1-VLOOKUP($AW82,'MP-2019_Male'!$A$3:$CH$103,IF(FD$5&gt;2034,84,(60+(FD$5-$AX$5)))))</f>
        <v>0.19787482509025597</v>
      </c>
      <c r="FE82" s="381">
        <f>FD82*(1-VLOOKUP($AW82,'MP-2019_Male'!$A$3:$CH$103,IF(FE$5&gt;2034,84,(60+(FE$5-$AX$5)))))</f>
        <v>0.19676672606975054</v>
      </c>
      <c r="FF82" s="381">
        <f>FE82*(1-VLOOKUP($AW82,'MP-2019_Male'!$A$3:$CH$103,IF(FF$5&gt;2034,84,(60+(FF$5-$AX$5)))))</f>
        <v>0.19566483240375993</v>
      </c>
      <c r="FG82" s="381">
        <f>FF82*(1-VLOOKUP($AW82,'MP-2019_Male'!$A$3:$CH$103,IF(FG$5&gt;2034,84,(60+(FG$5-$AX$5)))))</f>
        <v>0.19456910934229885</v>
      </c>
      <c r="FH82" s="381">
        <f>FG82*(1-VLOOKUP($AW82,'MP-2019_Male'!$A$3:$CH$103,IF(FH$5&gt;2034,84,(60+(FH$5-$AX$5)))))</f>
        <v>0.19347952232998197</v>
      </c>
      <c r="FI82" s="381">
        <f>FH82*(1-VLOOKUP($AW82,'MP-2019_Male'!$A$3:$CH$103,IF(FI$5&gt;2034,84,(60+(FI$5-$AX$5)))))</f>
        <v>0.19239603700493407</v>
      </c>
      <c r="FJ82" s="381">
        <f>FI82*(1-VLOOKUP($AW82,'MP-2019_Male'!$A$3:$CH$103,IF(FJ$5&gt;2034,84,(60+(FJ$5-$AX$5)))))</f>
        <v>0.19131861919770643</v>
      </c>
      <c r="FK82" s="381">
        <f>FJ82*(1-VLOOKUP($AW82,'MP-2019_Male'!$A$3:$CH$103,IF(FK$5&gt;2034,84,(60+(FK$5-$AX$5)))))</f>
        <v>0.19024723493019927</v>
      </c>
      <c r="FL82" s="381">
        <f>FK82*(1-VLOOKUP($AW82,'MP-2019_Male'!$A$3:$CH$103,IF(FL$5&gt;2034,84,(60+(FL$5-$AX$5)))))</f>
        <v>0.18918185041459015</v>
      </c>
      <c r="FM82" s="381">
        <f>FL82*(1-VLOOKUP($AW82,'MP-2019_Male'!$A$3:$CH$103,IF(FM$5&gt;2034,84,(60+(FM$5-$AX$5)))))</f>
        <v>0.18812243205226845</v>
      </c>
      <c r="FN82" s="381">
        <f>FM82*(1-VLOOKUP($AW82,'MP-2019_Male'!$A$3:$CH$103,IF(FN$5&gt;2034,84,(60+(FN$5-$AX$5)))))</f>
        <v>0.18706894643277575</v>
      </c>
    </row>
    <row r="83" spans="1:170">
      <c r="A83" s="172">
        <v>95</v>
      </c>
      <c r="B83" s="190">
        <f t="shared" si="20"/>
        <v>0.218559</v>
      </c>
      <c r="C83" s="191">
        <f t="shared" si="21"/>
        <v>0.179034</v>
      </c>
      <c r="D83" s="174">
        <f t="shared" si="18"/>
        <v>0.19879649999999999</v>
      </c>
      <c r="E83" s="345">
        <f t="shared" ca="1" si="22"/>
        <v>0.12637283673835503</v>
      </c>
      <c r="F83" s="346">
        <f t="shared" ca="1" si="23"/>
        <v>0.10510716398605933</v>
      </c>
      <c r="G83" s="366">
        <f t="shared" ca="1" si="17"/>
        <v>0.11574000036220719</v>
      </c>
      <c r="R83" s="405">
        <v>95</v>
      </c>
      <c r="T83" s="406" t="s">
        <v>63</v>
      </c>
      <c r="U83" s="407">
        <v>0.18825</v>
      </c>
      <c r="V83" s="407">
        <v>0.19298000000000001</v>
      </c>
      <c r="W83" s="408">
        <v>0.18590000000000001</v>
      </c>
      <c r="Y83" s="406" t="s">
        <v>63</v>
      </c>
      <c r="Z83" s="407">
        <v>0.22888</v>
      </c>
      <c r="AA83" s="407">
        <v>0.23616999999999999</v>
      </c>
      <c r="AB83" s="408">
        <v>0.22800000000000001</v>
      </c>
      <c r="AC83" s="413"/>
      <c r="AD83" s="172">
        <v>95</v>
      </c>
      <c r="AF83" s="195"/>
      <c r="AG83" s="196">
        <v>0.218559</v>
      </c>
      <c r="AH83" s="197">
        <v>0.247169</v>
      </c>
      <c r="AI83" s="172"/>
      <c r="AJ83" s="195"/>
      <c r="AK83" s="196">
        <v>0.179034</v>
      </c>
      <c r="AL83" s="197">
        <v>0.19588</v>
      </c>
      <c r="AM83" s="198"/>
      <c r="AW83" s="172">
        <v>102</v>
      </c>
      <c r="AX83" s="199">
        <f t="shared" si="19"/>
        <v>0.3623100898422687</v>
      </c>
      <c r="AY83" s="334">
        <f t="shared" si="15"/>
        <v>0.37739200000000001</v>
      </c>
      <c r="AZ83" s="381">
        <f>AY83*(1-VLOOKUP($AW83,'MP-2019_Male'!$A$3:$CH$103,IF(AZ$5&gt;2034,84,(60+(AZ$5-$AX$5)))))</f>
        <v>0.37561825760000001</v>
      </c>
      <c r="BA83" s="381">
        <f>AZ83*(1-VLOOKUP($AW83,'MP-2019_Male'!$A$3:$CH$103,IF(BA$5&gt;2034,84,(60+(BA$5-$AX$5)))))</f>
        <v>0.37385285178928002</v>
      </c>
      <c r="BB83" s="381">
        <f>BA83*(1-VLOOKUP($AW83,'MP-2019_Male'!$A$3:$CH$103,IF(BB$5&gt;2034,84,(60+(BB$5-$AX$5)))))</f>
        <v>0.3721705139562283</v>
      </c>
      <c r="BC83" s="381">
        <f>BB83*(1-VLOOKUP($AW83,'MP-2019_Male'!$A$3:$CH$103,IF(BC$5&gt;2034,84,(60+(BC$5-$AX$5)))))</f>
        <v>0.3705701807462165</v>
      </c>
      <c r="BD83" s="381">
        <f>BC83*(1-VLOOKUP($AW83,'MP-2019_Male'!$A$3:$CH$103,IF(BD$5&gt;2034,84,(60+(BD$5-$AX$5)))))</f>
        <v>0.369050843005157</v>
      </c>
      <c r="BE83" s="381">
        <f>BD83*(1-VLOOKUP($AW83,'MP-2019_Male'!$A$3:$CH$103,IF(BE$5&gt;2034,84,(60+(BE$5-$AX$5)))))</f>
        <v>0.3676115447174369</v>
      </c>
      <c r="BF83" s="381">
        <f>BE83*(1-VLOOKUP($AW83,'MP-2019_Male'!$A$3:$CH$103,IF(BF$5&gt;2034,84,(60+(BF$5-$AX$5)))))</f>
        <v>0.36625138200198237</v>
      </c>
      <c r="BG83" s="381">
        <f>BF83*(1-VLOOKUP($AW83,'MP-2019_Male'!$A$3:$CH$103,IF(BG$5&gt;2034,84,(60+(BG$5-$AX$5)))))</f>
        <v>0.36493287702677524</v>
      </c>
      <c r="BH83" s="381">
        <f>BG83*(1-VLOOKUP($AW83,'MP-2019_Male'!$A$3:$CH$103,IF(BH$5&gt;2034,84,(60+(BH$5-$AX$5)))))</f>
        <v>0.36361911866947882</v>
      </c>
      <c r="BI83" s="381">
        <f>BH83*(1-VLOOKUP($AW83,'MP-2019_Male'!$A$3:$CH$103,IF(BI$5&gt;2034,84,(60+(BI$5-$AX$5)))))</f>
        <v>0.3623100898422687</v>
      </c>
      <c r="BJ83" s="414">
        <f>BI83*(1-VLOOKUP($AW83,'MP-2019_Male'!$A$3:$CH$103,IF(BJ$5&gt;2034,84,(60+(BJ$5-$AX$5)))))</f>
        <v>0.3609695425098523</v>
      </c>
      <c r="BK83" s="381">
        <f>BJ83*(1-VLOOKUP($AW83,'MP-2019_Male'!$A$3:$CH$103,IF(BK$5&gt;2034,84,(60+(BK$5-$AX$5)))))</f>
        <v>0.35959785824831486</v>
      </c>
      <c r="BL83" s="381">
        <f>BK83*(1-VLOOKUP($AW83,'MP-2019_Male'!$A$3:$CH$103,IF(BL$5&gt;2034,84,(60+(BL$5-$AX$5)))))</f>
        <v>0.35819542660114645</v>
      </c>
      <c r="BM83" s="381">
        <f>BL83*(1-VLOOKUP($AW83,'MP-2019_Male'!$A$3:$CH$103,IF(BM$5&gt;2034,84,(60+(BM$5-$AX$5)))))</f>
        <v>0.35676264489474185</v>
      </c>
      <c r="BN83" s="381">
        <f>BM83*(1-VLOOKUP($AW83,'MP-2019_Male'!$A$3:$CH$103,IF(BN$5&gt;2034,84,(60+(BN$5-$AX$5)))))</f>
        <v>0.35526424178618393</v>
      </c>
      <c r="BO83" s="381">
        <f>BN83*(1-VLOOKUP($AW83,'MP-2019_Male'!$A$3:$CH$103,IF(BO$5&gt;2034,84,(60+(BO$5-$AX$5)))))</f>
        <v>0.35373660554650332</v>
      </c>
      <c r="BP83" s="381">
        <f>BO83*(1-VLOOKUP($AW83,'MP-2019_Male'!$A$3:$CH$103,IF(BP$5&gt;2034,84,(60+(BP$5-$AX$5)))))</f>
        <v>0.35218016448209871</v>
      </c>
      <c r="BQ83" s="381">
        <f>BP83*(1-VLOOKUP($AW83,'MP-2019_Male'!$A$3:$CH$103,IF(BQ$5&gt;2034,84,(60+(BQ$5-$AX$5)))))</f>
        <v>0.35059535374192929</v>
      </c>
      <c r="BR83" s="381">
        <f>BQ83*(1-VLOOKUP($AW83,'MP-2019_Male'!$A$3:$CH$103,IF(BR$5&gt;2034,84,(60+(BR$5-$AX$5)))))</f>
        <v>0.34894755557934221</v>
      </c>
      <c r="BS83" s="381">
        <f>BR83*(1-VLOOKUP($AW83,'MP-2019_Male'!$A$3:$CH$103,IF(BS$5&gt;2034,84,(60+(BS$5-$AX$5)))))</f>
        <v>0.34727260731256138</v>
      </c>
      <c r="BT83" s="381">
        <f>BS83*(1-VLOOKUP($AW83,'MP-2019_Male'!$A$3:$CH$103,IF(BT$5&gt;2034,84,(60+(BT$5-$AX$5)))))</f>
        <v>0.34557097153672983</v>
      </c>
      <c r="BU83" s="381">
        <f>BT83*(1-VLOOKUP($AW83,'MP-2019_Male'!$A$3:$CH$103,IF(BU$5&gt;2034,84,(60+(BU$5-$AX$5)))))</f>
        <v>0.34380855958189249</v>
      </c>
      <c r="BV83" s="381">
        <f>BU83*(1-VLOOKUP($AW83,'MP-2019_Male'!$A$3:$CH$103,IF(BV$5&gt;2034,84,(60+(BV$5-$AX$5)))))</f>
        <v>0.34202075507206664</v>
      </c>
      <c r="BW83" s="381">
        <f>BV83*(1-VLOOKUP($AW83,'MP-2019_Male'!$A$3:$CH$103,IF(BW$5&gt;2034,84,(60+(BW$5-$AX$5)))))</f>
        <v>0.34017384299467751</v>
      </c>
      <c r="BX83" s="381">
        <f>BW83*(1-VLOOKUP($AW83,'MP-2019_Male'!$A$3:$CH$103,IF(BX$5&gt;2034,84,(60+(BX$5-$AX$5)))))</f>
        <v>0.33840493901110519</v>
      </c>
      <c r="BY83" s="381">
        <f>BX83*(1-VLOOKUP($AW83,'MP-2019_Male'!$A$3:$CH$103,IF(BY$5&gt;2034,84,(60+(BY$5-$AX$5)))))</f>
        <v>0.33664523332824747</v>
      </c>
      <c r="BZ83" s="381">
        <f>BY83*(1-VLOOKUP($AW83,'MP-2019_Male'!$A$3:$CH$103,IF(BZ$5&gt;2034,84,(60+(BZ$5-$AX$5)))))</f>
        <v>0.33489467811494061</v>
      </c>
      <c r="CA83" s="381">
        <f>BZ83*(1-VLOOKUP($AW83,'MP-2019_Male'!$A$3:$CH$103,IF(CA$5&gt;2034,84,(60+(CA$5-$AX$5)))))</f>
        <v>0.3331532257887429</v>
      </c>
      <c r="CB83" s="381">
        <f>CA83*(1-VLOOKUP($AW83,'MP-2019_Male'!$A$3:$CH$103,IF(CB$5&gt;2034,84,(60+(CB$5-$AX$5)))))</f>
        <v>0.33142082901464143</v>
      </c>
      <c r="CC83" s="381">
        <f>CB83*(1-VLOOKUP($AW83,'MP-2019_Male'!$A$3:$CH$103,IF(CC$5&gt;2034,84,(60+(CC$5-$AX$5)))))</f>
        <v>0.32969744070376528</v>
      </c>
      <c r="CD83" s="381">
        <f>CC83*(1-VLOOKUP($AW83,'MP-2019_Male'!$A$3:$CH$103,IF(CD$5&gt;2034,84,(60+(CD$5-$AX$5)))))</f>
        <v>0.32798301401210572</v>
      </c>
      <c r="CE83" s="381">
        <f>CD83*(1-VLOOKUP($AW83,'MP-2019_Male'!$A$3:$CH$103,IF(CE$5&gt;2034,84,(60+(CE$5-$AX$5)))))</f>
        <v>0.3262775023392428</v>
      </c>
      <c r="CF83" s="381">
        <f>CE83*(1-VLOOKUP($AW83,'MP-2019_Male'!$A$3:$CH$103,IF(CF$5&gt;2034,84,(60+(CF$5-$AX$5)))))</f>
        <v>0.32458085932707875</v>
      </c>
      <c r="CG83" s="381">
        <f>CF83*(1-VLOOKUP($AW83,'MP-2019_Male'!$A$3:$CH$103,IF(CG$5&gt;2034,84,(60+(CG$5-$AX$5)))))</f>
        <v>0.32289303885857795</v>
      </c>
      <c r="CH83" s="381">
        <f>CG83*(1-VLOOKUP($AW83,'MP-2019_Male'!$A$3:$CH$103,IF(CH$5&gt;2034,84,(60+(CH$5-$AX$5)))))</f>
        <v>0.32121399505651338</v>
      </c>
      <c r="CI83" s="381">
        <f>CH83*(1-VLOOKUP($AW83,'MP-2019_Male'!$A$3:$CH$103,IF(CI$5&gt;2034,84,(60+(CI$5-$AX$5)))))</f>
        <v>0.31954368228221952</v>
      </c>
      <c r="CJ83" s="381">
        <f>CI83*(1-VLOOKUP($AW83,'MP-2019_Male'!$A$3:$CH$103,IF(CJ$5&gt;2034,84,(60+(CJ$5-$AX$5)))))</f>
        <v>0.31788205513435197</v>
      </c>
      <c r="CK83" s="381">
        <f>CJ83*(1-VLOOKUP($AW83,'MP-2019_Male'!$A$3:$CH$103,IF(CK$5&gt;2034,84,(60+(CK$5-$AX$5)))))</f>
        <v>0.31622906844765336</v>
      </c>
      <c r="CL83" s="381">
        <f>CK83*(1-VLOOKUP($AW83,'MP-2019_Male'!$A$3:$CH$103,IF(CL$5&gt;2034,84,(60+(CL$5-$AX$5)))))</f>
        <v>0.31458467729172557</v>
      </c>
      <c r="CM83" s="381">
        <f>CL83*(1-VLOOKUP($AW83,'MP-2019_Male'!$A$3:$CH$103,IF(CM$5&gt;2034,84,(60+(CM$5-$AX$5)))))</f>
        <v>0.31294883696980857</v>
      </c>
      <c r="CN83" s="381">
        <f>CM83*(1-VLOOKUP($AW83,'MP-2019_Male'!$A$3:$CH$103,IF(CN$5&gt;2034,84,(60+(CN$5-$AX$5)))))</f>
        <v>0.31132150301756556</v>
      </c>
      <c r="CO83" s="381">
        <f>CN83*(1-VLOOKUP($AW83,'MP-2019_Male'!$A$3:$CH$103,IF(CO$5&gt;2034,84,(60+(CO$5-$AX$5)))))</f>
        <v>0.30970263120187425</v>
      </c>
      <c r="CP83" s="381">
        <f>CO83*(1-VLOOKUP($AW83,'MP-2019_Male'!$A$3:$CH$103,IF(CP$5&gt;2034,84,(60+(CP$5-$AX$5)))))</f>
        <v>0.30809217751962448</v>
      </c>
      <c r="CQ83" s="381">
        <f>CP83*(1-VLOOKUP($AW83,'MP-2019_Male'!$A$3:$CH$103,IF(CQ$5&gt;2034,84,(60+(CQ$5-$AX$5)))))</f>
        <v>0.30649009819652245</v>
      </c>
      <c r="CR83" s="381">
        <f>CQ83*(1-VLOOKUP($AW83,'MP-2019_Male'!$A$3:$CH$103,IF(CR$5&gt;2034,84,(60+(CR$5-$AX$5)))))</f>
        <v>0.30489634968590057</v>
      </c>
      <c r="CS83" s="381">
        <f>CR83*(1-VLOOKUP($AW83,'MP-2019_Male'!$A$3:$CH$103,IF(CS$5&gt;2034,84,(60+(CS$5-$AX$5)))))</f>
        <v>0.30331088866753392</v>
      </c>
      <c r="CT83" s="381">
        <f>CS83*(1-VLOOKUP($AW83,'MP-2019_Male'!$A$3:$CH$103,IF(CT$5&gt;2034,84,(60+(CT$5-$AX$5)))))</f>
        <v>0.30173367204646273</v>
      </c>
      <c r="CU83" s="381">
        <f>CT83*(1-VLOOKUP($AW83,'MP-2019_Male'!$A$3:$CH$103,IF(CU$5&gt;2034,84,(60+(CU$5-$AX$5)))))</f>
        <v>0.30016465695182115</v>
      </c>
      <c r="CV83" s="381">
        <f>CU83*(1-VLOOKUP($AW83,'MP-2019_Male'!$A$3:$CH$103,IF(CV$5&gt;2034,84,(60+(CV$5-$AX$5)))))</f>
        <v>0.29860380073567167</v>
      </c>
      <c r="CW83" s="381">
        <f>CV83*(1-VLOOKUP($AW83,'MP-2019_Male'!$A$3:$CH$103,IF(CW$5&gt;2034,84,(60+(CW$5-$AX$5)))))</f>
        <v>0.29705106097184619</v>
      </c>
      <c r="CX83" s="381">
        <f>CW83*(1-VLOOKUP($AW83,'MP-2019_Male'!$A$3:$CH$103,IF(CX$5&gt;2034,84,(60+(CX$5-$AX$5)))))</f>
        <v>0.29550639545479263</v>
      </c>
      <c r="CY83" s="381">
        <f>CX83*(1-VLOOKUP($AW83,'MP-2019_Male'!$A$3:$CH$103,IF(CY$5&gt;2034,84,(60+(CY$5-$AX$5)))))</f>
        <v>0.29396976219842769</v>
      </c>
      <c r="CZ83" s="381">
        <f>CY83*(1-VLOOKUP($AW83,'MP-2019_Male'!$A$3:$CH$103,IF(CZ$5&gt;2034,84,(60+(CZ$5-$AX$5)))))</f>
        <v>0.29244111943499584</v>
      </c>
      <c r="DA83" s="381">
        <f>CZ83*(1-VLOOKUP($AW83,'MP-2019_Male'!$A$3:$CH$103,IF(DA$5&gt;2034,84,(60+(DA$5-$AX$5)))))</f>
        <v>0.29092042561393389</v>
      </c>
      <c r="DB83" s="381">
        <f>DA83*(1-VLOOKUP($AW83,'MP-2019_Male'!$A$3:$CH$103,IF(DB$5&gt;2034,84,(60+(DB$5-$AX$5)))))</f>
        <v>0.28940763940074143</v>
      </c>
      <c r="DC83" s="381">
        <f>DB83*(1-VLOOKUP($AW83,'MP-2019_Male'!$A$3:$CH$103,IF(DC$5&gt;2034,84,(60+(DC$5-$AX$5)))))</f>
        <v>0.28790271967585757</v>
      </c>
      <c r="DD83" s="381">
        <f>DC83*(1-VLOOKUP($AW83,'MP-2019_Male'!$A$3:$CH$103,IF(DD$5&gt;2034,84,(60+(DD$5-$AX$5)))))</f>
        <v>0.2864056255335431</v>
      </c>
      <c r="DE83" s="381">
        <f>DD83*(1-VLOOKUP($AW83,'MP-2019_Male'!$A$3:$CH$103,IF(DE$5&gt;2034,84,(60+(DE$5-$AX$5)))))</f>
        <v>0.28491631628076869</v>
      </c>
      <c r="DF83" s="381">
        <f>DE83*(1-VLOOKUP($AW83,'MP-2019_Male'!$A$3:$CH$103,IF(DF$5&gt;2034,84,(60+(DF$5-$AX$5)))))</f>
        <v>0.28343475143610869</v>
      </c>
      <c r="DG83" s="381">
        <f>DF83*(1-VLOOKUP($AW83,'MP-2019_Male'!$A$3:$CH$103,IF(DG$5&gt;2034,84,(60+(DG$5-$AX$5)))))</f>
        <v>0.28196089072864094</v>
      </c>
      <c r="DH83" s="381">
        <f>DG83*(1-VLOOKUP($AW83,'MP-2019_Male'!$A$3:$CH$103,IF(DH$5&gt;2034,84,(60+(DH$5-$AX$5)))))</f>
        <v>0.28049469409685202</v>
      </c>
      <c r="DI83" s="381">
        <f>DH83*(1-VLOOKUP($AW83,'MP-2019_Male'!$A$3:$CH$103,IF(DI$5&gt;2034,84,(60+(DI$5-$AX$5)))))</f>
        <v>0.27903612168754838</v>
      </c>
      <c r="DJ83" s="381">
        <f>DI83*(1-VLOOKUP($AW83,'MP-2019_Male'!$A$3:$CH$103,IF(DJ$5&gt;2034,84,(60+(DJ$5-$AX$5)))))</f>
        <v>0.27758513385477313</v>
      </c>
      <c r="DK83" s="381">
        <f>DJ83*(1-VLOOKUP($AW83,'MP-2019_Male'!$A$3:$CH$103,IF(DK$5&gt;2034,84,(60+(DK$5-$AX$5)))))</f>
        <v>0.27614169115872833</v>
      </c>
      <c r="DL83" s="381">
        <f>DK83*(1-VLOOKUP($AW83,'MP-2019_Male'!$A$3:$CH$103,IF(DL$5&gt;2034,84,(60+(DL$5-$AX$5)))))</f>
        <v>0.27470575436470296</v>
      </c>
      <c r="DM83" s="381">
        <f>DL83*(1-VLOOKUP($AW83,'MP-2019_Male'!$A$3:$CH$103,IF(DM$5&gt;2034,84,(60+(DM$5-$AX$5)))))</f>
        <v>0.2732772844420065</v>
      </c>
      <c r="DN83" s="381">
        <f>DM83*(1-VLOOKUP($AW83,'MP-2019_Male'!$A$3:$CH$103,IF(DN$5&gt;2034,84,(60+(DN$5-$AX$5)))))</f>
        <v>0.27185624256290808</v>
      </c>
      <c r="DO83" s="381">
        <f>DN83*(1-VLOOKUP($AW83,'MP-2019_Male'!$A$3:$CH$103,IF(DO$5&gt;2034,84,(60+(DO$5-$AX$5)))))</f>
        <v>0.27044259010158095</v>
      </c>
      <c r="DP83" s="381">
        <f>DO83*(1-VLOOKUP($AW83,'MP-2019_Male'!$A$3:$CH$103,IF(DP$5&gt;2034,84,(60+(DP$5-$AX$5)))))</f>
        <v>0.26903628863305273</v>
      </c>
      <c r="DQ83" s="381">
        <f>DP83*(1-VLOOKUP($AW83,'MP-2019_Male'!$A$3:$CH$103,IF(DQ$5&gt;2034,84,(60+(DQ$5-$AX$5)))))</f>
        <v>0.26763729993216084</v>
      </c>
      <c r="DR83" s="381">
        <f>DQ83*(1-VLOOKUP($AW83,'MP-2019_Male'!$A$3:$CH$103,IF(DR$5&gt;2034,84,(60+(DR$5-$AX$5)))))</f>
        <v>0.26624558597251363</v>
      </c>
      <c r="DS83" s="381">
        <f>DR83*(1-VLOOKUP($AW83,'MP-2019_Male'!$A$3:$CH$103,IF(DS$5&gt;2034,84,(60+(DS$5-$AX$5)))))</f>
        <v>0.26486110892545656</v>
      </c>
      <c r="DT83" s="381">
        <f>DS83*(1-VLOOKUP($AW83,'MP-2019_Male'!$A$3:$CH$103,IF(DT$5&gt;2034,84,(60+(DT$5-$AX$5)))))</f>
        <v>0.26348383115904417</v>
      </c>
      <c r="DU83" s="381">
        <f>DT83*(1-VLOOKUP($AW83,'MP-2019_Male'!$A$3:$CH$103,IF(DU$5&gt;2034,84,(60+(DU$5-$AX$5)))))</f>
        <v>0.26211371523701715</v>
      </c>
      <c r="DV83" s="381">
        <f>DU83*(1-VLOOKUP($AW83,'MP-2019_Male'!$A$3:$CH$103,IF(DV$5&gt;2034,84,(60+(DV$5-$AX$5)))))</f>
        <v>0.26075072391778464</v>
      </c>
      <c r="DW83" s="381">
        <f>DV83*(1-VLOOKUP($AW83,'MP-2019_Male'!$A$3:$CH$103,IF(DW$5&gt;2034,84,(60+(DW$5-$AX$5)))))</f>
        <v>0.25939482015341214</v>
      </c>
      <c r="DX83" s="381">
        <f>DW83*(1-VLOOKUP($AW83,'MP-2019_Male'!$A$3:$CH$103,IF(DX$5&gt;2034,84,(60+(DX$5-$AX$5)))))</f>
        <v>0.25804596708861438</v>
      </c>
      <c r="DY83" s="381">
        <f>DX83*(1-VLOOKUP($AW83,'MP-2019_Male'!$A$3:$CH$103,IF(DY$5&gt;2034,84,(60+(DY$5-$AX$5)))))</f>
        <v>0.25670412805975357</v>
      </c>
      <c r="DZ83" s="381">
        <f>DY83*(1-VLOOKUP($AW83,'MP-2019_Male'!$A$3:$CH$103,IF(DZ$5&gt;2034,84,(60+(DZ$5-$AX$5)))))</f>
        <v>0.25536926659384285</v>
      </c>
      <c r="EA83" s="381">
        <f>DZ83*(1-VLOOKUP($AW83,'MP-2019_Male'!$A$3:$CH$103,IF(EA$5&gt;2034,84,(60+(EA$5-$AX$5)))))</f>
        <v>0.25404134640755488</v>
      </c>
      <c r="EB83" s="381">
        <f>EA83*(1-VLOOKUP($AW83,'MP-2019_Male'!$A$3:$CH$103,IF(EB$5&gt;2034,84,(60+(EB$5-$AX$5)))))</f>
        <v>0.25272033140623562</v>
      </c>
      <c r="EC83" s="381">
        <f>EB83*(1-VLOOKUP($AW83,'MP-2019_Male'!$A$3:$CH$103,IF(EC$5&gt;2034,84,(60+(EC$5-$AX$5)))))</f>
        <v>0.25140618568292322</v>
      </c>
      <c r="ED83" s="381">
        <f>EC83*(1-VLOOKUP($AW83,'MP-2019_Male'!$A$3:$CH$103,IF(ED$5&gt;2034,84,(60+(ED$5-$AX$5)))))</f>
        <v>0.25009887351737203</v>
      </c>
      <c r="EE83" s="381">
        <f>ED83*(1-VLOOKUP($AW83,'MP-2019_Male'!$A$3:$CH$103,IF(EE$5&gt;2034,84,(60+(EE$5-$AX$5)))))</f>
        <v>0.24879835937508171</v>
      </c>
      <c r="EF83" s="381">
        <f>EE83*(1-VLOOKUP($AW83,'MP-2019_Male'!$A$3:$CH$103,IF(EF$5&gt;2034,84,(60+(EF$5-$AX$5)))))</f>
        <v>0.2475046079063313</v>
      </c>
      <c r="EG83" s="381">
        <f>EF83*(1-VLOOKUP($AW83,'MP-2019_Male'!$A$3:$CH$103,IF(EG$5&gt;2034,84,(60+(EG$5-$AX$5)))))</f>
        <v>0.24621758394521839</v>
      </c>
      <c r="EH83" s="381">
        <f>EG83*(1-VLOOKUP($AW83,'MP-2019_Male'!$A$3:$CH$103,IF(EH$5&gt;2034,84,(60+(EH$5-$AX$5)))))</f>
        <v>0.24493725250870327</v>
      </c>
      <c r="EI83" s="381">
        <f>EH83*(1-VLOOKUP($AW83,'MP-2019_Male'!$A$3:$CH$103,IF(EI$5&gt;2034,84,(60+(EI$5-$AX$5)))))</f>
        <v>0.243663578795658</v>
      </c>
      <c r="EJ83" s="381">
        <f>EI83*(1-VLOOKUP($AW83,'MP-2019_Male'!$A$3:$CH$103,IF(EJ$5&gt;2034,84,(60+(EJ$5-$AX$5)))))</f>
        <v>0.24239652818592058</v>
      </c>
      <c r="EK83" s="381">
        <f>EJ83*(1-VLOOKUP($AW83,'MP-2019_Male'!$A$3:$CH$103,IF(EK$5&gt;2034,84,(60+(EK$5-$AX$5)))))</f>
        <v>0.2411360662393538</v>
      </c>
      <c r="EL83" s="381">
        <f>EK83*(1-VLOOKUP($AW83,'MP-2019_Male'!$A$3:$CH$103,IF(EL$5&gt;2034,84,(60+(EL$5-$AX$5)))))</f>
        <v>0.23988215869490917</v>
      </c>
      <c r="EM83" s="381">
        <f>EL83*(1-VLOOKUP($AW83,'MP-2019_Male'!$A$3:$CH$103,IF(EM$5&gt;2034,84,(60+(EM$5-$AX$5)))))</f>
        <v>0.23863477146969564</v>
      </c>
      <c r="EN83" s="381">
        <f>EM83*(1-VLOOKUP($AW83,'MP-2019_Male'!$A$3:$CH$103,IF(EN$5&gt;2034,84,(60+(EN$5-$AX$5)))))</f>
        <v>0.23739387065805323</v>
      </c>
      <c r="EO83" s="381">
        <f>EN83*(1-VLOOKUP($AW83,'MP-2019_Male'!$A$3:$CH$103,IF(EO$5&gt;2034,84,(60+(EO$5-$AX$5)))))</f>
        <v>0.23615942253063135</v>
      </c>
      <c r="EP83" s="381">
        <f>EO83*(1-VLOOKUP($AW83,'MP-2019_Male'!$A$3:$CH$103,IF(EP$5&gt;2034,84,(60+(EP$5-$AX$5)))))</f>
        <v>0.23493139353347206</v>
      </c>
      <c r="EQ83" s="381">
        <f>EP83*(1-VLOOKUP($AW83,'MP-2019_Male'!$A$3:$CH$103,IF(EQ$5&gt;2034,84,(60+(EQ$5-$AX$5)))))</f>
        <v>0.23370975028709801</v>
      </c>
      <c r="ER83" s="381">
        <f>EQ83*(1-VLOOKUP($AW83,'MP-2019_Male'!$A$3:$CH$103,IF(ER$5&gt;2034,84,(60+(ER$5-$AX$5)))))</f>
        <v>0.23249445958560511</v>
      </c>
      <c r="ES83" s="381">
        <f>ER83*(1-VLOOKUP($AW83,'MP-2019_Male'!$A$3:$CH$103,IF(ES$5&gt;2034,84,(60+(ES$5-$AX$5)))))</f>
        <v>0.23128548839575996</v>
      </c>
      <c r="ET83" s="381">
        <f>ES83*(1-VLOOKUP($AW83,'MP-2019_Male'!$A$3:$CH$103,IF(ET$5&gt;2034,84,(60+(ET$5-$AX$5)))))</f>
        <v>0.23008280385610203</v>
      </c>
      <c r="EU83" s="381">
        <f>ET83*(1-VLOOKUP($AW83,'MP-2019_Male'!$A$3:$CH$103,IF(EU$5&gt;2034,84,(60+(EU$5-$AX$5)))))</f>
        <v>0.2288863732760503</v>
      </c>
      <c r="EV83" s="381">
        <f>EU83*(1-VLOOKUP($AW83,'MP-2019_Male'!$A$3:$CH$103,IF(EV$5&gt;2034,84,(60+(EV$5-$AX$5)))))</f>
        <v>0.22769616413501484</v>
      </c>
      <c r="EW83" s="381">
        <f>EV83*(1-VLOOKUP($AW83,'MP-2019_Male'!$A$3:$CH$103,IF(EW$5&gt;2034,84,(60+(EW$5-$AX$5)))))</f>
        <v>0.22651214408151277</v>
      </c>
      <c r="EX83" s="381">
        <f>EW83*(1-VLOOKUP($AW83,'MP-2019_Male'!$A$3:$CH$103,IF(EX$5&gt;2034,84,(60+(EX$5-$AX$5)))))</f>
        <v>0.22533428093228891</v>
      </c>
      <c r="EY83" s="381">
        <f>EX83*(1-VLOOKUP($AW83,'MP-2019_Male'!$A$3:$CH$103,IF(EY$5&gt;2034,84,(60+(EY$5-$AX$5)))))</f>
        <v>0.22416254267144101</v>
      </c>
      <c r="EZ83" s="381">
        <f>EY83*(1-VLOOKUP($AW83,'MP-2019_Male'!$A$3:$CH$103,IF(EZ$5&gt;2034,84,(60+(EZ$5-$AX$5)))))</f>
        <v>0.22299689744954951</v>
      </c>
      <c r="FA83" s="381">
        <f>EZ83*(1-VLOOKUP($AW83,'MP-2019_Male'!$A$3:$CH$103,IF(FA$5&gt;2034,84,(60+(FA$5-$AX$5)))))</f>
        <v>0.22183731358281186</v>
      </c>
      <c r="FB83" s="381">
        <f>FA83*(1-VLOOKUP($AW83,'MP-2019_Male'!$A$3:$CH$103,IF(FB$5&gt;2034,84,(60+(FB$5-$AX$5)))))</f>
        <v>0.22068375955218125</v>
      </c>
      <c r="FC83" s="381">
        <f>FB83*(1-VLOOKUP($AW83,'MP-2019_Male'!$A$3:$CH$103,IF(FC$5&gt;2034,84,(60+(FC$5-$AX$5)))))</f>
        <v>0.21953620400250992</v>
      </c>
      <c r="FD83" s="381">
        <f>FC83*(1-VLOOKUP($AW83,'MP-2019_Male'!$A$3:$CH$103,IF(FD$5&gt;2034,84,(60+(FD$5-$AX$5)))))</f>
        <v>0.21839461574169688</v>
      </c>
      <c r="FE83" s="381">
        <f>FD83*(1-VLOOKUP($AW83,'MP-2019_Male'!$A$3:$CH$103,IF(FE$5&gt;2034,84,(60+(FE$5-$AX$5)))))</f>
        <v>0.21725896373984008</v>
      </c>
      <c r="FF83" s="381">
        <f>FE83*(1-VLOOKUP($AW83,'MP-2019_Male'!$A$3:$CH$103,IF(FF$5&gt;2034,84,(60+(FF$5-$AX$5)))))</f>
        <v>0.21612921712839292</v>
      </c>
      <c r="FG83" s="381">
        <f>FF83*(1-VLOOKUP($AW83,'MP-2019_Male'!$A$3:$CH$103,IF(FG$5&gt;2034,84,(60+(FG$5-$AX$5)))))</f>
        <v>0.21500534519932529</v>
      </c>
      <c r="FH83" s="381">
        <f>FG83*(1-VLOOKUP($AW83,'MP-2019_Male'!$A$3:$CH$103,IF(FH$5&gt;2034,84,(60+(FH$5-$AX$5)))))</f>
        <v>0.21388731740428882</v>
      </c>
      <c r="FI83" s="381">
        <f>FH83*(1-VLOOKUP($AW83,'MP-2019_Male'!$A$3:$CH$103,IF(FI$5&gt;2034,84,(60+(FI$5-$AX$5)))))</f>
        <v>0.21277510335378652</v>
      </c>
      <c r="FJ83" s="381">
        <f>FI83*(1-VLOOKUP($AW83,'MP-2019_Male'!$A$3:$CH$103,IF(FJ$5&gt;2034,84,(60+(FJ$5-$AX$5)))))</f>
        <v>0.21166867281634683</v>
      </c>
      <c r="FK83" s="381">
        <f>FJ83*(1-VLOOKUP($AW83,'MP-2019_Male'!$A$3:$CH$103,IF(FK$5&gt;2034,84,(60+(FK$5-$AX$5)))))</f>
        <v>0.21056799571770182</v>
      </c>
      <c r="FL83" s="381">
        <f>FK83*(1-VLOOKUP($AW83,'MP-2019_Male'!$A$3:$CH$103,IF(FL$5&gt;2034,84,(60+(FL$5-$AX$5)))))</f>
        <v>0.20947304213996978</v>
      </c>
      <c r="FM83" s="381">
        <f>FL83*(1-VLOOKUP($AW83,'MP-2019_Male'!$A$3:$CH$103,IF(FM$5&gt;2034,84,(60+(FM$5-$AX$5)))))</f>
        <v>0.20838378232084195</v>
      </c>
      <c r="FN83" s="381">
        <f>FM83*(1-VLOOKUP($AW83,'MP-2019_Male'!$A$3:$CH$103,IF(FN$5&gt;2034,84,(60+(FN$5-$AX$5)))))</f>
        <v>0.20730018665277358</v>
      </c>
    </row>
    <row r="84" spans="1:170">
      <c r="A84" s="172">
        <v>96</v>
      </c>
      <c r="B84" s="190">
        <f t="shared" si="20"/>
        <v>0.236535</v>
      </c>
      <c r="C84" s="191">
        <f t="shared" si="21"/>
        <v>0.19590299999999999</v>
      </c>
      <c r="D84" s="174">
        <f t="shared" si="18"/>
        <v>0.21621899999999999</v>
      </c>
      <c r="E84" s="345">
        <f t="shared" ca="1" si="22"/>
        <v>0.13979644361855934</v>
      </c>
      <c r="F84" s="346">
        <f t="shared" ca="1" si="23"/>
        <v>0.1170444494871602</v>
      </c>
      <c r="G84" s="366">
        <f t="shared" ca="1" si="17"/>
        <v>0.12842044655285978</v>
      </c>
      <c r="R84" s="405">
        <v>96</v>
      </c>
      <c r="T84" s="406" t="s">
        <v>63</v>
      </c>
      <c r="U84" s="407">
        <v>0.20505000000000001</v>
      </c>
      <c r="V84" s="407">
        <v>0.20784</v>
      </c>
      <c r="W84" s="408">
        <v>0.20332</v>
      </c>
      <c r="Y84" s="406" t="s">
        <v>63</v>
      </c>
      <c r="Z84" s="407">
        <v>0.24731</v>
      </c>
      <c r="AA84" s="407">
        <v>0.25225999999999998</v>
      </c>
      <c r="AB84" s="408">
        <v>0.24673999999999999</v>
      </c>
      <c r="AC84" s="413"/>
      <c r="AD84" s="172">
        <v>96</v>
      </c>
      <c r="AF84" s="195"/>
      <c r="AG84" s="196">
        <v>0.236535</v>
      </c>
      <c r="AH84" s="197">
        <v>0.26261000000000001</v>
      </c>
      <c r="AI84" s="172"/>
      <c r="AJ84" s="195"/>
      <c r="AK84" s="196">
        <v>0.19590299999999999</v>
      </c>
      <c r="AL84" s="197">
        <v>0.21104899999999999</v>
      </c>
      <c r="AM84" s="198"/>
      <c r="AW84" s="172">
        <v>103</v>
      </c>
      <c r="AX84" s="199">
        <f t="shared" si="19"/>
        <v>0.38292075008581933</v>
      </c>
      <c r="AY84" s="334">
        <f t="shared" si="15"/>
        <v>0.39762120000000001</v>
      </c>
      <c r="AZ84" s="381">
        <f>AY84*(1-VLOOKUP($AW84,'MP-2019_Male'!$A$3:$CH$103,IF(AZ$5&gt;2034,84,(60+(AZ$5-$AX$5)))))</f>
        <v>0.39587166672000001</v>
      </c>
      <c r="BA84" s="381">
        <f>AZ84*(1-VLOOKUP($AW84,'MP-2019_Male'!$A$3:$CH$103,IF(BA$5&gt;2034,84,(60+(BA$5-$AX$5)))))</f>
        <v>0.394169418553104</v>
      </c>
      <c r="BB84" s="381">
        <f>BA84*(1-VLOOKUP($AW84,'MP-2019_Male'!$A$3:$CH$103,IF(BB$5&gt;2034,84,(60+(BB$5-$AX$5)))))</f>
        <v>0.39251390699518096</v>
      </c>
      <c r="BC84" s="381">
        <f>BB84*(1-VLOOKUP($AW84,'MP-2019_Male'!$A$3:$CH$103,IF(BC$5&gt;2034,84,(60+(BC$5-$AX$5)))))</f>
        <v>0.39094385136720022</v>
      </c>
      <c r="BD84" s="381">
        <f>BC84*(1-VLOOKUP($AW84,'MP-2019_Male'!$A$3:$CH$103,IF(BD$5&gt;2034,84,(60+(BD$5-$AX$5)))))</f>
        <v>0.38945826473200484</v>
      </c>
      <c r="BE84" s="381">
        <f>BD84*(1-VLOOKUP($AW84,'MP-2019_Male'!$A$3:$CH$103,IF(BE$5&gt;2034,84,(60+(BE$5-$AX$5)))))</f>
        <v>0.38805621497896958</v>
      </c>
      <c r="BF84" s="381">
        <f>BE84*(1-VLOOKUP($AW84,'MP-2019_Male'!$A$3:$CH$103,IF(BF$5&gt;2034,84,(60+(BF$5-$AX$5)))))</f>
        <v>0.38673682384804109</v>
      </c>
      <c r="BG84" s="381">
        <f>BF84*(1-VLOOKUP($AW84,'MP-2019_Male'!$A$3:$CH$103,IF(BG$5&gt;2034,84,(60+(BG$5-$AX$5)))))</f>
        <v>0.38546059232934254</v>
      </c>
      <c r="BH84" s="381">
        <f>BG84*(1-VLOOKUP($AW84,'MP-2019_Male'!$A$3:$CH$103,IF(BH$5&gt;2034,84,(60+(BH$5-$AX$5)))))</f>
        <v>0.3841885723746557</v>
      </c>
      <c r="BI84" s="381">
        <f>BH84*(1-VLOOKUP($AW84,'MP-2019_Male'!$A$3:$CH$103,IF(BI$5&gt;2034,84,(60+(BI$5-$AX$5)))))</f>
        <v>0.38292075008581933</v>
      </c>
      <c r="BJ84" s="414">
        <f>BI84*(1-VLOOKUP($AW84,'MP-2019_Male'!$A$3:$CH$103,IF(BJ$5&gt;2034,84,(60+(BJ$5-$AX$5)))))</f>
        <v>0.38161881953552756</v>
      </c>
      <c r="BK84" s="381">
        <f>BJ84*(1-VLOOKUP($AW84,'MP-2019_Male'!$A$3:$CH$103,IF(BK$5&gt;2034,84,(60+(BK$5-$AX$5)))))</f>
        <v>0.38028315366715326</v>
      </c>
      <c r="BL84" s="381">
        <f>BK84*(1-VLOOKUP($AW84,'MP-2019_Male'!$A$3:$CH$103,IF(BL$5&gt;2034,84,(60+(BL$5-$AX$5)))))</f>
        <v>0.37891413431395149</v>
      </c>
      <c r="BM84" s="381">
        <f>BL84*(1-VLOOKUP($AW84,'MP-2019_Male'!$A$3:$CH$103,IF(BM$5&gt;2034,84,(60+(BM$5-$AX$5)))))</f>
        <v>0.37751215201698984</v>
      </c>
      <c r="BN84" s="381">
        <f>BM84*(1-VLOOKUP($AW84,'MP-2019_Male'!$A$3:$CH$103,IF(BN$5&gt;2034,84,(60+(BN$5-$AX$5)))))</f>
        <v>0.37607760583932526</v>
      </c>
      <c r="BO84" s="381">
        <f>BN84*(1-VLOOKUP($AW84,'MP-2019_Male'!$A$3:$CH$103,IF(BO$5&gt;2034,84,(60+(BO$5-$AX$5)))))</f>
        <v>0.37461090317655188</v>
      </c>
      <c r="BP84" s="381">
        <f>BO84*(1-VLOOKUP($AW84,'MP-2019_Male'!$A$3:$CH$103,IF(BP$5&gt;2034,84,(60+(BP$5-$AX$5)))))</f>
        <v>0.37311245956384564</v>
      </c>
      <c r="BQ84" s="381">
        <f>BP84*(1-VLOOKUP($AW84,'MP-2019_Male'!$A$3:$CH$103,IF(BQ$5&gt;2034,84,(60+(BQ$5-$AX$5)))))</f>
        <v>0.37154538723367753</v>
      </c>
      <c r="BR84" s="381">
        <f>BQ84*(1-VLOOKUP($AW84,'MP-2019_Male'!$A$3:$CH$103,IF(BR$5&gt;2034,84,(60+(BR$5-$AX$5)))))</f>
        <v>0.36994774206857273</v>
      </c>
      <c r="BS84" s="381">
        <f>BR84*(1-VLOOKUP($AW84,'MP-2019_Male'!$A$3:$CH$103,IF(BS$5&gt;2034,84,(60+(BS$5-$AX$5)))))</f>
        <v>0.368319972003471</v>
      </c>
      <c r="BT84" s="381">
        <f>BS84*(1-VLOOKUP($AW84,'MP-2019_Male'!$A$3:$CH$103,IF(BT$5&gt;2034,84,(60+(BT$5-$AX$5)))))</f>
        <v>0.36662570013225504</v>
      </c>
      <c r="BU84" s="381">
        <f>BT84*(1-VLOOKUP($AW84,'MP-2019_Male'!$A$3:$CH$103,IF(BU$5&gt;2034,84,(60+(BU$5-$AX$5)))))</f>
        <v>0.3649025593416334</v>
      </c>
      <c r="BV84" s="381">
        <f>BU84*(1-VLOOKUP($AW84,'MP-2019_Male'!$A$3:$CH$103,IF(BV$5&gt;2034,84,(60+(BV$5-$AX$5)))))</f>
        <v>0.36315102705679353</v>
      </c>
      <c r="BW84" s="381">
        <f>BV84*(1-VLOOKUP($AW84,'MP-2019_Male'!$A$3:$CH$103,IF(BW$5&gt;2034,84,(60+(BW$5-$AX$5)))))</f>
        <v>0.36133527192150955</v>
      </c>
      <c r="BX84" s="381">
        <f>BW84*(1-VLOOKUP($AW84,'MP-2019_Male'!$A$3:$CH$103,IF(BX$5&gt;2034,84,(60+(BX$5-$AX$5)))))</f>
        <v>0.35960086261628632</v>
      </c>
      <c r="BY84" s="381">
        <f>BX84*(1-VLOOKUP($AW84,'MP-2019_Male'!$A$3:$CH$103,IF(BY$5&gt;2034,84,(60+(BY$5-$AX$5)))))</f>
        <v>0.35787477847572813</v>
      </c>
      <c r="BZ84" s="381">
        <f>BY84*(1-VLOOKUP($AW84,'MP-2019_Male'!$A$3:$CH$103,IF(BZ$5&gt;2034,84,(60+(BZ$5-$AX$5)))))</f>
        <v>0.35615697953904463</v>
      </c>
      <c r="CA84" s="381">
        <f>BZ84*(1-VLOOKUP($AW84,'MP-2019_Male'!$A$3:$CH$103,IF(CA$5&gt;2034,84,(60+(CA$5-$AX$5)))))</f>
        <v>0.35444742603725721</v>
      </c>
      <c r="CB84" s="381">
        <f>CA84*(1-VLOOKUP($AW84,'MP-2019_Male'!$A$3:$CH$103,IF(CB$5&gt;2034,84,(60+(CB$5-$AX$5)))))</f>
        <v>0.35274607839227834</v>
      </c>
      <c r="CC84" s="381">
        <f>CB84*(1-VLOOKUP($AW84,'MP-2019_Male'!$A$3:$CH$103,IF(CC$5&gt;2034,84,(60+(CC$5-$AX$5)))))</f>
        <v>0.35105289721599542</v>
      </c>
      <c r="CD84" s="381">
        <f>CC84*(1-VLOOKUP($AW84,'MP-2019_Male'!$A$3:$CH$103,IF(CD$5&gt;2034,84,(60+(CD$5-$AX$5)))))</f>
        <v>0.34936784330935861</v>
      </c>
      <c r="CE84" s="381">
        <f>CD84*(1-VLOOKUP($AW84,'MP-2019_Male'!$A$3:$CH$103,IF(CE$5&gt;2034,84,(60+(CE$5-$AX$5)))))</f>
        <v>0.34769087766147366</v>
      </c>
      <c r="CF84" s="381">
        <f>CE84*(1-VLOOKUP($AW84,'MP-2019_Male'!$A$3:$CH$103,IF(CF$5&gt;2034,84,(60+(CF$5-$AX$5)))))</f>
        <v>0.34602196144869857</v>
      </c>
      <c r="CG84" s="381">
        <f>CF84*(1-VLOOKUP($AW84,'MP-2019_Male'!$A$3:$CH$103,IF(CG$5&gt;2034,84,(60+(CG$5-$AX$5)))))</f>
        <v>0.34436105603374478</v>
      </c>
      <c r="CH84" s="381">
        <f>CG84*(1-VLOOKUP($AW84,'MP-2019_Male'!$A$3:$CH$103,IF(CH$5&gt;2034,84,(60+(CH$5-$AX$5)))))</f>
        <v>0.34270812296478281</v>
      </c>
      <c r="CI84" s="381">
        <f>CH84*(1-VLOOKUP($AW84,'MP-2019_Male'!$A$3:$CH$103,IF(CI$5&gt;2034,84,(60+(CI$5-$AX$5)))))</f>
        <v>0.34106312397455185</v>
      </c>
      <c r="CJ84" s="381">
        <f>CI84*(1-VLOOKUP($AW84,'MP-2019_Male'!$A$3:$CH$103,IF(CJ$5&gt;2034,84,(60+(CJ$5-$AX$5)))))</f>
        <v>0.339426020979474</v>
      </c>
      <c r="CK84" s="381">
        <f>CJ84*(1-VLOOKUP($AW84,'MP-2019_Male'!$A$3:$CH$103,IF(CK$5&gt;2034,84,(60+(CK$5-$AX$5)))))</f>
        <v>0.33779677607877251</v>
      </c>
      <c r="CL84" s="381">
        <f>CK84*(1-VLOOKUP($AW84,'MP-2019_Male'!$A$3:$CH$103,IF(CL$5&gt;2034,84,(60+(CL$5-$AX$5)))))</f>
        <v>0.3361753515535944</v>
      </c>
      <c r="CM84" s="381">
        <f>CL84*(1-VLOOKUP($AW84,'MP-2019_Male'!$A$3:$CH$103,IF(CM$5&gt;2034,84,(60+(CM$5-$AX$5)))))</f>
        <v>0.33456170986613715</v>
      </c>
      <c r="CN84" s="381">
        <f>CM84*(1-VLOOKUP($AW84,'MP-2019_Male'!$A$3:$CH$103,IF(CN$5&gt;2034,84,(60+(CN$5-$AX$5)))))</f>
        <v>0.33295581365877969</v>
      </c>
      <c r="CO84" s="381">
        <f>CN84*(1-VLOOKUP($AW84,'MP-2019_Male'!$A$3:$CH$103,IF(CO$5&gt;2034,84,(60+(CO$5-$AX$5)))))</f>
        <v>0.33135762575321753</v>
      </c>
      <c r="CP84" s="381">
        <f>CO84*(1-VLOOKUP($AW84,'MP-2019_Male'!$A$3:$CH$103,IF(CP$5&gt;2034,84,(60+(CP$5-$AX$5)))))</f>
        <v>0.32976710914960206</v>
      </c>
      <c r="CQ84" s="381">
        <f>CP84*(1-VLOOKUP($AW84,'MP-2019_Male'!$A$3:$CH$103,IF(CQ$5&gt;2034,84,(60+(CQ$5-$AX$5)))))</f>
        <v>0.32818422702568395</v>
      </c>
      <c r="CR84" s="381">
        <f>CQ84*(1-VLOOKUP($AW84,'MP-2019_Male'!$A$3:$CH$103,IF(CR$5&gt;2034,84,(60+(CR$5-$AX$5)))))</f>
        <v>0.32660894273596064</v>
      </c>
      <c r="CS84" s="381">
        <f>CR84*(1-VLOOKUP($AW84,'MP-2019_Male'!$A$3:$CH$103,IF(CS$5&gt;2034,84,(60+(CS$5-$AX$5)))))</f>
        <v>0.32504121981082801</v>
      </c>
      <c r="CT84" s="381">
        <f>CS84*(1-VLOOKUP($AW84,'MP-2019_Male'!$A$3:$CH$103,IF(CT$5&gt;2034,84,(60+(CT$5-$AX$5)))))</f>
        <v>0.32348102195573603</v>
      </c>
      <c r="CU84" s="381">
        <f>CT84*(1-VLOOKUP($AW84,'MP-2019_Male'!$A$3:$CH$103,IF(CU$5&gt;2034,84,(60+(CU$5-$AX$5)))))</f>
        <v>0.32192831305034847</v>
      </c>
      <c r="CV84" s="381">
        <f>CU84*(1-VLOOKUP($AW84,'MP-2019_Male'!$A$3:$CH$103,IF(CV$5&gt;2034,84,(60+(CV$5-$AX$5)))))</f>
        <v>0.32038305714770676</v>
      </c>
      <c r="CW84" s="381">
        <f>CV84*(1-VLOOKUP($AW84,'MP-2019_Male'!$A$3:$CH$103,IF(CW$5&gt;2034,84,(60+(CW$5-$AX$5)))))</f>
        <v>0.31884521847339775</v>
      </c>
      <c r="CX84" s="381">
        <f>CW84*(1-VLOOKUP($AW84,'MP-2019_Male'!$A$3:$CH$103,IF(CX$5&gt;2034,84,(60+(CX$5-$AX$5)))))</f>
        <v>0.31731476142472542</v>
      </c>
      <c r="CY84" s="381">
        <f>CX84*(1-VLOOKUP($AW84,'MP-2019_Male'!$A$3:$CH$103,IF(CY$5&gt;2034,84,(60+(CY$5-$AX$5)))))</f>
        <v>0.31579165056988673</v>
      </c>
      <c r="CZ84" s="381">
        <f>CY84*(1-VLOOKUP($AW84,'MP-2019_Male'!$A$3:$CH$103,IF(CZ$5&gt;2034,84,(60+(CZ$5-$AX$5)))))</f>
        <v>0.31427585064715124</v>
      </c>
      <c r="DA84" s="381">
        <f>CZ84*(1-VLOOKUP($AW84,'MP-2019_Male'!$A$3:$CH$103,IF(DA$5&gt;2034,84,(60+(DA$5-$AX$5)))))</f>
        <v>0.31276732656404493</v>
      </c>
      <c r="DB84" s="381">
        <f>DA84*(1-VLOOKUP($AW84,'MP-2019_Male'!$A$3:$CH$103,IF(DB$5&gt;2034,84,(60+(DB$5-$AX$5)))))</f>
        <v>0.31126604339653752</v>
      </c>
      <c r="DC84" s="381">
        <f>DB84*(1-VLOOKUP($AW84,'MP-2019_Male'!$A$3:$CH$103,IF(DC$5&gt;2034,84,(60+(DC$5-$AX$5)))))</f>
        <v>0.30977196638823412</v>
      </c>
      <c r="DD84" s="381">
        <f>DC84*(1-VLOOKUP($AW84,'MP-2019_Male'!$A$3:$CH$103,IF(DD$5&gt;2034,84,(60+(DD$5-$AX$5)))))</f>
        <v>0.30828506094957059</v>
      </c>
      <c r="DE84" s="381">
        <f>DD84*(1-VLOOKUP($AW84,'MP-2019_Male'!$A$3:$CH$103,IF(DE$5&gt;2034,84,(60+(DE$5-$AX$5)))))</f>
        <v>0.30680529265701262</v>
      </c>
      <c r="DF84" s="381">
        <f>DE84*(1-VLOOKUP($AW84,'MP-2019_Male'!$A$3:$CH$103,IF(DF$5&gt;2034,84,(60+(DF$5-$AX$5)))))</f>
        <v>0.30533262725225896</v>
      </c>
      <c r="DG84" s="381">
        <f>DF84*(1-VLOOKUP($AW84,'MP-2019_Male'!$A$3:$CH$103,IF(DG$5&gt;2034,84,(60+(DG$5-$AX$5)))))</f>
        <v>0.3038670306414481</v>
      </c>
      <c r="DH84" s="381">
        <f>DG84*(1-VLOOKUP($AW84,'MP-2019_Male'!$A$3:$CH$103,IF(DH$5&gt;2034,84,(60+(DH$5-$AX$5)))))</f>
        <v>0.30240846889436912</v>
      </c>
      <c r="DI84" s="381">
        <f>DH84*(1-VLOOKUP($AW84,'MP-2019_Male'!$A$3:$CH$103,IF(DI$5&gt;2034,84,(60+(DI$5-$AX$5)))))</f>
        <v>0.30095690824367616</v>
      </c>
      <c r="DJ84" s="381">
        <f>DI84*(1-VLOOKUP($AW84,'MP-2019_Male'!$A$3:$CH$103,IF(DJ$5&gt;2034,84,(60+(DJ$5-$AX$5)))))</f>
        <v>0.29951231508410653</v>
      </c>
      <c r="DK84" s="381">
        <f>DJ84*(1-VLOOKUP($AW84,'MP-2019_Male'!$A$3:$CH$103,IF(DK$5&gt;2034,84,(60+(DK$5-$AX$5)))))</f>
        <v>0.2980746559717028</v>
      </c>
      <c r="DL84" s="381">
        <f>DK84*(1-VLOOKUP($AW84,'MP-2019_Male'!$A$3:$CH$103,IF(DL$5&gt;2034,84,(60+(DL$5-$AX$5)))))</f>
        <v>0.29664389762303861</v>
      </c>
      <c r="DM84" s="381">
        <f>DL84*(1-VLOOKUP($AW84,'MP-2019_Male'!$A$3:$CH$103,IF(DM$5&gt;2034,84,(60+(DM$5-$AX$5)))))</f>
        <v>0.295220006914448</v>
      </c>
      <c r="DN84" s="381">
        <f>DM84*(1-VLOOKUP($AW84,'MP-2019_Male'!$A$3:$CH$103,IF(DN$5&gt;2034,84,(60+(DN$5-$AX$5)))))</f>
        <v>0.29380295088125863</v>
      </c>
      <c r="DO84" s="381">
        <f>DN84*(1-VLOOKUP($AW84,'MP-2019_Male'!$A$3:$CH$103,IF(DO$5&gt;2034,84,(60+(DO$5-$AX$5)))))</f>
        <v>0.29239269671702856</v>
      </c>
      <c r="DP84" s="381">
        <f>DO84*(1-VLOOKUP($AW84,'MP-2019_Male'!$A$3:$CH$103,IF(DP$5&gt;2034,84,(60+(DP$5-$AX$5)))))</f>
        <v>0.2909892117727868</v>
      </c>
      <c r="DQ84" s="381">
        <f>DP84*(1-VLOOKUP($AW84,'MP-2019_Male'!$A$3:$CH$103,IF(DQ$5&gt;2034,84,(60+(DQ$5-$AX$5)))))</f>
        <v>0.28959246355627744</v>
      </c>
      <c r="DR84" s="381">
        <f>DQ84*(1-VLOOKUP($AW84,'MP-2019_Male'!$A$3:$CH$103,IF(DR$5&gt;2034,84,(60+(DR$5-$AX$5)))))</f>
        <v>0.2882024197312073</v>
      </c>
      <c r="DS84" s="381">
        <f>DR84*(1-VLOOKUP($AW84,'MP-2019_Male'!$A$3:$CH$103,IF(DS$5&gt;2034,84,(60+(DS$5-$AX$5)))))</f>
        <v>0.2868190481164975</v>
      </c>
      <c r="DT84" s="381">
        <f>DS84*(1-VLOOKUP($AW84,'MP-2019_Male'!$A$3:$CH$103,IF(DT$5&gt;2034,84,(60+(DT$5-$AX$5)))))</f>
        <v>0.28544231668553832</v>
      </c>
      <c r="DU84" s="381">
        <f>DT84*(1-VLOOKUP($AW84,'MP-2019_Male'!$A$3:$CH$103,IF(DU$5&gt;2034,84,(60+(DU$5-$AX$5)))))</f>
        <v>0.28407219356544772</v>
      </c>
      <c r="DV84" s="381">
        <f>DU84*(1-VLOOKUP($AW84,'MP-2019_Male'!$A$3:$CH$103,IF(DV$5&gt;2034,84,(60+(DV$5-$AX$5)))))</f>
        <v>0.28270864703633358</v>
      </c>
      <c r="DW84" s="381">
        <f>DV84*(1-VLOOKUP($AW84,'MP-2019_Male'!$A$3:$CH$103,IF(DW$5&gt;2034,84,(60+(DW$5-$AX$5)))))</f>
        <v>0.28135164553055919</v>
      </c>
      <c r="DX84" s="381">
        <f>DW84*(1-VLOOKUP($AW84,'MP-2019_Male'!$A$3:$CH$103,IF(DX$5&gt;2034,84,(60+(DX$5-$AX$5)))))</f>
        <v>0.2800011576320125</v>
      </c>
      <c r="DY84" s="381">
        <f>DX84*(1-VLOOKUP($AW84,'MP-2019_Male'!$A$3:$CH$103,IF(DY$5&gt;2034,84,(60+(DY$5-$AX$5)))))</f>
        <v>0.27865715207537883</v>
      </c>
      <c r="DZ84" s="381">
        <f>DY84*(1-VLOOKUP($AW84,'MP-2019_Male'!$A$3:$CH$103,IF(DZ$5&gt;2034,84,(60+(DZ$5-$AX$5)))))</f>
        <v>0.27731959774541703</v>
      </c>
      <c r="EA84" s="381">
        <f>DZ84*(1-VLOOKUP($AW84,'MP-2019_Male'!$A$3:$CH$103,IF(EA$5&gt;2034,84,(60+(EA$5-$AX$5)))))</f>
        <v>0.27598846367623903</v>
      </c>
      <c r="EB84" s="381">
        <f>EA84*(1-VLOOKUP($AW84,'MP-2019_Male'!$A$3:$CH$103,IF(EB$5&gt;2034,84,(60+(EB$5-$AX$5)))))</f>
        <v>0.27466371905059306</v>
      </c>
      <c r="EC84" s="381">
        <f>EB84*(1-VLOOKUP($AW84,'MP-2019_Male'!$A$3:$CH$103,IF(EC$5&gt;2034,84,(60+(EC$5-$AX$5)))))</f>
        <v>0.27334533319915022</v>
      </c>
      <c r="ED84" s="381">
        <f>EC84*(1-VLOOKUP($AW84,'MP-2019_Male'!$A$3:$CH$103,IF(ED$5&gt;2034,84,(60+(ED$5-$AX$5)))))</f>
        <v>0.27203327559979429</v>
      </c>
      <c r="EE84" s="381">
        <f>ED84*(1-VLOOKUP($AW84,'MP-2019_Male'!$A$3:$CH$103,IF(EE$5&gt;2034,84,(60+(EE$5-$AX$5)))))</f>
        <v>0.27072751587691529</v>
      </c>
      <c r="EF84" s="381">
        <f>EE84*(1-VLOOKUP($AW84,'MP-2019_Male'!$A$3:$CH$103,IF(EF$5&gt;2034,84,(60+(EF$5-$AX$5)))))</f>
        <v>0.26942802380070607</v>
      </c>
      <c r="EG84" s="381">
        <f>EF84*(1-VLOOKUP($AW84,'MP-2019_Male'!$A$3:$CH$103,IF(EG$5&gt;2034,84,(60+(EG$5-$AX$5)))))</f>
        <v>0.26813476928646268</v>
      </c>
      <c r="EH84" s="381">
        <f>EG84*(1-VLOOKUP($AW84,'MP-2019_Male'!$A$3:$CH$103,IF(EH$5&gt;2034,84,(60+(EH$5-$AX$5)))))</f>
        <v>0.26684772239388765</v>
      </c>
      <c r="EI84" s="381">
        <f>EH84*(1-VLOOKUP($AW84,'MP-2019_Male'!$A$3:$CH$103,IF(EI$5&gt;2034,84,(60+(EI$5-$AX$5)))))</f>
        <v>0.26556685332639701</v>
      </c>
      <c r="EJ84" s="381">
        <f>EI84*(1-VLOOKUP($AW84,'MP-2019_Male'!$A$3:$CH$103,IF(EJ$5&gt;2034,84,(60+(EJ$5-$AX$5)))))</f>
        <v>0.26429213243043032</v>
      </c>
      <c r="EK84" s="381">
        <f>EJ84*(1-VLOOKUP($AW84,'MP-2019_Male'!$A$3:$CH$103,IF(EK$5&gt;2034,84,(60+(EK$5-$AX$5)))))</f>
        <v>0.26302353019476427</v>
      </c>
      <c r="EL84" s="381">
        <f>EK84*(1-VLOOKUP($AW84,'MP-2019_Male'!$A$3:$CH$103,IF(EL$5&gt;2034,84,(60+(EL$5-$AX$5)))))</f>
        <v>0.26176101724982936</v>
      </c>
      <c r="EM84" s="381">
        <f>EL84*(1-VLOOKUP($AW84,'MP-2019_Male'!$A$3:$CH$103,IF(EM$5&gt;2034,84,(60+(EM$5-$AX$5)))))</f>
        <v>0.26050456436703018</v>
      </c>
      <c r="EN84" s="381">
        <f>EM84*(1-VLOOKUP($AW84,'MP-2019_Male'!$A$3:$CH$103,IF(EN$5&gt;2034,84,(60+(EN$5-$AX$5)))))</f>
        <v>0.25925414245806844</v>
      </c>
      <c r="EO84" s="381">
        <f>EN84*(1-VLOOKUP($AW84,'MP-2019_Male'!$A$3:$CH$103,IF(EO$5&gt;2034,84,(60+(EO$5-$AX$5)))))</f>
        <v>0.25800972257426968</v>
      </c>
      <c r="EP84" s="381">
        <f>EO84*(1-VLOOKUP($AW84,'MP-2019_Male'!$A$3:$CH$103,IF(EP$5&gt;2034,84,(60+(EP$5-$AX$5)))))</f>
        <v>0.2567712759059132</v>
      </c>
      <c r="EQ84" s="381">
        <f>EP84*(1-VLOOKUP($AW84,'MP-2019_Male'!$A$3:$CH$103,IF(EQ$5&gt;2034,84,(60+(EQ$5-$AX$5)))))</f>
        <v>0.25553877378156481</v>
      </c>
      <c r="ER84" s="381">
        <f>EQ84*(1-VLOOKUP($AW84,'MP-2019_Male'!$A$3:$CH$103,IF(ER$5&gt;2034,84,(60+(ER$5-$AX$5)))))</f>
        <v>0.25431218766741331</v>
      </c>
      <c r="ES84" s="381">
        <f>ER84*(1-VLOOKUP($AW84,'MP-2019_Male'!$A$3:$CH$103,IF(ES$5&gt;2034,84,(60+(ES$5-$AX$5)))))</f>
        <v>0.25309148916660973</v>
      </c>
      <c r="ET84" s="381">
        <f>ES84*(1-VLOOKUP($AW84,'MP-2019_Male'!$A$3:$CH$103,IF(ET$5&gt;2034,84,(60+(ET$5-$AX$5)))))</f>
        <v>0.25187665001860998</v>
      </c>
      <c r="EU84" s="381">
        <f>ET84*(1-VLOOKUP($AW84,'MP-2019_Male'!$A$3:$CH$103,IF(EU$5&gt;2034,84,(60+(EU$5-$AX$5)))))</f>
        <v>0.25066764209852066</v>
      </c>
      <c r="EV84" s="381">
        <f>EU84*(1-VLOOKUP($AW84,'MP-2019_Male'!$A$3:$CH$103,IF(EV$5&gt;2034,84,(60+(EV$5-$AX$5)))))</f>
        <v>0.24946443741644775</v>
      </c>
      <c r="EW84" s="381">
        <f>EV84*(1-VLOOKUP($AW84,'MP-2019_Male'!$A$3:$CH$103,IF(EW$5&gt;2034,84,(60+(EW$5-$AX$5)))))</f>
        <v>0.24826700811684879</v>
      </c>
      <c r="EX84" s="381">
        <f>EW84*(1-VLOOKUP($AW84,'MP-2019_Male'!$A$3:$CH$103,IF(EX$5&gt;2034,84,(60+(EX$5-$AX$5)))))</f>
        <v>0.24707532647788791</v>
      </c>
      <c r="EY84" s="381">
        <f>EX84*(1-VLOOKUP($AW84,'MP-2019_Male'!$A$3:$CH$103,IF(EY$5&gt;2034,84,(60+(EY$5-$AX$5)))))</f>
        <v>0.24588936491079405</v>
      </c>
      <c r="EZ84" s="381">
        <f>EY84*(1-VLOOKUP($AW84,'MP-2019_Male'!$A$3:$CH$103,IF(EZ$5&gt;2034,84,(60+(EZ$5-$AX$5)))))</f>
        <v>0.24470909595922224</v>
      </c>
      <c r="FA84" s="381">
        <f>EZ84*(1-VLOOKUP($AW84,'MP-2019_Male'!$A$3:$CH$103,IF(FA$5&gt;2034,84,(60+(FA$5-$AX$5)))))</f>
        <v>0.24353449229861798</v>
      </c>
      <c r="FB84" s="381">
        <f>FA84*(1-VLOOKUP($AW84,'MP-2019_Male'!$A$3:$CH$103,IF(FB$5&gt;2034,84,(60+(FB$5-$AX$5)))))</f>
        <v>0.24236552673558462</v>
      </c>
      <c r="FC84" s="381">
        <f>FB84*(1-VLOOKUP($AW84,'MP-2019_Male'!$A$3:$CH$103,IF(FC$5&gt;2034,84,(60+(FC$5-$AX$5)))))</f>
        <v>0.24120217220725382</v>
      </c>
      <c r="FD84" s="381">
        <f>FC84*(1-VLOOKUP($AW84,'MP-2019_Male'!$A$3:$CH$103,IF(FD$5&gt;2034,84,(60+(FD$5-$AX$5)))))</f>
        <v>0.240044401780659</v>
      </c>
      <c r="FE84" s="381">
        <f>FD84*(1-VLOOKUP($AW84,'MP-2019_Male'!$A$3:$CH$103,IF(FE$5&gt;2034,84,(60+(FE$5-$AX$5)))))</f>
        <v>0.23889218865211184</v>
      </c>
      <c r="FF84" s="381">
        <f>FE84*(1-VLOOKUP($AW84,'MP-2019_Male'!$A$3:$CH$103,IF(FF$5&gt;2034,84,(60+(FF$5-$AX$5)))))</f>
        <v>0.23774550614658169</v>
      </c>
      <c r="FG84" s="381">
        <f>FF84*(1-VLOOKUP($AW84,'MP-2019_Male'!$A$3:$CH$103,IF(FG$5&gt;2034,84,(60+(FG$5-$AX$5)))))</f>
        <v>0.23660432771707809</v>
      </c>
      <c r="FH84" s="381">
        <f>FG84*(1-VLOOKUP($AW84,'MP-2019_Male'!$A$3:$CH$103,IF(FH$5&gt;2034,84,(60+(FH$5-$AX$5)))))</f>
        <v>0.23546862694403611</v>
      </c>
      <c r="FI84" s="381">
        <f>FH84*(1-VLOOKUP($AW84,'MP-2019_Male'!$A$3:$CH$103,IF(FI$5&gt;2034,84,(60+(FI$5-$AX$5)))))</f>
        <v>0.23433837753470474</v>
      </c>
      <c r="FJ84" s="381">
        <f>FI84*(1-VLOOKUP($AW84,'MP-2019_Male'!$A$3:$CH$103,IF(FJ$5&gt;2034,84,(60+(FJ$5-$AX$5)))))</f>
        <v>0.23321355332253815</v>
      </c>
      <c r="FK84" s="381">
        <f>FJ84*(1-VLOOKUP($AW84,'MP-2019_Male'!$A$3:$CH$103,IF(FK$5&gt;2034,84,(60+(FK$5-$AX$5)))))</f>
        <v>0.23209412826658996</v>
      </c>
      <c r="FL84" s="381">
        <f>FK84*(1-VLOOKUP($AW84,'MP-2019_Male'!$A$3:$CH$103,IF(FL$5&gt;2034,84,(60+(FL$5-$AX$5)))))</f>
        <v>0.23098007645091032</v>
      </c>
      <c r="FM84" s="381">
        <f>FL84*(1-VLOOKUP($AW84,'MP-2019_Male'!$A$3:$CH$103,IF(FM$5&gt;2034,84,(60+(FM$5-$AX$5)))))</f>
        <v>0.22987137208394595</v>
      </c>
      <c r="FN84" s="381">
        <f>FM84*(1-VLOOKUP($AW84,'MP-2019_Male'!$A$3:$CH$103,IF(FN$5&gt;2034,84,(60+(FN$5-$AX$5)))))</f>
        <v>0.228767989497943</v>
      </c>
    </row>
    <row r="85" spans="1:170">
      <c r="A85" s="172">
        <v>97</v>
      </c>
      <c r="B85" s="190">
        <f t="shared" si="20"/>
        <v>0.25505899999999998</v>
      </c>
      <c r="C85" s="191">
        <f t="shared" si="21"/>
        <v>0.213565</v>
      </c>
      <c r="D85" s="174">
        <f t="shared" si="18"/>
        <v>0.23431199999999999</v>
      </c>
      <c r="E85" s="345">
        <f t="shared" ca="1" si="22"/>
        <v>0.15414816077288601</v>
      </c>
      <c r="F85" s="346">
        <f t="shared" ca="1" si="23"/>
        <v>0.13013469698446367</v>
      </c>
      <c r="G85" s="366">
        <f t="shared" ca="1" si="17"/>
        <v>0.14214142887867484</v>
      </c>
      <c r="R85" s="405">
        <v>97</v>
      </c>
      <c r="T85" s="406" t="s">
        <v>63</v>
      </c>
      <c r="U85" s="407">
        <v>0.22278000000000001</v>
      </c>
      <c r="V85" s="407">
        <v>0.22444</v>
      </c>
      <c r="W85" s="408">
        <v>0.22169</v>
      </c>
      <c r="Y85" s="406" t="s">
        <v>63</v>
      </c>
      <c r="Z85" s="407">
        <v>0.26634000000000002</v>
      </c>
      <c r="AA85" s="407">
        <v>0.26923999999999998</v>
      </c>
      <c r="AB85" s="408">
        <v>0.26601000000000002</v>
      </c>
      <c r="AC85" s="413"/>
      <c r="AD85" s="172">
        <v>97</v>
      </c>
      <c r="AF85" s="195"/>
      <c r="AG85" s="196">
        <v>0.25505899999999998</v>
      </c>
      <c r="AH85" s="197">
        <v>0.27827600000000002</v>
      </c>
      <c r="AI85" s="172"/>
      <c r="AJ85" s="195"/>
      <c r="AK85" s="196">
        <v>0.213565</v>
      </c>
      <c r="AL85" s="197">
        <v>0.22692300000000001</v>
      </c>
      <c r="AM85" s="198"/>
      <c r="AW85" s="172">
        <v>104</v>
      </c>
      <c r="AX85" s="199">
        <f t="shared" si="19"/>
        <v>0.40305838543751732</v>
      </c>
      <c r="AY85" s="334">
        <f t="shared" si="15"/>
        <v>0.41727359999999997</v>
      </c>
      <c r="AZ85" s="381">
        <f>AY85*(1-VLOOKUP($AW85,'MP-2019_Male'!$A$3:$CH$103,IF(AZ$5&gt;2034,84,(60+(AZ$5-$AX$5)))))</f>
        <v>0.41560450559999995</v>
      </c>
      <c r="BA85" s="381">
        <f>AZ85*(1-VLOOKUP($AW85,'MP-2019_Male'!$A$3:$CH$103,IF(BA$5&gt;2034,84,(60+(BA$5-$AX$5)))))</f>
        <v>0.41394208757759993</v>
      </c>
      <c r="BB85" s="381">
        <f>BA85*(1-VLOOKUP($AW85,'MP-2019_Male'!$A$3:$CH$103,IF(BB$5&gt;2034,84,(60+(BB$5-$AX$5)))))</f>
        <v>0.41236910764480506</v>
      </c>
      <c r="BC85" s="381">
        <f>BB85*(1-VLOOKUP($AW85,'MP-2019_Male'!$A$3:$CH$103,IF(BC$5&gt;2034,84,(60+(BC$5-$AX$5)))))</f>
        <v>0.41084334194651928</v>
      </c>
      <c r="BD85" s="381">
        <f>BC85*(1-VLOOKUP($AW85,'MP-2019_Male'!$A$3:$CH$103,IF(BD$5&gt;2034,84,(60+(BD$5-$AX$5)))))</f>
        <v>0.40940539024970646</v>
      </c>
      <c r="BE85" s="381">
        <f>BD85*(1-VLOOKUP($AW85,'MP-2019_Male'!$A$3:$CH$103,IF(BE$5&gt;2034,84,(60+(BE$5-$AX$5)))))</f>
        <v>0.40805435246188243</v>
      </c>
      <c r="BF85" s="381">
        <f>BE85*(1-VLOOKUP($AW85,'MP-2019_Male'!$A$3:$CH$103,IF(BF$5&gt;2034,84,(60+(BF$5-$AX$5)))))</f>
        <v>0.40678938396925057</v>
      </c>
      <c r="BG85" s="381">
        <f>BF85*(1-VLOOKUP($AW85,'MP-2019_Male'!$A$3:$CH$103,IF(BG$5&gt;2034,84,(60+(BG$5-$AX$5)))))</f>
        <v>0.40552833687894591</v>
      </c>
      <c r="BH85" s="381">
        <f>BG85*(1-VLOOKUP($AW85,'MP-2019_Male'!$A$3:$CH$103,IF(BH$5&gt;2034,84,(60+(BH$5-$AX$5)))))</f>
        <v>0.40431175186830909</v>
      </c>
      <c r="BI85" s="381">
        <f>BH85*(1-VLOOKUP($AW85,'MP-2019_Male'!$A$3:$CH$103,IF(BI$5&gt;2034,84,(60+(BI$5-$AX$5)))))</f>
        <v>0.40305838543751732</v>
      </c>
      <c r="BJ85" s="414">
        <f>BI85*(1-VLOOKUP($AW85,'MP-2019_Male'!$A$3:$CH$103,IF(BJ$5&gt;2034,84,(60+(BJ$5-$AX$5)))))</f>
        <v>0.40180890444266104</v>
      </c>
      <c r="BK85" s="381">
        <f>BJ85*(1-VLOOKUP($AW85,'MP-2019_Male'!$A$3:$CH$103,IF(BK$5&gt;2034,84,(60+(BK$5-$AX$5)))))</f>
        <v>0.40052311594844453</v>
      </c>
      <c r="BL85" s="381">
        <f>BK85*(1-VLOOKUP($AW85,'MP-2019_Male'!$A$3:$CH$103,IF(BL$5&gt;2034,84,(60+(BL$5-$AX$5)))))</f>
        <v>0.3992013896658147</v>
      </c>
      <c r="BM85" s="381">
        <f>BL85*(1-VLOOKUP($AW85,'MP-2019_Male'!$A$3:$CH$103,IF(BM$5&gt;2034,84,(60+(BM$5-$AX$5)))))</f>
        <v>0.39784410494095096</v>
      </c>
      <c r="BN85" s="381">
        <f>BM85*(1-VLOOKUP($AW85,'MP-2019_Male'!$A$3:$CH$103,IF(BN$5&gt;2034,84,(60+(BN$5-$AX$5)))))</f>
        <v>0.39645165057365767</v>
      </c>
      <c r="BO85" s="381">
        <f>BN85*(1-VLOOKUP($AW85,'MP-2019_Male'!$A$3:$CH$103,IF(BO$5&gt;2034,84,(60+(BO$5-$AX$5)))))</f>
        <v>0.39502442463159249</v>
      </c>
      <c r="BP85" s="381">
        <f>BO85*(1-VLOOKUP($AW85,'MP-2019_Male'!$A$3:$CH$103,IF(BP$5&gt;2034,84,(60+(BP$5-$AX$5)))))</f>
        <v>0.39356283426045557</v>
      </c>
      <c r="BQ85" s="381">
        <f>BP85*(1-VLOOKUP($AW85,'MP-2019_Male'!$A$3:$CH$103,IF(BQ$5&gt;2034,84,(60+(BQ$5-$AX$5)))))</f>
        <v>0.39206729549026581</v>
      </c>
      <c r="BR85" s="381">
        <f>BQ85*(1-VLOOKUP($AW85,'MP-2019_Male'!$A$3:$CH$103,IF(BR$5&gt;2034,84,(60+(BR$5-$AX$5)))))</f>
        <v>0.39053823303785379</v>
      </c>
      <c r="BS85" s="381">
        <f>BR85*(1-VLOOKUP($AW85,'MP-2019_Male'!$A$3:$CH$103,IF(BS$5&gt;2034,84,(60+(BS$5-$AX$5)))))</f>
        <v>0.38893702628239857</v>
      </c>
      <c r="BT85" s="381">
        <f>BS85*(1-VLOOKUP($AW85,'MP-2019_Male'!$A$3:$CH$103,IF(BT$5&gt;2034,84,(60+(BT$5-$AX$5)))))</f>
        <v>0.38730349077201248</v>
      </c>
      <c r="BU85" s="381">
        <f>BT85*(1-VLOOKUP($AW85,'MP-2019_Male'!$A$3:$CH$103,IF(BU$5&gt;2034,84,(60+(BU$5-$AX$5)))))</f>
        <v>0.38563808576169284</v>
      </c>
      <c r="BV85" s="381">
        <f>BU85*(1-VLOOKUP($AW85,'MP-2019_Male'!$A$3:$CH$103,IF(BV$5&gt;2034,84,(60+(BV$5-$AX$5)))))</f>
        <v>0.38394127818434143</v>
      </c>
      <c r="BW85" s="381">
        <f>BV85*(1-VLOOKUP($AW85,'MP-2019_Male'!$A$3:$CH$103,IF(BW$5&gt;2034,84,(60+(BW$5-$AX$5)))))</f>
        <v>0.38217514830469346</v>
      </c>
      <c r="BX85" s="381">
        <f>BW85*(1-VLOOKUP($AW85,'MP-2019_Male'!$A$3:$CH$103,IF(BX$5&gt;2034,84,(60+(BX$5-$AX$5)))))</f>
        <v>0.3804935776521528</v>
      </c>
      <c r="BY85" s="381">
        <f>BX85*(1-VLOOKUP($AW85,'MP-2019_Male'!$A$3:$CH$103,IF(BY$5&gt;2034,84,(60+(BY$5-$AX$5)))))</f>
        <v>0.37881940591048335</v>
      </c>
      <c r="BZ85" s="381">
        <f>BY85*(1-VLOOKUP($AW85,'MP-2019_Male'!$A$3:$CH$103,IF(BZ$5&gt;2034,84,(60+(BZ$5-$AX$5)))))</f>
        <v>0.37715260052447724</v>
      </c>
      <c r="CA85" s="381">
        <f>BZ85*(1-VLOOKUP($AW85,'MP-2019_Male'!$A$3:$CH$103,IF(CA$5&gt;2034,84,(60+(CA$5-$AX$5)))))</f>
        <v>0.37549312908216959</v>
      </c>
      <c r="CB85" s="381">
        <f>CA85*(1-VLOOKUP($AW85,'MP-2019_Male'!$A$3:$CH$103,IF(CB$5&gt;2034,84,(60+(CB$5-$AX$5)))))</f>
        <v>0.37384095931420808</v>
      </c>
      <c r="CC85" s="381">
        <f>CB85*(1-VLOOKUP($AW85,'MP-2019_Male'!$A$3:$CH$103,IF(CC$5&gt;2034,84,(60+(CC$5-$AX$5)))))</f>
        <v>0.37219605909322556</v>
      </c>
      <c r="CD85" s="381">
        <f>CC85*(1-VLOOKUP($AW85,'MP-2019_Male'!$A$3:$CH$103,IF(CD$5&gt;2034,84,(60+(CD$5-$AX$5)))))</f>
        <v>0.37055839643321536</v>
      </c>
      <c r="CE85" s="381">
        <f>CD85*(1-VLOOKUP($AW85,'MP-2019_Male'!$A$3:$CH$103,IF(CE$5&gt;2034,84,(60+(CE$5-$AX$5)))))</f>
        <v>0.36892793948890923</v>
      </c>
      <c r="CF85" s="381">
        <f>CE85*(1-VLOOKUP($AW85,'MP-2019_Male'!$A$3:$CH$103,IF(CF$5&gt;2034,84,(60+(CF$5-$AX$5)))))</f>
        <v>0.36730465655515804</v>
      </c>
      <c r="CG85" s="381">
        <f>CF85*(1-VLOOKUP($AW85,'MP-2019_Male'!$A$3:$CH$103,IF(CG$5&gt;2034,84,(60+(CG$5-$AX$5)))))</f>
        <v>0.36568851606631536</v>
      </c>
      <c r="CH85" s="381">
        <f>CG85*(1-VLOOKUP($AW85,'MP-2019_Male'!$A$3:$CH$103,IF(CH$5&gt;2034,84,(60+(CH$5-$AX$5)))))</f>
        <v>0.36407948659562361</v>
      </c>
      <c r="CI85" s="381">
        <f>CH85*(1-VLOOKUP($AW85,'MP-2019_Male'!$A$3:$CH$103,IF(CI$5&gt;2034,84,(60+(CI$5-$AX$5)))))</f>
        <v>0.36247753685460288</v>
      </c>
      <c r="CJ85" s="381">
        <f>CI85*(1-VLOOKUP($AW85,'MP-2019_Male'!$A$3:$CH$103,IF(CJ$5&gt;2034,84,(60+(CJ$5-$AX$5)))))</f>
        <v>0.36088263569244267</v>
      </c>
      <c r="CK85" s="381">
        <f>CJ85*(1-VLOOKUP($AW85,'MP-2019_Male'!$A$3:$CH$103,IF(CK$5&gt;2034,84,(60+(CK$5-$AX$5)))))</f>
        <v>0.35929475209539591</v>
      </c>
      <c r="CL85" s="381">
        <f>CK85*(1-VLOOKUP($AW85,'MP-2019_Male'!$A$3:$CH$103,IF(CL$5&gt;2034,84,(60+(CL$5-$AX$5)))))</f>
        <v>0.35771385518617616</v>
      </c>
      <c r="CM85" s="381">
        <f>CL85*(1-VLOOKUP($AW85,'MP-2019_Male'!$A$3:$CH$103,IF(CM$5&gt;2034,84,(60+(CM$5-$AX$5)))))</f>
        <v>0.356139914223357</v>
      </c>
      <c r="CN85" s="381">
        <f>CM85*(1-VLOOKUP($AW85,'MP-2019_Male'!$A$3:$CH$103,IF(CN$5&gt;2034,84,(60+(CN$5-$AX$5)))))</f>
        <v>0.35457289860077423</v>
      </c>
      <c r="CO85" s="381">
        <f>CN85*(1-VLOOKUP($AW85,'MP-2019_Male'!$A$3:$CH$103,IF(CO$5&gt;2034,84,(60+(CO$5-$AX$5)))))</f>
        <v>0.35301277784693086</v>
      </c>
      <c r="CP85" s="381">
        <f>CO85*(1-VLOOKUP($AW85,'MP-2019_Male'!$A$3:$CH$103,IF(CP$5&gt;2034,84,(60+(CP$5-$AX$5)))))</f>
        <v>0.35145952162440436</v>
      </c>
      <c r="CQ85" s="381">
        <f>CP85*(1-VLOOKUP($AW85,'MP-2019_Male'!$A$3:$CH$103,IF(CQ$5&gt;2034,84,(60+(CQ$5-$AX$5)))))</f>
        <v>0.34991309972925699</v>
      </c>
      <c r="CR85" s="381">
        <f>CQ85*(1-VLOOKUP($AW85,'MP-2019_Male'!$A$3:$CH$103,IF(CR$5&gt;2034,84,(60+(CR$5-$AX$5)))))</f>
        <v>0.34837348209044827</v>
      </c>
      <c r="CS85" s="381">
        <f>CR85*(1-VLOOKUP($AW85,'MP-2019_Male'!$A$3:$CH$103,IF(CS$5&gt;2034,84,(60+(CS$5-$AX$5)))))</f>
        <v>0.34684063876925031</v>
      </c>
      <c r="CT85" s="381">
        <f>CS85*(1-VLOOKUP($AW85,'MP-2019_Male'!$A$3:$CH$103,IF(CT$5&gt;2034,84,(60+(CT$5-$AX$5)))))</f>
        <v>0.34531453995866562</v>
      </c>
      <c r="CU85" s="381">
        <f>CT85*(1-VLOOKUP($AW85,'MP-2019_Male'!$A$3:$CH$103,IF(CU$5&gt;2034,84,(60+(CU$5-$AX$5)))))</f>
        <v>0.34379515598284749</v>
      </c>
      <c r="CV85" s="381">
        <f>CU85*(1-VLOOKUP($AW85,'MP-2019_Male'!$A$3:$CH$103,IF(CV$5&gt;2034,84,(60+(CV$5-$AX$5)))))</f>
        <v>0.34228245729652296</v>
      </c>
      <c r="CW85" s="381">
        <f>CV85*(1-VLOOKUP($AW85,'MP-2019_Male'!$A$3:$CH$103,IF(CW$5&gt;2034,84,(60+(CW$5-$AX$5)))))</f>
        <v>0.34077641448441826</v>
      </c>
      <c r="CX85" s="381">
        <f>CW85*(1-VLOOKUP($AW85,'MP-2019_Male'!$A$3:$CH$103,IF(CX$5&gt;2034,84,(60+(CX$5-$AX$5)))))</f>
        <v>0.3392769982606868</v>
      </c>
      <c r="CY85" s="381">
        <f>CX85*(1-VLOOKUP($AW85,'MP-2019_Male'!$A$3:$CH$103,IF(CY$5&gt;2034,84,(60+(CY$5-$AX$5)))))</f>
        <v>0.33778417946833977</v>
      </c>
      <c r="CZ85" s="381">
        <f>CY85*(1-VLOOKUP($AW85,'MP-2019_Male'!$A$3:$CH$103,IF(CZ$5&gt;2034,84,(60+(CZ$5-$AX$5)))))</f>
        <v>0.33629792907867911</v>
      </c>
      <c r="DA85" s="381">
        <f>CZ85*(1-VLOOKUP($AW85,'MP-2019_Male'!$A$3:$CH$103,IF(DA$5&gt;2034,84,(60+(DA$5-$AX$5)))))</f>
        <v>0.33481821819073293</v>
      </c>
      <c r="DB85" s="381">
        <f>DA85*(1-VLOOKUP($AW85,'MP-2019_Male'!$A$3:$CH$103,IF(DB$5&gt;2034,84,(60+(DB$5-$AX$5)))))</f>
        <v>0.33334501803069372</v>
      </c>
      <c r="DC85" s="381">
        <f>DB85*(1-VLOOKUP($AW85,'MP-2019_Male'!$A$3:$CH$103,IF(DC$5&gt;2034,84,(60+(DC$5-$AX$5)))))</f>
        <v>0.3318782999513587</v>
      </c>
      <c r="DD85" s="381">
        <f>DC85*(1-VLOOKUP($AW85,'MP-2019_Male'!$A$3:$CH$103,IF(DD$5&gt;2034,84,(60+(DD$5-$AX$5)))))</f>
        <v>0.33041803543157272</v>
      </c>
      <c r="DE85" s="381">
        <f>DD85*(1-VLOOKUP($AW85,'MP-2019_Male'!$A$3:$CH$103,IF(DE$5&gt;2034,84,(60+(DE$5-$AX$5)))))</f>
        <v>0.32896419607567379</v>
      </c>
      <c r="DF85" s="381">
        <f>DE85*(1-VLOOKUP($AW85,'MP-2019_Male'!$A$3:$CH$103,IF(DF$5&gt;2034,84,(60+(DF$5-$AX$5)))))</f>
        <v>0.32751675361294086</v>
      </c>
      <c r="DG85" s="381">
        <f>DF85*(1-VLOOKUP($AW85,'MP-2019_Male'!$A$3:$CH$103,IF(DG$5&gt;2034,84,(60+(DG$5-$AX$5)))))</f>
        <v>0.32607567989704395</v>
      </c>
      <c r="DH85" s="381">
        <f>DG85*(1-VLOOKUP($AW85,'MP-2019_Male'!$A$3:$CH$103,IF(DH$5&gt;2034,84,(60+(DH$5-$AX$5)))))</f>
        <v>0.32464094690549694</v>
      </c>
      <c r="DI85" s="381">
        <f>DH85*(1-VLOOKUP($AW85,'MP-2019_Male'!$A$3:$CH$103,IF(DI$5&gt;2034,84,(60+(DI$5-$AX$5)))))</f>
        <v>0.32321252673911277</v>
      </c>
      <c r="DJ85" s="381">
        <f>DI85*(1-VLOOKUP($AW85,'MP-2019_Male'!$A$3:$CH$103,IF(DJ$5&gt;2034,84,(60+(DJ$5-$AX$5)))))</f>
        <v>0.32179039162146067</v>
      </c>
      <c r="DK85" s="381">
        <f>DJ85*(1-VLOOKUP($AW85,'MP-2019_Male'!$A$3:$CH$103,IF(DK$5&gt;2034,84,(60+(DK$5-$AX$5)))))</f>
        <v>0.32037451389832627</v>
      </c>
      <c r="DL85" s="381">
        <f>DK85*(1-VLOOKUP($AW85,'MP-2019_Male'!$A$3:$CH$103,IF(DL$5&gt;2034,84,(60+(DL$5-$AX$5)))))</f>
        <v>0.31896486603717367</v>
      </c>
      <c r="DM85" s="381">
        <f>DL85*(1-VLOOKUP($AW85,'MP-2019_Male'!$A$3:$CH$103,IF(DM$5&gt;2034,84,(60+(DM$5-$AX$5)))))</f>
        <v>0.31756142062661014</v>
      </c>
      <c r="DN85" s="381">
        <f>DM85*(1-VLOOKUP($AW85,'MP-2019_Male'!$A$3:$CH$103,IF(DN$5&gt;2034,84,(60+(DN$5-$AX$5)))))</f>
        <v>0.31616415037585305</v>
      </c>
      <c r="DO85" s="381">
        <f>DN85*(1-VLOOKUP($AW85,'MP-2019_Male'!$A$3:$CH$103,IF(DO$5&gt;2034,84,(60+(DO$5-$AX$5)))))</f>
        <v>0.31477302811419933</v>
      </c>
      <c r="DP85" s="381">
        <f>DO85*(1-VLOOKUP($AW85,'MP-2019_Male'!$A$3:$CH$103,IF(DP$5&gt;2034,84,(60+(DP$5-$AX$5)))))</f>
        <v>0.31338802679049688</v>
      </c>
      <c r="DQ85" s="381">
        <f>DP85*(1-VLOOKUP($AW85,'MP-2019_Male'!$A$3:$CH$103,IF(DQ$5&gt;2034,84,(60+(DQ$5-$AX$5)))))</f>
        <v>0.31200911947261872</v>
      </c>
      <c r="DR85" s="381">
        <f>DQ85*(1-VLOOKUP($AW85,'MP-2019_Male'!$A$3:$CH$103,IF(DR$5&gt;2034,84,(60+(DR$5-$AX$5)))))</f>
        <v>0.31063627934693921</v>
      </c>
      <c r="DS85" s="381">
        <f>DR85*(1-VLOOKUP($AW85,'MP-2019_Male'!$A$3:$CH$103,IF(DS$5&gt;2034,84,(60+(DS$5-$AX$5)))))</f>
        <v>0.30926947971781271</v>
      </c>
      <c r="DT85" s="381">
        <f>DS85*(1-VLOOKUP($AW85,'MP-2019_Male'!$A$3:$CH$103,IF(DT$5&gt;2034,84,(60+(DT$5-$AX$5)))))</f>
        <v>0.30790869400705434</v>
      </c>
      <c r="DU85" s="381">
        <f>DT85*(1-VLOOKUP($AW85,'MP-2019_Male'!$A$3:$CH$103,IF(DU$5&gt;2034,84,(60+(DU$5-$AX$5)))))</f>
        <v>0.30655389575342329</v>
      </c>
      <c r="DV85" s="381">
        <f>DU85*(1-VLOOKUP($AW85,'MP-2019_Male'!$A$3:$CH$103,IF(DV$5&gt;2034,84,(60+(DV$5-$AX$5)))))</f>
        <v>0.30520505861210823</v>
      </c>
      <c r="DW85" s="381">
        <f>DV85*(1-VLOOKUP($AW85,'MP-2019_Male'!$A$3:$CH$103,IF(DW$5&gt;2034,84,(60+(DW$5-$AX$5)))))</f>
        <v>0.30386215635421499</v>
      </c>
      <c r="DX85" s="381">
        <f>DW85*(1-VLOOKUP($AW85,'MP-2019_Male'!$A$3:$CH$103,IF(DX$5&gt;2034,84,(60+(DX$5-$AX$5)))))</f>
        <v>0.30252516286625647</v>
      </c>
      <c r="DY85" s="381">
        <f>DX85*(1-VLOOKUP($AW85,'MP-2019_Male'!$A$3:$CH$103,IF(DY$5&gt;2034,84,(60+(DY$5-$AX$5)))))</f>
        <v>0.30119405214964495</v>
      </c>
      <c r="DZ85" s="381">
        <f>DY85*(1-VLOOKUP($AW85,'MP-2019_Male'!$A$3:$CH$103,IF(DZ$5&gt;2034,84,(60+(DZ$5-$AX$5)))))</f>
        <v>0.29986879832018654</v>
      </c>
      <c r="EA85" s="381">
        <f>DZ85*(1-VLOOKUP($AW85,'MP-2019_Male'!$A$3:$CH$103,IF(EA$5&gt;2034,84,(60+(EA$5-$AX$5)))))</f>
        <v>0.29854937560757772</v>
      </c>
      <c r="EB85" s="381">
        <f>EA85*(1-VLOOKUP($AW85,'MP-2019_Male'!$A$3:$CH$103,IF(EB$5&gt;2034,84,(60+(EB$5-$AX$5)))))</f>
        <v>0.2972357583549044</v>
      </c>
      <c r="EC85" s="381">
        <f>EB85*(1-VLOOKUP($AW85,'MP-2019_Male'!$A$3:$CH$103,IF(EC$5&gt;2034,84,(60+(EC$5-$AX$5)))))</f>
        <v>0.29592792101814286</v>
      </c>
      <c r="ED85" s="381">
        <f>EC85*(1-VLOOKUP($AW85,'MP-2019_Male'!$A$3:$CH$103,IF(ED$5&gt;2034,84,(60+(ED$5-$AX$5)))))</f>
        <v>0.29462583816566307</v>
      </c>
      <c r="EE85" s="381">
        <f>ED85*(1-VLOOKUP($AW85,'MP-2019_Male'!$A$3:$CH$103,IF(EE$5&gt;2034,84,(60+(EE$5-$AX$5)))))</f>
        <v>0.29332948447773416</v>
      </c>
      <c r="EF85" s="381">
        <f>EE85*(1-VLOOKUP($AW85,'MP-2019_Male'!$A$3:$CH$103,IF(EF$5&gt;2034,84,(60+(EF$5-$AX$5)))))</f>
        <v>0.29203883474603215</v>
      </c>
      <c r="EG85" s="381">
        <f>EF85*(1-VLOOKUP($AW85,'MP-2019_Male'!$A$3:$CH$103,IF(EG$5&gt;2034,84,(60+(EG$5-$AX$5)))))</f>
        <v>0.29075386387314961</v>
      </c>
      <c r="EH85" s="381">
        <f>EG85*(1-VLOOKUP($AW85,'MP-2019_Male'!$A$3:$CH$103,IF(EH$5&gt;2034,84,(60+(EH$5-$AX$5)))))</f>
        <v>0.28947454687210777</v>
      </c>
      <c r="EI85" s="381">
        <f>EH85*(1-VLOOKUP($AW85,'MP-2019_Male'!$A$3:$CH$103,IF(EI$5&gt;2034,84,(60+(EI$5-$AX$5)))))</f>
        <v>0.28820085886587049</v>
      </c>
      <c r="EJ85" s="381">
        <f>EI85*(1-VLOOKUP($AW85,'MP-2019_Male'!$A$3:$CH$103,IF(EJ$5&gt;2034,84,(60+(EJ$5-$AX$5)))))</f>
        <v>0.28693277508686066</v>
      </c>
      <c r="EK85" s="381">
        <f>EJ85*(1-VLOOKUP($AW85,'MP-2019_Male'!$A$3:$CH$103,IF(EK$5&gt;2034,84,(60+(EK$5-$AX$5)))))</f>
        <v>0.2856702708764785</v>
      </c>
      <c r="EL85" s="381">
        <f>EK85*(1-VLOOKUP($AW85,'MP-2019_Male'!$A$3:$CH$103,IF(EL$5&gt;2034,84,(60+(EL$5-$AX$5)))))</f>
        <v>0.28441332168462202</v>
      </c>
      <c r="EM85" s="381">
        <f>EL85*(1-VLOOKUP($AW85,'MP-2019_Male'!$A$3:$CH$103,IF(EM$5&gt;2034,84,(60+(EM$5-$AX$5)))))</f>
        <v>0.28316190306920969</v>
      </c>
      <c r="EN85" s="381">
        <f>EM85*(1-VLOOKUP($AW85,'MP-2019_Male'!$A$3:$CH$103,IF(EN$5&gt;2034,84,(60+(EN$5-$AX$5)))))</f>
        <v>0.28191599069570517</v>
      </c>
      <c r="EO85" s="381">
        <f>EN85*(1-VLOOKUP($AW85,'MP-2019_Male'!$A$3:$CH$103,IF(EO$5&gt;2034,84,(60+(EO$5-$AX$5)))))</f>
        <v>0.28067556033664409</v>
      </c>
      <c r="EP85" s="381">
        <f>EO85*(1-VLOOKUP($AW85,'MP-2019_Male'!$A$3:$CH$103,IF(EP$5&gt;2034,84,(60+(EP$5-$AX$5)))))</f>
        <v>0.27944058787116288</v>
      </c>
      <c r="EQ85" s="381">
        <f>EP85*(1-VLOOKUP($AW85,'MP-2019_Male'!$A$3:$CH$103,IF(EQ$5&gt;2034,84,(60+(EQ$5-$AX$5)))))</f>
        <v>0.27821104928452978</v>
      </c>
      <c r="ER85" s="381">
        <f>EQ85*(1-VLOOKUP($AW85,'MP-2019_Male'!$A$3:$CH$103,IF(ER$5&gt;2034,84,(60+(ER$5-$AX$5)))))</f>
        <v>0.27698692066767788</v>
      </c>
      <c r="ES85" s="381">
        <f>ER85*(1-VLOOKUP($AW85,'MP-2019_Male'!$A$3:$CH$103,IF(ES$5&gt;2034,84,(60+(ES$5-$AX$5)))))</f>
        <v>0.2757681782167401</v>
      </c>
      <c r="ET85" s="381">
        <f>ES85*(1-VLOOKUP($AW85,'MP-2019_Male'!$A$3:$CH$103,IF(ET$5&gt;2034,84,(60+(ET$5-$AX$5)))))</f>
        <v>0.27455479823258644</v>
      </c>
      <c r="EU85" s="381">
        <f>ET85*(1-VLOOKUP($AW85,'MP-2019_Male'!$A$3:$CH$103,IF(EU$5&gt;2034,84,(60+(EU$5-$AX$5)))))</f>
        <v>0.27334675712036305</v>
      </c>
      <c r="EV85" s="381">
        <f>EU85*(1-VLOOKUP($AW85,'MP-2019_Male'!$A$3:$CH$103,IF(EV$5&gt;2034,84,(60+(EV$5-$AX$5)))))</f>
        <v>0.27214403138903348</v>
      </c>
      <c r="EW85" s="381">
        <f>EV85*(1-VLOOKUP($AW85,'MP-2019_Male'!$A$3:$CH$103,IF(EW$5&gt;2034,84,(60+(EW$5-$AX$5)))))</f>
        <v>0.27094659765092172</v>
      </c>
      <c r="EX85" s="381">
        <f>EW85*(1-VLOOKUP($AW85,'MP-2019_Male'!$A$3:$CH$103,IF(EX$5&gt;2034,84,(60+(EX$5-$AX$5)))))</f>
        <v>0.26975443262125764</v>
      </c>
      <c r="EY85" s="381">
        <f>EX85*(1-VLOOKUP($AW85,'MP-2019_Male'!$A$3:$CH$103,IF(EY$5&gt;2034,84,(60+(EY$5-$AX$5)))))</f>
        <v>0.26856751311772414</v>
      </c>
      <c r="EZ85" s="381">
        <f>EY85*(1-VLOOKUP($AW85,'MP-2019_Male'!$A$3:$CH$103,IF(EZ$5&gt;2034,84,(60+(EZ$5-$AX$5)))))</f>
        <v>0.26738581606000617</v>
      </c>
      <c r="FA85" s="381">
        <f>EZ85*(1-VLOOKUP($AW85,'MP-2019_Male'!$A$3:$CH$103,IF(FA$5&gt;2034,84,(60+(FA$5-$AX$5)))))</f>
        <v>0.26620931846934215</v>
      </c>
      <c r="FB85" s="381">
        <f>FA85*(1-VLOOKUP($AW85,'MP-2019_Male'!$A$3:$CH$103,IF(FB$5&gt;2034,84,(60+(FB$5-$AX$5)))))</f>
        <v>0.26503799746807705</v>
      </c>
      <c r="FC85" s="381">
        <f>FB85*(1-VLOOKUP($AW85,'MP-2019_Male'!$A$3:$CH$103,IF(FC$5&gt;2034,84,(60+(FC$5-$AX$5)))))</f>
        <v>0.26387183027921751</v>
      </c>
      <c r="FD85" s="381">
        <f>FC85*(1-VLOOKUP($AW85,'MP-2019_Male'!$A$3:$CH$103,IF(FD$5&gt;2034,84,(60+(FD$5-$AX$5)))))</f>
        <v>0.26271079422598898</v>
      </c>
      <c r="FE85" s="381">
        <f>FD85*(1-VLOOKUP($AW85,'MP-2019_Male'!$A$3:$CH$103,IF(FE$5&gt;2034,84,(60+(FE$5-$AX$5)))))</f>
        <v>0.26155486673139461</v>
      </c>
      <c r="FF85" s="381">
        <f>FE85*(1-VLOOKUP($AW85,'MP-2019_Male'!$A$3:$CH$103,IF(FF$5&gt;2034,84,(60+(FF$5-$AX$5)))))</f>
        <v>0.26040402531777646</v>
      </c>
      <c r="FG85" s="381">
        <f>FF85*(1-VLOOKUP($AW85,'MP-2019_Male'!$A$3:$CH$103,IF(FG$5&gt;2034,84,(60+(FG$5-$AX$5)))))</f>
        <v>0.25925824760637822</v>
      </c>
      <c r="FH85" s="381">
        <f>FG85*(1-VLOOKUP($AW85,'MP-2019_Male'!$A$3:$CH$103,IF(FH$5&gt;2034,84,(60+(FH$5-$AX$5)))))</f>
        <v>0.25811751131691019</v>
      </c>
      <c r="FI85" s="381">
        <f>FH85*(1-VLOOKUP($AW85,'MP-2019_Male'!$A$3:$CH$103,IF(FI$5&gt;2034,84,(60+(FI$5-$AX$5)))))</f>
        <v>0.25698179426711582</v>
      </c>
      <c r="FJ85" s="381">
        <f>FI85*(1-VLOOKUP($AW85,'MP-2019_Male'!$A$3:$CH$103,IF(FJ$5&gt;2034,84,(60+(FJ$5-$AX$5)))))</f>
        <v>0.2558510743723405</v>
      </c>
      <c r="FK85" s="381">
        <f>FJ85*(1-VLOOKUP($AW85,'MP-2019_Male'!$A$3:$CH$103,IF(FK$5&gt;2034,84,(60+(FK$5-$AX$5)))))</f>
        <v>0.25472532964510219</v>
      </c>
      <c r="FL85" s="381">
        <f>FK85*(1-VLOOKUP($AW85,'MP-2019_Male'!$A$3:$CH$103,IF(FL$5&gt;2034,84,(60+(FL$5-$AX$5)))))</f>
        <v>0.25360453819466378</v>
      </c>
      <c r="FM85" s="381">
        <f>FL85*(1-VLOOKUP($AW85,'MP-2019_Male'!$A$3:$CH$103,IF(FM$5&gt;2034,84,(60+(FM$5-$AX$5)))))</f>
        <v>0.25248867822660725</v>
      </c>
      <c r="FN85" s="381">
        <f>FM85*(1-VLOOKUP($AW85,'MP-2019_Male'!$A$3:$CH$103,IF(FN$5&gt;2034,84,(60+(FN$5-$AX$5)))))</f>
        <v>0.25137772804241021</v>
      </c>
    </row>
    <row r="86" spans="1:170">
      <c r="A86" s="172">
        <v>98</v>
      </c>
      <c r="B86" s="190">
        <f t="shared" si="20"/>
        <v>0.27417000000000002</v>
      </c>
      <c r="C86" s="191">
        <f t="shared" si="21"/>
        <v>0.231991</v>
      </c>
      <c r="D86" s="174">
        <f t="shared" si="18"/>
        <v>0.25308050000000004</v>
      </c>
      <c r="E86" s="345">
        <f t="shared" ca="1" si="22"/>
        <v>0.16965050732940745</v>
      </c>
      <c r="F86" s="346">
        <f t="shared" ca="1" si="23"/>
        <v>0.14443202342305095</v>
      </c>
      <c r="G86" s="366">
        <f t="shared" ca="1" si="17"/>
        <v>0.1570412653762292</v>
      </c>
      <c r="R86" s="405">
        <v>98</v>
      </c>
      <c r="T86" s="406" t="s">
        <v>63</v>
      </c>
      <c r="U86" s="407">
        <v>0.24146999999999999</v>
      </c>
      <c r="V86" s="407">
        <v>0.24226</v>
      </c>
      <c r="W86" s="408">
        <v>0.24093999999999999</v>
      </c>
      <c r="Y86" s="406" t="s">
        <v>63</v>
      </c>
      <c r="Z86" s="407">
        <v>0.28588999999999998</v>
      </c>
      <c r="AA86" s="407">
        <v>0.28722999999999999</v>
      </c>
      <c r="AB86" s="408">
        <v>0.28573999999999999</v>
      </c>
      <c r="AC86" s="413"/>
      <c r="AD86" s="172">
        <v>98</v>
      </c>
      <c r="AF86" s="195"/>
      <c r="AG86" s="196">
        <v>0.27417000000000002</v>
      </c>
      <c r="AH86" s="197">
        <v>0.29417599999999999</v>
      </c>
      <c r="AI86" s="172"/>
      <c r="AJ86" s="195"/>
      <c r="AK86" s="196">
        <v>0.231991</v>
      </c>
      <c r="AL86" s="197">
        <v>0.24344299999999999</v>
      </c>
      <c r="AM86" s="198"/>
      <c r="AW86" s="172">
        <v>105</v>
      </c>
      <c r="AX86" s="199">
        <f t="shared" si="19"/>
        <v>0.42267739882846561</v>
      </c>
      <c r="AY86" s="334">
        <f t="shared" si="15"/>
        <v>0.43622560000000005</v>
      </c>
      <c r="AZ86" s="381">
        <f>AY86*(1-VLOOKUP($AW86,'MP-2019_Male'!$A$3:$CH$103,IF(AZ$5&gt;2034,84,(60+(AZ$5-$AX$5)))))</f>
        <v>0.43461156528000006</v>
      </c>
      <c r="BA86" s="381">
        <f>AZ86*(1-VLOOKUP($AW86,'MP-2019_Male'!$A$3:$CH$103,IF(BA$5&gt;2034,84,(60+(BA$5-$AX$5)))))</f>
        <v>0.43304696364499201</v>
      </c>
      <c r="BB86" s="381">
        <f>BA86*(1-VLOOKUP($AW86,'MP-2019_Male'!$A$3:$CH$103,IF(BB$5&gt;2034,84,(60+(BB$5-$AX$5)))))</f>
        <v>0.43153129927223455</v>
      </c>
      <c r="BC86" s="381">
        <f>BB86*(1-VLOOKUP($AW86,'MP-2019_Male'!$A$3:$CH$103,IF(BC$5&gt;2034,84,(60+(BC$5-$AX$5)))))</f>
        <v>0.43010724598463618</v>
      </c>
      <c r="BD86" s="381">
        <f>BC86*(1-VLOOKUP($AW86,'MP-2019_Male'!$A$3:$CH$103,IF(BD$5&gt;2034,84,(60+(BD$5-$AX$5)))))</f>
        <v>0.42873090279748532</v>
      </c>
      <c r="BE86" s="381">
        <f>BD86*(1-VLOOKUP($AW86,'MP-2019_Male'!$A$3:$CH$103,IF(BE$5&gt;2034,84,(60+(BE$5-$AX$5)))))</f>
        <v>0.42744471008909285</v>
      </c>
      <c r="BF86" s="381">
        <f>BE86*(1-VLOOKUP($AW86,'MP-2019_Male'!$A$3:$CH$103,IF(BF$5&gt;2034,84,(60+(BF$5-$AX$5)))))</f>
        <v>0.42624786490084338</v>
      </c>
      <c r="BG86" s="381">
        <f>BF86*(1-VLOOKUP($AW86,'MP-2019_Male'!$A$3:$CH$103,IF(BG$5&gt;2034,84,(60+(BG$5-$AX$5)))))</f>
        <v>0.42505437087912101</v>
      </c>
      <c r="BH86" s="381">
        <f>BG86*(1-VLOOKUP($AW86,'MP-2019_Male'!$A$3:$CH$103,IF(BH$5&gt;2034,84,(60+(BH$5-$AX$5)))))</f>
        <v>0.42386421864065948</v>
      </c>
      <c r="BI86" s="381">
        <f>BH86*(1-VLOOKUP($AW86,'MP-2019_Male'!$A$3:$CH$103,IF(BI$5&gt;2034,84,(60+(BI$5-$AX$5)))))</f>
        <v>0.42267739882846561</v>
      </c>
      <c r="BJ86" s="414">
        <f>BI86*(1-VLOOKUP($AW86,'MP-2019_Male'!$A$3:$CH$103,IF(BJ$5&gt;2034,84,(60+(BJ$5-$AX$5)))))</f>
        <v>0.42149390211174592</v>
      </c>
      <c r="BK86" s="381">
        <f>BJ86*(1-VLOOKUP($AW86,'MP-2019_Male'!$A$3:$CH$103,IF(BK$5&gt;2034,84,(60+(BK$5-$AX$5)))))</f>
        <v>0.42027156979562186</v>
      </c>
      <c r="BL86" s="381">
        <f>BK86*(1-VLOOKUP($AW86,'MP-2019_Male'!$A$3:$CH$103,IF(BL$5&gt;2034,84,(60+(BL$5-$AX$5)))))</f>
        <v>0.41901075508623498</v>
      </c>
      <c r="BM86" s="381">
        <f>BL86*(1-VLOOKUP($AW86,'MP-2019_Male'!$A$3:$CH$103,IF(BM$5&gt;2034,84,(60+(BM$5-$AX$5)))))</f>
        <v>0.41771182174546767</v>
      </c>
      <c r="BN86" s="381">
        <f>BM86*(1-VLOOKUP($AW86,'MP-2019_Male'!$A$3:$CH$103,IF(BN$5&gt;2034,84,(60+(BN$5-$AX$5)))))</f>
        <v>0.41637514391588221</v>
      </c>
      <c r="BO86" s="381">
        <f>BN86*(1-VLOOKUP($AW86,'MP-2019_Male'!$A$3:$CH$103,IF(BO$5&gt;2034,84,(60+(BO$5-$AX$5)))))</f>
        <v>0.41500110594095979</v>
      </c>
      <c r="BP86" s="381">
        <f>BO86*(1-VLOOKUP($AW86,'MP-2019_Male'!$A$3:$CH$103,IF(BP$5&gt;2034,84,(60+(BP$5-$AX$5)))))</f>
        <v>0.41359010218076053</v>
      </c>
      <c r="BQ86" s="381">
        <f>BP86*(1-VLOOKUP($AW86,'MP-2019_Male'!$A$3:$CH$103,IF(BQ$5&gt;2034,84,(60+(BQ$5-$AX$5)))))</f>
        <v>0.4121425368231279</v>
      </c>
      <c r="BR86" s="381">
        <f>BQ86*(1-VLOOKUP($AW86,'MP-2019_Male'!$A$3:$CH$103,IF(BR$5&gt;2034,84,(60+(BR$5-$AX$5)))))</f>
        <v>0.41065882369056461</v>
      </c>
      <c r="BS86" s="381">
        <f>BR86*(1-VLOOKUP($AW86,'MP-2019_Male'!$A$3:$CH$103,IF(BS$5&gt;2034,84,(60+(BS$5-$AX$5)))))</f>
        <v>0.4091393860429095</v>
      </c>
      <c r="BT86" s="381">
        <f>BS86*(1-VLOOKUP($AW86,'MP-2019_Male'!$A$3:$CH$103,IF(BT$5&gt;2034,84,(60+(BT$5-$AX$5)))))</f>
        <v>0.40758465637594643</v>
      </c>
      <c r="BU86" s="381">
        <f>BT86*(1-VLOOKUP($AW86,'MP-2019_Male'!$A$3:$CH$103,IF(BU$5&gt;2034,84,(60+(BU$5-$AX$5)))))</f>
        <v>0.40599507621608022</v>
      </c>
      <c r="BV86" s="381">
        <f>BU86*(1-VLOOKUP($AW86,'MP-2019_Male'!$A$3:$CH$103,IF(BV$5&gt;2034,84,(60+(BV$5-$AX$5)))))</f>
        <v>0.40437109591121589</v>
      </c>
      <c r="BW86" s="381">
        <f>BV86*(1-VLOOKUP($AW86,'MP-2019_Male'!$A$3:$CH$103,IF(BW$5&gt;2034,84,(60+(BW$5-$AX$5)))))</f>
        <v>0.40271317441797994</v>
      </c>
      <c r="BX86" s="381">
        <f>BW86*(1-VLOOKUP($AW86,'MP-2019_Male'!$A$3:$CH$103,IF(BX$5&gt;2034,84,(60+(BX$5-$AX$5)))))</f>
        <v>0.40110232172030802</v>
      </c>
      <c r="BY86" s="381">
        <f>BX86*(1-VLOOKUP($AW86,'MP-2019_Male'!$A$3:$CH$103,IF(BY$5&gt;2034,84,(60+(BY$5-$AX$5)))))</f>
        <v>0.39949791243342681</v>
      </c>
      <c r="BZ86" s="381">
        <f>BY86*(1-VLOOKUP($AW86,'MP-2019_Male'!$A$3:$CH$103,IF(BZ$5&gt;2034,84,(60+(BZ$5-$AX$5)))))</f>
        <v>0.39789992078369307</v>
      </c>
      <c r="CA86" s="381">
        <f>BZ86*(1-VLOOKUP($AW86,'MP-2019_Male'!$A$3:$CH$103,IF(CA$5&gt;2034,84,(60+(CA$5-$AX$5)))))</f>
        <v>0.3963083211005583</v>
      </c>
      <c r="CB86" s="381">
        <f>CA86*(1-VLOOKUP($AW86,'MP-2019_Male'!$A$3:$CH$103,IF(CB$5&gt;2034,84,(60+(CB$5-$AX$5)))))</f>
        <v>0.39472308781615606</v>
      </c>
      <c r="CC86" s="381">
        <f>CB86*(1-VLOOKUP($AW86,'MP-2019_Male'!$A$3:$CH$103,IF(CC$5&gt;2034,84,(60+(CC$5-$AX$5)))))</f>
        <v>0.39314419546489143</v>
      </c>
      <c r="CD86" s="381">
        <f>CC86*(1-VLOOKUP($AW86,'MP-2019_Male'!$A$3:$CH$103,IF(CD$5&gt;2034,84,(60+(CD$5-$AX$5)))))</f>
        <v>0.39157161868303186</v>
      </c>
      <c r="CE86" s="381">
        <f>CD86*(1-VLOOKUP($AW86,'MP-2019_Male'!$A$3:$CH$103,IF(CE$5&gt;2034,84,(60+(CE$5-$AX$5)))))</f>
        <v>0.39000533220829975</v>
      </c>
      <c r="CF86" s="381">
        <f>CE86*(1-VLOOKUP($AW86,'MP-2019_Male'!$A$3:$CH$103,IF(CF$5&gt;2034,84,(60+(CF$5-$AX$5)))))</f>
        <v>0.38844531087946654</v>
      </c>
      <c r="CG86" s="381">
        <f>CF86*(1-VLOOKUP($AW86,'MP-2019_Male'!$A$3:$CH$103,IF(CG$5&gt;2034,84,(60+(CG$5-$AX$5)))))</f>
        <v>0.38689152963594869</v>
      </c>
      <c r="CH86" s="381">
        <f>CG86*(1-VLOOKUP($AW86,'MP-2019_Male'!$A$3:$CH$103,IF(CH$5&gt;2034,84,(60+(CH$5-$AX$5)))))</f>
        <v>0.38534396351740491</v>
      </c>
      <c r="CI86" s="381">
        <f>CH86*(1-VLOOKUP($AW86,'MP-2019_Male'!$A$3:$CH$103,IF(CI$5&gt;2034,84,(60+(CI$5-$AX$5)))))</f>
        <v>0.3838025876633353</v>
      </c>
      <c r="CJ86" s="381">
        <f>CI86*(1-VLOOKUP($AW86,'MP-2019_Male'!$A$3:$CH$103,IF(CJ$5&gt;2034,84,(60+(CJ$5-$AX$5)))))</f>
        <v>0.38226737731268196</v>
      </c>
      <c r="CK86" s="381">
        <f>CJ86*(1-VLOOKUP($AW86,'MP-2019_Male'!$A$3:$CH$103,IF(CK$5&gt;2034,84,(60+(CK$5-$AX$5)))))</f>
        <v>0.38073830780343121</v>
      </c>
      <c r="CL86" s="381">
        <f>CK86*(1-VLOOKUP($AW86,'MP-2019_Male'!$A$3:$CH$103,IF(CL$5&gt;2034,84,(60+(CL$5-$AX$5)))))</f>
        <v>0.3792153545722175</v>
      </c>
      <c r="CM86" s="381">
        <f>CL86*(1-VLOOKUP($AW86,'MP-2019_Male'!$A$3:$CH$103,IF(CM$5&gt;2034,84,(60+(CM$5-$AX$5)))))</f>
        <v>0.37769849315392862</v>
      </c>
      <c r="CN86" s="381">
        <f>CM86*(1-VLOOKUP($AW86,'MP-2019_Male'!$A$3:$CH$103,IF(CN$5&gt;2034,84,(60+(CN$5-$AX$5)))))</f>
        <v>0.3761876991813129</v>
      </c>
      <c r="CO86" s="381">
        <f>CN86*(1-VLOOKUP($AW86,'MP-2019_Male'!$A$3:$CH$103,IF(CO$5&gt;2034,84,(60+(CO$5-$AX$5)))))</f>
        <v>0.37468294838458766</v>
      </c>
      <c r="CP86" s="381">
        <f>CO86*(1-VLOOKUP($AW86,'MP-2019_Male'!$A$3:$CH$103,IF(CP$5&gt;2034,84,(60+(CP$5-$AX$5)))))</f>
        <v>0.37318421659104928</v>
      </c>
      <c r="CQ86" s="381">
        <f>CP86*(1-VLOOKUP($AW86,'MP-2019_Male'!$A$3:$CH$103,IF(CQ$5&gt;2034,84,(60+(CQ$5-$AX$5)))))</f>
        <v>0.37169147972468508</v>
      </c>
      <c r="CR86" s="381">
        <f>CQ86*(1-VLOOKUP($AW86,'MP-2019_Male'!$A$3:$CH$103,IF(CR$5&gt;2034,84,(60+(CR$5-$AX$5)))))</f>
        <v>0.37020471380578635</v>
      </c>
      <c r="CS86" s="381">
        <f>CR86*(1-VLOOKUP($AW86,'MP-2019_Male'!$A$3:$CH$103,IF(CS$5&gt;2034,84,(60+(CS$5-$AX$5)))))</f>
        <v>0.36872389495056318</v>
      </c>
      <c r="CT86" s="381">
        <f>CS86*(1-VLOOKUP($AW86,'MP-2019_Male'!$A$3:$CH$103,IF(CT$5&gt;2034,84,(60+(CT$5-$AX$5)))))</f>
        <v>0.36724899937076094</v>
      </c>
      <c r="CU86" s="381">
        <f>CT86*(1-VLOOKUP($AW86,'MP-2019_Male'!$A$3:$CH$103,IF(CU$5&gt;2034,84,(60+(CU$5-$AX$5)))))</f>
        <v>0.36578000337327787</v>
      </c>
      <c r="CV86" s="381">
        <f>CU86*(1-VLOOKUP($AW86,'MP-2019_Male'!$A$3:$CH$103,IF(CV$5&gt;2034,84,(60+(CV$5-$AX$5)))))</f>
        <v>0.36431688335978474</v>
      </c>
      <c r="CW86" s="381">
        <f>CV86*(1-VLOOKUP($AW86,'MP-2019_Male'!$A$3:$CH$103,IF(CW$5&gt;2034,84,(60+(CW$5-$AX$5)))))</f>
        <v>0.36285961582634557</v>
      </c>
      <c r="CX86" s="381">
        <f>CW86*(1-VLOOKUP($AW86,'MP-2019_Male'!$A$3:$CH$103,IF(CX$5&gt;2034,84,(60+(CX$5-$AX$5)))))</f>
        <v>0.36140817736304021</v>
      </c>
      <c r="CY86" s="381">
        <f>CX86*(1-VLOOKUP($AW86,'MP-2019_Male'!$A$3:$CH$103,IF(CY$5&gt;2034,84,(60+(CY$5-$AX$5)))))</f>
        <v>0.35996254465358807</v>
      </c>
      <c r="CZ86" s="381">
        <f>CY86*(1-VLOOKUP($AW86,'MP-2019_Male'!$A$3:$CH$103,IF(CZ$5&gt;2034,84,(60+(CZ$5-$AX$5)))))</f>
        <v>0.3585226944749737</v>
      </c>
      <c r="DA86" s="381">
        <f>CZ86*(1-VLOOKUP($AW86,'MP-2019_Male'!$A$3:$CH$103,IF(DA$5&gt;2034,84,(60+(DA$5-$AX$5)))))</f>
        <v>0.35708860369707379</v>
      </c>
      <c r="DB86" s="381">
        <f>DA86*(1-VLOOKUP($AW86,'MP-2019_Male'!$A$3:$CH$103,IF(DB$5&gt;2034,84,(60+(DB$5-$AX$5)))))</f>
        <v>0.35566024928228551</v>
      </c>
      <c r="DC86" s="381">
        <f>DB86*(1-VLOOKUP($AW86,'MP-2019_Male'!$A$3:$CH$103,IF(DC$5&gt;2034,84,(60+(DC$5-$AX$5)))))</f>
        <v>0.35423760828515638</v>
      </c>
      <c r="DD86" s="381">
        <f>DC86*(1-VLOOKUP($AW86,'MP-2019_Male'!$A$3:$CH$103,IF(DD$5&gt;2034,84,(60+(DD$5-$AX$5)))))</f>
        <v>0.35282065785201577</v>
      </c>
      <c r="DE86" s="381">
        <f>DD86*(1-VLOOKUP($AW86,'MP-2019_Male'!$A$3:$CH$103,IF(DE$5&gt;2034,84,(60+(DE$5-$AX$5)))))</f>
        <v>0.35140937522060772</v>
      </c>
      <c r="DF86" s="381">
        <f>DE86*(1-VLOOKUP($AW86,'MP-2019_Male'!$A$3:$CH$103,IF(DF$5&gt;2034,84,(60+(DF$5-$AX$5)))))</f>
        <v>0.35000373771972532</v>
      </c>
      <c r="DG86" s="381">
        <f>DF86*(1-VLOOKUP($AW86,'MP-2019_Male'!$A$3:$CH$103,IF(DG$5&gt;2034,84,(60+(DG$5-$AX$5)))))</f>
        <v>0.34860372276884644</v>
      </c>
      <c r="DH86" s="381">
        <f>DG86*(1-VLOOKUP($AW86,'MP-2019_Male'!$A$3:$CH$103,IF(DH$5&gt;2034,84,(60+(DH$5-$AX$5)))))</f>
        <v>0.34720930787777105</v>
      </c>
      <c r="DI86" s="381">
        <f>DH86*(1-VLOOKUP($AW86,'MP-2019_Male'!$A$3:$CH$103,IF(DI$5&gt;2034,84,(60+(DI$5-$AX$5)))))</f>
        <v>0.34582047064625998</v>
      </c>
      <c r="DJ86" s="381">
        <f>DI86*(1-VLOOKUP($AW86,'MP-2019_Male'!$A$3:$CH$103,IF(DJ$5&gt;2034,84,(60+(DJ$5-$AX$5)))))</f>
        <v>0.34443718876367496</v>
      </c>
      <c r="DK86" s="381">
        <f>DJ86*(1-VLOOKUP($AW86,'MP-2019_Male'!$A$3:$CH$103,IF(DK$5&gt;2034,84,(60+(DK$5-$AX$5)))))</f>
        <v>0.34305944000862026</v>
      </c>
      <c r="DL86" s="381">
        <f>DK86*(1-VLOOKUP($AW86,'MP-2019_Male'!$A$3:$CH$103,IF(DL$5&gt;2034,84,(60+(DL$5-$AX$5)))))</f>
        <v>0.34168720224858579</v>
      </c>
      <c r="DM86" s="381">
        <f>DL86*(1-VLOOKUP($AW86,'MP-2019_Male'!$A$3:$CH$103,IF(DM$5&gt;2034,84,(60+(DM$5-$AX$5)))))</f>
        <v>0.34032045343959144</v>
      </c>
      <c r="DN86" s="381">
        <f>DM86*(1-VLOOKUP($AW86,'MP-2019_Male'!$A$3:$CH$103,IF(DN$5&gt;2034,84,(60+(DN$5-$AX$5)))))</f>
        <v>0.33895917162583306</v>
      </c>
      <c r="DO86" s="381">
        <f>DN86*(1-VLOOKUP($AW86,'MP-2019_Male'!$A$3:$CH$103,IF(DO$5&gt;2034,84,(60+(DO$5-$AX$5)))))</f>
        <v>0.3376033349393297</v>
      </c>
      <c r="DP86" s="381">
        <f>DO86*(1-VLOOKUP($AW86,'MP-2019_Male'!$A$3:$CH$103,IF(DP$5&gt;2034,84,(60+(DP$5-$AX$5)))))</f>
        <v>0.33625292159957237</v>
      </c>
      <c r="DQ86" s="381">
        <f>DP86*(1-VLOOKUP($AW86,'MP-2019_Male'!$A$3:$CH$103,IF(DQ$5&gt;2034,84,(60+(DQ$5-$AX$5)))))</f>
        <v>0.3349079099131741</v>
      </c>
      <c r="DR86" s="381">
        <f>DQ86*(1-VLOOKUP($AW86,'MP-2019_Male'!$A$3:$CH$103,IF(DR$5&gt;2034,84,(60+(DR$5-$AX$5)))))</f>
        <v>0.33356827827352142</v>
      </c>
      <c r="DS86" s="381">
        <f>DR86*(1-VLOOKUP($AW86,'MP-2019_Male'!$A$3:$CH$103,IF(DS$5&gt;2034,84,(60+(DS$5-$AX$5)))))</f>
        <v>0.33223400516042734</v>
      </c>
      <c r="DT86" s="381">
        <f>DS86*(1-VLOOKUP($AW86,'MP-2019_Male'!$A$3:$CH$103,IF(DT$5&gt;2034,84,(60+(DT$5-$AX$5)))))</f>
        <v>0.33090506913978562</v>
      </c>
      <c r="DU86" s="381">
        <f>DT86*(1-VLOOKUP($AW86,'MP-2019_Male'!$A$3:$CH$103,IF(DU$5&gt;2034,84,(60+(DU$5-$AX$5)))))</f>
        <v>0.32958144886322649</v>
      </c>
      <c r="DV86" s="381">
        <f>DU86*(1-VLOOKUP($AW86,'MP-2019_Male'!$A$3:$CH$103,IF(DV$5&gt;2034,84,(60+(DV$5-$AX$5)))))</f>
        <v>0.32826312306777355</v>
      </c>
      <c r="DW86" s="381">
        <f>DV86*(1-VLOOKUP($AW86,'MP-2019_Male'!$A$3:$CH$103,IF(DW$5&gt;2034,84,(60+(DW$5-$AX$5)))))</f>
        <v>0.32695007057550246</v>
      </c>
      <c r="DX86" s="381">
        <f>DW86*(1-VLOOKUP($AW86,'MP-2019_Male'!$A$3:$CH$103,IF(DX$5&gt;2034,84,(60+(DX$5-$AX$5)))))</f>
        <v>0.32564227029320048</v>
      </c>
      <c r="DY86" s="381">
        <f>DX86*(1-VLOOKUP($AW86,'MP-2019_Male'!$A$3:$CH$103,IF(DY$5&gt;2034,84,(60+(DY$5-$AX$5)))))</f>
        <v>0.32433970121202765</v>
      </c>
      <c r="DZ86" s="381">
        <f>DY86*(1-VLOOKUP($AW86,'MP-2019_Male'!$A$3:$CH$103,IF(DZ$5&gt;2034,84,(60+(DZ$5-$AX$5)))))</f>
        <v>0.32304234240717955</v>
      </c>
      <c r="EA86" s="381">
        <f>DZ86*(1-VLOOKUP($AW86,'MP-2019_Male'!$A$3:$CH$103,IF(EA$5&gt;2034,84,(60+(EA$5-$AX$5)))))</f>
        <v>0.32175017303755082</v>
      </c>
      <c r="EB86" s="381">
        <f>EA86*(1-VLOOKUP($AW86,'MP-2019_Male'!$A$3:$CH$103,IF(EB$5&gt;2034,84,(60+(EB$5-$AX$5)))))</f>
        <v>0.32046317234540062</v>
      </c>
      <c r="EC86" s="381">
        <f>EB86*(1-VLOOKUP($AW86,'MP-2019_Male'!$A$3:$CH$103,IF(EC$5&gt;2034,84,(60+(EC$5-$AX$5)))))</f>
        <v>0.31918131965601904</v>
      </c>
      <c r="ED86" s="381">
        <f>EC86*(1-VLOOKUP($AW86,'MP-2019_Male'!$A$3:$CH$103,IF(ED$5&gt;2034,84,(60+(ED$5-$AX$5)))))</f>
        <v>0.31790459437739493</v>
      </c>
      <c r="EE86" s="381">
        <f>ED86*(1-VLOOKUP($AW86,'MP-2019_Male'!$A$3:$CH$103,IF(EE$5&gt;2034,84,(60+(EE$5-$AX$5)))))</f>
        <v>0.31663297599988538</v>
      </c>
      <c r="EF86" s="381">
        <f>EE86*(1-VLOOKUP($AW86,'MP-2019_Male'!$A$3:$CH$103,IF(EF$5&gt;2034,84,(60+(EF$5-$AX$5)))))</f>
        <v>0.31536644409588582</v>
      </c>
      <c r="EG86" s="381">
        <f>EF86*(1-VLOOKUP($AW86,'MP-2019_Male'!$A$3:$CH$103,IF(EG$5&gt;2034,84,(60+(EG$5-$AX$5)))))</f>
        <v>0.31410497831950229</v>
      </c>
      <c r="EH86" s="381">
        <f>EG86*(1-VLOOKUP($AW86,'MP-2019_Male'!$A$3:$CH$103,IF(EH$5&gt;2034,84,(60+(EH$5-$AX$5)))))</f>
        <v>0.31284855840622428</v>
      </c>
      <c r="EI86" s="381">
        <f>EH86*(1-VLOOKUP($AW86,'MP-2019_Male'!$A$3:$CH$103,IF(EI$5&gt;2034,84,(60+(EI$5-$AX$5)))))</f>
        <v>0.31159716417259936</v>
      </c>
      <c r="EJ86" s="381">
        <f>EI86*(1-VLOOKUP($AW86,'MP-2019_Male'!$A$3:$CH$103,IF(EJ$5&gt;2034,84,(60+(EJ$5-$AX$5)))))</f>
        <v>0.31035077551590895</v>
      </c>
      <c r="EK86" s="381">
        <f>EJ86*(1-VLOOKUP($AW86,'MP-2019_Male'!$A$3:$CH$103,IF(EK$5&gt;2034,84,(60+(EK$5-$AX$5)))))</f>
        <v>0.30910937241384534</v>
      </c>
      <c r="EL86" s="381">
        <f>EK86*(1-VLOOKUP($AW86,'MP-2019_Male'!$A$3:$CH$103,IF(EL$5&gt;2034,84,(60+(EL$5-$AX$5)))))</f>
        <v>0.30787293492418993</v>
      </c>
      <c r="EM86" s="381">
        <f>EL86*(1-VLOOKUP($AW86,'MP-2019_Male'!$A$3:$CH$103,IF(EM$5&gt;2034,84,(60+(EM$5-$AX$5)))))</f>
        <v>0.30664144318449316</v>
      </c>
      <c r="EN86" s="381">
        <f>EM86*(1-VLOOKUP($AW86,'MP-2019_Male'!$A$3:$CH$103,IF(EN$5&gt;2034,84,(60+(EN$5-$AX$5)))))</f>
        <v>0.30541487741175516</v>
      </c>
      <c r="EO86" s="381">
        <f>EN86*(1-VLOOKUP($AW86,'MP-2019_Male'!$A$3:$CH$103,IF(EO$5&gt;2034,84,(60+(EO$5-$AX$5)))))</f>
        <v>0.30419321790210813</v>
      </c>
      <c r="EP86" s="381">
        <f>EO86*(1-VLOOKUP($AW86,'MP-2019_Male'!$A$3:$CH$103,IF(EP$5&gt;2034,84,(60+(EP$5-$AX$5)))))</f>
        <v>0.3029764450304997</v>
      </c>
      <c r="EQ86" s="381">
        <f>EP86*(1-VLOOKUP($AW86,'MP-2019_Male'!$A$3:$CH$103,IF(EQ$5&gt;2034,84,(60+(EQ$5-$AX$5)))))</f>
        <v>0.30176453925037772</v>
      </c>
      <c r="ER86" s="381">
        <f>EQ86*(1-VLOOKUP($AW86,'MP-2019_Male'!$A$3:$CH$103,IF(ER$5&gt;2034,84,(60+(ER$5-$AX$5)))))</f>
        <v>0.30055748109337621</v>
      </c>
      <c r="ES86" s="381">
        <f>ER86*(1-VLOOKUP($AW86,'MP-2019_Male'!$A$3:$CH$103,IF(ES$5&gt;2034,84,(60+(ES$5-$AX$5)))))</f>
        <v>0.29935525116900269</v>
      </c>
      <c r="ET86" s="381">
        <f>ES86*(1-VLOOKUP($AW86,'MP-2019_Male'!$A$3:$CH$103,IF(ET$5&gt;2034,84,(60+(ET$5-$AX$5)))))</f>
        <v>0.29815783016432668</v>
      </c>
      <c r="EU86" s="381">
        <f>ET86*(1-VLOOKUP($AW86,'MP-2019_Male'!$A$3:$CH$103,IF(EU$5&gt;2034,84,(60+(EU$5-$AX$5)))))</f>
        <v>0.29696519884366934</v>
      </c>
      <c r="EV86" s="381">
        <f>EU86*(1-VLOOKUP($AW86,'MP-2019_Male'!$A$3:$CH$103,IF(EV$5&gt;2034,84,(60+(EV$5-$AX$5)))))</f>
        <v>0.29577733804829465</v>
      </c>
      <c r="EW86" s="381">
        <f>EV86*(1-VLOOKUP($AW86,'MP-2019_Male'!$A$3:$CH$103,IF(EW$5&gt;2034,84,(60+(EW$5-$AX$5)))))</f>
        <v>0.29459422869610147</v>
      </c>
      <c r="EX86" s="381">
        <f>EW86*(1-VLOOKUP($AW86,'MP-2019_Male'!$A$3:$CH$103,IF(EX$5&gt;2034,84,(60+(EX$5-$AX$5)))))</f>
        <v>0.29341585178131707</v>
      </c>
      <c r="EY86" s="381">
        <f>EX86*(1-VLOOKUP($AW86,'MP-2019_Male'!$A$3:$CH$103,IF(EY$5&gt;2034,84,(60+(EY$5-$AX$5)))))</f>
        <v>0.2922421883741918</v>
      </c>
      <c r="EZ86" s="381">
        <f>EY86*(1-VLOOKUP($AW86,'MP-2019_Male'!$A$3:$CH$103,IF(EZ$5&gt;2034,84,(60+(EZ$5-$AX$5)))))</f>
        <v>0.29107321962069505</v>
      </c>
      <c r="FA86" s="381">
        <f>EZ86*(1-VLOOKUP($AW86,'MP-2019_Male'!$A$3:$CH$103,IF(FA$5&gt;2034,84,(60+(FA$5-$AX$5)))))</f>
        <v>0.28990892674221225</v>
      </c>
      <c r="FB86" s="381">
        <f>FA86*(1-VLOOKUP($AW86,'MP-2019_Male'!$A$3:$CH$103,IF(FB$5&gt;2034,84,(60+(FB$5-$AX$5)))))</f>
        <v>0.28874929103524338</v>
      </c>
      <c r="FC86" s="381">
        <f>FB86*(1-VLOOKUP($AW86,'MP-2019_Male'!$A$3:$CH$103,IF(FC$5&gt;2034,84,(60+(FC$5-$AX$5)))))</f>
        <v>0.28759429387110241</v>
      </c>
      <c r="FD86" s="381">
        <f>FC86*(1-VLOOKUP($AW86,'MP-2019_Male'!$A$3:$CH$103,IF(FD$5&gt;2034,84,(60+(FD$5-$AX$5)))))</f>
        <v>0.28644391669561803</v>
      </c>
      <c r="FE86" s="381">
        <f>FD86*(1-VLOOKUP($AW86,'MP-2019_Male'!$A$3:$CH$103,IF(FE$5&gt;2034,84,(60+(FE$5-$AX$5)))))</f>
        <v>0.28529814102883555</v>
      </c>
      <c r="FF86" s="381">
        <f>FE86*(1-VLOOKUP($AW86,'MP-2019_Male'!$A$3:$CH$103,IF(FF$5&gt;2034,84,(60+(FF$5-$AX$5)))))</f>
        <v>0.28415694846472023</v>
      </c>
      <c r="FG86" s="381">
        <f>FF86*(1-VLOOKUP($AW86,'MP-2019_Male'!$A$3:$CH$103,IF(FG$5&gt;2034,84,(60+(FG$5-$AX$5)))))</f>
        <v>0.28302032067086136</v>
      </c>
      <c r="FH86" s="381">
        <f>FG86*(1-VLOOKUP($AW86,'MP-2019_Male'!$A$3:$CH$103,IF(FH$5&gt;2034,84,(60+(FH$5-$AX$5)))))</f>
        <v>0.28188823938817792</v>
      </c>
      <c r="FI86" s="381">
        <f>FH86*(1-VLOOKUP($AW86,'MP-2019_Male'!$A$3:$CH$103,IF(FI$5&gt;2034,84,(60+(FI$5-$AX$5)))))</f>
        <v>0.28076068643062518</v>
      </c>
      <c r="FJ86" s="381">
        <f>FI86*(1-VLOOKUP($AW86,'MP-2019_Male'!$A$3:$CH$103,IF(FJ$5&gt;2034,84,(60+(FJ$5-$AX$5)))))</f>
        <v>0.27963764368490268</v>
      </c>
      <c r="FK86" s="381">
        <f>FJ86*(1-VLOOKUP($AW86,'MP-2019_Male'!$A$3:$CH$103,IF(FK$5&gt;2034,84,(60+(FK$5-$AX$5)))))</f>
        <v>0.2785190931101631</v>
      </c>
      <c r="FL86" s="381">
        <f>FK86*(1-VLOOKUP($AW86,'MP-2019_Male'!$A$3:$CH$103,IF(FL$5&gt;2034,84,(60+(FL$5-$AX$5)))))</f>
        <v>0.27740501673772244</v>
      </c>
      <c r="FM86" s="381">
        <f>FL86*(1-VLOOKUP($AW86,'MP-2019_Male'!$A$3:$CH$103,IF(FM$5&gt;2034,84,(60+(FM$5-$AX$5)))))</f>
        <v>0.27629539667077158</v>
      </c>
      <c r="FN86" s="381">
        <f>FM86*(1-VLOOKUP($AW86,'MP-2019_Male'!$A$3:$CH$103,IF(FN$5&gt;2034,84,(60+(FN$5-$AX$5)))))</f>
        <v>0.27519021508408847</v>
      </c>
    </row>
    <row r="87" spans="1:170">
      <c r="A87" s="172">
        <v>99</v>
      </c>
      <c r="B87" s="190">
        <f t="shared" si="20"/>
        <v>0.293848</v>
      </c>
      <c r="C87" s="191">
        <f t="shared" si="21"/>
        <v>0.25112299999999999</v>
      </c>
      <c r="D87" s="174">
        <f t="shared" si="18"/>
        <v>0.27248549999999999</v>
      </c>
      <c r="E87" s="345">
        <f t="shared" ca="1" si="22"/>
        <v>0.18740781093879411</v>
      </c>
      <c r="F87" s="346">
        <f t="shared" ca="1" si="23"/>
        <v>0.16006089426342587</v>
      </c>
      <c r="G87" s="366">
        <f t="shared" ca="1" si="17"/>
        <v>0.17373435260110998</v>
      </c>
      <c r="R87" s="405">
        <v>99</v>
      </c>
      <c r="T87" s="406" t="s">
        <v>63</v>
      </c>
      <c r="U87" s="407">
        <v>0.26112999999999997</v>
      </c>
      <c r="V87" s="407">
        <v>0.26135000000000003</v>
      </c>
      <c r="W87" s="408">
        <v>0.26096999999999998</v>
      </c>
      <c r="Y87" s="406" t="s">
        <v>63</v>
      </c>
      <c r="Z87" s="407">
        <v>0.30586000000000002</v>
      </c>
      <c r="AA87" s="407">
        <v>0.30624000000000001</v>
      </c>
      <c r="AB87" s="408">
        <v>0.30581000000000003</v>
      </c>
      <c r="AC87" s="413"/>
      <c r="AD87" s="172">
        <v>99</v>
      </c>
      <c r="AF87" s="195"/>
      <c r="AG87" s="196">
        <v>0.293848</v>
      </c>
      <c r="AH87" s="197">
        <v>0.31031999999999998</v>
      </c>
      <c r="AI87" s="172"/>
      <c r="AJ87" s="195"/>
      <c r="AK87" s="196">
        <v>0.25112299999999999</v>
      </c>
      <c r="AL87" s="197">
        <v>0.26055099999999998</v>
      </c>
      <c r="AM87" s="198"/>
      <c r="AW87" s="172">
        <v>106</v>
      </c>
      <c r="AX87" s="199">
        <f t="shared" si="19"/>
        <v>0.44171202891937694</v>
      </c>
      <c r="AY87" s="334">
        <f t="shared" si="15"/>
        <v>0.45436390000000004</v>
      </c>
      <c r="AZ87" s="381">
        <f>AY87*(1-VLOOKUP($AW87,'MP-2019_Male'!$A$3:$CH$103,IF(AZ$5&gt;2034,84,(60+(AZ$5-$AX$5)))))</f>
        <v>0.45286449913000004</v>
      </c>
      <c r="BA87" s="381">
        <f>AZ87*(1-VLOOKUP($AW87,'MP-2019_Male'!$A$3:$CH$103,IF(BA$5&gt;2034,84,(60+(BA$5-$AX$5)))))</f>
        <v>0.45141533273278406</v>
      </c>
      <c r="BB87" s="381">
        <f>BA87*(1-VLOOKUP($AW87,'MP-2019_Male'!$A$3:$CH$103,IF(BB$5&gt;2034,84,(60+(BB$5-$AX$5)))))</f>
        <v>0.45001594520131244</v>
      </c>
      <c r="BC87" s="381">
        <f>BB87*(1-VLOOKUP($AW87,'MP-2019_Male'!$A$3:$CH$103,IF(BC$5&gt;2034,84,(60+(BC$5-$AX$5)))))</f>
        <v>0.4486658973657085</v>
      </c>
      <c r="BD87" s="381">
        <f>BC87*(1-VLOOKUP($AW87,'MP-2019_Male'!$A$3:$CH$103,IF(BD$5&gt;2034,84,(60+(BD$5-$AX$5)))))</f>
        <v>0.44740963285308449</v>
      </c>
      <c r="BE87" s="381">
        <f>BD87*(1-VLOOKUP($AW87,'MP-2019_Male'!$A$3:$CH$103,IF(BE$5&gt;2034,84,(60+(BE$5-$AX$5)))))</f>
        <v>0.44620162684438114</v>
      </c>
      <c r="BF87" s="381">
        <f>BE87*(1-VLOOKUP($AW87,'MP-2019_Male'!$A$3:$CH$103,IF(BF$5&gt;2034,84,(60+(BF$5-$AX$5)))))</f>
        <v>0.44504150261458575</v>
      </c>
      <c r="BG87" s="381">
        <f>BF87*(1-VLOOKUP($AW87,'MP-2019_Male'!$A$3:$CH$103,IF(BG$5&gt;2034,84,(60+(BG$5-$AX$5)))))</f>
        <v>0.44392889885804931</v>
      </c>
      <c r="BH87" s="381">
        <f>BG87*(1-VLOOKUP($AW87,'MP-2019_Male'!$A$3:$CH$103,IF(BH$5&gt;2034,84,(60+(BH$5-$AX$5)))))</f>
        <v>0.44281907661090419</v>
      </c>
      <c r="BI87" s="381">
        <f>BH87*(1-VLOOKUP($AW87,'MP-2019_Male'!$A$3:$CH$103,IF(BI$5&gt;2034,84,(60+(BI$5-$AX$5)))))</f>
        <v>0.44171202891937694</v>
      </c>
      <c r="BJ87" s="414">
        <f>BI87*(1-VLOOKUP($AW87,'MP-2019_Male'!$A$3:$CH$103,IF(BJ$5&gt;2034,84,(60+(BJ$5-$AX$5)))))</f>
        <v>0.44056357764418652</v>
      </c>
      <c r="BK87" s="381">
        <f>BJ87*(1-VLOOKUP($AW87,'MP-2019_Male'!$A$3:$CH$103,IF(BK$5&gt;2034,84,(60+(BK$5-$AX$5)))))</f>
        <v>0.4394181123423116</v>
      </c>
      <c r="BL87" s="381">
        <f>BK87*(1-VLOOKUP($AW87,'MP-2019_Male'!$A$3:$CH$103,IF(BL$5&gt;2034,84,(60+(BL$5-$AX$5)))))</f>
        <v>0.43823168343898733</v>
      </c>
      <c r="BM87" s="381">
        <f>BL87*(1-VLOOKUP($AW87,'MP-2019_Male'!$A$3:$CH$103,IF(BM$5&gt;2034,84,(60+(BM$5-$AX$5)))))</f>
        <v>0.43700463472535817</v>
      </c>
      <c r="BN87" s="381">
        <f>BM87*(1-VLOOKUP($AW87,'MP-2019_Male'!$A$3:$CH$103,IF(BN$5&gt;2034,84,(60+(BN$5-$AX$5)))))</f>
        <v>0.43573732128465464</v>
      </c>
      <c r="BO87" s="381">
        <f>BN87*(1-VLOOKUP($AW87,'MP-2019_Male'!$A$3:$CH$103,IF(BO$5&gt;2034,84,(60+(BO$5-$AX$5)))))</f>
        <v>0.43443010932080067</v>
      </c>
      <c r="BP87" s="381">
        <f>BO87*(1-VLOOKUP($AW87,'MP-2019_Male'!$A$3:$CH$103,IF(BP$5&gt;2034,84,(60+(BP$5-$AX$5)))))</f>
        <v>0.43312681899283828</v>
      </c>
      <c r="BQ87" s="381">
        <f>BP87*(1-VLOOKUP($AW87,'MP-2019_Male'!$A$3:$CH$103,IF(BQ$5&gt;2034,84,(60+(BQ$5-$AX$5)))))</f>
        <v>0.43178412585396048</v>
      </c>
      <c r="BR87" s="381">
        <f>BQ87*(1-VLOOKUP($AW87,'MP-2019_Male'!$A$3:$CH$103,IF(BR$5&gt;2034,84,(60+(BR$5-$AX$5)))))</f>
        <v>0.4304024166512278</v>
      </c>
      <c r="BS87" s="381">
        <f>BR87*(1-VLOOKUP($AW87,'MP-2019_Male'!$A$3:$CH$103,IF(BS$5&gt;2034,84,(60+(BS$5-$AX$5)))))</f>
        <v>0.42898208867627874</v>
      </c>
      <c r="BT87" s="381">
        <f>BS87*(1-VLOOKUP($AW87,'MP-2019_Male'!$A$3:$CH$103,IF(BT$5&gt;2034,84,(60+(BT$5-$AX$5)))))</f>
        <v>0.42752354957477939</v>
      </c>
      <c r="BU87" s="381">
        <f>BT87*(1-VLOOKUP($AW87,'MP-2019_Male'!$A$3:$CH$103,IF(BU$5&gt;2034,84,(60+(BU$5-$AX$5)))))</f>
        <v>0.42602721715126768</v>
      </c>
      <c r="BV87" s="381">
        <f>BU87*(1-VLOOKUP($AW87,'MP-2019_Male'!$A$3:$CH$103,IF(BV$5&gt;2034,84,(60+(BV$5-$AX$5)))))</f>
        <v>0.4244935191695231</v>
      </c>
      <c r="BW87" s="381">
        <f>BV87*(1-VLOOKUP($AW87,'MP-2019_Male'!$A$3:$CH$103,IF(BW$5&gt;2034,84,(60+(BW$5-$AX$5)))))</f>
        <v>0.42292289314859588</v>
      </c>
      <c r="BX87" s="381">
        <f>BW87*(1-VLOOKUP($AW87,'MP-2019_Male'!$A$3:$CH$103,IF(BX$5&gt;2034,84,(60+(BX$5-$AX$5)))))</f>
        <v>0.42140037073326092</v>
      </c>
      <c r="BY87" s="381">
        <f>BX87*(1-VLOOKUP($AW87,'MP-2019_Male'!$A$3:$CH$103,IF(BY$5&gt;2034,84,(60+(BY$5-$AX$5)))))</f>
        <v>0.41988332939862116</v>
      </c>
      <c r="BZ87" s="381">
        <f>BY87*(1-VLOOKUP($AW87,'MP-2019_Male'!$A$3:$CH$103,IF(BZ$5&gt;2034,84,(60+(BZ$5-$AX$5)))))</f>
        <v>0.4183717494127861</v>
      </c>
      <c r="CA87" s="381">
        <f>BZ87*(1-VLOOKUP($AW87,'MP-2019_Male'!$A$3:$CH$103,IF(CA$5&gt;2034,84,(60+(CA$5-$AX$5)))))</f>
        <v>0.41686561111490006</v>
      </c>
      <c r="CB87" s="381">
        <f>CA87*(1-VLOOKUP($AW87,'MP-2019_Male'!$A$3:$CH$103,IF(CB$5&gt;2034,84,(60+(CB$5-$AX$5)))))</f>
        <v>0.41536489491488637</v>
      </c>
      <c r="CC87" s="381">
        <f>CB87*(1-VLOOKUP($AW87,'MP-2019_Male'!$A$3:$CH$103,IF(CC$5&gt;2034,84,(60+(CC$5-$AX$5)))))</f>
        <v>0.41386958129319279</v>
      </c>
      <c r="CD87" s="381">
        <f>CC87*(1-VLOOKUP($AW87,'MP-2019_Male'!$A$3:$CH$103,IF(CD$5&gt;2034,84,(60+(CD$5-$AX$5)))))</f>
        <v>0.41237965080053729</v>
      </c>
      <c r="CE87" s="381">
        <f>CD87*(1-VLOOKUP($AW87,'MP-2019_Male'!$A$3:$CH$103,IF(CE$5&gt;2034,84,(60+(CE$5-$AX$5)))))</f>
        <v>0.41089508405765535</v>
      </c>
      <c r="CF87" s="381">
        <f>CE87*(1-VLOOKUP($AW87,'MP-2019_Male'!$A$3:$CH$103,IF(CF$5&gt;2034,84,(60+(CF$5-$AX$5)))))</f>
        <v>0.40941586175504779</v>
      </c>
      <c r="CG87" s="381">
        <f>CF87*(1-VLOOKUP($AW87,'MP-2019_Male'!$A$3:$CH$103,IF(CG$5&gt;2034,84,(60+(CG$5-$AX$5)))))</f>
        <v>0.40794196465272958</v>
      </c>
      <c r="CH87" s="381">
        <f>CG87*(1-VLOOKUP($AW87,'MP-2019_Male'!$A$3:$CH$103,IF(CH$5&gt;2034,84,(60+(CH$5-$AX$5)))))</f>
        <v>0.40647337357997976</v>
      </c>
      <c r="CI87" s="381">
        <f>CH87*(1-VLOOKUP($AW87,'MP-2019_Male'!$A$3:$CH$103,IF(CI$5&gt;2034,84,(60+(CI$5-$AX$5)))))</f>
        <v>0.40501006943509182</v>
      </c>
      <c r="CJ87" s="381">
        <f>CI87*(1-VLOOKUP($AW87,'MP-2019_Male'!$A$3:$CH$103,IF(CJ$5&gt;2034,84,(60+(CJ$5-$AX$5)))))</f>
        <v>0.40355203318512545</v>
      </c>
      <c r="CK87" s="381">
        <f>CJ87*(1-VLOOKUP($AW87,'MP-2019_Male'!$A$3:$CH$103,IF(CK$5&gt;2034,84,(60+(CK$5-$AX$5)))))</f>
        <v>0.40209924586565898</v>
      </c>
      <c r="CL87" s="381">
        <f>CK87*(1-VLOOKUP($AW87,'MP-2019_Male'!$A$3:$CH$103,IF(CL$5&gt;2034,84,(60+(CL$5-$AX$5)))))</f>
        <v>0.40065168858054256</v>
      </c>
      <c r="CM87" s="381">
        <f>CL87*(1-VLOOKUP($AW87,'MP-2019_Male'!$A$3:$CH$103,IF(CM$5&gt;2034,84,(60+(CM$5-$AX$5)))))</f>
        <v>0.39920934250165258</v>
      </c>
      <c r="CN87" s="381">
        <f>CM87*(1-VLOOKUP($AW87,'MP-2019_Male'!$A$3:$CH$103,IF(CN$5&gt;2034,84,(60+(CN$5-$AX$5)))))</f>
        <v>0.39777218886864663</v>
      </c>
      <c r="CO87" s="381">
        <f>CN87*(1-VLOOKUP($AW87,'MP-2019_Male'!$A$3:$CH$103,IF(CO$5&gt;2034,84,(60+(CO$5-$AX$5)))))</f>
        <v>0.39634020898871947</v>
      </c>
      <c r="CP87" s="381">
        <f>CO87*(1-VLOOKUP($AW87,'MP-2019_Male'!$A$3:$CH$103,IF(CP$5&gt;2034,84,(60+(CP$5-$AX$5)))))</f>
        <v>0.39491338423636008</v>
      </c>
      <c r="CQ87" s="381">
        <f>CP87*(1-VLOOKUP($AW87,'MP-2019_Male'!$A$3:$CH$103,IF(CQ$5&gt;2034,84,(60+(CQ$5-$AX$5)))))</f>
        <v>0.39349169605310919</v>
      </c>
      <c r="CR87" s="381">
        <f>CQ87*(1-VLOOKUP($AW87,'MP-2019_Male'!$A$3:$CH$103,IF(CR$5&gt;2034,84,(60+(CR$5-$AX$5)))))</f>
        <v>0.39207512594731797</v>
      </c>
      <c r="CS87" s="381">
        <f>CR87*(1-VLOOKUP($AW87,'MP-2019_Male'!$A$3:$CH$103,IF(CS$5&gt;2034,84,(60+(CS$5-$AX$5)))))</f>
        <v>0.39066365549390758</v>
      </c>
      <c r="CT87" s="381">
        <f>CS87*(1-VLOOKUP($AW87,'MP-2019_Male'!$A$3:$CH$103,IF(CT$5&gt;2034,84,(60+(CT$5-$AX$5)))))</f>
        <v>0.38925726633412949</v>
      </c>
      <c r="CU87" s="381">
        <f>CT87*(1-VLOOKUP($AW87,'MP-2019_Male'!$A$3:$CH$103,IF(CU$5&gt;2034,84,(60+(CU$5-$AX$5)))))</f>
        <v>0.3878559401753266</v>
      </c>
      <c r="CV87" s="381">
        <f>CU87*(1-VLOOKUP($AW87,'MP-2019_Male'!$A$3:$CH$103,IF(CV$5&gt;2034,84,(60+(CV$5-$AX$5)))))</f>
        <v>0.38645965879069538</v>
      </c>
      <c r="CW87" s="381">
        <f>CV87*(1-VLOOKUP($AW87,'MP-2019_Male'!$A$3:$CH$103,IF(CW$5&gt;2034,84,(60+(CW$5-$AX$5)))))</f>
        <v>0.38506840401904885</v>
      </c>
      <c r="CX87" s="381">
        <f>CW87*(1-VLOOKUP($AW87,'MP-2019_Male'!$A$3:$CH$103,IF(CX$5&gt;2034,84,(60+(CX$5-$AX$5)))))</f>
        <v>0.38368215776458026</v>
      </c>
      <c r="CY87" s="381">
        <f>CX87*(1-VLOOKUP($AW87,'MP-2019_Male'!$A$3:$CH$103,IF(CY$5&gt;2034,84,(60+(CY$5-$AX$5)))))</f>
        <v>0.38230090199662775</v>
      </c>
      <c r="CZ87" s="381">
        <f>CY87*(1-VLOOKUP($AW87,'MP-2019_Male'!$A$3:$CH$103,IF(CZ$5&gt;2034,84,(60+(CZ$5-$AX$5)))))</f>
        <v>0.38092461874943989</v>
      </c>
      <c r="DA87" s="381">
        <f>CZ87*(1-VLOOKUP($AW87,'MP-2019_Male'!$A$3:$CH$103,IF(DA$5&gt;2034,84,(60+(DA$5-$AX$5)))))</f>
        <v>0.37955329012194189</v>
      </c>
      <c r="DB87" s="381">
        <f>DA87*(1-VLOOKUP($AW87,'MP-2019_Male'!$A$3:$CH$103,IF(DB$5&gt;2034,84,(60+(DB$5-$AX$5)))))</f>
        <v>0.3781868982775029</v>
      </c>
      <c r="DC87" s="381">
        <f>DB87*(1-VLOOKUP($AW87,'MP-2019_Male'!$A$3:$CH$103,IF(DC$5&gt;2034,84,(60+(DC$5-$AX$5)))))</f>
        <v>0.3768254254437039</v>
      </c>
      <c r="DD87" s="381">
        <f>DC87*(1-VLOOKUP($AW87,'MP-2019_Male'!$A$3:$CH$103,IF(DD$5&gt;2034,84,(60+(DD$5-$AX$5)))))</f>
        <v>0.37546885391210655</v>
      </c>
      <c r="DE87" s="381">
        <f>DD87*(1-VLOOKUP($AW87,'MP-2019_Male'!$A$3:$CH$103,IF(DE$5&gt;2034,84,(60+(DE$5-$AX$5)))))</f>
        <v>0.37411716603802292</v>
      </c>
      <c r="DF87" s="381">
        <f>DE87*(1-VLOOKUP($AW87,'MP-2019_Male'!$A$3:$CH$103,IF(DF$5&gt;2034,84,(60+(DF$5-$AX$5)))))</f>
        <v>0.37277034424028604</v>
      </c>
      <c r="DG87" s="381">
        <f>DF87*(1-VLOOKUP($AW87,'MP-2019_Male'!$A$3:$CH$103,IF(DG$5&gt;2034,84,(60+(DG$5-$AX$5)))))</f>
        <v>0.371428371001021</v>
      </c>
      <c r="DH87" s="381">
        <f>DG87*(1-VLOOKUP($AW87,'MP-2019_Male'!$A$3:$CH$103,IF(DH$5&gt;2034,84,(60+(DH$5-$AX$5)))))</f>
        <v>0.37009122886541729</v>
      </c>
      <c r="DI87" s="381">
        <f>DH87*(1-VLOOKUP($AW87,'MP-2019_Male'!$A$3:$CH$103,IF(DI$5&gt;2034,84,(60+(DI$5-$AX$5)))))</f>
        <v>0.36875890044150178</v>
      </c>
      <c r="DJ87" s="381">
        <f>DI87*(1-VLOOKUP($AW87,'MP-2019_Male'!$A$3:$CH$103,IF(DJ$5&gt;2034,84,(60+(DJ$5-$AX$5)))))</f>
        <v>0.36743136839991236</v>
      </c>
      <c r="DK87" s="381">
        <f>DJ87*(1-VLOOKUP($AW87,'MP-2019_Male'!$A$3:$CH$103,IF(DK$5&gt;2034,84,(60+(DK$5-$AX$5)))))</f>
        <v>0.36610861547367268</v>
      </c>
      <c r="DL87" s="381">
        <f>DK87*(1-VLOOKUP($AW87,'MP-2019_Male'!$A$3:$CH$103,IF(DL$5&gt;2034,84,(60+(DL$5-$AX$5)))))</f>
        <v>0.36479062445796745</v>
      </c>
      <c r="DM87" s="381">
        <f>DL87*(1-VLOOKUP($AW87,'MP-2019_Male'!$A$3:$CH$103,IF(DM$5&gt;2034,84,(60+(DM$5-$AX$5)))))</f>
        <v>0.36347737820991877</v>
      </c>
      <c r="DN87" s="381">
        <f>DM87*(1-VLOOKUP($AW87,'MP-2019_Male'!$A$3:$CH$103,IF(DN$5&gt;2034,84,(60+(DN$5-$AX$5)))))</f>
        <v>0.36216885964836304</v>
      </c>
      <c r="DO87" s="381">
        <f>DN87*(1-VLOOKUP($AW87,'MP-2019_Male'!$A$3:$CH$103,IF(DO$5&gt;2034,84,(60+(DO$5-$AX$5)))))</f>
        <v>0.36086505175362893</v>
      </c>
      <c r="DP87" s="381">
        <f>DO87*(1-VLOOKUP($AW87,'MP-2019_Male'!$A$3:$CH$103,IF(DP$5&gt;2034,84,(60+(DP$5-$AX$5)))))</f>
        <v>0.35956593756731586</v>
      </c>
      <c r="DQ87" s="381">
        <f>DP87*(1-VLOOKUP($AW87,'MP-2019_Male'!$A$3:$CH$103,IF(DQ$5&gt;2034,84,(60+(DQ$5-$AX$5)))))</f>
        <v>0.35827150019207349</v>
      </c>
      <c r="DR87" s="381">
        <f>DQ87*(1-VLOOKUP($AW87,'MP-2019_Male'!$A$3:$CH$103,IF(DR$5&gt;2034,84,(60+(DR$5-$AX$5)))))</f>
        <v>0.35698172279138202</v>
      </c>
      <c r="DS87" s="381">
        <f>DR87*(1-VLOOKUP($AW87,'MP-2019_Male'!$A$3:$CH$103,IF(DS$5&gt;2034,84,(60+(DS$5-$AX$5)))))</f>
        <v>0.35569658858933301</v>
      </c>
      <c r="DT87" s="381">
        <f>DS87*(1-VLOOKUP($AW87,'MP-2019_Male'!$A$3:$CH$103,IF(DT$5&gt;2034,84,(60+(DT$5-$AX$5)))))</f>
        <v>0.35441608087041138</v>
      </c>
      <c r="DU87" s="381">
        <f>DT87*(1-VLOOKUP($AW87,'MP-2019_Male'!$A$3:$CH$103,IF(DU$5&gt;2034,84,(60+(DU$5-$AX$5)))))</f>
        <v>0.35314018297927791</v>
      </c>
      <c r="DV87" s="381">
        <f>DU87*(1-VLOOKUP($AW87,'MP-2019_Male'!$A$3:$CH$103,IF(DV$5&gt;2034,84,(60+(DV$5-$AX$5)))))</f>
        <v>0.35186887832055247</v>
      </c>
      <c r="DW87" s="381">
        <f>DV87*(1-VLOOKUP($AW87,'MP-2019_Male'!$A$3:$CH$103,IF(DW$5&gt;2034,84,(60+(DW$5-$AX$5)))))</f>
        <v>0.35060215035859849</v>
      </c>
      <c r="DX87" s="381">
        <f>DW87*(1-VLOOKUP($AW87,'MP-2019_Male'!$A$3:$CH$103,IF(DX$5&gt;2034,84,(60+(DX$5-$AX$5)))))</f>
        <v>0.34933998261730753</v>
      </c>
      <c r="DY87" s="381">
        <f>DX87*(1-VLOOKUP($AW87,'MP-2019_Male'!$A$3:$CH$103,IF(DY$5&gt;2034,84,(60+(DY$5-$AX$5)))))</f>
        <v>0.34808235867988518</v>
      </c>
      <c r="DZ87" s="381">
        <f>DY87*(1-VLOOKUP($AW87,'MP-2019_Male'!$A$3:$CH$103,IF(DZ$5&gt;2034,84,(60+(DZ$5-$AX$5)))))</f>
        <v>0.34682926218863758</v>
      </c>
      <c r="EA87" s="381">
        <f>DZ87*(1-VLOOKUP($AW87,'MP-2019_Male'!$A$3:$CH$103,IF(EA$5&gt;2034,84,(60+(EA$5-$AX$5)))))</f>
        <v>0.34558067684475846</v>
      </c>
      <c r="EB87" s="381">
        <f>EA87*(1-VLOOKUP($AW87,'MP-2019_Male'!$A$3:$CH$103,IF(EB$5&gt;2034,84,(60+(EB$5-$AX$5)))))</f>
        <v>0.34433658640811732</v>
      </c>
      <c r="EC87" s="381">
        <f>EB87*(1-VLOOKUP($AW87,'MP-2019_Male'!$A$3:$CH$103,IF(EC$5&gt;2034,84,(60+(EC$5-$AX$5)))))</f>
        <v>0.34309697469704808</v>
      </c>
      <c r="ED87" s="381">
        <f>EC87*(1-VLOOKUP($AW87,'MP-2019_Male'!$A$3:$CH$103,IF(ED$5&gt;2034,84,(60+(ED$5-$AX$5)))))</f>
        <v>0.34186182558813871</v>
      </c>
      <c r="EE87" s="381">
        <f>ED87*(1-VLOOKUP($AW87,'MP-2019_Male'!$A$3:$CH$103,IF(EE$5&gt;2034,84,(60+(EE$5-$AX$5)))))</f>
        <v>0.34063112301602139</v>
      </c>
      <c r="EF87" s="381">
        <f>EE87*(1-VLOOKUP($AW87,'MP-2019_Male'!$A$3:$CH$103,IF(EF$5&gt;2034,84,(60+(EF$5-$AX$5)))))</f>
        <v>0.3394048509731637</v>
      </c>
      <c r="EG87" s="381">
        <f>EF87*(1-VLOOKUP($AW87,'MP-2019_Male'!$A$3:$CH$103,IF(EG$5&gt;2034,84,(60+(EG$5-$AX$5)))))</f>
        <v>0.3381829935096603</v>
      </c>
      <c r="EH87" s="381">
        <f>EG87*(1-VLOOKUP($AW87,'MP-2019_Male'!$A$3:$CH$103,IF(EH$5&gt;2034,84,(60+(EH$5-$AX$5)))))</f>
        <v>0.33696553473302548</v>
      </c>
      <c r="EI87" s="381">
        <f>EH87*(1-VLOOKUP($AW87,'MP-2019_Male'!$A$3:$CH$103,IF(EI$5&gt;2034,84,(60+(EI$5-$AX$5)))))</f>
        <v>0.3357524588079866</v>
      </c>
      <c r="EJ87" s="381">
        <f>EI87*(1-VLOOKUP($AW87,'MP-2019_Male'!$A$3:$CH$103,IF(EJ$5&gt;2034,84,(60+(EJ$5-$AX$5)))))</f>
        <v>0.33454374995627784</v>
      </c>
      <c r="EK87" s="381">
        <f>EJ87*(1-VLOOKUP($AW87,'MP-2019_Male'!$A$3:$CH$103,IF(EK$5&gt;2034,84,(60+(EK$5-$AX$5)))))</f>
        <v>0.33333939245643524</v>
      </c>
      <c r="EL87" s="381">
        <f>EK87*(1-VLOOKUP($AW87,'MP-2019_Male'!$A$3:$CH$103,IF(EL$5&gt;2034,84,(60+(EL$5-$AX$5)))))</f>
        <v>0.33213937064359206</v>
      </c>
      <c r="EM87" s="381">
        <f>EL87*(1-VLOOKUP($AW87,'MP-2019_Male'!$A$3:$CH$103,IF(EM$5&gt;2034,84,(60+(EM$5-$AX$5)))))</f>
        <v>0.33094366890927512</v>
      </c>
      <c r="EN87" s="381">
        <f>EM87*(1-VLOOKUP($AW87,'MP-2019_Male'!$A$3:$CH$103,IF(EN$5&gt;2034,84,(60+(EN$5-$AX$5)))))</f>
        <v>0.32975227170120169</v>
      </c>
      <c r="EO87" s="381">
        <f>EN87*(1-VLOOKUP($AW87,'MP-2019_Male'!$A$3:$CH$103,IF(EO$5&gt;2034,84,(60+(EO$5-$AX$5)))))</f>
        <v>0.32856516352307735</v>
      </c>
      <c r="EP87" s="381">
        <f>EO87*(1-VLOOKUP($AW87,'MP-2019_Male'!$A$3:$CH$103,IF(EP$5&gt;2034,84,(60+(EP$5-$AX$5)))))</f>
        <v>0.32738232893439428</v>
      </c>
      <c r="EQ87" s="381">
        <f>EP87*(1-VLOOKUP($AW87,'MP-2019_Male'!$A$3:$CH$103,IF(EQ$5&gt;2034,84,(60+(EQ$5-$AX$5)))))</f>
        <v>0.32620375255023043</v>
      </c>
      <c r="ER87" s="381">
        <f>EQ87*(1-VLOOKUP($AW87,'MP-2019_Male'!$A$3:$CH$103,IF(ER$5&gt;2034,84,(60+(ER$5-$AX$5)))))</f>
        <v>0.32502941904104959</v>
      </c>
      <c r="ES87" s="381">
        <f>ER87*(1-VLOOKUP($AW87,'MP-2019_Male'!$A$3:$CH$103,IF(ES$5&gt;2034,84,(60+(ES$5-$AX$5)))))</f>
        <v>0.32385931313250182</v>
      </c>
      <c r="ET87" s="381">
        <f>ES87*(1-VLOOKUP($AW87,'MP-2019_Male'!$A$3:$CH$103,IF(ET$5&gt;2034,84,(60+(ET$5-$AX$5)))))</f>
        <v>0.3226934196052248</v>
      </c>
      <c r="EU87" s="381">
        <f>ET87*(1-VLOOKUP($AW87,'MP-2019_Male'!$A$3:$CH$103,IF(EU$5&gt;2034,84,(60+(EU$5-$AX$5)))))</f>
        <v>0.32153172329464597</v>
      </c>
      <c r="EV87" s="381">
        <f>EU87*(1-VLOOKUP($AW87,'MP-2019_Male'!$A$3:$CH$103,IF(EV$5&gt;2034,84,(60+(EV$5-$AX$5)))))</f>
        <v>0.32037420909078523</v>
      </c>
      <c r="EW87" s="381">
        <f>EV87*(1-VLOOKUP($AW87,'MP-2019_Male'!$A$3:$CH$103,IF(EW$5&gt;2034,84,(60+(EW$5-$AX$5)))))</f>
        <v>0.31922086193805838</v>
      </c>
      <c r="EX87" s="381">
        <f>EW87*(1-VLOOKUP($AW87,'MP-2019_Male'!$A$3:$CH$103,IF(EX$5&gt;2034,84,(60+(EX$5-$AX$5)))))</f>
        <v>0.31807166683508137</v>
      </c>
      <c r="EY87" s="381">
        <f>EX87*(1-VLOOKUP($AW87,'MP-2019_Male'!$A$3:$CH$103,IF(EY$5&gt;2034,84,(60+(EY$5-$AX$5)))))</f>
        <v>0.31692660883447504</v>
      </c>
      <c r="EZ87" s="381">
        <f>EY87*(1-VLOOKUP($AW87,'MP-2019_Male'!$A$3:$CH$103,IF(EZ$5&gt;2034,84,(60+(EZ$5-$AX$5)))))</f>
        <v>0.31578567304267091</v>
      </c>
      <c r="FA87" s="381">
        <f>EZ87*(1-VLOOKUP($AW87,'MP-2019_Male'!$A$3:$CH$103,IF(FA$5&gt;2034,84,(60+(FA$5-$AX$5)))))</f>
        <v>0.31464884461971726</v>
      </c>
      <c r="FB87" s="381">
        <f>FA87*(1-VLOOKUP($AW87,'MP-2019_Male'!$A$3:$CH$103,IF(FB$5&gt;2034,84,(60+(FB$5-$AX$5)))))</f>
        <v>0.31351610877908626</v>
      </c>
      <c r="FC87" s="381">
        <f>FB87*(1-VLOOKUP($AW87,'MP-2019_Male'!$A$3:$CH$103,IF(FC$5&gt;2034,84,(60+(FC$5-$AX$5)))))</f>
        <v>0.31238745078748154</v>
      </c>
      <c r="FD87" s="381">
        <f>FC87*(1-VLOOKUP($AW87,'MP-2019_Male'!$A$3:$CH$103,IF(FD$5&gt;2034,84,(60+(FD$5-$AX$5)))))</f>
        <v>0.31126285596464659</v>
      </c>
      <c r="FE87" s="381">
        <f>FD87*(1-VLOOKUP($AW87,'MP-2019_Male'!$A$3:$CH$103,IF(FE$5&gt;2034,84,(60+(FE$5-$AX$5)))))</f>
        <v>0.31014230968317386</v>
      </c>
      <c r="FF87" s="381">
        <f>FE87*(1-VLOOKUP($AW87,'MP-2019_Male'!$A$3:$CH$103,IF(FF$5&gt;2034,84,(60+(FF$5-$AX$5)))))</f>
        <v>0.30902579736831443</v>
      </c>
      <c r="FG87" s="381">
        <f>FF87*(1-VLOOKUP($AW87,'MP-2019_Male'!$A$3:$CH$103,IF(FG$5&gt;2034,84,(60+(FG$5-$AX$5)))))</f>
        <v>0.30791330449778848</v>
      </c>
      <c r="FH87" s="381">
        <f>FG87*(1-VLOOKUP($AW87,'MP-2019_Male'!$A$3:$CH$103,IF(FH$5&gt;2034,84,(60+(FH$5-$AX$5)))))</f>
        <v>0.30680481660159642</v>
      </c>
      <c r="FI87" s="381">
        <f>FH87*(1-VLOOKUP($AW87,'MP-2019_Male'!$A$3:$CH$103,IF(FI$5&gt;2034,84,(60+(FI$5-$AX$5)))))</f>
        <v>0.30570031926183067</v>
      </c>
      <c r="FJ87" s="381">
        <f>FI87*(1-VLOOKUP($AW87,'MP-2019_Male'!$A$3:$CH$103,IF(FJ$5&gt;2034,84,(60+(FJ$5-$AX$5)))))</f>
        <v>0.30459979811248805</v>
      </c>
      <c r="FK87" s="381">
        <f>FJ87*(1-VLOOKUP($AW87,'MP-2019_Male'!$A$3:$CH$103,IF(FK$5&gt;2034,84,(60+(FK$5-$AX$5)))))</f>
        <v>0.3035032388392831</v>
      </c>
      <c r="FL87" s="381">
        <f>FK87*(1-VLOOKUP($AW87,'MP-2019_Male'!$A$3:$CH$103,IF(FL$5&gt;2034,84,(60+(FL$5-$AX$5)))))</f>
        <v>0.30241062717946166</v>
      </c>
      <c r="FM87" s="381">
        <f>FL87*(1-VLOOKUP($AW87,'MP-2019_Male'!$A$3:$CH$103,IF(FM$5&gt;2034,84,(60+(FM$5-$AX$5)))))</f>
        <v>0.30132194892161557</v>
      </c>
      <c r="FN87" s="381">
        <f>FM87*(1-VLOOKUP($AW87,'MP-2019_Male'!$A$3:$CH$103,IF(FN$5&gt;2034,84,(60+(FN$5-$AX$5)))))</f>
        <v>0.30023718990549775</v>
      </c>
    </row>
    <row r="88" spans="1:170">
      <c r="A88" s="172">
        <v>100</v>
      </c>
      <c r="B88" s="190">
        <f t="shared" si="20"/>
        <v>0.31398799999999999</v>
      </c>
      <c r="C88" s="191">
        <f t="shared" si="21"/>
        <v>0.27085799999999999</v>
      </c>
      <c r="D88" s="174">
        <f t="shared" si="18"/>
        <v>0.29242299999999999</v>
      </c>
      <c r="E88" s="345">
        <f t="shared" ca="1" si="22"/>
        <v>0.20512258764257116</v>
      </c>
      <c r="F88" s="346">
        <f t="shared" ca="1" si="23"/>
        <v>0.17702474124742518</v>
      </c>
      <c r="G88" s="366">
        <f t="shared" ca="1" si="17"/>
        <v>0.19107366444499818</v>
      </c>
      <c r="R88" s="405">
        <v>100</v>
      </c>
      <c r="T88" s="406" t="s">
        <v>63</v>
      </c>
      <c r="U88" s="407">
        <v>0.28160000000000002</v>
      </c>
      <c r="V88" s="407">
        <v>0.28160000000000002</v>
      </c>
      <c r="W88" s="408">
        <v>0.28160000000000002</v>
      </c>
      <c r="Y88" s="406" t="s">
        <v>63</v>
      </c>
      <c r="Z88" s="407">
        <v>0.32608999999999999</v>
      </c>
      <c r="AA88" s="407">
        <v>0.32608999999999999</v>
      </c>
      <c r="AB88" s="408">
        <v>0.32608999999999999</v>
      </c>
      <c r="AC88" s="413"/>
      <c r="AD88" s="172">
        <v>100</v>
      </c>
      <c r="AF88" s="195"/>
      <c r="AG88" s="196">
        <v>0.31398799999999999</v>
      </c>
      <c r="AH88" s="197">
        <v>0.32671699999999998</v>
      </c>
      <c r="AI88" s="172"/>
      <c r="AJ88" s="195"/>
      <c r="AK88" s="196">
        <v>0.27085799999999999</v>
      </c>
      <c r="AL88" s="197">
        <v>0.27818900000000002</v>
      </c>
      <c r="AM88" s="198"/>
      <c r="AW88" s="172">
        <v>107</v>
      </c>
      <c r="AX88" s="199">
        <f t="shared" si="19"/>
        <v>0.45989137624794424</v>
      </c>
      <c r="AY88" s="334">
        <f t="shared" si="15"/>
        <v>0.47159580000000001</v>
      </c>
      <c r="AZ88" s="381">
        <f>AY88*(1-VLOOKUP($AW88,'MP-2019_Male'!$A$3:$CH$103,IF(AZ$5&gt;2034,84,(60+(AZ$5-$AX$5)))))</f>
        <v>0.47022817218000001</v>
      </c>
      <c r="BA88" s="381">
        <f>AZ88*(1-VLOOKUP($AW88,'MP-2019_Male'!$A$3:$CH$103,IF(BA$5&gt;2034,84,(60+(BA$5-$AX$5)))))</f>
        <v>0.46886451048067801</v>
      </c>
      <c r="BB88" s="381">
        <f>BA88*(1-VLOOKUP($AW88,'MP-2019_Male'!$A$3:$CH$103,IF(BB$5&gt;2034,84,(60+(BB$5-$AX$5)))))</f>
        <v>0.46755168985133211</v>
      </c>
      <c r="BC88" s="381">
        <f>BB88*(1-VLOOKUP($AW88,'MP-2019_Male'!$A$3:$CH$103,IF(BC$5&gt;2034,84,(60+(BC$5-$AX$5)))))</f>
        <v>0.4662893002887335</v>
      </c>
      <c r="BD88" s="381">
        <f>BC88*(1-VLOOKUP($AW88,'MP-2019_Male'!$A$3:$CH$103,IF(BD$5&gt;2034,84,(60+(BD$5-$AX$5)))))</f>
        <v>0.46512357703801172</v>
      </c>
      <c r="BE88" s="381">
        <f>BD88*(1-VLOOKUP($AW88,'MP-2019_Male'!$A$3:$CH$103,IF(BE$5&gt;2034,84,(60+(BE$5-$AX$5)))))</f>
        <v>0.46400728045312051</v>
      </c>
      <c r="BF88" s="381">
        <f>BE88*(1-VLOOKUP($AW88,'MP-2019_Male'!$A$3:$CH$103,IF(BF$5&gt;2034,84,(60+(BF$5-$AX$5)))))</f>
        <v>0.46294006370807833</v>
      </c>
      <c r="BG88" s="381">
        <f>BF88*(1-VLOOKUP($AW88,'MP-2019_Male'!$A$3:$CH$103,IF(BG$5&gt;2034,84,(60+(BG$5-$AX$5)))))</f>
        <v>0.46192159556792056</v>
      </c>
      <c r="BH88" s="381">
        <f>BG88*(1-VLOOKUP($AW88,'MP-2019_Male'!$A$3:$CH$103,IF(BH$5&gt;2034,84,(60+(BH$5-$AX$5)))))</f>
        <v>0.46090536805767113</v>
      </c>
      <c r="BI88" s="381">
        <f>BH88*(1-VLOOKUP($AW88,'MP-2019_Male'!$A$3:$CH$103,IF(BI$5&gt;2034,84,(60+(BI$5-$AX$5)))))</f>
        <v>0.45989137624794424</v>
      </c>
      <c r="BJ88" s="414">
        <f>BI88*(1-VLOOKUP($AW88,'MP-2019_Male'!$A$3:$CH$103,IF(BJ$5&gt;2034,84,(60+(BJ$5-$AX$5)))))</f>
        <v>0.458833626082574</v>
      </c>
      <c r="BK88" s="381">
        <f>BJ88*(1-VLOOKUP($AW88,'MP-2019_Male'!$A$3:$CH$103,IF(BK$5&gt;2034,84,(60+(BK$5-$AX$5)))))</f>
        <v>0.45777830874258407</v>
      </c>
      <c r="BL88" s="381">
        <f>BK88*(1-VLOOKUP($AW88,'MP-2019_Male'!$A$3:$CH$103,IF(BL$5&gt;2034,84,(60+(BL$5-$AX$5)))))</f>
        <v>0.45667964080160189</v>
      </c>
      <c r="BM88" s="381">
        <f>BL88*(1-VLOOKUP($AW88,'MP-2019_Male'!$A$3:$CH$103,IF(BM$5&gt;2034,84,(60+(BM$5-$AX$5)))))</f>
        <v>0.45553794169959794</v>
      </c>
      <c r="BN88" s="381">
        <f>BM88*(1-VLOOKUP($AW88,'MP-2019_Male'!$A$3:$CH$103,IF(BN$5&gt;2034,84,(60+(BN$5-$AX$5)))))</f>
        <v>0.45435354305117898</v>
      </c>
      <c r="BO88" s="381">
        <f>BN88*(1-VLOOKUP($AW88,'MP-2019_Male'!$A$3:$CH$103,IF(BO$5&gt;2034,84,(60+(BO$5-$AX$5)))))</f>
        <v>0.45317222383924588</v>
      </c>
      <c r="BP88" s="381">
        <f>BO88*(1-VLOOKUP($AW88,'MP-2019_Male'!$A$3:$CH$103,IF(BP$5&gt;2034,84,(60+(BP$5-$AX$5)))))</f>
        <v>0.45194865883487989</v>
      </c>
      <c r="BQ88" s="381">
        <f>BP88*(1-VLOOKUP($AW88,'MP-2019_Male'!$A$3:$CH$103,IF(BQ$5&gt;2034,84,(60+(BQ$5-$AX$5)))))</f>
        <v>0.45068320259014222</v>
      </c>
      <c r="BR88" s="381">
        <f>BQ88*(1-VLOOKUP($AW88,'MP-2019_Male'!$A$3:$CH$103,IF(BR$5&gt;2034,84,(60+(BR$5-$AX$5)))))</f>
        <v>0.44937622130263077</v>
      </c>
      <c r="BS88" s="381">
        <f>BR88*(1-VLOOKUP($AW88,'MP-2019_Male'!$A$3:$CH$103,IF(BS$5&gt;2034,84,(60+(BS$5-$AX$5)))))</f>
        <v>0.4480280926387229</v>
      </c>
      <c r="BT88" s="381">
        <f>BS88*(1-VLOOKUP($AW88,'MP-2019_Male'!$A$3:$CH$103,IF(BT$5&gt;2034,84,(60+(BT$5-$AX$5)))))</f>
        <v>0.44668400836080674</v>
      </c>
      <c r="BU88" s="381">
        <f>BT88*(1-VLOOKUP($AW88,'MP-2019_Male'!$A$3:$CH$103,IF(BU$5&gt;2034,84,(60+(BU$5-$AX$5)))))</f>
        <v>0.44529928793488827</v>
      </c>
      <c r="BV88" s="381">
        <f>BU88*(1-VLOOKUP($AW88,'MP-2019_Male'!$A$3:$CH$103,IF(BV$5&gt;2034,84,(60+(BV$5-$AX$5)))))</f>
        <v>0.44387433021349665</v>
      </c>
      <c r="BW88" s="381">
        <f>BV88*(1-VLOOKUP($AW88,'MP-2019_Male'!$A$3:$CH$103,IF(BW$5&gt;2034,84,(60+(BW$5-$AX$5)))))</f>
        <v>0.44240954492379214</v>
      </c>
      <c r="BX88" s="381">
        <f>BW88*(1-VLOOKUP($AW88,'MP-2019_Male'!$A$3:$CH$103,IF(BX$5&gt;2034,84,(60+(BX$5-$AX$5)))))</f>
        <v>0.44099383438003603</v>
      </c>
      <c r="BY88" s="381">
        <f>BX88*(1-VLOOKUP($AW88,'MP-2019_Male'!$A$3:$CH$103,IF(BY$5&gt;2034,84,(60+(BY$5-$AX$5)))))</f>
        <v>0.4395826541100199</v>
      </c>
      <c r="BZ88" s="381">
        <f>BY88*(1-VLOOKUP($AW88,'MP-2019_Male'!$A$3:$CH$103,IF(BZ$5&gt;2034,84,(60+(BZ$5-$AX$5)))))</f>
        <v>0.43817598961686782</v>
      </c>
      <c r="CA88" s="381">
        <f>BZ88*(1-VLOOKUP($AW88,'MP-2019_Male'!$A$3:$CH$103,IF(CA$5&gt;2034,84,(60+(CA$5-$AX$5)))))</f>
        <v>0.43677382645009383</v>
      </c>
      <c r="CB88" s="381">
        <f>CA88*(1-VLOOKUP($AW88,'MP-2019_Male'!$A$3:$CH$103,IF(CB$5&gt;2034,84,(60+(CB$5-$AX$5)))))</f>
        <v>0.43537615020545356</v>
      </c>
      <c r="CC88" s="381">
        <f>CB88*(1-VLOOKUP($AW88,'MP-2019_Male'!$A$3:$CH$103,IF(CC$5&gt;2034,84,(60+(CC$5-$AX$5)))))</f>
        <v>0.43398294652479613</v>
      </c>
      <c r="CD88" s="381">
        <f>CC88*(1-VLOOKUP($AW88,'MP-2019_Male'!$A$3:$CH$103,IF(CD$5&gt;2034,84,(60+(CD$5-$AX$5)))))</f>
        <v>0.43259420109591679</v>
      </c>
      <c r="CE88" s="381">
        <f>CD88*(1-VLOOKUP($AW88,'MP-2019_Male'!$A$3:$CH$103,IF(CE$5&gt;2034,84,(60+(CE$5-$AX$5)))))</f>
        <v>0.43120989965240986</v>
      </c>
      <c r="CF88" s="381">
        <f>CE88*(1-VLOOKUP($AW88,'MP-2019_Male'!$A$3:$CH$103,IF(CF$5&gt;2034,84,(60+(CF$5-$AX$5)))))</f>
        <v>0.42983002797352216</v>
      </c>
      <c r="CG88" s="381">
        <f>CF88*(1-VLOOKUP($AW88,'MP-2019_Male'!$A$3:$CH$103,IF(CG$5&gt;2034,84,(60+(CG$5-$AX$5)))))</f>
        <v>0.42845457188400687</v>
      </c>
      <c r="CH88" s="381">
        <f>CG88*(1-VLOOKUP($AW88,'MP-2019_Male'!$A$3:$CH$103,IF(CH$5&gt;2034,84,(60+(CH$5-$AX$5)))))</f>
        <v>0.42708351725397808</v>
      </c>
      <c r="CI88" s="381">
        <f>CH88*(1-VLOOKUP($AW88,'MP-2019_Male'!$A$3:$CH$103,IF(CI$5&gt;2034,84,(60+(CI$5-$AX$5)))))</f>
        <v>0.42571684999876536</v>
      </c>
      <c r="CJ88" s="381">
        <f>CI88*(1-VLOOKUP($AW88,'MP-2019_Male'!$A$3:$CH$103,IF(CJ$5&gt;2034,84,(60+(CJ$5-$AX$5)))))</f>
        <v>0.42435455607876932</v>
      </c>
      <c r="CK88" s="381">
        <f>CJ88*(1-VLOOKUP($AW88,'MP-2019_Male'!$A$3:$CH$103,IF(CK$5&gt;2034,84,(60+(CK$5-$AX$5)))))</f>
        <v>0.42299662149931727</v>
      </c>
      <c r="CL88" s="381">
        <f>CK88*(1-VLOOKUP($AW88,'MP-2019_Male'!$A$3:$CH$103,IF(CL$5&gt;2034,84,(60+(CL$5-$AX$5)))))</f>
        <v>0.42164303231051947</v>
      </c>
      <c r="CM88" s="381">
        <f>CL88*(1-VLOOKUP($AW88,'MP-2019_Male'!$A$3:$CH$103,IF(CM$5&gt;2034,84,(60+(CM$5-$AX$5)))))</f>
        <v>0.4202937746071258</v>
      </c>
      <c r="CN88" s="381">
        <f>CM88*(1-VLOOKUP($AW88,'MP-2019_Male'!$A$3:$CH$103,IF(CN$5&gt;2034,84,(60+(CN$5-$AX$5)))))</f>
        <v>0.418948834528383</v>
      </c>
      <c r="CO88" s="381">
        <f>CN88*(1-VLOOKUP($AW88,'MP-2019_Male'!$A$3:$CH$103,IF(CO$5&gt;2034,84,(60+(CO$5-$AX$5)))))</f>
        <v>0.41760819825789219</v>
      </c>
      <c r="CP88" s="381">
        <f>CO88*(1-VLOOKUP($AW88,'MP-2019_Male'!$A$3:$CH$103,IF(CP$5&gt;2034,84,(60+(CP$5-$AX$5)))))</f>
        <v>0.41627185202346695</v>
      </c>
      <c r="CQ88" s="381">
        <f>CP88*(1-VLOOKUP($AW88,'MP-2019_Male'!$A$3:$CH$103,IF(CQ$5&gt;2034,84,(60+(CQ$5-$AX$5)))))</f>
        <v>0.41493978209699184</v>
      </c>
      <c r="CR88" s="381">
        <f>CQ88*(1-VLOOKUP($AW88,'MP-2019_Male'!$A$3:$CH$103,IF(CR$5&gt;2034,84,(60+(CR$5-$AX$5)))))</f>
        <v>0.41361197479428147</v>
      </c>
      <c r="CS88" s="381">
        <f>CR88*(1-VLOOKUP($AW88,'MP-2019_Male'!$A$3:$CH$103,IF(CS$5&gt;2034,84,(60+(CS$5-$AX$5)))))</f>
        <v>0.4122884164749398</v>
      </c>
      <c r="CT88" s="381">
        <f>CS88*(1-VLOOKUP($AW88,'MP-2019_Male'!$A$3:$CH$103,IF(CT$5&gt;2034,84,(60+(CT$5-$AX$5)))))</f>
        <v>0.41096909354222</v>
      </c>
      <c r="CU88" s="381">
        <f>CT88*(1-VLOOKUP($AW88,'MP-2019_Male'!$A$3:$CH$103,IF(CU$5&gt;2034,84,(60+(CU$5-$AX$5)))))</f>
        <v>0.40965399244288492</v>
      </c>
      <c r="CV88" s="381">
        <f>CU88*(1-VLOOKUP($AW88,'MP-2019_Male'!$A$3:$CH$103,IF(CV$5&gt;2034,84,(60+(CV$5-$AX$5)))))</f>
        <v>0.40834309966706772</v>
      </c>
      <c r="CW88" s="381">
        <f>CV88*(1-VLOOKUP($AW88,'MP-2019_Male'!$A$3:$CH$103,IF(CW$5&gt;2034,84,(60+(CW$5-$AX$5)))))</f>
        <v>0.4070364017481331</v>
      </c>
      <c r="CX88" s="381">
        <f>CW88*(1-VLOOKUP($AW88,'MP-2019_Male'!$A$3:$CH$103,IF(CX$5&gt;2034,84,(60+(CX$5-$AX$5)))))</f>
        <v>0.40573388526253906</v>
      </c>
      <c r="CY88" s="381">
        <f>CX88*(1-VLOOKUP($AW88,'MP-2019_Male'!$A$3:$CH$103,IF(CY$5&gt;2034,84,(60+(CY$5-$AX$5)))))</f>
        <v>0.40443553682969896</v>
      </c>
      <c r="CZ88" s="381">
        <f>CY88*(1-VLOOKUP($AW88,'MP-2019_Male'!$A$3:$CH$103,IF(CZ$5&gt;2034,84,(60+(CZ$5-$AX$5)))))</f>
        <v>0.40314134311184391</v>
      </c>
      <c r="DA88" s="381">
        <f>CZ88*(1-VLOOKUP($AW88,'MP-2019_Male'!$A$3:$CH$103,IF(DA$5&gt;2034,84,(60+(DA$5-$AX$5)))))</f>
        <v>0.40185129081388604</v>
      </c>
      <c r="DB88" s="381">
        <f>DA88*(1-VLOOKUP($AW88,'MP-2019_Male'!$A$3:$CH$103,IF(DB$5&gt;2034,84,(60+(DB$5-$AX$5)))))</f>
        <v>0.40056536668328163</v>
      </c>
      <c r="DC88" s="381">
        <f>DB88*(1-VLOOKUP($AW88,'MP-2019_Male'!$A$3:$CH$103,IF(DC$5&gt;2034,84,(60+(DC$5-$AX$5)))))</f>
        <v>0.39928355750989514</v>
      </c>
      <c r="DD88" s="381">
        <f>DC88*(1-VLOOKUP($AW88,'MP-2019_Male'!$A$3:$CH$103,IF(DD$5&gt;2034,84,(60+(DD$5-$AX$5)))))</f>
        <v>0.39800585012586348</v>
      </c>
      <c r="DE88" s="381">
        <f>DD88*(1-VLOOKUP($AW88,'MP-2019_Male'!$A$3:$CH$103,IF(DE$5&gt;2034,84,(60+(DE$5-$AX$5)))))</f>
        <v>0.39673223140546071</v>
      </c>
      <c r="DF88" s="381">
        <f>DE88*(1-VLOOKUP($AW88,'MP-2019_Male'!$A$3:$CH$103,IF(DF$5&gt;2034,84,(60+(DF$5-$AX$5)))))</f>
        <v>0.39546268826496322</v>
      </c>
      <c r="DG88" s="381">
        <f>DF88*(1-VLOOKUP($AW88,'MP-2019_Male'!$A$3:$CH$103,IF(DG$5&gt;2034,84,(60+(DG$5-$AX$5)))))</f>
        <v>0.39419720766251537</v>
      </c>
      <c r="DH88" s="381">
        <f>DG88*(1-VLOOKUP($AW88,'MP-2019_Male'!$A$3:$CH$103,IF(DH$5&gt;2034,84,(60+(DH$5-$AX$5)))))</f>
        <v>0.39293577659799533</v>
      </c>
      <c r="DI88" s="381">
        <f>DH88*(1-VLOOKUP($AW88,'MP-2019_Male'!$A$3:$CH$103,IF(DI$5&gt;2034,84,(60+(DI$5-$AX$5)))))</f>
        <v>0.39167838211288175</v>
      </c>
      <c r="DJ88" s="381">
        <f>DI88*(1-VLOOKUP($AW88,'MP-2019_Male'!$A$3:$CH$103,IF(DJ$5&gt;2034,84,(60+(DJ$5-$AX$5)))))</f>
        <v>0.39042501129012053</v>
      </c>
      <c r="DK88" s="381">
        <f>DJ88*(1-VLOOKUP($AW88,'MP-2019_Male'!$A$3:$CH$103,IF(DK$5&gt;2034,84,(60+(DK$5-$AX$5)))))</f>
        <v>0.38917565125399217</v>
      </c>
      <c r="DL88" s="381">
        <f>DK88*(1-VLOOKUP($AW88,'MP-2019_Male'!$A$3:$CH$103,IF(DL$5&gt;2034,84,(60+(DL$5-$AX$5)))))</f>
        <v>0.3879302891699794</v>
      </c>
      <c r="DM88" s="381">
        <f>DL88*(1-VLOOKUP($AW88,'MP-2019_Male'!$A$3:$CH$103,IF(DM$5&gt;2034,84,(60+(DM$5-$AX$5)))))</f>
        <v>0.38668891224463547</v>
      </c>
      <c r="DN88" s="381">
        <f>DM88*(1-VLOOKUP($AW88,'MP-2019_Male'!$A$3:$CH$103,IF(DN$5&gt;2034,84,(60+(DN$5-$AX$5)))))</f>
        <v>0.38545150772545267</v>
      </c>
      <c r="DO88" s="381">
        <f>DN88*(1-VLOOKUP($AW88,'MP-2019_Male'!$A$3:$CH$103,IF(DO$5&gt;2034,84,(60+(DO$5-$AX$5)))))</f>
        <v>0.38421806290073124</v>
      </c>
      <c r="DP88" s="381">
        <f>DO88*(1-VLOOKUP($AW88,'MP-2019_Male'!$A$3:$CH$103,IF(DP$5&gt;2034,84,(60+(DP$5-$AX$5)))))</f>
        <v>0.3829885650994489</v>
      </c>
      <c r="DQ88" s="381">
        <f>DP88*(1-VLOOKUP($AW88,'MP-2019_Male'!$A$3:$CH$103,IF(DQ$5&gt;2034,84,(60+(DQ$5-$AX$5)))))</f>
        <v>0.38176300169113064</v>
      </c>
      <c r="DR88" s="381">
        <f>DQ88*(1-VLOOKUP($AW88,'MP-2019_Male'!$A$3:$CH$103,IF(DR$5&gt;2034,84,(60+(DR$5-$AX$5)))))</f>
        <v>0.38054136008571904</v>
      </c>
      <c r="DS88" s="381">
        <f>DR88*(1-VLOOKUP($AW88,'MP-2019_Male'!$A$3:$CH$103,IF(DS$5&gt;2034,84,(60+(DS$5-$AX$5)))))</f>
        <v>0.37932362773344475</v>
      </c>
      <c r="DT88" s="381">
        <f>DS88*(1-VLOOKUP($AW88,'MP-2019_Male'!$A$3:$CH$103,IF(DT$5&gt;2034,84,(60+(DT$5-$AX$5)))))</f>
        <v>0.37810979212469775</v>
      </c>
      <c r="DU88" s="381">
        <f>DT88*(1-VLOOKUP($AW88,'MP-2019_Male'!$A$3:$CH$103,IF(DU$5&gt;2034,84,(60+(DU$5-$AX$5)))))</f>
        <v>0.37689984078989874</v>
      </c>
      <c r="DV88" s="381">
        <f>DU88*(1-VLOOKUP($AW88,'MP-2019_Male'!$A$3:$CH$103,IF(DV$5&gt;2034,84,(60+(DV$5-$AX$5)))))</f>
        <v>0.3756937612993711</v>
      </c>
      <c r="DW88" s="381">
        <f>DV88*(1-VLOOKUP($AW88,'MP-2019_Male'!$A$3:$CH$103,IF(DW$5&gt;2034,84,(60+(DW$5-$AX$5)))))</f>
        <v>0.3744915412632131</v>
      </c>
      <c r="DX88" s="381">
        <f>DW88*(1-VLOOKUP($AW88,'MP-2019_Male'!$A$3:$CH$103,IF(DX$5&gt;2034,84,(60+(DX$5-$AX$5)))))</f>
        <v>0.37329316833117082</v>
      </c>
      <c r="DY88" s="381">
        <f>DX88*(1-VLOOKUP($AW88,'MP-2019_Male'!$A$3:$CH$103,IF(DY$5&gt;2034,84,(60+(DY$5-$AX$5)))))</f>
        <v>0.3720986301925111</v>
      </c>
      <c r="DZ88" s="381">
        <f>DY88*(1-VLOOKUP($AW88,'MP-2019_Male'!$A$3:$CH$103,IF(DZ$5&gt;2034,84,(60+(DZ$5-$AX$5)))))</f>
        <v>0.37090791457589506</v>
      </c>
      <c r="EA88" s="381">
        <f>DZ88*(1-VLOOKUP($AW88,'MP-2019_Male'!$A$3:$CH$103,IF(EA$5&gt;2034,84,(60+(EA$5-$AX$5)))))</f>
        <v>0.36972100924925222</v>
      </c>
      <c r="EB88" s="381">
        <f>EA88*(1-VLOOKUP($AW88,'MP-2019_Male'!$A$3:$CH$103,IF(EB$5&gt;2034,84,(60+(EB$5-$AX$5)))))</f>
        <v>0.36853790201965464</v>
      </c>
      <c r="EC88" s="381">
        <f>EB88*(1-VLOOKUP($AW88,'MP-2019_Male'!$A$3:$CH$103,IF(EC$5&gt;2034,84,(60+(EC$5-$AX$5)))))</f>
        <v>0.36735858073319178</v>
      </c>
      <c r="ED88" s="381">
        <f>EC88*(1-VLOOKUP($AW88,'MP-2019_Male'!$A$3:$CH$103,IF(ED$5&gt;2034,84,(60+(ED$5-$AX$5)))))</f>
        <v>0.36618303327484558</v>
      </c>
      <c r="EE88" s="381">
        <f>ED88*(1-VLOOKUP($AW88,'MP-2019_Male'!$A$3:$CH$103,IF(EE$5&gt;2034,84,(60+(EE$5-$AX$5)))))</f>
        <v>0.36501124756836606</v>
      </c>
      <c r="EF88" s="381">
        <f>EE88*(1-VLOOKUP($AW88,'MP-2019_Male'!$A$3:$CH$103,IF(EF$5&gt;2034,84,(60+(EF$5-$AX$5)))))</f>
        <v>0.3638432115761473</v>
      </c>
      <c r="EG88" s="381">
        <f>EF88*(1-VLOOKUP($AW88,'MP-2019_Male'!$A$3:$CH$103,IF(EG$5&gt;2034,84,(60+(EG$5-$AX$5)))))</f>
        <v>0.36267891329910362</v>
      </c>
      <c r="EH88" s="381">
        <f>EG88*(1-VLOOKUP($AW88,'MP-2019_Male'!$A$3:$CH$103,IF(EH$5&gt;2034,84,(60+(EH$5-$AX$5)))))</f>
        <v>0.36151834077654649</v>
      </c>
      <c r="EI88" s="381">
        <f>EH88*(1-VLOOKUP($AW88,'MP-2019_Male'!$A$3:$CH$103,IF(EI$5&gt;2034,84,(60+(EI$5-$AX$5)))))</f>
        <v>0.36036148208606156</v>
      </c>
      <c r="EJ88" s="381">
        <f>EI88*(1-VLOOKUP($AW88,'MP-2019_Male'!$A$3:$CH$103,IF(EJ$5&gt;2034,84,(60+(EJ$5-$AX$5)))))</f>
        <v>0.35920832534338615</v>
      </c>
      <c r="EK88" s="381">
        <f>EJ88*(1-VLOOKUP($AW88,'MP-2019_Male'!$A$3:$CH$103,IF(EK$5&gt;2034,84,(60+(EK$5-$AX$5)))))</f>
        <v>0.35805885870228732</v>
      </c>
      <c r="EL88" s="381">
        <f>EK88*(1-VLOOKUP($AW88,'MP-2019_Male'!$A$3:$CH$103,IF(EL$5&gt;2034,84,(60+(EL$5-$AX$5)))))</f>
        <v>0.35691307035444003</v>
      </c>
      <c r="EM88" s="381">
        <f>EL88*(1-VLOOKUP($AW88,'MP-2019_Male'!$A$3:$CH$103,IF(EM$5&gt;2034,84,(60+(EM$5-$AX$5)))))</f>
        <v>0.35577094852930585</v>
      </c>
      <c r="EN88" s="381">
        <f>EM88*(1-VLOOKUP($AW88,'MP-2019_Male'!$A$3:$CH$103,IF(EN$5&gt;2034,84,(60+(EN$5-$AX$5)))))</f>
        <v>0.35463248149401211</v>
      </c>
      <c r="EO88" s="381">
        <f>EN88*(1-VLOOKUP($AW88,'MP-2019_Male'!$A$3:$CH$103,IF(EO$5&gt;2034,84,(60+(EO$5-$AX$5)))))</f>
        <v>0.35349765755323126</v>
      </c>
      <c r="EP88" s="381">
        <f>EO88*(1-VLOOKUP($AW88,'MP-2019_Male'!$A$3:$CH$103,IF(EP$5&gt;2034,84,(60+(EP$5-$AX$5)))))</f>
        <v>0.35236646504906094</v>
      </c>
      <c r="EQ88" s="381">
        <f>EP88*(1-VLOOKUP($AW88,'MP-2019_Male'!$A$3:$CH$103,IF(EQ$5&gt;2034,84,(60+(EQ$5-$AX$5)))))</f>
        <v>0.35123889236090394</v>
      </c>
      <c r="ER88" s="381">
        <f>EQ88*(1-VLOOKUP($AW88,'MP-2019_Male'!$A$3:$CH$103,IF(ER$5&gt;2034,84,(60+(ER$5-$AX$5)))))</f>
        <v>0.35011492790534904</v>
      </c>
      <c r="ES88" s="381">
        <f>ER88*(1-VLOOKUP($AW88,'MP-2019_Male'!$A$3:$CH$103,IF(ES$5&gt;2034,84,(60+(ES$5-$AX$5)))))</f>
        <v>0.3489945601360519</v>
      </c>
      <c r="ET88" s="381">
        <f>ES88*(1-VLOOKUP($AW88,'MP-2019_Male'!$A$3:$CH$103,IF(ET$5&gt;2034,84,(60+(ET$5-$AX$5)))))</f>
        <v>0.34787777754361654</v>
      </c>
      <c r="EU88" s="381">
        <f>ET88*(1-VLOOKUP($AW88,'MP-2019_Male'!$A$3:$CH$103,IF(EU$5&gt;2034,84,(60+(EU$5-$AX$5)))))</f>
        <v>0.346764568655477</v>
      </c>
      <c r="EV88" s="381">
        <f>EU88*(1-VLOOKUP($AW88,'MP-2019_Male'!$A$3:$CH$103,IF(EV$5&gt;2034,84,(60+(EV$5-$AX$5)))))</f>
        <v>0.34565492203577947</v>
      </c>
      <c r="EW88" s="381">
        <f>EV88*(1-VLOOKUP($AW88,'MP-2019_Male'!$A$3:$CH$103,IF(EW$5&gt;2034,84,(60+(EW$5-$AX$5)))))</f>
        <v>0.34454882628526495</v>
      </c>
      <c r="EX88" s="381">
        <f>EW88*(1-VLOOKUP($AW88,'MP-2019_Male'!$A$3:$CH$103,IF(EX$5&gt;2034,84,(60+(EX$5-$AX$5)))))</f>
        <v>0.34344627004115214</v>
      </c>
      <c r="EY88" s="381">
        <f>EX88*(1-VLOOKUP($AW88,'MP-2019_Male'!$A$3:$CH$103,IF(EY$5&gt;2034,84,(60+(EY$5-$AX$5)))))</f>
        <v>0.34234724197702043</v>
      </c>
      <c r="EZ88" s="381">
        <f>EY88*(1-VLOOKUP($AW88,'MP-2019_Male'!$A$3:$CH$103,IF(EZ$5&gt;2034,84,(60+(EZ$5-$AX$5)))))</f>
        <v>0.341251730802694</v>
      </c>
      <c r="FA88" s="381">
        <f>EZ88*(1-VLOOKUP($AW88,'MP-2019_Male'!$A$3:$CH$103,IF(FA$5&gt;2034,84,(60+(FA$5-$AX$5)))))</f>
        <v>0.34015972526412536</v>
      </c>
      <c r="FB88" s="381">
        <f>FA88*(1-VLOOKUP($AW88,'MP-2019_Male'!$A$3:$CH$103,IF(FB$5&gt;2034,84,(60+(FB$5-$AX$5)))))</f>
        <v>0.33907121414328018</v>
      </c>
      <c r="FC88" s="381">
        <f>FB88*(1-VLOOKUP($AW88,'MP-2019_Male'!$A$3:$CH$103,IF(FC$5&gt;2034,84,(60+(FC$5-$AX$5)))))</f>
        <v>0.33798618625802168</v>
      </c>
      <c r="FD88" s="381">
        <f>FC88*(1-VLOOKUP($AW88,'MP-2019_Male'!$A$3:$CH$103,IF(FD$5&gt;2034,84,(60+(FD$5-$AX$5)))))</f>
        <v>0.33690463046199604</v>
      </c>
      <c r="FE88" s="381">
        <f>FD88*(1-VLOOKUP($AW88,'MP-2019_Male'!$A$3:$CH$103,IF(FE$5&gt;2034,84,(60+(FE$5-$AX$5)))))</f>
        <v>0.33582653564451764</v>
      </c>
      <c r="FF88" s="381">
        <f>FE88*(1-VLOOKUP($AW88,'MP-2019_Male'!$A$3:$CH$103,IF(FF$5&gt;2034,84,(60+(FF$5-$AX$5)))))</f>
        <v>0.33475189073045519</v>
      </c>
      <c r="FG88" s="381">
        <f>FF88*(1-VLOOKUP($AW88,'MP-2019_Male'!$A$3:$CH$103,IF(FG$5&gt;2034,84,(60+(FG$5-$AX$5)))))</f>
        <v>0.33368068468011775</v>
      </c>
      <c r="FH88" s="381">
        <f>FG88*(1-VLOOKUP($AW88,'MP-2019_Male'!$A$3:$CH$103,IF(FH$5&gt;2034,84,(60+(FH$5-$AX$5)))))</f>
        <v>0.33261290648914138</v>
      </c>
      <c r="FI88" s="381">
        <f>FH88*(1-VLOOKUP($AW88,'MP-2019_Male'!$A$3:$CH$103,IF(FI$5&gt;2034,84,(60+(FI$5-$AX$5)))))</f>
        <v>0.33154854518837612</v>
      </c>
      <c r="FJ88" s="381">
        <f>FI88*(1-VLOOKUP($AW88,'MP-2019_Male'!$A$3:$CH$103,IF(FJ$5&gt;2034,84,(60+(FJ$5-$AX$5)))))</f>
        <v>0.3304875898437733</v>
      </c>
      <c r="FK88" s="381">
        <f>FJ88*(1-VLOOKUP($AW88,'MP-2019_Male'!$A$3:$CH$103,IF(FK$5&gt;2034,84,(60+(FK$5-$AX$5)))))</f>
        <v>0.32943002955627321</v>
      </c>
      <c r="FL88" s="381">
        <f>FK88*(1-VLOOKUP($AW88,'MP-2019_Male'!$A$3:$CH$103,IF(FL$5&gt;2034,84,(60+(FL$5-$AX$5)))))</f>
        <v>0.32837585346169312</v>
      </c>
      <c r="FM88" s="381">
        <f>FL88*(1-VLOOKUP($AW88,'MP-2019_Male'!$A$3:$CH$103,IF(FM$5&gt;2034,84,(60+(FM$5-$AX$5)))))</f>
        <v>0.32732505073061569</v>
      </c>
      <c r="FN88" s="381">
        <f>FM88*(1-VLOOKUP($AW88,'MP-2019_Male'!$A$3:$CH$103,IF(FN$5&gt;2034,84,(60+(FN$5-$AX$5)))))</f>
        <v>0.3262776105682777</v>
      </c>
    </row>
    <row r="89" spans="1:170">
      <c r="A89" s="172">
        <v>101</v>
      </c>
      <c r="B89" s="190">
        <f t="shared" si="20"/>
        <v>0.33436500000000002</v>
      </c>
      <c r="C89" s="191">
        <f t="shared" si="21"/>
        <v>0.29104000000000002</v>
      </c>
      <c r="D89" s="174">
        <f t="shared" si="18"/>
        <v>0.31270249999999999</v>
      </c>
      <c r="E89" s="345">
        <f t="shared" ca="1" si="22"/>
        <v>0.2238958274249285</v>
      </c>
      <c r="F89" s="346">
        <f t="shared" ca="1" si="23"/>
        <v>0.19533935397304036</v>
      </c>
      <c r="G89" s="366">
        <f t="shared" ca="1" si="17"/>
        <v>0.20961759069898445</v>
      </c>
      <c r="R89" s="405">
        <v>101</v>
      </c>
      <c r="T89" s="406" t="s">
        <v>63</v>
      </c>
      <c r="U89" s="407">
        <v>0.30264999999999997</v>
      </c>
      <c r="V89" s="407">
        <v>0.30264999999999997</v>
      </c>
      <c r="W89" s="408">
        <v>0.30264999999999997</v>
      </c>
      <c r="Y89" s="406" t="s">
        <v>63</v>
      </c>
      <c r="Z89" s="407">
        <v>0.34636</v>
      </c>
      <c r="AA89" s="407">
        <v>0.34636</v>
      </c>
      <c r="AB89" s="408">
        <v>0.34636</v>
      </c>
      <c r="AC89" s="413"/>
      <c r="AD89" s="172">
        <v>101</v>
      </c>
      <c r="AF89" s="195"/>
      <c r="AG89" s="196">
        <v>0.33436500000000002</v>
      </c>
      <c r="AH89" s="197">
        <v>0.34337600000000001</v>
      </c>
      <c r="AI89" s="172"/>
      <c r="AJ89" s="195"/>
      <c r="AK89" s="196">
        <v>0.29104000000000002</v>
      </c>
      <c r="AL89" s="197">
        <v>0.29629699999999998</v>
      </c>
      <c r="AM89" s="198"/>
      <c r="AW89" s="172">
        <v>108</v>
      </c>
      <c r="AX89" s="199">
        <f t="shared" si="19"/>
        <v>0.47731766602980374</v>
      </c>
      <c r="AY89" s="334">
        <f t="shared" si="15"/>
        <v>0.48784920000000004</v>
      </c>
      <c r="AZ89" s="381">
        <f>AY89*(1-VLOOKUP($AW89,'MP-2019_Male'!$A$3:$CH$103,IF(AZ$5&gt;2034,84,(60+(AZ$5-$AX$5)))))</f>
        <v>0.48658079207999999</v>
      </c>
      <c r="BA89" s="381">
        <f>AZ89*(1-VLOOKUP($AW89,'MP-2019_Male'!$A$3:$CH$103,IF(BA$5&gt;2034,84,(60+(BA$5-$AX$5)))))</f>
        <v>0.48536434009980001</v>
      </c>
      <c r="BB89" s="381">
        <f>BA89*(1-VLOOKUP($AW89,'MP-2019_Male'!$A$3:$CH$103,IF(BB$5&gt;2034,84,(60+(BB$5-$AX$5)))))</f>
        <v>0.48419946568356048</v>
      </c>
      <c r="BC89" s="381">
        <f>BB89*(1-VLOOKUP($AW89,'MP-2019_Male'!$A$3:$CH$103,IF(BC$5&gt;2034,84,(60+(BC$5-$AX$5)))))</f>
        <v>0.48308580691248831</v>
      </c>
      <c r="BD89" s="381">
        <f>BC89*(1-VLOOKUP($AW89,'MP-2019_Male'!$A$3:$CH$103,IF(BD$5&gt;2034,84,(60+(BD$5-$AX$5)))))</f>
        <v>0.48202301813728082</v>
      </c>
      <c r="BE89" s="381">
        <f>BD89*(1-VLOOKUP($AW89,'MP-2019_Male'!$A$3:$CH$103,IF(BE$5&gt;2034,84,(60+(BE$5-$AX$5)))))</f>
        <v>0.48101076979919255</v>
      </c>
      <c r="BF89" s="381">
        <f>BE89*(1-VLOOKUP($AW89,'MP-2019_Male'!$A$3:$CH$103,IF(BF$5&gt;2034,84,(60+(BF$5-$AX$5)))))</f>
        <v>0.48004874825959415</v>
      </c>
      <c r="BG89" s="381">
        <f>BF89*(1-VLOOKUP($AW89,'MP-2019_Male'!$A$3:$CH$103,IF(BG$5&gt;2034,84,(60+(BG$5-$AX$5)))))</f>
        <v>0.47913665563790092</v>
      </c>
      <c r="BH89" s="381">
        <f>BG89*(1-VLOOKUP($AW89,'MP-2019_Male'!$A$3:$CH$103,IF(BH$5&gt;2034,84,(60+(BH$5-$AX$5)))))</f>
        <v>0.47822629599218891</v>
      </c>
      <c r="BI89" s="381">
        <f>BH89*(1-VLOOKUP($AW89,'MP-2019_Male'!$A$3:$CH$103,IF(BI$5&gt;2034,84,(60+(BI$5-$AX$5)))))</f>
        <v>0.47731766602980374</v>
      </c>
      <c r="BJ89" s="414">
        <f>BI89*(1-VLOOKUP($AW89,'MP-2019_Male'!$A$3:$CH$103,IF(BJ$5&gt;2034,84,(60+(BJ$5-$AX$5)))))</f>
        <v>0.47636303069774416</v>
      </c>
      <c r="BK89" s="381">
        <f>BJ89*(1-VLOOKUP($AW89,'MP-2019_Male'!$A$3:$CH$103,IF(BK$5&gt;2034,84,(60+(BK$5-$AX$5)))))</f>
        <v>0.47541030463634865</v>
      </c>
      <c r="BL89" s="381">
        <f>BK89*(1-VLOOKUP($AW89,'MP-2019_Male'!$A$3:$CH$103,IF(BL$5&gt;2034,84,(60+(BL$5-$AX$5)))))</f>
        <v>0.47441194299661232</v>
      </c>
      <c r="BM89" s="381">
        <f>BL89*(1-VLOOKUP($AW89,'MP-2019_Male'!$A$3:$CH$103,IF(BM$5&gt;2034,84,(60+(BM$5-$AX$5)))))</f>
        <v>0.47336823672201978</v>
      </c>
      <c r="BN89" s="381">
        <f>BM89*(1-VLOOKUP($AW89,'MP-2019_Male'!$A$3:$CH$103,IF(BN$5&gt;2034,84,(60+(BN$5-$AX$5)))))</f>
        <v>0.47232682660123132</v>
      </c>
      <c r="BO89" s="381">
        <f>BN89*(1-VLOOKUP($AW89,'MP-2019_Male'!$A$3:$CH$103,IF(BO$5&gt;2034,84,(60+(BO$5-$AX$5)))))</f>
        <v>0.4712404749000485</v>
      </c>
      <c r="BP89" s="381">
        <f>BO89*(1-VLOOKUP($AW89,'MP-2019_Male'!$A$3:$CH$103,IF(BP$5&gt;2034,84,(60+(BP$5-$AX$5)))))</f>
        <v>0.47010949776028843</v>
      </c>
      <c r="BQ89" s="381">
        <f>BP89*(1-VLOOKUP($AW89,'MP-2019_Male'!$A$3:$CH$103,IF(BQ$5&gt;2034,84,(60+(BQ$5-$AX$5)))))</f>
        <v>0.46898123496566374</v>
      </c>
      <c r="BR89" s="381">
        <f>BQ89*(1-VLOOKUP($AW89,'MP-2019_Male'!$A$3:$CH$103,IF(BR$5&gt;2034,84,(60+(BR$5-$AX$5)))))</f>
        <v>0.46780878187824959</v>
      </c>
      <c r="BS89" s="381">
        <f>BR89*(1-VLOOKUP($AW89,'MP-2019_Male'!$A$3:$CH$103,IF(BS$5&gt;2034,84,(60+(BS$5-$AX$5)))))</f>
        <v>0.4665924790453661</v>
      </c>
      <c r="BT89" s="381">
        <f>BS89*(1-VLOOKUP($AW89,'MP-2019_Male'!$A$3:$CH$103,IF(BT$5&gt;2034,84,(60+(BT$5-$AX$5)))))</f>
        <v>0.46533267935194361</v>
      </c>
      <c r="BU89" s="381">
        <f>BT89*(1-VLOOKUP($AW89,'MP-2019_Male'!$A$3:$CH$103,IF(BU$5&gt;2034,84,(60+(BU$5-$AX$5)))))</f>
        <v>0.46407628111769333</v>
      </c>
      <c r="BV89" s="381">
        <f>BU89*(1-VLOOKUP($AW89,'MP-2019_Male'!$A$3:$CH$103,IF(BV$5&gt;2034,84,(60+(BV$5-$AX$5)))))</f>
        <v>0.4627768675305638</v>
      </c>
      <c r="BW89" s="381">
        <f>BV89*(1-VLOOKUP($AW89,'MP-2019_Male'!$A$3:$CH$103,IF(BW$5&gt;2034,84,(60+(BW$5-$AX$5)))))</f>
        <v>0.46143481461472513</v>
      </c>
      <c r="BX89" s="381">
        <f>BW89*(1-VLOOKUP($AW89,'MP-2019_Male'!$A$3:$CH$103,IF(BX$5&gt;2034,84,(60+(BX$5-$AX$5)))))</f>
        <v>0.4601427971338039</v>
      </c>
      <c r="BY89" s="381">
        <f>BX89*(1-VLOOKUP($AW89,'MP-2019_Male'!$A$3:$CH$103,IF(BY$5&gt;2034,84,(60+(BY$5-$AX$5)))))</f>
        <v>0.45885439730182925</v>
      </c>
      <c r="BZ89" s="381">
        <f>BY89*(1-VLOOKUP($AW89,'MP-2019_Male'!$A$3:$CH$103,IF(BZ$5&gt;2034,84,(60+(BZ$5-$AX$5)))))</f>
        <v>0.45756960498938409</v>
      </c>
      <c r="CA89" s="381">
        <f>BZ89*(1-VLOOKUP($AW89,'MP-2019_Male'!$A$3:$CH$103,IF(CA$5&gt;2034,84,(60+(CA$5-$AX$5)))))</f>
        <v>0.45628841009541382</v>
      </c>
      <c r="CB89" s="381">
        <f>CA89*(1-VLOOKUP($AW89,'MP-2019_Male'!$A$3:$CH$103,IF(CB$5&gt;2034,84,(60+(CB$5-$AX$5)))))</f>
        <v>0.45501080254714665</v>
      </c>
      <c r="CC89" s="381">
        <f>CB89*(1-VLOOKUP($AW89,'MP-2019_Male'!$A$3:$CH$103,IF(CC$5&gt;2034,84,(60+(CC$5-$AX$5)))))</f>
        <v>0.45373677230001463</v>
      </c>
      <c r="CD89" s="381">
        <f>CC89*(1-VLOOKUP($AW89,'MP-2019_Male'!$A$3:$CH$103,IF(CD$5&gt;2034,84,(60+(CD$5-$AX$5)))))</f>
        <v>0.45246630933757459</v>
      </c>
      <c r="CE89" s="381">
        <f>CD89*(1-VLOOKUP($AW89,'MP-2019_Male'!$A$3:$CH$103,IF(CE$5&gt;2034,84,(60+(CE$5-$AX$5)))))</f>
        <v>0.45119940367142936</v>
      </c>
      <c r="CF89" s="381">
        <f>CE89*(1-VLOOKUP($AW89,'MP-2019_Male'!$A$3:$CH$103,IF(CF$5&gt;2034,84,(60+(CF$5-$AX$5)))))</f>
        <v>0.44993604534114934</v>
      </c>
      <c r="CG89" s="381">
        <f>CF89*(1-VLOOKUP($AW89,'MP-2019_Male'!$A$3:$CH$103,IF(CG$5&gt;2034,84,(60+(CG$5-$AX$5)))))</f>
        <v>0.44867622441419414</v>
      </c>
      <c r="CH89" s="381">
        <f>CG89*(1-VLOOKUP($AW89,'MP-2019_Male'!$A$3:$CH$103,IF(CH$5&gt;2034,84,(60+(CH$5-$AX$5)))))</f>
        <v>0.44741993098583438</v>
      </c>
      <c r="CI89" s="381">
        <f>CH89*(1-VLOOKUP($AW89,'MP-2019_Male'!$A$3:$CH$103,IF(CI$5&gt;2034,84,(60+(CI$5-$AX$5)))))</f>
        <v>0.44616715517907402</v>
      </c>
      <c r="CJ89" s="381">
        <f>CI89*(1-VLOOKUP($AW89,'MP-2019_Male'!$A$3:$CH$103,IF(CJ$5&gt;2034,84,(60+(CJ$5-$AX$5)))))</f>
        <v>0.44491788714457259</v>
      </c>
      <c r="CK89" s="381">
        <f>CJ89*(1-VLOOKUP($AW89,'MP-2019_Male'!$A$3:$CH$103,IF(CK$5&gt;2034,84,(60+(CK$5-$AX$5)))))</f>
        <v>0.44367211706056775</v>
      </c>
      <c r="CL89" s="381">
        <f>CK89*(1-VLOOKUP($AW89,'MP-2019_Male'!$A$3:$CH$103,IF(CL$5&gt;2034,84,(60+(CL$5-$AX$5)))))</f>
        <v>0.44242983513279815</v>
      </c>
      <c r="CM89" s="381">
        <f>CL89*(1-VLOOKUP($AW89,'MP-2019_Male'!$A$3:$CH$103,IF(CM$5&gt;2034,84,(60+(CM$5-$AX$5)))))</f>
        <v>0.4411910315944263</v>
      </c>
      <c r="CN89" s="381">
        <f>CM89*(1-VLOOKUP($AW89,'MP-2019_Male'!$A$3:$CH$103,IF(CN$5&gt;2034,84,(60+(CN$5-$AX$5)))))</f>
        <v>0.43995569670596191</v>
      </c>
      <c r="CO89" s="381">
        <f>CN89*(1-VLOOKUP($AW89,'MP-2019_Male'!$A$3:$CH$103,IF(CO$5&gt;2034,84,(60+(CO$5-$AX$5)))))</f>
        <v>0.43872382075518518</v>
      </c>
      <c r="CP89" s="381">
        <f>CO89*(1-VLOOKUP($AW89,'MP-2019_Male'!$A$3:$CH$103,IF(CP$5&gt;2034,84,(60+(CP$5-$AX$5)))))</f>
        <v>0.43749539405707066</v>
      </c>
      <c r="CQ89" s="381">
        <f>CP89*(1-VLOOKUP($AW89,'MP-2019_Male'!$A$3:$CH$103,IF(CQ$5&gt;2034,84,(60+(CQ$5-$AX$5)))))</f>
        <v>0.43627040695371083</v>
      </c>
      <c r="CR89" s="381">
        <f>CQ89*(1-VLOOKUP($AW89,'MP-2019_Male'!$A$3:$CH$103,IF(CR$5&gt;2034,84,(60+(CR$5-$AX$5)))))</f>
        <v>0.43504884981424041</v>
      </c>
      <c r="CS89" s="381">
        <f>CR89*(1-VLOOKUP($AW89,'MP-2019_Male'!$A$3:$CH$103,IF(CS$5&gt;2034,84,(60+(CS$5-$AX$5)))))</f>
        <v>0.43383071303476051</v>
      </c>
      <c r="CT89" s="381">
        <f>CS89*(1-VLOOKUP($AW89,'MP-2019_Male'!$A$3:$CH$103,IF(CT$5&gt;2034,84,(60+(CT$5-$AX$5)))))</f>
        <v>0.43261598703826315</v>
      </c>
      <c r="CU89" s="381">
        <f>CT89*(1-VLOOKUP($AW89,'MP-2019_Male'!$A$3:$CH$103,IF(CU$5&gt;2034,84,(60+(CU$5-$AX$5)))))</f>
        <v>0.43140466227455598</v>
      </c>
      <c r="CV89" s="381">
        <f>CU89*(1-VLOOKUP($AW89,'MP-2019_Male'!$A$3:$CH$103,IF(CV$5&gt;2034,84,(60+(CV$5-$AX$5)))))</f>
        <v>0.4301967292201872</v>
      </c>
      <c r="CW89" s="381">
        <f>CV89*(1-VLOOKUP($AW89,'MP-2019_Male'!$A$3:$CH$103,IF(CW$5&gt;2034,84,(60+(CW$5-$AX$5)))))</f>
        <v>0.42899217837837067</v>
      </c>
      <c r="CX89" s="381">
        <f>CW89*(1-VLOOKUP($AW89,'MP-2019_Male'!$A$3:$CH$103,IF(CX$5&gt;2034,84,(60+(CX$5-$AX$5)))))</f>
        <v>0.4277910002789112</v>
      </c>
      <c r="CY89" s="381">
        <f>CX89*(1-VLOOKUP($AW89,'MP-2019_Male'!$A$3:$CH$103,IF(CY$5&gt;2034,84,(60+(CY$5-$AX$5)))))</f>
        <v>0.42659318547813024</v>
      </c>
      <c r="CZ89" s="381">
        <f>CY89*(1-VLOOKUP($AW89,'MP-2019_Male'!$A$3:$CH$103,IF(CZ$5&gt;2034,84,(60+(CZ$5-$AX$5)))))</f>
        <v>0.42539872455879146</v>
      </c>
      <c r="DA89" s="381">
        <f>CZ89*(1-VLOOKUP($AW89,'MP-2019_Male'!$A$3:$CH$103,IF(DA$5&gt;2034,84,(60+(DA$5-$AX$5)))))</f>
        <v>0.42420760813002684</v>
      </c>
      <c r="DB89" s="381">
        <f>DA89*(1-VLOOKUP($AW89,'MP-2019_Male'!$A$3:$CH$103,IF(DB$5&gt;2034,84,(60+(DB$5-$AX$5)))))</f>
        <v>0.42301982682726275</v>
      </c>
      <c r="DC89" s="381">
        <f>DB89*(1-VLOOKUP($AW89,'MP-2019_Male'!$A$3:$CH$103,IF(DC$5&gt;2034,84,(60+(DC$5-$AX$5)))))</f>
        <v>0.42183537131214638</v>
      </c>
      <c r="DD89" s="381">
        <f>DC89*(1-VLOOKUP($AW89,'MP-2019_Male'!$A$3:$CH$103,IF(DD$5&gt;2034,84,(60+(DD$5-$AX$5)))))</f>
        <v>0.42065423227247234</v>
      </c>
      <c r="DE89" s="381">
        <f>DD89*(1-VLOOKUP($AW89,'MP-2019_Male'!$A$3:$CH$103,IF(DE$5&gt;2034,84,(60+(DE$5-$AX$5)))))</f>
        <v>0.41947640042210943</v>
      </c>
      <c r="DF89" s="381">
        <f>DE89*(1-VLOOKUP($AW89,'MP-2019_Male'!$A$3:$CH$103,IF(DF$5&gt;2034,84,(60+(DF$5-$AX$5)))))</f>
        <v>0.41830186650092749</v>
      </c>
      <c r="DG89" s="381">
        <f>DF89*(1-VLOOKUP($AW89,'MP-2019_Male'!$A$3:$CH$103,IF(DG$5&gt;2034,84,(60+(DG$5-$AX$5)))))</f>
        <v>0.41713062127472489</v>
      </c>
      <c r="DH89" s="381">
        <f>DG89*(1-VLOOKUP($AW89,'MP-2019_Male'!$A$3:$CH$103,IF(DH$5&gt;2034,84,(60+(DH$5-$AX$5)))))</f>
        <v>0.41596265553515566</v>
      </c>
      <c r="DI89" s="381">
        <f>DH89*(1-VLOOKUP($AW89,'MP-2019_Male'!$A$3:$CH$103,IF(DI$5&gt;2034,84,(60+(DI$5-$AX$5)))))</f>
        <v>0.41479796009965719</v>
      </c>
      <c r="DJ89" s="381">
        <f>DI89*(1-VLOOKUP($AW89,'MP-2019_Male'!$A$3:$CH$103,IF(DJ$5&gt;2034,84,(60+(DJ$5-$AX$5)))))</f>
        <v>0.41363652581137816</v>
      </c>
      <c r="DK89" s="381">
        <f>DJ89*(1-VLOOKUP($AW89,'MP-2019_Male'!$A$3:$CH$103,IF(DK$5&gt;2034,84,(60+(DK$5-$AX$5)))))</f>
        <v>0.41247834353910628</v>
      </c>
      <c r="DL89" s="381">
        <f>DK89*(1-VLOOKUP($AW89,'MP-2019_Male'!$A$3:$CH$103,IF(DL$5&gt;2034,84,(60+(DL$5-$AX$5)))))</f>
        <v>0.41132340417719676</v>
      </c>
      <c r="DM89" s="381">
        <f>DL89*(1-VLOOKUP($AW89,'MP-2019_Male'!$A$3:$CH$103,IF(DM$5&gt;2034,84,(60+(DM$5-$AX$5)))))</f>
        <v>0.41017169864550063</v>
      </c>
      <c r="DN89" s="381">
        <f>DM89*(1-VLOOKUP($AW89,'MP-2019_Male'!$A$3:$CH$103,IF(DN$5&gt;2034,84,(60+(DN$5-$AX$5)))))</f>
        <v>0.40902321788929319</v>
      </c>
      <c r="DO89" s="381">
        <f>DN89*(1-VLOOKUP($AW89,'MP-2019_Male'!$A$3:$CH$103,IF(DO$5&gt;2034,84,(60+(DO$5-$AX$5)))))</f>
        <v>0.40787795287920314</v>
      </c>
      <c r="DP89" s="381">
        <f>DO89*(1-VLOOKUP($AW89,'MP-2019_Male'!$A$3:$CH$103,IF(DP$5&gt;2034,84,(60+(DP$5-$AX$5)))))</f>
        <v>0.40673589461114135</v>
      </c>
      <c r="DQ89" s="381">
        <f>DP89*(1-VLOOKUP($AW89,'MP-2019_Male'!$A$3:$CH$103,IF(DQ$5&gt;2034,84,(60+(DQ$5-$AX$5)))))</f>
        <v>0.40559703410623016</v>
      </c>
      <c r="DR89" s="381">
        <f>DQ89*(1-VLOOKUP($AW89,'MP-2019_Male'!$A$3:$CH$103,IF(DR$5&gt;2034,84,(60+(DR$5-$AX$5)))))</f>
        <v>0.40446136241073272</v>
      </c>
      <c r="DS89" s="381">
        <f>DR89*(1-VLOOKUP($AW89,'MP-2019_Male'!$A$3:$CH$103,IF(DS$5&gt;2034,84,(60+(DS$5-$AX$5)))))</f>
        <v>0.40332887059598266</v>
      </c>
      <c r="DT89" s="381">
        <f>DS89*(1-VLOOKUP($AW89,'MP-2019_Male'!$A$3:$CH$103,IF(DT$5&gt;2034,84,(60+(DT$5-$AX$5)))))</f>
        <v>0.4021995497583139</v>
      </c>
      <c r="DU89" s="381">
        <f>DT89*(1-VLOOKUP($AW89,'MP-2019_Male'!$A$3:$CH$103,IF(DU$5&gt;2034,84,(60+(DU$5-$AX$5)))))</f>
        <v>0.40107339101899059</v>
      </c>
      <c r="DV89" s="381">
        <f>DU89*(1-VLOOKUP($AW89,'MP-2019_Male'!$A$3:$CH$103,IF(DV$5&gt;2034,84,(60+(DV$5-$AX$5)))))</f>
        <v>0.39995038552413742</v>
      </c>
      <c r="DW89" s="381">
        <f>DV89*(1-VLOOKUP($AW89,'MP-2019_Male'!$A$3:$CH$103,IF(DW$5&gt;2034,84,(60+(DW$5-$AX$5)))))</f>
        <v>0.39883052444466982</v>
      </c>
      <c r="DX89" s="381">
        <f>DW89*(1-VLOOKUP($AW89,'MP-2019_Male'!$A$3:$CH$103,IF(DX$5&gt;2034,84,(60+(DX$5-$AX$5)))))</f>
        <v>0.39771379897622472</v>
      </c>
      <c r="DY89" s="381">
        <f>DX89*(1-VLOOKUP($AW89,'MP-2019_Male'!$A$3:$CH$103,IF(DY$5&gt;2034,84,(60+(DY$5-$AX$5)))))</f>
        <v>0.39660020033909127</v>
      </c>
      <c r="DZ89" s="381">
        <f>DY89*(1-VLOOKUP($AW89,'MP-2019_Male'!$A$3:$CH$103,IF(DZ$5&gt;2034,84,(60+(DZ$5-$AX$5)))))</f>
        <v>0.39548971977814179</v>
      </c>
      <c r="EA89" s="381">
        <f>DZ89*(1-VLOOKUP($AW89,'MP-2019_Male'!$A$3:$CH$103,IF(EA$5&gt;2034,84,(60+(EA$5-$AX$5)))))</f>
        <v>0.394382348562763</v>
      </c>
      <c r="EB89" s="381">
        <f>EA89*(1-VLOOKUP($AW89,'MP-2019_Male'!$A$3:$CH$103,IF(EB$5&gt;2034,84,(60+(EB$5-$AX$5)))))</f>
        <v>0.39327807798678727</v>
      </c>
      <c r="EC89" s="381">
        <f>EB89*(1-VLOOKUP($AW89,'MP-2019_Male'!$A$3:$CH$103,IF(EC$5&gt;2034,84,(60+(EC$5-$AX$5)))))</f>
        <v>0.39217689936842426</v>
      </c>
      <c r="ED89" s="381">
        <f>EC89*(1-VLOOKUP($AW89,'MP-2019_Male'!$A$3:$CH$103,IF(ED$5&gt;2034,84,(60+(ED$5-$AX$5)))))</f>
        <v>0.39107880405019269</v>
      </c>
      <c r="EE89" s="381">
        <f>ED89*(1-VLOOKUP($AW89,'MP-2019_Male'!$A$3:$CH$103,IF(EE$5&gt;2034,84,(60+(EE$5-$AX$5)))))</f>
        <v>0.38998378339885215</v>
      </c>
      <c r="EF89" s="381">
        <f>EE89*(1-VLOOKUP($AW89,'MP-2019_Male'!$A$3:$CH$103,IF(EF$5&gt;2034,84,(60+(EF$5-$AX$5)))))</f>
        <v>0.38889182880533535</v>
      </c>
      <c r="EG89" s="381">
        <f>EF89*(1-VLOOKUP($AW89,'MP-2019_Male'!$A$3:$CH$103,IF(EG$5&gt;2034,84,(60+(EG$5-$AX$5)))))</f>
        <v>0.38780293168468039</v>
      </c>
      <c r="EH89" s="381">
        <f>EG89*(1-VLOOKUP($AW89,'MP-2019_Male'!$A$3:$CH$103,IF(EH$5&gt;2034,84,(60+(EH$5-$AX$5)))))</f>
        <v>0.38671708347596329</v>
      </c>
      <c r="EI89" s="381">
        <f>EH89*(1-VLOOKUP($AW89,'MP-2019_Male'!$A$3:$CH$103,IF(EI$5&gt;2034,84,(60+(EI$5-$AX$5)))))</f>
        <v>0.38563427564223057</v>
      </c>
      <c r="EJ89" s="381">
        <f>EI89*(1-VLOOKUP($AW89,'MP-2019_Male'!$A$3:$CH$103,IF(EJ$5&gt;2034,84,(60+(EJ$5-$AX$5)))))</f>
        <v>0.38455449967043231</v>
      </c>
      <c r="EK89" s="381">
        <f>EJ89*(1-VLOOKUP($AW89,'MP-2019_Male'!$A$3:$CH$103,IF(EK$5&gt;2034,84,(60+(EK$5-$AX$5)))))</f>
        <v>0.38347774707135507</v>
      </c>
      <c r="EL89" s="381">
        <f>EK89*(1-VLOOKUP($AW89,'MP-2019_Male'!$A$3:$CH$103,IF(EL$5&gt;2034,84,(60+(EL$5-$AX$5)))))</f>
        <v>0.38240400937955527</v>
      </c>
      <c r="EM89" s="381">
        <f>EL89*(1-VLOOKUP($AW89,'MP-2019_Male'!$A$3:$CH$103,IF(EM$5&gt;2034,84,(60+(EM$5-$AX$5)))))</f>
        <v>0.38133327815329249</v>
      </c>
      <c r="EN89" s="381">
        <f>EM89*(1-VLOOKUP($AW89,'MP-2019_Male'!$A$3:$CH$103,IF(EN$5&gt;2034,84,(60+(EN$5-$AX$5)))))</f>
        <v>0.38026554497446324</v>
      </c>
      <c r="EO89" s="381">
        <f>EN89*(1-VLOOKUP($AW89,'MP-2019_Male'!$A$3:$CH$103,IF(EO$5&gt;2034,84,(60+(EO$5-$AX$5)))))</f>
        <v>0.37920080144853474</v>
      </c>
      <c r="EP89" s="381">
        <f>EO89*(1-VLOOKUP($AW89,'MP-2019_Male'!$A$3:$CH$103,IF(EP$5&gt;2034,84,(60+(EP$5-$AX$5)))))</f>
        <v>0.37813903920447883</v>
      </c>
      <c r="EQ89" s="381">
        <f>EP89*(1-VLOOKUP($AW89,'MP-2019_Male'!$A$3:$CH$103,IF(EQ$5&gt;2034,84,(60+(EQ$5-$AX$5)))))</f>
        <v>0.37708024989470629</v>
      </c>
      <c r="ER89" s="381">
        <f>EQ89*(1-VLOOKUP($AW89,'MP-2019_Male'!$A$3:$CH$103,IF(ER$5&gt;2034,84,(60+(ER$5-$AX$5)))))</f>
        <v>0.37602442519500112</v>
      </c>
      <c r="ES89" s="381">
        <f>ER89*(1-VLOOKUP($AW89,'MP-2019_Male'!$A$3:$CH$103,IF(ES$5&gt;2034,84,(60+(ES$5-$AX$5)))))</f>
        <v>0.3749715568044551</v>
      </c>
      <c r="ET89" s="381">
        <f>ES89*(1-VLOOKUP($AW89,'MP-2019_Male'!$A$3:$CH$103,IF(ET$5&gt;2034,84,(60+(ET$5-$AX$5)))))</f>
        <v>0.37392163644540261</v>
      </c>
      <c r="EU89" s="381">
        <f>ET89*(1-VLOOKUP($AW89,'MP-2019_Male'!$A$3:$CH$103,IF(EU$5&gt;2034,84,(60+(EU$5-$AX$5)))))</f>
        <v>0.37287465586335544</v>
      </c>
      <c r="EV89" s="381">
        <f>EU89*(1-VLOOKUP($AW89,'MP-2019_Male'!$A$3:$CH$103,IF(EV$5&gt;2034,84,(60+(EV$5-$AX$5)))))</f>
        <v>0.37183060682693803</v>
      </c>
      <c r="EW89" s="381">
        <f>EV89*(1-VLOOKUP($AW89,'MP-2019_Male'!$A$3:$CH$103,IF(EW$5&gt;2034,84,(60+(EW$5-$AX$5)))))</f>
        <v>0.37078948112782262</v>
      </c>
      <c r="EX89" s="381">
        <f>EW89*(1-VLOOKUP($AW89,'MP-2019_Male'!$A$3:$CH$103,IF(EX$5&gt;2034,84,(60+(EX$5-$AX$5)))))</f>
        <v>0.3697512705806647</v>
      </c>
      <c r="EY89" s="381">
        <f>EX89*(1-VLOOKUP($AW89,'MP-2019_Male'!$A$3:$CH$103,IF(EY$5&gt;2034,84,(60+(EY$5-$AX$5)))))</f>
        <v>0.36871596702303883</v>
      </c>
      <c r="EZ89" s="381">
        <f>EY89*(1-VLOOKUP($AW89,'MP-2019_Male'!$A$3:$CH$103,IF(EZ$5&gt;2034,84,(60+(EZ$5-$AX$5)))))</f>
        <v>0.3676835623153743</v>
      </c>
      <c r="FA89" s="381">
        <f>EZ89*(1-VLOOKUP($AW89,'MP-2019_Male'!$A$3:$CH$103,IF(FA$5&gt;2034,84,(60+(FA$5-$AX$5)))))</f>
        <v>0.36665404834089127</v>
      </c>
      <c r="FB89" s="381">
        <f>FA89*(1-VLOOKUP($AW89,'MP-2019_Male'!$A$3:$CH$103,IF(FB$5&gt;2034,84,(60+(FB$5-$AX$5)))))</f>
        <v>0.36562741700553675</v>
      </c>
      <c r="FC89" s="381">
        <f>FB89*(1-VLOOKUP($AW89,'MP-2019_Male'!$A$3:$CH$103,IF(FC$5&gt;2034,84,(60+(FC$5-$AX$5)))))</f>
        <v>0.36460366023792123</v>
      </c>
      <c r="FD89" s="381">
        <f>FC89*(1-VLOOKUP($AW89,'MP-2019_Male'!$A$3:$CH$103,IF(FD$5&gt;2034,84,(60+(FD$5-$AX$5)))))</f>
        <v>0.36358276998925504</v>
      </c>
      <c r="FE89" s="381">
        <f>FD89*(1-VLOOKUP($AW89,'MP-2019_Male'!$A$3:$CH$103,IF(FE$5&gt;2034,84,(60+(FE$5-$AX$5)))))</f>
        <v>0.36256473823328511</v>
      </c>
      <c r="FF89" s="381">
        <f>FE89*(1-VLOOKUP($AW89,'MP-2019_Male'!$A$3:$CH$103,IF(FF$5&gt;2034,84,(60+(FF$5-$AX$5)))))</f>
        <v>0.36154955696623192</v>
      </c>
      <c r="FG89" s="381">
        <f>FF89*(1-VLOOKUP($AW89,'MP-2019_Male'!$A$3:$CH$103,IF(FG$5&gt;2034,84,(60+(FG$5-$AX$5)))))</f>
        <v>0.36053721820672646</v>
      </c>
      <c r="FH89" s="381">
        <f>FG89*(1-VLOOKUP($AW89,'MP-2019_Male'!$A$3:$CH$103,IF(FH$5&gt;2034,84,(60+(FH$5-$AX$5)))))</f>
        <v>0.35952771399574762</v>
      </c>
      <c r="FI89" s="381">
        <f>FH89*(1-VLOOKUP($AW89,'MP-2019_Male'!$A$3:$CH$103,IF(FI$5&gt;2034,84,(60+(FI$5-$AX$5)))))</f>
        <v>0.35852103639655952</v>
      </c>
      <c r="FJ89" s="381">
        <f>FI89*(1-VLOOKUP($AW89,'MP-2019_Male'!$A$3:$CH$103,IF(FJ$5&gt;2034,84,(60+(FJ$5-$AX$5)))))</f>
        <v>0.35751717749464917</v>
      </c>
      <c r="FK89" s="381">
        <f>FJ89*(1-VLOOKUP($AW89,'MP-2019_Male'!$A$3:$CH$103,IF(FK$5&gt;2034,84,(60+(FK$5-$AX$5)))))</f>
        <v>0.35651612939766414</v>
      </c>
      <c r="FL89" s="381">
        <f>FK89*(1-VLOOKUP($AW89,'MP-2019_Male'!$A$3:$CH$103,IF(FL$5&gt;2034,84,(60+(FL$5-$AX$5)))))</f>
        <v>0.35551788423535069</v>
      </c>
      <c r="FM89" s="381">
        <f>FL89*(1-VLOOKUP($AW89,'MP-2019_Male'!$A$3:$CH$103,IF(FM$5&gt;2034,84,(60+(FM$5-$AX$5)))))</f>
        <v>0.3545224341594917</v>
      </c>
      <c r="FN89" s="381">
        <f>FM89*(1-VLOOKUP($AW89,'MP-2019_Male'!$A$3:$CH$103,IF(FN$5&gt;2034,84,(60+(FN$5-$AX$5)))))</f>
        <v>0.35352977134384511</v>
      </c>
    </row>
    <row r="90" spans="1:170">
      <c r="A90" s="172">
        <v>102</v>
      </c>
      <c r="B90" s="190">
        <f t="shared" si="20"/>
        <v>0.354599</v>
      </c>
      <c r="C90" s="191">
        <f t="shared" si="21"/>
        <v>0.311444</v>
      </c>
      <c r="D90" s="174">
        <f t="shared" si="18"/>
        <v>0.33302149999999997</v>
      </c>
      <c r="E90" s="345">
        <f t="shared" ca="1" si="22"/>
        <v>0.243663578795658</v>
      </c>
      <c r="F90" s="346">
        <f t="shared" ca="1" si="23"/>
        <v>0.21458315136610365</v>
      </c>
      <c r="G90" s="366">
        <f t="shared" ca="1" si="17"/>
        <v>0.22912336508088083</v>
      </c>
      <c r="R90" s="405">
        <v>102</v>
      </c>
      <c r="T90" s="406" t="s">
        <v>63</v>
      </c>
      <c r="U90" s="407">
        <v>0.32382</v>
      </c>
      <c r="V90" s="407">
        <v>0.32382</v>
      </c>
      <c r="W90" s="408">
        <v>0.32382</v>
      </c>
      <c r="Y90" s="406" t="s">
        <v>63</v>
      </c>
      <c r="Z90" s="407">
        <v>0.3664</v>
      </c>
      <c r="AA90" s="407">
        <v>0.3664</v>
      </c>
      <c r="AB90" s="408">
        <v>0.3664</v>
      </c>
      <c r="AC90" s="413"/>
      <c r="AD90" s="172">
        <v>102</v>
      </c>
      <c r="AF90" s="195"/>
      <c r="AG90" s="196">
        <v>0.354599</v>
      </c>
      <c r="AH90" s="197">
        <v>0.36030800000000002</v>
      </c>
      <c r="AI90" s="172"/>
      <c r="AJ90" s="195"/>
      <c r="AK90" s="196">
        <v>0.311444</v>
      </c>
      <c r="AL90" s="197">
        <v>0.31481900000000002</v>
      </c>
      <c r="AM90" s="198"/>
      <c r="AW90" s="172">
        <v>109</v>
      </c>
      <c r="AX90" s="199">
        <f t="shared" si="19"/>
        <v>0.49360553891100795</v>
      </c>
      <c r="AY90" s="334">
        <f t="shared" si="15"/>
        <v>0.5030829</v>
      </c>
      <c r="AZ90" s="381">
        <f>AY90*(1-VLOOKUP($AW90,'MP-2019_Male'!$A$3:$CH$103,IF(AZ$5&gt;2034,84,(60+(AZ$5-$AX$5)))))</f>
        <v>0.50197611762000005</v>
      </c>
      <c r="BA90" s="381">
        <f>AZ90*(1-VLOOKUP($AW90,'MP-2019_Male'!$A$3:$CH$103,IF(BA$5&gt;2034,84,(60+(BA$5-$AX$5)))))</f>
        <v>0.50087177016123607</v>
      </c>
      <c r="BB90" s="381">
        <f>BA90*(1-VLOOKUP($AW90,'MP-2019_Male'!$A$3:$CH$103,IF(BB$5&gt;2034,84,(60+(BB$5-$AX$5)))))</f>
        <v>0.49981993944389747</v>
      </c>
      <c r="BC90" s="381">
        <f>BB90*(1-VLOOKUP($AW90,'MP-2019_Male'!$A$3:$CH$103,IF(BC$5&gt;2034,84,(60+(BC$5-$AX$5)))))</f>
        <v>0.49882029956500967</v>
      </c>
      <c r="BD90" s="381">
        <f>BC90*(1-VLOOKUP($AW90,'MP-2019_Male'!$A$3:$CH$103,IF(BD$5&gt;2034,84,(60+(BD$5-$AX$5)))))</f>
        <v>0.49787254099583617</v>
      </c>
      <c r="BE90" s="381">
        <f>BD90*(1-VLOOKUP($AW90,'MP-2019_Male'!$A$3:$CH$103,IF(BE$5&gt;2034,84,(60+(BE$5-$AX$5)))))</f>
        <v>0.49697637042204362</v>
      </c>
      <c r="BF90" s="381">
        <f>BE90*(1-VLOOKUP($AW90,'MP-2019_Male'!$A$3:$CH$103,IF(BF$5&gt;2034,84,(60+(BF$5-$AX$5)))))</f>
        <v>0.49613151059232613</v>
      </c>
      <c r="BG90" s="381">
        <f>BF90*(1-VLOOKUP($AW90,'MP-2019_Male'!$A$3:$CH$103,IF(BG$5&gt;2034,84,(60+(BG$5-$AX$5)))))</f>
        <v>0.49528808702431915</v>
      </c>
      <c r="BH90" s="381">
        <f>BG90*(1-VLOOKUP($AW90,'MP-2019_Male'!$A$3:$CH$103,IF(BH$5&gt;2034,84,(60+(BH$5-$AX$5)))))</f>
        <v>0.49444609727637778</v>
      </c>
      <c r="BI90" s="381">
        <f>BH90*(1-VLOOKUP($AW90,'MP-2019_Male'!$A$3:$CH$103,IF(BI$5&gt;2034,84,(60+(BI$5-$AX$5)))))</f>
        <v>0.49360553891100795</v>
      </c>
      <c r="BJ90" s="414">
        <f>BI90*(1-VLOOKUP($AW90,'MP-2019_Male'!$A$3:$CH$103,IF(BJ$5&gt;2034,84,(60+(BJ$5-$AX$5)))))</f>
        <v>0.49276640949485923</v>
      </c>
      <c r="BK90" s="381">
        <f>BJ90*(1-VLOOKUP($AW90,'MP-2019_Male'!$A$3:$CH$103,IF(BK$5&gt;2034,84,(60+(BK$5-$AX$5)))))</f>
        <v>0.49187942995776845</v>
      </c>
      <c r="BL90" s="381">
        <f>BK90*(1-VLOOKUP($AW90,'MP-2019_Male'!$A$3:$CH$103,IF(BL$5&gt;2034,84,(60+(BL$5-$AX$5)))))</f>
        <v>0.49099404698384447</v>
      </c>
      <c r="BM90" s="381">
        <f>BL90*(1-VLOOKUP($AW90,'MP-2019_Male'!$A$3:$CH$103,IF(BM$5&gt;2034,84,(60+(BM$5-$AX$5)))))</f>
        <v>0.49006115829457514</v>
      </c>
      <c r="BN90" s="381">
        <f>BM90*(1-VLOOKUP($AW90,'MP-2019_Male'!$A$3:$CH$103,IF(BN$5&gt;2034,84,(60+(BN$5-$AX$5)))))</f>
        <v>0.48913004209381544</v>
      </c>
      <c r="BO90" s="381">
        <f>BN90*(1-VLOOKUP($AW90,'MP-2019_Male'!$A$3:$CH$103,IF(BO$5&gt;2034,84,(60+(BO$5-$AX$5)))))</f>
        <v>0.48815178200962783</v>
      </c>
      <c r="BP90" s="381">
        <f>BO90*(1-VLOOKUP($AW90,'MP-2019_Male'!$A$3:$CH$103,IF(BP$5&gt;2034,84,(60+(BP$5-$AX$5)))))</f>
        <v>0.4871754784456086</v>
      </c>
      <c r="BQ90" s="381">
        <f>BP90*(1-VLOOKUP($AW90,'MP-2019_Male'!$A$3:$CH$103,IF(BQ$5&gt;2034,84,(60+(BQ$5-$AX$5)))))</f>
        <v>0.48615240994087283</v>
      </c>
      <c r="BR90" s="381">
        <f>BQ90*(1-VLOOKUP($AW90,'MP-2019_Male'!$A$3:$CH$103,IF(BR$5&gt;2034,84,(60+(BR$5-$AX$5)))))</f>
        <v>0.48513148987999699</v>
      </c>
      <c r="BS90" s="381">
        <f>BR90*(1-VLOOKUP($AW90,'MP-2019_Male'!$A$3:$CH$103,IF(BS$5&gt;2034,84,(60+(BS$5-$AX$5)))))</f>
        <v>0.48406420060226102</v>
      </c>
      <c r="BT90" s="381">
        <f>BS90*(1-VLOOKUP($AW90,'MP-2019_Male'!$A$3:$CH$103,IF(BT$5&gt;2034,84,(60+(BT$5-$AX$5)))))</f>
        <v>0.48295085294087581</v>
      </c>
      <c r="BU90" s="381">
        <f>BT90*(1-VLOOKUP($AW90,'MP-2019_Male'!$A$3:$CH$103,IF(BU$5&gt;2034,84,(60+(BU$5-$AX$5)))))</f>
        <v>0.48184006597911183</v>
      </c>
      <c r="BV90" s="381">
        <f>BU90*(1-VLOOKUP($AW90,'MP-2019_Male'!$A$3:$CH$103,IF(BV$5&gt;2034,84,(60+(BV$5-$AX$5)))))</f>
        <v>0.480683649820762</v>
      </c>
      <c r="BW90" s="381">
        <f>BV90*(1-VLOOKUP($AW90,'MP-2019_Male'!$A$3:$CH$103,IF(BW$5&gt;2034,84,(60+(BW$5-$AX$5)))))</f>
        <v>0.47948194069621014</v>
      </c>
      <c r="BX90" s="381">
        <f>BW90*(1-VLOOKUP($AW90,'MP-2019_Male'!$A$3:$CH$103,IF(BX$5&gt;2034,84,(60+(BX$5-$AX$5)))))</f>
        <v>0.47833118403853925</v>
      </c>
      <c r="BY90" s="381">
        <f>BX90*(1-VLOOKUP($AW90,'MP-2019_Male'!$A$3:$CH$103,IF(BY$5&gt;2034,84,(60+(BY$5-$AX$5)))))</f>
        <v>0.47718318919684677</v>
      </c>
      <c r="BZ90" s="381">
        <f>BY90*(1-VLOOKUP($AW90,'MP-2019_Male'!$A$3:$CH$103,IF(BZ$5&gt;2034,84,(60+(BZ$5-$AX$5)))))</f>
        <v>0.47603794954277434</v>
      </c>
      <c r="CA90" s="381">
        <f>BZ90*(1-VLOOKUP($AW90,'MP-2019_Male'!$A$3:$CH$103,IF(CA$5&gt;2034,84,(60+(CA$5-$AX$5)))))</f>
        <v>0.47489545846387171</v>
      </c>
      <c r="CB90" s="381">
        <f>CA90*(1-VLOOKUP($AW90,'MP-2019_Male'!$A$3:$CH$103,IF(CB$5&gt;2034,84,(60+(CB$5-$AX$5)))))</f>
        <v>0.47375570936355843</v>
      </c>
      <c r="CC90" s="381">
        <f>CB90*(1-VLOOKUP($AW90,'MP-2019_Male'!$A$3:$CH$103,IF(CC$5&gt;2034,84,(60+(CC$5-$AX$5)))))</f>
        <v>0.47261869566108589</v>
      </c>
      <c r="CD90" s="381">
        <f>CC90*(1-VLOOKUP($AW90,'MP-2019_Male'!$A$3:$CH$103,IF(CD$5&gt;2034,84,(60+(CD$5-$AX$5)))))</f>
        <v>0.47148441079149928</v>
      </c>
      <c r="CE90" s="381">
        <f>CD90*(1-VLOOKUP($AW90,'MP-2019_Male'!$A$3:$CH$103,IF(CE$5&gt;2034,84,(60+(CE$5-$AX$5)))))</f>
        <v>0.47035284820559969</v>
      </c>
      <c r="CF90" s="381">
        <f>CE90*(1-VLOOKUP($AW90,'MP-2019_Male'!$A$3:$CH$103,IF(CF$5&gt;2034,84,(60+(CF$5-$AX$5)))))</f>
        <v>0.46922400136990627</v>
      </c>
      <c r="CG90" s="381">
        <f>CF90*(1-VLOOKUP($AW90,'MP-2019_Male'!$A$3:$CH$103,IF(CG$5&gt;2034,84,(60+(CG$5-$AX$5)))))</f>
        <v>0.46809786376661849</v>
      </c>
      <c r="CH90" s="381">
        <f>CG90*(1-VLOOKUP($AW90,'MP-2019_Male'!$A$3:$CH$103,IF(CH$5&gt;2034,84,(60+(CH$5-$AX$5)))))</f>
        <v>0.46697442889357865</v>
      </c>
      <c r="CI90" s="381">
        <f>CH90*(1-VLOOKUP($AW90,'MP-2019_Male'!$A$3:$CH$103,IF(CI$5&gt;2034,84,(60+(CI$5-$AX$5)))))</f>
        <v>0.46585369026423407</v>
      </c>
      <c r="CJ90" s="381">
        <f>CI90*(1-VLOOKUP($AW90,'MP-2019_Male'!$A$3:$CH$103,IF(CJ$5&gt;2034,84,(60+(CJ$5-$AX$5)))))</f>
        <v>0.46473564140759993</v>
      </c>
      <c r="CK90" s="381">
        <f>CJ90*(1-VLOOKUP($AW90,'MP-2019_Male'!$A$3:$CH$103,IF(CK$5&gt;2034,84,(60+(CK$5-$AX$5)))))</f>
        <v>0.46362027586822169</v>
      </c>
      <c r="CL90" s="381">
        <f>CK90*(1-VLOOKUP($AW90,'MP-2019_Male'!$A$3:$CH$103,IF(CL$5&gt;2034,84,(60+(CL$5-$AX$5)))))</f>
        <v>0.46250758720613799</v>
      </c>
      <c r="CM90" s="381">
        <f>CL90*(1-VLOOKUP($AW90,'MP-2019_Male'!$A$3:$CH$103,IF(CM$5&gt;2034,84,(60+(CM$5-$AX$5)))))</f>
        <v>0.46139756899684325</v>
      </c>
      <c r="CN90" s="381">
        <f>CM90*(1-VLOOKUP($AW90,'MP-2019_Male'!$A$3:$CH$103,IF(CN$5&gt;2034,84,(60+(CN$5-$AX$5)))))</f>
        <v>0.46029021483125088</v>
      </c>
      <c r="CO90" s="381">
        <f>CN90*(1-VLOOKUP($AW90,'MP-2019_Male'!$A$3:$CH$103,IF(CO$5&gt;2034,84,(60+(CO$5-$AX$5)))))</f>
        <v>0.45918551831565591</v>
      </c>
      <c r="CP90" s="381">
        <f>CO90*(1-VLOOKUP($AW90,'MP-2019_Male'!$A$3:$CH$103,IF(CP$5&gt;2034,84,(60+(CP$5-$AX$5)))))</f>
        <v>0.45808347307169833</v>
      </c>
      <c r="CQ90" s="381">
        <f>CP90*(1-VLOOKUP($AW90,'MP-2019_Male'!$A$3:$CH$103,IF(CQ$5&gt;2034,84,(60+(CQ$5-$AX$5)))))</f>
        <v>0.4569840727363263</v>
      </c>
      <c r="CR90" s="381">
        <f>CQ90*(1-VLOOKUP($AW90,'MP-2019_Male'!$A$3:$CH$103,IF(CR$5&gt;2034,84,(60+(CR$5-$AX$5)))))</f>
        <v>0.45588731096175911</v>
      </c>
      <c r="CS90" s="381">
        <f>CR90*(1-VLOOKUP($AW90,'MP-2019_Male'!$A$3:$CH$103,IF(CS$5&gt;2034,84,(60+(CS$5-$AX$5)))))</f>
        <v>0.45479318141545089</v>
      </c>
      <c r="CT90" s="381">
        <f>CS90*(1-VLOOKUP($AW90,'MP-2019_Male'!$A$3:$CH$103,IF(CT$5&gt;2034,84,(60+(CT$5-$AX$5)))))</f>
        <v>0.45370167778005382</v>
      </c>
      <c r="CU90" s="381">
        <f>CT90*(1-VLOOKUP($AW90,'MP-2019_Male'!$A$3:$CH$103,IF(CU$5&gt;2034,84,(60+(CU$5-$AX$5)))))</f>
        <v>0.4526127937533817</v>
      </c>
      <c r="CV90" s="381">
        <f>CU90*(1-VLOOKUP($AW90,'MP-2019_Male'!$A$3:$CH$103,IF(CV$5&gt;2034,84,(60+(CV$5-$AX$5)))))</f>
        <v>0.4515265230483736</v>
      </c>
      <c r="CW90" s="381">
        <f>CV90*(1-VLOOKUP($AW90,'MP-2019_Male'!$A$3:$CH$103,IF(CW$5&gt;2034,84,(60+(CW$5-$AX$5)))))</f>
        <v>0.4504428593930575</v>
      </c>
      <c r="CX90" s="381">
        <f>CW90*(1-VLOOKUP($AW90,'MP-2019_Male'!$A$3:$CH$103,IF(CX$5&gt;2034,84,(60+(CX$5-$AX$5)))))</f>
        <v>0.44936179653051417</v>
      </c>
      <c r="CY90" s="381">
        <f>CX90*(1-VLOOKUP($AW90,'MP-2019_Male'!$A$3:$CH$103,IF(CY$5&gt;2034,84,(60+(CY$5-$AX$5)))))</f>
        <v>0.44828332821884093</v>
      </c>
      <c r="CZ90" s="381">
        <f>CY90*(1-VLOOKUP($AW90,'MP-2019_Male'!$A$3:$CH$103,IF(CZ$5&gt;2034,84,(60+(CZ$5-$AX$5)))))</f>
        <v>0.44720744823111575</v>
      </c>
      <c r="DA90" s="381">
        <f>CZ90*(1-VLOOKUP($AW90,'MP-2019_Male'!$A$3:$CH$103,IF(DA$5&gt;2034,84,(60+(DA$5-$AX$5)))))</f>
        <v>0.44613415035536108</v>
      </c>
      <c r="DB90" s="381">
        <f>DA90*(1-VLOOKUP($AW90,'MP-2019_Male'!$A$3:$CH$103,IF(DB$5&gt;2034,84,(60+(DB$5-$AX$5)))))</f>
        <v>0.44506342839450824</v>
      </c>
      <c r="DC90" s="381">
        <f>DB90*(1-VLOOKUP($AW90,'MP-2019_Male'!$A$3:$CH$103,IF(DC$5&gt;2034,84,(60+(DC$5-$AX$5)))))</f>
        <v>0.44399527616636142</v>
      </c>
      <c r="DD90" s="381">
        <f>DC90*(1-VLOOKUP($AW90,'MP-2019_Male'!$A$3:$CH$103,IF(DD$5&gt;2034,84,(60+(DD$5-$AX$5)))))</f>
        <v>0.44292968750356215</v>
      </c>
      <c r="DE90" s="381">
        <f>DD90*(1-VLOOKUP($AW90,'MP-2019_Male'!$A$3:$CH$103,IF(DE$5&gt;2034,84,(60+(DE$5-$AX$5)))))</f>
        <v>0.44186665625355365</v>
      </c>
      <c r="DF90" s="381">
        <f>DE90*(1-VLOOKUP($AW90,'MP-2019_Male'!$A$3:$CH$103,IF(DF$5&gt;2034,84,(60+(DF$5-$AX$5)))))</f>
        <v>0.44080617627854513</v>
      </c>
      <c r="DG90" s="381">
        <f>DF90*(1-VLOOKUP($AW90,'MP-2019_Male'!$A$3:$CH$103,IF(DG$5&gt;2034,84,(60+(DG$5-$AX$5)))))</f>
        <v>0.43974824145547664</v>
      </c>
      <c r="DH90" s="381">
        <f>DG90*(1-VLOOKUP($AW90,'MP-2019_Male'!$A$3:$CH$103,IF(DH$5&gt;2034,84,(60+(DH$5-$AX$5)))))</f>
        <v>0.43869284567598349</v>
      </c>
      <c r="DI90" s="381">
        <f>DH90*(1-VLOOKUP($AW90,'MP-2019_Male'!$A$3:$CH$103,IF(DI$5&gt;2034,84,(60+(DI$5-$AX$5)))))</f>
        <v>0.43763998284636113</v>
      </c>
      <c r="DJ90" s="381">
        <f>DI90*(1-VLOOKUP($AW90,'MP-2019_Male'!$A$3:$CH$103,IF(DJ$5&gt;2034,84,(60+(DJ$5-$AX$5)))))</f>
        <v>0.43658964688752988</v>
      </c>
      <c r="DK90" s="381">
        <f>DJ90*(1-VLOOKUP($AW90,'MP-2019_Male'!$A$3:$CH$103,IF(DK$5&gt;2034,84,(60+(DK$5-$AX$5)))))</f>
        <v>0.43554183173499983</v>
      </c>
      <c r="DL90" s="381">
        <f>DK90*(1-VLOOKUP($AW90,'MP-2019_Male'!$A$3:$CH$103,IF(DL$5&gt;2034,84,(60+(DL$5-$AX$5)))))</f>
        <v>0.43449653133883587</v>
      </c>
      <c r="DM90" s="381">
        <f>DL90*(1-VLOOKUP($AW90,'MP-2019_Male'!$A$3:$CH$103,IF(DM$5&gt;2034,84,(60+(DM$5-$AX$5)))))</f>
        <v>0.43345373966362266</v>
      </c>
      <c r="DN90" s="381">
        <f>DM90*(1-VLOOKUP($AW90,'MP-2019_Male'!$A$3:$CH$103,IF(DN$5&gt;2034,84,(60+(DN$5-$AX$5)))))</f>
        <v>0.43241345068843001</v>
      </c>
      <c r="DO90" s="381">
        <f>DN90*(1-VLOOKUP($AW90,'MP-2019_Male'!$A$3:$CH$103,IF(DO$5&gt;2034,84,(60+(DO$5-$AX$5)))))</f>
        <v>0.43137565840677777</v>
      </c>
      <c r="DP90" s="381">
        <f>DO90*(1-VLOOKUP($AW90,'MP-2019_Male'!$A$3:$CH$103,IF(DP$5&gt;2034,84,(60+(DP$5-$AX$5)))))</f>
        <v>0.43034035682660154</v>
      </c>
      <c r="DQ90" s="381">
        <f>DP90*(1-VLOOKUP($AW90,'MP-2019_Male'!$A$3:$CH$103,IF(DQ$5&gt;2034,84,(60+(DQ$5-$AX$5)))))</f>
        <v>0.4293075399702177</v>
      </c>
      <c r="DR90" s="381">
        <f>DQ90*(1-VLOOKUP($AW90,'MP-2019_Male'!$A$3:$CH$103,IF(DR$5&gt;2034,84,(60+(DR$5-$AX$5)))))</f>
        <v>0.42827720187428919</v>
      </c>
      <c r="DS90" s="381">
        <f>DR90*(1-VLOOKUP($AW90,'MP-2019_Male'!$A$3:$CH$103,IF(DS$5&gt;2034,84,(60+(DS$5-$AX$5)))))</f>
        <v>0.42724933658979092</v>
      </c>
      <c r="DT90" s="381">
        <f>DS90*(1-VLOOKUP($AW90,'MP-2019_Male'!$A$3:$CH$103,IF(DT$5&gt;2034,84,(60+(DT$5-$AX$5)))))</f>
        <v>0.42622393818197546</v>
      </c>
      <c r="DU90" s="381">
        <f>DT90*(1-VLOOKUP($AW90,'MP-2019_Male'!$A$3:$CH$103,IF(DU$5&gt;2034,84,(60+(DU$5-$AX$5)))))</f>
        <v>0.42520100073033873</v>
      </c>
      <c r="DV90" s="381">
        <f>DU90*(1-VLOOKUP($AW90,'MP-2019_Male'!$A$3:$CH$103,IF(DV$5&gt;2034,84,(60+(DV$5-$AX$5)))))</f>
        <v>0.42418051832858594</v>
      </c>
      <c r="DW90" s="381">
        <f>DV90*(1-VLOOKUP($AW90,'MP-2019_Male'!$A$3:$CH$103,IF(DW$5&gt;2034,84,(60+(DW$5-$AX$5)))))</f>
        <v>0.42316248508459736</v>
      </c>
      <c r="DX90" s="381">
        <f>DW90*(1-VLOOKUP($AW90,'MP-2019_Male'!$A$3:$CH$103,IF(DX$5&gt;2034,84,(60+(DX$5-$AX$5)))))</f>
        <v>0.42214689512039433</v>
      </c>
      <c r="DY90" s="381">
        <f>DX90*(1-VLOOKUP($AW90,'MP-2019_Male'!$A$3:$CH$103,IF(DY$5&gt;2034,84,(60+(DY$5-$AX$5)))))</f>
        <v>0.4211337425721054</v>
      </c>
      <c r="DZ90" s="381">
        <f>DY90*(1-VLOOKUP($AW90,'MP-2019_Male'!$A$3:$CH$103,IF(DZ$5&gt;2034,84,(60+(DZ$5-$AX$5)))))</f>
        <v>0.42012302158993237</v>
      </c>
      <c r="EA90" s="381">
        <f>DZ90*(1-VLOOKUP($AW90,'MP-2019_Male'!$A$3:$CH$103,IF(EA$5&gt;2034,84,(60+(EA$5-$AX$5)))))</f>
        <v>0.41911472633811653</v>
      </c>
      <c r="EB90" s="381">
        <f>EA90*(1-VLOOKUP($AW90,'MP-2019_Male'!$A$3:$CH$103,IF(EB$5&gt;2034,84,(60+(EB$5-$AX$5)))))</f>
        <v>0.41810885099490508</v>
      </c>
      <c r="EC90" s="381">
        <f>EB90*(1-VLOOKUP($AW90,'MP-2019_Male'!$A$3:$CH$103,IF(EC$5&gt;2034,84,(60+(EC$5-$AX$5)))))</f>
        <v>0.41710538975251732</v>
      </c>
      <c r="ED90" s="381">
        <f>EC90*(1-VLOOKUP($AW90,'MP-2019_Male'!$A$3:$CH$103,IF(ED$5&gt;2034,84,(60+(ED$5-$AX$5)))))</f>
        <v>0.41610433681711129</v>
      </c>
      <c r="EE90" s="381">
        <f>ED90*(1-VLOOKUP($AW90,'MP-2019_Male'!$A$3:$CH$103,IF(EE$5&gt;2034,84,(60+(EE$5-$AX$5)))))</f>
        <v>0.41510568640875023</v>
      </c>
      <c r="EF90" s="381">
        <f>EE90*(1-VLOOKUP($AW90,'MP-2019_Male'!$A$3:$CH$103,IF(EF$5&gt;2034,84,(60+(EF$5-$AX$5)))))</f>
        <v>0.41410943276136924</v>
      </c>
      <c r="EG90" s="381">
        <f>EF90*(1-VLOOKUP($AW90,'MP-2019_Male'!$A$3:$CH$103,IF(EG$5&gt;2034,84,(60+(EG$5-$AX$5)))))</f>
        <v>0.41311557012274197</v>
      </c>
      <c r="EH90" s="381">
        <f>EG90*(1-VLOOKUP($AW90,'MP-2019_Male'!$A$3:$CH$103,IF(EH$5&gt;2034,84,(60+(EH$5-$AX$5)))))</f>
        <v>0.41212409275444739</v>
      </c>
      <c r="EI90" s="381">
        <f>EH90*(1-VLOOKUP($AW90,'MP-2019_Male'!$A$3:$CH$103,IF(EI$5&gt;2034,84,(60+(EI$5-$AX$5)))))</f>
        <v>0.41113499493183675</v>
      </c>
      <c r="EJ90" s="381">
        <f>EI90*(1-VLOOKUP($AW90,'MP-2019_Male'!$A$3:$CH$103,IF(EJ$5&gt;2034,84,(60+(EJ$5-$AX$5)))))</f>
        <v>0.41014827094400036</v>
      </c>
      <c r="EK90" s="381">
        <f>EJ90*(1-VLOOKUP($AW90,'MP-2019_Male'!$A$3:$CH$103,IF(EK$5&gt;2034,84,(60+(EK$5-$AX$5)))))</f>
        <v>0.40916391509373479</v>
      </c>
      <c r="EL90" s="381">
        <f>EK90*(1-VLOOKUP($AW90,'MP-2019_Male'!$A$3:$CH$103,IF(EL$5&gt;2034,84,(60+(EL$5-$AX$5)))))</f>
        <v>0.40818192169750983</v>
      </c>
      <c r="EM90" s="381">
        <f>EL90*(1-VLOOKUP($AW90,'MP-2019_Male'!$A$3:$CH$103,IF(EM$5&gt;2034,84,(60+(EM$5-$AX$5)))))</f>
        <v>0.40720228508543582</v>
      </c>
      <c r="EN90" s="381">
        <f>EM90*(1-VLOOKUP($AW90,'MP-2019_Male'!$A$3:$CH$103,IF(EN$5&gt;2034,84,(60+(EN$5-$AX$5)))))</f>
        <v>0.40622499960123082</v>
      </c>
      <c r="EO90" s="381">
        <f>EN90*(1-VLOOKUP($AW90,'MP-2019_Male'!$A$3:$CH$103,IF(EO$5&gt;2034,84,(60+(EO$5-$AX$5)))))</f>
        <v>0.40525005960218791</v>
      </c>
      <c r="EP90" s="381">
        <f>EO90*(1-VLOOKUP($AW90,'MP-2019_Male'!$A$3:$CH$103,IF(EP$5&gt;2034,84,(60+(EP$5-$AX$5)))))</f>
        <v>0.40427745945914267</v>
      </c>
      <c r="EQ90" s="381">
        <f>EP90*(1-VLOOKUP($AW90,'MP-2019_Male'!$A$3:$CH$103,IF(EQ$5&gt;2034,84,(60+(EQ$5-$AX$5)))))</f>
        <v>0.40330719355644074</v>
      </c>
      <c r="ER90" s="381">
        <f>EQ90*(1-VLOOKUP($AW90,'MP-2019_Male'!$A$3:$CH$103,IF(ER$5&gt;2034,84,(60+(ER$5-$AX$5)))))</f>
        <v>0.40233925629190531</v>
      </c>
      <c r="ES90" s="381">
        <f>ER90*(1-VLOOKUP($AW90,'MP-2019_Male'!$A$3:$CH$103,IF(ES$5&gt;2034,84,(60+(ES$5-$AX$5)))))</f>
        <v>0.40137364207680476</v>
      </c>
      <c r="ET90" s="381">
        <f>ES90*(1-VLOOKUP($AW90,'MP-2019_Male'!$A$3:$CH$103,IF(ET$5&gt;2034,84,(60+(ET$5-$AX$5)))))</f>
        <v>0.40041034533582043</v>
      </c>
      <c r="EU90" s="381">
        <f>ET90*(1-VLOOKUP($AW90,'MP-2019_Male'!$A$3:$CH$103,IF(EU$5&gt;2034,84,(60+(EU$5-$AX$5)))))</f>
        <v>0.39944936050701446</v>
      </c>
      <c r="EV90" s="381">
        <f>EU90*(1-VLOOKUP($AW90,'MP-2019_Male'!$A$3:$CH$103,IF(EV$5&gt;2034,84,(60+(EV$5-$AX$5)))))</f>
        <v>0.39849068204179766</v>
      </c>
      <c r="EW90" s="381">
        <f>EV90*(1-VLOOKUP($AW90,'MP-2019_Male'!$A$3:$CH$103,IF(EW$5&gt;2034,84,(60+(EW$5-$AX$5)))))</f>
        <v>0.39753430440489734</v>
      </c>
      <c r="EX90" s="381">
        <f>EW90*(1-VLOOKUP($AW90,'MP-2019_Male'!$A$3:$CH$103,IF(EX$5&gt;2034,84,(60+(EX$5-$AX$5)))))</f>
        <v>0.39658022207432558</v>
      </c>
      <c r="EY90" s="381">
        <f>EX90*(1-VLOOKUP($AW90,'MP-2019_Male'!$A$3:$CH$103,IF(EY$5&gt;2034,84,(60+(EY$5-$AX$5)))))</f>
        <v>0.39562842954134719</v>
      </c>
      <c r="EZ90" s="381">
        <f>EY90*(1-VLOOKUP($AW90,'MP-2019_Male'!$A$3:$CH$103,IF(EZ$5&gt;2034,84,(60+(EZ$5-$AX$5)))))</f>
        <v>0.39467892131044796</v>
      </c>
      <c r="FA90" s="381">
        <f>EZ90*(1-VLOOKUP($AW90,'MP-2019_Male'!$A$3:$CH$103,IF(FA$5&gt;2034,84,(60+(FA$5-$AX$5)))))</f>
        <v>0.3937316918993029</v>
      </c>
      <c r="FB90" s="381">
        <f>FA90*(1-VLOOKUP($AW90,'MP-2019_Male'!$A$3:$CH$103,IF(FB$5&gt;2034,84,(60+(FB$5-$AX$5)))))</f>
        <v>0.39278673583874457</v>
      </c>
      <c r="FC90" s="381">
        <f>FB90*(1-VLOOKUP($AW90,'MP-2019_Male'!$A$3:$CH$103,IF(FC$5&gt;2034,84,(60+(FC$5-$AX$5)))))</f>
        <v>0.39184404767273162</v>
      </c>
      <c r="FD90" s="381">
        <f>FC90*(1-VLOOKUP($AW90,'MP-2019_Male'!$A$3:$CH$103,IF(FD$5&gt;2034,84,(60+(FD$5-$AX$5)))))</f>
        <v>0.39090362195831707</v>
      </c>
      <c r="FE90" s="381">
        <f>FD90*(1-VLOOKUP($AW90,'MP-2019_Male'!$A$3:$CH$103,IF(FE$5&gt;2034,84,(60+(FE$5-$AX$5)))))</f>
        <v>0.3899654532656171</v>
      </c>
      <c r="FF90" s="381">
        <f>FE90*(1-VLOOKUP($AW90,'MP-2019_Male'!$A$3:$CH$103,IF(FF$5&gt;2034,84,(60+(FF$5-$AX$5)))))</f>
        <v>0.38902953617777963</v>
      </c>
      <c r="FG90" s="381">
        <f>FF90*(1-VLOOKUP($AW90,'MP-2019_Male'!$A$3:$CH$103,IF(FG$5&gt;2034,84,(60+(FG$5-$AX$5)))))</f>
        <v>0.38809586529095297</v>
      </c>
      <c r="FH90" s="381">
        <f>FG90*(1-VLOOKUP($AW90,'MP-2019_Male'!$A$3:$CH$103,IF(FH$5&gt;2034,84,(60+(FH$5-$AX$5)))))</f>
        <v>0.3871644352142547</v>
      </c>
      <c r="FI90" s="381">
        <f>FH90*(1-VLOOKUP($AW90,'MP-2019_Male'!$A$3:$CH$103,IF(FI$5&gt;2034,84,(60+(FI$5-$AX$5)))))</f>
        <v>0.38623524056974051</v>
      </c>
      <c r="FJ90" s="381">
        <f>FI90*(1-VLOOKUP($AW90,'MP-2019_Male'!$A$3:$CH$103,IF(FJ$5&gt;2034,84,(60+(FJ$5-$AX$5)))))</f>
        <v>0.38530827599237316</v>
      </c>
      <c r="FK90" s="381">
        <f>FJ90*(1-VLOOKUP($AW90,'MP-2019_Male'!$A$3:$CH$103,IF(FK$5&gt;2034,84,(60+(FK$5-$AX$5)))))</f>
        <v>0.38438353612999149</v>
      </c>
      <c r="FL90" s="381">
        <f>FK90*(1-VLOOKUP($AW90,'MP-2019_Male'!$A$3:$CH$103,IF(FL$5&gt;2034,84,(60+(FL$5-$AX$5)))))</f>
        <v>0.3834610156432795</v>
      </c>
      <c r="FM90" s="381">
        <f>FL90*(1-VLOOKUP($AW90,'MP-2019_Male'!$A$3:$CH$103,IF(FM$5&gt;2034,84,(60+(FM$5-$AX$5)))))</f>
        <v>0.38254070920573563</v>
      </c>
      <c r="FN90" s="381">
        <f>FM90*(1-VLOOKUP($AW90,'MP-2019_Male'!$A$3:$CH$103,IF(FN$5&gt;2034,84,(60+(FN$5-$AX$5)))))</f>
        <v>0.38162261150364191</v>
      </c>
    </row>
    <row r="91" spans="1:170">
      <c r="A91" s="172">
        <v>103</v>
      </c>
      <c r="B91" s="190">
        <f t="shared" si="20"/>
        <v>0.37452400000000002</v>
      </c>
      <c r="C91" s="191">
        <f t="shared" si="21"/>
        <v>0.33189999999999997</v>
      </c>
      <c r="D91" s="174">
        <f t="shared" si="18"/>
        <v>0.35321199999999997</v>
      </c>
      <c r="E91" s="345">
        <f t="shared" ca="1" si="22"/>
        <v>0.26429213243043032</v>
      </c>
      <c r="F91" s="346">
        <f t="shared" ca="1" si="23"/>
        <v>0.23505595946706453</v>
      </c>
      <c r="G91" s="366">
        <f t="shared" ca="1" si="17"/>
        <v>0.24967404594874743</v>
      </c>
      <c r="R91" s="405">
        <v>103</v>
      </c>
      <c r="T91" s="406" t="s">
        <v>63</v>
      </c>
      <c r="U91" s="407">
        <v>0.34494000000000002</v>
      </c>
      <c r="V91" s="407">
        <v>0.34494000000000002</v>
      </c>
      <c r="W91" s="408">
        <v>0.34494000000000002</v>
      </c>
      <c r="Y91" s="406" t="s">
        <v>63</v>
      </c>
      <c r="Z91" s="407">
        <v>0.38603999999999999</v>
      </c>
      <c r="AA91" s="407">
        <v>0.38603999999999999</v>
      </c>
      <c r="AB91" s="408">
        <v>0.38603999999999999</v>
      </c>
      <c r="AC91" s="413"/>
      <c r="AD91" s="172">
        <v>103</v>
      </c>
      <c r="AF91" s="195"/>
      <c r="AG91" s="196">
        <v>0.37452400000000002</v>
      </c>
      <c r="AH91" s="197">
        <v>0.37752200000000002</v>
      </c>
      <c r="AI91" s="172"/>
      <c r="AJ91" s="195"/>
      <c r="AK91" s="196">
        <v>0.33189999999999997</v>
      </c>
      <c r="AL91" s="197">
        <v>0.33369399999999999</v>
      </c>
      <c r="AM91" s="198"/>
      <c r="AW91" s="172">
        <v>110</v>
      </c>
      <c r="AX91" s="199">
        <f t="shared" si="19"/>
        <v>0.50697131918448468</v>
      </c>
      <c r="AY91" s="334">
        <f t="shared" si="15"/>
        <v>0.51500000000000001</v>
      </c>
      <c r="AZ91" s="381">
        <f>AY91*(1-VLOOKUP($AW91,'MP-2019_Male'!$A$3:$CH$103,IF(AZ$5&gt;2034,84,(60+(AZ$5-$AX$5)))))</f>
        <v>0.514073</v>
      </c>
      <c r="BA91" s="381">
        <f>AZ91*(1-VLOOKUP($AW91,'MP-2019_Male'!$A$3:$CH$103,IF(BA$5&gt;2034,84,(60+(BA$5-$AX$5)))))</f>
        <v>0.51314766859999994</v>
      </c>
      <c r="BB91" s="381">
        <f>BA91*(1-VLOOKUP($AW91,'MP-2019_Male'!$A$3:$CH$103,IF(BB$5&gt;2034,84,(60+(BB$5-$AX$5)))))</f>
        <v>0.51227531756337996</v>
      </c>
      <c r="BC91" s="381">
        <f>BB91*(1-VLOOKUP($AW91,'MP-2019_Male'!$A$3:$CH$103,IF(BC$5&gt;2034,84,(60+(BC$5-$AX$5)))))</f>
        <v>0.51140444952352215</v>
      </c>
      <c r="BD91" s="381">
        <f>BC91*(1-VLOOKUP($AW91,'MP-2019_Male'!$A$3:$CH$103,IF(BD$5&gt;2034,84,(60+(BD$5-$AX$5)))))</f>
        <v>0.51058620240428454</v>
      </c>
      <c r="BE91" s="381">
        <f>BD91*(1-VLOOKUP($AW91,'MP-2019_Male'!$A$3:$CH$103,IF(BE$5&gt;2034,84,(60+(BE$5-$AX$5)))))</f>
        <v>0.50982032310067815</v>
      </c>
      <c r="BF91" s="381">
        <f>BE91*(1-VLOOKUP($AW91,'MP-2019_Male'!$A$3:$CH$103,IF(BF$5&gt;2034,84,(60+(BF$5-$AX$5)))))</f>
        <v>0.5091065746483372</v>
      </c>
      <c r="BG91" s="381">
        <f>BF91*(1-VLOOKUP($AW91,'MP-2019_Male'!$A$3:$CH$103,IF(BG$5&gt;2034,84,(60+(BG$5-$AX$5)))))</f>
        <v>0.50839382544382949</v>
      </c>
      <c r="BH91" s="381">
        <f>BG91*(1-VLOOKUP($AW91,'MP-2019_Male'!$A$3:$CH$103,IF(BH$5&gt;2034,84,(60+(BH$5-$AX$5)))))</f>
        <v>0.5076820740882082</v>
      </c>
      <c r="BI91" s="381">
        <f>BH91*(1-VLOOKUP($AW91,'MP-2019_Male'!$A$3:$CH$103,IF(BI$5&gt;2034,84,(60+(BI$5-$AX$5)))))</f>
        <v>0.50697131918448468</v>
      </c>
      <c r="BJ91" s="414">
        <f>BI91*(1-VLOOKUP($AW91,'MP-2019_Male'!$A$3:$CH$103,IF(BJ$5&gt;2034,84,(60+(BJ$5-$AX$5)))))</f>
        <v>0.5062615593376264</v>
      </c>
      <c r="BK91" s="381">
        <f>BJ91*(1-VLOOKUP($AW91,'MP-2019_Male'!$A$3:$CH$103,IF(BK$5&gt;2034,84,(60+(BK$5-$AX$5)))))</f>
        <v>0.50550216699861994</v>
      </c>
      <c r="BL91" s="381">
        <f>BK91*(1-VLOOKUP($AW91,'MP-2019_Male'!$A$3:$CH$103,IF(BL$5&gt;2034,84,(60+(BL$5-$AX$5)))))</f>
        <v>0.504743913748122</v>
      </c>
      <c r="BM91" s="381">
        <f>BL91*(1-VLOOKUP($AW91,'MP-2019_Male'!$A$3:$CH$103,IF(BM$5&gt;2034,84,(60+(BM$5-$AX$5)))))</f>
        <v>0.50393632348612494</v>
      </c>
      <c r="BN91" s="381">
        <f>BM91*(1-VLOOKUP($AW91,'MP-2019_Male'!$A$3:$CH$103,IF(BN$5&gt;2034,84,(60+(BN$5-$AX$5)))))</f>
        <v>0.50313002536854712</v>
      </c>
      <c r="BO91" s="381">
        <f>BN91*(1-VLOOKUP($AW91,'MP-2019_Male'!$A$3:$CH$103,IF(BO$5&gt;2034,84,(60+(BO$5-$AX$5)))))</f>
        <v>0.50232501732795742</v>
      </c>
      <c r="BP91" s="381">
        <f>BO91*(1-VLOOKUP($AW91,'MP-2019_Male'!$A$3:$CH$103,IF(BP$5&gt;2034,84,(60+(BP$5-$AX$5)))))</f>
        <v>0.5014710647984999</v>
      </c>
      <c r="BQ91" s="381">
        <f>BP91*(1-VLOOKUP($AW91,'MP-2019_Male'!$A$3:$CH$103,IF(BQ$5&gt;2034,84,(60+(BQ$5-$AX$5)))))</f>
        <v>0.50061856398834248</v>
      </c>
      <c r="BR91" s="381">
        <f>BQ91*(1-VLOOKUP($AW91,'MP-2019_Male'!$A$3:$CH$103,IF(BR$5&gt;2034,84,(60+(BR$5-$AX$5)))))</f>
        <v>0.49971745057316347</v>
      </c>
      <c r="BS91" s="381">
        <f>BR91*(1-VLOOKUP($AW91,'MP-2019_Male'!$A$3:$CH$103,IF(BS$5&gt;2034,84,(60+(BS$5-$AX$5)))))</f>
        <v>0.49881795916213179</v>
      </c>
      <c r="BT91" s="381">
        <f>BS91*(1-VLOOKUP($AW91,'MP-2019_Male'!$A$3:$CH$103,IF(BT$5&gt;2034,84,(60+(BT$5-$AX$5)))))</f>
        <v>0.49787020503972373</v>
      </c>
      <c r="BU91" s="381">
        <f>BT91*(1-VLOOKUP($AW91,'MP-2019_Male'!$A$3:$CH$103,IF(BU$5&gt;2034,84,(60+(BU$5-$AX$5)))))</f>
        <v>0.4968744646296443</v>
      </c>
      <c r="BV91" s="381">
        <f>BU91*(1-VLOOKUP($AW91,'MP-2019_Male'!$A$3:$CH$103,IF(BV$5&gt;2034,84,(60+(BV$5-$AX$5)))))</f>
        <v>0.495880715700385</v>
      </c>
      <c r="BW91" s="381">
        <f>BV91*(1-VLOOKUP($AW91,'MP-2019_Male'!$A$3:$CH$103,IF(BW$5&gt;2034,84,(60+(BW$5-$AX$5)))))</f>
        <v>0.4948393661974142</v>
      </c>
      <c r="BX91" s="381">
        <f>BW91*(1-VLOOKUP($AW91,'MP-2019_Male'!$A$3:$CH$103,IF(BX$5&gt;2034,84,(60+(BX$5-$AX$5)))))</f>
        <v>0.49384968746501939</v>
      </c>
      <c r="BY91" s="381">
        <f>BX91*(1-VLOOKUP($AW91,'MP-2019_Male'!$A$3:$CH$103,IF(BY$5&gt;2034,84,(60+(BY$5-$AX$5)))))</f>
        <v>0.49286198809008935</v>
      </c>
      <c r="BZ91" s="381">
        <f>BY91*(1-VLOOKUP($AW91,'MP-2019_Male'!$A$3:$CH$103,IF(BZ$5&gt;2034,84,(60+(BZ$5-$AX$5)))))</f>
        <v>0.49187626411390917</v>
      </c>
      <c r="CA91" s="381">
        <f>BZ91*(1-VLOOKUP($AW91,'MP-2019_Male'!$A$3:$CH$103,IF(CA$5&gt;2034,84,(60+(CA$5-$AX$5)))))</f>
        <v>0.49089251158568137</v>
      </c>
      <c r="CB91" s="381">
        <f>CA91*(1-VLOOKUP($AW91,'MP-2019_Male'!$A$3:$CH$103,IF(CB$5&gt;2034,84,(60+(CB$5-$AX$5)))))</f>
        <v>0.48991072656251</v>
      </c>
      <c r="CC91" s="381">
        <f>CB91*(1-VLOOKUP($AW91,'MP-2019_Male'!$A$3:$CH$103,IF(CC$5&gt;2034,84,(60+(CC$5-$AX$5)))))</f>
        <v>0.48893090510938497</v>
      </c>
      <c r="CD91" s="381">
        <f>CC91*(1-VLOOKUP($AW91,'MP-2019_Male'!$A$3:$CH$103,IF(CD$5&gt;2034,84,(60+(CD$5-$AX$5)))))</f>
        <v>0.48795304329916622</v>
      </c>
      <c r="CE91" s="381">
        <f>CD91*(1-VLOOKUP($AW91,'MP-2019_Male'!$A$3:$CH$103,IF(CE$5&gt;2034,84,(60+(CE$5-$AX$5)))))</f>
        <v>0.48697713721256791</v>
      </c>
      <c r="CF91" s="381">
        <f>CE91*(1-VLOOKUP($AW91,'MP-2019_Male'!$A$3:$CH$103,IF(CF$5&gt;2034,84,(60+(CF$5-$AX$5)))))</f>
        <v>0.48600318293814276</v>
      </c>
      <c r="CG91" s="381">
        <f>CF91*(1-VLOOKUP($AW91,'MP-2019_Male'!$A$3:$CH$103,IF(CG$5&gt;2034,84,(60+(CG$5-$AX$5)))))</f>
        <v>0.48503117657226646</v>
      </c>
      <c r="CH91" s="381">
        <f>CG91*(1-VLOOKUP($AW91,'MP-2019_Male'!$A$3:$CH$103,IF(CH$5&gt;2034,84,(60+(CH$5-$AX$5)))))</f>
        <v>0.48406111421912196</v>
      </c>
      <c r="CI91" s="381">
        <f>CH91*(1-VLOOKUP($AW91,'MP-2019_Male'!$A$3:$CH$103,IF(CI$5&gt;2034,84,(60+(CI$5-$AX$5)))))</f>
        <v>0.48309299199068373</v>
      </c>
      <c r="CJ91" s="381">
        <f>CI91*(1-VLOOKUP($AW91,'MP-2019_Male'!$A$3:$CH$103,IF(CJ$5&gt;2034,84,(60+(CJ$5-$AX$5)))))</f>
        <v>0.48212680600670238</v>
      </c>
      <c r="CK91" s="381">
        <f>CJ91*(1-VLOOKUP($AW91,'MP-2019_Male'!$A$3:$CH$103,IF(CK$5&gt;2034,84,(60+(CK$5-$AX$5)))))</f>
        <v>0.48116255239468897</v>
      </c>
      <c r="CL91" s="381">
        <f>CK91*(1-VLOOKUP($AW91,'MP-2019_Male'!$A$3:$CH$103,IF(CL$5&gt;2034,84,(60+(CL$5-$AX$5)))))</f>
        <v>0.48020022728989958</v>
      </c>
      <c r="CM91" s="381">
        <f>CL91*(1-VLOOKUP($AW91,'MP-2019_Male'!$A$3:$CH$103,IF(CM$5&gt;2034,84,(60+(CM$5-$AX$5)))))</f>
        <v>0.47923982683531979</v>
      </c>
      <c r="CN91" s="381">
        <f>CM91*(1-VLOOKUP($AW91,'MP-2019_Male'!$A$3:$CH$103,IF(CN$5&gt;2034,84,(60+(CN$5-$AX$5)))))</f>
        <v>0.47828134718164916</v>
      </c>
      <c r="CO91" s="381">
        <f>CN91*(1-VLOOKUP($AW91,'MP-2019_Male'!$A$3:$CH$103,IF(CO$5&gt;2034,84,(60+(CO$5-$AX$5)))))</f>
        <v>0.47732478448728588</v>
      </c>
      <c r="CP91" s="381">
        <f>CO91*(1-VLOOKUP($AW91,'MP-2019_Male'!$A$3:$CH$103,IF(CP$5&gt;2034,84,(60+(CP$5-$AX$5)))))</f>
        <v>0.47637013491831132</v>
      </c>
      <c r="CQ91" s="381">
        <f>CP91*(1-VLOOKUP($AW91,'MP-2019_Male'!$A$3:$CH$103,IF(CQ$5&gt;2034,84,(60+(CQ$5-$AX$5)))))</f>
        <v>0.47541739464847471</v>
      </c>
      <c r="CR91" s="381">
        <f>CQ91*(1-VLOOKUP($AW91,'MP-2019_Male'!$A$3:$CH$103,IF(CR$5&gt;2034,84,(60+(CR$5-$AX$5)))))</f>
        <v>0.47446655985917774</v>
      </c>
      <c r="CS91" s="381">
        <f>CR91*(1-VLOOKUP($AW91,'MP-2019_Male'!$A$3:$CH$103,IF(CS$5&gt;2034,84,(60+(CS$5-$AX$5)))))</f>
        <v>0.47351762673945941</v>
      </c>
      <c r="CT91" s="381">
        <f>CS91*(1-VLOOKUP($AW91,'MP-2019_Male'!$A$3:$CH$103,IF(CT$5&gt;2034,84,(60+(CT$5-$AX$5)))))</f>
        <v>0.47257059148598046</v>
      </c>
      <c r="CU91" s="381">
        <f>CT91*(1-VLOOKUP($AW91,'MP-2019_Male'!$A$3:$CH$103,IF(CU$5&gt;2034,84,(60+(CU$5-$AX$5)))))</f>
        <v>0.47162545030300851</v>
      </c>
      <c r="CV91" s="381">
        <f>CU91*(1-VLOOKUP($AW91,'MP-2019_Male'!$A$3:$CH$103,IF(CV$5&gt;2034,84,(60+(CV$5-$AX$5)))))</f>
        <v>0.47068219940240247</v>
      </c>
      <c r="CW91" s="381">
        <f>CV91*(1-VLOOKUP($AW91,'MP-2019_Male'!$A$3:$CH$103,IF(CW$5&gt;2034,84,(60+(CW$5-$AX$5)))))</f>
        <v>0.46974083500359765</v>
      </c>
      <c r="CX91" s="381">
        <f>CW91*(1-VLOOKUP($AW91,'MP-2019_Male'!$A$3:$CH$103,IF(CX$5&gt;2034,84,(60+(CX$5-$AX$5)))))</f>
        <v>0.46880135333359046</v>
      </c>
      <c r="CY91" s="381">
        <f>CX91*(1-VLOOKUP($AW91,'MP-2019_Male'!$A$3:$CH$103,IF(CY$5&gt;2034,84,(60+(CY$5-$AX$5)))))</f>
        <v>0.46786375062692326</v>
      </c>
      <c r="CZ91" s="381">
        <f>CY91*(1-VLOOKUP($AW91,'MP-2019_Male'!$A$3:$CH$103,IF(CZ$5&gt;2034,84,(60+(CZ$5-$AX$5)))))</f>
        <v>0.46692802312566939</v>
      </c>
      <c r="DA91" s="381">
        <f>CZ91*(1-VLOOKUP($AW91,'MP-2019_Male'!$A$3:$CH$103,IF(DA$5&gt;2034,84,(60+(DA$5-$AX$5)))))</f>
        <v>0.46599416707941804</v>
      </c>
      <c r="DB91" s="381">
        <f>DA91*(1-VLOOKUP($AW91,'MP-2019_Male'!$A$3:$CH$103,IF(DB$5&gt;2034,84,(60+(DB$5-$AX$5)))))</f>
        <v>0.46506217874525918</v>
      </c>
      <c r="DC91" s="381">
        <f>DB91*(1-VLOOKUP($AW91,'MP-2019_Male'!$A$3:$CH$103,IF(DC$5&gt;2034,84,(60+(DC$5-$AX$5)))))</f>
        <v>0.46413205438776867</v>
      </c>
      <c r="DD91" s="381">
        <f>DC91*(1-VLOOKUP($AW91,'MP-2019_Male'!$A$3:$CH$103,IF(DD$5&gt;2034,84,(60+(DD$5-$AX$5)))))</f>
        <v>0.46320379027899311</v>
      </c>
      <c r="DE91" s="381">
        <f>DD91*(1-VLOOKUP($AW91,'MP-2019_Male'!$A$3:$CH$103,IF(DE$5&gt;2034,84,(60+(DE$5-$AX$5)))))</f>
        <v>0.4622773826984351</v>
      </c>
      <c r="DF91" s="381">
        <f>DE91*(1-VLOOKUP($AW91,'MP-2019_Male'!$A$3:$CH$103,IF(DF$5&gt;2034,84,(60+(DF$5-$AX$5)))))</f>
        <v>0.46135282793303822</v>
      </c>
      <c r="DG91" s="381">
        <f>DF91*(1-VLOOKUP($AW91,'MP-2019_Male'!$A$3:$CH$103,IF(DG$5&gt;2034,84,(60+(DG$5-$AX$5)))))</f>
        <v>0.46043012227717217</v>
      </c>
      <c r="DH91" s="381">
        <f>DG91*(1-VLOOKUP($AW91,'MP-2019_Male'!$A$3:$CH$103,IF(DH$5&gt;2034,84,(60+(DH$5-$AX$5)))))</f>
        <v>0.45950926203261783</v>
      </c>
      <c r="DI91" s="381">
        <f>DH91*(1-VLOOKUP($AW91,'MP-2019_Male'!$A$3:$CH$103,IF(DI$5&gt;2034,84,(60+(DI$5-$AX$5)))))</f>
        <v>0.4585902435085526</v>
      </c>
      <c r="DJ91" s="381">
        <f>DI91*(1-VLOOKUP($AW91,'MP-2019_Male'!$A$3:$CH$103,IF(DJ$5&gt;2034,84,(60+(DJ$5-$AX$5)))))</f>
        <v>0.45767306302153549</v>
      </c>
      <c r="DK91" s="381">
        <f>DJ91*(1-VLOOKUP($AW91,'MP-2019_Male'!$A$3:$CH$103,IF(DK$5&gt;2034,84,(60+(DK$5-$AX$5)))))</f>
        <v>0.45675771689549244</v>
      </c>
      <c r="DL91" s="381">
        <f>DK91*(1-VLOOKUP($AW91,'MP-2019_Male'!$A$3:$CH$103,IF(DL$5&gt;2034,84,(60+(DL$5-$AX$5)))))</f>
        <v>0.45584420146170146</v>
      </c>
      <c r="DM91" s="381">
        <f>DL91*(1-VLOOKUP($AW91,'MP-2019_Male'!$A$3:$CH$103,IF(DM$5&gt;2034,84,(60+(DM$5-$AX$5)))))</f>
        <v>0.45493251305877808</v>
      </c>
      <c r="DN91" s="381">
        <f>DM91*(1-VLOOKUP($AW91,'MP-2019_Male'!$A$3:$CH$103,IF(DN$5&gt;2034,84,(60+(DN$5-$AX$5)))))</f>
        <v>0.45402264803266051</v>
      </c>
      <c r="DO91" s="381">
        <f>DN91*(1-VLOOKUP($AW91,'MP-2019_Male'!$A$3:$CH$103,IF(DO$5&gt;2034,84,(60+(DO$5-$AX$5)))))</f>
        <v>0.45311460273659521</v>
      </c>
      <c r="DP91" s="381">
        <f>DO91*(1-VLOOKUP($AW91,'MP-2019_Male'!$A$3:$CH$103,IF(DP$5&gt;2034,84,(60+(DP$5-$AX$5)))))</f>
        <v>0.45220837353112203</v>
      </c>
      <c r="DQ91" s="381">
        <f>DP91*(1-VLOOKUP($AW91,'MP-2019_Male'!$A$3:$CH$103,IF(DQ$5&gt;2034,84,(60+(DQ$5-$AX$5)))))</f>
        <v>0.45130395678405977</v>
      </c>
      <c r="DR91" s="381">
        <f>DQ91*(1-VLOOKUP($AW91,'MP-2019_Male'!$A$3:$CH$103,IF(DR$5&gt;2034,84,(60+(DR$5-$AX$5)))))</f>
        <v>0.45040134887049166</v>
      </c>
      <c r="DS91" s="381">
        <f>DR91*(1-VLOOKUP($AW91,'MP-2019_Male'!$A$3:$CH$103,IF(DS$5&gt;2034,84,(60+(DS$5-$AX$5)))))</f>
        <v>0.44950054617275065</v>
      </c>
      <c r="DT91" s="381">
        <f>DS91*(1-VLOOKUP($AW91,'MP-2019_Male'!$A$3:$CH$103,IF(DT$5&gt;2034,84,(60+(DT$5-$AX$5)))))</f>
        <v>0.44860154508040517</v>
      </c>
      <c r="DU91" s="381">
        <f>DT91*(1-VLOOKUP($AW91,'MP-2019_Male'!$A$3:$CH$103,IF(DU$5&gt;2034,84,(60+(DU$5-$AX$5)))))</f>
        <v>0.44770434199024434</v>
      </c>
      <c r="DV91" s="381">
        <f>DU91*(1-VLOOKUP($AW91,'MP-2019_Male'!$A$3:$CH$103,IF(DV$5&gt;2034,84,(60+(DV$5-$AX$5)))))</f>
        <v>0.44680893330626387</v>
      </c>
      <c r="DW91" s="381">
        <f>DV91*(1-VLOOKUP($AW91,'MP-2019_Male'!$A$3:$CH$103,IF(DW$5&gt;2034,84,(60+(DW$5-$AX$5)))))</f>
        <v>0.44591531543965135</v>
      </c>
      <c r="DX91" s="381">
        <f>DW91*(1-VLOOKUP($AW91,'MP-2019_Male'!$A$3:$CH$103,IF(DX$5&gt;2034,84,(60+(DX$5-$AX$5)))))</f>
        <v>0.44502348480877202</v>
      </c>
      <c r="DY91" s="381">
        <f>DX91*(1-VLOOKUP($AW91,'MP-2019_Male'!$A$3:$CH$103,IF(DY$5&gt;2034,84,(60+(DY$5-$AX$5)))))</f>
        <v>0.44413343783915449</v>
      </c>
      <c r="DZ91" s="381">
        <f>DY91*(1-VLOOKUP($AW91,'MP-2019_Male'!$A$3:$CH$103,IF(DZ$5&gt;2034,84,(60+(DZ$5-$AX$5)))))</f>
        <v>0.44324517096347615</v>
      </c>
      <c r="EA91" s="381">
        <f>DZ91*(1-VLOOKUP($AW91,'MP-2019_Male'!$A$3:$CH$103,IF(EA$5&gt;2034,84,(60+(EA$5-$AX$5)))))</f>
        <v>0.44235868062154921</v>
      </c>
      <c r="EB91" s="381">
        <f>EA91*(1-VLOOKUP($AW91,'MP-2019_Male'!$A$3:$CH$103,IF(EB$5&gt;2034,84,(60+(EB$5-$AX$5)))))</f>
        <v>0.44147396326030608</v>
      </c>
      <c r="EC91" s="381">
        <f>EB91*(1-VLOOKUP($AW91,'MP-2019_Male'!$A$3:$CH$103,IF(EC$5&gt;2034,84,(60+(EC$5-$AX$5)))))</f>
        <v>0.44059101533378547</v>
      </c>
      <c r="ED91" s="381">
        <f>EC91*(1-VLOOKUP($AW91,'MP-2019_Male'!$A$3:$CH$103,IF(ED$5&gt;2034,84,(60+(ED$5-$AX$5)))))</f>
        <v>0.43970983330311791</v>
      </c>
      <c r="EE91" s="381">
        <f>ED91*(1-VLOOKUP($AW91,'MP-2019_Male'!$A$3:$CH$103,IF(EE$5&gt;2034,84,(60+(EE$5-$AX$5)))))</f>
        <v>0.43883041363651165</v>
      </c>
      <c r="EF91" s="381">
        <f>EE91*(1-VLOOKUP($AW91,'MP-2019_Male'!$A$3:$CH$103,IF(EF$5&gt;2034,84,(60+(EF$5-$AX$5)))))</f>
        <v>0.43795275280923862</v>
      </c>
      <c r="EG91" s="381">
        <f>EF91*(1-VLOOKUP($AW91,'MP-2019_Male'!$A$3:$CH$103,IF(EG$5&gt;2034,84,(60+(EG$5-$AX$5)))))</f>
        <v>0.43707684730362012</v>
      </c>
      <c r="EH91" s="381">
        <f>EG91*(1-VLOOKUP($AW91,'MP-2019_Male'!$A$3:$CH$103,IF(EH$5&gt;2034,84,(60+(EH$5-$AX$5)))))</f>
        <v>0.43620269360901287</v>
      </c>
      <c r="EI91" s="381">
        <f>EH91*(1-VLOOKUP($AW91,'MP-2019_Male'!$A$3:$CH$103,IF(EI$5&gt;2034,84,(60+(EI$5-$AX$5)))))</f>
        <v>0.43533028822179487</v>
      </c>
      <c r="EJ91" s="381">
        <f>EI91*(1-VLOOKUP($AW91,'MP-2019_Male'!$A$3:$CH$103,IF(EJ$5&gt;2034,84,(60+(EJ$5-$AX$5)))))</f>
        <v>0.43445962764535129</v>
      </c>
      <c r="EK91" s="381">
        <f>EJ91*(1-VLOOKUP($AW91,'MP-2019_Male'!$A$3:$CH$103,IF(EK$5&gt;2034,84,(60+(EK$5-$AX$5)))))</f>
        <v>0.43359070839006059</v>
      </c>
      <c r="EL91" s="381">
        <f>EK91*(1-VLOOKUP($AW91,'MP-2019_Male'!$A$3:$CH$103,IF(EL$5&gt;2034,84,(60+(EL$5-$AX$5)))))</f>
        <v>0.43272352697328048</v>
      </c>
      <c r="EM91" s="381">
        <f>EL91*(1-VLOOKUP($AW91,'MP-2019_Male'!$A$3:$CH$103,IF(EM$5&gt;2034,84,(60+(EM$5-$AX$5)))))</f>
        <v>0.43185807991933389</v>
      </c>
      <c r="EN91" s="381">
        <f>EM91*(1-VLOOKUP($AW91,'MP-2019_Male'!$A$3:$CH$103,IF(EN$5&gt;2034,84,(60+(EN$5-$AX$5)))))</f>
        <v>0.43099436375949524</v>
      </c>
      <c r="EO91" s="381">
        <f>EN91*(1-VLOOKUP($AW91,'MP-2019_Male'!$A$3:$CH$103,IF(EO$5&gt;2034,84,(60+(EO$5-$AX$5)))))</f>
        <v>0.43013237503197627</v>
      </c>
      <c r="EP91" s="381">
        <f>EO91*(1-VLOOKUP($AW91,'MP-2019_Male'!$A$3:$CH$103,IF(EP$5&gt;2034,84,(60+(EP$5-$AX$5)))))</f>
        <v>0.42927211028191231</v>
      </c>
      <c r="EQ91" s="381">
        <f>EP91*(1-VLOOKUP($AW91,'MP-2019_Male'!$A$3:$CH$103,IF(EQ$5&gt;2034,84,(60+(EQ$5-$AX$5)))))</f>
        <v>0.42841356606134851</v>
      </c>
      <c r="ER91" s="381">
        <f>EQ91*(1-VLOOKUP($AW91,'MP-2019_Male'!$A$3:$CH$103,IF(ER$5&gt;2034,84,(60+(ER$5-$AX$5)))))</f>
        <v>0.4275567389292258</v>
      </c>
      <c r="ES91" s="381">
        <f>ER91*(1-VLOOKUP($AW91,'MP-2019_Male'!$A$3:$CH$103,IF(ES$5&gt;2034,84,(60+(ES$5-$AX$5)))))</f>
        <v>0.42670162545136736</v>
      </c>
      <c r="ET91" s="381">
        <f>ES91*(1-VLOOKUP($AW91,'MP-2019_Male'!$A$3:$CH$103,IF(ET$5&gt;2034,84,(60+(ET$5-$AX$5)))))</f>
        <v>0.42584822220046464</v>
      </c>
      <c r="EU91" s="381">
        <f>ET91*(1-VLOOKUP($AW91,'MP-2019_Male'!$A$3:$CH$103,IF(EU$5&gt;2034,84,(60+(EU$5-$AX$5)))))</f>
        <v>0.42499652575606373</v>
      </c>
      <c r="EV91" s="381">
        <f>EU91*(1-VLOOKUP($AW91,'MP-2019_Male'!$A$3:$CH$103,IF(EV$5&gt;2034,84,(60+(EV$5-$AX$5)))))</f>
        <v>0.4241465327045516</v>
      </c>
      <c r="EW91" s="381">
        <f>EV91*(1-VLOOKUP($AW91,'MP-2019_Male'!$A$3:$CH$103,IF(EW$5&gt;2034,84,(60+(EW$5-$AX$5)))))</f>
        <v>0.42329823963914248</v>
      </c>
      <c r="EX91" s="381">
        <f>EW91*(1-VLOOKUP($AW91,'MP-2019_Male'!$A$3:$CH$103,IF(EX$5&gt;2034,84,(60+(EX$5-$AX$5)))))</f>
        <v>0.42245164315986422</v>
      </c>
      <c r="EY91" s="381">
        <f>EX91*(1-VLOOKUP($AW91,'MP-2019_Male'!$A$3:$CH$103,IF(EY$5&gt;2034,84,(60+(EY$5-$AX$5)))))</f>
        <v>0.42160673987354447</v>
      </c>
      <c r="EZ91" s="381">
        <f>EY91*(1-VLOOKUP($AW91,'MP-2019_Male'!$A$3:$CH$103,IF(EZ$5&gt;2034,84,(60+(EZ$5-$AX$5)))))</f>
        <v>0.42076352639379738</v>
      </c>
      <c r="FA91" s="381">
        <f>EZ91*(1-VLOOKUP($AW91,'MP-2019_Male'!$A$3:$CH$103,IF(FA$5&gt;2034,84,(60+(FA$5-$AX$5)))))</f>
        <v>0.41992199934100977</v>
      </c>
      <c r="FB91" s="381">
        <f>FA91*(1-VLOOKUP($AW91,'MP-2019_Male'!$A$3:$CH$103,IF(FB$5&gt;2034,84,(60+(FB$5-$AX$5)))))</f>
        <v>0.41908215534232773</v>
      </c>
      <c r="FC91" s="381">
        <f>FB91*(1-VLOOKUP($AW91,'MP-2019_Male'!$A$3:$CH$103,IF(FC$5&gt;2034,84,(60+(FC$5-$AX$5)))))</f>
        <v>0.41824399103164306</v>
      </c>
      <c r="FD91" s="381">
        <f>FC91*(1-VLOOKUP($AW91,'MP-2019_Male'!$A$3:$CH$103,IF(FD$5&gt;2034,84,(60+(FD$5-$AX$5)))))</f>
        <v>0.4174075030495798</v>
      </c>
      <c r="FE91" s="381">
        <f>FD91*(1-VLOOKUP($AW91,'MP-2019_Male'!$A$3:$CH$103,IF(FE$5&gt;2034,84,(60+(FE$5-$AX$5)))))</f>
        <v>0.41657268804348063</v>
      </c>
      <c r="FF91" s="381">
        <f>FE91*(1-VLOOKUP($AW91,'MP-2019_Male'!$A$3:$CH$103,IF(FF$5&gt;2034,84,(60+(FF$5-$AX$5)))))</f>
        <v>0.41573954266739366</v>
      </c>
      <c r="FG91" s="381">
        <f>FF91*(1-VLOOKUP($AW91,'MP-2019_Male'!$A$3:$CH$103,IF(FG$5&gt;2034,84,(60+(FG$5-$AX$5)))))</f>
        <v>0.41490806358205889</v>
      </c>
      <c r="FH91" s="381">
        <f>FG91*(1-VLOOKUP($AW91,'MP-2019_Male'!$A$3:$CH$103,IF(FH$5&gt;2034,84,(60+(FH$5-$AX$5)))))</f>
        <v>0.4140782474548948</v>
      </c>
      <c r="FI91" s="381">
        <f>FH91*(1-VLOOKUP($AW91,'MP-2019_Male'!$A$3:$CH$103,IF(FI$5&gt;2034,84,(60+(FI$5-$AX$5)))))</f>
        <v>0.41325009095998499</v>
      </c>
      <c r="FJ91" s="381">
        <f>FI91*(1-VLOOKUP($AW91,'MP-2019_Male'!$A$3:$CH$103,IF(FJ$5&gt;2034,84,(60+(FJ$5-$AX$5)))))</f>
        <v>0.41242359077806501</v>
      </c>
      <c r="FK91" s="381">
        <f>FJ91*(1-VLOOKUP($AW91,'MP-2019_Male'!$A$3:$CH$103,IF(FK$5&gt;2034,84,(60+(FK$5-$AX$5)))))</f>
        <v>0.41159874359650889</v>
      </c>
      <c r="FL91" s="381">
        <f>FK91*(1-VLOOKUP($AW91,'MP-2019_Male'!$A$3:$CH$103,IF(FL$5&gt;2034,84,(60+(FL$5-$AX$5)))))</f>
        <v>0.41077554610931588</v>
      </c>
      <c r="FM91" s="381">
        <f>FL91*(1-VLOOKUP($AW91,'MP-2019_Male'!$A$3:$CH$103,IF(FM$5&gt;2034,84,(60+(FM$5-$AX$5)))))</f>
        <v>0.40995399501709723</v>
      </c>
      <c r="FN91" s="381">
        <f>FM91*(1-VLOOKUP($AW91,'MP-2019_Male'!$A$3:$CH$103,IF(FN$5&gt;2034,84,(60+(FN$5-$AX$5)))))</f>
        <v>0.40913408702706305</v>
      </c>
    </row>
    <row r="92" spans="1:170">
      <c r="A92" s="172">
        <v>104</v>
      </c>
      <c r="B92" s="190">
        <f t="shared" si="20"/>
        <v>0.393982</v>
      </c>
      <c r="C92" s="191">
        <f t="shared" si="21"/>
        <v>0.35223199999999999</v>
      </c>
      <c r="D92" s="174">
        <f t="shared" si="18"/>
        <v>0.37310699999999997</v>
      </c>
      <c r="E92" s="345">
        <f t="shared" ca="1" si="22"/>
        <v>0.2856702708764785</v>
      </c>
      <c r="F92" s="346">
        <f t="shared" ca="1" si="23"/>
        <v>0.25644154014275483</v>
      </c>
      <c r="G92" s="366">
        <f t="shared" ca="1" si="17"/>
        <v>0.27105590550961667</v>
      </c>
      <c r="R92" s="405">
        <v>104</v>
      </c>
      <c r="T92" s="406" t="s">
        <v>63</v>
      </c>
      <c r="U92" s="407">
        <v>0.36581000000000002</v>
      </c>
      <c r="V92" s="407">
        <v>0.36581000000000002</v>
      </c>
      <c r="W92" s="408">
        <v>0.36581000000000002</v>
      </c>
      <c r="Y92" s="406" t="s">
        <v>63</v>
      </c>
      <c r="Z92" s="407">
        <v>0.40511999999999998</v>
      </c>
      <c r="AA92" s="407">
        <v>0.40511999999999998</v>
      </c>
      <c r="AB92" s="408">
        <v>0.40511999999999998</v>
      </c>
      <c r="AC92" s="413"/>
      <c r="AD92" s="172">
        <v>104</v>
      </c>
      <c r="AF92" s="195"/>
      <c r="AG92" s="196">
        <v>0.393982</v>
      </c>
      <c r="AH92" s="197">
        <v>0.39502599999999999</v>
      </c>
      <c r="AI92" s="172"/>
      <c r="AJ92" s="195"/>
      <c r="AK92" s="196">
        <v>0.35223199999999999</v>
      </c>
      <c r="AL92" s="197">
        <v>0.35286499999999998</v>
      </c>
      <c r="AM92" s="198"/>
      <c r="AW92" s="172">
        <v>111</v>
      </c>
      <c r="AX92" s="199">
        <f t="shared" si="19"/>
        <v>0.50859853823455925</v>
      </c>
      <c r="AY92" s="334">
        <f t="shared" si="15"/>
        <v>0.51500000000000001</v>
      </c>
      <c r="AZ92" s="381">
        <f>AY92*(1-VLOOKUP($AW92,'MP-2019_Male'!$A$3:$CH$103,IF(AZ$5&gt;2034,84,(60+(AZ$5-$AX$5)))))</f>
        <v>0.51422750000000006</v>
      </c>
      <c r="BA92" s="381">
        <f>AZ92*(1-VLOOKUP($AW92,'MP-2019_Male'!$A$3:$CH$103,IF(BA$5&gt;2034,84,(60+(BA$5-$AX$5)))))</f>
        <v>0.51350758150000009</v>
      </c>
      <c r="BB92" s="381">
        <f>BA92*(1-VLOOKUP($AW92,'MP-2019_Male'!$A$3:$CH$103,IF(BB$5&gt;2034,84,(60+(BB$5-$AX$5)))))</f>
        <v>0.51278867088590008</v>
      </c>
      <c r="BC92" s="381">
        <f>BB92*(1-VLOOKUP($AW92,'MP-2019_Male'!$A$3:$CH$103,IF(BC$5&gt;2034,84,(60+(BC$5-$AX$5)))))</f>
        <v>0.51212204561374841</v>
      </c>
      <c r="BD92" s="381">
        <f>BC92*(1-VLOOKUP($AW92,'MP-2019_Male'!$A$3:$CH$103,IF(BD$5&gt;2034,84,(60+(BD$5-$AX$5)))))</f>
        <v>0.51145628695445056</v>
      </c>
      <c r="BE92" s="381">
        <f>BD92*(1-VLOOKUP($AW92,'MP-2019_Male'!$A$3:$CH$103,IF(BE$5&gt;2034,84,(60+(BE$5-$AX$5)))))</f>
        <v>0.51084253941010527</v>
      </c>
      <c r="BF92" s="381">
        <f>BE92*(1-VLOOKUP($AW92,'MP-2019_Male'!$A$3:$CH$103,IF(BF$5&gt;2034,84,(60+(BF$5-$AX$5)))))</f>
        <v>0.51028061261675417</v>
      </c>
      <c r="BG92" s="381">
        <f>BF92*(1-VLOOKUP($AW92,'MP-2019_Male'!$A$3:$CH$103,IF(BG$5&gt;2034,84,(60+(BG$5-$AX$5)))))</f>
        <v>0.50971930394287579</v>
      </c>
      <c r="BH92" s="381">
        <f>BG92*(1-VLOOKUP($AW92,'MP-2019_Male'!$A$3:$CH$103,IF(BH$5&gt;2034,84,(60+(BH$5-$AX$5)))))</f>
        <v>0.50915861270853868</v>
      </c>
      <c r="BI92" s="381">
        <f>BH92*(1-VLOOKUP($AW92,'MP-2019_Male'!$A$3:$CH$103,IF(BI$5&gt;2034,84,(60+(BI$5-$AX$5)))))</f>
        <v>0.50859853823455925</v>
      </c>
      <c r="BJ92" s="414">
        <f>BI92*(1-VLOOKUP($AW92,'MP-2019_Male'!$A$3:$CH$103,IF(BJ$5&gt;2034,84,(60+(BJ$5-$AX$5)))))</f>
        <v>0.50803907984250118</v>
      </c>
      <c r="BK92" s="381">
        <f>BJ92*(1-VLOOKUP($AW92,'MP-2019_Male'!$A$3:$CH$103,IF(BK$5&gt;2034,84,(60+(BK$5-$AX$5)))))</f>
        <v>0.50742943294669018</v>
      </c>
      <c r="BL92" s="381">
        <f>BK92*(1-VLOOKUP($AW92,'MP-2019_Male'!$A$3:$CH$103,IF(BL$5&gt;2034,84,(60+(BL$5-$AX$5)))))</f>
        <v>0.50682051762715419</v>
      </c>
      <c r="BM92" s="381">
        <f>BL92*(1-VLOOKUP($AW92,'MP-2019_Male'!$A$3:$CH$103,IF(BM$5&gt;2034,84,(60+(BM$5-$AX$5)))))</f>
        <v>0.50621233300600166</v>
      </c>
      <c r="BN92" s="381">
        <f>BM92*(1-VLOOKUP($AW92,'MP-2019_Male'!$A$3:$CH$103,IF(BN$5&gt;2034,84,(60+(BN$5-$AX$5)))))</f>
        <v>0.50555425697309386</v>
      </c>
      <c r="BO92" s="381">
        <f>BN92*(1-VLOOKUP($AW92,'MP-2019_Male'!$A$3:$CH$103,IF(BO$5&gt;2034,84,(60+(BO$5-$AX$5)))))</f>
        <v>0.50489703643902883</v>
      </c>
      <c r="BP92" s="381">
        <f>BO92*(1-VLOOKUP($AW92,'MP-2019_Male'!$A$3:$CH$103,IF(BP$5&gt;2034,84,(60+(BP$5-$AX$5)))))</f>
        <v>0.50424067029165809</v>
      </c>
      <c r="BQ92" s="381">
        <f>BP92*(1-VLOOKUP($AW92,'MP-2019_Male'!$A$3:$CH$103,IF(BQ$5&gt;2034,84,(60+(BQ$5-$AX$5)))))</f>
        <v>0.50353473335324983</v>
      </c>
      <c r="BR92" s="381">
        <f>BQ92*(1-VLOOKUP($AW92,'MP-2019_Male'!$A$3:$CH$103,IF(BR$5&gt;2034,84,(60+(BR$5-$AX$5)))))</f>
        <v>0.50282978472655526</v>
      </c>
      <c r="BS92" s="381">
        <f>BR92*(1-VLOOKUP($AW92,'MP-2019_Male'!$A$3:$CH$103,IF(BS$5&gt;2034,84,(60+(BS$5-$AX$5)))))</f>
        <v>0.50207554004946542</v>
      </c>
      <c r="BT92" s="381">
        <f>BS92*(1-VLOOKUP($AW92,'MP-2019_Male'!$A$3:$CH$103,IF(BT$5&gt;2034,84,(60+(BT$5-$AX$5)))))</f>
        <v>0.5013224267393912</v>
      </c>
      <c r="BU92" s="381">
        <f>BT92*(1-VLOOKUP($AW92,'MP-2019_Male'!$A$3:$CH$103,IF(BU$5&gt;2034,84,(60+(BU$5-$AX$5)))))</f>
        <v>0.5005203108566082</v>
      </c>
      <c r="BV92" s="381">
        <f>BU92*(1-VLOOKUP($AW92,'MP-2019_Male'!$A$3:$CH$103,IF(BV$5&gt;2034,84,(60+(BV$5-$AX$5)))))</f>
        <v>0.49971947835923758</v>
      </c>
      <c r="BW92" s="381">
        <f>BV92*(1-VLOOKUP($AW92,'MP-2019_Male'!$A$3:$CH$103,IF(BW$5&gt;2034,84,(60+(BW$5-$AX$5)))))</f>
        <v>0.49886995524602684</v>
      </c>
      <c r="BX92" s="381">
        <f>BW92*(1-VLOOKUP($AW92,'MP-2019_Male'!$A$3:$CH$103,IF(BX$5&gt;2034,84,(60+(BX$5-$AX$5)))))</f>
        <v>0.4980717633176332</v>
      </c>
      <c r="BY92" s="381">
        <f>BX92*(1-VLOOKUP($AW92,'MP-2019_Male'!$A$3:$CH$103,IF(BY$5&gt;2034,84,(60+(BY$5-$AX$5)))))</f>
        <v>0.49727484849632497</v>
      </c>
      <c r="BZ92" s="381">
        <f>BY92*(1-VLOOKUP($AW92,'MP-2019_Male'!$A$3:$CH$103,IF(BZ$5&gt;2034,84,(60+(BZ$5-$AX$5)))))</f>
        <v>0.4964792087387308</v>
      </c>
      <c r="CA92" s="381">
        <f>BZ92*(1-VLOOKUP($AW92,'MP-2019_Male'!$A$3:$CH$103,IF(CA$5&gt;2034,84,(60+(CA$5-$AX$5)))))</f>
        <v>0.49568484200474883</v>
      </c>
      <c r="CB92" s="381">
        <f>CA92*(1-VLOOKUP($AW92,'MP-2019_Male'!$A$3:$CH$103,IF(CB$5&gt;2034,84,(60+(CB$5-$AX$5)))))</f>
        <v>0.49489174625754123</v>
      </c>
      <c r="CC92" s="381">
        <f>CB92*(1-VLOOKUP($AW92,'MP-2019_Male'!$A$3:$CH$103,IF(CC$5&gt;2034,84,(60+(CC$5-$AX$5)))))</f>
        <v>0.49409991946352916</v>
      </c>
      <c r="CD92" s="381">
        <f>CC92*(1-VLOOKUP($AW92,'MP-2019_Male'!$A$3:$CH$103,IF(CD$5&gt;2034,84,(60+(CD$5-$AX$5)))))</f>
        <v>0.49330935959238748</v>
      </c>
      <c r="CE92" s="381">
        <f>CD92*(1-VLOOKUP($AW92,'MP-2019_Male'!$A$3:$CH$103,IF(CE$5&gt;2034,84,(60+(CE$5-$AX$5)))))</f>
        <v>0.49252006461703962</v>
      </c>
      <c r="CF92" s="381">
        <f>CE92*(1-VLOOKUP($AW92,'MP-2019_Male'!$A$3:$CH$103,IF(CF$5&gt;2034,84,(60+(CF$5-$AX$5)))))</f>
        <v>0.49173203251365233</v>
      </c>
      <c r="CG92" s="381">
        <f>CF92*(1-VLOOKUP($AW92,'MP-2019_Male'!$A$3:$CH$103,IF(CG$5&gt;2034,84,(60+(CG$5-$AX$5)))))</f>
        <v>0.49094526126163046</v>
      </c>
      <c r="CH92" s="381">
        <f>CG92*(1-VLOOKUP($AW92,'MP-2019_Male'!$A$3:$CH$103,IF(CH$5&gt;2034,84,(60+(CH$5-$AX$5)))))</f>
        <v>0.49015974884361185</v>
      </c>
      <c r="CI92" s="381">
        <f>CH92*(1-VLOOKUP($AW92,'MP-2019_Male'!$A$3:$CH$103,IF(CI$5&gt;2034,84,(60+(CI$5-$AX$5)))))</f>
        <v>0.48937549324546203</v>
      </c>
      <c r="CJ92" s="381">
        <f>CI92*(1-VLOOKUP($AW92,'MP-2019_Male'!$A$3:$CH$103,IF(CJ$5&gt;2034,84,(60+(CJ$5-$AX$5)))))</f>
        <v>0.48859249245626929</v>
      </c>
      <c r="CK92" s="381">
        <f>CJ92*(1-VLOOKUP($AW92,'MP-2019_Male'!$A$3:$CH$103,IF(CK$5&gt;2034,84,(60+(CK$5-$AX$5)))))</f>
        <v>0.48781074446833922</v>
      </c>
      <c r="CL92" s="381">
        <f>CK92*(1-VLOOKUP($AW92,'MP-2019_Male'!$A$3:$CH$103,IF(CL$5&gt;2034,84,(60+(CL$5-$AX$5)))))</f>
        <v>0.48703024727718985</v>
      </c>
      <c r="CM92" s="381">
        <f>CL92*(1-VLOOKUP($AW92,'MP-2019_Male'!$A$3:$CH$103,IF(CM$5&gt;2034,84,(60+(CM$5-$AX$5)))))</f>
        <v>0.48625099888154633</v>
      </c>
      <c r="CN92" s="381">
        <f>CM92*(1-VLOOKUP($AW92,'MP-2019_Male'!$A$3:$CH$103,IF(CN$5&gt;2034,84,(60+(CN$5-$AX$5)))))</f>
        <v>0.48547299728333582</v>
      </c>
      <c r="CO92" s="381">
        <f>CN92*(1-VLOOKUP($AW92,'MP-2019_Male'!$A$3:$CH$103,IF(CO$5&gt;2034,84,(60+(CO$5-$AX$5)))))</f>
        <v>0.48469624048768245</v>
      </c>
      <c r="CP92" s="381">
        <f>CO92*(1-VLOOKUP($AW92,'MP-2019_Male'!$A$3:$CH$103,IF(CP$5&gt;2034,84,(60+(CP$5-$AX$5)))))</f>
        <v>0.48392072650290213</v>
      </c>
      <c r="CQ92" s="381">
        <f>CP92*(1-VLOOKUP($AW92,'MP-2019_Male'!$A$3:$CH$103,IF(CQ$5&gt;2034,84,(60+(CQ$5-$AX$5)))))</f>
        <v>0.48314645334049744</v>
      </c>
      <c r="CR92" s="381">
        <f>CQ92*(1-VLOOKUP($AW92,'MP-2019_Male'!$A$3:$CH$103,IF(CR$5&gt;2034,84,(60+(CR$5-$AX$5)))))</f>
        <v>0.48237341901515263</v>
      </c>
      <c r="CS92" s="381">
        <f>CR92*(1-VLOOKUP($AW92,'MP-2019_Male'!$A$3:$CH$103,IF(CS$5&gt;2034,84,(60+(CS$5-$AX$5)))))</f>
        <v>0.48160162154472835</v>
      </c>
      <c r="CT92" s="381">
        <f>CS92*(1-VLOOKUP($AW92,'MP-2019_Male'!$A$3:$CH$103,IF(CT$5&gt;2034,84,(60+(CT$5-$AX$5)))))</f>
        <v>0.48083105895025674</v>
      </c>
      <c r="CU92" s="381">
        <f>CT92*(1-VLOOKUP($AW92,'MP-2019_Male'!$A$3:$CH$103,IF(CU$5&gt;2034,84,(60+(CU$5-$AX$5)))))</f>
        <v>0.48006172925593632</v>
      </c>
      <c r="CV92" s="381">
        <f>CU92*(1-VLOOKUP($AW92,'MP-2019_Male'!$A$3:$CH$103,IF(CV$5&gt;2034,84,(60+(CV$5-$AX$5)))))</f>
        <v>0.47929363048912682</v>
      </c>
      <c r="CW92" s="381">
        <f>CV92*(1-VLOOKUP($AW92,'MP-2019_Male'!$A$3:$CH$103,IF(CW$5&gt;2034,84,(60+(CW$5-$AX$5)))))</f>
        <v>0.47852676068034422</v>
      </c>
      <c r="CX92" s="381">
        <f>CW92*(1-VLOOKUP($AW92,'MP-2019_Male'!$A$3:$CH$103,IF(CX$5&gt;2034,84,(60+(CX$5-$AX$5)))))</f>
        <v>0.47776111786325565</v>
      </c>
      <c r="CY92" s="381">
        <f>CX92*(1-VLOOKUP($AW92,'MP-2019_Male'!$A$3:$CH$103,IF(CY$5&gt;2034,84,(60+(CY$5-$AX$5)))))</f>
        <v>0.47699670007467443</v>
      </c>
      <c r="CZ92" s="381">
        <f>CY92*(1-VLOOKUP($AW92,'MP-2019_Male'!$A$3:$CH$103,IF(CZ$5&gt;2034,84,(60+(CZ$5-$AX$5)))))</f>
        <v>0.47623350535455494</v>
      </c>
      <c r="DA92" s="381">
        <f>CZ92*(1-VLOOKUP($AW92,'MP-2019_Male'!$A$3:$CH$103,IF(DA$5&gt;2034,84,(60+(DA$5-$AX$5)))))</f>
        <v>0.47547153174598761</v>
      </c>
      <c r="DB92" s="381">
        <f>DA92*(1-VLOOKUP($AW92,'MP-2019_Male'!$A$3:$CH$103,IF(DB$5&gt;2034,84,(60+(DB$5-$AX$5)))))</f>
        <v>0.47471077729519401</v>
      </c>
      <c r="DC92" s="381">
        <f>DB92*(1-VLOOKUP($AW92,'MP-2019_Male'!$A$3:$CH$103,IF(DC$5&gt;2034,84,(60+(DC$5-$AX$5)))))</f>
        <v>0.47395124005152167</v>
      </c>
      <c r="DD92" s="381">
        <f>DC92*(1-VLOOKUP($AW92,'MP-2019_Male'!$A$3:$CH$103,IF(DD$5&gt;2034,84,(60+(DD$5-$AX$5)))))</f>
        <v>0.47319291806743924</v>
      </c>
      <c r="DE92" s="381">
        <f>DD92*(1-VLOOKUP($AW92,'MP-2019_Male'!$A$3:$CH$103,IF(DE$5&gt;2034,84,(60+(DE$5-$AX$5)))))</f>
        <v>0.4724358093985313</v>
      </c>
      <c r="DF92" s="381">
        <f>DE92*(1-VLOOKUP($AW92,'MP-2019_Male'!$A$3:$CH$103,IF(DF$5&gt;2034,84,(60+(DF$5-$AX$5)))))</f>
        <v>0.47167991210349364</v>
      </c>
      <c r="DG92" s="381">
        <f>DF92*(1-VLOOKUP($AW92,'MP-2019_Male'!$A$3:$CH$103,IF(DG$5&gt;2034,84,(60+(DG$5-$AX$5)))))</f>
        <v>0.47092522424412803</v>
      </c>
      <c r="DH92" s="381">
        <f>DG92*(1-VLOOKUP($AW92,'MP-2019_Male'!$A$3:$CH$103,IF(DH$5&gt;2034,84,(60+(DH$5-$AX$5)))))</f>
        <v>0.47017174388533739</v>
      </c>
      <c r="DI92" s="381">
        <f>DH92*(1-VLOOKUP($AW92,'MP-2019_Male'!$A$3:$CH$103,IF(DI$5&gt;2034,84,(60+(DI$5-$AX$5)))))</f>
        <v>0.46941946909512083</v>
      </c>
      <c r="DJ92" s="381">
        <f>DI92*(1-VLOOKUP($AW92,'MP-2019_Male'!$A$3:$CH$103,IF(DJ$5&gt;2034,84,(60+(DJ$5-$AX$5)))))</f>
        <v>0.4686683979445686</v>
      </c>
      <c r="DK92" s="381">
        <f>DJ92*(1-VLOOKUP($AW92,'MP-2019_Male'!$A$3:$CH$103,IF(DK$5&gt;2034,84,(60+(DK$5-$AX$5)))))</f>
        <v>0.46791852850785726</v>
      </c>
      <c r="DL92" s="381">
        <f>DK92*(1-VLOOKUP($AW92,'MP-2019_Male'!$A$3:$CH$103,IF(DL$5&gt;2034,84,(60+(DL$5-$AX$5)))))</f>
        <v>0.46716985886224466</v>
      </c>
      <c r="DM92" s="381">
        <f>DL92*(1-VLOOKUP($AW92,'MP-2019_Male'!$A$3:$CH$103,IF(DM$5&gt;2034,84,(60+(DM$5-$AX$5)))))</f>
        <v>0.46642238708806505</v>
      </c>
      <c r="DN92" s="381">
        <f>DM92*(1-VLOOKUP($AW92,'MP-2019_Male'!$A$3:$CH$103,IF(DN$5&gt;2034,84,(60+(DN$5-$AX$5)))))</f>
        <v>0.4656761112687241</v>
      </c>
      <c r="DO92" s="381">
        <f>DN92*(1-VLOOKUP($AW92,'MP-2019_Male'!$A$3:$CH$103,IF(DO$5&gt;2034,84,(60+(DO$5-$AX$5)))))</f>
        <v>0.46493102949069415</v>
      </c>
      <c r="DP92" s="381">
        <f>DO92*(1-VLOOKUP($AW92,'MP-2019_Male'!$A$3:$CH$103,IF(DP$5&gt;2034,84,(60+(DP$5-$AX$5)))))</f>
        <v>0.46418713984350901</v>
      </c>
      <c r="DQ92" s="381">
        <f>DP92*(1-VLOOKUP($AW92,'MP-2019_Male'!$A$3:$CH$103,IF(DQ$5&gt;2034,84,(60+(DQ$5-$AX$5)))))</f>
        <v>0.46344444041975935</v>
      </c>
      <c r="DR92" s="381">
        <f>DQ92*(1-VLOOKUP($AW92,'MP-2019_Male'!$A$3:$CH$103,IF(DR$5&gt;2034,84,(60+(DR$5-$AX$5)))))</f>
        <v>0.46270292931508772</v>
      </c>
      <c r="DS92" s="381">
        <f>DR92*(1-VLOOKUP($AW92,'MP-2019_Male'!$A$3:$CH$103,IF(DS$5&gt;2034,84,(60+(DS$5-$AX$5)))))</f>
        <v>0.46196260462818356</v>
      </c>
      <c r="DT92" s="381">
        <f>DS92*(1-VLOOKUP($AW92,'MP-2019_Male'!$A$3:$CH$103,IF(DT$5&gt;2034,84,(60+(DT$5-$AX$5)))))</f>
        <v>0.46122346446077844</v>
      </c>
      <c r="DU92" s="381">
        <f>DT92*(1-VLOOKUP($AW92,'MP-2019_Male'!$A$3:$CH$103,IF(DU$5&gt;2034,84,(60+(DU$5-$AX$5)))))</f>
        <v>0.46048550691764117</v>
      </c>
      <c r="DV92" s="381">
        <f>DU92*(1-VLOOKUP($AW92,'MP-2019_Male'!$A$3:$CH$103,IF(DV$5&gt;2034,84,(60+(DV$5-$AX$5)))))</f>
        <v>0.45974873010657291</v>
      </c>
      <c r="DW92" s="381">
        <f>DV92*(1-VLOOKUP($AW92,'MP-2019_Male'!$A$3:$CH$103,IF(DW$5&gt;2034,84,(60+(DW$5-$AX$5)))))</f>
        <v>0.45901313213840239</v>
      </c>
      <c r="DX92" s="381">
        <f>DW92*(1-VLOOKUP($AW92,'MP-2019_Male'!$A$3:$CH$103,IF(DX$5&gt;2034,84,(60+(DX$5-$AX$5)))))</f>
        <v>0.45827871112698093</v>
      </c>
      <c r="DY92" s="381">
        <f>DX92*(1-VLOOKUP($AW92,'MP-2019_Male'!$A$3:$CH$103,IF(DY$5&gt;2034,84,(60+(DY$5-$AX$5)))))</f>
        <v>0.45754546518917771</v>
      </c>
      <c r="DZ92" s="381">
        <f>DY92*(1-VLOOKUP($AW92,'MP-2019_Male'!$A$3:$CH$103,IF(DZ$5&gt;2034,84,(60+(DZ$5-$AX$5)))))</f>
        <v>0.45681339244487501</v>
      </c>
      <c r="EA92" s="381">
        <f>DZ92*(1-VLOOKUP($AW92,'MP-2019_Male'!$A$3:$CH$103,IF(EA$5&gt;2034,84,(60+(EA$5-$AX$5)))))</f>
        <v>0.45608249101696319</v>
      </c>
      <c r="EB92" s="381">
        <f>EA92*(1-VLOOKUP($AW92,'MP-2019_Male'!$A$3:$CH$103,IF(EB$5&gt;2034,84,(60+(EB$5-$AX$5)))))</f>
        <v>0.45535275903133604</v>
      </c>
      <c r="EC92" s="381">
        <f>EB92*(1-VLOOKUP($AW92,'MP-2019_Male'!$A$3:$CH$103,IF(EC$5&gt;2034,84,(60+(EC$5-$AX$5)))))</f>
        <v>0.45462419461688586</v>
      </c>
      <c r="ED92" s="381">
        <f>EC92*(1-VLOOKUP($AW92,'MP-2019_Male'!$A$3:$CH$103,IF(ED$5&gt;2034,84,(60+(ED$5-$AX$5)))))</f>
        <v>0.45389679590549881</v>
      </c>
      <c r="EE92" s="381">
        <f>ED92*(1-VLOOKUP($AW92,'MP-2019_Male'!$A$3:$CH$103,IF(EE$5&gt;2034,84,(60+(EE$5-$AX$5)))))</f>
        <v>0.45317056103205</v>
      </c>
      <c r="EF92" s="381">
        <f>EE92*(1-VLOOKUP($AW92,'MP-2019_Male'!$A$3:$CH$103,IF(EF$5&gt;2034,84,(60+(EF$5-$AX$5)))))</f>
        <v>0.45244548813439872</v>
      </c>
      <c r="EG92" s="381">
        <f>EF92*(1-VLOOKUP($AW92,'MP-2019_Male'!$A$3:$CH$103,IF(EG$5&gt;2034,84,(60+(EG$5-$AX$5)))))</f>
        <v>0.45172157535338364</v>
      </c>
      <c r="EH92" s="381">
        <f>EG92*(1-VLOOKUP($AW92,'MP-2019_Male'!$A$3:$CH$103,IF(EH$5&gt;2034,84,(60+(EH$5-$AX$5)))))</f>
        <v>0.45099882083281823</v>
      </c>
      <c r="EI92" s="381">
        <f>EH92*(1-VLOOKUP($AW92,'MP-2019_Male'!$A$3:$CH$103,IF(EI$5&gt;2034,84,(60+(EI$5-$AX$5)))))</f>
        <v>0.45027722271948567</v>
      </c>
      <c r="EJ92" s="381">
        <f>EI92*(1-VLOOKUP($AW92,'MP-2019_Male'!$A$3:$CH$103,IF(EJ$5&gt;2034,84,(60+(EJ$5-$AX$5)))))</f>
        <v>0.44955677916313447</v>
      </c>
      <c r="EK92" s="381">
        <f>EJ92*(1-VLOOKUP($AW92,'MP-2019_Male'!$A$3:$CH$103,IF(EK$5&gt;2034,84,(60+(EK$5-$AX$5)))))</f>
        <v>0.44883748831647341</v>
      </c>
      <c r="EL92" s="381">
        <f>EK92*(1-VLOOKUP($AW92,'MP-2019_Male'!$A$3:$CH$103,IF(EL$5&gt;2034,84,(60+(EL$5-$AX$5)))))</f>
        <v>0.44811934833516703</v>
      </c>
      <c r="EM92" s="381">
        <f>EL92*(1-VLOOKUP($AW92,'MP-2019_Male'!$A$3:$CH$103,IF(EM$5&gt;2034,84,(60+(EM$5-$AX$5)))))</f>
        <v>0.44740235737783074</v>
      </c>
      <c r="EN92" s="381">
        <f>EM92*(1-VLOOKUP($AW92,'MP-2019_Male'!$A$3:$CH$103,IF(EN$5&gt;2034,84,(60+(EN$5-$AX$5)))))</f>
        <v>0.44668651360602618</v>
      </c>
      <c r="EO92" s="381">
        <f>EN92*(1-VLOOKUP($AW92,'MP-2019_Male'!$A$3:$CH$103,IF(EO$5&gt;2034,84,(60+(EO$5-$AX$5)))))</f>
        <v>0.44597181518425649</v>
      </c>
      <c r="EP92" s="381">
        <f>EO92*(1-VLOOKUP($AW92,'MP-2019_Male'!$A$3:$CH$103,IF(EP$5&gt;2034,84,(60+(EP$5-$AX$5)))))</f>
        <v>0.44525826027996168</v>
      </c>
      <c r="EQ92" s="381">
        <f>EP92*(1-VLOOKUP($AW92,'MP-2019_Male'!$A$3:$CH$103,IF(EQ$5&gt;2034,84,(60+(EQ$5-$AX$5)))))</f>
        <v>0.44454584706351374</v>
      </c>
      <c r="ER92" s="381">
        <f>EQ92*(1-VLOOKUP($AW92,'MP-2019_Male'!$A$3:$CH$103,IF(ER$5&gt;2034,84,(60+(ER$5-$AX$5)))))</f>
        <v>0.44383457370821211</v>
      </c>
      <c r="ES92" s="381">
        <f>ER92*(1-VLOOKUP($AW92,'MP-2019_Male'!$A$3:$CH$103,IF(ES$5&gt;2034,84,(60+(ES$5-$AX$5)))))</f>
        <v>0.44312443839027893</v>
      </c>
      <c r="ET92" s="381">
        <f>ES92*(1-VLOOKUP($AW92,'MP-2019_Male'!$A$3:$CH$103,IF(ET$5&gt;2034,84,(60+(ET$5-$AX$5)))))</f>
        <v>0.44241543928885446</v>
      </c>
      <c r="EU92" s="381">
        <f>ET92*(1-VLOOKUP($AW92,'MP-2019_Male'!$A$3:$CH$103,IF(EU$5&gt;2034,84,(60+(EU$5-$AX$5)))))</f>
        <v>0.4417075745859923</v>
      </c>
      <c r="EV92" s="381">
        <f>EU92*(1-VLOOKUP($AW92,'MP-2019_Male'!$A$3:$CH$103,IF(EV$5&gt;2034,84,(60+(EV$5-$AX$5)))))</f>
        <v>0.44100084246665472</v>
      </c>
      <c r="EW92" s="381">
        <f>EV92*(1-VLOOKUP($AW92,'MP-2019_Male'!$A$3:$CH$103,IF(EW$5&gt;2034,84,(60+(EW$5-$AX$5)))))</f>
        <v>0.44029524111870805</v>
      </c>
      <c r="EX92" s="381">
        <f>EW92*(1-VLOOKUP($AW92,'MP-2019_Male'!$A$3:$CH$103,IF(EX$5&gt;2034,84,(60+(EX$5-$AX$5)))))</f>
        <v>0.43959076873291808</v>
      </c>
      <c r="EY92" s="381">
        <f>EX92*(1-VLOOKUP($AW92,'MP-2019_Male'!$A$3:$CH$103,IF(EY$5&gt;2034,84,(60+(EY$5-$AX$5)))))</f>
        <v>0.43888742350294541</v>
      </c>
      <c r="EZ92" s="381">
        <f>EY92*(1-VLOOKUP($AW92,'MP-2019_Male'!$A$3:$CH$103,IF(EZ$5&gt;2034,84,(60+(EZ$5-$AX$5)))))</f>
        <v>0.43818520362534069</v>
      </c>
      <c r="FA92" s="381">
        <f>EZ92*(1-VLOOKUP($AW92,'MP-2019_Male'!$A$3:$CH$103,IF(FA$5&gt;2034,84,(60+(FA$5-$AX$5)))))</f>
        <v>0.43748410729954013</v>
      </c>
      <c r="FB92" s="381">
        <f>FA92*(1-VLOOKUP($AW92,'MP-2019_Male'!$A$3:$CH$103,IF(FB$5&gt;2034,84,(60+(FB$5-$AX$5)))))</f>
        <v>0.43678413272786082</v>
      </c>
      <c r="FC92" s="381">
        <f>FB92*(1-VLOOKUP($AW92,'MP-2019_Male'!$A$3:$CH$103,IF(FC$5&gt;2034,84,(60+(FC$5-$AX$5)))))</f>
        <v>0.43608527811549624</v>
      </c>
      <c r="FD92" s="381">
        <f>FC92*(1-VLOOKUP($AW92,'MP-2019_Male'!$A$3:$CH$103,IF(FD$5&gt;2034,84,(60+(FD$5-$AX$5)))))</f>
        <v>0.43538754167051141</v>
      </c>
      <c r="FE92" s="381">
        <f>FD92*(1-VLOOKUP($AW92,'MP-2019_Male'!$A$3:$CH$103,IF(FE$5&gt;2034,84,(60+(FE$5-$AX$5)))))</f>
        <v>0.4346909216038386</v>
      </c>
      <c r="FF92" s="381">
        <f>FE92*(1-VLOOKUP($AW92,'MP-2019_Male'!$A$3:$CH$103,IF(FF$5&gt;2034,84,(60+(FF$5-$AX$5)))))</f>
        <v>0.43399541612927245</v>
      </c>
      <c r="FG92" s="381">
        <f>FF92*(1-VLOOKUP($AW92,'MP-2019_Male'!$A$3:$CH$103,IF(FG$5&gt;2034,84,(60+(FG$5-$AX$5)))))</f>
        <v>0.43330102346346561</v>
      </c>
      <c r="FH92" s="381">
        <f>FG92*(1-VLOOKUP($AW92,'MP-2019_Male'!$A$3:$CH$103,IF(FH$5&gt;2034,84,(60+(FH$5-$AX$5)))))</f>
        <v>0.43260774182592404</v>
      </c>
      <c r="FI92" s="381">
        <f>FH92*(1-VLOOKUP($AW92,'MP-2019_Male'!$A$3:$CH$103,IF(FI$5&gt;2034,84,(60+(FI$5-$AX$5)))))</f>
        <v>0.43191556943900256</v>
      </c>
      <c r="FJ92" s="381">
        <f>FI92*(1-VLOOKUP($AW92,'MP-2019_Male'!$A$3:$CH$103,IF(FJ$5&gt;2034,84,(60+(FJ$5-$AX$5)))))</f>
        <v>0.43122450452790012</v>
      </c>
      <c r="FK92" s="381">
        <f>FJ92*(1-VLOOKUP($AW92,'MP-2019_Male'!$A$3:$CH$103,IF(FK$5&gt;2034,84,(60+(FK$5-$AX$5)))))</f>
        <v>0.43053454532065544</v>
      </c>
      <c r="FL92" s="381">
        <f>FK92*(1-VLOOKUP($AW92,'MP-2019_Male'!$A$3:$CH$103,IF(FL$5&gt;2034,84,(60+(FL$5-$AX$5)))))</f>
        <v>0.42984569004814238</v>
      </c>
      <c r="FM92" s="381">
        <f>FL92*(1-VLOOKUP($AW92,'MP-2019_Male'!$A$3:$CH$103,IF(FM$5&gt;2034,84,(60+(FM$5-$AX$5)))))</f>
        <v>0.42915793694406534</v>
      </c>
      <c r="FN92" s="381">
        <f>FM92*(1-VLOOKUP($AW92,'MP-2019_Male'!$A$3:$CH$103,IF(FN$5&gt;2034,84,(60+(FN$5-$AX$5)))))</f>
        <v>0.42847128424495484</v>
      </c>
    </row>
    <row r="93" spans="1:170">
      <c r="A93" s="172">
        <v>105</v>
      </c>
      <c r="B93" s="190">
        <f t="shared" si="20"/>
        <v>0.412831</v>
      </c>
      <c r="C93" s="191">
        <f t="shared" si="21"/>
        <v>0.37227300000000002</v>
      </c>
      <c r="D93" s="174">
        <f t="shared" si="18"/>
        <v>0.39255200000000001</v>
      </c>
      <c r="E93" s="345">
        <f t="shared" ca="1" si="22"/>
        <v>0.30787293492418993</v>
      </c>
      <c r="F93" s="346">
        <f t="shared" ca="1" si="23"/>
        <v>0.27882839764813366</v>
      </c>
      <c r="G93" s="366">
        <f t="shared" ca="1" si="17"/>
        <v>0.2933506662861618</v>
      </c>
      <c r="R93" s="405">
        <v>105</v>
      </c>
      <c r="T93" s="406" t="s">
        <v>63</v>
      </c>
      <c r="U93" s="407">
        <v>0.38624999999999998</v>
      </c>
      <c r="V93" s="407">
        <v>0.38624999999999998</v>
      </c>
      <c r="W93" s="408">
        <v>0.38624999999999998</v>
      </c>
      <c r="Y93" s="406" t="s">
        <v>63</v>
      </c>
      <c r="Z93" s="407">
        <v>0.42352000000000001</v>
      </c>
      <c r="AA93" s="407">
        <v>0.42352000000000001</v>
      </c>
      <c r="AB93" s="408">
        <v>0.42352000000000001</v>
      </c>
      <c r="AC93" s="413"/>
      <c r="AD93" s="172">
        <v>105</v>
      </c>
      <c r="AF93" s="195"/>
      <c r="AG93" s="196">
        <v>0.412831</v>
      </c>
      <c r="AH93" s="197">
        <v>0.412831</v>
      </c>
      <c r="AI93" s="172"/>
      <c r="AJ93" s="195"/>
      <c r="AK93" s="196">
        <v>0.37227300000000002</v>
      </c>
      <c r="AL93" s="197">
        <v>0.37227300000000002</v>
      </c>
      <c r="AM93" s="198"/>
      <c r="AW93" s="172">
        <v>112</v>
      </c>
      <c r="AX93" s="199">
        <f t="shared" si="19"/>
        <v>0.51023046350195334</v>
      </c>
      <c r="AY93" s="334">
        <f t="shared" si="15"/>
        <v>0.51500000000000001</v>
      </c>
      <c r="AZ93" s="381">
        <f>AY93*(1-VLOOKUP($AW93,'MP-2019_Male'!$A$3:$CH$103,IF(AZ$5&gt;2034,84,(60+(AZ$5-$AX$5)))))</f>
        <v>0.51443349999999999</v>
      </c>
      <c r="BA93" s="381">
        <f>AZ93*(1-VLOOKUP($AW93,'MP-2019_Male'!$A$3:$CH$103,IF(BA$5&gt;2034,84,(60+(BA$5-$AX$5)))))</f>
        <v>0.51386762315000001</v>
      </c>
      <c r="BB93" s="381">
        <f>BA93*(1-VLOOKUP($AW93,'MP-2019_Male'!$A$3:$CH$103,IF(BB$5&gt;2034,84,(60+(BB$5-$AX$5)))))</f>
        <v>0.51335375552685003</v>
      </c>
      <c r="BC93" s="381">
        <f>BB93*(1-VLOOKUP($AW93,'MP-2019_Male'!$A$3:$CH$103,IF(BC$5&gt;2034,84,(60+(BC$5-$AX$5)))))</f>
        <v>0.51284040177132317</v>
      </c>
      <c r="BD93" s="381">
        <f>BC93*(1-VLOOKUP($AW93,'MP-2019_Male'!$A$3:$CH$103,IF(BD$5&gt;2034,84,(60+(BD$5-$AX$5)))))</f>
        <v>0.512378845409729</v>
      </c>
      <c r="BE93" s="381">
        <f>BD93*(1-VLOOKUP($AW93,'MP-2019_Male'!$A$3:$CH$103,IF(BE$5&gt;2034,84,(60+(BE$5-$AX$5)))))</f>
        <v>0.5119177044488602</v>
      </c>
      <c r="BF93" s="381">
        <f>BE93*(1-VLOOKUP($AW93,'MP-2019_Male'!$A$3:$CH$103,IF(BF$5&gt;2034,84,(60+(BF$5-$AX$5)))))</f>
        <v>0.51145697851485628</v>
      </c>
      <c r="BG93" s="381">
        <f>BF93*(1-VLOOKUP($AW93,'MP-2019_Male'!$A$3:$CH$103,IF(BG$5&gt;2034,84,(60+(BG$5-$AX$5)))))</f>
        <v>0.51104781293204438</v>
      </c>
      <c r="BH93" s="381">
        <f>BG93*(1-VLOOKUP($AW93,'MP-2019_Male'!$A$3:$CH$103,IF(BH$5&gt;2034,84,(60+(BH$5-$AX$5)))))</f>
        <v>0.51063897468169872</v>
      </c>
      <c r="BI93" s="381">
        <f>BH93*(1-VLOOKUP($AW93,'MP-2019_Male'!$A$3:$CH$103,IF(BI$5&gt;2034,84,(60+(BI$5-$AX$5)))))</f>
        <v>0.51023046350195334</v>
      </c>
      <c r="BJ93" s="414">
        <f>BI93*(1-VLOOKUP($AW93,'MP-2019_Male'!$A$3:$CH$103,IF(BJ$5&gt;2034,84,(60+(BJ$5-$AX$5)))))</f>
        <v>0.50977125608480156</v>
      </c>
      <c r="BK93" s="381">
        <f>BJ93*(1-VLOOKUP($AW93,'MP-2019_Male'!$A$3:$CH$103,IF(BK$5&gt;2034,84,(60+(BK$5-$AX$5)))))</f>
        <v>0.50931246195432522</v>
      </c>
      <c r="BL93" s="381">
        <f>BK93*(1-VLOOKUP($AW93,'MP-2019_Male'!$A$3:$CH$103,IF(BL$5&gt;2034,84,(60+(BL$5-$AX$5)))))</f>
        <v>0.50885408073856631</v>
      </c>
      <c r="BM93" s="381">
        <f>BL93*(1-VLOOKUP($AW93,'MP-2019_Male'!$A$3:$CH$103,IF(BM$5&gt;2034,84,(60+(BM$5-$AX$5)))))</f>
        <v>0.50839611206590163</v>
      </c>
      <c r="BN93" s="381">
        <f>BM93*(1-VLOOKUP($AW93,'MP-2019_Male'!$A$3:$CH$103,IF(BN$5&gt;2034,84,(60+(BN$5-$AX$5)))))</f>
        <v>0.50788771595383575</v>
      </c>
      <c r="BO93" s="381">
        <f>BN93*(1-VLOOKUP($AW93,'MP-2019_Male'!$A$3:$CH$103,IF(BO$5&gt;2034,84,(60+(BO$5-$AX$5)))))</f>
        <v>0.50737982823788197</v>
      </c>
      <c r="BP93" s="381">
        <f>BO93*(1-VLOOKUP($AW93,'MP-2019_Male'!$A$3:$CH$103,IF(BP$5&gt;2034,84,(60+(BP$5-$AX$5)))))</f>
        <v>0.50687244840964407</v>
      </c>
      <c r="BQ93" s="381">
        <f>BP93*(1-VLOOKUP($AW93,'MP-2019_Male'!$A$3:$CH$103,IF(BQ$5&gt;2034,84,(60+(BQ$5-$AX$5)))))</f>
        <v>0.50636557596123444</v>
      </c>
      <c r="BR93" s="381">
        <f>BQ93*(1-VLOOKUP($AW93,'MP-2019_Male'!$A$3:$CH$103,IF(BR$5&gt;2034,84,(60+(BR$5-$AX$5)))))</f>
        <v>0.50580857382767708</v>
      </c>
      <c r="BS93" s="381">
        <f>BR93*(1-VLOOKUP($AW93,'MP-2019_Male'!$A$3:$CH$103,IF(BS$5&gt;2034,84,(60+(BS$5-$AX$5)))))</f>
        <v>0.50525218439646669</v>
      </c>
      <c r="BT93" s="381">
        <f>BS93*(1-VLOOKUP($AW93,'MP-2019_Male'!$A$3:$CH$103,IF(BT$5&gt;2034,84,(60+(BT$5-$AX$5)))))</f>
        <v>0.50469640699363061</v>
      </c>
      <c r="BU93" s="381">
        <f>BT93*(1-VLOOKUP($AW93,'MP-2019_Male'!$A$3:$CH$103,IF(BU$5&gt;2034,84,(60+(BU$5-$AX$5)))))</f>
        <v>0.50409077130523827</v>
      </c>
      <c r="BV93" s="381">
        <f>BU93*(1-VLOOKUP($AW93,'MP-2019_Male'!$A$3:$CH$103,IF(BV$5&gt;2034,84,(60+(BV$5-$AX$5)))))</f>
        <v>0.50348586237967197</v>
      </c>
      <c r="BW93" s="381">
        <f>BV93*(1-VLOOKUP($AW93,'MP-2019_Male'!$A$3:$CH$103,IF(BW$5&gt;2034,84,(60+(BW$5-$AX$5)))))</f>
        <v>0.50288167934481642</v>
      </c>
      <c r="BX93" s="381">
        <f>BW93*(1-VLOOKUP($AW93,'MP-2019_Male'!$A$3:$CH$103,IF(BX$5&gt;2034,84,(60+(BX$5-$AX$5)))))</f>
        <v>0.50227822132960265</v>
      </c>
      <c r="BY93" s="381">
        <f>BX93*(1-VLOOKUP($AW93,'MP-2019_Male'!$A$3:$CH$103,IF(BY$5&gt;2034,84,(60+(BY$5-$AX$5)))))</f>
        <v>0.50167548746400714</v>
      </c>
      <c r="BZ93" s="381">
        <f>BY93*(1-VLOOKUP($AW93,'MP-2019_Male'!$A$3:$CH$103,IF(BZ$5&gt;2034,84,(60+(BZ$5-$AX$5)))))</f>
        <v>0.50107347687905035</v>
      </c>
      <c r="CA93" s="381">
        <f>BZ93*(1-VLOOKUP($AW93,'MP-2019_Male'!$A$3:$CH$103,IF(CA$5&gt;2034,84,(60+(CA$5-$AX$5)))))</f>
        <v>0.50047218870679555</v>
      </c>
      <c r="CB93" s="381">
        <f>CA93*(1-VLOOKUP($AW93,'MP-2019_Male'!$A$3:$CH$103,IF(CB$5&gt;2034,84,(60+(CB$5-$AX$5)))))</f>
        <v>0.49987162208034741</v>
      </c>
      <c r="CC93" s="381">
        <f>CB93*(1-VLOOKUP($AW93,'MP-2019_Male'!$A$3:$CH$103,IF(CC$5&gt;2034,84,(60+(CC$5-$AX$5)))))</f>
        <v>0.49927177613385099</v>
      </c>
      <c r="CD93" s="381">
        <f>CC93*(1-VLOOKUP($AW93,'MP-2019_Male'!$A$3:$CH$103,IF(CD$5&gt;2034,84,(60+(CD$5-$AX$5)))))</f>
        <v>0.49867265000249039</v>
      </c>
      <c r="CE93" s="381">
        <f>CD93*(1-VLOOKUP($AW93,'MP-2019_Male'!$A$3:$CH$103,IF(CE$5&gt;2034,84,(60+(CE$5-$AX$5)))))</f>
        <v>0.49807424282248741</v>
      </c>
      <c r="CF93" s="381">
        <f>CE93*(1-VLOOKUP($AW93,'MP-2019_Male'!$A$3:$CH$103,IF(CF$5&gt;2034,84,(60+(CF$5-$AX$5)))))</f>
        <v>0.49747655373110045</v>
      </c>
      <c r="CG93" s="381">
        <f>CF93*(1-VLOOKUP($AW93,'MP-2019_Male'!$A$3:$CH$103,IF(CG$5&gt;2034,84,(60+(CG$5-$AX$5)))))</f>
        <v>0.49687958186662312</v>
      </c>
      <c r="CH93" s="381">
        <f>CG93*(1-VLOOKUP($AW93,'MP-2019_Male'!$A$3:$CH$103,IF(CH$5&gt;2034,84,(60+(CH$5-$AX$5)))))</f>
        <v>0.49628332636838318</v>
      </c>
      <c r="CI93" s="381">
        <f>CH93*(1-VLOOKUP($AW93,'MP-2019_Male'!$A$3:$CH$103,IF(CI$5&gt;2034,84,(60+(CI$5-$AX$5)))))</f>
        <v>0.49568778637674116</v>
      </c>
      <c r="CJ93" s="381">
        <f>CI93*(1-VLOOKUP($AW93,'MP-2019_Male'!$A$3:$CH$103,IF(CJ$5&gt;2034,84,(60+(CJ$5-$AX$5)))))</f>
        <v>0.49509296103308909</v>
      </c>
      <c r="CK93" s="381">
        <f>CJ93*(1-VLOOKUP($AW93,'MP-2019_Male'!$A$3:$CH$103,IF(CK$5&gt;2034,84,(60+(CK$5-$AX$5)))))</f>
        <v>0.4944988494798494</v>
      </c>
      <c r="CL93" s="381">
        <f>CK93*(1-VLOOKUP($AW93,'MP-2019_Male'!$A$3:$CH$103,IF(CL$5&gt;2034,84,(60+(CL$5-$AX$5)))))</f>
        <v>0.4939054508604736</v>
      </c>
      <c r="CM93" s="381">
        <f>CL93*(1-VLOOKUP($AW93,'MP-2019_Male'!$A$3:$CH$103,IF(CM$5&gt;2034,84,(60+(CM$5-$AX$5)))))</f>
        <v>0.49331276431944104</v>
      </c>
      <c r="CN93" s="381">
        <f>CM93*(1-VLOOKUP($AW93,'MP-2019_Male'!$A$3:$CH$103,IF(CN$5&gt;2034,84,(60+(CN$5-$AX$5)))))</f>
        <v>0.49272078900225774</v>
      </c>
      <c r="CO93" s="381">
        <f>CN93*(1-VLOOKUP($AW93,'MP-2019_Male'!$A$3:$CH$103,IF(CO$5&gt;2034,84,(60+(CO$5-$AX$5)))))</f>
        <v>0.49212952405545507</v>
      </c>
      <c r="CP93" s="381">
        <f>CO93*(1-VLOOKUP($AW93,'MP-2019_Male'!$A$3:$CH$103,IF(CP$5&gt;2034,84,(60+(CP$5-$AX$5)))))</f>
        <v>0.49153896862658852</v>
      </c>
      <c r="CQ93" s="381">
        <f>CP93*(1-VLOOKUP($AW93,'MP-2019_Male'!$A$3:$CH$103,IF(CQ$5&gt;2034,84,(60+(CQ$5-$AX$5)))))</f>
        <v>0.49094912186423662</v>
      </c>
      <c r="CR93" s="381">
        <f>CQ93*(1-VLOOKUP($AW93,'MP-2019_Male'!$A$3:$CH$103,IF(CR$5&gt;2034,84,(60+(CR$5-$AX$5)))))</f>
        <v>0.49035998291799954</v>
      </c>
      <c r="CS93" s="381">
        <f>CR93*(1-VLOOKUP($AW93,'MP-2019_Male'!$A$3:$CH$103,IF(CS$5&gt;2034,84,(60+(CS$5-$AX$5)))))</f>
        <v>0.48977155093849795</v>
      </c>
      <c r="CT93" s="381">
        <f>CS93*(1-VLOOKUP($AW93,'MP-2019_Male'!$A$3:$CH$103,IF(CT$5&gt;2034,84,(60+(CT$5-$AX$5)))))</f>
        <v>0.48918382507737174</v>
      </c>
      <c r="CU93" s="381">
        <f>CT93*(1-VLOOKUP($AW93,'MP-2019_Male'!$A$3:$CH$103,IF(CU$5&gt;2034,84,(60+(CU$5-$AX$5)))))</f>
        <v>0.48859680448727888</v>
      </c>
      <c r="CV93" s="381">
        <f>CU93*(1-VLOOKUP($AW93,'MP-2019_Male'!$A$3:$CH$103,IF(CV$5&gt;2034,84,(60+(CV$5-$AX$5)))))</f>
        <v>0.48801048832189414</v>
      </c>
      <c r="CW93" s="381">
        <f>CV93*(1-VLOOKUP($AW93,'MP-2019_Male'!$A$3:$CH$103,IF(CW$5&gt;2034,84,(60+(CW$5-$AX$5)))))</f>
        <v>0.48742487573590787</v>
      </c>
      <c r="CX93" s="381">
        <f>CW93*(1-VLOOKUP($AW93,'MP-2019_Male'!$A$3:$CH$103,IF(CX$5&gt;2034,84,(60+(CX$5-$AX$5)))))</f>
        <v>0.48683996588502482</v>
      </c>
      <c r="CY93" s="381">
        <f>CX93*(1-VLOOKUP($AW93,'MP-2019_Male'!$A$3:$CH$103,IF(CY$5&gt;2034,84,(60+(CY$5-$AX$5)))))</f>
        <v>0.48625575792596282</v>
      </c>
      <c r="CZ93" s="381">
        <f>CY93*(1-VLOOKUP($AW93,'MP-2019_Male'!$A$3:$CH$103,IF(CZ$5&gt;2034,84,(60+(CZ$5-$AX$5)))))</f>
        <v>0.48567225101645167</v>
      </c>
      <c r="DA93" s="381">
        <f>CZ93*(1-VLOOKUP($AW93,'MP-2019_Male'!$A$3:$CH$103,IF(DA$5&gt;2034,84,(60+(DA$5-$AX$5)))))</f>
        <v>0.48508944431523193</v>
      </c>
      <c r="DB93" s="381">
        <f>DA93*(1-VLOOKUP($AW93,'MP-2019_Male'!$A$3:$CH$103,IF(DB$5&gt;2034,84,(60+(DB$5-$AX$5)))))</f>
        <v>0.48450733698205367</v>
      </c>
      <c r="DC93" s="381">
        <f>DB93*(1-VLOOKUP($AW93,'MP-2019_Male'!$A$3:$CH$103,IF(DC$5&gt;2034,84,(60+(DC$5-$AX$5)))))</f>
        <v>0.48392592817767521</v>
      </c>
      <c r="DD93" s="381">
        <f>DC93*(1-VLOOKUP($AW93,'MP-2019_Male'!$A$3:$CH$103,IF(DD$5&gt;2034,84,(60+(DD$5-$AX$5)))))</f>
        <v>0.48334521706386202</v>
      </c>
      <c r="DE93" s="381">
        <f>DD93*(1-VLOOKUP($AW93,'MP-2019_Male'!$A$3:$CH$103,IF(DE$5&gt;2034,84,(60+(DE$5-$AX$5)))))</f>
        <v>0.48276520280338542</v>
      </c>
      <c r="DF93" s="381">
        <f>DE93*(1-VLOOKUP($AW93,'MP-2019_Male'!$A$3:$CH$103,IF(DF$5&gt;2034,84,(60+(DF$5-$AX$5)))))</f>
        <v>0.48218588456002137</v>
      </c>
      <c r="DG93" s="381">
        <f>DF93*(1-VLOOKUP($AW93,'MP-2019_Male'!$A$3:$CH$103,IF(DG$5&gt;2034,84,(60+(DG$5-$AX$5)))))</f>
        <v>0.48160726149854938</v>
      </c>
      <c r="DH93" s="381">
        <f>DG93*(1-VLOOKUP($AW93,'MP-2019_Male'!$A$3:$CH$103,IF(DH$5&gt;2034,84,(60+(DH$5-$AX$5)))))</f>
        <v>0.48102933278475113</v>
      </c>
      <c r="DI93" s="381">
        <f>DH93*(1-VLOOKUP($AW93,'MP-2019_Male'!$A$3:$CH$103,IF(DI$5&gt;2034,84,(60+(DI$5-$AX$5)))))</f>
        <v>0.48045209758540947</v>
      </c>
      <c r="DJ93" s="381">
        <f>DI93*(1-VLOOKUP($AW93,'MP-2019_Male'!$A$3:$CH$103,IF(DJ$5&gt;2034,84,(60+(DJ$5-$AX$5)))))</f>
        <v>0.47987555506830698</v>
      </c>
      <c r="DK93" s="381">
        <f>DJ93*(1-VLOOKUP($AW93,'MP-2019_Male'!$A$3:$CH$103,IF(DK$5&gt;2034,84,(60+(DK$5-$AX$5)))))</f>
        <v>0.47929970440222502</v>
      </c>
      <c r="DL93" s="381">
        <f>DK93*(1-VLOOKUP($AW93,'MP-2019_Male'!$A$3:$CH$103,IF(DL$5&gt;2034,84,(60+(DL$5-$AX$5)))))</f>
        <v>0.47872454475694237</v>
      </c>
      <c r="DM93" s="381">
        <f>DL93*(1-VLOOKUP($AW93,'MP-2019_Male'!$A$3:$CH$103,IF(DM$5&gt;2034,84,(60+(DM$5-$AX$5)))))</f>
        <v>0.47815007530323406</v>
      </c>
      <c r="DN93" s="381">
        <f>DM93*(1-VLOOKUP($AW93,'MP-2019_Male'!$A$3:$CH$103,IF(DN$5&gt;2034,84,(60+(DN$5-$AX$5)))))</f>
        <v>0.47757629521287021</v>
      </c>
      <c r="DO93" s="381">
        <f>DN93*(1-VLOOKUP($AW93,'MP-2019_Male'!$A$3:$CH$103,IF(DO$5&gt;2034,84,(60+(DO$5-$AX$5)))))</f>
        <v>0.47700320365861476</v>
      </c>
      <c r="DP93" s="381">
        <f>DO93*(1-VLOOKUP($AW93,'MP-2019_Male'!$A$3:$CH$103,IF(DP$5&gt;2034,84,(60+(DP$5-$AX$5)))))</f>
        <v>0.47643079981422443</v>
      </c>
      <c r="DQ93" s="381">
        <f>DP93*(1-VLOOKUP($AW93,'MP-2019_Male'!$A$3:$CH$103,IF(DQ$5&gt;2034,84,(60+(DQ$5-$AX$5)))))</f>
        <v>0.47585908285444739</v>
      </c>
      <c r="DR93" s="381">
        <f>DQ93*(1-VLOOKUP($AW93,'MP-2019_Male'!$A$3:$CH$103,IF(DR$5&gt;2034,84,(60+(DR$5-$AX$5)))))</f>
        <v>0.47528805195502205</v>
      </c>
      <c r="DS93" s="381">
        <f>DR93*(1-VLOOKUP($AW93,'MP-2019_Male'!$A$3:$CH$103,IF(DS$5&gt;2034,84,(60+(DS$5-$AX$5)))))</f>
        <v>0.47471770629267601</v>
      </c>
      <c r="DT93" s="381">
        <f>DS93*(1-VLOOKUP($AW93,'MP-2019_Male'!$A$3:$CH$103,IF(DT$5&gt;2034,84,(60+(DT$5-$AX$5)))))</f>
        <v>0.47414804504512481</v>
      </c>
      <c r="DU93" s="381">
        <f>DT93*(1-VLOOKUP($AW93,'MP-2019_Male'!$A$3:$CH$103,IF(DU$5&gt;2034,84,(60+(DU$5-$AX$5)))))</f>
        <v>0.4735790673910707</v>
      </c>
      <c r="DV93" s="381">
        <f>DU93*(1-VLOOKUP($AW93,'MP-2019_Male'!$A$3:$CH$103,IF(DV$5&gt;2034,84,(60+(DV$5-$AX$5)))))</f>
        <v>0.4730107725102014</v>
      </c>
      <c r="DW93" s="381">
        <f>DV93*(1-VLOOKUP($AW93,'MP-2019_Male'!$A$3:$CH$103,IF(DW$5&gt;2034,84,(60+(DW$5-$AX$5)))))</f>
        <v>0.47244315958318917</v>
      </c>
      <c r="DX93" s="381">
        <f>DW93*(1-VLOOKUP($AW93,'MP-2019_Male'!$A$3:$CH$103,IF(DX$5&gt;2034,84,(60+(DX$5-$AX$5)))))</f>
        <v>0.47187622779168936</v>
      </c>
      <c r="DY93" s="381">
        <f>DX93*(1-VLOOKUP($AW93,'MP-2019_Male'!$A$3:$CH$103,IF(DY$5&gt;2034,84,(60+(DY$5-$AX$5)))))</f>
        <v>0.47130997631833932</v>
      </c>
      <c r="DZ93" s="381">
        <f>DY93*(1-VLOOKUP($AW93,'MP-2019_Male'!$A$3:$CH$103,IF(DZ$5&gt;2034,84,(60+(DZ$5-$AX$5)))))</f>
        <v>0.47074440434675729</v>
      </c>
      <c r="EA93" s="381">
        <f>DZ93*(1-VLOOKUP($AW93,'MP-2019_Male'!$A$3:$CH$103,IF(EA$5&gt;2034,84,(60+(EA$5-$AX$5)))))</f>
        <v>0.47017951106154121</v>
      </c>
      <c r="EB93" s="381">
        <f>EA93*(1-VLOOKUP($AW93,'MP-2019_Male'!$A$3:$CH$103,IF(EB$5&gt;2034,84,(60+(EB$5-$AX$5)))))</f>
        <v>0.46961529564826737</v>
      </c>
      <c r="EC93" s="381">
        <f>EB93*(1-VLOOKUP($AW93,'MP-2019_Male'!$A$3:$CH$103,IF(EC$5&gt;2034,84,(60+(EC$5-$AX$5)))))</f>
        <v>0.46905175729348947</v>
      </c>
      <c r="ED93" s="381">
        <f>EC93*(1-VLOOKUP($AW93,'MP-2019_Male'!$A$3:$CH$103,IF(ED$5&gt;2034,84,(60+(ED$5-$AX$5)))))</f>
        <v>0.4684888951847373</v>
      </c>
      <c r="EE93" s="381">
        <f>ED93*(1-VLOOKUP($AW93,'MP-2019_Male'!$A$3:$CH$103,IF(EE$5&gt;2034,84,(60+(EE$5-$AX$5)))))</f>
        <v>0.4679267085105156</v>
      </c>
      <c r="EF93" s="381">
        <f>EE93*(1-VLOOKUP($AW93,'MP-2019_Male'!$A$3:$CH$103,IF(EF$5&gt;2034,84,(60+(EF$5-$AX$5)))))</f>
        <v>0.467365196460303</v>
      </c>
      <c r="EG93" s="381">
        <f>EF93*(1-VLOOKUP($AW93,'MP-2019_Male'!$A$3:$CH$103,IF(EG$5&gt;2034,84,(60+(EG$5-$AX$5)))))</f>
        <v>0.46680435822455063</v>
      </c>
      <c r="EH93" s="381">
        <f>EG93*(1-VLOOKUP($AW93,'MP-2019_Male'!$A$3:$CH$103,IF(EH$5&gt;2034,84,(60+(EH$5-$AX$5)))))</f>
        <v>0.46624419299468117</v>
      </c>
      <c r="EI93" s="381">
        <f>EH93*(1-VLOOKUP($AW93,'MP-2019_Male'!$A$3:$CH$103,IF(EI$5&gt;2034,84,(60+(EI$5-$AX$5)))))</f>
        <v>0.46568469996308759</v>
      </c>
      <c r="EJ93" s="381">
        <f>EI93*(1-VLOOKUP($AW93,'MP-2019_Male'!$A$3:$CH$103,IF(EJ$5&gt;2034,84,(60+(EJ$5-$AX$5)))))</f>
        <v>0.4651258783231319</v>
      </c>
      <c r="EK93" s="381">
        <f>EJ93*(1-VLOOKUP($AW93,'MP-2019_Male'!$A$3:$CH$103,IF(EK$5&gt;2034,84,(60+(EK$5-$AX$5)))))</f>
        <v>0.46456772726914414</v>
      </c>
      <c r="EL93" s="381">
        <f>EK93*(1-VLOOKUP($AW93,'MP-2019_Male'!$A$3:$CH$103,IF(EL$5&gt;2034,84,(60+(EL$5-$AX$5)))))</f>
        <v>0.46401024599642116</v>
      </c>
      <c r="EM93" s="381">
        <f>EL93*(1-VLOOKUP($AW93,'MP-2019_Male'!$A$3:$CH$103,IF(EM$5&gt;2034,84,(60+(EM$5-$AX$5)))))</f>
        <v>0.46345343370122544</v>
      </c>
      <c r="EN93" s="381">
        <f>EM93*(1-VLOOKUP($AW93,'MP-2019_Male'!$A$3:$CH$103,IF(EN$5&gt;2034,84,(60+(EN$5-$AX$5)))))</f>
        <v>0.46289728958078397</v>
      </c>
      <c r="EO93" s="381">
        <f>EN93*(1-VLOOKUP($AW93,'MP-2019_Male'!$A$3:$CH$103,IF(EO$5&gt;2034,84,(60+(EO$5-$AX$5)))))</f>
        <v>0.46234181283328701</v>
      </c>
      <c r="EP93" s="381">
        <f>EO93*(1-VLOOKUP($AW93,'MP-2019_Male'!$A$3:$CH$103,IF(EP$5&gt;2034,84,(60+(EP$5-$AX$5)))))</f>
        <v>0.46178700265788708</v>
      </c>
      <c r="EQ93" s="381">
        <f>EP93*(1-VLOOKUP($AW93,'MP-2019_Male'!$A$3:$CH$103,IF(EQ$5&gt;2034,84,(60+(EQ$5-$AX$5)))))</f>
        <v>0.46123285825469762</v>
      </c>
      <c r="ER93" s="381">
        <f>EQ93*(1-VLOOKUP($AW93,'MP-2019_Male'!$A$3:$CH$103,IF(ER$5&gt;2034,84,(60+(ER$5-$AX$5)))))</f>
        <v>0.46067937882479199</v>
      </c>
      <c r="ES93" s="381">
        <f>ER93*(1-VLOOKUP($AW93,'MP-2019_Male'!$A$3:$CH$103,IF(ES$5&gt;2034,84,(60+(ES$5-$AX$5)))))</f>
        <v>0.46012656357020226</v>
      </c>
      <c r="ET93" s="381">
        <f>ES93*(1-VLOOKUP($AW93,'MP-2019_Male'!$A$3:$CH$103,IF(ET$5&gt;2034,84,(60+(ET$5-$AX$5)))))</f>
        <v>0.45957441169391805</v>
      </c>
      <c r="EU93" s="381">
        <f>ET93*(1-VLOOKUP($AW93,'MP-2019_Male'!$A$3:$CH$103,IF(EU$5&gt;2034,84,(60+(EU$5-$AX$5)))))</f>
        <v>0.45902292239988535</v>
      </c>
      <c r="EV93" s="381">
        <f>EU93*(1-VLOOKUP($AW93,'MP-2019_Male'!$A$3:$CH$103,IF(EV$5&gt;2034,84,(60+(EV$5-$AX$5)))))</f>
        <v>0.4584720948930055</v>
      </c>
      <c r="EW93" s="381">
        <f>EV93*(1-VLOOKUP($AW93,'MP-2019_Male'!$A$3:$CH$103,IF(EW$5&gt;2034,84,(60+(EW$5-$AX$5)))))</f>
        <v>0.45792192837913392</v>
      </c>
      <c r="EX93" s="381">
        <f>EW93*(1-VLOOKUP($AW93,'MP-2019_Male'!$A$3:$CH$103,IF(EX$5&gt;2034,84,(60+(EX$5-$AX$5)))))</f>
        <v>0.457372422065079</v>
      </c>
      <c r="EY93" s="381">
        <f>EX93*(1-VLOOKUP($AW93,'MP-2019_Male'!$A$3:$CH$103,IF(EY$5&gt;2034,84,(60+(EY$5-$AX$5)))))</f>
        <v>0.45682357515860089</v>
      </c>
      <c r="EZ93" s="381">
        <f>EY93*(1-VLOOKUP($AW93,'MP-2019_Male'!$A$3:$CH$103,IF(EZ$5&gt;2034,84,(60+(EZ$5-$AX$5)))))</f>
        <v>0.45627538686841057</v>
      </c>
      <c r="FA93" s="381">
        <f>EZ93*(1-VLOOKUP($AW93,'MP-2019_Male'!$A$3:$CH$103,IF(FA$5&gt;2034,84,(60+(FA$5-$AX$5)))))</f>
        <v>0.45572785640416846</v>
      </c>
      <c r="FB93" s="381">
        <f>FA93*(1-VLOOKUP($AW93,'MP-2019_Male'!$A$3:$CH$103,IF(FB$5&gt;2034,84,(60+(FB$5-$AX$5)))))</f>
        <v>0.45518098297648346</v>
      </c>
      <c r="FC93" s="381">
        <f>FB93*(1-VLOOKUP($AW93,'MP-2019_Male'!$A$3:$CH$103,IF(FC$5&gt;2034,84,(60+(FC$5-$AX$5)))))</f>
        <v>0.4546347657969117</v>
      </c>
      <c r="FD93" s="381">
        <f>FC93*(1-VLOOKUP($AW93,'MP-2019_Male'!$A$3:$CH$103,IF(FD$5&gt;2034,84,(60+(FD$5-$AX$5)))))</f>
        <v>0.45408920407795539</v>
      </c>
      <c r="FE93" s="381">
        <f>FD93*(1-VLOOKUP($AW93,'MP-2019_Male'!$A$3:$CH$103,IF(FE$5&gt;2034,84,(60+(FE$5-$AX$5)))))</f>
        <v>0.45354429703306187</v>
      </c>
      <c r="FF93" s="381">
        <f>FE93*(1-VLOOKUP($AW93,'MP-2019_Male'!$A$3:$CH$103,IF(FF$5&gt;2034,84,(60+(FF$5-$AX$5)))))</f>
        <v>0.45300004387662218</v>
      </c>
      <c r="FG93" s="381">
        <f>FF93*(1-VLOOKUP($AW93,'MP-2019_Male'!$A$3:$CH$103,IF(FG$5&gt;2034,84,(60+(FG$5-$AX$5)))))</f>
        <v>0.45245644382397027</v>
      </c>
      <c r="FH93" s="381">
        <f>FG93*(1-VLOOKUP($AW93,'MP-2019_Male'!$A$3:$CH$103,IF(FH$5&gt;2034,84,(60+(FH$5-$AX$5)))))</f>
        <v>0.45191349609138154</v>
      </c>
      <c r="FI93" s="381">
        <f>FH93*(1-VLOOKUP($AW93,'MP-2019_Male'!$A$3:$CH$103,IF(FI$5&gt;2034,84,(60+(FI$5-$AX$5)))))</f>
        <v>0.45137119989607188</v>
      </c>
      <c r="FJ93" s="381">
        <f>FI93*(1-VLOOKUP($AW93,'MP-2019_Male'!$A$3:$CH$103,IF(FJ$5&gt;2034,84,(60+(FJ$5-$AX$5)))))</f>
        <v>0.4508295544561966</v>
      </c>
      <c r="FK93" s="381">
        <f>FJ93*(1-VLOOKUP($AW93,'MP-2019_Male'!$A$3:$CH$103,IF(FK$5&gt;2034,84,(60+(FK$5-$AX$5)))))</f>
        <v>0.45028855899084919</v>
      </c>
      <c r="FL93" s="381">
        <f>FK93*(1-VLOOKUP($AW93,'MP-2019_Male'!$A$3:$CH$103,IF(FL$5&gt;2034,84,(60+(FL$5-$AX$5)))))</f>
        <v>0.44974821272006016</v>
      </c>
      <c r="FM93" s="381">
        <f>FL93*(1-VLOOKUP($AW93,'MP-2019_Male'!$A$3:$CH$103,IF(FM$5&gt;2034,84,(60+(FM$5-$AX$5)))))</f>
        <v>0.44920851486479607</v>
      </c>
      <c r="FN93" s="381">
        <f>FM93*(1-VLOOKUP($AW93,'MP-2019_Male'!$A$3:$CH$103,IF(FN$5&gt;2034,84,(60+(FN$5-$AX$5)))))</f>
        <v>0.44866946464695834</v>
      </c>
    </row>
    <row r="94" spans="1:170">
      <c r="A94" s="172">
        <v>106</v>
      </c>
      <c r="B94" s="190">
        <f t="shared" si="20"/>
        <v>0.430946</v>
      </c>
      <c r="C94" s="191">
        <f t="shared" si="21"/>
        <v>0.39185999999999999</v>
      </c>
      <c r="D94" s="174">
        <f t="shared" si="18"/>
        <v>0.41140299999999996</v>
      </c>
      <c r="E94" s="345">
        <f t="shared" ca="1" si="22"/>
        <v>0.33094366890927512</v>
      </c>
      <c r="F94" s="346">
        <f t="shared" ca="1" si="23"/>
        <v>0.30211314324388533</v>
      </c>
      <c r="G94" s="366">
        <f t="shared" ca="1" si="17"/>
        <v>0.31652840607658023</v>
      </c>
      <c r="R94" s="405">
        <v>106</v>
      </c>
      <c r="T94" s="406" t="s">
        <v>63</v>
      </c>
      <c r="U94" s="407">
        <v>0.40609000000000001</v>
      </c>
      <c r="V94" s="407">
        <v>0.40609000000000001</v>
      </c>
      <c r="W94" s="408">
        <v>0.40609000000000001</v>
      </c>
      <c r="Y94" s="406" t="s">
        <v>63</v>
      </c>
      <c r="Z94" s="407">
        <v>0.44113000000000002</v>
      </c>
      <c r="AA94" s="407">
        <v>0.44113000000000002</v>
      </c>
      <c r="AB94" s="408">
        <v>0.44113000000000002</v>
      </c>
      <c r="AC94" s="413"/>
      <c r="AD94" s="172">
        <v>106</v>
      </c>
      <c r="AF94" s="195"/>
      <c r="AG94" s="196">
        <v>0.430946</v>
      </c>
      <c r="AH94" s="197">
        <v>0.430946</v>
      </c>
      <c r="AI94" s="172"/>
      <c r="AJ94" s="195"/>
      <c r="AK94" s="196">
        <v>0.39185999999999999</v>
      </c>
      <c r="AL94" s="197">
        <v>0.39185999999999999</v>
      </c>
      <c r="AM94" s="198"/>
      <c r="AW94" s="172">
        <v>113</v>
      </c>
      <c r="AX94" s="199">
        <f t="shared" si="19"/>
        <v>0.51171347014912016</v>
      </c>
      <c r="AY94" s="334">
        <f t="shared" si="15"/>
        <v>0.51500000000000001</v>
      </c>
      <c r="AZ94" s="381">
        <f>AY94*(1-VLOOKUP($AW94,'MP-2019_Male'!$A$3:$CH$103,IF(AZ$5&gt;2034,84,(60+(AZ$5-$AX$5)))))</f>
        <v>0.51463950000000003</v>
      </c>
      <c r="BA94" s="381">
        <f>AZ94*(1-VLOOKUP($AW94,'MP-2019_Male'!$A$3:$CH$103,IF(BA$5&gt;2034,84,(60+(BA$5-$AX$5)))))</f>
        <v>0.51427925235000005</v>
      </c>
      <c r="BB94" s="381">
        <f>BA94*(1-VLOOKUP($AW94,'MP-2019_Male'!$A$3:$CH$103,IF(BB$5&gt;2034,84,(60+(BB$5-$AX$5)))))</f>
        <v>0.51391925687335505</v>
      </c>
      <c r="BC94" s="381">
        <f>BB94*(1-VLOOKUP($AW94,'MP-2019_Male'!$A$3:$CH$103,IF(BC$5&gt;2034,84,(60+(BC$5-$AX$5)))))</f>
        <v>0.51355951339354367</v>
      </c>
      <c r="BD94" s="381">
        <f>BC94*(1-VLOOKUP($AW94,'MP-2019_Male'!$A$3:$CH$103,IF(BD$5&gt;2034,84,(60+(BD$5-$AX$5)))))</f>
        <v>0.51325137768550755</v>
      </c>
      <c r="BE94" s="381">
        <f>BD94*(1-VLOOKUP($AW94,'MP-2019_Male'!$A$3:$CH$103,IF(BE$5&gt;2034,84,(60+(BE$5-$AX$5)))))</f>
        <v>0.51294342685889627</v>
      </c>
      <c r="BF94" s="381">
        <f>BE94*(1-VLOOKUP($AW94,'MP-2019_Male'!$A$3:$CH$103,IF(BF$5&gt;2034,84,(60+(BF$5-$AX$5)))))</f>
        <v>0.51263566080278089</v>
      </c>
      <c r="BG94" s="381">
        <f>BF94*(1-VLOOKUP($AW94,'MP-2019_Male'!$A$3:$CH$103,IF(BG$5&gt;2034,84,(60+(BG$5-$AX$5)))))</f>
        <v>0.51232807940629921</v>
      </c>
      <c r="BH94" s="381">
        <f>BG94*(1-VLOOKUP($AW94,'MP-2019_Male'!$A$3:$CH$103,IF(BH$5&gt;2034,84,(60+(BH$5-$AX$5)))))</f>
        <v>0.5120206825586554</v>
      </c>
      <c r="BI94" s="381">
        <f>BH94*(1-VLOOKUP($AW94,'MP-2019_Male'!$A$3:$CH$103,IF(BI$5&gt;2034,84,(60+(BI$5-$AX$5)))))</f>
        <v>0.51171347014912016</v>
      </c>
      <c r="BJ94" s="414">
        <f>BI94*(1-VLOOKUP($AW94,'MP-2019_Male'!$A$3:$CH$103,IF(BJ$5&gt;2034,84,(60+(BJ$5-$AX$5)))))</f>
        <v>0.51140644206703068</v>
      </c>
      <c r="BK94" s="381">
        <f>BJ94*(1-VLOOKUP($AW94,'MP-2019_Male'!$A$3:$CH$103,IF(BK$5&gt;2034,84,(60+(BK$5-$AX$5)))))</f>
        <v>0.51109959820179041</v>
      </c>
      <c r="BL94" s="381">
        <f>BK94*(1-VLOOKUP($AW94,'MP-2019_Male'!$A$3:$CH$103,IF(BL$5&gt;2034,84,(60+(BL$5-$AX$5)))))</f>
        <v>0.51079293844286933</v>
      </c>
      <c r="BM94" s="381">
        <f>BL94*(1-VLOOKUP($AW94,'MP-2019_Male'!$A$3:$CH$103,IF(BM$5&gt;2034,84,(60+(BM$5-$AX$5)))))</f>
        <v>0.51048646267980358</v>
      </c>
      <c r="BN94" s="381">
        <f>BM94*(1-VLOOKUP($AW94,'MP-2019_Male'!$A$3:$CH$103,IF(BN$5&gt;2034,84,(60+(BN$5-$AX$5)))))</f>
        <v>0.51018017080219569</v>
      </c>
      <c r="BO94" s="381">
        <f>BN94*(1-VLOOKUP($AW94,'MP-2019_Male'!$A$3:$CH$103,IF(BO$5&gt;2034,84,(60+(BO$5-$AX$5)))))</f>
        <v>0.50982304468263417</v>
      </c>
      <c r="BP94" s="381">
        <f>BO94*(1-VLOOKUP($AW94,'MP-2019_Male'!$A$3:$CH$103,IF(BP$5&gt;2034,84,(60+(BP$5-$AX$5)))))</f>
        <v>0.50946616855135629</v>
      </c>
      <c r="BQ94" s="381">
        <f>BP94*(1-VLOOKUP($AW94,'MP-2019_Male'!$A$3:$CH$103,IF(BQ$5&gt;2034,84,(60+(BQ$5-$AX$5)))))</f>
        <v>0.50910954223337035</v>
      </c>
      <c r="BR94" s="381">
        <f>BQ94*(1-VLOOKUP($AW94,'MP-2019_Male'!$A$3:$CH$103,IF(BR$5&gt;2034,84,(60+(BR$5-$AX$5)))))</f>
        <v>0.50875316555380701</v>
      </c>
      <c r="BS94" s="381">
        <f>BR94*(1-VLOOKUP($AW94,'MP-2019_Male'!$A$3:$CH$103,IF(BS$5&gt;2034,84,(60+(BS$5-$AX$5)))))</f>
        <v>0.50839703833791927</v>
      </c>
      <c r="BT94" s="381">
        <f>BS94*(1-VLOOKUP($AW94,'MP-2019_Male'!$A$3:$CH$103,IF(BT$5&gt;2034,84,(60+(BT$5-$AX$5)))))</f>
        <v>0.50799032070724892</v>
      </c>
      <c r="BU94" s="381">
        <f>BT94*(1-VLOOKUP($AW94,'MP-2019_Male'!$A$3:$CH$103,IF(BU$5&gt;2034,84,(60+(BU$5-$AX$5)))))</f>
        <v>0.50758392845068312</v>
      </c>
      <c r="BV94" s="381">
        <f>BU94*(1-VLOOKUP($AW94,'MP-2019_Male'!$A$3:$CH$103,IF(BV$5&gt;2034,84,(60+(BV$5-$AX$5)))))</f>
        <v>0.50717786130792253</v>
      </c>
      <c r="BW94" s="381">
        <f>BV94*(1-VLOOKUP($AW94,'MP-2019_Male'!$A$3:$CH$103,IF(BW$5&gt;2034,84,(60+(BW$5-$AX$5)))))</f>
        <v>0.5067721190188762</v>
      </c>
      <c r="BX94" s="381">
        <f>BW94*(1-VLOOKUP($AW94,'MP-2019_Male'!$A$3:$CH$103,IF(BX$5&gt;2034,84,(60+(BX$5-$AX$5)))))</f>
        <v>0.50636670132366113</v>
      </c>
      <c r="BY94" s="381">
        <f>BX94*(1-VLOOKUP($AW94,'MP-2019_Male'!$A$3:$CH$103,IF(BY$5&gt;2034,84,(60+(BY$5-$AX$5)))))</f>
        <v>0.50596160796260214</v>
      </c>
      <c r="BZ94" s="381">
        <f>BY94*(1-VLOOKUP($AW94,'MP-2019_Male'!$A$3:$CH$103,IF(BZ$5&gt;2034,84,(60+(BZ$5-$AX$5)))))</f>
        <v>0.50555683867623202</v>
      </c>
      <c r="CA94" s="381">
        <f>BZ94*(1-VLOOKUP($AW94,'MP-2019_Male'!$A$3:$CH$103,IF(CA$5&gt;2034,84,(60+(CA$5-$AX$5)))))</f>
        <v>0.50515239320529104</v>
      </c>
      <c r="CB94" s="381">
        <f>CA94*(1-VLOOKUP($AW94,'MP-2019_Male'!$A$3:$CH$103,IF(CB$5&gt;2034,84,(60+(CB$5-$AX$5)))))</f>
        <v>0.50474827129072675</v>
      </c>
      <c r="CC94" s="381">
        <f>CB94*(1-VLOOKUP($AW94,'MP-2019_Male'!$A$3:$CH$103,IF(CC$5&gt;2034,84,(60+(CC$5-$AX$5)))))</f>
        <v>0.5043444726736942</v>
      </c>
      <c r="CD94" s="381">
        <f>CC94*(1-VLOOKUP($AW94,'MP-2019_Male'!$A$3:$CH$103,IF(CD$5&gt;2034,84,(60+(CD$5-$AX$5)))))</f>
        <v>0.50394099709555529</v>
      </c>
      <c r="CE94" s="381">
        <f>CD94*(1-VLOOKUP($AW94,'MP-2019_Male'!$A$3:$CH$103,IF(CE$5&gt;2034,84,(60+(CE$5-$AX$5)))))</f>
        <v>0.50353784429787884</v>
      </c>
      <c r="CF94" s="381">
        <f>CE94*(1-VLOOKUP($AW94,'MP-2019_Male'!$A$3:$CH$103,IF(CF$5&gt;2034,84,(60+(CF$5-$AX$5)))))</f>
        <v>0.50313501402244054</v>
      </c>
      <c r="CG94" s="381">
        <f>CF94*(1-VLOOKUP($AW94,'MP-2019_Male'!$A$3:$CH$103,IF(CG$5&gt;2034,84,(60+(CG$5-$AX$5)))))</f>
        <v>0.50273250601122255</v>
      </c>
      <c r="CH94" s="381">
        <f>CG94*(1-VLOOKUP($AW94,'MP-2019_Male'!$A$3:$CH$103,IF(CH$5&gt;2034,84,(60+(CH$5-$AX$5)))))</f>
        <v>0.50233032000641353</v>
      </c>
      <c r="CI94" s="381">
        <f>CH94*(1-VLOOKUP($AW94,'MP-2019_Male'!$A$3:$CH$103,IF(CI$5&gt;2034,84,(60+(CI$5-$AX$5)))))</f>
        <v>0.50192845575040834</v>
      </c>
      <c r="CJ94" s="381">
        <f>CI94*(1-VLOOKUP($AW94,'MP-2019_Male'!$A$3:$CH$103,IF(CJ$5&gt;2034,84,(60+(CJ$5-$AX$5)))))</f>
        <v>0.50152691298580798</v>
      </c>
      <c r="CK94" s="381">
        <f>CJ94*(1-VLOOKUP($AW94,'MP-2019_Male'!$A$3:$CH$103,IF(CK$5&gt;2034,84,(60+(CK$5-$AX$5)))))</f>
        <v>0.5011256914554193</v>
      </c>
      <c r="CL94" s="381">
        <f>CK94*(1-VLOOKUP($AW94,'MP-2019_Male'!$A$3:$CH$103,IF(CL$5&gt;2034,84,(60+(CL$5-$AX$5)))))</f>
        <v>0.50072479090225497</v>
      </c>
      <c r="CM94" s="381">
        <f>CL94*(1-VLOOKUP($AW94,'MP-2019_Male'!$A$3:$CH$103,IF(CM$5&gt;2034,84,(60+(CM$5-$AX$5)))))</f>
        <v>0.50032421106953318</v>
      </c>
      <c r="CN94" s="381">
        <f>CM94*(1-VLOOKUP($AW94,'MP-2019_Male'!$A$3:$CH$103,IF(CN$5&gt;2034,84,(60+(CN$5-$AX$5)))))</f>
        <v>0.49992395170067755</v>
      </c>
      <c r="CO94" s="381">
        <f>CN94*(1-VLOOKUP($AW94,'MP-2019_Male'!$A$3:$CH$103,IF(CO$5&gt;2034,84,(60+(CO$5-$AX$5)))))</f>
        <v>0.499524012539317</v>
      </c>
      <c r="CP94" s="381">
        <f>CO94*(1-VLOOKUP($AW94,'MP-2019_Male'!$A$3:$CH$103,IF(CP$5&gt;2034,84,(60+(CP$5-$AX$5)))))</f>
        <v>0.49912439332928554</v>
      </c>
      <c r="CQ94" s="381">
        <f>CP94*(1-VLOOKUP($AW94,'MP-2019_Male'!$A$3:$CH$103,IF(CQ$5&gt;2034,84,(60+(CQ$5-$AX$5)))))</f>
        <v>0.4987250938146221</v>
      </c>
      <c r="CR94" s="381">
        <f>CQ94*(1-VLOOKUP($AW94,'MP-2019_Male'!$A$3:$CH$103,IF(CR$5&gt;2034,84,(60+(CR$5-$AX$5)))))</f>
        <v>0.49832611373957036</v>
      </c>
      <c r="CS94" s="381">
        <f>CR94*(1-VLOOKUP($AW94,'MP-2019_Male'!$A$3:$CH$103,IF(CS$5&gt;2034,84,(60+(CS$5-$AX$5)))))</f>
        <v>0.4979274528485787</v>
      </c>
      <c r="CT94" s="381">
        <f>CS94*(1-VLOOKUP($AW94,'MP-2019_Male'!$A$3:$CH$103,IF(CT$5&gt;2034,84,(60+(CT$5-$AX$5)))))</f>
        <v>0.49752911088629981</v>
      </c>
      <c r="CU94" s="381">
        <f>CT94*(1-VLOOKUP($AW94,'MP-2019_Male'!$A$3:$CH$103,IF(CU$5&gt;2034,84,(60+(CU$5-$AX$5)))))</f>
        <v>0.49713108759759078</v>
      </c>
      <c r="CV94" s="381">
        <f>CU94*(1-VLOOKUP($AW94,'MP-2019_Male'!$A$3:$CH$103,IF(CV$5&gt;2034,84,(60+(CV$5-$AX$5)))))</f>
        <v>0.49673338272751272</v>
      </c>
      <c r="CW94" s="381">
        <f>CV94*(1-VLOOKUP($AW94,'MP-2019_Male'!$A$3:$CH$103,IF(CW$5&gt;2034,84,(60+(CW$5-$AX$5)))))</f>
        <v>0.49633599602133072</v>
      </c>
      <c r="CX94" s="381">
        <f>CW94*(1-VLOOKUP($AW94,'MP-2019_Male'!$A$3:$CH$103,IF(CX$5&gt;2034,84,(60+(CX$5-$AX$5)))))</f>
        <v>0.49593892722451366</v>
      </c>
      <c r="CY94" s="381">
        <f>CX94*(1-VLOOKUP($AW94,'MP-2019_Male'!$A$3:$CH$103,IF(CY$5&gt;2034,84,(60+(CY$5-$AX$5)))))</f>
        <v>0.49554217608273404</v>
      </c>
      <c r="CZ94" s="381">
        <f>CY94*(1-VLOOKUP($AW94,'MP-2019_Male'!$A$3:$CH$103,IF(CZ$5&gt;2034,84,(60+(CZ$5-$AX$5)))))</f>
        <v>0.49514574234186787</v>
      </c>
      <c r="DA94" s="381">
        <f>CZ94*(1-VLOOKUP($AW94,'MP-2019_Male'!$A$3:$CH$103,IF(DA$5&gt;2034,84,(60+(DA$5-$AX$5)))))</f>
        <v>0.49474962574799436</v>
      </c>
      <c r="DB94" s="381">
        <f>DA94*(1-VLOOKUP($AW94,'MP-2019_Male'!$A$3:$CH$103,IF(DB$5&gt;2034,84,(60+(DB$5-$AX$5)))))</f>
        <v>0.49435382604739597</v>
      </c>
      <c r="DC94" s="381">
        <f>DB94*(1-VLOOKUP($AW94,'MP-2019_Male'!$A$3:$CH$103,IF(DC$5&gt;2034,84,(60+(DC$5-$AX$5)))))</f>
        <v>0.49395834298655805</v>
      </c>
      <c r="DD94" s="381">
        <f>DC94*(1-VLOOKUP($AW94,'MP-2019_Male'!$A$3:$CH$103,IF(DD$5&gt;2034,84,(60+(DD$5-$AX$5)))))</f>
        <v>0.49356317631216878</v>
      </c>
      <c r="DE94" s="381">
        <f>DD94*(1-VLOOKUP($AW94,'MP-2019_Male'!$A$3:$CH$103,IF(DE$5&gt;2034,84,(60+(DE$5-$AX$5)))))</f>
        <v>0.49316832577111902</v>
      </c>
      <c r="DF94" s="381">
        <f>DE94*(1-VLOOKUP($AW94,'MP-2019_Male'!$A$3:$CH$103,IF(DF$5&gt;2034,84,(60+(DF$5-$AX$5)))))</f>
        <v>0.49277379111050212</v>
      </c>
      <c r="DG94" s="381">
        <f>DF94*(1-VLOOKUP($AW94,'MP-2019_Male'!$A$3:$CH$103,IF(DG$5&gt;2034,84,(60+(DG$5-$AX$5)))))</f>
        <v>0.49237957207761374</v>
      </c>
      <c r="DH94" s="381">
        <f>DG94*(1-VLOOKUP($AW94,'MP-2019_Male'!$A$3:$CH$103,IF(DH$5&gt;2034,84,(60+(DH$5-$AX$5)))))</f>
        <v>0.49198566841995162</v>
      </c>
      <c r="DI94" s="381">
        <f>DH94*(1-VLOOKUP($AW94,'MP-2019_Male'!$A$3:$CH$103,IF(DI$5&gt;2034,84,(60+(DI$5-$AX$5)))))</f>
        <v>0.49159207988521564</v>
      </c>
      <c r="DJ94" s="381">
        <f>DI94*(1-VLOOKUP($AW94,'MP-2019_Male'!$A$3:$CH$103,IF(DJ$5&gt;2034,84,(60+(DJ$5-$AX$5)))))</f>
        <v>0.49119880622130746</v>
      </c>
      <c r="DK94" s="381">
        <f>DJ94*(1-VLOOKUP($AW94,'MP-2019_Male'!$A$3:$CH$103,IF(DK$5&gt;2034,84,(60+(DK$5-$AX$5)))))</f>
        <v>0.49080584717633041</v>
      </c>
      <c r="DL94" s="381">
        <f>DK94*(1-VLOOKUP($AW94,'MP-2019_Male'!$A$3:$CH$103,IF(DL$5&gt;2034,84,(60+(DL$5-$AX$5)))))</f>
        <v>0.49041320249858933</v>
      </c>
      <c r="DM94" s="381">
        <f>DL94*(1-VLOOKUP($AW94,'MP-2019_Male'!$A$3:$CH$103,IF(DM$5&gt;2034,84,(60+(DM$5-$AX$5)))))</f>
        <v>0.49002087193659044</v>
      </c>
      <c r="DN94" s="381">
        <f>DM94*(1-VLOOKUP($AW94,'MP-2019_Male'!$A$3:$CH$103,IF(DN$5&gt;2034,84,(60+(DN$5-$AX$5)))))</f>
        <v>0.48962885523904115</v>
      </c>
      <c r="DO94" s="381">
        <f>DN94*(1-VLOOKUP($AW94,'MP-2019_Male'!$A$3:$CH$103,IF(DO$5&gt;2034,84,(60+(DO$5-$AX$5)))))</f>
        <v>0.48923715215484992</v>
      </c>
      <c r="DP94" s="381">
        <f>DO94*(1-VLOOKUP($AW94,'MP-2019_Male'!$A$3:$CH$103,IF(DP$5&gt;2034,84,(60+(DP$5-$AX$5)))))</f>
        <v>0.48884576243312605</v>
      </c>
      <c r="DQ94" s="381">
        <f>DP94*(1-VLOOKUP($AW94,'MP-2019_Male'!$A$3:$CH$103,IF(DQ$5&gt;2034,84,(60+(DQ$5-$AX$5)))))</f>
        <v>0.48845468582317952</v>
      </c>
      <c r="DR94" s="381">
        <f>DQ94*(1-VLOOKUP($AW94,'MP-2019_Male'!$A$3:$CH$103,IF(DR$5&gt;2034,84,(60+(DR$5-$AX$5)))))</f>
        <v>0.48806392207452098</v>
      </c>
      <c r="DS94" s="381">
        <f>DR94*(1-VLOOKUP($AW94,'MP-2019_Male'!$A$3:$CH$103,IF(DS$5&gt;2034,84,(60+(DS$5-$AX$5)))))</f>
        <v>0.48767347093686136</v>
      </c>
      <c r="DT94" s="381">
        <f>DS94*(1-VLOOKUP($AW94,'MP-2019_Male'!$A$3:$CH$103,IF(DT$5&gt;2034,84,(60+(DT$5-$AX$5)))))</f>
        <v>0.48728333216011188</v>
      </c>
      <c r="DU94" s="381">
        <f>DT94*(1-VLOOKUP($AW94,'MP-2019_Male'!$A$3:$CH$103,IF(DU$5&gt;2034,84,(60+(DU$5-$AX$5)))))</f>
        <v>0.48689350549438376</v>
      </c>
      <c r="DV94" s="381">
        <f>DU94*(1-VLOOKUP($AW94,'MP-2019_Male'!$A$3:$CH$103,IF(DV$5&gt;2034,84,(60+(DV$5-$AX$5)))))</f>
        <v>0.48650399068998823</v>
      </c>
      <c r="DW94" s="381">
        <f>DV94*(1-VLOOKUP($AW94,'MP-2019_Male'!$A$3:$CH$103,IF(DW$5&gt;2034,84,(60+(DW$5-$AX$5)))))</f>
        <v>0.48611478749743625</v>
      </c>
      <c r="DX94" s="381">
        <f>DW94*(1-VLOOKUP($AW94,'MP-2019_Male'!$A$3:$CH$103,IF(DX$5&gt;2034,84,(60+(DX$5-$AX$5)))))</f>
        <v>0.48572589566743829</v>
      </c>
      <c r="DY94" s="381">
        <f>DX94*(1-VLOOKUP($AW94,'MP-2019_Male'!$A$3:$CH$103,IF(DY$5&gt;2034,84,(60+(DY$5-$AX$5)))))</f>
        <v>0.48533731495090432</v>
      </c>
      <c r="DZ94" s="381">
        <f>DY94*(1-VLOOKUP($AW94,'MP-2019_Male'!$A$3:$CH$103,IF(DZ$5&gt;2034,84,(60+(DZ$5-$AX$5)))))</f>
        <v>0.4849490450989436</v>
      </c>
      <c r="EA94" s="381">
        <f>DZ94*(1-VLOOKUP($AW94,'MP-2019_Male'!$A$3:$CH$103,IF(EA$5&gt;2034,84,(60+(EA$5-$AX$5)))))</f>
        <v>0.48456108586286445</v>
      </c>
      <c r="EB94" s="381">
        <f>EA94*(1-VLOOKUP($AW94,'MP-2019_Male'!$A$3:$CH$103,IF(EB$5&gt;2034,84,(60+(EB$5-$AX$5)))))</f>
        <v>0.48417343699417414</v>
      </c>
      <c r="EC94" s="381">
        <f>EB94*(1-VLOOKUP($AW94,'MP-2019_Male'!$A$3:$CH$103,IF(EC$5&gt;2034,84,(60+(EC$5-$AX$5)))))</f>
        <v>0.4837860982445788</v>
      </c>
      <c r="ED94" s="381">
        <f>EC94*(1-VLOOKUP($AW94,'MP-2019_Male'!$A$3:$CH$103,IF(ED$5&gt;2034,84,(60+(ED$5-$AX$5)))))</f>
        <v>0.48339906936598315</v>
      </c>
      <c r="EE94" s="381">
        <f>ED94*(1-VLOOKUP($AW94,'MP-2019_Male'!$A$3:$CH$103,IF(EE$5&gt;2034,84,(60+(EE$5-$AX$5)))))</f>
        <v>0.48301235011049037</v>
      </c>
      <c r="EF94" s="381">
        <f>EE94*(1-VLOOKUP($AW94,'MP-2019_Male'!$A$3:$CH$103,IF(EF$5&gt;2034,84,(60+(EF$5-$AX$5)))))</f>
        <v>0.48262594023040195</v>
      </c>
      <c r="EG94" s="381">
        <f>EF94*(1-VLOOKUP($AW94,'MP-2019_Male'!$A$3:$CH$103,IF(EG$5&gt;2034,84,(60+(EG$5-$AX$5)))))</f>
        <v>0.48223983947821764</v>
      </c>
      <c r="EH94" s="381">
        <f>EG94*(1-VLOOKUP($AW94,'MP-2019_Male'!$A$3:$CH$103,IF(EH$5&gt;2034,84,(60+(EH$5-$AX$5)))))</f>
        <v>0.48185404760663503</v>
      </c>
      <c r="EI94" s="381">
        <f>EH94*(1-VLOOKUP($AW94,'MP-2019_Male'!$A$3:$CH$103,IF(EI$5&gt;2034,84,(60+(EI$5-$AX$5)))))</f>
        <v>0.48146856436854973</v>
      </c>
      <c r="EJ94" s="381">
        <f>EI94*(1-VLOOKUP($AW94,'MP-2019_Male'!$A$3:$CH$103,IF(EJ$5&gt;2034,84,(60+(EJ$5-$AX$5)))))</f>
        <v>0.48108338951705487</v>
      </c>
      <c r="EK94" s="381">
        <f>EJ94*(1-VLOOKUP($AW94,'MP-2019_Male'!$A$3:$CH$103,IF(EK$5&gt;2034,84,(60+(EK$5-$AX$5)))))</f>
        <v>0.48069852280544123</v>
      </c>
      <c r="EL94" s="381">
        <f>EK94*(1-VLOOKUP($AW94,'MP-2019_Male'!$A$3:$CH$103,IF(EL$5&gt;2034,84,(60+(EL$5-$AX$5)))))</f>
        <v>0.48031396398719689</v>
      </c>
      <c r="EM94" s="381">
        <f>EL94*(1-VLOOKUP($AW94,'MP-2019_Male'!$A$3:$CH$103,IF(EM$5&gt;2034,84,(60+(EM$5-$AX$5)))))</f>
        <v>0.4799297128160071</v>
      </c>
      <c r="EN94" s="381">
        <f>EM94*(1-VLOOKUP($AW94,'MP-2019_Male'!$A$3:$CH$103,IF(EN$5&gt;2034,84,(60+(EN$5-$AX$5)))))</f>
        <v>0.4795457690457543</v>
      </c>
      <c r="EO94" s="381">
        <f>EN94*(1-VLOOKUP($AW94,'MP-2019_Male'!$A$3:$CH$103,IF(EO$5&gt;2034,84,(60+(EO$5-$AX$5)))))</f>
        <v>0.4791621324305177</v>
      </c>
      <c r="EP94" s="381">
        <f>EO94*(1-VLOOKUP($AW94,'MP-2019_Male'!$A$3:$CH$103,IF(EP$5&gt;2034,84,(60+(EP$5-$AX$5)))))</f>
        <v>0.47877880272457329</v>
      </c>
      <c r="EQ94" s="381">
        <f>EP94*(1-VLOOKUP($AW94,'MP-2019_Male'!$A$3:$CH$103,IF(EQ$5&gt;2034,84,(60+(EQ$5-$AX$5)))))</f>
        <v>0.47839577968239361</v>
      </c>
      <c r="ER94" s="381">
        <f>EQ94*(1-VLOOKUP($AW94,'MP-2019_Male'!$A$3:$CH$103,IF(ER$5&gt;2034,84,(60+(ER$5-$AX$5)))))</f>
        <v>0.47801306305864766</v>
      </c>
      <c r="ES94" s="381">
        <f>ER94*(1-VLOOKUP($AW94,'MP-2019_Male'!$A$3:$CH$103,IF(ES$5&gt;2034,84,(60+(ES$5-$AX$5)))))</f>
        <v>0.47763065260820076</v>
      </c>
      <c r="ET94" s="381">
        <f>ES94*(1-VLOOKUP($AW94,'MP-2019_Male'!$A$3:$CH$103,IF(ET$5&gt;2034,84,(60+(ET$5-$AX$5)))))</f>
        <v>0.47724854808611417</v>
      </c>
      <c r="EU94" s="381">
        <f>ET94*(1-VLOOKUP($AW94,'MP-2019_Male'!$A$3:$CH$103,IF(EU$5&gt;2034,84,(60+(EU$5-$AX$5)))))</f>
        <v>0.47686674924764527</v>
      </c>
      <c r="EV94" s="381">
        <f>EU94*(1-VLOOKUP($AW94,'MP-2019_Male'!$A$3:$CH$103,IF(EV$5&gt;2034,84,(60+(EV$5-$AX$5)))))</f>
        <v>0.47648525584824714</v>
      </c>
      <c r="EW94" s="381">
        <f>EV94*(1-VLOOKUP($AW94,'MP-2019_Male'!$A$3:$CH$103,IF(EW$5&gt;2034,84,(60+(EW$5-$AX$5)))))</f>
        <v>0.47610406764356855</v>
      </c>
      <c r="EX94" s="381">
        <f>EW94*(1-VLOOKUP($AW94,'MP-2019_Male'!$A$3:$CH$103,IF(EX$5&gt;2034,84,(60+(EX$5-$AX$5)))))</f>
        <v>0.47572318438945371</v>
      </c>
      <c r="EY94" s="381">
        <f>EX94*(1-VLOOKUP($AW94,'MP-2019_Male'!$A$3:$CH$103,IF(EY$5&gt;2034,84,(60+(EY$5-$AX$5)))))</f>
        <v>0.47534260584194216</v>
      </c>
      <c r="EZ94" s="381">
        <f>EY94*(1-VLOOKUP($AW94,'MP-2019_Male'!$A$3:$CH$103,IF(EZ$5&gt;2034,84,(60+(EZ$5-$AX$5)))))</f>
        <v>0.4749623317572686</v>
      </c>
      <c r="FA94" s="381">
        <f>EZ94*(1-VLOOKUP($AW94,'MP-2019_Male'!$A$3:$CH$103,IF(FA$5&gt;2034,84,(60+(FA$5-$AX$5)))))</f>
        <v>0.47458236189186276</v>
      </c>
      <c r="FB94" s="381">
        <f>FA94*(1-VLOOKUP($AW94,'MP-2019_Male'!$A$3:$CH$103,IF(FB$5&gt;2034,84,(60+(FB$5-$AX$5)))))</f>
        <v>0.47420269600234927</v>
      </c>
      <c r="FC94" s="381">
        <f>FB94*(1-VLOOKUP($AW94,'MP-2019_Male'!$A$3:$CH$103,IF(FC$5&gt;2034,84,(60+(FC$5-$AX$5)))))</f>
        <v>0.47382333384554737</v>
      </c>
      <c r="FD94" s="381">
        <f>FC94*(1-VLOOKUP($AW94,'MP-2019_Male'!$A$3:$CH$103,IF(FD$5&gt;2034,84,(60+(FD$5-$AX$5)))))</f>
        <v>0.47344427517847093</v>
      </c>
      <c r="FE94" s="381">
        <f>FD94*(1-VLOOKUP($AW94,'MP-2019_Male'!$A$3:$CH$103,IF(FE$5&gt;2034,84,(60+(FE$5-$AX$5)))))</f>
        <v>0.47306551975832817</v>
      </c>
      <c r="FF94" s="381">
        <f>FE94*(1-VLOOKUP($AW94,'MP-2019_Male'!$A$3:$CH$103,IF(FF$5&gt;2034,84,(60+(FF$5-$AX$5)))))</f>
        <v>0.47268706734252147</v>
      </c>
      <c r="FG94" s="381">
        <f>FF94*(1-VLOOKUP($AW94,'MP-2019_Male'!$A$3:$CH$103,IF(FG$5&gt;2034,84,(60+(FG$5-$AX$5)))))</f>
        <v>0.47230891768864747</v>
      </c>
      <c r="FH94" s="381">
        <f>FG94*(1-VLOOKUP($AW94,'MP-2019_Male'!$A$3:$CH$103,IF(FH$5&gt;2034,84,(60+(FH$5-$AX$5)))))</f>
        <v>0.47193107055449651</v>
      </c>
      <c r="FI94" s="381">
        <f>FH94*(1-VLOOKUP($AW94,'MP-2019_Male'!$A$3:$CH$103,IF(FI$5&gt;2034,84,(60+(FI$5-$AX$5)))))</f>
        <v>0.47155352569805292</v>
      </c>
      <c r="FJ94" s="381">
        <f>FI94*(1-VLOOKUP($AW94,'MP-2019_Male'!$A$3:$CH$103,IF(FJ$5&gt;2034,84,(60+(FJ$5-$AX$5)))))</f>
        <v>0.47117628287749447</v>
      </c>
      <c r="FK94" s="381">
        <f>FJ94*(1-VLOOKUP($AW94,'MP-2019_Male'!$A$3:$CH$103,IF(FK$5&gt;2034,84,(60+(FK$5-$AX$5)))))</f>
        <v>0.47079934185119249</v>
      </c>
      <c r="FL94" s="381">
        <f>FK94*(1-VLOOKUP($AW94,'MP-2019_Male'!$A$3:$CH$103,IF(FL$5&gt;2034,84,(60+(FL$5-$AX$5)))))</f>
        <v>0.4704227023777115</v>
      </c>
      <c r="FM94" s="381">
        <f>FL94*(1-VLOOKUP($AW94,'MP-2019_Male'!$A$3:$CH$103,IF(FM$5&gt;2034,84,(60+(FM$5-$AX$5)))))</f>
        <v>0.47004636421580931</v>
      </c>
      <c r="FN94" s="381">
        <f>FM94*(1-VLOOKUP($AW94,'MP-2019_Male'!$A$3:$CH$103,IF(FN$5&gt;2034,84,(60+(FN$5-$AX$5)))))</f>
        <v>0.46967032712443663</v>
      </c>
    </row>
    <row r="95" spans="1:170">
      <c r="A95" s="172">
        <v>107</v>
      </c>
      <c r="B95" s="190">
        <f t="shared" si="20"/>
        <v>0.44822699999999999</v>
      </c>
      <c r="C95" s="191">
        <f t="shared" si="21"/>
        <v>0.41084900000000002</v>
      </c>
      <c r="D95" s="174">
        <f t="shared" si="18"/>
        <v>0.42953799999999998</v>
      </c>
      <c r="E95" s="345">
        <f t="shared" ca="1" si="22"/>
        <v>0.35463248149401211</v>
      </c>
      <c r="F95" s="346">
        <f t="shared" ca="1" si="23"/>
        <v>0.32618593214181596</v>
      </c>
      <c r="G95" s="366">
        <f t="shared" ca="1" si="17"/>
        <v>0.34040920681791403</v>
      </c>
      <c r="R95" s="405">
        <v>107</v>
      </c>
      <c r="T95" s="406" t="s">
        <v>63</v>
      </c>
      <c r="U95" s="407">
        <v>0.42519000000000001</v>
      </c>
      <c r="V95" s="407">
        <v>0.42519000000000001</v>
      </c>
      <c r="W95" s="408">
        <v>0.42519000000000001</v>
      </c>
      <c r="Y95" s="406" t="s">
        <v>63</v>
      </c>
      <c r="Z95" s="407">
        <v>0.45785999999999999</v>
      </c>
      <c r="AA95" s="407">
        <v>0.45785999999999999</v>
      </c>
      <c r="AB95" s="408">
        <v>0.45785999999999999</v>
      </c>
      <c r="AC95" s="413"/>
      <c r="AD95" s="172">
        <v>107</v>
      </c>
      <c r="AF95" s="195"/>
      <c r="AG95" s="196">
        <v>0.44822699999999999</v>
      </c>
      <c r="AH95" s="197">
        <v>0.44822699999999999</v>
      </c>
      <c r="AI95" s="172"/>
      <c r="AJ95" s="195"/>
      <c r="AK95" s="196">
        <v>0.41084900000000002</v>
      </c>
      <c r="AL95" s="197">
        <v>0.41084900000000002</v>
      </c>
      <c r="AM95" s="198"/>
      <c r="AW95" s="172">
        <v>114</v>
      </c>
      <c r="AX95" s="199">
        <f t="shared" si="19"/>
        <v>0.51335436698644232</v>
      </c>
      <c r="AY95" s="334">
        <f t="shared" si="15"/>
        <v>0.51500000000000001</v>
      </c>
      <c r="AZ95" s="381">
        <f>AY95*(1-VLOOKUP($AW95,'MP-2019_Male'!$A$3:$CH$103,IF(AZ$5&gt;2034,84,(60+(AZ$5-$AX$5)))))</f>
        <v>0.51479400000000008</v>
      </c>
      <c r="BA95" s="381">
        <f>AZ95*(1-VLOOKUP($AW95,'MP-2019_Male'!$A$3:$CH$103,IF(BA$5&gt;2034,84,(60+(BA$5-$AX$5)))))</f>
        <v>0.51458808240000009</v>
      </c>
      <c r="BB95" s="381">
        <f>BA95*(1-VLOOKUP($AW95,'MP-2019_Male'!$A$3:$CH$103,IF(BB$5&gt;2034,84,(60+(BB$5-$AX$5)))))</f>
        <v>0.51443370597528015</v>
      </c>
      <c r="BC95" s="381">
        <f>BB95*(1-VLOOKUP($AW95,'MP-2019_Male'!$A$3:$CH$103,IF(BC$5&gt;2034,84,(60+(BC$5-$AX$5)))))</f>
        <v>0.5142793758634876</v>
      </c>
      <c r="BD95" s="381">
        <f>BC95*(1-VLOOKUP($AW95,'MP-2019_Male'!$A$3:$CH$103,IF(BD$5&gt;2034,84,(60+(BD$5-$AX$5)))))</f>
        <v>0.51412509205072854</v>
      </c>
      <c r="BE95" s="381">
        <f>BD95*(1-VLOOKUP($AW95,'MP-2019_Male'!$A$3:$CH$103,IF(BE$5&gt;2034,84,(60+(BE$5-$AX$5)))))</f>
        <v>0.51397085452311331</v>
      </c>
      <c r="BF95" s="381">
        <f>BE95*(1-VLOOKUP($AW95,'MP-2019_Male'!$A$3:$CH$103,IF(BF$5&gt;2034,84,(60+(BF$5-$AX$5)))))</f>
        <v>0.51381666326675635</v>
      </c>
      <c r="BG95" s="381">
        <f>BF95*(1-VLOOKUP($AW95,'MP-2019_Male'!$A$3:$CH$103,IF(BG$5&gt;2034,84,(60+(BG$5-$AX$5)))))</f>
        <v>0.51366251826777631</v>
      </c>
      <c r="BH95" s="381">
        <f>BG95*(1-VLOOKUP($AW95,'MP-2019_Male'!$A$3:$CH$103,IF(BH$5&gt;2034,84,(60+(BH$5-$AX$5)))))</f>
        <v>0.51350841951229598</v>
      </c>
      <c r="BI95" s="381">
        <f>BH95*(1-VLOOKUP($AW95,'MP-2019_Male'!$A$3:$CH$103,IF(BI$5&gt;2034,84,(60+(BI$5-$AX$5)))))</f>
        <v>0.51335436698644232</v>
      </c>
      <c r="BJ95" s="414">
        <f>BI95*(1-VLOOKUP($AW95,'MP-2019_Male'!$A$3:$CH$103,IF(BJ$5&gt;2034,84,(60+(BJ$5-$AX$5)))))</f>
        <v>0.51320036067634645</v>
      </c>
      <c r="BK95" s="381">
        <f>BJ95*(1-VLOOKUP($AW95,'MP-2019_Male'!$A$3:$CH$103,IF(BK$5&gt;2034,84,(60+(BK$5-$AX$5)))))</f>
        <v>0.51304640056814355</v>
      </c>
      <c r="BL95" s="381">
        <f>BK95*(1-VLOOKUP($AW95,'MP-2019_Male'!$A$3:$CH$103,IF(BL$5&gt;2034,84,(60+(BL$5-$AX$5)))))</f>
        <v>0.51289248664797316</v>
      </c>
      <c r="BM95" s="381">
        <f>BL95*(1-VLOOKUP($AW95,'MP-2019_Male'!$A$3:$CH$103,IF(BM$5&gt;2034,84,(60+(BM$5-$AX$5)))))</f>
        <v>0.5127386189019788</v>
      </c>
      <c r="BN95" s="381">
        <f>BM95*(1-VLOOKUP($AW95,'MP-2019_Male'!$A$3:$CH$103,IF(BN$5&gt;2034,84,(60+(BN$5-$AX$5)))))</f>
        <v>0.51258479731630824</v>
      </c>
      <c r="BO95" s="381">
        <f>BN95*(1-VLOOKUP($AW95,'MP-2019_Male'!$A$3:$CH$103,IF(BO$5&gt;2034,84,(60+(BO$5-$AX$5)))))</f>
        <v>0.51243102187711331</v>
      </c>
      <c r="BP95" s="381">
        <f>BO95*(1-VLOOKUP($AW95,'MP-2019_Male'!$A$3:$CH$103,IF(BP$5&gt;2034,84,(60+(BP$5-$AX$5)))))</f>
        <v>0.51227729257055021</v>
      </c>
      <c r="BQ95" s="381">
        <f>BP95*(1-VLOOKUP($AW95,'MP-2019_Male'!$A$3:$CH$103,IF(BQ$5&gt;2034,84,(60+(BQ$5-$AX$5)))))</f>
        <v>0.51212360938277901</v>
      </c>
      <c r="BR95" s="381">
        <f>BQ95*(1-VLOOKUP($AW95,'MP-2019_Male'!$A$3:$CH$103,IF(BR$5&gt;2034,84,(60+(BR$5-$AX$5)))))</f>
        <v>0.51191875993902591</v>
      </c>
      <c r="BS95" s="381">
        <f>BR95*(1-VLOOKUP($AW95,'MP-2019_Male'!$A$3:$CH$103,IF(BS$5&gt;2034,84,(60+(BS$5-$AX$5)))))</f>
        <v>0.51171399243505034</v>
      </c>
      <c r="BT95" s="381">
        <f>BS95*(1-VLOOKUP($AW95,'MP-2019_Male'!$A$3:$CH$103,IF(BT$5&gt;2034,84,(60+(BT$5-$AX$5)))))</f>
        <v>0.51150930683807638</v>
      </c>
      <c r="BU95" s="381">
        <f>BT95*(1-VLOOKUP($AW95,'MP-2019_Male'!$A$3:$CH$103,IF(BU$5&gt;2034,84,(60+(BU$5-$AX$5)))))</f>
        <v>0.51130470311534115</v>
      </c>
      <c r="BV95" s="381">
        <f>BU95*(1-VLOOKUP($AW95,'MP-2019_Male'!$A$3:$CH$103,IF(BV$5&gt;2034,84,(60+(BV$5-$AX$5)))))</f>
        <v>0.51110018123409506</v>
      </c>
      <c r="BW95" s="381">
        <f>BV95*(1-VLOOKUP($AW95,'MP-2019_Male'!$A$3:$CH$103,IF(BW$5&gt;2034,84,(60+(BW$5-$AX$5)))))</f>
        <v>0.51089574116160141</v>
      </c>
      <c r="BX95" s="381">
        <f>BW95*(1-VLOOKUP($AW95,'MP-2019_Male'!$A$3:$CH$103,IF(BX$5&gt;2034,84,(60+(BX$5-$AX$5)))))</f>
        <v>0.51069138286513682</v>
      </c>
      <c r="BY95" s="381">
        <f>BX95*(1-VLOOKUP($AW95,'MP-2019_Male'!$A$3:$CH$103,IF(BY$5&gt;2034,84,(60+(BY$5-$AX$5)))))</f>
        <v>0.51048710631199079</v>
      </c>
      <c r="BZ95" s="381">
        <f>BY95*(1-VLOOKUP($AW95,'MP-2019_Male'!$A$3:$CH$103,IF(BZ$5&gt;2034,84,(60+(BZ$5-$AX$5)))))</f>
        <v>0.51028291146946603</v>
      </c>
      <c r="CA95" s="381">
        <f>BZ95*(1-VLOOKUP($AW95,'MP-2019_Male'!$A$3:$CH$103,IF(CA$5&gt;2034,84,(60+(CA$5-$AX$5)))))</f>
        <v>0.51007879830487823</v>
      </c>
      <c r="CB95" s="381">
        <f>CA95*(1-VLOOKUP($AW95,'MP-2019_Male'!$A$3:$CH$103,IF(CB$5&gt;2034,84,(60+(CB$5-$AX$5)))))</f>
        <v>0.50987476678555632</v>
      </c>
      <c r="CC95" s="381">
        <f>CB95*(1-VLOOKUP($AW95,'MP-2019_Male'!$A$3:$CH$103,IF(CC$5&gt;2034,84,(60+(CC$5-$AX$5)))))</f>
        <v>0.50967081687884208</v>
      </c>
      <c r="CD95" s="381">
        <f>CC95*(1-VLOOKUP($AW95,'MP-2019_Male'!$A$3:$CH$103,IF(CD$5&gt;2034,84,(60+(CD$5-$AX$5)))))</f>
        <v>0.50946694855209052</v>
      </c>
      <c r="CE95" s="381">
        <f>CD95*(1-VLOOKUP($AW95,'MP-2019_Male'!$A$3:$CH$103,IF(CE$5&gt;2034,84,(60+(CE$5-$AX$5)))))</f>
        <v>0.50926316177266973</v>
      </c>
      <c r="CF95" s="381">
        <f>CE95*(1-VLOOKUP($AW95,'MP-2019_Male'!$A$3:$CH$103,IF(CF$5&gt;2034,84,(60+(CF$5-$AX$5)))))</f>
        <v>0.50905945650796069</v>
      </c>
      <c r="CG95" s="381">
        <f>CF95*(1-VLOOKUP($AW95,'MP-2019_Male'!$A$3:$CH$103,IF(CG$5&gt;2034,84,(60+(CG$5-$AX$5)))))</f>
        <v>0.5088558327253575</v>
      </c>
      <c r="CH95" s="381">
        <f>CG95*(1-VLOOKUP($AW95,'MP-2019_Male'!$A$3:$CH$103,IF(CH$5&gt;2034,84,(60+(CH$5-$AX$5)))))</f>
        <v>0.50865229039226734</v>
      </c>
      <c r="CI95" s="381">
        <f>CH95*(1-VLOOKUP($AW95,'MP-2019_Male'!$A$3:$CH$103,IF(CI$5&gt;2034,84,(60+(CI$5-$AX$5)))))</f>
        <v>0.50844882947611048</v>
      </c>
      <c r="CJ95" s="381">
        <f>CI95*(1-VLOOKUP($AW95,'MP-2019_Male'!$A$3:$CH$103,IF(CJ$5&gt;2034,84,(60+(CJ$5-$AX$5)))))</f>
        <v>0.50824544994432008</v>
      </c>
      <c r="CK95" s="381">
        <f>CJ95*(1-VLOOKUP($AW95,'MP-2019_Male'!$A$3:$CH$103,IF(CK$5&gt;2034,84,(60+(CK$5-$AX$5)))))</f>
        <v>0.50804215176434242</v>
      </c>
      <c r="CL95" s="381">
        <f>CK95*(1-VLOOKUP($AW95,'MP-2019_Male'!$A$3:$CH$103,IF(CL$5&gt;2034,84,(60+(CL$5-$AX$5)))))</f>
        <v>0.50783893490363674</v>
      </c>
      <c r="CM95" s="381">
        <f>CL95*(1-VLOOKUP($AW95,'MP-2019_Male'!$A$3:$CH$103,IF(CM$5&gt;2034,84,(60+(CM$5-$AX$5)))))</f>
        <v>0.50763579932967529</v>
      </c>
      <c r="CN95" s="381">
        <f>CM95*(1-VLOOKUP($AW95,'MP-2019_Male'!$A$3:$CH$103,IF(CN$5&gt;2034,84,(60+(CN$5-$AX$5)))))</f>
        <v>0.5074327450099434</v>
      </c>
      <c r="CO95" s="381">
        <f>CN95*(1-VLOOKUP($AW95,'MP-2019_Male'!$A$3:$CH$103,IF(CO$5&gt;2034,84,(60+(CO$5-$AX$5)))))</f>
        <v>0.50722977191193941</v>
      </c>
      <c r="CP95" s="381">
        <f>CO95*(1-VLOOKUP($AW95,'MP-2019_Male'!$A$3:$CH$103,IF(CP$5&gt;2034,84,(60+(CP$5-$AX$5)))))</f>
        <v>0.50702688000317464</v>
      </c>
      <c r="CQ95" s="381">
        <f>CP95*(1-VLOOKUP($AW95,'MP-2019_Male'!$A$3:$CH$103,IF(CQ$5&gt;2034,84,(60+(CQ$5-$AX$5)))))</f>
        <v>0.5068240692511734</v>
      </c>
      <c r="CR95" s="381">
        <f>CQ95*(1-VLOOKUP($AW95,'MP-2019_Male'!$A$3:$CH$103,IF(CR$5&gt;2034,84,(60+(CR$5-$AX$5)))))</f>
        <v>0.506621339623473</v>
      </c>
      <c r="CS95" s="381">
        <f>CR95*(1-VLOOKUP($AW95,'MP-2019_Male'!$A$3:$CH$103,IF(CS$5&gt;2034,84,(60+(CS$5-$AX$5)))))</f>
        <v>0.50641869108762361</v>
      </c>
      <c r="CT95" s="381">
        <f>CS95*(1-VLOOKUP($AW95,'MP-2019_Male'!$A$3:$CH$103,IF(CT$5&gt;2034,84,(60+(CT$5-$AX$5)))))</f>
        <v>0.50621612361118862</v>
      </c>
      <c r="CU95" s="381">
        <f>CT95*(1-VLOOKUP($AW95,'MP-2019_Male'!$A$3:$CH$103,IF(CU$5&gt;2034,84,(60+(CU$5-$AX$5)))))</f>
        <v>0.50601363716174419</v>
      </c>
      <c r="CV95" s="381">
        <f>CU95*(1-VLOOKUP($AW95,'MP-2019_Male'!$A$3:$CH$103,IF(CV$5&gt;2034,84,(60+(CV$5-$AX$5)))))</f>
        <v>0.50581123170687947</v>
      </c>
      <c r="CW95" s="381">
        <f>CV95*(1-VLOOKUP($AW95,'MP-2019_Male'!$A$3:$CH$103,IF(CW$5&gt;2034,84,(60+(CW$5-$AX$5)))))</f>
        <v>0.50560890721419671</v>
      </c>
      <c r="CX95" s="381">
        <f>CW95*(1-VLOOKUP($AW95,'MP-2019_Male'!$A$3:$CH$103,IF(CX$5&gt;2034,84,(60+(CX$5-$AX$5)))))</f>
        <v>0.50540666365131104</v>
      </c>
      <c r="CY95" s="381">
        <f>CX95*(1-VLOOKUP($AW95,'MP-2019_Male'!$A$3:$CH$103,IF(CY$5&gt;2034,84,(60+(CY$5-$AX$5)))))</f>
        <v>0.50520450098585057</v>
      </c>
      <c r="CZ95" s="381">
        <f>CY95*(1-VLOOKUP($AW95,'MP-2019_Male'!$A$3:$CH$103,IF(CZ$5&gt;2034,84,(60+(CZ$5-$AX$5)))))</f>
        <v>0.5050024191854563</v>
      </c>
      <c r="DA95" s="381">
        <f>CZ95*(1-VLOOKUP($AW95,'MP-2019_Male'!$A$3:$CH$103,IF(DA$5&gt;2034,84,(60+(DA$5-$AX$5)))))</f>
        <v>0.5048004182177821</v>
      </c>
      <c r="DB95" s="381">
        <f>DA95*(1-VLOOKUP($AW95,'MP-2019_Male'!$A$3:$CH$103,IF(DB$5&gt;2034,84,(60+(DB$5-$AX$5)))))</f>
        <v>0.50459849805049506</v>
      </c>
      <c r="DC95" s="381">
        <f>DB95*(1-VLOOKUP($AW95,'MP-2019_Male'!$A$3:$CH$103,IF(DC$5&gt;2034,84,(60+(DC$5-$AX$5)))))</f>
        <v>0.50439665865127492</v>
      </c>
      <c r="DD95" s="381">
        <f>DC95*(1-VLOOKUP($AW95,'MP-2019_Male'!$A$3:$CH$103,IF(DD$5&gt;2034,84,(60+(DD$5-$AX$5)))))</f>
        <v>0.50419489998781442</v>
      </c>
      <c r="DE95" s="381">
        <f>DD95*(1-VLOOKUP($AW95,'MP-2019_Male'!$A$3:$CH$103,IF(DE$5&gt;2034,84,(60+(DE$5-$AX$5)))))</f>
        <v>0.50399322202781927</v>
      </c>
      <c r="DF95" s="381">
        <f>DE95*(1-VLOOKUP($AW95,'MP-2019_Male'!$A$3:$CH$103,IF(DF$5&gt;2034,84,(60+(DF$5-$AX$5)))))</f>
        <v>0.50379162473900818</v>
      </c>
      <c r="DG95" s="381">
        <f>DF95*(1-VLOOKUP($AW95,'MP-2019_Male'!$A$3:$CH$103,IF(DG$5&gt;2034,84,(60+(DG$5-$AX$5)))))</f>
        <v>0.50359010808911264</v>
      </c>
      <c r="DH95" s="381">
        <f>DG95*(1-VLOOKUP($AW95,'MP-2019_Male'!$A$3:$CH$103,IF(DH$5&gt;2034,84,(60+(DH$5-$AX$5)))))</f>
        <v>0.50338867204587701</v>
      </c>
      <c r="DI95" s="381">
        <f>DH95*(1-VLOOKUP($AW95,'MP-2019_Male'!$A$3:$CH$103,IF(DI$5&gt;2034,84,(60+(DI$5-$AX$5)))))</f>
        <v>0.50318731657705873</v>
      </c>
      <c r="DJ95" s="381">
        <f>DI95*(1-VLOOKUP($AW95,'MP-2019_Male'!$A$3:$CH$103,IF(DJ$5&gt;2034,84,(60+(DJ$5-$AX$5)))))</f>
        <v>0.50298604165042793</v>
      </c>
      <c r="DK95" s="381">
        <f>DJ95*(1-VLOOKUP($AW95,'MP-2019_Male'!$A$3:$CH$103,IF(DK$5&gt;2034,84,(60+(DK$5-$AX$5)))))</f>
        <v>0.50278484723376782</v>
      </c>
      <c r="DL95" s="381">
        <f>DK95*(1-VLOOKUP($AW95,'MP-2019_Male'!$A$3:$CH$103,IF(DL$5&gt;2034,84,(60+(DL$5-$AX$5)))))</f>
        <v>0.50258373329487438</v>
      </c>
      <c r="DM95" s="381">
        <f>DL95*(1-VLOOKUP($AW95,'MP-2019_Male'!$A$3:$CH$103,IF(DM$5&gt;2034,84,(60+(DM$5-$AX$5)))))</f>
        <v>0.50238269980155648</v>
      </c>
      <c r="DN95" s="381">
        <f>DM95*(1-VLOOKUP($AW95,'MP-2019_Male'!$A$3:$CH$103,IF(DN$5&gt;2034,84,(60+(DN$5-$AX$5)))))</f>
        <v>0.50218174672163585</v>
      </c>
      <c r="DO95" s="381">
        <f>DN95*(1-VLOOKUP($AW95,'MP-2019_Male'!$A$3:$CH$103,IF(DO$5&gt;2034,84,(60+(DO$5-$AX$5)))))</f>
        <v>0.50198087402294722</v>
      </c>
      <c r="DP95" s="381">
        <f>DO95*(1-VLOOKUP($AW95,'MP-2019_Male'!$A$3:$CH$103,IF(DP$5&gt;2034,84,(60+(DP$5-$AX$5)))))</f>
        <v>0.5017800816733381</v>
      </c>
      <c r="DQ95" s="381">
        <f>DP95*(1-VLOOKUP($AW95,'MP-2019_Male'!$A$3:$CH$103,IF(DQ$5&gt;2034,84,(60+(DQ$5-$AX$5)))))</f>
        <v>0.50157936964066874</v>
      </c>
      <c r="DR95" s="381">
        <f>DQ95*(1-VLOOKUP($AW95,'MP-2019_Male'!$A$3:$CH$103,IF(DR$5&gt;2034,84,(60+(DR$5-$AX$5)))))</f>
        <v>0.50137873789281251</v>
      </c>
      <c r="DS95" s="381">
        <f>DR95*(1-VLOOKUP($AW95,'MP-2019_Male'!$A$3:$CH$103,IF(DS$5&gt;2034,84,(60+(DS$5-$AX$5)))))</f>
        <v>0.50117818639765543</v>
      </c>
      <c r="DT95" s="381">
        <f>DS95*(1-VLOOKUP($AW95,'MP-2019_Male'!$A$3:$CH$103,IF(DT$5&gt;2034,84,(60+(DT$5-$AX$5)))))</f>
        <v>0.50097771512309641</v>
      </c>
      <c r="DU95" s="381">
        <f>DT95*(1-VLOOKUP($AW95,'MP-2019_Male'!$A$3:$CH$103,IF(DU$5&gt;2034,84,(60+(DU$5-$AX$5)))))</f>
        <v>0.50077732403704722</v>
      </c>
      <c r="DV95" s="381">
        <f>DU95*(1-VLOOKUP($AW95,'MP-2019_Male'!$A$3:$CH$103,IF(DV$5&gt;2034,84,(60+(DV$5-$AX$5)))))</f>
        <v>0.50057701310743241</v>
      </c>
      <c r="DW95" s="381">
        <f>DV95*(1-VLOOKUP($AW95,'MP-2019_Male'!$A$3:$CH$103,IF(DW$5&gt;2034,84,(60+(DW$5-$AX$5)))))</f>
        <v>0.50037678230218952</v>
      </c>
      <c r="DX95" s="381">
        <f>DW95*(1-VLOOKUP($AW95,'MP-2019_Male'!$A$3:$CH$103,IF(DX$5&gt;2034,84,(60+(DX$5-$AX$5)))))</f>
        <v>0.50017663158926862</v>
      </c>
      <c r="DY95" s="381">
        <f>DX95*(1-VLOOKUP($AW95,'MP-2019_Male'!$A$3:$CH$103,IF(DY$5&gt;2034,84,(60+(DY$5-$AX$5)))))</f>
        <v>0.49997656093663295</v>
      </c>
      <c r="DZ95" s="381">
        <f>DY95*(1-VLOOKUP($AW95,'MP-2019_Male'!$A$3:$CH$103,IF(DZ$5&gt;2034,84,(60+(DZ$5-$AX$5)))))</f>
        <v>0.49977657031225831</v>
      </c>
      <c r="EA95" s="381">
        <f>DZ95*(1-VLOOKUP($AW95,'MP-2019_Male'!$A$3:$CH$103,IF(EA$5&gt;2034,84,(60+(EA$5-$AX$5)))))</f>
        <v>0.49957665968413345</v>
      </c>
      <c r="EB95" s="381">
        <f>EA95*(1-VLOOKUP($AW95,'MP-2019_Male'!$A$3:$CH$103,IF(EB$5&gt;2034,84,(60+(EB$5-$AX$5)))))</f>
        <v>0.49937682902025982</v>
      </c>
      <c r="EC95" s="381">
        <f>EB95*(1-VLOOKUP($AW95,'MP-2019_Male'!$A$3:$CH$103,IF(EC$5&gt;2034,84,(60+(EC$5-$AX$5)))))</f>
        <v>0.49917707828865171</v>
      </c>
      <c r="ED95" s="381">
        <f>EC95*(1-VLOOKUP($AW95,'MP-2019_Male'!$A$3:$CH$103,IF(ED$5&gt;2034,84,(60+(ED$5-$AX$5)))))</f>
        <v>0.49897740745733626</v>
      </c>
      <c r="EE95" s="381">
        <f>ED95*(1-VLOOKUP($AW95,'MP-2019_Male'!$A$3:$CH$103,IF(EE$5&gt;2034,84,(60+(EE$5-$AX$5)))))</f>
        <v>0.49877781649435338</v>
      </c>
      <c r="EF95" s="381">
        <f>EE95*(1-VLOOKUP($AW95,'MP-2019_Male'!$A$3:$CH$103,IF(EF$5&gt;2034,84,(60+(EF$5-$AX$5)))))</f>
        <v>0.49857830536775566</v>
      </c>
      <c r="EG95" s="381">
        <f>EF95*(1-VLOOKUP($AW95,'MP-2019_Male'!$A$3:$CH$103,IF(EG$5&gt;2034,84,(60+(EG$5-$AX$5)))))</f>
        <v>0.4983788740456086</v>
      </c>
      <c r="EH95" s="381">
        <f>EG95*(1-VLOOKUP($AW95,'MP-2019_Male'!$A$3:$CH$103,IF(EH$5&gt;2034,84,(60+(EH$5-$AX$5)))))</f>
        <v>0.4981795224959904</v>
      </c>
      <c r="EI95" s="381">
        <f>EH95*(1-VLOOKUP($AW95,'MP-2019_Male'!$A$3:$CH$103,IF(EI$5&gt;2034,84,(60+(EI$5-$AX$5)))))</f>
        <v>0.49798025068699203</v>
      </c>
      <c r="EJ95" s="381">
        <f>EI95*(1-VLOOKUP($AW95,'MP-2019_Male'!$A$3:$CH$103,IF(EJ$5&gt;2034,84,(60+(EJ$5-$AX$5)))))</f>
        <v>0.49778105858671728</v>
      </c>
      <c r="EK95" s="381">
        <f>EJ95*(1-VLOOKUP($AW95,'MP-2019_Male'!$A$3:$CH$103,IF(EK$5&gt;2034,84,(60+(EK$5-$AX$5)))))</f>
        <v>0.49758194616328261</v>
      </c>
      <c r="EL95" s="381">
        <f>EK95*(1-VLOOKUP($AW95,'MP-2019_Male'!$A$3:$CH$103,IF(EL$5&gt;2034,84,(60+(EL$5-$AX$5)))))</f>
        <v>0.49738291338481733</v>
      </c>
      <c r="EM95" s="381">
        <f>EL95*(1-VLOOKUP($AW95,'MP-2019_Male'!$A$3:$CH$103,IF(EM$5&gt;2034,84,(60+(EM$5-$AX$5)))))</f>
        <v>0.49718396021946343</v>
      </c>
      <c r="EN95" s="381">
        <f>EM95*(1-VLOOKUP($AW95,'MP-2019_Male'!$A$3:$CH$103,IF(EN$5&gt;2034,84,(60+(EN$5-$AX$5)))))</f>
        <v>0.49698508663537566</v>
      </c>
      <c r="EO95" s="381">
        <f>EN95*(1-VLOOKUP($AW95,'MP-2019_Male'!$A$3:$CH$103,IF(EO$5&gt;2034,84,(60+(EO$5-$AX$5)))))</f>
        <v>0.49678629260072155</v>
      </c>
      <c r="EP95" s="381">
        <f>EO95*(1-VLOOKUP($AW95,'MP-2019_Male'!$A$3:$CH$103,IF(EP$5&gt;2034,84,(60+(EP$5-$AX$5)))))</f>
        <v>0.49658757808368126</v>
      </c>
      <c r="EQ95" s="381">
        <f>EP95*(1-VLOOKUP($AW95,'MP-2019_Male'!$A$3:$CH$103,IF(EQ$5&gt;2034,84,(60+(EQ$5-$AX$5)))))</f>
        <v>0.4963889430524478</v>
      </c>
      <c r="ER95" s="381">
        <f>EQ95*(1-VLOOKUP($AW95,'MP-2019_Male'!$A$3:$CH$103,IF(ER$5&gt;2034,84,(60+(ER$5-$AX$5)))))</f>
        <v>0.49619038747522681</v>
      </c>
      <c r="ES95" s="381">
        <f>ER95*(1-VLOOKUP($AW95,'MP-2019_Male'!$A$3:$CH$103,IF(ES$5&gt;2034,84,(60+(ES$5-$AX$5)))))</f>
        <v>0.49599191132023673</v>
      </c>
      <c r="ET95" s="381">
        <f>ES95*(1-VLOOKUP($AW95,'MP-2019_Male'!$A$3:$CH$103,IF(ET$5&gt;2034,84,(60+(ET$5-$AX$5)))))</f>
        <v>0.49579351455570864</v>
      </c>
      <c r="EU95" s="381">
        <f>ET95*(1-VLOOKUP($AW95,'MP-2019_Male'!$A$3:$CH$103,IF(EU$5&gt;2034,84,(60+(EU$5-$AX$5)))))</f>
        <v>0.49559519714988637</v>
      </c>
      <c r="EV95" s="381">
        <f>EU95*(1-VLOOKUP($AW95,'MP-2019_Male'!$A$3:$CH$103,IF(EV$5&gt;2034,84,(60+(EV$5-$AX$5)))))</f>
        <v>0.49539695907102643</v>
      </c>
      <c r="EW95" s="381">
        <f>EV95*(1-VLOOKUP($AW95,'MP-2019_Male'!$A$3:$CH$103,IF(EW$5&gt;2034,84,(60+(EW$5-$AX$5)))))</f>
        <v>0.49519880028739804</v>
      </c>
      <c r="EX95" s="381">
        <f>EW95*(1-VLOOKUP($AW95,'MP-2019_Male'!$A$3:$CH$103,IF(EX$5&gt;2034,84,(60+(EX$5-$AX$5)))))</f>
        <v>0.49500072076728313</v>
      </c>
      <c r="EY95" s="381">
        <f>EX95*(1-VLOOKUP($AW95,'MP-2019_Male'!$A$3:$CH$103,IF(EY$5&gt;2034,84,(60+(EY$5-$AX$5)))))</f>
        <v>0.49480272047897622</v>
      </c>
      <c r="EZ95" s="381">
        <f>EY95*(1-VLOOKUP($AW95,'MP-2019_Male'!$A$3:$CH$103,IF(EZ$5&gt;2034,84,(60+(EZ$5-$AX$5)))))</f>
        <v>0.49460479939078467</v>
      </c>
      <c r="FA95" s="381">
        <f>EZ95*(1-VLOOKUP($AW95,'MP-2019_Male'!$A$3:$CH$103,IF(FA$5&gt;2034,84,(60+(FA$5-$AX$5)))))</f>
        <v>0.49440695747102836</v>
      </c>
      <c r="FB95" s="381">
        <f>FA95*(1-VLOOKUP($AW95,'MP-2019_Male'!$A$3:$CH$103,IF(FB$5&gt;2034,84,(60+(FB$5-$AX$5)))))</f>
        <v>0.49420919468803998</v>
      </c>
      <c r="FC95" s="381">
        <f>FB95*(1-VLOOKUP($AW95,'MP-2019_Male'!$A$3:$CH$103,IF(FC$5&gt;2034,84,(60+(FC$5-$AX$5)))))</f>
        <v>0.49401151101016477</v>
      </c>
      <c r="FD95" s="381">
        <f>FC95*(1-VLOOKUP($AW95,'MP-2019_Male'!$A$3:$CH$103,IF(FD$5&gt;2034,84,(60+(FD$5-$AX$5)))))</f>
        <v>0.49381390640576073</v>
      </c>
      <c r="FE95" s="381">
        <f>FD95*(1-VLOOKUP($AW95,'MP-2019_Male'!$A$3:$CH$103,IF(FE$5&gt;2034,84,(60+(FE$5-$AX$5)))))</f>
        <v>0.49361638084319842</v>
      </c>
      <c r="FF95" s="381">
        <f>FE95*(1-VLOOKUP($AW95,'MP-2019_Male'!$A$3:$CH$103,IF(FF$5&gt;2034,84,(60+(FF$5-$AX$5)))))</f>
        <v>0.49341893429086114</v>
      </c>
      <c r="FG95" s="381">
        <f>FF95*(1-VLOOKUP($AW95,'MP-2019_Male'!$A$3:$CH$103,IF(FG$5&gt;2034,84,(60+(FG$5-$AX$5)))))</f>
        <v>0.49322156671714484</v>
      </c>
      <c r="FH95" s="381">
        <f>FG95*(1-VLOOKUP($AW95,'MP-2019_Male'!$A$3:$CH$103,IF(FH$5&gt;2034,84,(60+(FH$5-$AX$5)))))</f>
        <v>0.49302427809045801</v>
      </c>
      <c r="FI95" s="381">
        <f>FH95*(1-VLOOKUP($AW95,'MP-2019_Male'!$A$3:$CH$103,IF(FI$5&gt;2034,84,(60+(FI$5-$AX$5)))))</f>
        <v>0.49282706837922186</v>
      </c>
      <c r="FJ95" s="381">
        <f>FI95*(1-VLOOKUP($AW95,'MP-2019_Male'!$A$3:$CH$103,IF(FJ$5&gt;2034,84,(60+(FJ$5-$AX$5)))))</f>
        <v>0.49262993755187018</v>
      </c>
      <c r="FK95" s="381">
        <f>FJ95*(1-VLOOKUP($AW95,'MP-2019_Male'!$A$3:$CH$103,IF(FK$5&gt;2034,84,(60+(FK$5-$AX$5)))))</f>
        <v>0.49243288557684944</v>
      </c>
      <c r="FL95" s="381">
        <f>FK95*(1-VLOOKUP($AW95,'MP-2019_Male'!$A$3:$CH$103,IF(FL$5&gt;2034,84,(60+(FL$5-$AX$5)))))</f>
        <v>0.49223591242261872</v>
      </c>
      <c r="FM95" s="381">
        <f>FL95*(1-VLOOKUP($AW95,'MP-2019_Male'!$A$3:$CH$103,IF(FM$5&gt;2034,84,(60+(FM$5-$AX$5)))))</f>
        <v>0.49203901805764971</v>
      </c>
      <c r="FN95" s="381">
        <f>FM95*(1-VLOOKUP($AW95,'MP-2019_Male'!$A$3:$CH$103,IF(FN$5&gt;2034,84,(60+(FN$5-$AX$5)))))</f>
        <v>0.4918422024504267</v>
      </c>
    </row>
    <row r="96" spans="1:170">
      <c r="A96" s="172">
        <v>108</v>
      </c>
      <c r="B96" s="190">
        <f t="shared" si="20"/>
        <v>0.464592</v>
      </c>
      <c r="C96" s="191">
        <f t="shared" si="21"/>
        <v>0.42911199999999999</v>
      </c>
      <c r="D96" s="174">
        <f t="shared" si="18"/>
        <v>0.44685200000000003</v>
      </c>
      <c r="E96" s="345">
        <f t="shared" ca="1" si="22"/>
        <v>0.37920080144853474</v>
      </c>
      <c r="F96" s="346">
        <f t="shared" ca="1" si="23"/>
        <v>0.35115264305283828</v>
      </c>
      <c r="G96" s="366">
        <f t="shared" ca="1" si="17"/>
        <v>0.36517672225068654</v>
      </c>
      <c r="R96" s="405">
        <v>108</v>
      </c>
      <c r="T96" s="406" t="s">
        <v>63</v>
      </c>
      <c r="U96" s="407">
        <v>0.44341000000000003</v>
      </c>
      <c r="V96" s="407">
        <v>0.44341000000000003</v>
      </c>
      <c r="W96" s="408">
        <v>0.44341000000000003</v>
      </c>
      <c r="Y96" s="406" t="s">
        <v>63</v>
      </c>
      <c r="Z96" s="407">
        <v>0.47364000000000001</v>
      </c>
      <c r="AA96" s="407">
        <v>0.47364000000000001</v>
      </c>
      <c r="AB96" s="408">
        <v>0.47364000000000001</v>
      </c>
      <c r="AC96" s="413"/>
      <c r="AD96" s="172">
        <v>108</v>
      </c>
      <c r="AF96" s="195"/>
      <c r="AG96" s="196">
        <v>0.464592</v>
      </c>
      <c r="AH96" s="197">
        <v>0.464592</v>
      </c>
      <c r="AI96" s="172"/>
      <c r="AJ96" s="195"/>
      <c r="AK96" s="196">
        <v>0.42911199999999999</v>
      </c>
      <c r="AL96" s="197">
        <v>0.42911199999999999</v>
      </c>
      <c r="AM96" s="198"/>
      <c r="AW96" s="172">
        <v>115</v>
      </c>
      <c r="AX96" s="199">
        <f t="shared" si="19"/>
        <v>0.51500000000000001</v>
      </c>
      <c r="AY96" s="334">
        <f t="shared" ref="AY96:AY101" si="24">IF($AW96&gt;49,$Z103*$J$31,$Y103*$J$30)</f>
        <v>0.51500000000000001</v>
      </c>
      <c r="AZ96" s="381">
        <f>AY96*(1-VLOOKUP($AW96,'MP-2019_Male'!$A$3:$CH$103,IF(AZ$5&gt;2034,84,(60+(AZ$5-$AX$5)))))</f>
        <v>0.51500000000000001</v>
      </c>
      <c r="BA96" s="381">
        <f>AZ96*(1-VLOOKUP($AW96,'MP-2019_Male'!$A$3:$CH$103,IF(BA$5&gt;2034,84,(60+(BA$5-$AX$5)))))</f>
        <v>0.51500000000000001</v>
      </c>
      <c r="BB96" s="381">
        <f>BA96*(1-VLOOKUP($AW96,'MP-2019_Male'!$A$3:$CH$103,IF(BB$5&gt;2034,84,(60+(BB$5-$AX$5)))))</f>
        <v>0.51500000000000001</v>
      </c>
      <c r="BC96" s="381">
        <f>BB96*(1-VLOOKUP($AW96,'MP-2019_Male'!$A$3:$CH$103,IF(BC$5&gt;2034,84,(60+(BC$5-$AX$5)))))</f>
        <v>0.51500000000000001</v>
      </c>
      <c r="BD96" s="381">
        <f>BC96*(1-VLOOKUP($AW96,'MP-2019_Male'!$A$3:$CH$103,IF(BD$5&gt;2034,84,(60+(BD$5-$AX$5)))))</f>
        <v>0.51500000000000001</v>
      </c>
      <c r="BE96" s="381">
        <f>BD96*(1-VLOOKUP($AW96,'MP-2019_Male'!$A$3:$CH$103,IF(BE$5&gt;2034,84,(60+(BE$5-$AX$5)))))</f>
        <v>0.51500000000000001</v>
      </c>
      <c r="BF96" s="381">
        <f>BE96*(1-VLOOKUP($AW96,'MP-2019_Male'!$A$3:$CH$103,IF(BF$5&gt;2034,84,(60+(BF$5-$AX$5)))))</f>
        <v>0.51500000000000001</v>
      </c>
      <c r="BG96" s="381">
        <f>BF96*(1-VLOOKUP($AW96,'MP-2019_Male'!$A$3:$CH$103,IF(BG$5&gt;2034,84,(60+(BG$5-$AX$5)))))</f>
        <v>0.51500000000000001</v>
      </c>
      <c r="BH96" s="381">
        <f>BG96*(1-VLOOKUP($AW96,'MP-2019_Male'!$A$3:$CH$103,IF(BH$5&gt;2034,84,(60+(BH$5-$AX$5)))))</f>
        <v>0.51500000000000001</v>
      </c>
      <c r="BI96" s="381">
        <f>BH96*(1-VLOOKUP($AW96,'MP-2019_Male'!$A$3:$CH$103,IF(BI$5&gt;2034,84,(60+(BI$5-$AX$5)))))</f>
        <v>0.51500000000000001</v>
      </c>
      <c r="BJ96" s="414">
        <f>BI96*(1-VLOOKUP($AW96,'MP-2019_Male'!$A$3:$CH$103,IF(BJ$5&gt;2034,84,(60+(BJ$5-$AX$5)))))</f>
        <v>0.51500000000000001</v>
      </c>
      <c r="BK96" s="381">
        <f>BJ96*(1-VLOOKUP($AW96,'MP-2019_Male'!$A$3:$CH$103,IF(BK$5&gt;2034,84,(60+(BK$5-$AX$5)))))</f>
        <v>0.51500000000000001</v>
      </c>
      <c r="BL96" s="381">
        <f>BK96*(1-VLOOKUP($AW96,'MP-2019_Male'!$A$3:$CH$103,IF(BL$5&gt;2034,84,(60+(BL$5-$AX$5)))))</f>
        <v>0.51500000000000001</v>
      </c>
      <c r="BM96" s="381">
        <f>BL96*(1-VLOOKUP($AW96,'MP-2019_Male'!$A$3:$CH$103,IF(BM$5&gt;2034,84,(60+(BM$5-$AX$5)))))</f>
        <v>0.51500000000000001</v>
      </c>
      <c r="BN96" s="381">
        <f>BM96*(1-VLOOKUP($AW96,'MP-2019_Male'!$A$3:$CH$103,IF(BN$5&gt;2034,84,(60+(BN$5-$AX$5)))))</f>
        <v>0.51500000000000001</v>
      </c>
      <c r="BO96" s="381">
        <f>BN96*(1-VLOOKUP($AW96,'MP-2019_Male'!$A$3:$CH$103,IF(BO$5&gt;2034,84,(60+(BO$5-$AX$5)))))</f>
        <v>0.51500000000000001</v>
      </c>
      <c r="BP96" s="381">
        <f>BO96*(1-VLOOKUP($AW96,'MP-2019_Male'!$A$3:$CH$103,IF(BP$5&gt;2034,84,(60+(BP$5-$AX$5)))))</f>
        <v>0.51500000000000001</v>
      </c>
      <c r="BQ96" s="381">
        <f>BP96*(1-VLOOKUP($AW96,'MP-2019_Male'!$A$3:$CH$103,IF(BQ$5&gt;2034,84,(60+(BQ$5-$AX$5)))))</f>
        <v>0.51500000000000001</v>
      </c>
      <c r="BR96" s="381">
        <f>BQ96*(1-VLOOKUP($AW96,'MP-2019_Male'!$A$3:$CH$103,IF(BR$5&gt;2034,84,(60+(BR$5-$AX$5)))))</f>
        <v>0.51500000000000001</v>
      </c>
      <c r="BS96" s="381">
        <f>BR96*(1-VLOOKUP($AW96,'MP-2019_Male'!$A$3:$CH$103,IF(BS$5&gt;2034,84,(60+(BS$5-$AX$5)))))</f>
        <v>0.51500000000000001</v>
      </c>
      <c r="BT96" s="381">
        <f>BS96*(1-VLOOKUP($AW96,'MP-2019_Male'!$A$3:$CH$103,IF(BT$5&gt;2034,84,(60+(BT$5-$AX$5)))))</f>
        <v>0.51500000000000001</v>
      </c>
      <c r="BU96" s="381">
        <f>BT96*(1-VLOOKUP($AW96,'MP-2019_Male'!$A$3:$CH$103,IF(BU$5&gt;2034,84,(60+(BU$5-$AX$5)))))</f>
        <v>0.51500000000000001</v>
      </c>
      <c r="BV96" s="381">
        <f>BU96*(1-VLOOKUP($AW96,'MP-2019_Male'!$A$3:$CH$103,IF(BV$5&gt;2034,84,(60+(BV$5-$AX$5)))))</f>
        <v>0.51500000000000001</v>
      </c>
      <c r="BW96" s="381">
        <f>BV96*(1-VLOOKUP($AW96,'MP-2019_Male'!$A$3:$CH$103,IF(BW$5&gt;2034,84,(60+(BW$5-$AX$5)))))</f>
        <v>0.51500000000000001</v>
      </c>
      <c r="BX96" s="381">
        <f>BW96*(1-VLOOKUP($AW96,'MP-2019_Male'!$A$3:$CH$103,IF(BX$5&gt;2034,84,(60+(BX$5-$AX$5)))))</f>
        <v>0.51500000000000001</v>
      </c>
      <c r="BY96" s="381">
        <f>BX96*(1-VLOOKUP($AW96,'MP-2019_Male'!$A$3:$CH$103,IF(BY$5&gt;2034,84,(60+(BY$5-$AX$5)))))</f>
        <v>0.51500000000000001</v>
      </c>
      <c r="BZ96" s="381">
        <f>BY96*(1-VLOOKUP($AW96,'MP-2019_Male'!$A$3:$CH$103,IF(BZ$5&gt;2034,84,(60+(BZ$5-$AX$5)))))</f>
        <v>0.51500000000000001</v>
      </c>
      <c r="CA96" s="381">
        <f>BZ96*(1-VLOOKUP($AW96,'MP-2019_Male'!$A$3:$CH$103,IF(CA$5&gt;2034,84,(60+(CA$5-$AX$5)))))</f>
        <v>0.51500000000000001</v>
      </c>
      <c r="CB96" s="381">
        <f>CA96*(1-VLOOKUP($AW96,'MP-2019_Male'!$A$3:$CH$103,IF(CB$5&gt;2034,84,(60+(CB$5-$AX$5)))))</f>
        <v>0.51500000000000001</v>
      </c>
      <c r="CC96" s="381">
        <f>CB96*(1-VLOOKUP($AW96,'MP-2019_Male'!$A$3:$CH$103,IF(CC$5&gt;2034,84,(60+(CC$5-$AX$5)))))</f>
        <v>0.51500000000000001</v>
      </c>
      <c r="CD96" s="381">
        <f>CC96*(1-VLOOKUP($AW96,'MP-2019_Male'!$A$3:$CH$103,IF(CD$5&gt;2034,84,(60+(CD$5-$AX$5)))))</f>
        <v>0.51500000000000001</v>
      </c>
      <c r="CE96" s="381">
        <f>CD96*(1-VLOOKUP($AW96,'MP-2019_Male'!$A$3:$CH$103,IF(CE$5&gt;2034,84,(60+(CE$5-$AX$5)))))</f>
        <v>0.51500000000000001</v>
      </c>
      <c r="CF96" s="381">
        <f>CE96*(1-VLOOKUP($AW96,'MP-2019_Male'!$A$3:$CH$103,IF(CF$5&gt;2034,84,(60+(CF$5-$AX$5)))))</f>
        <v>0.51500000000000001</v>
      </c>
      <c r="CG96" s="381">
        <f>CF96*(1-VLOOKUP($AW96,'MP-2019_Male'!$A$3:$CH$103,IF(CG$5&gt;2034,84,(60+(CG$5-$AX$5)))))</f>
        <v>0.51500000000000001</v>
      </c>
      <c r="CH96" s="381">
        <f>CG96*(1-VLOOKUP($AW96,'MP-2019_Male'!$A$3:$CH$103,IF(CH$5&gt;2034,84,(60+(CH$5-$AX$5)))))</f>
        <v>0.51500000000000001</v>
      </c>
      <c r="CI96" s="381">
        <f>CH96*(1-VLOOKUP($AW96,'MP-2019_Male'!$A$3:$CH$103,IF(CI$5&gt;2034,84,(60+(CI$5-$AX$5)))))</f>
        <v>0.51500000000000001</v>
      </c>
      <c r="CJ96" s="381">
        <f>CI96*(1-VLOOKUP($AW96,'MP-2019_Male'!$A$3:$CH$103,IF(CJ$5&gt;2034,84,(60+(CJ$5-$AX$5)))))</f>
        <v>0.51500000000000001</v>
      </c>
      <c r="CK96" s="381">
        <f>CJ96*(1-VLOOKUP($AW96,'MP-2019_Male'!$A$3:$CH$103,IF(CK$5&gt;2034,84,(60+(CK$5-$AX$5)))))</f>
        <v>0.51500000000000001</v>
      </c>
      <c r="CL96" s="381">
        <f>CK96*(1-VLOOKUP($AW96,'MP-2019_Male'!$A$3:$CH$103,IF(CL$5&gt;2034,84,(60+(CL$5-$AX$5)))))</f>
        <v>0.51500000000000001</v>
      </c>
      <c r="CM96" s="381">
        <f>CL96*(1-VLOOKUP($AW96,'MP-2019_Male'!$A$3:$CH$103,IF(CM$5&gt;2034,84,(60+(CM$5-$AX$5)))))</f>
        <v>0.51500000000000001</v>
      </c>
      <c r="CN96" s="381">
        <f>CM96*(1-VLOOKUP($AW96,'MP-2019_Male'!$A$3:$CH$103,IF(CN$5&gt;2034,84,(60+(CN$5-$AX$5)))))</f>
        <v>0.51500000000000001</v>
      </c>
      <c r="CO96" s="381">
        <f>CN96*(1-VLOOKUP($AW96,'MP-2019_Male'!$A$3:$CH$103,IF(CO$5&gt;2034,84,(60+(CO$5-$AX$5)))))</f>
        <v>0.51500000000000001</v>
      </c>
      <c r="CP96" s="381">
        <f>CO96*(1-VLOOKUP($AW96,'MP-2019_Male'!$A$3:$CH$103,IF(CP$5&gt;2034,84,(60+(CP$5-$AX$5)))))</f>
        <v>0.51500000000000001</v>
      </c>
      <c r="CQ96" s="381">
        <f>CP96*(1-VLOOKUP($AW96,'MP-2019_Male'!$A$3:$CH$103,IF(CQ$5&gt;2034,84,(60+(CQ$5-$AX$5)))))</f>
        <v>0.51500000000000001</v>
      </c>
      <c r="CR96" s="381">
        <f>CQ96*(1-VLOOKUP($AW96,'MP-2019_Male'!$A$3:$CH$103,IF(CR$5&gt;2034,84,(60+(CR$5-$AX$5)))))</f>
        <v>0.51500000000000001</v>
      </c>
      <c r="CS96" s="381">
        <f>CR96*(1-VLOOKUP($AW96,'MP-2019_Male'!$A$3:$CH$103,IF(CS$5&gt;2034,84,(60+(CS$5-$AX$5)))))</f>
        <v>0.51500000000000001</v>
      </c>
      <c r="CT96" s="381">
        <f>CS96*(1-VLOOKUP($AW96,'MP-2019_Male'!$A$3:$CH$103,IF(CT$5&gt;2034,84,(60+(CT$5-$AX$5)))))</f>
        <v>0.51500000000000001</v>
      </c>
      <c r="CU96" s="381">
        <f>CT96*(1-VLOOKUP($AW96,'MP-2019_Male'!$A$3:$CH$103,IF(CU$5&gt;2034,84,(60+(CU$5-$AX$5)))))</f>
        <v>0.51500000000000001</v>
      </c>
      <c r="CV96" s="381">
        <f>CU96*(1-VLOOKUP($AW96,'MP-2019_Male'!$A$3:$CH$103,IF(CV$5&gt;2034,84,(60+(CV$5-$AX$5)))))</f>
        <v>0.51500000000000001</v>
      </c>
      <c r="CW96" s="381">
        <f>CV96*(1-VLOOKUP($AW96,'MP-2019_Male'!$A$3:$CH$103,IF(CW$5&gt;2034,84,(60+(CW$5-$AX$5)))))</f>
        <v>0.51500000000000001</v>
      </c>
      <c r="CX96" s="381">
        <f>CW96*(1-VLOOKUP($AW96,'MP-2019_Male'!$A$3:$CH$103,IF(CX$5&gt;2034,84,(60+(CX$5-$AX$5)))))</f>
        <v>0.51500000000000001</v>
      </c>
      <c r="CY96" s="381">
        <f>CX96*(1-VLOOKUP($AW96,'MP-2019_Male'!$A$3:$CH$103,IF(CY$5&gt;2034,84,(60+(CY$5-$AX$5)))))</f>
        <v>0.51500000000000001</v>
      </c>
      <c r="CZ96" s="381">
        <f>CY96*(1-VLOOKUP($AW96,'MP-2019_Male'!$A$3:$CH$103,IF(CZ$5&gt;2034,84,(60+(CZ$5-$AX$5)))))</f>
        <v>0.51500000000000001</v>
      </c>
      <c r="DA96" s="381">
        <f>CZ96*(1-VLOOKUP($AW96,'MP-2019_Male'!$A$3:$CH$103,IF(DA$5&gt;2034,84,(60+(DA$5-$AX$5)))))</f>
        <v>0.51500000000000001</v>
      </c>
      <c r="DB96" s="381">
        <f>DA96*(1-VLOOKUP($AW96,'MP-2019_Male'!$A$3:$CH$103,IF(DB$5&gt;2034,84,(60+(DB$5-$AX$5)))))</f>
        <v>0.51500000000000001</v>
      </c>
      <c r="DC96" s="381">
        <f>DB96*(1-VLOOKUP($AW96,'MP-2019_Male'!$A$3:$CH$103,IF(DC$5&gt;2034,84,(60+(DC$5-$AX$5)))))</f>
        <v>0.51500000000000001</v>
      </c>
      <c r="DD96" s="381">
        <f>DC96*(1-VLOOKUP($AW96,'MP-2019_Male'!$A$3:$CH$103,IF(DD$5&gt;2034,84,(60+(DD$5-$AX$5)))))</f>
        <v>0.51500000000000001</v>
      </c>
      <c r="DE96" s="381">
        <f>DD96*(1-VLOOKUP($AW96,'MP-2019_Male'!$A$3:$CH$103,IF(DE$5&gt;2034,84,(60+(DE$5-$AX$5)))))</f>
        <v>0.51500000000000001</v>
      </c>
      <c r="DF96" s="381">
        <f>DE96*(1-VLOOKUP($AW96,'MP-2019_Male'!$A$3:$CH$103,IF(DF$5&gt;2034,84,(60+(DF$5-$AX$5)))))</f>
        <v>0.51500000000000001</v>
      </c>
      <c r="DG96" s="381">
        <f>DF96*(1-VLOOKUP($AW96,'MP-2019_Male'!$A$3:$CH$103,IF(DG$5&gt;2034,84,(60+(DG$5-$AX$5)))))</f>
        <v>0.51500000000000001</v>
      </c>
      <c r="DH96" s="381">
        <f>DG96*(1-VLOOKUP($AW96,'MP-2019_Male'!$A$3:$CH$103,IF(DH$5&gt;2034,84,(60+(DH$5-$AX$5)))))</f>
        <v>0.51500000000000001</v>
      </c>
      <c r="DI96" s="381">
        <f>DH96*(1-VLOOKUP($AW96,'MP-2019_Male'!$A$3:$CH$103,IF(DI$5&gt;2034,84,(60+(DI$5-$AX$5)))))</f>
        <v>0.51500000000000001</v>
      </c>
      <c r="DJ96" s="381">
        <f>DI96*(1-VLOOKUP($AW96,'MP-2019_Male'!$A$3:$CH$103,IF(DJ$5&gt;2034,84,(60+(DJ$5-$AX$5)))))</f>
        <v>0.51500000000000001</v>
      </c>
      <c r="DK96" s="381">
        <f>DJ96*(1-VLOOKUP($AW96,'MP-2019_Male'!$A$3:$CH$103,IF(DK$5&gt;2034,84,(60+(DK$5-$AX$5)))))</f>
        <v>0.51500000000000001</v>
      </c>
      <c r="DL96" s="381">
        <f>DK96*(1-VLOOKUP($AW96,'MP-2019_Male'!$A$3:$CH$103,IF(DL$5&gt;2034,84,(60+(DL$5-$AX$5)))))</f>
        <v>0.51500000000000001</v>
      </c>
      <c r="DM96" s="381">
        <f>DL96*(1-VLOOKUP($AW96,'MP-2019_Male'!$A$3:$CH$103,IF(DM$5&gt;2034,84,(60+(DM$5-$AX$5)))))</f>
        <v>0.51500000000000001</v>
      </c>
      <c r="DN96" s="381">
        <f>DM96*(1-VLOOKUP($AW96,'MP-2019_Male'!$A$3:$CH$103,IF(DN$5&gt;2034,84,(60+(DN$5-$AX$5)))))</f>
        <v>0.51500000000000001</v>
      </c>
      <c r="DO96" s="381">
        <f>DN96*(1-VLOOKUP($AW96,'MP-2019_Male'!$A$3:$CH$103,IF(DO$5&gt;2034,84,(60+(DO$5-$AX$5)))))</f>
        <v>0.51500000000000001</v>
      </c>
      <c r="DP96" s="381">
        <f>DO96*(1-VLOOKUP($AW96,'MP-2019_Male'!$A$3:$CH$103,IF(DP$5&gt;2034,84,(60+(DP$5-$AX$5)))))</f>
        <v>0.51500000000000001</v>
      </c>
      <c r="DQ96" s="381">
        <f>DP96*(1-VLOOKUP($AW96,'MP-2019_Male'!$A$3:$CH$103,IF(DQ$5&gt;2034,84,(60+(DQ$5-$AX$5)))))</f>
        <v>0.51500000000000001</v>
      </c>
      <c r="DR96" s="381">
        <f>DQ96*(1-VLOOKUP($AW96,'MP-2019_Male'!$A$3:$CH$103,IF(DR$5&gt;2034,84,(60+(DR$5-$AX$5)))))</f>
        <v>0.51500000000000001</v>
      </c>
      <c r="DS96" s="381">
        <f>DR96*(1-VLOOKUP($AW96,'MP-2019_Male'!$A$3:$CH$103,IF(DS$5&gt;2034,84,(60+(DS$5-$AX$5)))))</f>
        <v>0.51500000000000001</v>
      </c>
      <c r="DT96" s="381">
        <f>DS96*(1-VLOOKUP($AW96,'MP-2019_Male'!$A$3:$CH$103,IF(DT$5&gt;2034,84,(60+(DT$5-$AX$5)))))</f>
        <v>0.51500000000000001</v>
      </c>
      <c r="DU96" s="381">
        <f>DT96*(1-VLOOKUP($AW96,'MP-2019_Male'!$A$3:$CH$103,IF(DU$5&gt;2034,84,(60+(DU$5-$AX$5)))))</f>
        <v>0.51500000000000001</v>
      </c>
      <c r="DV96" s="381">
        <f>DU96*(1-VLOOKUP($AW96,'MP-2019_Male'!$A$3:$CH$103,IF(DV$5&gt;2034,84,(60+(DV$5-$AX$5)))))</f>
        <v>0.51500000000000001</v>
      </c>
      <c r="DW96" s="381">
        <f>DV96*(1-VLOOKUP($AW96,'MP-2019_Male'!$A$3:$CH$103,IF(DW$5&gt;2034,84,(60+(DW$5-$AX$5)))))</f>
        <v>0.51500000000000001</v>
      </c>
      <c r="DX96" s="381">
        <f>DW96*(1-VLOOKUP($AW96,'MP-2019_Male'!$A$3:$CH$103,IF(DX$5&gt;2034,84,(60+(DX$5-$AX$5)))))</f>
        <v>0.51500000000000001</v>
      </c>
      <c r="DY96" s="381">
        <f>DX96*(1-VLOOKUP($AW96,'MP-2019_Male'!$A$3:$CH$103,IF(DY$5&gt;2034,84,(60+(DY$5-$AX$5)))))</f>
        <v>0.51500000000000001</v>
      </c>
      <c r="DZ96" s="381">
        <f>DY96*(1-VLOOKUP($AW96,'MP-2019_Male'!$A$3:$CH$103,IF(DZ$5&gt;2034,84,(60+(DZ$5-$AX$5)))))</f>
        <v>0.51500000000000001</v>
      </c>
      <c r="EA96" s="381">
        <f>DZ96*(1-VLOOKUP($AW96,'MP-2019_Male'!$A$3:$CH$103,IF(EA$5&gt;2034,84,(60+(EA$5-$AX$5)))))</f>
        <v>0.51500000000000001</v>
      </c>
      <c r="EB96" s="381">
        <f>EA96*(1-VLOOKUP($AW96,'MP-2019_Male'!$A$3:$CH$103,IF(EB$5&gt;2034,84,(60+(EB$5-$AX$5)))))</f>
        <v>0.51500000000000001</v>
      </c>
      <c r="EC96" s="381">
        <f>EB96*(1-VLOOKUP($AW96,'MP-2019_Male'!$A$3:$CH$103,IF(EC$5&gt;2034,84,(60+(EC$5-$AX$5)))))</f>
        <v>0.51500000000000001</v>
      </c>
      <c r="ED96" s="381">
        <f>EC96*(1-VLOOKUP($AW96,'MP-2019_Male'!$A$3:$CH$103,IF(ED$5&gt;2034,84,(60+(ED$5-$AX$5)))))</f>
        <v>0.51500000000000001</v>
      </c>
      <c r="EE96" s="381">
        <f>ED96*(1-VLOOKUP($AW96,'MP-2019_Male'!$A$3:$CH$103,IF(EE$5&gt;2034,84,(60+(EE$5-$AX$5)))))</f>
        <v>0.51500000000000001</v>
      </c>
      <c r="EF96" s="381">
        <f>EE96*(1-VLOOKUP($AW96,'MP-2019_Male'!$A$3:$CH$103,IF(EF$5&gt;2034,84,(60+(EF$5-$AX$5)))))</f>
        <v>0.51500000000000001</v>
      </c>
      <c r="EG96" s="381">
        <f>EF96*(1-VLOOKUP($AW96,'MP-2019_Male'!$A$3:$CH$103,IF(EG$5&gt;2034,84,(60+(EG$5-$AX$5)))))</f>
        <v>0.51500000000000001</v>
      </c>
      <c r="EH96" s="381">
        <f>EG96*(1-VLOOKUP($AW96,'MP-2019_Male'!$A$3:$CH$103,IF(EH$5&gt;2034,84,(60+(EH$5-$AX$5)))))</f>
        <v>0.51500000000000001</v>
      </c>
      <c r="EI96" s="381">
        <f>EH96*(1-VLOOKUP($AW96,'MP-2019_Male'!$A$3:$CH$103,IF(EI$5&gt;2034,84,(60+(EI$5-$AX$5)))))</f>
        <v>0.51500000000000001</v>
      </c>
      <c r="EJ96" s="381">
        <f>EI96*(1-VLOOKUP($AW96,'MP-2019_Male'!$A$3:$CH$103,IF(EJ$5&gt;2034,84,(60+(EJ$5-$AX$5)))))</f>
        <v>0.51500000000000001</v>
      </c>
      <c r="EK96" s="381">
        <f>EJ96*(1-VLOOKUP($AW96,'MP-2019_Male'!$A$3:$CH$103,IF(EK$5&gt;2034,84,(60+(EK$5-$AX$5)))))</f>
        <v>0.51500000000000001</v>
      </c>
      <c r="EL96" s="381">
        <f>EK96*(1-VLOOKUP($AW96,'MP-2019_Male'!$A$3:$CH$103,IF(EL$5&gt;2034,84,(60+(EL$5-$AX$5)))))</f>
        <v>0.51500000000000001</v>
      </c>
      <c r="EM96" s="381">
        <f>EL96*(1-VLOOKUP($AW96,'MP-2019_Male'!$A$3:$CH$103,IF(EM$5&gt;2034,84,(60+(EM$5-$AX$5)))))</f>
        <v>0.51500000000000001</v>
      </c>
      <c r="EN96" s="381">
        <f>EM96*(1-VLOOKUP($AW96,'MP-2019_Male'!$A$3:$CH$103,IF(EN$5&gt;2034,84,(60+(EN$5-$AX$5)))))</f>
        <v>0.51500000000000001</v>
      </c>
      <c r="EO96" s="381">
        <f>EN96*(1-VLOOKUP($AW96,'MP-2019_Male'!$A$3:$CH$103,IF(EO$5&gt;2034,84,(60+(EO$5-$AX$5)))))</f>
        <v>0.51500000000000001</v>
      </c>
      <c r="EP96" s="381">
        <f>EO96*(1-VLOOKUP($AW96,'MP-2019_Male'!$A$3:$CH$103,IF(EP$5&gt;2034,84,(60+(EP$5-$AX$5)))))</f>
        <v>0.51500000000000001</v>
      </c>
      <c r="EQ96" s="381">
        <f>EP96*(1-VLOOKUP($AW96,'MP-2019_Male'!$A$3:$CH$103,IF(EQ$5&gt;2034,84,(60+(EQ$5-$AX$5)))))</f>
        <v>0.51500000000000001</v>
      </c>
      <c r="ER96" s="381">
        <f>EQ96*(1-VLOOKUP($AW96,'MP-2019_Male'!$A$3:$CH$103,IF(ER$5&gt;2034,84,(60+(ER$5-$AX$5)))))</f>
        <v>0.51500000000000001</v>
      </c>
      <c r="ES96" s="381">
        <f>ER96*(1-VLOOKUP($AW96,'MP-2019_Male'!$A$3:$CH$103,IF(ES$5&gt;2034,84,(60+(ES$5-$AX$5)))))</f>
        <v>0.51500000000000001</v>
      </c>
      <c r="ET96" s="381">
        <f>ES96*(1-VLOOKUP($AW96,'MP-2019_Male'!$A$3:$CH$103,IF(ET$5&gt;2034,84,(60+(ET$5-$AX$5)))))</f>
        <v>0.51500000000000001</v>
      </c>
      <c r="EU96" s="381">
        <f>ET96*(1-VLOOKUP($AW96,'MP-2019_Male'!$A$3:$CH$103,IF(EU$5&gt;2034,84,(60+(EU$5-$AX$5)))))</f>
        <v>0.51500000000000001</v>
      </c>
      <c r="EV96" s="381">
        <f>EU96*(1-VLOOKUP($AW96,'MP-2019_Male'!$A$3:$CH$103,IF(EV$5&gt;2034,84,(60+(EV$5-$AX$5)))))</f>
        <v>0.51500000000000001</v>
      </c>
      <c r="EW96" s="381">
        <f>EV96*(1-VLOOKUP($AW96,'MP-2019_Male'!$A$3:$CH$103,IF(EW$5&gt;2034,84,(60+(EW$5-$AX$5)))))</f>
        <v>0.51500000000000001</v>
      </c>
      <c r="EX96" s="381">
        <f>EW96*(1-VLOOKUP($AW96,'MP-2019_Male'!$A$3:$CH$103,IF(EX$5&gt;2034,84,(60+(EX$5-$AX$5)))))</f>
        <v>0.51500000000000001</v>
      </c>
      <c r="EY96" s="381">
        <f>EX96*(1-VLOOKUP($AW96,'MP-2019_Male'!$A$3:$CH$103,IF(EY$5&gt;2034,84,(60+(EY$5-$AX$5)))))</f>
        <v>0.51500000000000001</v>
      </c>
      <c r="EZ96" s="381">
        <f>EY96*(1-VLOOKUP($AW96,'MP-2019_Male'!$A$3:$CH$103,IF(EZ$5&gt;2034,84,(60+(EZ$5-$AX$5)))))</f>
        <v>0.51500000000000001</v>
      </c>
      <c r="FA96" s="381">
        <f>EZ96*(1-VLOOKUP($AW96,'MP-2019_Male'!$A$3:$CH$103,IF(FA$5&gt;2034,84,(60+(FA$5-$AX$5)))))</f>
        <v>0.51500000000000001</v>
      </c>
      <c r="FB96" s="381">
        <f>FA96*(1-VLOOKUP($AW96,'MP-2019_Male'!$A$3:$CH$103,IF(FB$5&gt;2034,84,(60+(FB$5-$AX$5)))))</f>
        <v>0.51500000000000001</v>
      </c>
      <c r="FC96" s="381">
        <f>FB96*(1-VLOOKUP($AW96,'MP-2019_Male'!$A$3:$CH$103,IF(FC$5&gt;2034,84,(60+(FC$5-$AX$5)))))</f>
        <v>0.51500000000000001</v>
      </c>
      <c r="FD96" s="381">
        <f>FC96*(1-VLOOKUP($AW96,'MP-2019_Male'!$A$3:$CH$103,IF(FD$5&gt;2034,84,(60+(FD$5-$AX$5)))))</f>
        <v>0.51500000000000001</v>
      </c>
      <c r="FE96" s="381">
        <f>FD96*(1-VLOOKUP($AW96,'MP-2019_Male'!$A$3:$CH$103,IF(FE$5&gt;2034,84,(60+(FE$5-$AX$5)))))</f>
        <v>0.51500000000000001</v>
      </c>
      <c r="FF96" s="381">
        <f>FE96*(1-VLOOKUP($AW96,'MP-2019_Male'!$A$3:$CH$103,IF(FF$5&gt;2034,84,(60+(FF$5-$AX$5)))))</f>
        <v>0.51500000000000001</v>
      </c>
      <c r="FG96" s="381">
        <f>FF96*(1-VLOOKUP($AW96,'MP-2019_Male'!$A$3:$CH$103,IF(FG$5&gt;2034,84,(60+(FG$5-$AX$5)))))</f>
        <v>0.51500000000000001</v>
      </c>
      <c r="FH96" s="381">
        <f>FG96*(1-VLOOKUP($AW96,'MP-2019_Male'!$A$3:$CH$103,IF(FH$5&gt;2034,84,(60+(FH$5-$AX$5)))))</f>
        <v>0.51500000000000001</v>
      </c>
      <c r="FI96" s="381">
        <f>FH96*(1-VLOOKUP($AW96,'MP-2019_Male'!$A$3:$CH$103,IF(FI$5&gt;2034,84,(60+(FI$5-$AX$5)))))</f>
        <v>0.51500000000000001</v>
      </c>
      <c r="FJ96" s="381">
        <f>FI96*(1-VLOOKUP($AW96,'MP-2019_Male'!$A$3:$CH$103,IF(FJ$5&gt;2034,84,(60+(FJ$5-$AX$5)))))</f>
        <v>0.51500000000000001</v>
      </c>
      <c r="FK96" s="381">
        <f>FJ96*(1-VLOOKUP($AW96,'MP-2019_Male'!$A$3:$CH$103,IF(FK$5&gt;2034,84,(60+(FK$5-$AX$5)))))</f>
        <v>0.51500000000000001</v>
      </c>
      <c r="FL96" s="381">
        <f>FK96*(1-VLOOKUP($AW96,'MP-2019_Male'!$A$3:$CH$103,IF(FL$5&gt;2034,84,(60+(FL$5-$AX$5)))))</f>
        <v>0.51500000000000001</v>
      </c>
      <c r="FM96" s="381">
        <f>FL96*(1-VLOOKUP($AW96,'MP-2019_Male'!$A$3:$CH$103,IF(FM$5&gt;2034,84,(60+(FM$5-$AX$5)))))</f>
        <v>0.51500000000000001</v>
      </c>
      <c r="FN96" s="381">
        <f>FM96*(1-VLOOKUP($AW96,'MP-2019_Male'!$A$3:$CH$103,IF(FN$5&gt;2034,84,(60+(FN$5-$AX$5)))))</f>
        <v>0.51500000000000001</v>
      </c>
    </row>
    <row r="97" spans="1:170">
      <c r="A97" s="172">
        <v>109</v>
      </c>
      <c r="B97" s="190">
        <f t="shared" si="20"/>
        <v>0.479987</v>
      </c>
      <c r="C97" s="191">
        <f t="shared" si="21"/>
        <v>0.446544</v>
      </c>
      <c r="D97" s="174">
        <f t="shared" si="18"/>
        <v>0.4632655</v>
      </c>
      <c r="E97" s="345">
        <f t="shared" ca="1" si="22"/>
        <v>0.40427745945914267</v>
      </c>
      <c r="F97" s="346">
        <f t="shared" ca="1" si="23"/>
        <v>0.37686662821282985</v>
      </c>
      <c r="G97" s="366">
        <f t="shared" ca="1" si="17"/>
        <v>0.39057204383598626</v>
      </c>
      <c r="R97" s="405">
        <v>109</v>
      </c>
      <c r="T97" s="406" t="s">
        <v>63</v>
      </c>
      <c r="U97" s="407">
        <v>0.46067000000000002</v>
      </c>
      <c r="V97" s="407">
        <v>0.46067000000000002</v>
      </c>
      <c r="W97" s="408">
        <v>0.46067000000000002</v>
      </c>
      <c r="Y97" s="406" t="s">
        <v>63</v>
      </c>
      <c r="Z97" s="407">
        <v>0.48842999999999998</v>
      </c>
      <c r="AA97" s="407">
        <v>0.48842999999999998</v>
      </c>
      <c r="AB97" s="408">
        <v>0.48842999999999998</v>
      </c>
      <c r="AC97" s="413"/>
      <c r="AD97" s="172">
        <v>109</v>
      </c>
      <c r="AF97" s="195"/>
      <c r="AG97" s="196">
        <v>0.479987</v>
      </c>
      <c r="AH97" s="197">
        <v>0.479987</v>
      </c>
      <c r="AI97" s="172"/>
      <c r="AJ97" s="195"/>
      <c r="AK97" s="196">
        <v>0.446544</v>
      </c>
      <c r="AL97" s="197">
        <v>0.446544</v>
      </c>
      <c r="AM97" s="198"/>
      <c r="AW97" s="172">
        <v>116</v>
      </c>
      <c r="AX97" s="199">
        <f t="shared" si="19"/>
        <v>0.51500000000000001</v>
      </c>
      <c r="AY97" s="334">
        <f t="shared" si="24"/>
        <v>0.51500000000000001</v>
      </c>
      <c r="AZ97" s="381">
        <f>AY97*(1-VLOOKUP($AW97,'MP-2019_Male'!$A$3:$CH$103,IF(AZ$5&gt;2034,84,(60+(AZ$5-$AX$5)))))</f>
        <v>0.51500000000000001</v>
      </c>
      <c r="BA97" s="381">
        <f>AZ97*(1-VLOOKUP($AW97,'MP-2019_Male'!$A$3:$CH$103,IF(BA$5&gt;2034,84,(60+(BA$5-$AX$5)))))</f>
        <v>0.51500000000000001</v>
      </c>
      <c r="BB97" s="381">
        <f>BA97*(1-VLOOKUP($AW97,'MP-2019_Male'!$A$3:$CH$103,IF(BB$5&gt;2034,84,(60+(BB$5-$AX$5)))))</f>
        <v>0.51500000000000001</v>
      </c>
      <c r="BC97" s="381">
        <f>BB97*(1-VLOOKUP($AW97,'MP-2019_Male'!$A$3:$CH$103,IF(BC$5&gt;2034,84,(60+(BC$5-$AX$5)))))</f>
        <v>0.51500000000000001</v>
      </c>
      <c r="BD97" s="381">
        <f>BC97*(1-VLOOKUP($AW97,'MP-2019_Male'!$A$3:$CH$103,IF(BD$5&gt;2034,84,(60+(BD$5-$AX$5)))))</f>
        <v>0.51500000000000001</v>
      </c>
      <c r="BE97" s="381">
        <f>BD97*(1-VLOOKUP($AW97,'MP-2019_Male'!$A$3:$CH$103,IF(BE$5&gt;2034,84,(60+(BE$5-$AX$5)))))</f>
        <v>0.51500000000000001</v>
      </c>
      <c r="BF97" s="381">
        <f>BE97*(1-VLOOKUP($AW97,'MP-2019_Male'!$A$3:$CH$103,IF(BF$5&gt;2034,84,(60+(BF$5-$AX$5)))))</f>
        <v>0.51500000000000001</v>
      </c>
      <c r="BG97" s="381">
        <f>BF97*(1-VLOOKUP($AW97,'MP-2019_Male'!$A$3:$CH$103,IF(BG$5&gt;2034,84,(60+(BG$5-$AX$5)))))</f>
        <v>0.51500000000000001</v>
      </c>
      <c r="BH97" s="381">
        <f>BG97*(1-VLOOKUP($AW97,'MP-2019_Male'!$A$3:$CH$103,IF(BH$5&gt;2034,84,(60+(BH$5-$AX$5)))))</f>
        <v>0.51500000000000001</v>
      </c>
      <c r="BI97" s="381">
        <f>BH97*(1-VLOOKUP($AW97,'MP-2019_Male'!$A$3:$CH$103,IF(BI$5&gt;2034,84,(60+(BI$5-$AX$5)))))</f>
        <v>0.51500000000000001</v>
      </c>
      <c r="BJ97" s="414">
        <f>BI97*(1-VLOOKUP($AW97,'MP-2019_Male'!$A$3:$CH$103,IF(BJ$5&gt;2034,84,(60+(BJ$5-$AX$5)))))</f>
        <v>0.51500000000000001</v>
      </c>
      <c r="BK97" s="381">
        <f>BJ97*(1-VLOOKUP($AW97,'MP-2019_Male'!$A$3:$CH$103,IF(BK$5&gt;2034,84,(60+(BK$5-$AX$5)))))</f>
        <v>0.51500000000000001</v>
      </c>
      <c r="BL97" s="381">
        <f>BK97*(1-VLOOKUP($AW97,'MP-2019_Male'!$A$3:$CH$103,IF(BL$5&gt;2034,84,(60+(BL$5-$AX$5)))))</f>
        <v>0.51500000000000001</v>
      </c>
      <c r="BM97" s="381">
        <f>BL97*(1-VLOOKUP($AW97,'MP-2019_Male'!$A$3:$CH$103,IF(BM$5&gt;2034,84,(60+(BM$5-$AX$5)))))</f>
        <v>0.51500000000000001</v>
      </c>
      <c r="BN97" s="381">
        <f>BM97*(1-VLOOKUP($AW97,'MP-2019_Male'!$A$3:$CH$103,IF(BN$5&gt;2034,84,(60+(BN$5-$AX$5)))))</f>
        <v>0.51500000000000001</v>
      </c>
      <c r="BO97" s="381">
        <f>BN97*(1-VLOOKUP($AW97,'MP-2019_Male'!$A$3:$CH$103,IF(BO$5&gt;2034,84,(60+(BO$5-$AX$5)))))</f>
        <v>0.51500000000000001</v>
      </c>
      <c r="BP97" s="381">
        <f>BO97*(1-VLOOKUP($AW97,'MP-2019_Male'!$A$3:$CH$103,IF(BP$5&gt;2034,84,(60+(BP$5-$AX$5)))))</f>
        <v>0.51500000000000001</v>
      </c>
      <c r="BQ97" s="381">
        <f>BP97*(1-VLOOKUP($AW97,'MP-2019_Male'!$A$3:$CH$103,IF(BQ$5&gt;2034,84,(60+(BQ$5-$AX$5)))))</f>
        <v>0.51500000000000001</v>
      </c>
      <c r="BR97" s="381">
        <f>BQ97*(1-VLOOKUP($AW97,'MP-2019_Male'!$A$3:$CH$103,IF(BR$5&gt;2034,84,(60+(BR$5-$AX$5)))))</f>
        <v>0.51500000000000001</v>
      </c>
      <c r="BS97" s="381">
        <f>BR97*(1-VLOOKUP($AW97,'MP-2019_Male'!$A$3:$CH$103,IF(BS$5&gt;2034,84,(60+(BS$5-$AX$5)))))</f>
        <v>0.51500000000000001</v>
      </c>
      <c r="BT97" s="381">
        <f>BS97*(1-VLOOKUP($AW97,'MP-2019_Male'!$A$3:$CH$103,IF(BT$5&gt;2034,84,(60+(BT$5-$AX$5)))))</f>
        <v>0.51500000000000001</v>
      </c>
      <c r="BU97" s="381">
        <f>BT97*(1-VLOOKUP($AW97,'MP-2019_Male'!$A$3:$CH$103,IF(BU$5&gt;2034,84,(60+(BU$5-$AX$5)))))</f>
        <v>0.51500000000000001</v>
      </c>
      <c r="BV97" s="381">
        <f>BU97*(1-VLOOKUP($AW97,'MP-2019_Male'!$A$3:$CH$103,IF(BV$5&gt;2034,84,(60+(BV$5-$AX$5)))))</f>
        <v>0.51500000000000001</v>
      </c>
      <c r="BW97" s="381">
        <f>BV97*(1-VLOOKUP($AW97,'MP-2019_Male'!$A$3:$CH$103,IF(BW$5&gt;2034,84,(60+(BW$5-$AX$5)))))</f>
        <v>0.51500000000000001</v>
      </c>
      <c r="BX97" s="381">
        <f>BW97*(1-VLOOKUP($AW97,'MP-2019_Male'!$A$3:$CH$103,IF(BX$5&gt;2034,84,(60+(BX$5-$AX$5)))))</f>
        <v>0.51500000000000001</v>
      </c>
      <c r="BY97" s="381">
        <f>BX97*(1-VLOOKUP($AW97,'MP-2019_Male'!$A$3:$CH$103,IF(BY$5&gt;2034,84,(60+(BY$5-$AX$5)))))</f>
        <v>0.51500000000000001</v>
      </c>
      <c r="BZ97" s="381">
        <f>BY97*(1-VLOOKUP($AW97,'MP-2019_Male'!$A$3:$CH$103,IF(BZ$5&gt;2034,84,(60+(BZ$5-$AX$5)))))</f>
        <v>0.51500000000000001</v>
      </c>
      <c r="CA97" s="381">
        <f>BZ97*(1-VLOOKUP($AW97,'MP-2019_Male'!$A$3:$CH$103,IF(CA$5&gt;2034,84,(60+(CA$5-$AX$5)))))</f>
        <v>0.51500000000000001</v>
      </c>
      <c r="CB97" s="381">
        <f>CA97*(1-VLOOKUP($AW97,'MP-2019_Male'!$A$3:$CH$103,IF(CB$5&gt;2034,84,(60+(CB$5-$AX$5)))))</f>
        <v>0.51500000000000001</v>
      </c>
      <c r="CC97" s="381">
        <f>CB97*(1-VLOOKUP($AW97,'MP-2019_Male'!$A$3:$CH$103,IF(CC$5&gt;2034,84,(60+(CC$5-$AX$5)))))</f>
        <v>0.51500000000000001</v>
      </c>
      <c r="CD97" s="381">
        <f>CC97*(1-VLOOKUP($AW97,'MP-2019_Male'!$A$3:$CH$103,IF(CD$5&gt;2034,84,(60+(CD$5-$AX$5)))))</f>
        <v>0.51500000000000001</v>
      </c>
      <c r="CE97" s="381">
        <f>CD97*(1-VLOOKUP($AW97,'MP-2019_Male'!$A$3:$CH$103,IF(CE$5&gt;2034,84,(60+(CE$5-$AX$5)))))</f>
        <v>0.51500000000000001</v>
      </c>
      <c r="CF97" s="381">
        <f>CE97*(1-VLOOKUP($AW97,'MP-2019_Male'!$A$3:$CH$103,IF(CF$5&gt;2034,84,(60+(CF$5-$AX$5)))))</f>
        <v>0.51500000000000001</v>
      </c>
      <c r="CG97" s="381">
        <f>CF97*(1-VLOOKUP($AW97,'MP-2019_Male'!$A$3:$CH$103,IF(CG$5&gt;2034,84,(60+(CG$5-$AX$5)))))</f>
        <v>0.51500000000000001</v>
      </c>
      <c r="CH97" s="381">
        <f>CG97*(1-VLOOKUP($AW97,'MP-2019_Male'!$A$3:$CH$103,IF(CH$5&gt;2034,84,(60+(CH$5-$AX$5)))))</f>
        <v>0.51500000000000001</v>
      </c>
      <c r="CI97" s="381">
        <f>CH97*(1-VLOOKUP($AW97,'MP-2019_Male'!$A$3:$CH$103,IF(CI$5&gt;2034,84,(60+(CI$5-$AX$5)))))</f>
        <v>0.51500000000000001</v>
      </c>
      <c r="CJ97" s="381">
        <f>CI97*(1-VLOOKUP($AW97,'MP-2019_Male'!$A$3:$CH$103,IF(CJ$5&gt;2034,84,(60+(CJ$5-$AX$5)))))</f>
        <v>0.51500000000000001</v>
      </c>
      <c r="CK97" s="381">
        <f>CJ97*(1-VLOOKUP($AW97,'MP-2019_Male'!$A$3:$CH$103,IF(CK$5&gt;2034,84,(60+(CK$5-$AX$5)))))</f>
        <v>0.51500000000000001</v>
      </c>
      <c r="CL97" s="381">
        <f>CK97*(1-VLOOKUP($AW97,'MP-2019_Male'!$A$3:$CH$103,IF(CL$5&gt;2034,84,(60+(CL$5-$AX$5)))))</f>
        <v>0.51500000000000001</v>
      </c>
      <c r="CM97" s="381">
        <f>CL97*(1-VLOOKUP($AW97,'MP-2019_Male'!$A$3:$CH$103,IF(CM$5&gt;2034,84,(60+(CM$5-$AX$5)))))</f>
        <v>0.51500000000000001</v>
      </c>
      <c r="CN97" s="381">
        <f>CM97*(1-VLOOKUP($AW97,'MP-2019_Male'!$A$3:$CH$103,IF(CN$5&gt;2034,84,(60+(CN$5-$AX$5)))))</f>
        <v>0.51500000000000001</v>
      </c>
      <c r="CO97" s="381">
        <f>CN97*(1-VLOOKUP($AW97,'MP-2019_Male'!$A$3:$CH$103,IF(CO$5&gt;2034,84,(60+(CO$5-$AX$5)))))</f>
        <v>0.51500000000000001</v>
      </c>
      <c r="CP97" s="381">
        <f>CO97*(1-VLOOKUP($AW97,'MP-2019_Male'!$A$3:$CH$103,IF(CP$5&gt;2034,84,(60+(CP$5-$AX$5)))))</f>
        <v>0.51500000000000001</v>
      </c>
      <c r="CQ97" s="381">
        <f>CP97*(1-VLOOKUP($AW97,'MP-2019_Male'!$A$3:$CH$103,IF(CQ$5&gt;2034,84,(60+(CQ$5-$AX$5)))))</f>
        <v>0.51500000000000001</v>
      </c>
      <c r="CR97" s="381">
        <f>CQ97*(1-VLOOKUP($AW97,'MP-2019_Male'!$A$3:$CH$103,IF(CR$5&gt;2034,84,(60+(CR$5-$AX$5)))))</f>
        <v>0.51500000000000001</v>
      </c>
      <c r="CS97" s="381">
        <f>CR97*(1-VLOOKUP($AW97,'MP-2019_Male'!$A$3:$CH$103,IF(CS$5&gt;2034,84,(60+(CS$5-$AX$5)))))</f>
        <v>0.51500000000000001</v>
      </c>
      <c r="CT97" s="381">
        <f>CS97*(1-VLOOKUP($AW97,'MP-2019_Male'!$A$3:$CH$103,IF(CT$5&gt;2034,84,(60+(CT$5-$AX$5)))))</f>
        <v>0.51500000000000001</v>
      </c>
      <c r="CU97" s="381">
        <f>CT97*(1-VLOOKUP($AW97,'MP-2019_Male'!$A$3:$CH$103,IF(CU$5&gt;2034,84,(60+(CU$5-$AX$5)))))</f>
        <v>0.51500000000000001</v>
      </c>
      <c r="CV97" s="381">
        <f>CU97*(1-VLOOKUP($AW97,'MP-2019_Male'!$A$3:$CH$103,IF(CV$5&gt;2034,84,(60+(CV$5-$AX$5)))))</f>
        <v>0.51500000000000001</v>
      </c>
      <c r="CW97" s="381">
        <f>CV97*(1-VLOOKUP($AW97,'MP-2019_Male'!$A$3:$CH$103,IF(CW$5&gt;2034,84,(60+(CW$5-$AX$5)))))</f>
        <v>0.51500000000000001</v>
      </c>
      <c r="CX97" s="381">
        <f>CW97*(1-VLOOKUP($AW97,'MP-2019_Male'!$A$3:$CH$103,IF(CX$5&gt;2034,84,(60+(CX$5-$AX$5)))))</f>
        <v>0.51500000000000001</v>
      </c>
      <c r="CY97" s="381">
        <f>CX97*(1-VLOOKUP($AW97,'MP-2019_Male'!$A$3:$CH$103,IF(CY$5&gt;2034,84,(60+(CY$5-$AX$5)))))</f>
        <v>0.51500000000000001</v>
      </c>
      <c r="CZ97" s="381">
        <f>CY97*(1-VLOOKUP($AW97,'MP-2019_Male'!$A$3:$CH$103,IF(CZ$5&gt;2034,84,(60+(CZ$5-$AX$5)))))</f>
        <v>0.51500000000000001</v>
      </c>
      <c r="DA97" s="381">
        <f>CZ97*(1-VLOOKUP($AW97,'MP-2019_Male'!$A$3:$CH$103,IF(DA$5&gt;2034,84,(60+(DA$5-$AX$5)))))</f>
        <v>0.51500000000000001</v>
      </c>
      <c r="DB97" s="381">
        <f>DA97*(1-VLOOKUP($AW97,'MP-2019_Male'!$A$3:$CH$103,IF(DB$5&gt;2034,84,(60+(DB$5-$AX$5)))))</f>
        <v>0.51500000000000001</v>
      </c>
      <c r="DC97" s="381">
        <f>DB97*(1-VLOOKUP($AW97,'MP-2019_Male'!$A$3:$CH$103,IF(DC$5&gt;2034,84,(60+(DC$5-$AX$5)))))</f>
        <v>0.51500000000000001</v>
      </c>
      <c r="DD97" s="381">
        <f>DC97*(1-VLOOKUP($AW97,'MP-2019_Male'!$A$3:$CH$103,IF(DD$5&gt;2034,84,(60+(DD$5-$AX$5)))))</f>
        <v>0.51500000000000001</v>
      </c>
      <c r="DE97" s="381">
        <f>DD97*(1-VLOOKUP($AW97,'MP-2019_Male'!$A$3:$CH$103,IF(DE$5&gt;2034,84,(60+(DE$5-$AX$5)))))</f>
        <v>0.51500000000000001</v>
      </c>
      <c r="DF97" s="381">
        <f>DE97*(1-VLOOKUP($AW97,'MP-2019_Male'!$A$3:$CH$103,IF(DF$5&gt;2034,84,(60+(DF$5-$AX$5)))))</f>
        <v>0.51500000000000001</v>
      </c>
      <c r="DG97" s="381">
        <f>DF97*(1-VLOOKUP($AW97,'MP-2019_Male'!$A$3:$CH$103,IF(DG$5&gt;2034,84,(60+(DG$5-$AX$5)))))</f>
        <v>0.51500000000000001</v>
      </c>
      <c r="DH97" s="381">
        <f>DG97*(1-VLOOKUP($AW97,'MP-2019_Male'!$A$3:$CH$103,IF(DH$5&gt;2034,84,(60+(DH$5-$AX$5)))))</f>
        <v>0.51500000000000001</v>
      </c>
      <c r="DI97" s="381">
        <f>DH97*(1-VLOOKUP($AW97,'MP-2019_Male'!$A$3:$CH$103,IF(DI$5&gt;2034,84,(60+(DI$5-$AX$5)))))</f>
        <v>0.51500000000000001</v>
      </c>
      <c r="DJ97" s="381">
        <f>DI97*(1-VLOOKUP($AW97,'MP-2019_Male'!$A$3:$CH$103,IF(DJ$5&gt;2034,84,(60+(DJ$5-$AX$5)))))</f>
        <v>0.51500000000000001</v>
      </c>
      <c r="DK97" s="381">
        <f>DJ97*(1-VLOOKUP($AW97,'MP-2019_Male'!$A$3:$CH$103,IF(DK$5&gt;2034,84,(60+(DK$5-$AX$5)))))</f>
        <v>0.51500000000000001</v>
      </c>
      <c r="DL97" s="381">
        <f>DK97*(1-VLOOKUP($AW97,'MP-2019_Male'!$A$3:$CH$103,IF(DL$5&gt;2034,84,(60+(DL$5-$AX$5)))))</f>
        <v>0.51500000000000001</v>
      </c>
      <c r="DM97" s="381">
        <f>DL97*(1-VLOOKUP($AW97,'MP-2019_Male'!$A$3:$CH$103,IF(DM$5&gt;2034,84,(60+(DM$5-$AX$5)))))</f>
        <v>0.51500000000000001</v>
      </c>
      <c r="DN97" s="381">
        <f>DM97*(1-VLOOKUP($AW97,'MP-2019_Male'!$A$3:$CH$103,IF(DN$5&gt;2034,84,(60+(DN$5-$AX$5)))))</f>
        <v>0.51500000000000001</v>
      </c>
      <c r="DO97" s="381">
        <f>DN97*(1-VLOOKUP($AW97,'MP-2019_Male'!$A$3:$CH$103,IF(DO$5&gt;2034,84,(60+(DO$5-$AX$5)))))</f>
        <v>0.51500000000000001</v>
      </c>
      <c r="DP97" s="381">
        <f>DO97*(1-VLOOKUP($AW97,'MP-2019_Male'!$A$3:$CH$103,IF(DP$5&gt;2034,84,(60+(DP$5-$AX$5)))))</f>
        <v>0.51500000000000001</v>
      </c>
      <c r="DQ97" s="381">
        <f>DP97*(1-VLOOKUP($AW97,'MP-2019_Male'!$A$3:$CH$103,IF(DQ$5&gt;2034,84,(60+(DQ$5-$AX$5)))))</f>
        <v>0.51500000000000001</v>
      </c>
      <c r="DR97" s="381">
        <f>DQ97*(1-VLOOKUP($AW97,'MP-2019_Male'!$A$3:$CH$103,IF(DR$5&gt;2034,84,(60+(DR$5-$AX$5)))))</f>
        <v>0.51500000000000001</v>
      </c>
      <c r="DS97" s="381">
        <f>DR97*(1-VLOOKUP($AW97,'MP-2019_Male'!$A$3:$CH$103,IF(DS$5&gt;2034,84,(60+(DS$5-$AX$5)))))</f>
        <v>0.51500000000000001</v>
      </c>
      <c r="DT97" s="381">
        <f>DS97*(1-VLOOKUP($AW97,'MP-2019_Male'!$A$3:$CH$103,IF(DT$5&gt;2034,84,(60+(DT$5-$AX$5)))))</f>
        <v>0.51500000000000001</v>
      </c>
      <c r="DU97" s="381">
        <f>DT97*(1-VLOOKUP($AW97,'MP-2019_Male'!$A$3:$CH$103,IF(DU$5&gt;2034,84,(60+(DU$5-$AX$5)))))</f>
        <v>0.51500000000000001</v>
      </c>
      <c r="DV97" s="381">
        <f>DU97*(1-VLOOKUP($AW97,'MP-2019_Male'!$A$3:$CH$103,IF(DV$5&gt;2034,84,(60+(DV$5-$AX$5)))))</f>
        <v>0.51500000000000001</v>
      </c>
      <c r="DW97" s="381">
        <f>DV97*(1-VLOOKUP($AW97,'MP-2019_Male'!$A$3:$CH$103,IF(DW$5&gt;2034,84,(60+(DW$5-$AX$5)))))</f>
        <v>0.51500000000000001</v>
      </c>
      <c r="DX97" s="381">
        <f>DW97*(1-VLOOKUP($AW97,'MP-2019_Male'!$A$3:$CH$103,IF(DX$5&gt;2034,84,(60+(DX$5-$AX$5)))))</f>
        <v>0.51500000000000001</v>
      </c>
      <c r="DY97" s="381">
        <f>DX97*(1-VLOOKUP($AW97,'MP-2019_Male'!$A$3:$CH$103,IF(DY$5&gt;2034,84,(60+(DY$5-$AX$5)))))</f>
        <v>0.51500000000000001</v>
      </c>
      <c r="DZ97" s="381">
        <f>DY97*(1-VLOOKUP($AW97,'MP-2019_Male'!$A$3:$CH$103,IF(DZ$5&gt;2034,84,(60+(DZ$5-$AX$5)))))</f>
        <v>0.51500000000000001</v>
      </c>
      <c r="EA97" s="381">
        <f>DZ97*(1-VLOOKUP($AW97,'MP-2019_Male'!$A$3:$CH$103,IF(EA$5&gt;2034,84,(60+(EA$5-$AX$5)))))</f>
        <v>0.51500000000000001</v>
      </c>
      <c r="EB97" s="381">
        <f>EA97*(1-VLOOKUP($AW97,'MP-2019_Male'!$A$3:$CH$103,IF(EB$5&gt;2034,84,(60+(EB$5-$AX$5)))))</f>
        <v>0.51500000000000001</v>
      </c>
      <c r="EC97" s="381">
        <f>EB97*(1-VLOOKUP($AW97,'MP-2019_Male'!$A$3:$CH$103,IF(EC$5&gt;2034,84,(60+(EC$5-$AX$5)))))</f>
        <v>0.51500000000000001</v>
      </c>
      <c r="ED97" s="381">
        <f>EC97*(1-VLOOKUP($AW97,'MP-2019_Male'!$A$3:$CH$103,IF(ED$5&gt;2034,84,(60+(ED$5-$AX$5)))))</f>
        <v>0.51500000000000001</v>
      </c>
      <c r="EE97" s="381">
        <f>ED97*(1-VLOOKUP($AW97,'MP-2019_Male'!$A$3:$CH$103,IF(EE$5&gt;2034,84,(60+(EE$5-$AX$5)))))</f>
        <v>0.51500000000000001</v>
      </c>
      <c r="EF97" s="381">
        <f>EE97*(1-VLOOKUP($AW97,'MP-2019_Male'!$A$3:$CH$103,IF(EF$5&gt;2034,84,(60+(EF$5-$AX$5)))))</f>
        <v>0.51500000000000001</v>
      </c>
      <c r="EG97" s="381">
        <f>EF97*(1-VLOOKUP($AW97,'MP-2019_Male'!$A$3:$CH$103,IF(EG$5&gt;2034,84,(60+(EG$5-$AX$5)))))</f>
        <v>0.51500000000000001</v>
      </c>
      <c r="EH97" s="381">
        <f>EG97*(1-VLOOKUP($AW97,'MP-2019_Male'!$A$3:$CH$103,IF(EH$5&gt;2034,84,(60+(EH$5-$AX$5)))))</f>
        <v>0.51500000000000001</v>
      </c>
      <c r="EI97" s="381">
        <f>EH97*(1-VLOOKUP($AW97,'MP-2019_Male'!$A$3:$CH$103,IF(EI$5&gt;2034,84,(60+(EI$5-$AX$5)))))</f>
        <v>0.51500000000000001</v>
      </c>
      <c r="EJ97" s="381">
        <f>EI97*(1-VLOOKUP($AW97,'MP-2019_Male'!$A$3:$CH$103,IF(EJ$5&gt;2034,84,(60+(EJ$5-$AX$5)))))</f>
        <v>0.51500000000000001</v>
      </c>
      <c r="EK97" s="381">
        <f>EJ97*(1-VLOOKUP($AW97,'MP-2019_Male'!$A$3:$CH$103,IF(EK$5&gt;2034,84,(60+(EK$5-$AX$5)))))</f>
        <v>0.51500000000000001</v>
      </c>
      <c r="EL97" s="381">
        <f>EK97*(1-VLOOKUP($AW97,'MP-2019_Male'!$A$3:$CH$103,IF(EL$5&gt;2034,84,(60+(EL$5-$AX$5)))))</f>
        <v>0.51500000000000001</v>
      </c>
      <c r="EM97" s="381">
        <f>EL97*(1-VLOOKUP($AW97,'MP-2019_Male'!$A$3:$CH$103,IF(EM$5&gt;2034,84,(60+(EM$5-$AX$5)))))</f>
        <v>0.51500000000000001</v>
      </c>
      <c r="EN97" s="381">
        <f>EM97*(1-VLOOKUP($AW97,'MP-2019_Male'!$A$3:$CH$103,IF(EN$5&gt;2034,84,(60+(EN$5-$AX$5)))))</f>
        <v>0.51500000000000001</v>
      </c>
      <c r="EO97" s="381">
        <f>EN97*(1-VLOOKUP($AW97,'MP-2019_Male'!$A$3:$CH$103,IF(EO$5&gt;2034,84,(60+(EO$5-$AX$5)))))</f>
        <v>0.51500000000000001</v>
      </c>
      <c r="EP97" s="381">
        <f>EO97*(1-VLOOKUP($AW97,'MP-2019_Male'!$A$3:$CH$103,IF(EP$5&gt;2034,84,(60+(EP$5-$AX$5)))))</f>
        <v>0.51500000000000001</v>
      </c>
      <c r="EQ97" s="381">
        <f>EP97*(1-VLOOKUP($AW97,'MP-2019_Male'!$A$3:$CH$103,IF(EQ$5&gt;2034,84,(60+(EQ$5-$AX$5)))))</f>
        <v>0.51500000000000001</v>
      </c>
      <c r="ER97" s="381">
        <f>EQ97*(1-VLOOKUP($AW97,'MP-2019_Male'!$A$3:$CH$103,IF(ER$5&gt;2034,84,(60+(ER$5-$AX$5)))))</f>
        <v>0.51500000000000001</v>
      </c>
      <c r="ES97" s="381">
        <f>ER97*(1-VLOOKUP($AW97,'MP-2019_Male'!$A$3:$CH$103,IF(ES$5&gt;2034,84,(60+(ES$5-$AX$5)))))</f>
        <v>0.51500000000000001</v>
      </c>
      <c r="ET97" s="381">
        <f>ES97*(1-VLOOKUP($AW97,'MP-2019_Male'!$A$3:$CH$103,IF(ET$5&gt;2034,84,(60+(ET$5-$AX$5)))))</f>
        <v>0.51500000000000001</v>
      </c>
      <c r="EU97" s="381">
        <f>ET97*(1-VLOOKUP($AW97,'MP-2019_Male'!$A$3:$CH$103,IF(EU$5&gt;2034,84,(60+(EU$5-$AX$5)))))</f>
        <v>0.51500000000000001</v>
      </c>
      <c r="EV97" s="381">
        <f>EU97*(1-VLOOKUP($AW97,'MP-2019_Male'!$A$3:$CH$103,IF(EV$5&gt;2034,84,(60+(EV$5-$AX$5)))))</f>
        <v>0.51500000000000001</v>
      </c>
      <c r="EW97" s="381">
        <f>EV97*(1-VLOOKUP($AW97,'MP-2019_Male'!$A$3:$CH$103,IF(EW$5&gt;2034,84,(60+(EW$5-$AX$5)))))</f>
        <v>0.51500000000000001</v>
      </c>
      <c r="EX97" s="381">
        <f>EW97*(1-VLOOKUP($AW97,'MP-2019_Male'!$A$3:$CH$103,IF(EX$5&gt;2034,84,(60+(EX$5-$AX$5)))))</f>
        <v>0.51500000000000001</v>
      </c>
      <c r="EY97" s="381">
        <f>EX97*(1-VLOOKUP($AW97,'MP-2019_Male'!$A$3:$CH$103,IF(EY$5&gt;2034,84,(60+(EY$5-$AX$5)))))</f>
        <v>0.51500000000000001</v>
      </c>
      <c r="EZ97" s="381">
        <f>EY97*(1-VLOOKUP($AW97,'MP-2019_Male'!$A$3:$CH$103,IF(EZ$5&gt;2034,84,(60+(EZ$5-$AX$5)))))</f>
        <v>0.51500000000000001</v>
      </c>
      <c r="FA97" s="381">
        <f>EZ97*(1-VLOOKUP($AW97,'MP-2019_Male'!$A$3:$CH$103,IF(FA$5&gt;2034,84,(60+(FA$5-$AX$5)))))</f>
        <v>0.51500000000000001</v>
      </c>
      <c r="FB97" s="381">
        <f>FA97*(1-VLOOKUP($AW97,'MP-2019_Male'!$A$3:$CH$103,IF(FB$5&gt;2034,84,(60+(FB$5-$AX$5)))))</f>
        <v>0.51500000000000001</v>
      </c>
      <c r="FC97" s="381">
        <f>FB97*(1-VLOOKUP($AW97,'MP-2019_Male'!$A$3:$CH$103,IF(FC$5&gt;2034,84,(60+(FC$5-$AX$5)))))</f>
        <v>0.51500000000000001</v>
      </c>
      <c r="FD97" s="381">
        <f>FC97*(1-VLOOKUP($AW97,'MP-2019_Male'!$A$3:$CH$103,IF(FD$5&gt;2034,84,(60+(FD$5-$AX$5)))))</f>
        <v>0.51500000000000001</v>
      </c>
      <c r="FE97" s="381">
        <f>FD97*(1-VLOOKUP($AW97,'MP-2019_Male'!$A$3:$CH$103,IF(FE$5&gt;2034,84,(60+(FE$5-$AX$5)))))</f>
        <v>0.51500000000000001</v>
      </c>
      <c r="FF97" s="381">
        <f>FE97*(1-VLOOKUP($AW97,'MP-2019_Male'!$A$3:$CH$103,IF(FF$5&gt;2034,84,(60+(FF$5-$AX$5)))))</f>
        <v>0.51500000000000001</v>
      </c>
      <c r="FG97" s="381">
        <f>FF97*(1-VLOOKUP($AW97,'MP-2019_Male'!$A$3:$CH$103,IF(FG$5&gt;2034,84,(60+(FG$5-$AX$5)))))</f>
        <v>0.51500000000000001</v>
      </c>
      <c r="FH97" s="381">
        <f>FG97*(1-VLOOKUP($AW97,'MP-2019_Male'!$A$3:$CH$103,IF(FH$5&gt;2034,84,(60+(FH$5-$AX$5)))))</f>
        <v>0.51500000000000001</v>
      </c>
      <c r="FI97" s="381">
        <f>FH97*(1-VLOOKUP($AW97,'MP-2019_Male'!$A$3:$CH$103,IF(FI$5&gt;2034,84,(60+(FI$5-$AX$5)))))</f>
        <v>0.51500000000000001</v>
      </c>
      <c r="FJ97" s="381">
        <f>FI97*(1-VLOOKUP($AW97,'MP-2019_Male'!$A$3:$CH$103,IF(FJ$5&gt;2034,84,(60+(FJ$5-$AX$5)))))</f>
        <v>0.51500000000000001</v>
      </c>
      <c r="FK97" s="381">
        <f>FJ97*(1-VLOOKUP($AW97,'MP-2019_Male'!$A$3:$CH$103,IF(FK$5&gt;2034,84,(60+(FK$5-$AX$5)))))</f>
        <v>0.51500000000000001</v>
      </c>
      <c r="FL97" s="381">
        <f>FK97*(1-VLOOKUP($AW97,'MP-2019_Male'!$A$3:$CH$103,IF(FL$5&gt;2034,84,(60+(FL$5-$AX$5)))))</f>
        <v>0.51500000000000001</v>
      </c>
      <c r="FM97" s="381">
        <f>FL97*(1-VLOOKUP($AW97,'MP-2019_Male'!$A$3:$CH$103,IF(FM$5&gt;2034,84,(60+(FM$5-$AX$5)))))</f>
        <v>0.51500000000000001</v>
      </c>
      <c r="FN97" s="381">
        <f>FM97*(1-VLOOKUP($AW97,'MP-2019_Male'!$A$3:$CH$103,IF(FN$5&gt;2034,84,(60+(FN$5-$AX$5)))))</f>
        <v>0.51500000000000001</v>
      </c>
    </row>
    <row r="98" spans="1:170">
      <c r="A98" s="172">
        <v>110</v>
      </c>
      <c r="B98" s="190">
        <f t="shared" si="20"/>
        <v>0.49437599999999998</v>
      </c>
      <c r="C98" s="191">
        <f t="shared" si="21"/>
        <v>0.463061</v>
      </c>
      <c r="D98" s="174">
        <f t="shared" si="18"/>
        <v>0.47871849999999999</v>
      </c>
      <c r="E98" s="345">
        <f t="shared" ca="1" si="22"/>
        <v>0.42841356606134851</v>
      </c>
      <c r="F98" s="346">
        <f t="shared" ca="1" si="23"/>
        <v>0.40322216864461025</v>
      </c>
      <c r="G98" s="366">
        <f t="shared" ca="1" si="17"/>
        <v>0.41581786735297938</v>
      </c>
      <c r="R98" s="405">
        <v>110</v>
      </c>
      <c r="T98" s="406" t="s">
        <v>63</v>
      </c>
      <c r="U98" s="407">
        <v>0.47689999999999999</v>
      </c>
      <c r="V98" s="407">
        <v>0.47689999999999999</v>
      </c>
      <c r="W98" s="408">
        <v>0.47689999999999999</v>
      </c>
      <c r="Y98" s="406" t="s">
        <v>63</v>
      </c>
      <c r="Z98" s="407">
        <v>0.5</v>
      </c>
      <c r="AA98" s="407">
        <v>0.5</v>
      </c>
      <c r="AB98" s="408">
        <v>0.5</v>
      </c>
      <c r="AC98" s="413"/>
      <c r="AD98" s="172">
        <v>110</v>
      </c>
      <c r="AF98" s="195"/>
      <c r="AG98" s="196">
        <v>0.49437599999999998</v>
      </c>
      <c r="AH98" s="197">
        <v>0.49437599999999998</v>
      </c>
      <c r="AI98" s="172"/>
      <c r="AJ98" s="195"/>
      <c r="AK98" s="196">
        <v>0.463061</v>
      </c>
      <c r="AL98" s="197">
        <v>0.463061</v>
      </c>
      <c r="AM98" s="198"/>
      <c r="AW98" s="172">
        <v>117</v>
      </c>
      <c r="AX98" s="199">
        <f t="shared" si="19"/>
        <v>0.51500000000000001</v>
      </c>
      <c r="AY98" s="334">
        <f t="shared" si="24"/>
        <v>0.51500000000000001</v>
      </c>
      <c r="AZ98" s="381">
        <f>AY98*(1-VLOOKUP($AW98,'MP-2019_Male'!$A$3:$CH$103,IF(AZ$5&gt;2034,84,(60+(AZ$5-$AX$5)))))</f>
        <v>0.51500000000000001</v>
      </c>
      <c r="BA98" s="381">
        <f>AZ98*(1-VLOOKUP($AW98,'MP-2019_Male'!$A$3:$CH$103,IF(BA$5&gt;2034,84,(60+(BA$5-$AX$5)))))</f>
        <v>0.51500000000000001</v>
      </c>
      <c r="BB98" s="381">
        <f>BA98*(1-VLOOKUP($AW98,'MP-2019_Male'!$A$3:$CH$103,IF(BB$5&gt;2034,84,(60+(BB$5-$AX$5)))))</f>
        <v>0.51500000000000001</v>
      </c>
      <c r="BC98" s="381">
        <f>BB98*(1-VLOOKUP($AW98,'MP-2019_Male'!$A$3:$CH$103,IF(BC$5&gt;2034,84,(60+(BC$5-$AX$5)))))</f>
        <v>0.51500000000000001</v>
      </c>
      <c r="BD98" s="381">
        <f>BC98*(1-VLOOKUP($AW98,'MP-2019_Male'!$A$3:$CH$103,IF(BD$5&gt;2034,84,(60+(BD$5-$AX$5)))))</f>
        <v>0.51500000000000001</v>
      </c>
      <c r="BE98" s="381">
        <f>BD98*(1-VLOOKUP($AW98,'MP-2019_Male'!$A$3:$CH$103,IF(BE$5&gt;2034,84,(60+(BE$5-$AX$5)))))</f>
        <v>0.51500000000000001</v>
      </c>
      <c r="BF98" s="381">
        <f>BE98*(1-VLOOKUP($AW98,'MP-2019_Male'!$A$3:$CH$103,IF(BF$5&gt;2034,84,(60+(BF$5-$AX$5)))))</f>
        <v>0.51500000000000001</v>
      </c>
      <c r="BG98" s="381">
        <f>BF98*(1-VLOOKUP($AW98,'MP-2019_Male'!$A$3:$CH$103,IF(BG$5&gt;2034,84,(60+(BG$5-$AX$5)))))</f>
        <v>0.51500000000000001</v>
      </c>
      <c r="BH98" s="381">
        <f>BG98*(1-VLOOKUP($AW98,'MP-2019_Male'!$A$3:$CH$103,IF(BH$5&gt;2034,84,(60+(BH$5-$AX$5)))))</f>
        <v>0.51500000000000001</v>
      </c>
      <c r="BI98" s="381">
        <f>BH98*(1-VLOOKUP($AW98,'MP-2019_Male'!$A$3:$CH$103,IF(BI$5&gt;2034,84,(60+(BI$5-$AX$5)))))</f>
        <v>0.51500000000000001</v>
      </c>
      <c r="BJ98" s="414">
        <f>BI98*(1-VLOOKUP($AW98,'MP-2019_Male'!$A$3:$CH$103,IF(BJ$5&gt;2034,84,(60+(BJ$5-$AX$5)))))</f>
        <v>0.51500000000000001</v>
      </c>
      <c r="BK98" s="381">
        <f>BJ98*(1-VLOOKUP($AW98,'MP-2019_Male'!$A$3:$CH$103,IF(BK$5&gt;2034,84,(60+(BK$5-$AX$5)))))</f>
        <v>0.51500000000000001</v>
      </c>
      <c r="BL98" s="381">
        <f>BK98*(1-VLOOKUP($AW98,'MP-2019_Male'!$A$3:$CH$103,IF(BL$5&gt;2034,84,(60+(BL$5-$AX$5)))))</f>
        <v>0.51500000000000001</v>
      </c>
      <c r="BM98" s="381">
        <f>BL98*(1-VLOOKUP($AW98,'MP-2019_Male'!$A$3:$CH$103,IF(BM$5&gt;2034,84,(60+(BM$5-$AX$5)))))</f>
        <v>0.51500000000000001</v>
      </c>
      <c r="BN98" s="381">
        <f>BM98*(1-VLOOKUP($AW98,'MP-2019_Male'!$A$3:$CH$103,IF(BN$5&gt;2034,84,(60+(BN$5-$AX$5)))))</f>
        <v>0.51500000000000001</v>
      </c>
      <c r="BO98" s="381">
        <f>BN98*(1-VLOOKUP($AW98,'MP-2019_Male'!$A$3:$CH$103,IF(BO$5&gt;2034,84,(60+(BO$5-$AX$5)))))</f>
        <v>0.51500000000000001</v>
      </c>
      <c r="BP98" s="381">
        <f>BO98*(1-VLOOKUP($AW98,'MP-2019_Male'!$A$3:$CH$103,IF(BP$5&gt;2034,84,(60+(BP$5-$AX$5)))))</f>
        <v>0.51500000000000001</v>
      </c>
      <c r="BQ98" s="381">
        <f>BP98*(1-VLOOKUP($AW98,'MP-2019_Male'!$A$3:$CH$103,IF(BQ$5&gt;2034,84,(60+(BQ$5-$AX$5)))))</f>
        <v>0.51500000000000001</v>
      </c>
      <c r="BR98" s="381">
        <f>BQ98*(1-VLOOKUP($AW98,'MP-2019_Male'!$A$3:$CH$103,IF(BR$5&gt;2034,84,(60+(BR$5-$AX$5)))))</f>
        <v>0.51500000000000001</v>
      </c>
      <c r="BS98" s="381">
        <f>BR98*(1-VLOOKUP($AW98,'MP-2019_Male'!$A$3:$CH$103,IF(BS$5&gt;2034,84,(60+(BS$5-$AX$5)))))</f>
        <v>0.51500000000000001</v>
      </c>
      <c r="BT98" s="381">
        <f>BS98*(1-VLOOKUP($AW98,'MP-2019_Male'!$A$3:$CH$103,IF(BT$5&gt;2034,84,(60+(BT$5-$AX$5)))))</f>
        <v>0.51500000000000001</v>
      </c>
      <c r="BU98" s="381">
        <f>BT98*(1-VLOOKUP($AW98,'MP-2019_Male'!$A$3:$CH$103,IF(BU$5&gt;2034,84,(60+(BU$5-$AX$5)))))</f>
        <v>0.51500000000000001</v>
      </c>
      <c r="BV98" s="381">
        <f>BU98*(1-VLOOKUP($AW98,'MP-2019_Male'!$A$3:$CH$103,IF(BV$5&gt;2034,84,(60+(BV$5-$AX$5)))))</f>
        <v>0.51500000000000001</v>
      </c>
      <c r="BW98" s="381">
        <f>BV98*(1-VLOOKUP($AW98,'MP-2019_Male'!$A$3:$CH$103,IF(BW$5&gt;2034,84,(60+(BW$5-$AX$5)))))</f>
        <v>0.51500000000000001</v>
      </c>
      <c r="BX98" s="381">
        <f>BW98*(1-VLOOKUP($AW98,'MP-2019_Male'!$A$3:$CH$103,IF(BX$5&gt;2034,84,(60+(BX$5-$AX$5)))))</f>
        <v>0.51500000000000001</v>
      </c>
      <c r="BY98" s="381">
        <f>BX98*(1-VLOOKUP($AW98,'MP-2019_Male'!$A$3:$CH$103,IF(BY$5&gt;2034,84,(60+(BY$5-$AX$5)))))</f>
        <v>0.51500000000000001</v>
      </c>
      <c r="BZ98" s="381">
        <f>BY98*(1-VLOOKUP($AW98,'MP-2019_Male'!$A$3:$CH$103,IF(BZ$5&gt;2034,84,(60+(BZ$5-$AX$5)))))</f>
        <v>0.51500000000000001</v>
      </c>
      <c r="CA98" s="381">
        <f>BZ98*(1-VLOOKUP($AW98,'MP-2019_Male'!$A$3:$CH$103,IF(CA$5&gt;2034,84,(60+(CA$5-$AX$5)))))</f>
        <v>0.51500000000000001</v>
      </c>
      <c r="CB98" s="381">
        <f>CA98*(1-VLOOKUP($AW98,'MP-2019_Male'!$A$3:$CH$103,IF(CB$5&gt;2034,84,(60+(CB$5-$AX$5)))))</f>
        <v>0.51500000000000001</v>
      </c>
      <c r="CC98" s="381">
        <f>CB98*(1-VLOOKUP($AW98,'MP-2019_Male'!$A$3:$CH$103,IF(CC$5&gt;2034,84,(60+(CC$5-$AX$5)))))</f>
        <v>0.51500000000000001</v>
      </c>
      <c r="CD98" s="381">
        <f>CC98*(1-VLOOKUP($AW98,'MP-2019_Male'!$A$3:$CH$103,IF(CD$5&gt;2034,84,(60+(CD$5-$AX$5)))))</f>
        <v>0.51500000000000001</v>
      </c>
      <c r="CE98" s="381">
        <f>CD98*(1-VLOOKUP($AW98,'MP-2019_Male'!$A$3:$CH$103,IF(CE$5&gt;2034,84,(60+(CE$5-$AX$5)))))</f>
        <v>0.51500000000000001</v>
      </c>
      <c r="CF98" s="381">
        <f>CE98*(1-VLOOKUP($AW98,'MP-2019_Male'!$A$3:$CH$103,IF(CF$5&gt;2034,84,(60+(CF$5-$AX$5)))))</f>
        <v>0.51500000000000001</v>
      </c>
      <c r="CG98" s="381">
        <f>CF98*(1-VLOOKUP($AW98,'MP-2019_Male'!$A$3:$CH$103,IF(CG$5&gt;2034,84,(60+(CG$5-$AX$5)))))</f>
        <v>0.51500000000000001</v>
      </c>
      <c r="CH98" s="381">
        <f>CG98*(1-VLOOKUP($AW98,'MP-2019_Male'!$A$3:$CH$103,IF(CH$5&gt;2034,84,(60+(CH$5-$AX$5)))))</f>
        <v>0.51500000000000001</v>
      </c>
      <c r="CI98" s="381">
        <f>CH98*(1-VLOOKUP($AW98,'MP-2019_Male'!$A$3:$CH$103,IF(CI$5&gt;2034,84,(60+(CI$5-$AX$5)))))</f>
        <v>0.51500000000000001</v>
      </c>
      <c r="CJ98" s="381">
        <f>CI98*(1-VLOOKUP($AW98,'MP-2019_Male'!$A$3:$CH$103,IF(CJ$5&gt;2034,84,(60+(CJ$5-$AX$5)))))</f>
        <v>0.51500000000000001</v>
      </c>
      <c r="CK98" s="381">
        <f>CJ98*(1-VLOOKUP($AW98,'MP-2019_Male'!$A$3:$CH$103,IF(CK$5&gt;2034,84,(60+(CK$5-$AX$5)))))</f>
        <v>0.51500000000000001</v>
      </c>
      <c r="CL98" s="381">
        <f>CK98*(1-VLOOKUP($AW98,'MP-2019_Male'!$A$3:$CH$103,IF(CL$5&gt;2034,84,(60+(CL$5-$AX$5)))))</f>
        <v>0.51500000000000001</v>
      </c>
      <c r="CM98" s="381">
        <f>CL98*(1-VLOOKUP($AW98,'MP-2019_Male'!$A$3:$CH$103,IF(CM$5&gt;2034,84,(60+(CM$5-$AX$5)))))</f>
        <v>0.51500000000000001</v>
      </c>
      <c r="CN98" s="381">
        <f>CM98*(1-VLOOKUP($AW98,'MP-2019_Male'!$A$3:$CH$103,IF(CN$5&gt;2034,84,(60+(CN$5-$AX$5)))))</f>
        <v>0.51500000000000001</v>
      </c>
      <c r="CO98" s="381">
        <f>CN98*(1-VLOOKUP($AW98,'MP-2019_Male'!$A$3:$CH$103,IF(CO$5&gt;2034,84,(60+(CO$5-$AX$5)))))</f>
        <v>0.51500000000000001</v>
      </c>
      <c r="CP98" s="381">
        <f>CO98*(1-VLOOKUP($AW98,'MP-2019_Male'!$A$3:$CH$103,IF(CP$5&gt;2034,84,(60+(CP$5-$AX$5)))))</f>
        <v>0.51500000000000001</v>
      </c>
      <c r="CQ98" s="381">
        <f>CP98*(1-VLOOKUP($AW98,'MP-2019_Male'!$A$3:$CH$103,IF(CQ$5&gt;2034,84,(60+(CQ$5-$AX$5)))))</f>
        <v>0.51500000000000001</v>
      </c>
      <c r="CR98" s="381">
        <f>CQ98*(1-VLOOKUP($AW98,'MP-2019_Male'!$A$3:$CH$103,IF(CR$5&gt;2034,84,(60+(CR$5-$AX$5)))))</f>
        <v>0.51500000000000001</v>
      </c>
      <c r="CS98" s="381">
        <f>CR98*(1-VLOOKUP($AW98,'MP-2019_Male'!$A$3:$CH$103,IF(CS$5&gt;2034,84,(60+(CS$5-$AX$5)))))</f>
        <v>0.51500000000000001</v>
      </c>
      <c r="CT98" s="381">
        <f>CS98*(1-VLOOKUP($AW98,'MP-2019_Male'!$A$3:$CH$103,IF(CT$5&gt;2034,84,(60+(CT$5-$AX$5)))))</f>
        <v>0.51500000000000001</v>
      </c>
      <c r="CU98" s="381">
        <f>CT98*(1-VLOOKUP($AW98,'MP-2019_Male'!$A$3:$CH$103,IF(CU$5&gt;2034,84,(60+(CU$5-$AX$5)))))</f>
        <v>0.51500000000000001</v>
      </c>
      <c r="CV98" s="381">
        <f>CU98*(1-VLOOKUP($AW98,'MP-2019_Male'!$A$3:$CH$103,IF(CV$5&gt;2034,84,(60+(CV$5-$AX$5)))))</f>
        <v>0.51500000000000001</v>
      </c>
      <c r="CW98" s="381">
        <f>CV98*(1-VLOOKUP($AW98,'MP-2019_Male'!$A$3:$CH$103,IF(CW$5&gt;2034,84,(60+(CW$5-$AX$5)))))</f>
        <v>0.51500000000000001</v>
      </c>
      <c r="CX98" s="381">
        <f>CW98*(1-VLOOKUP($AW98,'MP-2019_Male'!$A$3:$CH$103,IF(CX$5&gt;2034,84,(60+(CX$5-$AX$5)))))</f>
        <v>0.51500000000000001</v>
      </c>
      <c r="CY98" s="381">
        <f>CX98*(1-VLOOKUP($AW98,'MP-2019_Male'!$A$3:$CH$103,IF(CY$5&gt;2034,84,(60+(CY$5-$AX$5)))))</f>
        <v>0.51500000000000001</v>
      </c>
      <c r="CZ98" s="381">
        <f>CY98*(1-VLOOKUP($AW98,'MP-2019_Male'!$A$3:$CH$103,IF(CZ$5&gt;2034,84,(60+(CZ$5-$AX$5)))))</f>
        <v>0.51500000000000001</v>
      </c>
      <c r="DA98" s="381">
        <f>CZ98*(1-VLOOKUP($AW98,'MP-2019_Male'!$A$3:$CH$103,IF(DA$5&gt;2034,84,(60+(DA$5-$AX$5)))))</f>
        <v>0.51500000000000001</v>
      </c>
      <c r="DB98" s="381">
        <f>DA98*(1-VLOOKUP($AW98,'MP-2019_Male'!$A$3:$CH$103,IF(DB$5&gt;2034,84,(60+(DB$5-$AX$5)))))</f>
        <v>0.51500000000000001</v>
      </c>
      <c r="DC98" s="381">
        <f>DB98*(1-VLOOKUP($AW98,'MP-2019_Male'!$A$3:$CH$103,IF(DC$5&gt;2034,84,(60+(DC$5-$AX$5)))))</f>
        <v>0.51500000000000001</v>
      </c>
      <c r="DD98" s="381">
        <f>DC98*(1-VLOOKUP($AW98,'MP-2019_Male'!$A$3:$CH$103,IF(DD$5&gt;2034,84,(60+(DD$5-$AX$5)))))</f>
        <v>0.51500000000000001</v>
      </c>
      <c r="DE98" s="381">
        <f>DD98*(1-VLOOKUP($AW98,'MP-2019_Male'!$A$3:$CH$103,IF(DE$5&gt;2034,84,(60+(DE$5-$AX$5)))))</f>
        <v>0.51500000000000001</v>
      </c>
      <c r="DF98" s="381">
        <f>DE98*(1-VLOOKUP($AW98,'MP-2019_Male'!$A$3:$CH$103,IF(DF$5&gt;2034,84,(60+(DF$5-$AX$5)))))</f>
        <v>0.51500000000000001</v>
      </c>
      <c r="DG98" s="381">
        <f>DF98*(1-VLOOKUP($AW98,'MP-2019_Male'!$A$3:$CH$103,IF(DG$5&gt;2034,84,(60+(DG$5-$AX$5)))))</f>
        <v>0.51500000000000001</v>
      </c>
      <c r="DH98" s="381">
        <f>DG98*(1-VLOOKUP($AW98,'MP-2019_Male'!$A$3:$CH$103,IF(DH$5&gt;2034,84,(60+(DH$5-$AX$5)))))</f>
        <v>0.51500000000000001</v>
      </c>
      <c r="DI98" s="381">
        <f>DH98*(1-VLOOKUP($AW98,'MP-2019_Male'!$A$3:$CH$103,IF(DI$5&gt;2034,84,(60+(DI$5-$AX$5)))))</f>
        <v>0.51500000000000001</v>
      </c>
      <c r="DJ98" s="381">
        <f>DI98*(1-VLOOKUP($AW98,'MP-2019_Male'!$A$3:$CH$103,IF(DJ$5&gt;2034,84,(60+(DJ$5-$AX$5)))))</f>
        <v>0.51500000000000001</v>
      </c>
      <c r="DK98" s="381">
        <f>DJ98*(1-VLOOKUP($AW98,'MP-2019_Male'!$A$3:$CH$103,IF(DK$5&gt;2034,84,(60+(DK$5-$AX$5)))))</f>
        <v>0.51500000000000001</v>
      </c>
      <c r="DL98" s="381">
        <f>DK98*(1-VLOOKUP($AW98,'MP-2019_Male'!$A$3:$CH$103,IF(DL$5&gt;2034,84,(60+(DL$5-$AX$5)))))</f>
        <v>0.51500000000000001</v>
      </c>
      <c r="DM98" s="381">
        <f>DL98*(1-VLOOKUP($AW98,'MP-2019_Male'!$A$3:$CH$103,IF(DM$5&gt;2034,84,(60+(DM$5-$AX$5)))))</f>
        <v>0.51500000000000001</v>
      </c>
      <c r="DN98" s="381">
        <f>DM98*(1-VLOOKUP($AW98,'MP-2019_Male'!$A$3:$CH$103,IF(DN$5&gt;2034,84,(60+(DN$5-$AX$5)))))</f>
        <v>0.51500000000000001</v>
      </c>
      <c r="DO98" s="381">
        <f>DN98*(1-VLOOKUP($AW98,'MP-2019_Male'!$A$3:$CH$103,IF(DO$5&gt;2034,84,(60+(DO$5-$AX$5)))))</f>
        <v>0.51500000000000001</v>
      </c>
      <c r="DP98" s="381">
        <f>DO98*(1-VLOOKUP($AW98,'MP-2019_Male'!$A$3:$CH$103,IF(DP$5&gt;2034,84,(60+(DP$5-$AX$5)))))</f>
        <v>0.51500000000000001</v>
      </c>
      <c r="DQ98" s="381">
        <f>DP98*(1-VLOOKUP($AW98,'MP-2019_Male'!$A$3:$CH$103,IF(DQ$5&gt;2034,84,(60+(DQ$5-$AX$5)))))</f>
        <v>0.51500000000000001</v>
      </c>
      <c r="DR98" s="381">
        <f>DQ98*(1-VLOOKUP($AW98,'MP-2019_Male'!$A$3:$CH$103,IF(DR$5&gt;2034,84,(60+(DR$5-$AX$5)))))</f>
        <v>0.51500000000000001</v>
      </c>
      <c r="DS98" s="381">
        <f>DR98*(1-VLOOKUP($AW98,'MP-2019_Male'!$A$3:$CH$103,IF(DS$5&gt;2034,84,(60+(DS$5-$AX$5)))))</f>
        <v>0.51500000000000001</v>
      </c>
      <c r="DT98" s="381">
        <f>DS98*(1-VLOOKUP($AW98,'MP-2019_Male'!$A$3:$CH$103,IF(DT$5&gt;2034,84,(60+(DT$5-$AX$5)))))</f>
        <v>0.51500000000000001</v>
      </c>
      <c r="DU98" s="381">
        <f>DT98*(1-VLOOKUP($AW98,'MP-2019_Male'!$A$3:$CH$103,IF(DU$5&gt;2034,84,(60+(DU$5-$AX$5)))))</f>
        <v>0.51500000000000001</v>
      </c>
      <c r="DV98" s="381">
        <f>DU98*(1-VLOOKUP($AW98,'MP-2019_Male'!$A$3:$CH$103,IF(DV$5&gt;2034,84,(60+(DV$5-$AX$5)))))</f>
        <v>0.51500000000000001</v>
      </c>
      <c r="DW98" s="381">
        <f>DV98*(1-VLOOKUP($AW98,'MP-2019_Male'!$A$3:$CH$103,IF(DW$5&gt;2034,84,(60+(DW$5-$AX$5)))))</f>
        <v>0.51500000000000001</v>
      </c>
      <c r="DX98" s="381">
        <f>DW98*(1-VLOOKUP($AW98,'MP-2019_Male'!$A$3:$CH$103,IF(DX$5&gt;2034,84,(60+(DX$5-$AX$5)))))</f>
        <v>0.51500000000000001</v>
      </c>
      <c r="DY98" s="381">
        <f>DX98*(1-VLOOKUP($AW98,'MP-2019_Male'!$A$3:$CH$103,IF(DY$5&gt;2034,84,(60+(DY$5-$AX$5)))))</f>
        <v>0.51500000000000001</v>
      </c>
      <c r="DZ98" s="381">
        <f>DY98*(1-VLOOKUP($AW98,'MP-2019_Male'!$A$3:$CH$103,IF(DZ$5&gt;2034,84,(60+(DZ$5-$AX$5)))))</f>
        <v>0.51500000000000001</v>
      </c>
      <c r="EA98" s="381">
        <f>DZ98*(1-VLOOKUP($AW98,'MP-2019_Male'!$A$3:$CH$103,IF(EA$5&gt;2034,84,(60+(EA$5-$AX$5)))))</f>
        <v>0.51500000000000001</v>
      </c>
      <c r="EB98" s="381">
        <f>EA98*(1-VLOOKUP($AW98,'MP-2019_Male'!$A$3:$CH$103,IF(EB$5&gt;2034,84,(60+(EB$5-$AX$5)))))</f>
        <v>0.51500000000000001</v>
      </c>
      <c r="EC98" s="381">
        <f>EB98*(1-VLOOKUP($AW98,'MP-2019_Male'!$A$3:$CH$103,IF(EC$5&gt;2034,84,(60+(EC$5-$AX$5)))))</f>
        <v>0.51500000000000001</v>
      </c>
      <c r="ED98" s="381">
        <f>EC98*(1-VLOOKUP($AW98,'MP-2019_Male'!$A$3:$CH$103,IF(ED$5&gt;2034,84,(60+(ED$5-$AX$5)))))</f>
        <v>0.51500000000000001</v>
      </c>
      <c r="EE98" s="381">
        <f>ED98*(1-VLOOKUP($AW98,'MP-2019_Male'!$A$3:$CH$103,IF(EE$5&gt;2034,84,(60+(EE$5-$AX$5)))))</f>
        <v>0.51500000000000001</v>
      </c>
      <c r="EF98" s="381">
        <f>EE98*(1-VLOOKUP($AW98,'MP-2019_Male'!$A$3:$CH$103,IF(EF$5&gt;2034,84,(60+(EF$5-$AX$5)))))</f>
        <v>0.51500000000000001</v>
      </c>
      <c r="EG98" s="381">
        <f>EF98*(1-VLOOKUP($AW98,'MP-2019_Male'!$A$3:$CH$103,IF(EG$5&gt;2034,84,(60+(EG$5-$AX$5)))))</f>
        <v>0.51500000000000001</v>
      </c>
      <c r="EH98" s="381">
        <f>EG98*(1-VLOOKUP($AW98,'MP-2019_Male'!$A$3:$CH$103,IF(EH$5&gt;2034,84,(60+(EH$5-$AX$5)))))</f>
        <v>0.51500000000000001</v>
      </c>
      <c r="EI98" s="381">
        <f>EH98*(1-VLOOKUP($AW98,'MP-2019_Male'!$A$3:$CH$103,IF(EI$5&gt;2034,84,(60+(EI$5-$AX$5)))))</f>
        <v>0.51500000000000001</v>
      </c>
      <c r="EJ98" s="381">
        <f>EI98*(1-VLOOKUP($AW98,'MP-2019_Male'!$A$3:$CH$103,IF(EJ$5&gt;2034,84,(60+(EJ$5-$AX$5)))))</f>
        <v>0.51500000000000001</v>
      </c>
      <c r="EK98" s="381">
        <f>EJ98*(1-VLOOKUP($AW98,'MP-2019_Male'!$A$3:$CH$103,IF(EK$5&gt;2034,84,(60+(EK$5-$AX$5)))))</f>
        <v>0.51500000000000001</v>
      </c>
      <c r="EL98" s="381">
        <f>EK98*(1-VLOOKUP($AW98,'MP-2019_Male'!$A$3:$CH$103,IF(EL$5&gt;2034,84,(60+(EL$5-$AX$5)))))</f>
        <v>0.51500000000000001</v>
      </c>
      <c r="EM98" s="381">
        <f>EL98*(1-VLOOKUP($AW98,'MP-2019_Male'!$A$3:$CH$103,IF(EM$5&gt;2034,84,(60+(EM$5-$AX$5)))))</f>
        <v>0.51500000000000001</v>
      </c>
      <c r="EN98" s="381">
        <f>EM98*(1-VLOOKUP($AW98,'MP-2019_Male'!$A$3:$CH$103,IF(EN$5&gt;2034,84,(60+(EN$5-$AX$5)))))</f>
        <v>0.51500000000000001</v>
      </c>
      <c r="EO98" s="381">
        <f>EN98*(1-VLOOKUP($AW98,'MP-2019_Male'!$A$3:$CH$103,IF(EO$5&gt;2034,84,(60+(EO$5-$AX$5)))))</f>
        <v>0.51500000000000001</v>
      </c>
      <c r="EP98" s="381">
        <f>EO98*(1-VLOOKUP($AW98,'MP-2019_Male'!$A$3:$CH$103,IF(EP$5&gt;2034,84,(60+(EP$5-$AX$5)))))</f>
        <v>0.51500000000000001</v>
      </c>
      <c r="EQ98" s="381">
        <f>EP98*(1-VLOOKUP($AW98,'MP-2019_Male'!$A$3:$CH$103,IF(EQ$5&gt;2034,84,(60+(EQ$5-$AX$5)))))</f>
        <v>0.51500000000000001</v>
      </c>
      <c r="ER98" s="381">
        <f>EQ98*(1-VLOOKUP($AW98,'MP-2019_Male'!$A$3:$CH$103,IF(ER$5&gt;2034,84,(60+(ER$5-$AX$5)))))</f>
        <v>0.51500000000000001</v>
      </c>
      <c r="ES98" s="381">
        <f>ER98*(1-VLOOKUP($AW98,'MP-2019_Male'!$A$3:$CH$103,IF(ES$5&gt;2034,84,(60+(ES$5-$AX$5)))))</f>
        <v>0.51500000000000001</v>
      </c>
      <c r="ET98" s="381">
        <f>ES98*(1-VLOOKUP($AW98,'MP-2019_Male'!$A$3:$CH$103,IF(ET$5&gt;2034,84,(60+(ET$5-$AX$5)))))</f>
        <v>0.51500000000000001</v>
      </c>
      <c r="EU98" s="381">
        <f>ET98*(1-VLOOKUP($AW98,'MP-2019_Male'!$A$3:$CH$103,IF(EU$5&gt;2034,84,(60+(EU$5-$AX$5)))))</f>
        <v>0.51500000000000001</v>
      </c>
      <c r="EV98" s="381">
        <f>EU98*(1-VLOOKUP($AW98,'MP-2019_Male'!$A$3:$CH$103,IF(EV$5&gt;2034,84,(60+(EV$5-$AX$5)))))</f>
        <v>0.51500000000000001</v>
      </c>
      <c r="EW98" s="381">
        <f>EV98*(1-VLOOKUP($AW98,'MP-2019_Male'!$A$3:$CH$103,IF(EW$5&gt;2034,84,(60+(EW$5-$AX$5)))))</f>
        <v>0.51500000000000001</v>
      </c>
      <c r="EX98" s="381">
        <f>EW98*(1-VLOOKUP($AW98,'MP-2019_Male'!$A$3:$CH$103,IF(EX$5&gt;2034,84,(60+(EX$5-$AX$5)))))</f>
        <v>0.51500000000000001</v>
      </c>
      <c r="EY98" s="381">
        <f>EX98*(1-VLOOKUP($AW98,'MP-2019_Male'!$A$3:$CH$103,IF(EY$5&gt;2034,84,(60+(EY$5-$AX$5)))))</f>
        <v>0.51500000000000001</v>
      </c>
      <c r="EZ98" s="381">
        <f>EY98*(1-VLOOKUP($AW98,'MP-2019_Male'!$A$3:$CH$103,IF(EZ$5&gt;2034,84,(60+(EZ$5-$AX$5)))))</f>
        <v>0.51500000000000001</v>
      </c>
      <c r="FA98" s="381">
        <f>EZ98*(1-VLOOKUP($AW98,'MP-2019_Male'!$A$3:$CH$103,IF(FA$5&gt;2034,84,(60+(FA$5-$AX$5)))))</f>
        <v>0.51500000000000001</v>
      </c>
      <c r="FB98" s="381">
        <f>FA98*(1-VLOOKUP($AW98,'MP-2019_Male'!$A$3:$CH$103,IF(FB$5&gt;2034,84,(60+(FB$5-$AX$5)))))</f>
        <v>0.51500000000000001</v>
      </c>
      <c r="FC98" s="381">
        <f>FB98*(1-VLOOKUP($AW98,'MP-2019_Male'!$A$3:$CH$103,IF(FC$5&gt;2034,84,(60+(FC$5-$AX$5)))))</f>
        <v>0.51500000000000001</v>
      </c>
      <c r="FD98" s="381">
        <f>FC98*(1-VLOOKUP($AW98,'MP-2019_Male'!$A$3:$CH$103,IF(FD$5&gt;2034,84,(60+(FD$5-$AX$5)))))</f>
        <v>0.51500000000000001</v>
      </c>
      <c r="FE98" s="381">
        <f>FD98*(1-VLOOKUP($AW98,'MP-2019_Male'!$A$3:$CH$103,IF(FE$5&gt;2034,84,(60+(FE$5-$AX$5)))))</f>
        <v>0.51500000000000001</v>
      </c>
      <c r="FF98" s="381">
        <f>FE98*(1-VLOOKUP($AW98,'MP-2019_Male'!$A$3:$CH$103,IF(FF$5&gt;2034,84,(60+(FF$5-$AX$5)))))</f>
        <v>0.51500000000000001</v>
      </c>
      <c r="FG98" s="381">
        <f>FF98*(1-VLOOKUP($AW98,'MP-2019_Male'!$A$3:$CH$103,IF(FG$5&gt;2034,84,(60+(FG$5-$AX$5)))))</f>
        <v>0.51500000000000001</v>
      </c>
      <c r="FH98" s="381">
        <f>FG98*(1-VLOOKUP($AW98,'MP-2019_Male'!$A$3:$CH$103,IF(FH$5&gt;2034,84,(60+(FH$5-$AX$5)))))</f>
        <v>0.51500000000000001</v>
      </c>
      <c r="FI98" s="381">
        <f>FH98*(1-VLOOKUP($AW98,'MP-2019_Male'!$A$3:$CH$103,IF(FI$5&gt;2034,84,(60+(FI$5-$AX$5)))))</f>
        <v>0.51500000000000001</v>
      </c>
      <c r="FJ98" s="381">
        <f>FI98*(1-VLOOKUP($AW98,'MP-2019_Male'!$A$3:$CH$103,IF(FJ$5&gt;2034,84,(60+(FJ$5-$AX$5)))))</f>
        <v>0.51500000000000001</v>
      </c>
      <c r="FK98" s="381">
        <f>FJ98*(1-VLOOKUP($AW98,'MP-2019_Male'!$A$3:$CH$103,IF(FK$5&gt;2034,84,(60+(FK$5-$AX$5)))))</f>
        <v>0.51500000000000001</v>
      </c>
      <c r="FL98" s="381">
        <f>FK98*(1-VLOOKUP($AW98,'MP-2019_Male'!$A$3:$CH$103,IF(FL$5&gt;2034,84,(60+(FL$5-$AX$5)))))</f>
        <v>0.51500000000000001</v>
      </c>
      <c r="FM98" s="381">
        <f>FL98*(1-VLOOKUP($AW98,'MP-2019_Male'!$A$3:$CH$103,IF(FM$5&gt;2034,84,(60+(FM$5-$AX$5)))))</f>
        <v>0.51500000000000001</v>
      </c>
      <c r="FN98" s="381">
        <f>FM98*(1-VLOOKUP($AW98,'MP-2019_Male'!$A$3:$CH$103,IF(FN$5&gt;2034,84,(60+(FN$5-$AX$5)))))</f>
        <v>0.51500000000000001</v>
      </c>
    </row>
    <row r="99" spans="1:170">
      <c r="A99" s="172">
        <v>111</v>
      </c>
      <c r="B99" s="190">
        <f t="shared" si="20"/>
        <v>0.5</v>
      </c>
      <c r="C99" s="191">
        <f t="shared" si="21"/>
        <v>0.47860399999999997</v>
      </c>
      <c r="D99" s="174">
        <f t="shared" si="18"/>
        <v>0.48930200000000001</v>
      </c>
      <c r="E99" s="345">
        <f t="shared" ca="1" si="22"/>
        <v>0.44383457370821211</v>
      </c>
      <c r="F99" s="346">
        <f t="shared" ca="1" si="23"/>
        <v>0.43035943908598312</v>
      </c>
      <c r="G99" s="366">
        <f t="shared" ca="1" si="17"/>
        <v>0.43709700639709759</v>
      </c>
      <c r="R99" s="405">
        <v>111</v>
      </c>
      <c r="T99" s="406" t="s">
        <v>63</v>
      </c>
      <c r="U99" s="407">
        <v>0.49204999999999999</v>
      </c>
      <c r="V99" s="407">
        <v>0.49204999999999999</v>
      </c>
      <c r="W99" s="408">
        <v>0.49204999999999999</v>
      </c>
      <c r="Y99" s="406" t="s">
        <v>63</v>
      </c>
      <c r="Z99" s="407">
        <v>0.5</v>
      </c>
      <c r="AA99" s="407">
        <v>0.5</v>
      </c>
      <c r="AB99" s="408">
        <v>0.5</v>
      </c>
      <c r="AC99" s="413"/>
      <c r="AD99" s="172">
        <v>111</v>
      </c>
      <c r="AF99" s="195"/>
      <c r="AG99" s="196">
        <v>0.5</v>
      </c>
      <c r="AH99" s="197">
        <v>0.5</v>
      </c>
      <c r="AI99" s="172"/>
      <c r="AJ99" s="195"/>
      <c r="AK99" s="196">
        <v>0.47860399999999997</v>
      </c>
      <c r="AL99" s="197">
        <v>0.47860399999999997</v>
      </c>
      <c r="AM99" s="198"/>
      <c r="AW99" s="172">
        <v>118</v>
      </c>
      <c r="AX99" s="199">
        <f t="shared" si="19"/>
        <v>0.51500000000000001</v>
      </c>
      <c r="AY99" s="334">
        <f t="shared" si="24"/>
        <v>0.51500000000000001</v>
      </c>
      <c r="AZ99" s="381">
        <f>AY99*(1-VLOOKUP($AW99,'MP-2019_Male'!$A$3:$CH$103,IF(AZ$5&gt;2034,84,(60+(AZ$5-$AX$5)))))</f>
        <v>0.51500000000000001</v>
      </c>
      <c r="BA99" s="381">
        <f>AZ99*(1-VLOOKUP($AW99,'MP-2019_Male'!$A$3:$CH$103,IF(BA$5&gt;2034,84,(60+(BA$5-$AX$5)))))</f>
        <v>0.51500000000000001</v>
      </c>
      <c r="BB99" s="381">
        <f>BA99*(1-VLOOKUP($AW99,'MP-2019_Male'!$A$3:$CH$103,IF(BB$5&gt;2034,84,(60+(BB$5-$AX$5)))))</f>
        <v>0.51500000000000001</v>
      </c>
      <c r="BC99" s="381">
        <f>BB99*(1-VLOOKUP($AW99,'MP-2019_Male'!$A$3:$CH$103,IF(BC$5&gt;2034,84,(60+(BC$5-$AX$5)))))</f>
        <v>0.51500000000000001</v>
      </c>
      <c r="BD99" s="381">
        <f>BC99*(1-VLOOKUP($AW99,'MP-2019_Male'!$A$3:$CH$103,IF(BD$5&gt;2034,84,(60+(BD$5-$AX$5)))))</f>
        <v>0.51500000000000001</v>
      </c>
      <c r="BE99" s="381">
        <f>BD99*(1-VLOOKUP($AW99,'MP-2019_Male'!$A$3:$CH$103,IF(BE$5&gt;2034,84,(60+(BE$5-$AX$5)))))</f>
        <v>0.51500000000000001</v>
      </c>
      <c r="BF99" s="381">
        <f>BE99*(1-VLOOKUP($AW99,'MP-2019_Male'!$A$3:$CH$103,IF(BF$5&gt;2034,84,(60+(BF$5-$AX$5)))))</f>
        <v>0.51500000000000001</v>
      </c>
      <c r="BG99" s="381">
        <f>BF99*(1-VLOOKUP($AW99,'MP-2019_Male'!$A$3:$CH$103,IF(BG$5&gt;2034,84,(60+(BG$5-$AX$5)))))</f>
        <v>0.51500000000000001</v>
      </c>
      <c r="BH99" s="381">
        <f>BG99*(1-VLOOKUP($AW99,'MP-2019_Male'!$A$3:$CH$103,IF(BH$5&gt;2034,84,(60+(BH$5-$AX$5)))))</f>
        <v>0.51500000000000001</v>
      </c>
      <c r="BI99" s="381">
        <f>BH99*(1-VLOOKUP($AW99,'MP-2019_Male'!$A$3:$CH$103,IF(BI$5&gt;2034,84,(60+(BI$5-$AX$5)))))</f>
        <v>0.51500000000000001</v>
      </c>
      <c r="BJ99" s="414">
        <f>BI99*(1-VLOOKUP($AW99,'MP-2019_Male'!$A$3:$CH$103,IF(BJ$5&gt;2034,84,(60+(BJ$5-$AX$5)))))</f>
        <v>0.51500000000000001</v>
      </c>
      <c r="BK99" s="381">
        <f>BJ99*(1-VLOOKUP($AW99,'MP-2019_Male'!$A$3:$CH$103,IF(BK$5&gt;2034,84,(60+(BK$5-$AX$5)))))</f>
        <v>0.51500000000000001</v>
      </c>
      <c r="BL99" s="381">
        <f>BK99*(1-VLOOKUP($AW99,'MP-2019_Male'!$A$3:$CH$103,IF(BL$5&gt;2034,84,(60+(BL$5-$AX$5)))))</f>
        <v>0.51500000000000001</v>
      </c>
      <c r="BM99" s="381">
        <f>BL99*(1-VLOOKUP($AW99,'MP-2019_Male'!$A$3:$CH$103,IF(BM$5&gt;2034,84,(60+(BM$5-$AX$5)))))</f>
        <v>0.51500000000000001</v>
      </c>
      <c r="BN99" s="381">
        <f>BM99*(1-VLOOKUP($AW99,'MP-2019_Male'!$A$3:$CH$103,IF(BN$5&gt;2034,84,(60+(BN$5-$AX$5)))))</f>
        <v>0.51500000000000001</v>
      </c>
      <c r="BO99" s="381">
        <f>BN99*(1-VLOOKUP($AW99,'MP-2019_Male'!$A$3:$CH$103,IF(BO$5&gt;2034,84,(60+(BO$5-$AX$5)))))</f>
        <v>0.51500000000000001</v>
      </c>
      <c r="BP99" s="381">
        <f>BO99*(1-VLOOKUP($AW99,'MP-2019_Male'!$A$3:$CH$103,IF(BP$5&gt;2034,84,(60+(BP$5-$AX$5)))))</f>
        <v>0.51500000000000001</v>
      </c>
      <c r="BQ99" s="381">
        <f>BP99*(1-VLOOKUP($AW99,'MP-2019_Male'!$A$3:$CH$103,IF(BQ$5&gt;2034,84,(60+(BQ$5-$AX$5)))))</f>
        <v>0.51500000000000001</v>
      </c>
      <c r="BR99" s="381">
        <f>BQ99*(1-VLOOKUP($AW99,'MP-2019_Male'!$A$3:$CH$103,IF(BR$5&gt;2034,84,(60+(BR$5-$AX$5)))))</f>
        <v>0.51500000000000001</v>
      </c>
      <c r="BS99" s="381">
        <f>BR99*(1-VLOOKUP($AW99,'MP-2019_Male'!$A$3:$CH$103,IF(BS$5&gt;2034,84,(60+(BS$5-$AX$5)))))</f>
        <v>0.51500000000000001</v>
      </c>
      <c r="BT99" s="381">
        <f>BS99*(1-VLOOKUP($AW99,'MP-2019_Male'!$A$3:$CH$103,IF(BT$5&gt;2034,84,(60+(BT$5-$AX$5)))))</f>
        <v>0.51500000000000001</v>
      </c>
      <c r="BU99" s="381">
        <f>BT99*(1-VLOOKUP($AW99,'MP-2019_Male'!$A$3:$CH$103,IF(BU$5&gt;2034,84,(60+(BU$5-$AX$5)))))</f>
        <v>0.51500000000000001</v>
      </c>
      <c r="BV99" s="381">
        <f>BU99*(1-VLOOKUP($AW99,'MP-2019_Male'!$A$3:$CH$103,IF(BV$5&gt;2034,84,(60+(BV$5-$AX$5)))))</f>
        <v>0.51500000000000001</v>
      </c>
      <c r="BW99" s="381">
        <f>BV99*(1-VLOOKUP($AW99,'MP-2019_Male'!$A$3:$CH$103,IF(BW$5&gt;2034,84,(60+(BW$5-$AX$5)))))</f>
        <v>0.51500000000000001</v>
      </c>
      <c r="BX99" s="381">
        <f>BW99*(1-VLOOKUP($AW99,'MP-2019_Male'!$A$3:$CH$103,IF(BX$5&gt;2034,84,(60+(BX$5-$AX$5)))))</f>
        <v>0.51500000000000001</v>
      </c>
      <c r="BY99" s="381">
        <f>BX99*(1-VLOOKUP($AW99,'MP-2019_Male'!$A$3:$CH$103,IF(BY$5&gt;2034,84,(60+(BY$5-$AX$5)))))</f>
        <v>0.51500000000000001</v>
      </c>
      <c r="BZ99" s="381">
        <f>BY99*(1-VLOOKUP($AW99,'MP-2019_Male'!$A$3:$CH$103,IF(BZ$5&gt;2034,84,(60+(BZ$5-$AX$5)))))</f>
        <v>0.51500000000000001</v>
      </c>
      <c r="CA99" s="381">
        <f>BZ99*(1-VLOOKUP($AW99,'MP-2019_Male'!$A$3:$CH$103,IF(CA$5&gt;2034,84,(60+(CA$5-$AX$5)))))</f>
        <v>0.51500000000000001</v>
      </c>
      <c r="CB99" s="381">
        <f>CA99*(1-VLOOKUP($AW99,'MP-2019_Male'!$A$3:$CH$103,IF(CB$5&gt;2034,84,(60+(CB$5-$AX$5)))))</f>
        <v>0.51500000000000001</v>
      </c>
      <c r="CC99" s="381">
        <f>CB99*(1-VLOOKUP($AW99,'MP-2019_Male'!$A$3:$CH$103,IF(CC$5&gt;2034,84,(60+(CC$5-$AX$5)))))</f>
        <v>0.51500000000000001</v>
      </c>
      <c r="CD99" s="381">
        <f>CC99*(1-VLOOKUP($AW99,'MP-2019_Male'!$A$3:$CH$103,IF(CD$5&gt;2034,84,(60+(CD$5-$AX$5)))))</f>
        <v>0.51500000000000001</v>
      </c>
      <c r="CE99" s="381">
        <f>CD99*(1-VLOOKUP($AW99,'MP-2019_Male'!$A$3:$CH$103,IF(CE$5&gt;2034,84,(60+(CE$5-$AX$5)))))</f>
        <v>0.51500000000000001</v>
      </c>
      <c r="CF99" s="381">
        <f>CE99*(1-VLOOKUP($AW99,'MP-2019_Male'!$A$3:$CH$103,IF(CF$5&gt;2034,84,(60+(CF$5-$AX$5)))))</f>
        <v>0.51500000000000001</v>
      </c>
      <c r="CG99" s="381">
        <f>CF99*(1-VLOOKUP($AW99,'MP-2019_Male'!$A$3:$CH$103,IF(CG$5&gt;2034,84,(60+(CG$5-$AX$5)))))</f>
        <v>0.51500000000000001</v>
      </c>
      <c r="CH99" s="381">
        <f>CG99*(1-VLOOKUP($AW99,'MP-2019_Male'!$A$3:$CH$103,IF(CH$5&gt;2034,84,(60+(CH$5-$AX$5)))))</f>
        <v>0.51500000000000001</v>
      </c>
      <c r="CI99" s="381">
        <f>CH99*(1-VLOOKUP($AW99,'MP-2019_Male'!$A$3:$CH$103,IF(CI$5&gt;2034,84,(60+(CI$5-$AX$5)))))</f>
        <v>0.51500000000000001</v>
      </c>
      <c r="CJ99" s="381">
        <f>CI99*(1-VLOOKUP($AW99,'MP-2019_Male'!$A$3:$CH$103,IF(CJ$5&gt;2034,84,(60+(CJ$5-$AX$5)))))</f>
        <v>0.51500000000000001</v>
      </c>
      <c r="CK99" s="381">
        <f>CJ99*(1-VLOOKUP($AW99,'MP-2019_Male'!$A$3:$CH$103,IF(CK$5&gt;2034,84,(60+(CK$5-$AX$5)))))</f>
        <v>0.51500000000000001</v>
      </c>
      <c r="CL99" s="381">
        <f>CK99*(1-VLOOKUP($AW99,'MP-2019_Male'!$A$3:$CH$103,IF(CL$5&gt;2034,84,(60+(CL$5-$AX$5)))))</f>
        <v>0.51500000000000001</v>
      </c>
      <c r="CM99" s="381">
        <f>CL99*(1-VLOOKUP($AW99,'MP-2019_Male'!$A$3:$CH$103,IF(CM$5&gt;2034,84,(60+(CM$5-$AX$5)))))</f>
        <v>0.51500000000000001</v>
      </c>
      <c r="CN99" s="381">
        <f>CM99*(1-VLOOKUP($AW99,'MP-2019_Male'!$A$3:$CH$103,IF(CN$5&gt;2034,84,(60+(CN$5-$AX$5)))))</f>
        <v>0.51500000000000001</v>
      </c>
      <c r="CO99" s="381">
        <f>CN99*(1-VLOOKUP($AW99,'MP-2019_Male'!$A$3:$CH$103,IF(CO$5&gt;2034,84,(60+(CO$5-$AX$5)))))</f>
        <v>0.51500000000000001</v>
      </c>
      <c r="CP99" s="381">
        <f>CO99*(1-VLOOKUP($AW99,'MP-2019_Male'!$A$3:$CH$103,IF(CP$5&gt;2034,84,(60+(CP$5-$AX$5)))))</f>
        <v>0.51500000000000001</v>
      </c>
      <c r="CQ99" s="381">
        <f>CP99*(1-VLOOKUP($AW99,'MP-2019_Male'!$A$3:$CH$103,IF(CQ$5&gt;2034,84,(60+(CQ$5-$AX$5)))))</f>
        <v>0.51500000000000001</v>
      </c>
      <c r="CR99" s="381">
        <f>CQ99*(1-VLOOKUP($AW99,'MP-2019_Male'!$A$3:$CH$103,IF(CR$5&gt;2034,84,(60+(CR$5-$AX$5)))))</f>
        <v>0.51500000000000001</v>
      </c>
      <c r="CS99" s="381">
        <f>CR99*(1-VLOOKUP($AW99,'MP-2019_Male'!$A$3:$CH$103,IF(CS$5&gt;2034,84,(60+(CS$5-$AX$5)))))</f>
        <v>0.51500000000000001</v>
      </c>
      <c r="CT99" s="381">
        <f>CS99*(1-VLOOKUP($AW99,'MP-2019_Male'!$A$3:$CH$103,IF(CT$5&gt;2034,84,(60+(CT$5-$AX$5)))))</f>
        <v>0.51500000000000001</v>
      </c>
      <c r="CU99" s="381">
        <f>CT99*(1-VLOOKUP($AW99,'MP-2019_Male'!$A$3:$CH$103,IF(CU$5&gt;2034,84,(60+(CU$5-$AX$5)))))</f>
        <v>0.51500000000000001</v>
      </c>
      <c r="CV99" s="381">
        <f>CU99*(1-VLOOKUP($AW99,'MP-2019_Male'!$A$3:$CH$103,IF(CV$5&gt;2034,84,(60+(CV$5-$AX$5)))))</f>
        <v>0.51500000000000001</v>
      </c>
      <c r="CW99" s="381">
        <f>CV99*(1-VLOOKUP($AW99,'MP-2019_Male'!$A$3:$CH$103,IF(CW$5&gt;2034,84,(60+(CW$5-$AX$5)))))</f>
        <v>0.51500000000000001</v>
      </c>
      <c r="CX99" s="381">
        <f>CW99*(1-VLOOKUP($AW99,'MP-2019_Male'!$A$3:$CH$103,IF(CX$5&gt;2034,84,(60+(CX$5-$AX$5)))))</f>
        <v>0.51500000000000001</v>
      </c>
      <c r="CY99" s="381">
        <f>CX99*(1-VLOOKUP($AW99,'MP-2019_Male'!$A$3:$CH$103,IF(CY$5&gt;2034,84,(60+(CY$5-$AX$5)))))</f>
        <v>0.51500000000000001</v>
      </c>
      <c r="CZ99" s="381">
        <f>CY99*(1-VLOOKUP($AW99,'MP-2019_Male'!$A$3:$CH$103,IF(CZ$5&gt;2034,84,(60+(CZ$5-$AX$5)))))</f>
        <v>0.51500000000000001</v>
      </c>
      <c r="DA99" s="381">
        <f>CZ99*(1-VLOOKUP($AW99,'MP-2019_Male'!$A$3:$CH$103,IF(DA$5&gt;2034,84,(60+(DA$5-$AX$5)))))</f>
        <v>0.51500000000000001</v>
      </c>
      <c r="DB99" s="381">
        <f>DA99*(1-VLOOKUP($AW99,'MP-2019_Male'!$A$3:$CH$103,IF(DB$5&gt;2034,84,(60+(DB$5-$AX$5)))))</f>
        <v>0.51500000000000001</v>
      </c>
      <c r="DC99" s="381">
        <f>DB99*(1-VLOOKUP($AW99,'MP-2019_Male'!$A$3:$CH$103,IF(DC$5&gt;2034,84,(60+(DC$5-$AX$5)))))</f>
        <v>0.51500000000000001</v>
      </c>
      <c r="DD99" s="381">
        <f>DC99*(1-VLOOKUP($AW99,'MP-2019_Male'!$A$3:$CH$103,IF(DD$5&gt;2034,84,(60+(DD$5-$AX$5)))))</f>
        <v>0.51500000000000001</v>
      </c>
      <c r="DE99" s="381">
        <f>DD99*(1-VLOOKUP($AW99,'MP-2019_Male'!$A$3:$CH$103,IF(DE$5&gt;2034,84,(60+(DE$5-$AX$5)))))</f>
        <v>0.51500000000000001</v>
      </c>
      <c r="DF99" s="381">
        <f>DE99*(1-VLOOKUP($AW99,'MP-2019_Male'!$A$3:$CH$103,IF(DF$5&gt;2034,84,(60+(DF$5-$AX$5)))))</f>
        <v>0.51500000000000001</v>
      </c>
      <c r="DG99" s="381">
        <f>DF99*(1-VLOOKUP($AW99,'MP-2019_Male'!$A$3:$CH$103,IF(DG$5&gt;2034,84,(60+(DG$5-$AX$5)))))</f>
        <v>0.51500000000000001</v>
      </c>
      <c r="DH99" s="381">
        <f>DG99*(1-VLOOKUP($AW99,'MP-2019_Male'!$A$3:$CH$103,IF(DH$5&gt;2034,84,(60+(DH$5-$AX$5)))))</f>
        <v>0.51500000000000001</v>
      </c>
      <c r="DI99" s="381">
        <f>DH99*(1-VLOOKUP($AW99,'MP-2019_Male'!$A$3:$CH$103,IF(DI$5&gt;2034,84,(60+(DI$5-$AX$5)))))</f>
        <v>0.51500000000000001</v>
      </c>
      <c r="DJ99" s="381">
        <f>DI99*(1-VLOOKUP($AW99,'MP-2019_Male'!$A$3:$CH$103,IF(DJ$5&gt;2034,84,(60+(DJ$5-$AX$5)))))</f>
        <v>0.51500000000000001</v>
      </c>
      <c r="DK99" s="381">
        <f>DJ99*(1-VLOOKUP($AW99,'MP-2019_Male'!$A$3:$CH$103,IF(DK$5&gt;2034,84,(60+(DK$5-$AX$5)))))</f>
        <v>0.51500000000000001</v>
      </c>
      <c r="DL99" s="381">
        <f>DK99*(1-VLOOKUP($AW99,'MP-2019_Male'!$A$3:$CH$103,IF(DL$5&gt;2034,84,(60+(DL$5-$AX$5)))))</f>
        <v>0.51500000000000001</v>
      </c>
      <c r="DM99" s="381">
        <f>DL99*(1-VLOOKUP($AW99,'MP-2019_Male'!$A$3:$CH$103,IF(DM$5&gt;2034,84,(60+(DM$5-$AX$5)))))</f>
        <v>0.51500000000000001</v>
      </c>
      <c r="DN99" s="381">
        <f>DM99*(1-VLOOKUP($AW99,'MP-2019_Male'!$A$3:$CH$103,IF(DN$5&gt;2034,84,(60+(DN$5-$AX$5)))))</f>
        <v>0.51500000000000001</v>
      </c>
      <c r="DO99" s="381">
        <f>DN99*(1-VLOOKUP($AW99,'MP-2019_Male'!$A$3:$CH$103,IF(DO$5&gt;2034,84,(60+(DO$5-$AX$5)))))</f>
        <v>0.51500000000000001</v>
      </c>
      <c r="DP99" s="381">
        <f>DO99*(1-VLOOKUP($AW99,'MP-2019_Male'!$A$3:$CH$103,IF(DP$5&gt;2034,84,(60+(DP$5-$AX$5)))))</f>
        <v>0.51500000000000001</v>
      </c>
      <c r="DQ99" s="381">
        <f>DP99*(1-VLOOKUP($AW99,'MP-2019_Male'!$A$3:$CH$103,IF(DQ$5&gt;2034,84,(60+(DQ$5-$AX$5)))))</f>
        <v>0.51500000000000001</v>
      </c>
      <c r="DR99" s="381">
        <f>DQ99*(1-VLOOKUP($AW99,'MP-2019_Male'!$A$3:$CH$103,IF(DR$5&gt;2034,84,(60+(DR$5-$AX$5)))))</f>
        <v>0.51500000000000001</v>
      </c>
      <c r="DS99" s="381">
        <f>DR99*(1-VLOOKUP($AW99,'MP-2019_Male'!$A$3:$CH$103,IF(DS$5&gt;2034,84,(60+(DS$5-$AX$5)))))</f>
        <v>0.51500000000000001</v>
      </c>
      <c r="DT99" s="381">
        <f>DS99*(1-VLOOKUP($AW99,'MP-2019_Male'!$A$3:$CH$103,IF(DT$5&gt;2034,84,(60+(DT$5-$AX$5)))))</f>
        <v>0.51500000000000001</v>
      </c>
      <c r="DU99" s="381">
        <f>DT99*(1-VLOOKUP($AW99,'MP-2019_Male'!$A$3:$CH$103,IF(DU$5&gt;2034,84,(60+(DU$5-$AX$5)))))</f>
        <v>0.51500000000000001</v>
      </c>
      <c r="DV99" s="381">
        <f>DU99*(1-VLOOKUP($AW99,'MP-2019_Male'!$A$3:$CH$103,IF(DV$5&gt;2034,84,(60+(DV$5-$AX$5)))))</f>
        <v>0.51500000000000001</v>
      </c>
      <c r="DW99" s="381">
        <f>DV99*(1-VLOOKUP($AW99,'MP-2019_Male'!$A$3:$CH$103,IF(DW$5&gt;2034,84,(60+(DW$5-$AX$5)))))</f>
        <v>0.51500000000000001</v>
      </c>
      <c r="DX99" s="381">
        <f>DW99*(1-VLOOKUP($AW99,'MP-2019_Male'!$A$3:$CH$103,IF(DX$5&gt;2034,84,(60+(DX$5-$AX$5)))))</f>
        <v>0.51500000000000001</v>
      </c>
      <c r="DY99" s="381">
        <f>DX99*(1-VLOOKUP($AW99,'MP-2019_Male'!$A$3:$CH$103,IF(DY$5&gt;2034,84,(60+(DY$5-$AX$5)))))</f>
        <v>0.51500000000000001</v>
      </c>
      <c r="DZ99" s="381">
        <f>DY99*(1-VLOOKUP($AW99,'MP-2019_Male'!$A$3:$CH$103,IF(DZ$5&gt;2034,84,(60+(DZ$5-$AX$5)))))</f>
        <v>0.51500000000000001</v>
      </c>
      <c r="EA99" s="381">
        <f>DZ99*(1-VLOOKUP($AW99,'MP-2019_Male'!$A$3:$CH$103,IF(EA$5&gt;2034,84,(60+(EA$5-$AX$5)))))</f>
        <v>0.51500000000000001</v>
      </c>
      <c r="EB99" s="381">
        <f>EA99*(1-VLOOKUP($AW99,'MP-2019_Male'!$A$3:$CH$103,IF(EB$5&gt;2034,84,(60+(EB$5-$AX$5)))))</f>
        <v>0.51500000000000001</v>
      </c>
      <c r="EC99" s="381">
        <f>EB99*(1-VLOOKUP($AW99,'MP-2019_Male'!$A$3:$CH$103,IF(EC$5&gt;2034,84,(60+(EC$5-$AX$5)))))</f>
        <v>0.51500000000000001</v>
      </c>
      <c r="ED99" s="381">
        <f>EC99*(1-VLOOKUP($AW99,'MP-2019_Male'!$A$3:$CH$103,IF(ED$5&gt;2034,84,(60+(ED$5-$AX$5)))))</f>
        <v>0.51500000000000001</v>
      </c>
      <c r="EE99" s="381">
        <f>ED99*(1-VLOOKUP($AW99,'MP-2019_Male'!$A$3:$CH$103,IF(EE$5&gt;2034,84,(60+(EE$5-$AX$5)))))</f>
        <v>0.51500000000000001</v>
      </c>
      <c r="EF99" s="381">
        <f>EE99*(1-VLOOKUP($AW99,'MP-2019_Male'!$A$3:$CH$103,IF(EF$5&gt;2034,84,(60+(EF$5-$AX$5)))))</f>
        <v>0.51500000000000001</v>
      </c>
      <c r="EG99" s="381">
        <f>EF99*(1-VLOOKUP($AW99,'MP-2019_Male'!$A$3:$CH$103,IF(EG$5&gt;2034,84,(60+(EG$5-$AX$5)))))</f>
        <v>0.51500000000000001</v>
      </c>
      <c r="EH99" s="381">
        <f>EG99*(1-VLOOKUP($AW99,'MP-2019_Male'!$A$3:$CH$103,IF(EH$5&gt;2034,84,(60+(EH$5-$AX$5)))))</f>
        <v>0.51500000000000001</v>
      </c>
      <c r="EI99" s="381">
        <f>EH99*(1-VLOOKUP($AW99,'MP-2019_Male'!$A$3:$CH$103,IF(EI$5&gt;2034,84,(60+(EI$5-$AX$5)))))</f>
        <v>0.51500000000000001</v>
      </c>
      <c r="EJ99" s="381">
        <f>EI99*(1-VLOOKUP($AW99,'MP-2019_Male'!$A$3:$CH$103,IF(EJ$5&gt;2034,84,(60+(EJ$5-$AX$5)))))</f>
        <v>0.51500000000000001</v>
      </c>
      <c r="EK99" s="381">
        <f>EJ99*(1-VLOOKUP($AW99,'MP-2019_Male'!$A$3:$CH$103,IF(EK$5&gt;2034,84,(60+(EK$5-$AX$5)))))</f>
        <v>0.51500000000000001</v>
      </c>
      <c r="EL99" s="381">
        <f>EK99*(1-VLOOKUP($AW99,'MP-2019_Male'!$A$3:$CH$103,IF(EL$5&gt;2034,84,(60+(EL$5-$AX$5)))))</f>
        <v>0.51500000000000001</v>
      </c>
      <c r="EM99" s="381">
        <f>EL99*(1-VLOOKUP($AW99,'MP-2019_Male'!$A$3:$CH$103,IF(EM$5&gt;2034,84,(60+(EM$5-$AX$5)))))</f>
        <v>0.51500000000000001</v>
      </c>
      <c r="EN99" s="381">
        <f>EM99*(1-VLOOKUP($AW99,'MP-2019_Male'!$A$3:$CH$103,IF(EN$5&gt;2034,84,(60+(EN$5-$AX$5)))))</f>
        <v>0.51500000000000001</v>
      </c>
      <c r="EO99" s="381">
        <f>EN99*(1-VLOOKUP($AW99,'MP-2019_Male'!$A$3:$CH$103,IF(EO$5&gt;2034,84,(60+(EO$5-$AX$5)))))</f>
        <v>0.51500000000000001</v>
      </c>
      <c r="EP99" s="381">
        <f>EO99*(1-VLOOKUP($AW99,'MP-2019_Male'!$A$3:$CH$103,IF(EP$5&gt;2034,84,(60+(EP$5-$AX$5)))))</f>
        <v>0.51500000000000001</v>
      </c>
      <c r="EQ99" s="381">
        <f>EP99*(1-VLOOKUP($AW99,'MP-2019_Male'!$A$3:$CH$103,IF(EQ$5&gt;2034,84,(60+(EQ$5-$AX$5)))))</f>
        <v>0.51500000000000001</v>
      </c>
      <c r="ER99" s="381">
        <f>EQ99*(1-VLOOKUP($AW99,'MP-2019_Male'!$A$3:$CH$103,IF(ER$5&gt;2034,84,(60+(ER$5-$AX$5)))))</f>
        <v>0.51500000000000001</v>
      </c>
      <c r="ES99" s="381">
        <f>ER99*(1-VLOOKUP($AW99,'MP-2019_Male'!$A$3:$CH$103,IF(ES$5&gt;2034,84,(60+(ES$5-$AX$5)))))</f>
        <v>0.51500000000000001</v>
      </c>
      <c r="ET99" s="381">
        <f>ES99*(1-VLOOKUP($AW99,'MP-2019_Male'!$A$3:$CH$103,IF(ET$5&gt;2034,84,(60+(ET$5-$AX$5)))))</f>
        <v>0.51500000000000001</v>
      </c>
      <c r="EU99" s="381">
        <f>ET99*(1-VLOOKUP($AW99,'MP-2019_Male'!$A$3:$CH$103,IF(EU$5&gt;2034,84,(60+(EU$5-$AX$5)))))</f>
        <v>0.51500000000000001</v>
      </c>
      <c r="EV99" s="381">
        <f>EU99*(1-VLOOKUP($AW99,'MP-2019_Male'!$A$3:$CH$103,IF(EV$5&gt;2034,84,(60+(EV$5-$AX$5)))))</f>
        <v>0.51500000000000001</v>
      </c>
      <c r="EW99" s="381">
        <f>EV99*(1-VLOOKUP($AW99,'MP-2019_Male'!$A$3:$CH$103,IF(EW$5&gt;2034,84,(60+(EW$5-$AX$5)))))</f>
        <v>0.51500000000000001</v>
      </c>
      <c r="EX99" s="381">
        <f>EW99*(1-VLOOKUP($AW99,'MP-2019_Male'!$A$3:$CH$103,IF(EX$5&gt;2034,84,(60+(EX$5-$AX$5)))))</f>
        <v>0.51500000000000001</v>
      </c>
      <c r="EY99" s="381">
        <f>EX99*(1-VLOOKUP($AW99,'MP-2019_Male'!$A$3:$CH$103,IF(EY$5&gt;2034,84,(60+(EY$5-$AX$5)))))</f>
        <v>0.51500000000000001</v>
      </c>
      <c r="EZ99" s="381">
        <f>EY99*(1-VLOOKUP($AW99,'MP-2019_Male'!$A$3:$CH$103,IF(EZ$5&gt;2034,84,(60+(EZ$5-$AX$5)))))</f>
        <v>0.51500000000000001</v>
      </c>
      <c r="FA99" s="381">
        <f>EZ99*(1-VLOOKUP($AW99,'MP-2019_Male'!$A$3:$CH$103,IF(FA$5&gt;2034,84,(60+(FA$5-$AX$5)))))</f>
        <v>0.51500000000000001</v>
      </c>
      <c r="FB99" s="381">
        <f>FA99*(1-VLOOKUP($AW99,'MP-2019_Male'!$A$3:$CH$103,IF(FB$5&gt;2034,84,(60+(FB$5-$AX$5)))))</f>
        <v>0.51500000000000001</v>
      </c>
      <c r="FC99" s="381">
        <f>FB99*(1-VLOOKUP($AW99,'MP-2019_Male'!$A$3:$CH$103,IF(FC$5&gt;2034,84,(60+(FC$5-$AX$5)))))</f>
        <v>0.51500000000000001</v>
      </c>
      <c r="FD99" s="381">
        <f>FC99*(1-VLOOKUP($AW99,'MP-2019_Male'!$A$3:$CH$103,IF(FD$5&gt;2034,84,(60+(FD$5-$AX$5)))))</f>
        <v>0.51500000000000001</v>
      </c>
      <c r="FE99" s="381">
        <f>FD99*(1-VLOOKUP($AW99,'MP-2019_Male'!$A$3:$CH$103,IF(FE$5&gt;2034,84,(60+(FE$5-$AX$5)))))</f>
        <v>0.51500000000000001</v>
      </c>
      <c r="FF99" s="381">
        <f>FE99*(1-VLOOKUP($AW99,'MP-2019_Male'!$A$3:$CH$103,IF(FF$5&gt;2034,84,(60+(FF$5-$AX$5)))))</f>
        <v>0.51500000000000001</v>
      </c>
      <c r="FG99" s="381">
        <f>FF99*(1-VLOOKUP($AW99,'MP-2019_Male'!$A$3:$CH$103,IF(FG$5&gt;2034,84,(60+(FG$5-$AX$5)))))</f>
        <v>0.51500000000000001</v>
      </c>
      <c r="FH99" s="381">
        <f>FG99*(1-VLOOKUP($AW99,'MP-2019_Male'!$A$3:$CH$103,IF(FH$5&gt;2034,84,(60+(FH$5-$AX$5)))))</f>
        <v>0.51500000000000001</v>
      </c>
      <c r="FI99" s="381">
        <f>FH99*(1-VLOOKUP($AW99,'MP-2019_Male'!$A$3:$CH$103,IF(FI$5&gt;2034,84,(60+(FI$5-$AX$5)))))</f>
        <v>0.51500000000000001</v>
      </c>
      <c r="FJ99" s="381">
        <f>FI99*(1-VLOOKUP($AW99,'MP-2019_Male'!$A$3:$CH$103,IF(FJ$5&gt;2034,84,(60+(FJ$5-$AX$5)))))</f>
        <v>0.51500000000000001</v>
      </c>
      <c r="FK99" s="381">
        <f>FJ99*(1-VLOOKUP($AW99,'MP-2019_Male'!$A$3:$CH$103,IF(FK$5&gt;2034,84,(60+(FK$5-$AX$5)))))</f>
        <v>0.51500000000000001</v>
      </c>
      <c r="FL99" s="381">
        <f>FK99*(1-VLOOKUP($AW99,'MP-2019_Male'!$A$3:$CH$103,IF(FL$5&gt;2034,84,(60+(FL$5-$AX$5)))))</f>
        <v>0.51500000000000001</v>
      </c>
      <c r="FM99" s="381">
        <f>FL99*(1-VLOOKUP($AW99,'MP-2019_Male'!$A$3:$CH$103,IF(FM$5&gt;2034,84,(60+(FM$5-$AX$5)))))</f>
        <v>0.51500000000000001</v>
      </c>
      <c r="FN99" s="381">
        <f>FM99*(1-VLOOKUP($AW99,'MP-2019_Male'!$A$3:$CH$103,IF(FN$5&gt;2034,84,(60+(FN$5-$AX$5)))))</f>
        <v>0.51500000000000001</v>
      </c>
    </row>
    <row r="100" spans="1:170">
      <c r="A100" s="172">
        <v>112</v>
      </c>
      <c r="B100" s="190">
        <f t="shared" si="20"/>
        <v>0.5</v>
      </c>
      <c r="C100" s="191">
        <f t="shared" si="21"/>
        <v>0.49313699999999999</v>
      </c>
      <c r="D100" s="174">
        <f t="shared" si="18"/>
        <v>0.49656849999999997</v>
      </c>
      <c r="E100" s="345">
        <f t="shared" ca="1" si="22"/>
        <v>0.46012656357020226</v>
      </c>
      <c r="F100" s="346">
        <f t="shared" ca="1" si="23"/>
        <v>0.45286590031119794</v>
      </c>
      <c r="G100" s="366">
        <f t="shared" ca="1" si="17"/>
        <v>0.4564962319407001</v>
      </c>
      <c r="R100" s="405">
        <v>112</v>
      </c>
      <c r="T100" s="406" t="s">
        <v>63</v>
      </c>
      <c r="U100" s="407">
        <v>0.5</v>
      </c>
      <c r="V100" s="407">
        <v>0.5</v>
      </c>
      <c r="W100" s="408">
        <v>0.5</v>
      </c>
      <c r="Y100" s="406" t="s">
        <v>63</v>
      </c>
      <c r="Z100" s="407">
        <v>0.5</v>
      </c>
      <c r="AA100" s="407">
        <v>0.5</v>
      </c>
      <c r="AB100" s="408">
        <v>0.5</v>
      </c>
      <c r="AC100" s="413"/>
      <c r="AD100" s="172">
        <v>112</v>
      </c>
      <c r="AF100" s="195"/>
      <c r="AG100" s="196">
        <v>0.5</v>
      </c>
      <c r="AH100" s="197">
        <v>0.5</v>
      </c>
      <c r="AI100" s="172"/>
      <c r="AJ100" s="195"/>
      <c r="AK100" s="196">
        <v>0.49313699999999999</v>
      </c>
      <c r="AL100" s="197">
        <v>0.49313699999999999</v>
      </c>
      <c r="AM100" s="198"/>
      <c r="AW100" s="172">
        <v>119</v>
      </c>
      <c r="AX100" s="199">
        <f t="shared" si="19"/>
        <v>0.51500000000000001</v>
      </c>
      <c r="AY100" s="334">
        <f t="shared" si="24"/>
        <v>0.51500000000000001</v>
      </c>
      <c r="AZ100" s="381">
        <f>AY100*(1-VLOOKUP($AW100,'MP-2019_Male'!$A$3:$CH$103,IF(AZ$5&gt;2034,84,(60+(AZ$5-$AX$5)))))</f>
        <v>0.51500000000000001</v>
      </c>
      <c r="BA100" s="381">
        <f>AZ100*(1-VLOOKUP($AW100,'MP-2019_Male'!$A$3:$CH$103,IF(BA$5&gt;2034,84,(60+(BA$5-$AX$5)))))</f>
        <v>0.51500000000000001</v>
      </c>
      <c r="BB100" s="381">
        <f>BA100*(1-VLOOKUP($AW100,'MP-2019_Male'!$A$3:$CH$103,IF(BB$5&gt;2034,84,(60+(BB$5-$AX$5)))))</f>
        <v>0.51500000000000001</v>
      </c>
      <c r="BC100" s="381">
        <f>BB100*(1-VLOOKUP($AW100,'MP-2019_Male'!$A$3:$CH$103,IF(BC$5&gt;2034,84,(60+(BC$5-$AX$5)))))</f>
        <v>0.51500000000000001</v>
      </c>
      <c r="BD100" s="381">
        <f>BC100*(1-VLOOKUP($AW100,'MP-2019_Male'!$A$3:$CH$103,IF(BD$5&gt;2034,84,(60+(BD$5-$AX$5)))))</f>
        <v>0.51500000000000001</v>
      </c>
      <c r="BE100" s="381">
        <f>BD100*(1-VLOOKUP($AW100,'MP-2019_Male'!$A$3:$CH$103,IF(BE$5&gt;2034,84,(60+(BE$5-$AX$5)))))</f>
        <v>0.51500000000000001</v>
      </c>
      <c r="BF100" s="381">
        <f>BE100*(1-VLOOKUP($AW100,'MP-2019_Male'!$A$3:$CH$103,IF(BF$5&gt;2034,84,(60+(BF$5-$AX$5)))))</f>
        <v>0.51500000000000001</v>
      </c>
      <c r="BG100" s="381">
        <f>BF100*(1-VLOOKUP($AW100,'MP-2019_Male'!$A$3:$CH$103,IF(BG$5&gt;2034,84,(60+(BG$5-$AX$5)))))</f>
        <v>0.51500000000000001</v>
      </c>
      <c r="BH100" s="381">
        <f>BG100*(1-VLOOKUP($AW100,'MP-2019_Male'!$A$3:$CH$103,IF(BH$5&gt;2034,84,(60+(BH$5-$AX$5)))))</f>
        <v>0.51500000000000001</v>
      </c>
      <c r="BI100" s="381">
        <f>BH100*(1-VLOOKUP($AW100,'MP-2019_Male'!$A$3:$CH$103,IF(BI$5&gt;2034,84,(60+(BI$5-$AX$5)))))</f>
        <v>0.51500000000000001</v>
      </c>
      <c r="BJ100" s="414">
        <f>BI100*(1-VLOOKUP($AW100,'MP-2019_Male'!$A$3:$CH$103,IF(BJ$5&gt;2034,84,(60+(BJ$5-$AX$5)))))</f>
        <v>0.51500000000000001</v>
      </c>
      <c r="BK100" s="381">
        <f>BJ100*(1-VLOOKUP($AW100,'MP-2019_Male'!$A$3:$CH$103,IF(BK$5&gt;2034,84,(60+(BK$5-$AX$5)))))</f>
        <v>0.51500000000000001</v>
      </c>
      <c r="BL100" s="381">
        <f>BK100*(1-VLOOKUP($AW100,'MP-2019_Male'!$A$3:$CH$103,IF(BL$5&gt;2034,84,(60+(BL$5-$AX$5)))))</f>
        <v>0.51500000000000001</v>
      </c>
      <c r="BM100" s="381">
        <f>BL100*(1-VLOOKUP($AW100,'MP-2019_Male'!$A$3:$CH$103,IF(BM$5&gt;2034,84,(60+(BM$5-$AX$5)))))</f>
        <v>0.51500000000000001</v>
      </c>
      <c r="BN100" s="381">
        <f>BM100*(1-VLOOKUP($AW100,'MP-2019_Male'!$A$3:$CH$103,IF(BN$5&gt;2034,84,(60+(BN$5-$AX$5)))))</f>
        <v>0.51500000000000001</v>
      </c>
      <c r="BO100" s="381">
        <f>BN100*(1-VLOOKUP($AW100,'MP-2019_Male'!$A$3:$CH$103,IF(BO$5&gt;2034,84,(60+(BO$5-$AX$5)))))</f>
        <v>0.51500000000000001</v>
      </c>
      <c r="BP100" s="381">
        <f>BO100*(1-VLOOKUP($AW100,'MP-2019_Male'!$A$3:$CH$103,IF(BP$5&gt;2034,84,(60+(BP$5-$AX$5)))))</f>
        <v>0.51500000000000001</v>
      </c>
      <c r="BQ100" s="381">
        <f>BP100*(1-VLOOKUP($AW100,'MP-2019_Male'!$A$3:$CH$103,IF(BQ$5&gt;2034,84,(60+(BQ$5-$AX$5)))))</f>
        <v>0.51500000000000001</v>
      </c>
      <c r="BR100" s="381">
        <f>BQ100*(1-VLOOKUP($AW100,'MP-2019_Male'!$A$3:$CH$103,IF(BR$5&gt;2034,84,(60+(BR$5-$AX$5)))))</f>
        <v>0.51500000000000001</v>
      </c>
      <c r="BS100" s="381">
        <f>BR100*(1-VLOOKUP($AW100,'MP-2019_Male'!$A$3:$CH$103,IF(BS$5&gt;2034,84,(60+(BS$5-$AX$5)))))</f>
        <v>0.51500000000000001</v>
      </c>
      <c r="BT100" s="381">
        <f>BS100*(1-VLOOKUP($AW100,'MP-2019_Male'!$A$3:$CH$103,IF(BT$5&gt;2034,84,(60+(BT$5-$AX$5)))))</f>
        <v>0.51500000000000001</v>
      </c>
      <c r="BU100" s="381">
        <f>BT100*(1-VLOOKUP($AW100,'MP-2019_Male'!$A$3:$CH$103,IF(BU$5&gt;2034,84,(60+(BU$5-$AX$5)))))</f>
        <v>0.51500000000000001</v>
      </c>
      <c r="BV100" s="381">
        <f>BU100*(1-VLOOKUP($AW100,'MP-2019_Male'!$A$3:$CH$103,IF(BV$5&gt;2034,84,(60+(BV$5-$AX$5)))))</f>
        <v>0.51500000000000001</v>
      </c>
      <c r="BW100" s="381">
        <f>BV100*(1-VLOOKUP($AW100,'MP-2019_Male'!$A$3:$CH$103,IF(BW$5&gt;2034,84,(60+(BW$5-$AX$5)))))</f>
        <v>0.51500000000000001</v>
      </c>
      <c r="BX100" s="381">
        <f>BW100*(1-VLOOKUP($AW100,'MP-2019_Male'!$A$3:$CH$103,IF(BX$5&gt;2034,84,(60+(BX$5-$AX$5)))))</f>
        <v>0.51500000000000001</v>
      </c>
      <c r="BY100" s="381">
        <f>BX100*(1-VLOOKUP($AW100,'MP-2019_Male'!$A$3:$CH$103,IF(BY$5&gt;2034,84,(60+(BY$5-$AX$5)))))</f>
        <v>0.51500000000000001</v>
      </c>
      <c r="BZ100" s="381">
        <f>BY100*(1-VLOOKUP($AW100,'MP-2019_Male'!$A$3:$CH$103,IF(BZ$5&gt;2034,84,(60+(BZ$5-$AX$5)))))</f>
        <v>0.51500000000000001</v>
      </c>
      <c r="CA100" s="381">
        <f>BZ100*(1-VLOOKUP($AW100,'MP-2019_Male'!$A$3:$CH$103,IF(CA$5&gt;2034,84,(60+(CA$5-$AX$5)))))</f>
        <v>0.51500000000000001</v>
      </c>
      <c r="CB100" s="381">
        <f>CA100*(1-VLOOKUP($AW100,'MP-2019_Male'!$A$3:$CH$103,IF(CB$5&gt;2034,84,(60+(CB$5-$AX$5)))))</f>
        <v>0.51500000000000001</v>
      </c>
      <c r="CC100" s="381">
        <f>CB100*(1-VLOOKUP($AW100,'MP-2019_Male'!$A$3:$CH$103,IF(CC$5&gt;2034,84,(60+(CC$5-$AX$5)))))</f>
        <v>0.51500000000000001</v>
      </c>
      <c r="CD100" s="381">
        <f>CC100*(1-VLOOKUP($AW100,'MP-2019_Male'!$A$3:$CH$103,IF(CD$5&gt;2034,84,(60+(CD$5-$AX$5)))))</f>
        <v>0.51500000000000001</v>
      </c>
      <c r="CE100" s="381">
        <f>CD100*(1-VLOOKUP($AW100,'MP-2019_Male'!$A$3:$CH$103,IF(CE$5&gt;2034,84,(60+(CE$5-$AX$5)))))</f>
        <v>0.51500000000000001</v>
      </c>
      <c r="CF100" s="381">
        <f>CE100*(1-VLOOKUP($AW100,'MP-2019_Male'!$A$3:$CH$103,IF(CF$5&gt;2034,84,(60+(CF$5-$AX$5)))))</f>
        <v>0.51500000000000001</v>
      </c>
      <c r="CG100" s="381">
        <f>CF100*(1-VLOOKUP($AW100,'MP-2019_Male'!$A$3:$CH$103,IF(CG$5&gt;2034,84,(60+(CG$5-$AX$5)))))</f>
        <v>0.51500000000000001</v>
      </c>
      <c r="CH100" s="381">
        <f>CG100*(1-VLOOKUP($AW100,'MP-2019_Male'!$A$3:$CH$103,IF(CH$5&gt;2034,84,(60+(CH$5-$AX$5)))))</f>
        <v>0.51500000000000001</v>
      </c>
      <c r="CI100" s="381">
        <f>CH100*(1-VLOOKUP($AW100,'MP-2019_Male'!$A$3:$CH$103,IF(CI$5&gt;2034,84,(60+(CI$5-$AX$5)))))</f>
        <v>0.51500000000000001</v>
      </c>
      <c r="CJ100" s="381">
        <f>CI100*(1-VLOOKUP($AW100,'MP-2019_Male'!$A$3:$CH$103,IF(CJ$5&gt;2034,84,(60+(CJ$5-$AX$5)))))</f>
        <v>0.51500000000000001</v>
      </c>
      <c r="CK100" s="381">
        <f>CJ100*(1-VLOOKUP($AW100,'MP-2019_Male'!$A$3:$CH$103,IF(CK$5&gt;2034,84,(60+(CK$5-$AX$5)))))</f>
        <v>0.51500000000000001</v>
      </c>
      <c r="CL100" s="381">
        <f>CK100*(1-VLOOKUP($AW100,'MP-2019_Male'!$A$3:$CH$103,IF(CL$5&gt;2034,84,(60+(CL$5-$AX$5)))))</f>
        <v>0.51500000000000001</v>
      </c>
      <c r="CM100" s="381">
        <f>CL100*(1-VLOOKUP($AW100,'MP-2019_Male'!$A$3:$CH$103,IF(CM$5&gt;2034,84,(60+(CM$5-$AX$5)))))</f>
        <v>0.51500000000000001</v>
      </c>
      <c r="CN100" s="381">
        <f>CM100*(1-VLOOKUP($AW100,'MP-2019_Male'!$A$3:$CH$103,IF(CN$5&gt;2034,84,(60+(CN$5-$AX$5)))))</f>
        <v>0.51500000000000001</v>
      </c>
      <c r="CO100" s="381">
        <f>CN100*(1-VLOOKUP($AW100,'MP-2019_Male'!$A$3:$CH$103,IF(CO$5&gt;2034,84,(60+(CO$5-$AX$5)))))</f>
        <v>0.51500000000000001</v>
      </c>
      <c r="CP100" s="381">
        <f>CO100*(1-VLOOKUP($AW100,'MP-2019_Male'!$A$3:$CH$103,IF(CP$5&gt;2034,84,(60+(CP$5-$AX$5)))))</f>
        <v>0.51500000000000001</v>
      </c>
      <c r="CQ100" s="381">
        <f>CP100*(1-VLOOKUP($AW100,'MP-2019_Male'!$A$3:$CH$103,IF(CQ$5&gt;2034,84,(60+(CQ$5-$AX$5)))))</f>
        <v>0.51500000000000001</v>
      </c>
      <c r="CR100" s="381">
        <f>CQ100*(1-VLOOKUP($AW100,'MP-2019_Male'!$A$3:$CH$103,IF(CR$5&gt;2034,84,(60+(CR$5-$AX$5)))))</f>
        <v>0.51500000000000001</v>
      </c>
      <c r="CS100" s="381">
        <f>CR100*(1-VLOOKUP($AW100,'MP-2019_Male'!$A$3:$CH$103,IF(CS$5&gt;2034,84,(60+(CS$5-$AX$5)))))</f>
        <v>0.51500000000000001</v>
      </c>
      <c r="CT100" s="381">
        <f>CS100*(1-VLOOKUP($AW100,'MP-2019_Male'!$A$3:$CH$103,IF(CT$5&gt;2034,84,(60+(CT$5-$AX$5)))))</f>
        <v>0.51500000000000001</v>
      </c>
      <c r="CU100" s="381">
        <f>CT100*(1-VLOOKUP($AW100,'MP-2019_Male'!$A$3:$CH$103,IF(CU$5&gt;2034,84,(60+(CU$5-$AX$5)))))</f>
        <v>0.51500000000000001</v>
      </c>
      <c r="CV100" s="381">
        <f>CU100*(1-VLOOKUP($AW100,'MP-2019_Male'!$A$3:$CH$103,IF(CV$5&gt;2034,84,(60+(CV$5-$AX$5)))))</f>
        <v>0.51500000000000001</v>
      </c>
      <c r="CW100" s="381">
        <f>CV100*(1-VLOOKUP($AW100,'MP-2019_Male'!$A$3:$CH$103,IF(CW$5&gt;2034,84,(60+(CW$5-$AX$5)))))</f>
        <v>0.51500000000000001</v>
      </c>
      <c r="CX100" s="381">
        <f>CW100*(1-VLOOKUP($AW100,'MP-2019_Male'!$A$3:$CH$103,IF(CX$5&gt;2034,84,(60+(CX$5-$AX$5)))))</f>
        <v>0.51500000000000001</v>
      </c>
      <c r="CY100" s="381">
        <f>CX100*(1-VLOOKUP($AW100,'MP-2019_Male'!$A$3:$CH$103,IF(CY$5&gt;2034,84,(60+(CY$5-$AX$5)))))</f>
        <v>0.51500000000000001</v>
      </c>
      <c r="CZ100" s="381">
        <f>CY100*(1-VLOOKUP($AW100,'MP-2019_Male'!$A$3:$CH$103,IF(CZ$5&gt;2034,84,(60+(CZ$5-$AX$5)))))</f>
        <v>0.51500000000000001</v>
      </c>
      <c r="DA100" s="381">
        <f>CZ100*(1-VLOOKUP($AW100,'MP-2019_Male'!$A$3:$CH$103,IF(DA$5&gt;2034,84,(60+(DA$5-$AX$5)))))</f>
        <v>0.51500000000000001</v>
      </c>
      <c r="DB100" s="381">
        <f>DA100*(1-VLOOKUP($AW100,'MP-2019_Male'!$A$3:$CH$103,IF(DB$5&gt;2034,84,(60+(DB$5-$AX$5)))))</f>
        <v>0.51500000000000001</v>
      </c>
      <c r="DC100" s="381">
        <f>DB100*(1-VLOOKUP($AW100,'MP-2019_Male'!$A$3:$CH$103,IF(DC$5&gt;2034,84,(60+(DC$5-$AX$5)))))</f>
        <v>0.51500000000000001</v>
      </c>
      <c r="DD100" s="381">
        <f>DC100*(1-VLOOKUP($AW100,'MP-2019_Male'!$A$3:$CH$103,IF(DD$5&gt;2034,84,(60+(DD$5-$AX$5)))))</f>
        <v>0.51500000000000001</v>
      </c>
      <c r="DE100" s="381">
        <f>DD100*(1-VLOOKUP($AW100,'MP-2019_Male'!$A$3:$CH$103,IF(DE$5&gt;2034,84,(60+(DE$5-$AX$5)))))</f>
        <v>0.51500000000000001</v>
      </c>
      <c r="DF100" s="381">
        <f>DE100*(1-VLOOKUP($AW100,'MP-2019_Male'!$A$3:$CH$103,IF(DF$5&gt;2034,84,(60+(DF$5-$AX$5)))))</f>
        <v>0.51500000000000001</v>
      </c>
      <c r="DG100" s="381">
        <f>DF100*(1-VLOOKUP($AW100,'MP-2019_Male'!$A$3:$CH$103,IF(DG$5&gt;2034,84,(60+(DG$5-$AX$5)))))</f>
        <v>0.51500000000000001</v>
      </c>
      <c r="DH100" s="381">
        <f>DG100*(1-VLOOKUP($AW100,'MP-2019_Male'!$A$3:$CH$103,IF(DH$5&gt;2034,84,(60+(DH$5-$AX$5)))))</f>
        <v>0.51500000000000001</v>
      </c>
      <c r="DI100" s="381">
        <f>DH100*(1-VLOOKUP($AW100,'MP-2019_Male'!$A$3:$CH$103,IF(DI$5&gt;2034,84,(60+(DI$5-$AX$5)))))</f>
        <v>0.51500000000000001</v>
      </c>
      <c r="DJ100" s="381">
        <f>DI100*(1-VLOOKUP($AW100,'MP-2019_Male'!$A$3:$CH$103,IF(DJ$5&gt;2034,84,(60+(DJ$5-$AX$5)))))</f>
        <v>0.51500000000000001</v>
      </c>
      <c r="DK100" s="381">
        <f>DJ100*(1-VLOOKUP($AW100,'MP-2019_Male'!$A$3:$CH$103,IF(DK$5&gt;2034,84,(60+(DK$5-$AX$5)))))</f>
        <v>0.51500000000000001</v>
      </c>
      <c r="DL100" s="381">
        <f>DK100*(1-VLOOKUP($AW100,'MP-2019_Male'!$A$3:$CH$103,IF(DL$5&gt;2034,84,(60+(DL$5-$AX$5)))))</f>
        <v>0.51500000000000001</v>
      </c>
      <c r="DM100" s="381">
        <f>DL100*(1-VLOOKUP($AW100,'MP-2019_Male'!$A$3:$CH$103,IF(DM$5&gt;2034,84,(60+(DM$5-$AX$5)))))</f>
        <v>0.51500000000000001</v>
      </c>
      <c r="DN100" s="381">
        <f>DM100*(1-VLOOKUP($AW100,'MP-2019_Male'!$A$3:$CH$103,IF(DN$5&gt;2034,84,(60+(DN$5-$AX$5)))))</f>
        <v>0.51500000000000001</v>
      </c>
      <c r="DO100" s="381">
        <f>DN100*(1-VLOOKUP($AW100,'MP-2019_Male'!$A$3:$CH$103,IF(DO$5&gt;2034,84,(60+(DO$5-$AX$5)))))</f>
        <v>0.51500000000000001</v>
      </c>
      <c r="DP100" s="381">
        <f>DO100*(1-VLOOKUP($AW100,'MP-2019_Male'!$A$3:$CH$103,IF(DP$5&gt;2034,84,(60+(DP$5-$AX$5)))))</f>
        <v>0.51500000000000001</v>
      </c>
      <c r="DQ100" s="381">
        <f>DP100*(1-VLOOKUP($AW100,'MP-2019_Male'!$A$3:$CH$103,IF(DQ$5&gt;2034,84,(60+(DQ$5-$AX$5)))))</f>
        <v>0.51500000000000001</v>
      </c>
      <c r="DR100" s="381">
        <f>DQ100*(1-VLOOKUP($AW100,'MP-2019_Male'!$A$3:$CH$103,IF(DR$5&gt;2034,84,(60+(DR$5-$AX$5)))))</f>
        <v>0.51500000000000001</v>
      </c>
      <c r="DS100" s="381">
        <f>DR100*(1-VLOOKUP($AW100,'MP-2019_Male'!$A$3:$CH$103,IF(DS$5&gt;2034,84,(60+(DS$5-$AX$5)))))</f>
        <v>0.51500000000000001</v>
      </c>
      <c r="DT100" s="381">
        <f>DS100*(1-VLOOKUP($AW100,'MP-2019_Male'!$A$3:$CH$103,IF(DT$5&gt;2034,84,(60+(DT$5-$AX$5)))))</f>
        <v>0.51500000000000001</v>
      </c>
      <c r="DU100" s="381">
        <f>DT100*(1-VLOOKUP($AW100,'MP-2019_Male'!$A$3:$CH$103,IF(DU$5&gt;2034,84,(60+(DU$5-$AX$5)))))</f>
        <v>0.51500000000000001</v>
      </c>
      <c r="DV100" s="381">
        <f>DU100*(1-VLOOKUP($AW100,'MP-2019_Male'!$A$3:$CH$103,IF(DV$5&gt;2034,84,(60+(DV$5-$AX$5)))))</f>
        <v>0.51500000000000001</v>
      </c>
      <c r="DW100" s="381">
        <f>DV100*(1-VLOOKUP($AW100,'MP-2019_Male'!$A$3:$CH$103,IF(DW$5&gt;2034,84,(60+(DW$5-$AX$5)))))</f>
        <v>0.51500000000000001</v>
      </c>
      <c r="DX100" s="381">
        <f>DW100*(1-VLOOKUP($AW100,'MP-2019_Male'!$A$3:$CH$103,IF(DX$5&gt;2034,84,(60+(DX$5-$AX$5)))))</f>
        <v>0.51500000000000001</v>
      </c>
      <c r="DY100" s="381">
        <f>DX100*(1-VLOOKUP($AW100,'MP-2019_Male'!$A$3:$CH$103,IF(DY$5&gt;2034,84,(60+(DY$5-$AX$5)))))</f>
        <v>0.51500000000000001</v>
      </c>
      <c r="DZ100" s="381">
        <f>DY100*(1-VLOOKUP($AW100,'MP-2019_Male'!$A$3:$CH$103,IF(DZ$5&gt;2034,84,(60+(DZ$5-$AX$5)))))</f>
        <v>0.51500000000000001</v>
      </c>
      <c r="EA100" s="381">
        <f>DZ100*(1-VLOOKUP($AW100,'MP-2019_Male'!$A$3:$CH$103,IF(EA$5&gt;2034,84,(60+(EA$5-$AX$5)))))</f>
        <v>0.51500000000000001</v>
      </c>
      <c r="EB100" s="381">
        <f>EA100*(1-VLOOKUP($AW100,'MP-2019_Male'!$A$3:$CH$103,IF(EB$5&gt;2034,84,(60+(EB$5-$AX$5)))))</f>
        <v>0.51500000000000001</v>
      </c>
      <c r="EC100" s="381">
        <f>EB100*(1-VLOOKUP($AW100,'MP-2019_Male'!$A$3:$CH$103,IF(EC$5&gt;2034,84,(60+(EC$5-$AX$5)))))</f>
        <v>0.51500000000000001</v>
      </c>
      <c r="ED100" s="381">
        <f>EC100*(1-VLOOKUP($AW100,'MP-2019_Male'!$A$3:$CH$103,IF(ED$5&gt;2034,84,(60+(ED$5-$AX$5)))))</f>
        <v>0.51500000000000001</v>
      </c>
      <c r="EE100" s="381">
        <f>ED100*(1-VLOOKUP($AW100,'MP-2019_Male'!$A$3:$CH$103,IF(EE$5&gt;2034,84,(60+(EE$5-$AX$5)))))</f>
        <v>0.51500000000000001</v>
      </c>
      <c r="EF100" s="381">
        <f>EE100*(1-VLOOKUP($AW100,'MP-2019_Male'!$A$3:$CH$103,IF(EF$5&gt;2034,84,(60+(EF$5-$AX$5)))))</f>
        <v>0.51500000000000001</v>
      </c>
      <c r="EG100" s="381">
        <f>EF100*(1-VLOOKUP($AW100,'MP-2019_Male'!$A$3:$CH$103,IF(EG$5&gt;2034,84,(60+(EG$5-$AX$5)))))</f>
        <v>0.51500000000000001</v>
      </c>
      <c r="EH100" s="381">
        <f>EG100*(1-VLOOKUP($AW100,'MP-2019_Male'!$A$3:$CH$103,IF(EH$5&gt;2034,84,(60+(EH$5-$AX$5)))))</f>
        <v>0.51500000000000001</v>
      </c>
      <c r="EI100" s="381">
        <f>EH100*(1-VLOOKUP($AW100,'MP-2019_Male'!$A$3:$CH$103,IF(EI$5&gt;2034,84,(60+(EI$5-$AX$5)))))</f>
        <v>0.51500000000000001</v>
      </c>
      <c r="EJ100" s="381">
        <f>EI100*(1-VLOOKUP($AW100,'MP-2019_Male'!$A$3:$CH$103,IF(EJ$5&gt;2034,84,(60+(EJ$5-$AX$5)))))</f>
        <v>0.51500000000000001</v>
      </c>
      <c r="EK100" s="381">
        <f>EJ100*(1-VLOOKUP($AW100,'MP-2019_Male'!$A$3:$CH$103,IF(EK$5&gt;2034,84,(60+(EK$5-$AX$5)))))</f>
        <v>0.51500000000000001</v>
      </c>
      <c r="EL100" s="381">
        <f>EK100*(1-VLOOKUP($AW100,'MP-2019_Male'!$A$3:$CH$103,IF(EL$5&gt;2034,84,(60+(EL$5-$AX$5)))))</f>
        <v>0.51500000000000001</v>
      </c>
      <c r="EM100" s="381">
        <f>EL100*(1-VLOOKUP($AW100,'MP-2019_Male'!$A$3:$CH$103,IF(EM$5&gt;2034,84,(60+(EM$5-$AX$5)))))</f>
        <v>0.51500000000000001</v>
      </c>
      <c r="EN100" s="381">
        <f>EM100*(1-VLOOKUP($AW100,'MP-2019_Male'!$A$3:$CH$103,IF(EN$5&gt;2034,84,(60+(EN$5-$AX$5)))))</f>
        <v>0.51500000000000001</v>
      </c>
      <c r="EO100" s="381">
        <f>EN100*(1-VLOOKUP($AW100,'MP-2019_Male'!$A$3:$CH$103,IF(EO$5&gt;2034,84,(60+(EO$5-$AX$5)))))</f>
        <v>0.51500000000000001</v>
      </c>
      <c r="EP100" s="381">
        <f>EO100*(1-VLOOKUP($AW100,'MP-2019_Male'!$A$3:$CH$103,IF(EP$5&gt;2034,84,(60+(EP$5-$AX$5)))))</f>
        <v>0.51500000000000001</v>
      </c>
      <c r="EQ100" s="381">
        <f>EP100*(1-VLOOKUP($AW100,'MP-2019_Male'!$A$3:$CH$103,IF(EQ$5&gt;2034,84,(60+(EQ$5-$AX$5)))))</f>
        <v>0.51500000000000001</v>
      </c>
      <c r="ER100" s="381">
        <f>EQ100*(1-VLOOKUP($AW100,'MP-2019_Male'!$A$3:$CH$103,IF(ER$5&gt;2034,84,(60+(ER$5-$AX$5)))))</f>
        <v>0.51500000000000001</v>
      </c>
      <c r="ES100" s="381">
        <f>ER100*(1-VLOOKUP($AW100,'MP-2019_Male'!$A$3:$CH$103,IF(ES$5&gt;2034,84,(60+(ES$5-$AX$5)))))</f>
        <v>0.51500000000000001</v>
      </c>
      <c r="ET100" s="381">
        <f>ES100*(1-VLOOKUP($AW100,'MP-2019_Male'!$A$3:$CH$103,IF(ET$5&gt;2034,84,(60+(ET$5-$AX$5)))))</f>
        <v>0.51500000000000001</v>
      </c>
      <c r="EU100" s="381">
        <f>ET100*(1-VLOOKUP($AW100,'MP-2019_Male'!$A$3:$CH$103,IF(EU$5&gt;2034,84,(60+(EU$5-$AX$5)))))</f>
        <v>0.51500000000000001</v>
      </c>
      <c r="EV100" s="381">
        <f>EU100*(1-VLOOKUP($AW100,'MP-2019_Male'!$A$3:$CH$103,IF(EV$5&gt;2034,84,(60+(EV$5-$AX$5)))))</f>
        <v>0.51500000000000001</v>
      </c>
      <c r="EW100" s="381">
        <f>EV100*(1-VLOOKUP($AW100,'MP-2019_Male'!$A$3:$CH$103,IF(EW$5&gt;2034,84,(60+(EW$5-$AX$5)))))</f>
        <v>0.51500000000000001</v>
      </c>
      <c r="EX100" s="381">
        <f>EW100*(1-VLOOKUP($AW100,'MP-2019_Male'!$A$3:$CH$103,IF(EX$5&gt;2034,84,(60+(EX$5-$AX$5)))))</f>
        <v>0.51500000000000001</v>
      </c>
      <c r="EY100" s="381">
        <f>EX100*(1-VLOOKUP($AW100,'MP-2019_Male'!$A$3:$CH$103,IF(EY$5&gt;2034,84,(60+(EY$5-$AX$5)))))</f>
        <v>0.51500000000000001</v>
      </c>
      <c r="EZ100" s="381">
        <f>EY100*(1-VLOOKUP($AW100,'MP-2019_Male'!$A$3:$CH$103,IF(EZ$5&gt;2034,84,(60+(EZ$5-$AX$5)))))</f>
        <v>0.51500000000000001</v>
      </c>
      <c r="FA100" s="381">
        <f>EZ100*(1-VLOOKUP($AW100,'MP-2019_Male'!$A$3:$CH$103,IF(FA$5&gt;2034,84,(60+(FA$5-$AX$5)))))</f>
        <v>0.51500000000000001</v>
      </c>
      <c r="FB100" s="381">
        <f>FA100*(1-VLOOKUP($AW100,'MP-2019_Male'!$A$3:$CH$103,IF(FB$5&gt;2034,84,(60+(FB$5-$AX$5)))))</f>
        <v>0.51500000000000001</v>
      </c>
      <c r="FC100" s="381">
        <f>FB100*(1-VLOOKUP($AW100,'MP-2019_Male'!$A$3:$CH$103,IF(FC$5&gt;2034,84,(60+(FC$5-$AX$5)))))</f>
        <v>0.51500000000000001</v>
      </c>
      <c r="FD100" s="381">
        <f>FC100*(1-VLOOKUP($AW100,'MP-2019_Male'!$A$3:$CH$103,IF(FD$5&gt;2034,84,(60+(FD$5-$AX$5)))))</f>
        <v>0.51500000000000001</v>
      </c>
      <c r="FE100" s="381">
        <f>FD100*(1-VLOOKUP($AW100,'MP-2019_Male'!$A$3:$CH$103,IF(FE$5&gt;2034,84,(60+(FE$5-$AX$5)))))</f>
        <v>0.51500000000000001</v>
      </c>
      <c r="FF100" s="381">
        <f>FE100*(1-VLOOKUP($AW100,'MP-2019_Male'!$A$3:$CH$103,IF(FF$5&gt;2034,84,(60+(FF$5-$AX$5)))))</f>
        <v>0.51500000000000001</v>
      </c>
      <c r="FG100" s="381">
        <f>FF100*(1-VLOOKUP($AW100,'MP-2019_Male'!$A$3:$CH$103,IF(FG$5&gt;2034,84,(60+(FG$5-$AX$5)))))</f>
        <v>0.51500000000000001</v>
      </c>
      <c r="FH100" s="381">
        <f>FG100*(1-VLOOKUP($AW100,'MP-2019_Male'!$A$3:$CH$103,IF(FH$5&gt;2034,84,(60+(FH$5-$AX$5)))))</f>
        <v>0.51500000000000001</v>
      </c>
      <c r="FI100" s="381">
        <f>FH100*(1-VLOOKUP($AW100,'MP-2019_Male'!$A$3:$CH$103,IF(FI$5&gt;2034,84,(60+(FI$5-$AX$5)))))</f>
        <v>0.51500000000000001</v>
      </c>
      <c r="FJ100" s="381">
        <f>FI100*(1-VLOOKUP($AW100,'MP-2019_Male'!$A$3:$CH$103,IF(FJ$5&gt;2034,84,(60+(FJ$5-$AX$5)))))</f>
        <v>0.51500000000000001</v>
      </c>
      <c r="FK100" s="381">
        <f>FJ100*(1-VLOOKUP($AW100,'MP-2019_Male'!$A$3:$CH$103,IF(FK$5&gt;2034,84,(60+(FK$5-$AX$5)))))</f>
        <v>0.51500000000000001</v>
      </c>
      <c r="FL100" s="381">
        <f>FK100*(1-VLOOKUP($AW100,'MP-2019_Male'!$A$3:$CH$103,IF(FL$5&gt;2034,84,(60+(FL$5-$AX$5)))))</f>
        <v>0.51500000000000001</v>
      </c>
      <c r="FM100" s="381">
        <f>FL100*(1-VLOOKUP($AW100,'MP-2019_Male'!$A$3:$CH$103,IF(FM$5&gt;2034,84,(60+(FM$5-$AX$5)))))</f>
        <v>0.51500000000000001</v>
      </c>
      <c r="FN100" s="381">
        <f>FM100*(1-VLOOKUP($AW100,'MP-2019_Male'!$A$3:$CH$103,IF(FN$5&gt;2034,84,(60+(FN$5-$AX$5)))))</f>
        <v>0.51500000000000001</v>
      </c>
    </row>
    <row r="101" spans="1:170">
      <c r="A101" s="172">
        <v>113</v>
      </c>
      <c r="B101" s="190">
        <f t="shared" si="20"/>
        <v>0.5</v>
      </c>
      <c r="C101" s="191">
        <f t="shared" si="21"/>
        <v>0.5</v>
      </c>
      <c r="D101" s="174">
        <f t="shared" si="18"/>
        <v>0.5</v>
      </c>
      <c r="E101" s="345">
        <f t="shared" ca="1" si="22"/>
        <v>0.47724854808611417</v>
      </c>
      <c r="F101" s="346">
        <f t="shared" ca="1" si="23"/>
        <v>0.46929447026229032</v>
      </c>
      <c r="G101" s="366">
        <f t="shared" ca="1" si="17"/>
        <v>0.47327150917420224</v>
      </c>
      <c r="R101" s="405">
        <v>113</v>
      </c>
      <c r="T101" s="406" t="s">
        <v>63</v>
      </c>
      <c r="U101" s="407">
        <v>0.5</v>
      </c>
      <c r="V101" s="407">
        <v>0.5</v>
      </c>
      <c r="W101" s="408">
        <v>0.5</v>
      </c>
      <c r="Y101" s="406" t="s">
        <v>63</v>
      </c>
      <c r="Z101" s="407">
        <v>0.5</v>
      </c>
      <c r="AA101" s="407">
        <v>0.5</v>
      </c>
      <c r="AB101" s="408">
        <v>0.5</v>
      </c>
      <c r="AC101" s="413"/>
      <c r="AD101" s="172">
        <v>113</v>
      </c>
      <c r="AF101" s="195"/>
      <c r="AG101" s="196">
        <v>0.5</v>
      </c>
      <c r="AH101" s="197">
        <v>0.5</v>
      </c>
      <c r="AI101" s="172"/>
      <c r="AJ101" s="195"/>
      <c r="AK101" s="196">
        <v>0.5</v>
      </c>
      <c r="AL101" s="197">
        <v>0.5</v>
      </c>
      <c r="AM101" s="198"/>
      <c r="AW101" s="172">
        <v>120</v>
      </c>
      <c r="AX101" s="199">
        <f t="shared" si="19"/>
        <v>1.03</v>
      </c>
      <c r="AY101" s="334">
        <f t="shared" si="24"/>
        <v>1.03</v>
      </c>
      <c r="AZ101" s="381">
        <f>AY101*(1-VLOOKUP($AW101,'MP-2019_Male'!$A$3:$CH$103,IF(AZ$5&gt;2034,84,(60+(AZ$5-$AX$5)))))</f>
        <v>1.03</v>
      </c>
      <c r="BA101" s="381">
        <f>AZ101*(1-VLOOKUP($AW101,'MP-2019_Male'!$A$3:$CH$103,IF(BA$5&gt;2034,84,(60+(BA$5-$AX$5)))))</f>
        <v>1.03</v>
      </c>
      <c r="BB101" s="381">
        <f>BA101*(1-VLOOKUP($AW101,'MP-2019_Male'!$A$3:$CH$103,IF(BB$5&gt;2034,84,(60+(BB$5-$AX$5)))))</f>
        <v>1.03</v>
      </c>
      <c r="BC101" s="381">
        <f>BB101*(1-VLOOKUP($AW101,'MP-2019_Male'!$A$3:$CH$103,IF(BC$5&gt;2034,84,(60+(BC$5-$AX$5)))))</f>
        <v>1.03</v>
      </c>
      <c r="BD101" s="381">
        <f>BC101*(1-VLOOKUP($AW101,'MP-2019_Male'!$A$3:$CH$103,IF(BD$5&gt;2034,84,(60+(BD$5-$AX$5)))))</f>
        <v>1.03</v>
      </c>
      <c r="BE101" s="381">
        <f>BD101*(1-VLOOKUP($AW101,'MP-2019_Male'!$A$3:$CH$103,IF(BE$5&gt;2034,84,(60+(BE$5-$AX$5)))))</f>
        <v>1.03</v>
      </c>
      <c r="BF101" s="381">
        <f>BE101*(1-VLOOKUP($AW101,'MP-2019_Male'!$A$3:$CH$103,IF(BF$5&gt;2034,84,(60+(BF$5-$AX$5)))))</f>
        <v>1.03</v>
      </c>
      <c r="BG101" s="381">
        <f>BF101*(1-VLOOKUP($AW101,'MP-2019_Male'!$A$3:$CH$103,IF(BG$5&gt;2034,84,(60+(BG$5-$AX$5)))))</f>
        <v>1.03</v>
      </c>
      <c r="BH101" s="381">
        <f>BG101*(1-VLOOKUP($AW101,'MP-2019_Male'!$A$3:$CH$103,IF(BH$5&gt;2034,84,(60+(BH$5-$AX$5)))))</f>
        <v>1.03</v>
      </c>
      <c r="BI101" s="381">
        <f>BH101*(1-VLOOKUP($AW101,'MP-2019_Male'!$A$3:$CH$103,IF(BI$5&gt;2034,84,(60+(BI$5-$AX$5)))))</f>
        <v>1.03</v>
      </c>
      <c r="BJ101" s="414">
        <f>BI101*(1-VLOOKUP($AW101,'MP-2019_Male'!$A$3:$CH$103,IF(BJ$5&gt;2034,84,(60+(BJ$5-$AX$5)))))</f>
        <v>1.03</v>
      </c>
      <c r="BK101" s="381">
        <f>BJ101*(1-VLOOKUP($AW101,'MP-2019_Male'!$A$3:$CH$103,IF(BK$5&gt;2034,84,(60+(BK$5-$AX$5)))))</f>
        <v>1.03</v>
      </c>
      <c r="BL101" s="381">
        <f>BK101*(1-VLOOKUP($AW101,'MP-2019_Male'!$A$3:$CH$103,IF(BL$5&gt;2034,84,(60+(BL$5-$AX$5)))))</f>
        <v>1.03</v>
      </c>
      <c r="BM101" s="381">
        <f>BL101*(1-VLOOKUP($AW101,'MP-2019_Male'!$A$3:$CH$103,IF(BM$5&gt;2034,84,(60+(BM$5-$AX$5)))))</f>
        <v>1.03</v>
      </c>
      <c r="BN101" s="381">
        <f>BM101*(1-VLOOKUP($AW101,'MP-2019_Male'!$A$3:$CH$103,IF(BN$5&gt;2034,84,(60+(BN$5-$AX$5)))))</f>
        <v>1.03</v>
      </c>
      <c r="BO101" s="381">
        <f>BN101*(1-VLOOKUP($AW101,'MP-2019_Male'!$A$3:$CH$103,IF(BO$5&gt;2034,84,(60+(BO$5-$AX$5)))))</f>
        <v>1.03</v>
      </c>
      <c r="BP101" s="381">
        <f>BO101*(1-VLOOKUP($AW101,'MP-2019_Male'!$A$3:$CH$103,IF(BP$5&gt;2034,84,(60+(BP$5-$AX$5)))))</f>
        <v>1.03</v>
      </c>
      <c r="BQ101" s="381">
        <f>BP101*(1-VLOOKUP($AW101,'MP-2019_Male'!$A$3:$CH$103,IF(BQ$5&gt;2034,84,(60+(BQ$5-$AX$5)))))</f>
        <v>1.03</v>
      </c>
      <c r="BR101" s="381">
        <f>BQ101*(1-VLOOKUP($AW101,'MP-2019_Male'!$A$3:$CH$103,IF(BR$5&gt;2034,84,(60+(BR$5-$AX$5)))))</f>
        <v>1.03</v>
      </c>
      <c r="BS101" s="381">
        <f>BR101*(1-VLOOKUP($AW101,'MP-2019_Male'!$A$3:$CH$103,IF(BS$5&gt;2034,84,(60+(BS$5-$AX$5)))))</f>
        <v>1.03</v>
      </c>
      <c r="BT101" s="381">
        <f>BS101*(1-VLOOKUP($AW101,'MP-2019_Male'!$A$3:$CH$103,IF(BT$5&gt;2034,84,(60+(BT$5-$AX$5)))))</f>
        <v>1.03</v>
      </c>
      <c r="BU101" s="381">
        <f>BT101*(1-VLOOKUP($AW101,'MP-2019_Male'!$A$3:$CH$103,IF(BU$5&gt;2034,84,(60+(BU$5-$AX$5)))))</f>
        <v>1.03</v>
      </c>
      <c r="BV101" s="381">
        <f>BU101*(1-VLOOKUP($AW101,'MP-2019_Male'!$A$3:$CH$103,IF(BV$5&gt;2034,84,(60+(BV$5-$AX$5)))))</f>
        <v>1.03</v>
      </c>
      <c r="BW101" s="381">
        <f>BV101*(1-VLOOKUP($AW101,'MP-2019_Male'!$A$3:$CH$103,IF(BW$5&gt;2034,84,(60+(BW$5-$AX$5)))))</f>
        <v>1.03</v>
      </c>
      <c r="BX101" s="381">
        <f>BW101*(1-VLOOKUP($AW101,'MP-2019_Male'!$A$3:$CH$103,IF(BX$5&gt;2034,84,(60+(BX$5-$AX$5)))))</f>
        <v>1.03</v>
      </c>
      <c r="BY101" s="381">
        <f>BX101*(1-VLOOKUP($AW101,'MP-2019_Male'!$A$3:$CH$103,IF(BY$5&gt;2034,84,(60+(BY$5-$AX$5)))))</f>
        <v>1.03</v>
      </c>
      <c r="BZ101" s="381">
        <f>BY101*(1-VLOOKUP($AW101,'MP-2019_Male'!$A$3:$CH$103,IF(BZ$5&gt;2034,84,(60+(BZ$5-$AX$5)))))</f>
        <v>1.03</v>
      </c>
      <c r="CA101" s="381">
        <f>BZ101*(1-VLOOKUP($AW101,'MP-2019_Male'!$A$3:$CH$103,IF(CA$5&gt;2034,84,(60+(CA$5-$AX$5)))))</f>
        <v>1.03</v>
      </c>
      <c r="CB101" s="381">
        <f>CA101*(1-VLOOKUP($AW101,'MP-2019_Male'!$A$3:$CH$103,IF(CB$5&gt;2034,84,(60+(CB$5-$AX$5)))))</f>
        <v>1.03</v>
      </c>
      <c r="CC101" s="381">
        <f>CB101*(1-VLOOKUP($AW101,'MP-2019_Male'!$A$3:$CH$103,IF(CC$5&gt;2034,84,(60+(CC$5-$AX$5)))))</f>
        <v>1.03</v>
      </c>
      <c r="CD101" s="381">
        <f>CC101*(1-VLOOKUP($AW101,'MP-2019_Male'!$A$3:$CH$103,IF(CD$5&gt;2034,84,(60+(CD$5-$AX$5)))))</f>
        <v>1.03</v>
      </c>
      <c r="CE101" s="381">
        <f>CD101*(1-VLOOKUP($AW101,'MP-2019_Male'!$A$3:$CH$103,IF(CE$5&gt;2034,84,(60+(CE$5-$AX$5)))))</f>
        <v>1.03</v>
      </c>
      <c r="CF101" s="381">
        <f>CE101*(1-VLOOKUP($AW101,'MP-2019_Male'!$A$3:$CH$103,IF(CF$5&gt;2034,84,(60+(CF$5-$AX$5)))))</f>
        <v>1.03</v>
      </c>
      <c r="CG101" s="381">
        <f>CF101*(1-VLOOKUP($AW101,'MP-2019_Male'!$A$3:$CH$103,IF(CG$5&gt;2034,84,(60+(CG$5-$AX$5)))))</f>
        <v>1.03</v>
      </c>
      <c r="CH101" s="381">
        <f>CG101*(1-VLOOKUP($AW101,'MP-2019_Male'!$A$3:$CH$103,IF(CH$5&gt;2034,84,(60+(CH$5-$AX$5)))))</f>
        <v>1.03</v>
      </c>
      <c r="CI101" s="381">
        <f>CH101*(1-VLOOKUP($AW101,'MP-2019_Male'!$A$3:$CH$103,IF(CI$5&gt;2034,84,(60+(CI$5-$AX$5)))))</f>
        <v>1.03</v>
      </c>
      <c r="CJ101" s="381">
        <f>CI101*(1-VLOOKUP($AW101,'MP-2019_Male'!$A$3:$CH$103,IF(CJ$5&gt;2034,84,(60+(CJ$5-$AX$5)))))</f>
        <v>1.03</v>
      </c>
      <c r="CK101" s="381">
        <f>CJ101*(1-VLOOKUP($AW101,'MP-2019_Male'!$A$3:$CH$103,IF(CK$5&gt;2034,84,(60+(CK$5-$AX$5)))))</f>
        <v>1.03</v>
      </c>
      <c r="CL101" s="381">
        <f>CK101*(1-VLOOKUP($AW101,'MP-2019_Male'!$A$3:$CH$103,IF(CL$5&gt;2034,84,(60+(CL$5-$AX$5)))))</f>
        <v>1.03</v>
      </c>
      <c r="CM101" s="381">
        <f>CL101*(1-VLOOKUP($AW101,'MP-2019_Male'!$A$3:$CH$103,IF(CM$5&gt;2034,84,(60+(CM$5-$AX$5)))))</f>
        <v>1.03</v>
      </c>
      <c r="CN101" s="381">
        <f>CM101*(1-VLOOKUP($AW101,'MP-2019_Male'!$A$3:$CH$103,IF(CN$5&gt;2034,84,(60+(CN$5-$AX$5)))))</f>
        <v>1.03</v>
      </c>
      <c r="CO101" s="381">
        <f>CN101*(1-VLOOKUP($AW101,'MP-2019_Male'!$A$3:$CH$103,IF(CO$5&gt;2034,84,(60+(CO$5-$AX$5)))))</f>
        <v>1.03</v>
      </c>
      <c r="CP101" s="381">
        <f>CO101*(1-VLOOKUP($AW101,'MP-2019_Male'!$A$3:$CH$103,IF(CP$5&gt;2034,84,(60+(CP$5-$AX$5)))))</f>
        <v>1.03</v>
      </c>
      <c r="CQ101" s="381">
        <f>CP101*(1-VLOOKUP($AW101,'MP-2019_Male'!$A$3:$CH$103,IF(CQ$5&gt;2034,84,(60+(CQ$5-$AX$5)))))</f>
        <v>1.03</v>
      </c>
      <c r="CR101" s="381">
        <f>CQ101*(1-VLOOKUP($AW101,'MP-2019_Male'!$A$3:$CH$103,IF(CR$5&gt;2034,84,(60+(CR$5-$AX$5)))))</f>
        <v>1.03</v>
      </c>
      <c r="CS101" s="381">
        <f>CR101*(1-VLOOKUP($AW101,'MP-2019_Male'!$A$3:$CH$103,IF(CS$5&gt;2034,84,(60+(CS$5-$AX$5)))))</f>
        <v>1.03</v>
      </c>
      <c r="CT101" s="381">
        <f>CS101*(1-VLOOKUP($AW101,'MP-2019_Male'!$A$3:$CH$103,IF(CT$5&gt;2034,84,(60+(CT$5-$AX$5)))))</f>
        <v>1.03</v>
      </c>
      <c r="CU101" s="381">
        <f>CT101*(1-VLOOKUP($AW101,'MP-2019_Male'!$A$3:$CH$103,IF(CU$5&gt;2034,84,(60+(CU$5-$AX$5)))))</f>
        <v>1.03</v>
      </c>
      <c r="CV101" s="381">
        <f>CU101*(1-VLOOKUP($AW101,'MP-2019_Male'!$A$3:$CH$103,IF(CV$5&gt;2034,84,(60+(CV$5-$AX$5)))))</f>
        <v>1.03</v>
      </c>
      <c r="CW101" s="381">
        <f>CV101*(1-VLOOKUP($AW101,'MP-2019_Male'!$A$3:$CH$103,IF(CW$5&gt;2034,84,(60+(CW$5-$AX$5)))))</f>
        <v>1.03</v>
      </c>
      <c r="CX101" s="381">
        <f>CW101*(1-VLOOKUP($AW101,'MP-2019_Male'!$A$3:$CH$103,IF(CX$5&gt;2034,84,(60+(CX$5-$AX$5)))))</f>
        <v>1.03</v>
      </c>
      <c r="CY101" s="381">
        <f>CX101*(1-VLOOKUP($AW101,'MP-2019_Male'!$A$3:$CH$103,IF(CY$5&gt;2034,84,(60+(CY$5-$AX$5)))))</f>
        <v>1.03</v>
      </c>
      <c r="CZ101" s="381">
        <f>CY101*(1-VLOOKUP($AW101,'MP-2019_Male'!$A$3:$CH$103,IF(CZ$5&gt;2034,84,(60+(CZ$5-$AX$5)))))</f>
        <v>1.03</v>
      </c>
      <c r="DA101" s="381">
        <f>CZ101*(1-VLOOKUP($AW101,'MP-2019_Male'!$A$3:$CH$103,IF(DA$5&gt;2034,84,(60+(DA$5-$AX$5)))))</f>
        <v>1.03</v>
      </c>
      <c r="DB101" s="381">
        <f>DA101*(1-VLOOKUP($AW101,'MP-2019_Male'!$A$3:$CH$103,IF(DB$5&gt;2034,84,(60+(DB$5-$AX$5)))))</f>
        <v>1.03</v>
      </c>
      <c r="DC101" s="381">
        <f>DB101*(1-VLOOKUP($AW101,'MP-2019_Male'!$A$3:$CH$103,IF(DC$5&gt;2034,84,(60+(DC$5-$AX$5)))))</f>
        <v>1.03</v>
      </c>
      <c r="DD101" s="381">
        <f>DC101*(1-VLOOKUP($AW101,'MP-2019_Male'!$A$3:$CH$103,IF(DD$5&gt;2034,84,(60+(DD$5-$AX$5)))))</f>
        <v>1.03</v>
      </c>
      <c r="DE101" s="381">
        <f>DD101*(1-VLOOKUP($AW101,'MP-2019_Male'!$A$3:$CH$103,IF(DE$5&gt;2034,84,(60+(DE$5-$AX$5)))))</f>
        <v>1.03</v>
      </c>
      <c r="DF101" s="381">
        <f>DE101*(1-VLOOKUP($AW101,'MP-2019_Male'!$A$3:$CH$103,IF(DF$5&gt;2034,84,(60+(DF$5-$AX$5)))))</f>
        <v>1.03</v>
      </c>
      <c r="DG101" s="381">
        <f>DF101*(1-VLOOKUP($AW101,'MP-2019_Male'!$A$3:$CH$103,IF(DG$5&gt;2034,84,(60+(DG$5-$AX$5)))))</f>
        <v>1.03</v>
      </c>
      <c r="DH101" s="381">
        <f>DG101*(1-VLOOKUP($AW101,'MP-2019_Male'!$A$3:$CH$103,IF(DH$5&gt;2034,84,(60+(DH$5-$AX$5)))))</f>
        <v>1.03</v>
      </c>
      <c r="DI101" s="381">
        <f>DH101*(1-VLOOKUP($AW101,'MP-2019_Male'!$A$3:$CH$103,IF(DI$5&gt;2034,84,(60+(DI$5-$AX$5)))))</f>
        <v>1.03</v>
      </c>
      <c r="DJ101" s="381">
        <f>DI101*(1-VLOOKUP($AW101,'MP-2019_Male'!$A$3:$CH$103,IF(DJ$5&gt;2034,84,(60+(DJ$5-$AX$5)))))</f>
        <v>1.03</v>
      </c>
      <c r="DK101" s="381">
        <f>DJ101*(1-VLOOKUP($AW101,'MP-2019_Male'!$A$3:$CH$103,IF(DK$5&gt;2034,84,(60+(DK$5-$AX$5)))))</f>
        <v>1.03</v>
      </c>
      <c r="DL101" s="381">
        <f>DK101*(1-VLOOKUP($AW101,'MP-2019_Male'!$A$3:$CH$103,IF(DL$5&gt;2034,84,(60+(DL$5-$AX$5)))))</f>
        <v>1.03</v>
      </c>
      <c r="DM101" s="381">
        <f>DL101*(1-VLOOKUP($AW101,'MP-2019_Male'!$A$3:$CH$103,IF(DM$5&gt;2034,84,(60+(DM$5-$AX$5)))))</f>
        <v>1.03</v>
      </c>
      <c r="DN101" s="381">
        <f>DM101*(1-VLOOKUP($AW101,'MP-2019_Male'!$A$3:$CH$103,IF(DN$5&gt;2034,84,(60+(DN$5-$AX$5)))))</f>
        <v>1.03</v>
      </c>
      <c r="DO101" s="381">
        <f>DN101*(1-VLOOKUP($AW101,'MP-2019_Male'!$A$3:$CH$103,IF(DO$5&gt;2034,84,(60+(DO$5-$AX$5)))))</f>
        <v>1.03</v>
      </c>
      <c r="DP101" s="381">
        <f>DO101*(1-VLOOKUP($AW101,'MP-2019_Male'!$A$3:$CH$103,IF(DP$5&gt;2034,84,(60+(DP$5-$AX$5)))))</f>
        <v>1.03</v>
      </c>
      <c r="DQ101" s="381">
        <f>DP101*(1-VLOOKUP($AW101,'MP-2019_Male'!$A$3:$CH$103,IF(DQ$5&gt;2034,84,(60+(DQ$5-$AX$5)))))</f>
        <v>1.03</v>
      </c>
      <c r="DR101" s="381">
        <f>DQ101*(1-VLOOKUP($AW101,'MP-2019_Male'!$A$3:$CH$103,IF(DR$5&gt;2034,84,(60+(DR$5-$AX$5)))))</f>
        <v>1.03</v>
      </c>
      <c r="DS101" s="381">
        <f>DR101*(1-VLOOKUP($AW101,'MP-2019_Male'!$A$3:$CH$103,IF(DS$5&gt;2034,84,(60+(DS$5-$AX$5)))))</f>
        <v>1.03</v>
      </c>
      <c r="DT101" s="381">
        <f>DS101*(1-VLOOKUP($AW101,'MP-2019_Male'!$A$3:$CH$103,IF(DT$5&gt;2034,84,(60+(DT$5-$AX$5)))))</f>
        <v>1.03</v>
      </c>
      <c r="DU101" s="381">
        <f>DT101*(1-VLOOKUP($AW101,'MP-2019_Male'!$A$3:$CH$103,IF(DU$5&gt;2034,84,(60+(DU$5-$AX$5)))))</f>
        <v>1.03</v>
      </c>
      <c r="DV101" s="381">
        <f>DU101*(1-VLOOKUP($AW101,'MP-2019_Male'!$A$3:$CH$103,IF(DV$5&gt;2034,84,(60+(DV$5-$AX$5)))))</f>
        <v>1.03</v>
      </c>
      <c r="DW101" s="381">
        <f>DV101*(1-VLOOKUP($AW101,'MP-2019_Male'!$A$3:$CH$103,IF(DW$5&gt;2034,84,(60+(DW$5-$AX$5)))))</f>
        <v>1.03</v>
      </c>
      <c r="DX101" s="381">
        <f>DW101*(1-VLOOKUP($AW101,'MP-2019_Male'!$A$3:$CH$103,IF(DX$5&gt;2034,84,(60+(DX$5-$AX$5)))))</f>
        <v>1.03</v>
      </c>
      <c r="DY101" s="381">
        <f>DX101*(1-VLOOKUP($AW101,'MP-2019_Male'!$A$3:$CH$103,IF(DY$5&gt;2034,84,(60+(DY$5-$AX$5)))))</f>
        <v>1.03</v>
      </c>
      <c r="DZ101" s="381">
        <f>DY101*(1-VLOOKUP($AW101,'MP-2019_Male'!$A$3:$CH$103,IF(DZ$5&gt;2034,84,(60+(DZ$5-$AX$5)))))</f>
        <v>1.03</v>
      </c>
      <c r="EA101" s="381">
        <f>DZ101*(1-VLOOKUP($AW101,'MP-2019_Male'!$A$3:$CH$103,IF(EA$5&gt;2034,84,(60+(EA$5-$AX$5)))))</f>
        <v>1.03</v>
      </c>
      <c r="EB101" s="381">
        <f>EA101*(1-VLOOKUP($AW101,'MP-2019_Male'!$A$3:$CH$103,IF(EB$5&gt;2034,84,(60+(EB$5-$AX$5)))))</f>
        <v>1.03</v>
      </c>
      <c r="EC101" s="381">
        <f>EB101*(1-VLOOKUP($AW101,'MP-2019_Male'!$A$3:$CH$103,IF(EC$5&gt;2034,84,(60+(EC$5-$AX$5)))))</f>
        <v>1.03</v>
      </c>
      <c r="ED101" s="381">
        <f>EC101*(1-VLOOKUP($AW101,'MP-2019_Male'!$A$3:$CH$103,IF(ED$5&gt;2034,84,(60+(ED$5-$AX$5)))))</f>
        <v>1.03</v>
      </c>
      <c r="EE101" s="381">
        <f>ED101*(1-VLOOKUP($AW101,'MP-2019_Male'!$A$3:$CH$103,IF(EE$5&gt;2034,84,(60+(EE$5-$AX$5)))))</f>
        <v>1.03</v>
      </c>
      <c r="EF101" s="381">
        <f>EE101*(1-VLOOKUP($AW101,'MP-2019_Male'!$A$3:$CH$103,IF(EF$5&gt;2034,84,(60+(EF$5-$AX$5)))))</f>
        <v>1.03</v>
      </c>
      <c r="EG101" s="381">
        <f>EF101*(1-VLOOKUP($AW101,'MP-2019_Male'!$A$3:$CH$103,IF(EG$5&gt;2034,84,(60+(EG$5-$AX$5)))))</f>
        <v>1.03</v>
      </c>
      <c r="EH101" s="381">
        <f>EG101*(1-VLOOKUP($AW101,'MP-2019_Male'!$A$3:$CH$103,IF(EH$5&gt;2034,84,(60+(EH$5-$AX$5)))))</f>
        <v>1.03</v>
      </c>
      <c r="EI101" s="381">
        <f>EH101*(1-VLOOKUP($AW101,'MP-2019_Male'!$A$3:$CH$103,IF(EI$5&gt;2034,84,(60+(EI$5-$AX$5)))))</f>
        <v>1.03</v>
      </c>
      <c r="EJ101" s="381">
        <f>EI101*(1-VLOOKUP($AW101,'MP-2019_Male'!$A$3:$CH$103,IF(EJ$5&gt;2034,84,(60+(EJ$5-$AX$5)))))</f>
        <v>1.03</v>
      </c>
      <c r="EK101" s="381">
        <f>EJ101*(1-VLOOKUP($AW101,'MP-2019_Male'!$A$3:$CH$103,IF(EK$5&gt;2034,84,(60+(EK$5-$AX$5)))))</f>
        <v>1.03</v>
      </c>
      <c r="EL101" s="381">
        <f>EK101*(1-VLOOKUP($AW101,'MP-2019_Male'!$A$3:$CH$103,IF(EL$5&gt;2034,84,(60+(EL$5-$AX$5)))))</f>
        <v>1.03</v>
      </c>
      <c r="EM101" s="381">
        <f>EL101*(1-VLOOKUP($AW101,'MP-2019_Male'!$A$3:$CH$103,IF(EM$5&gt;2034,84,(60+(EM$5-$AX$5)))))</f>
        <v>1.03</v>
      </c>
      <c r="EN101" s="381">
        <f>EM101*(1-VLOOKUP($AW101,'MP-2019_Male'!$A$3:$CH$103,IF(EN$5&gt;2034,84,(60+(EN$5-$AX$5)))))</f>
        <v>1.03</v>
      </c>
      <c r="EO101" s="381">
        <f>EN101*(1-VLOOKUP($AW101,'MP-2019_Male'!$A$3:$CH$103,IF(EO$5&gt;2034,84,(60+(EO$5-$AX$5)))))</f>
        <v>1.03</v>
      </c>
      <c r="EP101" s="381">
        <f>EO101*(1-VLOOKUP($AW101,'MP-2019_Male'!$A$3:$CH$103,IF(EP$5&gt;2034,84,(60+(EP$5-$AX$5)))))</f>
        <v>1.03</v>
      </c>
      <c r="EQ101" s="381">
        <f>EP101*(1-VLOOKUP($AW101,'MP-2019_Male'!$A$3:$CH$103,IF(EQ$5&gt;2034,84,(60+(EQ$5-$AX$5)))))</f>
        <v>1.03</v>
      </c>
      <c r="ER101" s="381">
        <f>EQ101*(1-VLOOKUP($AW101,'MP-2019_Male'!$A$3:$CH$103,IF(ER$5&gt;2034,84,(60+(ER$5-$AX$5)))))</f>
        <v>1.03</v>
      </c>
      <c r="ES101" s="381">
        <f>ER101*(1-VLOOKUP($AW101,'MP-2019_Male'!$A$3:$CH$103,IF(ES$5&gt;2034,84,(60+(ES$5-$AX$5)))))</f>
        <v>1.03</v>
      </c>
      <c r="ET101" s="381">
        <f>ES101*(1-VLOOKUP($AW101,'MP-2019_Male'!$A$3:$CH$103,IF(ET$5&gt;2034,84,(60+(ET$5-$AX$5)))))</f>
        <v>1.03</v>
      </c>
      <c r="EU101" s="381">
        <f>ET101*(1-VLOOKUP($AW101,'MP-2019_Male'!$A$3:$CH$103,IF(EU$5&gt;2034,84,(60+(EU$5-$AX$5)))))</f>
        <v>1.03</v>
      </c>
      <c r="EV101" s="381">
        <f>EU101*(1-VLOOKUP($AW101,'MP-2019_Male'!$A$3:$CH$103,IF(EV$5&gt;2034,84,(60+(EV$5-$AX$5)))))</f>
        <v>1.03</v>
      </c>
      <c r="EW101" s="381">
        <f>EV101*(1-VLOOKUP($AW101,'MP-2019_Male'!$A$3:$CH$103,IF(EW$5&gt;2034,84,(60+(EW$5-$AX$5)))))</f>
        <v>1.03</v>
      </c>
      <c r="EX101" s="381">
        <f>EW101*(1-VLOOKUP($AW101,'MP-2019_Male'!$A$3:$CH$103,IF(EX$5&gt;2034,84,(60+(EX$5-$AX$5)))))</f>
        <v>1.03</v>
      </c>
      <c r="EY101" s="381">
        <f>EX101*(1-VLOOKUP($AW101,'MP-2019_Male'!$A$3:$CH$103,IF(EY$5&gt;2034,84,(60+(EY$5-$AX$5)))))</f>
        <v>1.03</v>
      </c>
      <c r="EZ101" s="381">
        <f>EY101*(1-VLOOKUP($AW101,'MP-2019_Male'!$A$3:$CH$103,IF(EZ$5&gt;2034,84,(60+(EZ$5-$AX$5)))))</f>
        <v>1.03</v>
      </c>
      <c r="FA101" s="381">
        <f>EZ101*(1-VLOOKUP($AW101,'MP-2019_Male'!$A$3:$CH$103,IF(FA$5&gt;2034,84,(60+(FA$5-$AX$5)))))</f>
        <v>1.03</v>
      </c>
      <c r="FB101" s="381">
        <f>FA101*(1-VLOOKUP($AW101,'MP-2019_Male'!$A$3:$CH$103,IF(FB$5&gt;2034,84,(60+(FB$5-$AX$5)))))</f>
        <v>1.03</v>
      </c>
      <c r="FC101" s="381">
        <f>FB101*(1-VLOOKUP($AW101,'MP-2019_Male'!$A$3:$CH$103,IF(FC$5&gt;2034,84,(60+(FC$5-$AX$5)))))</f>
        <v>1.03</v>
      </c>
      <c r="FD101" s="381">
        <f>FC101*(1-VLOOKUP($AW101,'MP-2019_Male'!$A$3:$CH$103,IF(FD$5&gt;2034,84,(60+(FD$5-$AX$5)))))</f>
        <v>1.03</v>
      </c>
      <c r="FE101" s="381">
        <f>FD101*(1-VLOOKUP($AW101,'MP-2019_Male'!$A$3:$CH$103,IF(FE$5&gt;2034,84,(60+(FE$5-$AX$5)))))</f>
        <v>1.03</v>
      </c>
      <c r="FF101" s="381">
        <f>FE101*(1-VLOOKUP($AW101,'MP-2019_Male'!$A$3:$CH$103,IF(FF$5&gt;2034,84,(60+(FF$5-$AX$5)))))</f>
        <v>1.03</v>
      </c>
      <c r="FG101" s="381">
        <f>FF101*(1-VLOOKUP($AW101,'MP-2019_Male'!$A$3:$CH$103,IF(FG$5&gt;2034,84,(60+(FG$5-$AX$5)))))</f>
        <v>1.03</v>
      </c>
      <c r="FH101" s="381">
        <f>FG101*(1-VLOOKUP($AW101,'MP-2019_Male'!$A$3:$CH$103,IF(FH$5&gt;2034,84,(60+(FH$5-$AX$5)))))</f>
        <v>1.03</v>
      </c>
      <c r="FI101" s="381">
        <f>FH101*(1-VLOOKUP($AW101,'MP-2019_Male'!$A$3:$CH$103,IF(FI$5&gt;2034,84,(60+(FI$5-$AX$5)))))</f>
        <v>1.03</v>
      </c>
      <c r="FJ101" s="381">
        <f>FI101*(1-VLOOKUP($AW101,'MP-2019_Male'!$A$3:$CH$103,IF(FJ$5&gt;2034,84,(60+(FJ$5-$AX$5)))))</f>
        <v>1.03</v>
      </c>
      <c r="FK101" s="381">
        <f>FJ101*(1-VLOOKUP($AW101,'MP-2019_Male'!$A$3:$CH$103,IF(FK$5&gt;2034,84,(60+(FK$5-$AX$5)))))</f>
        <v>1.03</v>
      </c>
      <c r="FL101" s="381">
        <f>FK101*(1-VLOOKUP($AW101,'MP-2019_Male'!$A$3:$CH$103,IF(FL$5&gt;2034,84,(60+(FL$5-$AX$5)))))</f>
        <v>1.03</v>
      </c>
      <c r="FM101" s="381">
        <f>FL101*(1-VLOOKUP($AW101,'MP-2019_Male'!$A$3:$CH$103,IF(FM$5&gt;2034,84,(60+(FM$5-$AX$5)))))</f>
        <v>1.03</v>
      </c>
      <c r="FN101" s="381">
        <f>FM101*(1-VLOOKUP($AW101,'MP-2019_Male'!$A$3:$CH$103,IF(FN$5&gt;2034,84,(60+(FN$5-$AX$5)))))</f>
        <v>1.03</v>
      </c>
    </row>
    <row r="102" spans="1:170">
      <c r="A102" s="172">
        <v>114</v>
      </c>
      <c r="B102" s="190">
        <f t="shared" si="20"/>
        <v>0.5</v>
      </c>
      <c r="C102" s="191">
        <f t="shared" si="21"/>
        <v>0.5</v>
      </c>
      <c r="D102" s="174">
        <f t="shared" si="18"/>
        <v>0.5</v>
      </c>
      <c r="E102" s="345">
        <f t="shared" ca="1" si="22"/>
        <v>0.49559519714988637</v>
      </c>
      <c r="F102" s="346">
        <f t="shared" ca="1" si="23"/>
        <v>0.486555666474491</v>
      </c>
      <c r="G102" s="366">
        <f t="shared" ca="1" si="17"/>
        <v>0.49107543181218871</v>
      </c>
      <c r="R102" s="405">
        <v>114</v>
      </c>
      <c r="T102" s="406" t="s">
        <v>63</v>
      </c>
      <c r="U102" s="407">
        <v>0.5</v>
      </c>
      <c r="V102" s="407">
        <v>0.5</v>
      </c>
      <c r="W102" s="408">
        <v>0.5</v>
      </c>
      <c r="Y102" s="406" t="s">
        <v>63</v>
      </c>
      <c r="Z102" s="407">
        <v>0.5</v>
      </c>
      <c r="AA102" s="407">
        <v>0.5</v>
      </c>
      <c r="AB102" s="408">
        <v>0.5</v>
      </c>
      <c r="AC102" s="413"/>
      <c r="AD102" s="172">
        <v>114</v>
      </c>
      <c r="AF102" s="195"/>
      <c r="AG102" s="196">
        <v>0.5</v>
      </c>
      <c r="AH102" s="197">
        <v>0.5</v>
      </c>
      <c r="AI102" s="172"/>
      <c r="AJ102" s="195"/>
      <c r="AK102" s="196">
        <v>0.5</v>
      </c>
      <c r="AL102" s="197">
        <v>0.5</v>
      </c>
      <c r="AM102" s="198"/>
      <c r="BQ102" s="168"/>
    </row>
    <row r="103" spans="1:170">
      <c r="A103" s="172">
        <v>115</v>
      </c>
      <c r="B103" s="190">
        <f t="shared" si="20"/>
        <v>0.5</v>
      </c>
      <c r="C103" s="191">
        <f t="shared" si="21"/>
        <v>0.5</v>
      </c>
      <c r="D103" s="174">
        <f t="shared" si="18"/>
        <v>0.5</v>
      </c>
      <c r="E103" s="345">
        <f t="shared" ca="1" si="22"/>
        <v>0.51500000000000001</v>
      </c>
      <c r="F103" s="346">
        <f t="shared" ca="1" si="23"/>
        <v>0.505</v>
      </c>
      <c r="G103" s="366">
        <f t="shared" ca="1" si="17"/>
        <v>0.51</v>
      </c>
      <c r="R103" s="405">
        <v>115</v>
      </c>
      <c r="T103" s="406" t="s">
        <v>63</v>
      </c>
      <c r="U103" s="407">
        <v>0.5</v>
      </c>
      <c r="V103" s="407">
        <v>0.5</v>
      </c>
      <c r="W103" s="408">
        <v>0.5</v>
      </c>
      <c r="Y103" s="406" t="s">
        <v>63</v>
      </c>
      <c r="Z103" s="407">
        <v>0.5</v>
      </c>
      <c r="AA103" s="407">
        <v>0.5</v>
      </c>
      <c r="AB103" s="408">
        <v>0.5</v>
      </c>
      <c r="AC103" s="413"/>
      <c r="AD103" s="172">
        <v>115</v>
      </c>
      <c r="AF103" s="195"/>
      <c r="AG103" s="196">
        <v>0.5</v>
      </c>
      <c r="AH103" s="197">
        <v>0.5</v>
      </c>
      <c r="AI103" s="172"/>
      <c r="AJ103" s="195"/>
      <c r="AK103" s="196">
        <v>0.5</v>
      </c>
      <c r="AL103" s="197">
        <v>0.5</v>
      </c>
      <c r="AM103" s="198"/>
      <c r="AW103" s="179"/>
      <c r="AX103" s="179" t="s">
        <v>67</v>
      </c>
      <c r="BC103" s="179"/>
      <c r="BQ103" s="181"/>
    </row>
    <row r="104" spans="1:170" ht="17" thickBot="1">
      <c r="A104" s="172">
        <v>116</v>
      </c>
      <c r="B104" s="190">
        <f t="shared" si="20"/>
        <v>0.5</v>
      </c>
      <c r="C104" s="191">
        <f t="shared" si="21"/>
        <v>0.5</v>
      </c>
      <c r="D104" s="174">
        <f t="shared" si="18"/>
        <v>0.5</v>
      </c>
      <c r="E104" s="345">
        <f t="shared" ca="1" si="22"/>
        <v>0.51500000000000001</v>
      </c>
      <c r="F104" s="346">
        <f t="shared" ca="1" si="23"/>
        <v>0.505</v>
      </c>
      <c r="G104" s="366">
        <f t="shared" ca="1" si="17"/>
        <v>0.51</v>
      </c>
      <c r="R104" s="405">
        <v>116</v>
      </c>
      <c r="T104" s="406" t="s">
        <v>63</v>
      </c>
      <c r="U104" s="407">
        <v>0.5</v>
      </c>
      <c r="V104" s="407">
        <v>0.5</v>
      </c>
      <c r="W104" s="408">
        <v>0.5</v>
      </c>
      <c r="Y104" s="406" t="s">
        <v>63</v>
      </c>
      <c r="Z104" s="407">
        <v>0.5</v>
      </c>
      <c r="AA104" s="407">
        <v>0.5</v>
      </c>
      <c r="AB104" s="408">
        <v>0.5</v>
      </c>
      <c r="AC104" s="413"/>
      <c r="AD104" s="172">
        <v>116</v>
      </c>
      <c r="AF104" s="195"/>
      <c r="AG104" s="196">
        <v>0.5</v>
      </c>
      <c r="AH104" s="197">
        <v>0.5</v>
      </c>
      <c r="AI104" s="172"/>
      <c r="AJ104" s="195"/>
      <c r="AK104" s="196">
        <v>0.5</v>
      </c>
      <c r="AL104" s="197">
        <v>0.5</v>
      </c>
      <c r="AM104" s="198"/>
      <c r="AW104" s="188" t="s">
        <v>0</v>
      </c>
      <c r="AX104" s="189">
        <v>2009</v>
      </c>
      <c r="AY104" s="189">
        <f>AX104+1</f>
        <v>2010</v>
      </c>
      <c r="AZ104" s="189">
        <f t="shared" ref="AZ104" si="25">AY104+1</f>
        <v>2011</v>
      </c>
      <c r="BA104" s="189">
        <f t="shared" ref="BA104" si="26">AZ104+1</f>
        <v>2012</v>
      </c>
      <c r="BB104" s="189">
        <f t="shared" ref="BB104" si="27">BA104+1</f>
        <v>2013</v>
      </c>
      <c r="BC104" s="189">
        <v>2014</v>
      </c>
      <c r="BD104" s="189">
        <f>BC104+1</f>
        <v>2015</v>
      </c>
      <c r="BE104" s="189">
        <f t="shared" ref="BE104:DP104" si="28">BD104+1</f>
        <v>2016</v>
      </c>
      <c r="BF104" s="189">
        <f t="shared" si="28"/>
        <v>2017</v>
      </c>
      <c r="BG104" s="189">
        <f t="shared" si="28"/>
        <v>2018</v>
      </c>
      <c r="BH104" s="189">
        <f t="shared" si="28"/>
        <v>2019</v>
      </c>
      <c r="BI104" s="468">
        <f t="shared" si="28"/>
        <v>2020</v>
      </c>
      <c r="BJ104" s="470">
        <f t="shared" si="28"/>
        <v>2021</v>
      </c>
      <c r="BK104" s="189">
        <f t="shared" si="28"/>
        <v>2022</v>
      </c>
      <c r="BL104" s="189">
        <f t="shared" si="28"/>
        <v>2023</v>
      </c>
      <c r="BM104" s="189">
        <f t="shared" si="28"/>
        <v>2024</v>
      </c>
      <c r="BN104" s="189">
        <f t="shared" si="28"/>
        <v>2025</v>
      </c>
      <c r="BO104" s="189">
        <f t="shared" si="28"/>
        <v>2026</v>
      </c>
      <c r="BP104" s="189">
        <f t="shared" si="28"/>
        <v>2027</v>
      </c>
      <c r="BQ104" s="189">
        <f t="shared" si="28"/>
        <v>2028</v>
      </c>
      <c r="BR104" s="189">
        <f t="shared" si="28"/>
        <v>2029</v>
      </c>
      <c r="BS104" s="189">
        <f t="shared" si="28"/>
        <v>2030</v>
      </c>
      <c r="BT104" s="189">
        <f t="shared" si="28"/>
        <v>2031</v>
      </c>
      <c r="BU104" s="189">
        <f t="shared" si="28"/>
        <v>2032</v>
      </c>
      <c r="BV104" s="189">
        <f t="shared" si="28"/>
        <v>2033</v>
      </c>
      <c r="BW104" s="189">
        <f t="shared" si="28"/>
        <v>2034</v>
      </c>
      <c r="BX104" s="189">
        <f t="shared" si="28"/>
        <v>2035</v>
      </c>
      <c r="BY104" s="189">
        <f t="shared" si="28"/>
        <v>2036</v>
      </c>
      <c r="BZ104" s="189">
        <f t="shared" si="28"/>
        <v>2037</v>
      </c>
      <c r="CA104" s="189">
        <f t="shared" si="28"/>
        <v>2038</v>
      </c>
      <c r="CB104" s="189">
        <f t="shared" si="28"/>
        <v>2039</v>
      </c>
      <c r="CC104" s="189">
        <f t="shared" si="28"/>
        <v>2040</v>
      </c>
      <c r="CD104" s="189">
        <f t="shared" si="28"/>
        <v>2041</v>
      </c>
      <c r="CE104" s="189">
        <f t="shared" si="28"/>
        <v>2042</v>
      </c>
      <c r="CF104" s="189">
        <f t="shared" si="28"/>
        <v>2043</v>
      </c>
      <c r="CG104" s="189">
        <f t="shared" si="28"/>
        <v>2044</v>
      </c>
      <c r="CH104" s="189">
        <f t="shared" si="28"/>
        <v>2045</v>
      </c>
      <c r="CI104" s="189">
        <f t="shared" si="28"/>
        <v>2046</v>
      </c>
      <c r="CJ104" s="189">
        <f t="shared" si="28"/>
        <v>2047</v>
      </c>
      <c r="CK104" s="189">
        <f t="shared" si="28"/>
        <v>2048</v>
      </c>
      <c r="CL104" s="189">
        <f t="shared" si="28"/>
        <v>2049</v>
      </c>
      <c r="CM104" s="189">
        <f t="shared" si="28"/>
        <v>2050</v>
      </c>
      <c r="CN104" s="189">
        <f t="shared" si="28"/>
        <v>2051</v>
      </c>
      <c r="CO104" s="189">
        <f t="shared" si="28"/>
        <v>2052</v>
      </c>
      <c r="CP104" s="189">
        <f t="shared" si="28"/>
        <v>2053</v>
      </c>
      <c r="CQ104" s="189">
        <f t="shared" si="28"/>
        <v>2054</v>
      </c>
      <c r="CR104" s="189">
        <f t="shared" si="28"/>
        <v>2055</v>
      </c>
      <c r="CS104" s="189">
        <f t="shared" si="28"/>
        <v>2056</v>
      </c>
      <c r="CT104" s="189">
        <f t="shared" si="28"/>
        <v>2057</v>
      </c>
      <c r="CU104" s="189">
        <f t="shared" si="28"/>
        <v>2058</v>
      </c>
      <c r="CV104" s="189">
        <f t="shared" si="28"/>
        <v>2059</v>
      </c>
      <c r="CW104" s="189">
        <f t="shared" si="28"/>
        <v>2060</v>
      </c>
      <c r="CX104" s="189">
        <f t="shared" si="28"/>
        <v>2061</v>
      </c>
      <c r="CY104" s="189">
        <f t="shared" si="28"/>
        <v>2062</v>
      </c>
      <c r="CZ104" s="189">
        <f t="shared" si="28"/>
        <v>2063</v>
      </c>
      <c r="DA104" s="189">
        <f t="shared" si="28"/>
        <v>2064</v>
      </c>
      <c r="DB104" s="189">
        <f t="shared" si="28"/>
        <v>2065</v>
      </c>
      <c r="DC104" s="189">
        <f t="shared" si="28"/>
        <v>2066</v>
      </c>
      <c r="DD104" s="189">
        <f t="shared" si="28"/>
        <v>2067</v>
      </c>
      <c r="DE104" s="189">
        <f t="shared" si="28"/>
        <v>2068</v>
      </c>
      <c r="DF104" s="189">
        <f t="shared" si="28"/>
        <v>2069</v>
      </c>
      <c r="DG104" s="189">
        <f t="shared" si="28"/>
        <v>2070</v>
      </c>
      <c r="DH104" s="189">
        <f t="shared" si="28"/>
        <v>2071</v>
      </c>
      <c r="DI104" s="189">
        <f t="shared" si="28"/>
        <v>2072</v>
      </c>
      <c r="DJ104" s="189">
        <f t="shared" si="28"/>
        <v>2073</v>
      </c>
      <c r="DK104" s="189">
        <f t="shared" si="28"/>
        <v>2074</v>
      </c>
      <c r="DL104" s="189">
        <f t="shared" si="28"/>
        <v>2075</v>
      </c>
      <c r="DM104" s="189">
        <f t="shared" si="28"/>
        <v>2076</v>
      </c>
      <c r="DN104" s="189">
        <f t="shared" si="28"/>
        <v>2077</v>
      </c>
      <c r="DO104" s="189">
        <f t="shared" si="28"/>
        <v>2078</v>
      </c>
      <c r="DP104" s="189">
        <f t="shared" si="28"/>
        <v>2079</v>
      </c>
      <c r="DQ104" s="189">
        <f t="shared" ref="DQ104:FN104" si="29">DP104+1</f>
        <v>2080</v>
      </c>
      <c r="DR104" s="189">
        <f t="shared" si="29"/>
        <v>2081</v>
      </c>
      <c r="DS104" s="189">
        <f t="shared" si="29"/>
        <v>2082</v>
      </c>
      <c r="DT104" s="189">
        <f t="shared" si="29"/>
        <v>2083</v>
      </c>
      <c r="DU104" s="189">
        <f t="shared" si="29"/>
        <v>2084</v>
      </c>
      <c r="DV104" s="189">
        <f t="shared" si="29"/>
        <v>2085</v>
      </c>
      <c r="DW104" s="189">
        <f t="shared" si="29"/>
        <v>2086</v>
      </c>
      <c r="DX104" s="189">
        <f t="shared" si="29"/>
        <v>2087</v>
      </c>
      <c r="DY104" s="189">
        <f t="shared" si="29"/>
        <v>2088</v>
      </c>
      <c r="DZ104" s="189">
        <f t="shared" si="29"/>
        <v>2089</v>
      </c>
      <c r="EA104" s="189">
        <f t="shared" si="29"/>
        <v>2090</v>
      </c>
      <c r="EB104" s="189">
        <f t="shared" si="29"/>
        <v>2091</v>
      </c>
      <c r="EC104" s="189">
        <f t="shared" si="29"/>
        <v>2092</v>
      </c>
      <c r="ED104" s="189">
        <f t="shared" si="29"/>
        <v>2093</v>
      </c>
      <c r="EE104" s="189">
        <f t="shared" si="29"/>
        <v>2094</v>
      </c>
      <c r="EF104" s="189">
        <f t="shared" si="29"/>
        <v>2095</v>
      </c>
      <c r="EG104" s="189">
        <f t="shared" si="29"/>
        <v>2096</v>
      </c>
      <c r="EH104" s="189">
        <f t="shared" si="29"/>
        <v>2097</v>
      </c>
      <c r="EI104" s="189">
        <f t="shared" si="29"/>
        <v>2098</v>
      </c>
      <c r="EJ104" s="189">
        <f t="shared" si="29"/>
        <v>2099</v>
      </c>
      <c r="EK104" s="189">
        <f t="shared" si="29"/>
        <v>2100</v>
      </c>
      <c r="EL104" s="189">
        <f t="shared" si="29"/>
        <v>2101</v>
      </c>
      <c r="EM104" s="189">
        <f t="shared" si="29"/>
        <v>2102</v>
      </c>
      <c r="EN104" s="189">
        <f t="shared" si="29"/>
        <v>2103</v>
      </c>
      <c r="EO104" s="189">
        <f t="shared" si="29"/>
        <v>2104</v>
      </c>
      <c r="EP104" s="189">
        <f t="shared" si="29"/>
        <v>2105</v>
      </c>
      <c r="EQ104" s="189">
        <f t="shared" si="29"/>
        <v>2106</v>
      </c>
      <c r="ER104" s="189">
        <f t="shared" si="29"/>
        <v>2107</v>
      </c>
      <c r="ES104" s="189">
        <f t="shared" si="29"/>
        <v>2108</v>
      </c>
      <c r="ET104" s="189">
        <f t="shared" si="29"/>
        <v>2109</v>
      </c>
      <c r="EU104" s="189">
        <f t="shared" si="29"/>
        <v>2110</v>
      </c>
      <c r="EV104" s="189">
        <f t="shared" si="29"/>
        <v>2111</v>
      </c>
      <c r="EW104" s="189">
        <f t="shared" si="29"/>
        <v>2112</v>
      </c>
      <c r="EX104" s="189">
        <f t="shared" si="29"/>
        <v>2113</v>
      </c>
      <c r="EY104" s="189">
        <f t="shared" si="29"/>
        <v>2114</v>
      </c>
      <c r="EZ104" s="189">
        <f t="shared" si="29"/>
        <v>2115</v>
      </c>
      <c r="FA104" s="189">
        <f t="shared" si="29"/>
        <v>2116</v>
      </c>
      <c r="FB104" s="189">
        <f t="shared" si="29"/>
        <v>2117</v>
      </c>
      <c r="FC104" s="189">
        <f t="shared" si="29"/>
        <v>2118</v>
      </c>
      <c r="FD104" s="189">
        <f t="shared" si="29"/>
        <v>2119</v>
      </c>
      <c r="FE104" s="189">
        <f t="shared" si="29"/>
        <v>2120</v>
      </c>
      <c r="FF104" s="189">
        <f t="shared" si="29"/>
        <v>2121</v>
      </c>
      <c r="FG104" s="189">
        <f t="shared" si="29"/>
        <v>2122</v>
      </c>
      <c r="FH104" s="189">
        <f t="shared" si="29"/>
        <v>2123</v>
      </c>
      <c r="FI104" s="189">
        <f t="shared" si="29"/>
        <v>2124</v>
      </c>
      <c r="FJ104" s="189">
        <f t="shared" si="29"/>
        <v>2125</v>
      </c>
      <c r="FK104" s="189">
        <f t="shared" si="29"/>
        <v>2126</v>
      </c>
      <c r="FL104" s="189">
        <f t="shared" si="29"/>
        <v>2127</v>
      </c>
      <c r="FM104" s="189">
        <f t="shared" si="29"/>
        <v>2128</v>
      </c>
      <c r="FN104" s="189">
        <f t="shared" si="29"/>
        <v>2129</v>
      </c>
    </row>
    <row r="105" spans="1:170">
      <c r="A105" s="172">
        <v>117</v>
      </c>
      <c r="B105" s="190">
        <f t="shared" si="20"/>
        <v>0.5</v>
      </c>
      <c r="C105" s="191">
        <f t="shared" si="21"/>
        <v>0.5</v>
      </c>
      <c r="D105" s="174">
        <f t="shared" si="18"/>
        <v>0.5</v>
      </c>
      <c r="E105" s="345">
        <f t="shared" ca="1" si="22"/>
        <v>0.51500000000000001</v>
      </c>
      <c r="F105" s="346">
        <f t="shared" ca="1" si="23"/>
        <v>0.505</v>
      </c>
      <c r="G105" s="366">
        <f t="shared" ca="1" si="17"/>
        <v>0.51</v>
      </c>
      <c r="R105" s="405">
        <v>117</v>
      </c>
      <c r="T105" s="406" t="s">
        <v>63</v>
      </c>
      <c r="U105" s="407">
        <v>0.5</v>
      </c>
      <c r="V105" s="407">
        <v>0.5</v>
      </c>
      <c r="W105" s="408">
        <v>0.5</v>
      </c>
      <c r="Y105" s="406" t="s">
        <v>63</v>
      </c>
      <c r="Z105" s="407">
        <v>0.5</v>
      </c>
      <c r="AA105" s="407">
        <v>0.5</v>
      </c>
      <c r="AB105" s="408">
        <v>0.5</v>
      </c>
      <c r="AC105" s="413"/>
      <c r="AD105" s="172">
        <v>117</v>
      </c>
      <c r="AF105" s="195"/>
      <c r="AG105" s="196">
        <v>0.5</v>
      </c>
      <c r="AH105" s="197">
        <v>0.5</v>
      </c>
      <c r="AI105" s="172"/>
      <c r="AJ105" s="195"/>
      <c r="AK105" s="196">
        <v>0.5</v>
      </c>
      <c r="AL105" s="197">
        <v>0.5</v>
      </c>
      <c r="AM105" s="198"/>
      <c r="AW105" s="206">
        <v>25</v>
      </c>
      <c r="AX105" s="199">
        <f t="shared" ref="AX105:AX136" si="30">$BG105</f>
        <v>9.7634287223584212E-5</v>
      </c>
      <c r="AY105" s="334">
        <f>IF($AW105&gt;59,$U13*$J$33,$T13*$J$32)</f>
        <v>8.2800000000000007E-5</v>
      </c>
      <c r="AZ105" s="381">
        <f>AY105*(1-VLOOKUP($AW105,'MP-2019_Female'!$A$3:$CH$103,IF(AZ$104&gt;2034,84,(60+(AZ$104-$AX$104)))))</f>
        <v>8.2650960000000003E-5</v>
      </c>
      <c r="BA105" s="381">
        <f>AZ105*(1-VLOOKUP($AW105,'MP-2019_Female'!$A$3:$CH$103,IF(BA$104&gt;2034,84,(60+(BA$104-$AX$104)))))</f>
        <v>8.3006359128E-5</v>
      </c>
      <c r="BB105" s="381">
        <f>BA105*(1-VLOOKUP($AW105,'MP-2019_Female'!$A$3:$CH$103,IF(BB$104&gt;2034,84,(60+(BB$104-$AX$104)))))</f>
        <v>8.4085441796663996E-5</v>
      </c>
      <c r="BC105" s="381">
        <f>BB105*(1-VLOOKUP($AW105,'MP-2019_Female'!$A$3:$CH$103,IF(BC$104&gt;2034,84,(60+(BC$104-$AX$104)))))</f>
        <v>8.6095083855604272E-5</v>
      </c>
      <c r="BD105" s="381">
        <f>BC105*(1-VLOOKUP($AW105,'MP-2019_Female'!$A$3:$CH$103,IF(BD$104&gt;2034,84,(60+(BD$104-$AX$104)))))</f>
        <v>8.9203116382791594E-5</v>
      </c>
      <c r="BE105" s="381">
        <f>BD105*(1-VLOOKUP($AW105,'MP-2019_Female'!$A$3:$CH$103,IF(BE$104&gt;2034,84,(60+(BE$104-$AX$104)))))</f>
        <v>9.2253862963083072E-5</v>
      </c>
      <c r="BF105" s="381">
        <f>BE105*(1-VLOOKUP($AW105,'MP-2019_Female'!$A$3:$CH$103,IF(BF$104&gt;2034,84,(60+(BF$104-$AX$104)))))</f>
        <v>9.5104507328642329E-5</v>
      </c>
      <c r="BG105" s="381">
        <f>BF105*(1-VLOOKUP($AW105,'MP-2019_Female'!$A$3:$CH$103,IF(BG$104&gt;2034,84,(60+(BG$104-$AX$104)))))</f>
        <v>9.7634287223584212E-5</v>
      </c>
      <c r="BH105" s="381">
        <f>BG105*(1-VLOOKUP($AW105,'MP-2019_Female'!$A$3:$CH$103,IF(BH$104&gt;2034,84,(60+(BH$104-$AX$104)))))</f>
        <v>9.9743187827613635E-5</v>
      </c>
      <c r="BI105" s="381">
        <f>BH105*(1-VLOOKUP($AW105,'MP-2019_Female'!$A$3:$CH$103,IF(BI$104&gt;2034,84,(60+(BI$104-$AX$104)))))</f>
        <v>1.0137897610798649E-4</v>
      </c>
      <c r="BJ105" s="471">
        <f>BI105*(1-VLOOKUP($AW105,'MP-2019_Female'!$A$3:$CH$103,IF(BJ$104&gt;2034,84,(60+(BJ$104-$AX$104)))))</f>
        <v>1.0259552382128233E-4</v>
      </c>
      <c r="BK105" s="381">
        <f>BJ105*(1-VLOOKUP($AW105,'MP-2019_Female'!$A$3:$CH$103,IF(BK$104&gt;2034,84,(60+(BK$104-$AX$104)))))</f>
        <v>1.0338550935470621E-4</v>
      </c>
      <c r="BL105" s="381">
        <f>BK105*(1-VLOOKUP($AW105,'MP-2019_Female'!$A$3:$CH$103,IF(BL$104&gt;2034,84,(60+(BL$104-$AX$104)))))</f>
        <v>1.037783742902541E-4</v>
      </c>
      <c r="BM105" s="381">
        <f>BL105*(1-VLOOKUP($AW105,'MP-2019_Female'!$A$3:$CH$103,IF(BM$104&gt;2034,84,(60+(BM$104-$AX$104)))))</f>
        <v>1.038613969896863E-4</v>
      </c>
      <c r="BN105" s="381">
        <f>BM105*(1-VLOOKUP($AW105,'MP-2019_Female'!$A$3:$CH$103,IF(BN$104&gt;2034,84,(60+(BN$104-$AX$104)))))</f>
        <v>1.0373676331329867E-4</v>
      </c>
      <c r="BO105" s="381">
        <f>BN105*(1-VLOOKUP($AW105,'MP-2019_Female'!$A$3:$CH$103,IF(BO$104&gt;2034,84,(60+(BO$104-$AX$104)))))</f>
        <v>1.0347742140501543E-4</v>
      </c>
      <c r="BP105" s="381">
        <f>BO105*(1-VLOOKUP($AW105,'MP-2019_Female'!$A$3:$CH$103,IF(BP$104&gt;2034,84,(60+(BP$104-$AX$104)))))</f>
        <v>1.0308420720367637E-4</v>
      </c>
      <c r="BQ105" s="381">
        <f>BP105*(1-VLOOKUP($AW105,'MP-2019_Female'!$A$3:$CH$103,IF(BQ$104&gt;2034,84,(60+(BQ$104-$AX$104)))))</f>
        <v>1.0256878616765799E-4</v>
      </c>
      <c r="BR105" s="381">
        <f>BQ105*(1-VLOOKUP($AW105,'MP-2019_Female'!$A$3:$CH$103,IF(BR$104&gt;2034,84,(60+(BR$104-$AX$104)))))</f>
        <v>1.0193285969341852E-4</v>
      </c>
      <c r="BS105" s="381">
        <f>BR105*(1-VLOOKUP($AW105,'MP-2019_Female'!$A$3:$CH$103,IF(BS$104&gt;2034,84,(60+(BS$104-$AX$104)))))</f>
        <v>1.011989431036259E-4</v>
      </c>
      <c r="BT105" s="381">
        <f>BS105*(1-VLOOKUP($AW105,'MP-2019_Female'!$A$3:$CH$103,IF(BT$104&gt;2034,84,(60+(BT$104-$AX$104)))))</f>
        <v>1.0036911177017618E-4</v>
      </c>
      <c r="BU105" s="381">
        <f>BT105*(1-VLOOKUP($AW105,'MP-2019_Female'!$A$3:$CH$103,IF(BU$104&gt;2034,84,(60+(BU$104-$AX$104)))))</f>
        <v>9.9475826675421604E-5</v>
      </c>
      <c r="BV105" s="381">
        <f>BU105*(1-VLOOKUP($AW105,'MP-2019_Female'!$A$3:$CH$103,IF(BV$104&gt;2034,84,(60+(BV$104-$AX$104)))))</f>
        <v>9.8530806322005103E-5</v>
      </c>
      <c r="BW105" s="381">
        <f>BV105*(1-VLOOKUP($AW105,'MP-2019_Female'!$A$3:$CH$103,IF(BW$104&gt;2034,84,(60+(BW$104-$AX$104)))))</f>
        <v>9.7555351339417246E-5</v>
      </c>
      <c r="BX105" s="381">
        <f>BW105*(1-VLOOKUP($AW105,'MP-2019_Female'!$A$3:$CH$103,IF(BX$104&gt;2034,84,(60+(BX$104-$AX$104)))))</f>
        <v>9.6628575501692793E-5</v>
      </c>
      <c r="BY105" s="381">
        <f>BX105*(1-VLOOKUP($AW105,'MP-2019_Female'!$A$3:$CH$103,IF(BY$104&gt;2034,84,(60+(BY$104-$AX$104)))))</f>
        <v>9.5710604034426715E-5</v>
      </c>
      <c r="BZ105" s="381">
        <f>BY105*(1-VLOOKUP($AW105,'MP-2019_Female'!$A$3:$CH$103,IF(BZ$104&gt;2034,84,(60+(BZ$104-$AX$104)))))</f>
        <v>9.4801353296099667E-5</v>
      </c>
      <c r="CA105" s="381">
        <f>BZ105*(1-VLOOKUP($AW105,'MP-2019_Female'!$A$3:$CH$103,IF(CA$104&gt;2034,84,(60+(CA$104-$AX$104)))))</f>
        <v>9.3900740439786719E-5</v>
      </c>
      <c r="CB105" s="381">
        <f>CA105*(1-VLOOKUP($AW105,'MP-2019_Female'!$A$3:$CH$103,IF(CB$104&gt;2034,84,(60+(CB$104-$AX$104)))))</f>
        <v>9.3008683405608743E-5</v>
      </c>
      <c r="CC105" s="381">
        <f>CB105*(1-VLOOKUP($AW105,'MP-2019_Female'!$A$3:$CH$103,IF(CC$104&gt;2034,84,(60+(CC$104-$AX$104)))))</f>
        <v>9.212510091325547E-5</v>
      </c>
      <c r="CD105" s="381">
        <f>CC105*(1-VLOOKUP($AW105,'MP-2019_Female'!$A$3:$CH$103,IF(CD$104&gt;2034,84,(60+(CD$104-$AX$104)))))</f>
        <v>9.1249912454579552E-5</v>
      </c>
      <c r="CE105" s="381">
        <f>CD105*(1-VLOOKUP($AW105,'MP-2019_Female'!$A$3:$CH$103,IF(CE$104&gt;2034,84,(60+(CE$104-$AX$104)))))</f>
        <v>9.0383038286261048E-5</v>
      </c>
      <c r="CF105" s="381">
        <f>CE105*(1-VLOOKUP($AW105,'MP-2019_Female'!$A$3:$CH$103,IF(CF$104&gt;2034,84,(60+(CF$104-$AX$104)))))</f>
        <v>8.9524399422541569E-5</v>
      </c>
      <c r="CG105" s="381">
        <f>CF105*(1-VLOOKUP($AW105,'MP-2019_Female'!$A$3:$CH$103,IF(CG$104&gt;2034,84,(60+(CG$104-$AX$104)))))</f>
        <v>8.8673917628027434E-5</v>
      </c>
      <c r="CH105" s="381">
        <f>CG105*(1-VLOOKUP($AW105,'MP-2019_Female'!$A$3:$CH$103,IF(CH$104&gt;2034,84,(60+(CH$104-$AX$104)))))</f>
        <v>8.7831515410561174E-5</v>
      </c>
      <c r="CI105" s="381">
        <f>CH105*(1-VLOOKUP($AW105,'MP-2019_Female'!$A$3:$CH$103,IF(CI$104&gt;2034,84,(60+(CI$104-$AX$104)))))</f>
        <v>8.6997116014160851E-5</v>
      </c>
      <c r="CJ105" s="381">
        <f>CI105*(1-VLOOKUP($AW105,'MP-2019_Female'!$A$3:$CH$103,IF(CJ$104&gt;2034,84,(60+(CJ$104-$AX$104)))))</f>
        <v>8.6170643412026332E-5</v>
      </c>
      <c r="CK105" s="381">
        <f>CJ105*(1-VLOOKUP($AW105,'MP-2019_Female'!$A$3:$CH$103,IF(CK$104&gt;2034,84,(60+(CK$104-$AX$104)))))</f>
        <v>8.5352022299612086E-5</v>
      </c>
      <c r="CL105" s="381">
        <f>CK105*(1-VLOOKUP($AW105,'MP-2019_Female'!$A$3:$CH$103,IF(CL$104&gt;2034,84,(60+(CL$104-$AX$104)))))</f>
        <v>8.4541178087765769E-5</v>
      </c>
      <c r="CM105" s="381">
        <f>CL105*(1-VLOOKUP($AW105,'MP-2019_Female'!$A$3:$CH$103,IF(CM$104&gt;2034,84,(60+(CM$104-$AX$104)))))</f>
        <v>8.3738036895931992E-5</v>
      </c>
      <c r="CN105" s="381">
        <f>CM105*(1-VLOOKUP($AW105,'MP-2019_Female'!$A$3:$CH$103,IF(CN$104&gt;2034,84,(60+(CN$104-$AX$104)))))</f>
        <v>8.2942525545420638E-5</v>
      </c>
      <c r="CO105" s="381">
        <f>CN105*(1-VLOOKUP($AW105,'MP-2019_Female'!$A$3:$CH$103,IF(CO$104&gt;2034,84,(60+(CO$104-$AX$104)))))</f>
        <v>8.2154571552739151E-5</v>
      </c>
      <c r="CP105" s="381">
        <f>CO105*(1-VLOOKUP($AW105,'MP-2019_Female'!$A$3:$CH$103,IF(CP$104&gt;2034,84,(60+(CP$104-$AX$104)))))</f>
        <v>8.1374103122988133E-5</v>
      </c>
      <c r="CQ105" s="381">
        <f>CP105*(1-VLOOKUP($AW105,'MP-2019_Female'!$A$3:$CH$103,IF(CQ$104&gt;2034,84,(60+(CQ$104-$AX$104)))))</f>
        <v>8.0601049143319754E-5</v>
      </c>
      <c r="CR105" s="381">
        <f>CQ105*(1-VLOOKUP($AW105,'MP-2019_Female'!$A$3:$CH$103,IF(CR$104&gt;2034,84,(60+(CR$104-$AX$104)))))</f>
        <v>7.9835339176458225E-5</v>
      </c>
      <c r="CS105" s="381">
        <f>CR105*(1-VLOOKUP($AW105,'MP-2019_Female'!$A$3:$CH$103,IF(CS$104&gt;2034,84,(60+(CS$104-$AX$104)))))</f>
        <v>7.9076903454281872E-5</v>
      </c>
      <c r="CT105" s="381">
        <f>CS105*(1-VLOOKUP($AW105,'MP-2019_Female'!$A$3:$CH$103,IF(CT$104&gt;2034,84,(60+(CT$104-$AX$104)))))</f>
        <v>7.8325672871466193E-5</v>
      </c>
      <c r="CU105" s="381">
        <f>CT105*(1-VLOOKUP($AW105,'MP-2019_Female'!$A$3:$CH$103,IF(CU$104&gt;2034,84,(60+(CU$104-$AX$104)))))</f>
        <v>7.7581578979187267E-5</v>
      </c>
      <c r="CV105" s="381">
        <f>CU105*(1-VLOOKUP($AW105,'MP-2019_Female'!$A$3:$CH$103,IF(CV$104&gt;2034,84,(60+(CV$104-$AX$104)))))</f>
        <v>7.6844553978884994E-5</v>
      </c>
      <c r="CW105" s="381">
        <f>CV105*(1-VLOOKUP($AW105,'MP-2019_Female'!$A$3:$CH$103,IF(CW$104&gt;2034,84,(60+(CW$104-$AX$104)))))</f>
        <v>7.611453071608559E-5</v>
      </c>
      <c r="CX105" s="381">
        <f>CW105*(1-VLOOKUP($AW105,'MP-2019_Female'!$A$3:$CH$103,IF(CX$104&gt;2034,84,(60+(CX$104-$AX$104)))))</f>
        <v>7.5391442674282779E-5</v>
      </c>
      <c r="CY105" s="381">
        <f>CX105*(1-VLOOKUP($AW105,'MP-2019_Female'!$A$3:$CH$103,IF(CY$104&gt;2034,84,(60+(CY$104-$AX$104)))))</f>
        <v>7.4675223968877094E-5</v>
      </c>
      <c r="CZ105" s="381">
        <f>CY105*(1-VLOOKUP($AW105,'MP-2019_Female'!$A$3:$CH$103,IF(CZ$104&gt;2034,84,(60+(CZ$104-$AX$104)))))</f>
        <v>7.3965809341172762E-5</v>
      </c>
      <c r="DA105" s="381">
        <f>CZ105*(1-VLOOKUP($AW105,'MP-2019_Female'!$A$3:$CH$103,IF(DA$104&gt;2034,84,(60+(DA$104-$AX$104)))))</f>
        <v>7.3263134152431629E-5</v>
      </c>
      <c r="DB105" s="381">
        <f>DA105*(1-VLOOKUP($AW105,'MP-2019_Female'!$A$3:$CH$103,IF(DB$104&gt;2034,84,(60+(DB$104-$AX$104)))))</f>
        <v>7.2567134377983538E-5</v>
      </c>
      <c r="DC105" s="381">
        <f>DB105*(1-VLOOKUP($AW105,'MP-2019_Female'!$A$3:$CH$103,IF(DC$104&gt;2034,84,(60+(DC$104-$AX$104)))))</f>
        <v>7.1877746601392692E-5</v>
      </c>
      <c r="DD105" s="381">
        <f>DC105*(1-VLOOKUP($AW105,'MP-2019_Female'!$A$3:$CH$103,IF(DD$104&gt;2034,84,(60+(DD$104-$AX$104)))))</f>
        <v>7.1194908008679459E-5</v>
      </c>
      <c r="DE105" s="381">
        <f>DD105*(1-VLOOKUP($AW105,'MP-2019_Female'!$A$3:$CH$103,IF(DE$104&gt;2034,84,(60+(DE$104-$AX$104)))))</f>
        <v>7.0518556382597009E-5</v>
      </c>
      <c r="DF105" s="381">
        <f>DE105*(1-VLOOKUP($AW105,'MP-2019_Female'!$A$3:$CH$103,IF(DF$104&gt;2034,84,(60+(DF$104-$AX$104)))))</f>
        <v>6.9848630096962344E-5</v>
      </c>
      <c r="DG105" s="381">
        <f>DF105*(1-VLOOKUP($AW105,'MP-2019_Female'!$A$3:$CH$103,IF(DG$104&gt;2034,84,(60+(DG$104-$AX$104)))))</f>
        <v>6.9185068111041203E-5</v>
      </c>
      <c r="DH105" s="381">
        <f>DG105*(1-VLOOKUP($AW105,'MP-2019_Female'!$A$3:$CH$103,IF(DH$104&gt;2034,84,(60+(DH$104-$AX$104)))))</f>
        <v>6.8527809963986319E-5</v>
      </c>
      <c r="DI105" s="381">
        <f>DH105*(1-VLOOKUP($AW105,'MP-2019_Female'!$A$3:$CH$103,IF(DI$104&gt;2034,84,(60+(DI$104-$AX$104)))))</f>
        <v>6.7876795769328455E-5</v>
      </c>
      <c r="DJ105" s="381">
        <f>DI105*(1-VLOOKUP($AW105,'MP-2019_Female'!$A$3:$CH$103,IF(DJ$104&gt;2034,84,(60+(DJ$104-$AX$104)))))</f>
        <v>6.7231966209519844E-5</v>
      </c>
      <c r="DK105" s="381">
        <f>DJ105*(1-VLOOKUP($AW105,'MP-2019_Female'!$A$3:$CH$103,IF(DK$104&gt;2034,84,(60+(DK$104-$AX$104)))))</f>
        <v>6.6593262530529411E-5</v>
      </c>
      <c r="DL105" s="381">
        <f>DK105*(1-VLOOKUP($AW105,'MP-2019_Female'!$A$3:$CH$103,IF(DL$104&gt;2034,84,(60+(DL$104-$AX$104)))))</f>
        <v>6.5960626536489382E-5</v>
      </c>
      <c r="DM105" s="381">
        <f>DL105*(1-VLOOKUP($AW105,'MP-2019_Female'!$A$3:$CH$103,IF(DM$104&gt;2034,84,(60+(DM$104-$AX$104)))))</f>
        <v>6.5334000584392731E-5</v>
      </c>
      <c r="DN105" s="381">
        <f>DM105*(1-VLOOKUP($AW105,'MP-2019_Female'!$A$3:$CH$103,IF(DN$104&gt;2034,84,(60+(DN$104-$AX$104)))))</f>
        <v>6.4713327578841008E-5</v>
      </c>
      <c r="DO105" s="381">
        <f>DN105*(1-VLOOKUP($AW105,'MP-2019_Female'!$A$3:$CH$103,IF(DO$104&gt;2034,84,(60+(DO$104-$AX$104)))))</f>
        <v>6.4098550966842024E-5</v>
      </c>
      <c r="DP105" s="381">
        <f>DO105*(1-VLOOKUP($AW105,'MP-2019_Female'!$A$3:$CH$103,IF(DP$104&gt;2034,84,(60+(DP$104-$AX$104)))))</f>
        <v>6.3489614732657032E-5</v>
      </c>
      <c r="DQ105" s="381">
        <f>DP105*(1-VLOOKUP($AW105,'MP-2019_Female'!$A$3:$CH$103,IF(DQ$104&gt;2034,84,(60+(DQ$104-$AX$104)))))</f>
        <v>6.2886463392696794E-5</v>
      </c>
      <c r="DR105" s="381">
        <f>DQ105*(1-VLOOKUP($AW105,'MP-2019_Female'!$A$3:$CH$103,IF(DR$104&gt;2034,84,(60+(DR$104-$AX$104)))))</f>
        <v>6.2289041990466171E-5</v>
      </c>
      <c r="DS105" s="381">
        <f>DR105*(1-VLOOKUP($AW105,'MP-2019_Female'!$A$3:$CH$103,IF(DS$104&gt;2034,84,(60+(DS$104-$AX$104)))))</f>
        <v>6.1697296091556739E-5</v>
      </c>
      <c r="DT105" s="381">
        <f>DS105*(1-VLOOKUP($AW105,'MP-2019_Female'!$A$3:$CH$103,IF(DT$104&gt;2034,84,(60+(DT$104-$AX$104)))))</f>
        <v>6.1111171778686956E-5</v>
      </c>
      <c r="DU105" s="381">
        <f>DT105*(1-VLOOKUP($AW105,'MP-2019_Female'!$A$3:$CH$103,IF(DU$104&gt;2034,84,(60+(DU$104-$AX$104)))))</f>
        <v>6.0530615646789433E-5</v>
      </c>
      <c r="DV105" s="381">
        <f>DU105*(1-VLOOKUP($AW105,'MP-2019_Female'!$A$3:$CH$103,IF(DV$104&gt;2034,84,(60+(DV$104-$AX$104)))))</f>
        <v>5.9955574798144938E-5</v>
      </c>
      <c r="DW105" s="381">
        <f>DV105*(1-VLOOKUP($AW105,'MP-2019_Female'!$A$3:$CH$103,IF(DW$104&gt;2034,84,(60+(DW$104-$AX$104)))))</f>
        <v>5.9385996837562563E-5</v>
      </c>
      <c r="DX105" s="381">
        <f>DW105*(1-VLOOKUP($AW105,'MP-2019_Female'!$A$3:$CH$103,IF(DX$104&gt;2034,84,(60+(DX$104-$AX$104)))))</f>
        <v>5.8821829867605723E-5</v>
      </c>
      <c r="DY105" s="381">
        <f>DX105*(1-VLOOKUP($AW105,'MP-2019_Female'!$A$3:$CH$103,IF(DY$104&gt;2034,84,(60+(DY$104-$AX$104)))))</f>
        <v>5.8263022483863473E-5</v>
      </c>
      <c r="DZ105" s="381">
        <f>DY105*(1-VLOOKUP($AW105,'MP-2019_Female'!$A$3:$CH$103,IF(DZ$104&gt;2034,84,(60+(DZ$104-$AX$104)))))</f>
        <v>5.7709523770266775E-5</v>
      </c>
      <c r="EA105" s="381">
        <f>DZ105*(1-VLOOKUP($AW105,'MP-2019_Female'!$A$3:$CH$103,IF(EA$104&gt;2034,84,(60+(EA$104-$AX$104)))))</f>
        <v>5.7161283294449243E-5</v>
      </c>
      <c r="EB105" s="381">
        <f>EA105*(1-VLOOKUP($AW105,'MP-2019_Female'!$A$3:$CH$103,IF(EB$104&gt;2034,84,(60+(EB$104-$AX$104)))))</f>
        <v>5.6618251103151976E-5</v>
      </c>
      <c r="EC105" s="381">
        <f>EB105*(1-VLOOKUP($AW105,'MP-2019_Female'!$A$3:$CH$103,IF(EC$104&gt;2034,84,(60+(EC$104-$AX$104)))))</f>
        <v>5.6080377717672032E-5</v>
      </c>
      <c r="ED105" s="381">
        <f>EC105*(1-VLOOKUP($AW105,'MP-2019_Female'!$A$3:$CH$103,IF(ED$104&gt;2034,84,(60+(ED$104-$AX$104)))))</f>
        <v>5.554761412935415E-5</v>
      </c>
      <c r="EE105" s="381">
        <f>ED105*(1-VLOOKUP($AW105,'MP-2019_Female'!$A$3:$CH$103,IF(EE$104&gt;2034,84,(60+(EE$104-$AX$104)))))</f>
        <v>5.5019911795125286E-5</v>
      </c>
      <c r="EF105" s="381">
        <f>EE105*(1-VLOOKUP($AW105,'MP-2019_Female'!$A$3:$CH$103,IF(EF$104&gt;2034,84,(60+(EF$104-$AX$104)))))</f>
        <v>5.4497222633071595E-5</v>
      </c>
      <c r="EG105" s="381">
        <f>EF105*(1-VLOOKUP($AW105,'MP-2019_Female'!$A$3:$CH$103,IF(EG$104&gt;2034,84,(60+(EG$104-$AX$104)))))</f>
        <v>5.3979499018057419E-5</v>
      </c>
      <c r="EH105" s="381">
        <f>EG105*(1-VLOOKUP($AW105,'MP-2019_Female'!$A$3:$CH$103,IF(EH$104&gt;2034,84,(60+(EH$104-$AX$104)))))</f>
        <v>5.3466693777385875E-5</v>
      </c>
      <c r="EI105" s="381">
        <f>EH105*(1-VLOOKUP($AW105,'MP-2019_Female'!$A$3:$CH$103,IF(EI$104&gt;2034,84,(60+(EI$104-$AX$104)))))</f>
        <v>5.2958760186500713E-5</v>
      </c>
      <c r="EJ105" s="381">
        <f>EI105*(1-VLOOKUP($AW105,'MP-2019_Female'!$A$3:$CH$103,IF(EJ$104&gt;2034,84,(60+(EJ$104-$AX$104)))))</f>
        <v>5.2455651964728961E-5</v>
      </c>
      <c r="EK105" s="381">
        <f>EJ105*(1-VLOOKUP($AW105,'MP-2019_Female'!$A$3:$CH$103,IF(EK$104&gt;2034,84,(60+(EK$104-$AX$104)))))</f>
        <v>5.1957323271064036E-5</v>
      </c>
      <c r="EL105" s="381">
        <f>EK105*(1-VLOOKUP($AW105,'MP-2019_Female'!$A$3:$CH$103,IF(EL$104&gt;2034,84,(60+(EL$104-$AX$104)))))</f>
        <v>5.1463728699988932E-5</v>
      </c>
      <c r="EM105" s="381">
        <f>EL105*(1-VLOOKUP($AW105,'MP-2019_Female'!$A$3:$CH$103,IF(EM$104&gt;2034,84,(60+(EM$104-$AX$104)))))</f>
        <v>5.0974823277339039E-5</v>
      </c>
      <c r="EN105" s="381">
        <f>EM105*(1-VLOOKUP($AW105,'MP-2019_Female'!$A$3:$CH$103,IF(EN$104&gt;2034,84,(60+(EN$104-$AX$104)))))</f>
        <v>5.0490562456204319E-5</v>
      </c>
      <c r="EO105" s="381">
        <f>EN105*(1-VLOOKUP($AW105,'MP-2019_Female'!$A$3:$CH$103,IF(EO$104&gt;2034,84,(60+(EO$104-$AX$104)))))</f>
        <v>5.0010902112870377E-5</v>
      </c>
      <c r="EP105" s="381">
        <f>EO105*(1-VLOOKUP($AW105,'MP-2019_Female'!$A$3:$CH$103,IF(EP$104&gt;2034,84,(60+(EP$104-$AX$104)))))</f>
        <v>4.9535798542798108E-5</v>
      </c>
      <c r="EQ105" s="381">
        <f>EP105*(1-VLOOKUP($AW105,'MP-2019_Female'!$A$3:$CH$103,IF(EQ$104&gt;2034,84,(60+(EQ$104-$AX$104)))))</f>
        <v>4.9065208456641528E-5</v>
      </c>
      <c r="ER105" s="381">
        <f>EQ105*(1-VLOOKUP($AW105,'MP-2019_Female'!$A$3:$CH$103,IF(ER$104&gt;2034,84,(60+(ER$104-$AX$104)))))</f>
        <v>4.8599088976303437E-5</v>
      </c>
      <c r="ES105" s="381">
        <f>ER105*(1-VLOOKUP($AW105,'MP-2019_Female'!$A$3:$CH$103,IF(ES$104&gt;2034,84,(60+(ES$104-$AX$104)))))</f>
        <v>4.8137397631028557E-5</v>
      </c>
      <c r="ET105" s="381">
        <f>ES105*(1-VLOOKUP($AW105,'MP-2019_Female'!$A$3:$CH$103,IF(ET$104&gt;2034,84,(60+(ET$104-$AX$104)))))</f>
        <v>4.7680092353533787E-5</v>
      </c>
      <c r="EU105" s="381">
        <f>ET105*(1-VLOOKUP($AW105,'MP-2019_Female'!$A$3:$CH$103,IF(EU$104&gt;2034,84,(60+(EU$104-$AX$104)))))</f>
        <v>4.7227131476175216E-5</v>
      </c>
      <c r="EV105" s="381">
        <f>EU105*(1-VLOOKUP($AW105,'MP-2019_Female'!$A$3:$CH$103,IF(EV$104&gt;2034,84,(60+(EV$104-$AX$104)))))</f>
        <v>4.6778473727151553E-5</v>
      </c>
      <c r="EW105" s="381">
        <f>EV105*(1-VLOOKUP($AW105,'MP-2019_Female'!$A$3:$CH$103,IF(EW$104&gt;2034,84,(60+(EW$104-$AX$104)))))</f>
        <v>4.6334078226743612E-5</v>
      </c>
      <c r="EX105" s="381">
        <f>EW105*(1-VLOOKUP($AW105,'MP-2019_Female'!$A$3:$CH$103,IF(EX$104&gt;2034,84,(60+(EX$104-$AX$104)))))</f>
        <v>4.589390448358955E-5</v>
      </c>
      <c r="EY105" s="381">
        <f>EX105*(1-VLOOKUP($AW105,'MP-2019_Female'!$A$3:$CH$103,IF(EY$104&gt;2034,84,(60+(EY$104-$AX$104)))))</f>
        <v>4.5457912390995453E-5</v>
      </c>
      <c r="EZ105" s="381">
        <f>EY105*(1-VLOOKUP($AW105,'MP-2019_Female'!$A$3:$CH$103,IF(EZ$104&gt;2034,84,(60+(EZ$104-$AX$104)))))</f>
        <v>4.5026062223280997E-5</v>
      </c>
      <c r="FA105" s="381">
        <f>EZ105*(1-VLOOKUP($AW105,'MP-2019_Female'!$A$3:$CH$103,IF(FA$104&gt;2034,84,(60+(FA$104-$AX$104)))))</f>
        <v>4.4598314632159833E-5</v>
      </c>
      <c r="FB105" s="381">
        <f>FA105*(1-VLOOKUP($AW105,'MP-2019_Female'!$A$3:$CH$103,IF(FB$104&gt;2034,84,(60+(FB$104-$AX$104)))))</f>
        <v>4.4174630643154317E-5</v>
      </c>
      <c r="FC105" s="381">
        <f>FB105*(1-VLOOKUP($AW105,'MP-2019_Female'!$A$3:$CH$103,IF(FC$104&gt;2034,84,(60+(FC$104-$AX$104)))))</f>
        <v>4.3754971652044354E-5</v>
      </c>
      <c r="FD105" s="381">
        <f>FC105*(1-VLOOKUP($AW105,'MP-2019_Female'!$A$3:$CH$103,IF(FD$104&gt;2034,84,(60+(FD$104-$AX$104)))))</f>
        <v>4.3339299421349937E-5</v>
      </c>
      <c r="FE105" s="381">
        <f>FD105*(1-VLOOKUP($AW105,'MP-2019_Female'!$A$3:$CH$103,IF(FE$104&gt;2034,84,(60+(FE$104-$AX$104)))))</f>
        <v>4.2927576076847111E-5</v>
      </c>
      <c r="FF105" s="381">
        <f>FE105*(1-VLOOKUP($AW105,'MP-2019_Female'!$A$3:$CH$103,IF(FF$104&gt;2034,84,(60+(FF$104-$AX$104)))))</f>
        <v>4.2519764104117067E-5</v>
      </c>
      <c r="FG105" s="381">
        <f>FF105*(1-VLOOKUP($AW105,'MP-2019_Female'!$A$3:$CH$103,IF(FG$104&gt;2034,84,(60+(FG$104-$AX$104)))))</f>
        <v>4.2115826345127957E-5</v>
      </c>
      <c r="FH105" s="381">
        <f>FG105*(1-VLOOKUP($AW105,'MP-2019_Female'!$A$3:$CH$103,IF(FH$104&gt;2034,84,(60+(FH$104-$AX$104)))))</f>
        <v>4.1715725994849242E-5</v>
      </c>
      <c r="FI105" s="381">
        <f>FH105*(1-VLOOKUP($AW105,'MP-2019_Female'!$A$3:$CH$103,IF(FI$104&gt;2034,84,(60+(FI$104-$AX$104)))))</f>
        <v>4.1319426597898176E-5</v>
      </c>
      <c r="FJ105" s="381">
        <f>FI105*(1-VLOOKUP($AW105,'MP-2019_Female'!$A$3:$CH$103,IF(FJ$104&gt;2034,84,(60+(FJ$104-$AX$104)))))</f>
        <v>4.0926892045218143E-5</v>
      </c>
      <c r="FK105" s="381">
        <f>FJ105*(1-VLOOKUP($AW105,'MP-2019_Female'!$A$3:$CH$103,IF(FK$104&gt;2034,84,(60+(FK$104-$AX$104)))))</f>
        <v>4.0538086570788573E-5</v>
      </c>
      <c r="FL105" s="381">
        <f>FK105*(1-VLOOKUP($AW105,'MP-2019_Female'!$A$3:$CH$103,IF(FL$104&gt;2034,84,(60+(FL$104-$AX$104)))))</f>
        <v>4.0152974748366086E-5</v>
      </c>
      <c r="FM105" s="381">
        <f>FL105*(1-VLOOKUP($AW105,'MP-2019_Female'!$A$3:$CH$103,IF(FM$104&gt;2034,84,(60+(FM$104-$AX$104)))))</f>
        <v>3.9771521488256612E-5</v>
      </c>
      <c r="FN105" s="381">
        <f>FM105*(1-VLOOKUP($AW105,'MP-2019_Female'!$A$3:$CH$103,IF(FN$104&gt;2034,84,(60+(FN$104-$AX$104)))))</f>
        <v>3.9393692034118175E-5</v>
      </c>
    </row>
    <row r="106" spans="1:170">
      <c r="A106" s="172">
        <v>118</v>
      </c>
      <c r="B106" s="190">
        <f t="shared" si="20"/>
        <v>0.5</v>
      </c>
      <c r="C106" s="191">
        <f t="shared" si="21"/>
        <v>0.5</v>
      </c>
      <c r="D106" s="174">
        <f t="shared" si="18"/>
        <v>0.5</v>
      </c>
      <c r="E106" s="345">
        <f t="shared" ca="1" si="22"/>
        <v>0.51500000000000001</v>
      </c>
      <c r="F106" s="346">
        <f t="shared" ca="1" si="23"/>
        <v>0.505</v>
      </c>
      <c r="G106" s="366">
        <f t="shared" ca="1" si="17"/>
        <v>0.51</v>
      </c>
      <c r="R106" s="405">
        <v>118</v>
      </c>
      <c r="T106" s="406" t="s">
        <v>63</v>
      </c>
      <c r="U106" s="407">
        <v>0.5</v>
      </c>
      <c r="V106" s="407">
        <v>0.5</v>
      </c>
      <c r="W106" s="408">
        <v>0.5</v>
      </c>
      <c r="Y106" s="406" t="s">
        <v>63</v>
      </c>
      <c r="Z106" s="407">
        <v>0.5</v>
      </c>
      <c r="AA106" s="407">
        <v>0.5</v>
      </c>
      <c r="AB106" s="408">
        <v>0.5</v>
      </c>
      <c r="AC106" s="413"/>
      <c r="AD106" s="172">
        <v>118</v>
      </c>
      <c r="AF106" s="195"/>
      <c r="AG106" s="196">
        <v>0.5</v>
      </c>
      <c r="AH106" s="197">
        <v>0.5</v>
      </c>
      <c r="AI106" s="172"/>
      <c r="AJ106" s="195"/>
      <c r="AK106" s="196">
        <v>0.5</v>
      </c>
      <c r="AL106" s="197">
        <v>0.5</v>
      </c>
      <c r="AM106" s="198"/>
      <c r="AW106" s="172">
        <v>26</v>
      </c>
      <c r="AX106" s="199">
        <f t="shared" si="30"/>
        <v>1.1057544866296621E-4</v>
      </c>
      <c r="AY106" s="334">
        <f t="shared" ref="AY106:AY136" si="31">IF($AW106&gt;59,$U14*$J$33,$T14*$J$32)</f>
        <v>9.2000000000000014E-5</v>
      </c>
      <c r="AZ106" s="381">
        <f>AY106*(1-VLOOKUP($AW106,'MP-2019_Female'!$A$3:$CH$103,IF(AZ$104&gt;2034,84,(60+(AZ$104-$AX$104)))))</f>
        <v>9.2110400000000025E-5</v>
      </c>
      <c r="BA106" s="381">
        <f>AZ106*(1-VLOOKUP($AW106,'MP-2019_Female'!$A$3:$CH$103,IF(BA$104&gt;2034,84,(60+(BA$104-$AX$104)))))</f>
        <v>9.2764383840000035E-5</v>
      </c>
      <c r="BB106" s="381">
        <f>BA106*(1-VLOOKUP($AW106,'MP-2019_Female'!$A$3:$CH$103,IF(BB$104&gt;2034,84,(60+(BB$104-$AX$104)))))</f>
        <v>9.4211508227904039E-5</v>
      </c>
      <c r="BC106" s="381">
        <f>BB106*(1-VLOOKUP($AW106,'MP-2019_Female'!$A$3:$CH$103,IF(BC$104&gt;2034,84,(60+(BC$104-$AX$104)))))</f>
        <v>9.6689270894297915E-5</v>
      </c>
      <c r="BD106" s="381">
        <f>BC106*(1-VLOOKUP($AW106,'MP-2019_Female'!$A$3:$CH$103,IF(BD$104&gt;2034,84,(60+(BD$104-$AX$104)))))</f>
        <v>1.0041180782372839E-4</v>
      </c>
      <c r="BE106" s="381">
        <f>BD106*(1-VLOOKUP($AW106,'MP-2019_Female'!$A$3:$CH$103,IF(BE$104&gt;2034,84,(60+(BE$104-$AX$104)))))</f>
        <v>1.0407683880929447E-4</v>
      </c>
      <c r="BF106" s="381">
        <f>BE106*(1-VLOOKUP($AW106,'MP-2019_Female'!$A$3:$CH$103,IF(BF$104&gt;2034,84,(60+(BF$104-$AX$104)))))</f>
        <v>1.0751137449000118E-4</v>
      </c>
      <c r="BG106" s="381">
        <f>BF106*(1-VLOOKUP($AW106,'MP-2019_Female'!$A$3:$CH$103,IF(BG$104&gt;2034,84,(60+(BG$104-$AX$104)))))</f>
        <v>1.1057544866296621E-4</v>
      </c>
      <c r="BH106" s="381">
        <f>BG106*(1-VLOOKUP($AW106,'MP-2019_Female'!$A$3:$CH$103,IF(BH$104&gt;2034,84,(60+(BH$104-$AX$104)))))</f>
        <v>1.1315185661681333E-4</v>
      </c>
      <c r="BI106" s="381">
        <f>BH106*(1-VLOOKUP($AW106,'MP-2019_Female'!$A$3:$CH$103,IF(BI$104&gt;2034,84,(60+(BI$104-$AX$104)))))</f>
        <v>1.1516595966459261E-4</v>
      </c>
      <c r="BJ106" s="471">
        <f>BI106*(1-VLOOKUP($AW106,'MP-2019_Female'!$A$3:$CH$103,IF(BJ$104&gt;2034,84,(60+(BJ$104-$AX$104)))))</f>
        <v>1.1659401756443355E-4</v>
      </c>
      <c r="BK106" s="381">
        <f>BJ106*(1-VLOOKUP($AW106,'MP-2019_Female'!$A$3:$CH$103,IF(BK$104&gt;2034,84,(60+(BK$104-$AX$104)))))</f>
        <v>1.1751511030319258E-4</v>
      </c>
      <c r="BL106" s="381">
        <f>BK106*(1-VLOOKUP($AW106,'MP-2019_Female'!$A$3:$CH$103,IF(BL$104&gt;2034,84,(60+(BL$104-$AX$104)))))</f>
        <v>1.1798517074440535E-4</v>
      </c>
      <c r="BM106" s="381">
        <f>BL106*(1-VLOOKUP($AW106,'MP-2019_Female'!$A$3:$CH$103,IF(BM$104&gt;2034,84,(60+(BM$104-$AX$104)))))</f>
        <v>1.1807955888100086E-4</v>
      </c>
      <c r="BN106" s="381">
        <f>BM106*(1-VLOOKUP($AW106,'MP-2019_Female'!$A$3:$CH$103,IF(BN$104&gt;2034,84,(60+(BN$104-$AX$104)))))</f>
        <v>1.1793786341034366E-4</v>
      </c>
      <c r="BO106" s="381">
        <f>BN106*(1-VLOOKUP($AW106,'MP-2019_Female'!$A$3:$CH$103,IF(BO$104&gt;2034,84,(60+(BO$104-$AX$104)))))</f>
        <v>1.1764301875181781E-4</v>
      </c>
      <c r="BP106" s="381">
        <f>BO106*(1-VLOOKUP($AW106,'MP-2019_Female'!$A$3:$CH$103,IF(BP$104&gt;2034,84,(60+(BP$104-$AX$104)))))</f>
        <v>1.1719597528056089E-4</v>
      </c>
      <c r="BQ106" s="381">
        <f>BP106*(1-VLOOKUP($AW106,'MP-2019_Female'!$A$3:$CH$103,IF(BQ$104&gt;2034,84,(60+(BQ$104-$AX$104)))))</f>
        <v>1.1660999540415809E-4</v>
      </c>
      <c r="BR106" s="381">
        <f>BQ106*(1-VLOOKUP($AW106,'MP-2019_Female'!$A$3:$CH$103,IF(BR$104&gt;2034,84,(60+(BR$104-$AX$104)))))</f>
        <v>1.1588701343265231E-4</v>
      </c>
      <c r="BS106" s="381">
        <f>BR106*(1-VLOOKUP($AW106,'MP-2019_Female'!$A$3:$CH$103,IF(BS$104&gt;2034,84,(60+(BS$104-$AX$104)))))</f>
        <v>1.1505262693593722E-4</v>
      </c>
      <c r="BT106" s="381">
        <f>BS106*(1-VLOOKUP($AW106,'MP-2019_Female'!$A$3:$CH$103,IF(BT$104&gt;2034,84,(60+(BT$104-$AX$104)))))</f>
        <v>1.1410919539506253E-4</v>
      </c>
      <c r="BU106" s="381">
        <f>BT106*(1-VLOOKUP($AW106,'MP-2019_Female'!$A$3:$CH$103,IF(BU$104&gt;2034,84,(60+(BU$104-$AX$104)))))</f>
        <v>1.1309362355604647E-4</v>
      </c>
      <c r="BV106" s="381">
        <f>BU106*(1-VLOOKUP($AW106,'MP-2019_Female'!$A$3:$CH$103,IF(BV$104&gt;2034,84,(60+(BV$104-$AX$104)))))</f>
        <v>1.1201923413226405E-4</v>
      </c>
      <c r="BW106" s="381">
        <f>BV106*(1-VLOOKUP($AW106,'MP-2019_Female'!$A$3:$CH$103,IF(BW$104&gt;2034,84,(60+(BW$104-$AX$104)))))</f>
        <v>1.1091024371435463E-4</v>
      </c>
      <c r="BX106" s="381">
        <f>BW106*(1-VLOOKUP($AW106,'MP-2019_Female'!$A$3:$CH$103,IF(BX$104&gt;2034,84,(60+(BX$104-$AX$104)))))</f>
        <v>1.0985659639906826E-4</v>
      </c>
      <c r="BY106" s="381">
        <f>BX106*(1-VLOOKUP($AW106,'MP-2019_Female'!$A$3:$CH$103,IF(BY$104&gt;2034,84,(60+(BY$104-$AX$104)))))</f>
        <v>1.0881295873327712E-4</v>
      </c>
      <c r="BZ106" s="381">
        <f>BY106*(1-VLOOKUP($AW106,'MP-2019_Female'!$A$3:$CH$103,IF(BZ$104&gt;2034,84,(60+(BZ$104-$AX$104)))))</f>
        <v>1.07779235625311E-4</v>
      </c>
      <c r="CA106" s="381">
        <f>BZ106*(1-VLOOKUP($AW106,'MP-2019_Female'!$A$3:$CH$103,IF(CA$104&gt;2034,84,(60+(CA$104-$AX$104)))))</f>
        <v>1.0675533288687055E-4</v>
      </c>
      <c r="CB106" s="381">
        <f>CA106*(1-VLOOKUP($AW106,'MP-2019_Female'!$A$3:$CH$103,IF(CB$104&gt;2034,84,(60+(CB$104-$AX$104)))))</f>
        <v>1.0574115722444528E-4</v>
      </c>
      <c r="CC106" s="381">
        <f>CB106*(1-VLOOKUP($AW106,'MP-2019_Female'!$A$3:$CH$103,IF(CC$104&gt;2034,84,(60+(CC$104-$AX$104)))))</f>
        <v>1.0473661623081306E-4</v>
      </c>
      <c r="CD106" s="381">
        <f>CC106*(1-VLOOKUP($AW106,'MP-2019_Female'!$A$3:$CH$103,IF(CD$104&gt;2034,84,(60+(CD$104-$AX$104)))))</f>
        <v>1.0374161837662034E-4</v>
      </c>
      <c r="CE106" s="381">
        <f>CD106*(1-VLOOKUP($AW106,'MP-2019_Female'!$A$3:$CH$103,IF(CE$104&gt;2034,84,(60+(CE$104-$AX$104)))))</f>
        <v>1.0275607300204246E-4</v>
      </c>
      <c r="CF106" s="381">
        <f>CE106*(1-VLOOKUP($AW106,'MP-2019_Female'!$A$3:$CH$103,IF(CF$104&gt;2034,84,(60+(CF$104-$AX$104)))))</f>
        <v>1.0177989030852306E-4</v>
      </c>
      <c r="CG106" s="381">
        <f>CF106*(1-VLOOKUP($AW106,'MP-2019_Female'!$A$3:$CH$103,IF(CG$104&gt;2034,84,(60+(CG$104-$AX$104)))))</f>
        <v>1.0081298135059209E-4</v>
      </c>
      <c r="CH106" s="381">
        <f>CG106*(1-VLOOKUP($AW106,'MP-2019_Female'!$A$3:$CH$103,IF(CH$104&gt;2034,84,(60+(CH$104-$AX$104)))))</f>
        <v>9.9855258027761469E-5</v>
      </c>
      <c r="CI106" s="381">
        <f>CH106*(1-VLOOKUP($AW106,'MP-2019_Female'!$A$3:$CH$103,IF(CI$104&gt;2034,84,(60+(CI$104-$AX$104)))))</f>
        <v>9.8906633076497737E-5</v>
      </c>
      <c r="CJ106" s="381">
        <f>CI106*(1-VLOOKUP($AW106,'MP-2019_Female'!$A$3:$CH$103,IF(CJ$104&gt;2034,84,(60+(CJ$104-$AX$104)))))</f>
        <v>9.796702006227101E-5</v>
      </c>
      <c r="CK106" s="381">
        <f>CJ106*(1-VLOOKUP($AW106,'MP-2019_Female'!$A$3:$CH$103,IF(CK$104&gt;2034,84,(60+(CK$104-$AX$104)))))</f>
        <v>9.7036333371679434E-5</v>
      </c>
      <c r="CL106" s="381">
        <f>CK106*(1-VLOOKUP($AW106,'MP-2019_Female'!$A$3:$CH$103,IF(CL$104&gt;2034,84,(60+(CL$104-$AX$104)))))</f>
        <v>9.6114488204648483E-5</v>
      </c>
      <c r="CM106" s="381">
        <f>CL106*(1-VLOOKUP($AW106,'MP-2019_Female'!$A$3:$CH$103,IF(CM$104&gt;2034,84,(60+(CM$104-$AX$104)))))</f>
        <v>9.520140056670433E-5</v>
      </c>
      <c r="CN106" s="381">
        <f>CM106*(1-VLOOKUP($AW106,'MP-2019_Female'!$A$3:$CH$103,IF(CN$104&gt;2034,84,(60+(CN$104-$AX$104)))))</f>
        <v>9.4296987261320648E-5</v>
      </c>
      <c r="CO106" s="381">
        <f>CN106*(1-VLOOKUP($AW106,'MP-2019_Female'!$A$3:$CH$103,IF(CO$104&gt;2034,84,(60+(CO$104-$AX$104)))))</f>
        <v>9.3401165882338108E-5</v>
      </c>
      <c r="CP106" s="381">
        <f>CO106*(1-VLOOKUP($AW106,'MP-2019_Female'!$A$3:$CH$103,IF(CP$104&gt;2034,84,(60+(CP$104-$AX$104)))))</f>
        <v>9.2513854806455898E-5</v>
      </c>
      <c r="CQ106" s="381">
        <f>CP106*(1-VLOOKUP($AW106,'MP-2019_Female'!$A$3:$CH$103,IF(CQ$104&gt;2034,84,(60+(CQ$104-$AX$104)))))</f>
        <v>9.1634973185794575E-5</v>
      </c>
      <c r="CR106" s="381">
        <f>CQ106*(1-VLOOKUP($AW106,'MP-2019_Female'!$A$3:$CH$103,IF(CR$104&gt;2034,84,(60+(CR$104-$AX$104)))))</f>
        <v>9.0764440940529532E-5</v>
      </c>
      <c r="CS106" s="381">
        <f>CR106*(1-VLOOKUP($AW106,'MP-2019_Female'!$A$3:$CH$103,IF(CS$104&gt;2034,84,(60+(CS$104-$AX$104)))))</f>
        <v>8.9902178751594507E-5</v>
      </c>
      <c r="CT106" s="381">
        <f>CS106*(1-VLOOKUP($AW106,'MP-2019_Female'!$A$3:$CH$103,IF(CT$104&gt;2034,84,(60+(CT$104-$AX$104)))))</f>
        <v>8.9048108053454359E-5</v>
      </c>
      <c r="CU106" s="381">
        <f>CT106*(1-VLOOKUP($AW106,'MP-2019_Female'!$A$3:$CH$103,IF(CU$104&gt;2034,84,(60+(CU$104-$AX$104)))))</f>
        <v>8.8202151026946544E-5</v>
      </c>
      <c r="CV106" s="381">
        <f>CU106*(1-VLOOKUP($AW106,'MP-2019_Female'!$A$3:$CH$103,IF(CV$104&gt;2034,84,(60+(CV$104-$AX$104)))))</f>
        <v>8.7364230592190551E-5</v>
      </c>
      <c r="CW106" s="381">
        <f>CV106*(1-VLOOKUP($AW106,'MP-2019_Female'!$A$3:$CH$103,IF(CW$104&gt;2034,84,(60+(CW$104-$AX$104)))))</f>
        <v>8.6534270401564741E-5</v>
      </c>
      <c r="CX106" s="381">
        <f>CW106*(1-VLOOKUP($AW106,'MP-2019_Female'!$A$3:$CH$103,IF(CX$104&gt;2034,84,(60+(CX$104-$AX$104)))))</f>
        <v>8.5712194832749877E-5</v>
      </c>
      <c r="CY106" s="381">
        <f>CX106*(1-VLOOKUP($AW106,'MP-2019_Female'!$A$3:$CH$103,IF(CY$104&gt;2034,84,(60+(CY$104-$AX$104)))))</f>
        <v>8.4897928981838758E-5</v>
      </c>
      <c r="CZ106" s="381">
        <f>CY106*(1-VLOOKUP($AW106,'MP-2019_Female'!$A$3:$CH$103,IF(CZ$104&gt;2034,84,(60+(CZ$104-$AX$104)))))</f>
        <v>8.4091398656511291E-5</v>
      </c>
      <c r="DA106" s="381">
        <f>CZ106*(1-VLOOKUP($AW106,'MP-2019_Female'!$A$3:$CH$103,IF(DA$104&gt;2034,84,(60+(DA$104-$AX$104)))))</f>
        <v>8.3292530369274433E-5</v>
      </c>
      <c r="DB106" s="381">
        <f>DA106*(1-VLOOKUP($AW106,'MP-2019_Female'!$A$3:$CH$103,IF(DB$104&gt;2034,84,(60+(DB$104-$AX$104)))))</f>
        <v>8.2501251330766327E-5</v>
      </c>
      <c r="DC106" s="381">
        <f>DB106*(1-VLOOKUP($AW106,'MP-2019_Female'!$A$3:$CH$103,IF(DC$104&gt;2034,84,(60+(DC$104-$AX$104)))))</f>
        <v>8.1717489443124055E-5</v>
      </c>
      <c r="DD106" s="381">
        <f>DC106*(1-VLOOKUP($AW106,'MP-2019_Female'!$A$3:$CH$103,IF(DD$104&gt;2034,84,(60+(DD$104-$AX$104)))))</f>
        <v>8.0941173293414378E-5</v>
      </c>
      <c r="DE106" s="381">
        <f>DD106*(1-VLOOKUP($AW106,'MP-2019_Female'!$A$3:$CH$103,IF(DE$104&gt;2034,84,(60+(DE$104-$AX$104)))))</f>
        <v>8.0172232147126938E-5</v>
      </c>
      <c r="DF106" s="381">
        <f>DE106*(1-VLOOKUP($AW106,'MP-2019_Female'!$A$3:$CH$103,IF(DF$104&gt;2034,84,(60+(DF$104-$AX$104)))))</f>
        <v>7.9410595941729233E-5</v>
      </c>
      <c r="DG106" s="381">
        <f>DF106*(1-VLOOKUP($AW106,'MP-2019_Female'!$A$3:$CH$103,IF(DG$104&gt;2034,84,(60+(DG$104-$AX$104)))))</f>
        <v>7.8656195280282803E-5</v>
      </c>
      <c r="DH106" s="381">
        <f>DG106*(1-VLOOKUP($AW106,'MP-2019_Female'!$A$3:$CH$103,IF(DH$104&gt;2034,84,(60+(DH$104-$AX$104)))))</f>
        <v>7.7908961425120126E-5</v>
      </c>
      <c r="DI106" s="381">
        <f>DH106*(1-VLOOKUP($AW106,'MP-2019_Female'!$A$3:$CH$103,IF(DI$104&gt;2034,84,(60+(DI$104-$AX$104)))))</f>
        <v>7.7168826291581493E-5</v>
      </c>
      <c r="DJ106" s="381">
        <f>DI106*(1-VLOOKUP($AW106,'MP-2019_Female'!$A$3:$CH$103,IF(DJ$104&gt;2034,84,(60+(DJ$104-$AX$104)))))</f>
        <v>7.6435722441811475E-5</v>
      </c>
      <c r="DK106" s="381">
        <f>DJ106*(1-VLOOKUP($AW106,'MP-2019_Female'!$A$3:$CH$103,IF(DK$104&gt;2034,84,(60+(DK$104-$AX$104)))))</f>
        <v>7.5709583078614271E-5</v>
      </c>
      <c r="DL106" s="381">
        <f>DK106*(1-VLOOKUP($AW106,'MP-2019_Female'!$A$3:$CH$103,IF(DL$104&gt;2034,84,(60+(DL$104-$AX$104)))))</f>
        <v>7.4990342039367436E-5</v>
      </c>
      <c r="DM106" s="381">
        <f>DL106*(1-VLOOKUP($AW106,'MP-2019_Female'!$A$3:$CH$103,IF(DM$104&gt;2034,84,(60+(DM$104-$AX$104)))))</f>
        <v>7.4277933789993443E-5</v>
      </c>
      <c r="DN106" s="381">
        <f>DM106*(1-VLOOKUP($AW106,'MP-2019_Female'!$A$3:$CH$103,IF(DN$104&gt;2034,84,(60+(DN$104-$AX$104)))))</f>
        <v>7.3572293418988508E-5</v>
      </c>
      <c r="DO106" s="381">
        <f>DN106*(1-VLOOKUP($AW106,'MP-2019_Female'!$A$3:$CH$103,IF(DO$104&gt;2034,84,(60+(DO$104-$AX$104)))))</f>
        <v>7.2873356631508116E-5</v>
      </c>
      <c r="DP106" s="381">
        <f>DO106*(1-VLOOKUP($AW106,'MP-2019_Female'!$A$3:$CH$103,IF(DP$104&gt;2034,84,(60+(DP$104-$AX$104)))))</f>
        <v>7.2181059743508798E-5</v>
      </c>
      <c r="DQ106" s="381">
        <f>DP106*(1-VLOOKUP($AW106,'MP-2019_Female'!$A$3:$CH$103,IF(DQ$104&gt;2034,84,(60+(DQ$104-$AX$104)))))</f>
        <v>7.1495339675945471E-5</v>
      </c>
      <c r="DR106" s="381">
        <f>DQ106*(1-VLOOKUP($AW106,'MP-2019_Female'!$A$3:$CH$103,IF(DR$104&gt;2034,84,(60+(DR$104-$AX$104)))))</f>
        <v>7.0816133949024E-5</v>
      </c>
      <c r="DS106" s="381">
        <f>DR106*(1-VLOOKUP($AW106,'MP-2019_Female'!$A$3:$CH$103,IF(DS$104&gt;2034,84,(60+(DS$104-$AX$104)))))</f>
        <v>7.014338067650827E-5</v>
      </c>
      <c r="DT106" s="381">
        <f>DS106*(1-VLOOKUP($AW106,'MP-2019_Female'!$A$3:$CH$103,IF(DT$104&gt;2034,84,(60+(DT$104-$AX$104)))))</f>
        <v>6.9477018560081449E-5</v>
      </c>
      <c r="DU106" s="381">
        <f>DT106*(1-VLOOKUP($AW106,'MP-2019_Female'!$A$3:$CH$103,IF(DU$104&gt;2034,84,(60+(DU$104-$AX$104)))))</f>
        <v>6.8816986883760679E-5</v>
      </c>
      <c r="DV106" s="381">
        <f>DU106*(1-VLOOKUP($AW106,'MP-2019_Female'!$A$3:$CH$103,IF(DV$104&gt;2034,84,(60+(DV$104-$AX$104)))))</f>
        <v>6.8163225508364956E-5</v>
      </c>
      <c r="DW106" s="381">
        <f>DV106*(1-VLOOKUP($AW106,'MP-2019_Female'!$A$3:$CH$103,IF(DW$104&gt;2034,84,(60+(DW$104-$AX$104)))))</f>
        <v>6.7515674866035498E-5</v>
      </c>
      <c r="DX106" s="381">
        <f>DW106*(1-VLOOKUP($AW106,'MP-2019_Female'!$A$3:$CH$103,IF(DX$104&gt;2034,84,(60+(DX$104-$AX$104)))))</f>
        <v>6.6874275954808169E-5</v>
      </c>
      <c r="DY106" s="381">
        <f>DX106*(1-VLOOKUP($AW106,'MP-2019_Female'!$A$3:$CH$103,IF(DY$104&gt;2034,84,(60+(DY$104-$AX$104)))))</f>
        <v>6.6238970333237492E-5</v>
      </c>
      <c r="DZ106" s="381">
        <f>DY106*(1-VLOOKUP($AW106,'MP-2019_Female'!$A$3:$CH$103,IF(DZ$104&gt;2034,84,(60+(DZ$104-$AX$104)))))</f>
        <v>6.560970011507174E-5</v>
      </c>
      <c r="EA106" s="381">
        <f>DZ106*(1-VLOOKUP($AW106,'MP-2019_Female'!$A$3:$CH$103,IF(EA$104&gt;2034,84,(60+(EA$104-$AX$104)))))</f>
        <v>6.4986407963978562E-5</v>
      </c>
      <c r="EB106" s="381">
        <f>EA106*(1-VLOOKUP($AW106,'MP-2019_Female'!$A$3:$CH$103,IF(EB$104&gt;2034,84,(60+(EB$104-$AX$104)))))</f>
        <v>6.436903708832077E-5</v>
      </c>
      <c r="EC106" s="381">
        <f>EB106*(1-VLOOKUP($AW106,'MP-2019_Female'!$A$3:$CH$103,IF(EC$104&gt;2034,84,(60+(EC$104-$AX$104)))))</f>
        <v>6.3757531235981724E-5</v>
      </c>
      <c r="ED106" s="381">
        <f>EC106*(1-VLOOKUP($AW106,'MP-2019_Female'!$A$3:$CH$103,IF(ED$104&gt;2034,84,(60+(ED$104-$AX$104)))))</f>
        <v>6.3151834689239905E-5</v>
      </c>
      <c r="EE106" s="381">
        <f>ED106*(1-VLOOKUP($AW106,'MP-2019_Female'!$A$3:$CH$103,IF(EE$104&gt;2034,84,(60+(EE$104-$AX$104)))))</f>
        <v>6.2551892259692134E-5</v>
      </c>
      <c r="EF106" s="381">
        <f>EE106*(1-VLOOKUP($AW106,'MP-2019_Female'!$A$3:$CH$103,IF(EF$104&gt;2034,84,(60+(EF$104-$AX$104)))))</f>
        <v>6.1957649283225061E-5</v>
      </c>
      <c r="EG106" s="381">
        <f>EF106*(1-VLOOKUP($AW106,'MP-2019_Female'!$A$3:$CH$103,IF(EG$104&gt;2034,84,(60+(EG$104-$AX$104)))))</f>
        <v>6.1369051615034432E-5</v>
      </c>
      <c r="EH106" s="381">
        <f>EG106*(1-VLOOKUP($AW106,'MP-2019_Female'!$A$3:$CH$103,IF(EH$104&gt;2034,84,(60+(EH$104-$AX$104)))))</f>
        <v>6.078604562469161E-5</v>
      </c>
      <c r="EI106" s="381">
        <f>EH106*(1-VLOOKUP($AW106,'MP-2019_Female'!$A$3:$CH$103,IF(EI$104&gt;2034,84,(60+(EI$104-$AX$104)))))</f>
        <v>6.0208578191257042E-5</v>
      </c>
      <c r="EJ106" s="381">
        <f>EI106*(1-VLOOKUP($AW106,'MP-2019_Female'!$A$3:$CH$103,IF(EJ$104&gt;2034,84,(60+(EJ$104-$AX$104)))))</f>
        <v>5.9636596698440105E-5</v>
      </c>
      <c r="EK106" s="381">
        <f>EJ106*(1-VLOOKUP($AW106,'MP-2019_Female'!$A$3:$CH$103,IF(EK$104&gt;2034,84,(60+(EK$104-$AX$104)))))</f>
        <v>5.907004902980493E-5</v>
      </c>
      <c r="EL106" s="381">
        <f>EK106*(1-VLOOKUP($AW106,'MP-2019_Female'!$A$3:$CH$103,IF(EL$104&gt;2034,84,(60+(EL$104-$AX$104)))))</f>
        <v>5.8508883564021789E-5</v>
      </c>
      <c r="EM106" s="381">
        <f>EL106*(1-VLOOKUP($AW106,'MP-2019_Female'!$A$3:$CH$103,IF(EM$104&gt;2034,84,(60+(EM$104-$AX$104)))))</f>
        <v>5.7953049170163586E-5</v>
      </c>
      <c r="EN106" s="381">
        <f>EM106*(1-VLOOKUP($AW106,'MP-2019_Female'!$A$3:$CH$103,IF(EN$104&gt;2034,84,(60+(EN$104-$AX$104)))))</f>
        <v>5.7402495203047036E-5</v>
      </c>
      <c r="EO106" s="381">
        <f>EN106*(1-VLOOKUP($AW106,'MP-2019_Female'!$A$3:$CH$103,IF(EO$104&gt;2034,84,(60+(EO$104-$AX$104)))))</f>
        <v>5.685717149861809E-5</v>
      </c>
      <c r="EP106" s="381">
        <f>EO106*(1-VLOOKUP($AW106,'MP-2019_Female'!$A$3:$CH$103,IF(EP$104&gt;2034,84,(60+(EP$104-$AX$104)))))</f>
        <v>5.6317028369381222E-5</v>
      </c>
      <c r="EQ106" s="381">
        <f>EP106*(1-VLOOKUP($AW106,'MP-2019_Female'!$A$3:$CH$103,IF(EQ$104&gt;2034,84,(60+(EQ$104-$AX$104)))))</f>
        <v>5.57820165998721E-5</v>
      </c>
      <c r="ER106" s="381">
        <f>EQ106*(1-VLOOKUP($AW106,'MP-2019_Female'!$A$3:$CH$103,IF(ER$104&gt;2034,84,(60+(ER$104-$AX$104)))))</f>
        <v>5.525208744217332E-5</v>
      </c>
      <c r="ES106" s="381">
        <f>ER106*(1-VLOOKUP($AW106,'MP-2019_Female'!$A$3:$CH$103,IF(ES$104&gt;2034,84,(60+(ES$104-$AX$104)))))</f>
        <v>5.4727192611472676E-5</v>
      </c>
      <c r="ET106" s="381">
        <f>ES106*(1-VLOOKUP($AW106,'MP-2019_Female'!$A$3:$CH$103,IF(ET$104&gt;2034,84,(60+(ET$104-$AX$104)))))</f>
        <v>5.4207284281663691E-5</v>
      </c>
      <c r="EU106" s="381">
        <f>ET106*(1-VLOOKUP($AW106,'MP-2019_Female'!$A$3:$CH$103,IF(EU$104&gt;2034,84,(60+(EU$104-$AX$104)))))</f>
        <v>5.3692315080987892E-5</v>
      </c>
      <c r="EV106" s="381">
        <f>EU106*(1-VLOOKUP($AW106,'MP-2019_Female'!$A$3:$CH$103,IF(EV$104&gt;2034,84,(60+(EV$104-$AX$104)))))</f>
        <v>5.3182238087718506E-5</v>
      </c>
      <c r="EW106" s="381">
        <f>EV106*(1-VLOOKUP($AW106,'MP-2019_Female'!$A$3:$CH$103,IF(EW$104&gt;2034,84,(60+(EW$104-$AX$104)))))</f>
        <v>5.2677006825885184E-5</v>
      </c>
      <c r="EX106" s="381">
        <f>EW106*(1-VLOOKUP($AW106,'MP-2019_Female'!$A$3:$CH$103,IF(EX$104&gt;2034,84,(60+(EX$104-$AX$104)))))</f>
        <v>5.2176575261039281E-5</v>
      </c>
      <c r="EY106" s="381">
        <f>EX106*(1-VLOOKUP($AW106,'MP-2019_Female'!$A$3:$CH$103,IF(EY$104&gt;2034,84,(60+(EY$104-$AX$104)))))</f>
        <v>5.1680897796059413E-5</v>
      </c>
      <c r="EZ106" s="381">
        <f>EY106*(1-VLOOKUP($AW106,'MP-2019_Female'!$A$3:$CH$103,IF(EZ$104&gt;2034,84,(60+(EZ$104-$AX$104)))))</f>
        <v>5.1189929266996849E-5</v>
      </c>
      <c r="FA106" s="381">
        <f>EZ106*(1-VLOOKUP($AW106,'MP-2019_Female'!$A$3:$CH$103,IF(FA$104&gt;2034,84,(60+(FA$104-$AX$104)))))</f>
        <v>5.0703624938960382E-5</v>
      </c>
      <c r="FB106" s="381">
        <f>FA106*(1-VLOOKUP($AW106,'MP-2019_Female'!$A$3:$CH$103,IF(FB$104&gt;2034,84,(60+(FB$104-$AX$104)))))</f>
        <v>5.022194050204026E-5</v>
      </c>
      <c r="FC106" s="381">
        <f>FB106*(1-VLOOKUP($AW106,'MP-2019_Female'!$A$3:$CH$103,IF(FC$104&gt;2034,84,(60+(FC$104-$AX$104)))))</f>
        <v>4.9744832067270882E-5</v>
      </c>
      <c r="FD106" s="381">
        <f>FC106*(1-VLOOKUP($AW106,'MP-2019_Female'!$A$3:$CH$103,IF(FD$104&gt;2034,84,(60+(FD$104-$AX$104)))))</f>
        <v>4.9272256162631809E-5</v>
      </c>
      <c r="FE106" s="381">
        <f>FD106*(1-VLOOKUP($AW106,'MP-2019_Female'!$A$3:$CH$103,IF(FE$104&gt;2034,84,(60+(FE$104-$AX$104)))))</f>
        <v>4.8804169729086806E-5</v>
      </c>
      <c r="FF106" s="381">
        <f>FE106*(1-VLOOKUP($AW106,'MP-2019_Female'!$A$3:$CH$103,IF(FF$104&gt;2034,84,(60+(FF$104-$AX$104)))))</f>
        <v>4.8340530116660484E-5</v>
      </c>
      <c r="FG106" s="381">
        <f>FF106*(1-VLOOKUP($AW106,'MP-2019_Female'!$A$3:$CH$103,IF(FG$104&gt;2034,84,(60+(FG$104-$AX$104)))))</f>
        <v>4.7881295080552208E-5</v>
      </c>
      <c r="FH106" s="381">
        <f>FG106*(1-VLOOKUP($AW106,'MP-2019_Female'!$A$3:$CH$103,IF(FH$104&gt;2034,84,(60+(FH$104-$AX$104)))))</f>
        <v>4.7426422777286964E-5</v>
      </c>
      <c r="FI106" s="381">
        <f>FH106*(1-VLOOKUP($AW106,'MP-2019_Female'!$A$3:$CH$103,IF(FI$104&gt;2034,84,(60+(FI$104-$AX$104)))))</f>
        <v>4.697587176090274E-5</v>
      </c>
      <c r="FJ106" s="381">
        <f>FI106*(1-VLOOKUP($AW106,'MP-2019_Female'!$A$3:$CH$103,IF(FJ$104&gt;2034,84,(60+(FJ$104-$AX$104)))))</f>
        <v>4.6529600979174169E-5</v>
      </c>
      <c r="FK106" s="381">
        <f>FJ106*(1-VLOOKUP($AW106,'MP-2019_Female'!$A$3:$CH$103,IF(FK$104&gt;2034,84,(60+(FK$104-$AX$104)))))</f>
        <v>4.6087569769872018E-5</v>
      </c>
      <c r="FL106" s="381">
        <f>FK106*(1-VLOOKUP($AW106,'MP-2019_Female'!$A$3:$CH$103,IF(FL$104&gt;2034,84,(60+(FL$104-$AX$104)))))</f>
        <v>4.5649737857058238E-5</v>
      </c>
      <c r="FM106" s="381">
        <f>FL106*(1-VLOOKUP($AW106,'MP-2019_Female'!$A$3:$CH$103,IF(FM$104&gt;2034,84,(60+(FM$104-$AX$104)))))</f>
        <v>4.5216065347416188E-5</v>
      </c>
      <c r="FN106" s="381">
        <f>FM106*(1-VLOOKUP($AW106,'MP-2019_Female'!$A$3:$CH$103,IF(FN$104&gt;2034,84,(60+(FN$104-$AX$104)))))</f>
        <v>4.4786512726615737E-5</v>
      </c>
    </row>
    <row r="107" spans="1:170">
      <c r="A107" s="172">
        <v>119</v>
      </c>
      <c r="B107" s="190">
        <f t="shared" si="20"/>
        <v>0.5</v>
      </c>
      <c r="C107" s="191">
        <f t="shared" si="21"/>
        <v>0.5</v>
      </c>
      <c r="D107" s="174">
        <f t="shared" si="18"/>
        <v>0.5</v>
      </c>
      <c r="E107" s="345">
        <f t="shared" ca="1" si="22"/>
        <v>0.51500000000000001</v>
      </c>
      <c r="F107" s="346">
        <f t="shared" ca="1" si="23"/>
        <v>0.505</v>
      </c>
      <c r="G107" s="366">
        <f t="shared" ca="1" si="17"/>
        <v>0.51</v>
      </c>
      <c r="R107" s="405">
        <v>119</v>
      </c>
      <c r="T107" s="406" t="s">
        <v>63</v>
      </c>
      <c r="U107" s="407">
        <v>0.5</v>
      </c>
      <c r="V107" s="407">
        <v>0.5</v>
      </c>
      <c r="W107" s="408">
        <v>0.5</v>
      </c>
      <c r="Y107" s="406" t="s">
        <v>63</v>
      </c>
      <c r="Z107" s="407">
        <v>0.5</v>
      </c>
      <c r="AA107" s="407">
        <v>0.5</v>
      </c>
      <c r="AB107" s="408">
        <v>0.5</v>
      </c>
      <c r="AC107" s="413"/>
      <c r="AD107" s="172">
        <v>119</v>
      </c>
      <c r="AF107" s="195"/>
      <c r="AG107" s="196">
        <v>0.5</v>
      </c>
      <c r="AH107" s="197">
        <v>0.5</v>
      </c>
      <c r="AI107" s="172"/>
      <c r="AJ107" s="195"/>
      <c r="AK107" s="196">
        <v>0.5</v>
      </c>
      <c r="AL107" s="197">
        <v>0.5</v>
      </c>
      <c r="AM107" s="198"/>
      <c r="AW107" s="172">
        <v>27</v>
      </c>
      <c r="AX107" s="199">
        <f t="shared" si="30"/>
        <v>1.238395283647593E-4</v>
      </c>
      <c r="AY107" s="334">
        <f>IF($AW107&gt;59,$U15*$J$33,$T15*$J$32)</f>
        <v>1.0120000000000001E-4</v>
      </c>
      <c r="AZ107" s="381">
        <f>AY107*(1-VLOOKUP($AW107,'MP-2019_Female'!$A$3:$CH$103,IF(AZ$104&gt;2034,84,(60+(AZ$104-$AX$104)))))</f>
        <v>1.0158456000000001E-4</v>
      </c>
      <c r="BA107" s="381">
        <f>AZ107*(1-VLOOKUP($AW107,'MP-2019_Female'!$A$3:$CH$103,IF(BA$104&gt;2034,84,(60+(BA$104-$AX$104)))))</f>
        <v>1.0255977177600001E-4</v>
      </c>
      <c r="BB107" s="381">
        <f>BA107*(1-VLOOKUP($AW107,'MP-2019_Female'!$A$3:$CH$103,IF(BB$104&gt;2034,84,(60+(BB$104-$AX$104)))))</f>
        <v>1.04405847667968E-4</v>
      </c>
      <c r="BC107" s="381">
        <f>BB107*(1-VLOOKUP($AW107,'MP-2019_Female'!$A$3:$CH$103,IF(BC$104&gt;2034,84,(60+(BC$104-$AX$104)))))</f>
        <v>1.0739185491127189E-4</v>
      </c>
      <c r="BD107" s="381">
        <f>BC107*(1-VLOOKUP($AW107,'MP-2019_Female'!$A$3:$CH$103,IF(BD$104&gt;2034,84,(60+(BD$104-$AX$104)))))</f>
        <v>1.1176270340616065E-4</v>
      </c>
      <c r="BE107" s="381">
        <f>BD107*(1-VLOOKUP($AW107,'MP-2019_Female'!$A$3:$CH$103,IF(BE$104&gt;2034,84,(60+(BE$104-$AX$104)))))</f>
        <v>1.1608792002797906E-4</v>
      </c>
      <c r="BF107" s="381">
        <f>BE107*(1-VLOOKUP($AW107,'MP-2019_Female'!$A$3:$CH$103,IF(BF$104&gt;2034,84,(60+(BF$104-$AX$104)))))</f>
        <v>1.201742148129639E-4</v>
      </c>
      <c r="BG107" s="381">
        <f>BF107*(1-VLOOKUP($AW107,'MP-2019_Female'!$A$3:$CH$103,IF(BG$104&gt;2034,84,(60+(BG$104-$AX$104)))))</f>
        <v>1.238395283647593E-4</v>
      </c>
      <c r="BH107" s="381">
        <f>BG107*(1-VLOOKUP($AW107,'MP-2019_Female'!$A$3:$CH$103,IF(BH$104&gt;2034,84,(60+(BH$104-$AX$104)))))</f>
        <v>1.2693551657387827E-4</v>
      </c>
      <c r="BI107" s="381">
        <f>BH107*(1-VLOOKUP($AW107,'MP-2019_Female'!$A$3:$CH$103,IF(BI$104&gt;2034,84,(60+(BI$104-$AX$104)))))</f>
        <v>1.2938537204375413E-4</v>
      </c>
      <c r="BJ107" s="471">
        <f>BI107*(1-VLOOKUP($AW107,'MP-2019_Female'!$A$3:$CH$103,IF(BJ$104&gt;2034,84,(60+(BJ$104-$AX$104)))))</f>
        <v>1.3113207456634483E-4</v>
      </c>
      <c r="BK107" s="381">
        <f>BJ107*(1-VLOOKUP($AW107,'MP-2019_Female'!$A$3:$CH$103,IF(BK$104&gt;2034,84,(60+(BK$104-$AX$104)))))</f>
        <v>1.3220735757778885E-4</v>
      </c>
      <c r="BL107" s="381">
        <f>BK107*(1-VLOOKUP($AW107,'MP-2019_Female'!$A$3:$CH$103,IF(BL$104&gt;2034,84,(60+(BL$104-$AX$104)))))</f>
        <v>1.3274940774385779E-4</v>
      </c>
      <c r="BM107" s="381">
        <f>BL107*(1-VLOOKUP($AW107,'MP-2019_Female'!$A$3:$CH$103,IF(BM$104&gt;2034,84,(60+(BM$104-$AX$104)))))</f>
        <v>1.3286888221082725E-4</v>
      </c>
      <c r="BN107" s="381">
        <f>BM107*(1-VLOOKUP($AW107,'MP-2019_Female'!$A$3:$CH$103,IF(BN$104&gt;2034,84,(60+(BN$104-$AX$104)))))</f>
        <v>1.3270943955217426E-4</v>
      </c>
      <c r="BO107" s="381">
        <f>BN107*(1-VLOOKUP($AW107,'MP-2019_Female'!$A$3:$CH$103,IF(BO$104&gt;2034,84,(60+(BO$104-$AX$104)))))</f>
        <v>1.3237766595329382E-4</v>
      </c>
      <c r="BP107" s="381">
        <f>BO107*(1-VLOOKUP($AW107,'MP-2019_Female'!$A$3:$CH$103,IF(BP$104&gt;2034,84,(60+(BP$104-$AX$104)))))</f>
        <v>1.3187463082267131E-4</v>
      </c>
      <c r="BQ107" s="381">
        <f>BP107*(1-VLOOKUP($AW107,'MP-2019_Female'!$A$3:$CH$103,IF(BQ$104&gt;2034,84,(60+(BQ$104-$AX$104)))))</f>
        <v>1.3121525766855797E-4</v>
      </c>
      <c r="BR107" s="381">
        <f>BQ107*(1-VLOOKUP($AW107,'MP-2019_Female'!$A$3:$CH$103,IF(BR$104&gt;2034,84,(60+(BR$104-$AX$104)))))</f>
        <v>1.3040172307101291E-4</v>
      </c>
      <c r="BS107" s="381">
        <f>BR107*(1-VLOOKUP($AW107,'MP-2019_Female'!$A$3:$CH$103,IF(BS$104&gt;2034,84,(60+(BS$104-$AX$104)))))</f>
        <v>1.2946283066490161E-4</v>
      </c>
      <c r="BT107" s="381">
        <f>BS107*(1-VLOOKUP($AW107,'MP-2019_Female'!$A$3:$CH$103,IF(BT$104&gt;2034,84,(60+(BT$104-$AX$104)))))</f>
        <v>1.2840123545344943E-4</v>
      </c>
      <c r="BU107" s="381">
        <f>BT107*(1-VLOOKUP($AW107,'MP-2019_Female'!$A$3:$CH$103,IF(BU$104&gt;2034,84,(60+(BU$104-$AX$104)))))</f>
        <v>1.2725846445791372E-4</v>
      </c>
      <c r="BV107" s="381">
        <f>BU107*(1-VLOOKUP($AW107,'MP-2019_Female'!$A$3:$CH$103,IF(BV$104&gt;2034,84,(60+(BV$104-$AX$104)))))</f>
        <v>1.2604950904556355E-4</v>
      </c>
      <c r="BW107" s="381">
        <f>BV107*(1-VLOOKUP($AW107,'MP-2019_Female'!$A$3:$CH$103,IF(BW$104&gt;2034,84,(60+(BW$104-$AX$104)))))</f>
        <v>1.2480161890601247E-4</v>
      </c>
      <c r="BX107" s="381">
        <f>BW107*(1-VLOOKUP($AW107,'MP-2019_Female'!$A$3:$CH$103,IF(BX$104&gt;2034,84,(60+(BX$104-$AX$104)))))</f>
        <v>1.2361600352640535E-4</v>
      </c>
      <c r="BY107" s="381">
        <f>BX107*(1-VLOOKUP($AW107,'MP-2019_Female'!$A$3:$CH$103,IF(BY$104&gt;2034,84,(60+(BY$104-$AX$104)))))</f>
        <v>1.2244165149290451E-4</v>
      </c>
      <c r="BZ107" s="381">
        <f>BY107*(1-VLOOKUP($AW107,'MP-2019_Female'!$A$3:$CH$103,IF(BZ$104&gt;2034,84,(60+(BZ$104-$AX$104)))))</f>
        <v>1.2127845580372191E-4</v>
      </c>
      <c r="CA107" s="381">
        <f>BZ107*(1-VLOOKUP($AW107,'MP-2019_Female'!$A$3:$CH$103,IF(CA$104&gt;2034,84,(60+(CA$104-$AX$104)))))</f>
        <v>1.2012631047358656E-4</v>
      </c>
      <c r="CB107" s="381">
        <f>CA107*(1-VLOOKUP($AW107,'MP-2019_Female'!$A$3:$CH$103,IF(CB$104&gt;2034,84,(60+(CB$104-$AX$104)))))</f>
        <v>1.189851105240875E-4</v>
      </c>
      <c r="CC107" s="381">
        <f>CB107*(1-VLOOKUP($AW107,'MP-2019_Female'!$A$3:$CH$103,IF(CC$104&gt;2034,84,(60+(CC$104-$AX$104)))))</f>
        <v>1.1785475197410867E-4</v>
      </c>
      <c r="CD107" s="381">
        <f>CC107*(1-VLOOKUP($AW107,'MP-2019_Female'!$A$3:$CH$103,IF(CD$104&gt;2034,84,(60+(CD$104-$AX$104)))))</f>
        <v>1.1673513183035464E-4</v>
      </c>
      <c r="CE107" s="381">
        <f>CD107*(1-VLOOKUP($AW107,'MP-2019_Female'!$A$3:$CH$103,IF(CE$104&gt;2034,84,(60+(CE$104-$AX$104)))))</f>
        <v>1.1562614807796628E-4</v>
      </c>
      <c r="CF107" s="381">
        <f>CE107*(1-VLOOKUP($AW107,'MP-2019_Female'!$A$3:$CH$103,IF(CF$104&gt;2034,84,(60+(CF$104-$AX$104)))))</f>
        <v>1.145276996712256E-4</v>
      </c>
      <c r="CG107" s="381">
        <f>CF107*(1-VLOOKUP($AW107,'MP-2019_Female'!$A$3:$CH$103,IF(CG$104&gt;2034,84,(60+(CG$104-$AX$104)))))</f>
        <v>1.1343968652434896E-4</v>
      </c>
      <c r="CH107" s="381">
        <f>CG107*(1-VLOOKUP($AW107,'MP-2019_Female'!$A$3:$CH$103,IF(CH$104&gt;2034,84,(60+(CH$104-$AX$104)))))</f>
        <v>1.1236200950236765E-4</v>
      </c>
      <c r="CI107" s="381">
        <f>CH107*(1-VLOOKUP($AW107,'MP-2019_Female'!$A$3:$CH$103,IF(CI$104&gt;2034,84,(60+(CI$104-$AX$104)))))</f>
        <v>1.1129457041209516E-4</v>
      </c>
      <c r="CJ107" s="381">
        <f>CI107*(1-VLOOKUP($AW107,'MP-2019_Female'!$A$3:$CH$103,IF(CJ$104&gt;2034,84,(60+(CJ$104-$AX$104)))))</f>
        <v>1.1023727199318025E-4</v>
      </c>
      <c r="CK107" s="381">
        <f>CJ107*(1-VLOOKUP($AW107,'MP-2019_Female'!$A$3:$CH$103,IF(CK$104&gt;2034,84,(60+(CK$104-$AX$104)))))</f>
        <v>1.0919001790924504E-4</v>
      </c>
      <c r="CL107" s="381">
        <f>CK107*(1-VLOOKUP($AW107,'MP-2019_Female'!$A$3:$CH$103,IF(CL$104&gt;2034,84,(60+(CL$104-$AX$104)))))</f>
        <v>1.0815271273910721E-4</v>
      </c>
      <c r="CM107" s="381">
        <f>CL107*(1-VLOOKUP($AW107,'MP-2019_Female'!$A$3:$CH$103,IF(CM$104&gt;2034,84,(60+(CM$104-$AX$104)))))</f>
        <v>1.0712526196808569E-4</v>
      </c>
      <c r="CN107" s="381">
        <f>CM107*(1-VLOOKUP($AW107,'MP-2019_Female'!$A$3:$CH$103,IF(CN$104&gt;2034,84,(60+(CN$104-$AX$104)))))</f>
        <v>1.0610757197938888E-4</v>
      </c>
      <c r="CO107" s="381">
        <f>CN107*(1-VLOOKUP($AW107,'MP-2019_Female'!$A$3:$CH$103,IF(CO$104&gt;2034,84,(60+(CO$104-$AX$104)))))</f>
        <v>1.0509955004558469E-4</v>
      </c>
      <c r="CP107" s="381">
        <f>CO107*(1-VLOOKUP($AW107,'MP-2019_Female'!$A$3:$CH$103,IF(CP$104&gt;2034,84,(60+(CP$104-$AX$104)))))</f>
        <v>1.0410110432015164E-4</v>
      </c>
      <c r="CQ107" s="381">
        <f>CP107*(1-VLOOKUP($AW107,'MP-2019_Female'!$A$3:$CH$103,IF(CQ$104&gt;2034,84,(60+(CQ$104-$AX$104)))))</f>
        <v>1.031121438291102E-4</v>
      </c>
      <c r="CR107" s="381">
        <f>CQ107*(1-VLOOKUP($AW107,'MP-2019_Female'!$A$3:$CH$103,IF(CR$104&gt;2034,84,(60+(CR$104-$AX$104)))))</f>
        <v>1.0213257846273366E-4</v>
      </c>
      <c r="CS107" s="381">
        <f>CR107*(1-VLOOKUP($AW107,'MP-2019_Female'!$A$3:$CH$103,IF(CS$104&gt;2034,84,(60+(CS$104-$AX$104)))))</f>
        <v>1.011623189673377E-4</v>
      </c>
      <c r="CT107" s="381">
        <f>CS107*(1-VLOOKUP($AW107,'MP-2019_Female'!$A$3:$CH$103,IF(CT$104&gt;2034,84,(60+(CT$104-$AX$104)))))</f>
        <v>1.0020127693714799E-4</v>
      </c>
      <c r="CU107" s="381">
        <f>CT107*(1-VLOOKUP($AW107,'MP-2019_Female'!$A$3:$CH$103,IF(CU$104&gt;2034,84,(60+(CU$104-$AX$104)))))</f>
        <v>9.9249364806245092E-5</v>
      </c>
      <c r="CV107" s="381">
        <f>CU107*(1-VLOOKUP($AW107,'MP-2019_Female'!$A$3:$CH$103,IF(CV$104&gt;2034,84,(60+(CV$104-$AX$104)))))</f>
        <v>9.8306495840585771E-5</v>
      </c>
      <c r="CW107" s="381">
        <f>CV107*(1-VLOOKUP($AW107,'MP-2019_Female'!$A$3:$CH$103,IF(CW$104&gt;2034,84,(60+(CW$104-$AX$104)))))</f>
        <v>9.7372584130100208E-5</v>
      </c>
      <c r="CX107" s="381">
        <f>CW107*(1-VLOOKUP($AW107,'MP-2019_Female'!$A$3:$CH$103,IF(CX$104&gt;2034,84,(60+(CX$104-$AX$104)))))</f>
        <v>9.6447544580864256E-5</v>
      </c>
      <c r="CY107" s="381">
        <f>CX107*(1-VLOOKUP($AW107,'MP-2019_Female'!$A$3:$CH$103,IF(CY$104&gt;2034,84,(60+(CY$104-$AX$104)))))</f>
        <v>9.5531292907346046E-5</v>
      </c>
      <c r="CZ107" s="381">
        <f>CY107*(1-VLOOKUP($AW107,'MP-2019_Female'!$A$3:$CH$103,IF(CZ$104&gt;2034,84,(60+(CZ$104-$AX$104)))))</f>
        <v>9.462374562472626E-5</v>
      </c>
      <c r="DA107" s="381">
        <f>CZ107*(1-VLOOKUP($AW107,'MP-2019_Female'!$A$3:$CH$103,IF(DA$104&gt;2034,84,(60+(DA$104-$AX$104)))))</f>
        <v>9.3724820041291368E-5</v>
      </c>
      <c r="DB107" s="381">
        <f>DA107*(1-VLOOKUP($AW107,'MP-2019_Female'!$A$3:$CH$103,IF(DB$104&gt;2034,84,(60+(DB$104-$AX$104)))))</f>
        <v>9.2834434250899101E-5</v>
      </c>
      <c r="DC107" s="381">
        <f>DB107*(1-VLOOKUP($AW107,'MP-2019_Female'!$A$3:$CH$103,IF(DC$104&gt;2034,84,(60+(DC$104-$AX$104)))))</f>
        <v>9.1952507125515561E-5</v>
      </c>
      <c r="DD107" s="381">
        <f>DC107*(1-VLOOKUP($AW107,'MP-2019_Female'!$A$3:$CH$103,IF(DD$104&gt;2034,84,(60+(DD$104-$AX$104)))))</f>
        <v>9.1078958307823162E-5</v>
      </c>
      <c r="DE107" s="381">
        <f>DD107*(1-VLOOKUP($AW107,'MP-2019_Female'!$A$3:$CH$103,IF(DE$104&gt;2034,84,(60+(DE$104-$AX$104)))))</f>
        <v>9.0213708203898844E-5</v>
      </c>
      <c r="DF107" s="381">
        <f>DE107*(1-VLOOKUP($AW107,'MP-2019_Female'!$A$3:$CH$103,IF(DF$104&gt;2034,84,(60+(DF$104-$AX$104)))))</f>
        <v>8.9356677975961806E-5</v>
      </c>
      <c r="DG107" s="381">
        <f>DF107*(1-VLOOKUP($AW107,'MP-2019_Female'!$A$3:$CH$103,IF(DG$104&gt;2034,84,(60+(DG$104-$AX$104)))))</f>
        <v>8.8507789535190168E-5</v>
      </c>
      <c r="DH107" s="381">
        <f>DG107*(1-VLOOKUP($AW107,'MP-2019_Female'!$A$3:$CH$103,IF(DH$104&gt;2034,84,(60+(DH$104-$AX$104)))))</f>
        <v>8.7666965534605865E-5</v>
      </c>
      <c r="DI107" s="381">
        <f>DH107*(1-VLOOKUP($AW107,'MP-2019_Female'!$A$3:$CH$103,IF(DI$104&gt;2034,84,(60+(DI$104-$AX$104)))))</f>
        <v>8.6834129362027115E-5</v>
      </c>
      <c r="DJ107" s="381">
        <f>DI107*(1-VLOOKUP($AW107,'MP-2019_Female'!$A$3:$CH$103,IF(DJ$104&gt;2034,84,(60+(DJ$104-$AX$104)))))</f>
        <v>8.6009205133087867E-5</v>
      </c>
      <c r="DK107" s="381">
        <f>DJ107*(1-VLOOKUP($AW107,'MP-2019_Female'!$A$3:$CH$103,IF(DK$104&gt;2034,84,(60+(DK$104-$AX$104)))))</f>
        <v>8.5192117684323543E-5</v>
      </c>
      <c r="DL107" s="381">
        <f>DK107*(1-VLOOKUP($AW107,'MP-2019_Female'!$A$3:$CH$103,IF(DL$104&gt;2034,84,(60+(DL$104-$AX$104)))))</f>
        <v>8.4382792566322474E-5</v>
      </c>
      <c r="DM107" s="381">
        <f>DL107*(1-VLOOKUP($AW107,'MP-2019_Female'!$A$3:$CH$103,IF(DM$104&gt;2034,84,(60+(DM$104-$AX$104)))))</f>
        <v>8.3581156036942412E-5</v>
      </c>
      <c r="DN107" s="381">
        <f>DM107*(1-VLOOKUP($AW107,'MP-2019_Female'!$A$3:$CH$103,IF(DN$104&gt;2034,84,(60+(DN$104-$AX$104)))))</f>
        <v>8.2787135054591458E-5</v>
      </c>
      <c r="DO107" s="381">
        <f>DN107*(1-VLOOKUP($AW107,'MP-2019_Female'!$A$3:$CH$103,IF(DO$104&gt;2034,84,(60+(DO$104-$AX$104)))))</f>
        <v>8.2000657271572849E-5</v>
      </c>
      <c r="DP107" s="381">
        <f>DO107*(1-VLOOKUP($AW107,'MP-2019_Female'!$A$3:$CH$103,IF(DP$104&gt;2034,84,(60+(DP$104-$AX$104)))))</f>
        <v>8.1221651027492915E-5</v>
      </c>
      <c r="DQ107" s="381">
        <f>DP107*(1-VLOOKUP($AW107,'MP-2019_Female'!$A$3:$CH$103,IF(DQ$104&gt;2034,84,(60+(DQ$104-$AX$104)))))</f>
        <v>8.045004534273173E-5</v>
      </c>
      <c r="DR107" s="381">
        <f>DQ107*(1-VLOOKUP($AW107,'MP-2019_Female'!$A$3:$CH$103,IF(DR$104&gt;2034,84,(60+(DR$104-$AX$104)))))</f>
        <v>7.9685769911975787E-5</v>
      </c>
      <c r="DS107" s="381">
        <f>DR107*(1-VLOOKUP($AW107,'MP-2019_Female'!$A$3:$CH$103,IF(DS$104&gt;2034,84,(60+(DS$104-$AX$104)))))</f>
        <v>7.8928755097812023E-5</v>
      </c>
      <c r="DT107" s="381">
        <f>DS107*(1-VLOOKUP($AW107,'MP-2019_Female'!$A$3:$CH$103,IF(DT$104&gt;2034,84,(60+(DT$104-$AX$104)))))</f>
        <v>7.8178931924382806E-5</v>
      </c>
      <c r="DU107" s="381">
        <f>DT107*(1-VLOOKUP($AW107,'MP-2019_Female'!$A$3:$CH$103,IF(DU$104&gt;2034,84,(60+(DU$104-$AX$104)))))</f>
        <v>7.7436232071101169E-5</v>
      </c>
      <c r="DV107" s="381">
        <f>DU107*(1-VLOOKUP($AW107,'MP-2019_Female'!$A$3:$CH$103,IF(DV$104&gt;2034,84,(60+(DV$104-$AX$104)))))</f>
        <v>7.6700587866425712E-5</v>
      </c>
      <c r="DW107" s="381">
        <f>DV107*(1-VLOOKUP($AW107,'MP-2019_Female'!$A$3:$CH$103,IF(DW$104&gt;2034,84,(60+(DW$104-$AX$104)))))</f>
        <v>7.5971932281694669E-5</v>
      </c>
      <c r="DX107" s="381">
        <f>DW107*(1-VLOOKUP($AW107,'MP-2019_Female'!$A$3:$CH$103,IF(DX$104&gt;2034,84,(60+(DX$104-$AX$104)))))</f>
        <v>7.5250198925018574E-5</v>
      </c>
      <c r="DY107" s="381">
        <f>DX107*(1-VLOOKUP($AW107,'MP-2019_Female'!$A$3:$CH$103,IF(DY$104&gt;2034,84,(60+(DY$104-$AX$104)))))</f>
        <v>7.4535322035230897E-5</v>
      </c>
      <c r="DZ107" s="381">
        <f>DY107*(1-VLOOKUP($AW107,'MP-2019_Female'!$A$3:$CH$103,IF(DZ$104&gt;2034,84,(60+(DZ$104-$AX$104)))))</f>
        <v>7.3827236475896207E-5</v>
      </c>
      <c r="EA107" s="381">
        <f>DZ107*(1-VLOOKUP($AW107,'MP-2019_Female'!$A$3:$CH$103,IF(EA$104&gt;2034,84,(60+(EA$104-$AX$104)))))</f>
        <v>7.31258777293752E-5</v>
      </c>
      <c r="EB107" s="381">
        <f>EA107*(1-VLOOKUP($AW107,'MP-2019_Female'!$A$3:$CH$103,IF(EB$104&gt;2034,84,(60+(EB$104-$AX$104)))))</f>
        <v>7.2431181890946137E-5</v>
      </c>
      <c r="EC107" s="381">
        <f>EB107*(1-VLOOKUP($AW107,'MP-2019_Female'!$A$3:$CH$103,IF(EC$104&gt;2034,84,(60+(EC$104-$AX$104)))))</f>
        <v>7.1743085662982154E-5</v>
      </c>
      <c r="ED107" s="381">
        <f>EC107*(1-VLOOKUP($AW107,'MP-2019_Female'!$A$3:$CH$103,IF(ED$104&gt;2034,84,(60+(ED$104-$AX$104)))))</f>
        <v>7.1061526349183832E-5</v>
      </c>
      <c r="EE107" s="381">
        <f>ED107*(1-VLOOKUP($AW107,'MP-2019_Female'!$A$3:$CH$103,IF(EE$104&gt;2034,84,(60+(EE$104-$AX$104)))))</f>
        <v>7.038644184886659E-5</v>
      </c>
      <c r="EF107" s="381">
        <f>EE107*(1-VLOOKUP($AW107,'MP-2019_Female'!$A$3:$CH$103,IF(EF$104&gt;2034,84,(60+(EF$104-$AX$104)))))</f>
        <v>6.9717770651302359E-5</v>
      </c>
      <c r="EG107" s="381">
        <f>EF107*(1-VLOOKUP($AW107,'MP-2019_Female'!$A$3:$CH$103,IF(EG$104&gt;2034,84,(60+(EG$104-$AX$104)))))</f>
        <v>6.9055451830114984E-5</v>
      </c>
      <c r="EH107" s="381">
        <f>EG107*(1-VLOOKUP($AW107,'MP-2019_Female'!$A$3:$CH$103,IF(EH$104&gt;2034,84,(60+(EH$104-$AX$104)))))</f>
        <v>6.8399425037728897E-5</v>
      </c>
      <c r="EI107" s="381">
        <f>EH107*(1-VLOOKUP($AW107,'MP-2019_Female'!$A$3:$CH$103,IF(EI$104&gt;2034,84,(60+(EI$104-$AX$104)))))</f>
        <v>6.7749630499870471E-5</v>
      </c>
      <c r="EJ107" s="381">
        <f>EI107*(1-VLOOKUP($AW107,'MP-2019_Female'!$A$3:$CH$103,IF(EJ$104&gt;2034,84,(60+(EJ$104-$AX$104)))))</f>
        <v>6.71060090101217E-5</v>
      </c>
      <c r="EK107" s="381">
        <f>EJ107*(1-VLOOKUP($AW107,'MP-2019_Female'!$A$3:$CH$103,IF(EK$104&gt;2034,84,(60+(EK$104-$AX$104)))))</f>
        <v>6.6468501924525544E-5</v>
      </c>
      <c r="EL107" s="381">
        <f>EK107*(1-VLOOKUP($AW107,'MP-2019_Female'!$A$3:$CH$103,IF(EL$104&gt;2034,84,(60+(EL$104-$AX$104)))))</f>
        <v>6.5837051156242559E-5</v>
      </c>
      <c r="EM107" s="381">
        <f>EL107*(1-VLOOKUP($AW107,'MP-2019_Female'!$A$3:$CH$103,IF(EM$104&gt;2034,84,(60+(EM$104-$AX$104)))))</f>
        <v>6.5211599170258259E-5</v>
      </c>
      <c r="EN107" s="381">
        <f>EM107*(1-VLOOKUP($AW107,'MP-2019_Female'!$A$3:$CH$103,IF(EN$104&gt;2034,84,(60+(EN$104-$AX$104)))))</f>
        <v>6.4592088978140808E-5</v>
      </c>
      <c r="EO107" s="381">
        <f>EN107*(1-VLOOKUP($AW107,'MP-2019_Female'!$A$3:$CH$103,IF(EO$104&gt;2034,84,(60+(EO$104-$AX$104)))))</f>
        <v>6.3978464132848477E-5</v>
      </c>
      <c r="EP107" s="381">
        <f>EO107*(1-VLOOKUP($AW107,'MP-2019_Female'!$A$3:$CH$103,IF(EP$104&gt;2034,84,(60+(EP$104-$AX$104)))))</f>
        <v>6.3370668723586418E-5</v>
      </c>
      <c r="EQ107" s="381">
        <f>EP107*(1-VLOOKUP($AW107,'MP-2019_Female'!$A$3:$CH$103,IF(EQ$104&gt;2034,84,(60+(EQ$104-$AX$104)))))</f>
        <v>6.2768647370712354E-5</v>
      </c>
      <c r="ER107" s="381">
        <f>EQ107*(1-VLOOKUP($AW107,'MP-2019_Female'!$A$3:$CH$103,IF(ER$104&gt;2034,84,(60+(ER$104-$AX$104)))))</f>
        <v>6.217234522069059E-5</v>
      </c>
      <c r="ES107" s="381">
        <f>ER107*(1-VLOOKUP($AW107,'MP-2019_Female'!$A$3:$CH$103,IF(ES$104&gt;2034,84,(60+(ES$104-$AX$104)))))</f>
        <v>6.1581707941094031E-5</v>
      </c>
      <c r="ET107" s="381">
        <f>ES107*(1-VLOOKUP($AW107,'MP-2019_Female'!$A$3:$CH$103,IF(ET$104&gt;2034,84,(60+(ET$104-$AX$104)))))</f>
        <v>6.0996681715653637E-5</v>
      </c>
      <c r="EU107" s="381">
        <f>ET107*(1-VLOOKUP($AW107,'MP-2019_Female'!$A$3:$CH$103,IF(EU$104&gt;2034,84,(60+(EU$104-$AX$104)))))</f>
        <v>6.0417213239354933E-5</v>
      </c>
      <c r="EV107" s="381">
        <f>EU107*(1-VLOOKUP($AW107,'MP-2019_Female'!$A$3:$CH$103,IF(EV$104&gt;2034,84,(60+(EV$104-$AX$104)))))</f>
        <v>5.9843249713581067E-5</v>
      </c>
      <c r="EW107" s="381">
        <f>EV107*(1-VLOOKUP($AW107,'MP-2019_Female'!$A$3:$CH$103,IF(EW$104&gt;2034,84,(60+(EW$104-$AX$104)))))</f>
        <v>5.9274738841302052E-5</v>
      </c>
      <c r="EX107" s="381">
        <f>EW107*(1-VLOOKUP($AW107,'MP-2019_Female'!$A$3:$CH$103,IF(EX$104&gt;2034,84,(60+(EX$104-$AX$104)))))</f>
        <v>5.8711628822309687E-5</v>
      </c>
      <c r="EY107" s="381">
        <f>EX107*(1-VLOOKUP($AW107,'MP-2019_Female'!$A$3:$CH$103,IF(EY$104&gt;2034,84,(60+(EY$104-$AX$104)))))</f>
        <v>5.8153868348497745E-5</v>
      </c>
      <c r="EZ107" s="381">
        <f>EY107*(1-VLOOKUP($AW107,'MP-2019_Female'!$A$3:$CH$103,IF(EZ$104&gt;2034,84,(60+(EZ$104-$AX$104)))))</f>
        <v>5.7601406599187018E-5</v>
      </c>
      <c r="FA107" s="381">
        <f>EZ107*(1-VLOOKUP($AW107,'MP-2019_Female'!$A$3:$CH$103,IF(FA$104&gt;2034,84,(60+(FA$104-$AX$104)))))</f>
        <v>5.7054193236494744E-5</v>
      </c>
      <c r="FB107" s="381">
        <f>FA107*(1-VLOOKUP($AW107,'MP-2019_Female'!$A$3:$CH$103,IF(FB$104&gt;2034,84,(60+(FB$104-$AX$104)))))</f>
        <v>5.6512178400748049E-5</v>
      </c>
      <c r="FC107" s="381">
        <f>FB107*(1-VLOOKUP($AW107,'MP-2019_Female'!$A$3:$CH$103,IF(FC$104&gt;2034,84,(60+(FC$104-$AX$104)))))</f>
        <v>5.5975312705940947E-5</v>
      </c>
      <c r="FD107" s="381">
        <f>FC107*(1-VLOOKUP($AW107,'MP-2019_Female'!$A$3:$CH$103,IF(FD$104&gt;2034,84,(60+(FD$104-$AX$104)))))</f>
        <v>5.5443547235234508E-5</v>
      </c>
      <c r="FE107" s="381">
        <f>FD107*(1-VLOOKUP($AW107,'MP-2019_Female'!$A$3:$CH$103,IF(FE$104&gt;2034,84,(60+(FE$104-$AX$104)))))</f>
        <v>5.4916833536499785E-5</v>
      </c>
      <c r="FF107" s="381">
        <f>FE107*(1-VLOOKUP($AW107,'MP-2019_Female'!$A$3:$CH$103,IF(FF$104&gt;2034,84,(60+(FF$104-$AX$104)))))</f>
        <v>5.439512361790304E-5</v>
      </c>
      <c r="FG107" s="381">
        <f>FF107*(1-VLOOKUP($AW107,'MP-2019_Female'!$A$3:$CH$103,IF(FG$104&gt;2034,84,(60+(FG$104-$AX$104)))))</f>
        <v>5.3878369943532962E-5</v>
      </c>
      <c r="FH107" s="381">
        <f>FG107*(1-VLOOKUP($AW107,'MP-2019_Female'!$A$3:$CH$103,IF(FH$104&gt;2034,84,(60+(FH$104-$AX$104)))))</f>
        <v>5.3366525429069405E-5</v>
      </c>
      <c r="FI107" s="381">
        <f>FH107*(1-VLOOKUP($AW107,'MP-2019_Female'!$A$3:$CH$103,IF(FI$104&gt;2034,84,(60+(FI$104-$AX$104)))))</f>
        <v>5.2859543437493251E-5</v>
      </c>
      <c r="FJ107" s="381">
        <f>FI107*(1-VLOOKUP($AW107,'MP-2019_Female'!$A$3:$CH$103,IF(FJ$104&gt;2034,84,(60+(FJ$104-$AX$104)))))</f>
        <v>5.2357377774837068E-5</v>
      </c>
      <c r="FK107" s="381">
        <f>FJ107*(1-VLOOKUP($AW107,'MP-2019_Female'!$A$3:$CH$103,IF(FK$104&gt;2034,84,(60+(FK$104-$AX$104)))))</f>
        <v>5.1859982685976116E-5</v>
      </c>
      <c r="FL107" s="381">
        <f>FK107*(1-VLOOKUP($AW107,'MP-2019_Female'!$A$3:$CH$103,IF(FL$104&gt;2034,84,(60+(FL$104-$AX$104)))))</f>
        <v>5.1367312850459343E-5</v>
      </c>
      <c r="FM107" s="381">
        <f>FL107*(1-VLOOKUP($AW107,'MP-2019_Female'!$A$3:$CH$103,IF(FM$104&gt;2034,84,(60+(FM$104-$AX$104)))))</f>
        <v>5.0879323378379981E-5</v>
      </c>
      <c r="FN107" s="381">
        <f>FM107*(1-VLOOKUP($AW107,'MP-2019_Female'!$A$3:$CH$103,IF(FN$104&gt;2034,84,(60+(FN$104-$AX$104)))))</f>
        <v>5.0395969806285375E-5</v>
      </c>
    </row>
    <row r="108" spans="1:170" ht="17" thickBot="1">
      <c r="A108" s="172">
        <v>120</v>
      </c>
      <c r="B108" s="190">
        <f t="shared" si="20"/>
        <v>1</v>
      </c>
      <c r="C108" s="191">
        <f t="shared" si="21"/>
        <v>1</v>
      </c>
      <c r="D108" s="174">
        <f t="shared" si="18"/>
        <v>1</v>
      </c>
      <c r="E108" s="345">
        <f t="shared" ca="1" si="22"/>
        <v>1.03</v>
      </c>
      <c r="F108" s="346">
        <f t="shared" ca="1" si="23"/>
        <v>1.01</v>
      </c>
      <c r="G108" s="366">
        <f t="shared" ca="1" si="17"/>
        <v>1.02</v>
      </c>
      <c r="R108" s="405">
        <v>120</v>
      </c>
      <c r="T108" s="409" t="s">
        <v>63</v>
      </c>
      <c r="U108" s="410">
        <v>1</v>
      </c>
      <c r="V108" s="410">
        <v>1</v>
      </c>
      <c r="W108" s="411">
        <v>1</v>
      </c>
      <c r="Y108" s="409" t="s">
        <v>63</v>
      </c>
      <c r="Z108" s="410">
        <v>1</v>
      </c>
      <c r="AA108" s="410">
        <v>1</v>
      </c>
      <c r="AB108" s="411">
        <v>1</v>
      </c>
      <c r="AC108" s="413"/>
      <c r="AD108" s="172">
        <v>120</v>
      </c>
      <c r="AF108" s="208"/>
      <c r="AG108" s="209">
        <v>1</v>
      </c>
      <c r="AH108" s="210">
        <v>1</v>
      </c>
      <c r="AI108" s="172"/>
      <c r="AJ108" s="208"/>
      <c r="AK108" s="209">
        <v>1</v>
      </c>
      <c r="AL108" s="210">
        <v>1</v>
      </c>
      <c r="AM108" s="198"/>
      <c r="AW108" s="172">
        <v>28</v>
      </c>
      <c r="AX108" s="199">
        <f t="shared" si="30"/>
        <v>1.3730020641492501E-4</v>
      </c>
      <c r="AY108" s="334">
        <f t="shared" si="31"/>
        <v>1.1040000000000001E-4</v>
      </c>
      <c r="AZ108" s="381">
        <f>AY108*(1-VLOOKUP($AW108,'MP-2019_Female'!$A$3:$CH$103,IF(AZ$104&gt;2034,84,(60+(AZ$104-$AX$104)))))</f>
        <v>1.1105136000000002E-4</v>
      </c>
      <c r="BA108" s="381">
        <f>AZ108*(1-VLOOKUP($AW108,'MP-2019_Female'!$A$3:$CH$103,IF(BA$104&gt;2034,84,(60+(BA$104-$AX$104)))))</f>
        <v>1.1235066091200002E-4</v>
      </c>
      <c r="BB108" s="381">
        <f>BA108*(1-VLOOKUP($AW108,'MP-2019_Female'!$A$3:$CH$103,IF(BB$104&gt;2034,84,(60+(BB$104-$AX$104)))))</f>
        <v>1.1460890919633122E-4</v>
      </c>
      <c r="BC108" s="381">
        <f>BB108*(1-VLOOKUP($AW108,'MP-2019_Female'!$A$3:$CH$103,IF(BC$104&gt;2034,84,(60+(BC$104-$AX$104)))))</f>
        <v>1.1812740270865858E-4</v>
      </c>
      <c r="BD108" s="381">
        <f>BC108*(1-VLOOKUP($AW108,'MP-2019_Female'!$A$3:$CH$103,IF(BD$104&gt;2034,84,(60+(BD$104-$AX$104)))))</f>
        <v>1.2318325554458917E-4</v>
      </c>
      <c r="BE108" s="381">
        <f>BD108*(1-VLOOKUP($AW108,'MP-2019_Female'!$A$3:$CH$103,IF(BE$104&gt;2034,84,(60+(BE$104-$AX$104)))))</f>
        <v>1.2822145069636286E-4</v>
      </c>
      <c r="BF108" s="381">
        <f>BE108*(1-VLOOKUP($AW108,'MP-2019_Female'!$A$3:$CH$103,IF(BF$104&gt;2034,84,(60+(BF$104-$AX$104)))))</f>
        <v>1.3299128866226754E-4</v>
      </c>
      <c r="BG108" s="381">
        <f>BF108*(1-VLOOKUP($AW108,'MP-2019_Female'!$A$3:$CH$103,IF(BG$104&gt;2034,84,(60+(BG$104-$AX$104)))))</f>
        <v>1.3730020641492501E-4</v>
      </c>
      <c r="BH108" s="381">
        <f>BG108*(1-VLOOKUP($AW108,'MP-2019_Female'!$A$3:$CH$103,IF(BH$104&gt;2034,84,(60+(BH$104-$AX$104)))))</f>
        <v>1.409661219262035E-4</v>
      </c>
      <c r="BI108" s="381">
        <f>BH108*(1-VLOOKUP($AW108,'MP-2019_Female'!$A$3:$CH$103,IF(BI$104&gt;2034,84,(60+(BI$104-$AX$104)))))</f>
        <v>1.4388412065007591E-4</v>
      </c>
      <c r="BJ108" s="471">
        <f>BI108*(1-VLOOKUP($AW108,'MP-2019_Female'!$A$3:$CH$103,IF(BJ$104&gt;2034,84,(60+(BJ$104-$AX$104)))))</f>
        <v>1.4599921722363202E-4</v>
      </c>
      <c r="BK108" s="381">
        <f>BJ108*(1-VLOOKUP($AW108,'MP-2019_Female'!$A$3:$CH$103,IF(BK$104&gt;2034,84,(60+(BK$104-$AX$104)))))</f>
        <v>1.473278101003671E-4</v>
      </c>
      <c r="BL108" s="381">
        <f>BK108*(1-VLOOKUP($AW108,'MP-2019_Female'!$A$3:$CH$103,IF(BL$104&gt;2034,84,(60+(BL$104-$AX$104)))))</f>
        <v>1.4794658690278864E-4</v>
      </c>
      <c r="BM108" s="381">
        <f>BL108*(1-VLOOKUP($AW108,'MP-2019_Female'!$A$3:$CH$103,IF(BM$104&gt;2034,84,(60+(BM$104-$AX$104)))))</f>
        <v>1.4807973883100114E-4</v>
      </c>
      <c r="BN108" s="381">
        <f>BM108*(1-VLOOKUP($AW108,'MP-2019_Female'!$A$3:$CH$103,IF(BN$104&gt;2034,84,(60+(BN$104-$AX$104)))))</f>
        <v>1.4790204314440395E-4</v>
      </c>
      <c r="BO108" s="381">
        <f>BN108*(1-VLOOKUP($AW108,'MP-2019_Female'!$A$3:$CH$103,IF(BO$104&gt;2034,84,(60+(BO$104-$AX$104)))))</f>
        <v>1.4753228803654294E-4</v>
      </c>
      <c r="BP108" s="381">
        <f>BO108*(1-VLOOKUP($AW108,'MP-2019_Female'!$A$3:$CH$103,IF(BP$104&gt;2034,84,(60+(BP$104-$AX$104)))))</f>
        <v>1.4697166534200407E-4</v>
      </c>
      <c r="BQ108" s="381">
        <f>BP108*(1-VLOOKUP($AW108,'MP-2019_Female'!$A$3:$CH$103,IF(BQ$104&gt;2034,84,(60+(BQ$104-$AX$104)))))</f>
        <v>1.4623680701529406E-4</v>
      </c>
      <c r="BR108" s="381">
        <f>BQ108*(1-VLOOKUP($AW108,'MP-2019_Female'!$A$3:$CH$103,IF(BR$104&gt;2034,84,(60+(BR$104-$AX$104)))))</f>
        <v>1.4533013881179923E-4</v>
      </c>
      <c r="BS108" s="381">
        <f>BR108*(1-VLOOKUP($AW108,'MP-2019_Female'!$A$3:$CH$103,IF(BS$104&gt;2034,84,(60+(BS$104-$AX$104)))))</f>
        <v>1.4428376181235429E-4</v>
      </c>
      <c r="BT108" s="381">
        <f>BS108*(1-VLOOKUP($AW108,'MP-2019_Female'!$A$3:$CH$103,IF(BT$104&gt;2034,84,(60+(BT$104-$AX$104)))))</f>
        <v>1.4310063496549298E-4</v>
      </c>
      <c r="BU108" s="381">
        <f>BT108*(1-VLOOKUP($AW108,'MP-2019_Female'!$A$3:$CH$103,IF(BU$104&gt;2034,84,(60+(BU$104-$AX$104)))))</f>
        <v>1.418270393143001E-4</v>
      </c>
      <c r="BV108" s="381">
        <f>BU108*(1-VLOOKUP($AW108,'MP-2019_Female'!$A$3:$CH$103,IF(BV$104&gt;2034,84,(60+(BV$104-$AX$104)))))</f>
        <v>1.4047968244081425E-4</v>
      </c>
      <c r="BW108" s="381">
        <f>BV108*(1-VLOOKUP($AW108,'MP-2019_Female'!$A$3:$CH$103,IF(BW$104&gt;2034,84,(60+(BW$104-$AX$104)))))</f>
        <v>1.3908893358465017E-4</v>
      </c>
      <c r="BX108" s="381">
        <f>BW108*(1-VLOOKUP($AW108,'MP-2019_Female'!$A$3:$CH$103,IF(BX$104&gt;2034,84,(60+(BX$104-$AX$104)))))</f>
        <v>1.37767588715596E-4</v>
      </c>
      <c r="BY108" s="381">
        <f>BX108*(1-VLOOKUP($AW108,'MP-2019_Female'!$A$3:$CH$103,IF(BY$104&gt;2034,84,(60+(BY$104-$AX$104)))))</f>
        <v>1.3645879662279784E-4</v>
      </c>
      <c r="BZ108" s="381">
        <f>BY108*(1-VLOOKUP($AW108,'MP-2019_Female'!$A$3:$CH$103,IF(BZ$104&gt;2034,84,(60+(BZ$104-$AX$104)))))</f>
        <v>1.3516243805488127E-4</v>
      </c>
      <c r="CA108" s="381">
        <f>BZ108*(1-VLOOKUP($AW108,'MP-2019_Female'!$A$3:$CH$103,IF(CA$104&gt;2034,84,(60+(CA$104-$AX$104)))))</f>
        <v>1.3387839489335991E-4</v>
      </c>
      <c r="CB108" s="381">
        <f>CA108*(1-VLOOKUP($AW108,'MP-2019_Female'!$A$3:$CH$103,IF(CB$104&gt;2034,84,(60+(CB$104-$AX$104)))))</f>
        <v>1.3260655014187299E-4</v>
      </c>
      <c r="CC108" s="381">
        <f>CB108*(1-VLOOKUP($AW108,'MP-2019_Female'!$A$3:$CH$103,IF(CC$104&gt;2034,84,(60+(CC$104-$AX$104)))))</f>
        <v>1.3134678791552521E-4</v>
      </c>
      <c r="CD108" s="381">
        <f>CC108*(1-VLOOKUP($AW108,'MP-2019_Female'!$A$3:$CH$103,IF(CD$104&gt;2034,84,(60+(CD$104-$AX$104)))))</f>
        <v>1.3009899343032773E-4</v>
      </c>
      <c r="CE108" s="381">
        <f>CD108*(1-VLOOKUP($AW108,'MP-2019_Female'!$A$3:$CH$103,IF(CE$104&gt;2034,84,(60+(CE$104-$AX$104)))))</f>
        <v>1.2886305299273962E-4</v>
      </c>
      <c r="CF108" s="381">
        <f>CE108*(1-VLOOKUP($AW108,'MP-2019_Female'!$A$3:$CH$103,IF(CF$104&gt;2034,84,(60+(CF$104-$AX$104)))))</f>
        <v>1.2763885398930859E-4</v>
      </c>
      <c r="CG108" s="381">
        <f>CF108*(1-VLOOKUP($AW108,'MP-2019_Female'!$A$3:$CH$103,IF(CG$104&gt;2034,84,(60+(CG$104-$AX$104)))))</f>
        <v>1.2642628487641015E-4</v>
      </c>
      <c r="CH108" s="381">
        <f>CG108*(1-VLOOKUP($AW108,'MP-2019_Female'!$A$3:$CH$103,IF(CH$104&gt;2034,84,(60+(CH$104-$AX$104)))))</f>
        <v>1.2522523517008427E-4</v>
      </c>
      <c r="CI108" s="381">
        <f>CH108*(1-VLOOKUP($AW108,'MP-2019_Female'!$A$3:$CH$103,IF(CI$104&gt;2034,84,(60+(CI$104-$AX$104)))))</f>
        <v>1.2403559543596848E-4</v>
      </c>
      <c r="CJ108" s="381">
        <f>CI108*(1-VLOOKUP($AW108,'MP-2019_Female'!$A$3:$CH$103,IF(CJ$104&gt;2034,84,(60+(CJ$104-$AX$104)))))</f>
        <v>1.2285725727932678E-4</v>
      </c>
      <c r="CK108" s="381">
        <f>CJ108*(1-VLOOKUP($AW108,'MP-2019_Female'!$A$3:$CH$103,IF(CK$104&gt;2034,84,(60+(CK$104-$AX$104)))))</f>
        <v>1.2169011333517318E-4</v>
      </c>
      <c r="CL108" s="381">
        <f>CK108*(1-VLOOKUP($AW108,'MP-2019_Female'!$A$3:$CH$103,IF(CL$104&gt;2034,84,(60+(CL$104-$AX$104)))))</f>
        <v>1.2053405725848904E-4</v>
      </c>
      <c r="CM108" s="381">
        <f>CL108*(1-VLOOKUP($AW108,'MP-2019_Female'!$A$3:$CH$103,IF(CM$104&gt;2034,84,(60+(CM$104-$AX$104)))))</f>
        <v>1.193889837145334E-4</v>
      </c>
      <c r="CN108" s="381">
        <f>CM108*(1-VLOOKUP($AW108,'MP-2019_Female'!$A$3:$CH$103,IF(CN$104&gt;2034,84,(60+(CN$104-$AX$104)))))</f>
        <v>1.1825478836924534E-4</v>
      </c>
      <c r="CO108" s="381">
        <f>CN108*(1-VLOOKUP($AW108,'MP-2019_Female'!$A$3:$CH$103,IF(CO$104&gt;2034,84,(60+(CO$104-$AX$104)))))</f>
        <v>1.1713136787973752E-4</v>
      </c>
      <c r="CP108" s="381">
        <f>CO108*(1-VLOOKUP($AW108,'MP-2019_Female'!$A$3:$CH$103,IF(CP$104&gt;2034,84,(60+(CP$104-$AX$104)))))</f>
        <v>1.1601861988488003E-4</v>
      </c>
      <c r="CQ108" s="381">
        <f>CP108*(1-VLOOKUP($AW108,'MP-2019_Female'!$A$3:$CH$103,IF(CQ$104&gt;2034,84,(60+(CQ$104-$AX$104)))))</f>
        <v>1.1491644299597367E-4</v>
      </c>
      <c r="CR108" s="381">
        <f>CQ108*(1-VLOOKUP($AW108,'MP-2019_Female'!$A$3:$CH$103,IF(CR$104&gt;2034,84,(60+(CR$104-$AX$104)))))</f>
        <v>1.1382473678751193E-4</v>
      </c>
      <c r="CS108" s="381">
        <f>CR108*(1-VLOOKUP($AW108,'MP-2019_Female'!$A$3:$CH$103,IF(CS$104&gt;2034,84,(60+(CS$104-$AX$104)))))</f>
        <v>1.1274340178803057E-4</v>
      </c>
      <c r="CT108" s="381">
        <f>CS108*(1-VLOOKUP($AW108,'MP-2019_Female'!$A$3:$CH$103,IF(CT$104&gt;2034,84,(60+(CT$104-$AX$104)))))</f>
        <v>1.1167233947104428E-4</v>
      </c>
      <c r="CU108" s="381">
        <f>CT108*(1-VLOOKUP($AW108,'MP-2019_Female'!$A$3:$CH$103,IF(CU$104&gt;2034,84,(60+(CU$104-$AX$104)))))</f>
        <v>1.1061145224606936E-4</v>
      </c>
      <c r="CV108" s="381">
        <f>CU108*(1-VLOOKUP($AW108,'MP-2019_Female'!$A$3:$CH$103,IF(CV$104&gt;2034,84,(60+(CV$104-$AX$104)))))</f>
        <v>1.095606434497317E-4</v>
      </c>
      <c r="CW108" s="381">
        <f>CV108*(1-VLOOKUP($AW108,'MP-2019_Female'!$A$3:$CH$103,IF(CW$104&gt;2034,84,(60+(CW$104-$AX$104)))))</f>
        <v>1.0851981733695926E-4</v>
      </c>
      <c r="CX108" s="381">
        <f>CW108*(1-VLOOKUP($AW108,'MP-2019_Female'!$A$3:$CH$103,IF(CX$104&gt;2034,84,(60+(CX$104-$AX$104)))))</f>
        <v>1.0748887907225815E-4</v>
      </c>
      <c r="CY108" s="381">
        <f>CX108*(1-VLOOKUP($AW108,'MP-2019_Female'!$A$3:$CH$103,IF(CY$104&gt;2034,84,(60+(CY$104-$AX$104)))))</f>
        <v>1.0646773472107171E-4</v>
      </c>
      <c r="CZ108" s="381">
        <f>CY108*(1-VLOOKUP($AW108,'MP-2019_Female'!$A$3:$CH$103,IF(CZ$104&gt;2034,84,(60+(CZ$104-$AX$104)))))</f>
        <v>1.0545629124122153E-4</v>
      </c>
      <c r="DA108" s="381">
        <f>CZ108*(1-VLOOKUP($AW108,'MP-2019_Female'!$A$3:$CH$103,IF(DA$104&gt;2034,84,(60+(DA$104-$AX$104)))))</f>
        <v>1.0445445647442992E-4</v>
      </c>
      <c r="DB108" s="381">
        <f>DA108*(1-VLOOKUP($AW108,'MP-2019_Female'!$A$3:$CH$103,IF(DB$104&gt;2034,84,(60+(DB$104-$AX$104)))))</f>
        <v>1.0346213913792284E-4</v>
      </c>
      <c r="DC108" s="381">
        <f>DB108*(1-VLOOKUP($AW108,'MP-2019_Female'!$A$3:$CH$103,IF(DC$104&gt;2034,84,(60+(DC$104-$AX$104)))))</f>
        <v>1.0247924881611258E-4</v>
      </c>
      <c r="DD108" s="381">
        <f>DC108*(1-VLOOKUP($AW108,'MP-2019_Female'!$A$3:$CH$103,IF(DD$104&gt;2034,84,(60+(DD$104-$AX$104)))))</f>
        <v>1.0150569595235951E-4</v>
      </c>
      <c r="DE108" s="381">
        <f>DD108*(1-VLOOKUP($AW108,'MP-2019_Female'!$A$3:$CH$103,IF(DE$104&gt;2034,84,(60+(DE$104-$AX$104)))))</f>
        <v>1.005413918408121E-4</v>
      </c>
      <c r="DF108" s="381">
        <f>DE108*(1-VLOOKUP($AW108,'MP-2019_Female'!$A$3:$CH$103,IF(DF$104&gt;2034,84,(60+(DF$104-$AX$104)))))</f>
        <v>9.9586248618324392E-5</v>
      </c>
      <c r="DG108" s="381">
        <f>DF108*(1-VLOOKUP($AW108,'MP-2019_Female'!$A$3:$CH$103,IF(DG$104&gt;2034,84,(60+(DG$104-$AX$104)))))</f>
        <v>9.8640179256450318E-5</v>
      </c>
      <c r="DH108" s="381">
        <f>DG108*(1-VLOOKUP($AW108,'MP-2019_Female'!$A$3:$CH$103,IF(DH$104&gt;2034,84,(60+(DH$104-$AX$104)))))</f>
        <v>9.770309755351405E-5</v>
      </c>
      <c r="DI108" s="381">
        <f>DH108*(1-VLOOKUP($AW108,'MP-2019_Female'!$A$3:$CH$103,IF(DI$104&gt;2034,84,(60+(DI$104-$AX$104)))))</f>
        <v>9.6774918126755672E-5</v>
      </c>
      <c r="DJ108" s="381">
        <f>DI108*(1-VLOOKUP($AW108,'MP-2019_Female'!$A$3:$CH$103,IF(DJ$104&gt;2034,84,(60+(DJ$104-$AX$104)))))</f>
        <v>9.5855556404551498E-5</v>
      </c>
      <c r="DK108" s="381">
        <f>DJ108*(1-VLOOKUP($AW108,'MP-2019_Female'!$A$3:$CH$103,IF(DK$104&gt;2034,84,(60+(DK$104-$AX$104)))))</f>
        <v>9.494492861870826E-5</v>
      </c>
      <c r="DL108" s="381">
        <f>DK108*(1-VLOOKUP($AW108,'MP-2019_Female'!$A$3:$CH$103,IF(DL$104&gt;2034,84,(60+(DL$104-$AX$104)))))</f>
        <v>9.4042951796830538E-5</v>
      </c>
      <c r="DM108" s="381">
        <f>DL108*(1-VLOOKUP($AW108,'MP-2019_Female'!$A$3:$CH$103,IF(DM$104&gt;2034,84,(60+(DM$104-$AX$104)))))</f>
        <v>9.3149543754760658E-5</v>
      </c>
      <c r="DN108" s="381">
        <f>DM108*(1-VLOOKUP($AW108,'MP-2019_Female'!$A$3:$CH$103,IF(DN$104&gt;2034,84,(60+(DN$104-$AX$104)))))</f>
        <v>9.2264623089090438E-5</v>
      </c>
      <c r="DO108" s="381">
        <f>DN108*(1-VLOOKUP($AW108,'MP-2019_Female'!$A$3:$CH$103,IF(DO$104&gt;2034,84,(60+(DO$104-$AX$104)))))</f>
        <v>9.1388109169744086E-5</v>
      </c>
      <c r="DP108" s="381">
        <f>DO108*(1-VLOOKUP($AW108,'MP-2019_Female'!$A$3:$CH$103,IF(DP$104&gt;2034,84,(60+(DP$104-$AX$104)))))</f>
        <v>9.0519922132631516E-5</v>
      </c>
      <c r="DQ108" s="381">
        <f>DP108*(1-VLOOKUP($AW108,'MP-2019_Female'!$A$3:$CH$103,IF(DQ$104&gt;2034,84,(60+(DQ$104-$AX$104)))))</f>
        <v>8.9659982872371521E-5</v>
      </c>
      <c r="DR108" s="381">
        <f>DQ108*(1-VLOOKUP($AW108,'MP-2019_Female'!$A$3:$CH$103,IF(DR$104&gt;2034,84,(60+(DR$104-$AX$104)))))</f>
        <v>8.8808213035083993E-5</v>
      </c>
      <c r="DS108" s="381">
        <f>DR108*(1-VLOOKUP($AW108,'MP-2019_Female'!$A$3:$CH$103,IF(DS$104&gt;2034,84,(60+(DS$104-$AX$104)))))</f>
        <v>8.7964535011250702E-5</v>
      </c>
      <c r="DT108" s="381">
        <f>DS108*(1-VLOOKUP($AW108,'MP-2019_Female'!$A$3:$CH$103,IF(DT$104&gt;2034,84,(60+(DT$104-$AX$104)))))</f>
        <v>8.7128871928643826E-5</v>
      </c>
      <c r="DU108" s="381">
        <f>DT108*(1-VLOOKUP($AW108,'MP-2019_Female'!$A$3:$CH$103,IF(DU$104&gt;2034,84,(60+(DU$104-$AX$104)))))</f>
        <v>8.6301147645321708E-5</v>
      </c>
      <c r="DV108" s="381">
        <f>DU108*(1-VLOOKUP($AW108,'MP-2019_Female'!$A$3:$CH$103,IF(DV$104&gt;2034,84,(60+(DV$104-$AX$104)))))</f>
        <v>8.5481286742691159E-5</v>
      </c>
      <c r="DW108" s="381">
        <f>DV108*(1-VLOOKUP($AW108,'MP-2019_Female'!$A$3:$CH$103,IF(DW$104&gt;2034,84,(60+(DW$104-$AX$104)))))</f>
        <v>8.4669214518635601E-5</v>
      </c>
      <c r="DX108" s="381">
        <f>DW108*(1-VLOOKUP($AW108,'MP-2019_Female'!$A$3:$CH$103,IF(DX$104&gt;2034,84,(60+(DX$104-$AX$104)))))</f>
        <v>8.3864856980708574E-5</v>
      </c>
      <c r="DY108" s="381">
        <f>DX108*(1-VLOOKUP($AW108,'MP-2019_Female'!$A$3:$CH$103,IF(DY$104&gt;2034,84,(60+(DY$104-$AX$104)))))</f>
        <v>8.3068140839391851E-5</v>
      </c>
      <c r="DZ108" s="381">
        <f>DY108*(1-VLOOKUP($AW108,'MP-2019_Female'!$A$3:$CH$103,IF(DZ$104&gt;2034,84,(60+(DZ$104-$AX$104)))))</f>
        <v>8.2278993501417637E-5</v>
      </c>
      <c r="EA108" s="381">
        <f>DZ108*(1-VLOOKUP($AW108,'MP-2019_Female'!$A$3:$CH$103,IF(EA$104&gt;2034,84,(60+(EA$104-$AX$104)))))</f>
        <v>8.1497343063154174E-5</v>
      </c>
      <c r="EB108" s="381">
        <f>EA108*(1-VLOOKUP($AW108,'MP-2019_Female'!$A$3:$CH$103,IF(EB$104&gt;2034,84,(60+(EB$104-$AX$104)))))</f>
        <v>8.0723118304054208E-5</v>
      </c>
      <c r="EC108" s="381">
        <f>EB108*(1-VLOOKUP($AW108,'MP-2019_Female'!$A$3:$CH$103,IF(EC$104&gt;2034,84,(60+(EC$104-$AX$104)))))</f>
        <v>7.9956248680165698E-5</v>
      </c>
      <c r="ED108" s="381">
        <f>EC108*(1-VLOOKUP($AW108,'MP-2019_Female'!$A$3:$CH$103,IF(ED$104&gt;2034,84,(60+(ED$104-$AX$104)))))</f>
        <v>7.9196664317704123E-5</v>
      </c>
      <c r="EE108" s="381">
        <f>ED108*(1-VLOOKUP($AW108,'MP-2019_Female'!$A$3:$CH$103,IF(EE$104&gt;2034,84,(60+(EE$104-$AX$104)))))</f>
        <v>7.8444296006685942E-5</v>
      </c>
      <c r="EF108" s="381">
        <f>EE108*(1-VLOOKUP($AW108,'MP-2019_Female'!$A$3:$CH$103,IF(EF$104&gt;2034,84,(60+(EF$104-$AX$104)))))</f>
        <v>7.7699075194622436E-5</v>
      </c>
      <c r="EG108" s="381">
        <f>EF108*(1-VLOOKUP($AW108,'MP-2019_Female'!$A$3:$CH$103,IF(EG$104&gt;2034,84,(60+(EG$104-$AX$104)))))</f>
        <v>7.6960933980273528E-5</v>
      </c>
      <c r="EH108" s="381">
        <f>EG108*(1-VLOOKUP($AW108,'MP-2019_Female'!$A$3:$CH$103,IF(EH$104&gt;2034,84,(60+(EH$104-$AX$104)))))</f>
        <v>7.6229805107460929E-5</v>
      </c>
      <c r="EI108" s="381">
        <f>EH108*(1-VLOOKUP($AW108,'MP-2019_Female'!$A$3:$CH$103,IF(EI$104&gt;2034,84,(60+(EI$104-$AX$104)))))</f>
        <v>7.5505621958940055E-5</v>
      </c>
      <c r="EJ108" s="381">
        <f>EI108*(1-VLOOKUP($AW108,'MP-2019_Female'!$A$3:$CH$103,IF(EJ$104&gt;2034,84,(60+(EJ$104-$AX$104)))))</f>
        <v>7.4788318550330133E-5</v>
      </c>
      <c r="EK108" s="381">
        <f>EJ108*(1-VLOOKUP($AW108,'MP-2019_Female'!$A$3:$CH$103,IF(EK$104&gt;2034,84,(60+(EK$104-$AX$104)))))</f>
        <v>7.4077829524101999E-5</v>
      </c>
      <c r="EL108" s="381">
        <f>EK108*(1-VLOOKUP($AW108,'MP-2019_Female'!$A$3:$CH$103,IF(EL$104&gt;2034,84,(60+(EL$104-$AX$104)))))</f>
        <v>7.3374090143623027E-5</v>
      </c>
      <c r="EM108" s="381">
        <f>EL108*(1-VLOOKUP($AW108,'MP-2019_Female'!$A$3:$CH$103,IF(EM$104&gt;2034,84,(60+(EM$104-$AX$104)))))</f>
        <v>7.2677036287258607E-5</v>
      </c>
      <c r="EN108" s="381">
        <f>EM108*(1-VLOOKUP($AW108,'MP-2019_Female'!$A$3:$CH$103,IF(EN$104&gt;2034,84,(60+(EN$104-$AX$104)))))</f>
        <v>7.198660444252965E-5</v>
      </c>
      <c r="EO108" s="381">
        <f>EN108*(1-VLOOKUP($AW108,'MP-2019_Female'!$A$3:$CH$103,IF(EO$104&gt;2034,84,(60+(EO$104-$AX$104)))))</f>
        <v>7.1302731700325617E-5</v>
      </c>
      <c r="EP108" s="381">
        <f>EO108*(1-VLOOKUP($AW108,'MP-2019_Female'!$A$3:$CH$103,IF(EP$104&gt;2034,84,(60+(EP$104-$AX$104)))))</f>
        <v>7.062535574917252E-5</v>
      </c>
      <c r="EQ108" s="381">
        <f>EP108*(1-VLOOKUP($AW108,'MP-2019_Female'!$A$3:$CH$103,IF(EQ$104&gt;2034,84,(60+(EQ$104-$AX$104)))))</f>
        <v>6.9954414869555391E-5</v>
      </c>
      <c r="ER108" s="381">
        <f>EQ108*(1-VLOOKUP($AW108,'MP-2019_Female'!$A$3:$CH$103,IF(ER$104&gt;2034,84,(60+(ER$104-$AX$104)))))</f>
        <v>6.9289847928294615E-5</v>
      </c>
      <c r="ES108" s="381">
        <f>ER108*(1-VLOOKUP($AW108,'MP-2019_Female'!$A$3:$CH$103,IF(ES$104&gt;2034,84,(60+(ES$104-$AX$104)))))</f>
        <v>6.8631594372975819E-5</v>
      </c>
      <c r="ET108" s="381">
        <f>ES108*(1-VLOOKUP($AW108,'MP-2019_Female'!$A$3:$CH$103,IF(ET$104&gt;2034,84,(60+(ET$104-$AX$104)))))</f>
        <v>6.7979594226432553E-5</v>
      </c>
      <c r="EU108" s="381">
        <f>ET108*(1-VLOOKUP($AW108,'MP-2019_Female'!$A$3:$CH$103,IF(EU$104&gt;2034,84,(60+(EU$104-$AX$104)))))</f>
        <v>6.733378808128144E-5</v>
      </c>
      <c r="EV108" s="381">
        <f>EU108*(1-VLOOKUP($AW108,'MP-2019_Female'!$A$3:$CH$103,IF(EV$104&gt;2034,84,(60+(EV$104-$AX$104)))))</f>
        <v>6.6694117094509269E-5</v>
      </c>
      <c r="EW108" s="381">
        <f>EV108*(1-VLOOKUP($AW108,'MP-2019_Female'!$A$3:$CH$103,IF(EW$104&gt;2034,84,(60+(EW$104-$AX$104)))))</f>
        <v>6.6060522982111435E-5</v>
      </c>
      <c r="EX108" s="381">
        <f>EW108*(1-VLOOKUP($AW108,'MP-2019_Female'!$A$3:$CH$103,IF(EX$104&gt;2034,84,(60+(EX$104-$AX$104)))))</f>
        <v>6.5432948013781375E-5</v>
      </c>
      <c r="EY108" s="381">
        <f>EX108*(1-VLOOKUP($AW108,'MP-2019_Female'!$A$3:$CH$103,IF(EY$104&gt;2034,84,(60+(EY$104-$AX$104)))))</f>
        <v>6.4811335007650459E-5</v>
      </c>
      <c r="EZ108" s="381">
        <f>EY108*(1-VLOOKUP($AW108,'MP-2019_Female'!$A$3:$CH$103,IF(EZ$104&gt;2034,84,(60+(EZ$104-$AX$104)))))</f>
        <v>6.419562732507778E-5</v>
      </c>
      <c r="FA108" s="381">
        <f>EZ108*(1-VLOOKUP($AW108,'MP-2019_Female'!$A$3:$CH$103,IF(FA$104&gt;2034,84,(60+(FA$104-$AX$104)))))</f>
        <v>6.358576886548954E-5</v>
      </c>
      <c r="FB108" s="381">
        <f>FA108*(1-VLOOKUP($AW108,'MP-2019_Female'!$A$3:$CH$103,IF(FB$104&gt;2034,84,(60+(FB$104-$AX$104)))))</f>
        <v>6.2981704061267389E-5</v>
      </c>
      <c r="FC108" s="381">
        <f>FB108*(1-VLOOKUP($AW108,'MP-2019_Female'!$A$3:$CH$103,IF(FC$104&gt;2034,84,(60+(FC$104-$AX$104)))))</f>
        <v>6.2383377872685347E-5</v>
      </c>
      <c r="FD108" s="381">
        <f>FC108*(1-VLOOKUP($AW108,'MP-2019_Female'!$A$3:$CH$103,IF(FD$104&gt;2034,84,(60+(FD$104-$AX$104)))))</f>
        <v>6.1790735782894833E-5</v>
      </c>
      <c r="FE108" s="381">
        <f>FD108*(1-VLOOKUP($AW108,'MP-2019_Female'!$A$3:$CH$103,IF(FE$104&gt;2034,84,(60+(FE$104-$AX$104)))))</f>
        <v>6.1203723792957335E-5</v>
      </c>
      <c r="FF108" s="381">
        <f>FE108*(1-VLOOKUP($AW108,'MP-2019_Female'!$A$3:$CH$103,IF(FF$104&gt;2034,84,(60+(FF$104-$AX$104)))))</f>
        <v>6.0622288416924244E-5</v>
      </c>
      <c r="FG108" s="381">
        <f>FF108*(1-VLOOKUP($AW108,'MP-2019_Female'!$A$3:$CH$103,IF(FG$104&gt;2034,84,(60+(FG$104-$AX$104)))))</f>
        <v>6.0046376676963466E-5</v>
      </c>
      <c r="FH108" s="381">
        <f>FG108*(1-VLOOKUP($AW108,'MP-2019_Female'!$A$3:$CH$103,IF(FH$104&gt;2034,84,(60+(FH$104-$AX$104)))))</f>
        <v>5.9475936098532317E-5</v>
      </c>
      <c r="FI108" s="381">
        <f>FH108*(1-VLOOKUP($AW108,'MP-2019_Female'!$A$3:$CH$103,IF(FI$104&gt;2034,84,(60+(FI$104-$AX$104)))))</f>
        <v>5.8910914705596264E-5</v>
      </c>
      <c r="FJ108" s="381">
        <f>FI108*(1-VLOOKUP($AW108,'MP-2019_Female'!$A$3:$CH$103,IF(FJ$104&gt;2034,84,(60+(FJ$104-$AX$104)))))</f>
        <v>5.8351261015893101E-5</v>
      </c>
      <c r="FK108" s="381">
        <f>FJ108*(1-VLOOKUP($AW108,'MP-2019_Female'!$A$3:$CH$103,IF(FK$104&gt;2034,84,(60+(FK$104-$AX$104)))))</f>
        <v>5.7796924036242122E-5</v>
      </c>
      <c r="FL108" s="381">
        <f>FK108*(1-VLOOKUP($AW108,'MP-2019_Female'!$A$3:$CH$103,IF(FL$104&gt;2034,84,(60+(FL$104-$AX$104)))))</f>
        <v>5.7247853257897825E-5</v>
      </c>
      <c r="FM108" s="381">
        <f>FL108*(1-VLOOKUP($AW108,'MP-2019_Female'!$A$3:$CH$103,IF(FM$104&gt;2034,84,(60+(FM$104-$AX$104)))))</f>
        <v>5.6703998651947801E-5</v>
      </c>
      <c r="FN108" s="381">
        <f>FM108*(1-VLOOKUP($AW108,'MP-2019_Female'!$A$3:$CH$103,IF(FN$104&gt;2034,84,(60+(FN$104-$AX$104)))))</f>
        <v>5.6165310664754299E-5</v>
      </c>
    </row>
    <row r="109" spans="1:170">
      <c r="AW109" s="172">
        <v>29</v>
      </c>
      <c r="AX109" s="199">
        <f t="shared" si="30"/>
        <v>1.5080856772858606E-4</v>
      </c>
      <c r="AY109" s="334">
        <f t="shared" si="31"/>
        <v>1.1959999999999999E-4</v>
      </c>
      <c r="AZ109" s="381">
        <f>AY109*(1-VLOOKUP($AW109,'MP-2019_Female'!$A$3:$CH$103,IF(AZ$104&gt;2034,84,(60+(AZ$104-$AX$104)))))</f>
        <v>1.20497E-4</v>
      </c>
      <c r="BA109" s="381">
        <f>AZ109*(1-VLOOKUP($AW109,'MP-2019_Female'!$A$3:$CH$103,IF(BA$104&gt;2034,84,(60+(BA$104-$AX$104)))))</f>
        <v>1.2211165980000001E-4</v>
      </c>
      <c r="BB109" s="381">
        <f>BA109*(1-VLOOKUP($AW109,'MP-2019_Female'!$A$3:$CH$103,IF(BB$104&gt;2034,84,(60+(BB$104-$AX$104)))))</f>
        <v>1.2477369398364001E-4</v>
      </c>
      <c r="BC109" s="381">
        <f>BB109*(1-VLOOKUP($AW109,'MP-2019_Female'!$A$3:$CH$103,IF(BC$104&gt;2034,84,(60+(BC$104-$AX$104)))))</f>
        <v>1.288288390381083E-4</v>
      </c>
      <c r="BD109" s="381">
        <f>BC109*(1-VLOOKUP($AW109,'MP-2019_Female'!$A$3:$CH$103,IF(BD$104&gt;2034,84,(60+(BD$104-$AX$104)))))</f>
        <v>1.3457460525920792E-4</v>
      </c>
      <c r="BE109" s="381">
        <f>BD109*(1-VLOOKUP($AW109,'MP-2019_Female'!$A$3:$CH$103,IF(BE$104&gt;2034,84,(60+(BE$104-$AX$104)))))</f>
        <v>1.4033439836430201E-4</v>
      </c>
      <c r="BF109" s="381">
        <f>BE109*(1-VLOOKUP($AW109,'MP-2019_Female'!$A$3:$CH$103,IF(BF$104&gt;2034,84,(60+(BF$104-$AX$104)))))</f>
        <v>1.4582147334034622E-4</v>
      </c>
      <c r="BG109" s="381">
        <f>BF109*(1-VLOOKUP($AW109,'MP-2019_Female'!$A$3:$CH$103,IF(BG$104&gt;2034,84,(60+(BG$104-$AX$104)))))</f>
        <v>1.5080856772858606E-4</v>
      </c>
      <c r="BH109" s="381">
        <f>BG109*(1-VLOOKUP($AW109,'MP-2019_Female'!$A$3:$CH$103,IF(BH$104&gt;2034,84,(60+(BH$104-$AX$104)))))</f>
        <v>1.5509153105207791E-4</v>
      </c>
      <c r="BI109" s="381">
        <f>BH109*(1-VLOOKUP($AW109,'MP-2019_Female'!$A$3:$CH$103,IF(BI$104&gt;2034,84,(60+(BI$104-$AX$104)))))</f>
        <v>1.5851905388832884E-4</v>
      </c>
      <c r="BJ109" s="471">
        <f>BI109*(1-VLOOKUP($AW109,'MP-2019_Female'!$A$3:$CH$103,IF(BJ$104&gt;2034,84,(60+(BJ$104-$AX$104)))))</f>
        <v>1.6103950684515328E-4</v>
      </c>
      <c r="BK109" s="381">
        <f>BJ109*(1-VLOOKUP($AW109,'MP-2019_Female'!$A$3:$CH$103,IF(BK$104&gt;2034,84,(60+(BK$104-$AX$104)))))</f>
        <v>1.6264990191360482E-4</v>
      </c>
      <c r="BL109" s="381">
        <f>BK109*(1-VLOOKUP($AW109,'MP-2019_Female'!$A$3:$CH$103,IF(BL$104&gt;2034,84,(60+(BL$104-$AX$104)))))</f>
        <v>1.6344688643298147E-4</v>
      </c>
      <c r="BM109" s="381">
        <f>BL109*(1-VLOOKUP($AW109,'MP-2019_Female'!$A$3:$CH$103,IF(BM$104&gt;2034,84,(60+(BM$104-$AX$104)))))</f>
        <v>1.6359398863077112E-4</v>
      </c>
      <c r="BN109" s="381">
        <f>BM109*(1-VLOOKUP($AW109,'MP-2019_Female'!$A$3:$CH$103,IF(BN$104&gt;2034,84,(60+(BN$104-$AX$104)))))</f>
        <v>1.633976758444142E-4</v>
      </c>
      <c r="BO109" s="381">
        <f>BN109*(1-VLOOKUP($AW109,'MP-2019_Female'!$A$3:$CH$103,IF(BO$104&gt;2034,84,(60+(BO$104-$AX$104)))))</f>
        <v>1.6298918165480317E-4</v>
      </c>
      <c r="BP109" s="381">
        <f>BO109*(1-VLOOKUP($AW109,'MP-2019_Female'!$A$3:$CH$103,IF(BP$104&gt;2034,84,(60+(BP$104-$AX$104)))))</f>
        <v>1.6236982276451493E-4</v>
      </c>
      <c r="BQ109" s="381">
        <f>BP109*(1-VLOOKUP($AW109,'MP-2019_Female'!$A$3:$CH$103,IF(BQ$104&gt;2034,84,(60+(BQ$104-$AX$104)))))</f>
        <v>1.6155797365069235E-4</v>
      </c>
      <c r="BR109" s="381">
        <f>BQ109*(1-VLOOKUP($AW109,'MP-2019_Female'!$A$3:$CH$103,IF(BR$104&gt;2034,84,(60+(BR$104-$AX$104)))))</f>
        <v>1.6055631421405805E-4</v>
      </c>
      <c r="BS109" s="381">
        <f>BR109*(1-VLOOKUP($AW109,'MP-2019_Female'!$A$3:$CH$103,IF(BS$104&gt;2034,84,(60+(BS$104-$AX$104)))))</f>
        <v>1.5940030875171685E-4</v>
      </c>
      <c r="BT109" s="381">
        <f>BS109*(1-VLOOKUP($AW109,'MP-2019_Female'!$A$3:$CH$103,IF(BT$104&gt;2034,84,(60+(BT$104-$AX$104)))))</f>
        <v>1.5809322621995278E-4</v>
      </c>
      <c r="BU109" s="381">
        <f>BT109*(1-VLOOKUP($AW109,'MP-2019_Female'!$A$3:$CH$103,IF(BU$104&gt;2034,84,(60+(BU$104-$AX$104)))))</f>
        <v>1.5668619650659521E-4</v>
      </c>
      <c r="BV109" s="381">
        <f>BU109*(1-VLOOKUP($AW109,'MP-2019_Female'!$A$3:$CH$103,IF(BV$104&gt;2034,84,(60+(BV$104-$AX$104)))))</f>
        <v>1.5519767763978257E-4</v>
      </c>
      <c r="BW109" s="381">
        <f>BV109*(1-VLOOKUP($AW109,'MP-2019_Female'!$A$3:$CH$103,IF(BW$104&gt;2034,84,(60+(BW$104-$AX$104)))))</f>
        <v>1.5366122063114872E-4</v>
      </c>
      <c r="BX109" s="381">
        <f>BW109*(1-VLOOKUP($AW109,'MP-2019_Female'!$A$3:$CH$103,IF(BX$104&gt;2034,84,(60+(BX$104-$AX$104)))))</f>
        <v>1.5220143903515283E-4</v>
      </c>
      <c r="BY109" s="381">
        <f>BX109*(1-VLOOKUP($AW109,'MP-2019_Female'!$A$3:$CH$103,IF(BY$104&gt;2034,84,(60+(BY$104-$AX$104)))))</f>
        <v>1.5075552536431889E-4</v>
      </c>
      <c r="BZ109" s="381">
        <f>BY109*(1-VLOOKUP($AW109,'MP-2019_Female'!$A$3:$CH$103,IF(BZ$104&gt;2034,84,(60+(BZ$104-$AX$104)))))</f>
        <v>1.4932334787335787E-4</v>
      </c>
      <c r="CA109" s="381">
        <f>BZ109*(1-VLOOKUP($AW109,'MP-2019_Female'!$A$3:$CH$103,IF(CA$104&gt;2034,84,(60+(CA$104-$AX$104)))))</f>
        <v>1.4790477606856098E-4</v>
      </c>
      <c r="CB109" s="381">
        <f>CA109*(1-VLOOKUP($AW109,'MP-2019_Female'!$A$3:$CH$103,IF(CB$104&gt;2034,84,(60+(CB$104-$AX$104)))))</f>
        <v>1.4649968069590965E-4</v>
      </c>
      <c r="CC109" s="381">
        <f>CB109*(1-VLOOKUP($AW109,'MP-2019_Female'!$A$3:$CH$103,IF(CC$104&gt;2034,84,(60+(CC$104-$AX$104)))))</f>
        <v>1.4510793372929853E-4</v>
      </c>
      <c r="CD109" s="381">
        <f>CC109*(1-VLOOKUP($AW109,'MP-2019_Female'!$A$3:$CH$103,IF(CD$104&gt;2034,84,(60+(CD$104-$AX$104)))))</f>
        <v>1.437294083588702E-4</v>
      </c>
      <c r="CE109" s="381">
        <f>CD109*(1-VLOOKUP($AW109,'MP-2019_Female'!$A$3:$CH$103,IF(CE$104&gt;2034,84,(60+(CE$104-$AX$104)))))</f>
        <v>1.4236397897946095E-4</v>
      </c>
      <c r="CF109" s="381">
        <f>CE109*(1-VLOOKUP($AW109,'MP-2019_Female'!$A$3:$CH$103,IF(CF$104&gt;2034,84,(60+(CF$104-$AX$104)))))</f>
        <v>1.4101152117915609E-4</v>
      </c>
      <c r="CG109" s="381">
        <f>CF109*(1-VLOOKUP($AW109,'MP-2019_Female'!$A$3:$CH$103,IF(CG$104&gt;2034,84,(60+(CG$104-$AX$104)))))</f>
        <v>1.396719117279541E-4</v>
      </c>
      <c r="CH109" s="381">
        <f>CG109*(1-VLOOKUP($AW109,'MP-2019_Female'!$A$3:$CH$103,IF(CH$104&gt;2034,84,(60+(CH$104-$AX$104)))))</f>
        <v>1.3834502856653854E-4</v>
      </c>
      <c r="CI109" s="381">
        <f>CH109*(1-VLOOKUP($AW109,'MP-2019_Female'!$A$3:$CH$103,IF(CI$104&gt;2034,84,(60+(CI$104-$AX$104)))))</f>
        <v>1.3703075079515644E-4</v>
      </c>
      <c r="CJ109" s="381">
        <f>CI109*(1-VLOOKUP($AW109,'MP-2019_Female'!$A$3:$CH$103,IF(CJ$104&gt;2034,84,(60+(CJ$104-$AX$104)))))</f>
        <v>1.3572895866260245E-4</v>
      </c>
      <c r="CK109" s="381">
        <f>CJ109*(1-VLOOKUP($AW109,'MP-2019_Female'!$A$3:$CH$103,IF(CK$104&gt;2034,84,(60+(CK$104-$AX$104)))))</f>
        <v>1.3443953355530774E-4</v>
      </c>
      <c r="CL109" s="381">
        <f>CK109*(1-VLOOKUP($AW109,'MP-2019_Female'!$A$3:$CH$103,IF(CL$104&gt;2034,84,(60+(CL$104-$AX$104)))))</f>
        <v>1.3316235798653233E-4</v>
      </c>
      <c r="CM109" s="381">
        <f>CL109*(1-VLOOKUP($AW109,'MP-2019_Female'!$A$3:$CH$103,IF(CM$104&gt;2034,84,(60+(CM$104-$AX$104)))))</f>
        <v>1.3189731558566027E-4</v>
      </c>
      <c r="CN109" s="381">
        <f>CM109*(1-VLOOKUP($AW109,'MP-2019_Female'!$A$3:$CH$103,IF(CN$104&gt;2034,84,(60+(CN$104-$AX$104)))))</f>
        <v>1.3064429108759651E-4</v>
      </c>
      <c r="CO109" s="381">
        <f>CN109*(1-VLOOKUP($AW109,'MP-2019_Female'!$A$3:$CH$103,IF(CO$104&gt;2034,84,(60+(CO$104-$AX$104)))))</f>
        <v>1.2940317032226434E-4</v>
      </c>
      <c r="CP109" s="381">
        <f>CO109*(1-VLOOKUP($AW109,'MP-2019_Female'!$A$3:$CH$103,IF(CP$104&gt;2034,84,(60+(CP$104-$AX$104)))))</f>
        <v>1.2817384020420285E-4</v>
      </c>
      <c r="CQ109" s="381">
        <f>CP109*(1-VLOOKUP($AW109,'MP-2019_Female'!$A$3:$CH$103,IF(CQ$104&gt;2034,84,(60+(CQ$104-$AX$104)))))</f>
        <v>1.2695618872226292E-4</v>
      </c>
      <c r="CR109" s="381">
        <f>CQ109*(1-VLOOKUP($AW109,'MP-2019_Female'!$A$3:$CH$103,IF(CR$104&gt;2034,84,(60+(CR$104-$AX$104)))))</f>
        <v>1.2575010492940142E-4</v>
      </c>
      <c r="CS109" s="381">
        <f>CR109*(1-VLOOKUP($AW109,'MP-2019_Female'!$A$3:$CH$103,IF(CS$104&gt;2034,84,(60+(CS$104-$AX$104)))))</f>
        <v>1.2455547893257211E-4</v>
      </c>
      <c r="CT109" s="381">
        <f>CS109*(1-VLOOKUP($AW109,'MP-2019_Female'!$A$3:$CH$103,IF(CT$104&gt;2034,84,(60+(CT$104-$AX$104)))))</f>
        <v>1.2337220188271268E-4</v>
      </c>
      <c r="CU109" s="381">
        <f>CT109*(1-VLOOKUP($AW109,'MP-2019_Female'!$A$3:$CH$103,IF(CU$104&gt;2034,84,(60+(CU$104-$AX$104)))))</f>
        <v>1.2220016596482691E-4</v>
      </c>
      <c r="CV109" s="381">
        <f>CU109*(1-VLOOKUP($AW109,'MP-2019_Female'!$A$3:$CH$103,IF(CV$104&gt;2034,84,(60+(CV$104-$AX$104)))))</f>
        <v>1.2103926438816107E-4</v>
      </c>
      <c r="CW109" s="381">
        <f>CV109*(1-VLOOKUP($AW109,'MP-2019_Female'!$A$3:$CH$103,IF(CW$104&gt;2034,84,(60+(CW$104-$AX$104)))))</f>
        <v>1.1988939137647354E-4</v>
      </c>
      <c r="CX109" s="381">
        <f>CW109*(1-VLOOKUP($AW109,'MP-2019_Female'!$A$3:$CH$103,IF(CX$104&gt;2034,84,(60+(CX$104-$AX$104)))))</f>
        <v>1.1875044215839704E-4</v>
      </c>
      <c r="CY109" s="381">
        <f>CX109*(1-VLOOKUP($AW109,'MP-2019_Female'!$A$3:$CH$103,IF(CY$104&gt;2034,84,(60+(CY$104-$AX$104)))))</f>
        <v>1.1762231295789227E-4</v>
      </c>
      <c r="CZ109" s="381">
        <f>CY109*(1-VLOOKUP($AW109,'MP-2019_Female'!$A$3:$CH$103,IF(CZ$104&gt;2034,84,(60+(CZ$104-$AX$104)))))</f>
        <v>1.165049009847923E-4</v>
      </c>
      <c r="DA109" s="381">
        <f>CZ109*(1-VLOOKUP($AW109,'MP-2019_Female'!$A$3:$CH$103,IF(DA$104&gt;2034,84,(60+(DA$104-$AX$104)))))</f>
        <v>1.1539810442543679E-4</v>
      </c>
      <c r="DB109" s="381">
        <f>DA109*(1-VLOOKUP($AW109,'MP-2019_Female'!$A$3:$CH$103,IF(DB$104&gt;2034,84,(60+(DB$104-$AX$104)))))</f>
        <v>1.1430182243339514E-4</v>
      </c>
      <c r="DC109" s="381">
        <f>DB109*(1-VLOOKUP($AW109,'MP-2019_Female'!$A$3:$CH$103,IF(DC$104&gt;2034,84,(60+(DC$104-$AX$104)))))</f>
        <v>1.1321595512027789E-4</v>
      </c>
      <c r="DD109" s="381">
        <f>DC109*(1-VLOOKUP($AW109,'MP-2019_Female'!$A$3:$CH$103,IF(DD$104&gt;2034,84,(60+(DD$104-$AX$104)))))</f>
        <v>1.1214040354663526E-4</v>
      </c>
      <c r="DE109" s="381">
        <f>DD109*(1-VLOOKUP($AW109,'MP-2019_Female'!$A$3:$CH$103,IF(DE$104&gt;2034,84,(60+(DE$104-$AX$104)))))</f>
        <v>1.1107506971294222E-4</v>
      </c>
      <c r="DF109" s="381">
        <f>DE109*(1-VLOOKUP($AW109,'MP-2019_Female'!$A$3:$CH$103,IF(DF$104&gt;2034,84,(60+(DF$104-$AX$104)))))</f>
        <v>1.1001985655066928E-4</v>
      </c>
      <c r="DG109" s="381">
        <f>DF109*(1-VLOOKUP($AW109,'MP-2019_Female'!$A$3:$CH$103,IF(DG$104&gt;2034,84,(60+(DG$104-$AX$104)))))</f>
        <v>1.0897466791343793E-4</v>
      </c>
      <c r="DH109" s="381">
        <f>DG109*(1-VLOOKUP($AW109,'MP-2019_Female'!$A$3:$CH$103,IF(DH$104&gt;2034,84,(60+(DH$104-$AX$104)))))</f>
        <v>1.0793940856826028E-4</v>
      </c>
      <c r="DI109" s="381">
        <f>DH109*(1-VLOOKUP($AW109,'MP-2019_Female'!$A$3:$CH$103,IF(DI$104&gt;2034,84,(60+(DI$104-$AX$104)))))</f>
        <v>1.0691398418686181E-4</v>
      </c>
      <c r="DJ109" s="381">
        <f>DI109*(1-VLOOKUP($AW109,'MP-2019_Female'!$A$3:$CH$103,IF(DJ$104&gt;2034,84,(60+(DJ$104-$AX$104)))))</f>
        <v>1.0589830133708663E-4</v>
      </c>
      <c r="DK109" s="381">
        <f>DJ109*(1-VLOOKUP($AW109,'MP-2019_Female'!$A$3:$CH$103,IF(DK$104&gt;2034,84,(60+(DK$104-$AX$104)))))</f>
        <v>1.0489226747438431E-4</v>
      </c>
      <c r="DL109" s="381">
        <f>DK109*(1-VLOOKUP($AW109,'MP-2019_Female'!$A$3:$CH$103,IF(DL$104&gt;2034,84,(60+(DL$104-$AX$104)))))</f>
        <v>1.0389579093337766E-4</v>
      </c>
      <c r="DM109" s="381">
        <f>DL109*(1-VLOOKUP($AW109,'MP-2019_Female'!$A$3:$CH$103,IF(DM$104&gt;2034,84,(60+(DM$104-$AX$104)))))</f>
        <v>1.0290878091951059E-4</v>
      </c>
      <c r="DN109" s="381">
        <f>DM109*(1-VLOOKUP($AW109,'MP-2019_Female'!$A$3:$CH$103,IF(DN$104&gt;2034,84,(60+(DN$104-$AX$104)))))</f>
        <v>1.0193114750077524E-4</v>
      </c>
      <c r="DO109" s="381">
        <f>DN109*(1-VLOOKUP($AW109,'MP-2019_Female'!$A$3:$CH$103,IF(DO$104&gt;2034,84,(60+(DO$104-$AX$104)))))</f>
        <v>1.0096280159951787E-4</v>
      </c>
      <c r="DP109" s="381">
        <f>DO109*(1-VLOOKUP($AW109,'MP-2019_Female'!$A$3:$CH$103,IF(DP$104&gt;2034,84,(60+(DP$104-$AX$104)))))</f>
        <v>1.0000365498432246E-4</v>
      </c>
      <c r="DQ109" s="381">
        <f>DP109*(1-VLOOKUP($AW109,'MP-2019_Female'!$A$3:$CH$103,IF(DQ$104&gt;2034,84,(60+(DQ$104-$AX$104)))))</f>
        <v>9.9053620261971398E-5</v>
      </c>
      <c r="DR109" s="381">
        <f>DQ109*(1-VLOOKUP($AW109,'MP-2019_Female'!$A$3:$CH$103,IF(DR$104&gt;2034,84,(60+(DR$104-$AX$104)))))</f>
        <v>9.8112610869482668E-5</v>
      </c>
      <c r="DS109" s="381">
        <f>DR109*(1-VLOOKUP($AW109,'MP-2019_Female'!$A$3:$CH$103,IF(DS$104&gt;2034,84,(60+(DS$104-$AX$104)))))</f>
        <v>9.7180541066222589E-5</v>
      </c>
      <c r="DT109" s="381">
        <f>DS109*(1-VLOOKUP($AW109,'MP-2019_Female'!$A$3:$CH$103,IF(DT$104&gt;2034,84,(60+(DT$104-$AX$104)))))</f>
        <v>9.6257325926093484E-5</v>
      </c>
      <c r="DU109" s="381">
        <f>DT109*(1-VLOOKUP($AW109,'MP-2019_Female'!$A$3:$CH$103,IF(DU$104&gt;2034,84,(60+(DU$104-$AX$104)))))</f>
        <v>9.5342881329795598E-5</v>
      </c>
      <c r="DV109" s="381">
        <f>DU109*(1-VLOOKUP($AW109,'MP-2019_Female'!$A$3:$CH$103,IF(DV$104&gt;2034,84,(60+(DV$104-$AX$104)))))</f>
        <v>9.4437123957162545E-5</v>
      </c>
      <c r="DW109" s="381">
        <f>DV109*(1-VLOOKUP($AW109,'MP-2019_Female'!$A$3:$CH$103,IF(DW$104&gt;2034,84,(60+(DW$104-$AX$104)))))</f>
        <v>9.3539971279569509E-5</v>
      </c>
      <c r="DX109" s="381">
        <f>DW109*(1-VLOOKUP($AW109,'MP-2019_Female'!$A$3:$CH$103,IF(DX$104&gt;2034,84,(60+(DX$104-$AX$104)))))</f>
        <v>9.2651341552413608E-5</v>
      </c>
      <c r="DY109" s="381">
        <f>DX109*(1-VLOOKUP($AW109,'MP-2019_Female'!$A$3:$CH$103,IF(DY$104&gt;2034,84,(60+(DY$104-$AX$104)))))</f>
        <v>9.1771153807665686E-5</v>
      </c>
      <c r="DZ109" s="381">
        <f>DY109*(1-VLOOKUP($AW109,'MP-2019_Female'!$A$3:$CH$103,IF(DZ$104&gt;2034,84,(60+(DZ$104-$AX$104)))))</f>
        <v>9.0899327846492872E-5</v>
      </c>
      <c r="EA109" s="381">
        <f>DZ109*(1-VLOOKUP($AW109,'MP-2019_Female'!$A$3:$CH$103,IF(EA$104&gt;2034,84,(60+(EA$104-$AX$104)))))</f>
        <v>9.003578423195119E-5</v>
      </c>
      <c r="EB109" s="381">
        <f>EA109*(1-VLOOKUP($AW109,'MP-2019_Female'!$A$3:$CH$103,IF(EB$104&gt;2034,84,(60+(EB$104-$AX$104)))))</f>
        <v>8.9180444281747659E-5</v>
      </c>
      <c r="EC109" s="381">
        <f>EB109*(1-VLOOKUP($AW109,'MP-2019_Female'!$A$3:$CH$103,IF(EC$104&gt;2034,84,(60+(EC$104-$AX$104)))))</f>
        <v>8.8333230061071061E-5</v>
      </c>
      <c r="ED109" s="381">
        <f>EC109*(1-VLOOKUP($AW109,'MP-2019_Female'!$A$3:$CH$103,IF(ED$104&gt;2034,84,(60+(ED$104-$AX$104)))))</f>
        <v>8.7494064375490886E-5</v>
      </c>
      <c r="EE109" s="381">
        <f>ED109*(1-VLOOKUP($AW109,'MP-2019_Female'!$A$3:$CH$103,IF(EE$104&gt;2034,84,(60+(EE$104-$AX$104)))))</f>
        <v>8.6662870763923726E-5</v>
      </c>
      <c r="EF109" s="381">
        <f>EE109*(1-VLOOKUP($AW109,'MP-2019_Female'!$A$3:$CH$103,IF(EF$104&gt;2034,84,(60+(EF$104-$AX$104)))))</f>
        <v>8.5839573491666458E-5</v>
      </c>
      <c r="EG109" s="381">
        <f>EF109*(1-VLOOKUP($AW109,'MP-2019_Female'!$A$3:$CH$103,IF(EG$104&gt;2034,84,(60+(EG$104-$AX$104)))))</f>
        <v>8.5024097543495624E-5</v>
      </c>
      <c r="EH109" s="381">
        <f>EG109*(1-VLOOKUP($AW109,'MP-2019_Female'!$A$3:$CH$103,IF(EH$104&gt;2034,84,(60+(EH$104-$AX$104)))))</f>
        <v>8.4216368616832419E-5</v>
      </c>
      <c r="EI109" s="381">
        <f>EH109*(1-VLOOKUP($AW109,'MP-2019_Female'!$A$3:$CH$103,IF(EI$104&gt;2034,84,(60+(EI$104-$AX$104)))))</f>
        <v>8.341631311497251E-5</v>
      </c>
      <c r="EJ109" s="381">
        <f>EI109*(1-VLOOKUP($AW109,'MP-2019_Female'!$A$3:$CH$103,IF(EJ$104&gt;2034,84,(60+(EJ$104-$AX$104)))))</f>
        <v>8.2623858140380273E-5</v>
      </c>
      <c r="EK109" s="381">
        <f>EJ109*(1-VLOOKUP($AW109,'MP-2019_Female'!$A$3:$CH$103,IF(EK$104&gt;2034,84,(60+(EK$104-$AX$104)))))</f>
        <v>8.183893148804666E-5</v>
      </c>
      <c r="EL109" s="381">
        <f>EK109*(1-VLOOKUP($AW109,'MP-2019_Female'!$A$3:$CH$103,IF(EL$104&gt;2034,84,(60+(EL$104-$AX$104)))))</f>
        <v>8.106146163891022E-5</v>
      </c>
      <c r="EM109" s="381">
        <f>EL109*(1-VLOOKUP($AW109,'MP-2019_Female'!$A$3:$CH$103,IF(EM$104&gt;2034,84,(60+(EM$104-$AX$104)))))</f>
        <v>8.0291377753340579E-5</v>
      </c>
      <c r="EN109" s="381">
        <f>EM109*(1-VLOOKUP($AW109,'MP-2019_Female'!$A$3:$CH$103,IF(EN$104&gt;2034,84,(60+(EN$104-$AX$104)))))</f>
        <v>7.9528609664683851E-5</v>
      </c>
      <c r="EO109" s="381">
        <f>EN109*(1-VLOOKUP($AW109,'MP-2019_Female'!$A$3:$CH$103,IF(EO$104&gt;2034,84,(60+(EO$104-$AX$104)))))</f>
        <v>7.8773087872869354E-5</v>
      </c>
      <c r="EP109" s="381">
        <f>EO109*(1-VLOOKUP($AW109,'MP-2019_Female'!$A$3:$CH$103,IF(EP$104&gt;2034,84,(60+(EP$104-$AX$104)))))</f>
        <v>7.8024743538077093E-5</v>
      </c>
      <c r="EQ109" s="381">
        <f>EP109*(1-VLOOKUP($AW109,'MP-2019_Female'!$A$3:$CH$103,IF(EQ$104&gt;2034,84,(60+(EQ$104-$AX$104)))))</f>
        <v>7.7283508474465358E-5</v>
      </c>
      <c r="ER109" s="381">
        <f>EQ109*(1-VLOOKUP($AW109,'MP-2019_Female'!$A$3:$CH$103,IF(ER$104&gt;2034,84,(60+(ER$104-$AX$104)))))</f>
        <v>7.6549315143957942E-5</v>
      </c>
      <c r="ES109" s="381">
        <f>ER109*(1-VLOOKUP($AW109,'MP-2019_Female'!$A$3:$CH$103,IF(ES$104&gt;2034,84,(60+(ES$104-$AX$104)))))</f>
        <v>7.5822096650090349E-5</v>
      </c>
      <c r="ET109" s="381">
        <f>ES109*(1-VLOOKUP($AW109,'MP-2019_Female'!$A$3:$CH$103,IF(ET$104&gt;2034,84,(60+(ET$104-$AX$104)))))</f>
        <v>7.510178673191449E-5</v>
      </c>
      <c r="EU109" s="381">
        <f>ET109*(1-VLOOKUP($AW109,'MP-2019_Female'!$A$3:$CH$103,IF(EU$104&gt;2034,84,(60+(EU$104-$AX$104)))))</f>
        <v>7.43883197579613E-5</v>
      </c>
      <c r="EV109" s="381">
        <f>EU109*(1-VLOOKUP($AW109,'MP-2019_Female'!$A$3:$CH$103,IF(EV$104&gt;2034,84,(60+(EV$104-$AX$104)))))</f>
        <v>7.3681630720260675E-5</v>
      </c>
      <c r="EW109" s="381">
        <f>EV109*(1-VLOOKUP($AW109,'MP-2019_Female'!$A$3:$CH$103,IF(EW$104&gt;2034,84,(60+(EW$104-$AX$104)))))</f>
        <v>7.2981655228418206E-5</v>
      </c>
      <c r="EX109" s="381">
        <f>EW109*(1-VLOOKUP($AW109,'MP-2019_Female'!$A$3:$CH$103,IF(EX$104&gt;2034,84,(60+(EX$104-$AX$104)))))</f>
        <v>7.228832950374823E-5</v>
      </c>
      <c r="EY109" s="381">
        <f>EX109*(1-VLOOKUP($AW109,'MP-2019_Female'!$A$3:$CH$103,IF(EY$104&gt;2034,84,(60+(EY$104-$AX$104)))))</f>
        <v>7.1601590373462622E-5</v>
      </c>
      <c r="EZ109" s="381">
        <f>EY109*(1-VLOOKUP($AW109,'MP-2019_Female'!$A$3:$CH$103,IF(EZ$104&gt;2034,84,(60+(EZ$104-$AX$104)))))</f>
        <v>7.0921375264914731E-5</v>
      </c>
      <c r="FA109" s="381">
        <f>EZ109*(1-VLOOKUP($AW109,'MP-2019_Female'!$A$3:$CH$103,IF(FA$104&gt;2034,84,(60+(FA$104-$AX$104)))))</f>
        <v>7.0247622199898042E-5</v>
      </c>
      <c r="FB109" s="381">
        <f>FA109*(1-VLOOKUP($AW109,'MP-2019_Female'!$A$3:$CH$103,IF(FB$104&gt;2034,84,(60+(FB$104-$AX$104)))))</f>
        <v>6.958026978899901E-5</v>
      </c>
      <c r="FC109" s="381">
        <f>FB109*(1-VLOOKUP($AW109,'MP-2019_Female'!$A$3:$CH$103,IF(FC$104&gt;2034,84,(60+(FC$104-$AX$104)))))</f>
        <v>6.8919257226003527E-5</v>
      </c>
      <c r="FD109" s="381">
        <f>FC109*(1-VLOOKUP($AW109,'MP-2019_Female'!$A$3:$CH$103,IF(FD$104&gt;2034,84,(60+(FD$104-$AX$104)))))</f>
        <v>6.8264524282356497E-5</v>
      </c>
      <c r="FE109" s="381">
        <f>FD109*(1-VLOOKUP($AW109,'MP-2019_Female'!$A$3:$CH$103,IF(FE$104&gt;2034,84,(60+(FE$104-$AX$104)))))</f>
        <v>6.7616011301674113E-5</v>
      </c>
      <c r="FF109" s="381">
        <f>FE109*(1-VLOOKUP($AW109,'MP-2019_Female'!$A$3:$CH$103,IF(FF$104&gt;2034,84,(60+(FF$104-$AX$104)))))</f>
        <v>6.6973659194308213E-5</v>
      </c>
      <c r="FG109" s="381">
        <f>FF109*(1-VLOOKUP($AW109,'MP-2019_Female'!$A$3:$CH$103,IF(FG$104&gt;2034,84,(60+(FG$104-$AX$104)))))</f>
        <v>6.6337409431962291E-5</v>
      </c>
      <c r="FH109" s="381">
        <f>FG109*(1-VLOOKUP($AW109,'MP-2019_Female'!$A$3:$CH$103,IF(FH$104&gt;2034,84,(60+(FH$104-$AX$104)))))</f>
        <v>6.5707204042358652E-5</v>
      </c>
      <c r="FI109" s="381">
        <f>FH109*(1-VLOOKUP($AW109,'MP-2019_Female'!$A$3:$CH$103,IF(FI$104&gt;2034,84,(60+(FI$104-$AX$104)))))</f>
        <v>6.5082985603956249E-5</v>
      </c>
      <c r="FJ109" s="381">
        <f>FI109*(1-VLOOKUP($AW109,'MP-2019_Female'!$A$3:$CH$103,IF(FJ$104&gt;2034,84,(60+(FJ$104-$AX$104)))))</f>
        <v>6.4464697240718664E-5</v>
      </c>
      <c r="FK109" s="381">
        <f>FJ109*(1-VLOOKUP($AW109,'MP-2019_Female'!$A$3:$CH$103,IF(FK$104&gt;2034,84,(60+(FK$104-$AX$104)))))</f>
        <v>6.3852282616931835E-5</v>
      </c>
      <c r="FL109" s="381">
        <f>FK109*(1-VLOOKUP($AW109,'MP-2019_Female'!$A$3:$CH$103,IF(FL$104&gt;2034,84,(60+(FL$104-$AX$104)))))</f>
        <v>6.3245685932070985E-5</v>
      </c>
      <c r="FM109" s="381">
        <f>FL109*(1-VLOOKUP($AW109,'MP-2019_Female'!$A$3:$CH$103,IF(FM$104&gt;2034,84,(60+(FM$104-$AX$104)))))</f>
        <v>6.2644851915716308E-5</v>
      </c>
      <c r="FN109" s="381">
        <f>FM109*(1-VLOOKUP($AW109,'MP-2019_Female'!$A$3:$CH$103,IF(FN$104&gt;2034,84,(60+(FN$104-$AX$104)))))</f>
        <v>6.2049725822517E-5</v>
      </c>
    </row>
    <row r="110" spans="1:170">
      <c r="AW110" s="415">
        <v>30</v>
      </c>
      <c r="AX110" s="199">
        <f t="shared" si="30"/>
        <v>1.7591008176790624E-4</v>
      </c>
      <c r="AY110" s="334">
        <f t="shared" si="31"/>
        <v>1.3799999999999999E-4</v>
      </c>
      <c r="AZ110" s="381">
        <f>AY110*(1-VLOOKUP($AW110,'MP-2019_Female'!$A$3:$CH$103,IF(AZ$104&gt;2034,84,(60+(AZ$104-$AX$104)))))</f>
        <v>1.3920059999999998E-4</v>
      </c>
      <c r="BA110" s="381">
        <f>AZ110*(1-VLOOKUP($AW110,'MP-2019_Female'!$A$3:$CH$103,IF(BA$104&gt;2034,84,(60+(BA$104-$AX$104)))))</f>
        <v>1.4123292875999998E-4</v>
      </c>
      <c r="BB110" s="381">
        <f>BA110*(1-VLOOKUP($AW110,'MP-2019_Female'!$A$3:$CH$103,IF(BB$104&gt;2034,84,(60+(BB$104-$AX$104)))))</f>
        <v>1.4449540941435598E-4</v>
      </c>
      <c r="BC110" s="381">
        <f>BB110*(1-VLOOKUP($AW110,'MP-2019_Female'!$A$3:$CH$103,IF(BC$104&gt;2034,84,(60+(BC$104-$AX$104)))))</f>
        <v>1.4937935425256123E-4</v>
      </c>
      <c r="BD110" s="381">
        <f>BC110*(1-VLOOKUP($AW110,'MP-2019_Female'!$A$3:$CH$103,IF(BD$104&gt;2034,84,(60+(BD$104-$AX$104)))))</f>
        <v>1.5625080454817906E-4</v>
      </c>
      <c r="BE110" s="381">
        <f>BD110*(1-VLOOKUP($AW110,'MP-2019_Female'!$A$3:$CH$103,IF(BE$104&gt;2034,84,(60+(BE$104-$AX$104)))))</f>
        <v>1.6317271518966338E-4</v>
      </c>
      <c r="BF110" s="381">
        <f>BE110*(1-VLOOKUP($AW110,'MP-2019_Female'!$A$3:$CH$103,IF(BF$104&gt;2034,84,(60+(BF$104-$AX$104)))))</f>
        <v>1.6983016196940164E-4</v>
      </c>
      <c r="BG110" s="381">
        <f>BF110*(1-VLOOKUP($AW110,'MP-2019_Female'!$A$3:$CH$103,IF(BG$104&gt;2034,84,(60+(BG$104-$AX$104)))))</f>
        <v>1.7591008176790624E-4</v>
      </c>
      <c r="BH110" s="381">
        <f>BG110*(1-VLOOKUP($AW110,'MP-2019_Female'!$A$3:$CH$103,IF(BH$104&gt;2034,84,(60+(BH$104-$AX$104)))))</f>
        <v>1.8116979321276664E-4</v>
      </c>
      <c r="BI110" s="381">
        <f>BH110*(1-VLOOKUP($AW110,'MP-2019_Female'!$A$3:$CH$103,IF(BI$104&gt;2034,84,(60+(BI$104-$AX$104)))))</f>
        <v>1.8542728335326668E-4</v>
      </c>
      <c r="BJ110" s="471">
        <f>BI110*(1-VLOOKUP($AW110,'MP-2019_Female'!$A$3:$CH$103,IF(BJ$104&gt;2034,84,(60+(BJ$104-$AX$104)))))</f>
        <v>1.885795471702722E-4</v>
      </c>
      <c r="BK110" s="381">
        <f>BJ110*(1-VLOOKUP($AW110,'MP-2019_Female'!$A$3:$CH$103,IF(BK$104&gt;2034,84,(60+(BK$104-$AX$104)))))</f>
        <v>1.9065392218914516E-4</v>
      </c>
      <c r="BL110" s="381">
        <f>BK110*(1-VLOOKUP($AW110,'MP-2019_Female'!$A$3:$CH$103,IF(BL$104&gt;2034,84,(60+(BL$104-$AX$104)))))</f>
        <v>1.9174064954562329E-4</v>
      </c>
      <c r="BM110" s="381">
        <f>BL110*(1-VLOOKUP($AW110,'MP-2019_Female'!$A$3:$CH$103,IF(BM$104&gt;2034,84,(60+(BM$104-$AX$104)))))</f>
        <v>1.9202826051994173E-4</v>
      </c>
      <c r="BN110" s="381">
        <f>BM110*(1-VLOOKUP($AW110,'MP-2019_Female'!$A$3:$CH$103,IF(BN$104&gt;2034,84,(60+(BN$104-$AX$104)))))</f>
        <v>1.9179782660731781E-4</v>
      </c>
      <c r="BO110" s="381">
        <f>BN110*(1-VLOOKUP($AW110,'MP-2019_Female'!$A$3:$CH$103,IF(BO$104&gt;2034,84,(60+(BO$104-$AX$104)))))</f>
        <v>1.9131833204079953E-4</v>
      </c>
      <c r="BP110" s="381">
        <f>BO110*(1-VLOOKUP($AW110,'MP-2019_Female'!$A$3:$CH$103,IF(BP$104&gt;2034,84,(60+(BP$104-$AX$104)))))</f>
        <v>1.9059132237904449E-4</v>
      </c>
      <c r="BQ110" s="381">
        <f>BP110*(1-VLOOKUP($AW110,'MP-2019_Female'!$A$3:$CH$103,IF(BQ$104&gt;2034,84,(60+(BQ$104-$AX$104)))))</f>
        <v>1.8963836576714926E-4</v>
      </c>
      <c r="BR110" s="381">
        <f>BQ110*(1-VLOOKUP($AW110,'MP-2019_Female'!$A$3:$CH$103,IF(BR$104&gt;2034,84,(60+(BR$104-$AX$104)))))</f>
        <v>1.8846260789939293E-4</v>
      </c>
      <c r="BS110" s="381">
        <f>BR110*(1-VLOOKUP($AW110,'MP-2019_Female'!$A$3:$CH$103,IF(BS$104&gt;2034,84,(60+(BS$104-$AX$104)))))</f>
        <v>1.8710567712251731E-4</v>
      </c>
      <c r="BT110" s="381">
        <f>BS110*(1-VLOOKUP($AW110,'MP-2019_Female'!$A$3:$CH$103,IF(BT$104&gt;2034,84,(60+(BT$104-$AX$104)))))</f>
        <v>1.8557141057011267E-4</v>
      </c>
      <c r="BU110" s="381">
        <f>BT110*(1-VLOOKUP($AW110,'MP-2019_Female'!$A$3:$CH$103,IF(BU$104&gt;2034,84,(60+(BU$104-$AX$104)))))</f>
        <v>1.8391982501603867E-4</v>
      </c>
      <c r="BV110" s="381">
        <f>BU110*(1-VLOOKUP($AW110,'MP-2019_Female'!$A$3:$CH$103,IF(BV$104&gt;2034,84,(60+(BV$104-$AX$104)))))</f>
        <v>1.821725866783863E-4</v>
      </c>
      <c r="BW110" s="381">
        <f>BV110*(1-VLOOKUP($AW110,'MP-2019_Female'!$A$3:$CH$103,IF(BW$104&gt;2034,84,(60+(BW$104-$AX$104)))))</f>
        <v>1.8036907807027027E-4</v>
      </c>
      <c r="BX110" s="381">
        <f>BW110*(1-VLOOKUP($AW110,'MP-2019_Female'!$A$3:$CH$103,IF(BX$104&gt;2034,84,(60+(BX$104-$AX$104)))))</f>
        <v>1.786555718286027E-4</v>
      </c>
      <c r="BY110" s="381">
        <f>BX110*(1-VLOOKUP($AW110,'MP-2019_Female'!$A$3:$CH$103,IF(BY$104&gt;2034,84,(60+(BY$104-$AX$104)))))</f>
        <v>1.7695834389623097E-4</v>
      </c>
      <c r="BZ110" s="381">
        <f>BY110*(1-VLOOKUP($AW110,'MP-2019_Female'!$A$3:$CH$103,IF(BZ$104&gt;2034,84,(60+(BZ$104-$AX$104)))))</f>
        <v>1.7527723962921677E-4</v>
      </c>
      <c r="CA110" s="381">
        <f>BZ110*(1-VLOOKUP($AW110,'MP-2019_Female'!$A$3:$CH$103,IF(CA$104&gt;2034,84,(60+(CA$104-$AX$104)))))</f>
        <v>1.7361210585273922E-4</v>
      </c>
      <c r="CB110" s="381">
        <f>CA110*(1-VLOOKUP($AW110,'MP-2019_Female'!$A$3:$CH$103,IF(CB$104&gt;2034,84,(60+(CB$104-$AX$104)))))</f>
        <v>1.7196279084713822E-4</v>
      </c>
      <c r="CC110" s="381">
        <f>CB110*(1-VLOOKUP($AW110,'MP-2019_Female'!$A$3:$CH$103,IF(CC$104&gt;2034,84,(60+(CC$104-$AX$104)))))</f>
        <v>1.703291443340904E-4</v>
      </c>
      <c r="CD110" s="381">
        <f>CC110*(1-VLOOKUP($AW110,'MP-2019_Female'!$A$3:$CH$103,IF(CD$104&gt;2034,84,(60+(CD$104-$AX$104)))))</f>
        <v>1.6871101746291655E-4</v>
      </c>
      <c r="CE110" s="381">
        <f>CD110*(1-VLOOKUP($AW110,'MP-2019_Female'!$A$3:$CH$103,IF(CE$104&gt;2034,84,(60+(CE$104-$AX$104)))))</f>
        <v>1.6710826279701886E-4</v>
      </c>
      <c r="CF110" s="381">
        <f>CE110*(1-VLOOKUP($AW110,'MP-2019_Female'!$A$3:$CH$103,IF(CF$104&gt;2034,84,(60+(CF$104-$AX$104)))))</f>
        <v>1.6552073430044719E-4</v>
      </c>
      <c r="CG110" s="381">
        <f>CF110*(1-VLOOKUP($AW110,'MP-2019_Female'!$A$3:$CH$103,IF(CG$104&gt;2034,84,(60+(CG$104-$AX$104)))))</f>
        <v>1.6394828732459296E-4</v>
      </c>
      <c r="CH110" s="381">
        <f>CG110*(1-VLOOKUP($AW110,'MP-2019_Female'!$A$3:$CH$103,IF(CH$104&gt;2034,84,(60+(CH$104-$AX$104)))))</f>
        <v>1.6239077859500934E-4</v>
      </c>
      <c r="CI110" s="381">
        <f>CH110*(1-VLOOKUP($AW110,'MP-2019_Female'!$A$3:$CH$103,IF(CI$104&gt;2034,84,(60+(CI$104-$AX$104)))))</f>
        <v>1.6084806619835675E-4</v>
      </c>
      <c r="CJ110" s="381">
        <f>CI110*(1-VLOOKUP($AW110,'MP-2019_Female'!$A$3:$CH$103,IF(CJ$104&gt;2034,84,(60+(CJ$104-$AX$104)))))</f>
        <v>1.5932000956947237E-4</v>
      </c>
      <c r="CK110" s="381">
        <f>CJ110*(1-VLOOKUP($AW110,'MP-2019_Female'!$A$3:$CH$103,IF(CK$104&gt;2034,84,(60+(CK$104-$AX$104)))))</f>
        <v>1.5780646947856239E-4</v>
      </c>
      <c r="CL110" s="381">
        <f>CK110*(1-VLOOKUP($AW110,'MP-2019_Female'!$A$3:$CH$103,IF(CL$104&gt;2034,84,(60+(CL$104-$AX$104)))))</f>
        <v>1.5630730801851605E-4</v>
      </c>
      <c r="CM110" s="381">
        <f>CL110*(1-VLOOKUP($AW110,'MP-2019_Female'!$A$3:$CH$103,IF(CM$104&gt;2034,84,(60+(CM$104-$AX$104)))))</f>
        <v>1.5482238859234015E-4</v>
      </c>
      <c r="CN110" s="381">
        <f>CM110*(1-VLOOKUP($AW110,'MP-2019_Female'!$A$3:$CH$103,IF(CN$104&gt;2034,84,(60+(CN$104-$AX$104)))))</f>
        <v>1.5335157590071292E-4</v>
      </c>
      <c r="CO110" s="381">
        <f>CN110*(1-VLOOKUP($AW110,'MP-2019_Female'!$A$3:$CH$103,IF(CO$104&gt;2034,84,(60+(CO$104-$AX$104)))))</f>
        <v>1.5189473592965616E-4</v>
      </c>
      <c r="CP110" s="381">
        <f>CO110*(1-VLOOKUP($AW110,'MP-2019_Female'!$A$3:$CH$103,IF(CP$104&gt;2034,84,(60+(CP$104-$AX$104)))))</f>
        <v>1.5045173593832443E-4</v>
      </c>
      <c r="CQ110" s="381">
        <f>CP110*(1-VLOOKUP($AW110,'MP-2019_Female'!$A$3:$CH$103,IF(CQ$104&gt;2034,84,(60+(CQ$104-$AX$104)))))</f>
        <v>1.4902244444691036E-4</v>
      </c>
      <c r="CR110" s="381">
        <f>CQ110*(1-VLOOKUP($AW110,'MP-2019_Female'!$A$3:$CH$103,IF(CR$104&gt;2034,84,(60+(CR$104-$AX$104)))))</f>
        <v>1.4760673122466472E-4</v>
      </c>
      <c r="CS110" s="381">
        <f>CR110*(1-VLOOKUP($AW110,'MP-2019_Female'!$A$3:$CH$103,IF(CS$104&gt;2034,84,(60+(CS$104-$AX$104)))))</f>
        <v>1.4620446727803041E-4</v>
      </c>
      <c r="CT110" s="381">
        <f>CS110*(1-VLOOKUP($AW110,'MP-2019_Female'!$A$3:$CH$103,IF(CT$104&gt;2034,84,(60+(CT$104-$AX$104)))))</f>
        <v>1.4481552483888913E-4</v>
      </c>
      <c r="CU110" s="381">
        <f>CT110*(1-VLOOKUP($AW110,'MP-2019_Female'!$A$3:$CH$103,IF(CU$104&gt;2034,84,(60+(CU$104-$AX$104)))))</f>
        <v>1.434397773529197E-4</v>
      </c>
      <c r="CV110" s="381">
        <f>CU110*(1-VLOOKUP($AW110,'MP-2019_Female'!$A$3:$CH$103,IF(CV$104&gt;2034,84,(60+(CV$104-$AX$104)))))</f>
        <v>1.4207709946806698E-4</v>
      </c>
      <c r="CW110" s="381">
        <f>CV110*(1-VLOOKUP($AW110,'MP-2019_Female'!$A$3:$CH$103,IF(CW$104&gt;2034,84,(60+(CW$104-$AX$104)))))</f>
        <v>1.4072736702312036E-4</v>
      </c>
      <c r="CX110" s="381">
        <f>CW110*(1-VLOOKUP($AW110,'MP-2019_Female'!$A$3:$CH$103,IF(CX$104&gt;2034,84,(60+(CX$104-$AX$104)))))</f>
        <v>1.3939045703640073E-4</v>
      </c>
      <c r="CY110" s="381">
        <f>CX110*(1-VLOOKUP($AW110,'MP-2019_Female'!$A$3:$CH$103,IF(CY$104&gt;2034,84,(60+(CY$104-$AX$104)))))</f>
        <v>1.3806624769455492E-4</v>
      </c>
      <c r="CZ110" s="381">
        <f>CY110*(1-VLOOKUP($AW110,'MP-2019_Female'!$A$3:$CH$103,IF(CZ$104&gt;2034,84,(60+(CZ$104-$AX$104)))))</f>
        <v>1.3675461834145665E-4</v>
      </c>
      <c r="DA110" s="381">
        <f>CZ110*(1-VLOOKUP($AW110,'MP-2019_Female'!$A$3:$CH$103,IF(DA$104&gt;2034,84,(60+(DA$104-$AX$104)))))</f>
        <v>1.3545544946721281E-4</v>
      </c>
      <c r="DB110" s="381">
        <f>DA110*(1-VLOOKUP($AW110,'MP-2019_Female'!$A$3:$CH$103,IF(DB$104&gt;2034,84,(60+(DB$104-$AX$104)))))</f>
        <v>1.341686226972743E-4</v>
      </c>
      <c r="DC110" s="381">
        <f>DB110*(1-VLOOKUP($AW110,'MP-2019_Female'!$A$3:$CH$103,IF(DC$104&gt;2034,84,(60+(DC$104-$AX$104)))))</f>
        <v>1.3289402078165021E-4</v>
      </c>
      <c r="DD110" s="381">
        <f>DC110*(1-VLOOKUP($AW110,'MP-2019_Female'!$A$3:$CH$103,IF(DD$104&gt;2034,84,(60+(DD$104-$AX$104)))))</f>
        <v>1.3163152758422455E-4</v>
      </c>
      <c r="DE110" s="381">
        <f>DD110*(1-VLOOKUP($AW110,'MP-2019_Female'!$A$3:$CH$103,IF(DE$104&gt;2034,84,(60+(DE$104-$AX$104)))))</f>
        <v>1.3038102807217441E-4</v>
      </c>
      <c r="DF110" s="381">
        <f>DE110*(1-VLOOKUP($AW110,'MP-2019_Female'!$A$3:$CH$103,IF(DF$104&gt;2034,84,(60+(DF$104-$AX$104)))))</f>
        <v>1.2914240830548876E-4</v>
      </c>
      <c r="DG110" s="381">
        <f>DF110*(1-VLOOKUP($AW110,'MP-2019_Female'!$A$3:$CH$103,IF(DG$104&gt;2034,84,(60+(DG$104-$AX$104)))))</f>
        <v>1.2791555542658662E-4</v>
      </c>
      <c r="DH110" s="381">
        <f>DG110*(1-VLOOKUP($AW110,'MP-2019_Female'!$A$3:$CH$103,IF(DH$104&gt;2034,84,(60+(DH$104-$AX$104)))))</f>
        <v>1.2670035765003406E-4</v>
      </c>
      <c r="DI110" s="381">
        <f>DH110*(1-VLOOKUP($AW110,'MP-2019_Female'!$A$3:$CH$103,IF(DI$104&gt;2034,84,(60+(DI$104-$AX$104)))))</f>
        <v>1.2549670425235875E-4</v>
      </c>
      <c r="DJ110" s="381">
        <f>DI110*(1-VLOOKUP($AW110,'MP-2019_Female'!$A$3:$CH$103,IF(DJ$104&gt;2034,84,(60+(DJ$104-$AX$104)))))</f>
        <v>1.2430448556196135E-4</v>
      </c>
      <c r="DK110" s="381">
        <f>DJ110*(1-VLOOKUP($AW110,'MP-2019_Female'!$A$3:$CH$103,IF(DK$104&gt;2034,84,(60+(DK$104-$AX$104)))))</f>
        <v>1.2312359294912271E-4</v>
      </c>
      <c r="DL110" s="381">
        <f>DK110*(1-VLOOKUP($AW110,'MP-2019_Female'!$A$3:$CH$103,IF(DL$104&gt;2034,84,(60+(DL$104-$AX$104)))))</f>
        <v>1.2195391881610605E-4</v>
      </c>
      <c r="DM110" s="381">
        <f>DL110*(1-VLOOKUP($AW110,'MP-2019_Female'!$A$3:$CH$103,IF(DM$104&gt;2034,84,(60+(DM$104-$AX$104)))))</f>
        <v>1.2079535658735304E-4</v>
      </c>
      <c r="DN110" s="381">
        <f>DM110*(1-VLOOKUP($AW110,'MP-2019_Female'!$A$3:$CH$103,IF(DN$104&gt;2034,84,(60+(DN$104-$AX$104)))))</f>
        <v>1.196478006997732E-4</v>
      </c>
      <c r="DO110" s="381">
        <f>DN110*(1-VLOOKUP($AW110,'MP-2019_Female'!$A$3:$CH$103,IF(DO$104&gt;2034,84,(60+(DO$104-$AX$104)))))</f>
        <v>1.1851114659312535E-4</v>
      </c>
      <c r="DP110" s="381">
        <f>DO110*(1-VLOOKUP($AW110,'MP-2019_Female'!$A$3:$CH$103,IF(DP$104&gt;2034,84,(60+(DP$104-$AX$104)))))</f>
        <v>1.1738529070049067E-4</v>
      </c>
      <c r="DQ110" s="381">
        <f>DP110*(1-VLOOKUP($AW110,'MP-2019_Female'!$A$3:$CH$103,IF(DQ$104&gt;2034,84,(60+(DQ$104-$AX$104)))))</f>
        <v>1.1627013043883601E-4</v>
      </c>
      <c r="DR110" s="381">
        <f>DQ110*(1-VLOOKUP($AW110,'MP-2019_Female'!$A$3:$CH$103,IF(DR$104&gt;2034,84,(60+(DR$104-$AX$104)))))</f>
        <v>1.1516556419966707E-4</v>
      </c>
      <c r="DS110" s="381">
        <f>DR110*(1-VLOOKUP($AW110,'MP-2019_Female'!$A$3:$CH$103,IF(DS$104&gt;2034,84,(60+(DS$104-$AX$104)))))</f>
        <v>1.1407149133977025E-4</v>
      </c>
      <c r="DT110" s="381">
        <f>DS110*(1-VLOOKUP($AW110,'MP-2019_Female'!$A$3:$CH$103,IF(DT$104&gt;2034,84,(60+(DT$104-$AX$104)))))</f>
        <v>1.1298781217204244E-4</v>
      </c>
      <c r="DU110" s="381">
        <f>DT110*(1-VLOOKUP($AW110,'MP-2019_Female'!$A$3:$CH$103,IF(DU$104&gt;2034,84,(60+(DU$104-$AX$104)))))</f>
        <v>1.1191442795640804E-4</v>
      </c>
      <c r="DV110" s="381">
        <f>DU110*(1-VLOOKUP($AW110,'MP-2019_Female'!$A$3:$CH$103,IF(DV$104&gt;2034,84,(60+(DV$104-$AX$104)))))</f>
        <v>1.1085124089082217E-4</v>
      </c>
      <c r="DW110" s="381">
        <f>DV110*(1-VLOOKUP($AW110,'MP-2019_Female'!$A$3:$CH$103,IF(DW$104&gt;2034,84,(60+(DW$104-$AX$104)))))</f>
        <v>1.0979815410235937E-4</v>
      </c>
      <c r="DX110" s="381">
        <f>DW110*(1-VLOOKUP($AW110,'MP-2019_Female'!$A$3:$CH$103,IF(DX$104&gt;2034,84,(60+(DX$104-$AX$104)))))</f>
        <v>1.0875507163838695E-4</v>
      </c>
      <c r="DY110" s="381">
        <f>DX110*(1-VLOOKUP($AW110,'MP-2019_Female'!$A$3:$CH$103,IF(DY$104&gt;2034,84,(60+(DY$104-$AX$104)))))</f>
        <v>1.0772189845782228E-4</v>
      </c>
      <c r="DZ110" s="381">
        <f>DY110*(1-VLOOKUP($AW110,'MP-2019_Female'!$A$3:$CH$103,IF(DZ$104&gt;2034,84,(60+(DZ$104-$AX$104)))))</f>
        <v>1.0669854042247298E-4</v>
      </c>
      <c r="EA110" s="381">
        <f>DZ110*(1-VLOOKUP($AW110,'MP-2019_Female'!$A$3:$CH$103,IF(EA$104&gt;2034,84,(60+(EA$104-$AX$104)))))</f>
        <v>1.0568490428845949E-4</v>
      </c>
      <c r="EB110" s="381">
        <f>EA110*(1-VLOOKUP($AW110,'MP-2019_Female'!$A$3:$CH$103,IF(EB$104&gt;2034,84,(60+(EB$104-$AX$104)))))</f>
        <v>1.0468089769771913E-4</v>
      </c>
      <c r="EC110" s="381">
        <f>EB110*(1-VLOOKUP($AW110,'MP-2019_Female'!$A$3:$CH$103,IF(EC$104&gt;2034,84,(60+(EC$104-$AX$104)))))</f>
        <v>1.0368642916959081E-4</v>
      </c>
      <c r="ED110" s="381">
        <f>EC110*(1-VLOOKUP($AW110,'MP-2019_Female'!$A$3:$CH$103,IF(ED$104&gt;2034,84,(60+(ED$104-$AX$104)))))</f>
        <v>1.0270140809247971E-4</v>
      </c>
      <c r="EE110" s="381">
        <f>ED110*(1-VLOOKUP($AW110,'MP-2019_Female'!$A$3:$CH$103,IF(EE$104&gt;2034,84,(60+(EE$104-$AX$104)))))</f>
        <v>1.0172574471560115E-4</v>
      </c>
      <c r="EF110" s="381">
        <f>EE110*(1-VLOOKUP($AW110,'MP-2019_Female'!$A$3:$CH$103,IF(EF$104&gt;2034,84,(60+(EF$104-$AX$104)))))</f>
        <v>1.0075935014080295E-4</v>
      </c>
      <c r="EG110" s="381">
        <f>EF110*(1-VLOOKUP($AW110,'MP-2019_Female'!$A$3:$CH$103,IF(EG$104&gt;2034,84,(60+(EG$104-$AX$104)))))</f>
        <v>9.9802136314465321E-5</v>
      </c>
      <c r="EH110" s="381">
        <f>EG110*(1-VLOOKUP($AW110,'MP-2019_Female'!$A$3:$CH$103,IF(EH$104&gt;2034,84,(60+(EH$104-$AX$104)))))</f>
        <v>9.8854016019477912E-5</v>
      </c>
      <c r="EI110" s="381">
        <f>EH110*(1-VLOOKUP($AW110,'MP-2019_Female'!$A$3:$CH$103,IF(EI$104&gt;2034,84,(60+(EI$104-$AX$104)))))</f>
        <v>9.7914902867292876E-5</v>
      </c>
      <c r="EJ110" s="381">
        <f>EI110*(1-VLOOKUP($AW110,'MP-2019_Female'!$A$3:$CH$103,IF(EJ$104&gt;2034,84,(60+(EJ$104-$AX$104)))))</f>
        <v>9.6984711290053595E-5</v>
      </c>
      <c r="EK110" s="381">
        <f>EJ110*(1-VLOOKUP($AW110,'MP-2019_Female'!$A$3:$CH$103,IF(EK$104&gt;2034,84,(60+(EK$104-$AX$104)))))</f>
        <v>9.6063356532798095E-5</v>
      </c>
      <c r="EL110" s="381">
        <f>EK110*(1-VLOOKUP($AW110,'MP-2019_Female'!$A$3:$CH$103,IF(EL$104&gt;2034,84,(60+(EL$104-$AX$104)))))</f>
        <v>9.5150754645736521E-5</v>
      </c>
      <c r="EM110" s="381">
        <f>EL110*(1-VLOOKUP($AW110,'MP-2019_Female'!$A$3:$CH$103,IF(EM$104&gt;2034,84,(60+(EM$104-$AX$104)))))</f>
        <v>9.4246822476602035E-5</v>
      </c>
      <c r="EN110" s="381">
        <f>EM110*(1-VLOOKUP($AW110,'MP-2019_Female'!$A$3:$CH$103,IF(EN$104&gt;2034,84,(60+(EN$104-$AX$104)))))</f>
        <v>9.3351477663074318E-5</v>
      </c>
      <c r="EO110" s="381">
        <f>EN110*(1-VLOOKUP($AW110,'MP-2019_Female'!$A$3:$CH$103,IF(EO$104&gt;2034,84,(60+(EO$104-$AX$104)))))</f>
        <v>9.2464638625275113E-5</v>
      </c>
      <c r="EP110" s="381">
        <f>EO110*(1-VLOOKUP($AW110,'MP-2019_Female'!$A$3:$CH$103,IF(EP$104&gt;2034,84,(60+(EP$104-$AX$104)))))</f>
        <v>9.1586224558335008E-5</v>
      </c>
      <c r="EQ110" s="381">
        <f>EP110*(1-VLOOKUP($AW110,'MP-2019_Female'!$A$3:$CH$103,IF(EQ$104&gt;2034,84,(60+(EQ$104-$AX$104)))))</f>
        <v>9.0716155425030827E-5</v>
      </c>
      <c r="ER110" s="381">
        <f>EQ110*(1-VLOOKUP($AW110,'MP-2019_Female'!$A$3:$CH$103,IF(ER$104&gt;2034,84,(60+(ER$104-$AX$104)))))</f>
        <v>8.9854351948493038E-5</v>
      </c>
      <c r="ES110" s="381">
        <f>ER110*(1-VLOOKUP($AW110,'MP-2019_Female'!$A$3:$CH$103,IF(ES$104&gt;2034,84,(60+(ES$104-$AX$104)))))</f>
        <v>8.9000735604982358E-5</v>
      </c>
      <c r="ET110" s="381">
        <f>ES110*(1-VLOOKUP($AW110,'MP-2019_Female'!$A$3:$CH$103,IF(ET$104&gt;2034,84,(60+(ET$104-$AX$104)))))</f>
        <v>8.8155228616735025E-5</v>
      </c>
      <c r="EU110" s="381">
        <f>ET110*(1-VLOOKUP($AW110,'MP-2019_Female'!$A$3:$CH$103,IF(EU$104&gt;2034,84,(60+(EU$104-$AX$104)))))</f>
        <v>8.7317753944876045E-5</v>
      </c>
      <c r="EV110" s="381">
        <f>EU110*(1-VLOOKUP($AW110,'MP-2019_Female'!$A$3:$CH$103,IF(EV$104&gt;2034,84,(60+(EV$104-$AX$104)))))</f>
        <v>8.6488235282399726E-5</v>
      </c>
      <c r="EW110" s="381">
        <f>EV110*(1-VLOOKUP($AW110,'MP-2019_Female'!$A$3:$CH$103,IF(EW$104&gt;2034,84,(60+(EW$104-$AX$104)))))</f>
        <v>8.5666597047216939E-5</v>
      </c>
      <c r="EX110" s="381">
        <f>EW110*(1-VLOOKUP($AW110,'MP-2019_Female'!$A$3:$CH$103,IF(EX$104&gt;2034,84,(60+(EX$104-$AX$104)))))</f>
        <v>8.4852764375268383E-5</v>
      </c>
      <c r="EY110" s="381">
        <f>EX110*(1-VLOOKUP($AW110,'MP-2019_Female'!$A$3:$CH$103,IF(EY$104&gt;2034,84,(60+(EY$104-$AX$104)))))</f>
        <v>8.404666311370334E-5</v>
      </c>
      <c r="EZ110" s="381">
        <f>EY110*(1-VLOOKUP($AW110,'MP-2019_Female'!$A$3:$CH$103,IF(EZ$104&gt;2034,84,(60+(EZ$104-$AX$104)))))</f>
        <v>8.3248219814123162E-5</v>
      </c>
      <c r="FA110" s="381">
        <f>EZ110*(1-VLOOKUP($AW110,'MP-2019_Female'!$A$3:$CH$103,IF(FA$104&gt;2034,84,(60+(FA$104-$AX$104)))))</f>
        <v>8.2457361725889002E-5</v>
      </c>
      <c r="FB110" s="381">
        <f>FA110*(1-VLOOKUP($AW110,'MP-2019_Female'!$A$3:$CH$103,IF(FB$104&gt;2034,84,(60+(FB$104-$AX$104)))))</f>
        <v>8.1674016789493059E-5</v>
      </c>
      <c r="FC110" s="381">
        <f>FB110*(1-VLOOKUP($AW110,'MP-2019_Female'!$A$3:$CH$103,IF(FC$104&gt;2034,84,(60+(FC$104-$AX$104)))))</f>
        <v>8.0898113629992877E-5</v>
      </c>
      <c r="FD110" s="381">
        <f>FC110*(1-VLOOKUP($AW110,'MP-2019_Female'!$A$3:$CH$103,IF(FD$104&gt;2034,84,(60+(FD$104-$AX$104)))))</f>
        <v>8.012958155050795E-5</v>
      </c>
      <c r="FE110" s="381">
        <f>FD110*(1-VLOOKUP($AW110,'MP-2019_Female'!$A$3:$CH$103,IF(FE$104&gt;2034,84,(60+(FE$104-$AX$104)))))</f>
        <v>7.9368350525778125E-5</v>
      </c>
      <c r="FF110" s="381">
        <f>FE110*(1-VLOOKUP($AW110,'MP-2019_Female'!$A$3:$CH$103,IF(FF$104&gt;2034,84,(60+(FF$104-$AX$104)))))</f>
        <v>7.8614351195783233E-5</v>
      </c>
      <c r="FG110" s="381">
        <f>FF110*(1-VLOOKUP($AW110,'MP-2019_Female'!$A$3:$CH$103,IF(FG$104&gt;2034,84,(60+(FG$104-$AX$104)))))</f>
        <v>7.7867514859423302E-5</v>
      </c>
      <c r="FH110" s="381">
        <f>FG110*(1-VLOOKUP($AW110,'MP-2019_Female'!$A$3:$CH$103,IF(FH$104&gt;2034,84,(60+(FH$104-$AX$104)))))</f>
        <v>7.7127773468258783E-5</v>
      </c>
      <c r="FI110" s="381">
        <f>FH110*(1-VLOOKUP($AW110,'MP-2019_Female'!$A$3:$CH$103,IF(FI$104&gt;2034,84,(60+(FI$104-$AX$104)))))</f>
        <v>7.6395059620310333E-5</v>
      </c>
      <c r="FJ110" s="381">
        <f>FI110*(1-VLOOKUP($AW110,'MP-2019_Female'!$A$3:$CH$103,IF(FJ$104&gt;2034,84,(60+(FJ$104-$AX$104)))))</f>
        <v>7.5669306553917393E-5</v>
      </c>
      <c r="FK110" s="381">
        <f>FJ110*(1-VLOOKUP($AW110,'MP-2019_Female'!$A$3:$CH$103,IF(FK$104&gt;2034,84,(60+(FK$104-$AX$104)))))</f>
        <v>7.4950448141655179E-5</v>
      </c>
      <c r="FL110" s="381">
        <f>FK110*(1-VLOOKUP($AW110,'MP-2019_Female'!$A$3:$CH$103,IF(FL$104&gt;2034,84,(60+(FL$104-$AX$104)))))</f>
        <v>7.4238418884309458E-5</v>
      </c>
      <c r="FM110" s="381">
        <f>FL110*(1-VLOOKUP($AW110,'MP-2019_Female'!$A$3:$CH$103,IF(FM$104&gt;2034,84,(60+(FM$104-$AX$104)))))</f>
        <v>7.3533153904908527E-5</v>
      </c>
      <c r="FN110" s="381">
        <f>FM110*(1-VLOOKUP($AW110,'MP-2019_Female'!$A$3:$CH$103,IF(FN$104&gt;2034,84,(60+(FN$104-$AX$104)))))</f>
        <v>7.2834588942811905E-5</v>
      </c>
    </row>
    <row r="111" spans="1:170">
      <c r="AW111" s="172">
        <v>31</v>
      </c>
      <c r="AX111" s="199">
        <f t="shared" si="30"/>
        <v>1.8900434897247393E-4</v>
      </c>
      <c r="AY111" s="334">
        <f t="shared" si="31"/>
        <v>1.4720000000000003E-4</v>
      </c>
      <c r="AZ111" s="381">
        <f>AY111*(1-VLOOKUP($AW111,'MP-2019_Female'!$A$3:$CH$103,IF(AZ$104&gt;2034,84,(60+(AZ$104-$AX$104)))))</f>
        <v>1.4856896000000003E-4</v>
      </c>
      <c r="BA111" s="381">
        <f>AZ111*(1-VLOOKUP($AW111,'MP-2019_Female'!$A$3:$CH$103,IF(BA$104&gt;2034,84,(60+(BA$104-$AX$104)))))</f>
        <v>1.5085692198400004E-4</v>
      </c>
      <c r="BB111" s="381">
        <f>BA111*(1-VLOOKUP($AW111,'MP-2019_Female'!$A$3:$CH$103,IF(BB$104&gt;2034,84,(60+(BB$104-$AX$104)))))</f>
        <v>1.5446240241941765E-4</v>
      </c>
      <c r="BC111" s="381">
        <f>BB111*(1-VLOOKUP($AW111,'MP-2019_Female'!$A$3:$CH$103,IF(BC$104&gt;2034,84,(60+(BC$104-$AX$104)))))</f>
        <v>1.5982224778337143E-4</v>
      </c>
      <c r="BD111" s="381">
        <f>BC111*(1-VLOOKUP($AW111,'MP-2019_Female'!$A$3:$CH$103,IF(BD$104&gt;2034,84,(60+(BD$104-$AX$104)))))</f>
        <v>1.673019289796332E-4</v>
      </c>
      <c r="BE111" s="381">
        <f>BD111*(1-VLOOKUP($AW111,'MP-2019_Female'!$A$3:$CH$103,IF(BE$104&gt;2034,84,(60+(BE$104-$AX$104)))))</f>
        <v>1.7489743655530856E-4</v>
      </c>
      <c r="BF111" s="381">
        <f>BE111*(1-VLOOKUP($AW111,'MP-2019_Female'!$A$3:$CH$103,IF(BF$104&gt;2034,84,(60+(BF$104-$AX$104)))))</f>
        <v>1.8224312889063152E-4</v>
      </c>
      <c r="BG111" s="381">
        <f>BF111*(1-VLOOKUP($AW111,'MP-2019_Female'!$A$3:$CH$103,IF(BG$104&gt;2034,84,(60+(BG$104-$AX$104)))))</f>
        <v>1.8900434897247393E-4</v>
      </c>
      <c r="BH111" s="381">
        <f>BG111*(1-VLOOKUP($AW111,'MP-2019_Female'!$A$3:$CH$103,IF(BH$104&gt;2034,84,(60+(BH$104-$AX$104)))))</f>
        <v>1.9488238422551787E-4</v>
      </c>
      <c r="BI111" s="381">
        <f>BH111*(1-VLOOKUP($AW111,'MP-2019_Female'!$A$3:$CH$103,IF(BI$104&gt;2034,84,(60+(BI$104-$AX$104)))))</f>
        <v>1.9967649087746561E-4</v>
      </c>
      <c r="BJ111" s="471">
        <f>BI111*(1-VLOOKUP($AW111,'MP-2019_Female'!$A$3:$CH$103,IF(BJ$104&gt;2034,84,(60+(BJ$104-$AX$104)))))</f>
        <v>2.0329063536234774E-4</v>
      </c>
      <c r="BK111" s="381">
        <f>BJ111*(1-VLOOKUP($AW111,'MP-2019_Female'!$A$3:$CH$103,IF(BK$104&gt;2034,84,(60+(BK$104-$AX$104)))))</f>
        <v>2.0570979392315968E-4</v>
      </c>
      <c r="BL111" s="381">
        <f>BK111*(1-VLOOKUP($AW111,'MP-2019_Female'!$A$3:$CH$103,IF(BL$104&gt;2034,84,(60+(BL$104-$AX$104)))))</f>
        <v>2.0702633660426789E-4</v>
      </c>
      <c r="BM111" s="381">
        <f>BL111*(1-VLOOKUP($AW111,'MP-2019_Female'!$A$3:$CH$103,IF(BM$104&gt;2034,84,(60+(BM$104-$AX$104)))))</f>
        <v>2.0746109191113686E-4</v>
      </c>
      <c r="BN111" s="381">
        <f>BM111*(1-VLOOKUP($AW111,'MP-2019_Female'!$A$3:$CH$103,IF(BN$104&gt;2034,84,(60+(BN$104-$AX$104)))))</f>
        <v>2.0731586914679906E-4</v>
      </c>
      <c r="BO111" s="381">
        <f>BN111*(1-VLOOKUP($AW111,'MP-2019_Female'!$A$3:$CH$103,IF(BO$104&gt;2034,84,(60+(BO$104-$AX$104)))))</f>
        <v>2.0679757947393207E-4</v>
      </c>
      <c r="BP111" s="381">
        <f>BO111*(1-VLOOKUP($AW111,'MP-2019_Female'!$A$3:$CH$103,IF(BP$104&gt;2034,84,(60+(BP$104-$AX$104)))))</f>
        <v>2.0601174867193112E-4</v>
      </c>
      <c r="BQ111" s="381">
        <f>BP111*(1-VLOOKUP($AW111,'MP-2019_Female'!$A$3:$CH$103,IF(BQ$104&gt;2034,84,(60+(BQ$104-$AX$104)))))</f>
        <v>2.0498168992857146E-4</v>
      </c>
      <c r="BR111" s="381">
        <f>BQ111*(1-VLOOKUP($AW111,'MP-2019_Female'!$A$3:$CH$103,IF(BR$104&gt;2034,84,(60+(BR$104-$AX$104)))))</f>
        <v>2.0371080345101431E-4</v>
      </c>
      <c r="BS111" s="381">
        <f>BR111*(1-VLOOKUP($AW111,'MP-2019_Female'!$A$3:$CH$103,IF(BS$104&gt;2034,84,(60+(BS$104-$AX$104)))))</f>
        <v>2.02244085666167E-4</v>
      </c>
      <c r="BT111" s="381">
        <f>BS111*(1-VLOOKUP($AW111,'MP-2019_Female'!$A$3:$CH$103,IF(BT$104&gt;2034,84,(60+(BT$104-$AX$104)))))</f>
        <v>2.0058568416370443E-4</v>
      </c>
      <c r="BU111" s="381">
        <f>BT111*(1-VLOOKUP($AW111,'MP-2019_Female'!$A$3:$CH$103,IF(BU$104&gt;2034,84,(60+(BU$104-$AX$104)))))</f>
        <v>1.9880047157464745E-4</v>
      </c>
      <c r="BV111" s="381">
        <f>BU111*(1-VLOOKUP($AW111,'MP-2019_Female'!$A$3:$CH$103,IF(BV$104&gt;2034,84,(60+(BV$104-$AX$104)))))</f>
        <v>1.9691186709468831E-4</v>
      </c>
      <c r="BW111" s="381">
        <f>BV111*(1-VLOOKUP($AW111,'MP-2019_Female'!$A$3:$CH$103,IF(BW$104&gt;2034,84,(60+(BW$104-$AX$104)))))</f>
        <v>1.949624396104509E-4</v>
      </c>
      <c r="BX111" s="381">
        <f>BW111*(1-VLOOKUP($AW111,'MP-2019_Female'!$A$3:$CH$103,IF(BX$104&gt;2034,84,(60+(BX$104-$AX$104)))))</f>
        <v>1.9311029643415164E-4</v>
      </c>
      <c r="BY111" s="381">
        <f>BX111*(1-VLOOKUP($AW111,'MP-2019_Female'!$A$3:$CH$103,IF(BY$104&gt;2034,84,(60+(BY$104-$AX$104)))))</f>
        <v>1.9127574861802722E-4</v>
      </c>
      <c r="BZ111" s="381">
        <f>BY111*(1-VLOOKUP($AW111,'MP-2019_Female'!$A$3:$CH$103,IF(BZ$104&gt;2034,84,(60+(BZ$104-$AX$104)))))</f>
        <v>1.8945862900615596E-4</v>
      </c>
      <c r="CA111" s="381">
        <f>BZ111*(1-VLOOKUP($AW111,'MP-2019_Female'!$A$3:$CH$103,IF(CA$104&gt;2034,84,(60+(CA$104-$AX$104)))))</f>
        <v>1.8765877203059749E-4</v>
      </c>
      <c r="CB111" s="381">
        <f>CA111*(1-VLOOKUP($AW111,'MP-2019_Female'!$A$3:$CH$103,IF(CB$104&gt;2034,84,(60+(CB$104-$AX$104)))))</f>
        <v>1.8587601369630683E-4</v>
      </c>
      <c r="CC111" s="381">
        <f>CB111*(1-VLOOKUP($AW111,'MP-2019_Female'!$A$3:$CH$103,IF(CC$104&gt;2034,84,(60+(CC$104-$AX$104)))))</f>
        <v>1.8411019156619192E-4</v>
      </c>
      <c r="CD111" s="381">
        <f>CC111*(1-VLOOKUP($AW111,'MP-2019_Female'!$A$3:$CH$103,IF(CD$104&gt;2034,84,(60+(CD$104-$AX$104)))))</f>
        <v>1.823611447463131E-4</v>
      </c>
      <c r="CE111" s="381">
        <f>CD111*(1-VLOOKUP($AW111,'MP-2019_Female'!$A$3:$CH$103,IF(CE$104&gt;2034,84,(60+(CE$104-$AX$104)))))</f>
        <v>1.8062871387122313E-4</v>
      </c>
      <c r="CF111" s="381">
        <f>CE111*(1-VLOOKUP($AW111,'MP-2019_Female'!$A$3:$CH$103,IF(CF$104&gt;2034,84,(60+(CF$104-$AX$104)))))</f>
        <v>1.7891274108944652E-4</v>
      </c>
      <c r="CG111" s="381">
        <f>CF111*(1-VLOOKUP($AW111,'MP-2019_Female'!$A$3:$CH$103,IF(CG$104&gt;2034,84,(60+(CG$104-$AX$104)))))</f>
        <v>1.772130700490968E-4</v>
      </c>
      <c r="CH111" s="381">
        <f>CG111*(1-VLOOKUP($AW111,'MP-2019_Female'!$A$3:$CH$103,IF(CH$104&gt;2034,84,(60+(CH$104-$AX$104)))))</f>
        <v>1.7552954588363038E-4</v>
      </c>
      <c r="CI111" s="381">
        <f>CH111*(1-VLOOKUP($AW111,'MP-2019_Female'!$A$3:$CH$103,IF(CI$104&gt;2034,84,(60+(CI$104-$AX$104)))))</f>
        <v>1.7386201519773589E-4</v>
      </c>
      <c r="CJ111" s="381">
        <f>CI111*(1-VLOOKUP($AW111,'MP-2019_Female'!$A$3:$CH$103,IF(CJ$104&gt;2034,84,(60+(CJ$104-$AX$104)))))</f>
        <v>1.7221032605335742E-4</v>
      </c>
      <c r="CK111" s="381">
        <f>CJ111*(1-VLOOKUP($AW111,'MP-2019_Female'!$A$3:$CH$103,IF(CK$104&gt;2034,84,(60+(CK$104-$AX$104)))))</f>
        <v>1.7057432795585052E-4</v>
      </c>
      <c r="CL111" s="381">
        <f>CK111*(1-VLOOKUP($AW111,'MP-2019_Female'!$A$3:$CH$103,IF(CL$104&gt;2034,84,(60+(CL$104-$AX$104)))))</f>
        <v>1.6895387184026993E-4</v>
      </c>
      <c r="CM111" s="381">
        <f>CL111*(1-VLOOKUP($AW111,'MP-2019_Female'!$A$3:$CH$103,IF(CM$104&gt;2034,84,(60+(CM$104-$AX$104)))))</f>
        <v>1.6734881005778737E-4</v>
      </c>
      <c r="CN111" s="381">
        <f>CM111*(1-VLOOKUP($AW111,'MP-2019_Female'!$A$3:$CH$103,IF(CN$104&gt;2034,84,(60+(CN$104-$AX$104)))))</f>
        <v>1.6575899636223838E-4</v>
      </c>
      <c r="CO111" s="381">
        <f>CN111*(1-VLOOKUP($AW111,'MP-2019_Female'!$A$3:$CH$103,IF(CO$104&gt;2034,84,(60+(CO$104-$AX$104)))))</f>
        <v>1.6418428589679712E-4</v>
      </c>
      <c r="CP111" s="381">
        <f>CO111*(1-VLOOKUP($AW111,'MP-2019_Female'!$A$3:$CH$103,IF(CP$104&gt;2034,84,(60+(CP$104-$AX$104)))))</f>
        <v>1.6262453518077756E-4</v>
      </c>
      <c r="CQ111" s="381">
        <f>CP111*(1-VLOOKUP($AW111,'MP-2019_Female'!$A$3:$CH$103,IF(CQ$104&gt;2034,84,(60+(CQ$104-$AX$104)))))</f>
        <v>1.6107960209656017E-4</v>
      </c>
      <c r="CR111" s="381">
        <f>CQ111*(1-VLOOKUP($AW111,'MP-2019_Female'!$A$3:$CH$103,IF(CR$104&gt;2034,84,(60+(CR$104-$AX$104)))))</f>
        <v>1.5954934587664285E-4</v>
      </c>
      <c r="CS111" s="381">
        <f>CR111*(1-VLOOKUP($AW111,'MP-2019_Female'!$A$3:$CH$103,IF(CS$104&gt;2034,84,(60+(CS$104-$AX$104)))))</f>
        <v>1.5803362709081476E-4</v>
      </c>
      <c r="CT111" s="381">
        <f>CS111*(1-VLOOKUP($AW111,'MP-2019_Female'!$A$3:$CH$103,IF(CT$104&gt;2034,84,(60+(CT$104-$AX$104)))))</f>
        <v>1.5653230763345202E-4</v>
      </c>
      <c r="CU111" s="381">
        <f>CT111*(1-VLOOKUP($AW111,'MP-2019_Female'!$A$3:$CH$103,IF(CU$104&gt;2034,84,(60+(CU$104-$AX$104)))))</f>
        <v>1.5504525071093425E-4</v>
      </c>
      <c r="CV111" s="381">
        <f>CU111*(1-VLOOKUP($AW111,'MP-2019_Female'!$A$3:$CH$103,IF(CV$104&gt;2034,84,(60+(CV$104-$AX$104)))))</f>
        <v>1.5357232082918037E-4</v>
      </c>
      <c r="CW111" s="381">
        <f>CV111*(1-VLOOKUP($AW111,'MP-2019_Female'!$A$3:$CH$103,IF(CW$104&gt;2034,84,(60+(CW$104-$AX$104)))))</f>
        <v>1.5211338378130318E-4</v>
      </c>
      <c r="CX111" s="381">
        <f>CW111*(1-VLOOKUP($AW111,'MP-2019_Female'!$A$3:$CH$103,IF(CX$104&gt;2034,84,(60+(CX$104-$AX$104)))))</f>
        <v>1.5066830663538081E-4</v>
      </c>
      <c r="CY111" s="381">
        <f>CX111*(1-VLOOKUP($AW111,'MP-2019_Female'!$A$3:$CH$103,IF(CY$104&gt;2034,84,(60+(CY$104-$AX$104)))))</f>
        <v>1.492369577223447E-4</v>
      </c>
      <c r="CZ111" s="381">
        <f>CY111*(1-VLOOKUP($AW111,'MP-2019_Female'!$A$3:$CH$103,IF(CZ$104&gt;2034,84,(60+(CZ$104-$AX$104)))))</f>
        <v>1.4781920662398243E-4</v>
      </c>
      <c r="DA111" s="381">
        <f>CZ111*(1-VLOOKUP($AW111,'MP-2019_Female'!$A$3:$CH$103,IF(DA$104&gt;2034,84,(60+(DA$104-$AX$104)))))</f>
        <v>1.4641492416105461E-4</v>
      </c>
      <c r="DB111" s="381">
        <f>DA111*(1-VLOOKUP($AW111,'MP-2019_Female'!$A$3:$CH$103,IF(DB$104&gt;2034,84,(60+(DB$104-$AX$104)))))</f>
        <v>1.4502398238152458E-4</v>
      </c>
      <c r="DC111" s="381">
        <f>DB111*(1-VLOOKUP($AW111,'MP-2019_Female'!$A$3:$CH$103,IF(DC$104&gt;2034,84,(60+(DC$104-$AX$104)))))</f>
        <v>1.4364625454890009E-4</v>
      </c>
      <c r="DD111" s="381">
        <f>DC111*(1-VLOOKUP($AW111,'MP-2019_Female'!$A$3:$CH$103,IF(DD$104&gt;2034,84,(60+(DD$104-$AX$104)))))</f>
        <v>1.4228161513068555E-4</v>
      </c>
      <c r="DE111" s="381">
        <f>DD111*(1-VLOOKUP($AW111,'MP-2019_Female'!$A$3:$CH$103,IF(DE$104&gt;2034,84,(60+(DE$104-$AX$104)))))</f>
        <v>1.4092993978694404E-4</v>
      </c>
      <c r="DF111" s="381">
        <f>DE111*(1-VLOOKUP($AW111,'MP-2019_Female'!$A$3:$CH$103,IF(DF$104&gt;2034,84,(60+(DF$104-$AX$104)))))</f>
        <v>1.3959110535896808E-4</v>
      </c>
      <c r="DG111" s="381">
        <f>DF111*(1-VLOOKUP($AW111,'MP-2019_Female'!$A$3:$CH$103,IF(DG$104&gt;2034,84,(60+(DG$104-$AX$104)))))</f>
        <v>1.3826498985805788E-4</v>
      </c>
      <c r="DH111" s="381">
        <f>DG111*(1-VLOOKUP($AW111,'MP-2019_Female'!$A$3:$CH$103,IF(DH$104&gt;2034,84,(60+(DH$104-$AX$104)))))</f>
        <v>1.3695147245440634E-4</v>
      </c>
      <c r="DI111" s="381">
        <f>DH111*(1-VLOOKUP($AW111,'MP-2019_Female'!$A$3:$CH$103,IF(DI$104&gt;2034,84,(60+(DI$104-$AX$104)))))</f>
        <v>1.3565043346608948E-4</v>
      </c>
      <c r="DJ111" s="381">
        <f>DI111*(1-VLOOKUP($AW111,'MP-2019_Female'!$A$3:$CH$103,IF(DJ$104&gt;2034,84,(60+(DJ$104-$AX$104)))))</f>
        <v>1.3436175434816165E-4</v>
      </c>
      <c r="DK111" s="381">
        <f>DJ111*(1-VLOOKUP($AW111,'MP-2019_Female'!$A$3:$CH$103,IF(DK$104&gt;2034,84,(60+(DK$104-$AX$104)))))</f>
        <v>1.3308531768185412E-4</v>
      </c>
      <c r="DL111" s="381">
        <f>DK111*(1-VLOOKUP($AW111,'MP-2019_Female'!$A$3:$CH$103,IF(DL$104&gt;2034,84,(60+(DL$104-$AX$104)))))</f>
        <v>1.3182100716387652E-4</v>
      </c>
      <c r="DM111" s="381">
        <f>DL111*(1-VLOOKUP($AW111,'MP-2019_Female'!$A$3:$CH$103,IF(DM$104&gt;2034,84,(60+(DM$104-$AX$104)))))</f>
        <v>1.3056870759581971E-4</v>
      </c>
      <c r="DN111" s="381">
        <f>DM111*(1-VLOOKUP($AW111,'MP-2019_Female'!$A$3:$CH$103,IF(DN$104&gt;2034,84,(60+(DN$104-$AX$104)))))</f>
        <v>1.2932830487365942E-4</v>
      </c>
      <c r="DO111" s="381">
        <f>DN111*(1-VLOOKUP($AW111,'MP-2019_Female'!$A$3:$CH$103,IF(DO$104&gt;2034,84,(60+(DO$104-$AX$104)))))</f>
        <v>1.2809968597735967E-4</v>
      </c>
      <c r="DP111" s="381">
        <f>DO111*(1-VLOOKUP($AW111,'MP-2019_Female'!$A$3:$CH$103,IF(DP$104&gt;2034,84,(60+(DP$104-$AX$104)))))</f>
        <v>1.2688273896057476E-4</v>
      </c>
      <c r="DQ111" s="381">
        <f>DP111*(1-VLOOKUP($AW111,'MP-2019_Female'!$A$3:$CH$103,IF(DQ$104&gt;2034,84,(60+(DQ$104-$AX$104)))))</f>
        <v>1.2567735294044931E-4</v>
      </c>
      <c r="DR111" s="381">
        <f>DQ111*(1-VLOOKUP($AW111,'MP-2019_Female'!$A$3:$CH$103,IF(DR$104&gt;2034,84,(60+(DR$104-$AX$104)))))</f>
        <v>1.2448341808751504E-4</v>
      </c>
      <c r="DS111" s="381">
        <f>DR111*(1-VLOOKUP($AW111,'MP-2019_Female'!$A$3:$CH$103,IF(DS$104&gt;2034,84,(60+(DS$104-$AX$104)))))</f>
        <v>1.2330082561568366E-4</v>
      </c>
      <c r="DT111" s="381">
        <f>DS111*(1-VLOOKUP($AW111,'MP-2019_Female'!$A$3:$CH$103,IF(DT$104&gt;2034,84,(60+(DT$104-$AX$104)))))</f>
        <v>1.2212946777233468E-4</v>
      </c>
      <c r="DU111" s="381">
        <f>DT111*(1-VLOOKUP($AW111,'MP-2019_Female'!$A$3:$CH$103,IF(DU$104&gt;2034,84,(60+(DU$104-$AX$104)))))</f>
        <v>1.2096923782849751E-4</v>
      </c>
      <c r="DV111" s="381">
        <f>DU111*(1-VLOOKUP($AW111,'MP-2019_Female'!$A$3:$CH$103,IF(DV$104&gt;2034,84,(60+(DV$104-$AX$104)))))</f>
        <v>1.198200300691268E-4</v>
      </c>
      <c r="DW111" s="381">
        <f>DV111*(1-VLOOKUP($AW111,'MP-2019_Female'!$A$3:$CH$103,IF(DW$104&gt;2034,84,(60+(DW$104-$AX$104)))))</f>
        <v>1.186817397834701E-4</v>
      </c>
      <c r="DX111" s="381">
        <f>DW111*(1-VLOOKUP($AW111,'MP-2019_Female'!$A$3:$CH$103,IF(DX$104&gt;2034,84,(60+(DX$104-$AX$104)))))</f>
        <v>1.1755426325552714E-4</v>
      </c>
      <c r="DY111" s="381">
        <f>DX111*(1-VLOOKUP($AW111,'MP-2019_Female'!$A$3:$CH$103,IF(DY$104&gt;2034,84,(60+(DY$104-$AX$104)))))</f>
        <v>1.1643749775459963E-4</v>
      </c>
      <c r="DZ111" s="381">
        <f>DY111*(1-VLOOKUP($AW111,'MP-2019_Female'!$A$3:$CH$103,IF(DZ$104&gt;2034,84,(60+(DZ$104-$AX$104)))))</f>
        <v>1.1533134152593095E-4</v>
      </c>
      <c r="EA111" s="381">
        <f>DZ111*(1-VLOOKUP($AW111,'MP-2019_Female'!$A$3:$CH$103,IF(EA$104&gt;2034,84,(60+(EA$104-$AX$104)))))</f>
        <v>1.1423569378143461E-4</v>
      </c>
      <c r="EB111" s="381">
        <f>EA111*(1-VLOOKUP($AW111,'MP-2019_Female'!$A$3:$CH$103,IF(EB$104&gt;2034,84,(60+(EB$104-$AX$104)))))</f>
        <v>1.1315045469051099E-4</v>
      </c>
      <c r="EC111" s="381">
        <f>EB111*(1-VLOOKUP($AW111,'MP-2019_Female'!$A$3:$CH$103,IF(EC$104&gt;2034,84,(60+(EC$104-$AX$104)))))</f>
        <v>1.1207552537095114E-4</v>
      </c>
      <c r="ED111" s="381">
        <f>EC111*(1-VLOOKUP($AW111,'MP-2019_Female'!$A$3:$CH$103,IF(ED$104&gt;2034,84,(60+(ED$104-$AX$104)))))</f>
        <v>1.1101080787992711E-4</v>
      </c>
      <c r="EE111" s="381">
        <f>ED111*(1-VLOOKUP($AW111,'MP-2019_Female'!$A$3:$CH$103,IF(EE$104&gt;2034,84,(60+(EE$104-$AX$104)))))</f>
        <v>1.0995620520506781E-4</v>
      </c>
      <c r="EF111" s="381">
        <f>EE111*(1-VLOOKUP($AW111,'MP-2019_Female'!$A$3:$CH$103,IF(EF$104&gt;2034,84,(60+(EF$104-$AX$104)))))</f>
        <v>1.0891162125561968E-4</v>
      </c>
      <c r="EG111" s="381">
        <f>EF111*(1-VLOOKUP($AW111,'MP-2019_Female'!$A$3:$CH$103,IF(EG$104&gt;2034,84,(60+(EG$104-$AX$104)))))</f>
        <v>1.078769608536913E-4</v>
      </c>
      <c r="EH111" s="381">
        <f>EG111*(1-VLOOKUP($AW111,'MP-2019_Female'!$A$3:$CH$103,IF(EH$104&gt;2034,84,(60+(EH$104-$AX$104)))))</f>
        <v>1.0685212972558124E-4</v>
      </c>
      <c r="EI111" s="381">
        <f>EH111*(1-VLOOKUP($AW111,'MP-2019_Female'!$A$3:$CH$103,IF(EI$104&gt;2034,84,(60+(EI$104-$AX$104)))))</f>
        <v>1.0583703449318822E-4</v>
      </c>
      <c r="EJ111" s="381">
        <f>EI111*(1-VLOOKUP($AW111,'MP-2019_Female'!$A$3:$CH$103,IF(EJ$104&gt;2034,84,(60+(EJ$104-$AX$104)))))</f>
        <v>1.0483158266550294E-4</v>
      </c>
      <c r="EK111" s="381">
        <f>EJ111*(1-VLOOKUP($AW111,'MP-2019_Female'!$A$3:$CH$103,IF(EK$104&gt;2034,84,(60+(EK$104-$AX$104)))))</f>
        <v>1.0383568263018066E-4</v>
      </c>
      <c r="EL111" s="381">
        <f>EK111*(1-VLOOKUP($AW111,'MP-2019_Female'!$A$3:$CH$103,IF(EL$104&gt;2034,84,(60+(EL$104-$AX$104)))))</f>
        <v>1.0284924364519395E-4</v>
      </c>
      <c r="EM111" s="381">
        <f>EL111*(1-VLOOKUP($AW111,'MP-2019_Female'!$A$3:$CH$103,IF(EM$104&gt;2034,84,(60+(EM$104-$AX$104)))))</f>
        <v>1.0187217583056462E-4</v>
      </c>
      <c r="EN111" s="381">
        <f>EM111*(1-VLOOKUP($AW111,'MP-2019_Female'!$A$3:$CH$103,IF(EN$104&gt;2034,84,(60+(EN$104-$AX$104)))))</f>
        <v>1.0090439016017425E-4</v>
      </c>
      <c r="EO111" s="381">
        <f>EN111*(1-VLOOKUP($AW111,'MP-2019_Female'!$A$3:$CH$103,IF(EO$104&gt;2034,84,(60+(EO$104-$AX$104)))))</f>
        <v>9.9945798453652594E-5</v>
      </c>
      <c r="EP111" s="381">
        <f>EO111*(1-VLOOKUP($AW111,'MP-2019_Female'!$A$3:$CH$103,IF(EP$104&gt;2034,84,(60+(EP$104-$AX$104)))))</f>
        <v>9.8996313368342897E-5</v>
      </c>
      <c r="EQ111" s="381">
        <f>EP111*(1-VLOOKUP($AW111,'MP-2019_Female'!$A$3:$CH$103,IF(EQ$104&gt;2034,84,(60+(EQ$104-$AX$104)))))</f>
        <v>9.805584839134365E-5</v>
      </c>
      <c r="ER111" s="381">
        <f>EQ111*(1-VLOOKUP($AW111,'MP-2019_Female'!$A$3:$CH$103,IF(ER$104&gt;2034,84,(60+(ER$104-$AX$104)))))</f>
        <v>9.7124317831625886E-5</v>
      </c>
      <c r="ES111" s="381">
        <f>ER111*(1-VLOOKUP($AW111,'MP-2019_Female'!$A$3:$CH$103,IF(ES$104&gt;2034,84,(60+(ES$104-$AX$104)))))</f>
        <v>9.6201636812225439E-5</v>
      </c>
      <c r="ET111" s="381">
        <f>ES111*(1-VLOOKUP($AW111,'MP-2019_Female'!$A$3:$CH$103,IF(ET$104&gt;2034,84,(60+(ET$104-$AX$104)))))</f>
        <v>9.5287721262509297E-5</v>
      </c>
      <c r="EU111" s="381">
        <f>ET111*(1-VLOOKUP($AW111,'MP-2019_Female'!$A$3:$CH$103,IF(EU$104&gt;2034,84,(60+(EU$104-$AX$104)))))</f>
        <v>9.4382487910515462E-5</v>
      </c>
      <c r="EV111" s="381">
        <f>EU111*(1-VLOOKUP($AW111,'MP-2019_Female'!$A$3:$CH$103,IF(EV$104&gt;2034,84,(60+(EV$104-$AX$104)))))</f>
        <v>9.3485854275365566E-5</v>
      </c>
      <c r="EW111" s="381">
        <f>EV111*(1-VLOOKUP($AW111,'MP-2019_Female'!$A$3:$CH$103,IF(EW$104&gt;2034,84,(60+(EW$104-$AX$104)))))</f>
        <v>9.2597738659749599E-5</v>
      </c>
      <c r="EX111" s="381">
        <f>EW111*(1-VLOOKUP($AW111,'MP-2019_Female'!$A$3:$CH$103,IF(EX$104&gt;2034,84,(60+(EX$104-$AX$104)))))</f>
        <v>9.1718060142481983E-5</v>
      </c>
      <c r="EY111" s="381">
        <f>EX111*(1-VLOOKUP($AW111,'MP-2019_Female'!$A$3:$CH$103,IF(EY$104&gt;2034,84,(60+(EY$104-$AX$104)))))</f>
        <v>9.0846738571128413E-5</v>
      </c>
      <c r="EZ111" s="381">
        <f>EY111*(1-VLOOKUP($AW111,'MP-2019_Female'!$A$3:$CH$103,IF(EZ$104&gt;2034,84,(60+(EZ$104-$AX$104)))))</f>
        <v>8.9983694554702701E-5</v>
      </c>
      <c r="FA111" s="381">
        <f>EZ111*(1-VLOOKUP($AW111,'MP-2019_Female'!$A$3:$CH$103,IF(FA$104&gt;2034,84,(60+(FA$104-$AX$104)))))</f>
        <v>8.9128849456433028E-5</v>
      </c>
      <c r="FB111" s="381">
        <f>FA111*(1-VLOOKUP($AW111,'MP-2019_Female'!$A$3:$CH$103,IF(FB$104&gt;2034,84,(60+(FB$104-$AX$104)))))</f>
        <v>8.8282125386596918E-5</v>
      </c>
      <c r="FC111" s="381">
        <f>FB111*(1-VLOOKUP($AW111,'MP-2019_Female'!$A$3:$CH$103,IF(FC$104&gt;2034,84,(60+(FC$104-$AX$104)))))</f>
        <v>8.744344519542425E-5</v>
      </c>
      <c r="FD111" s="381">
        <f>FC111*(1-VLOOKUP($AW111,'MP-2019_Female'!$A$3:$CH$103,IF(FD$104&gt;2034,84,(60+(FD$104-$AX$104)))))</f>
        <v>8.6612732466067729E-5</v>
      </c>
      <c r="FE111" s="381">
        <f>FD111*(1-VLOOKUP($AW111,'MP-2019_Female'!$A$3:$CH$103,IF(FE$104&gt;2034,84,(60+(FE$104-$AX$104)))))</f>
        <v>8.5789911507640093E-5</v>
      </c>
      <c r="FF111" s="381">
        <f>FE111*(1-VLOOKUP($AW111,'MP-2019_Female'!$A$3:$CH$103,IF(FF$104&gt;2034,84,(60+(FF$104-$AX$104)))))</f>
        <v>8.497490734831751E-5</v>
      </c>
      <c r="FG111" s="381">
        <f>FF111*(1-VLOOKUP($AW111,'MP-2019_Female'!$A$3:$CH$103,IF(FG$104&gt;2034,84,(60+(FG$104-$AX$104)))))</f>
        <v>8.4167645728508501E-5</v>
      </c>
      <c r="FH111" s="381">
        <f>FG111*(1-VLOOKUP($AW111,'MP-2019_Female'!$A$3:$CH$103,IF(FH$104&gt;2034,84,(60+(FH$104-$AX$104)))))</f>
        <v>8.3368053094087671E-5</v>
      </c>
      <c r="FI111" s="381">
        <f>FH111*(1-VLOOKUP($AW111,'MP-2019_Female'!$A$3:$CH$103,IF(FI$104&gt;2034,84,(60+(FI$104-$AX$104)))))</f>
        <v>8.2576056589693845E-5</v>
      </c>
      <c r="FJ111" s="381">
        <f>FI111*(1-VLOOKUP($AW111,'MP-2019_Female'!$A$3:$CH$103,IF(FJ$104&gt;2034,84,(60+(FJ$104-$AX$104)))))</f>
        <v>8.1791584052091755E-5</v>
      </c>
      <c r="FK111" s="381">
        <f>FJ111*(1-VLOOKUP($AW111,'MP-2019_Female'!$A$3:$CH$103,IF(FK$104&gt;2034,84,(60+(FK$104-$AX$104)))))</f>
        <v>8.1014564003596885E-5</v>
      </c>
      <c r="FL111" s="381">
        <f>FK111*(1-VLOOKUP($AW111,'MP-2019_Female'!$A$3:$CH$103,IF(FL$104&gt;2034,84,(60+(FL$104-$AX$104)))))</f>
        <v>8.0244925645562722E-5</v>
      </c>
      <c r="FM111" s="381">
        <f>FL111*(1-VLOOKUP($AW111,'MP-2019_Female'!$A$3:$CH$103,IF(FM$104&gt;2034,84,(60+(FM$104-$AX$104)))))</f>
        <v>7.9482598851929873E-5</v>
      </c>
      <c r="FN111" s="381">
        <f>FM111*(1-VLOOKUP($AW111,'MP-2019_Female'!$A$3:$CH$103,IF(FN$104&gt;2034,84,(60+(FN$104-$AX$104)))))</f>
        <v>7.8727514162836541E-5</v>
      </c>
    </row>
    <row r="112" spans="1:170">
      <c r="C112" s="179" t="s">
        <v>93</v>
      </c>
      <c r="AW112" s="172">
        <v>32</v>
      </c>
      <c r="AX112" s="199">
        <f t="shared" si="30"/>
        <v>2.132466922837131E-4</v>
      </c>
      <c r="AY112" s="334">
        <f t="shared" si="31"/>
        <v>1.6560000000000001E-4</v>
      </c>
      <c r="AZ112" s="381">
        <f>AY112*(1-VLOOKUP($AW112,'MP-2019_Female'!$A$3:$CH$103,IF(AZ$104&gt;2034,84,(60+(AZ$104-$AX$104)))))</f>
        <v>1.6714008000000004E-4</v>
      </c>
      <c r="BA112" s="381">
        <f>AZ112*(1-VLOOKUP($AW112,'MP-2019_Female'!$A$3:$CH$103,IF(BA$104&gt;2034,84,(60+(BA$104-$AX$104)))))</f>
        <v>1.6976417925600005E-4</v>
      </c>
      <c r="BB112" s="381">
        <f>BA112*(1-VLOOKUP($AW112,'MP-2019_Female'!$A$3:$CH$103,IF(BB$104&gt;2034,84,(60+(BB$104-$AX$104)))))</f>
        <v>1.7388944881192086E-4</v>
      </c>
      <c r="BC112" s="381">
        <f>BB112*(1-VLOOKUP($AW112,'MP-2019_Female'!$A$3:$CH$103,IF(BC$104&gt;2034,84,(60+(BC$104-$AX$104)))))</f>
        <v>1.7997557952033807E-4</v>
      </c>
      <c r="BD112" s="381">
        <f>BC112*(1-VLOOKUP($AW112,'MP-2019_Female'!$A$3:$CH$103,IF(BD$104&gt;2034,84,(60+(BD$104-$AX$104)))))</f>
        <v>1.8841643419984191E-4</v>
      </c>
      <c r="BE112" s="381">
        <f>BD112*(1-VLOOKUP($AW112,'MP-2019_Female'!$A$3:$CH$103,IF(BE$104&gt;2034,84,(60+(BE$104-$AX$104)))))</f>
        <v>1.9704590688619469E-4</v>
      </c>
      <c r="BF112" s="381">
        <f>BE112*(1-VLOOKUP($AW112,'MP-2019_Female'!$A$3:$CH$103,IF(BF$104&gt;2034,84,(60+(BF$104-$AX$104)))))</f>
        <v>2.0545976711023518E-4</v>
      </c>
      <c r="BG112" s="381">
        <f>BF112*(1-VLOOKUP($AW112,'MP-2019_Female'!$A$3:$CH$103,IF(BG$104&gt;2034,84,(60+(BG$104-$AX$104)))))</f>
        <v>2.132466922837131E-4</v>
      </c>
      <c r="BH112" s="381">
        <f>BG112*(1-VLOOKUP($AW112,'MP-2019_Female'!$A$3:$CH$103,IF(BH$104&gt;2034,84,(60+(BH$104-$AX$104)))))</f>
        <v>2.200919111060203E-4</v>
      </c>
      <c r="BI112" s="381">
        <f>BH112*(1-VLOOKUP($AW112,'MP-2019_Female'!$A$3:$CH$103,IF(BI$104&gt;2034,84,(60+(BI$104-$AX$104)))))</f>
        <v>2.2572626403033445E-4</v>
      </c>
      <c r="BJ112" s="471">
        <f>BI112*(1-VLOOKUP($AW112,'MP-2019_Female'!$A$3:$CH$103,IF(BJ$104&gt;2034,84,(60+(BJ$104-$AX$104)))))</f>
        <v>2.3001506304691079E-4</v>
      </c>
      <c r="BK112" s="381">
        <f>BJ112*(1-VLOOKUP($AW112,'MP-2019_Female'!$A$3:$CH$103,IF(BK$104&gt;2034,84,(60+(BK$104-$AX$104)))))</f>
        <v>2.3293625434760656E-4</v>
      </c>
      <c r="BL112" s="381">
        <f>BK112*(1-VLOOKUP($AW112,'MP-2019_Female'!$A$3:$CH$103,IF(BL$104&gt;2034,84,(60+(BL$104-$AX$104)))))</f>
        <v>2.3461339537890935E-4</v>
      </c>
      <c r="BM112" s="381">
        <f>BL112*(1-VLOOKUP($AW112,'MP-2019_Female'!$A$3:$CH$103,IF(BM$104&gt;2034,84,(60+(BM$104-$AX$104)))))</f>
        <v>2.352468515464324E-4</v>
      </c>
      <c r="BN112" s="381">
        <f>BM112*(1-VLOOKUP($AW112,'MP-2019_Female'!$A$3:$CH$103,IF(BN$104&gt;2034,84,(60+(BN$104-$AX$104)))))</f>
        <v>2.3519980217612312E-4</v>
      </c>
      <c r="BO112" s="381">
        <f>BN112*(1-VLOOKUP($AW112,'MP-2019_Female'!$A$3:$CH$103,IF(BO$104&gt;2034,84,(60+(BO$104-$AX$104)))))</f>
        <v>2.3470588259155326E-4</v>
      </c>
      <c r="BP112" s="381">
        <f>BO112*(1-VLOOKUP($AW112,'MP-2019_Female'!$A$3:$CH$103,IF(BP$104&gt;2034,84,(60+(BP$104-$AX$104)))))</f>
        <v>2.3381400023770536E-4</v>
      </c>
      <c r="BQ112" s="381">
        <f>BP112*(1-VLOOKUP($AW112,'MP-2019_Female'!$A$3:$CH$103,IF(BQ$104&gt;2034,84,(60+(BQ$104-$AX$104)))))</f>
        <v>2.3264493023651683E-4</v>
      </c>
      <c r="BR112" s="381">
        <f>BQ112*(1-VLOOKUP($AW112,'MP-2019_Female'!$A$3:$CH$103,IF(BR$104&gt;2034,84,(60+(BR$104-$AX$104)))))</f>
        <v>2.3120253166905043E-4</v>
      </c>
      <c r="BS112" s="381">
        <f>BR112*(1-VLOOKUP($AW112,'MP-2019_Female'!$A$3:$CH$103,IF(BS$104&gt;2034,84,(60+(BS$104-$AX$104)))))</f>
        <v>2.2953787344103327E-4</v>
      </c>
      <c r="BT112" s="381">
        <f>BS112*(1-VLOOKUP($AW112,'MP-2019_Female'!$A$3:$CH$103,IF(BT$104&gt;2034,84,(60+(BT$104-$AX$104)))))</f>
        <v>2.2765566287881681E-4</v>
      </c>
      <c r="BU112" s="381">
        <f>BT112*(1-VLOOKUP($AW112,'MP-2019_Female'!$A$3:$CH$103,IF(BU$104&gt;2034,84,(60+(BU$104-$AX$104)))))</f>
        <v>2.2562952747919534E-4</v>
      </c>
      <c r="BV112" s="381">
        <f>BU112*(1-VLOOKUP($AW112,'MP-2019_Female'!$A$3:$CH$103,IF(BV$104&gt;2034,84,(60+(BV$104-$AX$104)))))</f>
        <v>2.2348604696814298E-4</v>
      </c>
      <c r="BW112" s="381">
        <f>BV112*(1-VLOOKUP($AW112,'MP-2019_Female'!$A$3:$CH$103,IF(BW$104&gt;2034,84,(60+(BW$104-$AX$104)))))</f>
        <v>2.2127353510315836E-4</v>
      </c>
      <c r="BX112" s="381">
        <f>BW112*(1-VLOOKUP($AW112,'MP-2019_Female'!$A$3:$CH$103,IF(BX$104&gt;2034,84,(60+(BX$104-$AX$104)))))</f>
        <v>2.1917143651967836E-4</v>
      </c>
      <c r="BY112" s="381">
        <f>BX112*(1-VLOOKUP($AW112,'MP-2019_Female'!$A$3:$CH$103,IF(BY$104&gt;2034,84,(60+(BY$104-$AX$104)))))</f>
        <v>2.1708930787274141E-4</v>
      </c>
      <c r="BZ112" s="381">
        <f>BY112*(1-VLOOKUP($AW112,'MP-2019_Female'!$A$3:$CH$103,IF(BZ$104&gt;2034,84,(60+(BZ$104-$AX$104)))))</f>
        <v>2.1502695944795039E-4</v>
      </c>
      <c r="CA112" s="381">
        <f>BZ112*(1-VLOOKUP($AW112,'MP-2019_Female'!$A$3:$CH$103,IF(CA$104&gt;2034,84,(60+(CA$104-$AX$104)))))</f>
        <v>2.1298420333319486E-4</v>
      </c>
      <c r="CB112" s="381">
        <f>CA112*(1-VLOOKUP($AW112,'MP-2019_Female'!$A$3:$CH$103,IF(CB$104&gt;2034,84,(60+(CB$104-$AX$104)))))</f>
        <v>2.1096085340152951E-4</v>
      </c>
      <c r="CC112" s="381">
        <f>CB112*(1-VLOOKUP($AW112,'MP-2019_Female'!$A$3:$CH$103,IF(CC$104&gt;2034,84,(60+(CC$104-$AX$104)))))</f>
        <v>2.0895672529421498E-4</v>
      </c>
      <c r="CD112" s="381">
        <f>CC112*(1-VLOOKUP($AW112,'MP-2019_Female'!$A$3:$CH$103,IF(CD$104&gt;2034,84,(60+(CD$104-$AX$104)))))</f>
        <v>2.0697163640391995E-4</v>
      </c>
      <c r="CE112" s="381">
        <f>CD112*(1-VLOOKUP($AW112,'MP-2019_Female'!$A$3:$CH$103,IF(CE$104&gt;2034,84,(60+(CE$104-$AX$104)))))</f>
        <v>2.0500540585808273E-4</v>
      </c>
      <c r="CF112" s="381">
        <f>CE112*(1-VLOOKUP($AW112,'MP-2019_Female'!$A$3:$CH$103,IF(CF$104&gt;2034,84,(60+(CF$104-$AX$104)))))</f>
        <v>2.0305785450243095E-4</v>
      </c>
      <c r="CG112" s="381">
        <f>CF112*(1-VLOOKUP($AW112,'MP-2019_Female'!$A$3:$CH$103,IF(CG$104&gt;2034,84,(60+(CG$104-$AX$104)))))</f>
        <v>2.0112880488465785E-4</v>
      </c>
      <c r="CH112" s="381">
        <f>CG112*(1-VLOOKUP($AW112,'MP-2019_Female'!$A$3:$CH$103,IF(CH$104&gt;2034,84,(60+(CH$104-$AX$104)))))</f>
        <v>1.9921808123825362E-4</v>
      </c>
      <c r="CI112" s="381">
        <f>CH112*(1-VLOOKUP($AW112,'MP-2019_Female'!$A$3:$CH$103,IF(CI$104&gt;2034,84,(60+(CI$104-$AX$104)))))</f>
        <v>1.9732550946649022E-4</v>
      </c>
      <c r="CJ112" s="381">
        <f>CI112*(1-VLOOKUP($AW112,'MP-2019_Female'!$A$3:$CH$103,IF(CJ$104&gt;2034,84,(60+(CJ$104-$AX$104)))))</f>
        <v>1.9545091712655857E-4</v>
      </c>
      <c r="CK112" s="381">
        <f>CJ112*(1-VLOOKUP($AW112,'MP-2019_Female'!$A$3:$CH$103,IF(CK$104&gt;2034,84,(60+(CK$104-$AX$104)))))</f>
        <v>1.9359413341385627E-4</v>
      </c>
      <c r="CL112" s="381">
        <f>CK112*(1-VLOOKUP($AW112,'MP-2019_Female'!$A$3:$CH$103,IF(CL$104&gt;2034,84,(60+(CL$104-$AX$104)))))</f>
        <v>1.9175498914642466E-4</v>
      </c>
      <c r="CM112" s="381">
        <f>CL112*(1-VLOOKUP($AW112,'MP-2019_Female'!$A$3:$CH$103,IF(CM$104&gt;2034,84,(60+(CM$104-$AX$104)))))</f>
        <v>1.8993331674953362E-4</v>
      </c>
      <c r="CN112" s="381">
        <f>CM112*(1-VLOOKUP($AW112,'MP-2019_Female'!$A$3:$CH$103,IF(CN$104&gt;2034,84,(60+(CN$104-$AX$104)))))</f>
        <v>1.8812895024041307E-4</v>
      </c>
      <c r="CO112" s="381">
        <f>CN112*(1-VLOOKUP($AW112,'MP-2019_Female'!$A$3:$CH$103,IF(CO$104&gt;2034,84,(60+(CO$104-$AX$104)))))</f>
        <v>1.8634172521312916E-4</v>
      </c>
      <c r="CP112" s="381">
        <f>CO112*(1-VLOOKUP($AW112,'MP-2019_Female'!$A$3:$CH$103,IF(CP$104&gt;2034,84,(60+(CP$104-$AX$104)))))</f>
        <v>1.8457147882360443E-4</v>
      </c>
      <c r="CQ112" s="381">
        <f>CP112*(1-VLOOKUP($AW112,'MP-2019_Female'!$A$3:$CH$103,IF(CQ$104&gt;2034,84,(60+(CQ$104-$AX$104)))))</f>
        <v>1.828180497747802E-4</v>
      </c>
      <c r="CR112" s="381">
        <f>CQ112*(1-VLOOKUP($AW112,'MP-2019_Female'!$A$3:$CH$103,IF(CR$104&gt;2034,84,(60+(CR$104-$AX$104)))))</f>
        <v>1.810812783019198E-4</v>
      </c>
      <c r="CS112" s="381">
        <f>CR112*(1-VLOOKUP($AW112,'MP-2019_Female'!$A$3:$CH$103,IF(CS$104&gt;2034,84,(60+(CS$104-$AX$104)))))</f>
        <v>1.7936100615805156E-4</v>
      </c>
      <c r="CT112" s="381">
        <f>CS112*(1-VLOOKUP($AW112,'MP-2019_Female'!$A$3:$CH$103,IF(CT$104&gt;2034,84,(60+(CT$104-$AX$104)))))</f>
        <v>1.7765707659955009E-4</v>
      </c>
      <c r="CU112" s="381">
        <f>CT112*(1-VLOOKUP($AW112,'MP-2019_Female'!$A$3:$CH$103,IF(CU$104&gt;2034,84,(60+(CU$104-$AX$104)))))</f>
        <v>1.7596933437185436E-4</v>
      </c>
      <c r="CV112" s="381">
        <f>CU112*(1-VLOOKUP($AW112,'MP-2019_Female'!$A$3:$CH$103,IF(CV$104&gt;2034,84,(60+(CV$104-$AX$104)))))</f>
        <v>1.7429762569532177E-4</v>
      </c>
      <c r="CW112" s="381">
        <f>CV112*(1-VLOOKUP($AW112,'MP-2019_Female'!$A$3:$CH$103,IF(CW$104&gt;2034,84,(60+(CW$104-$AX$104)))))</f>
        <v>1.7264179825121623E-4</v>
      </c>
      <c r="CX112" s="381">
        <f>CW112*(1-VLOOKUP($AW112,'MP-2019_Female'!$A$3:$CH$103,IF(CX$104&gt;2034,84,(60+(CX$104-$AX$104)))))</f>
        <v>1.7100170116782969E-4</v>
      </c>
      <c r="CY112" s="381">
        <f>CX112*(1-VLOOKUP($AW112,'MP-2019_Female'!$A$3:$CH$103,IF(CY$104&gt;2034,84,(60+(CY$104-$AX$104)))))</f>
        <v>1.6937718500673532E-4</v>
      </c>
      <c r="CZ112" s="381">
        <f>CY112*(1-VLOOKUP($AW112,'MP-2019_Female'!$A$3:$CH$103,IF(CZ$104&gt;2034,84,(60+(CZ$104-$AX$104)))))</f>
        <v>1.6776810174917134E-4</v>
      </c>
      <c r="DA112" s="381">
        <f>CZ112*(1-VLOOKUP($AW112,'MP-2019_Female'!$A$3:$CH$103,IF(DA$104&gt;2034,84,(60+(DA$104-$AX$104)))))</f>
        <v>1.6617430478255423E-4</v>
      </c>
      <c r="DB112" s="381">
        <f>DA112*(1-VLOOKUP($AW112,'MP-2019_Female'!$A$3:$CH$103,IF(DB$104&gt;2034,84,(60+(DB$104-$AX$104)))))</f>
        <v>1.6459564888711997E-4</v>
      </c>
      <c r="DC112" s="381">
        <f>DB112*(1-VLOOKUP($AW112,'MP-2019_Female'!$A$3:$CH$103,IF(DC$104&gt;2034,84,(60+(DC$104-$AX$104)))))</f>
        <v>1.6303199022269234E-4</v>
      </c>
      <c r="DD112" s="381">
        <f>DC112*(1-VLOOKUP($AW112,'MP-2019_Female'!$A$3:$CH$103,IF(DD$104&gt;2034,84,(60+(DD$104-$AX$104)))))</f>
        <v>1.6148318631557676E-4</v>
      </c>
      <c r="DE112" s="381">
        <f>DD112*(1-VLOOKUP($AW112,'MP-2019_Female'!$A$3:$CH$103,IF(DE$104&gt;2034,84,(60+(DE$104-$AX$104)))))</f>
        <v>1.5994909604557879E-4</v>
      </c>
      <c r="DF112" s="381">
        <f>DE112*(1-VLOOKUP($AW112,'MP-2019_Female'!$A$3:$CH$103,IF(DF$104&gt;2034,84,(60+(DF$104-$AX$104)))))</f>
        <v>1.5842957963314581E-4</v>
      </c>
      <c r="DG112" s="381">
        <f>DF112*(1-VLOOKUP($AW112,'MP-2019_Female'!$A$3:$CH$103,IF(DG$104&gt;2034,84,(60+(DG$104-$AX$104)))))</f>
        <v>1.5692449862663094E-4</v>
      </c>
      <c r="DH112" s="381">
        <f>DG112*(1-VLOOKUP($AW112,'MP-2019_Female'!$A$3:$CH$103,IF(DH$104&gt;2034,84,(60+(DH$104-$AX$104)))))</f>
        <v>1.5543371588967796E-4</v>
      </c>
      <c r="DI112" s="381">
        <f>DH112*(1-VLOOKUP($AW112,'MP-2019_Female'!$A$3:$CH$103,IF(DI$104&gt;2034,84,(60+(DI$104-$AX$104)))))</f>
        <v>1.5395709558872601E-4</v>
      </c>
      <c r="DJ112" s="381">
        <f>DI112*(1-VLOOKUP($AW112,'MP-2019_Female'!$A$3:$CH$103,IF(DJ$104&gt;2034,84,(60+(DJ$104-$AX$104)))))</f>
        <v>1.5249450318063313E-4</v>
      </c>
      <c r="DK112" s="381">
        <f>DJ112*(1-VLOOKUP($AW112,'MP-2019_Female'!$A$3:$CH$103,IF(DK$104&gt;2034,84,(60+(DK$104-$AX$104)))))</f>
        <v>1.5104580540041711E-4</v>
      </c>
      <c r="DL112" s="381">
        <f>DK112*(1-VLOOKUP($AW112,'MP-2019_Female'!$A$3:$CH$103,IF(DL$104&gt;2034,84,(60+(DL$104-$AX$104)))))</f>
        <v>1.4961087024911314E-4</v>
      </c>
      <c r="DM112" s="381">
        <f>DL112*(1-VLOOKUP($AW112,'MP-2019_Female'!$A$3:$CH$103,IF(DM$104&gt;2034,84,(60+(DM$104-$AX$104)))))</f>
        <v>1.4818956698174656E-4</v>
      </c>
      <c r="DN112" s="381">
        <f>DM112*(1-VLOOKUP($AW112,'MP-2019_Female'!$A$3:$CH$103,IF(DN$104&gt;2034,84,(60+(DN$104-$AX$104)))))</f>
        <v>1.4678176609541997E-4</v>
      </c>
      <c r="DO112" s="381">
        <f>DN112*(1-VLOOKUP($AW112,'MP-2019_Female'!$A$3:$CH$103,IF(DO$104&gt;2034,84,(60+(DO$104-$AX$104)))))</f>
        <v>1.4538733931751348E-4</v>
      </c>
      <c r="DP112" s="381">
        <f>DO112*(1-VLOOKUP($AW112,'MP-2019_Female'!$A$3:$CH$103,IF(DP$104&gt;2034,84,(60+(DP$104-$AX$104)))))</f>
        <v>1.4400615959399711E-4</v>
      </c>
      <c r="DQ112" s="381">
        <f>DP112*(1-VLOOKUP($AW112,'MP-2019_Female'!$A$3:$CH$103,IF(DQ$104&gt;2034,84,(60+(DQ$104-$AX$104)))))</f>
        <v>1.4263810107785415E-4</v>
      </c>
      <c r="DR112" s="381">
        <f>DQ112*(1-VLOOKUP($AW112,'MP-2019_Female'!$A$3:$CH$103,IF(DR$104&gt;2034,84,(60+(DR$104-$AX$104)))))</f>
        <v>1.4128303911761455E-4</v>
      </c>
      <c r="DS112" s="381">
        <f>DR112*(1-VLOOKUP($AW112,'MP-2019_Female'!$A$3:$CH$103,IF(DS$104&gt;2034,84,(60+(DS$104-$AX$104)))))</f>
        <v>1.3994085024599722E-4</v>
      </c>
      <c r="DT112" s="381">
        <f>DS112*(1-VLOOKUP($AW112,'MP-2019_Female'!$A$3:$CH$103,IF(DT$104&gt;2034,84,(60+(DT$104-$AX$104)))))</f>
        <v>1.3861141216866025E-4</v>
      </c>
      <c r="DU112" s="381">
        <f>DT112*(1-VLOOKUP($AW112,'MP-2019_Female'!$A$3:$CH$103,IF(DU$104&gt;2034,84,(60+(DU$104-$AX$104)))))</f>
        <v>1.3729460375305798E-4</v>
      </c>
      <c r="DV112" s="381">
        <f>DU112*(1-VLOOKUP($AW112,'MP-2019_Female'!$A$3:$CH$103,IF(DV$104&gt;2034,84,(60+(DV$104-$AX$104)))))</f>
        <v>1.3599030501740394E-4</v>
      </c>
      <c r="DW112" s="381">
        <f>DV112*(1-VLOOKUP($AW112,'MP-2019_Female'!$A$3:$CH$103,IF(DW$104&gt;2034,84,(60+(DW$104-$AX$104)))))</f>
        <v>1.3469839711973861E-4</v>
      </c>
      <c r="DX112" s="381">
        <f>DW112*(1-VLOOKUP($AW112,'MP-2019_Female'!$A$3:$CH$103,IF(DX$104&gt;2034,84,(60+(DX$104-$AX$104)))))</f>
        <v>1.3341876234710111E-4</v>
      </c>
      <c r="DY112" s="381">
        <f>DX112*(1-VLOOKUP($AW112,'MP-2019_Female'!$A$3:$CH$103,IF(DY$104&gt;2034,84,(60+(DY$104-$AX$104)))))</f>
        <v>1.3215128410480365E-4</v>
      </c>
      <c r="DZ112" s="381">
        <f>DY112*(1-VLOOKUP($AW112,'MP-2019_Female'!$A$3:$CH$103,IF(DZ$104&gt;2034,84,(60+(DZ$104-$AX$104)))))</f>
        <v>1.3089584690580803E-4</v>
      </c>
      <c r="EA112" s="381">
        <f>DZ112*(1-VLOOKUP($AW112,'MP-2019_Female'!$A$3:$CH$103,IF(EA$104&gt;2034,84,(60+(EA$104-$AX$104)))))</f>
        <v>1.2965233636020286E-4</v>
      </c>
      <c r="EB112" s="381">
        <f>EA112*(1-VLOOKUP($AW112,'MP-2019_Female'!$A$3:$CH$103,IF(EB$104&gt;2034,84,(60+(EB$104-$AX$104)))))</f>
        <v>1.2842063916478094E-4</v>
      </c>
      <c r="EC112" s="381">
        <f>EB112*(1-VLOOKUP($AW112,'MP-2019_Female'!$A$3:$CH$103,IF(EC$104&gt;2034,84,(60+(EC$104-$AX$104)))))</f>
        <v>1.2720064309271553E-4</v>
      </c>
      <c r="ED112" s="381">
        <f>EC112*(1-VLOOKUP($AW112,'MP-2019_Female'!$A$3:$CH$103,IF(ED$104&gt;2034,84,(60+(ED$104-$AX$104)))))</f>
        <v>1.2599223698333474E-4</v>
      </c>
      <c r="EE112" s="381">
        <f>ED112*(1-VLOOKUP($AW112,'MP-2019_Female'!$A$3:$CH$103,IF(EE$104&gt;2034,84,(60+(EE$104-$AX$104)))))</f>
        <v>1.2479531073199306E-4</v>
      </c>
      <c r="EF112" s="381">
        <f>EE112*(1-VLOOKUP($AW112,'MP-2019_Female'!$A$3:$CH$103,IF(EF$104&gt;2034,84,(60+(EF$104-$AX$104)))))</f>
        <v>1.2360975528003914E-4</v>
      </c>
      <c r="EG112" s="381">
        <f>EF112*(1-VLOOKUP($AW112,'MP-2019_Female'!$A$3:$CH$103,IF(EG$104&gt;2034,84,(60+(EG$104-$AX$104)))))</f>
        <v>1.2243546260487878E-4</v>
      </c>
      <c r="EH112" s="381">
        <f>EG112*(1-VLOOKUP($AW112,'MP-2019_Female'!$A$3:$CH$103,IF(EH$104&gt;2034,84,(60+(EH$104-$AX$104)))))</f>
        <v>1.2127232571013244E-4</v>
      </c>
      <c r="EI112" s="381">
        <f>EH112*(1-VLOOKUP($AW112,'MP-2019_Female'!$A$3:$CH$103,IF(EI$104&gt;2034,84,(60+(EI$104-$AX$104)))))</f>
        <v>1.2012023861588619E-4</v>
      </c>
      <c r="EJ112" s="381">
        <f>EI112*(1-VLOOKUP($AW112,'MP-2019_Female'!$A$3:$CH$103,IF(EJ$104&gt;2034,84,(60+(EJ$104-$AX$104)))))</f>
        <v>1.1897909634903528E-4</v>
      </c>
      <c r="EK112" s="381">
        <f>EJ112*(1-VLOOKUP($AW112,'MP-2019_Female'!$A$3:$CH$103,IF(EK$104&gt;2034,84,(60+(EK$104-$AX$104)))))</f>
        <v>1.1784879493371945E-4</v>
      </c>
      <c r="EL112" s="381">
        <f>EK112*(1-VLOOKUP($AW112,'MP-2019_Female'!$A$3:$CH$103,IF(EL$104&gt;2034,84,(60+(EL$104-$AX$104)))))</f>
        <v>1.1672923138184912E-4</v>
      </c>
      <c r="EM112" s="381">
        <f>EL112*(1-VLOOKUP($AW112,'MP-2019_Female'!$A$3:$CH$103,IF(EM$104&gt;2034,84,(60+(EM$104-$AX$104)))))</f>
        <v>1.1562030368372156E-4</v>
      </c>
      <c r="EN112" s="381">
        <f>EM112*(1-VLOOKUP($AW112,'MP-2019_Female'!$A$3:$CH$103,IF(EN$104&gt;2034,84,(60+(EN$104-$AX$104)))))</f>
        <v>1.145219107987262E-4</v>
      </c>
      <c r="EO112" s="381">
        <f>EN112*(1-VLOOKUP($AW112,'MP-2019_Female'!$A$3:$CH$103,IF(EO$104&gt;2034,84,(60+(EO$104-$AX$104)))))</f>
        <v>1.1343395264613831E-4</v>
      </c>
      <c r="EP112" s="381">
        <f>EO112*(1-VLOOKUP($AW112,'MP-2019_Female'!$A$3:$CH$103,IF(EP$104&gt;2034,84,(60+(EP$104-$AX$104)))))</f>
        <v>1.1235633009600001E-4</v>
      </c>
      <c r="EQ112" s="381">
        <f>EP112*(1-VLOOKUP($AW112,'MP-2019_Female'!$A$3:$CH$103,IF(EQ$104&gt;2034,84,(60+(EQ$104-$AX$104)))))</f>
        <v>1.1128894496008801E-4</v>
      </c>
      <c r="ER112" s="381">
        <f>EQ112*(1-VLOOKUP($AW112,'MP-2019_Female'!$A$3:$CH$103,IF(ER$104&gt;2034,84,(60+(ER$104-$AX$104)))))</f>
        <v>1.1023169998296717E-4</v>
      </c>
      <c r="ES112" s="381">
        <f>ER112*(1-VLOOKUP($AW112,'MP-2019_Female'!$A$3:$CH$103,IF(ES$104&gt;2034,84,(60+(ES$104-$AX$104)))))</f>
        <v>1.09184498833129E-4</v>
      </c>
      <c r="ET112" s="381">
        <f>ES112*(1-VLOOKUP($AW112,'MP-2019_Female'!$A$3:$CH$103,IF(ET$104&gt;2034,84,(60+(ET$104-$AX$104)))))</f>
        <v>1.0814724609421428E-4</v>
      </c>
      <c r="EU112" s="381">
        <f>ET112*(1-VLOOKUP($AW112,'MP-2019_Female'!$A$3:$CH$103,IF(EU$104&gt;2034,84,(60+(EU$104-$AX$104)))))</f>
        <v>1.0711984725631925E-4</v>
      </c>
      <c r="EV112" s="381">
        <f>EU112*(1-VLOOKUP($AW112,'MP-2019_Female'!$A$3:$CH$103,IF(EV$104&gt;2034,84,(60+(EV$104-$AX$104)))))</f>
        <v>1.0610220870738423E-4</v>
      </c>
      <c r="EW112" s="381">
        <f>EV112*(1-VLOOKUP($AW112,'MP-2019_Female'!$A$3:$CH$103,IF(EW$104&gt;2034,84,(60+(EW$104-$AX$104)))))</f>
        <v>1.0509423772466408E-4</v>
      </c>
      <c r="EX112" s="381">
        <f>EW112*(1-VLOOKUP($AW112,'MP-2019_Female'!$A$3:$CH$103,IF(EX$104&gt;2034,84,(60+(EX$104-$AX$104)))))</f>
        <v>1.0409584246627979E-4</v>
      </c>
      <c r="EY112" s="381">
        <f>EX112*(1-VLOOKUP($AW112,'MP-2019_Female'!$A$3:$CH$103,IF(EY$104&gt;2034,84,(60+(EY$104-$AX$104)))))</f>
        <v>1.0310693196285014E-4</v>
      </c>
      <c r="EZ112" s="381">
        <f>EY112*(1-VLOOKUP($AW112,'MP-2019_Female'!$A$3:$CH$103,IF(EZ$104&gt;2034,84,(60+(EZ$104-$AX$104)))))</f>
        <v>1.0212741610920306E-4</v>
      </c>
      <c r="FA112" s="381">
        <f>EZ112*(1-VLOOKUP($AW112,'MP-2019_Female'!$A$3:$CH$103,IF(FA$104&gt;2034,84,(60+(FA$104-$AX$104)))))</f>
        <v>1.0115720565616563E-4</v>
      </c>
      <c r="FB112" s="381">
        <f>FA112*(1-VLOOKUP($AW112,'MP-2019_Female'!$A$3:$CH$103,IF(FB$104&gt;2034,84,(60+(FB$104-$AX$104)))))</f>
        <v>1.0019621220243206E-4</v>
      </c>
      <c r="FC112" s="381">
        <f>FB112*(1-VLOOKUP($AW112,'MP-2019_Female'!$A$3:$CH$103,IF(FC$104&gt;2034,84,(60+(FC$104-$AX$104)))))</f>
        <v>9.9244348186508963E-5</v>
      </c>
      <c r="FD112" s="381">
        <f>FC112*(1-VLOOKUP($AW112,'MP-2019_Female'!$A$3:$CH$103,IF(FD$104&gt;2034,84,(60+(FD$104-$AX$104)))))</f>
        <v>9.8301526878737138E-5</v>
      </c>
      <c r="FE112" s="381">
        <f>FD112*(1-VLOOKUP($AW112,'MP-2019_Female'!$A$3:$CH$103,IF(FE$104&gt;2034,84,(60+(FE$104-$AX$104)))))</f>
        <v>9.7367662373389134E-5</v>
      </c>
      <c r="FF112" s="381">
        <f>FE112*(1-VLOOKUP($AW112,'MP-2019_Female'!$A$3:$CH$103,IF(FF$104&gt;2034,84,(60+(FF$104-$AX$104)))))</f>
        <v>9.644266958084194E-5</v>
      </c>
      <c r="FG112" s="381">
        <f>FF112*(1-VLOOKUP($AW112,'MP-2019_Female'!$A$3:$CH$103,IF(FG$104&gt;2034,84,(60+(FG$104-$AX$104)))))</f>
        <v>9.5526464219823951E-5</v>
      </c>
      <c r="FH112" s="381">
        <f>FG112*(1-VLOOKUP($AW112,'MP-2019_Female'!$A$3:$CH$103,IF(FH$104&gt;2034,84,(60+(FH$104-$AX$104)))))</f>
        <v>9.4618962809735633E-5</v>
      </c>
      <c r="FI112" s="381">
        <f>FH112*(1-VLOOKUP($AW112,'MP-2019_Female'!$A$3:$CH$103,IF(FI$104&gt;2034,84,(60+(FI$104-$AX$104)))))</f>
        <v>9.3720082663043149E-5</v>
      </c>
      <c r="FJ112" s="381">
        <f>FI112*(1-VLOOKUP($AW112,'MP-2019_Female'!$A$3:$CH$103,IF(FJ$104&gt;2034,84,(60+(FJ$104-$AX$104)))))</f>
        <v>9.2829741877744243E-5</v>
      </c>
      <c r="FK112" s="381">
        <f>FJ112*(1-VLOOKUP($AW112,'MP-2019_Female'!$A$3:$CH$103,IF(FK$104&gt;2034,84,(60+(FK$104-$AX$104)))))</f>
        <v>9.1947859329905674E-5</v>
      </c>
      <c r="FL112" s="381">
        <f>FK112*(1-VLOOKUP($AW112,'MP-2019_Female'!$A$3:$CH$103,IF(FL$104&gt;2034,84,(60+(FL$104-$AX$104)))))</f>
        <v>9.1074354666271574E-5</v>
      </c>
      <c r="FM112" s="381">
        <f>FL112*(1-VLOOKUP($AW112,'MP-2019_Female'!$A$3:$CH$103,IF(FM$104&gt;2034,84,(60+(FM$104-$AX$104)))))</f>
        <v>9.0209148296942004E-5</v>
      </c>
      <c r="FN112" s="381">
        <f>FM112*(1-VLOOKUP($AW112,'MP-2019_Female'!$A$3:$CH$103,IF(FN$104&gt;2034,84,(60+(FN$104-$AX$104)))))</f>
        <v>8.9352161388121055E-5</v>
      </c>
    </row>
    <row r="113" spans="3:170">
      <c r="C113" s="165" t="s">
        <v>81</v>
      </c>
      <c r="AW113" s="172">
        <v>33</v>
      </c>
      <c r="AX113" s="199">
        <f t="shared" si="30"/>
        <v>2.246779657668263E-4</v>
      </c>
      <c r="AY113" s="334">
        <f t="shared" si="31"/>
        <v>1.7480000000000002E-4</v>
      </c>
      <c r="AZ113" s="381">
        <f>AY113*(1-VLOOKUP($AW113,'MP-2019_Female'!$A$3:$CH$103,IF(AZ$104&gt;2034,84,(60+(AZ$104-$AX$104)))))</f>
        <v>1.7632076000000002E-4</v>
      </c>
      <c r="BA113" s="381">
        <f>AZ113*(1-VLOOKUP($AW113,'MP-2019_Female'!$A$3:$CH$103,IF(BA$104&gt;2034,84,(60+(BA$104-$AX$104)))))</f>
        <v>1.7903609970400003E-4</v>
      </c>
      <c r="BB113" s="381">
        <f>BA113*(1-VLOOKUP($AW113,'MP-2019_Female'!$A$3:$CH$103,IF(BB$104&gt;2034,84,(60+(BB$104-$AX$104)))))</f>
        <v>1.8336877331683683E-4</v>
      </c>
      <c r="BC113" s="381">
        <f>BB113*(1-VLOOKUP($AW113,'MP-2019_Female'!$A$3:$CH$103,IF(BC$104&gt;2034,84,(60+(BC$104-$AX$104)))))</f>
        <v>1.8971333287359939E-4</v>
      </c>
      <c r="BD113" s="381">
        <f>BC113*(1-VLOOKUP($AW113,'MP-2019_Female'!$A$3:$CH$103,IF(BD$104&gt;2034,84,(60+(BD$104-$AX$104)))))</f>
        <v>1.9847808885235969E-4</v>
      </c>
      <c r="BE113" s="381">
        <f>BD113*(1-VLOOKUP($AW113,'MP-2019_Female'!$A$3:$CH$103,IF(BE$104&gt;2034,84,(60+(BE$104-$AX$104)))))</f>
        <v>2.0750884189514208E-4</v>
      </c>
      <c r="BF113" s="381">
        <f>BE113*(1-VLOOKUP($AW113,'MP-2019_Female'!$A$3:$CH$103,IF(BF$104&gt;2034,84,(60+(BF$104-$AX$104)))))</f>
        <v>2.1639022032825416E-4</v>
      </c>
      <c r="BG113" s="381">
        <f>BF113*(1-VLOOKUP($AW113,'MP-2019_Female'!$A$3:$CH$103,IF(BG$104&gt;2034,84,(60+(BG$104-$AX$104)))))</f>
        <v>2.246779657668263E-4</v>
      </c>
      <c r="BH113" s="381">
        <f>BG113*(1-VLOOKUP($AW113,'MP-2019_Female'!$A$3:$CH$103,IF(BH$104&gt;2034,84,(60+(BH$104-$AX$104)))))</f>
        <v>2.320249352474015E-4</v>
      </c>
      <c r="BI113" s="381">
        <f>BH113*(1-VLOOKUP($AW113,'MP-2019_Female'!$A$3:$CH$103,IF(BI$104&gt;2034,84,(60+(BI$104-$AX$104)))))</f>
        <v>2.3812719104440816E-4</v>
      </c>
      <c r="BJ113" s="471">
        <f>BI113*(1-VLOOKUP($AW113,'MP-2019_Female'!$A$3:$CH$103,IF(BJ$104&gt;2034,84,(60+(BJ$104-$AX$104)))))</f>
        <v>2.4284210942708746E-4</v>
      </c>
      <c r="BK113" s="381">
        <f>BJ113*(1-VLOOKUP($AW113,'MP-2019_Female'!$A$3:$CH$103,IF(BK$104&gt;2034,84,(60+(BK$104-$AX$104)))))</f>
        <v>2.4612047790435314E-4</v>
      </c>
      <c r="BL113" s="381">
        <f>BK113*(1-VLOOKUP($AW113,'MP-2019_Female'!$A$3:$CH$103,IF(BL$104&gt;2034,84,(60+(BL$104-$AX$104)))))</f>
        <v>2.4806482967979756E-4</v>
      </c>
      <c r="BM113" s="381">
        <f>BL113*(1-VLOOKUP($AW113,'MP-2019_Female'!$A$3:$CH$103,IF(BM$104&gt;2034,84,(60+(BM$104-$AX$104)))))</f>
        <v>2.4890825010070891E-4</v>
      </c>
      <c r="BN113" s="381">
        <f>BM113*(1-VLOOKUP($AW113,'MP-2019_Female'!$A$3:$CH$103,IF(BN$104&gt;2034,84,(60+(BN$104-$AX$104)))))</f>
        <v>2.4900781340074919E-4</v>
      </c>
      <c r="BO113" s="381">
        <f>BN113*(1-VLOOKUP($AW113,'MP-2019_Female'!$A$3:$CH$103,IF(BO$104&gt;2034,84,(60+(BO$104-$AX$104)))))</f>
        <v>2.48609400899308E-4</v>
      </c>
      <c r="BP113" s="381">
        <f>BO113*(1-VLOOKUP($AW113,'MP-2019_Female'!$A$3:$CH$103,IF(BP$104&gt;2034,84,(60+(BP$104-$AX$104)))))</f>
        <v>2.4776412893625038E-4</v>
      </c>
      <c r="BQ113" s="381">
        <f>BP113*(1-VLOOKUP($AW113,'MP-2019_Female'!$A$3:$CH$103,IF(BQ$104&gt;2034,84,(60+(BQ$104-$AX$104)))))</f>
        <v>2.4652530829156913E-4</v>
      </c>
      <c r="BR113" s="381">
        <f>BQ113*(1-VLOOKUP($AW113,'MP-2019_Female'!$A$3:$CH$103,IF(BR$104&gt;2034,84,(60+(BR$104-$AX$104)))))</f>
        <v>2.449968513801614E-4</v>
      </c>
      <c r="BS113" s="381">
        <f>BR113*(1-VLOOKUP($AW113,'MP-2019_Female'!$A$3:$CH$103,IF(BS$104&gt;2034,84,(60+(BS$104-$AX$104)))))</f>
        <v>2.4323287405022422E-4</v>
      </c>
      <c r="BT113" s="381">
        <f>BS113*(1-VLOOKUP($AW113,'MP-2019_Female'!$A$3:$CH$103,IF(BT$104&gt;2034,84,(60+(BT$104-$AX$104)))))</f>
        <v>2.4123836448301239E-4</v>
      </c>
      <c r="BU113" s="381">
        <f>BT113*(1-VLOOKUP($AW113,'MP-2019_Female'!$A$3:$CH$103,IF(BU$104&gt;2034,84,(60+(BU$104-$AX$104)))))</f>
        <v>2.3909134303911356E-4</v>
      </c>
      <c r="BV113" s="381">
        <f>BU113*(1-VLOOKUP($AW113,'MP-2019_Female'!$A$3:$CH$103,IF(BV$104&gt;2034,84,(60+(BV$104-$AX$104)))))</f>
        <v>2.3681997528024199E-4</v>
      </c>
      <c r="BW113" s="381">
        <f>BV113*(1-VLOOKUP($AW113,'MP-2019_Female'!$A$3:$CH$103,IF(BW$104&gt;2034,84,(60+(BW$104-$AX$104)))))</f>
        <v>2.3447545752496759E-4</v>
      </c>
      <c r="BX113" s="381">
        <f>BW113*(1-VLOOKUP($AW113,'MP-2019_Female'!$A$3:$CH$103,IF(BX$104&gt;2034,84,(60+(BX$104-$AX$104)))))</f>
        <v>2.3224794067848041E-4</v>
      </c>
      <c r="BY113" s="381">
        <f>BX113*(1-VLOOKUP($AW113,'MP-2019_Female'!$A$3:$CH$103,IF(BY$104&gt;2034,84,(60+(BY$104-$AX$104)))))</f>
        <v>2.3004158524203485E-4</v>
      </c>
      <c r="BZ113" s="381">
        <f>BY113*(1-VLOOKUP($AW113,'MP-2019_Female'!$A$3:$CH$103,IF(BZ$104&gt;2034,84,(60+(BZ$104-$AX$104)))))</f>
        <v>2.2785619018223554E-4</v>
      </c>
      <c r="CA113" s="381">
        <f>BZ113*(1-VLOOKUP($AW113,'MP-2019_Female'!$A$3:$CH$103,IF(CA$104&gt;2034,84,(60+(CA$104-$AX$104)))))</f>
        <v>2.2569155637550432E-4</v>
      </c>
      <c r="CB113" s="381">
        <f>CA113*(1-VLOOKUP($AW113,'MP-2019_Female'!$A$3:$CH$103,IF(CB$104&gt;2034,84,(60+(CB$104-$AX$104)))))</f>
        <v>2.2354748658993704E-4</v>
      </c>
      <c r="CC113" s="381">
        <f>CB113*(1-VLOOKUP($AW113,'MP-2019_Female'!$A$3:$CH$103,IF(CC$104&gt;2034,84,(60+(CC$104-$AX$104)))))</f>
        <v>2.2142378546733264E-4</v>
      </c>
      <c r="CD113" s="381">
        <f>CC113*(1-VLOOKUP($AW113,'MP-2019_Female'!$A$3:$CH$103,IF(CD$104&gt;2034,84,(60+(CD$104-$AX$104)))))</f>
        <v>2.1932025950539298E-4</v>
      </c>
      <c r="CE113" s="381">
        <f>CD113*(1-VLOOKUP($AW113,'MP-2019_Female'!$A$3:$CH$103,IF(CE$104&gt;2034,84,(60+(CE$104-$AX$104)))))</f>
        <v>2.1723671704009176E-4</v>
      </c>
      <c r="CF113" s="381">
        <f>CE113*(1-VLOOKUP($AW113,'MP-2019_Female'!$A$3:$CH$103,IF(CF$104&gt;2034,84,(60+(CF$104-$AX$104)))))</f>
        <v>2.151729682282109E-4</v>
      </c>
      <c r="CG113" s="381">
        <f>CF113*(1-VLOOKUP($AW113,'MP-2019_Female'!$A$3:$CH$103,IF(CG$104&gt;2034,84,(60+(CG$104-$AX$104)))))</f>
        <v>2.1312882503004291E-4</v>
      </c>
      <c r="CH113" s="381">
        <f>CG113*(1-VLOOKUP($AW113,'MP-2019_Female'!$A$3:$CH$103,IF(CH$104&gt;2034,84,(60+(CH$104-$AX$104)))))</f>
        <v>2.1110410119225753E-4</v>
      </c>
      <c r="CI113" s="381">
        <f>CH113*(1-VLOOKUP($AW113,'MP-2019_Female'!$A$3:$CH$103,IF(CI$104&gt;2034,84,(60+(CI$104-$AX$104)))))</f>
        <v>2.0909861223093108E-4</v>
      </c>
      <c r="CJ113" s="381">
        <f>CI113*(1-VLOOKUP($AW113,'MP-2019_Female'!$A$3:$CH$103,IF(CJ$104&gt;2034,84,(60+(CJ$104-$AX$104)))))</f>
        <v>2.0711217541473725E-4</v>
      </c>
      <c r="CK113" s="381">
        <f>CJ113*(1-VLOOKUP($AW113,'MP-2019_Female'!$A$3:$CH$103,IF(CK$104&gt;2034,84,(60+(CK$104-$AX$104)))))</f>
        <v>2.0514460974829725E-4</v>
      </c>
      <c r="CL113" s="381">
        <f>CK113*(1-VLOOKUP($AW113,'MP-2019_Female'!$A$3:$CH$103,IF(CL$104&gt;2034,84,(60+(CL$104-$AX$104)))))</f>
        <v>2.0319573595568844E-4</v>
      </c>
      <c r="CM113" s="381">
        <f>CL113*(1-VLOOKUP($AW113,'MP-2019_Female'!$A$3:$CH$103,IF(CM$104&gt;2034,84,(60+(CM$104-$AX$104)))))</f>
        <v>2.012653764641094E-4</v>
      </c>
      <c r="CN113" s="381">
        <f>CM113*(1-VLOOKUP($AW113,'MP-2019_Female'!$A$3:$CH$103,IF(CN$104&gt;2034,84,(60+(CN$104-$AX$104)))))</f>
        <v>1.9935335538770037E-4</v>
      </c>
      <c r="CO113" s="381">
        <f>CN113*(1-VLOOKUP($AW113,'MP-2019_Female'!$A$3:$CH$103,IF(CO$104&gt;2034,84,(60+(CO$104-$AX$104)))))</f>
        <v>1.9745949851151723E-4</v>
      </c>
      <c r="CP113" s="381">
        <f>CO113*(1-VLOOKUP($AW113,'MP-2019_Female'!$A$3:$CH$103,IF(CP$104&gt;2034,84,(60+(CP$104-$AX$104)))))</f>
        <v>1.9558363327565784E-4</v>
      </c>
      <c r="CQ113" s="381">
        <f>CP113*(1-VLOOKUP($AW113,'MP-2019_Female'!$A$3:$CH$103,IF(CQ$104&gt;2034,84,(60+(CQ$104-$AX$104)))))</f>
        <v>1.9372558875953909E-4</v>
      </c>
      <c r="CR113" s="381">
        <f>CQ113*(1-VLOOKUP($AW113,'MP-2019_Female'!$A$3:$CH$103,IF(CR$104&gt;2034,84,(60+(CR$104-$AX$104)))))</f>
        <v>1.9188519566632349E-4</v>
      </c>
      <c r="CS113" s="381">
        <f>CR113*(1-VLOOKUP($AW113,'MP-2019_Female'!$A$3:$CH$103,IF(CS$104&gt;2034,84,(60+(CS$104-$AX$104)))))</f>
        <v>1.9006228630749343E-4</v>
      </c>
      <c r="CT113" s="381">
        <f>CS113*(1-VLOOKUP($AW113,'MP-2019_Female'!$A$3:$CH$103,IF(CT$104&gt;2034,84,(60+(CT$104-$AX$104)))))</f>
        <v>1.8825669458757225E-4</v>
      </c>
      <c r="CU113" s="381">
        <f>CT113*(1-VLOOKUP($AW113,'MP-2019_Female'!$A$3:$CH$103,IF(CU$104&gt;2034,84,(60+(CU$104-$AX$104)))))</f>
        <v>1.8646825598899033E-4</v>
      </c>
      <c r="CV113" s="381">
        <f>CU113*(1-VLOOKUP($AW113,'MP-2019_Female'!$A$3:$CH$103,IF(CV$104&gt;2034,84,(60+(CV$104-$AX$104)))))</f>
        <v>1.8469680755709493E-4</v>
      </c>
      <c r="CW113" s="381">
        <f>CV113*(1-VLOOKUP($AW113,'MP-2019_Female'!$A$3:$CH$103,IF(CW$104&gt;2034,84,(60+(CW$104-$AX$104)))))</f>
        <v>1.8294218788530254E-4</v>
      </c>
      <c r="CX113" s="381">
        <f>CW113*(1-VLOOKUP($AW113,'MP-2019_Female'!$A$3:$CH$103,IF(CX$104&gt;2034,84,(60+(CX$104-$AX$104)))))</f>
        <v>1.8120423710039218E-4</v>
      </c>
      <c r="CY113" s="381">
        <f>CX113*(1-VLOOKUP($AW113,'MP-2019_Female'!$A$3:$CH$103,IF(CY$104&gt;2034,84,(60+(CY$104-$AX$104)))))</f>
        <v>1.7948279684793848E-4</v>
      </c>
      <c r="CZ113" s="381">
        <f>CY113*(1-VLOOKUP($AW113,'MP-2019_Female'!$A$3:$CH$103,IF(CZ$104&gt;2034,84,(60+(CZ$104-$AX$104)))))</f>
        <v>1.7777771027788306E-4</v>
      </c>
      <c r="DA113" s="381">
        <f>CZ113*(1-VLOOKUP($AW113,'MP-2019_Female'!$A$3:$CH$103,IF(DA$104&gt;2034,84,(60+(DA$104-$AX$104)))))</f>
        <v>1.7608882203024319E-4</v>
      </c>
      <c r="DB113" s="381">
        <f>DA113*(1-VLOOKUP($AW113,'MP-2019_Female'!$A$3:$CH$103,IF(DB$104&gt;2034,84,(60+(DB$104-$AX$104)))))</f>
        <v>1.744159782209559E-4</v>
      </c>
      <c r="DC113" s="381">
        <f>DB113*(1-VLOOKUP($AW113,'MP-2019_Female'!$A$3:$CH$103,IF(DC$104&gt;2034,84,(60+(DC$104-$AX$104)))))</f>
        <v>1.7275902642785684E-4</v>
      </c>
      <c r="DD113" s="381">
        <f>DC113*(1-VLOOKUP($AW113,'MP-2019_Female'!$A$3:$CH$103,IF(DD$104&gt;2034,84,(60+(DD$104-$AX$104)))))</f>
        <v>1.711178156767922E-4</v>
      </c>
      <c r="DE113" s="381">
        <f>DD113*(1-VLOOKUP($AW113,'MP-2019_Female'!$A$3:$CH$103,IF(DE$104&gt;2034,84,(60+(DE$104-$AX$104)))))</f>
        <v>1.6949219642786267E-4</v>
      </c>
      <c r="DF113" s="381">
        <f>DE113*(1-VLOOKUP($AW113,'MP-2019_Female'!$A$3:$CH$103,IF(DF$104&gt;2034,84,(60+(DF$104-$AX$104)))))</f>
        <v>1.6788202056179798E-4</v>
      </c>
      <c r="DG113" s="381">
        <f>DF113*(1-VLOOKUP($AW113,'MP-2019_Female'!$A$3:$CH$103,IF(DG$104&gt;2034,84,(60+(DG$104-$AX$104)))))</f>
        <v>1.662871413664609E-4</v>
      </c>
      <c r="DH113" s="381">
        <f>DG113*(1-VLOOKUP($AW113,'MP-2019_Female'!$A$3:$CH$103,IF(DH$104&gt;2034,84,(60+(DH$104-$AX$104)))))</f>
        <v>1.6470741352347953E-4</v>
      </c>
      <c r="DI113" s="381">
        <f>DH113*(1-VLOOKUP($AW113,'MP-2019_Female'!$A$3:$CH$103,IF(DI$104&gt;2034,84,(60+(DI$104-$AX$104)))))</f>
        <v>1.6314269309500648E-4</v>
      </c>
      <c r="DJ113" s="381">
        <f>DI113*(1-VLOOKUP($AW113,'MP-2019_Female'!$A$3:$CH$103,IF(DJ$104&gt;2034,84,(60+(DJ$104-$AX$104)))))</f>
        <v>1.6159283751060393E-4</v>
      </c>
      <c r="DK113" s="381">
        <f>DJ113*(1-VLOOKUP($AW113,'MP-2019_Female'!$A$3:$CH$103,IF(DK$104&gt;2034,84,(60+(DK$104-$AX$104)))))</f>
        <v>1.6005770555425319E-4</v>
      </c>
      <c r="DL113" s="381">
        <f>DK113*(1-VLOOKUP($AW113,'MP-2019_Female'!$A$3:$CH$103,IF(DL$104&gt;2034,84,(60+(DL$104-$AX$104)))))</f>
        <v>1.5853715735148779E-4</v>
      </c>
      <c r="DM113" s="381">
        <f>DL113*(1-VLOOKUP($AW113,'MP-2019_Female'!$A$3:$CH$103,IF(DM$104&gt;2034,84,(60+(DM$104-$AX$104)))))</f>
        <v>1.5703105435664865E-4</v>
      </c>
      <c r="DN113" s="381">
        <f>DM113*(1-VLOOKUP($AW113,'MP-2019_Female'!$A$3:$CH$103,IF(DN$104&gt;2034,84,(60+(DN$104-$AX$104)))))</f>
        <v>1.5553925934026051E-4</v>
      </c>
      <c r="DO113" s="381">
        <f>DN113*(1-VLOOKUP($AW113,'MP-2019_Female'!$A$3:$CH$103,IF(DO$104&gt;2034,84,(60+(DO$104-$AX$104)))))</f>
        <v>1.5406163637652804E-4</v>
      </c>
      <c r="DP113" s="381">
        <f>DO113*(1-VLOOKUP($AW113,'MP-2019_Female'!$A$3:$CH$103,IF(DP$104&gt;2034,84,(60+(DP$104-$AX$104)))))</f>
        <v>1.5259805083095104E-4</v>
      </c>
      <c r="DQ113" s="381">
        <f>DP113*(1-VLOOKUP($AW113,'MP-2019_Female'!$A$3:$CH$103,IF(DQ$104&gt;2034,84,(60+(DQ$104-$AX$104)))))</f>
        <v>1.51148369348057E-4</v>
      </c>
      <c r="DR113" s="381">
        <f>DQ113*(1-VLOOKUP($AW113,'MP-2019_Female'!$A$3:$CH$103,IF(DR$104&gt;2034,84,(60+(DR$104-$AX$104)))))</f>
        <v>1.4971245983925048E-4</v>
      </c>
      <c r="DS113" s="381">
        <f>DR113*(1-VLOOKUP($AW113,'MP-2019_Female'!$A$3:$CH$103,IF(DS$104&gt;2034,84,(60+(DS$104-$AX$104)))))</f>
        <v>1.4829019147077761E-4</v>
      </c>
      <c r="DT113" s="381">
        <f>DS113*(1-VLOOKUP($AW113,'MP-2019_Female'!$A$3:$CH$103,IF(DT$104&gt;2034,84,(60+(DT$104-$AX$104)))))</f>
        <v>1.4688143465180524E-4</v>
      </c>
      <c r="DU113" s="381">
        <f>DT113*(1-VLOOKUP($AW113,'MP-2019_Female'!$A$3:$CH$103,IF(DU$104&gt;2034,84,(60+(DU$104-$AX$104)))))</f>
        <v>1.4548606102261311E-4</v>
      </c>
      <c r="DV113" s="381">
        <f>DU113*(1-VLOOKUP($AW113,'MP-2019_Female'!$A$3:$CH$103,IF(DV$104&gt;2034,84,(60+(DV$104-$AX$104)))))</f>
        <v>1.4410394344289829E-4</v>
      </c>
      <c r="DW113" s="381">
        <f>DV113*(1-VLOOKUP($AW113,'MP-2019_Female'!$A$3:$CH$103,IF(DW$104&gt;2034,84,(60+(DW$104-$AX$104)))))</f>
        <v>1.4273495598019078E-4</v>
      </c>
      <c r="DX113" s="381">
        <f>DW113*(1-VLOOKUP($AW113,'MP-2019_Female'!$A$3:$CH$103,IF(DX$104&gt;2034,84,(60+(DX$104-$AX$104)))))</f>
        <v>1.4137897389837896E-4</v>
      </c>
      <c r="DY113" s="381">
        <f>DX113*(1-VLOOKUP($AW113,'MP-2019_Female'!$A$3:$CH$103,IF(DY$104&gt;2034,84,(60+(DY$104-$AX$104)))))</f>
        <v>1.4003587364634437E-4</v>
      </c>
      <c r="DZ113" s="381">
        <f>DY113*(1-VLOOKUP($AW113,'MP-2019_Female'!$A$3:$CH$103,IF(DZ$104&gt;2034,84,(60+(DZ$104-$AX$104)))))</f>
        <v>1.387055328467041E-4</v>
      </c>
      <c r="EA113" s="381">
        <f>DZ113*(1-VLOOKUP($AW113,'MP-2019_Female'!$A$3:$CH$103,IF(EA$104&gt;2034,84,(60+(EA$104-$AX$104)))))</f>
        <v>1.3738783028466043E-4</v>
      </c>
      <c r="EB113" s="381">
        <f>EA113*(1-VLOOKUP($AW113,'MP-2019_Female'!$A$3:$CH$103,IF(EB$104&gt;2034,84,(60+(EB$104-$AX$104)))))</f>
        <v>1.3608264589695616E-4</v>
      </c>
      <c r="EC113" s="381">
        <f>EB113*(1-VLOOKUP($AW113,'MP-2019_Female'!$A$3:$CH$103,IF(EC$104&gt;2034,84,(60+(EC$104-$AX$104)))))</f>
        <v>1.3478986076093509E-4</v>
      </c>
      <c r="ED113" s="381">
        <f>EC113*(1-VLOOKUP($AW113,'MP-2019_Female'!$A$3:$CH$103,IF(ED$104&gt;2034,84,(60+(ED$104-$AX$104)))))</f>
        <v>1.3350935708370622E-4</v>
      </c>
      <c r="EE113" s="381">
        <f>ED113*(1-VLOOKUP($AW113,'MP-2019_Female'!$A$3:$CH$103,IF(EE$104&gt;2034,84,(60+(EE$104-$AX$104)))))</f>
        <v>1.3224101819141101E-4</v>
      </c>
      <c r="EF113" s="381">
        <f>EE113*(1-VLOOKUP($AW113,'MP-2019_Female'!$A$3:$CH$103,IF(EF$104&gt;2034,84,(60+(EF$104-$AX$104)))))</f>
        <v>1.309847285185926E-4</v>
      </c>
      <c r="EG113" s="381">
        <f>EF113*(1-VLOOKUP($AW113,'MP-2019_Female'!$A$3:$CH$103,IF(EG$104&gt;2034,84,(60+(EG$104-$AX$104)))))</f>
        <v>1.2974037359766597E-4</v>
      </c>
      <c r="EH113" s="381">
        <f>EG113*(1-VLOOKUP($AW113,'MP-2019_Female'!$A$3:$CH$103,IF(EH$104&gt;2034,84,(60+(EH$104-$AX$104)))))</f>
        <v>1.2850784004848816E-4</v>
      </c>
      <c r="EI113" s="381">
        <f>EH113*(1-VLOOKUP($AW113,'MP-2019_Female'!$A$3:$CH$103,IF(EI$104&gt;2034,84,(60+(EI$104-$AX$104)))))</f>
        <v>1.2728701556802754E-4</v>
      </c>
      <c r="EJ113" s="381">
        <f>EI113*(1-VLOOKUP($AW113,'MP-2019_Female'!$A$3:$CH$103,IF(EJ$104&gt;2034,84,(60+(EJ$104-$AX$104)))))</f>
        <v>1.2607778892013128E-4</v>
      </c>
      <c r="EK113" s="381">
        <f>EJ113*(1-VLOOKUP($AW113,'MP-2019_Female'!$A$3:$CH$103,IF(EK$104&gt;2034,84,(60+(EK$104-$AX$104)))))</f>
        <v>1.2488004992539003E-4</v>
      </c>
      <c r="EL113" s="381">
        <f>EK113*(1-VLOOKUP($AW113,'MP-2019_Female'!$A$3:$CH$103,IF(EL$104&gt;2034,84,(60+(EL$104-$AX$104)))))</f>
        <v>1.2369368945109883E-4</v>
      </c>
      <c r="EM113" s="381">
        <f>EL113*(1-VLOOKUP($AW113,'MP-2019_Female'!$A$3:$CH$103,IF(EM$104&gt;2034,84,(60+(EM$104-$AX$104)))))</f>
        <v>1.225185994013134E-4</v>
      </c>
      <c r="EN113" s="381">
        <f>EM113*(1-VLOOKUP($AW113,'MP-2019_Female'!$A$3:$CH$103,IF(EN$104&gt;2034,84,(60+(EN$104-$AX$104)))))</f>
        <v>1.2135467270700092E-4</v>
      </c>
      <c r="EO113" s="381">
        <f>EN113*(1-VLOOKUP($AW113,'MP-2019_Female'!$A$3:$CH$103,IF(EO$104&gt;2034,84,(60+(EO$104-$AX$104)))))</f>
        <v>1.2020180331628442E-4</v>
      </c>
      <c r="EP113" s="381">
        <f>EO113*(1-VLOOKUP($AW113,'MP-2019_Female'!$A$3:$CH$103,IF(EP$104&gt;2034,84,(60+(EP$104-$AX$104)))))</f>
        <v>1.1905988618477972E-4</v>
      </c>
      <c r="EQ113" s="381">
        <f>EP113*(1-VLOOKUP($AW113,'MP-2019_Female'!$A$3:$CH$103,IF(EQ$104&gt;2034,84,(60+(EQ$104-$AX$104)))))</f>
        <v>1.1792881726602432E-4</v>
      </c>
      <c r="ER113" s="381">
        <f>EQ113*(1-VLOOKUP($AW113,'MP-2019_Female'!$A$3:$CH$103,IF(ER$104&gt;2034,84,(60+(ER$104-$AX$104)))))</f>
        <v>1.1680849350199709E-4</v>
      </c>
      <c r="ES113" s="381">
        <f>ER113*(1-VLOOKUP($AW113,'MP-2019_Female'!$A$3:$CH$103,IF(ES$104&gt;2034,84,(60+(ES$104-$AX$104)))))</f>
        <v>1.1569881281372812E-4</v>
      </c>
      <c r="ET113" s="381">
        <f>ES113*(1-VLOOKUP($AW113,'MP-2019_Female'!$A$3:$CH$103,IF(ET$104&gt;2034,84,(60+(ET$104-$AX$104)))))</f>
        <v>1.1459967409199771E-4</v>
      </c>
      <c r="EU113" s="381">
        <f>ET113*(1-VLOOKUP($AW113,'MP-2019_Female'!$A$3:$CH$103,IF(EU$104&gt;2034,84,(60+(EU$104-$AX$104)))))</f>
        <v>1.1351097718812373E-4</v>
      </c>
      <c r="EV113" s="381">
        <f>EU113*(1-VLOOKUP($AW113,'MP-2019_Female'!$A$3:$CH$103,IF(EV$104&gt;2034,84,(60+(EV$104-$AX$104)))))</f>
        <v>1.1243262290483655E-4</v>
      </c>
      <c r="EW113" s="381">
        <f>EV113*(1-VLOOKUP($AW113,'MP-2019_Female'!$A$3:$CH$103,IF(EW$104&gt;2034,84,(60+(EW$104-$AX$104)))))</f>
        <v>1.1136451298724062E-4</v>
      </c>
      <c r="EX113" s="381">
        <f>EW113*(1-VLOOKUP($AW113,'MP-2019_Female'!$A$3:$CH$103,IF(EX$104&gt;2034,84,(60+(EX$104-$AX$104)))))</f>
        <v>1.1030655011386184E-4</v>
      </c>
      <c r="EY113" s="381">
        <f>EX113*(1-VLOOKUP($AW113,'MP-2019_Female'!$A$3:$CH$103,IF(EY$104&gt;2034,84,(60+(EY$104-$AX$104)))))</f>
        <v>1.0925863788778016E-4</v>
      </c>
      <c r="EZ113" s="381">
        <f>EY113*(1-VLOOKUP($AW113,'MP-2019_Female'!$A$3:$CH$103,IF(EZ$104&gt;2034,84,(60+(EZ$104-$AX$104)))))</f>
        <v>1.0822068082784625E-4</v>
      </c>
      <c r="FA113" s="381">
        <f>EZ113*(1-VLOOKUP($AW113,'MP-2019_Female'!$A$3:$CH$103,IF(FA$104&gt;2034,84,(60+(FA$104-$AX$104)))))</f>
        <v>1.0719258435998172E-4</v>
      </c>
      <c r="FB113" s="381">
        <f>FA113*(1-VLOOKUP($AW113,'MP-2019_Female'!$A$3:$CH$103,IF(FB$104&gt;2034,84,(60+(FB$104-$AX$104)))))</f>
        <v>1.0617425480856189E-4</v>
      </c>
      <c r="FC113" s="381">
        <f>FB113*(1-VLOOKUP($AW113,'MP-2019_Female'!$A$3:$CH$103,IF(FC$104&gt;2034,84,(60+(FC$104-$AX$104)))))</f>
        <v>1.0516559938788056E-4</v>
      </c>
      <c r="FD113" s="381">
        <f>FC113*(1-VLOOKUP($AW113,'MP-2019_Female'!$A$3:$CH$103,IF(FD$104&gt;2034,84,(60+(FD$104-$AX$104)))))</f>
        <v>1.0416652619369569E-4</v>
      </c>
      <c r="FE113" s="381">
        <f>FD113*(1-VLOOKUP($AW113,'MP-2019_Female'!$A$3:$CH$103,IF(FE$104&gt;2034,84,(60+(FE$104-$AX$104)))))</f>
        <v>1.0317694419485559E-4</v>
      </c>
      <c r="FF113" s="381">
        <f>FE113*(1-VLOOKUP($AW113,'MP-2019_Female'!$A$3:$CH$103,IF(FF$104&gt;2034,84,(60+(FF$104-$AX$104)))))</f>
        <v>1.0219676322500447E-4</v>
      </c>
      <c r="FG113" s="381">
        <f>FF113*(1-VLOOKUP($AW113,'MP-2019_Female'!$A$3:$CH$103,IF(FG$104&gt;2034,84,(60+(FG$104-$AX$104)))))</f>
        <v>1.0122589397436694E-4</v>
      </c>
      <c r="FH113" s="381">
        <f>FG113*(1-VLOOKUP($AW113,'MP-2019_Female'!$A$3:$CH$103,IF(FH$104&gt;2034,84,(60+(FH$104-$AX$104)))))</f>
        <v>1.0026424798161045E-4</v>
      </c>
      <c r="FI113" s="381">
        <f>FH113*(1-VLOOKUP($AW113,'MP-2019_Female'!$A$3:$CH$103,IF(FI$104&gt;2034,84,(60+(FI$104-$AX$104)))))</f>
        <v>9.9311737625785157E-5</v>
      </c>
      <c r="FJ113" s="381">
        <f>FI113*(1-VLOOKUP($AW113,'MP-2019_Female'!$A$3:$CH$103,IF(FJ$104&gt;2034,84,(60+(FJ$104-$AX$104)))))</f>
        <v>9.8368276118340205E-5</v>
      </c>
      <c r="FK113" s="381">
        <f>FJ113*(1-VLOOKUP($AW113,'MP-2019_Female'!$A$3:$CH$103,IF(FK$104&gt;2034,84,(60+(FK$104-$AX$104)))))</f>
        <v>9.7433777495215982E-5</v>
      </c>
      <c r="FL113" s="381">
        <f>FK113*(1-VLOOKUP($AW113,'MP-2019_Female'!$A$3:$CH$103,IF(FL$104&gt;2034,84,(60+(FL$104-$AX$104)))))</f>
        <v>9.6508156609011436E-5</v>
      </c>
      <c r="FM113" s="381">
        <f>FL113*(1-VLOOKUP($AW113,'MP-2019_Female'!$A$3:$CH$103,IF(FM$104&gt;2034,84,(60+(FM$104-$AX$104)))))</f>
        <v>9.5591329121225838E-5</v>
      </c>
      <c r="FN113" s="381">
        <f>FM113*(1-VLOOKUP($AW113,'MP-2019_Female'!$A$3:$CH$103,IF(FN$104&gt;2034,84,(60+(FN$104-$AX$104)))))</f>
        <v>9.4683211494574202E-5</v>
      </c>
    </row>
    <row r="114" spans="3:170">
      <c r="AW114" s="172">
        <v>34</v>
      </c>
      <c r="AX114" s="199">
        <f t="shared" si="30"/>
        <v>2.465279010112712E-4</v>
      </c>
      <c r="AY114" s="334">
        <f t="shared" si="31"/>
        <v>1.9320000000000001E-4</v>
      </c>
      <c r="AZ114" s="381">
        <f>AY114*(1-VLOOKUP($AW114,'MP-2019_Female'!$A$3:$CH$103,IF(AZ$104&gt;2034,84,(60+(AZ$104-$AX$104)))))</f>
        <v>1.9462968000000003E-4</v>
      </c>
      <c r="BA114" s="381">
        <f>AZ114*(1-VLOOKUP($AW114,'MP-2019_Female'!$A$3:$CH$103,IF(BA$104&gt;2034,84,(60+(BA$104-$AX$104)))))</f>
        <v>1.9745181036000001E-4</v>
      </c>
      <c r="BB114" s="381">
        <f>BA114*(1-VLOOKUP($AW114,'MP-2019_Female'!$A$3:$CH$103,IF(BB$104&gt;2034,84,(60+(BB$104-$AX$104)))))</f>
        <v>2.0207218272242402E-4</v>
      </c>
      <c r="BC114" s="381">
        <f>BB114*(1-VLOOKUP($AW114,'MP-2019_Female'!$A$3:$CH$103,IF(BC$104&gt;2034,84,(60+(BC$104-$AX$104)))))</f>
        <v>2.088618080618975E-4</v>
      </c>
      <c r="BD114" s="381">
        <f>BC114*(1-VLOOKUP($AW114,'MP-2019_Female'!$A$3:$CH$103,IF(BD$104&gt;2034,84,(60+(BD$104-$AX$104)))))</f>
        <v>2.1819793088226431E-4</v>
      </c>
      <c r="BE114" s="381">
        <f>BD114*(1-VLOOKUP($AW114,'MP-2019_Female'!$A$3:$CH$103,IF(BE$104&gt;2034,84,(60+(BE$104-$AX$104)))))</f>
        <v>2.2788591901343685E-4</v>
      </c>
      <c r="BF114" s="381">
        <f>BE114*(1-VLOOKUP($AW114,'MP-2019_Female'!$A$3:$CH$103,IF(BF$104&gt;2034,84,(60+(BF$104-$AX$104)))))</f>
        <v>2.3747991620390253E-4</v>
      </c>
      <c r="BG114" s="381">
        <f>BF114*(1-VLOOKUP($AW114,'MP-2019_Female'!$A$3:$CH$103,IF(BG$104&gt;2034,84,(60+(BG$104-$AX$104)))))</f>
        <v>2.465279010112712E-4</v>
      </c>
      <c r="BH114" s="381">
        <f>BG114*(1-VLOOKUP($AW114,'MP-2019_Female'!$A$3:$CH$103,IF(BH$104&gt;2034,84,(60+(BH$104-$AX$104)))))</f>
        <v>2.5461401616444089E-4</v>
      </c>
      <c r="BI114" s="381">
        <f>BH114*(1-VLOOKUP($AW114,'MP-2019_Female'!$A$3:$CH$103,IF(BI$104&gt;2034,84,(60+(BI$104-$AX$104)))))</f>
        <v>2.6141221039603147E-4</v>
      </c>
      <c r="BJ114" s="471">
        <f>BI114*(1-VLOOKUP($AW114,'MP-2019_Female'!$A$3:$CH$103,IF(BJ$104&gt;2034,84,(60+(BJ$104-$AX$104)))))</f>
        <v>2.6671887826707093E-4</v>
      </c>
      <c r="BK114" s="381">
        <f>BJ114*(1-VLOOKUP($AW114,'MP-2019_Female'!$A$3:$CH$103,IF(BK$104&gt;2034,84,(60+(BK$104-$AX$104)))))</f>
        <v>2.7047961445063665E-4</v>
      </c>
      <c r="BL114" s="381">
        <f>BK114*(1-VLOOKUP($AW114,'MP-2019_Female'!$A$3:$CH$103,IF(BL$104&gt;2034,84,(60+(BL$104-$AX$104)))))</f>
        <v>2.7277869117346703E-4</v>
      </c>
      <c r="BM114" s="381">
        <f>BL114*(1-VLOOKUP($AW114,'MP-2019_Female'!$A$3:$CH$103,IF(BM$104&gt;2034,84,(60+(BM$104-$AX$104)))))</f>
        <v>2.7386980593816092E-4</v>
      </c>
      <c r="BN114" s="381">
        <f>BM114*(1-VLOOKUP($AW114,'MP-2019_Female'!$A$3:$CH$103,IF(BN$104&gt;2034,84,(60+(BN$104-$AX$104)))))</f>
        <v>2.7414367574409904E-4</v>
      </c>
      <c r="BO114" s="381">
        <f>BN114*(1-VLOOKUP($AW114,'MP-2019_Female'!$A$3:$CH$103,IF(BO$104&gt;2034,84,(60+(BO$104-$AX$104)))))</f>
        <v>2.7381470333320612E-4</v>
      </c>
      <c r="BP114" s="381">
        <f>BO114*(1-VLOOKUP($AW114,'MP-2019_Female'!$A$3:$CH$103,IF(BP$104&gt;2034,84,(60+(BP$104-$AX$104)))))</f>
        <v>2.7296587775287317E-4</v>
      </c>
      <c r="BQ114" s="381">
        <f>BP114*(1-VLOOKUP($AW114,'MP-2019_Female'!$A$3:$CH$103,IF(BQ$104&gt;2034,84,(60+(BQ$104-$AX$104)))))</f>
        <v>2.7168293812743465E-4</v>
      </c>
      <c r="BR114" s="381">
        <f>BQ114*(1-VLOOKUP($AW114,'MP-2019_Female'!$A$3:$CH$103,IF(BR$104&gt;2034,84,(60+(BR$104-$AX$104)))))</f>
        <v>2.6999850391104459E-4</v>
      </c>
      <c r="BS114" s="381">
        <f>BR114*(1-VLOOKUP($AW114,'MP-2019_Female'!$A$3:$CH$103,IF(BS$104&gt;2034,84,(60+(BS$104-$AX$104)))))</f>
        <v>2.6805451468288506E-4</v>
      </c>
      <c r="BT114" s="381">
        <f>BS114*(1-VLOOKUP($AW114,'MP-2019_Female'!$A$3:$CH$103,IF(BT$104&gt;2034,84,(60+(BT$104-$AX$104)))))</f>
        <v>2.6585646766248542E-4</v>
      </c>
      <c r="BU114" s="381">
        <f>BT114*(1-VLOOKUP($AW114,'MP-2019_Female'!$A$3:$CH$103,IF(BU$104&gt;2034,84,(60+(BU$104-$AX$104)))))</f>
        <v>2.6349034510028929E-4</v>
      </c>
      <c r="BV114" s="381">
        <f>BU114*(1-VLOOKUP($AW114,'MP-2019_Female'!$A$3:$CH$103,IF(BV$104&gt;2034,84,(60+(BV$104-$AX$104)))))</f>
        <v>2.6098718682183655E-4</v>
      </c>
      <c r="BW114" s="381">
        <f>BV114*(1-VLOOKUP($AW114,'MP-2019_Female'!$A$3:$CH$103,IF(BW$104&gt;2034,84,(60+(BW$104-$AX$104)))))</f>
        <v>2.5840341367230034E-4</v>
      </c>
      <c r="BX114" s="381">
        <f>BW114*(1-VLOOKUP($AW114,'MP-2019_Female'!$A$3:$CH$103,IF(BX$104&gt;2034,84,(60+(BX$104-$AX$104)))))</f>
        <v>2.559485812424135E-4</v>
      </c>
      <c r="BY114" s="381">
        <f>BX114*(1-VLOOKUP($AW114,'MP-2019_Female'!$A$3:$CH$103,IF(BY$104&gt;2034,84,(60+(BY$104-$AX$104)))))</f>
        <v>2.5351706972061061E-4</v>
      </c>
      <c r="BZ114" s="381">
        <f>BY114*(1-VLOOKUP($AW114,'MP-2019_Female'!$A$3:$CH$103,IF(BZ$104&gt;2034,84,(60+(BZ$104-$AX$104)))))</f>
        <v>2.5110865755826483E-4</v>
      </c>
      <c r="CA114" s="381">
        <f>BZ114*(1-VLOOKUP($AW114,'MP-2019_Female'!$A$3:$CH$103,IF(CA$104&gt;2034,84,(60+(CA$104-$AX$104)))))</f>
        <v>2.487231253114613E-4</v>
      </c>
      <c r="CB114" s="381">
        <f>CA114*(1-VLOOKUP($AW114,'MP-2019_Female'!$A$3:$CH$103,IF(CB$104&gt;2034,84,(60+(CB$104-$AX$104)))))</f>
        <v>2.4636025562100244E-4</v>
      </c>
      <c r="CC114" s="381">
        <f>CB114*(1-VLOOKUP($AW114,'MP-2019_Female'!$A$3:$CH$103,IF(CC$104&gt;2034,84,(60+(CC$104-$AX$104)))))</f>
        <v>2.4401983319260293E-4</v>
      </c>
      <c r="CD114" s="381">
        <f>CC114*(1-VLOOKUP($AW114,'MP-2019_Female'!$A$3:$CH$103,IF(CD$104&gt;2034,84,(60+(CD$104-$AX$104)))))</f>
        <v>2.4170164477727322E-4</v>
      </c>
      <c r="CE114" s="381">
        <f>CD114*(1-VLOOKUP($AW114,'MP-2019_Female'!$A$3:$CH$103,IF(CE$104&gt;2034,84,(60+(CE$104-$AX$104)))))</f>
        <v>2.3940547915188913E-4</v>
      </c>
      <c r="CF114" s="381">
        <f>CE114*(1-VLOOKUP($AW114,'MP-2019_Female'!$A$3:$CH$103,IF(CF$104&gt;2034,84,(60+(CF$104-$AX$104)))))</f>
        <v>2.371311270999462E-4</v>
      </c>
      <c r="CG114" s="381">
        <f>CF114*(1-VLOOKUP($AW114,'MP-2019_Female'!$A$3:$CH$103,IF(CG$104&gt;2034,84,(60+(CG$104-$AX$104)))))</f>
        <v>2.3487838139249671E-4</v>
      </c>
      <c r="CH114" s="381">
        <f>CG114*(1-VLOOKUP($AW114,'MP-2019_Female'!$A$3:$CH$103,IF(CH$104&gt;2034,84,(60+(CH$104-$AX$104)))))</f>
        <v>2.3264703676926799E-4</v>
      </c>
      <c r="CI114" s="381">
        <f>CH114*(1-VLOOKUP($AW114,'MP-2019_Female'!$A$3:$CH$103,IF(CI$104&gt;2034,84,(60+(CI$104-$AX$104)))))</f>
        <v>2.3043688991995995E-4</v>
      </c>
      <c r="CJ114" s="381">
        <f>CI114*(1-VLOOKUP($AW114,'MP-2019_Female'!$A$3:$CH$103,IF(CJ$104&gt;2034,84,(60+(CJ$104-$AX$104)))))</f>
        <v>2.2824773946572034E-4</v>
      </c>
      <c r="CK114" s="381">
        <f>CJ114*(1-VLOOKUP($AW114,'MP-2019_Female'!$A$3:$CH$103,IF(CK$104&gt;2034,84,(60+(CK$104-$AX$104)))))</f>
        <v>2.2607938594079602E-4</v>
      </c>
      <c r="CL114" s="381">
        <f>CK114*(1-VLOOKUP($AW114,'MP-2019_Female'!$A$3:$CH$103,IF(CL$104&gt;2034,84,(60+(CL$104-$AX$104)))))</f>
        <v>2.2393163177435846E-4</v>
      </c>
      <c r="CM114" s="381">
        <f>CL114*(1-VLOOKUP($AW114,'MP-2019_Female'!$A$3:$CH$103,IF(CM$104&gt;2034,84,(60+(CM$104-$AX$104)))))</f>
        <v>2.2180428127250207E-4</v>
      </c>
      <c r="CN114" s="381">
        <f>CM114*(1-VLOOKUP($AW114,'MP-2019_Female'!$A$3:$CH$103,IF(CN$104&gt;2034,84,(60+(CN$104-$AX$104)))))</f>
        <v>2.1969714060041332E-4</v>
      </c>
      <c r="CO114" s="381">
        <f>CN114*(1-VLOOKUP($AW114,'MP-2019_Female'!$A$3:$CH$103,IF(CO$104&gt;2034,84,(60+(CO$104-$AX$104)))))</f>
        <v>2.1761001776470941E-4</v>
      </c>
      <c r="CP114" s="381">
        <f>CO114*(1-VLOOKUP($AW114,'MP-2019_Female'!$A$3:$CH$103,IF(CP$104&gt;2034,84,(60+(CP$104-$AX$104)))))</f>
        <v>2.1554272259594469E-4</v>
      </c>
      <c r="CQ114" s="381">
        <f>CP114*(1-VLOOKUP($AW114,'MP-2019_Female'!$A$3:$CH$103,IF(CQ$104&gt;2034,84,(60+(CQ$104-$AX$104)))))</f>
        <v>2.1349506673128322E-4</v>
      </c>
      <c r="CR114" s="381">
        <f>CQ114*(1-VLOOKUP($AW114,'MP-2019_Female'!$A$3:$CH$103,IF(CR$104&gt;2034,84,(60+(CR$104-$AX$104)))))</f>
        <v>2.1146686359733603E-4</v>
      </c>
      <c r="CS114" s="381">
        <f>CR114*(1-VLOOKUP($AW114,'MP-2019_Female'!$A$3:$CH$103,IF(CS$104&gt;2034,84,(60+(CS$104-$AX$104)))))</f>
        <v>2.0945792839316134E-4</v>
      </c>
      <c r="CT114" s="381">
        <f>CS114*(1-VLOOKUP($AW114,'MP-2019_Female'!$A$3:$CH$103,IF(CT$104&gt;2034,84,(60+(CT$104-$AX$104)))))</f>
        <v>2.0746807807342632E-4</v>
      </c>
      <c r="CU114" s="381">
        <f>CT114*(1-VLOOKUP($AW114,'MP-2019_Female'!$A$3:$CH$103,IF(CU$104&gt;2034,84,(60+(CU$104-$AX$104)))))</f>
        <v>2.0549713133172876E-4</v>
      </c>
      <c r="CV114" s="381">
        <f>CU114*(1-VLOOKUP($AW114,'MP-2019_Female'!$A$3:$CH$103,IF(CV$104&gt;2034,84,(60+(CV$104-$AX$104)))))</f>
        <v>2.0354490858407736E-4</v>
      </c>
      <c r="CW114" s="381">
        <f>CV114*(1-VLOOKUP($AW114,'MP-2019_Female'!$A$3:$CH$103,IF(CW$104&gt;2034,84,(60+(CW$104-$AX$104)))))</f>
        <v>2.0161123195252864E-4</v>
      </c>
      <c r="CX114" s="381">
        <f>CW114*(1-VLOOKUP($AW114,'MP-2019_Female'!$A$3:$CH$103,IF(CX$104&gt;2034,84,(60+(CX$104-$AX$104)))))</f>
        <v>1.9969592524897962E-4</v>
      </c>
      <c r="CY114" s="381">
        <f>CX114*(1-VLOOKUP($AW114,'MP-2019_Female'!$A$3:$CH$103,IF(CY$104&gt;2034,84,(60+(CY$104-$AX$104)))))</f>
        <v>1.9779881395911434E-4</v>
      </c>
      <c r="CZ114" s="381">
        <f>CY114*(1-VLOOKUP($AW114,'MP-2019_Female'!$A$3:$CH$103,IF(CZ$104&gt;2034,84,(60+(CZ$104-$AX$104)))))</f>
        <v>1.9591972522650276E-4</v>
      </c>
      <c r="DA114" s="381">
        <f>CZ114*(1-VLOOKUP($AW114,'MP-2019_Female'!$A$3:$CH$103,IF(DA$104&gt;2034,84,(60+(DA$104-$AX$104)))))</f>
        <v>1.9405848783685098E-4</v>
      </c>
      <c r="DB114" s="381">
        <f>DA114*(1-VLOOKUP($AW114,'MP-2019_Female'!$A$3:$CH$103,IF(DB$104&gt;2034,84,(60+(DB$104-$AX$104)))))</f>
        <v>1.922149322024009E-4</v>
      </c>
      <c r="DC114" s="381">
        <f>DB114*(1-VLOOKUP($AW114,'MP-2019_Female'!$A$3:$CH$103,IF(DC$104&gt;2034,84,(60+(DC$104-$AX$104)))))</f>
        <v>1.903888903464781E-4</v>
      </c>
      <c r="DD114" s="381">
        <f>DC114*(1-VLOOKUP($AW114,'MP-2019_Female'!$A$3:$CH$103,IF(DD$104&gt;2034,84,(60+(DD$104-$AX$104)))))</f>
        <v>1.8858019588818657E-4</v>
      </c>
      <c r="DE114" s="381">
        <f>DD114*(1-VLOOKUP($AW114,'MP-2019_Female'!$A$3:$CH$103,IF(DE$104&gt;2034,84,(60+(DE$104-$AX$104)))))</f>
        <v>1.8678868402724881E-4</v>
      </c>
      <c r="DF114" s="381">
        <f>DE114*(1-VLOOKUP($AW114,'MP-2019_Female'!$A$3:$CH$103,IF(DF$104&gt;2034,84,(60+(DF$104-$AX$104)))))</f>
        <v>1.8501419152898996E-4</v>
      </c>
      <c r="DG114" s="381">
        <f>DF114*(1-VLOOKUP($AW114,'MP-2019_Female'!$A$3:$CH$103,IF(DG$104&gt;2034,84,(60+(DG$104-$AX$104)))))</f>
        <v>1.8325655670946457E-4</v>
      </c>
      <c r="DH114" s="381">
        <f>DG114*(1-VLOOKUP($AW114,'MP-2019_Female'!$A$3:$CH$103,IF(DH$104&gt;2034,84,(60+(DH$104-$AX$104)))))</f>
        <v>1.8151561942072466E-4</v>
      </c>
      <c r="DI114" s="381">
        <f>DH114*(1-VLOOKUP($AW114,'MP-2019_Female'!$A$3:$CH$103,IF(DI$104&gt;2034,84,(60+(DI$104-$AX$104)))))</f>
        <v>1.7979122103622779E-4</v>
      </c>
      <c r="DJ114" s="381">
        <f>DI114*(1-VLOOKUP($AW114,'MP-2019_Female'!$A$3:$CH$103,IF(DJ$104&gt;2034,84,(60+(DJ$104-$AX$104)))))</f>
        <v>1.7808320443638364E-4</v>
      </c>
      <c r="DK114" s="381">
        <f>DJ114*(1-VLOOKUP($AW114,'MP-2019_Female'!$A$3:$CH$103,IF(DK$104&gt;2034,84,(60+(DK$104-$AX$104)))))</f>
        <v>1.7639141399423801E-4</v>
      </c>
      <c r="DL114" s="381">
        <f>DK114*(1-VLOOKUP($AW114,'MP-2019_Female'!$A$3:$CH$103,IF(DL$104&gt;2034,84,(60+(DL$104-$AX$104)))))</f>
        <v>1.7471569556129276E-4</v>
      </c>
      <c r="DM114" s="381">
        <f>DL114*(1-VLOOKUP($AW114,'MP-2019_Female'!$A$3:$CH$103,IF(DM$104&gt;2034,84,(60+(DM$104-$AX$104)))))</f>
        <v>1.7305589645346048E-4</v>
      </c>
      <c r="DN114" s="381">
        <f>DM114*(1-VLOOKUP($AW114,'MP-2019_Female'!$A$3:$CH$103,IF(DN$104&gt;2034,84,(60+(DN$104-$AX$104)))))</f>
        <v>1.7141186543715261E-4</v>
      </c>
      <c r="DO114" s="381">
        <f>DN114*(1-VLOOKUP($AW114,'MP-2019_Female'!$A$3:$CH$103,IF(DO$104&gt;2034,84,(60+(DO$104-$AX$104)))))</f>
        <v>1.6978345271549967E-4</v>
      </c>
      <c r="DP114" s="381">
        <f>DO114*(1-VLOOKUP($AW114,'MP-2019_Female'!$A$3:$CH$103,IF(DP$104&gt;2034,84,(60+(DP$104-$AX$104)))))</f>
        <v>1.6817050991470243E-4</v>
      </c>
      <c r="DQ114" s="381">
        <f>DP114*(1-VLOOKUP($AW114,'MP-2019_Female'!$A$3:$CH$103,IF(DQ$104&gt;2034,84,(60+(DQ$104-$AX$104)))))</f>
        <v>1.6657289007051277E-4</v>
      </c>
      <c r="DR114" s="381">
        <f>DQ114*(1-VLOOKUP($AW114,'MP-2019_Female'!$A$3:$CH$103,IF(DR$104&gt;2034,84,(60+(DR$104-$AX$104)))))</f>
        <v>1.649904476148429E-4</v>
      </c>
      <c r="DS114" s="381">
        <f>DR114*(1-VLOOKUP($AW114,'MP-2019_Female'!$A$3:$CH$103,IF(DS$104&gt;2034,84,(60+(DS$104-$AX$104)))))</f>
        <v>1.6342303836250189E-4</v>
      </c>
      <c r="DT114" s="381">
        <f>DS114*(1-VLOOKUP($AW114,'MP-2019_Female'!$A$3:$CH$103,IF(DT$104&gt;2034,84,(60+(DT$104-$AX$104)))))</f>
        <v>1.6187051949805814E-4</v>
      </c>
      <c r="DU114" s="381">
        <f>DT114*(1-VLOOKUP($AW114,'MP-2019_Female'!$A$3:$CH$103,IF(DU$104&gt;2034,84,(60+(DU$104-$AX$104)))))</f>
        <v>1.6033274956282661E-4</v>
      </c>
      <c r="DV114" s="381">
        <f>DU114*(1-VLOOKUP($AW114,'MP-2019_Female'!$A$3:$CH$103,IF(DV$104&gt;2034,84,(60+(DV$104-$AX$104)))))</f>
        <v>1.5880958844197976E-4</v>
      </c>
      <c r="DW114" s="381">
        <f>DV114*(1-VLOOKUP($AW114,'MP-2019_Female'!$A$3:$CH$103,IF(DW$104&gt;2034,84,(60+(DW$104-$AX$104)))))</f>
        <v>1.5730089735178096E-4</v>
      </c>
      <c r="DX114" s="381">
        <f>DW114*(1-VLOOKUP($AW114,'MP-2019_Female'!$A$3:$CH$103,IF(DX$104&gt;2034,84,(60+(DX$104-$AX$104)))))</f>
        <v>1.5580653882693905E-4</v>
      </c>
      <c r="DY114" s="381">
        <f>DX114*(1-VLOOKUP($AW114,'MP-2019_Female'!$A$3:$CH$103,IF(DY$104&gt;2034,84,(60+(DY$104-$AX$104)))))</f>
        <v>1.5432637670808314E-4</v>
      </c>
      <c r="DZ114" s="381">
        <f>DY114*(1-VLOOKUP($AW114,'MP-2019_Female'!$A$3:$CH$103,IF(DZ$104&gt;2034,84,(60+(DZ$104-$AX$104)))))</f>
        <v>1.5286027612935636E-4</v>
      </c>
      <c r="EA114" s="381">
        <f>DZ114*(1-VLOOKUP($AW114,'MP-2019_Female'!$A$3:$CH$103,IF(EA$104&gt;2034,84,(60+(EA$104-$AX$104)))))</f>
        <v>1.5140810350612748E-4</v>
      </c>
      <c r="EB114" s="381">
        <f>EA114*(1-VLOOKUP($AW114,'MP-2019_Female'!$A$3:$CH$103,IF(EB$104&gt;2034,84,(60+(EB$104-$AX$104)))))</f>
        <v>1.4996972652281927E-4</v>
      </c>
      <c r="EC114" s="381">
        <f>EB114*(1-VLOOKUP($AW114,'MP-2019_Female'!$A$3:$CH$103,IF(EC$104&gt;2034,84,(60+(EC$104-$AX$104)))))</f>
        <v>1.485450141208525E-4</v>
      </c>
      <c r="ED114" s="381">
        <f>EC114*(1-VLOOKUP($AW114,'MP-2019_Female'!$A$3:$CH$103,IF(ED$104&gt;2034,84,(60+(ED$104-$AX$104)))))</f>
        <v>1.471338364867044E-4</v>
      </c>
      <c r="EE114" s="381">
        <f>ED114*(1-VLOOKUP($AW114,'MP-2019_Female'!$A$3:$CH$103,IF(EE$104&gt;2034,84,(60+(EE$104-$AX$104)))))</f>
        <v>1.457360650400807E-4</v>
      </c>
      <c r="EF114" s="381">
        <f>EE114*(1-VLOOKUP($AW114,'MP-2019_Female'!$A$3:$CH$103,IF(EF$104&gt;2034,84,(60+(EF$104-$AX$104)))))</f>
        <v>1.4435157242219995E-4</v>
      </c>
      <c r="EG114" s="381">
        <f>EF114*(1-VLOOKUP($AW114,'MP-2019_Female'!$A$3:$CH$103,IF(EG$104&gt;2034,84,(60+(EG$104-$AX$104)))))</f>
        <v>1.4298023248418906E-4</v>
      </c>
      <c r="EH114" s="381">
        <f>EG114*(1-VLOOKUP($AW114,'MP-2019_Female'!$A$3:$CH$103,IF(EH$104&gt;2034,84,(60+(EH$104-$AX$104)))))</f>
        <v>1.4162192027558927E-4</v>
      </c>
      <c r="EI114" s="381">
        <f>EH114*(1-VLOOKUP($AW114,'MP-2019_Female'!$A$3:$CH$103,IF(EI$104&gt;2034,84,(60+(EI$104-$AX$104)))))</f>
        <v>1.4027651203297117E-4</v>
      </c>
      <c r="EJ114" s="381">
        <f>EI114*(1-VLOOKUP($AW114,'MP-2019_Female'!$A$3:$CH$103,IF(EJ$104&gt;2034,84,(60+(EJ$104-$AX$104)))))</f>
        <v>1.3894388516865795E-4</v>
      </c>
      <c r="EK114" s="381">
        <f>EJ114*(1-VLOOKUP($AW114,'MP-2019_Female'!$A$3:$CH$103,IF(EK$104&gt;2034,84,(60+(EK$104-$AX$104)))))</f>
        <v>1.3762391825955571E-4</v>
      </c>
      <c r="EL114" s="381">
        <f>EK114*(1-VLOOKUP($AW114,'MP-2019_Female'!$A$3:$CH$103,IF(EL$104&gt;2034,84,(60+(EL$104-$AX$104)))))</f>
        <v>1.3631649103608992E-4</v>
      </c>
      <c r="EM114" s="381">
        <f>EL114*(1-VLOOKUP($AW114,'MP-2019_Female'!$A$3:$CH$103,IF(EM$104&gt;2034,84,(60+(EM$104-$AX$104)))))</f>
        <v>1.3502148437124708E-4</v>
      </c>
      <c r="EN114" s="381">
        <f>EM114*(1-VLOOKUP($AW114,'MP-2019_Female'!$A$3:$CH$103,IF(EN$104&gt;2034,84,(60+(EN$104-$AX$104)))))</f>
        <v>1.3373878026972025E-4</v>
      </c>
      <c r="EO114" s="381">
        <f>EN114*(1-VLOOKUP($AW114,'MP-2019_Female'!$A$3:$CH$103,IF(EO$104&gt;2034,84,(60+(EO$104-$AX$104)))))</f>
        <v>1.3246826185715793E-4</v>
      </c>
      <c r="EP114" s="381">
        <f>EO114*(1-VLOOKUP($AW114,'MP-2019_Female'!$A$3:$CH$103,IF(EP$104&gt;2034,84,(60+(EP$104-$AX$104)))))</f>
        <v>1.3120981336951494E-4</v>
      </c>
      <c r="EQ114" s="381">
        <f>EP114*(1-VLOOKUP($AW114,'MP-2019_Female'!$A$3:$CH$103,IF(EQ$104&gt;2034,84,(60+(EQ$104-$AX$104)))))</f>
        <v>1.2996332014250455E-4</v>
      </c>
      <c r="ER114" s="381">
        <f>EQ114*(1-VLOOKUP($AW114,'MP-2019_Female'!$A$3:$CH$103,IF(ER$104&gt;2034,84,(60+(ER$104-$AX$104)))))</f>
        <v>1.2872866860115075E-4</v>
      </c>
      <c r="ES114" s="381">
        <f>ER114*(1-VLOOKUP($AW114,'MP-2019_Female'!$A$3:$CH$103,IF(ES$104&gt;2034,84,(60+(ES$104-$AX$104)))))</f>
        <v>1.2750574624943983E-4</v>
      </c>
      <c r="ET114" s="381">
        <f>ES114*(1-VLOOKUP($AW114,'MP-2019_Female'!$A$3:$CH$103,IF(ET$104&gt;2034,84,(60+(ET$104-$AX$104)))))</f>
        <v>1.2629444166007016E-4</v>
      </c>
      <c r="EU114" s="381">
        <f>ET114*(1-VLOOKUP($AW114,'MP-2019_Female'!$A$3:$CH$103,IF(EU$104&gt;2034,84,(60+(EU$104-$AX$104)))))</f>
        <v>1.2509464446429949E-4</v>
      </c>
      <c r="EV114" s="381">
        <f>EU114*(1-VLOOKUP($AW114,'MP-2019_Female'!$A$3:$CH$103,IF(EV$104&gt;2034,84,(60+(EV$104-$AX$104)))))</f>
        <v>1.2390624534188864E-4</v>
      </c>
      <c r="EW114" s="381">
        <f>EV114*(1-VLOOKUP($AW114,'MP-2019_Female'!$A$3:$CH$103,IF(EW$104&gt;2034,84,(60+(EW$104-$AX$104)))))</f>
        <v>1.2272913601114071E-4</v>
      </c>
      <c r="EX114" s="381">
        <f>EW114*(1-VLOOKUP($AW114,'MP-2019_Female'!$A$3:$CH$103,IF(EX$104&gt;2034,84,(60+(EX$104-$AX$104)))))</f>
        <v>1.2156320921903488E-4</v>
      </c>
      <c r="EY114" s="381">
        <f>EX114*(1-VLOOKUP($AW114,'MP-2019_Female'!$A$3:$CH$103,IF(EY$104&gt;2034,84,(60+(EY$104-$AX$104)))))</f>
        <v>1.2040835873145405E-4</v>
      </c>
      <c r="EZ114" s="381">
        <f>EY114*(1-VLOOKUP($AW114,'MP-2019_Female'!$A$3:$CH$103,IF(EZ$104&gt;2034,84,(60+(EZ$104-$AX$104)))))</f>
        <v>1.1926447932350525E-4</v>
      </c>
      <c r="FA114" s="381">
        <f>EZ114*(1-VLOOKUP($AW114,'MP-2019_Female'!$A$3:$CH$103,IF(FA$104&gt;2034,84,(60+(FA$104-$AX$104)))))</f>
        <v>1.1813146676993195E-4</v>
      </c>
      <c r="FB114" s="381">
        <f>FA114*(1-VLOOKUP($AW114,'MP-2019_Female'!$A$3:$CH$103,IF(FB$104&gt;2034,84,(60+(FB$104-$AX$104)))))</f>
        <v>1.170092178356176E-4</v>
      </c>
      <c r="FC114" s="381">
        <f>FB114*(1-VLOOKUP($AW114,'MP-2019_Female'!$A$3:$CH$103,IF(FC$104&gt;2034,84,(60+(FC$104-$AX$104)))))</f>
        <v>1.1589763026617924E-4</v>
      </c>
      <c r="FD114" s="381">
        <f>FC114*(1-VLOOKUP($AW114,'MP-2019_Female'!$A$3:$CH$103,IF(FD$104&gt;2034,84,(60+(FD$104-$AX$104)))))</f>
        <v>1.1479660277865055E-4</v>
      </c>
      <c r="FE114" s="381">
        <f>FD114*(1-VLOOKUP($AW114,'MP-2019_Female'!$A$3:$CH$103,IF(FE$104&gt;2034,84,(60+(FE$104-$AX$104)))))</f>
        <v>1.1370603505225338E-4</v>
      </c>
      <c r="FF114" s="381">
        <f>FE114*(1-VLOOKUP($AW114,'MP-2019_Female'!$A$3:$CH$103,IF(FF$104&gt;2034,84,(60+(FF$104-$AX$104)))))</f>
        <v>1.1262582771925697E-4</v>
      </c>
      <c r="FG114" s="381">
        <f>FF114*(1-VLOOKUP($AW114,'MP-2019_Female'!$A$3:$CH$103,IF(FG$104&gt;2034,84,(60+(FG$104-$AX$104)))))</f>
        <v>1.1155588235592404E-4</v>
      </c>
      <c r="FH114" s="381">
        <f>FG114*(1-VLOOKUP($AW114,'MP-2019_Female'!$A$3:$CH$103,IF(FH$104&gt;2034,84,(60+(FH$104-$AX$104)))))</f>
        <v>1.1049610147354276E-4</v>
      </c>
      <c r="FI114" s="381">
        <f>FH114*(1-VLOOKUP($AW114,'MP-2019_Female'!$A$3:$CH$103,IF(FI$104&gt;2034,84,(60+(FI$104-$AX$104)))))</f>
        <v>1.0944638850954411E-4</v>
      </c>
      <c r="FJ114" s="381">
        <f>FI114*(1-VLOOKUP($AW114,'MP-2019_Female'!$A$3:$CH$103,IF(FJ$104&gt;2034,84,(60+(FJ$104-$AX$104)))))</f>
        <v>1.0840664781870344E-4</v>
      </c>
      <c r="FK114" s="381">
        <f>FJ114*(1-VLOOKUP($AW114,'MP-2019_Female'!$A$3:$CH$103,IF(FK$104&gt;2034,84,(60+(FK$104-$AX$104)))))</f>
        <v>1.0737678466442577E-4</v>
      </c>
      <c r="FL114" s="381">
        <f>FK114*(1-VLOOKUP($AW114,'MP-2019_Female'!$A$3:$CH$103,IF(FL$104&gt;2034,84,(60+(FL$104-$AX$104)))))</f>
        <v>1.0635670521011373E-4</v>
      </c>
      <c r="FM114" s="381">
        <f>FL114*(1-VLOOKUP($AW114,'MP-2019_Female'!$A$3:$CH$103,IF(FM$104&gt;2034,84,(60+(FM$104-$AX$104)))))</f>
        <v>1.0534631651061766E-4</v>
      </c>
      <c r="FN114" s="381">
        <f>FM114*(1-VLOOKUP($AW114,'MP-2019_Female'!$A$3:$CH$103,IF(FN$104&gt;2034,84,(60+(FN$104-$AX$104)))))</f>
        <v>1.0434552650376679E-4</v>
      </c>
    </row>
    <row r="115" spans="3:170">
      <c r="C115" s="165" t="s">
        <v>82</v>
      </c>
      <c r="AW115" s="172">
        <v>35</v>
      </c>
      <c r="AX115" s="199">
        <f t="shared" si="30"/>
        <v>2.6667254150450673E-4</v>
      </c>
      <c r="AY115" s="334">
        <f t="shared" si="31"/>
        <v>2.1160000000000002E-4</v>
      </c>
      <c r="AZ115" s="381">
        <f>AY115*(1-VLOOKUP($AW115,'MP-2019_Female'!$A$3:$CH$103,IF(AZ$104&gt;2034,84,(60+(AZ$104-$AX$104)))))</f>
        <v>2.1278496000000003E-4</v>
      </c>
      <c r="BA115" s="381">
        <f>AZ115*(1-VLOOKUP($AW115,'MP-2019_Female'!$A$3:$CH$103,IF(BA$104&gt;2034,84,(60+(BA$104-$AX$104)))))</f>
        <v>2.1555116448000001E-4</v>
      </c>
      <c r="BB115" s="381">
        <f>BA115*(1-VLOOKUP($AW115,'MP-2019_Female'!$A$3:$CH$103,IF(BB$104&gt;2034,84,(60+(BB$104-$AX$104)))))</f>
        <v>2.2027173498211203E-4</v>
      </c>
      <c r="BC115" s="381">
        <f>BB115*(1-VLOOKUP($AW115,'MP-2019_Female'!$A$3:$CH$103,IF(BC$104&gt;2034,84,(60+(BC$104-$AX$104)))))</f>
        <v>2.2729840332804142E-4</v>
      </c>
      <c r="BD115" s="381">
        <f>BC115*(1-VLOOKUP($AW115,'MP-2019_Female'!$A$3:$CH$103,IF(BD$104&gt;2034,84,(60+(BD$104-$AX$104)))))</f>
        <v>2.3693585562915037E-4</v>
      </c>
      <c r="BE115" s="381">
        <f>BD115*(1-VLOOKUP($AW115,'MP-2019_Female'!$A$3:$CH$103,IF(BE$104&gt;2034,84,(60+(BE$104-$AX$104)))))</f>
        <v>2.4702932307895216E-4</v>
      </c>
      <c r="BF115" s="381">
        <f>BE115*(1-VLOOKUP($AW115,'MP-2019_Female'!$A$3:$CH$103,IF(BF$104&gt;2034,84,(60+(BF$104-$AX$104)))))</f>
        <v>2.5710811946057341E-4</v>
      </c>
      <c r="BG115" s="381">
        <f>BF115*(1-VLOOKUP($AW115,'MP-2019_Female'!$A$3:$CH$103,IF(BG$104&gt;2034,84,(60+(BG$104-$AX$104)))))</f>
        <v>2.6667254150450673E-4</v>
      </c>
      <c r="BH115" s="381">
        <f>BG115*(1-VLOOKUP($AW115,'MP-2019_Female'!$A$3:$CH$103,IF(BH$104&gt;2034,84,(60+(BH$104-$AX$104)))))</f>
        <v>2.7531273184925275E-4</v>
      </c>
      <c r="BI115" s="381">
        <f>BH115*(1-VLOOKUP($AW115,'MP-2019_Female'!$A$3:$CH$103,IF(BI$104&gt;2034,84,(60+(BI$104-$AX$104)))))</f>
        <v>2.8266358178962776E-4</v>
      </c>
      <c r="BJ115" s="471">
        <f>BI115*(1-VLOOKUP($AW115,'MP-2019_Female'!$A$3:$CH$103,IF(BJ$104&gt;2034,84,(60+(BJ$104-$AX$104)))))</f>
        <v>2.8848645157449407E-4</v>
      </c>
      <c r="BK115" s="381">
        <f>BJ115*(1-VLOOKUP($AW115,'MP-2019_Female'!$A$3:$CH$103,IF(BK$104&gt;2034,84,(60+(BK$104-$AX$104)))))</f>
        <v>2.9269835376748165E-4</v>
      </c>
      <c r="BL115" s="381">
        <f>BK115*(1-VLOOKUP($AW115,'MP-2019_Female'!$A$3:$CH$103,IF(BL$104&gt;2034,84,(60+(BL$104-$AX$104)))))</f>
        <v>2.9539117862214251E-4</v>
      </c>
      <c r="BM115" s="381">
        <f>BL115*(1-VLOOKUP($AW115,'MP-2019_Female'!$A$3:$CH$103,IF(BM$104&gt;2034,84,(60+(BM$104-$AX$104)))))</f>
        <v>2.9677951716166657E-4</v>
      </c>
      <c r="BN115" s="381">
        <f>BM115*(1-VLOOKUP($AW115,'MP-2019_Female'!$A$3:$CH$103,IF(BN$104&gt;2034,84,(60+(BN$104-$AX$104)))))</f>
        <v>2.972246864374091E-4</v>
      </c>
      <c r="BO115" s="381">
        <f>BN115*(1-VLOOKUP($AW115,'MP-2019_Female'!$A$3:$CH$103,IF(BO$104&gt;2034,84,(60+(BO$104-$AX$104)))))</f>
        <v>2.9701662915690289E-4</v>
      </c>
      <c r="BP115" s="381">
        <f>BO115*(1-VLOOKUP($AW115,'MP-2019_Female'!$A$3:$CH$103,IF(BP$104&gt;2034,84,(60+(BP$104-$AX$104)))))</f>
        <v>2.9621468425817925E-4</v>
      </c>
      <c r="BQ115" s="381">
        <f>BP115*(1-VLOOKUP($AW115,'MP-2019_Female'!$A$3:$CH$103,IF(BQ$104&gt;2034,84,(60+(BQ$104-$AX$104)))))</f>
        <v>2.9488171817901743E-4</v>
      </c>
      <c r="BR115" s="381">
        <f>BQ115*(1-VLOOKUP($AW115,'MP-2019_Female'!$A$3:$CH$103,IF(BR$104&gt;2034,84,(60+(BR$104-$AX$104)))))</f>
        <v>2.931124278699433E-4</v>
      </c>
      <c r="BS115" s="381">
        <f>BR115*(1-VLOOKUP($AW115,'MP-2019_Female'!$A$3:$CH$103,IF(BS$104&gt;2034,84,(60+(BS$104-$AX$104)))))</f>
        <v>2.9100201838927974E-4</v>
      </c>
      <c r="BT115" s="381">
        <f>BS115*(1-VLOOKUP($AW115,'MP-2019_Female'!$A$3:$CH$103,IF(BT$104&gt;2034,84,(60+(BT$104-$AX$104)))))</f>
        <v>2.8861580183848763E-4</v>
      </c>
      <c r="BU115" s="381">
        <f>BT115*(1-VLOOKUP($AW115,'MP-2019_Female'!$A$3:$CH$103,IF(BU$104&gt;2034,84,(60+(BU$104-$AX$104)))))</f>
        <v>2.860471212021251E-4</v>
      </c>
      <c r="BV115" s="381">
        <f>BU115*(1-VLOOKUP($AW115,'MP-2019_Female'!$A$3:$CH$103,IF(BV$104&gt;2034,84,(60+(BV$104-$AX$104)))))</f>
        <v>2.8332967355070493E-4</v>
      </c>
      <c r="BW115" s="381">
        <f>BV115*(1-VLOOKUP($AW115,'MP-2019_Female'!$A$3:$CH$103,IF(BW$104&gt;2034,84,(60+(BW$104-$AX$104)))))</f>
        <v>2.8052470978255292E-4</v>
      </c>
      <c r="BX115" s="381">
        <f>BW115*(1-VLOOKUP($AW115,'MP-2019_Female'!$A$3:$CH$103,IF(BX$104&gt;2034,84,(60+(BX$104-$AX$104)))))</f>
        <v>2.7785972503961866E-4</v>
      </c>
      <c r="BY115" s="381">
        <f>BX115*(1-VLOOKUP($AW115,'MP-2019_Female'!$A$3:$CH$103,IF(BY$104&gt;2034,84,(60+(BY$104-$AX$104)))))</f>
        <v>2.7522005765174228E-4</v>
      </c>
      <c r="BZ115" s="381">
        <f>BY115*(1-VLOOKUP($AW115,'MP-2019_Female'!$A$3:$CH$103,IF(BZ$104&gt;2034,84,(60+(BZ$104-$AX$104)))))</f>
        <v>2.7260546710405073E-4</v>
      </c>
      <c r="CA115" s="381">
        <f>BZ115*(1-VLOOKUP($AW115,'MP-2019_Female'!$A$3:$CH$103,IF(CA$104&gt;2034,84,(60+(CA$104-$AX$104)))))</f>
        <v>2.7001571516656228E-4</v>
      </c>
      <c r="CB115" s="381">
        <f>CA115*(1-VLOOKUP($AW115,'MP-2019_Female'!$A$3:$CH$103,IF(CB$104&gt;2034,84,(60+(CB$104-$AX$104)))))</f>
        <v>2.6745056587247997E-4</v>
      </c>
      <c r="CC115" s="381">
        <f>CB115*(1-VLOOKUP($AW115,'MP-2019_Female'!$A$3:$CH$103,IF(CC$104&gt;2034,84,(60+(CC$104-$AX$104)))))</f>
        <v>2.6490978549669142E-4</v>
      </c>
      <c r="CD115" s="381">
        <f>CC115*(1-VLOOKUP($AW115,'MP-2019_Female'!$A$3:$CH$103,IF(CD$104&gt;2034,84,(60+(CD$104-$AX$104)))))</f>
        <v>2.6239314253447287E-4</v>
      </c>
      <c r="CE115" s="381">
        <f>CD115*(1-VLOOKUP($AW115,'MP-2019_Female'!$A$3:$CH$103,IF(CE$104&gt;2034,84,(60+(CE$104-$AX$104)))))</f>
        <v>2.5990040768039538E-4</v>
      </c>
      <c r="CF115" s="381">
        <f>CE115*(1-VLOOKUP($AW115,'MP-2019_Female'!$A$3:$CH$103,IF(CF$104&gt;2034,84,(60+(CF$104-$AX$104)))))</f>
        <v>2.5743135380743162E-4</v>
      </c>
      <c r="CG115" s="381">
        <f>CF115*(1-VLOOKUP($AW115,'MP-2019_Female'!$A$3:$CH$103,IF(CG$104&gt;2034,84,(60+(CG$104-$AX$104)))))</f>
        <v>2.5498575594626105E-4</v>
      </c>
      <c r="CH115" s="381">
        <f>CG115*(1-VLOOKUP($AW115,'MP-2019_Female'!$A$3:$CH$103,IF(CH$104&gt;2034,84,(60+(CH$104-$AX$104)))))</f>
        <v>2.5256339126477159E-4</v>
      </c>
      <c r="CI115" s="381">
        <f>CH115*(1-VLOOKUP($AW115,'MP-2019_Female'!$A$3:$CH$103,IF(CI$104&gt;2034,84,(60+(CI$104-$AX$104)))))</f>
        <v>2.5016403904775628E-4</v>
      </c>
      <c r="CJ115" s="381">
        <f>CI115*(1-VLOOKUP($AW115,'MP-2019_Female'!$A$3:$CH$103,IF(CJ$104&gt;2034,84,(60+(CJ$104-$AX$104)))))</f>
        <v>2.4778748067680263E-4</v>
      </c>
      <c r="CK115" s="381">
        <f>CJ115*(1-VLOOKUP($AW115,'MP-2019_Female'!$A$3:$CH$103,IF(CK$104&gt;2034,84,(60+(CK$104-$AX$104)))))</f>
        <v>2.4543349961037302E-4</v>
      </c>
      <c r="CL115" s="381">
        <f>CK115*(1-VLOOKUP($AW115,'MP-2019_Female'!$A$3:$CH$103,IF(CL$104&gt;2034,84,(60+(CL$104-$AX$104)))))</f>
        <v>2.4310188136407449E-4</v>
      </c>
      <c r="CM115" s="381">
        <f>CL115*(1-VLOOKUP($AW115,'MP-2019_Female'!$A$3:$CH$103,IF(CM$104&gt;2034,84,(60+(CM$104-$AX$104)))))</f>
        <v>2.4079241349111579E-4</v>
      </c>
      <c r="CN115" s="381">
        <f>CM115*(1-VLOOKUP($AW115,'MP-2019_Female'!$A$3:$CH$103,IF(CN$104&gt;2034,84,(60+(CN$104-$AX$104)))))</f>
        <v>2.3850488556295021E-4</v>
      </c>
      <c r="CO115" s="381">
        <f>CN115*(1-VLOOKUP($AW115,'MP-2019_Female'!$A$3:$CH$103,IF(CO$104&gt;2034,84,(60+(CO$104-$AX$104)))))</f>
        <v>2.3623908915010219E-4</v>
      </c>
      <c r="CP115" s="381">
        <f>CO115*(1-VLOOKUP($AW115,'MP-2019_Female'!$A$3:$CH$103,IF(CP$104&gt;2034,84,(60+(CP$104-$AX$104)))))</f>
        <v>2.3399481780317624E-4</v>
      </c>
      <c r="CQ115" s="381">
        <f>CP115*(1-VLOOKUP($AW115,'MP-2019_Female'!$A$3:$CH$103,IF(CQ$104&gt;2034,84,(60+(CQ$104-$AX$104)))))</f>
        <v>2.3177186703404607E-4</v>
      </c>
      <c r="CR115" s="381">
        <f>CQ115*(1-VLOOKUP($AW115,'MP-2019_Female'!$A$3:$CH$103,IF(CR$104&gt;2034,84,(60+(CR$104-$AX$104)))))</f>
        <v>2.2957003429722265E-4</v>
      </c>
      <c r="CS115" s="381">
        <f>CR115*(1-VLOOKUP($AW115,'MP-2019_Female'!$A$3:$CH$103,IF(CS$104&gt;2034,84,(60+(CS$104-$AX$104)))))</f>
        <v>2.2738911897139904E-4</v>
      </c>
      <c r="CT115" s="381">
        <f>CS115*(1-VLOOKUP($AW115,'MP-2019_Female'!$A$3:$CH$103,IF(CT$104&gt;2034,84,(60+(CT$104-$AX$104)))))</f>
        <v>2.2522892234117076E-4</v>
      </c>
      <c r="CU115" s="381">
        <f>CT115*(1-VLOOKUP($AW115,'MP-2019_Female'!$A$3:$CH$103,IF(CU$104&gt;2034,84,(60+(CU$104-$AX$104)))))</f>
        <v>2.2308924757892965E-4</v>
      </c>
      <c r="CV115" s="381">
        <f>CU115*(1-VLOOKUP($AW115,'MP-2019_Female'!$A$3:$CH$103,IF(CV$104&gt;2034,84,(60+(CV$104-$AX$104)))))</f>
        <v>2.2096989972692982E-4</v>
      </c>
      <c r="CW115" s="381">
        <f>CV115*(1-VLOOKUP($AW115,'MP-2019_Female'!$A$3:$CH$103,IF(CW$104&gt;2034,84,(60+(CW$104-$AX$104)))))</f>
        <v>2.1887068567952401E-4</v>
      </c>
      <c r="CX115" s="381">
        <f>CW115*(1-VLOOKUP($AW115,'MP-2019_Female'!$A$3:$CH$103,IF(CX$104&gt;2034,84,(60+(CX$104-$AX$104)))))</f>
        <v>2.1679141416556855E-4</v>
      </c>
      <c r="CY115" s="381">
        <f>CX115*(1-VLOOKUP($AW115,'MP-2019_Female'!$A$3:$CH$103,IF(CY$104&gt;2034,84,(60+(CY$104-$AX$104)))))</f>
        <v>2.1473189573099566E-4</v>
      </c>
      <c r="CZ115" s="381">
        <f>CY115*(1-VLOOKUP($AW115,'MP-2019_Female'!$A$3:$CH$103,IF(CZ$104&gt;2034,84,(60+(CZ$104-$AX$104)))))</f>
        <v>2.126919427215512E-4</v>
      </c>
      <c r="DA115" s="381">
        <f>CZ115*(1-VLOOKUP($AW115,'MP-2019_Female'!$A$3:$CH$103,IF(DA$104&gt;2034,84,(60+(DA$104-$AX$104)))))</f>
        <v>2.1067136926569647E-4</v>
      </c>
      <c r="DB115" s="381">
        <f>DA115*(1-VLOOKUP($AW115,'MP-2019_Female'!$A$3:$CH$103,IF(DB$104&gt;2034,84,(60+(DB$104-$AX$104)))))</f>
        <v>2.0866999125767236E-4</v>
      </c>
      <c r="DC115" s="381">
        <f>DB115*(1-VLOOKUP($AW115,'MP-2019_Female'!$A$3:$CH$103,IF(DC$104&gt;2034,84,(60+(DC$104-$AX$104)))))</f>
        <v>2.0668762634072448E-4</v>
      </c>
      <c r="DD115" s="381">
        <f>DC115*(1-VLOOKUP($AW115,'MP-2019_Female'!$A$3:$CH$103,IF(DD$104&gt;2034,84,(60+(DD$104-$AX$104)))))</f>
        <v>2.047240938904876E-4</v>
      </c>
      <c r="DE115" s="381">
        <f>DD115*(1-VLOOKUP($AW115,'MP-2019_Female'!$A$3:$CH$103,IF(DE$104&gt;2034,84,(60+(DE$104-$AX$104)))))</f>
        <v>2.0277921499852798E-4</v>
      </c>
      <c r="DF115" s="381">
        <f>DE115*(1-VLOOKUP($AW115,'MP-2019_Female'!$A$3:$CH$103,IF(DF$104&gt;2034,84,(60+(DF$104-$AX$104)))))</f>
        <v>2.0085281245604199E-4</v>
      </c>
      <c r="DG115" s="381">
        <f>DF115*(1-VLOOKUP($AW115,'MP-2019_Female'!$A$3:$CH$103,IF(DG$104&gt;2034,84,(60+(DG$104-$AX$104)))))</f>
        <v>1.989447107377096E-4</v>
      </c>
      <c r="DH115" s="381">
        <f>DG115*(1-VLOOKUP($AW115,'MP-2019_Female'!$A$3:$CH$103,IF(DH$104&gt;2034,84,(60+(DH$104-$AX$104)))))</f>
        <v>1.9705473598570137E-4</v>
      </c>
      <c r="DI115" s="381">
        <f>DH115*(1-VLOOKUP($AW115,'MP-2019_Female'!$A$3:$CH$103,IF(DI$104&gt;2034,84,(60+(DI$104-$AX$104)))))</f>
        <v>1.9518271599383721E-4</v>
      </c>
      <c r="DJ115" s="381">
        <f>DI115*(1-VLOOKUP($AW115,'MP-2019_Female'!$A$3:$CH$103,IF(DJ$104&gt;2034,84,(60+(DJ$104-$AX$104)))))</f>
        <v>1.9332848019189576E-4</v>
      </c>
      <c r="DK115" s="381">
        <f>DJ115*(1-VLOOKUP($AW115,'MP-2019_Female'!$A$3:$CH$103,IF(DK$104&gt;2034,84,(60+(DK$104-$AX$104)))))</f>
        <v>1.9149185963007276E-4</v>
      </c>
      <c r="DL115" s="381">
        <f>DK115*(1-VLOOKUP($AW115,'MP-2019_Female'!$A$3:$CH$103,IF(DL$104&gt;2034,84,(60+(DL$104-$AX$104)))))</f>
        <v>1.8967268696358709E-4</v>
      </c>
      <c r="DM115" s="381">
        <f>DL115*(1-VLOOKUP($AW115,'MP-2019_Female'!$A$3:$CH$103,IF(DM$104&gt;2034,84,(60+(DM$104-$AX$104)))))</f>
        <v>1.8787079643743301E-4</v>
      </c>
      <c r="DN115" s="381">
        <f>DM115*(1-VLOOKUP($AW115,'MP-2019_Female'!$A$3:$CH$103,IF(DN$104&gt;2034,84,(60+(DN$104-$AX$104)))))</f>
        <v>1.860860238712774E-4</v>
      </c>
      <c r="DO115" s="381">
        <f>DN115*(1-VLOOKUP($AW115,'MP-2019_Female'!$A$3:$CH$103,IF(DO$104&gt;2034,84,(60+(DO$104-$AX$104)))))</f>
        <v>1.8431820664450028E-4</v>
      </c>
      <c r="DP115" s="381">
        <f>DO115*(1-VLOOKUP($AW115,'MP-2019_Female'!$A$3:$CH$103,IF(DP$104&gt;2034,84,(60+(DP$104-$AX$104)))))</f>
        <v>1.8256718368137752E-4</v>
      </c>
      <c r="DQ115" s="381">
        <f>DP115*(1-VLOOKUP($AW115,'MP-2019_Female'!$A$3:$CH$103,IF(DQ$104&gt;2034,84,(60+(DQ$104-$AX$104)))))</f>
        <v>1.8083279543640445E-4</v>
      </c>
      <c r="DR115" s="381">
        <f>DQ115*(1-VLOOKUP($AW115,'MP-2019_Female'!$A$3:$CH$103,IF(DR$104&gt;2034,84,(60+(DR$104-$AX$104)))))</f>
        <v>1.7911488387975863E-4</v>
      </c>
      <c r="DS115" s="381">
        <f>DR115*(1-VLOOKUP($AW115,'MP-2019_Female'!$A$3:$CH$103,IF(DS$104&gt;2034,84,(60+(DS$104-$AX$104)))))</f>
        <v>1.7741329248290093E-4</v>
      </c>
      <c r="DT115" s="381">
        <f>DS115*(1-VLOOKUP($AW115,'MP-2019_Female'!$A$3:$CH$103,IF(DT$104&gt;2034,84,(60+(DT$104-$AX$104)))))</f>
        <v>1.7572786620431339E-4</v>
      </c>
      <c r="DU115" s="381">
        <f>DT115*(1-VLOOKUP($AW115,'MP-2019_Female'!$A$3:$CH$103,IF(DU$104&gt;2034,84,(60+(DU$104-$AX$104)))))</f>
        <v>1.7405845147537241E-4</v>
      </c>
      <c r="DV115" s="381">
        <f>DU115*(1-VLOOKUP($AW115,'MP-2019_Female'!$A$3:$CH$103,IF(DV$104&gt;2034,84,(60+(DV$104-$AX$104)))))</f>
        <v>1.7240489618635638E-4</v>
      </c>
      <c r="DW115" s="381">
        <f>DV115*(1-VLOOKUP($AW115,'MP-2019_Female'!$A$3:$CH$103,IF(DW$104&gt;2034,84,(60+(DW$104-$AX$104)))))</f>
        <v>1.70767049672586E-4</v>
      </c>
      <c r="DX115" s="381">
        <f>DW115*(1-VLOOKUP($AW115,'MP-2019_Female'!$A$3:$CH$103,IF(DX$104&gt;2034,84,(60+(DX$104-$AX$104)))))</f>
        <v>1.6914476270069644E-4</v>
      </c>
      <c r="DY115" s="381">
        <f>DX115*(1-VLOOKUP($AW115,'MP-2019_Female'!$A$3:$CH$103,IF(DY$104&gt;2034,84,(60+(DY$104-$AX$104)))))</f>
        <v>1.6753788745503984E-4</v>
      </c>
      <c r="DZ115" s="381">
        <f>DY115*(1-VLOOKUP($AW115,'MP-2019_Female'!$A$3:$CH$103,IF(DZ$104&gt;2034,84,(60+(DZ$104-$AX$104)))))</f>
        <v>1.6594627752421697E-4</v>
      </c>
      <c r="EA115" s="381">
        <f>DZ115*(1-VLOOKUP($AW115,'MP-2019_Female'!$A$3:$CH$103,IF(EA$104&gt;2034,84,(60+(EA$104-$AX$104)))))</f>
        <v>1.6436978788773692E-4</v>
      </c>
      <c r="EB115" s="381">
        <f>EA115*(1-VLOOKUP($AW115,'MP-2019_Female'!$A$3:$CH$103,IF(EB$104&gt;2034,84,(60+(EB$104-$AX$104)))))</f>
        <v>1.6280827490280342E-4</v>
      </c>
      <c r="EC115" s="381">
        <f>EB115*(1-VLOOKUP($AW115,'MP-2019_Female'!$A$3:$CH$103,IF(EC$104&gt;2034,84,(60+(EC$104-$AX$104)))))</f>
        <v>1.6126159629122679E-4</v>
      </c>
      <c r="ED115" s="381">
        <f>EC115*(1-VLOOKUP($AW115,'MP-2019_Female'!$A$3:$CH$103,IF(ED$104&gt;2034,84,(60+(ED$104-$AX$104)))))</f>
        <v>1.5972961112646015E-4</v>
      </c>
      <c r="EE115" s="381">
        <f>ED115*(1-VLOOKUP($AW115,'MP-2019_Female'!$A$3:$CH$103,IF(EE$104&gt;2034,84,(60+(EE$104-$AX$104)))))</f>
        <v>1.5821217982075878E-4</v>
      </c>
      <c r="EF115" s="381">
        <f>EE115*(1-VLOOKUP($AW115,'MP-2019_Female'!$A$3:$CH$103,IF(EF$104&gt;2034,84,(60+(EF$104-$AX$104)))))</f>
        <v>1.5670916411246157E-4</v>
      </c>
      <c r="EG115" s="381">
        <f>EF115*(1-VLOOKUP($AW115,'MP-2019_Female'!$A$3:$CH$103,IF(EG$104&gt;2034,84,(60+(EG$104-$AX$104)))))</f>
        <v>1.5522042705339319E-4</v>
      </c>
      <c r="EH115" s="381">
        <f>EG115*(1-VLOOKUP($AW115,'MP-2019_Female'!$A$3:$CH$103,IF(EH$104&gt;2034,84,(60+(EH$104-$AX$104)))))</f>
        <v>1.5374583299638595E-4</v>
      </c>
      <c r="EI115" s="381">
        <f>EH115*(1-VLOOKUP($AW115,'MP-2019_Female'!$A$3:$CH$103,IF(EI$104&gt;2034,84,(60+(EI$104-$AX$104)))))</f>
        <v>1.5228524758292028E-4</v>
      </c>
      <c r="EJ115" s="381">
        <f>EI115*(1-VLOOKUP($AW115,'MP-2019_Female'!$A$3:$CH$103,IF(EJ$104&gt;2034,84,(60+(EJ$104-$AX$104)))))</f>
        <v>1.5083853773088254E-4</v>
      </c>
      <c r="EK115" s="381">
        <f>EJ115*(1-VLOOKUP($AW115,'MP-2019_Female'!$A$3:$CH$103,IF(EK$104&gt;2034,84,(60+(EK$104-$AX$104)))))</f>
        <v>1.4940557162243916E-4</v>
      </c>
      <c r="EL115" s="381">
        <f>EK115*(1-VLOOKUP($AW115,'MP-2019_Female'!$A$3:$CH$103,IF(EL$104&gt;2034,84,(60+(EL$104-$AX$104)))))</f>
        <v>1.4798621869202598E-4</v>
      </c>
      <c r="EM115" s="381">
        <f>EL115*(1-VLOOKUP($AW115,'MP-2019_Female'!$A$3:$CH$103,IF(EM$104&gt;2034,84,(60+(EM$104-$AX$104)))))</f>
        <v>1.4658034961445175E-4</v>
      </c>
      <c r="EN115" s="381">
        <f>EM115*(1-VLOOKUP($AW115,'MP-2019_Female'!$A$3:$CH$103,IF(EN$104&gt;2034,84,(60+(EN$104-$AX$104)))))</f>
        <v>1.4518783629311448E-4</v>
      </c>
      <c r="EO115" s="381">
        <f>EN115*(1-VLOOKUP($AW115,'MP-2019_Female'!$A$3:$CH$103,IF(EO$104&gt;2034,84,(60+(EO$104-$AX$104)))))</f>
        <v>1.4380855184832991E-4</v>
      </c>
      <c r="EP115" s="381">
        <f>EO115*(1-VLOOKUP($AW115,'MP-2019_Female'!$A$3:$CH$103,IF(EP$104&gt;2034,84,(60+(EP$104-$AX$104)))))</f>
        <v>1.4244237060577079E-4</v>
      </c>
      <c r="EQ115" s="381">
        <f>EP115*(1-VLOOKUP($AW115,'MP-2019_Female'!$A$3:$CH$103,IF(EQ$104&gt;2034,84,(60+(EQ$104-$AX$104)))))</f>
        <v>1.4108916808501599E-4</v>
      </c>
      <c r="ER115" s="381">
        <f>EQ115*(1-VLOOKUP($AW115,'MP-2019_Female'!$A$3:$CH$103,IF(ER$104&gt;2034,84,(60+(ER$104-$AX$104)))))</f>
        <v>1.3974882098820836E-4</v>
      </c>
      <c r="ES115" s="381">
        <f>ER115*(1-VLOOKUP($AW115,'MP-2019_Female'!$A$3:$CH$103,IF(ES$104&gt;2034,84,(60+(ES$104-$AX$104)))))</f>
        <v>1.3842120718882039E-4</v>
      </c>
      <c r="ET115" s="381">
        <f>ES115*(1-VLOOKUP($AW115,'MP-2019_Female'!$A$3:$CH$103,IF(ET$104&gt;2034,84,(60+(ET$104-$AX$104)))))</f>
        <v>1.3710620572052659E-4</v>
      </c>
      <c r="EU115" s="381">
        <f>ET115*(1-VLOOKUP($AW115,'MP-2019_Female'!$A$3:$CH$103,IF(EU$104&gt;2034,84,(60+(EU$104-$AX$104)))))</f>
        <v>1.358036967661816E-4</v>
      </c>
      <c r="EV115" s="381">
        <f>EU115*(1-VLOOKUP($AW115,'MP-2019_Female'!$A$3:$CH$103,IF(EV$104&gt;2034,84,(60+(EV$104-$AX$104)))))</f>
        <v>1.3451356164690287E-4</v>
      </c>
      <c r="EW115" s="381">
        <f>EV115*(1-VLOOKUP($AW115,'MP-2019_Female'!$A$3:$CH$103,IF(EW$104&gt;2034,84,(60+(EW$104-$AX$104)))))</f>
        <v>1.3323568281125729E-4</v>
      </c>
      <c r="EX115" s="381">
        <f>EW115*(1-VLOOKUP($AW115,'MP-2019_Female'!$A$3:$CH$103,IF(EX$104&gt;2034,84,(60+(EX$104-$AX$104)))))</f>
        <v>1.3196994382455034E-4</v>
      </c>
      <c r="EY115" s="381">
        <f>EX115*(1-VLOOKUP($AW115,'MP-2019_Female'!$A$3:$CH$103,IF(EY$104&gt;2034,84,(60+(EY$104-$AX$104)))))</f>
        <v>1.3071622935821711E-4</v>
      </c>
      <c r="EZ115" s="381">
        <f>EY115*(1-VLOOKUP($AW115,'MP-2019_Female'!$A$3:$CH$103,IF(EZ$104&gt;2034,84,(60+(EZ$104-$AX$104)))))</f>
        <v>1.2947442517931407E-4</v>
      </c>
      <c r="FA115" s="381">
        <f>EZ115*(1-VLOOKUP($AW115,'MP-2019_Female'!$A$3:$CH$103,IF(FA$104&gt;2034,84,(60+(FA$104-$AX$104)))))</f>
        <v>1.2824441814011058E-4</v>
      </c>
      <c r="FB115" s="381">
        <f>FA115*(1-VLOOKUP($AW115,'MP-2019_Female'!$A$3:$CH$103,IF(FB$104&gt;2034,84,(60+(FB$104-$AX$104)))))</f>
        <v>1.2702609616777952E-4</v>
      </c>
      <c r="FC115" s="381">
        <f>FB115*(1-VLOOKUP($AW115,'MP-2019_Female'!$A$3:$CH$103,IF(FC$104&gt;2034,84,(60+(FC$104-$AX$104)))))</f>
        <v>1.2581934825418563E-4</v>
      </c>
      <c r="FD115" s="381">
        <f>FC115*(1-VLOOKUP($AW115,'MP-2019_Female'!$A$3:$CH$103,IF(FD$104&gt;2034,84,(60+(FD$104-$AX$104)))))</f>
        <v>1.2462406444577087E-4</v>
      </c>
      <c r="FE115" s="381">
        <f>FD115*(1-VLOOKUP($AW115,'MP-2019_Female'!$A$3:$CH$103,IF(FE$104&gt;2034,84,(60+(FE$104-$AX$104)))))</f>
        <v>1.2344013583353604E-4</v>
      </c>
      <c r="FF115" s="381">
        <f>FE115*(1-VLOOKUP($AW115,'MP-2019_Female'!$A$3:$CH$103,IF(FF$104&gt;2034,84,(60+(FF$104-$AX$104)))))</f>
        <v>1.2226745454311746E-4</v>
      </c>
      <c r="FG115" s="381">
        <f>FF115*(1-VLOOKUP($AW115,'MP-2019_Female'!$A$3:$CH$103,IF(FG$104&gt;2034,84,(60+(FG$104-$AX$104)))))</f>
        <v>1.2110591372495785E-4</v>
      </c>
      <c r="FH115" s="381">
        <f>FG115*(1-VLOOKUP($AW115,'MP-2019_Female'!$A$3:$CH$103,IF(FH$104&gt;2034,84,(60+(FH$104-$AX$104)))))</f>
        <v>1.1995540754457076E-4</v>
      </c>
      <c r="FI115" s="381">
        <f>FH115*(1-VLOOKUP($AW115,'MP-2019_Female'!$A$3:$CH$103,IF(FI$104&gt;2034,84,(60+(FI$104-$AX$104)))))</f>
        <v>1.1881583117289735E-4</v>
      </c>
      <c r="FJ115" s="381">
        <f>FI115*(1-VLOOKUP($AW115,'MP-2019_Female'!$A$3:$CH$103,IF(FJ$104&gt;2034,84,(60+(FJ$104-$AX$104)))))</f>
        <v>1.1768708077675483E-4</v>
      </c>
      <c r="FK115" s="381">
        <f>FJ115*(1-VLOOKUP($AW115,'MP-2019_Female'!$A$3:$CH$103,IF(FK$104&gt;2034,84,(60+(FK$104-$AX$104)))))</f>
        <v>1.1656905350937567E-4</v>
      </c>
      <c r="FL115" s="381">
        <f>FK115*(1-VLOOKUP($AW115,'MP-2019_Female'!$A$3:$CH$103,IF(FL$104&gt;2034,84,(60+(FL$104-$AX$104)))))</f>
        <v>1.154616475010366E-4</v>
      </c>
      <c r="FM115" s="381">
        <f>FL115*(1-VLOOKUP($AW115,'MP-2019_Female'!$A$3:$CH$103,IF(FM$104&gt;2034,84,(60+(FM$104-$AX$104)))))</f>
        <v>1.1436476184977676E-4</v>
      </c>
      <c r="FN115" s="381">
        <f>FM115*(1-VLOOKUP($AW115,'MP-2019_Female'!$A$3:$CH$103,IF(FN$104&gt;2034,84,(60+(FN$104-$AX$104)))))</f>
        <v>1.132782966122039E-4</v>
      </c>
    </row>
    <row r="116" spans="3:170">
      <c r="C116" s="165" t="s">
        <v>83</v>
      </c>
      <c r="AW116" s="172">
        <v>36</v>
      </c>
      <c r="AX116" s="199">
        <f t="shared" si="30"/>
        <v>2.8474944563658085E-4</v>
      </c>
      <c r="AY116" s="334">
        <f t="shared" si="31"/>
        <v>2.3000000000000001E-4</v>
      </c>
      <c r="AZ116" s="381">
        <f>AY116*(1-VLOOKUP($AW116,'MP-2019_Female'!$A$3:$CH$103,IF(AZ$104&gt;2034,84,(60+(AZ$104-$AX$104)))))</f>
        <v>2.3073600000000002E-4</v>
      </c>
      <c r="BA116" s="381">
        <f>AZ116*(1-VLOOKUP($AW116,'MP-2019_Female'!$A$3:$CH$103,IF(BA$104&gt;2034,84,(60+(BA$104-$AX$104)))))</f>
        <v>2.3325102240000001E-4</v>
      </c>
      <c r="BB116" s="381">
        <f>BA116*(1-VLOOKUP($AW116,'MP-2019_Female'!$A$3:$CH$103,IF(BB$104&gt;2034,84,(60+(BB$104-$AX$104)))))</f>
        <v>2.3786939264352003E-4</v>
      </c>
      <c r="BC116" s="381">
        <f>BB116*(1-VLOOKUP($AW116,'MP-2019_Female'!$A$3:$CH$103,IF(BC$104&gt;2034,84,(60+(BC$104-$AX$104)))))</f>
        <v>2.4486275278723954E-4</v>
      </c>
      <c r="BD116" s="381">
        <f>BC116*(1-VLOOKUP($AW116,'MP-2019_Female'!$A$3:$CH$103,IF(BD$104&gt;2034,84,(60+(BD$104-$AX$104)))))</f>
        <v>2.545103452470568E-4</v>
      </c>
      <c r="BE116" s="381">
        <f>BD116*(1-VLOOKUP($AW116,'MP-2019_Female'!$A$3:$CH$103,IF(BE$104&gt;2034,84,(60+(BE$104-$AX$104)))))</f>
        <v>2.6469075905693909E-4</v>
      </c>
      <c r="BF116" s="381">
        <f>BE116*(1-VLOOKUP($AW116,'MP-2019_Female'!$A$3:$CH$103,IF(BF$104&gt;2034,84,(60+(BF$104-$AX$104)))))</f>
        <v>2.7493429143244264E-4</v>
      </c>
      <c r="BG116" s="381">
        <f>BF116*(1-VLOOKUP($AW116,'MP-2019_Female'!$A$3:$CH$103,IF(BG$104&gt;2034,84,(60+(BG$104-$AX$104)))))</f>
        <v>2.8474944563658085E-4</v>
      </c>
      <c r="BH116" s="381">
        <f>BG116*(1-VLOOKUP($AW116,'MP-2019_Female'!$A$3:$CH$103,IF(BH$104&gt;2034,84,(60+(BH$104-$AX$104)))))</f>
        <v>2.9371905317413319E-4</v>
      </c>
      <c r="BI116" s="381">
        <f>BH116*(1-VLOOKUP($AW116,'MP-2019_Female'!$A$3:$CH$103,IF(BI$104&gt;2034,84,(60+(BI$104-$AX$104)))))</f>
        <v>3.0144386427261288E-4</v>
      </c>
      <c r="BJ116" s="471">
        <f>BI116*(1-VLOOKUP($AW116,'MP-2019_Female'!$A$3:$CH$103,IF(BJ$104&gt;2034,84,(60+(BJ$104-$AX$104)))))</f>
        <v>3.0765360787662866E-4</v>
      </c>
      <c r="BK116" s="381">
        <f>BJ116*(1-VLOOKUP($AW116,'MP-2019_Female'!$A$3:$CH$103,IF(BK$104&gt;2034,84,(60+(BK$104-$AX$104)))))</f>
        <v>3.1226841199477807E-4</v>
      </c>
      <c r="BL116" s="381">
        <f>BK116*(1-VLOOKUP($AW116,'MP-2019_Female'!$A$3:$CH$103,IF(BL$104&gt;2034,84,(60+(BL$104-$AX$104)))))</f>
        <v>3.152974155911274E-4</v>
      </c>
      <c r="BM116" s="381">
        <f>BL116*(1-VLOOKUP($AW116,'MP-2019_Female'!$A$3:$CH$103,IF(BM$104&gt;2034,84,(60+(BM$104-$AX$104)))))</f>
        <v>3.1696849189376042E-4</v>
      </c>
      <c r="BN116" s="381">
        <f>BM116*(1-VLOOKUP($AW116,'MP-2019_Female'!$A$3:$CH$103,IF(BN$104&gt;2034,84,(60+(BN$104-$AX$104)))))</f>
        <v>3.176341257267373E-4</v>
      </c>
      <c r="BO116" s="381">
        <f>BN116*(1-VLOOKUP($AW116,'MP-2019_Female'!$A$3:$CH$103,IF(BO$104&gt;2034,84,(60+(BO$104-$AX$104)))))</f>
        <v>3.1757059890159199E-4</v>
      </c>
      <c r="BP116" s="381">
        <f>BO116*(1-VLOOKUP($AW116,'MP-2019_Female'!$A$3:$CH$103,IF(BP$104&gt;2034,84,(60+(BP$104-$AX$104)))))</f>
        <v>3.1684018652411834E-4</v>
      </c>
      <c r="BQ116" s="381">
        <f>BP116*(1-VLOOKUP($AW116,'MP-2019_Female'!$A$3:$CH$103,IF(BQ$104&gt;2034,84,(60+(BQ$104-$AX$104)))))</f>
        <v>3.1554114175936945E-4</v>
      </c>
      <c r="BR116" s="381">
        <f>BQ116*(1-VLOOKUP($AW116,'MP-2019_Female'!$A$3:$CH$103,IF(BR$104&gt;2034,84,(60+(BR$104-$AX$104)))))</f>
        <v>3.1371100313716511E-4</v>
      </c>
      <c r="BS116" s="381">
        <f>BR116*(1-VLOOKUP($AW116,'MP-2019_Female'!$A$3:$CH$103,IF(BS$104&gt;2034,84,(60+(BS$104-$AX$104)))))</f>
        <v>3.1148365501489122E-4</v>
      </c>
      <c r="BT116" s="381">
        <f>BS116*(1-VLOOKUP($AW116,'MP-2019_Female'!$A$3:$CH$103,IF(BT$104&gt;2034,84,(60+(BT$104-$AX$104)))))</f>
        <v>3.0892948904376913E-4</v>
      </c>
      <c r="BU116" s="381">
        <f>BT116*(1-VLOOKUP($AW116,'MP-2019_Female'!$A$3:$CH$103,IF(BU$104&gt;2034,84,(60+(BU$104-$AX$104)))))</f>
        <v>3.0618001659127959E-4</v>
      </c>
      <c r="BV116" s="381">
        <f>BU116*(1-VLOOKUP($AW116,'MP-2019_Female'!$A$3:$CH$103,IF(BV$104&gt;2034,84,(60+(BV$104-$AX$104)))))</f>
        <v>3.0327130643366244E-4</v>
      </c>
      <c r="BW116" s="381">
        <f>BV116*(1-VLOOKUP($AW116,'MP-2019_Female'!$A$3:$CH$103,IF(BW$104&gt;2034,84,(60+(BW$104-$AX$104)))))</f>
        <v>3.0026892049996918E-4</v>
      </c>
      <c r="BX116" s="381">
        <f>BW116*(1-VLOOKUP($AW116,'MP-2019_Female'!$A$3:$CH$103,IF(BX$104&gt;2034,84,(60+(BX$104-$AX$104)))))</f>
        <v>2.9741636575521951E-4</v>
      </c>
      <c r="BY116" s="381">
        <f>BX116*(1-VLOOKUP($AW116,'MP-2019_Female'!$A$3:$CH$103,IF(BY$104&gt;2034,84,(60+(BY$104-$AX$104)))))</f>
        <v>2.9459091028054496E-4</v>
      </c>
      <c r="BZ116" s="381">
        <f>BY116*(1-VLOOKUP($AW116,'MP-2019_Female'!$A$3:$CH$103,IF(BZ$104&gt;2034,84,(60+(BZ$104-$AX$104)))))</f>
        <v>2.917922966328798E-4</v>
      </c>
      <c r="CA116" s="381">
        <f>BZ116*(1-VLOOKUP($AW116,'MP-2019_Female'!$A$3:$CH$103,IF(CA$104&gt;2034,84,(60+(CA$104-$AX$104)))))</f>
        <v>2.8902026981486746E-4</v>
      </c>
      <c r="CB116" s="381">
        <f>CA116*(1-VLOOKUP($AW116,'MP-2019_Female'!$A$3:$CH$103,IF(CB$104&gt;2034,84,(60+(CB$104-$AX$104)))))</f>
        <v>2.8627457725162626E-4</v>
      </c>
      <c r="CC116" s="381">
        <f>CB116*(1-VLOOKUP($AW116,'MP-2019_Female'!$A$3:$CH$103,IF(CC$104&gt;2034,84,(60+(CC$104-$AX$104)))))</f>
        <v>2.8355496876773583E-4</v>
      </c>
      <c r="CD116" s="381">
        <f>CC116*(1-VLOOKUP($AW116,'MP-2019_Female'!$A$3:$CH$103,IF(CD$104&gt;2034,84,(60+(CD$104-$AX$104)))))</f>
        <v>2.8086119656444238E-4</v>
      </c>
      <c r="CE116" s="381">
        <f>CD116*(1-VLOOKUP($AW116,'MP-2019_Female'!$A$3:$CH$103,IF(CE$104&gt;2034,84,(60+(CE$104-$AX$104)))))</f>
        <v>2.7819301519708018E-4</v>
      </c>
      <c r="CF116" s="381">
        <f>CE116*(1-VLOOKUP($AW116,'MP-2019_Female'!$A$3:$CH$103,IF(CF$104&gt;2034,84,(60+(CF$104-$AX$104)))))</f>
        <v>2.7555018155270793E-4</v>
      </c>
      <c r="CG116" s="381">
        <f>CF116*(1-VLOOKUP($AW116,'MP-2019_Female'!$A$3:$CH$103,IF(CG$104&gt;2034,84,(60+(CG$104-$AX$104)))))</f>
        <v>2.7293245482795723E-4</v>
      </c>
      <c r="CH116" s="381">
        <f>CG116*(1-VLOOKUP($AW116,'MP-2019_Female'!$A$3:$CH$103,IF(CH$104&gt;2034,84,(60+(CH$104-$AX$104)))))</f>
        <v>2.7033959650709163E-4</v>
      </c>
      <c r="CI116" s="381">
        <f>CH116*(1-VLOOKUP($AW116,'MP-2019_Female'!$A$3:$CH$103,IF(CI$104&gt;2034,84,(60+(CI$104-$AX$104)))))</f>
        <v>2.6777137034027427E-4</v>
      </c>
      <c r="CJ116" s="381">
        <f>CI116*(1-VLOOKUP($AW116,'MP-2019_Female'!$A$3:$CH$103,IF(CJ$104&gt;2034,84,(60+(CJ$104-$AX$104)))))</f>
        <v>2.652275423220417E-4</v>
      </c>
      <c r="CK116" s="381">
        <f>CJ116*(1-VLOOKUP($AW116,'MP-2019_Female'!$A$3:$CH$103,IF(CK$104&gt;2034,84,(60+(CK$104-$AX$104)))))</f>
        <v>2.627078806699823E-4</v>
      </c>
      <c r="CL116" s="381">
        <f>CK116*(1-VLOOKUP($AW116,'MP-2019_Female'!$A$3:$CH$103,IF(CL$104&gt;2034,84,(60+(CL$104-$AX$104)))))</f>
        <v>2.6021215580361747E-4</v>
      </c>
      <c r="CM116" s="381">
        <f>CL116*(1-VLOOKUP($AW116,'MP-2019_Female'!$A$3:$CH$103,IF(CM$104&gt;2034,84,(60+(CM$104-$AX$104)))))</f>
        <v>2.5774014032348309E-4</v>
      </c>
      <c r="CN116" s="381">
        <f>CM116*(1-VLOOKUP($AW116,'MP-2019_Female'!$A$3:$CH$103,IF(CN$104&gt;2034,84,(60+(CN$104-$AX$104)))))</f>
        <v>2.5529160899041001E-4</v>
      </c>
      <c r="CO116" s="381">
        <f>CN116*(1-VLOOKUP($AW116,'MP-2019_Female'!$A$3:$CH$103,IF(CO$104&gt;2034,84,(60+(CO$104-$AX$104)))))</f>
        <v>2.5286633870500114E-4</v>
      </c>
      <c r="CP116" s="381">
        <f>CO116*(1-VLOOKUP($AW116,'MP-2019_Female'!$A$3:$CH$103,IF(CP$104&gt;2034,84,(60+(CP$104-$AX$104)))))</f>
        <v>2.5046410848730366E-4</v>
      </c>
      <c r="CQ116" s="381">
        <f>CP116*(1-VLOOKUP($AW116,'MP-2019_Female'!$A$3:$CH$103,IF(CQ$104&gt;2034,84,(60+(CQ$104-$AX$104)))))</f>
        <v>2.4808469945667431E-4</v>
      </c>
      <c r="CR116" s="381">
        <f>CQ116*(1-VLOOKUP($AW116,'MP-2019_Female'!$A$3:$CH$103,IF(CR$104&gt;2034,84,(60+(CR$104-$AX$104)))))</f>
        <v>2.457278948118359E-4</v>
      </c>
      <c r="CS116" s="381">
        <f>CR116*(1-VLOOKUP($AW116,'MP-2019_Female'!$A$3:$CH$103,IF(CS$104&gt;2034,84,(60+(CS$104-$AX$104)))))</f>
        <v>2.4339347981112348E-4</v>
      </c>
      <c r="CT116" s="381">
        <f>CS116*(1-VLOOKUP($AW116,'MP-2019_Female'!$A$3:$CH$103,IF(CT$104&gt;2034,84,(60+(CT$104-$AX$104)))))</f>
        <v>2.4108124175291782E-4</v>
      </c>
      <c r="CU116" s="381">
        <f>CT116*(1-VLOOKUP($AW116,'MP-2019_Female'!$A$3:$CH$103,IF(CU$104&gt;2034,84,(60+(CU$104-$AX$104)))))</f>
        <v>2.3879096995626511E-4</v>
      </c>
      <c r="CV116" s="381">
        <f>CU116*(1-VLOOKUP($AW116,'MP-2019_Female'!$A$3:$CH$103,IF(CV$104&gt;2034,84,(60+(CV$104-$AX$104)))))</f>
        <v>2.3652245574168061E-4</v>
      </c>
      <c r="CW116" s="381">
        <f>CV116*(1-VLOOKUP($AW116,'MP-2019_Female'!$A$3:$CH$103,IF(CW$104&gt;2034,84,(60+(CW$104-$AX$104)))))</f>
        <v>2.3427549241213466E-4</v>
      </c>
      <c r="CX116" s="381">
        <f>CW116*(1-VLOOKUP($AW116,'MP-2019_Female'!$A$3:$CH$103,IF(CX$104&gt;2034,84,(60+(CX$104-$AX$104)))))</f>
        <v>2.320498752342194E-4</v>
      </c>
      <c r="CY116" s="381">
        <f>CX116*(1-VLOOKUP($AW116,'MP-2019_Female'!$A$3:$CH$103,IF(CY$104&gt;2034,84,(60+(CY$104-$AX$104)))))</f>
        <v>2.2984540141949433E-4</v>
      </c>
      <c r="CZ116" s="381">
        <f>CY116*(1-VLOOKUP($AW116,'MP-2019_Female'!$A$3:$CH$103,IF(CZ$104&gt;2034,84,(60+(CZ$104-$AX$104)))))</f>
        <v>2.2766187010600915E-4</v>
      </c>
      <c r="DA116" s="381">
        <f>CZ116*(1-VLOOKUP($AW116,'MP-2019_Female'!$A$3:$CH$103,IF(DA$104&gt;2034,84,(60+(DA$104-$AX$104)))))</f>
        <v>2.2549908234000208E-4</v>
      </c>
      <c r="DB116" s="381">
        <f>DA116*(1-VLOOKUP($AW116,'MP-2019_Female'!$A$3:$CH$103,IF(DB$104&gt;2034,84,(60+(DB$104-$AX$104)))))</f>
        <v>2.2335684105777206E-4</v>
      </c>
      <c r="DC116" s="381">
        <f>DB116*(1-VLOOKUP($AW116,'MP-2019_Female'!$A$3:$CH$103,IF(DC$104&gt;2034,84,(60+(DC$104-$AX$104)))))</f>
        <v>2.2123495106772322E-4</v>
      </c>
      <c r="DD116" s="381">
        <f>DC116*(1-VLOOKUP($AW116,'MP-2019_Female'!$A$3:$CH$103,IF(DD$104&gt;2034,84,(60+(DD$104-$AX$104)))))</f>
        <v>2.1913321903257985E-4</v>
      </c>
      <c r="DE116" s="381">
        <f>DD116*(1-VLOOKUP($AW116,'MP-2019_Female'!$A$3:$CH$103,IF(DE$104&gt;2034,84,(60+(DE$104-$AX$104)))))</f>
        <v>2.1705145345177036E-4</v>
      </c>
      <c r="DF116" s="381">
        <f>DE116*(1-VLOOKUP($AW116,'MP-2019_Female'!$A$3:$CH$103,IF(DF$104&gt;2034,84,(60+(DF$104-$AX$104)))))</f>
        <v>2.1498946464397855E-4</v>
      </c>
      <c r="DG116" s="381">
        <f>DF116*(1-VLOOKUP($AW116,'MP-2019_Female'!$A$3:$CH$103,IF(DG$104&gt;2034,84,(60+(DG$104-$AX$104)))))</f>
        <v>2.1294706472986077E-4</v>
      </c>
      <c r="DH116" s="381">
        <f>DG116*(1-VLOOKUP($AW116,'MP-2019_Female'!$A$3:$CH$103,IF(DH$104&gt;2034,84,(60+(DH$104-$AX$104)))))</f>
        <v>2.1092406761492711E-4</v>
      </c>
      <c r="DI116" s="381">
        <f>DH116*(1-VLOOKUP($AW116,'MP-2019_Female'!$A$3:$CH$103,IF(DI$104&gt;2034,84,(60+(DI$104-$AX$104)))))</f>
        <v>2.0892028897258531E-4</v>
      </c>
      <c r="DJ116" s="381">
        <f>DI116*(1-VLOOKUP($AW116,'MP-2019_Female'!$A$3:$CH$103,IF(DJ$104&gt;2034,84,(60+(DJ$104-$AX$104)))))</f>
        <v>2.0693554622734577E-4</v>
      </c>
      <c r="DK116" s="381">
        <f>DJ116*(1-VLOOKUP($AW116,'MP-2019_Female'!$A$3:$CH$103,IF(DK$104&gt;2034,84,(60+(DK$104-$AX$104)))))</f>
        <v>2.04969658538186E-4</v>
      </c>
      <c r="DL116" s="381">
        <f>DK116*(1-VLOOKUP($AW116,'MP-2019_Female'!$A$3:$CH$103,IF(DL$104&gt;2034,84,(60+(DL$104-$AX$104)))))</f>
        <v>2.0302244678207325E-4</v>
      </c>
      <c r="DM116" s="381">
        <f>DL116*(1-VLOOKUP($AW116,'MP-2019_Female'!$A$3:$CH$103,IF(DM$104&gt;2034,84,(60+(DM$104-$AX$104)))))</f>
        <v>2.0109373353764356E-4</v>
      </c>
      <c r="DN116" s="381">
        <f>DM116*(1-VLOOKUP($AW116,'MP-2019_Female'!$A$3:$CH$103,IF(DN$104&gt;2034,84,(60+(DN$104-$AX$104)))))</f>
        <v>1.9918334306903596E-4</v>
      </c>
      <c r="DO116" s="381">
        <f>DN116*(1-VLOOKUP($AW116,'MP-2019_Female'!$A$3:$CH$103,IF(DO$104&gt;2034,84,(60+(DO$104-$AX$104)))))</f>
        <v>1.9729110130988013E-4</v>
      </c>
      <c r="DP116" s="381">
        <f>DO116*(1-VLOOKUP($AW116,'MP-2019_Female'!$A$3:$CH$103,IF(DP$104&gt;2034,84,(60+(DP$104-$AX$104)))))</f>
        <v>1.9541683584743628E-4</v>
      </c>
      <c r="DQ116" s="381">
        <f>DP116*(1-VLOOKUP($AW116,'MP-2019_Female'!$A$3:$CH$103,IF(DQ$104&gt;2034,84,(60+(DQ$104-$AX$104)))))</f>
        <v>1.9356037590688565E-4</v>
      </c>
      <c r="DR116" s="381">
        <f>DQ116*(1-VLOOKUP($AW116,'MP-2019_Female'!$A$3:$CH$103,IF(DR$104&gt;2034,84,(60+(DR$104-$AX$104)))))</f>
        <v>1.9172155233577025E-4</v>
      </c>
      <c r="DS116" s="381">
        <f>DR116*(1-VLOOKUP($AW116,'MP-2019_Female'!$A$3:$CH$103,IF(DS$104&gt;2034,84,(60+(DS$104-$AX$104)))))</f>
        <v>1.8990019758858043E-4</v>
      </c>
      <c r="DT116" s="381">
        <f>DS116*(1-VLOOKUP($AW116,'MP-2019_Female'!$A$3:$CH$103,IF(DT$104&gt;2034,84,(60+(DT$104-$AX$104)))))</f>
        <v>1.8809614571148892E-4</v>
      </c>
      <c r="DU116" s="381">
        <f>DT116*(1-VLOOKUP($AW116,'MP-2019_Female'!$A$3:$CH$103,IF(DU$104&gt;2034,84,(60+(DU$104-$AX$104)))))</f>
        <v>1.8630923232722978E-4</v>
      </c>
      <c r="DV116" s="381">
        <f>DU116*(1-VLOOKUP($AW116,'MP-2019_Female'!$A$3:$CH$103,IF(DV$104&gt;2034,84,(60+(DV$104-$AX$104)))))</f>
        <v>1.8453929462012111E-4</v>
      </c>
      <c r="DW116" s="381">
        <f>DV116*(1-VLOOKUP($AW116,'MP-2019_Female'!$A$3:$CH$103,IF(DW$104&gt;2034,84,(60+(DW$104-$AX$104)))))</f>
        <v>1.8278617132122996E-4</v>
      </c>
      <c r="DX116" s="381">
        <f>DW116*(1-VLOOKUP($AW116,'MP-2019_Female'!$A$3:$CH$103,IF(DX$104&gt;2034,84,(60+(DX$104-$AX$104)))))</f>
        <v>1.8104970269367828E-4</v>
      </c>
      <c r="DY116" s="381">
        <f>DX116*(1-VLOOKUP($AW116,'MP-2019_Female'!$A$3:$CH$103,IF(DY$104&gt;2034,84,(60+(DY$104-$AX$104)))))</f>
        <v>1.7932973051808834E-4</v>
      </c>
      <c r="DZ116" s="381">
        <f>DY116*(1-VLOOKUP($AW116,'MP-2019_Female'!$A$3:$CH$103,IF(DZ$104&gt;2034,84,(60+(DZ$104-$AX$104)))))</f>
        <v>1.776260980781665E-4</v>
      </c>
      <c r="EA116" s="381">
        <f>DZ116*(1-VLOOKUP($AW116,'MP-2019_Female'!$A$3:$CH$103,IF(EA$104&gt;2034,84,(60+(EA$104-$AX$104)))))</f>
        <v>1.7593865014642392E-4</v>
      </c>
      <c r="EB116" s="381">
        <f>EA116*(1-VLOOKUP($AW116,'MP-2019_Female'!$A$3:$CH$103,IF(EB$104&gt;2034,84,(60+(EB$104-$AX$104)))))</f>
        <v>1.7426723297003289E-4</v>
      </c>
      <c r="EC116" s="381">
        <f>EB116*(1-VLOOKUP($AW116,'MP-2019_Female'!$A$3:$CH$103,IF(EC$104&gt;2034,84,(60+(EC$104-$AX$104)))))</f>
        <v>1.7261169425681759E-4</v>
      </c>
      <c r="ED116" s="381">
        <f>EC116*(1-VLOOKUP($AW116,'MP-2019_Female'!$A$3:$CH$103,IF(ED$104&gt;2034,84,(60+(ED$104-$AX$104)))))</f>
        <v>1.7097188316137784E-4</v>
      </c>
      <c r="EE116" s="381">
        <f>ED116*(1-VLOOKUP($AW116,'MP-2019_Female'!$A$3:$CH$103,IF(EE$104&gt;2034,84,(60+(EE$104-$AX$104)))))</f>
        <v>1.6934765027134475E-4</v>
      </c>
      <c r="EF116" s="381">
        <f>EE116*(1-VLOOKUP($AW116,'MP-2019_Female'!$A$3:$CH$103,IF(EF$104&gt;2034,84,(60+(EF$104-$AX$104)))))</f>
        <v>1.67738847593767E-4</v>
      </c>
      <c r="EG116" s="381">
        <f>EF116*(1-VLOOKUP($AW116,'MP-2019_Female'!$A$3:$CH$103,IF(EG$104&gt;2034,84,(60+(EG$104-$AX$104)))))</f>
        <v>1.6614532854162623E-4</v>
      </c>
      <c r="EH116" s="381">
        <f>EG116*(1-VLOOKUP($AW116,'MP-2019_Female'!$A$3:$CH$103,IF(EH$104&gt;2034,84,(60+(EH$104-$AX$104)))))</f>
        <v>1.6456694792048079E-4</v>
      </c>
      <c r="EI116" s="381">
        <f>EH116*(1-VLOOKUP($AW116,'MP-2019_Female'!$A$3:$CH$103,IF(EI$104&gt;2034,84,(60+(EI$104-$AX$104)))))</f>
        <v>1.6300356191523624E-4</v>
      </c>
      <c r="EJ116" s="381">
        <f>EI116*(1-VLOOKUP($AW116,'MP-2019_Female'!$A$3:$CH$103,IF(EJ$104&gt;2034,84,(60+(EJ$104-$AX$104)))))</f>
        <v>1.614550280770415E-4</v>
      </c>
      <c r="EK116" s="381">
        <f>EJ116*(1-VLOOKUP($AW116,'MP-2019_Female'!$A$3:$CH$103,IF(EK$104&gt;2034,84,(60+(EK$104-$AX$104)))))</f>
        <v>1.5992120531030962E-4</v>
      </c>
      <c r="EL116" s="381">
        <f>EK116*(1-VLOOKUP($AW116,'MP-2019_Female'!$A$3:$CH$103,IF(EL$104&gt;2034,84,(60+(EL$104-$AX$104)))))</f>
        <v>1.5840195385986169E-4</v>
      </c>
      <c r="EM116" s="381">
        <f>EL116*(1-VLOOKUP($AW116,'MP-2019_Female'!$A$3:$CH$103,IF(EM$104&gt;2034,84,(60+(EM$104-$AX$104)))))</f>
        <v>1.56897135298193E-4</v>
      </c>
      <c r="EN116" s="381">
        <f>EM116*(1-VLOOKUP($AW116,'MP-2019_Female'!$A$3:$CH$103,IF(EN$104&gt;2034,84,(60+(EN$104-$AX$104)))))</f>
        <v>1.5540661251286017E-4</v>
      </c>
      <c r="EO116" s="381">
        <f>EN116*(1-VLOOKUP($AW116,'MP-2019_Female'!$A$3:$CH$103,IF(EO$104&gt;2034,84,(60+(EO$104-$AX$104)))))</f>
        <v>1.5393024969398802E-4</v>
      </c>
      <c r="EP116" s="381">
        <f>EO116*(1-VLOOKUP($AW116,'MP-2019_Female'!$A$3:$CH$103,IF(EP$104&gt;2034,84,(60+(EP$104-$AX$104)))))</f>
        <v>1.5246791232189513E-4</v>
      </c>
      <c r="EQ116" s="381">
        <f>EP116*(1-VLOOKUP($AW116,'MP-2019_Female'!$A$3:$CH$103,IF(EQ$104&gt;2034,84,(60+(EQ$104-$AX$104)))))</f>
        <v>1.5101946715483712E-4</v>
      </c>
      <c r="ER116" s="381">
        <f>EQ116*(1-VLOOKUP($AW116,'MP-2019_Female'!$A$3:$CH$103,IF(ER$104&gt;2034,84,(60+(ER$104-$AX$104)))))</f>
        <v>1.4958478221686617E-4</v>
      </c>
      <c r="ES116" s="381">
        <f>ER116*(1-VLOOKUP($AW116,'MP-2019_Female'!$A$3:$CH$103,IF(ES$104&gt;2034,84,(60+(ES$104-$AX$104)))))</f>
        <v>1.4816372678580595E-4</v>
      </c>
      <c r="ET116" s="381">
        <f>ES116*(1-VLOOKUP($AW116,'MP-2019_Female'!$A$3:$CH$103,IF(ET$104&gt;2034,84,(60+(ET$104-$AX$104)))))</f>
        <v>1.4675617138134079E-4</v>
      </c>
      <c r="EU116" s="381">
        <f>ET116*(1-VLOOKUP($AW116,'MP-2019_Female'!$A$3:$CH$103,IF(EU$104&gt;2034,84,(60+(EU$104-$AX$104)))))</f>
        <v>1.4536198775321805E-4</v>
      </c>
      <c r="EV116" s="381">
        <f>EU116*(1-VLOOKUP($AW116,'MP-2019_Female'!$A$3:$CH$103,IF(EV$104&gt;2034,84,(60+(EV$104-$AX$104)))))</f>
        <v>1.4398104886956248E-4</v>
      </c>
      <c r="EW116" s="381">
        <f>EV116*(1-VLOOKUP($AW116,'MP-2019_Female'!$A$3:$CH$103,IF(EW$104&gt;2034,84,(60+(EW$104-$AX$104)))))</f>
        <v>1.4261322890530165E-4</v>
      </c>
      <c r="EX116" s="381">
        <f>EW116*(1-VLOOKUP($AW116,'MP-2019_Female'!$A$3:$CH$103,IF(EX$104&gt;2034,84,(60+(EX$104-$AX$104)))))</f>
        <v>1.4125840323070131E-4</v>
      </c>
      <c r="EY116" s="381">
        <f>EX116*(1-VLOOKUP($AW116,'MP-2019_Female'!$A$3:$CH$103,IF(EY$104&gt;2034,84,(60+(EY$104-$AX$104)))))</f>
        <v>1.3991644840000966E-4</v>
      </c>
      <c r="EZ116" s="381">
        <f>EY116*(1-VLOOKUP($AW116,'MP-2019_Female'!$A$3:$CH$103,IF(EZ$104&gt;2034,84,(60+(EZ$104-$AX$104)))))</f>
        <v>1.3858724214020957E-4</v>
      </c>
      <c r="FA116" s="381">
        <f>EZ116*(1-VLOOKUP($AW116,'MP-2019_Female'!$A$3:$CH$103,IF(FA$104&gt;2034,84,(60+(FA$104-$AX$104)))))</f>
        <v>1.3727066333987759E-4</v>
      </c>
      <c r="FB116" s="381">
        <f>FA116*(1-VLOOKUP($AW116,'MP-2019_Female'!$A$3:$CH$103,IF(FB$104&gt;2034,84,(60+(FB$104-$AX$104)))))</f>
        <v>1.3596659203814876E-4</v>
      </c>
      <c r="FC116" s="381">
        <f>FB116*(1-VLOOKUP($AW116,'MP-2019_Female'!$A$3:$CH$103,IF(FC$104&gt;2034,84,(60+(FC$104-$AX$104)))))</f>
        <v>1.3467490941378635E-4</v>
      </c>
      <c r="FD116" s="381">
        <f>FC116*(1-VLOOKUP($AW116,'MP-2019_Female'!$A$3:$CH$103,IF(FD$104&gt;2034,84,(60+(FD$104-$AX$104)))))</f>
        <v>1.3339549777435539E-4</v>
      </c>
      <c r="FE116" s="381">
        <f>FD116*(1-VLOOKUP($AW116,'MP-2019_Female'!$A$3:$CH$103,IF(FE$104&gt;2034,84,(60+(FE$104-$AX$104)))))</f>
        <v>1.3212824054549901E-4</v>
      </c>
      <c r="FF116" s="381">
        <f>FE116*(1-VLOOKUP($AW116,'MP-2019_Female'!$A$3:$CH$103,IF(FF$104&gt;2034,84,(60+(FF$104-$AX$104)))))</f>
        <v>1.3087302226031679E-4</v>
      </c>
      <c r="FG116" s="381">
        <f>FF116*(1-VLOOKUP($AW116,'MP-2019_Female'!$A$3:$CH$103,IF(FG$104&gt;2034,84,(60+(FG$104-$AX$104)))))</f>
        <v>1.2962972854884379E-4</v>
      </c>
      <c r="FH116" s="381">
        <f>FG116*(1-VLOOKUP($AW116,'MP-2019_Female'!$A$3:$CH$103,IF(FH$104&gt;2034,84,(60+(FH$104-$AX$104)))))</f>
        <v>1.2839824612762978E-4</v>
      </c>
      <c r="FI116" s="381">
        <f>FH116*(1-VLOOKUP($AW116,'MP-2019_Female'!$A$3:$CH$103,IF(FI$104&gt;2034,84,(60+(FI$104-$AX$104)))))</f>
        <v>1.2717846278941731E-4</v>
      </c>
      <c r="FJ116" s="381">
        <f>FI116*(1-VLOOKUP($AW116,'MP-2019_Female'!$A$3:$CH$103,IF(FJ$104&gt;2034,84,(60+(FJ$104-$AX$104)))))</f>
        <v>1.2597026739291785E-4</v>
      </c>
      <c r="FK116" s="381">
        <f>FJ116*(1-VLOOKUP($AW116,'MP-2019_Female'!$A$3:$CH$103,IF(FK$104&gt;2034,84,(60+(FK$104-$AX$104)))))</f>
        <v>1.2477354985268515E-4</v>
      </c>
      <c r="FL116" s="381">
        <f>FK116*(1-VLOOKUP($AW116,'MP-2019_Female'!$A$3:$CH$103,IF(FL$104&gt;2034,84,(60+(FL$104-$AX$104)))))</f>
        <v>1.2358820112908463E-4</v>
      </c>
      <c r="FM116" s="381">
        <f>FL116*(1-VLOOKUP($AW116,'MP-2019_Female'!$A$3:$CH$103,IF(FM$104&gt;2034,84,(60+(FM$104-$AX$104)))))</f>
        <v>1.2241411321835832E-4</v>
      </c>
      <c r="FN116" s="381">
        <f>FM116*(1-VLOOKUP($AW116,'MP-2019_Female'!$A$3:$CH$103,IF(FN$104&gt;2034,84,(60+(FN$104-$AX$104)))))</f>
        <v>1.2125117914278392E-4</v>
      </c>
    </row>
    <row r="117" spans="3:170">
      <c r="AW117" s="172">
        <v>37</v>
      </c>
      <c r="AX117" s="199">
        <f t="shared" si="30"/>
        <v>3.1178904194206167E-4</v>
      </c>
      <c r="AY117" s="334">
        <f t="shared" si="31"/>
        <v>2.5759999999999997E-4</v>
      </c>
      <c r="AZ117" s="381">
        <f>AY117*(1-VLOOKUP($AW117,'MP-2019_Female'!$A$3:$CH$103,IF(AZ$104&gt;2034,84,(60+(AZ$104-$AX$104)))))</f>
        <v>2.5770303999999997E-4</v>
      </c>
      <c r="BA117" s="381">
        <f>AZ117*(1-VLOOKUP($AW117,'MP-2019_Female'!$A$3:$CH$103,IF(BA$104&gt;2034,84,(60+(BA$104-$AX$104)))))</f>
        <v>2.5981620492799998E-4</v>
      </c>
      <c r="BB117" s="381">
        <f>BA117*(1-VLOOKUP($AW117,'MP-2019_Female'!$A$3:$CH$103,IF(BB$104&gt;2034,84,(60+(BB$104-$AX$104)))))</f>
        <v>2.6423308041177593E-4</v>
      </c>
      <c r="BC117" s="381">
        <f>BB117*(1-VLOOKUP($AW117,'MP-2019_Female'!$A$3:$CH$103,IF(BC$104&gt;2034,84,(60+(BC$104-$AX$104)))))</f>
        <v>2.7118241042660564E-4</v>
      </c>
      <c r="BD117" s="381">
        <f>BC117*(1-VLOOKUP($AW117,'MP-2019_Female'!$A$3:$CH$103,IF(BD$104&gt;2034,84,(60+(BD$104-$AX$104)))))</f>
        <v>2.8086362247883547E-4</v>
      </c>
      <c r="BE117" s="381">
        <f>BD117*(1-VLOOKUP($AW117,'MP-2019_Female'!$A$3:$CH$103,IF(BE$104&gt;2034,84,(60+(BE$104-$AX$104)))))</f>
        <v>2.9117131742380871E-4</v>
      </c>
      <c r="BF117" s="381">
        <f>BE117*(1-VLOOKUP($AW117,'MP-2019_Female'!$A$3:$CH$103,IF(BF$104&gt;2034,84,(60+(BF$104-$AX$104)))))</f>
        <v>3.0165348485106585E-4</v>
      </c>
      <c r="BG117" s="381">
        <f>BF117*(1-VLOOKUP($AW117,'MP-2019_Female'!$A$3:$CH$103,IF(BG$104&gt;2034,84,(60+(BG$104-$AX$104)))))</f>
        <v>3.1178904194206167E-4</v>
      </c>
      <c r="BH117" s="381">
        <f>BG117*(1-VLOOKUP($AW117,'MP-2019_Female'!$A$3:$CH$103,IF(BH$104&gt;2034,84,(60+(BH$104-$AX$104)))))</f>
        <v>3.2114271320032352E-4</v>
      </c>
      <c r="BI117" s="381">
        <f>BH117*(1-VLOOKUP($AW117,'MP-2019_Female'!$A$3:$CH$103,IF(BI$104&gt;2034,84,(60+(BI$104-$AX$104)))))</f>
        <v>3.2929973811561178E-4</v>
      </c>
      <c r="BJ117" s="471">
        <f>BI117*(1-VLOOKUP($AW117,'MP-2019_Female'!$A$3:$CH$103,IF(BJ$104&gt;2034,84,(60+(BJ$104-$AX$104)))))</f>
        <v>3.3598452279935871E-4</v>
      </c>
      <c r="BK117" s="381">
        <f>BJ117*(1-VLOOKUP($AW117,'MP-2019_Female'!$A$3:$CH$103,IF(BK$104&gt;2034,84,(60+(BK$104-$AX$104)))))</f>
        <v>3.4102429064134903E-4</v>
      </c>
      <c r="BL117" s="381">
        <f>BK117*(1-VLOOKUP($AW117,'MP-2019_Female'!$A$3:$CH$103,IF(BL$104&gt;2034,84,(60+(BL$104-$AX$104)))))</f>
        <v>3.4446863597682666E-4</v>
      </c>
      <c r="BM117" s="381">
        <f>BL117*(1-VLOOKUP($AW117,'MP-2019_Female'!$A$3:$CH$103,IF(BM$104&gt;2034,84,(60+(BM$104-$AX$104)))))</f>
        <v>3.4646655406549224E-4</v>
      </c>
      <c r="BN117" s="381">
        <f>BM117*(1-VLOOKUP($AW117,'MP-2019_Female'!$A$3:$CH$103,IF(BN$104&gt;2034,84,(60+(BN$104-$AX$104)))))</f>
        <v>3.4740201376146903E-4</v>
      </c>
      <c r="BO117" s="381">
        <f>BN117*(1-VLOOKUP($AW117,'MP-2019_Female'!$A$3:$CH$103,IF(BO$104&gt;2034,84,(60+(BO$104-$AX$104)))))</f>
        <v>3.4750623436559749E-4</v>
      </c>
      <c r="BP117" s="381">
        <f>BO117*(1-VLOOKUP($AW117,'MP-2019_Female'!$A$3:$CH$103,IF(BP$104&gt;2034,84,(60+(BP$104-$AX$104)))))</f>
        <v>3.4684597252030287E-4</v>
      </c>
      <c r="BQ117" s="381">
        <f>BP117*(1-VLOOKUP($AW117,'MP-2019_Female'!$A$3:$CH$103,IF(BQ$104&gt;2034,84,(60+(BQ$104-$AX$104)))))</f>
        <v>3.4552795782472572E-4</v>
      </c>
      <c r="BR117" s="381">
        <f>BQ117*(1-VLOOKUP($AW117,'MP-2019_Female'!$A$3:$CH$103,IF(BR$104&gt;2034,84,(60+(BR$104-$AX$104)))))</f>
        <v>3.4362755405668974E-4</v>
      </c>
      <c r="BS117" s="381">
        <f>BR117*(1-VLOOKUP($AW117,'MP-2019_Female'!$A$3:$CH$103,IF(BS$104&gt;2034,84,(60+(BS$104-$AX$104)))))</f>
        <v>3.4125652393369858E-4</v>
      </c>
      <c r="BT117" s="381">
        <f>BS117*(1-VLOOKUP($AW117,'MP-2019_Female'!$A$3:$CH$103,IF(BT$104&gt;2034,84,(60+(BT$104-$AX$104)))))</f>
        <v>3.3849234608983563E-4</v>
      </c>
      <c r="BU117" s="381">
        <f>BT117*(1-VLOOKUP($AW117,'MP-2019_Female'!$A$3:$CH$103,IF(BU$104&gt;2034,84,(60+(BU$104-$AX$104)))))</f>
        <v>3.3547976420963607E-4</v>
      </c>
      <c r="BV117" s="381">
        <f>BU117*(1-VLOOKUP($AW117,'MP-2019_Female'!$A$3:$CH$103,IF(BV$104&gt;2034,84,(60+(BV$104-$AX$104)))))</f>
        <v>3.3229270644964453E-4</v>
      </c>
      <c r="BW117" s="381">
        <f>BV117*(1-VLOOKUP($AW117,'MP-2019_Female'!$A$3:$CH$103,IF(BW$104&gt;2034,84,(60+(BW$104-$AX$104)))))</f>
        <v>3.2900300865579306E-4</v>
      </c>
      <c r="BX117" s="381">
        <f>BW117*(1-VLOOKUP($AW117,'MP-2019_Female'!$A$3:$CH$103,IF(BX$104&gt;2034,84,(60+(BX$104-$AX$104)))))</f>
        <v>3.2587748007356307E-4</v>
      </c>
      <c r="BY117" s="381">
        <f>BX117*(1-VLOOKUP($AW117,'MP-2019_Female'!$A$3:$CH$103,IF(BY$104&gt;2034,84,(60+(BY$104-$AX$104)))))</f>
        <v>3.2278164401286421E-4</v>
      </c>
      <c r="BZ117" s="381">
        <f>BY117*(1-VLOOKUP($AW117,'MP-2019_Female'!$A$3:$CH$103,IF(BZ$104&gt;2034,84,(60+(BZ$104-$AX$104)))))</f>
        <v>3.19715218394742E-4</v>
      </c>
      <c r="CA117" s="381">
        <f>BZ117*(1-VLOOKUP($AW117,'MP-2019_Female'!$A$3:$CH$103,IF(CA$104&gt;2034,84,(60+(CA$104-$AX$104)))))</f>
        <v>3.1667792381999198E-4</v>
      </c>
      <c r="CB117" s="381">
        <f>CA117*(1-VLOOKUP($AW117,'MP-2019_Female'!$A$3:$CH$103,IF(CB$104&gt;2034,84,(60+(CB$104-$AX$104)))))</f>
        <v>3.1366948354370208E-4</v>
      </c>
      <c r="CC117" s="381">
        <f>CB117*(1-VLOOKUP($AW117,'MP-2019_Female'!$A$3:$CH$103,IF(CC$104&gt;2034,84,(60+(CC$104-$AX$104)))))</f>
        <v>3.1068962345003694E-4</v>
      </c>
      <c r="CD117" s="381">
        <f>CC117*(1-VLOOKUP($AW117,'MP-2019_Female'!$A$3:$CH$103,IF(CD$104&gt;2034,84,(60+(CD$104-$AX$104)))))</f>
        <v>3.077380720272616E-4</v>
      </c>
      <c r="CE117" s="381">
        <f>CD117*(1-VLOOKUP($AW117,'MP-2019_Female'!$A$3:$CH$103,IF(CE$104&gt;2034,84,(60+(CE$104-$AX$104)))))</f>
        <v>3.0481456034300262E-4</v>
      </c>
      <c r="CF117" s="381">
        <f>CE117*(1-VLOOKUP($AW117,'MP-2019_Female'!$A$3:$CH$103,IF(CF$104&gt;2034,84,(60+(CF$104-$AX$104)))))</f>
        <v>3.0191882201974408E-4</v>
      </c>
      <c r="CG117" s="381">
        <f>CF117*(1-VLOOKUP($AW117,'MP-2019_Female'!$A$3:$CH$103,IF(CG$104&gt;2034,84,(60+(CG$104-$AX$104)))))</f>
        <v>2.990505932105565E-4</v>
      </c>
      <c r="CH117" s="381">
        <f>CG117*(1-VLOOKUP($AW117,'MP-2019_Female'!$A$3:$CH$103,IF(CH$104&gt;2034,84,(60+(CH$104-$AX$104)))))</f>
        <v>2.9620961257505624E-4</v>
      </c>
      <c r="CI117" s="381">
        <f>CH117*(1-VLOOKUP($AW117,'MP-2019_Female'!$A$3:$CH$103,IF(CI$104&gt;2034,84,(60+(CI$104-$AX$104)))))</f>
        <v>2.933956212555932E-4</v>
      </c>
      <c r="CJ117" s="381">
        <f>CI117*(1-VLOOKUP($AW117,'MP-2019_Female'!$A$3:$CH$103,IF(CJ$104&gt;2034,84,(60+(CJ$104-$AX$104)))))</f>
        <v>2.9060836285366506E-4</v>
      </c>
      <c r="CK117" s="381">
        <f>CJ117*(1-VLOOKUP($AW117,'MP-2019_Female'!$A$3:$CH$103,IF(CK$104&gt;2034,84,(60+(CK$104-$AX$104)))))</f>
        <v>2.8784758340655525E-4</v>
      </c>
      <c r="CL117" s="381">
        <f>CK117*(1-VLOOKUP($AW117,'MP-2019_Female'!$A$3:$CH$103,IF(CL$104&gt;2034,84,(60+(CL$104-$AX$104)))))</f>
        <v>2.8511303136419301E-4</v>
      </c>
      <c r="CM117" s="381">
        <f>CL117*(1-VLOOKUP($AW117,'MP-2019_Female'!$A$3:$CH$103,IF(CM$104&gt;2034,84,(60+(CM$104-$AX$104)))))</f>
        <v>2.8240445756623321E-4</v>
      </c>
      <c r="CN117" s="381">
        <f>CM117*(1-VLOOKUP($AW117,'MP-2019_Female'!$A$3:$CH$103,IF(CN$104&gt;2034,84,(60+(CN$104-$AX$104)))))</f>
        <v>2.79721615219354E-4</v>
      </c>
      <c r="CO117" s="381">
        <f>CN117*(1-VLOOKUP($AW117,'MP-2019_Female'!$A$3:$CH$103,IF(CO$104&gt;2034,84,(60+(CO$104-$AX$104)))))</f>
        <v>2.7706425987477013E-4</v>
      </c>
      <c r="CP117" s="381">
        <f>CO117*(1-VLOOKUP($AW117,'MP-2019_Female'!$A$3:$CH$103,IF(CP$104&gt;2034,84,(60+(CP$104-$AX$104)))))</f>
        <v>2.7443214940595984E-4</v>
      </c>
      <c r="CQ117" s="381">
        <f>CP117*(1-VLOOKUP($AW117,'MP-2019_Female'!$A$3:$CH$103,IF(CQ$104&gt;2034,84,(60+(CQ$104-$AX$104)))))</f>
        <v>2.7182504398660321E-4</v>
      </c>
      <c r="CR117" s="381">
        <f>CQ117*(1-VLOOKUP($AW117,'MP-2019_Female'!$A$3:$CH$103,IF(CR$104&gt;2034,84,(60+(CR$104-$AX$104)))))</f>
        <v>2.692427060687305E-4</v>
      </c>
      <c r="CS117" s="381">
        <f>CR117*(1-VLOOKUP($AW117,'MP-2019_Female'!$A$3:$CH$103,IF(CS$104&gt;2034,84,(60+(CS$104-$AX$104)))))</f>
        <v>2.6668490036107757E-4</v>
      </c>
      <c r="CT117" s="381">
        <f>CS117*(1-VLOOKUP($AW117,'MP-2019_Female'!$A$3:$CH$103,IF(CT$104&gt;2034,84,(60+(CT$104-$AX$104)))))</f>
        <v>2.6415139380764737E-4</v>
      </c>
      <c r="CU117" s="381">
        <f>CT117*(1-VLOOKUP($AW117,'MP-2019_Female'!$A$3:$CH$103,IF(CU$104&gt;2034,84,(60+(CU$104-$AX$104)))))</f>
        <v>2.6164195556647475E-4</v>
      </c>
      <c r="CV117" s="381">
        <f>CU117*(1-VLOOKUP($AW117,'MP-2019_Female'!$A$3:$CH$103,IF(CV$104&gt;2034,84,(60+(CV$104-$AX$104)))))</f>
        <v>2.5915635698859328E-4</v>
      </c>
      <c r="CW117" s="381">
        <f>CV117*(1-VLOOKUP($AW117,'MP-2019_Female'!$A$3:$CH$103,IF(CW$104&gt;2034,84,(60+(CW$104-$AX$104)))))</f>
        <v>2.5669437159720165E-4</v>
      </c>
      <c r="CX117" s="381">
        <f>CW117*(1-VLOOKUP($AW117,'MP-2019_Female'!$A$3:$CH$103,IF(CX$104&gt;2034,84,(60+(CX$104-$AX$104)))))</f>
        <v>2.5425577506702824E-4</v>
      </c>
      <c r="CY117" s="381">
        <f>CX117*(1-VLOOKUP($AW117,'MP-2019_Female'!$A$3:$CH$103,IF(CY$104&gt;2034,84,(60+(CY$104-$AX$104)))))</f>
        <v>2.5184034520389149E-4</v>
      </c>
      <c r="CZ117" s="381">
        <f>CY117*(1-VLOOKUP($AW117,'MP-2019_Female'!$A$3:$CH$103,IF(CZ$104&gt;2034,84,(60+(CZ$104-$AX$104)))))</f>
        <v>2.4944786192445452E-4</v>
      </c>
      <c r="DA117" s="381">
        <f>CZ117*(1-VLOOKUP($AW117,'MP-2019_Female'!$A$3:$CH$103,IF(DA$104&gt;2034,84,(60+(DA$104-$AX$104)))))</f>
        <v>2.4707810723617222E-4</v>
      </c>
      <c r="DB117" s="381">
        <f>DA117*(1-VLOOKUP($AW117,'MP-2019_Female'!$A$3:$CH$103,IF(DB$104&gt;2034,84,(60+(DB$104-$AX$104)))))</f>
        <v>2.447308652174286E-4</v>
      </c>
      <c r="DC117" s="381">
        <f>DB117*(1-VLOOKUP($AW117,'MP-2019_Female'!$A$3:$CH$103,IF(DC$104&gt;2034,84,(60+(DC$104-$AX$104)))))</f>
        <v>2.4240592199786305E-4</v>
      </c>
      <c r="DD117" s="381">
        <f>DC117*(1-VLOOKUP($AW117,'MP-2019_Female'!$A$3:$CH$103,IF(DD$104&gt;2034,84,(60+(DD$104-$AX$104)))))</f>
        <v>2.4010306573888336E-4</v>
      </c>
      <c r="DE117" s="381">
        <f>DD117*(1-VLOOKUP($AW117,'MP-2019_Female'!$A$3:$CH$103,IF(DE$104&gt;2034,84,(60+(DE$104-$AX$104)))))</f>
        <v>2.3782208661436398E-4</v>
      </c>
      <c r="DF117" s="381">
        <f>DE117*(1-VLOOKUP($AW117,'MP-2019_Female'!$A$3:$CH$103,IF(DF$104&gt;2034,84,(60+(DF$104-$AX$104)))))</f>
        <v>2.3556277679152754E-4</v>
      </c>
      <c r="DG117" s="381">
        <f>DF117*(1-VLOOKUP($AW117,'MP-2019_Female'!$A$3:$CH$103,IF(DG$104&gt;2034,84,(60+(DG$104-$AX$104)))))</f>
        <v>2.3332493041200805E-4</v>
      </c>
      <c r="DH117" s="381">
        <f>DG117*(1-VLOOKUP($AW117,'MP-2019_Female'!$A$3:$CH$103,IF(DH$104&gt;2034,84,(60+(DH$104-$AX$104)))))</f>
        <v>2.3110834357309399E-4</v>
      </c>
      <c r="DI117" s="381">
        <f>DH117*(1-VLOOKUP($AW117,'MP-2019_Female'!$A$3:$CH$103,IF(DI$104&gt;2034,84,(60+(DI$104-$AX$104)))))</f>
        <v>2.289128143091496E-4</v>
      </c>
      <c r="DJ117" s="381">
        <f>DI117*(1-VLOOKUP($AW117,'MP-2019_Female'!$A$3:$CH$103,IF(DJ$104&gt;2034,84,(60+(DJ$104-$AX$104)))))</f>
        <v>2.2673814257321269E-4</v>
      </c>
      <c r="DK117" s="381">
        <f>DJ117*(1-VLOOKUP($AW117,'MP-2019_Female'!$A$3:$CH$103,IF(DK$104&gt;2034,84,(60+(DK$104-$AX$104)))))</f>
        <v>2.2458413021876717E-4</v>
      </c>
      <c r="DL117" s="381">
        <f>DK117*(1-VLOOKUP($AW117,'MP-2019_Female'!$A$3:$CH$103,IF(DL$104&gt;2034,84,(60+(DL$104-$AX$104)))))</f>
        <v>2.2245058098168888E-4</v>
      </c>
      <c r="DM117" s="381">
        <f>DL117*(1-VLOOKUP($AW117,'MP-2019_Female'!$A$3:$CH$103,IF(DM$104&gt;2034,84,(60+(DM$104-$AX$104)))))</f>
        <v>2.2033730046236284E-4</v>
      </c>
      <c r="DN117" s="381">
        <f>DM117*(1-VLOOKUP($AW117,'MP-2019_Female'!$A$3:$CH$103,IF(DN$104&gt;2034,84,(60+(DN$104-$AX$104)))))</f>
        <v>2.1824409610797041E-4</v>
      </c>
      <c r="DO117" s="381">
        <f>DN117*(1-VLOOKUP($AW117,'MP-2019_Female'!$A$3:$CH$103,IF(DO$104&gt;2034,84,(60+(DO$104-$AX$104)))))</f>
        <v>2.161707771949447E-4</v>
      </c>
      <c r="DP117" s="381">
        <f>DO117*(1-VLOOKUP($AW117,'MP-2019_Female'!$A$3:$CH$103,IF(DP$104&gt;2034,84,(60+(DP$104-$AX$104)))))</f>
        <v>2.1411715481159274E-4</v>
      </c>
      <c r="DQ117" s="381">
        <f>DP117*(1-VLOOKUP($AW117,'MP-2019_Female'!$A$3:$CH$103,IF(DQ$104&gt;2034,84,(60+(DQ$104-$AX$104)))))</f>
        <v>2.1208304184088263E-4</v>
      </c>
      <c r="DR117" s="381">
        <f>DQ117*(1-VLOOKUP($AW117,'MP-2019_Female'!$A$3:$CH$103,IF(DR$104&gt;2034,84,(60+(DR$104-$AX$104)))))</f>
        <v>2.1006825294339425E-4</v>
      </c>
      <c r="DS117" s="381">
        <f>DR117*(1-VLOOKUP($AW117,'MP-2019_Female'!$A$3:$CH$103,IF(DS$104&gt;2034,84,(60+(DS$104-$AX$104)))))</f>
        <v>2.0807260454043202E-4</v>
      </c>
      <c r="DT117" s="381">
        <f>DS117*(1-VLOOKUP($AW117,'MP-2019_Female'!$A$3:$CH$103,IF(DT$104&gt;2034,84,(60+(DT$104-$AX$104)))))</f>
        <v>2.0609591479729792E-4</v>
      </c>
      <c r="DU117" s="381">
        <f>DT117*(1-VLOOKUP($AW117,'MP-2019_Female'!$A$3:$CH$103,IF(DU$104&gt;2034,84,(60+(DU$104-$AX$104)))))</f>
        <v>2.0413800360672359E-4</v>
      </c>
      <c r="DV117" s="381">
        <f>DU117*(1-VLOOKUP($AW117,'MP-2019_Female'!$A$3:$CH$103,IF(DV$104&gt;2034,84,(60+(DV$104-$AX$104)))))</f>
        <v>2.0219869257245973E-4</v>
      </c>
      <c r="DW117" s="381">
        <f>DV117*(1-VLOOKUP($AW117,'MP-2019_Female'!$A$3:$CH$103,IF(DW$104&gt;2034,84,(60+(DW$104-$AX$104)))))</f>
        <v>2.0027780499302136E-4</v>
      </c>
      <c r="DX117" s="381">
        <f>DW117*(1-VLOOKUP($AW117,'MP-2019_Female'!$A$3:$CH$103,IF(DX$104&gt;2034,84,(60+(DX$104-$AX$104)))))</f>
        <v>1.9837516584558765E-4</v>
      </c>
      <c r="DY117" s="381">
        <f>DX117*(1-VLOOKUP($AW117,'MP-2019_Female'!$A$3:$CH$103,IF(DY$104&gt;2034,84,(60+(DY$104-$AX$104)))))</f>
        <v>1.9649060177005459E-4</v>
      </c>
      <c r="DZ117" s="381">
        <f>DY117*(1-VLOOKUP($AW117,'MP-2019_Female'!$A$3:$CH$103,IF(DZ$104&gt;2034,84,(60+(DZ$104-$AX$104)))))</f>
        <v>1.9462394105323907E-4</v>
      </c>
      <c r="EA117" s="381">
        <f>DZ117*(1-VLOOKUP($AW117,'MP-2019_Female'!$A$3:$CH$103,IF(EA$104&gt;2034,84,(60+(EA$104-$AX$104)))))</f>
        <v>1.927750136132333E-4</v>
      </c>
      <c r="EB117" s="381">
        <f>EA117*(1-VLOOKUP($AW117,'MP-2019_Female'!$A$3:$CH$103,IF(EB$104&gt;2034,84,(60+(EB$104-$AX$104)))))</f>
        <v>1.909436509839076E-4</v>
      </c>
      <c r="EC117" s="381">
        <f>EB117*(1-VLOOKUP($AW117,'MP-2019_Female'!$A$3:$CH$103,IF(EC$104&gt;2034,84,(60+(EC$104-$AX$104)))))</f>
        <v>1.8912968629956049E-4</v>
      </c>
      <c r="ED117" s="381">
        <f>EC117*(1-VLOOKUP($AW117,'MP-2019_Female'!$A$3:$CH$103,IF(ED$104&gt;2034,84,(60+(ED$104-$AX$104)))))</f>
        <v>1.8733295427971467E-4</v>
      </c>
      <c r="EE117" s="381">
        <f>ED117*(1-VLOOKUP($AW117,'MP-2019_Female'!$A$3:$CH$103,IF(EE$104&gt;2034,84,(60+(EE$104-$AX$104)))))</f>
        <v>1.855532912140574E-4</v>
      </c>
      <c r="EF117" s="381">
        <f>EE117*(1-VLOOKUP($AW117,'MP-2019_Female'!$A$3:$CH$103,IF(EF$104&gt;2034,84,(60+(EF$104-$AX$104)))))</f>
        <v>1.8379053494752386E-4</v>
      </c>
      <c r="EG117" s="381">
        <f>EF117*(1-VLOOKUP($AW117,'MP-2019_Female'!$A$3:$CH$103,IF(EG$104&gt;2034,84,(60+(EG$104-$AX$104)))))</f>
        <v>1.820445248655224E-4</v>
      </c>
      <c r="EH117" s="381">
        <f>EG117*(1-VLOOKUP($AW117,'MP-2019_Female'!$A$3:$CH$103,IF(EH$104&gt;2034,84,(60+(EH$104-$AX$104)))))</f>
        <v>1.8031510187929996E-4</v>
      </c>
      <c r="EI117" s="381">
        <f>EH117*(1-VLOOKUP($AW117,'MP-2019_Female'!$A$3:$CH$103,IF(EI$104&gt;2034,84,(60+(EI$104-$AX$104)))))</f>
        <v>1.786021084114466E-4</v>
      </c>
      <c r="EJ117" s="381">
        <f>EI117*(1-VLOOKUP($AW117,'MP-2019_Female'!$A$3:$CH$103,IF(EJ$104&gt;2034,84,(60+(EJ$104-$AX$104)))))</f>
        <v>1.7690538838153788E-4</v>
      </c>
      <c r="EK117" s="381">
        <f>EJ117*(1-VLOOKUP($AW117,'MP-2019_Female'!$A$3:$CH$103,IF(EK$104&gt;2034,84,(60+(EK$104-$AX$104)))))</f>
        <v>1.7522478719191327E-4</v>
      </c>
      <c r="EL117" s="381">
        <f>EK117*(1-VLOOKUP($AW117,'MP-2019_Female'!$A$3:$CH$103,IF(EL$104&gt;2034,84,(60+(EL$104-$AX$104)))))</f>
        <v>1.7356015171359011E-4</v>
      </c>
      <c r="EM117" s="381">
        <f>EL117*(1-VLOOKUP($AW117,'MP-2019_Female'!$A$3:$CH$103,IF(EM$104&gt;2034,84,(60+(EM$104-$AX$104)))))</f>
        <v>1.7191133027231101E-4</v>
      </c>
      <c r="EN117" s="381">
        <f>EM117*(1-VLOOKUP($AW117,'MP-2019_Female'!$A$3:$CH$103,IF(EN$104&gt;2034,84,(60+(EN$104-$AX$104)))))</f>
        <v>1.7027817263472406E-4</v>
      </c>
      <c r="EO117" s="381">
        <f>EN117*(1-VLOOKUP($AW117,'MP-2019_Female'!$A$3:$CH$103,IF(EO$104&gt;2034,84,(60+(EO$104-$AX$104)))))</f>
        <v>1.6866052999469418E-4</v>
      </c>
      <c r="EP117" s="381">
        <f>EO117*(1-VLOOKUP($AW117,'MP-2019_Female'!$A$3:$CH$103,IF(EP$104&gt;2034,84,(60+(EP$104-$AX$104)))))</f>
        <v>1.670582549597446E-4</v>
      </c>
      <c r="EQ117" s="381">
        <f>EP117*(1-VLOOKUP($AW117,'MP-2019_Female'!$A$3:$CH$103,IF(EQ$104&gt;2034,84,(60+(EQ$104-$AX$104)))))</f>
        <v>1.6547120153762704E-4</v>
      </c>
      <c r="ER117" s="381">
        <f>EQ117*(1-VLOOKUP($AW117,'MP-2019_Female'!$A$3:$CH$103,IF(ER$104&gt;2034,84,(60+(ER$104-$AX$104)))))</f>
        <v>1.638992251230196E-4</v>
      </c>
      <c r="ES117" s="381">
        <f>ER117*(1-VLOOKUP($AW117,'MP-2019_Female'!$A$3:$CH$103,IF(ES$104&gt;2034,84,(60+(ES$104-$AX$104)))))</f>
        <v>1.6234218248435093E-4</v>
      </c>
      <c r="ET117" s="381">
        <f>ES117*(1-VLOOKUP($AW117,'MP-2019_Female'!$A$3:$CH$103,IF(ET$104&gt;2034,84,(60+(ET$104-$AX$104)))))</f>
        <v>1.607999317507496E-4</v>
      </c>
      <c r="EU117" s="381">
        <f>ET117*(1-VLOOKUP($AW117,'MP-2019_Female'!$A$3:$CH$103,IF(EU$104&gt;2034,84,(60+(EU$104-$AX$104)))))</f>
        <v>1.592723323991175E-4</v>
      </c>
      <c r="EV117" s="381">
        <f>EU117*(1-VLOOKUP($AW117,'MP-2019_Female'!$A$3:$CH$103,IF(EV$104&gt;2034,84,(60+(EV$104-$AX$104)))))</f>
        <v>1.5775924524132588E-4</v>
      </c>
      <c r="EW117" s="381">
        <f>EV117*(1-VLOOKUP($AW117,'MP-2019_Female'!$A$3:$CH$103,IF(EW$104&gt;2034,84,(60+(EW$104-$AX$104)))))</f>
        <v>1.5626053241153329E-4</v>
      </c>
      <c r="EX117" s="381">
        <f>EW117*(1-VLOOKUP($AW117,'MP-2019_Female'!$A$3:$CH$103,IF(EX$104&gt;2034,84,(60+(EX$104-$AX$104)))))</f>
        <v>1.5477605735362372E-4</v>
      </c>
      <c r="EY117" s="381">
        <f>EX117*(1-VLOOKUP($AW117,'MP-2019_Female'!$A$3:$CH$103,IF(EY$104&gt;2034,84,(60+(EY$104-$AX$104)))))</f>
        <v>1.5330568480876431E-4</v>
      </c>
      <c r="EZ117" s="381">
        <f>EY117*(1-VLOOKUP($AW117,'MP-2019_Female'!$A$3:$CH$103,IF(EZ$104&gt;2034,84,(60+(EZ$104-$AX$104)))))</f>
        <v>1.5184928080308105E-4</v>
      </c>
      <c r="FA117" s="381">
        <f>EZ117*(1-VLOOKUP($AW117,'MP-2019_Female'!$A$3:$CH$103,IF(FA$104&gt;2034,84,(60+(FA$104-$AX$104)))))</f>
        <v>1.504067126354518E-4</v>
      </c>
      <c r="FB117" s="381">
        <f>FA117*(1-VLOOKUP($AW117,'MP-2019_Female'!$A$3:$CH$103,IF(FB$104&gt;2034,84,(60+(FB$104-$AX$104)))))</f>
        <v>1.4897784886541501E-4</v>
      </c>
      <c r="FC117" s="381">
        <f>FB117*(1-VLOOKUP($AW117,'MP-2019_Female'!$A$3:$CH$103,IF(FC$104&gt;2034,84,(60+(FC$104-$AX$104)))))</f>
        <v>1.4756255930119358E-4</v>
      </c>
      <c r="FD117" s="381">
        <f>FC117*(1-VLOOKUP($AW117,'MP-2019_Female'!$A$3:$CH$103,IF(FD$104&gt;2034,84,(60+(FD$104-$AX$104)))))</f>
        <v>1.4616071498783226E-4</v>
      </c>
      <c r="FE117" s="381">
        <f>FD117*(1-VLOOKUP($AW117,'MP-2019_Female'!$A$3:$CH$103,IF(FE$104&gt;2034,84,(60+(FE$104-$AX$104)))))</f>
        <v>1.4477218819544785E-4</v>
      </c>
      <c r="FF117" s="381">
        <f>FE117*(1-VLOOKUP($AW117,'MP-2019_Female'!$A$3:$CH$103,IF(FF$104&gt;2034,84,(60+(FF$104-$AX$104)))))</f>
        <v>1.4339685240759111E-4</v>
      </c>
      <c r="FG117" s="381">
        <f>FF117*(1-VLOOKUP($AW117,'MP-2019_Female'!$A$3:$CH$103,IF(FG$104&gt;2034,84,(60+(FG$104-$AX$104)))))</f>
        <v>1.42034582309719E-4</v>
      </c>
      <c r="FH117" s="381">
        <f>FG117*(1-VLOOKUP($AW117,'MP-2019_Female'!$A$3:$CH$103,IF(FH$104&gt;2034,84,(60+(FH$104-$AX$104)))))</f>
        <v>1.4068525377777666E-4</v>
      </c>
      <c r="FI117" s="381">
        <f>FH117*(1-VLOOKUP($AW117,'MP-2019_Female'!$A$3:$CH$103,IF(FI$104&gt;2034,84,(60+(FI$104-$AX$104)))))</f>
        <v>1.3934874386688779E-4</v>
      </c>
      <c r="FJ117" s="381">
        <f>FI117*(1-VLOOKUP($AW117,'MP-2019_Female'!$A$3:$CH$103,IF(FJ$104&gt;2034,84,(60+(FJ$104-$AX$104)))))</f>
        <v>1.3802493080015236E-4</v>
      </c>
      <c r="FK117" s="381">
        <f>FJ117*(1-VLOOKUP($AW117,'MP-2019_Female'!$A$3:$CH$103,IF(FK$104&gt;2034,84,(60+(FK$104-$AX$104)))))</f>
        <v>1.3671369395755091E-4</v>
      </c>
      <c r="FL117" s="381">
        <f>FK117*(1-VLOOKUP($AW117,'MP-2019_Female'!$A$3:$CH$103,IF(FL$104&gt;2034,84,(60+(FL$104-$AX$104)))))</f>
        <v>1.3541491386495418E-4</v>
      </c>
      <c r="FM117" s="381">
        <f>FL117*(1-VLOOKUP($AW117,'MP-2019_Female'!$A$3:$CH$103,IF(FM$104&gt;2034,84,(60+(FM$104-$AX$104)))))</f>
        <v>1.3412847218323713E-4</v>
      </c>
      <c r="FN117" s="381">
        <f>FM117*(1-VLOOKUP($AW117,'MP-2019_Female'!$A$3:$CH$103,IF(FN$104&gt;2034,84,(60+(FN$104-$AX$104)))))</f>
        <v>1.3285425169749638E-4</v>
      </c>
    </row>
    <row r="118" spans="3:170">
      <c r="C118" s="165" t="s">
        <v>84</v>
      </c>
      <c r="AW118" s="172">
        <v>38</v>
      </c>
      <c r="AX118" s="199">
        <f t="shared" si="30"/>
        <v>3.2542412060744633E-4</v>
      </c>
      <c r="AY118" s="334">
        <f t="shared" si="31"/>
        <v>2.7599999999999999E-4</v>
      </c>
      <c r="AZ118" s="381">
        <f>AY118*(1-VLOOKUP($AW118,'MP-2019_Female'!$A$3:$CH$103,IF(AZ$104&gt;2034,84,(60+(AZ$104-$AX$104)))))</f>
        <v>2.7528239999999999E-4</v>
      </c>
      <c r="BA118" s="381">
        <f>AZ118*(1-VLOOKUP($AW118,'MP-2019_Female'!$A$3:$CH$103,IF(BA$104&gt;2034,84,(60+(BA$104-$AX$104)))))</f>
        <v>2.7671386847999998E-4</v>
      </c>
      <c r="BB118" s="381">
        <f>BA118*(1-VLOOKUP($AW118,'MP-2019_Female'!$A$3:$CH$103,IF(BB$104&gt;2034,84,(60+(BB$104-$AX$104)))))</f>
        <v>2.8053251986502397E-4</v>
      </c>
      <c r="BC118" s="381">
        <f>BB118*(1-VLOOKUP($AW118,'MP-2019_Female'!$A$3:$CH$103,IF(BC$104&gt;2034,84,(60+(BC$104-$AX$104)))))</f>
        <v>2.8690060806595998E-4</v>
      </c>
      <c r="BD118" s="381">
        <f>BC118*(1-VLOOKUP($AW118,'MP-2019_Female'!$A$3:$CH$103,IF(BD$104&gt;2034,84,(60+(BD$104-$AX$104)))))</f>
        <v>2.9596666728084434E-4</v>
      </c>
      <c r="BE118" s="381">
        <f>BD118*(1-VLOOKUP($AW118,'MP-2019_Female'!$A$3:$CH$103,IF(BE$104&gt;2034,84,(60+(BE$104-$AX$104)))))</f>
        <v>3.0570397063438412E-4</v>
      </c>
      <c r="BF118" s="381">
        <f>BE118*(1-VLOOKUP($AW118,'MP-2019_Female'!$A$3:$CH$103,IF(BF$104&gt;2034,84,(60+(BF$104-$AX$104)))))</f>
        <v>3.1566992007706502E-4</v>
      </c>
      <c r="BG118" s="381">
        <f>BF118*(1-VLOOKUP($AW118,'MP-2019_Female'!$A$3:$CH$103,IF(BG$104&gt;2034,84,(60+(BG$104-$AX$104)))))</f>
        <v>3.2542412060744633E-4</v>
      </c>
      <c r="BH118" s="381">
        <f>BG118*(1-VLOOKUP($AW118,'MP-2019_Female'!$A$3:$CH$103,IF(BH$104&gt;2034,84,(60+(BH$104-$AX$104)))))</f>
        <v>3.3453599598445486E-4</v>
      </c>
      <c r="BI118" s="381">
        <f>BH118*(1-VLOOKUP($AW118,'MP-2019_Female'!$A$3:$CH$103,IF(BI$104&gt;2034,84,(60+(BI$104-$AX$104)))))</f>
        <v>3.4259831348768021E-4</v>
      </c>
      <c r="BJ118" s="471">
        <f>BI118*(1-VLOOKUP($AW118,'MP-2019_Female'!$A$3:$CH$103,IF(BJ$104&gt;2034,84,(60+(BJ$104-$AX$104)))))</f>
        <v>3.4931324043203877E-4</v>
      </c>
      <c r="BK118" s="381">
        <f>BJ118*(1-VLOOKUP($AW118,'MP-2019_Female'!$A$3:$CH$103,IF(BK$104&gt;2034,84,(60+(BK$104-$AX$104)))))</f>
        <v>3.5451800771447615E-4</v>
      </c>
      <c r="BL118" s="381">
        <f>BK118*(1-VLOOKUP($AW118,'MP-2019_Female'!$A$3:$CH$103,IF(BL$104&gt;2034,84,(60+(BL$104-$AX$104)))))</f>
        <v>3.5816954319393523E-4</v>
      </c>
      <c r="BM118" s="381">
        <f>BL118*(1-VLOOKUP($AW118,'MP-2019_Female'!$A$3:$CH$103,IF(BM$104&gt;2034,84,(60+(BM$104-$AX$104)))))</f>
        <v>3.6042601131605704E-4</v>
      </c>
      <c r="BN118" s="381">
        <f>BM118*(1-VLOOKUP($AW118,'MP-2019_Female'!$A$3:$CH$103,IF(BN$104&gt;2034,84,(60+(BN$104-$AX$104)))))</f>
        <v>3.6157937455226843E-4</v>
      </c>
      <c r="BO118" s="381">
        <f>BN118*(1-VLOOKUP($AW118,'MP-2019_Female'!$A$3:$CH$103,IF(BO$104&gt;2034,84,(60+(BO$104-$AX$104)))))</f>
        <v>3.6186863805191024E-4</v>
      </c>
      <c r="BP118" s="381">
        <f>BO118*(1-VLOOKUP($AW118,'MP-2019_Female'!$A$3:$CH$103,IF(BP$104&gt;2034,84,(60+(BP$104-$AX$104)))))</f>
        <v>3.6132583509483238E-4</v>
      </c>
      <c r="BQ118" s="381">
        <f>BP118*(1-VLOOKUP($AW118,'MP-2019_Female'!$A$3:$CH$103,IF(BQ$104&gt;2034,84,(60+(BQ$104-$AX$104)))))</f>
        <v>3.6006119467200048E-4</v>
      </c>
      <c r="BR118" s="381">
        <f>BQ118*(1-VLOOKUP($AW118,'MP-2019_Female'!$A$3:$CH$103,IF(BR$104&gt;2034,84,(60+(BR$104-$AX$104)))))</f>
        <v>3.5815287034023888E-4</v>
      </c>
      <c r="BS118" s="381">
        <f>BR118*(1-VLOOKUP($AW118,'MP-2019_Female'!$A$3:$CH$103,IF(BS$104&gt;2034,84,(60+(BS$104-$AX$104)))))</f>
        <v>3.5571743082192525E-4</v>
      </c>
      <c r="BT118" s="381">
        <f>BS118*(1-VLOOKUP($AW118,'MP-2019_Female'!$A$3:$CH$103,IF(BT$104&gt;2034,84,(60+(BT$104-$AX$104)))))</f>
        <v>3.5287169137534986E-4</v>
      </c>
      <c r="BU118" s="381">
        <f>BT118*(1-VLOOKUP($AW118,'MP-2019_Female'!$A$3:$CH$103,IF(BU$104&gt;2034,84,(60+(BU$104-$AX$104)))))</f>
        <v>3.4973113332210926E-4</v>
      </c>
      <c r="BV118" s="381">
        <f>BU118*(1-VLOOKUP($AW118,'MP-2019_Female'!$A$3:$CH$103,IF(BV$104&gt;2034,84,(60+(BV$104-$AX$104)))))</f>
        <v>3.4640868755554926E-4</v>
      </c>
      <c r="BW118" s="381">
        <f>BV118*(1-VLOOKUP($AW118,'MP-2019_Female'!$A$3:$CH$103,IF(BW$104&gt;2034,84,(60+(BW$104-$AX$104)))))</f>
        <v>3.429792415487493E-4</v>
      </c>
      <c r="BX118" s="381">
        <f>BW118*(1-VLOOKUP($AW118,'MP-2019_Female'!$A$3:$CH$103,IF(BX$104&gt;2034,84,(60+(BX$104-$AX$104)))))</f>
        <v>3.3972093875403621E-4</v>
      </c>
      <c r="BY118" s="381">
        <f>BX118*(1-VLOOKUP($AW118,'MP-2019_Female'!$A$3:$CH$103,IF(BY$104&gt;2034,84,(60+(BY$104-$AX$104)))))</f>
        <v>3.364935898358729E-4</v>
      </c>
      <c r="BZ118" s="381">
        <f>BY118*(1-VLOOKUP($AW118,'MP-2019_Female'!$A$3:$CH$103,IF(BZ$104&gt;2034,84,(60+(BZ$104-$AX$104)))))</f>
        <v>3.3329690073243212E-4</v>
      </c>
      <c r="CA118" s="381">
        <f>BZ118*(1-VLOOKUP($AW118,'MP-2019_Female'!$A$3:$CH$103,IF(CA$104&gt;2034,84,(60+(CA$104-$AX$104)))))</f>
        <v>3.3013058017547405E-4</v>
      </c>
      <c r="CB118" s="381">
        <f>CA118*(1-VLOOKUP($AW118,'MP-2019_Female'!$A$3:$CH$103,IF(CB$104&gt;2034,84,(60+(CB$104-$AX$104)))))</f>
        <v>3.2699433966380706E-4</v>
      </c>
      <c r="CC118" s="381">
        <f>CB118*(1-VLOOKUP($AW118,'MP-2019_Female'!$A$3:$CH$103,IF(CC$104&gt;2034,84,(60+(CC$104-$AX$104)))))</f>
        <v>3.2388789343700089E-4</v>
      </c>
      <c r="CD118" s="381">
        <f>CC118*(1-VLOOKUP($AW118,'MP-2019_Female'!$A$3:$CH$103,IF(CD$104&gt;2034,84,(60+(CD$104-$AX$104)))))</f>
        <v>3.2081095844934939E-4</v>
      </c>
      <c r="CE118" s="381">
        <f>CD118*(1-VLOOKUP($AW118,'MP-2019_Female'!$A$3:$CH$103,IF(CE$104&gt;2034,84,(60+(CE$104-$AX$104)))))</f>
        <v>3.1776325434408056E-4</v>
      </c>
      <c r="CF118" s="381">
        <f>CE118*(1-VLOOKUP($AW118,'MP-2019_Female'!$A$3:$CH$103,IF(CF$104&gt;2034,84,(60+(CF$104-$AX$104)))))</f>
        <v>3.147445034278118E-4</v>
      </c>
      <c r="CG118" s="381">
        <f>CF118*(1-VLOOKUP($AW118,'MP-2019_Female'!$A$3:$CH$103,IF(CG$104&gt;2034,84,(60+(CG$104-$AX$104)))))</f>
        <v>3.1175443064524762E-4</v>
      </c>
      <c r="CH118" s="381">
        <f>CG118*(1-VLOOKUP($AW118,'MP-2019_Female'!$A$3:$CH$103,IF(CH$104&gt;2034,84,(60+(CH$104-$AX$104)))))</f>
        <v>3.0879276355411778E-4</v>
      </c>
      <c r="CI118" s="381">
        <f>CH118*(1-VLOOKUP($AW118,'MP-2019_Female'!$A$3:$CH$103,IF(CI$104&gt;2034,84,(60+(CI$104-$AX$104)))))</f>
        <v>3.0585923230035366E-4</v>
      </c>
      <c r="CJ118" s="381">
        <f>CI118*(1-VLOOKUP($AW118,'MP-2019_Female'!$A$3:$CH$103,IF(CJ$104&gt;2034,84,(60+(CJ$104-$AX$104)))))</f>
        <v>3.0295356959350031E-4</v>
      </c>
      <c r="CK118" s="381">
        <f>CJ118*(1-VLOOKUP($AW118,'MP-2019_Female'!$A$3:$CH$103,IF(CK$104&gt;2034,84,(60+(CK$104-$AX$104)))))</f>
        <v>3.0007551068236208E-4</v>
      </c>
      <c r="CL118" s="381">
        <f>CK118*(1-VLOOKUP($AW118,'MP-2019_Female'!$A$3:$CH$103,IF(CL$104&gt;2034,84,(60+(CL$104-$AX$104)))))</f>
        <v>2.9722479333087968E-4</v>
      </c>
      <c r="CM118" s="381">
        <f>CL118*(1-VLOOKUP($AW118,'MP-2019_Female'!$A$3:$CH$103,IF(CM$104&gt;2034,84,(60+(CM$104-$AX$104)))))</f>
        <v>2.9440115779423635E-4</v>
      </c>
      <c r="CN118" s="381">
        <f>CM118*(1-VLOOKUP($AW118,'MP-2019_Female'!$A$3:$CH$103,IF(CN$104&gt;2034,84,(60+(CN$104-$AX$104)))))</f>
        <v>2.9160434679519114E-4</v>
      </c>
      <c r="CO118" s="381">
        <f>CN118*(1-VLOOKUP($AW118,'MP-2019_Female'!$A$3:$CH$103,IF(CO$104&gt;2034,84,(60+(CO$104-$AX$104)))))</f>
        <v>2.8883410550063684E-4</v>
      </c>
      <c r="CP118" s="381">
        <f>CO118*(1-VLOOKUP($AW118,'MP-2019_Female'!$A$3:$CH$103,IF(CP$104&gt;2034,84,(60+(CP$104-$AX$104)))))</f>
        <v>2.860901814983808E-4</v>
      </c>
      <c r="CQ118" s="381">
        <f>CP118*(1-VLOOKUP($AW118,'MP-2019_Female'!$A$3:$CH$103,IF(CQ$104&gt;2034,84,(60+(CQ$104-$AX$104)))))</f>
        <v>2.8337232477414621E-4</v>
      </c>
      <c r="CR118" s="381">
        <f>CQ118*(1-VLOOKUP($AW118,'MP-2019_Female'!$A$3:$CH$103,IF(CR$104&gt;2034,84,(60+(CR$104-$AX$104)))))</f>
        <v>2.8068028768879185E-4</v>
      </c>
      <c r="CS118" s="381">
        <f>CR118*(1-VLOOKUP($AW118,'MP-2019_Female'!$A$3:$CH$103,IF(CS$104&gt;2034,84,(60+(CS$104-$AX$104)))))</f>
        <v>2.7801382495574832E-4</v>
      </c>
      <c r="CT118" s="381">
        <f>CS118*(1-VLOOKUP($AW118,'MP-2019_Female'!$A$3:$CH$103,IF(CT$104&gt;2034,84,(60+(CT$104-$AX$104)))))</f>
        <v>2.7537269361866871E-4</v>
      </c>
      <c r="CU118" s="381">
        <f>CT118*(1-VLOOKUP($AW118,'MP-2019_Female'!$A$3:$CH$103,IF(CU$104&gt;2034,84,(60+(CU$104-$AX$104)))))</f>
        <v>2.7275665302929137E-4</v>
      </c>
      <c r="CV118" s="381">
        <f>CU118*(1-VLOOKUP($AW118,'MP-2019_Female'!$A$3:$CH$103,IF(CV$104&gt;2034,84,(60+(CV$104-$AX$104)))))</f>
        <v>2.7016546482551309E-4</v>
      </c>
      <c r="CW118" s="381">
        <f>CV118*(1-VLOOKUP($AW118,'MP-2019_Female'!$A$3:$CH$103,IF(CW$104&gt;2034,84,(60+(CW$104-$AX$104)))))</f>
        <v>2.6759889290967076E-4</v>
      </c>
      <c r="CX118" s="381">
        <f>CW118*(1-VLOOKUP($AW118,'MP-2019_Female'!$A$3:$CH$103,IF(CX$104&gt;2034,84,(60+(CX$104-$AX$104)))))</f>
        <v>2.6505670342702892E-4</v>
      </c>
      <c r="CY118" s="381">
        <f>CX118*(1-VLOOKUP($AW118,'MP-2019_Female'!$A$3:$CH$103,IF(CY$104&gt;2034,84,(60+(CY$104-$AX$104)))))</f>
        <v>2.6253866474447218E-4</v>
      </c>
      <c r="CZ118" s="381">
        <f>CY118*(1-VLOOKUP($AW118,'MP-2019_Female'!$A$3:$CH$103,IF(CZ$104&gt;2034,84,(60+(CZ$104-$AX$104)))))</f>
        <v>2.6004454742939968E-4</v>
      </c>
      <c r="DA118" s="381">
        <f>CZ118*(1-VLOOKUP($AW118,'MP-2019_Female'!$A$3:$CH$103,IF(DA$104&gt;2034,84,(60+(DA$104-$AX$104)))))</f>
        <v>2.5757412422882037E-4</v>
      </c>
      <c r="DB118" s="381">
        <f>DA118*(1-VLOOKUP($AW118,'MP-2019_Female'!$A$3:$CH$103,IF(DB$104&gt;2034,84,(60+(DB$104-$AX$104)))))</f>
        <v>2.5512717004864656E-4</v>
      </c>
      <c r="DC118" s="381">
        <f>DB118*(1-VLOOKUP($AW118,'MP-2019_Female'!$A$3:$CH$103,IF(DC$104&gt;2034,84,(60+(DC$104-$AX$104)))))</f>
        <v>2.5270346193318442E-4</v>
      </c>
      <c r="DD118" s="381">
        <f>DC118*(1-VLOOKUP($AW118,'MP-2019_Female'!$A$3:$CH$103,IF(DD$104&gt;2034,84,(60+(DD$104-$AX$104)))))</f>
        <v>2.503027790448192E-4</v>
      </c>
      <c r="DE118" s="381">
        <f>DD118*(1-VLOOKUP($AW118,'MP-2019_Female'!$A$3:$CH$103,IF(DE$104&gt;2034,84,(60+(DE$104-$AX$104)))))</f>
        <v>2.4792490264389345E-4</v>
      </c>
      <c r="DF118" s="381">
        <f>DE118*(1-VLOOKUP($AW118,'MP-2019_Female'!$A$3:$CH$103,IF(DF$104&gt;2034,84,(60+(DF$104-$AX$104)))))</f>
        <v>2.4556961606877646E-4</v>
      </c>
      <c r="DG118" s="381">
        <f>DF118*(1-VLOOKUP($AW118,'MP-2019_Female'!$A$3:$CH$103,IF(DG$104&gt;2034,84,(60+(DG$104-$AX$104)))))</f>
        <v>2.432367047161231E-4</v>
      </c>
      <c r="DH118" s="381">
        <f>DG118*(1-VLOOKUP($AW118,'MP-2019_Female'!$A$3:$CH$103,IF(DH$104&gt;2034,84,(60+(DH$104-$AX$104)))))</f>
        <v>2.4092595602131996E-4</v>
      </c>
      <c r="DI118" s="381">
        <f>DH118*(1-VLOOKUP($AW118,'MP-2019_Female'!$A$3:$CH$103,IF(DI$104&gt;2034,84,(60+(DI$104-$AX$104)))))</f>
        <v>2.3863715943911744E-4</v>
      </c>
      <c r="DJ118" s="381">
        <f>DI118*(1-VLOOKUP($AW118,'MP-2019_Female'!$A$3:$CH$103,IF(DJ$104&gt;2034,84,(60+(DJ$104-$AX$104)))))</f>
        <v>2.3637010642444582E-4</v>
      </c>
      <c r="DK118" s="381">
        <f>DJ118*(1-VLOOKUP($AW118,'MP-2019_Female'!$A$3:$CH$103,IF(DK$104&gt;2034,84,(60+(DK$104-$AX$104)))))</f>
        <v>2.341245904134136E-4</v>
      </c>
      <c r="DL118" s="381">
        <f>DK118*(1-VLOOKUP($AW118,'MP-2019_Female'!$A$3:$CH$103,IF(DL$104&gt;2034,84,(60+(DL$104-$AX$104)))))</f>
        <v>2.3190040680448617E-4</v>
      </c>
      <c r="DM118" s="381">
        <f>DL118*(1-VLOOKUP($AW118,'MP-2019_Female'!$A$3:$CH$103,IF(DM$104&gt;2034,84,(60+(DM$104-$AX$104)))))</f>
        <v>2.2969735293984356E-4</v>
      </c>
      <c r="DN118" s="381">
        <f>DM118*(1-VLOOKUP($AW118,'MP-2019_Female'!$A$3:$CH$103,IF(DN$104&gt;2034,84,(60+(DN$104-$AX$104)))))</f>
        <v>2.2751522808691507E-4</v>
      </c>
      <c r="DO118" s="381">
        <f>DN118*(1-VLOOKUP($AW118,'MP-2019_Female'!$A$3:$CH$103,IF(DO$104&gt;2034,84,(60+(DO$104-$AX$104)))))</f>
        <v>2.2535383342008939E-4</v>
      </c>
      <c r="DP118" s="381">
        <f>DO118*(1-VLOOKUP($AW118,'MP-2019_Female'!$A$3:$CH$103,IF(DP$104&gt;2034,84,(60+(DP$104-$AX$104)))))</f>
        <v>2.2321297200259856E-4</v>
      </c>
      <c r="DQ118" s="381">
        <f>DP118*(1-VLOOKUP($AW118,'MP-2019_Female'!$A$3:$CH$103,IF(DQ$104&gt;2034,84,(60+(DQ$104-$AX$104)))))</f>
        <v>2.2109244876857389E-4</v>
      </c>
      <c r="DR118" s="381">
        <f>DQ118*(1-VLOOKUP($AW118,'MP-2019_Female'!$A$3:$CH$103,IF(DR$104&gt;2034,84,(60+(DR$104-$AX$104)))))</f>
        <v>2.1899207050527246E-4</v>
      </c>
      <c r="DS118" s="381">
        <f>DR118*(1-VLOOKUP($AW118,'MP-2019_Female'!$A$3:$CH$103,IF(DS$104&gt;2034,84,(60+(DS$104-$AX$104)))))</f>
        <v>2.1691164583547239E-4</v>
      </c>
      <c r="DT118" s="381">
        <f>DS118*(1-VLOOKUP($AW118,'MP-2019_Female'!$A$3:$CH$103,IF(DT$104&gt;2034,84,(60+(DT$104-$AX$104)))))</f>
        <v>2.1485098520003542E-4</v>
      </c>
      <c r="DU118" s="381">
        <f>DT118*(1-VLOOKUP($AW118,'MP-2019_Female'!$A$3:$CH$103,IF(DU$104&gt;2034,84,(60+(DU$104-$AX$104)))))</f>
        <v>2.1280990084063511E-4</v>
      </c>
      <c r="DV118" s="381">
        <f>DU118*(1-VLOOKUP($AW118,'MP-2019_Female'!$A$3:$CH$103,IF(DV$104&gt;2034,84,(60+(DV$104-$AX$104)))))</f>
        <v>2.1078820678264908E-4</v>
      </c>
      <c r="DW118" s="381">
        <f>DV118*(1-VLOOKUP($AW118,'MP-2019_Female'!$A$3:$CH$103,IF(DW$104&gt;2034,84,(60+(DW$104-$AX$104)))))</f>
        <v>2.0878571881821392E-4</v>
      </c>
      <c r="DX118" s="381">
        <f>DW118*(1-VLOOKUP($AW118,'MP-2019_Female'!$A$3:$CH$103,IF(DX$104&gt;2034,84,(60+(DX$104-$AX$104)))))</f>
        <v>2.068022544894409E-4</v>
      </c>
      <c r="DY118" s="381">
        <f>DX118*(1-VLOOKUP($AW118,'MP-2019_Female'!$A$3:$CH$103,IF(DY$104&gt;2034,84,(60+(DY$104-$AX$104)))))</f>
        <v>2.0483763307179123E-4</v>
      </c>
      <c r="DZ118" s="381">
        <f>DY118*(1-VLOOKUP($AW118,'MP-2019_Female'!$A$3:$CH$103,IF(DZ$104&gt;2034,84,(60+(DZ$104-$AX$104)))))</f>
        <v>2.0289167555760922E-4</v>
      </c>
      <c r="EA118" s="381">
        <f>DZ118*(1-VLOOKUP($AW118,'MP-2019_Female'!$A$3:$CH$103,IF(EA$104&gt;2034,84,(60+(EA$104-$AX$104)))))</f>
        <v>2.0096420463981194E-4</v>
      </c>
      <c r="EB118" s="381">
        <f>EA118*(1-VLOOKUP($AW118,'MP-2019_Female'!$A$3:$CH$103,IF(EB$104&gt;2034,84,(60+(EB$104-$AX$104)))))</f>
        <v>1.9905504469573372E-4</v>
      </c>
      <c r="EC118" s="381">
        <f>EB118*(1-VLOOKUP($AW118,'MP-2019_Female'!$A$3:$CH$103,IF(EC$104&gt;2034,84,(60+(EC$104-$AX$104)))))</f>
        <v>1.9716402177112426E-4</v>
      </c>
      <c r="ED118" s="381">
        <f>EC118*(1-VLOOKUP($AW118,'MP-2019_Female'!$A$3:$CH$103,IF(ED$104&gt;2034,84,(60+(ED$104-$AX$104)))))</f>
        <v>1.9529096356429859E-4</v>
      </c>
      <c r="EE118" s="381">
        <f>ED118*(1-VLOOKUP($AW118,'MP-2019_Female'!$A$3:$CH$103,IF(EE$104&gt;2034,84,(60+(EE$104-$AX$104)))))</f>
        <v>1.9343569941043776E-4</v>
      </c>
      <c r="EF118" s="381">
        <f>EE118*(1-VLOOKUP($AW118,'MP-2019_Female'!$A$3:$CH$103,IF(EF$104&gt;2034,84,(60+(EF$104-$AX$104)))))</f>
        <v>1.9159806026603862E-4</v>
      </c>
      <c r="EG118" s="381">
        <f>EF118*(1-VLOOKUP($AW118,'MP-2019_Female'!$A$3:$CH$103,IF(EG$104&gt;2034,84,(60+(EG$104-$AX$104)))))</f>
        <v>1.8977787869351126E-4</v>
      </c>
      <c r="EH118" s="381">
        <f>EG118*(1-VLOOKUP($AW118,'MP-2019_Female'!$A$3:$CH$103,IF(EH$104&gt;2034,84,(60+(EH$104-$AX$104)))))</f>
        <v>1.8797498884592291E-4</v>
      </c>
      <c r="EI118" s="381">
        <f>EH118*(1-VLOOKUP($AW118,'MP-2019_Female'!$A$3:$CH$103,IF(EI$104&gt;2034,84,(60+(EI$104-$AX$104)))))</f>
        <v>1.8618922645188666E-4</v>
      </c>
      <c r="EJ118" s="381">
        <f>EI118*(1-VLOOKUP($AW118,'MP-2019_Female'!$A$3:$CH$103,IF(EJ$104&gt;2034,84,(60+(EJ$104-$AX$104)))))</f>
        <v>1.8442042880059375E-4</v>
      </c>
      <c r="EK118" s="381">
        <f>EJ118*(1-VLOOKUP($AW118,'MP-2019_Female'!$A$3:$CH$103,IF(EK$104&gt;2034,84,(60+(EK$104-$AX$104)))))</f>
        <v>1.8266843472698811E-4</v>
      </c>
      <c r="EL118" s="381">
        <f>EK118*(1-VLOOKUP($AW118,'MP-2019_Female'!$A$3:$CH$103,IF(EL$104&gt;2034,84,(60+(EL$104-$AX$104)))))</f>
        <v>1.8093308459708174E-4</v>
      </c>
      <c r="EM118" s="381">
        <f>EL118*(1-VLOOKUP($AW118,'MP-2019_Female'!$A$3:$CH$103,IF(EM$104&gt;2034,84,(60+(EM$104-$AX$104)))))</f>
        <v>1.7921422029340946E-4</v>
      </c>
      <c r="EN118" s="381">
        <f>EM118*(1-VLOOKUP($AW118,'MP-2019_Female'!$A$3:$CH$103,IF(EN$104&gt;2034,84,(60+(EN$104-$AX$104)))))</f>
        <v>1.7751168520062209E-4</v>
      </c>
      <c r="EO118" s="381">
        <f>EN118*(1-VLOOKUP($AW118,'MP-2019_Female'!$A$3:$CH$103,IF(EO$104&gt;2034,84,(60+(EO$104-$AX$104)))))</f>
        <v>1.7582532419121619E-4</v>
      </c>
      <c r="EP118" s="381">
        <f>EO118*(1-VLOOKUP($AW118,'MP-2019_Female'!$A$3:$CH$103,IF(EP$104&gt;2034,84,(60+(EP$104-$AX$104)))))</f>
        <v>1.7415498361139965E-4</v>
      </c>
      <c r="EQ118" s="381">
        <f>EP118*(1-VLOOKUP($AW118,'MP-2019_Female'!$A$3:$CH$103,IF(EQ$104&gt;2034,84,(60+(EQ$104-$AX$104)))))</f>
        <v>1.7250051126709134E-4</v>
      </c>
      <c r="ER118" s="381">
        <f>EQ118*(1-VLOOKUP($AW118,'MP-2019_Female'!$A$3:$CH$103,IF(ER$104&gt;2034,84,(60+(ER$104-$AX$104)))))</f>
        <v>1.7086175641005399E-4</v>
      </c>
      <c r="ES118" s="381">
        <f>ER118*(1-VLOOKUP($AW118,'MP-2019_Female'!$A$3:$CH$103,IF(ES$104&gt;2034,84,(60+(ES$104-$AX$104)))))</f>
        <v>1.692385697241585E-4</v>
      </c>
      <c r="ET118" s="381">
        <f>ES118*(1-VLOOKUP($AW118,'MP-2019_Female'!$A$3:$CH$103,IF(ET$104&gt;2034,84,(60+(ET$104-$AX$104)))))</f>
        <v>1.6763080331177899E-4</v>
      </c>
      <c r="EU118" s="381">
        <f>ET118*(1-VLOOKUP($AW118,'MP-2019_Female'!$A$3:$CH$103,IF(EU$104&gt;2034,84,(60+(EU$104-$AX$104)))))</f>
        <v>1.6603831068031708E-4</v>
      </c>
      <c r="EV118" s="381">
        <f>EU118*(1-VLOOKUP($AW118,'MP-2019_Female'!$A$3:$CH$103,IF(EV$104&gt;2034,84,(60+(EV$104-$AX$104)))))</f>
        <v>1.6446094672885407E-4</v>
      </c>
      <c r="EW118" s="381">
        <f>EV118*(1-VLOOKUP($AW118,'MP-2019_Female'!$A$3:$CH$103,IF(EW$104&gt;2034,84,(60+(EW$104-$AX$104)))))</f>
        <v>1.6289856773492995E-4</v>
      </c>
      <c r="EX118" s="381">
        <f>EW118*(1-VLOOKUP($AW118,'MP-2019_Female'!$A$3:$CH$103,IF(EX$104&gt;2034,84,(60+(EX$104-$AX$104)))))</f>
        <v>1.6135103134144813E-4</v>
      </c>
      <c r="EY118" s="381">
        <f>EX118*(1-VLOOKUP($AW118,'MP-2019_Female'!$A$3:$CH$103,IF(EY$104&gt;2034,84,(60+(EY$104-$AX$104)))))</f>
        <v>1.5981819654370437E-4</v>
      </c>
      <c r="EZ118" s="381">
        <f>EY118*(1-VLOOKUP($AW118,'MP-2019_Female'!$A$3:$CH$103,IF(EZ$104&gt;2034,84,(60+(EZ$104-$AX$104)))))</f>
        <v>1.5829992367653918E-4</v>
      </c>
      <c r="FA118" s="381">
        <f>EZ118*(1-VLOOKUP($AW118,'MP-2019_Female'!$A$3:$CH$103,IF(FA$104&gt;2034,84,(60+(FA$104-$AX$104)))))</f>
        <v>1.5679607440161208E-4</v>
      </c>
      <c r="FB118" s="381">
        <f>FA118*(1-VLOOKUP($AW118,'MP-2019_Female'!$A$3:$CH$103,IF(FB$104&gt;2034,84,(60+(FB$104-$AX$104)))))</f>
        <v>1.5530651169479677E-4</v>
      </c>
      <c r="FC118" s="381">
        <f>FB118*(1-VLOOKUP($AW118,'MP-2019_Female'!$A$3:$CH$103,IF(FC$104&gt;2034,84,(60+(FC$104-$AX$104)))))</f>
        <v>1.5383109983369621E-4</v>
      </c>
      <c r="FD118" s="381">
        <f>FC118*(1-VLOOKUP($AW118,'MP-2019_Female'!$A$3:$CH$103,IF(FD$104&gt;2034,84,(60+(FD$104-$AX$104)))))</f>
        <v>1.5236970438527612E-4</v>
      </c>
      <c r="FE118" s="381">
        <f>FD118*(1-VLOOKUP($AW118,'MP-2019_Female'!$A$3:$CH$103,IF(FE$104&gt;2034,84,(60+(FE$104-$AX$104)))))</f>
        <v>1.5092219219361601E-4</v>
      </c>
      <c r="FF118" s="381">
        <f>FE118*(1-VLOOKUP($AW118,'MP-2019_Female'!$A$3:$CH$103,IF(FF$104&gt;2034,84,(60+(FF$104-$AX$104)))))</f>
        <v>1.4948843136777665E-4</v>
      </c>
      <c r="FG118" s="381">
        <f>FF118*(1-VLOOKUP($AW118,'MP-2019_Female'!$A$3:$CH$103,IF(FG$104&gt;2034,84,(60+(FG$104-$AX$104)))))</f>
        <v>1.4806829126978279E-4</v>
      </c>
      <c r="FH118" s="381">
        <f>FG118*(1-VLOOKUP($AW118,'MP-2019_Female'!$A$3:$CH$103,IF(FH$104&gt;2034,84,(60+(FH$104-$AX$104)))))</f>
        <v>1.4666164250271986E-4</v>
      </c>
      <c r="FI118" s="381">
        <f>FH118*(1-VLOOKUP($AW118,'MP-2019_Female'!$A$3:$CH$103,IF(FI$104&gt;2034,84,(60+(FI$104-$AX$104)))))</f>
        <v>1.4526835689894404E-4</v>
      </c>
      <c r="FJ118" s="381">
        <f>FI118*(1-VLOOKUP($AW118,'MP-2019_Female'!$A$3:$CH$103,IF(FJ$104&gt;2034,84,(60+(FJ$104-$AX$104)))))</f>
        <v>1.4388830750840408E-4</v>
      </c>
      <c r="FK118" s="381">
        <f>FJ118*(1-VLOOKUP($AW118,'MP-2019_Female'!$A$3:$CH$103,IF(FK$104&gt;2034,84,(60+(FK$104-$AX$104)))))</f>
        <v>1.4252136858707425E-4</v>
      </c>
      <c r="FL118" s="381">
        <f>FK118*(1-VLOOKUP($AW118,'MP-2019_Female'!$A$3:$CH$103,IF(FL$104&gt;2034,84,(60+(FL$104-$AX$104)))))</f>
        <v>1.4116741558549704E-4</v>
      </c>
      <c r="FM118" s="381">
        <f>FL118*(1-VLOOKUP($AW118,'MP-2019_Female'!$A$3:$CH$103,IF(FM$104&gt;2034,84,(60+(FM$104-$AX$104)))))</f>
        <v>1.3982632513743484E-4</v>
      </c>
      <c r="FN118" s="381">
        <f>FM118*(1-VLOOKUP($AW118,'MP-2019_Female'!$A$3:$CH$103,IF(FN$104&gt;2034,84,(60+(FN$104-$AX$104)))))</f>
        <v>1.3849797504862922E-4</v>
      </c>
    </row>
    <row r="119" spans="3:170">
      <c r="C119" s="165" t="s">
        <v>85</v>
      </c>
      <c r="AW119" s="172">
        <v>39</v>
      </c>
      <c r="AX119" s="199">
        <f t="shared" si="30"/>
        <v>3.4762625612441228E-4</v>
      </c>
      <c r="AY119" s="334">
        <f t="shared" si="31"/>
        <v>3.0360000000000001E-4</v>
      </c>
      <c r="AZ119" s="381">
        <f>AY119*(1-VLOOKUP($AW119,'MP-2019_Female'!$A$3:$CH$103,IF(AZ$104&gt;2034,84,(60+(AZ$104-$AX$104)))))</f>
        <v>3.0189984000000001E-4</v>
      </c>
      <c r="BA119" s="381">
        <f>AZ119*(1-VLOOKUP($AW119,'MP-2019_Female'!$A$3:$CH$103,IF(BA$104&gt;2034,84,(60+(BA$104-$AX$104)))))</f>
        <v>3.0247344969599999E-4</v>
      </c>
      <c r="BB119" s="381">
        <f>BA119*(1-VLOOKUP($AW119,'MP-2019_Female'!$A$3:$CH$103,IF(BB$104&gt;2034,84,(60+(BB$104-$AX$104)))))</f>
        <v>3.0555867888289916E-4</v>
      </c>
      <c r="BC119" s="381">
        <f>BB119*(1-VLOOKUP($AW119,'MP-2019_Female'!$A$3:$CH$103,IF(BC$104&gt;2034,84,(60+(BC$104-$AX$104)))))</f>
        <v>3.1124207031012105E-4</v>
      </c>
      <c r="BD119" s="381">
        <f>BC119*(1-VLOOKUP($AW119,'MP-2019_Female'!$A$3:$CH$103,IF(BD$104&gt;2034,84,(60+(BD$104-$AX$104)))))</f>
        <v>3.1964560620849428E-4</v>
      </c>
      <c r="BE119" s="381">
        <f>BD119*(1-VLOOKUP($AW119,'MP-2019_Female'!$A$3:$CH$103,IF(BE$104&gt;2034,84,(60+(BE$104-$AX$104)))))</f>
        <v>3.2878747054605723E-4</v>
      </c>
      <c r="BF119" s="381">
        <f>BE119*(1-VLOOKUP($AW119,'MP-2019_Female'!$A$3:$CH$103,IF(BF$104&gt;2034,84,(60+(BF$104-$AX$104)))))</f>
        <v>3.3825654969778365E-4</v>
      </c>
      <c r="BG119" s="381">
        <f>BF119*(1-VLOOKUP($AW119,'MP-2019_Female'!$A$3:$CH$103,IF(BG$104&gt;2034,84,(60+(BG$104-$AX$104)))))</f>
        <v>3.4762625612441228E-4</v>
      </c>
      <c r="BH119" s="381">
        <f>BG119*(1-VLOOKUP($AW119,'MP-2019_Female'!$A$3:$CH$103,IF(BH$104&gt;2034,84,(60+(BH$104-$AX$104)))))</f>
        <v>3.5649072565558483E-4</v>
      </c>
      <c r="BI119" s="381">
        <f>BH119*(1-VLOOKUP($AW119,'MP-2019_Female'!$A$3:$CH$103,IF(BI$104&gt;2034,84,(60+(BI$104-$AX$104)))))</f>
        <v>3.6444046883770434E-4</v>
      </c>
      <c r="BJ119" s="471">
        <f>BI119*(1-VLOOKUP($AW119,'MP-2019_Female'!$A$3:$CH$103,IF(BJ$104&gt;2034,84,(60+(BJ$104-$AX$104)))))</f>
        <v>3.7118261751120185E-4</v>
      </c>
      <c r="BK119" s="381">
        <f>BJ119*(1-VLOOKUP($AW119,'MP-2019_Female'!$A$3:$CH$103,IF(BK$104&gt;2034,84,(60+(BK$104-$AX$104)))))</f>
        <v>3.7652764720336315E-4</v>
      </c>
      <c r="BL119" s="381">
        <f>BK119*(1-VLOOKUP($AW119,'MP-2019_Female'!$A$3:$CH$103,IF(BL$104&gt;2034,84,(60+(BL$104-$AX$104)))))</f>
        <v>3.8040588196955777E-4</v>
      </c>
      <c r="BM119" s="381">
        <f>BL119*(1-VLOOKUP($AW119,'MP-2019_Female'!$A$3:$CH$103,IF(BM$104&gt;2034,84,(60+(BM$104-$AX$104)))))</f>
        <v>3.829165607905568E-4</v>
      </c>
      <c r="BN119" s="381">
        <f>BM119*(1-VLOOKUP($AW119,'MP-2019_Female'!$A$3:$CH$103,IF(BN$104&gt;2034,84,(60+(BN$104-$AX$104)))))</f>
        <v>3.8433335206548191E-4</v>
      </c>
      <c r="BO119" s="381">
        <f>BN119*(1-VLOOKUP($AW119,'MP-2019_Female'!$A$3:$CH$103,IF(BO$104&gt;2034,84,(60+(BO$104-$AX$104)))))</f>
        <v>3.8479455208796051E-4</v>
      </c>
      <c r="BP119" s="381">
        <f>BO119*(1-VLOOKUP($AW119,'MP-2019_Female'!$A$3:$CH$103,IF(BP$104&gt;2034,84,(60+(BP$104-$AX$104)))))</f>
        <v>3.8437127808066374E-4</v>
      </c>
      <c r="BQ119" s="381">
        <f>BP119*(1-VLOOKUP($AW119,'MP-2019_Female'!$A$3:$CH$103,IF(BQ$104&gt;2034,84,(60+(BQ$104-$AX$104)))))</f>
        <v>3.831412899908056E-4</v>
      </c>
      <c r="BR119" s="381">
        <f>BQ119*(1-VLOOKUP($AW119,'MP-2019_Female'!$A$3:$CH$103,IF(BR$104&gt;2034,84,(60+(BR$104-$AX$104)))))</f>
        <v>3.8122558354085155E-4</v>
      </c>
      <c r="BS119" s="381">
        <f>BR119*(1-VLOOKUP($AW119,'MP-2019_Female'!$A$3:$CH$103,IF(BS$104&gt;2034,84,(60+(BS$104-$AX$104)))))</f>
        <v>3.7870949468948189E-4</v>
      </c>
      <c r="BT119" s="381">
        <f>BS119*(1-VLOOKUP($AW119,'MP-2019_Female'!$A$3:$CH$103,IF(BT$104&gt;2034,84,(60+(BT$104-$AX$104)))))</f>
        <v>3.7575556063090392E-4</v>
      </c>
      <c r="BU119" s="381">
        <f>BT119*(1-VLOOKUP($AW119,'MP-2019_Female'!$A$3:$CH$103,IF(BU$104&gt;2034,84,(60+(BU$104-$AX$104)))))</f>
        <v>3.7244891169735194E-4</v>
      </c>
      <c r="BV119" s="381">
        <f>BU119*(1-VLOOKUP($AW119,'MP-2019_Female'!$A$3:$CH$103,IF(BV$104&gt;2034,84,(60+(BV$104-$AX$104)))))</f>
        <v>3.6891064703622713E-4</v>
      </c>
      <c r="BW119" s="381">
        <f>BV119*(1-VLOOKUP($AW119,'MP-2019_Female'!$A$3:$CH$103,IF(BW$104&gt;2034,84,(60+(BW$104-$AX$104)))))</f>
        <v>3.6525843163056845E-4</v>
      </c>
      <c r="BX119" s="381">
        <f>BW119*(1-VLOOKUP($AW119,'MP-2019_Female'!$A$3:$CH$103,IF(BX$104&gt;2034,84,(60+(BX$104-$AX$104)))))</f>
        <v>3.6178847653007808E-4</v>
      </c>
      <c r="BY119" s="381">
        <f>BX119*(1-VLOOKUP($AW119,'MP-2019_Female'!$A$3:$CH$103,IF(BY$104&gt;2034,84,(60+(BY$104-$AX$104)))))</f>
        <v>3.5835148600304236E-4</v>
      </c>
      <c r="BZ119" s="381">
        <f>BY119*(1-VLOOKUP($AW119,'MP-2019_Female'!$A$3:$CH$103,IF(BZ$104&gt;2034,84,(60+(BZ$104-$AX$104)))))</f>
        <v>3.5494714688601349E-4</v>
      </c>
      <c r="CA119" s="381">
        <f>BZ119*(1-VLOOKUP($AW119,'MP-2019_Female'!$A$3:$CH$103,IF(CA$104&gt;2034,84,(60+(CA$104-$AX$104)))))</f>
        <v>3.5157514899059636E-4</v>
      </c>
      <c r="CB119" s="381">
        <f>CA119*(1-VLOOKUP($AW119,'MP-2019_Female'!$A$3:$CH$103,IF(CB$104&gt;2034,84,(60+(CB$104-$AX$104)))))</f>
        <v>3.4823518507518572E-4</v>
      </c>
      <c r="CC119" s="381">
        <f>CB119*(1-VLOOKUP($AW119,'MP-2019_Female'!$A$3:$CH$103,IF(CC$104&gt;2034,84,(60+(CC$104-$AX$104)))))</f>
        <v>3.4492695081697145E-4</v>
      </c>
      <c r="CD119" s="381">
        <f>CC119*(1-VLOOKUP($AW119,'MP-2019_Female'!$A$3:$CH$103,IF(CD$104&gt;2034,84,(60+(CD$104-$AX$104)))))</f>
        <v>3.4165014478421021E-4</v>
      </c>
      <c r="CE119" s="381">
        <f>CD119*(1-VLOOKUP($AW119,'MP-2019_Female'!$A$3:$CH$103,IF(CE$104&gt;2034,84,(60+(CE$104-$AX$104)))))</f>
        <v>3.3840446840876023E-4</v>
      </c>
      <c r="CF119" s="381">
        <f>CE119*(1-VLOOKUP($AW119,'MP-2019_Female'!$A$3:$CH$103,IF(CF$104&gt;2034,84,(60+(CF$104-$AX$104)))))</f>
        <v>3.3518962595887702E-4</v>
      </c>
      <c r="CG119" s="381">
        <f>CF119*(1-VLOOKUP($AW119,'MP-2019_Female'!$A$3:$CH$103,IF(CG$104&gt;2034,84,(60+(CG$104-$AX$104)))))</f>
        <v>3.3200532451226771E-4</v>
      </c>
      <c r="CH119" s="381">
        <f>CG119*(1-VLOOKUP($AW119,'MP-2019_Female'!$A$3:$CH$103,IF(CH$104&gt;2034,84,(60+(CH$104-$AX$104)))))</f>
        <v>3.288512739294012E-4</v>
      </c>
      <c r="CI119" s="381">
        <f>CH119*(1-VLOOKUP($AW119,'MP-2019_Female'!$A$3:$CH$103,IF(CI$104&gt;2034,84,(60+(CI$104-$AX$104)))))</f>
        <v>3.2572718682707193E-4</v>
      </c>
      <c r="CJ119" s="381">
        <f>CI119*(1-VLOOKUP($AW119,'MP-2019_Female'!$A$3:$CH$103,IF(CJ$104&gt;2034,84,(60+(CJ$104-$AX$104)))))</f>
        <v>3.2263277855221477E-4</v>
      </c>
      <c r="CK119" s="381">
        <f>CJ119*(1-VLOOKUP($AW119,'MP-2019_Female'!$A$3:$CH$103,IF(CK$104&gt;2034,84,(60+(CK$104-$AX$104)))))</f>
        <v>3.1956776715596873E-4</v>
      </c>
      <c r="CL119" s="381">
        <f>CK119*(1-VLOOKUP($AW119,'MP-2019_Female'!$A$3:$CH$103,IF(CL$104&gt;2034,84,(60+(CL$104-$AX$104)))))</f>
        <v>3.1653187336798703E-4</v>
      </c>
      <c r="CM119" s="381">
        <f>CL119*(1-VLOOKUP($AW119,'MP-2019_Female'!$A$3:$CH$103,IF(CM$104&gt;2034,84,(60+(CM$104-$AX$104)))))</f>
        <v>3.1352482057099118E-4</v>
      </c>
      <c r="CN119" s="381">
        <f>CM119*(1-VLOOKUP($AW119,'MP-2019_Female'!$A$3:$CH$103,IF(CN$104&gt;2034,84,(60+(CN$104-$AX$104)))))</f>
        <v>3.1054633477556678E-4</v>
      </c>
      <c r="CO119" s="381">
        <f>CN119*(1-VLOOKUP($AW119,'MP-2019_Female'!$A$3:$CH$103,IF(CO$104&gt;2034,84,(60+(CO$104-$AX$104)))))</f>
        <v>3.0759614459519892E-4</v>
      </c>
      <c r="CP119" s="381">
        <f>CO119*(1-VLOOKUP($AW119,'MP-2019_Female'!$A$3:$CH$103,IF(CP$104&gt;2034,84,(60+(CP$104-$AX$104)))))</f>
        <v>3.0467398122154454E-4</v>
      </c>
      <c r="CQ119" s="381">
        <f>CP119*(1-VLOOKUP($AW119,'MP-2019_Female'!$A$3:$CH$103,IF(CQ$104&gt;2034,84,(60+(CQ$104-$AX$104)))))</f>
        <v>3.0177957839993988E-4</v>
      </c>
      <c r="CR119" s="381">
        <f>CQ119*(1-VLOOKUP($AW119,'MP-2019_Female'!$A$3:$CH$103,IF(CR$104&gt;2034,84,(60+(CR$104-$AX$104)))))</f>
        <v>2.9891267240514049E-4</v>
      </c>
      <c r="CS119" s="381">
        <f>CR119*(1-VLOOKUP($AW119,'MP-2019_Female'!$A$3:$CH$103,IF(CS$104&gt;2034,84,(60+(CS$104-$AX$104)))))</f>
        <v>2.9607300201729166E-4</v>
      </c>
      <c r="CT119" s="381">
        <f>CS119*(1-VLOOKUP($AW119,'MP-2019_Female'!$A$3:$CH$103,IF(CT$104&gt;2034,84,(60+(CT$104-$AX$104)))))</f>
        <v>2.9326030849812737E-4</v>
      </c>
      <c r="CU119" s="381">
        <f>CT119*(1-VLOOKUP($AW119,'MP-2019_Female'!$A$3:$CH$103,IF(CU$104&gt;2034,84,(60+(CU$104-$AX$104)))))</f>
        <v>2.904743355673952E-4</v>
      </c>
      <c r="CV119" s="381">
        <f>CU119*(1-VLOOKUP($AW119,'MP-2019_Female'!$A$3:$CH$103,IF(CV$104&gt;2034,84,(60+(CV$104-$AX$104)))))</f>
        <v>2.8771482937950496E-4</v>
      </c>
      <c r="CW119" s="381">
        <f>CV119*(1-VLOOKUP($AW119,'MP-2019_Female'!$A$3:$CH$103,IF(CW$104&gt;2034,84,(60+(CW$104-$AX$104)))))</f>
        <v>2.8498153850039967E-4</v>
      </c>
      <c r="CX119" s="381">
        <f>CW119*(1-VLOOKUP($AW119,'MP-2019_Female'!$A$3:$CH$103,IF(CX$104&gt;2034,84,(60+(CX$104-$AX$104)))))</f>
        <v>2.8227421388464589E-4</v>
      </c>
      <c r="CY119" s="381">
        <f>CX119*(1-VLOOKUP($AW119,'MP-2019_Female'!$A$3:$CH$103,IF(CY$104&gt;2034,84,(60+(CY$104-$AX$104)))))</f>
        <v>2.7959260885274177E-4</v>
      </c>
      <c r="CZ119" s="381">
        <f>CY119*(1-VLOOKUP($AW119,'MP-2019_Female'!$A$3:$CH$103,IF(CZ$104&gt;2034,84,(60+(CZ$104-$AX$104)))))</f>
        <v>2.7693647906864075E-4</v>
      </c>
      <c r="DA119" s="381">
        <f>CZ119*(1-VLOOKUP($AW119,'MP-2019_Female'!$A$3:$CH$103,IF(DA$104&gt;2034,84,(60+(DA$104-$AX$104)))))</f>
        <v>2.743055825174887E-4</v>
      </c>
      <c r="DB119" s="381">
        <f>DA119*(1-VLOOKUP($AW119,'MP-2019_Female'!$A$3:$CH$103,IF(DB$104&gt;2034,84,(60+(DB$104-$AX$104)))))</f>
        <v>2.7169967948357257E-4</v>
      </c>
      <c r="DC119" s="381">
        <f>DB119*(1-VLOOKUP($AW119,'MP-2019_Female'!$A$3:$CH$103,IF(DC$104&gt;2034,84,(60+(DC$104-$AX$104)))))</f>
        <v>2.6911853252847866E-4</v>
      </c>
      <c r="DD119" s="381">
        <f>DC119*(1-VLOOKUP($AW119,'MP-2019_Female'!$A$3:$CH$103,IF(DD$104&gt;2034,84,(60+(DD$104-$AX$104)))))</f>
        <v>2.6656190646945815E-4</v>
      </c>
      <c r="DE119" s="381">
        <f>DD119*(1-VLOOKUP($AW119,'MP-2019_Female'!$A$3:$CH$103,IF(DE$104&gt;2034,84,(60+(DE$104-$AX$104)))))</f>
        <v>2.640295683579983E-4</v>
      </c>
      <c r="DF119" s="381">
        <f>DE119*(1-VLOOKUP($AW119,'MP-2019_Female'!$A$3:$CH$103,IF(DF$104&gt;2034,84,(60+(DF$104-$AX$104)))))</f>
        <v>2.6152128745859731E-4</v>
      </c>
      <c r="DG119" s="381">
        <f>DF119*(1-VLOOKUP($AW119,'MP-2019_Female'!$A$3:$CH$103,IF(DG$104&gt;2034,84,(60+(DG$104-$AX$104)))))</f>
        <v>2.5903683522774063E-4</v>
      </c>
      <c r="DH119" s="381">
        <f>DG119*(1-VLOOKUP($AW119,'MP-2019_Female'!$A$3:$CH$103,IF(DH$104&gt;2034,84,(60+(DH$104-$AX$104)))))</f>
        <v>2.565759852930771E-4</v>
      </c>
      <c r="DI119" s="381">
        <f>DH119*(1-VLOOKUP($AW119,'MP-2019_Female'!$A$3:$CH$103,IF(DI$104&gt;2034,84,(60+(DI$104-$AX$104)))))</f>
        <v>2.5413851343279286E-4</v>
      </c>
      <c r="DJ119" s="381">
        <f>DI119*(1-VLOOKUP($AW119,'MP-2019_Female'!$A$3:$CH$103,IF(DJ$104&gt;2034,84,(60+(DJ$104-$AX$104)))))</f>
        <v>2.5172419755518135E-4</v>
      </c>
      <c r="DK119" s="381">
        <f>DJ119*(1-VLOOKUP($AW119,'MP-2019_Female'!$A$3:$CH$103,IF(DK$104&gt;2034,84,(60+(DK$104-$AX$104)))))</f>
        <v>2.4933281767840714E-4</v>
      </c>
      <c r="DL119" s="381">
        <f>DK119*(1-VLOOKUP($AW119,'MP-2019_Female'!$A$3:$CH$103,IF(DL$104&gt;2034,84,(60+(DL$104-$AX$104)))))</f>
        <v>2.4696415591046229E-4</v>
      </c>
      <c r="DM119" s="381">
        <f>DL119*(1-VLOOKUP($AW119,'MP-2019_Female'!$A$3:$CH$103,IF(DM$104&gt;2034,84,(60+(DM$104-$AX$104)))))</f>
        <v>2.446179964293129E-4</v>
      </c>
      <c r="DN119" s="381">
        <f>DM119*(1-VLOOKUP($AW119,'MP-2019_Female'!$A$3:$CH$103,IF(DN$104&gt;2034,84,(60+(DN$104-$AX$104)))))</f>
        <v>2.4229412546323444E-4</v>
      </c>
      <c r="DO119" s="381">
        <f>DN119*(1-VLOOKUP($AW119,'MP-2019_Female'!$A$3:$CH$103,IF(DO$104&gt;2034,84,(60+(DO$104-$AX$104)))))</f>
        <v>2.3999233127133373E-4</v>
      </c>
      <c r="DP119" s="381">
        <f>DO119*(1-VLOOKUP($AW119,'MP-2019_Female'!$A$3:$CH$103,IF(DP$104&gt;2034,84,(60+(DP$104-$AX$104)))))</f>
        <v>2.3771240412425606E-4</v>
      </c>
      <c r="DQ119" s="381">
        <f>DP119*(1-VLOOKUP($AW119,'MP-2019_Female'!$A$3:$CH$103,IF(DQ$104&gt;2034,84,(60+(DQ$104-$AX$104)))))</f>
        <v>2.3545413628507563E-4</v>
      </c>
      <c r="DR119" s="381">
        <f>DQ119*(1-VLOOKUP($AW119,'MP-2019_Female'!$A$3:$CH$103,IF(DR$104&gt;2034,84,(60+(DR$104-$AX$104)))))</f>
        <v>2.3321732199036742E-4</v>
      </c>
      <c r="DS119" s="381">
        <f>DR119*(1-VLOOKUP($AW119,'MP-2019_Female'!$A$3:$CH$103,IF(DS$104&gt;2034,84,(60+(DS$104-$AX$104)))))</f>
        <v>2.3100175743145894E-4</v>
      </c>
      <c r="DT119" s="381">
        <f>DS119*(1-VLOOKUP($AW119,'MP-2019_Female'!$A$3:$CH$103,IF(DT$104&gt;2034,84,(60+(DT$104-$AX$104)))))</f>
        <v>2.288072407358601E-4</v>
      </c>
      <c r="DU119" s="381">
        <f>DT119*(1-VLOOKUP($AW119,'MP-2019_Female'!$A$3:$CH$103,IF(DU$104&gt;2034,84,(60+(DU$104-$AX$104)))))</f>
        <v>2.2663357194886943E-4</v>
      </c>
      <c r="DV119" s="381">
        <f>DU119*(1-VLOOKUP($AW119,'MP-2019_Female'!$A$3:$CH$103,IF(DV$104&gt;2034,84,(60+(DV$104-$AX$104)))))</f>
        <v>2.2448055301535518E-4</v>
      </c>
      <c r="DW119" s="381">
        <f>DV119*(1-VLOOKUP($AW119,'MP-2019_Female'!$A$3:$CH$103,IF(DW$104&gt;2034,84,(60+(DW$104-$AX$104)))))</f>
        <v>2.2234798776170933E-4</v>
      </c>
      <c r="DX119" s="381">
        <f>DW119*(1-VLOOKUP($AW119,'MP-2019_Female'!$A$3:$CH$103,IF(DX$104&gt;2034,84,(60+(DX$104-$AX$104)))))</f>
        <v>2.2023568187797311E-4</v>
      </c>
      <c r="DY119" s="381">
        <f>DX119*(1-VLOOKUP($AW119,'MP-2019_Female'!$A$3:$CH$103,IF(DY$104&gt;2034,84,(60+(DY$104-$AX$104)))))</f>
        <v>2.1814344290013238E-4</v>
      </c>
      <c r="DZ119" s="381">
        <f>DY119*(1-VLOOKUP($AW119,'MP-2019_Female'!$A$3:$CH$103,IF(DZ$104&gt;2034,84,(60+(DZ$104-$AX$104)))))</f>
        <v>2.1607108019258114E-4</v>
      </c>
      <c r="EA119" s="381">
        <f>DZ119*(1-VLOOKUP($AW119,'MP-2019_Female'!$A$3:$CH$103,IF(EA$104&gt;2034,84,(60+(EA$104-$AX$104)))))</f>
        <v>2.1401840493075165E-4</v>
      </c>
      <c r="EB119" s="381">
        <f>EA119*(1-VLOOKUP($AW119,'MP-2019_Female'!$A$3:$CH$103,IF(EB$104&gt;2034,84,(60+(EB$104-$AX$104)))))</f>
        <v>2.1198523008390951E-4</v>
      </c>
      <c r="EC119" s="381">
        <f>EB119*(1-VLOOKUP($AW119,'MP-2019_Female'!$A$3:$CH$103,IF(EC$104&gt;2034,84,(60+(EC$104-$AX$104)))))</f>
        <v>2.0997137039811237E-4</v>
      </c>
      <c r="ED119" s="381">
        <f>EC119*(1-VLOOKUP($AW119,'MP-2019_Female'!$A$3:$CH$103,IF(ED$104&gt;2034,84,(60+(ED$104-$AX$104)))))</f>
        <v>2.079766423793303E-4</v>
      </c>
      <c r="EE119" s="381">
        <f>ED119*(1-VLOOKUP($AW119,'MP-2019_Female'!$A$3:$CH$103,IF(EE$104&gt;2034,84,(60+(EE$104-$AX$104)))))</f>
        <v>2.0600086427672668E-4</v>
      </c>
      <c r="EF119" s="381">
        <f>EE119*(1-VLOOKUP($AW119,'MP-2019_Female'!$A$3:$CH$103,IF(EF$104&gt;2034,84,(60+(EF$104-$AX$104)))))</f>
        <v>2.0404385606609778E-4</v>
      </c>
      <c r="EG119" s="381">
        <f>EF119*(1-VLOOKUP($AW119,'MP-2019_Female'!$A$3:$CH$103,IF(EG$104&gt;2034,84,(60+(EG$104-$AX$104)))))</f>
        <v>2.0210543943346987E-4</v>
      </c>
      <c r="EH119" s="381">
        <f>EG119*(1-VLOOKUP($AW119,'MP-2019_Female'!$A$3:$CH$103,IF(EH$104&gt;2034,84,(60+(EH$104-$AX$104)))))</f>
        <v>2.0018543775885192E-4</v>
      </c>
      <c r="EI119" s="381">
        <f>EH119*(1-VLOOKUP($AW119,'MP-2019_Female'!$A$3:$CH$103,IF(EI$104&gt;2034,84,(60+(EI$104-$AX$104)))))</f>
        <v>1.9828367610014283E-4</v>
      </c>
      <c r="EJ119" s="381">
        <f>EI119*(1-VLOOKUP($AW119,'MP-2019_Female'!$A$3:$CH$103,IF(EJ$104&gt;2034,84,(60+(EJ$104-$AX$104)))))</f>
        <v>1.9639998117719148E-4</v>
      </c>
      <c r="EK119" s="381">
        <f>EJ119*(1-VLOOKUP($AW119,'MP-2019_Female'!$A$3:$CH$103,IF(EK$104&gt;2034,84,(60+(EK$104-$AX$104)))))</f>
        <v>1.9453418135600818E-4</v>
      </c>
      <c r="EL119" s="381">
        <f>EK119*(1-VLOOKUP($AW119,'MP-2019_Female'!$A$3:$CH$103,IF(EL$104&gt;2034,84,(60+(EL$104-$AX$104)))))</f>
        <v>1.9268610663312612E-4</v>
      </c>
      <c r="EM119" s="381">
        <f>EL119*(1-VLOOKUP($AW119,'MP-2019_Female'!$A$3:$CH$103,IF(EM$104&gt;2034,84,(60+(EM$104-$AX$104)))))</f>
        <v>1.9085558862011142E-4</v>
      </c>
      <c r="EN119" s="381">
        <f>EM119*(1-VLOOKUP($AW119,'MP-2019_Female'!$A$3:$CH$103,IF(EN$104&gt;2034,84,(60+(EN$104-$AX$104)))))</f>
        <v>1.8904246052822037E-4</v>
      </c>
      <c r="EO119" s="381">
        <f>EN119*(1-VLOOKUP($AW119,'MP-2019_Female'!$A$3:$CH$103,IF(EO$104&gt;2034,84,(60+(EO$104-$AX$104)))))</f>
        <v>1.8724655715320228E-4</v>
      </c>
      <c r="EP119" s="381">
        <f>EO119*(1-VLOOKUP($AW119,'MP-2019_Female'!$A$3:$CH$103,IF(EP$104&gt;2034,84,(60+(EP$104-$AX$104)))))</f>
        <v>1.8546771486024688E-4</v>
      </c>
      <c r="EQ119" s="381">
        <f>EP119*(1-VLOOKUP($AW119,'MP-2019_Female'!$A$3:$CH$103,IF(EQ$104&gt;2034,84,(60+(EQ$104-$AX$104)))))</f>
        <v>1.8370577156907454E-4</v>
      </c>
      <c r="ER119" s="381">
        <f>EQ119*(1-VLOOKUP($AW119,'MP-2019_Female'!$A$3:$CH$103,IF(ER$104&gt;2034,84,(60+(ER$104-$AX$104)))))</f>
        <v>1.8196056673916834E-4</v>
      </c>
      <c r="ES119" s="381">
        <f>ER119*(1-VLOOKUP($AW119,'MP-2019_Female'!$A$3:$CH$103,IF(ES$104&gt;2034,84,(60+(ES$104-$AX$104)))))</f>
        <v>1.8023194135514625E-4</v>
      </c>
      <c r="ET119" s="381">
        <f>ES119*(1-VLOOKUP($AW119,'MP-2019_Female'!$A$3:$CH$103,IF(ET$104&gt;2034,84,(60+(ET$104-$AX$104)))))</f>
        <v>1.7851973791227236E-4</v>
      </c>
      <c r="EU119" s="381">
        <f>ET119*(1-VLOOKUP($AW119,'MP-2019_Female'!$A$3:$CH$103,IF(EU$104&gt;2034,84,(60+(EU$104-$AX$104)))))</f>
        <v>1.7682380040210578E-4</v>
      </c>
      <c r="EV119" s="381">
        <f>EU119*(1-VLOOKUP($AW119,'MP-2019_Female'!$A$3:$CH$103,IF(EV$104&gt;2034,84,(60+(EV$104-$AX$104)))))</f>
        <v>1.7514397429828579E-4</v>
      </c>
      <c r="EW119" s="381">
        <f>EV119*(1-VLOOKUP($AW119,'MP-2019_Female'!$A$3:$CH$103,IF(EW$104&gt;2034,84,(60+(EW$104-$AX$104)))))</f>
        <v>1.7348010654245208E-4</v>
      </c>
      <c r="EX119" s="381">
        <f>EW119*(1-VLOOKUP($AW119,'MP-2019_Female'!$A$3:$CH$103,IF(EX$104&gt;2034,84,(60+(EX$104-$AX$104)))))</f>
        <v>1.7183204553029879E-4</v>
      </c>
      <c r="EY119" s="381">
        <f>EX119*(1-VLOOKUP($AW119,'MP-2019_Female'!$A$3:$CH$103,IF(EY$104&gt;2034,84,(60+(EY$104-$AX$104)))))</f>
        <v>1.7019964109776095E-4</v>
      </c>
      <c r="EZ119" s="381">
        <f>EY119*(1-VLOOKUP($AW119,'MP-2019_Female'!$A$3:$CH$103,IF(EZ$104&gt;2034,84,(60+(EZ$104-$AX$104)))))</f>
        <v>1.6858274450733224E-4</v>
      </c>
      <c r="FA119" s="381">
        <f>EZ119*(1-VLOOKUP($AW119,'MP-2019_Female'!$A$3:$CH$103,IF(FA$104&gt;2034,84,(60+(FA$104-$AX$104)))))</f>
        <v>1.6698120843451259E-4</v>
      </c>
      <c r="FB119" s="381">
        <f>FA119*(1-VLOOKUP($AW119,'MP-2019_Female'!$A$3:$CH$103,IF(FB$104&gt;2034,84,(60+(FB$104-$AX$104)))))</f>
        <v>1.6539488695438472E-4</v>
      </c>
      <c r="FC119" s="381">
        <f>FB119*(1-VLOOKUP($AW119,'MP-2019_Female'!$A$3:$CH$103,IF(FC$104&gt;2034,84,(60+(FC$104-$AX$104)))))</f>
        <v>1.6382363552831808E-4</v>
      </c>
      <c r="FD119" s="381">
        <f>FC119*(1-VLOOKUP($AW119,'MP-2019_Female'!$A$3:$CH$103,IF(FD$104&gt;2034,84,(60+(FD$104-$AX$104)))))</f>
        <v>1.6226731099079907E-4</v>
      </c>
      <c r="FE119" s="381">
        <f>FD119*(1-VLOOKUP($AW119,'MP-2019_Female'!$A$3:$CH$103,IF(FE$104&gt;2034,84,(60+(FE$104-$AX$104)))))</f>
        <v>1.6072577153638647E-4</v>
      </c>
      <c r="FF119" s="381">
        <f>FE119*(1-VLOOKUP($AW119,'MP-2019_Female'!$A$3:$CH$103,IF(FF$104&gt;2034,84,(60+(FF$104-$AX$104)))))</f>
        <v>1.5919887670679081E-4</v>
      </c>
      <c r="FG119" s="381">
        <f>FF119*(1-VLOOKUP($AW119,'MP-2019_Female'!$A$3:$CH$103,IF(FG$104&gt;2034,84,(60+(FG$104-$AX$104)))))</f>
        <v>1.576864873780763E-4</v>
      </c>
      <c r="FH119" s="381">
        <f>FG119*(1-VLOOKUP($AW119,'MP-2019_Female'!$A$3:$CH$103,IF(FH$104&gt;2034,84,(60+(FH$104-$AX$104)))))</f>
        <v>1.5618846574798459E-4</v>
      </c>
      <c r="FI119" s="381">
        <f>FH119*(1-VLOOKUP($AW119,'MP-2019_Female'!$A$3:$CH$103,IF(FI$104&gt;2034,84,(60+(FI$104-$AX$104)))))</f>
        <v>1.5470467532337874E-4</v>
      </c>
      <c r="FJ119" s="381">
        <f>FI119*(1-VLOOKUP($AW119,'MP-2019_Female'!$A$3:$CH$103,IF(FJ$104&gt;2034,84,(60+(FJ$104-$AX$104)))))</f>
        <v>1.5323498090780664E-4</v>
      </c>
      <c r="FK119" s="381">
        <f>FJ119*(1-VLOOKUP($AW119,'MP-2019_Female'!$A$3:$CH$103,IF(FK$104&gt;2034,84,(60+(FK$104-$AX$104)))))</f>
        <v>1.5177924858918249E-4</v>
      </c>
      <c r="FL119" s="381">
        <f>FK119*(1-VLOOKUP($AW119,'MP-2019_Female'!$A$3:$CH$103,IF(FL$104&gt;2034,84,(60+(FL$104-$AX$104)))))</f>
        <v>1.5033734572758527E-4</v>
      </c>
      <c r="FM119" s="381">
        <f>FL119*(1-VLOOKUP($AW119,'MP-2019_Female'!$A$3:$CH$103,IF(FM$104&gt;2034,84,(60+(FM$104-$AX$104)))))</f>
        <v>1.4890914094317322E-4</v>
      </c>
      <c r="FN119" s="381">
        <f>FM119*(1-VLOOKUP($AW119,'MP-2019_Female'!$A$3:$CH$103,IF(FN$104&gt;2034,84,(60+(FN$104-$AX$104)))))</f>
        <v>1.4749450410421309E-4</v>
      </c>
    </row>
    <row r="120" spans="3:170">
      <c r="AW120" s="172">
        <v>40</v>
      </c>
      <c r="AX120" s="199">
        <f t="shared" si="30"/>
        <v>3.6769441045917317E-4</v>
      </c>
      <c r="AY120" s="334">
        <f t="shared" si="31"/>
        <v>3.3120000000000003E-4</v>
      </c>
      <c r="AZ120" s="381">
        <f>AY120*(1-VLOOKUP($AW120,'MP-2019_Female'!$A$3:$CH$103,IF(AZ$104&gt;2034,84,(60+(AZ$104-$AX$104)))))</f>
        <v>3.2838480000000003E-4</v>
      </c>
      <c r="BA120" s="381">
        <f>AZ120*(1-VLOOKUP($AW120,'MP-2019_Female'!$A$3:$CH$103,IF(BA$104&gt;2034,84,(60+(BA$104-$AX$104)))))</f>
        <v>3.2792506128000002E-4</v>
      </c>
      <c r="BB120" s="381">
        <f>BA120*(1-VLOOKUP($AW120,'MP-2019_Female'!$A$3:$CH$103,IF(BB$104&gt;2034,84,(60+(BB$104-$AX$104)))))</f>
        <v>3.3002378167219202E-4</v>
      </c>
      <c r="BC120" s="381">
        <f>BB120*(1-VLOOKUP($AW120,'MP-2019_Female'!$A$3:$CH$103,IF(BC$104&gt;2034,84,(60+(BC$104-$AX$104)))))</f>
        <v>3.3477612412827158E-4</v>
      </c>
      <c r="BD120" s="381">
        <f>BC120*(1-VLOOKUP($AW120,'MP-2019_Female'!$A$3:$CH$103,IF(BD$104&gt;2034,84,(60+(BD$104-$AX$104)))))</f>
        <v>3.4220815408391922E-4</v>
      </c>
      <c r="BE120" s="381">
        <f>BD120*(1-VLOOKUP($AW120,'MP-2019_Female'!$A$3:$CH$103,IF(BE$104&gt;2034,84,(60+(BE$104-$AX$104)))))</f>
        <v>3.5042114978193329E-4</v>
      </c>
      <c r="BF120" s="381">
        <f>BE120*(1-VLOOKUP($AW120,'MP-2019_Female'!$A$3:$CH$103,IF(BF$104&gt;2034,84,(60+(BF$104-$AX$104)))))</f>
        <v>3.5904151006656884E-4</v>
      </c>
      <c r="BG120" s="381">
        <f>BF120*(1-VLOOKUP($AW120,'MP-2019_Female'!$A$3:$CH$103,IF(BG$104&gt;2034,84,(60+(BG$104-$AX$104)))))</f>
        <v>3.6769441045917317E-4</v>
      </c>
      <c r="BH120" s="381">
        <f>BG120*(1-VLOOKUP($AW120,'MP-2019_Female'!$A$3:$CH$103,IF(BH$104&gt;2034,84,(60+(BH$104-$AX$104)))))</f>
        <v>3.7596753469450455E-4</v>
      </c>
      <c r="BI120" s="381">
        <f>BH120*(1-VLOOKUP($AW120,'MP-2019_Female'!$A$3:$CH$103,IF(BI$104&gt;2034,84,(60+(BI$104-$AX$104)))))</f>
        <v>3.8352448214186408E-4</v>
      </c>
      <c r="BJ120" s="471">
        <f>BI120*(1-VLOOKUP($AW120,'MP-2019_Female'!$A$3:$CH$103,IF(BJ$104&gt;2034,84,(60+(BJ$104-$AX$104)))))</f>
        <v>3.9008275078648993E-4</v>
      </c>
      <c r="BK120" s="381">
        <f>BJ120*(1-VLOOKUP($AW120,'MP-2019_Female'!$A$3:$CH$103,IF(BK$104&gt;2034,84,(60+(BK$104-$AX$104)))))</f>
        <v>3.9538787619718623E-4</v>
      </c>
      <c r="BL120" s="381">
        <f>BK120*(1-VLOOKUP($AW120,'MP-2019_Female'!$A$3:$CH$103,IF(BL$104&gt;2034,84,(60+(BL$104-$AX$104)))))</f>
        <v>3.993812937467778E-4</v>
      </c>
      <c r="BM120" s="381">
        <f>BL120*(1-VLOOKUP($AW120,'MP-2019_Female'!$A$3:$CH$103,IF(BM$104&gt;2034,84,(60+(BM$104-$AX$104)))))</f>
        <v>4.0209708654425583E-4</v>
      </c>
      <c r="BN120" s="381">
        <f>BM120*(1-VLOOKUP($AW120,'MP-2019_Female'!$A$3:$CH$103,IF(BN$104&gt;2034,84,(60+(BN$104-$AX$104)))))</f>
        <v>4.0370547489043288E-4</v>
      </c>
      <c r="BO120" s="381">
        <f>BN120*(1-VLOOKUP($AW120,'MP-2019_Female'!$A$3:$CH$103,IF(BO$104&gt;2034,84,(60+(BO$104-$AX$104)))))</f>
        <v>4.0435140365025759E-4</v>
      </c>
      <c r="BP120" s="381">
        <f>BO120*(1-VLOOKUP($AW120,'MP-2019_Female'!$A$3:$CH$103,IF(BP$104&gt;2034,84,(60+(BP$104-$AX$104)))))</f>
        <v>4.0406835766770242E-4</v>
      </c>
      <c r="BQ120" s="381">
        <f>BP120*(1-VLOOKUP($AW120,'MP-2019_Female'!$A$3:$CH$103,IF(BQ$104&gt;2034,84,(60+(BQ$104-$AX$104)))))</f>
        <v>4.0289655943046606E-4</v>
      </c>
      <c r="BR120" s="381">
        <f>BQ120*(1-VLOOKUP($AW120,'MP-2019_Female'!$A$3:$CH$103,IF(BR$104&gt;2034,84,(60+(BR$104-$AX$104)))))</f>
        <v>4.0096265594519984E-4</v>
      </c>
      <c r="BS120" s="381">
        <f>BR120*(1-VLOOKUP($AW120,'MP-2019_Female'!$A$3:$CH$103,IF(BS$104&gt;2034,84,(60+(BS$104-$AX$104)))))</f>
        <v>3.9839649494715056E-4</v>
      </c>
      <c r="BT120" s="381">
        <f>BS120*(1-VLOOKUP($AW120,'MP-2019_Female'!$A$3:$CH$103,IF(BT$104&gt;2034,84,(60+(BT$104-$AX$104)))))</f>
        <v>3.9532884193605751E-4</v>
      </c>
      <c r="BU120" s="381">
        <f>BT120*(1-VLOOKUP($AW120,'MP-2019_Female'!$A$3:$CH$103,IF(BU$104&gt;2034,84,(60+(BU$104-$AX$104)))))</f>
        <v>3.918894810112138E-4</v>
      </c>
      <c r="BV120" s="381">
        <f>BU120*(1-VLOOKUP($AW120,'MP-2019_Female'!$A$3:$CH$103,IF(BV$104&gt;2034,84,(60+(BV$104-$AX$104)))))</f>
        <v>3.8820571988970842E-4</v>
      </c>
      <c r="BW120" s="381">
        <f>BV120*(1-VLOOKUP($AW120,'MP-2019_Female'!$A$3:$CH$103,IF(BW$104&gt;2034,84,(60+(BW$104-$AX$104)))))</f>
        <v>3.8436248326280029E-4</v>
      </c>
      <c r="BX120" s="381">
        <f>BW120*(1-VLOOKUP($AW120,'MP-2019_Female'!$A$3:$CH$103,IF(BX$104&gt;2034,84,(60+(BX$104-$AX$104)))))</f>
        <v>3.8074947592012996E-4</v>
      </c>
      <c r="BY120" s="381">
        <f>BX120*(1-VLOOKUP($AW120,'MP-2019_Female'!$A$3:$CH$103,IF(BY$104&gt;2034,84,(60+(BY$104-$AX$104)))))</f>
        <v>3.7717043084648075E-4</v>
      </c>
      <c r="BZ120" s="381">
        <f>BY120*(1-VLOOKUP($AW120,'MP-2019_Female'!$A$3:$CH$103,IF(BZ$104&gt;2034,84,(60+(BZ$104-$AX$104)))))</f>
        <v>3.7362502879652386E-4</v>
      </c>
      <c r="CA120" s="381">
        <f>BZ120*(1-VLOOKUP($AW120,'MP-2019_Female'!$A$3:$CH$103,IF(CA$104&gt;2034,84,(60+(CA$104-$AX$104)))))</f>
        <v>3.7011295352583655E-4</v>
      </c>
      <c r="CB120" s="381">
        <f>CA120*(1-VLOOKUP($AW120,'MP-2019_Female'!$A$3:$CH$103,IF(CB$104&gt;2034,84,(60+(CB$104-$AX$104)))))</f>
        <v>3.6663389176269369E-4</v>
      </c>
      <c r="CC120" s="381">
        <f>CB120*(1-VLOOKUP($AW120,'MP-2019_Female'!$A$3:$CH$103,IF(CC$104&gt;2034,84,(60+(CC$104-$AX$104)))))</f>
        <v>3.631875331801244E-4</v>
      </c>
      <c r="CD120" s="381">
        <f>CC120*(1-VLOOKUP($AW120,'MP-2019_Female'!$A$3:$CH$103,IF(CD$104&gt;2034,84,(60+(CD$104-$AX$104)))))</f>
        <v>3.5977357036823124E-4</v>
      </c>
      <c r="CE120" s="381">
        <f>CD120*(1-VLOOKUP($AW120,'MP-2019_Female'!$A$3:$CH$103,IF(CE$104&gt;2034,84,(60+(CE$104-$AX$104)))))</f>
        <v>3.5639169880676989E-4</v>
      </c>
      <c r="CF120" s="381">
        <f>CE120*(1-VLOOKUP($AW120,'MP-2019_Female'!$A$3:$CH$103,IF(CF$104&gt;2034,84,(60+(CF$104-$AX$104)))))</f>
        <v>3.5304161683798624E-4</v>
      </c>
      <c r="CG120" s="381">
        <f>CF120*(1-VLOOKUP($AW120,'MP-2019_Female'!$A$3:$CH$103,IF(CG$104&gt;2034,84,(60+(CG$104-$AX$104)))))</f>
        <v>3.4972302563970919E-4</v>
      </c>
      <c r="CH120" s="381">
        <f>CG120*(1-VLOOKUP($AW120,'MP-2019_Female'!$A$3:$CH$103,IF(CH$104&gt;2034,84,(60+(CH$104-$AX$104)))))</f>
        <v>3.4643562919869594E-4</v>
      </c>
      <c r="CI120" s="381">
        <f>CH120*(1-VLOOKUP($AW120,'MP-2019_Female'!$A$3:$CH$103,IF(CI$104&gt;2034,84,(60+(CI$104-$AX$104)))))</f>
        <v>3.431791342842282E-4</v>
      </c>
      <c r="CJ120" s="381">
        <f>CI120*(1-VLOOKUP($AW120,'MP-2019_Female'!$A$3:$CH$103,IF(CJ$104&gt;2034,84,(60+(CJ$104-$AX$104)))))</f>
        <v>3.3995325042195649E-4</v>
      </c>
      <c r="CK120" s="381">
        <f>CJ120*(1-VLOOKUP($AW120,'MP-2019_Female'!$A$3:$CH$103,IF(CK$104&gt;2034,84,(60+(CK$104-$AX$104)))))</f>
        <v>3.3675768986799013E-4</v>
      </c>
      <c r="CL120" s="381">
        <f>CK120*(1-VLOOKUP($AW120,'MP-2019_Female'!$A$3:$CH$103,IF(CL$104&gt;2034,84,(60+(CL$104-$AX$104)))))</f>
        <v>3.3359216758323105E-4</v>
      </c>
      <c r="CM120" s="381">
        <f>CL120*(1-VLOOKUP($AW120,'MP-2019_Female'!$A$3:$CH$103,IF(CM$104&gt;2034,84,(60+(CM$104-$AX$104)))))</f>
        <v>3.3045640120794867E-4</v>
      </c>
      <c r="CN120" s="381">
        <f>CM120*(1-VLOOKUP($AW120,'MP-2019_Female'!$A$3:$CH$103,IF(CN$104&gt;2034,84,(60+(CN$104-$AX$104)))))</f>
        <v>3.2735011103659394E-4</v>
      </c>
      <c r="CO120" s="381">
        <f>CN120*(1-VLOOKUP($AW120,'MP-2019_Female'!$A$3:$CH$103,IF(CO$104&gt;2034,84,(60+(CO$104-$AX$104)))))</f>
        <v>3.2427301999284996E-4</v>
      </c>
      <c r="CP120" s="381">
        <f>CO120*(1-VLOOKUP($AW120,'MP-2019_Female'!$A$3:$CH$103,IF(CP$104&gt;2034,84,(60+(CP$104-$AX$104)))))</f>
        <v>3.2122485360491716E-4</v>
      </c>
      <c r="CQ120" s="381">
        <f>CP120*(1-VLOOKUP($AW120,'MP-2019_Female'!$A$3:$CH$103,IF(CQ$104&gt;2034,84,(60+(CQ$104-$AX$104)))))</f>
        <v>3.1820533998103097E-4</v>
      </c>
      <c r="CR120" s="381">
        <f>CQ120*(1-VLOOKUP($AW120,'MP-2019_Female'!$A$3:$CH$103,IF(CR$104&gt;2034,84,(60+(CR$104-$AX$104)))))</f>
        <v>3.152142097852093E-4</v>
      </c>
      <c r="CS120" s="381">
        <f>CR120*(1-VLOOKUP($AW120,'MP-2019_Female'!$A$3:$CH$103,IF(CS$104&gt;2034,84,(60+(CS$104-$AX$104)))))</f>
        <v>3.1225119621322833E-4</v>
      </c>
      <c r="CT120" s="381">
        <f>CS120*(1-VLOOKUP($AW120,'MP-2019_Female'!$A$3:$CH$103,IF(CT$104&gt;2034,84,(60+(CT$104-$AX$104)))))</f>
        <v>3.0931603496882397E-4</v>
      </c>
      <c r="CU120" s="381">
        <f>CT120*(1-VLOOKUP($AW120,'MP-2019_Female'!$A$3:$CH$103,IF(CU$104&gt;2034,84,(60+(CU$104-$AX$104)))))</f>
        <v>3.0640846424011704E-4</v>
      </c>
      <c r="CV120" s="381">
        <f>CU120*(1-VLOOKUP($AW120,'MP-2019_Female'!$A$3:$CH$103,IF(CV$104&gt;2034,84,(60+(CV$104-$AX$104)))))</f>
        <v>3.0352822467625992E-4</v>
      </c>
      <c r="CW120" s="381">
        <f>CV120*(1-VLOOKUP($AW120,'MP-2019_Female'!$A$3:$CH$103,IF(CW$104&gt;2034,84,(60+(CW$104-$AX$104)))))</f>
        <v>3.0067505936430311E-4</v>
      </c>
      <c r="CX120" s="381">
        <f>CW120*(1-VLOOKUP($AW120,'MP-2019_Female'!$A$3:$CH$103,IF(CX$104&gt;2034,84,(60+(CX$104-$AX$104)))))</f>
        <v>2.9784871380627865E-4</v>
      </c>
      <c r="CY120" s="381">
        <f>CX120*(1-VLOOKUP($AW120,'MP-2019_Female'!$A$3:$CH$103,IF(CY$104&gt;2034,84,(60+(CY$104-$AX$104)))))</f>
        <v>2.9504893589649963E-4</v>
      </c>
      <c r="CZ120" s="381">
        <f>CY120*(1-VLOOKUP($AW120,'MP-2019_Female'!$A$3:$CH$103,IF(CZ$104&gt;2034,84,(60+(CZ$104-$AX$104)))))</f>
        <v>2.9227547589907253E-4</v>
      </c>
      <c r="DA120" s="381">
        <f>CZ120*(1-VLOOKUP($AW120,'MP-2019_Female'!$A$3:$CH$103,IF(DA$104&gt;2034,84,(60+(DA$104-$AX$104)))))</f>
        <v>2.8952808642562127E-4</v>
      </c>
      <c r="DB120" s="381">
        <f>DA120*(1-VLOOKUP($AW120,'MP-2019_Female'!$A$3:$CH$103,IF(DB$104&gt;2034,84,(60+(DB$104-$AX$104)))))</f>
        <v>2.8680652241322045E-4</v>
      </c>
      <c r="DC120" s="381">
        <f>DB120*(1-VLOOKUP($AW120,'MP-2019_Female'!$A$3:$CH$103,IF(DC$104&gt;2034,84,(60+(DC$104-$AX$104)))))</f>
        <v>2.8411054110253617E-4</v>
      </c>
      <c r="DD120" s="381">
        <f>DC120*(1-VLOOKUP($AW120,'MP-2019_Female'!$A$3:$CH$103,IF(DD$104&gt;2034,84,(60+(DD$104-$AX$104)))))</f>
        <v>2.8143990201617234E-4</v>
      </c>
      <c r="DE120" s="381">
        <f>DD120*(1-VLOOKUP($AW120,'MP-2019_Female'!$A$3:$CH$103,IF(DE$104&gt;2034,84,(60+(DE$104-$AX$104)))))</f>
        <v>2.7879436693722031E-4</v>
      </c>
      <c r="DF120" s="381">
        <f>DE120*(1-VLOOKUP($AW120,'MP-2019_Female'!$A$3:$CH$103,IF(DF$104&gt;2034,84,(60+(DF$104-$AX$104)))))</f>
        <v>2.7617369988801045E-4</v>
      </c>
      <c r="DG120" s="381">
        <f>DF120*(1-VLOOKUP($AW120,'MP-2019_Female'!$A$3:$CH$103,IF(DG$104&gt;2034,84,(60+(DG$104-$AX$104)))))</f>
        <v>2.7357766710906314E-4</v>
      </c>
      <c r="DH120" s="381">
        <f>DG120*(1-VLOOKUP($AW120,'MP-2019_Female'!$A$3:$CH$103,IF(DH$104&gt;2034,84,(60+(DH$104-$AX$104)))))</f>
        <v>2.7100603703823794E-4</v>
      </c>
      <c r="DI120" s="381">
        <f>DH120*(1-VLOOKUP($AW120,'MP-2019_Female'!$A$3:$CH$103,IF(DI$104&gt;2034,84,(60+(DI$104-$AX$104)))))</f>
        <v>2.6845858029007853E-4</v>
      </c>
      <c r="DJ120" s="381">
        <f>DI120*(1-VLOOKUP($AW120,'MP-2019_Female'!$A$3:$CH$103,IF(DJ$104&gt;2034,84,(60+(DJ$104-$AX$104)))))</f>
        <v>2.6593506963535181E-4</v>
      </c>
      <c r="DK120" s="381">
        <f>DJ120*(1-VLOOKUP($AW120,'MP-2019_Female'!$A$3:$CH$103,IF(DK$104&gt;2034,84,(60+(DK$104-$AX$104)))))</f>
        <v>2.6343527998077951E-4</v>
      </c>
      <c r="DL120" s="381">
        <f>DK120*(1-VLOOKUP($AW120,'MP-2019_Female'!$A$3:$CH$103,IF(DL$104&gt;2034,84,(60+(DL$104-$AX$104)))))</f>
        <v>2.6095898834896017E-4</v>
      </c>
      <c r="DM120" s="381">
        <f>DL120*(1-VLOOKUP($AW120,'MP-2019_Female'!$A$3:$CH$103,IF(DM$104&gt;2034,84,(60+(DM$104-$AX$104)))))</f>
        <v>2.5850597385847993E-4</v>
      </c>
      <c r="DN120" s="381">
        <f>DM120*(1-VLOOKUP($AW120,'MP-2019_Female'!$A$3:$CH$103,IF(DN$104&gt;2034,84,(60+(DN$104-$AX$104)))))</f>
        <v>2.5607601770421021E-4</v>
      </c>
      <c r="DO120" s="381">
        <f>DN120*(1-VLOOKUP($AW120,'MP-2019_Female'!$A$3:$CH$103,IF(DO$104&gt;2034,84,(60+(DO$104-$AX$104)))))</f>
        <v>2.5366890313779065E-4</v>
      </c>
      <c r="DP120" s="381">
        <f>DO120*(1-VLOOKUP($AW120,'MP-2019_Female'!$A$3:$CH$103,IF(DP$104&gt;2034,84,(60+(DP$104-$AX$104)))))</f>
        <v>2.5128441544829545E-4</v>
      </c>
      <c r="DQ120" s="381">
        <f>DP120*(1-VLOOKUP($AW120,'MP-2019_Female'!$A$3:$CH$103,IF(DQ$104&gt;2034,84,(60+(DQ$104-$AX$104)))))</f>
        <v>2.4892234194308149E-4</v>
      </c>
      <c r="DR120" s="381">
        <f>DQ120*(1-VLOOKUP($AW120,'MP-2019_Female'!$A$3:$CH$103,IF(DR$104&gt;2034,84,(60+(DR$104-$AX$104)))))</f>
        <v>2.4658247192881652E-4</v>
      </c>
      <c r="DS120" s="381">
        <f>DR120*(1-VLOOKUP($AW120,'MP-2019_Female'!$A$3:$CH$103,IF(DS$104&gt;2034,84,(60+(DS$104-$AX$104)))))</f>
        <v>2.4426459669268566E-4</v>
      </c>
      <c r="DT120" s="381">
        <f>DS120*(1-VLOOKUP($AW120,'MP-2019_Female'!$A$3:$CH$103,IF(DT$104&gt;2034,84,(60+(DT$104-$AX$104)))))</f>
        <v>2.4196850948377444E-4</v>
      </c>
      <c r="DU120" s="381">
        <f>DT120*(1-VLOOKUP($AW120,'MP-2019_Female'!$A$3:$CH$103,IF(DU$104&gt;2034,84,(60+(DU$104-$AX$104)))))</f>
        <v>2.3969400549462696E-4</v>
      </c>
      <c r="DV120" s="381">
        <f>DU120*(1-VLOOKUP($AW120,'MP-2019_Female'!$A$3:$CH$103,IF(DV$104&gt;2034,84,(60+(DV$104-$AX$104)))))</f>
        <v>2.3744088184297747E-4</v>
      </c>
      <c r="DW120" s="381">
        <f>DV120*(1-VLOOKUP($AW120,'MP-2019_Female'!$A$3:$CH$103,IF(DW$104&gt;2034,84,(60+(DW$104-$AX$104)))))</f>
        <v>2.3520893755365349E-4</v>
      </c>
      <c r="DX120" s="381">
        <f>DW120*(1-VLOOKUP($AW120,'MP-2019_Female'!$A$3:$CH$103,IF(DX$104&gt;2034,84,(60+(DX$104-$AX$104)))))</f>
        <v>2.3299797354064914E-4</v>
      </c>
      <c r="DY120" s="381">
        <f>DX120*(1-VLOOKUP($AW120,'MP-2019_Female'!$A$3:$CH$103,IF(DY$104&gt;2034,84,(60+(DY$104-$AX$104)))))</f>
        <v>2.3080779258936705E-4</v>
      </c>
      <c r="DZ120" s="381">
        <f>DY120*(1-VLOOKUP($AW120,'MP-2019_Female'!$A$3:$CH$103,IF(DZ$104&gt;2034,84,(60+(DZ$104-$AX$104)))))</f>
        <v>2.28638199339027E-4</v>
      </c>
      <c r="EA120" s="381">
        <f>DZ120*(1-VLOOKUP($AW120,'MP-2019_Female'!$A$3:$CH$103,IF(EA$104&gt;2034,84,(60+(EA$104-$AX$104)))))</f>
        <v>2.2648900026524016E-4</v>
      </c>
      <c r="EB120" s="381">
        <f>EA120*(1-VLOOKUP($AW120,'MP-2019_Female'!$A$3:$CH$103,IF(EB$104&gt;2034,84,(60+(EB$104-$AX$104)))))</f>
        <v>2.2436000366274692E-4</v>
      </c>
      <c r="EC120" s="381">
        <f>EB120*(1-VLOOKUP($AW120,'MP-2019_Female'!$A$3:$CH$103,IF(EC$104&gt;2034,84,(60+(EC$104-$AX$104)))))</f>
        <v>2.2225101962831712E-4</v>
      </c>
      <c r="ED120" s="381">
        <f>EC120*(1-VLOOKUP($AW120,'MP-2019_Female'!$A$3:$CH$103,IF(ED$104&gt;2034,84,(60+(ED$104-$AX$104)))))</f>
        <v>2.2016186004381093E-4</v>
      </c>
      <c r="EE120" s="381">
        <f>ED120*(1-VLOOKUP($AW120,'MP-2019_Female'!$A$3:$CH$103,IF(EE$104&gt;2034,84,(60+(EE$104-$AX$104)))))</f>
        <v>2.1809233855939913E-4</v>
      </c>
      <c r="EF120" s="381">
        <f>EE120*(1-VLOOKUP($AW120,'MP-2019_Female'!$A$3:$CH$103,IF(EF$104&gt;2034,84,(60+(EF$104-$AX$104)))))</f>
        <v>2.1604227057694079E-4</v>
      </c>
      <c r="EG120" s="381">
        <f>EF120*(1-VLOOKUP($AW120,'MP-2019_Female'!$A$3:$CH$103,IF(EG$104&gt;2034,84,(60+(EG$104-$AX$104)))))</f>
        <v>2.1401147323351757E-4</v>
      </c>
      <c r="EH120" s="381">
        <f>EG120*(1-VLOOKUP($AW120,'MP-2019_Female'!$A$3:$CH$103,IF(EH$104&gt;2034,84,(60+(EH$104-$AX$104)))))</f>
        <v>2.1199976538512251E-4</v>
      </c>
      <c r="EI120" s="381">
        <f>EH120*(1-VLOOKUP($AW120,'MP-2019_Female'!$A$3:$CH$103,IF(EI$104&gt;2034,84,(60+(EI$104-$AX$104)))))</f>
        <v>2.1000696759050237E-4</v>
      </c>
      <c r="EJ120" s="381">
        <f>EI120*(1-VLOOKUP($AW120,'MP-2019_Female'!$A$3:$CH$103,IF(EJ$104&gt;2034,84,(60+(EJ$104-$AX$104)))))</f>
        <v>2.0803290209515165E-4</v>
      </c>
      <c r="EK120" s="381">
        <f>EJ120*(1-VLOOKUP($AW120,'MP-2019_Female'!$A$3:$CH$103,IF(EK$104&gt;2034,84,(60+(EK$104-$AX$104)))))</f>
        <v>2.0607739281545723E-4</v>
      </c>
      <c r="EL120" s="381">
        <f>EK120*(1-VLOOKUP($AW120,'MP-2019_Female'!$A$3:$CH$103,IF(EL$104&gt;2034,84,(60+(EL$104-$AX$104)))))</f>
        <v>2.0414026532299194E-4</v>
      </c>
      <c r="EM120" s="381">
        <f>EL120*(1-VLOOKUP($AW120,'MP-2019_Female'!$A$3:$CH$103,IF(EM$104&gt;2034,84,(60+(EM$104-$AX$104)))))</f>
        <v>2.0222134682895581E-4</v>
      </c>
      <c r="EN120" s="381">
        <f>EM120*(1-VLOOKUP($AW120,'MP-2019_Female'!$A$3:$CH$103,IF(EN$104&gt;2034,84,(60+(EN$104-$AX$104)))))</f>
        <v>2.0032046616876365E-4</v>
      </c>
      <c r="EO120" s="381">
        <f>EN120*(1-VLOOKUP($AW120,'MP-2019_Female'!$A$3:$CH$103,IF(EO$104&gt;2034,84,(60+(EO$104-$AX$104)))))</f>
        <v>1.9843745378677726E-4</v>
      </c>
      <c r="EP120" s="381">
        <f>EO120*(1-VLOOKUP($AW120,'MP-2019_Female'!$A$3:$CH$103,IF(EP$104&gt;2034,84,(60+(EP$104-$AX$104)))))</f>
        <v>1.9657214172118156E-4</v>
      </c>
      <c r="EQ120" s="381">
        <f>EP120*(1-VLOOKUP($AW120,'MP-2019_Female'!$A$3:$CH$103,IF(EQ$104&gt;2034,84,(60+(EQ$104-$AX$104)))))</f>
        <v>1.9472436358900245E-4</v>
      </c>
      <c r="ER120" s="381">
        <f>EQ120*(1-VLOOKUP($AW120,'MP-2019_Female'!$A$3:$CH$103,IF(ER$104&gt;2034,84,(60+(ER$104-$AX$104)))))</f>
        <v>1.9289395457126583E-4</v>
      </c>
      <c r="ES120" s="381">
        <f>ER120*(1-VLOOKUP($AW120,'MP-2019_Female'!$A$3:$CH$103,IF(ES$104&gt;2034,84,(60+(ES$104-$AX$104)))))</f>
        <v>1.9108075139829595E-4</v>
      </c>
      <c r="ET120" s="381">
        <f>ES120*(1-VLOOKUP($AW120,'MP-2019_Female'!$A$3:$CH$103,IF(ET$104&gt;2034,84,(60+(ET$104-$AX$104)))))</f>
        <v>1.8928459233515197E-4</v>
      </c>
      <c r="EU120" s="381">
        <f>ET120*(1-VLOOKUP($AW120,'MP-2019_Female'!$A$3:$CH$103,IF(EU$104&gt;2034,84,(60+(EU$104-$AX$104)))))</f>
        <v>1.8750531716720155E-4</v>
      </c>
      <c r="EV120" s="381">
        <f>EU120*(1-VLOOKUP($AW120,'MP-2019_Female'!$A$3:$CH$103,IF(EV$104&gt;2034,84,(60+(EV$104-$AX$104)))))</f>
        <v>1.8574276718582986E-4</v>
      </c>
      <c r="EW120" s="381">
        <f>EV120*(1-VLOOKUP($AW120,'MP-2019_Female'!$A$3:$CH$103,IF(EW$104&gt;2034,84,(60+(EW$104-$AX$104)))))</f>
        <v>1.8399678517428306E-4</v>
      </c>
      <c r="EX120" s="381">
        <f>EW120*(1-VLOOKUP($AW120,'MP-2019_Female'!$A$3:$CH$103,IF(EX$104&gt;2034,84,(60+(EX$104-$AX$104)))))</f>
        <v>1.822672153936448E-4</v>
      </c>
      <c r="EY120" s="381">
        <f>EX120*(1-VLOOKUP($AW120,'MP-2019_Female'!$A$3:$CH$103,IF(EY$104&gt;2034,84,(60+(EY$104-$AX$104)))))</f>
        <v>1.8055390356894454E-4</v>
      </c>
      <c r="EZ120" s="381">
        <f>EY120*(1-VLOOKUP($AW120,'MP-2019_Female'!$A$3:$CH$103,IF(EZ$104&gt;2034,84,(60+(EZ$104-$AX$104)))))</f>
        <v>1.7885669687539647E-4</v>
      </c>
      <c r="FA120" s="381">
        <f>EZ120*(1-VLOOKUP($AW120,'MP-2019_Female'!$A$3:$CH$103,IF(FA$104&gt;2034,84,(60+(FA$104-$AX$104)))))</f>
        <v>1.7717544392476775E-4</v>
      </c>
      <c r="FB120" s="381">
        <f>FA120*(1-VLOOKUP($AW120,'MP-2019_Female'!$A$3:$CH$103,IF(FB$104&gt;2034,84,(60+(FB$104-$AX$104)))))</f>
        <v>1.7550999475187494E-4</v>
      </c>
      <c r="FC120" s="381">
        <f>FB120*(1-VLOOKUP($AW120,'MP-2019_Female'!$A$3:$CH$103,IF(FC$104&gt;2034,84,(60+(FC$104-$AX$104)))))</f>
        <v>1.7386020080120731E-4</v>
      </c>
      <c r="FD120" s="381">
        <f>FC120*(1-VLOOKUP($AW120,'MP-2019_Female'!$A$3:$CH$103,IF(FD$104&gt;2034,84,(60+(FD$104-$AX$104)))))</f>
        <v>1.7222591491367596E-4</v>
      </c>
      <c r="FE120" s="381">
        <f>FD120*(1-VLOOKUP($AW120,'MP-2019_Female'!$A$3:$CH$103,IF(FE$104&gt;2034,84,(60+(FE$104-$AX$104)))))</f>
        <v>1.7060699131348742E-4</v>
      </c>
      <c r="FF120" s="381">
        <f>FE120*(1-VLOOKUP($AW120,'MP-2019_Female'!$A$3:$CH$103,IF(FF$104&gt;2034,84,(60+(FF$104-$AX$104)))))</f>
        <v>1.6900328559514064E-4</v>
      </c>
      <c r="FG120" s="381">
        <f>FF120*(1-VLOOKUP($AW120,'MP-2019_Female'!$A$3:$CH$103,IF(FG$104&gt;2034,84,(60+(FG$104-$AX$104)))))</f>
        <v>1.6741465471054634E-4</v>
      </c>
      <c r="FH120" s="381">
        <f>FG120*(1-VLOOKUP($AW120,'MP-2019_Female'!$A$3:$CH$103,IF(FH$104&gt;2034,84,(60+(FH$104-$AX$104)))))</f>
        <v>1.6584095695626721E-4</v>
      </c>
      <c r="FI120" s="381">
        <f>FH120*(1-VLOOKUP($AW120,'MP-2019_Female'!$A$3:$CH$103,IF(FI$104&gt;2034,84,(60+(FI$104-$AX$104)))))</f>
        <v>1.6428205196087831E-4</v>
      </c>
      <c r="FJ120" s="381">
        <f>FI120*(1-VLOOKUP($AW120,'MP-2019_Female'!$A$3:$CH$103,IF(FJ$104&gt;2034,84,(60+(FJ$104-$AX$104)))))</f>
        <v>1.6273780067244605E-4</v>
      </c>
      <c r="FK120" s="381">
        <f>FJ120*(1-VLOOKUP($AW120,'MP-2019_Female'!$A$3:$CH$103,IF(FK$104&gt;2034,84,(60+(FK$104-$AX$104)))))</f>
        <v>1.6120806534612506E-4</v>
      </c>
      <c r="FL120" s="381">
        <f>FK120*(1-VLOOKUP($AW120,'MP-2019_Female'!$A$3:$CH$103,IF(FL$104&gt;2034,84,(60+(FL$104-$AX$104)))))</f>
        <v>1.5969270953187148E-4</v>
      </c>
      <c r="FM120" s="381">
        <f>FL120*(1-VLOOKUP($AW120,'MP-2019_Female'!$A$3:$CH$103,IF(FM$104&gt;2034,84,(60+(FM$104-$AX$104)))))</f>
        <v>1.581915980622719E-4</v>
      </c>
      <c r="FN120" s="381">
        <f>FM120*(1-VLOOKUP($AW120,'MP-2019_Female'!$A$3:$CH$103,IF(FN$104&gt;2034,84,(60+(FN$104-$AX$104)))))</f>
        <v>1.5670459704048654E-4</v>
      </c>
    </row>
    <row r="121" spans="3:170">
      <c r="C121" s="165" t="s">
        <v>86</v>
      </c>
      <c r="AW121" s="172">
        <v>41</v>
      </c>
      <c r="AX121" s="199">
        <f t="shared" si="30"/>
        <v>3.9588579477172685E-4</v>
      </c>
      <c r="AY121" s="334">
        <f t="shared" si="31"/>
        <v>3.6800000000000005E-4</v>
      </c>
      <c r="AZ121" s="381">
        <f>AY121*(1-VLOOKUP($AW121,'MP-2019_Female'!$A$3:$CH$103,IF(AZ$104&gt;2034,84,(60+(AZ$104-$AX$104)))))</f>
        <v>3.6395200000000007E-4</v>
      </c>
      <c r="BA121" s="381">
        <f>AZ121*(1-VLOOKUP($AW121,'MP-2019_Female'!$A$3:$CH$103,IF(BA$104&gt;2034,84,(60+(BA$104-$AX$104)))))</f>
        <v>3.6227782080000006E-4</v>
      </c>
      <c r="BB121" s="381">
        <f>BA121*(1-VLOOKUP($AW121,'MP-2019_Female'!$A$3:$CH$103,IF(BB$104&gt;2034,84,(60+(BB$104-$AX$104)))))</f>
        <v>3.6321974313408001E-4</v>
      </c>
      <c r="BC121" s="381">
        <f>BB121*(1-VLOOKUP($AW121,'MP-2019_Female'!$A$3:$CH$103,IF(BC$104&gt;2034,84,(60+(BC$104-$AX$104)))))</f>
        <v>3.6685194056542081E-4</v>
      </c>
      <c r="BD121" s="381">
        <f>BC121*(1-VLOOKUP($AW121,'MP-2019_Female'!$A$3:$CH$103,IF(BD$104&gt;2034,84,(60+(BD$104-$AX$104)))))</f>
        <v>3.7319847913720261E-4</v>
      </c>
      <c r="BE121" s="381">
        <f>BD121*(1-VLOOKUP($AW121,'MP-2019_Female'!$A$3:$CH$103,IF(BE$104&gt;2034,84,(60+(BE$104-$AX$104)))))</f>
        <v>3.8036388993663696E-4</v>
      </c>
      <c r="BF121" s="381">
        <f>BE121*(1-VLOOKUP($AW121,'MP-2019_Female'!$A$3:$CH$103,IF(BF$104&gt;2034,84,(60+(BF$104-$AX$104)))))</f>
        <v>3.8804724051335704E-4</v>
      </c>
      <c r="BG121" s="381">
        <f>BF121*(1-VLOOKUP($AW121,'MP-2019_Female'!$A$3:$CH$103,IF(BG$104&gt;2034,84,(60+(BG$104-$AX$104)))))</f>
        <v>3.9588579477172685E-4</v>
      </c>
      <c r="BH121" s="381">
        <f>BG121*(1-VLOOKUP($AW121,'MP-2019_Female'!$A$3:$CH$103,IF(BH$104&gt;2034,84,(60+(BH$104-$AX$104)))))</f>
        <v>4.0352639061082122E-4</v>
      </c>
      <c r="BI121" s="381">
        <f>BH121*(1-VLOOKUP($AW121,'MP-2019_Female'!$A$3:$CH$103,IF(BI$104&gt;2034,84,(60+(BI$104-$AX$104)))))</f>
        <v>4.1066880772463278E-4</v>
      </c>
      <c r="BJ121" s="471">
        <f>BI121*(1-VLOOKUP($AW121,'MP-2019_Female'!$A$3:$CH$103,IF(BJ$104&gt;2034,84,(60+(BJ$104-$AX$104)))))</f>
        <v>4.1695204048281968E-4</v>
      </c>
      <c r="BK121" s="381">
        <f>BJ121*(1-VLOOKUP($AW121,'MP-2019_Female'!$A$3:$CH$103,IF(BK$104&gt;2034,84,(60+(BK$104-$AX$104)))))</f>
        <v>4.222056361929032E-4</v>
      </c>
      <c r="BL121" s="381">
        <f>BK121*(1-VLOOKUP($AW121,'MP-2019_Female'!$A$3:$CH$103,IF(BL$104&gt;2034,84,(60+(BL$104-$AX$104)))))</f>
        <v>4.2625881030035508E-4</v>
      </c>
      <c r="BM121" s="381">
        <f>BL121*(1-VLOOKUP($AW121,'MP-2019_Female'!$A$3:$CH$103,IF(BM$104&gt;2034,84,(60+(BM$104-$AX$104)))))</f>
        <v>4.2911474432936743E-4</v>
      </c>
      <c r="BN121" s="381">
        <f>BM121*(1-VLOOKUP($AW121,'MP-2019_Female'!$A$3:$CH$103,IF(BN$104&gt;2034,84,(60+(BN$104-$AX$104)))))</f>
        <v>4.3091702625555075E-4</v>
      </c>
      <c r="BO121" s="381">
        <f>BN121*(1-VLOOKUP($AW121,'MP-2019_Female'!$A$3:$CH$103,IF(BO$104&gt;2034,84,(60+(BO$104-$AX$104)))))</f>
        <v>4.3173576860543628E-4</v>
      </c>
      <c r="BP121" s="381">
        <f>BO121*(1-VLOOKUP($AW121,'MP-2019_Female'!$A$3:$CH$103,IF(BP$104&gt;2034,84,(60+(BP$104-$AX$104)))))</f>
        <v>4.3156307429799412E-4</v>
      </c>
      <c r="BQ121" s="381">
        <f>BP121*(1-VLOOKUP($AW121,'MP-2019_Female'!$A$3:$CH$103,IF(BQ$104&gt;2034,84,(60+(BQ$104-$AX$104)))))</f>
        <v>4.3044101030481933E-4</v>
      </c>
      <c r="BR121" s="381">
        <f>BQ121*(1-VLOOKUP($AW121,'MP-2019_Female'!$A$3:$CH$103,IF(BR$104&gt;2034,84,(60+(BR$104-$AX$104)))))</f>
        <v>4.2850402575844769E-4</v>
      </c>
      <c r="BS121" s="381">
        <f>BR121*(1-VLOOKUP($AW121,'MP-2019_Female'!$A$3:$CH$103,IF(BS$104&gt;2034,84,(60+(BS$104-$AX$104)))))</f>
        <v>4.2584730079874532E-4</v>
      </c>
      <c r="BT121" s="381">
        <f>BS121*(1-VLOOKUP($AW121,'MP-2019_Female'!$A$3:$CH$103,IF(BT$104&gt;2034,84,(60+(BT$104-$AX$104)))))</f>
        <v>4.2261086131267485E-4</v>
      </c>
      <c r="BU121" s="381">
        <f>BT121*(1-VLOOKUP($AW121,'MP-2019_Female'!$A$3:$CH$103,IF(BU$104&gt;2034,84,(60+(BU$104-$AX$104)))))</f>
        <v>4.1893414681925455E-4</v>
      </c>
      <c r="BV121" s="381">
        <f>BU121*(1-VLOOKUP($AW121,'MP-2019_Female'!$A$3:$CH$103,IF(BV$104&gt;2034,84,(60+(BV$104-$AX$104)))))</f>
        <v>4.1499616583915355E-4</v>
      </c>
      <c r="BW121" s="381">
        <f>BV121*(1-VLOOKUP($AW121,'MP-2019_Female'!$A$3:$CH$103,IF(BW$104&gt;2034,84,(60+(BW$104-$AX$104)))))</f>
        <v>4.1088770379734589E-4</v>
      </c>
      <c r="BX121" s="381">
        <f>BW121*(1-VLOOKUP($AW121,'MP-2019_Female'!$A$3:$CH$103,IF(BX$104&gt;2034,84,(60+(BX$104-$AX$104)))))</f>
        <v>4.0702535938165084E-4</v>
      </c>
      <c r="BY121" s="381">
        <f>BX121*(1-VLOOKUP($AW121,'MP-2019_Female'!$A$3:$CH$103,IF(BY$104&gt;2034,84,(60+(BY$104-$AX$104)))))</f>
        <v>4.0319932100346331E-4</v>
      </c>
      <c r="BZ121" s="381">
        <f>BY121*(1-VLOOKUP($AW121,'MP-2019_Female'!$A$3:$CH$103,IF(BZ$104&gt;2034,84,(60+(BZ$104-$AX$104)))))</f>
        <v>3.9940924738603075E-4</v>
      </c>
      <c r="CA121" s="381">
        <f>BZ121*(1-VLOOKUP($AW121,'MP-2019_Female'!$A$3:$CH$103,IF(CA$104&gt;2034,84,(60+(CA$104-$AX$104)))))</f>
        <v>3.956548004606021E-4</v>
      </c>
      <c r="CB121" s="381">
        <f>CA121*(1-VLOOKUP($AW121,'MP-2019_Female'!$A$3:$CH$103,IF(CB$104&gt;2034,84,(60+(CB$104-$AX$104)))))</f>
        <v>3.9193564533627248E-4</v>
      </c>
      <c r="CC121" s="381">
        <f>CB121*(1-VLOOKUP($AW121,'MP-2019_Female'!$A$3:$CH$103,IF(CC$104&gt;2034,84,(60+(CC$104-$AX$104)))))</f>
        <v>3.8825145027011155E-4</v>
      </c>
      <c r="CD121" s="381">
        <f>CC121*(1-VLOOKUP($AW121,'MP-2019_Female'!$A$3:$CH$103,IF(CD$104&gt;2034,84,(60+(CD$104-$AX$104)))))</f>
        <v>3.8460188663757254E-4</v>
      </c>
      <c r="CE121" s="381">
        <f>CD121*(1-VLOOKUP($AW121,'MP-2019_Female'!$A$3:$CH$103,IF(CE$104&gt;2034,84,(60+(CE$104-$AX$104)))))</f>
        <v>3.8098662890317936E-4</v>
      </c>
      <c r="CF121" s="381">
        <f>CE121*(1-VLOOKUP($AW121,'MP-2019_Female'!$A$3:$CH$103,IF(CF$104&gt;2034,84,(60+(CF$104-$AX$104)))))</f>
        <v>3.7740535459148951E-4</v>
      </c>
      <c r="CG121" s="381">
        <f>CF121*(1-VLOOKUP($AW121,'MP-2019_Female'!$A$3:$CH$103,IF(CG$104&gt;2034,84,(60+(CG$104-$AX$104)))))</f>
        <v>3.7385774425832951E-4</v>
      </c>
      <c r="CH121" s="381">
        <f>CG121*(1-VLOOKUP($AW121,'MP-2019_Female'!$A$3:$CH$103,IF(CH$104&gt;2034,84,(60+(CH$104-$AX$104)))))</f>
        <v>3.7034348146230121E-4</v>
      </c>
      <c r="CI121" s="381">
        <f>CH121*(1-VLOOKUP($AW121,'MP-2019_Female'!$A$3:$CH$103,IF(CI$104&gt;2034,84,(60+(CI$104-$AX$104)))))</f>
        <v>3.6686225273655561E-4</v>
      </c>
      <c r="CJ121" s="381">
        <f>CI121*(1-VLOOKUP($AW121,'MP-2019_Female'!$A$3:$CH$103,IF(CJ$104&gt;2034,84,(60+(CJ$104-$AX$104)))))</f>
        <v>3.6341374756083202E-4</v>
      </c>
      <c r="CK121" s="381">
        <f>CJ121*(1-VLOOKUP($AW121,'MP-2019_Female'!$A$3:$CH$103,IF(CK$104&gt;2034,84,(60+(CK$104-$AX$104)))))</f>
        <v>3.599976583337602E-4</v>
      </c>
      <c r="CL121" s="381">
        <f>CK121*(1-VLOOKUP($AW121,'MP-2019_Female'!$A$3:$CH$103,IF(CL$104&gt;2034,84,(60+(CL$104-$AX$104)))))</f>
        <v>3.5661368034542288E-4</v>
      </c>
      <c r="CM121" s="381">
        <f>CL121*(1-VLOOKUP($AW121,'MP-2019_Female'!$A$3:$CH$103,IF(CM$104&gt;2034,84,(60+(CM$104-$AX$104)))))</f>
        <v>3.5326151175017593E-4</v>
      </c>
      <c r="CN121" s="381">
        <f>CM121*(1-VLOOKUP($AW121,'MP-2019_Female'!$A$3:$CH$103,IF(CN$104&gt;2034,84,(60+(CN$104-$AX$104)))))</f>
        <v>3.4994085353972428E-4</v>
      </c>
      <c r="CO121" s="381">
        <f>CN121*(1-VLOOKUP($AW121,'MP-2019_Female'!$A$3:$CH$103,IF(CO$104&gt;2034,84,(60+(CO$104-$AX$104)))))</f>
        <v>3.4665140951645087E-4</v>
      </c>
      <c r="CP121" s="381">
        <f>CO121*(1-VLOOKUP($AW121,'MP-2019_Female'!$A$3:$CH$103,IF(CP$104&gt;2034,84,(60+(CP$104-$AX$104)))))</f>
        <v>3.4339288626699624E-4</v>
      </c>
      <c r="CQ121" s="381">
        <f>CP121*(1-VLOOKUP($AW121,'MP-2019_Female'!$A$3:$CH$103,IF(CQ$104&gt;2034,84,(60+(CQ$104-$AX$104)))))</f>
        <v>3.401649931360865E-4</v>
      </c>
      <c r="CR121" s="381">
        <f>CQ121*(1-VLOOKUP($AW121,'MP-2019_Female'!$A$3:$CH$103,IF(CR$104&gt;2034,84,(60+(CR$104-$AX$104)))))</f>
        <v>3.3696744220060732E-4</v>
      </c>
      <c r="CS121" s="381">
        <f>CR121*(1-VLOOKUP($AW121,'MP-2019_Female'!$A$3:$CH$103,IF(CS$104&gt;2034,84,(60+(CS$104-$AX$104)))))</f>
        <v>3.3379994824392161E-4</v>
      </c>
      <c r="CT121" s="381">
        <f>CS121*(1-VLOOKUP($AW121,'MP-2019_Female'!$A$3:$CH$103,IF(CT$104&gt;2034,84,(60+(CT$104-$AX$104)))))</f>
        <v>3.3066222873042876E-4</v>
      </c>
      <c r="CU121" s="381">
        <f>CT121*(1-VLOOKUP($AW121,'MP-2019_Female'!$A$3:$CH$103,IF(CU$104&gt;2034,84,(60+(CU$104-$AX$104)))))</f>
        <v>3.2755400378036277E-4</v>
      </c>
      <c r="CV121" s="381">
        <f>CU121*(1-VLOOKUP($AW121,'MP-2019_Female'!$A$3:$CH$103,IF(CV$104&gt;2034,84,(60+(CV$104-$AX$104)))))</f>
        <v>3.2447499614482738E-4</v>
      </c>
      <c r="CW121" s="381">
        <f>CV121*(1-VLOOKUP($AW121,'MP-2019_Female'!$A$3:$CH$103,IF(CW$104&gt;2034,84,(60+(CW$104-$AX$104)))))</f>
        <v>3.2142493118106602E-4</v>
      </c>
      <c r="CX121" s="381">
        <f>CW121*(1-VLOOKUP($AW121,'MP-2019_Female'!$A$3:$CH$103,IF(CX$104&gt;2034,84,(60+(CX$104-$AX$104)))))</f>
        <v>3.1840353682796401E-4</v>
      </c>
      <c r="CY121" s="381">
        <f>CX121*(1-VLOOKUP($AW121,'MP-2019_Female'!$A$3:$CH$103,IF(CY$104&gt;2034,84,(60+(CY$104-$AX$104)))))</f>
        <v>3.1541054358178117E-4</v>
      </c>
      <c r="CZ121" s="381">
        <f>CY121*(1-VLOOKUP($AW121,'MP-2019_Female'!$A$3:$CH$103,IF(CZ$104&gt;2034,84,(60+(CZ$104-$AX$104)))))</f>
        <v>3.1244568447211246E-4</v>
      </c>
      <c r="DA121" s="381">
        <f>CZ121*(1-VLOOKUP($AW121,'MP-2019_Female'!$A$3:$CH$103,IF(DA$104&gt;2034,84,(60+(DA$104-$AX$104)))))</f>
        <v>3.0950869503807463E-4</v>
      </c>
      <c r="DB121" s="381">
        <f>DA121*(1-VLOOKUP($AW121,'MP-2019_Female'!$A$3:$CH$103,IF(DB$104&gt;2034,84,(60+(DB$104-$AX$104)))))</f>
        <v>3.0659931330471676E-4</v>
      </c>
      <c r="DC121" s="381">
        <f>DB121*(1-VLOOKUP($AW121,'MP-2019_Female'!$A$3:$CH$103,IF(DC$104&gt;2034,84,(60+(DC$104-$AX$104)))))</f>
        <v>3.0371727975965246E-4</v>
      </c>
      <c r="DD121" s="381">
        <f>DC121*(1-VLOOKUP($AW121,'MP-2019_Female'!$A$3:$CH$103,IF(DD$104&gt;2034,84,(60+(DD$104-$AX$104)))))</f>
        <v>3.0086233732991172E-4</v>
      </c>
      <c r="DE121" s="381">
        <f>DD121*(1-VLOOKUP($AW121,'MP-2019_Female'!$A$3:$CH$103,IF(DE$104&gt;2034,84,(60+(DE$104-$AX$104)))))</f>
        <v>2.9803423135901054E-4</v>
      </c>
      <c r="DF121" s="381">
        <f>DE121*(1-VLOOKUP($AW121,'MP-2019_Female'!$A$3:$CH$103,IF(DF$104&gt;2034,84,(60+(DF$104-$AX$104)))))</f>
        <v>2.9523270958423586E-4</v>
      </c>
      <c r="DG121" s="381">
        <f>DF121*(1-VLOOKUP($AW121,'MP-2019_Female'!$A$3:$CH$103,IF(DG$104&gt;2034,84,(60+(DG$104-$AX$104)))))</f>
        <v>2.9245752211414406E-4</v>
      </c>
      <c r="DH121" s="381">
        <f>DG121*(1-VLOOKUP($AW121,'MP-2019_Female'!$A$3:$CH$103,IF(DH$104&gt;2034,84,(60+(DH$104-$AX$104)))))</f>
        <v>2.8970842140627111E-4</v>
      </c>
      <c r="DI121" s="381">
        <f>DH121*(1-VLOOKUP($AW121,'MP-2019_Female'!$A$3:$CH$103,IF(DI$104&gt;2034,84,(60+(DI$104-$AX$104)))))</f>
        <v>2.8698516224505216E-4</v>
      </c>
      <c r="DJ121" s="381">
        <f>DI121*(1-VLOOKUP($AW121,'MP-2019_Female'!$A$3:$CH$103,IF(DJ$104&gt;2034,84,(60+(DJ$104-$AX$104)))))</f>
        <v>2.8428750171994867E-4</v>
      </c>
      <c r="DK121" s="381">
        <f>DJ121*(1-VLOOKUP($AW121,'MP-2019_Female'!$A$3:$CH$103,IF(DK$104&gt;2034,84,(60+(DK$104-$AX$104)))))</f>
        <v>2.8161519920378116E-4</v>
      </c>
      <c r="DL121" s="381">
        <f>DK121*(1-VLOOKUP($AW121,'MP-2019_Female'!$A$3:$CH$103,IF(DL$104&gt;2034,84,(60+(DL$104-$AX$104)))))</f>
        <v>2.7896801633126565E-4</v>
      </c>
      <c r="DM121" s="381">
        <f>DL121*(1-VLOOKUP($AW121,'MP-2019_Female'!$A$3:$CH$103,IF(DM$104&gt;2034,84,(60+(DM$104-$AX$104)))))</f>
        <v>2.7634571697775174E-4</v>
      </c>
      <c r="DN121" s="381">
        <f>DM121*(1-VLOOKUP($AW121,'MP-2019_Female'!$A$3:$CH$103,IF(DN$104&gt;2034,84,(60+(DN$104-$AX$104)))))</f>
        <v>2.7374806723816088E-4</v>
      </c>
      <c r="DO121" s="381">
        <f>DN121*(1-VLOOKUP($AW121,'MP-2019_Female'!$A$3:$CH$103,IF(DO$104&gt;2034,84,(60+(DO$104-$AX$104)))))</f>
        <v>2.7117483540612216E-4</v>
      </c>
      <c r="DP121" s="381">
        <f>DO121*(1-VLOOKUP($AW121,'MP-2019_Female'!$A$3:$CH$103,IF(DP$104&gt;2034,84,(60+(DP$104-$AX$104)))))</f>
        <v>2.6862579195330462E-4</v>
      </c>
      <c r="DQ121" s="381">
        <f>DP121*(1-VLOOKUP($AW121,'MP-2019_Female'!$A$3:$CH$103,IF(DQ$104&gt;2034,84,(60+(DQ$104-$AX$104)))))</f>
        <v>2.6610070950894358E-4</v>
      </c>
      <c r="DR121" s="381">
        <f>DQ121*(1-VLOOKUP($AW121,'MP-2019_Female'!$A$3:$CH$103,IF(DR$104&gt;2034,84,(60+(DR$104-$AX$104)))))</f>
        <v>2.635993628395595E-4</v>
      </c>
      <c r="DS121" s="381">
        <f>DR121*(1-VLOOKUP($AW121,'MP-2019_Female'!$A$3:$CH$103,IF(DS$104&gt;2034,84,(60+(DS$104-$AX$104)))))</f>
        <v>2.6112152882886764E-4</v>
      </c>
      <c r="DT121" s="381">
        <f>DS121*(1-VLOOKUP($AW121,'MP-2019_Female'!$A$3:$CH$103,IF(DT$104&gt;2034,84,(60+(DT$104-$AX$104)))))</f>
        <v>2.5866698645787627E-4</v>
      </c>
      <c r="DU121" s="381">
        <f>DT121*(1-VLOOKUP($AW121,'MP-2019_Female'!$A$3:$CH$103,IF(DU$104&gt;2034,84,(60+(DU$104-$AX$104)))))</f>
        <v>2.5623551678517222E-4</v>
      </c>
      <c r="DV121" s="381">
        <f>DU121*(1-VLOOKUP($AW121,'MP-2019_Female'!$A$3:$CH$103,IF(DV$104&gt;2034,84,(60+(DV$104-$AX$104)))))</f>
        <v>2.5382690292739162E-4</v>
      </c>
      <c r="DW121" s="381">
        <f>DV121*(1-VLOOKUP($AW121,'MP-2019_Female'!$A$3:$CH$103,IF(DW$104&gt;2034,84,(60+(DW$104-$AX$104)))))</f>
        <v>2.5144093003987413E-4</v>
      </c>
      <c r="DX121" s="381">
        <f>DW121*(1-VLOOKUP($AW121,'MP-2019_Female'!$A$3:$CH$103,IF(DX$104&gt;2034,84,(60+(DX$104-$AX$104)))))</f>
        <v>2.4907738529749931E-4</v>
      </c>
      <c r="DY121" s="381">
        <f>DX121*(1-VLOOKUP($AW121,'MP-2019_Female'!$A$3:$CH$103,IF(DY$104&gt;2034,84,(60+(DY$104-$AX$104)))))</f>
        <v>2.4673605787570282E-4</v>
      </c>
      <c r="DZ121" s="381">
        <f>DY121*(1-VLOOKUP($AW121,'MP-2019_Female'!$A$3:$CH$103,IF(DZ$104&gt;2034,84,(60+(DZ$104-$AX$104)))))</f>
        <v>2.4441673893167124E-4</v>
      </c>
      <c r="EA121" s="381">
        <f>DZ121*(1-VLOOKUP($AW121,'MP-2019_Female'!$A$3:$CH$103,IF(EA$104&gt;2034,84,(60+(EA$104-$AX$104)))))</f>
        <v>2.4211922158571354E-4</v>
      </c>
      <c r="EB121" s="381">
        <f>EA121*(1-VLOOKUP($AW121,'MP-2019_Female'!$A$3:$CH$103,IF(EB$104&gt;2034,84,(60+(EB$104-$AX$104)))))</f>
        <v>2.3984330090280785E-4</v>
      </c>
      <c r="EC121" s="381">
        <f>EB121*(1-VLOOKUP($AW121,'MP-2019_Female'!$A$3:$CH$103,IF(EC$104&gt;2034,84,(60+(EC$104-$AX$104)))))</f>
        <v>2.3758877387432148E-4</v>
      </c>
      <c r="ED121" s="381">
        <f>EC121*(1-VLOOKUP($AW121,'MP-2019_Female'!$A$3:$CH$103,IF(ED$104&gt;2034,84,(60+(ED$104-$AX$104)))))</f>
        <v>2.3535543939990286E-4</v>
      </c>
      <c r="EE121" s="381">
        <f>ED121*(1-VLOOKUP($AW121,'MP-2019_Female'!$A$3:$CH$103,IF(EE$104&gt;2034,84,(60+(EE$104-$AX$104)))))</f>
        <v>2.3314309826954379E-4</v>
      </c>
      <c r="EF121" s="381">
        <f>EE121*(1-VLOOKUP($AW121,'MP-2019_Female'!$A$3:$CH$103,IF(EF$104&gt;2034,84,(60+(EF$104-$AX$104)))))</f>
        <v>2.3095155314581007E-4</v>
      </c>
      <c r="EG121" s="381">
        <f>EF121*(1-VLOOKUP($AW121,'MP-2019_Female'!$A$3:$CH$103,IF(EG$104&gt;2034,84,(60+(EG$104-$AX$104)))))</f>
        <v>2.2878060854623946E-4</v>
      </c>
      <c r="EH121" s="381">
        <f>EG121*(1-VLOOKUP($AW121,'MP-2019_Female'!$A$3:$CH$103,IF(EH$104&gt;2034,84,(60+(EH$104-$AX$104)))))</f>
        <v>2.2663007082590481E-4</v>
      </c>
      <c r="EI121" s="381">
        <f>EH121*(1-VLOOKUP($AW121,'MP-2019_Female'!$A$3:$CH$103,IF(EI$104&gt;2034,84,(60+(EI$104-$AX$104)))))</f>
        <v>2.2449974816014131E-4</v>
      </c>
      <c r="EJ121" s="381">
        <f>EI121*(1-VLOOKUP($AW121,'MP-2019_Female'!$A$3:$CH$103,IF(EJ$104&gt;2034,84,(60+(EJ$104-$AX$104)))))</f>
        <v>2.22389450527436E-4</v>
      </c>
      <c r="EK121" s="381">
        <f>EJ121*(1-VLOOKUP($AW121,'MP-2019_Female'!$A$3:$CH$103,IF(EK$104&gt;2034,84,(60+(EK$104-$AX$104)))))</f>
        <v>2.202989896924781E-4</v>
      </c>
      <c r="EL121" s="381">
        <f>EK121*(1-VLOOKUP($AW121,'MP-2019_Female'!$A$3:$CH$103,IF(EL$104&gt;2034,84,(60+(EL$104-$AX$104)))))</f>
        <v>2.1822817918936883E-4</v>
      </c>
      <c r="EM121" s="381">
        <f>EL121*(1-VLOOKUP($AW121,'MP-2019_Female'!$A$3:$CH$103,IF(EM$104&gt;2034,84,(60+(EM$104-$AX$104)))))</f>
        <v>2.1617683430498875E-4</v>
      </c>
      <c r="EN121" s="381">
        <f>EM121*(1-VLOOKUP($AW121,'MP-2019_Female'!$A$3:$CH$103,IF(EN$104&gt;2034,84,(60+(EN$104-$AX$104)))))</f>
        <v>2.1414477206252187E-4</v>
      </c>
      <c r="EO121" s="381">
        <f>EN121*(1-VLOOKUP($AW121,'MP-2019_Female'!$A$3:$CH$103,IF(EO$104&gt;2034,84,(60+(EO$104-$AX$104)))))</f>
        <v>2.1213181120513416E-4</v>
      </c>
      <c r="EP121" s="381">
        <f>EO121*(1-VLOOKUP($AW121,'MP-2019_Female'!$A$3:$CH$103,IF(EP$104&gt;2034,84,(60+(EP$104-$AX$104)))))</f>
        <v>2.1013777217980591E-4</v>
      </c>
      <c r="EQ121" s="381">
        <f>EP121*(1-VLOOKUP($AW121,'MP-2019_Female'!$A$3:$CH$103,IF(EQ$104&gt;2034,84,(60+(EQ$104-$AX$104)))))</f>
        <v>2.0816247712131573E-4</v>
      </c>
      <c r="ER121" s="381">
        <f>EQ121*(1-VLOOKUP($AW121,'MP-2019_Female'!$A$3:$CH$103,IF(ER$104&gt;2034,84,(60+(ER$104-$AX$104)))))</f>
        <v>2.0620574983637536E-4</v>
      </c>
      <c r="ES121" s="381">
        <f>ER121*(1-VLOOKUP($AW121,'MP-2019_Female'!$A$3:$CH$103,IF(ES$104&gt;2034,84,(60+(ES$104-$AX$104)))))</f>
        <v>2.0426741578791343E-4</v>
      </c>
      <c r="ET121" s="381">
        <f>ES121*(1-VLOOKUP($AW121,'MP-2019_Female'!$A$3:$CH$103,IF(ET$104&gt;2034,84,(60+(ET$104-$AX$104)))))</f>
        <v>2.0234730207950704E-4</v>
      </c>
      <c r="EU121" s="381">
        <f>ET121*(1-VLOOKUP($AW121,'MP-2019_Female'!$A$3:$CH$103,IF(EU$104&gt;2034,84,(60+(EU$104-$AX$104)))))</f>
        <v>2.004452374399597E-4</v>
      </c>
      <c r="EV121" s="381">
        <f>EU121*(1-VLOOKUP($AW121,'MP-2019_Female'!$A$3:$CH$103,IF(EV$104&gt;2034,84,(60+(EV$104-$AX$104)))))</f>
        <v>1.9856105220802408E-4</v>
      </c>
      <c r="EW121" s="381">
        <f>EV121*(1-VLOOKUP($AW121,'MP-2019_Female'!$A$3:$CH$103,IF(EW$104&gt;2034,84,(60+(EW$104-$AX$104)))))</f>
        <v>1.9669457831726866E-4</v>
      </c>
      <c r="EX121" s="381">
        <f>EW121*(1-VLOOKUP($AW121,'MP-2019_Female'!$A$3:$CH$103,IF(EX$104&gt;2034,84,(60+(EX$104-$AX$104)))))</f>
        <v>1.9484564928108636E-4</v>
      </c>
      <c r="EY121" s="381">
        <f>EX121*(1-VLOOKUP($AW121,'MP-2019_Female'!$A$3:$CH$103,IF(EY$104&gt;2034,84,(60+(EY$104-$AX$104)))))</f>
        <v>1.9301410017784416E-4</v>
      </c>
      <c r="EZ121" s="381">
        <f>EY121*(1-VLOOKUP($AW121,'MP-2019_Female'!$A$3:$CH$103,IF(EZ$104&gt;2034,84,(60+(EZ$104-$AX$104)))))</f>
        <v>1.9119976763617242E-4</v>
      </c>
      <c r="FA121" s="381">
        <f>EZ121*(1-VLOOKUP($AW121,'MP-2019_Female'!$A$3:$CH$103,IF(FA$104&gt;2034,84,(60+(FA$104-$AX$104)))))</f>
        <v>1.8940248982039242E-4</v>
      </c>
      <c r="FB121" s="381">
        <f>FA121*(1-VLOOKUP($AW121,'MP-2019_Female'!$A$3:$CH$103,IF(FB$104&gt;2034,84,(60+(FB$104-$AX$104)))))</f>
        <v>1.8762210641608073E-4</v>
      </c>
      <c r="FC121" s="381">
        <f>FB121*(1-VLOOKUP($AW121,'MP-2019_Female'!$A$3:$CH$103,IF(FC$104&gt;2034,84,(60+(FC$104-$AX$104)))))</f>
        <v>1.8585845861576958E-4</v>
      </c>
      <c r="FD121" s="381">
        <f>FC121*(1-VLOOKUP($AW121,'MP-2019_Female'!$A$3:$CH$103,IF(FD$104&gt;2034,84,(60+(FD$104-$AX$104)))))</f>
        <v>1.8411138910478137E-4</v>
      </c>
      <c r="FE121" s="381">
        <f>FD121*(1-VLOOKUP($AW121,'MP-2019_Female'!$A$3:$CH$103,IF(FE$104&gt;2034,84,(60+(FE$104-$AX$104)))))</f>
        <v>1.8238074204719642E-4</v>
      </c>
      <c r="FF121" s="381">
        <f>FE121*(1-VLOOKUP($AW121,'MP-2019_Female'!$A$3:$CH$103,IF(FF$104&gt;2034,84,(60+(FF$104-$AX$104)))))</f>
        <v>1.8066636307195277E-4</v>
      </c>
      <c r="FG121" s="381">
        <f>FF121*(1-VLOOKUP($AW121,'MP-2019_Female'!$A$3:$CH$103,IF(FG$104&gt;2034,84,(60+(FG$104-$AX$104)))))</f>
        <v>1.7896809925907643E-4</v>
      </c>
      <c r="FH121" s="381">
        <f>FG121*(1-VLOOKUP($AW121,'MP-2019_Female'!$A$3:$CH$103,IF(FH$104&gt;2034,84,(60+(FH$104-$AX$104)))))</f>
        <v>1.7728579912604112E-4</v>
      </c>
      <c r="FI121" s="381">
        <f>FH121*(1-VLOOKUP($AW121,'MP-2019_Female'!$A$3:$CH$103,IF(FI$104&gt;2034,84,(60+(FI$104-$AX$104)))))</f>
        <v>1.7561931261425633E-4</v>
      </c>
      <c r="FJ121" s="381">
        <f>FI121*(1-VLOOKUP($AW121,'MP-2019_Female'!$A$3:$CH$103,IF(FJ$104&gt;2034,84,(60+(FJ$104-$AX$104)))))</f>
        <v>1.7396849107568233E-4</v>
      </c>
      <c r="FK121" s="381">
        <f>FJ121*(1-VLOOKUP($AW121,'MP-2019_Female'!$A$3:$CH$103,IF(FK$104&gt;2034,84,(60+(FK$104-$AX$104)))))</f>
        <v>1.7233318725957093E-4</v>
      </c>
      <c r="FL121" s="381">
        <f>FK121*(1-VLOOKUP($AW121,'MP-2019_Female'!$A$3:$CH$103,IF(FL$104&gt;2034,84,(60+(FL$104-$AX$104)))))</f>
        <v>1.7071325529933098E-4</v>
      </c>
      <c r="FM121" s="381">
        <f>FL121*(1-VLOOKUP($AW121,'MP-2019_Female'!$A$3:$CH$103,IF(FM$104&gt;2034,84,(60+(FM$104-$AX$104)))))</f>
        <v>1.6910855069951727E-4</v>
      </c>
      <c r="FN121" s="381">
        <f>FM121*(1-VLOOKUP($AW121,'MP-2019_Female'!$A$3:$CH$103,IF(FN$104&gt;2034,84,(60+(FN$104-$AX$104)))))</f>
        <v>1.6751893032294183E-4</v>
      </c>
    </row>
    <row r="122" spans="3:170">
      <c r="C122" s="165" t="s">
        <v>87</v>
      </c>
      <c r="AW122" s="172">
        <v>42</v>
      </c>
      <c r="AX122" s="199">
        <f t="shared" si="30"/>
        <v>4.1303838817754828E-4</v>
      </c>
      <c r="AY122" s="334">
        <f t="shared" si="31"/>
        <v>3.9560000000000002E-4</v>
      </c>
      <c r="AZ122" s="381">
        <f>AY122*(1-VLOOKUP($AW122,'MP-2019_Female'!$A$3:$CH$103,IF(AZ$104&gt;2034,84,(60+(AZ$104-$AX$104)))))</f>
        <v>3.9045719999999999E-4</v>
      </c>
      <c r="BA122" s="381">
        <f>AZ122*(1-VLOOKUP($AW122,'MP-2019_Female'!$A$3:$CH$103,IF(BA$104&gt;2034,84,(60+(BA$104-$AX$104)))))</f>
        <v>3.8760686243999998E-4</v>
      </c>
      <c r="BB122" s="381">
        <f>BA122*(1-VLOOKUP($AW122,'MP-2019_Female'!$A$3:$CH$103,IF(BB$104&gt;2034,84,(60+(BB$104-$AX$104)))))</f>
        <v>3.8729677695004794E-4</v>
      </c>
      <c r="BC122" s="381">
        <f>BB122*(1-VLOOKUP($AW122,'MP-2019_Female'!$A$3:$CH$103,IF(BC$104&gt;2034,84,(60+(BC$104-$AX$104)))))</f>
        <v>3.8958182793405325E-4</v>
      </c>
      <c r="BD122" s="381">
        <f>BC122*(1-VLOOKUP($AW122,'MP-2019_Female'!$A$3:$CH$103,IF(BD$104&gt;2034,84,(60+(BD$104-$AX$104)))))</f>
        <v>3.9445160078322892E-4</v>
      </c>
      <c r="BE122" s="381">
        <f>BD122*(1-VLOOKUP($AW122,'MP-2019_Female'!$A$3:$CH$103,IF(BE$104&gt;2034,84,(60+(BE$104-$AX$104)))))</f>
        <v>4.0017114899458571E-4</v>
      </c>
      <c r="BF122" s="381">
        <f>BE122*(1-VLOOKUP($AW122,'MP-2019_Female'!$A$3:$CH$103,IF(BF$104&gt;2034,84,(60+(BF$104-$AX$104)))))</f>
        <v>4.0645383603380071E-4</v>
      </c>
      <c r="BG122" s="381">
        <f>BF122*(1-VLOOKUP($AW122,'MP-2019_Female'!$A$3:$CH$103,IF(BG$104&gt;2034,84,(60+(BG$104-$AX$104)))))</f>
        <v>4.1303838817754828E-4</v>
      </c>
      <c r="BH122" s="381">
        <f>BG122*(1-VLOOKUP($AW122,'MP-2019_Female'!$A$3:$CH$103,IF(BH$104&gt;2034,84,(60+(BH$104-$AX$104)))))</f>
        <v>4.196056985495713E-4</v>
      </c>
      <c r="BI122" s="381">
        <f>BH122*(1-VLOOKUP($AW122,'MP-2019_Female'!$A$3:$CH$103,IF(BI$104&gt;2034,84,(60+(BI$104-$AX$104)))))</f>
        <v>4.2585782345795989E-4</v>
      </c>
      <c r="BJ122" s="471">
        <f>BI122*(1-VLOOKUP($AW122,'MP-2019_Female'!$A$3:$CH$103,IF(BJ$104&gt;2034,84,(60+(BJ$104-$AX$104)))))</f>
        <v>4.3152173250995079E-4</v>
      </c>
      <c r="BK122" s="381">
        <f>BJ122*(1-VLOOKUP($AW122,'MP-2019_Female'!$A$3:$CH$103,IF(BK$104&gt;2034,84,(60+(BK$104-$AX$104)))))</f>
        <v>4.3635477591406229E-4</v>
      </c>
      <c r="BL122" s="381">
        <f>BK122*(1-VLOOKUP($AW122,'MP-2019_Female'!$A$3:$CH$103,IF(BL$104&gt;2034,84,(60+(BL$104-$AX$104)))))</f>
        <v>4.4023833341969742E-4</v>
      </c>
      <c r="BM122" s="381">
        <f>BL122*(1-VLOOKUP($AW122,'MP-2019_Female'!$A$3:$CH$103,IF(BM$104&gt;2034,84,(60+(BM$104-$AX$104)))))</f>
        <v>4.4309988258692544E-4</v>
      </c>
      <c r="BN122" s="381">
        <f>BM122*(1-VLOOKUP($AW122,'MP-2019_Female'!$A$3:$CH$103,IF(BN$104&gt;2034,84,(60+(BN$104-$AX$104)))))</f>
        <v>4.449609020937905E-4</v>
      </c>
      <c r="BO122" s="381">
        <f>BN122*(1-VLOOKUP($AW122,'MP-2019_Female'!$A$3:$CH$103,IF(BO$104&gt;2034,84,(60+(BO$104-$AX$104)))))</f>
        <v>4.4589531998818745E-4</v>
      </c>
      <c r="BP122" s="381">
        <f>BO122*(1-VLOOKUP($AW122,'MP-2019_Female'!$A$3:$CH$103,IF(BP$104&gt;2034,84,(60+(BP$104-$AX$104)))))</f>
        <v>4.4585073045618861E-4</v>
      </c>
      <c r="BQ122" s="381">
        <f>BP122*(1-VLOOKUP($AW122,'MP-2019_Female'!$A$3:$CH$103,IF(BQ$104&gt;2034,84,(60+(BQ$104-$AX$104)))))</f>
        <v>4.4482527377613938E-4</v>
      </c>
      <c r="BR122" s="381">
        <f>BQ122*(1-VLOOKUP($AW122,'MP-2019_Female'!$A$3:$CH$103,IF(BR$104&gt;2034,84,(60+(BR$104-$AX$104)))))</f>
        <v>4.4291252509890197E-4</v>
      </c>
      <c r="BS122" s="381">
        <f>BR122*(1-VLOOKUP($AW122,'MP-2019_Female'!$A$3:$CH$103,IF(BS$104&gt;2034,84,(60+(BS$104-$AX$104)))))</f>
        <v>4.4025504994830858E-4</v>
      </c>
      <c r="BT122" s="381">
        <f>BS122*(1-VLOOKUP($AW122,'MP-2019_Female'!$A$3:$CH$103,IF(BT$104&gt;2034,84,(60+(BT$104-$AX$104)))))</f>
        <v>4.3695313707369627E-4</v>
      </c>
      <c r="BU122" s="381">
        <f>BT122*(1-VLOOKUP($AW122,'MP-2019_Female'!$A$3:$CH$103,IF(BU$104&gt;2034,84,(60+(BU$104-$AX$104)))))</f>
        <v>4.3319534009486247E-4</v>
      </c>
      <c r="BV122" s="381">
        <f>BU122*(1-VLOOKUP($AW122,'MP-2019_Female'!$A$3:$CH$103,IF(BV$104&gt;2034,84,(60+(BV$104-$AX$104)))))</f>
        <v>4.2912330389797076E-4</v>
      </c>
      <c r="BW122" s="381">
        <f>BV122*(1-VLOOKUP($AW122,'MP-2019_Female'!$A$3:$CH$103,IF(BW$104&gt;2034,84,(60+(BW$104-$AX$104)))))</f>
        <v>4.2491789551977061E-4</v>
      </c>
      <c r="BX122" s="381">
        <f>BW122*(1-VLOOKUP($AW122,'MP-2019_Female'!$A$3:$CH$103,IF(BX$104&gt;2034,84,(60+(BX$104-$AX$104)))))</f>
        <v>4.2092366730188478E-4</v>
      </c>
      <c r="BY122" s="381">
        <f>BX122*(1-VLOOKUP($AW122,'MP-2019_Female'!$A$3:$CH$103,IF(BY$104&gt;2034,84,(60+(BY$104-$AX$104)))))</f>
        <v>4.1696698482924708E-4</v>
      </c>
      <c r="BZ122" s="381">
        <f>BY122*(1-VLOOKUP($AW122,'MP-2019_Female'!$A$3:$CH$103,IF(BZ$104&gt;2034,84,(60+(BZ$104-$AX$104)))))</f>
        <v>4.1304749517185219E-4</v>
      </c>
      <c r="CA122" s="381">
        <f>BZ122*(1-VLOOKUP($AW122,'MP-2019_Female'!$A$3:$CH$103,IF(CA$104&gt;2034,84,(60+(CA$104-$AX$104)))))</f>
        <v>4.0916484871723679E-4</v>
      </c>
      <c r="CB122" s="381">
        <f>CA122*(1-VLOOKUP($AW122,'MP-2019_Female'!$A$3:$CH$103,IF(CB$104&gt;2034,84,(60+(CB$104-$AX$104)))))</f>
        <v>4.053186991392948E-4</v>
      </c>
      <c r="CC122" s="381">
        <f>CB122*(1-VLOOKUP($AW122,'MP-2019_Female'!$A$3:$CH$103,IF(CC$104&gt;2034,84,(60+(CC$104-$AX$104)))))</f>
        <v>4.0150870336738546E-4</v>
      </c>
      <c r="CD122" s="381">
        <f>CC122*(1-VLOOKUP($AW122,'MP-2019_Female'!$A$3:$CH$103,IF(CD$104&gt;2034,84,(60+(CD$104-$AX$104)))))</f>
        <v>3.9773452155573204E-4</v>
      </c>
      <c r="CE122" s="381">
        <f>CD122*(1-VLOOKUP($AW122,'MP-2019_Female'!$A$3:$CH$103,IF(CE$104&gt;2034,84,(60+(CE$104-$AX$104)))))</f>
        <v>3.9399581705310818E-4</v>
      </c>
      <c r="CF122" s="381">
        <f>CE122*(1-VLOOKUP($AW122,'MP-2019_Female'!$A$3:$CH$103,IF(CF$104&gt;2034,84,(60+(CF$104-$AX$104)))))</f>
        <v>3.9029225637280898E-4</v>
      </c>
      <c r="CG122" s="381">
        <f>CF122*(1-VLOOKUP($AW122,'MP-2019_Female'!$A$3:$CH$103,IF(CG$104&gt;2034,84,(60+(CG$104-$AX$104)))))</f>
        <v>3.866235091629046E-4</v>
      </c>
      <c r="CH122" s="381">
        <f>CG122*(1-VLOOKUP($AW122,'MP-2019_Female'!$A$3:$CH$103,IF(CH$104&gt;2034,84,(60+(CH$104-$AX$104)))))</f>
        <v>3.8298924817677332E-4</v>
      </c>
      <c r="CI122" s="381">
        <f>CH122*(1-VLOOKUP($AW122,'MP-2019_Female'!$A$3:$CH$103,IF(CI$104&gt;2034,84,(60+(CI$104-$AX$104)))))</f>
        <v>3.7938914924391166E-4</v>
      </c>
      <c r="CJ122" s="381">
        <f>CI122*(1-VLOOKUP($AW122,'MP-2019_Female'!$A$3:$CH$103,IF(CJ$104&gt;2034,84,(60+(CJ$104-$AX$104)))))</f>
        <v>3.7582289124101891E-4</v>
      </c>
      <c r="CK122" s="381">
        <f>CJ122*(1-VLOOKUP($AW122,'MP-2019_Female'!$A$3:$CH$103,IF(CK$104&gt;2034,84,(60+(CK$104-$AX$104)))))</f>
        <v>3.7229015606335332E-4</v>
      </c>
      <c r="CL122" s="381">
        <f>CK122*(1-VLOOKUP($AW122,'MP-2019_Female'!$A$3:$CH$103,IF(CL$104&gt;2034,84,(60+(CL$104-$AX$104)))))</f>
        <v>3.6879062859635782E-4</v>
      </c>
      <c r="CM122" s="381">
        <f>CL122*(1-VLOOKUP($AW122,'MP-2019_Female'!$A$3:$CH$103,IF(CM$104&gt;2034,84,(60+(CM$104-$AX$104)))))</f>
        <v>3.6532399668755207E-4</v>
      </c>
      <c r="CN122" s="381">
        <f>CM122*(1-VLOOKUP($AW122,'MP-2019_Female'!$A$3:$CH$103,IF(CN$104&gt;2034,84,(60+(CN$104-$AX$104)))))</f>
        <v>3.6188995111868907E-4</v>
      </c>
      <c r="CO122" s="381">
        <f>CN122*(1-VLOOKUP($AW122,'MP-2019_Female'!$A$3:$CH$103,IF(CO$104&gt;2034,84,(60+(CO$104-$AX$104)))))</f>
        <v>3.5848818557817339E-4</v>
      </c>
      <c r="CP122" s="381">
        <f>CO122*(1-VLOOKUP($AW122,'MP-2019_Female'!$A$3:$CH$103,IF(CP$104&gt;2034,84,(60+(CP$104-$AX$104)))))</f>
        <v>3.5511839663373857E-4</v>
      </c>
      <c r="CQ122" s="381">
        <f>CP122*(1-VLOOKUP($AW122,'MP-2019_Female'!$A$3:$CH$103,IF(CQ$104&gt;2034,84,(60+(CQ$104-$AX$104)))))</f>
        <v>3.5178028370538145E-4</v>
      </c>
      <c r="CR122" s="381">
        <f>CQ122*(1-VLOOKUP($AW122,'MP-2019_Female'!$A$3:$CH$103,IF(CR$104&gt;2034,84,(60+(CR$104-$AX$104)))))</f>
        <v>3.4847354903855087E-4</v>
      </c>
      <c r="CS122" s="381">
        <f>CR122*(1-VLOOKUP($AW122,'MP-2019_Female'!$A$3:$CH$103,IF(CS$104&gt;2034,84,(60+(CS$104-$AX$104)))))</f>
        <v>3.4519789767758851E-4</v>
      </c>
      <c r="CT122" s="381">
        <f>CS122*(1-VLOOKUP($AW122,'MP-2019_Female'!$A$3:$CH$103,IF(CT$104&gt;2034,84,(60+(CT$104-$AX$104)))))</f>
        <v>3.4195303743941917E-4</v>
      </c>
      <c r="CU122" s="381">
        <f>CT122*(1-VLOOKUP($AW122,'MP-2019_Female'!$A$3:$CH$103,IF(CU$104&gt;2034,84,(60+(CU$104-$AX$104)))))</f>
        <v>3.3873867888748865E-4</v>
      </c>
      <c r="CV122" s="381">
        <f>CU122*(1-VLOOKUP($AW122,'MP-2019_Female'!$A$3:$CH$103,IF(CV$104&gt;2034,84,(60+(CV$104-$AX$104)))))</f>
        <v>3.3555453530594628E-4</v>
      </c>
      <c r="CW122" s="381">
        <f>CV122*(1-VLOOKUP($AW122,'MP-2019_Female'!$A$3:$CH$103,IF(CW$104&gt;2034,84,(60+(CW$104-$AX$104)))))</f>
        <v>3.3240032267407041E-4</v>
      </c>
      <c r="CX122" s="381">
        <f>CW122*(1-VLOOKUP($AW122,'MP-2019_Female'!$A$3:$CH$103,IF(CX$104&gt;2034,84,(60+(CX$104-$AX$104)))))</f>
        <v>3.2927575964093416E-4</v>
      </c>
      <c r="CY122" s="381">
        <f>CX122*(1-VLOOKUP($AW122,'MP-2019_Female'!$A$3:$CH$103,IF(CY$104&gt;2034,84,(60+(CY$104-$AX$104)))))</f>
        <v>3.2618056750030941E-4</v>
      </c>
      <c r="CZ122" s="381">
        <f>CY122*(1-VLOOKUP($AW122,'MP-2019_Female'!$A$3:$CH$103,IF(CZ$104&gt;2034,84,(60+(CZ$104-$AX$104)))))</f>
        <v>3.2311447016580651E-4</v>
      </c>
      <c r="DA122" s="381">
        <f>CZ122*(1-VLOOKUP($AW122,'MP-2019_Female'!$A$3:$CH$103,IF(DA$104&gt;2034,84,(60+(DA$104-$AX$104)))))</f>
        <v>3.2007719414624795E-4</v>
      </c>
      <c r="DB122" s="381">
        <f>DA122*(1-VLOOKUP($AW122,'MP-2019_Female'!$A$3:$CH$103,IF(DB$104&gt;2034,84,(60+(DB$104-$AX$104)))))</f>
        <v>3.1706846852127326E-4</v>
      </c>
      <c r="DC122" s="381">
        <f>DB122*(1-VLOOKUP($AW122,'MP-2019_Female'!$A$3:$CH$103,IF(DC$104&gt;2034,84,(60+(DC$104-$AX$104)))))</f>
        <v>3.1408802491717332E-4</v>
      </c>
      <c r="DD122" s="381">
        <f>DC122*(1-VLOOKUP($AW122,'MP-2019_Female'!$A$3:$CH$103,IF(DD$104&gt;2034,84,(60+(DD$104-$AX$104)))))</f>
        <v>3.1113559748295193E-4</v>
      </c>
      <c r="DE122" s="381">
        <f>DD122*(1-VLOOKUP($AW122,'MP-2019_Female'!$A$3:$CH$103,IF(DE$104&gt;2034,84,(60+(DE$104-$AX$104)))))</f>
        <v>3.0821092286661218E-4</v>
      </c>
      <c r="DF122" s="381">
        <f>DE122*(1-VLOOKUP($AW122,'MP-2019_Female'!$A$3:$CH$103,IF(DF$104&gt;2034,84,(60+(DF$104-$AX$104)))))</f>
        <v>3.0531374019166603E-4</v>
      </c>
      <c r="DG122" s="381">
        <f>DF122*(1-VLOOKUP($AW122,'MP-2019_Female'!$A$3:$CH$103,IF(DG$104&gt;2034,84,(60+(DG$104-$AX$104)))))</f>
        <v>3.0244379103386439E-4</v>
      </c>
      <c r="DH122" s="381">
        <f>DG122*(1-VLOOKUP($AW122,'MP-2019_Female'!$A$3:$CH$103,IF(DH$104&gt;2034,84,(60+(DH$104-$AX$104)))))</f>
        <v>2.9960081939814609E-4</v>
      </c>
      <c r="DI122" s="381">
        <f>DH122*(1-VLOOKUP($AW122,'MP-2019_Female'!$A$3:$CH$103,IF(DI$104&gt;2034,84,(60+(DI$104-$AX$104)))))</f>
        <v>2.9678457169580351E-4</v>
      </c>
      <c r="DJ122" s="381">
        <f>DI122*(1-VLOOKUP($AW122,'MP-2019_Female'!$A$3:$CH$103,IF(DJ$104&gt;2034,84,(60+(DJ$104-$AX$104)))))</f>
        <v>2.9399479672186297E-4</v>
      </c>
      <c r="DK122" s="381">
        <f>DJ122*(1-VLOOKUP($AW122,'MP-2019_Female'!$A$3:$CH$103,IF(DK$104&gt;2034,84,(60+(DK$104-$AX$104)))))</f>
        <v>2.9123124563267748E-4</v>
      </c>
      <c r="DL122" s="381">
        <f>DK122*(1-VLOOKUP($AW122,'MP-2019_Female'!$A$3:$CH$103,IF(DL$104&gt;2034,84,(60+(DL$104-$AX$104)))))</f>
        <v>2.8849367192373032E-4</v>
      </c>
      <c r="DM122" s="381">
        <f>DL122*(1-VLOOKUP($AW122,'MP-2019_Female'!$A$3:$CH$103,IF(DM$104&gt;2034,84,(60+(DM$104-$AX$104)))))</f>
        <v>2.8578183140764724E-4</v>
      </c>
      <c r="DN122" s="381">
        <f>DM122*(1-VLOOKUP($AW122,'MP-2019_Female'!$A$3:$CH$103,IF(DN$104&gt;2034,84,(60+(DN$104-$AX$104)))))</f>
        <v>2.8309548219241536E-4</v>
      </c>
      <c r="DO122" s="381">
        <f>DN122*(1-VLOOKUP($AW122,'MP-2019_Female'!$A$3:$CH$103,IF(DO$104&gt;2034,84,(60+(DO$104-$AX$104)))))</f>
        <v>2.8043438465980664E-4</v>
      </c>
      <c r="DP122" s="381">
        <f>DO122*(1-VLOOKUP($AW122,'MP-2019_Female'!$A$3:$CH$103,IF(DP$104&gt;2034,84,(60+(DP$104-$AX$104)))))</f>
        <v>2.7779830144400447E-4</v>
      </c>
      <c r="DQ122" s="381">
        <f>DP122*(1-VLOOKUP($AW122,'MP-2019_Female'!$A$3:$CH$103,IF(DQ$104&gt;2034,84,(60+(DQ$104-$AX$104)))))</f>
        <v>2.7518699741043085E-4</v>
      </c>
      <c r="DR122" s="381">
        <f>DQ122*(1-VLOOKUP($AW122,'MP-2019_Female'!$A$3:$CH$103,IF(DR$104&gt;2034,84,(60+(DR$104-$AX$104)))))</f>
        <v>2.7260023963477281E-4</v>
      </c>
      <c r="DS122" s="381">
        <f>DR122*(1-VLOOKUP($AW122,'MP-2019_Female'!$A$3:$CH$103,IF(DS$104&gt;2034,84,(60+(DS$104-$AX$104)))))</f>
        <v>2.7003779738220593E-4</v>
      </c>
      <c r="DT122" s="381">
        <f>DS122*(1-VLOOKUP($AW122,'MP-2019_Female'!$A$3:$CH$103,IF(DT$104&gt;2034,84,(60+(DT$104-$AX$104)))))</f>
        <v>2.6749944208681321E-4</v>
      </c>
      <c r="DU122" s="381">
        <f>DT122*(1-VLOOKUP($AW122,'MP-2019_Female'!$A$3:$CH$103,IF(DU$104&gt;2034,84,(60+(DU$104-$AX$104)))))</f>
        <v>2.6498494733119717E-4</v>
      </c>
      <c r="DV122" s="381">
        <f>DU122*(1-VLOOKUP($AW122,'MP-2019_Female'!$A$3:$CH$103,IF(DV$104&gt;2034,84,(60+(DV$104-$AX$104)))))</f>
        <v>2.6249408882628395E-4</v>
      </c>
      <c r="DW122" s="381">
        <f>DV122*(1-VLOOKUP($AW122,'MP-2019_Female'!$A$3:$CH$103,IF(DW$104&gt;2034,84,(60+(DW$104-$AX$104)))))</f>
        <v>2.600266443913169E-4</v>
      </c>
      <c r="DX122" s="381">
        <f>DW122*(1-VLOOKUP($AW122,'MP-2019_Female'!$A$3:$CH$103,IF(DX$104&gt;2034,84,(60+(DX$104-$AX$104)))))</f>
        <v>2.5758239393403851E-4</v>
      </c>
      <c r="DY122" s="381">
        <f>DX122*(1-VLOOKUP($AW122,'MP-2019_Female'!$A$3:$CH$103,IF(DY$104&gt;2034,84,(60+(DY$104-$AX$104)))))</f>
        <v>2.5516111943105858E-4</v>
      </c>
      <c r="DZ122" s="381">
        <f>DY122*(1-VLOOKUP($AW122,'MP-2019_Female'!$A$3:$CH$103,IF(DZ$104&gt;2034,84,(60+(DZ$104-$AX$104)))))</f>
        <v>2.5276260490840664E-4</v>
      </c>
      <c r="EA122" s="381">
        <f>DZ122*(1-VLOOKUP($AW122,'MP-2019_Female'!$A$3:$CH$103,IF(EA$104&gt;2034,84,(60+(EA$104-$AX$104)))))</f>
        <v>2.5038663642226765E-4</v>
      </c>
      <c r="EB122" s="381">
        <f>EA122*(1-VLOOKUP($AW122,'MP-2019_Female'!$A$3:$CH$103,IF(EB$104&gt;2034,84,(60+(EB$104-$AX$104)))))</f>
        <v>2.4803300203989835E-4</v>
      </c>
      <c r="EC122" s="381">
        <f>EB122*(1-VLOOKUP($AW122,'MP-2019_Female'!$A$3:$CH$103,IF(EC$104&gt;2034,84,(60+(EC$104-$AX$104)))))</f>
        <v>2.4570149182072333E-4</v>
      </c>
      <c r="ED122" s="381">
        <f>EC122*(1-VLOOKUP($AW122,'MP-2019_Female'!$A$3:$CH$103,IF(ED$104&gt;2034,84,(60+(ED$104-$AX$104)))))</f>
        <v>2.4339189779760853E-4</v>
      </c>
      <c r="EE122" s="381">
        <f>ED122*(1-VLOOKUP($AW122,'MP-2019_Female'!$A$3:$CH$103,IF(EE$104&gt;2034,84,(60+(EE$104-$AX$104)))))</f>
        <v>2.4110401395831103E-4</v>
      </c>
      <c r="EF122" s="381">
        <f>EE122*(1-VLOOKUP($AW122,'MP-2019_Female'!$A$3:$CH$103,IF(EF$104&gt;2034,84,(60+(EF$104-$AX$104)))))</f>
        <v>2.3883763622710292E-4</v>
      </c>
      <c r="EG122" s="381">
        <f>EF122*(1-VLOOKUP($AW122,'MP-2019_Female'!$A$3:$CH$103,IF(EG$104&gt;2034,84,(60+(EG$104-$AX$104)))))</f>
        <v>2.3659256244656815E-4</v>
      </c>
      <c r="EH122" s="381">
        <f>EG122*(1-VLOOKUP($AW122,'MP-2019_Female'!$A$3:$CH$103,IF(EH$104&gt;2034,84,(60+(EH$104-$AX$104)))))</f>
        <v>2.3436859235957043E-4</v>
      </c>
      <c r="EI122" s="381">
        <f>EH122*(1-VLOOKUP($AW122,'MP-2019_Female'!$A$3:$CH$103,IF(EI$104&gt;2034,84,(60+(EI$104-$AX$104)))))</f>
        <v>2.3216552759139047E-4</v>
      </c>
      <c r="EJ122" s="381">
        <f>EI122*(1-VLOOKUP($AW122,'MP-2019_Female'!$A$3:$CH$103,IF(EJ$104&gt;2034,84,(60+(EJ$104-$AX$104)))))</f>
        <v>2.2998317163203141E-4</v>
      </c>
      <c r="EK122" s="381">
        <f>EJ122*(1-VLOOKUP($AW122,'MP-2019_Female'!$A$3:$CH$103,IF(EK$104&gt;2034,84,(60+(EK$104-$AX$104)))))</f>
        <v>2.2782132981869033E-4</v>
      </c>
      <c r="EL122" s="381">
        <f>EK122*(1-VLOOKUP($AW122,'MP-2019_Female'!$A$3:$CH$103,IF(EL$104&gt;2034,84,(60+(EL$104-$AX$104)))))</f>
        <v>2.2567980931839464E-4</v>
      </c>
      <c r="EM122" s="381">
        <f>EL122*(1-VLOOKUP($AW122,'MP-2019_Female'!$A$3:$CH$103,IF(EM$104&gt;2034,84,(60+(EM$104-$AX$104)))))</f>
        <v>2.2355841911080173E-4</v>
      </c>
      <c r="EN122" s="381">
        <f>EM122*(1-VLOOKUP($AW122,'MP-2019_Female'!$A$3:$CH$103,IF(EN$104&gt;2034,84,(60+(EN$104-$AX$104)))))</f>
        <v>2.214569699711602E-4</v>
      </c>
      <c r="EO122" s="381">
        <f>EN122*(1-VLOOKUP($AW122,'MP-2019_Female'!$A$3:$CH$103,IF(EO$104&gt;2034,84,(60+(EO$104-$AX$104)))))</f>
        <v>2.1937527445343129E-4</v>
      </c>
      <c r="EP122" s="381">
        <f>EO122*(1-VLOOKUP($AW122,'MP-2019_Female'!$A$3:$CH$103,IF(EP$104&gt;2034,84,(60+(EP$104-$AX$104)))))</f>
        <v>2.1731314687356904E-4</v>
      </c>
      <c r="EQ122" s="381">
        <f>EP122*(1-VLOOKUP($AW122,'MP-2019_Female'!$A$3:$CH$103,IF(EQ$104&gt;2034,84,(60+(EQ$104-$AX$104)))))</f>
        <v>2.152704032929575E-4</v>
      </c>
      <c r="ER122" s="381">
        <f>EQ122*(1-VLOOKUP($AW122,'MP-2019_Female'!$A$3:$CH$103,IF(ER$104&gt;2034,84,(60+(ER$104-$AX$104)))))</f>
        <v>2.1324686150200371E-4</v>
      </c>
      <c r="ES122" s="381">
        <f>ER122*(1-VLOOKUP($AW122,'MP-2019_Female'!$A$3:$CH$103,IF(ES$104&gt;2034,84,(60+(ES$104-$AX$104)))))</f>
        <v>2.1124234100388487E-4</v>
      </c>
      <c r="ET122" s="381">
        <f>ES122*(1-VLOOKUP($AW122,'MP-2019_Female'!$A$3:$CH$103,IF(ET$104&gt;2034,84,(60+(ET$104-$AX$104)))))</f>
        <v>2.0925666299844835E-4</v>
      </c>
      <c r="EU122" s="381">
        <f>ET122*(1-VLOOKUP($AW122,'MP-2019_Female'!$A$3:$CH$103,IF(EU$104&gt;2034,84,(60+(EU$104-$AX$104)))))</f>
        <v>2.0728965036626295E-4</v>
      </c>
      <c r="EV122" s="381">
        <f>EU122*(1-VLOOKUP($AW122,'MP-2019_Female'!$A$3:$CH$103,IF(EV$104&gt;2034,84,(60+(EV$104-$AX$104)))))</f>
        <v>2.0534112765282009E-4</v>
      </c>
      <c r="EW122" s="381">
        <f>EV122*(1-VLOOKUP($AW122,'MP-2019_Female'!$A$3:$CH$103,IF(EW$104&gt;2034,84,(60+(EW$104-$AX$104)))))</f>
        <v>2.034109210528836E-4</v>
      </c>
      <c r="EX122" s="381">
        <f>EW122*(1-VLOOKUP($AW122,'MP-2019_Female'!$A$3:$CH$103,IF(EX$104&gt;2034,84,(60+(EX$104-$AX$104)))))</f>
        <v>2.0149885839498651E-4</v>
      </c>
      <c r="EY122" s="381">
        <f>EX122*(1-VLOOKUP($AW122,'MP-2019_Female'!$A$3:$CH$103,IF(EY$104&gt;2034,84,(60+(EY$104-$AX$104)))))</f>
        <v>1.9960476912607363E-4</v>
      </c>
      <c r="EZ122" s="381">
        <f>EY122*(1-VLOOKUP($AW122,'MP-2019_Female'!$A$3:$CH$103,IF(EZ$104&gt;2034,84,(60+(EZ$104-$AX$104)))))</f>
        <v>1.9772848429628855E-4</v>
      </c>
      <c r="FA122" s="381">
        <f>EZ122*(1-VLOOKUP($AW122,'MP-2019_Female'!$A$3:$CH$103,IF(FA$104&gt;2034,84,(60+(FA$104-$AX$104)))))</f>
        <v>1.9586983654390345E-4</v>
      </c>
      <c r="FB122" s="381">
        <f>FA122*(1-VLOOKUP($AW122,'MP-2019_Female'!$A$3:$CH$103,IF(FB$104&gt;2034,84,(60+(FB$104-$AX$104)))))</f>
        <v>1.9402866008039077E-4</v>
      </c>
      <c r="FC122" s="381">
        <f>FB122*(1-VLOOKUP($AW122,'MP-2019_Female'!$A$3:$CH$103,IF(FC$104&gt;2034,84,(60+(FC$104-$AX$104)))))</f>
        <v>1.9220479067563509E-4</v>
      </c>
      <c r="FD122" s="381">
        <f>FC122*(1-VLOOKUP($AW122,'MP-2019_Female'!$A$3:$CH$103,IF(FD$104&gt;2034,84,(60+(FD$104-$AX$104)))))</f>
        <v>1.9039806564328412E-4</v>
      </c>
      <c r="FE122" s="381">
        <f>FD122*(1-VLOOKUP($AW122,'MP-2019_Female'!$A$3:$CH$103,IF(FE$104&gt;2034,84,(60+(FE$104-$AX$104)))))</f>
        <v>1.8860832382623725E-4</v>
      </c>
      <c r="FF122" s="381">
        <f>FE122*(1-VLOOKUP($AW122,'MP-2019_Female'!$A$3:$CH$103,IF(FF$104&gt;2034,84,(60+(FF$104-$AX$104)))))</f>
        <v>1.8683540558227062E-4</v>
      </c>
      <c r="FG122" s="381">
        <f>FF122*(1-VLOOKUP($AW122,'MP-2019_Female'!$A$3:$CH$103,IF(FG$104&gt;2034,84,(60+(FG$104-$AX$104)))))</f>
        <v>1.8507915276979727E-4</v>
      </c>
      <c r="FH122" s="381">
        <f>FG122*(1-VLOOKUP($AW122,'MP-2019_Female'!$A$3:$CH$103,IF(FH$104&gt;2034,84,(60+(FH$104-$AX$104)))))</f>
        <v>1.8333940873376119E-4</v>
      </c>
      <c r="FI122" s="381">
        <f>FH122*(1-VLOOKUP($AW122,'MP-2019_Female'!$A$3:$CH$103,IF(FI$104&gt;2034,84,(60+(FI$104-$AX$104)))))</f>
        <v>1.8161601829166384E-4</v>
      </c>
      <c r="FJ122" s="381">
        <f>FI122*(1-VLOOKUP($AW122,'MP-2019_Female'!$A$3:$CH$103,IF(FJ$104&gt;2034,84,(60+(FJ$104-$AX$104)))))</f>
        <v>1.7990882771972222E-4</v>
      </c>
      <c r="FK122" s="381">
        <f>FJ122*(1-VLOOKUP($AW122,'MP-2019_Female'!$A$3:$CH$103,IF(FK$104&gt;2034,84,(60+(FK$104-$AX$104)))))</f>
        <v>1.7821768473915683E-4</v>
      </c>
      <c r="FL122" s="381">
        <f>FK122*(1-VLOOKUP($AW122,'MP-2019_Female'!$A$3:$CH$103,IF(FL$104&gt;2034,84,(60+(FL$104-$AX$104)))))</f>
        <v>1.7654243850260875E-4</v>
      </c>
      <c r="FM122" s="381">
        <f>FL122*(1-VLOOKUP($AW122,'MP-2019_Female'!$A$3:$CH$103,IF(FM$104&gt;2034,84,(60+(FM$104-$AX$104)))))</f>
        <v>1.7488293958068424E-4</v>
      </c>
      <c r="FN122" s="381">
        <f>FM122*(1-VLOOKUP($AW122,'MP-2019_Female'!$A$3:$CH$103,IF(FN$104&gt;2034,84,(60+(FN$104-$AX$104)))))</f>
        <v>1.7323903994862581E-4</v>
      </c>
    </row>
    <row r="123" spans="3:170">
      <c r="AW123" s="172">
        <v>43</v>
      </c>
      <c r="AX123" s="199">
        <f t="shared" si="30"/>
        <v>4.391209612539009E-4</v>
      </c>
      <c r="AY123" s="334">
        <f t="shared" si="31"/>
        <v>4.3239999999999999E-4</v>
      </c>
      <c r="AZ123" s="381">
        <f>AY123*(1-VLOOKUP($AW123,'MP-2019_Female'!$A$3:$CH$103,IF(AZ$104&gt;2034,84,(60+(AZ$104-$AX$104)))))</f>
        <v>4.2621667999999998E-4</v>
      </c>
      <c r="BA123" s="381">
        <f>AZ123*(1-VLOOKUP($AW123,'MP-2019_Female'!$A$3:$CH$103,IF(BA$104&gt;2034,84,(60+(BA$104-$AX$104)))))</f>
        <v>4.2216762154000001E-4</v>
      </c>
      <c r="BB123" s="381">
        <f>BA123*(1-VLOOKUP($AW123,'MP-2019_Female'!$A$3:$CH$103,IF(BB$104&gt;2034,84,(60+(BB$104-$AX$104)))))</f>
        <v>4.2052116781599399E-4</v>
      </c>
      <c r="BC123" s="381">
        <f>BB123*(1-VLOOKUP($AW123,'MP-2019_Female'!$A$3:$CH$103,IF(BC$104&gt;2034,84,(60+(BC$104-$AX$104)))))</f>
        <v>4.2140426226840757E-4</v>
      </c>
      <c r="BD123" s="381">
        <f>BC123*(1-VLOOKUP($AW123,'MP-2019_Female'!$A$3:$CH$103,IF(BD$104&gt;2034,84,(60+(BD$104-$AX$104)))))</f>
        <v>4.2477549636655486E-4</v>
      </c>
      <c r="BE123" s="381">
        <f>BD123*(1-VLOOKUP($AW123,'MP-2019_Female'!$A$3:$CH$103,IF(BE$104&gt;2034,84,(60+(BE$104-$AX$104)))))</f>
        <v>4.2898077378058374E-4</v>
      </c>
      <c r="BF123" s="381">
        <f>BE123*(1-VLOOKUP($AW123,'MP-2019_Female'!$A$3:$CH$103,IF(BF$104&gt;2034,84,(60+(BF$104-$AX$104)))))</f>
        <v>4.3382825652430438E-4</v>
      </c>
      <c r="BG123" s="381">
        <f>BF123*(1-VLOOKUP($AW123,'MP-2019_Female'!$A$3:$CH$103,IF(BG$104&gt;2034,84,(60+(BG$104-$AX$104)))))</f>
        <v>4.391209612539009E-4</v>
      </c>
      <c r="BH123" s="381">
        <f>BG123*(1-VLOOKUP($AW123,'MP-2019_Female'!$A$3:$CH$103,IF(BH$104&gt;2034,84,(60+(BH$104-$AX$104)))))</f>
        <v>4.4456606117344925E-4</v>
      </c>
      <c r="BI123" s="381">
        <f>BH123*(1-VLOOKUP($AW123,'MP-2019_Female'!$A$3:$CH$103,IF(BI$104&gt;2034,84,(60+(BI$104-$AX$104)))))</f>
        <v>4.4990085390753066E-4</v>
      </c>
      <c r="BJ123" s="471">
        <f>BI123*(1-VLOOKUP($AW123,'MP-2019_Female'!$A$3:$CH$103,IF(BJ$104&gt;2034,84,(60+(BJ$104-$AX$104)))))</f>
        <v>4.5489475338590429E-4</v>
      </c>
      <c r="BK123" s="381">
        <f>BJ123*(1-VLOOKUP($AW123,'MP-2019_Female'!$A$3:$CH$103,IF(BK$104&gt;2034,84,(60+(BK$104-$AX$104)))))</f>
        <v>4.5930723249374756E-4</v>
      </c>
      <c r="BL123" s="381">
        <f>BK123*(1-VLOOKUP($AW123,'MP-2019_Female'!$A$3:$CH$103,IF(BL$104&gt;2034,84,(60+(BL$104-$AX$104)))))</f>
        <v>4.6293575963044816E-4</v>
      </c>
      <c r="BM123" s="381">
        <f>BL123*(1-VLOOKUP($AW123,'MP-2019_Female'!$A$3:$CH$103,IF(BM$104&gt;2034,84,(60+(BM$104-$AX$104)))))</f>
        <v>4.6571337418823083E-4</v>
      </c>
      <c r="BN123" s="381">
        <f>BM123*(1-VLOOKUP($AW123,'MP-2019_Female'!$A$3:$CH$103,IF(BN$104&gt;2034,84,(60+(BN$104-$AX$104)))))</f>
        <v>4.6757622768498375E-4</v>
      </c>
      <c r="BO123" s="381">
        <f>BN123*(1-VLOOKUP($AW123,'MP-2019_Female'!$A$3:$CH$103,IF(BO$104&gt;2034,84,(60+(BO$104-$AX$104)))))</f>
        <v>4.6855813776312219E-4</v>
      </c>
      <c r="BP123" s="381">
        <f>BO123*(1-VLOOKUP($AW123,'MP-2019_Female'!$A$3:$CH$103,IF(BP$104&gt;2034,84,(60+(BP$104-$AX$104)))))</f>
        <v>4.6855813776312219E-4</v>
      </c>
      <c r="BQ123" s="381">
        <f>BP123*(1-VLOOKUP($AW123,'MP-2019_Female'!$A$3:$CH$103,IF(BQ$104&gt;2034,84,(60+(BQ$104-$AX$104)))))</f>
        <v>4.6757416567381967E-4</v>
      </c>
      <c r="BR123" s="381">
        <f>BQ123*(1-VLOOKUP($AW123,'MP-2019_Female'!$A$3:$CH$103,IF(BR$104&gt;2034,84,(60+(BR$104-$AX$104)))))</f>
        <v>4.6565711159455702E-4</v>
      </c>
      <c r="BS123" s="381">
        <f>BR123*(1-VLOOKUP($AW123,'MP-2019_Female'!$A$3:$CH$103,IF(BS$104&gt;2034,84,(60+(BS$104-$AX$104)))))</f>
        <v>4.6290973463614912E-4</v>
      </c>
      <c r="BT123" s="381">
        <f>BS123*(1-VLOOKUP($AW123,'MP-2019_Female'!$A$3:$CH$103,IF(BT$104&gt;2034,84,(60+(BT$104-$AX$104)))))</f>
        <v>4.5948420259984166E-4</v>
      </c>
      <c r="BU123" s="381">
        <f>BT123*(1-VLOOKUP($AW123,'MP-2019_Female'!$A$3:$CH$103,IF(BU$104&gt;2034,84,(60+(BU$104-$AX$104)))))</f>
        <v>4.5557858687774301E-4</v>
      </c>
      <c r="BV123" s="381">
        <f>BU123*(1-VLOOKUP($AW123,'MP-2019_Female'!$A$3:$CH$103,IF(BV$104&gt;2034,84,(60+(BV$104-$AX$104)))))</f>
        <v>4.5129614816109224E-4</v>
      </c>
      <c r="BW123" s="381">
        <f>BV123*(1-VLOOKUP($AW123,'MP-2019_Female'!$A$3:$CH$103,IF(BW$104&gt;2034,84,(60+(BW$104-$AX$104)))))</f>
        <v>4.4687344590911354E-4</v>
      </c>
      <c r="BX123" s="381">
        <f>BW123*(1-VLOOKUP($AW123,'MP-2019_Female'!$A$3:$CH$103,IF(BX$104&gt;2034,84,(60+(BX$104-$AX$104)))))</f>
        <v>4.4267283551756791E-4</v>
      </c>
      <c r="BY123" s="381">
        <f>BX123*(1-VLOOKUP($AW123,'MP-2019_Female'!$A$3:$CH$103,IF(BY$104&gt;2034,84,(60+(BY$104-$AX$104)))))</f>
        <v>4.385117108637028E-4</v>
      </c>
      <c r="BZ123" s="381">
        <f>BY123*(1-VLOOKUP($AW123,'MP-2019_Female'!$A$3:$CH$103,IF(BZ$104&gt;2034,84,(60+(BZ$104-$AX$104)))))</f>
        <v>4.34389700781584E-4</v>
      </c>
      <c r="CA123" s="381">
        <f>BZ123*(1-VLOOKUP($AW123,'MP-2019_Female'!$A$3:$CH$103,IF(CA$104&gt;2034,84,(60+(CA$104-$AX$104)))))</f>
        <v>4.3030643759423714E-4</v>
      </c>
      <c r="CB123" s="381">
        <f>CA123*(1-VLOOKUP($AW123,'MP-2019_Female'!$A$3:$CH$103,IF(CB$104&gt;2034,84,(60+(CB$104-$AX$104)))))</f>
        <v>4.2626155708085133E-4</v>
      </c>
      <c r="CC123" s="381">
        <f>CB123*(1-VLOOKUP($AW123,'MP-2019_Female'!$A$3:$CH$103,IF(CC$104&gt;2034,84,(60+(CC$104-$AX$104)))))</f>
        <v>4.2225469844429133E-4</v>
      </c>
      <c r="CD123" s="381">
        <f>CC123*(1-VLOOKUP($AW123,'MP-2019_Female'!$A$3:$CH$103,IF(CD$104&gt;2034,84,(60+(CD$104-$AX$104)))))</f>
        <v>4.1828550427891502E-4</v>
      </c>
      <c r="CE123" s="381">
        <f>CD123*(1-VLOOKUP($AW123,'MP-2019_Female'!$A$3:$CH$103,IF(CE$104&gt;2034,84,(60+(CE$104-$AX$104)))))</f>
        <v>4.1435362053869325E-4</v>
      </c>
      <c r="CF123" s="381">
        <f>CE123*(1-VLOOKUP($AW123,'MP-2019_Female'!$A$3:$CH$103,IF(CF$104&gt;2034,84,(60+(CF$104-$AX$104)))))</f>
        <v>4.1045869650562953E-4</v>
      </c>
      <c r="CG123" s="381">
        <f>CF123*(1-VLOOKUP($AW123,'MP-2019_Female'!$A$3:$CH$103,IF(CG$104&gt;2034,84,(60+(CG$104-$AX$104)))))</f>
        <v>4.0660038475847662E-4</v>
      </c>
      <c r="CH123" s="381">
        <f>CG123*(1-VLOOKUP($AW123,'MP-2019_Female'!$A$3:$CH$103,IF(CH$104&gt;2034,84,(60+(CH$104-$AX$104)))))</f>
        <v>4.0277834114174697E-4</v>
      </c>
      <c r="CI123" s="381">
        <f>CH123*(1-VLOOKUP($AW123,'MP-2019_Female'!$A$3:$CH$103,IF(CI$104&gt;2034,84,(60+(CI$104-$AX$104)))))</f>
        <v>3.9899222473501454E-4</v>
      </c>
      <c r="CJ123" s="381">
        <f>CI123*(1-VLOOKUP($AW123,'MP-2019_Female'!$A$3:$CH$103,IF(CJ$104&gt;2034,84,(60+(CJ$104-$AX$104)))))</f>
        <v>3.9524169782250541E-4</v>
      </c>
      <c r="CK123" s="381">
        <f>CJ123*(1-VLOOKUP($AW123,'MP-2019_Female'!$A$3:$CH$103,IF(CK$104&gt;2034,84,(60+(CK$104-$AX$104)))))</f>
        <v>3.9152642586297385E-4</v>
      </c>
      <c r="CL123" s="381">
        <f>CK123*(1-VLOOKUP($AW123,'MP-2019_Female'!$A$3:$CH$103,IF(CL$104&gt;2034,84,(60+(CL$104-$AX$104)))))</f>
        <v>3.8784607745986189E-4</v>
      </c>
      <c r="CM123" s="381">
        <f>CL123*(1-VLOOKUP($AW123,'MP-2019_Female'!$A$3:$CH$103,IF(CM$104&gt;2034,84,(60+(CM$104-$AX$104)))))</f>
        <v>3.8420032433173921E-4</v>
      </c>
      <c r="CN123" s="381">
        <f>CM123*(1-VLOOKUP($AW123,'MP-2019_Female'!$A$3:$CH$103,IF(CN$104&gt;2034,84,(60+(CN$104-$AX$104)))))</f>
        <v>3.805888412830209E-4</v>
      </c>
      <c r="CO123" s="381">
        <f>CN123*(1-VLOOKUP($AW123,'MP-2019_Female'!$A$3:$CH$103,IF(CO$104&gt;2034,84,(60+(CO$104-$AX$104)))))</f>
        <v>3.7701130617496051E-4</v>
      </c>
      <c r="CP123" s="381">
        <f>CO123*(1-VLOOKUP($AW123,'MP-2019_Female'!$A$3:$CH$103,IF(CP$104&gt;2034,84,(60+(CP$104-$AX$104)))))</f>
        <v>3.7346739989691587E-4</v>
      </c>
      <c r="CQ123" s="381">
        <f>CP123*(1-VLOOKUP($AW123,'MP-2019_Female'!$A$3:$CH$103,IF(CQ$104&gt;2034,84,(60+(CQ$104-$AX$104)))))</f>
        <v>3.6995680633788487E-4</v>
      </c>
      <c r="CR123" s="381">
        <f>CQ123*(1-VLOOKUP($AW123,'MP-2019_Female'!$A$3:$CH$103,IF(CR$104&gt;2034,84,(60+(CR$104-$AX$104)))))</f>
        <v>3.6647921235830874E-4</v>
      </c>
      <c r="CS123" s="381">
        <f>CR123*(1-VLOOKUP($AW123,'MP-2019_Female'!$A$3:$CH$103,IF(CS$104&gt;2034,84,(60+(CS$104-$AX$104)))))</f>
        <v>3.6303430776214068E-4</v>
      </c>
      <c r="CT123" s="381">
        <f>CS123*(1-VLOOKUP($AW123,'MP-2019_Female'!$A$3:$CH$103,IF(CT$104&gt;2034,84,(60+(CT$104-$AX$104)))))</f>
        <v>3.5962178526917658E-4</v>
      </c>
      <c r="CU123" s="381">
        <f>CT123*(1-VLOOKUP($AW123,'MP-2019_Female'!$A$3:$CH$103,IF(CU$104&gt;2034,84,(60+(CU$104-$AX$104)))))</f>
        <v>3.5624134048764636E-4</v>
      </c>
      <c r="CV123" s="381">
        <f>CU123*(1-VLOOKUP($AW123,'MP-2019_Female'!$A$3:$CH$103,IF(CV$104&gt;2034,84,(60+(CV$104-$AX$104)))))</f>
        <v>3.5289267188706247E-4</v>
      </c>
      <c r="CW123" s="381">
        <f>CV123*(1-VLOOKUP($AW123,'MP-2019_Female'!$A$3:$CH$103,IF(CW$104&gt;2034,84,(60+(CW$104-$AX$104)))))</f>
        <v>3.4957548077132409E-4</v>
      </c>
      <c r="CX123" s="381">
        <f>CW123*(1-VLOOKUP($AW123,'MP-2019_Female'!$A$3:$CH$103,IF(CX$104&gt;2034,84,(60+(CX$104-$AX$104)))))</f>
        <v>3.4628947125207366E-4</v>
      </c>
      <c r="CY123" s="381">
        <f>CX123*(1-VLOOKUP($AW123,'MP-2019_Female'!$A$3:$CH$103,IF(CY$104&gt;2034,84,(60+(CY$104-$AX$104)))))</f>
        <v>3.4303435022230421E-4</v>
      </c>
      <c r="CZ123" s="381">
        <f>CY123*(1-VLOOKUP($AW123,'MP-2019_Female'!$A$3:$CH$103,IF(CZ$104&gt;2034,84,(60+(CZ$104-$AX$104)))))</f>
        <v>3.3980982733021459E-4</v>
      </c>
      <c r="DA123" s="381">
        <f>CZ123*(1-VLOOKUP($AW123,'MP-2019_Female'!$A$3:$CH$103,IF(DA$104&gt;2034,84,(60+(DA$104-$AX$104)))))</f>
        <v>3.3661561495331057E-4</v>
      </c>
      <c r="DB123" s="381">
        <f>DA123*(1-VLOOKUP($AW123,'MP-2019_Female'!$A$3:$CH$103,IF(DB$104&gt;2034,84,(60+(DB$104-$AX$104)))))</f>
        <v>3.3345142817274944E-4</v>
      </c>
      <c r="DC123" s="381">
        <f>DB123*(1-VLOOKUP($AW123,'MP-2019_Female'!$A$3:$CH$103,IF(DC$104&gt;2034,84,(60+(DC$104-$AX$104)))))</f>
        <v>3.303169847479256E-4</v>
      </c>
      <c r="DD123" s="381">
        <f>DC123*(1-VLOOKUP($AW123,'MP-2019_Female'!$A$3:$CH$103,IF(DD$104&gt;2034,84,(60+(DD$104-$AX$104)))))</f>
        <v>3.2721200509129513E-4</v>
      </c>
      <c r="DE123" s="381">
        <f>DD123*(1-VLOOKUP($AW123,'MP-2019_Female'!$A$3:$CH$103,IF(DE$104&gt;2034,84,(60+(DE$104-$AX$104)))))</f>
        <v>3.2413621224343695E-4</v>
      </c>
      <c r="DF123" s="381">
        <f>DE123*(1-VLOOKUP($AW123,'MP-2019_Female'!$A$3:$CH$103,IF(DF$104&gt;2034,84,(60+(DF$104-$AX$104)))))</f>
        <v>3.2108933184834865E-4</v>
      </c>
      <c r="DG123" s="381">
        <f>DF123*(1-VLOOKUP($AW123,'MP-2019_Female'!$A$3:$CH$103,IF(DG$104&gt;2034,84,(60+(DG$104-$AX$104)))))</f>
        <v>3.1807109212897417E-4</v>
      </c>
      <c r="DH123" s="381">
        <f>DG123*(1-VLOOKUP($AW123,'MP-2019_Female'!$A$3:$CH$103,IF(DH$104&gt;2034,84,(60+(DH$104-$AX$104)))))</f>
        <v>3.1508122386296185E-4</v>
      </c>
      <c r="DI123" s="381">
        <f>DH123*(1-VLOOKUP($AW123,'MP-2019_Female'!$A$3:$CH$103,IF(DI$104&gt;2034,84,(60+(DI$104-$AX$104)))))</f>
        <v>3.1211946035865004E-4</v>
      </c>
      <c r="DJ123" s="381">
        <f>DI123*(1-VLOOKUP($AW123,'MP-2019_Female'!$A$3:$CH$103,IF(DJ$104&gt;2034,84,(60+(DJ$104-$AX$104)))))</f>
        <v>3.0918553743127875E-4</v>
      </c>
      <c r="DK123" s="381">
        <f>DJ123*(1-VLOOKUP($AW123,'MP-2019_Female'!$A$3:$CH$103,IF(DK$104&gt;2034,84,(60+(DK$104-$AX$104)))))</f>
        <v>3.0627919337942474E-4</v>
      </c>
      <c r="DL123" s="381">
        <f>DK123*(1-VLOOKUP($AW123,'MP-2019_Female'!$A$3:$CH$103,IF(DL$104&gt;2034,84,(60+(DL$104-$AX$104)))))</f>
        <v>3.0340016896165814E-4</v>
      </c>
      <c r="DM123" s="381">
        <f>DL123*(1-VLOOKUP($AW123,'MP-2019_Female'!$A$3:$CH$103,IF(DM$104&gt;2034,84,(60+(DM$104-$AX$104)))))</f>
        <v>3.0054820737341855E-4</v>
      </c>
      <c r="DN123" s="381">
        <f>DM123*(1-VLOOKUP($AW123,'MP-2019_Female'!$A$3:$CH$103,IF(DN$104&gt;2034,84,(60+(DN$104-$AX$104)))))</f>
        <v>2.9772305422410845E-4</v>
      </c>
      <c r="DO123" s="381">
        <f>DN123*(1-VLOOKUP($AW123,'MP-2019_Female'!$A$3:$CH$103,IF(DO$104&gt;2034,84,(60+(DO$104-$AX$104)))))</f>
        <v>2.9492445751440186E-4</v>
      </c>
      <c r="DP123" s="381">
        <f>DO123*(1-VLOOKUP($AW123,'MP-2019_Female'!$A$3:$CH$103,IF(DP$104&gt;2034,84,(60+(DP$104-$AX$104)))))</f>
        <v>2.9215216761376651E-4</v>
      </c>
      <c r="DQ123" s="381">
        <f>DP123*(1-VLOOKUP($AW123,'MP-2019_Female'!$A$3:$CH$103,IF(DQ$104&gt;2034,84,(60+(DQ$104-$AX$104)))))</f>
        <v>2.8940593723819711E-4</v>
      </c>
      <c r="DR123" s="381">
        <f>DQ123*(1-VLOOKUP($AW123,'MP-2019_Female'!$A$3:$CH$103,IF(DR$104&gt;2034,84,(60+(DR$104-$AX$104)))))</f>
        <v>2.8668552142815809E-4</v>
      </c>
      <c r="DS123" s="381">
        <f>DR123*(1-VLOOKUP($AW123,'MP-2019_Female'!$A$3:$CH$103,IF(DS$104&gt;2034,84,(60+(DS$104-$AX$104)))))</f>
        <v>2.8399067752673342E-4</v>
      </c>
      <c r="DT123" s="381">
        <f>DS123*(1-VLOOKUP($AW123,'MP-2019_Female'!$A$3:$CH$103,IF(DT$104&gt;2034,84,(60+(DT$104-$AX$104)))))</f>
        <v>2.8132116515798214E-4</v>
      </c>
      <c r="DU123" s="381">
        <f>DT123*(1-VLOOKUP($AW123,'MP-2019_Female'!$A$3:$CH$103,IF(DU$104&gt;2034,84,(60+(DU$104-$AX$104)))))</f>
        <v>2.7867674620549713E-4</v>
      </c>
      <c r="DV123" s="381">
        <f>DU123*(1-VLOOKUP($AW123,'MP-2019_Female'!$A$3:$CH$103,IF(DV$104&gt;2034,84,(60+(DV$104-$AX$104)))))</f>
        <v>2.7605718479116546E-4</v>
      </c>
      <c r="DW123" s="381">
        <f>DV123*(1-VLOOKUP($AW123,'MP-2019_Female'!$A$3:$CH$103,IF(DW$104&gt;2034,84,(60+(DW$104-$AX$104)))))</f>
        <v>2.734622472541285E-4</v>
      </c>
      <c r="DX123" s="381">
        <f>DW123*(1-VLOOKUP($AW123,'MP-2019_Female'!$A$3:$CH$103,IF(DX$104&gt;2034,84,(60+(DX$104-$AX$104)))))</f>
        <v>2.7089170212993968E-4</v>
      </c>
      <c r="DY123" s="381">
        <f>DX123*(1-VLOOKUP($AW123,'MP-2019_Female'!$A$3:$CH$103,IF(DY$104&gt;2034,84,(60+(DY$104-$AX$104)))))</f>
        <v>2.6834532012991825E-4</v>
      </c>
      <c r="DZ123" s="381">
        <f>DY123*(1-VLOOKUP($AW123,'MP-2019_Female'!$A$3:$CH$103,IF(DZ$104&gt;2034,84,(60+(DZ$104-$AX$104)))))</f>
        <v>2.6582287412069703E-4</v>
      </c>
      <c r="EA123" s="381">
        <f>DZ123*(1-VLOOKUP($AW123,'MP-2019_Female'!$A$3:$CH$103,IF(EA$104&gt;2034,84,(60+(EA$104-$AX$104)))))</f>
        <v>2.6332413910396251E-4</v>
      </c>
      <c r="EB123" s="381">
        <f>EA123*(1-VLOOKUP($AW123,'MP-2019_Female'!$A$3:$CH$103,IF(EB$104&gt;2034,84,(60+(EB$104-$AX$104)))))</f>
        <v>2.6084889219638529E-4</v>
      </c>
      <c r="EC123" s="381">
        <f>EB123*(1-VLOOKUP($AW123,'MP-2019_Female'!$A$3:$CH$103,IF(EC$104&gt;2034,84,(60+(EC$104-$AX$104)))))</f>
        <v>2.5839691260973928E-4</v>
      </c>
      <c r="ED123" s="381">
        <f>EC123*(1-VLOOKUP($AW123,'MP-2019_Female'!$A$3:$CH$103,IF(ED$104&gt;2034,84,(60+(ED$104-$AX$104)))))</f>
        <v>2.5596798163120775E-4</v>
      </c>
      <c r="EE123" s="381">
        <f>ED123*(1-VLOOKUP($AW123,'MP-2019_Female'!$A$3:$CH$103,IF(EE$104&gt;2034,84,(60+(EE$104-$AX$104)))))</f>
        <v>2.5356188260387439E-4</v>
      </c>
      <c r="EF123" s="381">
        <f>EE123*(1-VLOOKUP($AW123,'MP-2019_Female'!$A$3:$CH$103,IF(EF$104&gt;2034,84,(60+(EF$104-$AX$104)))))</f>
        <v>2.51178400907398E-4</v>
      </c>
      <c r="EG123" s="381">
        <f>EF123*(1-VLOOKUP($AW123,'MP-2019_Female'!$A$3:$CH$103,IF(EG$104&gt;2034,84,(60+(EG$104-$AX$104)))))</f>
        <v>2.4881732393886849E-4</v>
      </c>
      <c r="EH123" s="381">
        <f>EG123*(1-VLOOKUP($AW123,'MP-2019_Female'!$A$3:$CH$103,IF(EH$104&gt;2034,84,(60+(EH$104-$AX$104)))))</f>
        <v>2.4647844109384315E-4</v>
      </c>
      <c r="EI123" s="381">
        <f>EH123*(1-VLOOKUP($AW123,'MP-2019_Female'!$A$3:$CH$103,IF(EI$104&gt;2034,84,(60+(EI$104-$AX$104)))))</f>
        <v>2.4416154374756104E-4</v>
      </c>
      <c r="EJ123" s="381">
        <f>EI123*(1-VLOOKUP($AW123,'MP-2019_Female'!$A$3:$CH$103,IF(EJ$104&gt;2034,84,(60+(EJ$104-$AX$104)))))</f>
        <v>2.4186642523633397E-4</v>
      </c>
      <c r="EK123" s="381">
        <f>EJ123*(1-VLOOKUP($AW123,'MP-2019_Female'!$A$3:$CH$103,IF(EK$104&gt;2034,84,(60+(EK$104-$AX$104)))))</f>
        <v>2.3959288083911243E-4</v>
      </c>
      <c r="EL123" s="381">
        <f>EK123*(1-VLOOKUP($AW123,'MP-2019_Female'!$A$3:$CH$103,IF(EL$104&gt;2034,84,(60+(EL$104-$AX$104)))))</f>
        <v>2.3734070775922479E-4</v>
      </c>
      <c r="EM123" s="381">
        <f>EL123*(1-VLOOKUP($AW123,'MP-2019_Female'!$A$3:$CH$103,IF(EM$104&gt;2034,84,(60+(EM$104-$AX$104)))))</f>
        <v>2.3510970510628808E-4</v>
      </c>
      <c r="EN123" s="381">
        <f>EM123*(1-VLOOKUP($AW123,'MP-2019_Female'!$A$3:$CH$103,IF(EN$104&gt;2034,84,(60+(EN$104-$AX$104)))))</f>
        <v>2.3289967387828898E-4</v>
      </c>
      <c r="EO123" s="381">
        <f>EN123*(1-VLOOKUP($AW123,'MP-2019_Female'!$A$3:$CH$103,IF(EO$104&gt;2034,84,(60+(EO$104-$AX$104)))))</f>
        <v>2.3071041694383308E-4</v>
      </c>
      <c r="EP123" s="381">
        <f>EO123*(1-VLOOKUP($AW123,'MP-2019_Female'!$A$3:$CH$103,IF(EP$104&gt;2034,84,(60+(EP$104-$AX$104)))))</f>
        <v>2.2854173902456105E-4</v>
      </c>
      <c r="EQ123" s="381">
        <f>EP123*(1-VLOOKUP($AW123,'MP-2019_Female'!$A$3:$CH$103,IF(EQ$104&gt;2034,84,(60+(EQ$104-$AX$104)))))</f>
        <v>2.2639344667773018E-4</v>
      </c>
      <c r="ER123" s="381">
        <f>EQ123*(1-VLOOKUP($AW123,'MP-2019_Female'!$A$3:$CH$103,IF(ER$104&gt;2034,84,(60+(ER$104-$AX$104)))))</f>
        <v>2.2426534827895951E-4</v>
      </c>
      <c r="ES123" s="381">
        <f>ER123*(1-VLOOKUP($AW123,'MP-2019_Female'!$A$3:$CH$103,IF(ES$104&gt;2034,84,(60+(ES$104-$AX$104)))))</f>
        <v>2.221572540051373E-4</v>
      </c>
      <c r="ET123" s="381">
        <f>ES123*(1-VLOOKUP($AW123,'MP-2019_Female'!$A$3:$CH$103,IF(ET$104&gt;2034,84,(60+(ET$104-$AX$104)))))</f>
        <v>2.2006897581748901E-4</v>
      </c>
      <c r="EU123" s="381">
        <f>ET123*(1-VLOOKUP($AW123,'MP-2019_Female'!$A$3:$CH$103,IF(EU$104&gt;2034,84,(60+(EU$104-$AX$104)))))</f>
        <v>2.1800032744480463E-4</v>
      </c>
      <c r="EV123" s="381">
        <f>EU123*(1-VLOOKUP($AW123,'MP-2019_Female'!$A$3:$CH$103,IF(EV$104&gt;2034,84,(60+(EV$104-$AX$104)))))</f>
        <v>2.1595112436682346E-4</v>
      </c>
      <c r="EW123" s="381">
        <f>EV123*(1-VLOOKUP($AW123,'MP-2019_Female'!$A$3:$CH$103,IF(EW$104&gt;2034,84,(60+(EW$104-$AX$104)))))</f>
        <v>2.1392118379777534E-4</v>
      </c>
      <c r="EX123" s="381">
        <f>EW123*(1-VLOOKUP($AW123,'MP-2019_Female'!$A$3:$CH$103,IF(EX$104&gt;2034,84,(60+(EX$104-$AX$104)))))</f>
        <v>2.1191032467007625E-4</v>
      </c>
      <c r="EY123" s="381">
        <f>EX123*(1-VLOOKUP($AW123,'MP-2019_Female'!$A$3:$CH$103,IF(EY$104&gt;2034,84,(60+(EY$104-$AX$104)))))</f>
        <v>2.0991836761817754E-4</v>
      </c>
      <c r="EZ123" s="381">
        <f>EY123*(1-VLOOKUP($AW123,'MP-2019_Female'!$A$3:$CH$103,IF(EZ$104&gt;2034,84,(60+(EZ$104-$AX$104)))))</f>
        <v>2.0794513496256666E-4</v>
      </c>
      <c r="FA123" s="381">
        <f>EZ123*(1-VLOOKUP($AW123,'MP-2019_Female'!$A$3:$CH$103,IF(FA$104&gt;2034,84,(60+(FA$104-$AX$104)))))</f>
        <v>2.0599045069391854E-4</v>
      </c>
      <c r="FB123" s="381">
        <f>FA123*(1-VLOOKUP($AW123,'MP-2019_Female'!$A$3:$CH$103,IF(FB$104&gt;2034,84,(60+(FB$104-$AX$104)))))</f>
        <v>2.0405414045739572E-4</v>
      </c>
      <c r="FC123" s="381">
        <f>FB123*(1-VLOOKUP($AW123,'MP-2019_Female'!$A$3:$CH$103,IF(FC$104&gt;2034,84,(60+(FC$104-$AX$104)))))</f>
        <v>2.0213603153709621E-4</v>
      </c>
      <c r="FD123" s="381">
        <f>FC123*(1-VLOOKUP($AW123,'MP-2019_Female'!$A$3:$CH$103,IF(FD$104&gt;2034,84,(60+(FD$104-$AX$104)))))</f>
        <v>2.002359528406475E-4</v>
      </c>
      <c r="FE123" s="381">
        <f>FD123*(1-VLOOKUP($AW123,'MP-2019_Female'!$A$3:$CH$103,IF(FE$104&gt;2034,84,(60+(FE$104-$AX$104)))))</f>
        <v>1.9835373488394541E-4</v>
      </c>
      <c r="FF123" s="381">
        <f>FE123*(1-VLOOKUP($AW123,'MP-2019_Female'!$A$3:$CH$103,IF(FF$104&gt;2034,84,(60+(FF$104-$AX$104)))))</f>
        <v>1.9648920977603633E-4</v>
      </c>
      <c r="FG123" s="381">
        <f>FF123*(1-VLOOKUP($AW123,'MP-2019_Female'!$A$3:$CH$103,IF(FG$104&gt;2034,84,(60+(FG$104-$AX$104)))))</f>
        <v>1.946422112041416E-4</v>
      </c>
      <c r="FH123" s="381">
        <f>FG123*(1-VLOOKUP($AW123,'MP-2019_Female'!$A$3:$CH$103,IF(FH$104&gt;2034,84,(60+(FH$104-$AX$104)))))</f>
        <v>1.9281257441882267E-4</v>
      </c>
      <c r="FI123" s="381">
        <f>FH123*(1-VLOOKUP($AW123,'MP-2019_Female'!$A$3:$CH$103,IF(FI$104&gt;2034,84,(60+(FI$104-$AX$104)))))</f>
        <v>1.9100013621928575E-4</v>
      </c>
      <c r="FJ123" s="381">
        <f>FI123*(1-VLOOKUP($AW123,'MP-2019_Female'!$A$3:$CH$103,IF(FJ$104&gt;2034,84,(60+(FJ$104-$AX$104)))))</f>
        <v>1.8920473493882448E-4</v>
      </c>
      <c r="FK123" s="381">
        <f>FJ123*(1-VLOOKUP($AW123,'MP-2019_Female'!$A$3:$CH$103,IF(FK$104&gt;2034,84,(60+(FK$104-$AX$104)))))</f>
        <v>1.8742621043039954E-4</v>
      </c>
      <c r="FL123" s="381">
        <f>FK123*(1-VLOOKUP($AW123,'MP-2019_Female'!$A$3:$CH$103,IF(FL$104&gt;2034,84,(60+(FL$104-$AX$104)))))</f>
        <v>1.8566440405235379E-4</v>
      </c>
      <c r="FM123" s="381">
        <f>FL123*(1-VLOOKUP($AW123,'MP-2019_Female'!$A$3:$CH$103,IF(FM$104&gt;2034,84,(60+(FM$104-$AX$104)))))</f>
        <v>1.8391915865426168E-4</v>
      </c>
      <c r="FN123" s="381">
        <f>FM123*(1-VLOOKUP($AW123,'MP-2019_Female'!$A$3:$CH$103,IF(FN$104&gt;2034,84,(60+(FN$104-$AX$104)))))</f>
        <v>1.8219031856291163E-4</v>
      </c>
    </row>
    <row r="124" spans="3:170">
      <c r="AW124" s="172">
        <v>44</v>
      </c>
      <c r="AX124" s="199">
        <f t="shared" si="30"/>
        <v>4.6533181385804566E-4</v>
      </c>
      <c r="AY124" s="334">
        <f t="shared" si="31"/>
        <v>4.6920000000000007E-4</v>
      </c>
      <c r="AZ124" s="381">
        <f>AY124*(1-VLOOKUP($AW124,'MP-2019_Female'!$A$3:$CH$103,IF(AZ$104&gt;2034,84,(60+(AZ$104-$AX$104)))))</f>
        <v>4.6220892000000004E-4</v>
      </c>
      <c r="BA124" s="381">
        <f>AZ124*(1-VLOOKUP($AW124,'MP-2019_Female'!$A$3:$CH$103,IF(BA$104&gt;2034,84,(60+(BA$104-$AX$104)))))</f>
        <v>4.5712462188000002E-4</v>
      </c>
      <c r="BB124" s="381">
        <f>BA124*(1-VLOOKUP($AW124,'MP-2019_Female'!$A$3:$CH$103,IF(BB$104&gt;2034,84,(60+(BB$104-$AX$104)))))</f>
        <v>4.5424473676215603E-4</v>
      </c>
      <c r="BC124" s="381">
        <f>BB124*(1-VLOOKUP($AW124,'MP-2019_Female'!$A$3:$CH$103,IF(BC$104&gt;2034,84,(60+(BC$104-$AX$104)))))</f>
        <v>4.5374506755171766E-4</v>
      </c>
      <c r="BD124" s="381">
        <f>BC124*(1-VLOOKUP($AW124,'MP-2019_Female'!$A$3:$CH$103,IF(BD$104&gt;2034,84,(60+(BD$104-$AX$104)))))</f>
        <v>4.5556004782192452E-4</v>
      </c>
      <c r="BE124" s="381">
        <f>BD124*(1-VLOOKUP($AW124,'MP-2019_Female'!$A$3:$CH$103,IF(BE$104&gt;2034,84,(60+(BE$104-$AX$104)))))</f>
        <v>4.5820229609929168E-4</v>
      </c>
      <c r="BF124" s="381">
        <f>BE124*(1-VLOOKUP($AW124,'MP-2019_Female'!$A$3:$CH$103,IF(BF$104&gt;2034,84,(60+(BF$104-$AX$104)))))</f>
        <v>4.6150135263120664E-4</v>
      </c>
      <c r="BG124" s="381">
        <f>BF124*(1-VLOOKUP($AW124,'MP-2019_Female'!$A$3:$CH$103,IF(BG$104&gt;2034,84,(60+(BG$104-$AX$104)))))</f>
        <v>4.6533181385804566E-4</v>
      </c>
      <c r="BH124" s="381">
        <f>BG124*(1-VLOOKUP($AW124,'MP-2019_Female'!$A$3:$CH$103,IF(BH$104&gt;2034,84,(60+(BH$104-$AX$104)))))</f>
        <v>4.6951980018276803E-4</v>
      </c>
      <c r="BI124" s="381">
        <f>BH124*(1-VLOOKUP($AW124,'MP-2019_Female'!$A$3:$CH$103,IF(BI$104&gt;2034,84,(60+(BI$104-$AX$104)))))</f>
        <v>4.7379243036443127E-4</v>
      </c>
      <c r="BJ124" s="471">
        <f>BI124*(1-VLOOKUP($AW124,'MP-2019_Female'!$A$3:$CH$103,IF(BJ$104&gt;2034,84,(60+(BJ$104-$AX$104)))))</f>
        <v>4.7796180375163822E-4</v>
      </c>
      <c r="BK124" s="381">
        <f>BJ124*(1-VLOOKUP($AW124,'MP-2019_Female'!$A$3:$CH$103,IF(BK$104&gt;2034,84,(60+(BK$104-$AX$104)))))</f>
        <v>4.8173770200127616E-4</v>
      </c>
      <c r="BL124" s="381">
        <f>BK124*(1-VLOOKUP($AW124,'MP-2019_Female'!$A$3:$CH$103,IF(BL$104&gt;2034,84,(60+(BL$104-$AX$104)))))</f>
        <v>4.849653446046847E-4</v>
      </c>
      <c r="BM124" s="381">
        <f>BL124*(1-VLOOKUP($AW124,'MP-2019_Female'!$A$3:$CH$103,IF(BM$104&gt;2034,84,(60+(BM$104-$AX$104)))))</f>
        <v>4.8753566093108958E-4</v>
      </c>
      <c r="BN124" s="381">
        <f>BM124*(1-VLOOKUP($AW124,'MP-2019_Female'!$A$3:$CH$103,IF(BN$104&gt;2034,84,(60+(BN$104-$AX$104)))))</f>
        <v>4.8933954287653462E-4</v>
      </c>
      <c r="BO124" s="381">
        <f>BN124*(1-VLOOKUP($AW124,'MP-2019_Female'!$A$3:$CH$103,IF(BO$104&gt;2034,84,(60+(BO$104-$AX$104)))))</f>
        <v>4.9026928800800004E-4</v>
      </c>
      <c r="BP124" s="381">
        <f>BO124*(1-VLOOKUP($AW124,'MP-2019_Female'!$A$3:$CH$103,IF(BP$104&gt;2034,84,(60+(BP$104-$AX$104)))))</f>
        <v>4.9026928800800004E-4</v>
      </c>
      <c r="BQ124" s="381">
        <f>BP124*(1-VLOOKUP($AW124,'MP-2019_Female'!$A$3:$CH$103,IF(BQ$104&gt;2034,84,(60+(BQ$104-$AX$104)))))</f>
        <v>4.8928874943198408E-4</v>
      </c>
      <c r="BR124" s="381">
        <f>BQ124*(1-VLOOKUP($AW124,'MP-2019_Female'!$A$3:$CH$103,IF(BR$104&gt;2034,84,(60+(BR$104-$AX$104)))))</f>
        <v>4.8733159443425613E-4</v>
      </c>
      <c r="BS124" s="381">
        <f>BR124*(1-VLOOKUP($AW124,'MP-2019_Female'!$A$3:$CH$103,IF(BS$104&gt;2034,84,(60+(BS$104-$AX$104)))))</f>
        <v>4.8455380434598086E-4</v>
      </c>
      <c r="BT124" s="381">
        <f>BS124*(1-VLOOKUP($AW124,'MP-2019_Female'!$A$3:$CH$103,IF(BT$104&gt;2034,84,(60+(BT$104-$AX$104)))))</f>
        <v>4.8101656157425521E-4</v>
      </c>
      <c r="BU124" s="381">
        <f>BT124*(1-VLOOKUP($AW124,'MP-2019_Female'!$A$3:$CH$103,IF(BU$104&gt;2034,84,(60+(BU$104-$AX$104)))))</f>
        <v>4.7692792080087406E-4</v>
      </c>
      <c r="BV124" s="381">
        <f>BU124*(1-VLOOKUP($AW124,'MP-2019_Female'!$A$3:$CH$103,IF(BV$104&gt;2034,84,(60+(BV$104-$AX$104)))))</f>
        <v>4.7249249113742595E-4</v>
      </c>
      <c r="BW124" s="381">
        <f>BV124*(1-VLOOKUP($AW124,'MP-2019_Female'!$A$3:$CH$103,IF(BW$104&gt;2034,84,(60+(BW$104-$AX$104)))))</f>
        <v>4.6786206472427915E-4</v>
      </c>
      <c r="BX124" s="381">
        <f>BW124*(1-VLOOKUP($AW124,'MP-2019_Female'!$A$3:$CH$103,IF(BX$104&gt;2034,84,(60+(BX$104-$AX$104)))))</f>
        <v>4.6351094752234334E-4</v>
      </c>
      <c r="BY124" s="381">
        <f>BX124*(1-VLOOKUP($AW124,'MP-2019_Female'!$A$3:$CH$103,IF(BY$104&gt;2034,84,(60+(BY$104-$AX$104)))))</f>
        <v>4.5920029571038553E-4</v>
      </c>
      <c r="BZ124" s="381">
        <f>BY124*(1-VLOOKUP($AW124,'MP-2019_Female'!$A$3:$CH$103,IF(BZ$104&gt;2034,84,(60+(BZ$104-$AX$104)))))</f>
        <v>4.5492973296027897E-4</v>
      </c>
      <c r="CA124" s="381">
        <f>BZ124*(1-VLOOKUP($AW124,'MP-2019_Female'!$A$3:$CH$103,IF(CA$104&gt;2034,84,(60+(CA$104-$AX$104)))))</f>
        <v>4.506988864437484E-4</v>
      </c>
      <c r="CB124" s="381">
        <f>CA124*(1-VLOOKUP($AW124,'MP-2019_Female'!$A$3:$CH$103,IF(CB$104&gt;2034,84,(60+(CB$104-$AX$104)))))</f>
        <v>4.4650738679982157E-4</v>
      </c>
      <c r="CC124" s="381">
        <f>CB124*(1-VLOOKUP($AW124,'MP-2019_Female'!$A$3:$CH$103,IF(CC$104&gt;2034,84,(60+(CC$104-$AX$104)))))</f>
        <v>4.4235486810258325E-4</v>
      </c>
      <c r="CD124" s="381">
        <f>CC124*(1-VLOOKUP($AW124,'MP-2019_Female'!$A$3:$CH$103,IF(CD$104&gt;2034,84,(60+(CD$104-$AX$104)))))</f>
        <v>4.3824096782922925E-4</v>
      </c>
      <c r="CE124" s="381">
        <f>CD124*(1-VLOOKUP($AW124,'MP-2019_Female'!$A$3:$CH$103,IF(CE$104&gt;2034,84,(60+(CE$104-$AX$104)))))</f>
        <v>4.3416532682841744E-4</v>
      </c>
      <c r="CF124" s="381">
        <f>CE124*(1-VLOOKUP($AW124,'MP-2019_Female'!$A$3:$CH$103,IF(CF$104&gt;2034,84,(60+(CF$104-$AX$104)))))</f>
        <v>4.3012758928891317E-4</v>
      </c>
      <c r="CG124" s="381">
        <f>CF124*(1-VLOOKUP($AW124,'MP-2019_Female'!$A$3:$CH$103,IF(CG$104&gt;2034,84,(60+(CG$104-$AX$104)))))</f>
        <v>4.261274027085263E-4</v>
      </c>
      <c r="CH124" s="381">
        <f>CG124*(1-VLOOKUP($AW124,'MP-2019_Female'!$A$3:$CH$103,IF(CH$104&gt;2034,84,(60+(CH$104-$AX$104)))))</f>
        <v>4.2216441786333702E-4</v>
      </c>
      <c r="CI124" s="381">
        <f>CH124*(1-VLOOKUP($AW124,'MP-2019_Female'!$A$3:$CH$103,IF(CI$104&gt;2034,84,(60+(CI$104-$AX$104)))))</f>
        <v>4.1823828877720801E-4</v>
      </c>
      <c r="CJ124" s="381">
        <f>CI124*(1-VLOOKUP($AW124,'MP-2019_Female'!$A$3:$CH$103,IF(CJ$104&gt;2034,84,(60+(CJ$104-$AX$104)))))</f>
        <v>4.1434867269157999E-4</v>
      </c>
      <c r="CK124" s="381">
        <f>CJ124*(1-VLOOKUP($AW124,'MP-2019_Female'!$A$3:$CH$103,IF(CK$104&gt;2034,84,(60+(CK$104-$AX$104)))))</f>
        <v>4.1049523003554831E-4</v>
      </c>
      <c r="CL124" s="381">
        <f>CK124*(1-VLOOKUP($AW124,'MP-2019_Female'!$A$3:$CH$103,IF(CL$104&gt;2034,84,(60+(CL$104-$AX$104)))))</f>
        <v>4.0667762439621771E-4</v>
      </c>
      <c r="CM124" s="381">
        <f>CL124*(1-VLOOKUP($AW124,'MP-2019_Female'!$A$3:$CH$103,IF(CM$104&gt;2034,84,(60+(CM$104-$AX$104)))))</f>
        <v>4.028955224893329E-4</v>
      </c>
      <c r="CN124" s="381">
        <f>CM124*(1-VLOOKUP($AW124,'MP-2019_Female'!$A$3:$CH$103,IF(CN$104&gt;2034,84,(60+(CN$104-$AX$104)))))</f>
        <v>3.9914859413018211E-4</v>
      </c>
      <c r="CO124" s="381">
        <f>CN124*(1-VLOOKUP($AW124,'MP-2019_Female'!$A$3:$CH$103,IF(CO$104&gt;2034,84,(60+(CO$104-$AX$104)))))</f>
        <v>3.9543651220477142E-4</v>
      </c>
      <c r="CP124" s="381">
        <f>CO124*(1-VLOOKUP($AW124,'MP-2019_Female'!$A$3:$CH$103,IF(CP$104&gt;2034,84,(60+(CP$104-$AX$104)))))</f>
        <v>3.9175895264126706E-4</v>
      </c>
      <c r="CQ124" s="381">
        <f>CP124*(1-VLOOKUP($AW124,'MP-2019_Female'!$A$3:$CH$103,IF(CQ$104&gt;2034,84,(60+(CQ$104-$AX$104)))))</f>
        <v>3.8811559438170327E-4</v>
      </c>
      <c r="CR124" s="381">
        <f>CQ124*(1-VLOOKUP($AW124,'MP-2019_Female'!$A$3:$CH$103,IF(CR$104&gt;2034,84,(60+(CR$104-$AX$104)))))</f>
        <v>3.8450611935395343E-4</v>
      </c>
      <c r="CS124" s="381">
        <f>CR124*(1-VLOOKUP($AW124,'MP-2019_Female'!$A$3:$CH$103,IF(CS$104&gt;2034,84,(60+(CS$104-$AX$104)))))</f>
        <v>3.809302124439617E-4</v>
      </c>
      <c r="CT124" s="381">
        <f>CS124*(1-VLOOKUP($AW124,'MP-2019_Female'!$A$3:$CH$103,IF(CT$104&gt;2034,84,(60+(CT$104-$AX$104)))))</f>
        <v>3.7738756146823288E-4</v>
      </c>
      <c r="CU124" s="381">
        <f>CT124*(1-VLOOKUP($AW124,'MP-2019_Female'!$A$3:$CH$103,IF(CU$104&gt;2034,84,(60+(CU$104-$AX$104)))))</f>
        <v>3.7387785714657832E-4</v>
      </c>
      <c r="CV124" s="381">
        <f>CU124*(1-VLOOKUP($AW124,'MP-2019_Female'!$A$3:$CH$103,IF(CV$104&gt;2034,84,(60+(CV$104-$AX$104)))))</f>
        <v>3.7040079307511513E-4</v>
      </c>
      <c r="CW124" s="381">
        <f>CV124*(1-VLOOKUP($AW124,'MP-2019_Female'!$A$3:$CH$103,IF(CW$104&gt;2034,84,(60+(CW$104-$AX$104)))))</f>
        <v>3.6695606569951656E-4</v>
      </c>
      <c r="CX124" s="381">
        <f>CW124*(1-VLOOKUP($AW124,'MP-2019_Female'!$A$3:$CH$103,IF(CX$104&gt;2034,84,(60+(CX$104-$AX$104)))))</f>
        <v>3.6354337428851107E-4</v>
      </c>
      <c r="CY124" s="381">
        <f>CX124*(1-VLOOKUP($AW124,'MP-2019_Female'!$A$3:$CH$103,IF(CY$104&gt;2034,84,(60+(CY$104-$AX$104)))))</f>
        <v>3.6016242090762795E-4</v>
      </c>
      <c r="CZ124" s="381">
        <f>CY124*(1-VLOOKUP($AW124,'MP-2019_Female'!$A$3:$CH$103,IF(CZ$104&gt;2034,84,(60+(CZ$104-$AX$104)))))</f>
        <v>3.5681291039318702E-4</v>
      </c>
      <c r="DA124" s="381">
        <f>CZ124*(1-VLOOKUP($AW124,'MP-2019_Female'!$A$3:$CH$103,IF(DA$104&gt;2034,84,(60+(DA$104-$AX$104)))))</f>
        <v>3.5349455032653037E-4</v>
      </c>
      <c r="DB124" s="381">
        <f>DA124*(1-VLOOKUP($AW124,'MP-2019_Female'!$A$3:$CH$103,IF(DB$104&gt;2034,84,(60+(DB$104-$AX$104)))))</f>
        <v>3.5020705100849366E-4</v>
      </c>
      <c r="DC124" s="381">
        <f>DB124*(1-VLOOKUP($AW124,'MP-2019_Female'!$A$3:$CH$103,IF(DC$104&gt;2034,84,(60+(DC$104-$AX$104)))))</f>
        <v>3.4695012543411465E-4</v>
      </c>
      <c r="DD124" s="381">
        <f>DC124*(1-VLOOKUP($AW124,'MP-2019_Female'!$A$3:$CH$103,IF(DD$104&gt;2034,84,(60+(DD$104-$AX$104)))))</f>
        <v>3.437234892675774E-4</v>
      </c>
      <c r="DE124" s="381">
        <f>DD124*(1-VLOOKUP($AW124,'MP-2019_Female'!$A$3:$CH$103,IF(DE$104&gt;2034,84,(60+(DE$104-$AX$104)))))</f>
        <v>3.4052686081738895E-4</v>
      </c>
      <c r="DF124" s="381">
        <f>DE124*(1-VLOOKUP($AW124,'MP-2019_Female'!$A$3:$CH$103,IF(DF$104&gt;2034,84,(60+(DF$104-$AX$104)))))</f>
        <v>3.3735996101178726E-4</v>
      </c>
      <c r="DG124" s="381">
        <f>DF124*(1-VLOOKUP($AW124,'MP-2019_Female'!$A$3:$CH$103,IF(DG$104&gt;2034,84,(60+(DG$104-$AX$104)))))</f>
        <v>3.3422251337437764E-4</v>
      </c>
      <c r="DH124" s="381">
        <f>DG124*(1-VLOOKUP($AW124,'MP-2019_Female'!$A$3:$CH$103,IF(DH$104&gt;2034,84,(60+(DH$104-$AX$104)))))</f>
        <v>3.3111424399999591E-4</v>
      </c>
      <c r="DI124" s="381">
        <f>DH124*(1-VLOOKUP($AW124,'MP-2019_Female'!$A$3:$CH$103,IF(DI$104&gt;2034,84,(60+(DI$104-$AX$104)))))</f>
        <v>3.2803488153079595E-4</v>
      </c>
      <c r="DJ124" s="381">
        <f>DI124*(1-VLOOKUP($AW124,'MP-2019_Female'!$A$3:$CH$103,IF(DJ$104&gt;2034,84,(60+(DJ$104-$AX$104)))))</f>
        <v>3.2498415713255957E-4</v>
      </c>
      <c r="DK124" s="381">
        <f>DJ124*(1-VLOOKUP($AW124,'MP-2019_Female'!$A$3:$CH$103,IF(DK$104&gt;2034,84,(60+(DK$104-$AX$104)))))</f>
        <v>3.2196180447122678E-4</v>
      </c>
      <c r="DL124" s="381">
        <f>DK124*(1-VLOOKUP($AW124,'MP-2019_Female'!$A$3:$CH$103,IF(DL$104&gt;2034,84,(60+(DL$104-$AX$104)))))</f>
        <v>3.1896755968964437E-4</v>
      </c>
      <c r="DM124" s="381">
        <f>DL124*(1-VLOOKUP($AW124,'MP-2019_Female'!$A$3:$CH$103,IF(DM$104&gt;2034,84,(60+(DM$104-$AX$104)))))</f>
        <v>3.1600116138453068E-4</v>
      </c>
      <c r="DN124" s="381">
        <f>DM124*(1-VLOOKUP($AW124,'MP-2019_Female'!$A$3:$CH$103,IF(DN$104&gt;2034,84,(60+(DN$104-$AX$104)))))</f>
        <v>3.1306235058365457E-4</v>
      </c>
      <c r="DO124" s="381">
        <f>DN124*(1-VLOOKUP($AW124,'MP-2019_Female'!$A$3:$CH$103,IF(DO$104&gt;2034,84,(60+(DO$104-$AX$104)))))</f>
        <v>3.1015087072322657E-4</v>
      </c>
      <c r="DP124" s="381">
        <f>DO124*(1-VLOOKUP($AW124,'MP-2019_Female'!$A$3:$CH$103,IF(DP$104&gt;2034,84,(60+(DP$104-$AX$104)))))</f>
        <v>3.0726646762550055E-4</v>
      </c>
      <c r="DQ124" s="381">
        <f>DP124*(1-VLOOKUP($AW124,'MP-2019_Female'!$A$3:$CH$103,IF(DQ$104&gt;2034,84,(60+(DQ$104-$AX$104)))))</f>
        <v>3.0440888947658341E-4</v>
      </c>
      <c r="DR124" s="381">
        <f>DQ124*(1-VLOOKUP($AW124,'MP-2019_Female'!$A$3:$CH$103,IF(DR$104&gt;2034,84,(60+(DR$104-$AX$104)))))</f>
        <v>3.0157788680445119E-4</v>
      </c>
      <c r="DS124" s="381">
        <f>DR124*(1-VLOOKUP($AW124,'MP-2019_Female'!$A$3:$CH$103,IF(DS$104&gt;2034,84,(60+(DS$104-$AX$104)))))</f>
        <v>2.9877321245716981E-4</v>
      </c>
      <c r="DT124" s="381">
        <f>DS124*(1-VLOOKUP($AW124,'MP-2019_Female'!$A$3:$CH$103,IF(DT$104&gt;2034,84,(60+(DT$104-$AX$104)))))</f>
        <v>2.9599462158131815E-4</v>
      </c>
      <c r="DU124" s="381">
        <f>DT124*(1-VLOOKUP($AW124,'MP-2019_Female'!$A$3:$CH$103,IF(DU$104&gt;2034,84,(60+(DU$104-$AX$104)))))</f>
        <v>2.9324187160061191E-4</v>
      </c>
      <c r="DV124" s="381">
        <f>DU124*(1-VLOOKUP($AW124,'MP-2019_Female'!$A$3:$CH$103,IF(DV$104&gt;2034,84,(60+(DV$104-$AX$104)))))</f>
        <v>2.9051472219472624E-4</v>
      </c>
      <c r="DW124" s="381">
        <f>DV124*(1-VLOOKUP($AW124,'MP-2019_Female'!$A$3:$CH$103,IF(DW$104&gt;2034,84,(60+(DW$104-$AX$104)))))</f>
        <v>2.8781293527831527E-4</v>
      </c>
      <c r="DX124" s="381">
        <f>DW124*(1-VLOOKUP($AW124,'MP-2019_Female'!$A$3:$CH$103,IF(DX$104&gt;2034,84,(60+(DX$104-$AX$104)))))</f>
        <v>2.8513627498022697E-4</v>
      </c>
      <c r="DY124" s="381">
        <f>DX124*(1-VLOOKUP($AW124,'MP-2019_Female'!$A$3:$CH$103,IF(DY$104&gt;2034,84,(60+(DY$104-$AX$104)))))</f>
        <v>2.8248450762291088E-4</v>
      </c>
      <c r="DZ124" s="381">
        <f>DY124*(1-VLOOKUP($AW124,'MP-2019_Female'!$A$3:$CH$103,IF(DZ$104&gt;2034,84,(60+(DZ$104-$AX$104)))))</f>
        <v>2.7985740170201784E-4</v>
      </c>
      <c r="EA124" s="381">
        <f>DZ124*(1-VLOOKUP($AW124,'MP-2019_Female'!$A$3:$CH$103,IF(EA$104&gt;2034,84,(60+(EA$104-$AX$104)))))</f>
        <v>2.7725472786618909E-4</v>
      </c>
      <c r="EB124" s="381">
        <f>EA124*(1-VLOOKUP($AW124,'MP-2019_Female'!$A$3:$CH$103,IF(EB$104&gt;2034,84,(60+(EB$104-$AX$104)))))</f>
        <v>2.7467625889703354E-4</v>
      </c>
      <c r="EC124" s="381">
        <f>EB124*(1-VLOOKUP($AW124,'MP-2019_Female'!$A$3:$CH$103,IF(EC$104&gt;2034,84,(60+(EC$104-$AX$104)))))</f>
        <v>2.7212176968929115E-4</v>
      </c>
      <c r="ED124" s="381">
        <f>EC124*(1-VLOOKUP($AW124,'MP-2019_Female'!$A$3:$CH$103,IF(ED$104&gt;2034,84,(60+(ED$104-$AX$104)))))</f>
        <v>2.6959103723118077E-4</v>
      </c>
      <c r="EE124" s="381">
        <f>ED124*(1-VLOOKUP($AW124,'MP-2019_Female'!$A$3:$CH$103,IF(EE$104&gt;2034,84,(60+(EE$104-$AX$104)))))</f>
        <v>2.6708384058493081E-4</v>
      </c>
      <c r="EF124" s="381">
        <f>EE124*(1-VLOOKUP($AW124,'MP-2019_Female'!$A$3:$CH$103,IF(EF$104&gt;2034,84,(60+(EF$104-$AX$104)))))</f>
        <v>2.6459996086749095E-4</v>
      </c>
      <c r="EG124" s="381">
        <f>EF124*(1-VLOOKUP($AW124,'MP-2019_Female'!$A$3:$CH$103,IF(EG$104&gt;2034,84,(60+(EG$104-$AX$104)))))</f>
        <v>2.6213918123142331E-4</v>
      </c>
      <c r="EH124" s="381">
        <f>EG124*(1-VLOOKUP($AW124,'MP-2019_Female'!$A$3:$CH$103,IF(EH$104&gt;2034,84,(60+(EH$104-$AX$104)))))</f>
        <v>2.5970128684597106E-4</v>
      </c>
      <c r="EI124" s="381">
        <f>EH124*(1-VLOOKUP($AW124,'MP-2019_Female'!$A$3:$CH$103,IF(EI$104&gt;2034,84,(60+(EI$104-$AX$104)))))</f>
        <v>2.5728606487830354E-4</v>
      </c>
      <c r="EJ124" s="381">
        <f>EI124*(1-VLOOKUP($AW124,'MP-2019_Female'!$A$3:$CH$103,IF(EJ$104&gt;2034,84,(60+(EJ$104-$AX$104)))))</f>
        <v>2.548933044749353E-4</v>
      </c>
      <c r="EK124" s="381">
        <f>EJ124*(1-VLOOKUP($AW124,'MP-2019_Female'!$A$3:$CH$103,IF(EK$104&gt;2034,84,(60+(EK$104-$AX$104)))))</f>
        <v>2.5252279674331838E-4</v>
      </c>
      <c r="EL124" s="381">
        <f>EK124*(1-VLOOKUP($AW124,'MP-2019_Female'!$A$3:$CH$103,IF(EL$104&gt;2034,84,(60+(EL$104-$AX$104)))))</f>
        <v>2.5017433473360551E-4</v>
      </c>
      <c r="EM124" s="381">
        <f>EL124*(1-VLOOKUP($AW124,'MP-2019_Female'!$A$3:$CH$103,IF(EM$104&gt;2034,84,(60+(EM$104-$AX$104)))))</f>
        <v>2.4784771342058296E-4</v>
      </c>
      <c r="EN124" s="381">
        <f>EM124*(1-VLOOKUP($AW124,'MP-2019_Female'!$A$3:$CH$103,IF(EN$104&gt;2034,84,(60+(EN$104-$AX$104)))))</f>
        <v>2.4554272968577156E-4</v>
      </c>
      <c r="EO124" s="381">
        <f>EN124*(1-VLOOKUP($AW124,'MP-2019_Female'!$A$3:$CH$103,IF(EO$104&gt;2034,84,(60+(EO$104-$AX$104)))))</f>
        <v>2.4325918229969391E-4</v>
      </c>
      <c r="EP124" s="381">
        <f>EO124*(1-VLOOKUP($AW124,'MP-2019_Female'!$A$3:$CH$103,IF(EP$104&gt;2034,84,(60+(EP$104-$AX$104)))))</f>
        <v>2.4099687190430675E-4</v>
      </c>
      <c r="EQ124" s="381">
        <f>EP124*(1-VLOOKUP($AW124,'MP-2019_Female'!$A$3:$CH$103,IF(EQ$104&gt;2034,84,(60+(EQ$104-$AX$104)))))</f>
        <v>2.3875560099559671E-4</v>
      </c>
      <c r="ER124" s="381">
        <f>EQ124*(1-VLOOKUP($AW124,'MP-2019_Female'!$A$3:$CH$103,IF(ER$104&gt;2034,84,(60+(ER$104-$AX$104)))))</f>
        <v>2.3653517390633767E-4</v>
      </c>
      <c r="ES124" s="381">
        <f>ER124*(1-VLOOKUP($AW124,'MP-2019_Female'!$A$3:$CH$103,IF(ES$104&gt;2034,84,(60+(ES$104-$AX$104)))))</f>
        <v>2.3433539678900873E-4</v>
      </c>
      <c r="ET124" s="381">
        <f>ES124*(1-VLOOKUP($AW124,'MP-2019_Female'!$A$3:$CH$103,IF(ET$104&gt;2034,84,(60+(ET$104-$AX$104)))))</f>
        <v>2.3215607759887095E-4</v>
      </c>
      <c r="EU124" s="381">
        <f>ET124*(1-VLOOKUP($AW124,'MP-2019_Female'!$A$3:$CH$103,IF(EU$104&gt;2034,84,(60+(EU$104-$AX$104)))))</f>
        <v>2.2999702607720145E-4</v>
      </c>
      <c r="EV124" s="381">
        <f>EU124*(1-VLOOKUP($AW124,'MP-2019_Female'!$A$3:$CH$103,IF(EV$104&gt;2034,84,(60+(EV$104-$AX$104)))))</f>
        <v>2.2785805373468348E-4</v>
      </c>
      <c r="EW124" s="381">
        <f>EV124*(1-VLOOKUP($AW124,'MP-2019_Female'!$A$3:$CH$103,IF(EW$104&gt;2034,84,(60+(EW$104-$AX$104)))))</f>
        <v>2.2573897383495092E-4</v>
      </c>
      <c r="EX124" s="381">
        <f>EW124*(1-VLOOKUP($AW124,'MP-2019_Female'!$A$3:$CH$103,IF(EX$104&gt;2034,84,(60+(EX$104-$AX$104)))))</f>
        <v>2.2363960137828588E-4</v>
      </c>
      <c r="EY124" s="381">
        <f>EX124*(1-VLOOKUP($AW124,'MP-2019_Female'!$A$3:$CH$103,IF(EY$104&gt;2034,84,(60+(EY$104-$AX$104)))))</f>
        <v>2.2155975308546782E-4</v>
      </c>
      <c r="EZ124" s="381">
        <f>EY124*(1-VLOOKUP($AW124,'MP-2019_Female'!$A$3:$CH$103,IF(EZ$104&gt;2034,84,(60+(EZ$104-$AX$104)))))</f>
        <v>2.1949924738177298E-4</v>
      </c>
      <c r="FA124" s="381">
        <f>EZ124*(1-VLOOKUP($AW124,'MP-2019_Female'!$A$3:$CH$103,IF(FA$104&gt;2034,84,(60+(FA$104-$AX$104)))))</f>
        <v>2.1745790438112248E-4</v>
      </c>
      <c r="FB124" s="381">
        <f>FA124*(1-VLOOKUP($AW124,'MP-2019_Female'!$A$3:$CH$103,IF(FB$104&gt;2034,84,(60+(FB$104-$AX$104)))))</f>
        <v>2.1543554587037805E-4</v>
      </c>
      <c r="FC124" s="381">
        <f>FB124*(1-VLOOKUP($AW124,'MP-2019_Female'!$A$3:$CH$103,IF(FC$104&gt;2034,84,(60+(FC$104-$AX$104)))))</f>
        <v>2.1343199529378354E-4</v>
      </c>
      <c r="FD124" s="381">
        <f>FC124*(1-VLOOKUP($AW124,'MP-2019_Female'!$A$3:$CH$103,IF(FD$104&gt;2034,84,(60+(FD$104-$AX$104)))))</f>
        <v>2.1144707773755136E-4</v>
      </c>
      <c r="FE124" s="381">
        <f>FD124*(1-VLOOKUP($AW124,'MP-2019_Female'!$A$3:$CH$103,IF(FE$104&gt;2034,84,(60+(FE$104-$AX$104)))))</f>
        <v>2.0948061991459213E-4</v>
      </c>
      <c r="FF124" s="381">
        <f>FE124*(1-VLOOKUP($AW124,'MP-2019_Female'!$A$3:$CH$103,IF(FF$104&gt;2034,84,(60+(FF$104-$AX$104)))))</f>
        <v>2.0753245014938643E-4</v>
      </c>
      <c r="FG124" s="381">
        <f>FF124*(1-VLOOKUP($AW124,'MP-2019_Female'!$A$3:$CH$103,IF(FG$104&gt;2034,84,(60+(FG$104-$AX$104)))))</f>
        <v>2.0560239836299714E-4</v>
      </c>
      <c r="FH124" s="381">
        <f>FG124*(1-VLOOKUP($AW124,'MP-2019_Female'!$A$3:$CH$103,IF(FH$104&gt;2034,84,(60+(FH$104-$AX$104)))))</f>
        <v>2.0369029605822128E-4</v>
      </c>
      <c r="FI124" s="381">
        <f>FH124*(1-VLOOKUP($AW124,'MP-2019_Female'!$A$3:$CH$103,IF(FI$104&gt;2034,84,(60+(FI$104-$AX$104)))))</f>
        <v>2.0179597630487982E-4</v>
      </c>
      <c r="FJ124" s="381">
        <f>FI124*(1-VLOOKUP($AW124,'MP-2019_Female'!$A$3:$CH$103,IF(FJ$104&gt;2034,84,(60+(FJ$104-$AX$104)))))</f>
        <v>1.9991927372524444E-4</v>
      </c>
      <c r="FK124" s="381">
        <f>FJ124*(1-VLOOKUP($AW124,'MP-2019_Female'!$A$3:$CH$103,IF(FK$104&gt;2034,84,(60+(FK$104-$AX$104)))))</f>
        <v>1.9806002447959967E-4</v>
      </c>
      <c r="FL124" s="381">
        <f>FK124*(1-VLOOKUP($AW124,'MP-2019_Female'!$A$3:$CH$103,IF(FL$104&gt;2034,84,(60+(FL$104-$AX$104)))))</f>
        <v>1.9621806625193941E-4</v>
      </c>
      <c r="FM124" s="381">
        <f>FL124*(1-VLOOKUP($AW124,'MP-2019_Female'!$A$3:$CH$103,IF(FM$104&gt;2034,84,(60+(FM$104-$AX$104)))))</f>
        <v>1.9439323823579639E-4</v>
      </c>
      <c r="FN124" s="381">
        <f>FM124*(1-VLOOKUP($AW124,'MP-2019_Female'!$A$3:$CH$103,IF(FN$104&gt;2034,84,(60+(FN$104-$AX$104)))))</f>
        <v>1.9258538112020348E-4</v>
      </c>
    </row>
    <row r="125" spans="3:170">
      <c r="AW125" s="172">
        <v>45</v>
      </c>
      <c r="AX125" s="199">
        <f t="shared" si="30"/>
        <v>5.0135742767845408E-4</v>
      </c>
      <c r="AY125" s="334">
        <f t="shared" si="31"/>
        <v>5.1519999999999995E-4</v>
      </c>
      <c r="AZ125" s="381">
        <f>AY125*(1-VLOOKUP($AW125,'MP-2019_Female'!$A$3:$CH$103,IF(AZ$104&gt;2034,84,(60+(AZ$104-$AX$104)))))</f>
        <v>5.0762655999999988E-4</v>
      </c>
      <c r="BA125" s="381">
        <f>AZ125*(1-VLOOKUP($AW125,'MP-2019_Female'!$A$3:$CH$103,IF(BA$104&gt;2034,84,(60+(BA$104-$AX$104)))))</f>
        <v>5.0168732924799986E-4</v>
      </c>
      <c r="BB125" s="381">
        <f>BA125*(1-VLOOKUP($AW125,'MP-2019_Female'!$A$3:$CH$103,IF(BB$104&gt;2034,84,(60+(BB$104-$AX$104)))))</f>
        <v>4.9772399934694064E-4</v>
      </c>
      <c r="BC125" s="381">
        <f>BB125*(1-VLOOKUP($AW125,'MP-2019_Female'!$A$3:$CH$103,IF(BC$104&gt;2034,84,(60+(BC$104-$AX$104)))))</f>
        <v>4.9588242054935696E-4</v>
      </c>
      <c r="BD125" s="381">
        <f>BC125*(1-VLOOKUP($AW125,'MP-2019_Female'!$A$3:$CH$103,IF(BD$104&gt;2034,84,(60+(BD$104-$AX$104)))))</f>
        <v>4.9622953824374151E-4</v>
      </c>
      <c r="BE125" s="381">
        <f>BD125*(1-VLOOKUP($AW125,'MP-2019_Female'!$A$3:$CH$103,IF(BE$104&gt;2034,84,(60+(BE$104-$AX$104)))))</f>
        <v>4.9727162027405334E-4</v>
      </c>
      <c r="BF125" s="381">
        <f>BE125*(1-VLOOKUP($AW125,'MP-2019_Female'!$A$3:$CH$103,IF(BF$104&gt;2034,84,(60+(BF$104-$AX$104)))))</f>
        <v>4.9901207094501252E-4</v>
      </c>
      <c r="BG125" s="381">
        <f>BF125*(1-VLOOKUP($AW125,'MP-2019_Female'!$A$3:$CH$103,IF(BG$104&gt;2034,84,(60+(BG$104-$AX$104)))))</f>
        <v>5.0135742767845408E-4</v>
      </c>
      <c r="BH125" s="381">
        <f>BG125*(1-VLOOKUP($AW125,'MP-2019_Female'!$A$3:$CH$103,IF(BH$104&gt;2034,84,(60+(BH$104-$AX$104)))))</f>
        <v>5.0421516501622131E-4</v>
      </c>
      <c r="BI125" s="381">
        <f>BH125*(1-VLOOKUP($AW125,'MP-2019_Female'!$A$3:$CH$103,IF(BI$104&gt;2034,84,(60+(BI$104-$AX$104)))))</f>
        <v>5.0734129903932186E-4</v>
      </c>
      <c r="BJ125" s="471">
        <f>BI125*(1-VLOOKUP($AW125,'MP-2019_Female'!$A$3:$CH$103,IF(BJ$104&gt;2034,84,(60+(BJ$104-$AX$104)))))</f>
        <v>5.1058828335317347E-4</v>
      </c>
      <c r="BK125" s="381">
        <f>BJ125*(1-VLOOKUP($AW125,'MP-2019_Female'!$A$3:$CH$103,IF(BK$104&gt;2034,84,(60+(BK$104-$AX$104)))))</f>
        <v>5.1370287188162787E-4</v>
      </c>
      <c r="BL125" s="381">
        <f>BK125*(1-VLOOKUP($AW125,'MP-2019_Female'!$A$3:$CH$103,IF(BL$104&gt;2034,84,(60+(BL$104-$AX$104)))))</f>
        <v>5.1647686738978866E-4</v>
      </c>
      <c r="BM125" s="381">
        <f>BL125*(1-VLOOKUP($AW125,'MP-2019_Female'!$A$3:$CH$103,IF(BM$104&gt;2034,84,(60+(BM$104-$AX$104)))))</f>
        <v>5.1869771791956476E-4</v>
      </c>
      <c r="BN125" s="381">
        <f>BM125*(1-VLOOKUP($AW125,'MP-2019_Female'!$A$3:$CH$103,IF(BN$104&gt;2034,84,(60+(BN$104-$AX$104)))))</f>
        <v>5.2030568084511552E-4</v>
      </c>
      <c r="BO125" s="381">
        <f>BN125*(1-VLOOKUP($AW125,'MP-2019_Female'!$A$3:$CH$103,IF(BO$104&gt;2034,84,(60+(BO$104-$AX$104)))))</f>
        <v>5.2113816993446774E-4</v>
      </c>
      <c r="BP125" s="381">
        <f>BO125*(1-VLOOKUP($AW125,'MP-2019_Female'!$A$3:$CH$103,IF(BP$104&gt;2034,84,(60+(BP$104-$AX$104)))))</f>
        <v>5.2108605611747431E-4</v>
      </c>
      <c r="BQ125" s="381">
        <f>BP125*(1-VLOOKUP($AW125,'MP-2019_Female'!$A$3:$CH$103,IF(BQ$104&gt;2034,84,(60+(BQ$104-$AX$104)))))</f>
        <v>5.2004388400523933E-4</v>
      </c>
      <c r="BR125" s="381">
        <f>BQ125*(1-VLOOKUP($AW125,'MP-2019_Female'!$A$3:$CH$103,IF(BR$104&gt;2034,84,(60+(BR$104-$AX$104)))))</f>
        <v>5.1801571285761889E-4</v>
      </c>
      <c r="BS125" s="381">
        <f>BR125*(1-VLOOKUP($AW125,'MP-2019_Female'!$A$3:$CH$103,IF(BS$104&gt;2034,84,(60+(BS$104-$AX$104)))))</f>
        <v>5.1511482486561624E-4</v>
      </c>
      <c r="BT125" s="381">
        <f>BS125*(1-VLOOKUP($AW125,'MP-2019_Female'!$A$3:$CH$103,IF(BT$104&gt;2034,84,(60+(BT$104-$AX$104)))))</f>
        <v>5.1140599812658381E-4</v>
      </c>
      <c r="BU125" s="381">
        <f>BT125*(1-VLOOKUP($AW125,'MP-2019_Female'!$A$3:$CH$103,IF(BU$104&gt;2034,84,(60+(BU$104-$AX$104)))))</f>
        <v>5.0711018774232057E-4</v>
      </c>
      <c r="BV125" s="381">
        <f>BU125*(1-VLOOKUP($AW125,'MP-2019_Female'!$A$3:$CH$103,IF(BV$104&gt;2034,84,(60+(BV$104-$AX$104)))))</f>
        <v>5.0239406299631701E-4</v>
      </c>
      <c r="BW125" s="381">
        <f>BV125*(1-VLOOKUP($AW125,'MP-2019_Female'!$A$3:$CH$103,IF(BW$104&gt;2034,84,(60+(BW$104-$AX$104)))))</f>
        <v>4.9747060117895305E-4</v>
      </c>
      <c r="BX125" s="381">
        <f>BW125*(1-VLOOKUP($AW125,'MP-2019_Female'!$A$3:$CH$103,IF(BX$104&gt;2034,84,(60+(BX$104-$AX$104)))))</f>
        <v>4.9284412458798878E-4</v>
      </c>
      <c r="BY125" s="381">
        <f>BX125*(1-VLOOKUP($AW125,'MP-2019_Female'!$A$3:$CH$103,IF(BY$104&gt;2034,84,(60+(BY$104-$AX$104)))))</f>
        <v>4.882606742293205E-4</v>
      </c>
      <c r="BZ125" s="381">
        <f>BY125*(1-VLOOKUP($AW125,'MP-2019_Female'!$A$3:$CH$103,IF(BZ$104&gt;2034,84,(60+(BZ$104-$AX$104)))))</f>
        <v>4.8371984995898782E-4</v>
      </c>
      <c r="CA125" s="381">
        <f>BZ125*(1-VLOOKUP($AW125,'MP-2019_Female'!$A$3:$CH$103,IF(CA$104&gt;2034,84,(60+(CA$104-$AX$104)))))</f>
        <v>4.7922125535436927E-4</v>
      </c>
      <c r="CB125" s="381">
        <f>CA125*(1-VLOOKUP($AW125,'MP-2019_Female'!$A$3:$CH$103,IF(CB$104&gt;2034,84,(60+(CB$104-$AX$104)))))</f>
        <v>4.7476449767957363E-4</v>
      </c>
      <c r="CC125" s="381">
        <f>CB125*(1-VLOOKUP($AW125,'MP-2019_Female'!$A$3:$CH$103,IF(CC$104&gt;2034,84,(60+(CC$104-$AX$104)))))</f>
        <v>4.7034918785115358E-4</v>
      </c>
      <c r="CD125" s="381">
        <f>CC125*(1-VLOOKUP($AW125,'MP-2019_Female'!$A$3:$CH$103,IF(CD$104&gt;2034,84,(60+(CD$104-$AX$104)))))</f>
        <v>4.6597494040413788E-4</v>
      </c>
      <c r="CE125" s="381">
        <f>CD125*(1-VLOOKUP($AW125,'MP-2019_Female'!$A$3:$CH$103,IF(CE$104&gt;2034,84,(60+(CE$104-$AX$104)))))</f>
        <v>4.616413734583794E-4</v>
      </c>
      <c r="CF125" s="381">
        <f>CE125*(1-VLOOKUP($AW125,'MP-2019_Female'!$A$3:$CH$103,IF(CF$104&gt;2034,84,(60+(CF$104-$AX$104)))))</f>
        <v>4.5734810868521648E-4</v>
      </c>
      <c r="CG125" s="381">
        <f>CF125*(1-VLOOKUP($AW125,'MP-2019_Female'!$A$3:$CH$103,IF(CG$104&gt;2034,84,(60+(CG$104-$AX$104)))))</f>
        <v>4.5309477127444397E-4</v>
      </c>
      <c r="CH125" s="381">
        <f>CG125*(1-VLOOKUP($AW125,'MP-2019_Female'!$A$3:$CH$103,IF(CH$104&gt;2034,84,(60+(CH$104-$AX$104)))))</f>
        <v>4.4888098990159166E-4</v>
      </c>
      <c r="CI125" s="381">
        <f>CH125*(1-VLOOKUP($AW125,'MP-2019_Female'!$A$3:$CH$103,IF(CI$104&gt;2034,84,(60+(CI$104-$AX$104)))))</f>
        <v>4.4470639669550685E-4</v>
      </c>
      <c r="CJ125" s="381">
        <f>CI125*(1-VLOOKUP($AW125,'MP-2019_Female'!$A$3:$CH$103,IF(CJ$104&gt;2034,84,(60+(CJ$104-$AX$104)))))</f>
        <v>4.4057062720623865E-4</v>
      </c>
      <c r="CK125" s="381">
        <f>CJ125*(1-VLOOKUP($AW125,'MP-2019_Female'!$A$3:$CH$103,IF(CK$104&gt;2034,84,(60+(CK$104-$AX$104)))))</f>
        <v>4.3647332037322062E-4</v>
      </c>
      <c r="CL125" s="381">
        <f>CK125*(1-VLOOKUP($AW125,'MP-2019_Female'!$A$3:$CH$103,IF(CL$104&gt;2034,84,(60+(CL$104-$AX$104)))))</f>
        <v>4.3241411849374969E-4</v>
      </c>
      <c r="CM125" s="381">
        <f>CL125*(1-VLOOKUP($AW125,'MP-2019_Female'!$A$3:$CH$103,IF(CM$104&gt;2034,84,(60+(CM$104-$AX$104)))))</f>
        <v>4.2839266719175783E-4</v>
      </c>
      <c r="CN125" s="381">
        <f>CM125*(1-VLOOKUP($AW125,'MP-2019_Female'!$A$3:$CH$103,IF(CN$104&gt;2034,84,(60+(CN$104-$AX$104)))))</f>
        <v>4.2440861538687447E-4</v>
      </c>
      <c r="CO125" s="381">
        <f>CN125*(1-VLOOKUP($AW125,'MP-2019_Female'!$A$3:$CH$103,IF(CO$104&gt;2034,84,(60+(CO$104-$AX$104)))))</f>
        <v>4.2046161526377657E-4</v>
      </c>
      <c r="CP125" s="381">
        <f>CO125*(1-VLOOKUP($AW125,'MP-2019_Female'!$A$3:$CH$103,IF(CP$104&gt;2034,84,(60+(CP$104-$AX$104)))))</f>
        <v>4.1655132224182348E-4</v>
      </c>
      <c r="CQ125" s="381">
        <f>CP125*(1-VLOOKUP($AW125,'MP-2019_Female'!$A$3:$CH$103,IF(CQ$104&gt;2034,84,(60+(CQ$104-$AX$104)))))</f>
        <v>4.1267739494497453E-4</v>
      </c>
      <c r="CR125" s="381">
        <f>CQ125*(1-VLOOKUP($AW125,'MP-2019_Female'!$A$3:$CH$103,IF(CR$104&gt;2034,84,(60+(CR$104-$AX$104)))))</f>
        <v>4.0883949517198629E-4</v>
      </c>
      <c r="CS125" s="381">
        <f>CR125*(1-VLOOKUP($AW125,'MP-2019_Female'!$A$3:$CH$103,IF(CS$104&gt;2034,84,(60+(CS$104-$AX$104)))))</f>
        <v>4.0503728786688681E-4</v>
      </c>
      <c r="CT125" s="381">
        <f>CS125*(1-VLOOKUP($AW125,'MP-2019_Female'!$A$3:$CH$103,IF(CT$104&gt;2034,84,(60+(CT$104-$AX$104)))))</f>
        <v>4.0127044108972476E-4</v>
      </c>
      <c r="CU125" s="381">
        <f>CT125*(1-VLOOKUP($AW125,'MP-2019_Female'!$A$3:$CH$103,IF(CU$104&gt;2034,84,(60+(CU$104-$AX$104)))))</f>
        <v>3.9753862598759034E-4</v>
      </c>
      <c r="CV125" s="381">
        <f>CU125*(1-VLOOKUP($AW125,'MP-2019_Female'!$A$3:$CH$103,IF(CV$104&gt;2034,84,(60+(CV$104-$AX$104)))))</f>
        <v>3.9384151676590576E-4</v>
      </c>
      <c r="CW125" s="381">
        <f>CV125*(1-VLOOKUP($AW125,'MP-2019_Female'!$A$3:$CH$103,IF(CW$104&gt;2034,84,(60+(CW$104-$AX$104)))))</f>
        <v>3.9017879065998283E-4</v>
      </c>
      <c r="CX125" s="381">
        <f>CW125*(1-VLOOKUP($AW125,'MP-2019_Female'!$A$3:$CH$103,IF(CX$104&gt;2034,84,(60+(CX$104-$AX$104)))))</f>
        <v>3.8655012790684499E-4</v>
      </c>
      <c r="CY125" s="381">
        <f>CX125*(1-VLOOKUP($AW125,'MP-2019_Female'!$A$3:$CH$103,IF(CY$104&gt;2034,84,(60+(CY$104-$AX$104)))))</f>
        <v>3.8295521171731136E-4</v>
      </c>
      <c r="CZ125" s="381">
        <f>CY125*(1-VLOOKUP($AW125,'MP-2019_Female'!$A$3:$CH$103,IF(CZ$104&gt;2034,84,(60+(CZ$104-$AX$104)))))</f>
        <v>3.7939372824834038E-4</v>
      </c>
      <c r="DA125" s="381">
        <f>CZ125*(1-VLOOKUP($AW125,'MP-2019_Female'!$A$3:$CH$103,IF(DA$104&gt;2034,84,(60+(DA$104-$AX$104)))))</f>
        <v>3.7586536657563082E-4</v>
      </c>
      <c r="DB125" s="381">
        <f>DA125*(1-VLOOKUP($AW125,'MP-2019_Female'!$A$3:$CH$103,IF(DB$104&gt;2034,84,(60+(DB$104-$AX$104)))))</f>
        <v>3.7236981866647744E-4</v>
      </c>
      <c r="DC125" s="381">
        <f>DB125*(1-VLOOKUP($AW125,'MP-2019_Female'!$A$3:$CH$103,IF(DC$104&gt;2034,84,(60+(DC$104-$AX$104)))))</f>
        <v>3.6890677935287922E-4</v>
      </c>
      <c r="DD125" s="381">
        <f>DC125*(1-VLOOKUP($AW125,'MP-2019_Female'!$A$3:$CH$103,IF(DD$104&gt;2034,84,(60+(DD$104-$AX$104)))))</f>
        <v>3.6547594630489743E-4</v>
      </c>
      <c r="DE125" s="381">
        <f>DD125*(1-VLOOKUP($AW125,'MP-2019_Female'!$A$3:$CH$103,IF(DE$104&gt;2034,84,(60+(DE$104-$AX$104)))))</f>
        <v>3.620770200042619E-4</v>
      </c>
      <c r="DF125" s="381">
        <f>DE125*(1-VLOOKUP($AW125,'MP-2019_Female'!$A$3:$CH$103,IF(DF$104&gt;2034,84,(60+(DF$104-$AX$104)))))</f>
        <v>3.5870970371822228E-4</v>
      </c>
      <c r="DG125" s="381">
        <f>DF125*(1-VLOOKUP($AW125,'MP-2019_Female'!$A$3:$CH$103,IF(DG$104&gt;2034,84,(60+(DG$104-$AX$104)))))</f>
        <v>3.5537370347364281E-4</v>
      </c>
      <c r="DH125" s="381">
        <f>DG125*(1-VLOOKUP($AW125,'MP-2019_Female'!$A$3:$CH$103,IF(DH$104&gt;2034,84,(60+(DH$104-$AX$104)))))</f>
        <v>3.5206872803133794E-4</v>
      </c>
      <c r="DI125" s="381">
        <f>DH125*(1-VLOOKUP($AW125,'MP-2019_Female'!$A$3:$CH$103,IF(DI$104&gt;2034,84,(60+(DI$104-$AX$104)))))</f>
        <v>3.487944888606465E-4</v>
      </c>
      <c r="DJ125" s="381">
        <f>DI125*(1-VLOOKUP($AW125,'MP-2019_Female'!$A$3:$CH$103,IF(DJ$104&gt;2034,84,(60+(DJ$104-$AX$104)))))</f>
        <v>3.4555070011424248E-4</v>
      </c>
      <c r="DK125" s="381">
        <f>DJ125*(1-VLOOKUP($AW125,'MP-2019_Female'!$A$3:$CH$103,IF(DK$104&gt;2034,84,(60+(DK$104-$AX$104)))))</f>
        <v>3.4233707860318002E-4</v>
      </c>
      <c r="DL125" s="381">
        <f>DK125*(1-VLOOKUP($AW125,'MP-2019_Female'!$A$3:$CH$103,IF(DL$104&gt;2034,84,(60+(DL$104-$AX$104)))))</f>
        <v>3.3915334377217048E-4</v>
      </c>
      <c r="DM125" s="381">
        <f>DL125*(1-VLOOKUP($AW125,'MP-2019_Female'!$A$3:$CH$103,IF(DM$104&gt;2034,84,(60+(DM$104-$AX$104)))))</f>
        <v>3.3599921767508929E-4</v>
      </c>
      <c r="DN125" s="381">
        <f>DM125*(1-VLOOKUP($AW125,'MP-2019_Female'!$A$3:$CH$103,IF(DN$104&gt;2034,84,(60+(DN$104-$AX$104)))))</f>
        <v>3.3287442495071094E-4</v>
      </c>
      <c r="DO125" s="381">
        <f>DN125*(1-VLOOKUP($AW125,'MP-2019_Female'!$A$3:$CH$103,IF(DO$104&gt;2034,84,(60+(DO$104-$AX$104)))))</f>
        <v>3.2977869279866932E-4</v>
      </c>
      <c r="DP125" s="381">
        <f>DO125*(1-VLOOKUP($AW125,'MP-2019_Female'!$A$3:$CH$103,IF(DP$104&gt;2034,84,(60+(DP$104-$AX$104)))))</f>
        <v>3.2671175095564167E-4</v>
      </c>
      <c r="DQ125" s="381">
        <f>DP125*(1-VLOOKUP($AW125,'MP-2019_Female'!$A$3:$CH$103,IF(DQ$104&gt;2034,84,(60+(DQ$104-$AX$104)))))</f>
        <v>3.2367333167175421E-4</v>
      </c>
      <c r="DR125" s="381">
        <f>DQ125*(1-VLOOKUP($AW125,'MP-2019_Female'!$A$3:$CH$103,IF(DR$104&gt;2034,84,(60+(DR$104-$AX$104)))))</f>
        <v>3.2066316968720689E-4</v>
      </c>
      <c r="DS125" s="381">
        <f>DR125*(1-VLOOKUP($AW125,'MP-2019_Female'!$A$3:$CH$103,IF(DS$104&gt;2034,84,(60+(DS$104-$AX$104)))))</f>
        <v>3.1768100220911586E-4</v>
      </c>
      <c r="DT125" s="381">
        <f>DS125*(1-VLOOKUP($AW125,'MP-2019_Female'!$A$3:$CH$103,IF(DT$104&gt;2034,84,(60+(DT$104-$AX$104)))))</f>
        <v>3.1472656888857111E-4</v>
      </c>
      <c r="DU125" s="381">
        <f>DT125*(1-VLOOKUP($AW125,'MP-2019_Female'!$A$3:$CH$103,IF(DU$104&gt;2034,84,(60+(DU$104-$AX$104)))))</f>
        <v>3.1179961179790739E-4</v>
      </c>
      <c r="DV125" s="381">
        <f>DU125*(1-VLOOKUP($AW125,'MP-2019_Female'!$A$3:$CH$103,IF(DV$104&gt;2034,84,(60+(DV$104-$AX$104)))))</f>
        <v>3.0889987540818687E-4</v>
      </c>
      <c r="DW125" s="381">
        <f>DV125*(1-VLOOKUP($AW125,'MP-2019_Female'!$A$3:$CH$103,IF(DW$104&gt;2034,84,(60+(DW$104-$AX$104)))))</f>
        <v>3.0602710656689073E-4</v>
      </c>
      <c r="DX125" s="381">
        <f>DW125*(1-VLOOKUP($AW125,'MP-2019_Female'!$A$3:$CH$103,IF(DX$104&gt;2034,84,(60+(DX$104-$AX$104)))))</f>
        <v>3.0318105447581868E-4</v>
      </c>
      <c r="DY125" s="381">
        <f>DX125*(1-VLOOKUP($AW125,'MP-2019_Female'!$A$3:$CH$103,IF(DY$104&gt;2034,84,(60+(DY$104-$AX$104)))))</f>
        <v>3.0036147066919358E-4</v>
      </c>
      <c r="DZ125" s="381">
        <f>DY125*(1-VLOOKUP($AW125,'MP-2019_Female'!$A$3:$CH$103,IF(DZ$104&gt;2034,84,(60+(DZ$104-$AX$104)))))</f>
        <v>2.9756810899197008E-4</v>
      </c>
      <c r="EA125" s="381">
        <f>DZ125*(1-VLOOKUP($AW125,'MP-2019_Female'!$A$3:$CH$103,IF(EA$104&gt;2034,84,(60+(EA$104-$AX$104)))))</f>
        <v>2.9480072557834476E-4</v>
      </c>
      <c r="EB125" s="381">
        <f>EA125*(1-VLOOKUP($AW125,'MP-2019_Female'!$A$3:$CH$103,IF(EB$104&gt;2034,84,(60+(EB$104-$AX$104)))))</f>
        <v>2.9205907883046614E-4</v>
      </c>
      <c r="EC125" s="381">
        <f>EB125*(1-VLOOKUP($AW125,'MP-2019_Female'!$A$3:$CH$103,IF(EC$104&gt;2034,84,(60+(EC$104-$AX$104)))))</f>
        <v>2.8934292939734283E-4</v>
      </c>
      <c r="ED125" s="381">
        <f>EC125*(1-VLOOKUP($AW125,'MP-2019_Female'!$A$3:$CH$103,IF(ED$104&gt;2034,84,(60+(ED$104-$AX$104)))))</f>
        <v>2.8665204015394753E-4</v>
      </c>
      <c r="EE125" s="381">
        <f>ED125*(1-VLOOKUP($AW125,'MP-2019_Female'!$A$3:$CH$103,IF(EE$104&gt;2034,84,(60+(EE$104-$AX$104)))))</f>
        <v>2.8398617618051583E-4</v>
      </c>
      <c r="EF125" s="381">
        <f>EE125*(1-VLOOKUP($AW125,'MP-2019_Female'!$A$3:$CH$103,IF(EF$104&gt;2034,84,(60+(EF$104-$AX$104)))))</f>
        <v>2.8134510474203705E-4</v>
      </c>
      <c r="EG125" s="381">
        <f>EF125*(1-VLOOKUP($AW125,'MP-2019_Female'!$A$3:$CH$103,IF(EG$104&gt;2034,84,(60+(EG$104-$AX$104)))))</f>
        <v>2.7872859526793613E-4</v>
      </c>
      <c r="EH125" s="381">
        <f>EG125*(1-VLOOKUP($AW125,'MP-2019_Female'!$A$3:$CH$103,IF(EH$104&gt;2034,84,(60+(EH$104-$AX$104)))))</f>
        <v>2.7613641933194434E-4</v>
      </c>
      <c r="EI125" s="381">
        <f>EH125*(1-VLOOKUP($AW125,'MP-2019_Female'!$A$3:$CH$103,IF(EI$104&gt;2034,84,(60+(EI$104-$AX$104)))))</f>
        <v>2.7356835063215728E-4</v>
      </c>
      <c r="EJ125" s="381">
        <f>EI125*(1-VLOOKUP($AW125,'MP-2019_Female'!$A$3:$CH$103,IF(EJ$104&gt;2034,84,(60+(EJ$104-$AX$104)))))</f>
        <v>2.710241649712782E-4</v>
      </c>
      <c r="EK125" s="381">
        <f>EJ125*(1-VLOOKUP($AW125,'MP-2019_Female'!$A$3:$CH$103,IF(EK$104&gt;2034,84,(60+(EK$104-$AX$104)))))</f>
        <v>2.6850364023704531E-4</v>
      </c>
      <c r="EL125" s="381">
        <f>EK125*(1-VLOOKUP($AW125,'MP-2019_Female'!$A$3:$CH$103,IF(EL$104&gt;2034,84,(60+(EL$104-$AX$104)))))</f>
        <v>2.6600655638284079E-4</v>
      </c>
      <c r="EM125" s="381">
        <f>EL125*(1-VLOOKUP($AW125,'MP-2019_Female'!$A$3:$CH$103,IF(EM$104&gt;2034,84,(60+(EM$104-$AX$104)))))</f>
        <v>2.6353269540848039E-4</v>
      </c>
      <c r="EN125" s="381">
        <f>EM125*(1-VLOOKUP($AW125,'MP-2019_Female'!$A$3:$CH$103,IF(EN$104&gt;2034,84,(60+(EN$104-$AX$104)))))</f>
        <v>2.6108184134118154E-4</v>
      </c>
      <c r="EO125" s="381">
        <f>EN125*(1-VLOOKUP($AW125,'MP-2019_Female'!$A$3:$CH$103,IF(EO$104&gt;2034,84,(60+(EO$104-$AX$104)))))</f>
        <v>2.5865378021670853E-4</v>
      </c>
      <c r="EP125" s="381">
        <f>EO125*(1-VLOOKUP($AW125,'MP-2019_Female'!$A$3:$CH$103,IF(EP$104&gt;2034,84,(60+(EP$104-$AX$104)))))</f>
        <v>2.5624830006069313E-4</v>
      </c>
      <c r="EQ125" s="381">
        <f>EP125*(1-VLOOKUP($AW125,'MP-2019_Female'!$A$3:$CH$103,IF(EQ$104&gt;2034,84,(60+(EQ$104-$AX$104)))))</f>
        <v>2.5386519087012871E-4</v>
      </c>
      <c r="ER125" s="381">
        <f>EQ125*(1-VLOOKUP($AW125,'MP-2019_Female'!$A$3:$CH$103,IF(ER$104&gt;2034,84,(60+(ER$104-$AX$104)))))</f>
        <v>2.515042445950365E-4</v>
      </c>
      <c r="ES125" s="381">
        <f>ER125*(1-VLOOKUP($AW125,'MP-2019_Female'!$A$3:$CH$103,IF(ES$104&gt;2034,84,(60+(ES$104-$AX$104)))))</f>
        <v>2.4916525512030268E-4</v>
      </c>
      <c r="ET125" s="381">
        <f>ES125*(1-VLOOKUP($AW125,'MP-2019_Female'!$A$3:$CH$103,IF(ET$104&gt;2034,84,(60+(ET$104-$AX$104)))))</f>
        <v>2.4684801824768389E-4</v>
      </c>
      <c r="EU125" s="381">
        <f>ET125*(1-VLOOKUP($AW125,'MP-2019_Female'!$A$3:$CH$103,IF(EU$104&gt;2034,84,(60+(EU$104-$AX$104)))))</f>
        <v>2.4455233167798042E-4</v>
      </c>
      <c r="EV125" s="381">
        <f>EU125*(1-VLOOKUP($AW125,'MP-2019_Female'!$A$3:$CH$103,IF(EV$104&gt;2034,84,(60+(EV$104-$AX$104)))))</f>
        <v>2.4227799499337521E-4</v>
      </c>
      <c r="EW125" s="381">
        <f>EV125*(1-VLOOKUP($AW125,'MP-2019_Female'!$A$3:$CH$103,IF(EW$104&gt;2034,84,(60+(EW$104-$AX$104)))))</f>
        <v>2.4002480963993683E-4</v>
      </c>
      <c r="EX125" s="381">
        <f>EW125*(1-VLOOKUP($AW125,'MP-2019_Female'!$A$3:$CH$103,IF(EX$104&gt;2034,84,(60+(EX$104-$AX$104)))))</f>
        <v>2.3779257891028542E-4</v>
      </c>
      <c r="EY125" s="381">
        <f>EX125*(1-VLOOKUP($AW125,'MP-2019_Female'!$A$3:$CH$103,IF(EY$104&gt;2034,84,(60+(EY$104-$AX$104)))))</f>
        <v>2.3558110792641976E-4</v>
      </c>
      <c r="EZ125" s="381">
        <f>EY125*(1-VLOOKUP($AW125,'MP-2019_Female'!$A$3:$CH$103,IF(EZ$104&gt;2034,84,(60+(EZ$104-$AX$104)))))</f>
        <v>2.3339020362270405E-4</v>
      </c>
      <c r="FA125" s="381">
        <f>EZ125*(1-VLOOKUP($AW125,'MP-2019_Female'!$A$3:$CH$103,IF(FA$104&gt;2034,84,(60+(FA$104-$AX$104)))))</f>
        <v>2.3121967472901291E-4</v>
      </c>
      <c r="FB125" s="381">
        <f>FA125*(1-VLOOKUP($AW125,'MP-2019_Female'!$A$3:$CH$103,IF(FB$104&gt;2034,84,(60+(FB$104-$AX$104)))))</f>
        <v>2.2906933175403308E-4</v>
      </c>
      <c r="FC125" s="381">
        <f>FB125*(1-VLOOKUP($AW125,'MP-2019_Female'!$A$3:$CH$103,IF(FC$104&gt;2034,84,(60+(FC$104-$AX$104)))))</f>
        <v>2.2693898696872058E-4</v>
      </c>
      <c r="FD125" s="381">
        <f>FC125*(1-VLOOKUP($AW125,'MP-2019_Female'!$A$3:$CH$103,IF(FD$104&gt;2034,84,(60+(FD$104-$AX$104)))))</f>
        <v>2.2482845438991149E-4</v>
      </c>
      <c r="FE125" s="381">
        <f>FD125*(1-VLOOKUP($AW125,'MP-2019_Female'!$A$3:$CH$103,IF(FE$104&gt;2034,84,(60+(FE$104-$AX$104)))))</f>
        <v>2.2273754976408531E-4</v>
      </c>
      <c r="FF125" s="381">
        <f>FE125*(1-VLOOKUP($AW125,'MP-2019_Female'!$A$3:$CH$103,IF(FF$104&gt;2034,84,(60+(FF$104-$AX$104)))))</f>
        <v>2.2066609055127932E-4</v>
      </c>
      <c r="FG125" s="381">
        <f>FF125*(1-VLOOKUP($AW125,'MP-2019_Female'!$A$3:$CH$103,IF(FG$104&gt;2034,84,(60+(FG$104-$AX$104)))))</f>
        <v>2.1861389590915244E-4</v>
      </c>
      <c r="FH125" s="381">
        <f>FG125*(1-VLOOKUP($AW125,'MP-2019_Female'!$A$3:$CH$103,IF(FH$104&gt;2034,84,(60+(FH$104-$AX$104)))))</f>
        <v>2.1658078667719733E-4</v>
      </c>
      <c r="FI125" s="381">
        <f>FH125*(1-VLOOKUP($AW125,'MP-2019_Female'!$A$3:$CH$103,IF(FI$104&gt;2034,84,(60+(FI$104-$AX$104)))))</f>
        <v>2.145665853610994E-4</v>
      </c>
      <c r="FJ125" s="381">
        <f>FI125*(1-VLOOKUP($AW125,'MP-2019_Female'!$A$3:$CH$103,IF(FJ$104&gt;2034,84,(60+(FJ$104-$AX$104)))))</f>
        <v>2.1257111611724117E-4</v>
      </c>
      <c r="FK125" s="381">
        <f>FJ125*(1-VLOOKUP($AW125,'MP-2019_Female'!$A$3:$CH$103,IF(FK$104&gt;2034,84,(60+(FK$104-$AX$104)))))</f>
        <v>2.1059420473735084E-4</v>
      </c>
      <c r="FL125" s="381">
        <f>FK125*(1-VLOOKUP($AW125,'MP-2019_Female'!$A$3:$CH$103,IF(FL$104&gt;2034,84,(60+(FL$104-$AX$104)))))</f>
        <v>2.0863567863329348E-4</v>
      </c>
      <c r="FM125" s="381">
        <f>FL125*(1-VLOOKUP($AW125,'MP-2019_Female'!$A$3:$CH$103,IF(FM$104&gt;2034,84,(60+(FM$104-$AX$104)))))</f>
        <v>2.0669536682200386E-4</v>
      </c>
      <c r="FN125" s="381">
        <f>FM125*(1-VLOOKUP($AW125,'MP-2019_Female'!$A$3:$CH$103,IF(FN$104&gt;2034,84,(60+(FN$104-$AX$104)))))</f>
        <v>2.0477309991055924E-4</v>
      </c>
    </row>
    <row r="126" spans="3:170">
      <c r="AW126" s="172">
        <v>46</v>
      </c>
      <c r="AX126" s="199">
        <f t="shared" si="30"/>
        <v>5.3907741382115942E-4</v>
      </c>
      <c r="AY126" s="334">
        <f t="shared" si="31"/>
        <v>5.6119999999999998E-4</v>
      </c>
      <c r="AZ126" s="381">
        <f>AY126*(1-VLOOKUP($AW126,'MP-2019_Female'!$A$3:$CH$103,IF(AZ$104&gt;2034,84,(60+(AZ$104-$AX$104)))))</f>
        <v>5.5351155999999995E-4</v>
      </c>
      <c r="BA126" s="381">
        <f>AZ126*(1-VLOOKUP($AW126,'MP-2019_Female'!$A$3:$CH$103,IF(BA$104&gt;2034,84,(60+(BA$104-$AX$104)))))</f>
        <v>5.4709082590399989E-4</v>
      </c>
      <c r="BB126" s="381">
        <f>BA126*(1-VLOOKUP($AW126,'MP-2019_Female'!$A$3:$CH$103,IF(BB$104&gt;2034,84,(60+(BB$104-$AX$104)))))</f>
        <v>5.4233113571863507E-4</v>
      </c>
      <c r="BC126" s="381">
        <f>BB126*(1-VLOOKUP($AW126,'MP-2019_Female'!$A$3:$CH$103,IF(BC$104&gt;2034,84,(60+(BC$104-$AX$104)))))</f>
        <v>5.3945678069932637E-4</v>
      </c>
      <c r="BD126" s="381">
        <f>BC126*(1-VLOOKUP($AW126,'MP-2019_Female'!$A$3:$CH$103,IF(BD$104&gt;2034,84,(60+(BD$104-$AX$104)))))</f>
        <v>5.3843181281599769E-4</v>
      </c>
      <c r="BE126" s="381">
        <f>BD126*(1-VLOOKUP($AW126,'MP-2019_Female'!$A$3:$CH$103,IF(BE$104&gt;2034,84,(60+(BE$104-$AX$104)))))</f>
        <v>5.380010673657449E-4</v>
      </c>
      <c r="BF126" s="381">
        <f>BE126*(1-VLOOKUP($AW126,'MP-2019_Female'!$A$3:$CH$103,IF(BF$104&gt;2034,84,(60+(BF$104-$AX$104)))))</f>
        <v>5.3821626779269112E-4</v>
      </c>
      <c r="BG126" s="381">
        <f>BF126*(1-VLOOKUP($AW126,'MP-2019_Female'!$A$3:$CH$103,IF(BG$104&gt;2034,84,(60+(BG$104-$AX$104)))))</f>
        <v>5.3907741382115942E-4</v>
      </c>
      <c r="BH126" s="381">
        <f>BG126*(1-VLOOKUP($AW126,'MP-2019_Female'!$A$3:$CH$103,IF(BH$104&gt;2034,84,(60+(BH$104-$AX$104)))))</f>
        <v>5.4053292283847646E-4</v>
      </c>
      <c r="BI126" s="381">
        <f>BH126*(1-VLOOKUP($AW126,'MP-2019_Female'!$A$3:$CH$103,IF(BI$104&gt;2034,84,(60+(BI$104-$AX$104)))))</f>
        <v>5.4242478806841121E-4</v>
      </c>
      <c r="BJ126" s="471">
        <f>BI126*(1-VLOOKUP($AW126,'MP-2019_Female'!$A$3:$CH$103,IF(BJ$104&gt;2034,84,(60+(BJ$104-$AX$104)))))</f>
        <v>5.4459448722068483E-4</v>
      </c>
      <c r="BK126" s="381">
        <f>BJ126*(1-VLOOKUP($AW126,'MP-2019_Female'!$A$3:$CH$103,IF(BK$104&gt;2034,84,(60+(BK$104-$AX$104)))))</f>
        <v>5.4688178406701166E-4</v>
      </c>
      <c r="BL126" s="381">
        <f>BK126*(1-VLOOKUP($AW126,'MP-2019_Female'!$A$3:$CH$103,IF(BL$104&gt;2034,84,(60+(BL$104-$AX$104)))))</f>
        <v>5.4901462302487302E-4</v>
      </c>
      <c r="BM126" s="381">
        <f>BL126*(1-VLOOKUP($AW126,'MP-2019_Female'!$A$3:$CH$103,IF(BM$104&gt;2034,84,(60+(BM$104-$AX$104)))))</f>
        <v>5.5082637128085516E-4</v>
      </c>
      <c r="BN126" s="381">
        <f>BM126*(1-VLOOKUP($AW126,'MP-2019_Female'!$A$3:$CH$103,IF(BN$104&gt;2034,84,(60+(BN$104-$AX$104)))))</f>
        <v>5.5209327193480109E-4</v>
      </c>
      <c r="BO126" s="381">
        <f>BN126*(1-VLOOKUP($AW126,'MP-2019_Female'!$A$3:$CH$103,IF(BO$104&gt;2034,84,(60+(BO$104-$AX$104)))))</f>
        <v>5.5270057453392948E-4</v>
      </c>
      <c r="BP126" s="381">
        <f>BO126*(1-VLOOKUP($AW126,'MP-2019_Female'!$A$3:$CH$103,IF(BP$104&gt;2034,84,(60+(BP$104-$AX$104)))))</f>
        <v>5.524794943041159E-4</v>
      </c>
      <c r="BQ126" s="381">
        <f>BP126*(1-VLOOKUP($AW126,'MP-2019_Female'!$A$3:$CH$103,IF(BQ$104&gt;2034,84,(60+(BQ$104-$AX$104)))))</f>
        <v>5.5131928736607732E-4</v>
      </c>
      <c r="BR126" s="381">
        <f>BQ126*(1-VLOOKUP($AW126,'MP-2019_Female'!$A$3:$CH$103,IF(BR$104&gt;2034,84,(60+(BR$104-$AX$104)))))</f>
        <v>5.491691421453496E-4</v>
      </c>
      <c r="BS126" s="381">
        <f>BR126*(1-VLOOKUP($AW126,'MP-2019_Female'!$A$3:$CH$103,IF(BS$104&gt;2034,84,(60+(BS$104-$AX$104)))))</f>
        <v>5.4609379494933562E-4</v>
      </c>
      <c r="BT126" s="381">
        <f>BS126*(1-VLOOKUP($AW126,'MP-2019_Female'!$A$3:$CH$103,IF(BT$104&gt;2034,84,(60+(BT$104-$AX$104)))))</f>
        <v>5.4221652900519532E-4</v>
      </c>
      <c r="BU126" s="381">
        <f>BT126*(1-VLOOKUP($AW126,'MP-2019_Female'!$A$3:$CH$103,IF(BU$104&gt;2034,84,(60+(BU$104-$AX$104)))))</f>
        <v>5.3771613181445219E-4</v>
      </c>
      <c r="BV126" s="381">
        <f>BU126*(1-VLOOKUP($AW126,'MP-2019_Female'!$A$3:$CH$103,IF(BV$104&gt;2034,84,(60+(BV$104-$AX$104)))))</f>
        <v>5.327153717885778E-4</v>
      </c>
      <c r="BW126" s="381">
        <f>BV126*(1-VLOOKUP($AW126,'MP-2019_Female'!$A$3:$CH$103,IF(BW$104&gt;2034,84,(60+(BW$104-$AX$104)))))</f>
        <v>5.2749476114504975E-4</v>
      </c>
      <c r="BX126" s="381">
        <f>BW126*(1-VLOOKUP($AW126,'MP-2019_Female'!$A$3:$CH$103,IF(BX$104&gt;2034,84,(60+(BX$104-$AX$104)))))</f>
        <v>5.2258905986640085E-4</v>
      </c>
      <c r="BY126" s="381">
        <f>BX126*(1-VLOOKUP($AW126,'MP-2019_Female'!$A$3:$CH$103,IF(BY$104&gt;2034,84,(60+(BY$104-$AX$104)))))</f>
        <v>5.1772898160964336E-4</v>
      </c>
      <c r="BZ126" s="381">
        <f>BY126*(1-VLOOKUP($AW126,'MP-2019_Female'!$A$3:$CH$103,IF(BZ$104&gt;2034,84,(60+(BZ$104-$AX$104)))))</f>
        <v>5.1291410208067372E-4</v>
      </c>
      <c r="CA126" s="381">
        <f>BZ126*(1-VLOOKUP($AW126,'MP-2019_Female'!$A$3:$CH$103,IF(CA$104&gt;2034,84,(60+(CA$104-$AX$104)))))</f>
        <v>5.0814400093132346E-4</v>
      </c>
      <c r="CB126" s="381">
        <f>CA126*(1-VLOOKUP($AW126,'MP-2019_Female'!$A$3:$CH$103,IF(CB$104&gt;2034,84,(60+(CB$104-$AX$104)))))</f>
        <v>5.0341826172266215E-4</v>
      </c>
      <c r="CC126" s="381">
        <f>CB126*(1-VLOOKUP($AW126,'MP-2019_Female'!$A$3:$CH$103,IF(CC$104&gt;2034,84,(60+(CC$104-$AX$104)))))</f>
        <v>4.9873647188864139E-4</v>
      </c>
      <c r="CD126" s="381">
        <f>CC126*(1-VLOOKUP($AW126,'MP-2019_Female'!$A$3:$CH$103,IF(CD$104&gt;2034,84,(60+(CD$104-$AX$104)))))</f>
        <v>4.9409822270007702E-4</v>
      </c>
      <c r="CE126" s="381">
        <f>CD126*(1-VLOOKUP($AW126,'MP-2019_Female'!$A$3:$CH$103,IF(CE$104&gt;2034,84,(60+(CE$104-$AX$104)))))</f>
        <v>4.8950310922896633E-4</v>
      </c>
      <c r="CF126" s="381">
        <f>CE126*(1-VLOOKUP($AW126,'MP-2019_Female'!$A$3:$CH$103,IF(CF$104&gt;2034,84,(60+(CF$104-$AX$104)))))</f>
        <v>4.8495073031313695E-4</v>
      </c>
      <c r="CG126" s="381">
        <f>CF126*(1-VLOOKUP($AW126,'MP-2019_Female'!$A$3:$CH$103,IF(CG$104&gt;2034,84,(60+(CG$104-$AX$104)))))</f>
        <v>4.8044068852122479E-4</v>
      </c>
      <c r="CH126" s="381">
        <f>CG126*(1-VLOOKUP($AW126,'MP-2019_Female'!$A$3:$CH$103,IF(CH$104&gt;2034,84,(60+(CH$104-$AX$104)))))</f>
        <v>4.7597259011797739E-4</v>
      </c>
      <c r="CI126" s="381">
        <f>CH126*(1-VLOOKUP($AW126,'MP-2019_Female'!$A$3:$CH$103,IF(CI$104&gt;2034,84,(60+(CI$104-$AX$104)))))</f>
        <v>4.715460450298802E-4</v>
      </c>
      <c r="CJ126" s="381">
        <f>CI126*(1-VLOOKUP($AW126,'MP-2019_Female'!$A$3:$CH$103,IF(CJ$104&gt;2034,84,(60+(CJ$104-$AX$104)))))</f>
        <v>4.6716066681110231E-4</v>
      </c>
      <c r="CK126" s="381">
        <f>CJ126*(1-VLOOKUP($AW126,'MP-2019_Female'!$A$3:$CH$103,IF(CK$104&gt;2034,84,(60+(CK$104-$AX$104)))))</f>
        <v>4.6281607260975909E-4</v>
      </c>
      <c r="CL126" s="381">
        <f>CK126*(1-VLOOKUP($AW126,'MP-2019_Female'!$A$3:$CH$103,IF(CL$104&gt;2034,84,(60+(CL$104-$AX$104)))))</f>
        <v>4.5851188313448832E-4</v>
      </c>
      <c r="CM126" s="381">
        <f>CL126*(1-VLOOKUP($AW126,'MP-2019_Female'!$A$3:$CH$103,IF(CM$104&gt;2034,84,(60+(CM$104-$AX$104)))))</f>
        <v>4.5424772262133757E-4</v>
      </c>
      <c r="CN126" s="381">
        <f>CM126*(1-VLOOKUP($AW126,'MP-2019_Female'!$A$3:$CH$103,IF(CN$104&gt;2034,84,(60+(CN$104-$AX$104)))))</f>
        <v>4.5002321880095915E-4</v>
      </c>
      <c r="CO126" s="381">
        <f>CN126*(1-VLOOKUP($AW126,'MP-2019_Female'!$A$3:$CH$103,IF(CO$104&gt;2034,84,(60+(CO$104-$AX$104)))))</f>
        <v>4.4583800286611023E-4</v>
      </c>
      <c r="CP126" s="381">
        <f>CO126*(1-VLOOKUP($AW126,'MP-2019_Female'!$A$3:$CH$103,IF(CP$104&gt;2034,84,(60+(CP$104-$AX$104)))))</f>
        <v>4.4169170943945539E-4</v>
      </c>
      <c r="CQ126" s="381">
        <f>CP126*(1-VLOOKUP($AW126,'MP-2019_Female'!$A$3:$CH$103,IF(CQ$104&gt;2034,84,(60+(CQ$104-$AX$104)))))</f>
        <v>4.3758397654166845E-4</v>
      </c>
      <c r="CR126" s="381">
        <f>CQ126*(1-VLOOKUP($AW126,'MP-2019_Female'!$A$3:$CH$103,IF(CR$104&gt;2034,84,(60+(CR$104-$AX$104)))))</f>
        <v>4.3351444555983097E-4</v>
      </c>
      <c r="CS126" s="381">
        <f>CR126*(1-VLOOKUP($AW126,'MP-2019_Female'!$A$3:$CH$103,IF(CS$104&gt;2034,84,(60+(CS$104-$AX$104)))))</f>
        <v>4.2948276121612455E-4</v>
      </c>
      <c r="CT126" s="381">
        <f>CS126*(1-VLOOKUP($AW126,'MP-2019_Female'!$A$3:$CH$103,IF(CT$104&gt;2034,84,(60+(CT$104-$AX$104)))))</f>
        <v>4.2548857153681458E-4</v>
      </c>
      <c r="CU126" s="381">
        <f>CT126*(1-VLOOKUP($AW126,'MP-2019_Female'!$A$3:$CH$103,IF(CU$104&gt;2034,84,(60+(CU$104-$AX$104)))))</f>
        <v>4.2153152782152222E-4</v>
      </c>
      <c r="CV126" s="381">
        <f>CU126*(1-VLOOKUP($AW126,'MP-2019_Female'!$A$3:$CH$103,IF(CV$104&gt;2034,84,(60+(CV$104-$AX$104)))))</f>
        <v>4.176112846127821E-4</v>
      </c>
      <c r="CW126" s="381">
        <f>CV126*(1-VLOOKUP($AW126,'MP-2019_Female'!$A$3:$CH$103,IF(CW$104&gt;2034,84,(60+(CW$104-$AX$104)))))</f>
        <v>4.1372749966588323E-4</v>
      </c>
      <c r="CX126" s="381">
        <f>CW126*(1-VLOOKUP($AW126,'MP-2019_Female'!$A$3:$CH$103,IF(CX$104&gt;2034,84,(60+(CX$104-$AX$104)))))</f>
        <v>4.0987983391899054E-4</v>
      </c>
      <c r="CY126" s="381">
        <f>CX126*(1-VLOOKUP($AW126,'MP-2019_Female'!$A$3:$CH$103,IF(CY$104&gt;2034,84,(60+(CY$104-$AX$104)))))</f>
        <v>4.0606795146354394E-4</v>
      </c>
      <c r="CZ126" s="381">
        <f>CY126*(1-VLOOKUP($AW126,'MP-2019_Female'!$A$3:$CH$103,IF(CZ$104&gt;2034,84,(60+(CZ$104-$AX$104)))))</f>
        <v>4.0229151951493301E-4</v>
      </c>
      <c r="DA126" s="381">
        <f>CZ126*(1-VLOOKUP($AW126,'MP-2019_Female'!$A$3:$CH$103,IF(DA$104&gt;2034,84,(60+(DA$104-$AX$104)))))</f>
        <v>3.9855020838344414E-4</v>
      </c>
      <c r="DB126" s="381">
        <f>DA126*(1-VLOOKUP($AW126,'MP-2019_Female'!$A$3:$CH$103,IF(DB$104&gt;2034,84,(60+(DB$104-$AX$104)))))</f>
        <v>3.948436914454781E-4</v>
      </c>
      <c r="DC126" s="381">
        <f>DB126*(1-VLOOKUP($AW126,'MP-2019_Female'!$A$3:$CH$103,IF(DC$104&gt;2034,84,(60+(DC$104-$AX$104)))))</f>
        <v>3.9117164511503518E-4</v>
      </c>
      <c r="DD126" s="381">
        <f>DC126*(1-VLOOKUP($AW126,'MP-2019_Female'!$A$3:$CH$103,IF(DD$104&gt;2034,84,(60+(DD$104-$AX$104)))))</f>
        <v>3.8753374881546538E-4</v>
      </c>
      <c r="DE126" s="381">
        <f>DD126*(1-VLOOKUP($AW126,'MP-2019_Female'!$A$3:$CH$103,IF(DE$104&gt;2034,84,(60+(DE$104-$AX$104)))))</f>
        <v>3.8392968495148158E-4</v>
      </c>
      <c r="DF126" s="381">
        <f>DE126*(1-VLOOKUP($AW126,'MP-2019_Female'!$A$3:$CH$103,IF(DF$104&gt;2034,84,(60+(DF$104-$AX$104)))))</f>
        <v>3.8035913888143281E-4</v>
      </c>
      <c r="DG126" s="381">
        <f>DF126*(1-VLOOKUP($AW126,'MP-2019_Female'!$A$3:$CH$103,IF(DG$104&gt;2034,84,(60+(DG$104-$AX$104)))))</f>
        <v>3.7682179888983547E-4</v>
      </c>
      <c r="DH126" s="381">
        <f>DG126*(1-VLOOKUP($AW126,'MP-2019_Female'!$A$3:$CH$103,IF(DH$104&gt;2034,84,(60+(DH$104-$AX$104)))))</f>
        <v>3.7331735616016003E-4</v>
      </c>
      <c r="DI126" s="381">
        <f>DH126*(1-VLOOKUP($AW126,'MP-2019_Female'!$A$3:$CH$103,IF(DI$104&gt;2034,84,(60+(DI$104-$AX$104)))))</f>
        <v>3.6984550474787056E-4</v>
      </c>
      <c r="DJ126" s="381">
        <f>DI126*(1-VLOOKUP($AW126,'MP-2019_Female'!$A$3:$CH$103,IF(DJ$104&gt;2034,84,(60+(DJ$104-$AX$104)))))</f>
        <v>3.6640594155371535E-4</v>
      </c>
      <c r="DK126" s="381">
        <f>DJ126*(1-VLOOKUP($AW126,'MP-2019_Female'!$A$3:$CH$103,IF(DK$104&gt;2034,84,(60+(DK$104-$AX$104)))))</f>
        <v>3.629983662972658E-4</v>
      </c>
      <c r="DL126" s="381">
        <f>DK126*(1-VLOOKUP($AW126,'MP-2019_Female'!$A$3:$CH$103,IF(DL$104&gt;2034,84,(60+(DL$104-$AX$104)))))</f>
        <v>3.5962248149070124E-4</v>
      </c>
      <c r="DM126" s="381">
        <f>DL126*(1-VLOOKUP($AW126,'MP-2019_Female'!$A$3:$CH$103,IF(DM$104&gt;2034,84,(60+(DM$104-$AX$104)))))</f>
        <v>3.5627799241283773E-4</v>
      </c>
      <c r="DN126" s="381">
        <f>DM126*(1-VLOOKUP($AW126,'MP-2019_Female'!$A$3:$CH$103,IF(DN$104&gt;2034,84,(60+(DN$104-$AX$104)))))</f>
        <v>3.5296460708339835E-4</v>
      </c>
      <c r="DO126" s="381">
        <f>DN126*(1-VLOOKUP($AW126,'MP-2019_Female'!$A$3:$CH$103,IF(DO$104&gt;2034,84,(60+(DO$104-$AX$104)))))</f>
        <v>3.4968203623752278E-4</v>
      </c>
      <c r="DP126" s="381">
        <f>DO126*(1-VLOOKUP($AW126,'MP-2019_Female'!$A$3:$CH$103,IF(DP$104&gt;2034,84,(60+(DP$104-$AX$104)))))</f>
        <v>3.4642999330051382E-4</v>
      </c>
      <c r="DQ126" s="381">
        <f>DP126*(1-VLOOKUP($AW126,'MP-2019_Female'!$A$3:$CH$103,IF(DQ$104&gt;2034,84,(60+(DQ$104-$AX$104)))))</f>
        <v>3.4320819436281904E-4</v>
      </c>
      <c r="DR126" s="381">
        <f>DQ126*(1-VLOOKUP($AW126,'MP-2019_Female'!$A$3:$CH$103,IF(DR$104&gt;2034,84,(60+(DR$104-$AX$104)))))</f>
        <v>3.4001635815524483E-4</v>
      </c>
      <c r="DS126" s="381">
        <f>DR126*(1-VLOOKUP($AW126,'MP-2019_Female'!$A$3:$CH$103,IF(DS$104&gt;2034,84,(60+(DS$104-$AX$104)))))</f>
        <v>3.3685420602440108E-4</v>
      </c>
      <c r="DT126" s="381">
        <f>DS126*(1-VLOOKUP($AW126,'MP-2019_Female'!$A$3:$CH$103,IF(DT$104&gt;2034,84,(60+(DT$104-$AX$104)))))</f>
        <v>3.3372146190837417E-4</v>
      </c>
      <c r="DU126" s="381">
        <f>DT126*(1-VLOOKUP($AW126,'MP-2019_Female'!$A$3:$CH$103,IF(DU$104&gt;2034,84,(60+(DU$104-$AX$104)))))</f>
        <v>3.306178523126263E-4</v>
      </c>
      <c r="DV126" s="381">
        <f>DU126*(1-VLOOKUP($AW126,'MP-2019_Female'!$A$3:$CH$103,IF(DV$104&gt;2034,84,(60+(DV$104-$AX$104)))))</f>
        <v>3.2754310628611887E-4</v>
      </c>
      <c r="DW126" s="381">
        <f>DV126*(1-VLOOKUP($AW126,'MP-2019_Female'!$A$3:$CH$103,IF(DW$104&gt;2034,84,(60+(DW$104-$AX$104)))))</f>
        <v>3.2449695539765798E-4</v>
      </c>
      <c r="DX126" s="381">
        <f>DW126*(1-VLOOKUP($AW126,'MP-2019_Female'!$A$3:$CH$103,IF(DX$104&gt;2034,84,(60+(DX$104-$AX$104)))))</f>
        <v>3.2147913371245978E-4</v>
      </c>
      <c r="DY126" s="381">
        <f>DX126*(1-VLOOKUP($AW126,'MP-2019_Female'!$A$3:$CH$103,IF(DY$104&gt;2034,84,(60+(DY$104-$AX$104)))))</f>
        <v>3.184893777689339E-4</v>
      </c>
      <c r="DZ126" s="381">
        <f>DY126*(1-VLOOKUP($AW126,'MP-2019_Female'!$A$3:$CH$103,IF(DZ$104&gt;2034,84,(60+(DZ$104-$AX$104)))))</f>
        <v>3.1552742655568283E-4</v>
      </c>
      <c r="EA126" s="381">
        <f>DZ126*(1-VLOOKUP($AW126,'MP-2019_Female'!$A$3:$CH$103,IF(EA$104&gt;2034,84,(60+(EA$104-$AX$104)))))</f>
        <v>3.12593021488715E-4</v>
      </c>
      <c r="EB126" s="381">
        <f>EA126*(1-VLOOKUP($AW126,'MP-2019_Female'!$A$3:$CH$103,IF(EB$104&gt;2034,84,(60+(EB$104-$AX$104)))))</f>
        <v>3.0968590638886997E-4</v>
      </c>
      <c r="EC126" s="381">
        <f>EB126*(1-VLOOKUP($AW126,'MP-2019_Female'!$A$3:$CH$103,IF(EC$104&gt;2034,84,(60+(EC$104-$AX$104)))))</f>
        <v>3.068058274594535E-4</v>
      </c>
      <c r="ED126" s="381">
        <f>EC126*(1-VLOOKUP($AW126,'MP-2019_Female'!$A$3:$CH$103,IF(ED$104&gt;2034,84,(60+(ED$104-$AX$104)))))</f>
        <v>3.0395253326408059E-4</v>
      </c>
      <c r="EE126" s="381">
        <f>ED126*(1-VLOOKUP($AW126,'MP-2019_Female'!$A$3:$CH$103,IF(EE$104&gt;2034,84,(60+(EE$104-$AX$104)))))</f>
        <v>3.0112577470472465E-4</v>
      </c>
      <c r="EF126" s="381">
        <f>EE126*(1-VLOOKUP($AW126,'MP-2019_Female'!$A$3:$CH$103,IF(EF$104&gt;2034,84,(60+(EF$104-$AX$104)))))</f>
        <v>2.983253049999707E-4</v>
      </c>
      <c r="EG126" s="381">
        <f>EF126*(1-VLOOKUP($AW126,'MP-2019_Female'!$A$3:$CH$103,IF(EG$104&gt;2034,84,(60+(EG$104-$AX$104)))))</f>
        <v>2.9555087966347097E-4</v>
      </c>
      <c r="EH126" s="381">
        <f>EG126*(1-VLOOKUP($AW126,'MP-2019_Female'!$A$3:$CH$103,IF(EH$104&gt;2034,84,(60+(EH$104-$AX$104)))))</f>
        <v>2.9280225648260072E-4</v>
      </c>
      <c r="EI126" s="381">
        <f>EH126*(1-VLOOKUP($AW126,'MP-2019_Female'!$A$3:$CH$103,IF(EI$104&gt;2034,84,(60+(EI$104-$AX$104)))))</f>
        <v>2.9007919549731256E-4</v>
      </c>
      <c r="EJ126" s="381">
        <f>EI126*(1-VLOOKUP($AW126,'MP-2019_Female'!$A$3:$CH$103,IF(EJ$104&gt;2034,84,(60+(EJ$104-$AX$104)))))</f>
        <v>2.8738145897918757E-4</v>
      </c>
      <c r="EK126" s="381">
        <f>EJ126*(1-VLOOKUP($AW126,'MP-2019_Female'!$A$3:$CH$103,IF(EK$104&gt;2034,84,(60+(EK$104-$AX$104)))))</f>
        <v>2.8470881141068116E-4</v>
      </c>
      <c r="EL126" s="381">
        <f>EK126*(1-VLOOKUP($AW126,'MP-2019_Female'!$A$3:$CH$103,IF(EL$104&gt;2034,84,(60+(EL$104-$AX$104)))))</f>
        <v>2.8206101946456181E-4</v>
      </c>
      <c r="EM126" s="381">
        <f>EL126*(1-VLOOKUP($AW126,'MP-2019_Female'!$A$3:$CH$103,IF(EM$104&gt;2034,84,(60+(EM$104-$AX$104)))))</f>
        <v>2.7943785198354139E-4</v>
      </c>
      <c r="EN126" s="381">
        <f>EM126*(1-VLOOKUP($AW126,'MP-2019_Female'!$A$3:$CH$103,IF(EN$104&gt;2034,84,(60+(EN$104-$AX$104)))))</f>
        <v>2.7683907996009445E-4</v>
      </c>
      <c r="EO126" s="381">
        <f>EN126*(1-VLOOKUP($AW126,'MP-2019_Female'!$A$3:$CH$103,IF(EO$104&gt;2034,84,(60+(EO$104-$AX$104)))))</f>
        <v>2.7426447651646558E-4</v>
      </c>
      <c r="EP126" s="381">
        <f>EO126*(1-VLOOKUP($AW126,'MP-2019_Female'!$A$3:$CH$103,IF(EP$104&gt;2034,84,(60+(EP$104-$AX$104)))))</f>
        <v>2.7171381688486247E-4</v>
      </c>
      <c r="EQ126" s="381">
        <f>EP126*(1-VLOOKUP($AW126,'MP-2019_Female'!$A$3:$CH$103,IF(EQ$104&gt;2034,84,(60+(EQ$104-$AX$104)))))</f>
        <v>2.6918687838783326E-4</v>
      </c>
      <c r="ER126" s="381">
        <f>EQ126*(1-VLOOKUP($AW126,'MP-2019_Female'!$A$3:$CH$103,IF(ER$104&gt;2034,84,(60+(ER$104-$AX$104)))))</f>
        <v>2.6668344041882644E-4</v>
      </c>
      <c r="ES126" s="381">
        <f>ER126*(1-VLOOKUP($AW126,'MP-2019_Female'!$A$3:$CH$103,IF(ES$104&gt;2034,84,(60+(ES$104-$AX$104)))))</f>
        <v>2.6420328442293135E-4</v>
      </c>
      <c r="ET126" s="381">
        <f>ES126*(1-VLOOKUP($AW126,'MP-2019_Female'!$A$3:$CH$103,IF(ET$104&gt;2034,84,(60+(ET$104-$AX$104)))))</f>
        <v>2.6174619387779808E-4</v>
      </c>
      <c r="EU126" s="381">
        <f>ET126*(1-VLOOKUP($AW126,'MP-2019_Female'!$A$3:$CH$103,IF(EU$104&gt;2034,84,(60+(EU$104-$AX$104)))))</f>
        <v>2.5931195427473456E-4</v>
      </c>
      <c r="EV126" s="381">
        <f>EU126*(1-VLOOKUP($AW126,'MP-2019_Female'!$A$3:$CH$103,IF(EV$104&gt;2034,84,(60+(EV$104-$AX$104)))))</f>
        <v>2.5690035309997955E-4</v>
      </c>
      <c r="EW126" s="381">
        <f>EV126*(1-VLOOKUP($AW126,'MP-2019_Female'!$A$3:$CH$103,IF(EW$104&gt;2034,84,(60+(EW$104-$AX$104)))))</f>
        <v>2.5451117981614973E-4</v>
      </c>
      <c r="EX126" s="381">
        <f>EW126*(1-VLOOKUP($AW126,'MP-2019_Female'!$A$3:$CH$103,IF(EX$104&gt;2034,84,(60+(EX$104-$AX$104)))))</f>
        <v>2.5214422584385955E-4</v>
      </c>
      <c r="EY126" s="381">
        <f>EX126*(1-VLOOKUP($AW126,'MP-2019_Female'!$A$3:$CH$103,IF(EY$104&gt;2034,84,(60+(EY$104-$AX$104)))))</f>
        <v>2.4979928454351168E-4</v>
      </c>
      <c r="EZ126" s="381">
        <f>EY126*(1-VLOOKUP($AW126,'MP-2019_Female'!$A$3:$CH$103,IF(EZ$104&gt;2034,84,(60+(EZ$104-$AX$104)))))</f>
        <v>2.4747615119725703E-4</v>
      </c>
      <c r="FA126" s="381">
        <f>EZ126*(1-VLOOKUP($AW126,'MP-2019_Female'!$A$3:$CH$103,IF(FA$104&gt;2034,84,(60+(FA$104-$AX$104)))))</f>
        <v>2.4517462299112252E-4</v>
      </c>
      <c r="FB126" s="381">
        <f>FA126*(1-VLOOKUP($AW126,'MP-2019_Female'!$A$3:$CH$103,IF(FB$104&gt;2034,84,(60+(FB$104-$AX$104)))))</f>
        <v>2.428944989973051E-4</v>
      </c>
      <c r="FC126" s="381">
        <f>FB126*(1-VLOOKUP($AW126,'MP-2019_Female'!$A$3:$CH$103,IF(FC$104&gt;2034,84,(60+(FC$104-$AX$104)))))</f>
        <v>2.4063558015663018E-4</v>
      </c>
      <c r="FD126" s="381">
        <f>FC126*(1-VLOOKUP($AW126,'MP-2019_Female'!$A$3:$CH$103,IF(FD$104&gt;2034,84,(60+(FD$104-$AX$104)))))</f>
        <v>2.3839766926117353E-4</v>
      </c>
      <c r="FE126" s="381">
        <f>FD126*(1-VLOOKUP($AW126,'MP-2019_Female'!$A$3:$CH$103,IF(FE$104&gt;2034,84,(60+(FE$104-$AX$104)))))</f>
        <v>2.3618057093704461E-4</v>
      </c>
      <c r="FF126" s="381">
        <f>FE126*(1-VLOOKUP($AW126,'MP-2019_Female'!$A$3:$CH$103,IF(FF$104&gt;2034,84,(60+(FF$104-$AX$104)))))</f>
        <v>2.3398409162733009E-4</v>
      </c>
      <c r="FG126" s="381">
        <f>FF126*(1-VLOOKUP($AW126,'MP-2019_Female'!$A$3:$CH$103,IF(FG$104&gt;2034,84,(60+(FG$104-$AX$104)))))</f>
        <v>2.3180803957519592E-4</v>
      </c>
      <c r="FH126" s="381">
        <f>FG126*(1-VLOOKUP($AW126,'MP-2019_Female'!$A$3:$CH$103,IF(FH$104&gt;2034,84,(60+(FH$104-$AX$104)))))</f>
        <v>2.2965222480714659E-4</v>
      </c>
      <c r="FI126" s="381">
        <f>FH126*(1-VLOOKUP($AW126,'MP-2019_Female'!$A$3:$CH$103,IF(FI$104&gt;2034,84,(60+(FI$104-$AX$104)))))</f>
        <v>2.2751645911644013E-4</v>
      </c>
      <c r="FJ126" s="381">
        <f>FI126*(1-VLOOKUP($AW126,'MP-2019_Female'!$A$3:$CH$103,IF(FJ$104&gt;2034,84,(60+(FJ$104-$AX$104)))))</f>
        <v>2.2540055604665724E-4</v>
      </c>
      <c r="FK126" s="381">
        <f>FJ126*(1-VLOOKUP($AW126,'MP-2019_Female'!$A$3:$CH$103,IF(FK$104&gt;2034,84,(60+(FK$104-$AX$104)))))</f>
        <v>2.2330433087542332E-4</v>
      </c>
      <c r="FL126" s="381">
        <f>FK126*(1-VLOOKUP($AW126,'MP-2019_Female'!$A$3:$CH$103,IF(FL$104&gt;2034,84,(60+(FL$104-$AX$104)))))</f>
        <v>2.2122760059828188E-4</v>
      </c>
      <c r="FM126" s="381">
        <f>FL126*(1-VLOOKUP($AW126,'MP-2019_Female'!$A$3:$CH$103,IF(FM$104&gt;2034,84,(60+(FM$104-$AX$104)))))</f>
        <v>2.1917018391271788E-4</v>
      </c>
      <c r="FN126" s="381">
        <f>FM126*(1-VLOOKUP($AW126,'MP-2019_Female'!$A$3:$CH$103,IF(FN$104&gt;2034,84,(60+(FN$104-$AX$104)))))</f>
        <v>2.171319012023296E-4</v>
      </c>
    </row>
    <row r="127" spans="3:170">
      <c r="AW127" s="172">
        <v>47</v>
      </c>
      <c r="AX127" s="199">
        <f t="shared" si="30"/>
        <v>5.7932231450525209E-4</v>
      </c>
      <c r="AY127" s="334">
        <f t="shared" si="31"/>
        <v>6.0720000000000001E-4</v>
      </c>
      <c r="AZ127" s="381">
        <f>AY127*(1-VLOOKUP($AW127,'MP-2019_Female'!$A$3:$CH$103,IF(AZ$104&gt;2034,84,(60+(AZ$104-$AX$104)))))</f>
        <v>5.9991359999999997E-4</v>
      </c>
      <c r="BA127" s="381">
        <f>AZ127*(1-VLOOKUP($AW127,'MP-2019_Female'!$A$3:$CH$103,IF(BA$104&gt;2034,84,(60+(BA$104-$AX$104)))))</f>
        <v>5.9349452447999998E-4</v>
      </c>
      <c r="BB127" s="381">
        <f>BA127*(1-VLOOKUP($AW127,'MP-2019_Female'!$A$3:$CH$103,IF(BB$104&gt;2034,84,(60+(BB$104-$AX$104)))))</f>
        <v>5.88390471569472E-4</v>
      </c>
      <c r="BC127" s="381">
        <f>BB127*(1-VLOOKUP($AW127,'MP-2019_Female'!$A$3:$CH$103,IF(BC$104&gt;2034,84,(60+(BC$104-$AX$104)))))</f>
        <v>5.8480128969289817E-4</v>
      </c>
      <c r="BD127" s="381">
        <f>BC127*(1-VLOOKUP($AW127,'MP-2019_Female'!$A$3:$CH$103,IF(BD$104&gt;2034,84,(60+(BD$104-$AX$104)))))</f>
        <v>5.8269600505000366E-4</v>
      </c>
      <c r="BE127" s="381">
        <f>BD127*(1-VLOOKUP($AW127,'MP-2019_Female'!$A$3:$CH$103,IF(BE$104&gt;2034,84,(60+(BE$104-$AX$104)))))</f>
        <v>5.8100618663535866E-4</v>
      </c>
      <c r="BF127" s="381">
        <f>BE127*(1-VLOOKUP($AW127,'MP-2019_Female'!$A$3:$CH$103,IF(BF$104&gt;2034,84,(60+(BF$104-$AX$104)))))</f>
        <v>5.7984417426208798E-4</v>
      </c>
      <c r="BG127" s="381">
        <f>BF127*(1-VLOOKUP($AW127,'MP-2019_Female'!$A$3:$CH$103,IF(BG$104&gt;2034,84,(60+(BG$104-$AX$104)))))</f>
        <v>5.7932231450525209E-4</v>
      </c>
      <c r="BH127" s="381">
        <f>BG127*(1-VLOOKUP($AW127,'MP-2019_Female'!$A$3:$CH$103,IF(BH$104&gt;2034,84,(60+(BH$104-$AX$104)))))</f>
        <v>5.7938024673670257E-4</v>
      </c>
      <c r="BI127" s="381">
        <f>BH127*(1-VLOOKUP($AW127,'MP-2019_Female'!$A$3:$CH$103,IF(BI$104&gt;2034,84,(60+(BI$104-$AX$104)))))</f>
        <v>5.8001756500811305E-4</v>
      </c>
      <c r="BJ127" s="471">
        <f>BI127*(1-VLOOKUP($AW127,'MP-2019_Female'!$A$3:$CH$103,IF(BJ$104&gt;2034,84,(60+(BJ$104-$AX$104)))))</f>
        <v>5.8106159662512768E-4</v>
      </c>
      <c r="BK127" s="381">
        <f>BJ127*(1-VLOOKUP($AW127,'MP-2019_Female'!$A$3:$CH$103,IF(BK$104&gt;2034,84,(60+(BK$104-$AX$104)))))</f>
        <v>5.8233993213770293E-4</v>
      </c>
      <c r="BL127" s="381">
        <f>BK127*(1-VLOOKUP($AW127,'MP-2019_Female'!$A$3:$CH$103,IF(BL$104&gt;2034,84,(60+(BL$104-$AX$104)))))</f>
        <v>5.836793139816196E-4</v>
      </c>
      <c r="BM127" s="381">
        <f>BL127*(1-VLOOKUP($AW127,'MP-2019_Female'!$A$3:$CH$103,IF(BM$104&gt;2034,84,(60+(BM$104-$AX$104)))))</f>
        <v>5.8484667260958281E-4</v>
      </c>
      <c r="BN127" s="381">
        <f>BM127*(1-VLOOKUP($AW127,'MP-2019_Female'!$A$3:$CH$103,IF(BN$104&gt;2034,84,(60+(BN$104-$AX$104)))))</f>
        <v>5.8566545795123626E-4</v>
      </c>
      <c r="BO127" s="381">
        <f>BN127*(1-VLOOKUP($AW127,'MP-2019_Female'!$A$3:$CH$103,IF(BO$104&gt;2034,84,(60+(BO$104-$AX$104)))))</f>
        <v>5.8595829068021181E-4</v>
      </c>
      <c r="BP127" s="381">
        <f>BO127*(1-VLOOKUP($AW127,'MP-2019_Female'!$A$3:$CH$103,IF(BP$104&gt;2034,84,(60+(BP$104-$AX$104)))))</f>
        <v>5.8548952404766758E-4</v>
      </c>
      <c r="BQ127" s="381">
        <f>BP127*(1-VLOOKUP($AW127,'MP-2019_Female'!$A$3:$CH$103,IF(BQ$104&gt;2034,84,(60+(BQ$104-$AX$104)))))</f>
        <v>5.8414289814235796E-4</v>
      </c>
      <c r="BR127" s="381">
        <f>BQ127*(1-VLOOKUP($AW127,'MP-2019_Female'!$A$3:$CH$103,IF(BR$104&gt;2034,84,(60+(BR$104-$AX$104)))))</f>
        <v>5.8186474083960274E-4</v>
      </c>
      <c r="BS127" s="381">
        <f>BR127*(1-VLOOKUP($AW127,'MP-2019_Female'!$A$3:$CH$103,IF(BS$104&gt;2034,84,(60+(BS$104-$AX$104)))))</f>
        <v>5.7860629829090094E-4</v>
      </c>
      <c r="BT127" s="381">
        <f>BS127*(1-VLOOKUP($AW127,'MP-2019_Female'!$A$3:$CH$103,IF(BT$104&gt;2034,84,(60+(BT$104-$AX$104)))))</f>
        <v>5.7455605420286468E-4</v>
      </c>
      <c r="BU127" s="381">
        <f>BT127*(1-VLOOKUP($AW127,'MP-2019_Female'!$A$3:$CH$103,IF(BU$104&gt;2034,84,(60+(BU$104-$AX$104)))))</f>
        <v>5.6978723895298087E-4</v>
      </c>
      <c r="BV127" s="381">
        <f>BU127*(1-VLOOKUP($AW127,'MP-2019_Female'!$A$3:$CH$103,IF(BV$104&gt;2034,84,(60+(BV$104-$AX$104)))))</f>
        <v>5.6454519635461341E-4</v>
      </c>
      <c r="BW127" s="381">
        <f>BV127*(1-VLOOKUP($AW127,'MP-2019_Female'!$A$3:$CH$103,IF(BW$104&gt;2034,84,(60+(BW$104-$AX$104)))))</f>
        <v>5.5901265343033817E-4</v>
      </c>
      <c r="BX127" s="381">
        <f>BW127*(1-VLOOKUP($AW127,'MP-2019_Female'!$A$3:$CH$103,IF(BX$104&gt;2034,84,(60+(BX$104-$AX$104)))))</f>
        <v>5.5386973701877903E-4</v>
      </c>
      <c r="BY127" s="381">
        <f>BX127*(1-VLOOKUP($AW127,'MP-2019_Female'!$A$3:$CH$103,IF(BY$104&gt;2034,84,(60+(BY$104-$AX$104)))))</f>
        <v>5.4877413543820625E-4</v>
      </c>
      <c r="BZ127" s="381">
        <f>BY127*(1-VLOOKUP($AW127,'MP-2019_Female'!$A$3:$CH$103,IF(BZ$104&gt;2034,84,(60+(BZ$104-$AX$104)))))</f>
        <v>5.4372541339217477E-4</v>
      </c>
      <c r="CA127" s="381">
        <f>BZ127*(1-VLOOKUP($AW127,'MP-2019_Female'!$A$3:$CH$103,IF(CA$104&gt;2034,84,(60+(CA$104-$AX$104)))))</f>
        <v>5.3872313958896675E-4</v>
      </c>
      <c r="CB127" s="381">
        <f>CA127*(1-VLOOKUP($AW127,'MP-2019_Female'!$A$3:$CH$103,IF(CB$104&gt;2034,84,(60+(CB$104-$AX$104)))))</f>
        <v>5.3376688670474823E-4</v>
      </c>
      <c r="CC127" s="381">
        <f>CB127*(1-VLOOKUP($AW127,'MP-2019_Female'!$A$3:$CH$103,IF(CC$104&gt;2034,84,(60+(CC$104-$AX$104)))))</f>
        <v>5.2885623134706452E-4</v>
      </c>
      <c r="CD127" s="381">
        <f>CC127*(1-VLOOKUP($AW127,'MP-2019_Female'!$A$3:$CH$103,IF(CD$104&gt;2034,84,(60+(CD$104-$AX$104)))))</f>
        <v>5.239907540186715E-4</v>
      </c>
      <c r="CE127" s="381">
        <f>CD127*(1-VLOOKUP($AW127,'MP-2019_Female'!$A$3:$CH$103,IF(CE$104&gt;2034,84,(60+(CE$104-$AX$104)))))</f>
        <v>5.1917003908169969E-4</v>
      </c>
      <c r="CF127" s="381">
        <f>CE127*(1-VLOOKUP($AW127,'MP-2019_Female'!$A$3:$CH$103,IF(CF$104&gt;2034,84,(60+(CF$104-$AX$104)))))</f>
        <v>5.1439367472214809E-4</v>
      </c>
      <c r="CG127" s="381">
        <f>CF127*(1-VLOOKUP($AW127,'MP-2019_Female'!$A$3:$CH$103,IF(CG$104&gt;2034,84,(60+(CG$104-$AX$104)))))</f>
        <v>5.0966125291470438E-4</v>
      </c>
      <c r="CH127" s="381">
        <f>CG127*(1-VLOOKUP($AW127,'MP-2019_Female'!$A$3:$CH$103,IF(CH$104&gt;2034,84,(60+(CH$104-$AX$104)))))</f>
        <v>5.0497236938788911E-4</v>
      </c>
      <c r="CI127" s="381">
        <f>CH127*(1-VLOOKUP($AW127,'MP-2019_Female'!$A$3:$CH$103,IF(CI$104&gt;2034,84,(60+(CI$104-$AX$104)))))</f>
        <v>5.0032662358952056E-4</v>
      </c>
      <c r="CJ127" s="381">
        <f>CI127*(1-VLOOKUP($AW127,'MP-2019_Female'!$A$3:$CH$103,IF(CJ$104&gt;2034,84,(60+(CJ$104-$AX$104)))))</f>
        <v>4.9572361865249696E-4</v>
      </c>
      <c r="CK127" s="381">
        <f>CJ127*(1-VLOOKUP($AW127,'MP-2019_Female'!$A$3:$CH$103,IF(CK$104&gt;2034,84,(60+(CK$104-$AX$104)))))</f>
        <v>4.9116296136089395E-4</v>
      </c>
      <c r="CL127" s="381">
        <f>CK127*(1-VLOOKUP($AW127,'MP-2019_Female'!$A$3:$CH$103,IF(CL$104&gt;2034,84,(60+(CL$104-$AX$104)))))</f>
        <v>4.8664426211637374E-4</v>
      </c>
      <c r="CM127" s="381">
        <f>CL127*(1-VLOOKUP($AW127,'MP-2019_Female'!$A$3:$CH$103,IF(CM$104&gt;2034,84,(60+(CM$104-$AX$104)))))</f>
        <v>4.8216713490490309E-4</v>
      </c>
      <c r="CN127" s="381">
        <f>CM127*(1-VLOOKUP($AW127,'MP-2019_Female'!$A$3:$CH$103,IF(CN$104&gt;2034,84,(60+(CN$104-$AX$104)))))</f>
        <v>4.7773119726377797E-4</v>
      </c>
      <c r="CO127" s="381">
        <f>CN127*(1-VLOOKUP($AW127,'MP-2019_Female'!$A$3:$CH$103,IF(CO$104&gt;2034,84,(60+(CO$104-$AX$104)))))</f>
        <v>4.7333607024895122E-4</v>
      </c>
      <c r="CP127" s="381">
        <f>CO127*(1-VLOOKUP($AW127,'MP-2019_Female'!$A$3:$CH$103,IF(CP$104&gt;2034,84,(60+(CP$104-$AX$104)))))</f>
        <v>4.6898137840266086E-4</v>
      </c>
      <c r="CQ127" s="381">
        <f>CP127*(1-VLOOKUP($AW127,'MP-2019_Female'!$A$3:$CH$103,IF(CQ$104&gt;2034,84,(60+(CQ$104-$AX$104)))))</f>
        <v>4.6466674972135637E-4</v>
      </c>
      <c r="CR127" s="381">
        <f>CQ127*(1-VLOOKUP($AW127,'MP-2019_Female'!$A$3:$CH$103,IF(CR$104&gt;2034,84,(60+(CR$104-$AX$104)))))</f>
        <v>4.603918156239199E-4</v>
      </c>
      <c r="CS127" s="381">
        <f>CR127*(1-VLOOKUP($AW127,'MP-2019_Female'!$A$3:$CH$103,IF(CS$104&gt;2034,84,(60+(CS$104-$AX$104)))))</f>
        <v>4.5615621092017986E-4</v>
      </c>
      <c r="CT127" s="381">
        <f>CS127*(1-VLOOKUP($AW127,'MP-2019_Female'!$A$3:$CH$103,IF(CT$104&gt;2034,84,(60+(CT$104-$AX$104)))))</f>
        <v>4.5195957377971421E-4</v>
      </c>
      <c r="CU127" s="381">
        <f>CT127*(1-VLOOKUP($AW127,'MP-2019_Female'!$A$3:$CH$103,IF(CU$104&gt;2034,84,(60+(CU$104-$AX$104)))))</f>
        <v>4.4780154570094087E-4</v>
      </c>
      <c r="CV127" s="381">
        <f>CU127*(1-VLOOKUP($AW127,'MP-2019_Female'!$A$3:$CH$103,IF(CV$104&gt;2034,84,(60+(CV$104-$AX$104)))))</f>
        <v>4.436817714804922E-4</v>
      </c>
      <c r="CW127" s="381">
        <f>CV127*(1-VLOOKUP($AW127,'MP-2019_Female'!$A$3:$CH$103,IF(CW$104&gt;2034,84,(60+(CW$104-$AX$104)))))</f>
        <v>4.3959989918287165E-4</v>
      </c>
      <c r="CX127" s="381">
        <f>CW127*(1-VLOOKUP($AW127,'MP-2019_Female'!$A$3:$CH$103,IF(CX$104&gt;2034,84,(60+(CX$104-$AX$104)))))</f>
        <v>4.3555558011038926E-4</v>
      </c>
      <c r="CY127" s="381">
        <f>CX127*(1-VLOOKUP($AW127,'MP-2019_Female'!$A$3:$CH$103,IF(CY$104&gt;2034,84,(60+(CY$104-$AX$104)))))</f>
        <v>4.3154846877337371E-4</v>
      </c>
      <c r="CZ127" s="381">
        <f>CY127*(1-VLOOKUP($AW127,'MP-2019_Female'!$A$3:$CH$103,IF(CZ$104&gt;2034,84,(60+(CZ$104-$AX$104)))))</f>
        <v>4.2757822286065866E-4</v>
      </c>
      <c r="DA127" s="381">
        <f>CZ127*(1-VLOOKUP($AW127,'MP-2019_Female'!$A$3:$CH$103,IF(DA$104&gt;2034,84,(60+(DA$104-$AX$104)))))</f>
        <v>4.2364450321034062E-4</v>
      </c>
      <c r="DB127" s="381">
        <f>DA127*(1-VLOOKUP($AW127,'MP-2019_Female'!$A$3:$CH$103,IF(DB$104&gt;2034,84,(60+(DB$104-$AX$104)))))</f>
        <v>4.1974697378080548E-4</v>
      </c>
      <c r="DC127" s="381">
        <f>DB127*(1-VLOOKUP($AW127,'MP-2019_Female'!$A$3:$CH$103,IF(DC$104&gt;2034,84,(60+(DC$104-$AX$104)))))</f>
        <v>4.1588530162202207E-4</v>
      </c>
      <c r="DD127" s="381">
        <f>DC127*(1-VLOOKUP($AW127,'MP-2019_Female'!$A$3:$CH$103,IF(DD$104&gt;2034,84,(60+(DD$104-$AX$104)))))</f>
        <v>4.1205915684709948E-4</v>
      </c>
      <c r="DE127" s="381">
        <f>DD127*(1-VLOOKUP($AW127,'MP-2019_Female'!$A$3:$CH$103,IF(DE$104&gt;2034,84,(60+(DE$104-$AX$104)))))</f>
        <v>4.0826821260410618E-4</v>
      </c>
      <c r="DF127" s="381">
        <f>DE127*(1-VLOOKUP($AW127,'MP-2019_Female'!$A$3:$CH$103,IF(DF$104&gt;2034,84,(60+(DF$104-$AX$104)))))</f>
        <v>4.045121450481484E-4</v>
      </c>
      <c r="DG127" s="381">
        <f>DF127*(1-VLOOKUP($AW127,'MP-2019_Female'!$A$3:$CH$103,IF(DG$104&gt;2034,84,(60+(DG$104-$AX$104)))))</f>
        <v>4.0079063331370545E-4</v>
      </c>
      <c r="DH127" s="381">
        <f>DG127*(1-VLOOKUP($AW127,'MP-2019_Female'!$A$3:$CH$103,IF(DH$104&gt;2034,84,(60+(DH$104-$AX$104)))))</f>
        <v>3.9710335948721934E-4</v>
      </c>
      <c r="DI127" s="381">
        <f>DH127*(1-VLOOKUP($AW127,'MP-2019_Female'!$A$3:$CH$103,IF(DI$104&gt;2034,84,(60+(DI$104-$AX$104)))))</f>
        <v>3.9345000857993694E-4</v>
      </c>
      <c r="DJ127" s="381">
        <f>DI127*(1-VLOOKUP($AW127,'MP-2019_Female'!$A$3:$CH$103,IF(DJ$104&gt;2034,84,(60+(DJ$104-$AX$104)))))</f>
        <v>3.8983026850100152E-4</v>
      </c>
      <c r="DK127" s="381">
        <f>DJ127*(1-VLOOKUP($AW127,'MP-2019_Female'!$A$3:$CH$103,IF(DK$104&gt;2034,84,(60+(DK$104-$AX$104)))))</f>
        <v>3.8624383003079229E-4</v>
      </c>
      <c r="DL127" s="381">
        <f>DK127*(1-VLOOKUP($AW127,'MP-2019_Female'!$A$3:$CH$103,IF(DL$104&gt;2034,84,(60+(DL$104-$AX$104)))))</f>
        <v>3.82690386794509E-4</v>
      </c>
      <c r="DM127" s="381">
        <f>DL127*(1-VLOOKUP($AW127,'MP-2019_Female'!$A$3:$CH$103,IF(DM$104&gt;2034,84,(60+(DM$104-$AX$104)))))</f>
        <v>3.7916963523599955E-4</v>
      </c>
      <c r="DN127" s="381">
        <f>DM127*(1-VLOOKUP($AW127,'MP-2019_Female'!$A$3:$CH$103,IF(DN$104&gt;2034,84,(60+(DN$104-$AX$104)))))</f>
        <v>3.7568127459182833E-4</v>
      </c>
      <c r="DO127" s="381">
        <f>DN127*(1-VLOOKUP($AW127,'MP-2019_Female'!$A$3:$CH$103,IF(DO$104&gt;2034,84,(60+(DO$104-$AX$104)))))</f>
        <v>3.7222500686558352E-4</v>
      </c>
      <c r="DP127" s="381">
        <f>DO127*(1-VLOOKUP($AW127,'MP-2019_Female'!$A$3:$CH$103,IF(DP$104&gt;2034,84,(60+(DP$104-$AX$104)))))</f>
        <v>3.6880053680242013E-4</v>
      </c>
      <c r="DQ127" s="381">
        <f>DP127*(1-VLOOKUP($AW127,'MP-2019_Female'!$A$3:$CH$103,IF(DQ$104&gt;2034,84,(60+(DQ$104-$AX$104)))))</f>
        <v>3.6540757186383785E-4</v>
      </c>
      <c r="DR127" s="381">
        <f>DQ127*(1-VLOOKUP($AW127,'MP-2019_Female'!$A$3:$CH$103,IF(DR$104&gt;2034,84,(60+(DR$104-$AX$104)))))</f>
        <v>3.6204582220269056E-4</v>
      </c>
      <c r="DS127" s="381">
        <f>DR127*(1-VLOOKUP($AW127,'MP-2019_Female'!$A$3:$CH$103,IF(DS$104&gt;2034,84,(60+(DS$104-$AX$104)))))</f>
        <v>3.5871500063842579E-4</v>
      </c>
      <c r="DT127" s="381">
        <f>DS127*(1-VLOOKUP($AW127,'MP-2019_Female'!$A$3:$CH$103,IF(DT$104&gt;2034,84,(60+(DT$104-$AX$104)))))</f>
        <v>3.5541482263255227E-4</v>
      </c>
      <c r="DU127" s="381">
        <f>DT127*(1-VLOOKUP($AW127,'MP-2019_Female'!$A$3:$CH$103,IF(DU$104&gt;2034,84,(60+(DU$104-$AX$104)))))</f>
        <v>3.521450062643328E-4</v>
      </c>
      <c r="DV127" s="381">
        <f>DU127*(1-VLOOKUP($AW127,'MP-2019_Female'!$A$3:$CH$103,IF(DV$104&gt;2034,84,(60+(DV$104-$AX$104)))))</f>
        <v>3.4890527220670097E-4</v>
      </c>
      <c r="DW127" s="381">
        <f>DV127*(1-VLOOKUP($AW127,'MP-2019_Female'!$A$3:$CH$103,IF(DW$104&gt;2034,84,(60+(DW$104-$AX$104)))))</f>
        <v>3.4569534370239931E-4</v>
      </c>
      <c r="DX127" s="381">
        <f>DW127*(1-VLOOKUP($AW127,'MP-2019_Female'!$A$3:$CH$103,IF(DX$104&gt;2034,84,(60+(DX$104-$AX$104)))))</f>
        <v>3.4251494654033725E-4</v>
      </c>
      <c r="DY127" s="381">
        <f>DX127*(1-VLOOKUP($AW127,'MP-2019_Female'!$A$3:$CH$103,IF(DY$104&gt;2034,84,(60+(DY$104-$AX$104)))))</f>
        <v>3.3936380903216615E-4</v>
      </c>
      <c r="DZ127" s="381">
        <f>DY127*(1-VLOOKUP($AW127,'MP-2019_Female'!$A$3:$CH$103,IF(DZ$104&gt;2034,84,(60+(DZ$104-$AX$104)))))</f>
        <v>3.362416619890702E-4</v>
      </c>
      <c r="EA127" s="381">
        <f>DZ127*(1-VLOOKUP($AW127,'MP-2019_Female'!$A$3:$CH$103,IF(EA$104&gt;2034,84,(60+(EA$104-$AX$104)))))</f>
        <v>3.3314823869877078E-4</v>
      </c>
      <c r="EB127" s="381">
        <f>EA127*(1-VLOOKUP($AW127,'MP-2019_Female'!$A$3:$CH$103,IF(EB$104&gt;2034,84,(60+(EB$104-$AX$104)))))</f>
        <v>3.3008327490274207E-4</v>
      </c>
      <c r="EC127" s="381">
        <f>EB127*(1-VLOOKUP($AW127,'MP-2019_Female'!$A$3:$CH$103,IF(EC$104&gt;2034,84,(60+(EC$104-$AX$104)))))</f>
        <v>3.2704650877363683E-4</v>
      </c>
      <c r="ED127" s="381">
        <f>EC127*(1-VLOOKUP($AW127,'MP-2019_Female'!$A$3:$CH$103,IF(ED$104&gt;2034,84,(60+(ED$104-$AX$104)))))</f>
        <v>3.2403768089291936E-4</v>
      </c>
      <c r="EE127" s="381">
        <f>ED127*(1-VLOOKUP($AW127,'MP-2019_Female'!$A$3:$CH$103,IF(EE$104&gt;2034,84,(60+(EE$104-$AX$104)))))</f>
        <v>3.2105653422870452E-4</v>
      </c>
      <c r="EF127" s="381">
        <f>EE127*(1-VLOOKUP($AW127,'MP-2019_Female'!$A$3:$CH$103,IF(EF$104&gt;2034,84,(60+(EF$104-$AX$104)))))</f>
        <v>3.1810281411380047E-4</v>
      </c>
      <c r="EG127" s="381">
        <f>EF127*(1-VLOOKUP($AW127,'MP-2019_Female'!$A$3:$CH$103,IF(EG$104&gt;2034,84,(60+(EG$104-$AX$104)))))</f>
        <v>3.1517626822395354E-4</v>
      </c>
      <c r="EH127" s="381">
        <f>EG127*(1-VLOOKUP($AW127,'MP-2019_Female'!$A$3:$CH$103,IF(EH$104&gt;2034,84,(60+(EH$104-$AX$104)))))</f>
        <v>3.1227664655629315E-4</v>
      </c>
      <c r="EI127" s="381">
        <f>EH127*(1-VLOOKUP($AW127,'MP-2019_Female'!$A$3:$CH$103,IF(EI$104&gt;2034,84,(60+(EI$104-$AX$104)))))</f>
        <v>3.0940370140797524E-4</v>
      </c>
      <c r="EJ127" s="381">
        <f>EI127*(1-VLOOKUP($AW127,'MP-2019_Female'!$A$3:$CH$103,IF(EJ$104&gt;2034,84,(60+(EJ$104-$AX$104)))))</f>
        <v>3.065571873550219E-4</v>
      </c>
      <c r="EK127" s="381">
        <f>EJ127*(1-VLOOKUP($AW127,'MP-2019_Female'!$A$3:$CH$103,IF(EK$104&gt;2034,84,(60+(EK$104-$AX$104)))))</f>
        <v>3.0373686123135569E-4</v>
      </c>
      <c r="EL127" s="381">
        <f>EK127*(1-VLOOKUP($AW127,'MP-2019_Female'!$A$3:$CH$103,IF(EL$104&gt;2034,84,(60+(EL$104-$AX$104)))))</f>
        <v>3.0094248210802723E-4</v>
      </c>
      <c r="EM127" s="381">
        <f>EL127*(1-VLOOKUP($AW127,'MP-2019_Female'!$A$3:$CH$103,IF(EM$104&gt;2034,84,(60+(EM$104-$AX$104)))))</f>
        <v>2.9817381127263337E-4</v>
      </c>
      <c r="EN127" s="381">
        <f>EM127*(1-VLOOKUP($AW127,'MP-2019_Female'!$A$3:$CH$103,IF(EN$104&gt;2034,84,(60+(EN$104-$AX$104)))))</f>
        <v>2.9543061220892517E-4</v>
      </c>
      <c r="EO127" s="381">
        <f>EN127*(1-VLOOKUP($AW127,'MP-2019_Female'!$A$3:$CH$103,IF(EO$104&gt;2034,84,(60+(EO$104-$AX$104)))))</f>
        <v>2.9271265057660305E-4</v>
      </c>
      <c r="EP127" s="381">
        <f>EO127*(1-VLOOKUP($AW127,'MP-2019_Female'!$A$3:$CH$103,IF(EP$104&gt;2034,84,(60+(EP$104-$AX$104)))))</f>
        <v>2.9001969419129828E-4</v>
      </c>
      <c r="EQ127" s="381">
        <f>EP127*(1-VLOOKUP($AW127,'MP-2019_Female'!$A$3:$CH$103,IF(EQ$104&gt;2034,84,(60+(EQ$104-$AX$104)))))</f>
        <v>2.8735151300473833E-4</v>
      </c>
      <c r="ER127" s="381">
        <f>EQ127*(1-VLOOKUP($AW127,'MP-2019_Female'!$A$3:$CH$103,IF(ER$104&gt;2034,84,(60+(ER$104-$AX$104)))))</f>
        <v>2.8470787908509474E-4</v>
      </c>
      <c r="ES127" s="381">
        <f>ER127*(1-VLOOKUP($AW127,'MP-2019_Female'!$A$3:$CH$103,IF(ES$104&gt;2034,84,(60+(ES$104-$AX$104)))))</f>
        <v>2.8208856659751186E-4</v>
      </c>
      <c r="ET127" s="381">
        <f>ES127*(1-VLOOKUP($AW127,'MP-2019_Female'!$A$3:$CH$103,IF(ET$104&gt;2034,84,(60+(ET$104-$AX$104)))))</f>
        <v>2.7949335178481473E-4</v>
      </c>
      <c r="EU127" s="381">
        <f>ET127*(1-VLOOKUP($AW127,'MP-2019_Female'!$A$3:$CH$103,IF(EU$104&gt;2034,84,(60+(EU$104-$AX$104)))))</f>
        <v>2.7692201294839445E-4</v>
      </c>
      <c r="EV127" s="381">
        <f>EU127*(1-VLOOKUP($AW127,'MP-2019_Female'!$A$3:$CH$103,IF(EV$104&gt;2034,84,(60+(EV$104-$AX$104)))))</f>
        <v>2.743743304292692E-4</v>
      </c>
      <c r="EW127" s="381">
        <f>EV127*(1-VLOOKUP($AW127,'MP-2019_Female'!$A$3:$CH$103,IF(EW$104&gt;2034,84,(60+(EW$104-$AX$104)))))</f>
        <v>2.7185008658931994E-4</v>
      </c>
      <c r="EX127" s="381">
        <f>EW127*(1-VLOOKUP($AW127,'MP-2019_Female'!$A$3:$CH$103,IF(EX$104&gt;2034,84,(60+(EX$104-$AX$104)))))</f>
        <v>2.6934906579269822E-4</v>
      </c>
      <c r="EY127" s="381">
        <f>EX127*(1-VLOOKUP($AW127,'MP-2019_Female'!$A$3:$CH$103,IF(EY$104&gt;2034,84,(60+(EY$104-$AX$104)))))</f>
        <v>2.668710543874054E-4</v>
      </c>
      <c r="EZ127" s="381">
        <f>EY127*(1-VLOOKUP($AW127,'MP-2019_Female'!$A$3:$CH$103,IF(EZ$104&gt;2034,84,(60+(EZ$104-$AX$104)))))</f>
        <v>2.644158406870413E-4</v>
      </c>
      <c r="FA127" s="381">
        <f>EZ127*(1-VLOOKUP($AW127,'MP-2019_Female'!$A$3:$CH$103,IF(FA$104&gt;2034,84,(60+(FA$104-$AX$104)))))</f>
        <v>2.6198321495272053E-4</v>
      </c>
      <c r="FB127" s="381">
        <f>FA127*(1-VLOOKUP($AW127,'MP-2019_Female'!$A$3:$CH$103,IF(FB$104&gt;2034,84,(60+(FB$104-$AX$104)))))</f>
        <v>2.5957296937515552E-4</v>
      </c>
      <c r="FC127" s="381">
        <f>FB127*(1-VLOOKUP($AW127,'MP-2019_Female'!$A$3:$CH$103,IF(FC$104&gt;2034,84,(60+(FC$104-$AX$104)))))</f>
        <v>2.5718489805690411E-4</v>
      </c>
      <c r="FD127" s="381">
        <f>FC127*(1-VLOOKUP($AW127,'MP-2019_Female'!$A$3:$CH$103,IF(FD$104&gt;2034,84,(60+(FD$104-$AX$104)))))</f>
        <v>2.5481879699478058E-4</v>
      </c>
      <c r="FE127" s="381">
        <f>FD127*(1-VLOOKUP($AW127,'MP-2019_Female'!$A$3:$CH$103,IF(FE$104&gt;2034,84,(60+(FE$104-$AX$104)))))</f>
        <v>2.524744640624286E-4</v>
      </c>
      <c r="FF127" s="381">
        <f>FE127*(1-VLOOKUP($AW127,'MP-2019_Female'!$A$3:$CH$103,IF(FF$104&gt;2034,84,(60+(FF$104-$AX$104)))))</f>
        <v>2.5015169899305424E-4</v>
      </c>
      <c r="FG127" s="381">
        <f>FF127*(1-VLOOKUP($AW127,'MP-2019_Female'!$A$3:$CH$103,IF(FG$104&gt;2034,84,(60+(FG$104-$AX$104)))))</f>
        <v>2.4785030336231816E-4</v>
      </c>
      <c r="FH127" s="381">
        <f>FG127*(1-VLOOKUP($AW127,'MP-2019_Female'!$A$3:$CH$103,IF(FH$104&gt;2034,84,(60+(FH$104-$AX$104)))))</f>
        <v>2.4557008057138482E-4</v>
      </c>
      <c r="FI127" s="381">
        <f>FH127*(1-VLOOKUP($AW127,'MP-2019_Female'!$A$3:$CH$103,IF(FI$104&gt;2034,84,(60+(FI$104-$AX$104)))))</f>
        <v>2.4331083583012809E-4</v>
      </c>
      <c r="FJ127" s="381">
        <f>FI127*(1-VLOOKUP($AW127,'MP-2019_Female'!$A$3:$CH$103,IF(FJ$104&gt;2034,84,(60+(FJ$104-$AX$104)))))</f>
        <v>2.410723761404909E-4</v>
      </c>
      <c r="FK127" s="381">
        <f>FJ127*(1-VLOOKUP($AW127,'MP-2019_Female'!$A$3:$CH$103,IF(FK$104&gt;2034,84,(60+(FK$104-$AX$104)))))</f>
        <v>2.3885451027999839E-4</v>
      </c>
      <c r="FL127" s="381">
        <f>FK127*(1-VLOOKUP($AW127,'MP-2019_Female'!$A$3:$CH$103,IF(FL$104&gt;2034,84,(60+(FL$104-$AX$104)))))</f>
        <v>2.3665704878542241E-4</v>
      </c>
      <c r="FM127" s="381">
        <f>FL127*(1-VLOOKUP($AW127,'MP-2019_Female'!$A$3:$CH$103,IF(FM$104&gt;2034,84,(60+(FM$104-$AX$104)))))</f>
        <v>2.3447980393659652E-4</v>
      </c>
      <c r="FN127" s="381">
        <f>FM127*(1-VLOOKUP($AW127,'MP-2019_Female'!$A$3:$CH$103,IF(FN$104&gt;2034,84,(60+(FN$104-$AX$104)))))</f>
        <v>2.3232258974037985E-4</v>
      </c>
    </row>
    <row r="128" spans="3:170">
      <c r="AW128" s="172">
        <v>48</v>
      </c>
      <c r="AX128" s="199">
        <f t="shared" si="30"/>
        <v>6.2292032504725659E-4</v>
      </c>
      <c r="AY128" s="334">
        <f t="shared" si="31"/>
        <v>6.5320000000000005E-4</v>
      </c>
      <c r="AZ128" s="381">
        <f>AY128*(1-VLOOKUP($AW128,'MP-2019_Female'!$A$3:$CH$103,IF(AZ$104&gt;2034,84,(60+(AZ$104-$AX$104)))))</f>
        <v>6.4679864000000001E-4</v>
      </c>
      <c r="BA128" s="381">
        <f>AZ128*(1-VLOOKUP($AW128,'MP-2019_Female'!$A$3:$CH$103,IF(BA$104&gt;2034,84,(60+(BA$104-$AX$104)))))</f>
        <v>6.4097745224000005E-4</v>
      </c>
      <c r="BB128" s="381">
        <f>BA128*(1-VLOOKUP($AW128,'MP-2019_Female'!$A$3:$CH$103,IF(BB$104&gt;2034,84,(60+(BB$104-$AX$104)))))</f>
        <v>6.3610602360297602E-4</v>
      </c>
      <c r="BC128" s="381">
        <f>BB128*(1-VLOOKUP($AW128,'MP-2019_Female'!$A$3:$CH$103,IF(BC$104&gt;2034,84,(60+(BC$104-$AX$104)))))</f>
        <v>6.3228938746135821E-4</v>
      </c>
      <c r="BD128" s="381">
        <f>BC128*(1-VLOOKUP($AW128,'MP-2019_Female'!$A$3:$CH$103,IF(BD$104&gt;2034,84,(60+(BD$104-$AX$104)))))</f>
        <v>6.2950731415652823E-4</v>
      </c>
      <c r="BE128" s="381">
        <f>BD128*(1-VLOOKUP($AW128,'MP-2019_Female'!$A$3:$CH$103,IF(BE$104&gt;2034,84,(60+(BE$104-$AX$104)))))</f>
        <v>6.2692633416848648E-4</v>
      </c>
      <c r="BF128" s="381">
        <f>BE128*(1-VLOOKUP($AW128,'MP-2019_Female'!$A$3:$CH$103,IF(BF$104&gt;2034,84,(60+(BF$104-$AX$104)))))</f>
        <v>6.2466939936547993E-4</v>
      </c>
      <c r="BG128" s="381">
        <f>BF128*(1-VLOOKUP($AW128,'MP-2019_Female'!$A$3:$CH$103,IF(BG$104&gt;2034,84,(60+(BG$104-$AX$104)))))</f>
        <v>6.2292032504725659E-4</v>
      </c>
      <c r="BH128" s="381">
        <f>BG128*(1-VLOOKUP($AW128,'MP-2019_Female'!$A$3:$CH$103,IF(BH$104&gt;2034,84,(60+(BH$104-$AX$104)))))</f>
        <v>6.2173677642966677E-4</v>
      </c>
      <c r="BI128" s="381">
        <f>BH128*(1-VLOOKUP($AW128,'MP-2019_Female'!$A$3:$CH$103,IF(BI$104&gt;2034,84,(60+(BI$104-$AX$104)))))</f>
        <v>6.2111503965323707E-4</v>
      </c>
      <c r="BJ128" s="471">
        <f>BI128*(1-VLOOKUP($AW128,'MP-2019_Female'!$A$3:$CH$103,IF(BJ$104&gt;2034,84,(60+(BJ$104-$AX$104)))))</f>
        <v>6.2099081664530648E-4</v>
      </c>
      <c r="BK128" s="381">
        <f>BJ128*(1-VLOOKUP($AW128,'MP-2019_Female'!$A$3:$CH$103,IF(BK$104&gt;2034,84,(60+(BK$104-$AX$104)))))</f>
        <v>6.212392129719646E-4</v>
      </c>
      <c r="BL128" s="381">
        <f>BK128*(1-VLOOKUP($AW128,'MP-2019_Female'!$A$3:$CH$103,IF(BL$104&gt;2034,84,(60+(BL$104-$AX$104)))))</f>
        <v>6.2167408042104494E-4</v>
      </c>
      <c r="BM128" s="381">
        <f>BL128*(1-VLOOKUP($AW128,'MP-2019_Female'!$A$3:$CH$103,IF(BM$104&gt;2034,84,(60+(BM$104-$AX$104)))))</f>
        <v>6.2210925227733967E-4</v>
      </c>
      <c r="BN128" s="381">
        <f>BM128*(1-VLOOKUP($AW128,'MP-2019_Female'!$A$3:$CH$103,IF(BN$104&gt;2034,84,(60+(BN$104-$AX$104)))))</f>
        <v>6.2235809597825057E-4</v>
      </c>
      <c r="BO128" s="381">
        <f>BN128*(1-VLOOKUP($AW128,'MP-2019_Female'!$A$3:$CH$103,IF(BO$104&gt;2034,84,(60+(BO$104-$AX$104)))))</f>
        <v>6.2217138854945707E-4</v>
      </c>
      <c r="BP128" s="381">
        <f>BO128*(1-VLOOKUP($AW128,'MP-2019_Female'!$A$3:$CH$103,IF(BP$104&gt;2034,84,(60+(BP$104-$AX$104)))))</f>
        <v>6.2136256574434284E-4</v>
      </c>
      <c r="BQ128" s="381">
        <f>BP128*(1-VLOOKUP($AW128,'MP-2019_Female'!$A$3:$CH$103,IF(BQ$104&gt;2034,84,(60+(BQ$104-$AX$104)))))</f>
        <v>6.1974702307340747E-4</v>
      </c>
      <c r="BR128" s="381">
        <f>BQ128*(1-VLOOKUP($AW128,'MP-2019_Female'!$A$3:$CH$103,IF(BR$104&gt;2034,84,(60+(BR$104-$AX$104)))))</f>
        <v>6.172060602788065E-4</v>
      </c>
      <c r="BS128" s="381">
        <f>BR128*(1-VLOOKUP($AW128,'MP-2019_Female'!$A$3:$CH$103,IF(BS$104&gt;2034,84,(60+(BS$104-$AX$104)))))</f>
        <v>6.1374970634124517E-4</v>
      </c>
      <c r="BT128" s="381">
        <f>BS128*(1-VLOOKUP($AW128,'MP-2019_Female'!$A$3:$CH$103,IF(BT$104&gt;2034,84,(60+(BT$104-$AX$104)))))</f>
        <v>6.0945345839685642E-4</v>
      </c>
      <c r="BU128" s="381">
        <f>BT128*(1-VLOOKUP($AW128,'MP-2019_Female'!$A$3:$CH$103,IF(BU$104&gt;2034,84,(60+(BU$104-$AX$104)))))</f>
        <v>6.0439499469216258E-4</v>
      </c>
      <c r="BV128" s="381">
        <f>BU128*(1-VLOOKUP($AW128,'MP-2019_Female'!$A$3:$CH$103,IF(BV$104&gt;2034,84,(60+(BV$104-$AX$104)))))</f>
        <v>5.9883456074099467E-4</v>
      </c>
      <c r="BW128" s="381">
        <f>BV128*(1-VLOOKUP($AW128,'MP-2019_Female'!$A$3:$CH$103,IF(BW$104&gt;2034,84,(60+(BW$104-$AX$104)))))</f>
        <v>5.9296598204573291E-4</v>
      </c>
      <c r="BX128" s="381">
        <f>BW128*(1-VLOOKUP($AW128,'MP-2019_Female'!$A$3:$CH$103,IF(BX$104&gt;2034,84,(60+(BX$104-$AX$104)))))</f>
        <v>5.8751069501091218E-4</v>
      </c>
      <c r="BY128" s="381">
        <f>BX128*(1-VLOOKUP($AW128,'MP-2019_Female'!$A$3:$CH$103,IF(BY$104&gt;2034,84,(60+(BY$104-$AX$104)))))</f>
        <v>5.8210559661681181E-4</v>
      </c>
      <c r="BZ128" s="381">
        <f>BY128*(1-VLOOKUP($AW128,'MP-2019_Female'!$A$3:$CH$103,IF(BZ$104&gt;2034,84,(60+(BZ$104-$AX$104)))))</f>
        <v>5.7675022512793713E-4</v>
      </c>
      <c r="CA128" s="381">
        <f>BZ128*(1-VLOOKUP($AW128,'MP-2019_Female'!$A$3:$CH$103,IF(CA$104&gt;2034,84,(60+(CA$104-$AX$104)))))</f>
        <v>5.7144412305676015E-4</v>
      </c>
      <c r="CB128" s="381">
        <f>CA128*(1-VLOOKUP($AW128,'MP-2019_Female'!$A$3:$CH$103,IF(CB$104&gt;2034,84,(60+(CB$104-$AX$104)))))</f>
        <v>5.6618683712463794E-4</v>
      </c>
      <c r="CC128" s="381">
        <f>CB128*(1-VLOOKUP($AW128,'MP-2019_Female'!$A$3:$CH$103,IF(CC$104&gt;2034,84,(60+(CC$104-$AX$104)))))</f>
        <v>5.6097791822309125E-4</v>
      </c>
      <c r="CD128" s="381">
        <f>CC128*(1-VLOOKUP($AW128,'MP-2019_Female'!$A$3:$CH$103,IF(CD$104&gt;2034,84,(60+(CD$104-$AX$104)))))</f>
        <v>5.5581692137543883E-4</v>
      </c>
      <c r="CE128" s="381">
        <f>CD128*(1-VLOOKUP($AW128,'MP-2019_Female'!$A$3:$CH$103,IF(CE$104&gt;2034,84,(60+(CE$104-$AX$104)))))</f>
        <v>5.5070340569878483E-4</v>
      </c>
      <c r="CF128" s="381">
        <f>CE128*(1-VLOOKUP($AW128,'MP-2019_Female'!$A$3:$CH$103,IF(CF$104&gt;2034,84,(60+(CF$104-$AX$104)))))</f>
        <v>5.4563693436635605E-4</v>
      </c>
      <c r="CG128" s="381">
        <f>CF128*(1-VLOOKUP($AW128,'MP-2019_Female'!$A$3:$CH$103,IF(CG$104&gt;2034,84,(60+(CG$104-$AX$104)))))</f>
        <v>5.406170745701856E-4</v>
      </c>
      <c r="CH128" s="381">
        <f>CG128*(1-VLOOKUP($AW128,'MP-2019_Female'!$A$3:$CH$103,IF(CH$104&gt;2034,84,(60+(CH$104-$AX$104)))))</f>
        <v>5.3564339748413993E-4</v>
      </c>
      <c r="CI128" s="381">
        <f>CH128*(1-VLOOKUP($AW128,'MP-2019_Female'!$A$3:$CH$103,IF(CI$104&gt;2034,84,(60+(CI$104-$AX$104)))))</f>
        <v>5.3071547822728586E-4</v>
      </c>
      <c r="CJ128" s="381">
        <f>CI128*(1-VLOOKUP($AW128,'MP-2019_Female'!$A$3:$CH$103,IF(CJ$104&gt;2034,84,(60+(CJ$104-$AX$104)))))</f>
        <v>5.2583289582759489E-4</v>
      </c>
      <c r="CK128" s="381">
        <f>CJ128*(1-VLOOKUP($AW128,'MP-2019_Female'!$A$3:$CH$103,IF(CK$104&gt;2034,84,(60+(CK$104-$AX$104)))))</f>
        <v>5.2099523318598106E-4</v>
      </c>
      <c r="CL128" s="381">
        <f>CK128*(1-VLOOKUP($AW128,'MP-2019_Female'!$A$3:$CH$103,IF(CL$104&gt;2034,84,(60+(CL$104-$AX$104)))))</f>
        <v>5.1620207704067007E-4</v>
      </c>
      <c r="CM128" s="381">
        <f>CL128*(1-VLOOKUP($AW128,'MP-2019_Female'!$A$3:$CH$103,IF(CM$104&gt;2034,84,(60+(CM$104-$AX$104)))))</f>
        <v>5.1145301793189591E-4</v>
      </c>
      <c r="CN128" s="381">
        <f>CM128*(1-VLOOKUP($AW128,'MP-2019_Female'!$A$3:$CH$103,IF(CN$104&gt;2034,84,(60+(CN$104-$AX$104)))))</f>
        <v>5.0674765016692246E-4</v>
      </c>
      <c r="CO128" s="381">
        <f>CN128*(1-VLOOKUP($AW128,'MP-2019_Female'!$A$3:$CH$103,IF(CO$104&gt;2034,84,(60+(CO$104-$AX$104)))))</f>
        <v>5.0208557178538682E-4</v>
      </c>
      <c r="CP128" s="381">
        <f>CO128*(1-VLOOKUP($AW128,'MP-2019_Female'!$A$3:$CH$103,IF(CP$104&gt;2034,84,(60+(CP$104-$AX$104)))))</f>
        <v>4.9746638452496125E-4</v>
      </c>
      <c r="CQ128" s="381">
        <f>CP128*(1-VLOOKUP($AW128,'MP-2019_Female'!$A$3:$CH$103,IF(CQ$104&gt;2034,84,(60+(CQ$104-$AX$104)))))</f>
        <v>4.9288969378733167E-4</v>
      </c>
      <c r="CR128" s="381">
        <f>CQ128*(1-VLOOKUP($AW128,'MP-2019_Female'!$A$3:$CH$103,IF(CR$104&gt;2034,84,(60+(CR$104-$AX$104)))))</f>
        <v>4.8835510860448825E-4</v>
      </c>
      <c r="CS128" s="381">
        <f>CR128*(1-VLOOKUP($AW128,'MP-2019_Female'!$A$3:$CH$103,IF(CS$104&gt;2034,84,(60+(CS$104-$AX$104)))))</f>
        <v>4.8386224160532694E-4</v>
      </c>
      <c r="CT128" s="381">
        <f>CS128*(1-VLOOKUP($AW128,'MP-2019_Female'!$A$3:$CH$103,IF(CT$104&gt;2034,84,(60+(CT$104-$AX$104)))))</f>
        <v>4.7941070898255793E-4</v>
      </c>
      <c r="CU128" s="381">
        <f>CT128*(1-VLOOKUP($AW128,'MP-2019_Female'!$A$3:$CH$103,IF(CU$104&gt;2034,84,(60+(CU$104-$AX$104)))))</f>
        <v>4.7500013045991842E-4</v>
      </c>
      <c r="CV128" s="381">
        <f>CU128*(1-VLOOKUP($AW128,'MP-2019_Female'!$A$3:$CH$103,IF(CV$104&gt;2034,84,(60+(CV$104-$AX$104)))))</f>
        <v>4.7063012925968719E-4</v>
      </c>
      <c r="CW128" s="381">
        <f>CV128*(1-VLOOKUP($AW128,'MP-2019_Female'!$A$3:$CH$103,IF(CW$104&gt;2034,84,(60+(CW$104-$AX$104)))))</f>
        <v>4.6630033207049806E-4</v>
      </c>
      <c r="CX128" s="381">
        <f>CW128*(1-VLOOKUP($AW128,'MP-2019_Female'!$A$3:$CH$103,IF(CX$104&gt;2034,84,(60+(CX$104-$AX$104)))))</f>
        <v>4.6201036901544949E-4</v>
      </c>
      <c r="CY128" s="381">
        <f>CX128*(1-VLOOKUP($AW128,'MP-2019_Female'!$A$3:$CH$103,IF(CY$104&gt;2034,84,(60+(CY$104-$AX$104)))))</f>
        <v>4.5775987362050739E-4</v>
      </c>
      <c r="CZ128" s="381">
        <f>CY128*(1-VLOOKUP($AW128,'MP-2019_Female'!$A$3:$CH$103,IF(CZ$104&gt;2034,84,(60+(CZ$104-$AX$104)))))</f>
        <v>4.5354848278319874E-4</v>
      </c>
      <c r="DA128" s="381">
        <f>CZ128*(1-VLOOKUP($AW128,'MP-2019_Female'!$A$3:$CH$103,IF(DA$104&gt;2034,84,(60+(DA$104-$AX$104)))))</f>
        <v>4.4937583674159334E-4</v>
      </c>
      <c r="DB128" s="381">
        <f>DA128*(1-VLOOKUP($AW128,'MP-2019_Female'!$A$3:$CH$103,IF(DB$104&gt;2034,84,(60+(DB$104-$AX$104)))))</f>
        <v>4.4524157904357072E-4</v>
      </c>
      <c r="DC128" s="381">
        <f>DB128*(1-VLOOKUP($AW128,'MP-2019_Female'!$A$3:$CH$103,IF(DC$104&gt;2034,84,(60+(DC$104-$AX$104)))))</f>
        <v>4.4114535651636986E-4</v>
      </c>
      <c r="DD128" s="381">
        <f>DC128*(1-VLOOKUP($AW128,'MP-2019_Female'!$A$3:$CH$103,IF(DD$104&gt;2034,84,(60+(DD$104-$AX$104)))))</f>
        <v>4.3708681923641926E-4</v>
      </c>
      <c r="DE128" s="381">
        <f>DD128*(1-VLOOKUP($AW128,'MP-2019_Female'!$A$3:$CH$103,IF(DE$104&gt;2034,84,(60+(DE$104-$AX$104)))))</f>
        <v>4.330656204994442E-4</v>
      </c>
      <c r="DF128" s="381">
        <f>DE128*(1-VLOOKUP($AW128,'MP-2019_Female'!$A$3:$CH$103,IF(DF$104&gt;2034,84,(60+(DF$104-$AX$104)))))</f>
        <v>4.2908141679084933E-4</v>
      </c>
      <c r="DG128" s="381">
        <f>DF128*(1-VLOOKUP($AW128,'MP-2019_Female'!$A$3:$CH$103,IF(DG$104&gt;2034,84,(60+(DG$104-$AX$104)))))</f>
        <v>4.2513386775637355E-4</v>
      </c>
      <c r="DH128" s="381">
        <f>DG128*(1-VLOOKUP($AW128,'MP-2019_Female'!$A$3:$CH$103,IF(DH$104&gt;2034,84,(60+(DH$104-$AX$104)))))</f>
        <v>4.2122263617301494E-4</v>
      </c>
      <c r="DI128" s="381">
        <f>DH128*(1-VLOOKUP($AW128,'MP-2019_Female'!$A$3:$CH$103,IF(DI$104&gt;2034,84,(60+(DI$104-$AX$104)))))</f>
        <v>4.1734738792022322E-4</v>
      </c>
      <c r="DJ128" s="381">
        <f>DI128*(1-VLOOKUP($AW128,'MP-2019_Female'!$A$3:$CH$103,IF(DJ$104&gt;2034,84,(60+(DJ$104-$AX$104)))))</f>
        <v>4.1350779195135716E-4</v>
      </c>
      <c r="DK128" s="381">
        <f>DJ128*(1-VLOOKUP($AW128,'MP-2019_Female'!$A$3:$CH$103,IF(DK$104&gt;2034,84,(60+(DK$104-$AX$104)))))</f>
        <v>4.0970352026540468E-4</v>
      </c>
      <c r="DL128" s="381">
        <f>DK128*(1-VLOOKUP($AW128,'MP-2019_Female'!$A$3:$CH$103,IF(DL$104&gt;2034,84,(60+(DL$104-$AX$104)))))</f>
        <v>4.0593424787896295E-4</v>
      </c>
      <c r="DM128" s="381">
        <f>DL128*(1-VLOOKUP($AW128,'MP-2019_Female'!$A$3:$CH$103,IF(DM$104&gt;2034,84,(60+(DM$104-$AX$104)))))</f>
        <v>4.0219965279847652E-4</v>
      </c>
      <c r="DN128" s="381">
        <f>DM128*(1-VLOOKUP($AW128,'MP-2019_Female'!$A$3:$CH$103,IF(DN$104&gt;2034,84,(60+(DN$104-$AX$104)))))</f>
        <v>3.9849941599273052E-4</v>
      </c>
      <c r="DO128" s="381">
        <f>DN128*(1-VLOOKUP($AW128,'MP-2019_Female'!$A$3:$CH$103,IF(DO$104&gt;2034,84,(60+(DO$104-$AX$104)))))</f>
        <v>3.9483322136559738E-4</v>
      </c>
      <c r="DP128" s="381">
        <f>DO128*(1-VLOOKUP($AW128,'MP-2019_Female'!$A$3:$CH$103,IF(DP$104&gt;2034,84,(60+(DP$104-$AX$104)))))</f>
        <v>3.912007557290339E-4</v>
      </c>
      <c r="DQ128" s="381">
        <f>DP128*(1-VLOOKUP($AW128,'MP-2019_Female'!$A$3:$CH$103,IF(DQ$104&gt;2034,84,(60+(DQ$104-$AX$104)))))</f>
        <v>3.8760170877632681E-4</v>
      </c>
      <c r="DR128" s="381">
        <f>DQ128*(1-VLOOKUP($AW128,'MP-2019_Female'!$A$3:$CH$103,IF(DR$104&gt;2034,84,(60+(DR$104-$AX$104)))))</f>
        <v>3.8403577305558463E-4</v>
      </c>
      <c r="DS128" s="381">
        <f>DR128*(1-VLOOKUP($AW128,'MP-2019_Female'!$A$3:$CH$103,IF(DS$104&gt;2034,84,(60+(DS$104-$AX$104)))))</f>
        <v>3.8050264394347326E-4</v>
      </c>
      <c r="DT128" s="381">
        <f>DS128*(1-VLOOKUP($AW128,'MP-2019_Female'!$A$3:$CH$103,IF(DT$104&gt;2034,84,(60+(DT$104-$AX$104)))))</f>
        <v>3.7700201961919329E-4</v>
      </c>
      <c r="DU128" s="381">
        <f>DT128*(1-VLOOKUP($AW128,'MP-2019_Female'!$A$3:$CH$103,IF(DU$104&gt;2034,84,(60+(DU$104-$AX$104)))))</f>
        <v>3.7353360103869673E-4</v>
      </c>
      <c r="DV128" s="381">
        <f>DU128*(1-VLOOKUP($AW128,'MP-2019_Female'!$A$3:$CH$103,IF(DV$104&gt;2034,84,(60+(DV$104-$AX$104)))))</f>
        <v>3.7009709190914073E-4</v>
      </c>
      <c r="DW128" s="381">
        <f>DV128*(1-VLOOKUP($AW128,'MP-2019_Female'!$A$3:$CH$103,IF(DW$104&gt;2034,84,(60+(DW$104-$AX$104)))))</f>
        <v>3.6669219866357664E-4</v>
      </c>
      <c r="DX128" s="381">
        <f>DW128*(1-VLOOKUP($AW128,'MP-2019_Female'!$A$3:$CH$103,IF(DX$104&gt;2034,84,(60+(DX$104-$AX$104)))))</f>
        <v>3.6331863043587175E-4</v>
      </c>
      <c r="DY128" s="381">
        <f>DX128*(1-VLOOKUP($AW128,'MP-2019_Female'!$A$3:$CH$103,IF(DY$104&gt;2034,84,(60+(DY$104-$AX$104)))))</f>
        <v>3.5997609903586173E-4</v>
      </c>
      <c r="DZ128" s="381">
        <f>DY128*(1-VLOOKUP($AW128,'MP-2019_Female'!$A$3:$CH$103,IF(DZ$104&gt;2034,84,(60+(DZ$104-$AX$104)))))</f>
        <v>3.5666431892473181E-4</v>
      </c>
      <c r="EA128" s="381">
        <f>DZ128*(1-VLOOKUP($AW128,'MP-2019_Female'!$A$3:$CH$103,IF(EA$104&gt;2034,84,(60+(EA$104-$AX$104)))))</f>
        <v>3.5338300719062426E-4</v>
      </c>
      <c r="EB128" s="381">
        <f>EA128*(1-VLOOKUP($AW128,'MP-2019_Female'!$A$3:$CH$103,IF(EB$104&gt;2034,84,(60+(EB$104-$AX$104)))))</f>
        <v>3.5013188352447054E-4</v>
      </c>
      <c r="EC128" s="381">
        <f>EB128*(1-VLOOKUP($AW128,'MP-2019_Female'!$A$3:$CH$103,IF(EC$104&gt;2034,84,(60+(EC$104-$AX$104)))))</f>
        <v>3.4691067019604544E-4</v>
      </c>
      <c r="ED128" s="381">
        <f>EC128*(1-VLOOKUP($AW128,'MP-2019_Female'!$A$3:$CH$103,IF(ED$104&gt;2034,84,(60+(ED$104-$AX$104)))))</f>
        <v>3.4371909203024181E-4</v>
      </c>
      <c r="EE128" s="381">
        <f>ED128*(1-VLOOKUP($AW128,'MP-2019_Female'!$A$3:$CH$103,IF(EE$104&gt;2034,84,(60+(EE$104-$AX$104)))))</f>
        <v>3.4055687638356359E-4</v>
      </c>
      <c r="EF128" s="381">
        <f>EE128*(1-VLOOKUP($AW128,'MP-2019_Female'!$A$3:$CH$103,IF(EF$104&gt;2034,84,(60+(EF$104-$AX$104)))))</f>
        <v>3.3742375312083479E-4</v>
      </c>
      <c r="EG128" s="381">
        <f>EF128*(1-VLOOKUP($AW128,'MP-2019_Female'!$A$3:$CH$103,IF(EG$104&gt;2034,84,(60+(EG$104-$AX$104)))))</f>
        <v>3.3431945459212314E-4</v>
      </c>
      <c r="EH128" s="381">
        <f>EG128*(1-VLOOKUP($AW128,'MP-2019_Female'!$A$3:$CH$103,IF(EH$104&gt;2034,84,(60+(EH$104-$AX$104)))))</f>
        <v>3.3124371560987561E-4</v>
      </c>
      <c r="EI128" s="381">
        <f>EH128*(1-VLOOKUP($AW128,'MP-2019_Female'!$A$3:$CH$103,IF(EI$104&gt;2034,84,(60+(EI$104-$AX$104)))))</f>
        <v>3.2819627342626476E-4</v>
      </c>
      <c r="EJ128" s="381">
        <f>EI128*(1-VLOOKUP($AW128,'MP-2019_Female'!$A$3:$CH$103,IF(EJ$104&gt;2034,84,(60+(EJ$104-$AX$104)))))</f>
        <v>3.2517686771074315E-4</v>
      </c>
      <c r="EK128" s="381">
        <f>EJ128*(1-VLOOKUP($AW128,'MP-2019_Female'!$A$3:$CH$103,IF(EK$104&gt;2034,84,(60+(EK$104-$AX$104)))))</f>
        <v>3.2218524052780433E-4</v>
      </c>
      <c r="EL128" s="381">
        <f>EK128*(1-VLOOKUP($AW128,'MP-2019_Female'!$A$3:$CH$103,IF(EL$104&gt;2034,84,(60+(EL$104-$AX$104)))))</f>
        <v>3.1922113631494854E-4</v>
      </c>
      <c r="EM128" s="381">
        <f>EL128*(1-VLOOKUP($AW128,'MP-2019_Female'!$A$3:$CH$103,IF(EM$104&gt;2034,84,(60+(EM$104-$AX$104)))))</f>
        <v>3.1628430186085105E-4</v>
      </c>
      <c r="EN128" s="381">
        <f>EM128*(1-VLOOKUP($AW128,'MP-2019_Female'!$A$3:$CH$103,IF(EN$104&gt;2034,84,(60+(EN$104-$AX$104)))))</f>
        <v>3.1337448628373122E-4</v>
      </c>
      <c r="EO128" s="381">
        <f>EN128*(1-VLOOKUP($AW128,'MP-2019_Female'!$A$3:$CH$103,IF(EO$104&gt;2034,84,(60+(EO$104-$AX$104)))))</f>
        <v>3.1049144100992089E-4</v>
      </c>
      <c r="EP128" s="381">
        <f>EO128*(1-VLOOKUP($AW128,'MP-2019_Female'!$A$3:$CH$103,IF(EP$104&gt;2034,84,(60+(EP$104-$AX$104)))))</f>
        <v>3.0763491975262962E-4</v>
      </c>
      <c r="EQ128" s="381">
        <f>EP128*(1-VLOOKUP($AW128,'MP-2019_Female'!$A$3:$CH$103,IF(EQ$104&gt;2034,84,(60+(EQ$104-$AX$104)))))</f>
        <v>3.0480467849090543E-4</v>
      </c>
      <c r="ER128" s="381">
        <f>EQ128*(1-VLOOKUP($AW128,'MP-2019_Female'!$A$3:$CH$103,IF(ER$104&gt;2034,84,(60+(ER$104-$AX$104)))))</f>
        <v>3.0200047544878909E-4</v>
      </c>
      <c r="ES128" s="381">
        <f>ER128*(1-VLOOKUP($AW128,'MP-2019_Female'!$A$3:$CH$103,IF(ES$104&gt;2034,84,(60+(ES$104-$AX$104)))))</f>
        <v>2.9922207107466024E-4</v>
      </c>
      <c r="ET128" s="381">
        <f>ES128*(1-VLOOKUP($AW128,'MP-2019_Female'!$A$3:$CH$103,IF(ET$104&gt;2034,84,(60+(ET$104-$AX$104)))))</f>
        <v>2.9646922802077338E-4</v>
      </c>
      <c r="EU128" s="381">
        <f>ET128*(1-VLOOKUP($AW128,'MP-2019_Female'!$A$3:$CH$103,IF(EU$104&gt;2034,84,(60+(EU$104-$AX$104)))))</f>
        <v>2.9374171112298226E-4</v>
      </c>
      <c r="EV128" s="381">
        <f>EU128*(1-VLOOKUP($AW128,'MP-2019_Female'!$A$3:$CH$103,IF(EV$104&gt;2034,84,(60+(EV$104-$AX$104)))))</f>
        <v>2.9103928738065084E-4</v>
      </c>
      <c r="EW128" s="381">
        <f>EV128*(1-VLOOKUP($AW128,'MP-2019_Female'!$A$3:$CH$103,IF(EW$104&gt;2034,84,(60+(EW$104-$AX$104)))))</f>
        <v>2.8836172593674886E-4</v>
      </c>
      <c r="EX128" s="381">
        <f>EW128*(1-VLOOKUP($AW128,'MP-2019_Female'!$A$3:$CH$103,IF(EX$104&gt;2034,84,(60+(EX$104-$AX$104)))))</f>
        <v>2.8570879805813078E-4</v>
      </c>
      <c r="EY128" s="381">
        <f>EX128*(1-VLOOKUP($AW128,'MP-2019_Female'!$A$3:$CH$103,IF(EY$104&gt;2034,84,(60+(EY$104-$AX$104)))))</f>
        <v>2.8308027711599596E-4</v>
      </c>
      <c r="EZ128" s="381">
        <f>EY128*(1-VLOOKUP($AW128,'MP-2019_Female'!$A$3:$CH$103,IF(EZ$104&gt;2034,84,(60+(EZ$104-$AX$104)))))</f>
        <v>2.8047593856652878E-4</v>
      </c>
      <c r="FA128" s="381">
        <f>EZ128*(1-VLOOKUP($AW128,'MP-2019_Female'!$A$3:$CH$103,IF(FA$104&gt;2034,84,(60+(FA$104-$AX$104)))))</f>
        <v>2.7789555993171672E-4</v>
      </c>
      <c r="FB128" s="381">
        <f>FA128*(1-VLOOKUP($AW128,'MP-2019_Female'!$A$3:$CH$103,IF(FB$104&gt;2034,84,(60+(FB$104-$AX$104)))))</f>
        <v>2.7533892078034495E-4</v>
      </c>
      <c r="FC128" s="381">
        <f>FB128*(1-VLOOKUP($AW128,'MP-2019_Female'!$A$3:$CH$103,IF(FC$104&gt;2034,84,(60+(FC$104-$AX$104)))))</f>
        <v>2.7280580270916578E-4</v>
      </c>
      <c r="FD128" s="381">
        <f>FC128*(1-VLOOKUP($AW128,'MP-2019_Female'!$A$3:$CH$103,IF(FD$104&gt;2034,84,(60+(FD$104-$AX$104)))))</f>
        <v>2.7029598932424144E-4</v>
      </c>
      <c r="FE128" s="381">
        <f>FD128*(1-VLOOKUP($AW128,'MP-2019_Female'!$A$3:$CH$103,IF(FE$104&gt;2034,84,(60+(FE$104-$AX$104)))))</f>
        <v>2.678092662224584E-4</v>
      </c>
      <c r="FF128" s="381">
        <f>FE128*(1-VLOOKUP($AW128,'MP-2019_Female'!$A$3:$CH$103,IF(FF$104&gt;2034,84,(60+(FF$104-$AX$104)))))</f>
        <v>2.653454209732118E-4</v>
      </c>
      <c r="FG128" s="381">
        <f>FF128*(1-VLOOKUP($AW128,'MP-2019_Female'!$A$3:$CH$103,IF(FG$104&gt;2034,84,(60+(FG$104-$AX$104)))))</f>
        <v>2.6290424310025824E-4</v>
      </c>
      <c r="FH128" s="381">
        <f>FG128*(1-VLOOKUP($AW128,'MP-2019_Female'!$A$3:$CH$103,IF(FH$104&gt;2034,84,(60+(FH$104-$AX$104)))))</f>
        <v>2.6048552406373585E-4</v>
      </c>
      <c r="FI128" s="381">
        <f>FH128*(1-VLOOKUP($AW128,'MP-2019_Female'!$A$3:$CH$103,IF(FI$104&gt;2034,84,(60+(FI$104-$AX$104)))))</f>
        <v>2.5808905724234945E-4</v>
      </c>
      <c r="FJ128" s="381">
        <f>FI128*(1-VLOOKUP($AW128,'MP-2019_Female'!$A$3:$CH$103,IF(FJ$104&gt;2034,84,(60+(FJ$104-$AX$104)))))</f>
        <v>2.5571463791571985E-4</v>
      </c>
      <c r="FK128" s="381">
        <f>FJ128*(1-VLOOKUP($AW128,'MP-2019_Female'!$A$3:$CH$103,IF(FK$104&gt;2034,84,(60+(FK$104-$AX$104)))))</f>
        <v>2.5336206324689522E-4</v>
      </c>
      <c r="FL128" s="381">
        <f>FK128*(1-VLOOKUP($AW128,'MP-2019_Female'!$A$3:$CH$103,IF(FL$104&gt;2034,84,(60+(FL$104-$AX$104)))))</f>
        <v>2.5103113226502378E-4</v>
      </c>
      <c r="FM128" s="381">
        <f>FL128*(1-VLOOKUP($AW128,'MP-2019_Female'!$A$3:$CH$103,IF(FM$104&gt;2034,84,(60+(FM$104-$AX$104)))))</f>
        <v>2.4872164584818557E-4</v>
      </c>
      <c r="FN128" s="381">
        <f>FM128*(1-VLOOKUP($AW128,'MP-2019_Female'!$A$3:$CH$103,IF(FN$104&gt;2034,84,(60+(FN$104-$AX$104)))))</f>
        <v>2.4643340670638228E-4</v>
      </c>
    </row>
    <row r="129" spans="49:170">
      <c r="AW129" s="172">
        <v>49</v>
      </c>
      <c r="AX129" s="199">
        <f t="shared" si="30"/>
        <v>6.791843801168964E-4</v>
      </c>
      <c r="AY129" s="334">
        <f t="shared" si="31"/>
        <v>7.0839999999999998E-4</v>
      </c>
      <c r="AZ129" s="381">
        <f>AY129*(1-VLOOKUP($AW129,'MP-2019_Female'!$A$3:$CH$103,IF(AZ$104&gt;2034,84,(60+(AZ$104-$AX$104)))))</f>
        <v>7.0329951999999999E-4</v>
      </c>
      <c r="BA129" s="381">
        <f>AZ129*(1-VLOOKUP($AW129,'MP-2019_Female'!$A$3:$CH$103,IF(BA$104&gt;2034,84,(60+(BA$104-$AX$104)))))</f>
        <v>6.9851708326399992E-4</v>
      </c>
      <c r="BB129" s="381">
        <f>BA129*(1-VLOOKUP($AW129,'MP-2019_Female'!$A$3:$CH$103,IF(BB$104&gt;2034,84,(60+(BB$104-$AX$104)))))</f>
        <v>6.9432598076441595E-4</v>
      </c>
      <c r="BC129" s="381">
        <f>BB129*(1-VLOOKUP($AW129,'MP-2019_Female'!$A$3:$CH$103,IF(BC$104&gt;2034,84,(60+(BC$104-$AX$104)))))</f>
        <v>6.9078491826251741E-4</v>
      </c>
      <c r="BD129" s="381">
        <f>BC129*(1-VLOOKUP($AW129,'MP-2019_Female'!$A$3:$CH$103,IF(BD$104&gt;2034,84,(60+(BD$104-$AX$104)))))</f>
        <v>6.878145431139886E-4</v>
      </c>
      <c r="BE129" s="381">
        <f>BD129*(1-VLOOKUP($AW129,'MP-2019_Female'!$A$3:$CH$103,IF(BE$104&gt;2034,84,(60+(BE$104-$AX$104)))))</f>
        <v>6.8478815912428707E-4</v>
      </c>
      <c r="BF129" s="381">
        <f>BE129*(1-VLOOKUP($AW129,'MP-2019_Female'!$A$3:$CH$103,IF(BF$104&gt;2034,84,(60+(BF$104-$AX$104)))))</f>
        <v>6.8184357004005261E-4</v>
      </c>
      <c r="BG129" s="381">
        <f>BF129*(1-VLOOKUP($AW129,'MP-2019_Female'!$A$3:$CH$103,IF(BG$104&gt;2034,84,(60+(BG$104-$AX$104)))))</f>
        <v>6.791843801168964E-4</v>
      </c>
      <c r="BH129" s="381">
        <f>BG129*(1-VLOOKUP($AW129,'MP-2019_Female'!$A$3:$CH$103,IF(BH$104&gt;2034,84,(60+(BH$104-$AX$104)))))</f>
        <v>6.7687515322449902E-4</v>
      </c>
      <c r="BI129" s="381">
        <f>BH129*(1-VLOOKUP($AW129,'MP-2019_Female'!$A$3:$CH$103,IF(BI$104&gt;2034,84,(60+(BI$104-$AX$104)))))</f>
        <v>6.7511527782611531E-4</v>
      </c>
      <c r="BJ129" s="471">
        <f>BI129*(1-VLOOKUP($AW129,'MP-2019_Female'!$A$3:$CH$103,IF(BJ$104&gt;2034,84,(60+(BJ$104-$AX$104)))))</f>
        <v>6.7383255879824571E-4</v>
      </c>
      <c r="BK129" s="381">
        <f>BJ129*(1-VLOOKUP($AW129,'MP-2019_Female'!$A$3:$CH$103,IF(BK$104&gt;2034,84,(60+(BK$104-$AX$104)))))</f>
        <v>6.7295657647180806E-4</v>
      </c>
      <c r="BL129" s="381">
        <f>BK129*(1-VLOOKUP($AW129,'MP-2019_Female'!$A$3:$CH$103,IF(BL$104&gt;2034,84,(60+(BL$104-$AX$104)))))</f>
        <v>6.7235091555298341E-4</v>
      </c>
      <c r="BM129" s="381">
        <f>BL129*(1-VLOOKUP($AW129,'MP-2019_Female'!$A$3:$CH$103,IF(BM$104&gt;2034,84,(60+(BM$104-$AX$104)))))</f>
        <v>6.7188026991209628E-4</v>
      </c>
      <c r="BN129" s="381">
        <f>BM129*(1-VLOOKUP($AW129,'MP-2019_Female'!$A$3:$CH$103,IF(BN$104&gt;2034,84,(60+(BN$104-$AX$104)))))</f>
        <v>6.7134276569616664E-4</v>
      </c>
      <c r="BO129" s="381">
        <f>BN129*(1-VLOOKUP($AW129,'MP-2019_Female'!$A$3:$CH$103,IF(BO$104&gt;2034,84,(60+(BO$104-$AX$104)))))</f>
        <v>6.7053715437733125E-4</v>
      </c>
      <c r="BP129" s="381">
        <f>BO129*(1-VLOOKUP($AW129,'MP-2019_Female'!$A$3:$CH$103,IF(BP$104&gt;2034,84,(60+(BP$104-$AX$104)))))</f>
        <v>6.691960800685766E-4</v>
      </c>
      <c r="BQ129" s="381">
        <f>BP129*(1-VLOOKUP($AW129,'MP-2019_Female'!$A$3:$CH$103,IF(BQ$104&gt;2034,84,(60+(BQ$104-$AX$104)))))</f>
        <v>6.6718849182837087E-4</v>
      </c>
      <c r="BR129" s="381">
        <f>BQ129*(1-VLOOKUP($AW129,'MP-2019_Female'!$A$3:$CH$103,IF(BR$104&gt;2034,84,(60+(BR$104-$AX$104)))))</f>
        <v>6.6431958131350885E-4</v>
      </c>
      <c r="BS129" s="381">
        <f>BR129*(1-VLOOKUP($AW129,'MP-2019_Female'!$A$3:$CH$103,IF(BS$104&gt;2034,84,(60+(BS$104-$AX$104)))))</f>
        <v>6.6053295970002184E-4</v>
      </c>
      <c r="BT129" s="381">
        <f>BS129*(1-VLOOKUP($AW129,'MP-2019_Female'!$A$3:$CH$103,IF(BT$104&gt;2034,84,(60+(BT$104-$AX$104)))))</f>
        <v>6.5584317568615164E-4</v>
      </c>
      <c r="BU129" s="381">
        <f>BT129*(1-VLOOKUP($AW129,'MP-2019_Female'!$A$3:$CH$103,IF(BU$104&gt;2034,84,(60+(BU$104-$AX$104)))))</f>
        <v>6.503996773279566E-4</v>
      </c>
      <c r="BV129" s="381">
        <f>BU129*(1-VLOOKUP($AW129,'MP-2019_Female'!$A$3:$CH$103,IF(BV$104&gt;2034,84,(60+(BV$104-$AX$104)))))</f>
        <v>6.4441600029653935E-4</v>
      </c>
      <c r="BW129" s="381">
        <f>BV129*(1-VLOOKUP($AW129,'MP-2019_Female'!$A$3:$CH$103,IF(BW$104&gt;2034,84,(60+(BW$104-$AX$104)))))</f>
        <v>6.3810072349363323E-4</v>
      </c>
      <c r="BX129" s="381">
        <f>BW129*(1-VLOOKUP($AW129,'MP-2019_Female'!$A$3:$CH$103,IF(BX$104&gt;2034,84,(60+(BX$104-$AX$104)))))</f>
        <v>6.3223019683749185E-4</v>
      </c>
      <c r="BY129" s="381">
        <f>BX129*(1-VLOOKUP($AW129,'MP-2019_Female'!$A$3:$CH$103,IF(BY$104&gt;2034,84,(60+(BY$104-$AX$104)))))</f>
        <v>6.2641367902658695E-4</v>
      </c>
      <c r="BZ129" s="381">
        <f>BY129*(1-VLOOKUP($AW129,'MP-2019_Female'!$A$3:$CH$103,IF(BZ$104&gt;2034,84,(60+(BZ$104-$AX$104)))))</f>
        <v>6.2065067317954232E-4</v>
      </c>
      <c r="CA129" s="381">
        <f>BZ129*(1-VLOOKUP($AW129,'MP-2019_Female'!$A$3:$CH$103,IF(CA$104&gt;2034,84,(60+(CA$104-$AX$104)))))</f>
        <v>6.1494068698629057E-4</v>
      </c>
      <c r="CB129" s="381">
        <f>CA129*(1-VLOOKUP($AW129,'MP-2019_Female'!$A$3:$CH$103,IF(CB$104&gt;2034,84,(60+(CB$104-$AX$104)))))</f>
        <v>6.0928323266601673E-4</v>
      </c>
      <c r="CC129" s="381">
        <f>CB129*(1-VLOOKUP($AW129,'MP-2019_Female'!$A$3:$CH$103,IF(CC$104&gt;2034,84,(60+(CC$104-$AX$104)))))</f>
        <v>6.036778269254894E-4</v>
      </c>
      <c r="CD129" s="381">
        <f>CC129*(1-VLOOKUP($AW129,'MP-2019_Female'!$A$3:$CH$103,IF(CD$104&gt;2034,84,(60+(CD$104-$AX$104)))))</f>
        <v>5.9812399091777491E-4</v>
      </c>
      <c r="CE129" s="381">
        <f>CD129*(1-VLOOKUP($AW129,'MP-2019_Female'!$A$3:$CH$103,IF(CE$104&gt;2034,84,(60+(CE$104-$AX$104)))))</f>
        <v>5.9262125020133143E-4</v>
      </c>
      <c r="CF129" s="381">
        <f>CE129*(1-VLOOKUP($AW129,'MP-2019_Female'!$A$3:$CH$103,IF(CF$104&gt;2034,84,(60+(CF$104-$AX$104)))))</f>
        <v>5.8716913469947923E-4</v>
      </c>
      <c r="CG129" s="381">
        <f>CF129*(1-VLOOKUP($AW129,'MP-2019_Female'!$A$3:$CH$103,IF(CG$104&gt;2034,84,(60+(CG$104-$AX$104)))))</f>
        <v>5.81767178660244E-4</v>
      </c>
      <c r="CH129" s="381">
        <f>CG129*(1-VLOOKUP($AW129,'MP-2019_Female'!$A$3:$CH$103,IF(CH$104&gt;2034,84,(60+(CH$104-$AX$104)))))</f>
        <v>5.7641492061656977E-4</v>
      </c>
      <c r="CI129" s="381">
        <f>CH129*(1-VLOOKUP($AW129,'MP-2019_Female'!$A$3:$CH$103,IF(CI$104&gt;2034,84,(60+(CI$104-$AX$104)))))</f>
        <v>5.711119033468973E-4</v>
      </c>
      <c r="CJ129" s="381">
        <f>CI129*(1-VLOOKUP($AW129,'MP-2019_Female'!$A$3:$CH$103,IF(CJ$104&gt;2034,84,(60+(CJ$104-$AX$104)))))</f>
        <v>5.6585767383610585E-4</v>
      </c>
      <c r="CK129" s="381">
        <f>CJ129*(1-VLOOKUP($AW129,'MP-2019_Female'!$A$3:$CH$103,IF(CK$104&gt;2034,84,(60+(CK$104-$AX$104)))))</f>
        <v>5.6065178323681363E-4</v>
      </c>
      <c r="CL129" s="381">
        <f>CK129*(1-VLOOKUP($AW129,'MP-2019_Female'!$A$3:$CH$103,IF(CL$104&gt;2034,84,(60+(CL$104-$AX$104)))))</f>
        <v>5.5549378683103501E-4</v>
      </c>
      <c r="CM129" s="381">
        <f>CL129*(1-VLOOKUP($AW129,'MP-2019_Female'!$A$3:$CH$103,IF(CM$104&gt;2034,84,(60+(CM$104-$AX$104)))))</f>
        <v>5.5038324399218951E-4</v>
      </c>
      <c r="CN129" s="381">
        <f>CM129*(1-VLOOKUP($AW129,'MP-2019_Female'!$A$3:$CH$103,IF(CN$104&gt;2034,84,(60+(CN$104-$AX$104)))))</f>
        <v>5.4531971814746137E-4</v>
      </c>
      <c r="CO129" s="381">
        <f>CN129*(1-VLOOKUP($AW129,'MP-2019_Female'!$A$3:$CH$103,IF(CO$104&gt;2034,84,(60+(CO$104-$AX$104)))))</f>
        <v>5.403027767405047E-4</v>
      </c>
      <c r="CP129" s="381">
        <f>CO129*(1-VLOOKUP($AW129,'MP-2019_Female'!$A$3:$CH$103,IF(CP$104&gt;2034,84,(60+(CP$104-$AX$104)))))</f>
        <v>5.3533199119449204E-4</v>
      </c>
      <c r="CQ129" s="381">
        <f>CP129*(1-VLOOKUP($AW129,'MP-2019_Female'!$A$3:$CH$103,IF(CQ$104&gt;2034,84,(60+(CQ$104-$AX$104)))))</f>
        <v>5.3040693687550272E-4</v>
      </c>
      <c r="CR129" s="381">
        <f>CQ129*(1-VLOOKUP($AW129,'MP-2019_Female'!$A$3:$CH$103,IF(CR$104&gt;2034,84,(60+(CR$104-$AX$104)))))</f>
        <v>5.255271930562481E-4</v>
      </c>
      <c r="CS129" s="381">
        <f>CR129*(1-VLOOKUP($AW129,'MP-2019_Female'!$A$3:$CH$103,IF(CS$104&gt;2034,84,(60+(CS$104-$AX$104)))))</f>
        <v>5.2069234288013065E-4</v>
      </c>
      <c r="CT129" s="381">
        <f>CS129*(1-VLOOKUP($AW129,'MP-2019_Female'!$A$3:$CH$103,IF(CT$104&gt;2034,84,(60+(CT$104-$AX$104)))))</f>
        <v>5.1590197332563345E-4</v>
      </c>
      <c r="CU129" s="381">
        <f>CT129*(1-VLOOKUP($AW129,'MP-2019_Female'!$A$3:$CH$103,IF(CU$104&gt;2034,84,(60+(CU$104-$AX$104)))))</f>
        <v>5.1115567517103758E-4</v>
      </c>
      <c r="CV129" s="381">
        <f>CU129*(1-VLOOKUP($AW129,'MP-2019_Female'!$A$3:$CH$103,IF(CV$104&gt;2034,84,(60+(CV$104-$AX$104)))))</f>
        <v>5.0645304295946403E-4</v>
      </c>
      <c r="CW129" s="381">
        <f>CV129*(1-VLOOKUP($AW129,'MP-2019_Female'!$A$3:$CH$103,IF(CW$104&gt;2034,84,(60+(CW$104-$AX$104)))))</f>
        <v>5.0179367496423701E-4</v>
      </c>
      <c r="CX129" s="381">
        <f>CW129*(1-VLOOKUP($AW129,'MP-2019_Female'!$A$3:$CH$103,IF(CX$104&gt;2034,84,(60+(CX$104-$AX$104)))))</f>
        <v>4.97177173154566E-4</v>
      </c>
      <c r="CY129" s="381">
        <f>CX129*(1-VLOOKUP($AW129,'MP-2019_Female'!$A$3:$CH$103,IF(CY$104&gt;2034,84,(60+(CY$104-$AX$104)))))</f>
        <v>4.9260314316154402E-4</v>
      </c>
      <c r="CZ129" s="381">
        <f>CY129*(1-VLOOKUP($AW129,'MP-2019_Female'!$A$3:$CH$103,IF(CZ$104&gt;2034,84,(60+(CZ$104-$AX$104)))))</f>
        <v>4.8807119424445784E-4</v>
      </c>
      <c r="DA129" s="381">
        <f>CZ129*(1-VLOOKUP($AW129,'MP-2019_Female'!$A$3:$CH$103,IF(DA$104&gt;2034,84,(60+(DA$104-$AX$104)))))</f>
        <v>4.8358093925740883E-4</v>
      </c>
      <c r="DB129" s="381">
        <f>DA129*(1-VLOOKUP($AW129,'MP-2019_Female'!$A$3:$CH$103,IF(DB$104&gt;2034,84,(60+(DB$104-$AX$104)))))</f>
        <v>4.7913199461624065E-4</v>
      </c>
      <c r="DC129" s="381">
        <f>DB129*(1-VLOOKUP($AW129,'MP-2019_Female'!$A$3:$CH$103,IF(DC$104&gt;2034,84,(60+(DC$104-$AX$104)))))</f>
        <v>4.7472398026577125E-4</v>
      </c>
      <c r="DD129" s="381">
        <f>DC129*(1-VLOOKUP($AW129,'MP-2019_Female'!$A$3:$CH$103,IF(DD$104&gt;2034,84,(60+(DD$104-$AX$104)))))</f>
        <v>4.7035651964732615E-4</v>
      </c>
      <c r="DE129" s="381">
        <f>DD129*(1-VLOOKUP($AW129,'MP-2019_Female'!$A$3:$CH$103,IF(DE$104&gt;2034,84,(60+(DE$104-$AX$104)))))</f>
        <v>4.6602923966657073E-4</v>
      </c>
      <c r="DF129" s="381">
        <f>DE129*(1-VLOOKUP($AW129,'MP-2019_Female'!$A$3:$CH$103,IF(DF$104&gt;2034,84,(60+(DF$104-$AX$104)))))</f>
        <v>4.6174177066163829E-4</v>
      </c>
      <c r="DG129" s="381">
        <f>DF129*(1-VLOOKUP($AW129,'MP-2019_Female'!$A$3:$CH$103,IF(DG$104&gt;2034,84,(60+(DG$104-$AX$104)))))</f>
        <v>4.5749374637155121E-4</v>
      </c>
      <c r="DH129" s="381">
        <f>DG129*(1-VLOOKUP($AW129,'MP-2019_Female'!$A$3:$CH$103,IF(DH$104&gt;2034,84,(60+(DH$104-$AX$104)))))</f>
        <v>4.5328480390493294E-4</v>
      </c>
      <c r="DI129" s="381">
        <f>DH129*(1-VLOOKUP($AW129,'MP-2019_Female'!$A$3:$CH$103,IF(DI$104&gt;2034,84,(60+(DI$104-$AX$104)))))</f>
        <v>4.4911458370900758E-4</v>
      </c>
      <c r="DJ129" s="381">
        <f>DI129*(1-VLOOKUP($AW129,'MP-2019_Female'!$A$3:$CH$103,IF(DJ$104&gt;2034,84,(60+(DJ$104-$AX$104)))))</f>
        <v>4.4498272953888472E-4</v>
      </c>
      <c r="DK129" s="381">
        <f>DJ129*(1-VLOOKUP($AW129,'MP-2019_Female'!$A$3:$CH$103,IF(DK$104&gt;2034,84,(60+(DK$104-$AX$104)))))</f>
        <v>4.4088888842712702E-4</v>
      </c>
      <c r="DL129" s="381">
        <f>DK129*(1-VLOOKUP($AW129,'MP-2019_Female'!$A$3:$CH$103,IF(DL$104&gt;2034,84,(60+(DL$104-$AX$104)))))</f>
        <v>4.3683271065359745E-4</v>
      </c>
      <c r="DM129" s="381">
        <f>DL129*(1-VLOOKUP($AW129,'MP-2019_Female'!$A$3:$CH$103,IF(DM$104&gt;2034,84,(60+(DM$104-$AX$104)))))</f>
        <v>4.3281384971558434E-4</v>
      </c>
      <c r="DN129" s="381">
        <f>DM129*(1-VLOOKUP($AW129,'MP-2019_Female'!$A$3:$CH$103,IF(DN$104&gt;2034,84,(60+(DN$104-$AX$104)))))</f>
        <v>4.2883196229820099E-4</v>
      </c>
      <c r="DO129" s="381">
        <f>DN129*(1-VLOOKUP($AW129,'MP-2019_Female'!$A$3:$CH$103,IF(DO$104&gt;2034,84,(60+(DO$104-$AX$104)))))</f>
        <v>4.2488670824505757E-4</v>
      </c>
      <c r="DP129" s="381">
        <f>DO129*(1-VLOOKUP($AW129,'MP-2019_Female'!$A$3:$CH$103,IF(DP$104&gt;2034,84,(60+(DP$104-$AX$104)))))</f>
        <v>4.2097775052920303E-4</v>
      </c>
      <c r="DQ129" s="381">
        <f>DP129*(1-VLOOKUP($AW129,'MP-2019_Female'!$A$3:$CH$103,IF(DQ$104&gt;2034,84,(60+(DQ$104-$AX$104)))))</f>
        <v>4.1710475522433436E-4</v>
      </c>
      <c r="DR129" s="381">
        <f>DQ129*(1-VLOOKUP($AW129,'MP-2019_Female'!$A$3:$CH$103,IF(DR$104&gt;2034,84,(60+(DR$104-$AX$104)))))</f>
        <v>4.1326739147627049E-4</v>
      </c>
      <c r="DS129" s="381">
        <f>DR129*(1-VLOOKUP($AW129,'MP-2019_Female'!$A$3:$CH$103,IF(DS$104&gt;2034,84,(60+(DS$104-$AX$104)))))</f>
        <v>4.0946533147468881E-4</v>
      </c>
      <c r="DT129" s="381">
        <f>DS129*(1-VLOOKUP($AW129,'MP-2019_Female'!$A$3:$CH$103,IF(DT$104&gt;2034,84,(60+(DT$104-$AX$104)))))</f>
        <v>4.0569825042512168E-4</v>
      </c>
      <c r="DU129" s="381">
        <f>DT129*(1-VLOOKUP($AW129,'MP-2019_Female'!$A$3:$CH$103,IF(DU$104&gt;2034,84,(60+(DU$104-$AX$104)))))</f>
        <v>4.0196582652121058E-4</v>
      </c>
      <c r="DV129" s="381">
        <f>DU129*(1-VLOOKUP($AW129,'MP-2019_Female'!$A$3:$CH$103,IF(DV$104&gt;2034,84,(60+(DV$104-$AX$104)))))</f>
        <v>3.9826774091721544E-4</v>
      </c>
      <c r="DW129" s="381">
        <f>DV129*(1-VLOOKUP($AW129,'MP-2019_Female'!$A$3:$CH$103,IF(DW$104&gt;2034,84,(60+(DW$104-$AX$104)))))</f>
        <v>3.9460367770077705E-4</v>
      </c>
      <c r="DX129" s="381">
        <f>DW129*(1-VLOOKUP($AW129,'MP-2019_Female'!$A$3:$CH$103,IF(DX$104&gt;2034,84,(60+(DX$104-$AX$104)))))</f>
        <v>3.9097332386592992E-4</v>
      </c>
      <c r="DY129" s="381">
        <f>DX129*(1-VLOOKUP($AW129,'MP-2019_Female'!$A$3:$CH$103,IF(DY$104&gt;2034,84,(60+(DY$104-$AX$104)))))</f>
        <v>3.8737636928636336E-4</v>
      </c>
      <c r="DZ129" s="381">
        <f>DY129*(1-VLOOKUP($AW129,'MP-2019_Female'!$A$3:$CH$103,IF(DZ$104&gt;2034,84,(60+(DZ$104-$AX$104)))))</f>
        <v>3.838125066889288E-4</v>
      </c>
      <c r="EA129" s="381">
        <f>DZ129*(1-VLOOKUP($AW129,'MP-2019_Female'!$A$3:$CH$103,IF(EA$104&gt;2034,84,(60+(EA$104-$AX$104)))))</f>
        <v>3.8028143162739068E-4</v>
      </c>
      <c r="EB129" s="381">
        <f>EA129*(1-VLOOKUP($AW129,'MP-2019_Female'!$A$3:$CH$103,IF(EB$104&gt;2034,84,(60+(EB$104-$AX$104)))))</f>
        <v>3.7678284245641868E-4</v>
      </c>
      <c r="EC129" s="381">
        <f>EB129*(1-VLOOKUP($AW129,'MP-2019_Female'!$A$3:$CH$103,IF(EC$104&gt;2034,84,(60+(EC$104-$AX$104)))))</f>
        <v>3.7331644030581964E-4</v>
      </c>
      <c r="ED129" s="381">
        <f>EC129*(1-VLOOKUP($AW129,'MP-2019_Female'!$A$3:$CH$103,IF(ED$104&gt;2034,84,(60+(ED$104-$AX$104)))))</f>
        <v>3.6988192905500612E-4</v>
      </c>
      <c r="EE129" s="381">
        <f>ED129*(1-VLOOKUP($AW129,'MP-2019_Female'!$A$3:$CH$103,IF(EE$104&gt;2034,84,(60+(EE$104-$AX$104)))))</f>
        <v>3.6647901530770005E-4</v>
      </c>
      <c r="EF129" s="381">
        <f>EE129*(1-VLOOKUP($AW129,'MP-2019_Female'!$A$3:$CH$103,IF(EF$104&gt;2034,84,(60+(EF$104-$AX$104)))))</f>
        <v>3.6310740836686923E-4</v>
      </c>
      <c r="EG129" s="381">
        <f>EF129*(1-VLOOKUP($AW129,'MP-2019_Female'!$A$3:$CH$103,IF(EG$104&gt;2034,84,(60+(EG$104-$AX$104)))))</f>
        <v>3.5976682020989406E-4</v>
      </c>
      <c r="EH129" s="381">
        <f>EG129*(1-VLOOKUP($AW129,'MP-2019_Female'!$A$3:$CH$103,IF(EH$104&gt;2034,84,(60+(EH$104-$AX$104)))))</f>
        <v>3.5645696546396307E-4</v>
      </c>
      <c r="EI129" s="381">
        <f>EH129*(1-VLOOKUP($AW129,'MP-2019_Female'!$A$3:$CH$103,IF(EI$104&gt;2034,84,(60+(EI$104-$AX$104)))))</f>
        <v>3.5317756138169459E-4</v>
      </c>
      <c r="EJ129" s="381">
        <f>EI129*(1-VLOOKUP($AW129,'MP-2019_Female'!$A$3:$CH$103,IF(EJ$104&gt;2034,84,(60+(EJ$104-$AX$104)))))</f>
        <v>3.4992832781698298E-4</v>
      </c>
      <c r="EK129" s="381">
        <f>EJ129*(1-VLOOKUP($AW129,'MP-2019_Female'!$A$3:$CH$103,IF(EK$104&gt;2034,84,(60+(EK$104-$AX$104)))))</f>
        <v>3.4670898720106676E-4</v>
      </c>
      <c r="EL129" s="381">
        <f>EK129*(1-VLOOKUP($AW129,'MP-2019_Female'!$A$3:$CH$103,IF(EL$104&gt;2034,84,(60+(EL$104-$AX$104)))))</f>
        <v>3.4351926451881693E-4</v>
      </c>
      <c r="EM129" s="381">
        <f>EL129*(1-VLOOKUP($AW129,'MP-2019_Female'!$A$3:$CH$103,IF(EM$104&gt;2034,84,(60+(EM$104-$AX$104)))))</f>
        <v>3.4035888728524384E-4</v>
      </c>
      <c r="EN129" s="381">
        <f>EM129*(1-VLOOKUP($AW129,'MP-2019_Female'!$A$3:$CH$103,IF(EN$104&gt;2034,84,(60+(EN$104-$AX$104)))))</f>
        <v>3.3722758552221958E-4</v>
      </c>
      <c r="EO129" s="381">
        <f>EN129*(1-VLOOKUP($AW129,'MP-2019_Female'!$A$3:$CH$103,IF(EO$104&gt;2034,84,(60+(EO$104-$AX$104)))))</f>
        <v>3.3412509173541517E-4</v>
      </c>
      <c r="EP129" s="381">
        <f>EO129*(1-VLOOKUP($AW129,'MP-2019_Female'!$A$3:$CH$103,IF(EP$104&gt;2034,84,(60+(EP$104-$AX$104)))))</f>
        <v>3.3105114089144934E-4</v>
      </c>
      <c r="EQ129" s="381">
        <f>EP129*(1-VLOOKUP($AW129,'MP-2019_Female'!$A$3:$CH$103,IF(EQ$104&gt;2034,84,(60+(EQ$104-$AX$104)))))</f>
        <v>3.2800547039524801E-4</v>
      </c>
      <c r="ER129" s="381">
        <f>EQ129*(1-VLOOKUP($AW129,'MP-2019_Female'!$A$3:$CH$103,IF(ER$104&gt;2034,84,(60+(ER$104-$AX$104)))))</f>
        <v>3.2498782006761174E-4</v>
      </c>
      <c r="ES129" s="381">
        <f>ER129*(1-VLOOKUP($AW129,'MP-2019_Female'!$A$3:$CH$103,IF(ES$104&gt;2034,84,(60+(ES$104-$AX$104)))))</f>
        <v>3.2199793212298972E-4</v>
      </c>
      <c r="ET129" s="381">
        <f>ES129*(1-VLOOKUP($AW129,'MP-2019_Female'!$A$3:$CH$103,IF(ET$104&gt;2034,84,(60+(ET$104-$AX$104)))))</f>
        <v>3.190355511474582E-4</v>
      </c>
      <c r="EU129" s="381">
        <f>ET129*(1-VLOOKUP($AW129,'MP-2019_Female'!$A$3:$CH$103,IF(EU$104&gt;2034,84,(60+(EU$104-$AX$104)))))</f>
        <v>3.1610042407690156E-4</v>
      </c>
      <c r="EV129" s="381">
        <f>EU129*(1-VLOOKUP($AW129,'MP-2019_Female'!$A$3:$CH$103,IF(EV$104&gt;2034,84,(60+(EV$104-$AX$104)))))</f>
        <v>3.131923001753941E-4</v>
      </c>
      <c r="EW129" s="381">
        <f>EV129*(1-VLOOKUP($AW129,'MP-2019_Female'!$A$3:$CH$103,IF(EW$104&gt;2034,84,(60+(EW$104-$AX$104)))))</f>
        <v>3.1031093101378045E-4</v>
      </c>
      <c r="EX129" s="381">
        <f>EW129*(1-VLOOKUP($AW129,'MP-2019_Female'!$A$3:$CH$103,IF(EX$104&gt;2034,84,(60+(EX$104-$AX$104)))))</f>
        <v>3.0745607044845366E-4</v>
      </c>
      <c r="EY129" s="381">
        <f>EX129*(1-VLOOKUP($AW129,'MP-2019_Female'!$A$3:$CH$103,IF(EY$104&gt;2034,84,(60+(EY$104-$AX$104)))))</f>
        <v>3.0462747460032792E-4</v>
      </c>
      <c r="EZ129" s="381">
        <f>EY129*(1-VLOOKUP($AW129,'MP-2019_Female'!$A$3:$CH$103,IF(EZ$104&gt;2034,84,(60+(EZ$104-$AX$104)))))</f>
        <v>3.018249018340049E-4</v>
      </c>
      <c r="FA129" s="381">
        <f>EZ129*(1-VLOOKUP($AW129,'MP-2019_Female'!$A$3:$CH$103,IF(FA$104&gt;2034,84,(60+(FA$104-$AX$104)))))</f>
        <v>2.9904811273713208E-4</v>
      </c>
      <c r="FB129" s="381">
        <f>FA129*(1-VLOOKUP($AW129,'MP-2019_Female'!$A$3:$CH$103,IF(FB$104&gt;2034,84,(60+(FB$104-$AX$104)))))</f>
        <v>2.9629687009995046E-4</v>
      </c>
      <c r="FC129" s="381">
        <f>FB129*(1-VLOOKUP($AW129,'MP-2019_Female'!$A$3:$CH$103,IF(FC$104&gt;2034,84,(60+(FC$104-$AX$104)))))</f>
        <v>2.9357093889503095E-4</v>
      </c>
      <c r="FD129" s="381">
        <f>FC129*(1-VLOOKUP($AW129,'MP-2019_Female'!$A$3:$CH$103,IF(FD$104&gt;2034,84,(60+(FD$104-$AX$104)))))</f>
        <v>2.9087008625719668E-4</v>
      </c>
      <c r="FE129" s="381">
        <f>FD129*(1-VLOOKUP($AW129,'MP-2019_Female'!$A$3:$CH$103,IF(FE$104&gt;2034,84,(60+(FE$104-$AX$104)))))</f>
        <v>2.8819408146363046E-4</v>
      </c>
      <c r="FF129" s="381">
        <f>FE129*(1-VLOOKUP($AW129,'MP-2019_Female'!$A$3:$CH$103,IF(FF$104&gt;2034,84,(60+(FF$104-$AX$104)))))</f>
        <v>2.8554269591416506E-4</v>
      </c>
      <c r="FG129" s="381">
        <f>FF129*(1-VLOOKUP($AW129,'MP-2019_Female'!$A$3:$CH$103,IF(FG$104&gt;2034,84,(60+(FG$104-$AX$104)))))</f>
        <v>2.8291570311175476E-4</v>
      </c>
      <c r="FH129" s="381">
        <f>FG129*(1-VLOOKUP($AW129,'MP-2019_Female'!$A$3:$CH$103,IF(FH$104&gt;2034,84,(60+(FH$104-$AX$104)))))</f>
        <v>2.8031287864312664E-4</v>
      </c>
      <c r="FI129" s="381">
        <f>FH129*(1-VLOOKUP($AW129,'MP-2019_Female'!$A$3:$CH$103,IF(FI$104&gt;2034,84,(60+(FI$104-$AX$104)))))</f>
        <v>2.7773400015960987E-4</v>
      </c>
      <c r="FJ129" s="381">
        <f>FI129*(1-VLOOKUP($AW129,'MP-2019_Female'!$A$3:$CH$103,IF(FJ$104&gt;2034,84,(60+(FJ$104-$AX$104)))))</f>
        <v>2.7517884735814144E-4</v>
      </c>
      <c r="FK129" s="381">
        <f>FJ129*(1-VLOOKUP($AW129,'MP-2019_Female'!$A$3:$CH$103,IF(FK$104&gt;2034,84,(60+(FK$104-$AX$104)))))</f>
        <v>2.7264720196244654E-4</v>
      </c>
      <c r="FL129" s="381">
        <f>FK129*(1-VLOOKUP($AW129,'MP-2019_Female'!$A$3:$CH$103,IF(FL$104&gt;2034,84,(60+(FL$104-$AX$104)))))</f>
        <v>2.7013884770439204E-4</v>
      </c>
      <c r="FM129" s="381">
        <f>FL129*(1-VLOOKUP($AW129,'MP-2019_Female'!$A$3:$CH$103,IF(FM$104&gt;2034,84,(60+(FM$104-$AX$104)))))</f>
        <v>2.6765357030551166E-4</v>
      </c>
      <c r="FN129" s="381">
        <f>FM129*(1-VLOOKUP($AW129,'MP-2019_Female'!$A$3:$CH$103,IF(FN$104&gt;2034,84,(60+(FN$104-$AX$104)))))</f>
        <v>2.6519115745870093E-4</v>
      </c>
    </row>
    <row r="130" spans="49:170">
      <c r="AW130" s="172">
        <v>50</v>
      </c>
      <c r="AX130" s="199">
        <f t="shared" si="30"/>
        <v>7.3980069704564623E-4</v>
      </c>
      <c r="AY130" s="334">
        <f t="shared" si="31"/>
        <v>7.6360000000000002E-4</v>
      </c>
      <c r="AZ130" s="381">
        <f>AY130*(1-VLOOKUP($AW130,'MP-2019_Female'!$A$3:$CH$103,IF(AZ$104&gt;2034,84,(60+(AZ$104-$AX$104)))))</f>
        <v>7.6024016000000004E-4</v>
      </c>
      <c r="BA130" s="381">
        <f>AZ130*(1-VLOOKUP($AW130,'MP-2019_Female'!$A$3:$CH$103,IF(BA$104&gt;2034,84,(60+(BA$104-$AX$104)))))</f>
        <v>7.570471513280001E-4</v>
      </c>
      <c r="BB130" s="381">
        <f>BA130*(1-VLOOKUP($AW130,'MP-2019_Female'!$A$3:$CH$103,IF(BB$104&gt;2034,84,(60+(BB$104-$AX$104)))))</f>
        <v>7.5424607686808652E-4</v>
      </c>
      <c r="BC130" s="381">
        <f>BB130*(1-VLOOKUP($AW130,'MP-2019_Female'!$A$3:$CH$103,IF(BC$104&gt;2034,84,(60+(BC$104-$AX$104)))))</f>
        <v>7.5168164020673509E-4</v>
      </c>
      <c r="BD130" s="381">
        <f>BC130*(1-VLOOKUP($AW130,'MP-2019_Female'!$A$3:$CH$103,IF(BD$104&gt;2034,84,(60+(BD$104-$AX$104)))))</f>
        <v>7.4920109079405284E-4</v>
      </c>
      <c r="BE130" s="381">
        <f>BD130*(1-VLOOKUP($AW130,'MP-2019_Female'!$A$3:$CH$103,IF(BE$104&gt;2034,84,(60+(BE$104-$AX$104)))))</f>
        <v>7.4627920653995601E-4</v>
      </c>
      <c r="BF130" s="381">
        <f>BE130*(1-VLOOKUP($AW130,'MP-2019_Female'!$A$3:$CH$103,IF(BF$104&gt;2034,84,(60+(BF$104-$AX$104)))))</f>
        <v>7.4307020595183423E-4</v>
      </c>
      <c r="BG130" s="381">
        <f>BF130*(1-VLOOKUP($AW130,'MP-2019_Female'!$A$3:$CH$103,IF(BG$104&gt;2034,84,(60+(BG$104-$AX$104)))))</f>
        <v>7.3980069704564623E-4</v>
      </c>
      <c r="BH130" s="381">
        <f>BG130*(1-VLOOKUP($AW130,'MP-2019_Female'!$A$3:$CH$103,IF(BH$104&gt;2034,84,(60+(BH$104-$AX$104)))))</f>
        <v>7.3669353411805454E-4</v>
      </c>
      <c r="BI130" s="381">
        <f>BH130*(1-VLOOKUP($AW130,'MP-2019_Female'!$A$3:$CH$103,IF(BI$104&gt;2034,84,(60+(BI$104-$AX$104)))))</f>
        <v>7.3389409868840588E-4</v>
      </c>
      <c r="BJ130" s="471">
        <f>BI130*(1-VLOOKUP($AW130,'MP-2019_Female'!$A$3:$CH$103,IF(BJ$104&gt;2034,84,(60+(BJ$104-$AX$104)))))</f>
        <v>7.3147224816273412E-4</v>
      </c>
      <c r="BK130" s="381">
        <f>BJ130*(1-VLOOKUP($AW130,'MP-2019_Female'!$A$3:$CH$103,IF(BK$104&gt;2034,84,(60+(BK$104-$AX$104)))))</f>
        <v>7.294241258678784E-4</v>
      </c>
      <c r="BL130" s="381">
        <f>BK130*(1-VLOOKUP($AW130,'MP-2019_Female'!$A$3:$CH$103,IF(BL$104&gt;2034,84,(60+(BL$104-$AX$104)))))</f>
        <v>7.2767350796579548E-4</v>
      </c>
      <c r="BM130" s="381">
        <f>BL130*(1-VLOOKUP($AW130,'MP-2019_Female'!$A$3:$CH$103,IF(BM$104&gt;2034,84,(60+(BM$104-$AX$104)))))</f>
        <v>7.2614539359906727E-4</v>
      </c>
      <c r="BN130" s="381">
        <f>BM130*(1-VLOOKUP($AW130,'MP-2019_Female'!$A$3:$CH$103,IF(BN$104&gt;2034,84,(60+(BN$104-$AX$104)))))</f>
        <v>7.2469310281186915E-4</v>
      </c>
      <c r="BO130" s="381">
        <f>BN130*(1-VLOOKUP($AW130,'MP-2019_Female'!$A$3:$CH$103,IF(BO$104&gt;2034,84,(60+(BO$104-$AX$104)))))</f>
        <v>7.2317124729596419E-4</v>
      </c>
      <c r="BP130" s="381">
        <f>BO130*(1-VLOOKUP($AW130,'MP-2019_Female'!$A$3:$CH$103,IF(BP$104&gt;2034,84,(60+(BP$104-$AX$104)))))</f>
        <v>7.2121868492826507E-4</v>
      </c>
      <c r="BQ130" s="381">
        <f>BP130*(1-VLOOKUP($AW130,'MP-2019_Female'!$A$3:$CH$103,IF(BQ$104&gt;2034,84,(60+(BQ$104-$AX$104)))))</f>
        <v>7.1862229766252324E-4</v>
      </c>
      <c r="BR130" s="381">
        <f>BQ130*(1-VLOOKUP($AW130,'MP-2019_Female'!$A$3:$CH$103,IF(BR$104&gt;2034,84,(60+(BR$104-$AX$104)))))</f>
        <v>7.1524477286350938E-4</v>
      </c>
      <c r="BS130" s="381">
        <f>BR130*(1-VLOOKUP($AW130,'MP-2019_Female'!$A$3:$CH$103,IF(BS$104&gt;2034,84,(60+(BS$104-$AX$104)))))</f>
        <v>7.1102482870361462E-4</v>
      </c>
      <c r="BT130" s="381">
        <f>BS130*(1-VLOOKUP($AW130,'MP-2019_Female'!$A$3:$CH$103,IF(BT$104&gt;2034,84,(60+(BT$104-$AX$104)))))</f>
        <v>7.0590544993694865E-4</v>
      </c>
      <c r="BU130" s="381">
        <f>BT130*(1-VLOOKUP($AW130,'MP-2019_Female'!$A$3:$CH$103,IF(BU$104&gt;2034,84,(60+(BU$104-$AX$104)))))</f>
        <v>7.00046434702472E-4</v>
      </c>
      <c r="BV130" s="381">
        <f>BU130*(1-VLOOKUP($AW130,'MP-2019_Female'!$A$3:$CH$103,IF(BV$104&gt;2034,84,(60+(BV$104-$AX$104)))))</f>
        <v>6.9360600750320925E-4</v>
      </c>
      <c r="BW130" s="381">
        <f>BV130*(1-VLOOKUP($AW130,'MP-2019_Female'!$A$3:$CH$103,IF(BW$104&gt;2034,84,(60+(BW$104-$AX$104)))))</f>
        <v>6.8680866862967779E-4</v>
      </c>
      <c r="BX130" s="381">
        <f>BW130*(1-VLOOKUP($AW130,'MP-2019_Female'!$A$3:$CH$103,IF(BX$104&gt;2034,84,(60+(BX$104-$AX$104)))))</f>
        <v>6.8049002887828481E-4</v>
      </c>
      <c r="BY130" s="381">
        <f>BX130*(1-VLOOKUP($AW130,'MP-2019_Female'!$A$3:$CH$103,IF(BY$104&gt;2034,84,(60+(BY$104-$AX$104)))))</f>
        <v>6.7422952061260461E-4</v>
      </c>
      <c r="BZ130" s="381">
        <f>BY130*(1-VLOOKUP($AW130,'MP-2019_Female'!$A$3:$CH$103,IF(BZ$104&gt;2034,84,(60+(BZ$104-$AX$104)))))</f>
        <v>6.6802660902296862E-4</v>
      </c>
      <c r="CA130" s="381">
        <f>BZ130*(1-VLOOKUP($AW130,'MP-2019_Female'!$A$3:$CH$103,IF(CA$104&gt;2034,84,(60+(CA$104-$AX$104)))))</f>
        <v>6.6188076421995728E-4</v>
      </c>
      <c r="CB130" s="381">
        <f>CA130*(1-VLOOKUP($AW130,'MP-2019_Female'!$A$3:$CH$103,IF(CB$104&gt;2034,84,(60+(CB$104-$AX$104)))))</f>
        <v>6.5579146118913373E-4</v>
      </c>
      <c r="CC130" s="381">
        <f>CB130*(1-VLOOKUP($AW130,'MP-2019_Female'!$A$3:$CH$103,IF(CC$104&gt;2034,84,(60+(CC$104-$AX$104)))))</f>
        <v>6.4975817974619369E-4</v>
      </c>
      <c r="CD130" s="381">
        <f>CC130*(1-VLOOKUP($AW130,'MP-2019_Female'!$A$3:$CH$103,IF(CD$104&gt;2034,84,(60+(CD$104-$AX$104)))))</f>
        <v>6.4378040449252871E-4</v>
      </c>
      <c r="CE130" s="381">
        <f>CD130*(1-VLOOKUP($AW130,'MP-2019_Female'!$A$3:$CH$103,IF(CE$104&gt;2034,84,(60+(CE$104-$AX$104)))))</f>
        <v>6.3785762477119748E-4</v>
      </c>
      <c r="CF130" s="381">
        <f>CE130*(1-VLOOKUP($AW130,'MP-2019_Female'!$A$3:$CH$103,IF(CF$104&gt;2034,84,(60+(CF$104-$AX$104)))))</f>
        <v>6.3198933462330249E-4</v>
      </c>
      <c r="CG130" s="381">
        <f>CF130*(1-VLOOKUP($AW130,'MP-2019_Female'!$A$3:$CH$103,IF(CG$104&gt;2034,84,(60+(CG$104-$AX$104)))))</f>
        <v>6.2617503274476813E-4</v>
      </c>
      <c r="CH130" s="381">
        <f>CG130*(1-VLOOKUP($AW130,'MP-2019_Female'!$A$3:$CH$103,IF(CH$104&gt;2034,84,(60+(CH$104-$AX$104)))))</f>
        <v>6.2041422244351631E-4</v>
      </c>
      <c r="CI130" s="381">
        <f>CH130*(1-VLOOKUP($AW130,'MP-2019_Female'!$A$3:$CH$103,IF(CI$104&gt;2034,84,(60+(CI$104-$AX$104)))))</f>
        <v>6.1470641159703599E-4</v>
      </c>
      <c r="CJ130" s="381">
        <f>CI130*(1-VLOOKUP($AW130,'MP-2019_Female'!$A$3:$CH$103,IF(CJ$104&gt;2034,84,(60+(CJ$104-$AX$104)))))</f>
        <v>6.0905111261034324E-4</v>
      </c>
      <c r="CK130" s="381">
        <f>CJ130*(1-VLOOKUP($AW130,'MP-2019_Female'!$A$3:$CH$103,IF(CK$104&gt;2034,84,(60+(CK$104-$AX$104)))))</f>
        <v>6.0344784237432807E-4</v>
      </c>
      <c r="CL130" s="381">
        <f>CK130*(1-VLOOKUP($AW130,'MP-2019_Female'!$A$3:$CH$103,IF(CL$104&gt;2034,84,(60+(CL$104-$AX$104)))))</f>
        <v>5.9789612222448422E-4</v>
      </c>
      <c r="CM130" s="381">
        <f>CL130*(1-VLOOKUP($AW130,'MP-2019_Female'!$A$3:$CH$103,IF(CM$104&gt;2034,84,(60+(CM$104-$AX$104)))))</f>
        <v>5.9239547790001894E-4</v>
      </c>
      <c r="CN130" s="381">
        <f>CM130*(1-VLOOKUP($AW130,'MP-2019_Female'!$A$3:$CH$103,IF(CN$104&gt;2034,84,(60+(CN$104-$AX$104)))))</f>
        <v>5.8694543950333874E-4</v>
      </c>
      <c r="CO130" s="381">
        <f>CN130*(1-VLOOKUP($AW130,'MP-2019_Female'!$A$3:$CH$103,IF(CO$104&gt;2034,84,(60+(CO$104-$AX$104)))))</f>
        <v>5.8154554145990799E-4</v>
      </c>
      <c r="CP130" s="381">
        <f>CO130*(1-VLOOKUP($AW130,'MP-2019_Female'!$A$3:$CH$103,IF(CP$104&gt;2034,84,(60+(CP$104-$AX$104)))))</f>
        <v>5.7619532247847681E-4</v>
      </c>
      <c r="CQ130" s="381">
        <f>CP130*(1-VLOOKUP($AW130,'MP-2019_Female'!$A$3:$CH$103,IF(CQ$104&gt;2034,84,(60+(CQ$104-$AX$104)))))</f>
        <v>5.7089432551167487E-4</v>
      </c>
      <c r="CR130" s="381">
        <f>CQ130*(1-VLOOKUP($AW130,'MP-2019_Female'!$A$3:$CH$103,IF(CR$104&gt;2034,84,(60+(CR$104-$AX$104)))))</f>
        <v>5.6564209771696743E-4</v>
      </c>
      <c r="CS130" s="381">
        <f>CR130*(1-VLOOKUP($AW130,'MP-2019_Female'!$A$3:$CH$103,IF(CS$104&gt;2034,84,(60+(CS$104-$AX$104)))))</f>
        <v>5.6043819041797134E-4</v>
      </c>
      <c r="CT130" s="381">
        <f>CS130*(1-VLOOKUP($AW130,'MP-2019_Female'!$A$3:$CH$103,IF(CT$104&gt;2034,84,(60+(CT$104-$AX$104)))))</f>
        <v>5.5528215906612598E-4</v>
      </c>
      <c r="CU130" s="381">
        <f>CT130*(1-VLOOKUP($AW130,'MP-2019_Female'!$A$3:$CH$103,IF(CU$104&gt;2034,84,(60+(CU$104-$AX$104)))))</f>
        <v>5.5017356320271758E-4</v>
      </c>
      <c r="CV130" s="381">
        <f>CU130*(1-VLOOKUP($AW130,'MP-2019_Female'!$A$3:$CH$103,IF(CV$104&gt;2034,84,(60+(CV$104-$AX$104)))))</f>
        <v>5.4511196642125263E-4</v>
      </c>
      <c r="CW130" s="381">
        <f>CV130*(1-VLOOKUP($AW130,'MP-2019_Female'!$A$3:$CH$103,IF(CW$104&gt;2034,84,(60+(CW$104-$AX$104)))))</f>
        <v>5.4009693633017713E-4</v>
      </c>
      <c r="CX130" s="381">
        <f>CW130*(1-VLOOKUP($AW130,'MP-2019_Female'!$A$3:$CH$103,IF(CX$104&gt;2034,84,(60+(CX$104-$AX$104)))))</f>
        <v>5.3512804451593949E-4</v>
      </c>
      <c r="CY130" s="381">
        <f>CX130*(1-VLOOKUP($AW130,'MP-2019_Female'!$A$3:$CH$103,IF(CY$104&gt;2034,84,(60+(CY$104-$AX$104)))))</f>
        <v>5.3020486650639284E-4</v>
      </c>
      <c r="CZ130" s="381">
        <f>CY130*(1-VLOOKUP($AW130,'MP-2019_Female'!$A$3:$CH$103,IF(CZ$104&gt;2034,84,(60+(CZ$104-$AX$104)))))</f>
        <v>5.2532698173453406E-4</v>
      </c>
      <c r="DA130" s="381">
        <f>CZ130*(1-VLOOKUP($AW130,'MP-2019_Female'!$A$3:$CH$103,IF(DA$104&gt;2034,84,(60+(DA$104-$AX$104)))))</f>
        <v>5.2049397350257631E-4</v>
      </c>
      <c r="DB130" s="381">
        <f>DA130*(1-VLOOKUP($AW130,'MP-2019_Female'!$A$3:$CH$103,IF(DB$104&gt;2034,84,(60+(DB$104-$AX$104)))))</f>
        <v>5.157054289463526E-4</v>
      </c>
      <c r="DC130" s="381">
        <f>DB130*(1-VLOOKUP($AW130,'MP-2019_Female'!$A$3:$CH$103,IF(DC$104&gt;2034,84,(60+(DC$104-$AX$104)))))</f>
        <v>5.109609390000462E-4</v>
      </c>
      <c r="DD130" s="381">
        <f>DC130*(1-VLOOKUP($AW130,'MP-2019_Female'!$A$3:$CH$103,IF(DD$104&gt;2034,84,(60+(DD$104-$AX$104)))))</f>
        <v>5.0626009836124582E-4</v>
      </c>
      <c r="DE130" s="381">
        <f>DD130*(1-VLOOKUP($AW130,'MP-2019_Female'!$A$3:$CH$103,IF(DE$104&gt;2034,84,(60+(DE$104-$AX$104)))))</f>
        <v>5.0160250545632239E-4</v>
      </c>
      <c r="DF130" s="381">
        <f>DE130*(1-VLOOKUP($AW130,'MP-2019_Female'!$A$3:$CH$103,IF(DF$104&gt;2034,84,(60+(DF$104-$AX$104)))))</f>
        <v>4.9698776240612419E-4</v>
      </c>
      <c r="DG130" s="381">
        <f>DF130*(1-VLOOKUP($AW130,'MP-2019_Female'!$A$3:$CH$103,IF(DG$104&gt;2034,84,(60+(DG$104-$AX$104)))))</f>
        <v>4.9241547499198786E-4</v>
      </c>
      <c r="DH130" s="381">
        <f>DG130*(1-VLOOKUP($AW130,'MP-2019_Female'!$A$3:$CH$103,IF(DH$104&gt;2034,84,(60+(DH$104-$AX$104)))))</f>
        <v>4.8788525262206158E-4</v>
      </c>
      <c r="DI130" s="381">
        <f>DH130*(1-VLOOKUP($AW130,'MP-2019_Female'!$A$3:$CH$103,IF(DI$104&gt;2034,84,(60+(DI$104-$AX$104)))))</f>
        <v>4.8339670829793862E-4</v>
      </c>
      <c r="DJ130" s="381">
        <f>DI130*(1-VLOOKUP($AW130,'MP-2019_Female'!$A$3:$CH$103,IF(DJ$104&gt;2034,84,(60+(DJ$104-$AX$104)))))</f>
        <v>4.7894945858159761E-4</v>
      </c>
      <c r="DK130" s="381">
        <f>DJ130*(1-VLOOKUP($AW130,'MP-2019_Female'!$A$3:$CH$103,IF(DK$104&gt;2034,84,(60+(DK$104-$AX$104)))))</f>
        <v>4.7454312356264689E-4</v>
      </c>
      <c r="DL130" s="381">
        <f>DK130*(1-VLOOKUP($AW130,'MP-2019_Female'!$A$3:$CH$103,IF(DL$104&gt;2034,84,(60+(DL$104-$AX$104)))))</f>
        <v>4.7017732682587052E-4</v>
      </c>
      <c r="DM130" s="381">
        <f>DL130*(1-VLOOKUP($AW130,'MP-2019_Female'!$A$3:$CH$103,IF(DM$104&gt;2034,84,(60+(DM$104-$AX$104)))))</f>
        <v>4.6585169541907252E-4</v>
      </c>
      <c r="DN130" s="381">
        <f>DM130*(1-VLOOKUP($AW130,'MP-2019_Female'!$A$3:$CH$103,IF(DN$104&gt;2034,84,(60+(DN$104-$AX$104)))))</f>
        <v>4.6156585982121704E-4</v>
      </c>
      <c r="DO130" s="381">
        <f>DN130*(1-VLOOKUP($AW130,'MP-2019_Female'!$A$3:$CH$103,IF(DO$104&gt;2034,84,(60+(DO$104-$AX$104)))))</f>
        <v>4.5731945391086184E-4</v>
      </c>
      <c r="DP130" s="381">
        <f>DO130*(1-VLOOKUP($AW130,'MP-2019_Female'!$A$3:$CH$103,IF(DP$104&gt;2034,84,(60+(DP$104-$AX$104)))))</f>
        <v>4.5311211493488191E-4</v>
      </c>
      <c r="DQ130" s="381">
        <f>DP130*(1-VLOOKUP($AW130,'MP-2019_Female'!$A$3:$CH$103,IF(DQ$104&gt;2034,84,(60+(DQ$104-$AX$104)))))</f>
        <v>4.4894348347748102E-4</v>
      </c>
      <c r="DR130" s="381">
        <f>DQ130*(1-VLOOKUP($AW130,'MP-2019_Female'!$A$3:$CH$103,IF(DR$104&gt;2034,84,(60+(DR$104-$AX$104)))))</f>
        <v>4.4481320342948822E-4</v>
      </c>
      <c r="DS130" s="381">
        <f>DR130*(1-VLOOKUP($AW130,'MP-2019_Female'!$A$3:$CH$103,IF(DS$104&gt;2034,84,(60+(DS$104-$AX$104)))))</f>
        <v>4.4072092195793694E-4</v>
      </c>
      <c r="DT130" s="381">
        <f>DS130*(1-VLOOKUP($AW130,'MP-2019_Female'!$A$3:$CH$103,IF(DT$104&gt;2034,84,(60+(DT$104-$AX$104)))))</f>
        <v>4.3666628947592391E-4</v>
      </c>
      <c r="DU130" s="381">
        <f>DT130*(1-VLOOKUP($AW130,'MP-2019_Female'!$A$3:$CH$103,IF(DU$104&gt;2034,84,(60+(DU$104-$AX$104)))))</f>
        <v>4.3264895961274544E-4</v>
      </c>
      <c r="DV130" s="381">
        <f>DU130*(1-VLOOKUP($AW130,'MP-2019_Female'!$A$3:$CH$103,IF(DV$104&gt;2034,84,(60+(DV$104-$AX$104)))))</f>
        <v>4.2866858918430816E-4</v>
      </c>
      <c r="DW130" s="381">
        <f>DV130*(1-VLOOKUP($AW130,'MP-2019_Female'!$A$3:$CH$103,IF(DW$104&gt;2034,84,(60+(DW$104-$AX$104)))))</f>
        <v>4.2472483816381252E-4</v>
      </c>
      <c r="DX130" s="381">
        <f>DW130*(1-VLOOKUP($AW130,'MP-2019_Female'!$A$3:$CH$103,IF(DX$104&gt;2034,84,(60+(DX$104-$AX$104)))))</f>
        <v>4.2081736965270545E-4</v>
      </c>
      <c r="DY130" s="381">
        <f>DX130*(1-VLOOKUP($AW130,'MP-2019_Female'!$A$3:$CH$103,IF(DY$104&gt;2034,84,(60+(DY$104-$AX$104)))))</f>
        <v>4.1694584985190055E-4</v>
      </c>
      <c r="DZ130" s="381">
        <f>DY130*(1-VLOOKUP($AW130,'MP-2019_Female'!$A$3:$CH$103,IF(DZ$104&gt;2034,84,(60+(DZ$104-$AX$104)))))</f>
        <v>4.1310994803326305E-4</v>
      </c>
      <c r="EA130" s="381">
        <f>DZ130*(1-VLOOKUP($AW130,'MP-2019_Female'!$A$3:$CH$103,IF(EA$104&gt;2034,84,(60+(EA$104-$AX$104)))))</f>
        <v>4.0930933651135704E-4</v>
      </c>
      <c r="EB130" s="381">
        <f>EA130*(1-VLOOKUP($AW130,'MP-2019_Female'!$A$3:$CH$103,IF(EB$104&gt;2034,84,(60+(EB$104-$AX$104)))))</f>
        <v>4.0554369061545254E-4</v>
      </c>
      <c r="EC130" s="381">
        <f>EB130*(1-VLOOKUP($AW130,'MP-2019_Female'!$A$3:$CH$103,IF(EC$104&gt;2034,84,(60+(EC$104-$AX$104)))))</f>
        <v>4.0181268866179039E-4</v>
      </c>
      <c r="ED130" s="381">
        <f>EC130*(1-VLOOKUP($AW130,'MP-2019_Female'!$A$3:$CH$103,IF(ED$104&gt;2034,84,(60+(ED$104-$AX$104)))))</f>
        <v>3.9811601192610193E-4</v>
      </c>
      <c r="EE130" s="381">
        <f>ED130*(1-VLOOKUP($AW130,'MP-2019_Female'!$A$3:$CH$103,IF(EE$104&gt;2034,84,(60+(EE$104-$AX$104)))))</f>
        <v>3.9445334461638178E-4</v>
      </c>
      <c r="EF130" s="381">
        <f>EE130*(1-VLOOKUP($AW130,'MP-2019_Female'!$A$3:$CH$103,IF(EF$104&gt;2034,84,(60+(EF$104-$AX$104)))))</f>
        <v>3.9082437384591105E-4</v>
      </c>
      <c r="EG130" s="381">
        <f>EF130*(1-VLOOKUP($AW130,'MP-2019_Female'!$A$3:$CH$103,IF(EG$104&gt;2034,84,(60+(EG$104-$AX$104)))))</f>
        <v>3.8722878960652869E-4</v>
      </c>
      <c r="EH130" s="381">
        <f>EG130*(1-VLOOKUP($AW130,'MP-2019_Female'!$A$3:$CH$103,IF(EH$104&gt;2034,84,(60+(EH$104-$AX$104)))))</f>
        <v>3.8366628474214865E-4</v>
      </c>
      <c r="EI130" s="381">
        <f>EH130*(1-VLOOKUP($AW130,'MP-2019_Female'!$A$3:$CH$103,IF(EI$104&gt;2034,84,(60+(EI$104-$AX$104)))))</f>
        <v>3.8013655492252091E-4</v>
      </c>
      <c r="EJ130" s="381">
        <f>EI130*(1-VLOOKUP($AW130,'MP-2019_Female'!$A$3:$CH$103,IF(EJ$104&gt;2034,84,(60+(EJ$104-$AX$104)))))</f>
        <v>3.7663929861723371E-4</v>
      </c>
      <c r="EK130" s="381">
        <f>EJ130*(1-VLOOKUP($AW130,'MP-2019_Female'!$A$3:$CH$103,IF(EK$104&gt;2034,84,(60+(EK$104-$AX$104)))))</f>
        <v>3.7317421706995515E-4</v>
      </c>
      <c r="EL130" s="381">
        <f>EK130*(1-VLOOKUP($AW130,'MP-2019_Female'!$A$3:$CH$103,IF(EL$104&gt;2034,84,(60+(EL$104-$AX$104)))))</f>
        <v>3.6974101427291156E-4</v>
      </c>
      <c r="EM130" s="381">
        <f>EL130*(1-VLOOKUP($AW130,'MP-2019_Female'!$A$3:$CH$103,IF(EM$104&gt;2034,84,(60+(EM$104-$AX$104)))))</f>
        <v>3.6633939694160077E-4</v>
      </c>
      <c r="EN130" s="381">
        <f>EM130*(1-VLOOKUP($AW130,'MP-2019_Female'!$A$3:$CH$103,IF(EN$104&gt;2034,84,(60+(EN$104-$AX$104)))))</f>
        <v>3.6296907448973804E-4</v>
      </c>
      <c r="EO130" s="381">
        <f>EN130*(1-VLOOKUP($AW130,'MP-2019_Female'!$A$3:$CH$103,IF(EO$104&gt;2034,84,(60+(EO$104-$AX$104)))))</f>
        <v>3.5962975900443247E-4</v>
      </c>
      <c r="EP130" s="381">
        <f>EO130*(1-VLOOKUP($AW130,'MP-2019_Female'!$A$3:$CH$103,IF(EP$104&gt;2034,84,(60+(EP$104-$AX$104)))))</f>
        <v>3.5632116522159172E-4</v>
      </c>
      <c r="EQ130" s="381">
        <f>EP130*(1-VLOOKUP($AW130,'MP-2019_Female'!$A$3:$CH$103,IF(EQ$104&gt;2034,84,(60+(EQ$104-$AX$104)))))</f>
        <v>3.5304301050155307E-4</v>
      </c>
      <c r="ER130" s="381">
        <f>EQ130*(1-VLOOKUP($AW130,'MP-2019_Female'!$A$3:$CH$103,IF(ER$104&gt;2034,84,(60+(ER$104-$AX$104)))))</f>
        <v>3.4979501480493876E-4</v>
      </c>
      <c r="ES130" s="381">
        <f>ER130*(1-VLOOKUP($AW130,'MP-2019_Female'!$A$3:$CH$103,IF(ES$104&gt;2034,84,(60+(ES$104-$AX$104)))))</f>
        <v>3.4657690066873336E-4</v>
      </c>
      <c r="ET130" s="381">
        <f>ES130*(1-VLOOKUP($AW130,'MP-2019_Female'!$A$3:$CH$103,IF(ET$104&gt;2034,84,(60+(ET$104-$AX$104)))))</f>
        <v>3.4338839318258103E-4</v>
      </c>
      <c r="EU130" s="381">
        <f>ET130*(1-VLOOKUP($AW130,'MP-2019_Female'!$A$3:$CH$103,IF(EU$104&gt;2034,84,(60+(EU$104-$AX$104)))))</f>
        <v>3.4022921996530129E-4</v>
      </c>
      <c r="EV130" s="381">
        <f>EU130*(1-VLOOKUP($AW130,'MP-2019_Female'!$A$3:$CH$103,IF(EV$104&gt;2034,84,(60+(EV$104-$AX$104)))))</f>
        <v>3.3709911114162053E-4</v>
      </c>
      <c r="EW130" s="381">
        <f>EV130*(1-VLOOKUP($AW130,'MP-2019_Female'!$A$3:$CH$103,IF(EW$104&gt;2034,84,(60+(EW$104-$AX$104)))))</f>
        <v>3.3399779931911762E-4</v>
      </c>
      <c r="EX130" s="381">
        <f>EW130*(1-VLOOKUP($AW130,'MP-2019_Female'!$A$3:$CH$103,IF(EX$104&gt;2034,84,(60+(EX$104-$AX$104)))))</f>
        <v>3.3092501956538174E-4</v>
      </c>
      <c r="EY130" s="381">
        <f>EX130*(1-VLOOKUP($AW130,'MP-2019_Female'!$A$3:$CH$103,IF(EY$104&gt;2034,84,(60+(EY$104-$AX$104)))))</f>
        <v>3.2788050938538024E-4</v>
      </c>
      <c r="EZ130" s="381">
        <f>EY130*(1-VLOOKUP($AW130,'MP-2019_Female'!$A$3:$CH$103,IF(EZ$104&gt;2034,84,(60+(EZ$104-$AX$104)))))</f>
        <v>3.2486400869903472E-4</v>
      </c>
      <c r="FA130" s="381">
        <f>EZ130*(1-VLOOKUP($AW130,'MP-2019_Female'!$A$3:$CH$103,IF(FA$104&gt;2034,84,(60+(FA$104-$AX$104)))))</f>
        <v>3.2187525981900361E-4</v>
      </c>
      <c r="FB130" s="381">
        <f>FA130*(1-VLOOKUP($AW130,'MP-2019_Female'!$A$3:$CH$103,IF(FB$104&gt;2034,84,(60+(FB$104-$AX$104)))))</f>
        <v>3.1891400742866879E-4</v>
      </c>
      <c r="FC130" s="381">
        <f>FB130*(1-VLOOKUP($AW130,'MP-2019_Female'!$A$3:$CH$103,IF(FC$104&gt;2034,84,(60+(FC$104-$AX$104)))))</f>
        <v>3.1597999856032506E-4</v>
      </c>
      <c r="FD130" s="381">
        <f>FC130*(1-VLOOKUP($AW130,'MP-2019_Female'!$A$3:$CH$103,IF(FD$104&gt;2034,84,(60+(FD$104-$AX$104)))))</f>
        <v>3.130729825735701E-4</v>
      </c>
      <c r="FE130" s="381">
        <f>FD130*(1-VLOOKUP($AW130,'MP-2019_Female'!$A$3:$CH$103,IF(FE$104&gt;2034,84,(60+(FE$104-$AX$104)))))</f>
        <v>3.1019271113389324E-4</v>
      </c>
      <c r="FF130" s="381">
        <f>FE130*(1-VLOOKUP($AW130,'MP-2019_Female'!$A$3:$CH$103,IF(FF$104&gt;2034,84,(60+(FF$104-$AX$104)))))</f>
        <v>3.0733893819146141E-4</v>
      </c>
      <c r="FG130" s="381">
        <f>FF130*(1-VLOOKUP($AW130,'MP-2019_Female'!$A$3:$CH$103,IF(FG$104&gt;2034,84,(60+(FG$104-$AX$104)))))</f>
        <v>3.0451141996009999E-4</v>
      </c>
      <c r="FH130" s="381">
        <f>FG130*(1-VLOOKUP($AW130,'MP-2019_Female'!$A$3:$CH$103,IF(FH$104&gt;2034,84,(60+(FH$104-$AX$104)))))</f>
        <v>3.0170991489646707E-4</v>
      </c>
      <c r="FI130" s="381">
        <f>FH130*(1-VLOOKUP($AW130,'MP-2019_Female'!$A$3:$CH$103,IF(FI$104&gt;2034,84,(60+(FI$104-$AX$104)))))</f>
        <v>2.989341836794196E-4</v>
      </c>
      <c r="FJ130" s="381">
        <f>FI130*(1-VLOOKUP($AW130,'MP-2019_Female'!$A$3:$CH$103,IF(FJ$104&gt;2034,84,(60+(FJ$104-$AX$104)))))</f>
        <v>2.9618398918956895E-4</v>
      </c>
      <c r="FK130" s="381">
        <f>FJ130*(1-VLOOKUP($AW130,'MP-2019_Female'!$A$3:$CH$103,IF(FK$104&gt;2034,84,(60+(FK$104-$AX$104)))))</f>
        <v>2.9345909648902492E-4</v>
      </c>
      <c r="FL130" s="381">
        <f>FK130*(1-VLOOKUP($AW130,'MP-2019_Female'!$A$3:$CH$103,IF(FL$104&gt;2034,84,(60+(FL$104-$AX$104)))))</f>
        <v>2.9075927280132588E-4</v>
      </c>
      <c r="FM130" s="381">
        <f>FL130*(1-VLOOKUP($AW130,'MP-2019_Female'!$A$3:$CH$103,IF(FM$104&gt;2034,84,(60+(FM$104-$AX$104)))))</f>
        <v>2.880842874915537E-4</v>
      </c>
      <c r="FN130" s="381">
        <f>FM130*(1-VLOOKUP($AW130,'MP-2019_Female'!$A$3:$CH$103,IF(FN$104&gt;2034,84,(60+(FN$104-$AX$104)))))</f>
        <v>2.8543391204663139E-4</v>
      </c>
    </row>
    <row r="131" spans="49:170">
      <c r="AW131" s="172">
        <v>51</v>
      </c>
      <c r="AX131" s="199">
        <f t="shared" si="30"/>
        <v>8.1402467406771798E-4</v>
      </c>
      <c r="AY131" s="334">
        <f t="shared" si="31"/>
        <v>8.2799999999999996E-4</v>
      </c>
      <c r="AZ131" s="381">
        <f>AY131*(1-VLOOKUP($AW131,'MP-2019_Female'!$A$3:$CH$103,IF(AZ$104&gt;2034,84,(60+(AZ$104-$AX$104)))))</f>
        <v>8.2667519999999987E-4</v>
      </c>
      <c r="BA131" s="381">
        <f>AZ131*(1-VLOOKUP($AW131,'MP-2019_Female'!$A$3:$CH$103,IF(BA$104&gt;2034,84,(60+(BA$104-$AX$104)))))</f>
        <v>8.2551785471999986E-4</v>
      </c>
      <c r="BB131" s="381">
        <f>BA131*(1-VLOOKUP($AW131,'MP-2019_Female'!$A$3:$CH$103,IF(BB$104&gt;2034,84,(60+(BB$104-$AX$104)))))</f>
        <v>8.2460978507980782E-4</v>
      </c>
      <c r="BC131" s="381">
        <f>BB131*(1-VLOOKUP($AW131,'MP-2019_Female'!$A$3:$CH$103,IF(BC$104&gt;2034,84,(60+(BC$104-$AX$104)))))</f>
        <v>8.2362025333771209E-4</v>
      </c>
      <c r="BD131" s="381">
        <f>BC131*(1-VLOOKUP($AW131,'MP-2019_Female'!$A$3:$CH$103,IF(BD$104&gt;2034,84,(60+(BD$104-$AX$104)))))</f>
        <v>8.2230246093237171E-4</v>
      </c>
      <c r="BE131" s="381">
        <f>BD131*(1-VLOOKUP($AW131,'MP-2019_Female'!$A$3:$CH$103,IF(BE$104&gt;2034,84,(60+(BE$104-$AX$104)))))</f>
        <v>8.2016447453394747E-4</v>
      </c>
      <c r="BF131" s="381">
        <f>BE131*(1-VLOOKUP($AW131,'MP-2019_Female'!$A$3:$CH$103,IF(BF$104&gt;2034,84,(60+(BF$104-$AX$104)))))</f>
        <v>8.1737591532053211E-4</v>
      </c>
      <c r="BG131" s="381">
        <f>BF131*(1-VLOOKUP($AW131,'MP-2019_Female'!$A$3:$CH$103,IF(BG$104&gt;2034,84,(60+(BG$104-$AX$104)))))</f>
        <v>8.1402467406771798E-4</v>
      </c>
      <c r="BH131" s="381">
        <f>BG131*(1-VLOOKUP($AW131,'MP-2019_Female'!$A$3:$CH$103,IF(BH$104&gt;2034,84,(60+(BH$104-$AX$104)))))</f>
        <v>8.1044296550182007E-4</v>
      </c>
      <c r="BI131" s="381">
        <f>BH131*(1-VLOOKUP($AW131,'MP-2019_Female'!$A$3:$CH$103,IF(BI$104&gt;2034,84,(60+(BI$104-$AX$104)))))</f>
        <v>8.067959721570619E-4</v>
      </c>
      <c r="BJ131" s="471">
        <f>BI131*(1-VLOOKUP($AW131,'MP-2019_Female'!$A$3:$CH$103,IF(BJ$104&gt;2034,84,(60+(BJ$104-$AX$104)))))</f>
        <v>8.0332674947678655E-4</v>
      </c>
      <c r="BK131" s="381">
        <f>BJ131*(1-VLOOKUP($AW131,'MP-2019_Female'!$A$3:$CH$103,IF(BK$104&gt;2034,84,(60+(BK$104-$AX$104)))))</f>
        <v>8.000331098039317E-4</v>
      </c>
      <c r="BL131" s="381">
        <f>BK131*(1-VLOOKUP($AW131,'MP-2019_Female'!$A$3:$CH$103,IF(BL$104&gt;2034,84,(60+(BL$104-$AX$104)))))</f>
        <v>7.9707298729765716E-4</v>
      </c>
      <c r="BM131" s="381">
        <f>BL131*(1-VLOOKUP($AW131,'MP-2019_Female'!$A$3:$CH$103,IF(BM$104&gt;2034,84,(60+(BM$104-$AX$104)))))</f>
        <v>7.9436293914084512E-4</v>
      </c>
      <c r="BN131" s="381">
        <f>BM131*(1-VLOOKUP($AW131,'MP-2019_Female'!$A$3:$CH$103,IF(BN$104&gt;2034,84,(60+(BN$104-$AX$104)))))</f>
        <v>7.9182097773559446E-4</v>
      </c>
      <c r="BO131" s="381">
        <f>BN131*(1-VLOOKUP($AW131,'MP-2019_Female'!$A$3:$CH$103,IF(BO$104&gt;2034,84,(60+(BO$104-$AX$104)))))</f>
        <v>7.8928715060684054E-4</v>
      </c>
      <c r="BP131" s="381">
        <f>BO131*(1-VLOOKUP($AW131,'MP-2019_Female'!$A$3:$CH$103,IF(BP$104&gt;2034,84,(60+(BP$104-$AX$104)))))</f>
        <v>7.8652464557971667E-4</v>
      </c>
      <c r="BQ131" s="381">
        <f>BP131*(1-VLOOKUP($AW131,'MP-2019_Female'!$A$3:$CH$103,IF(BQ$104&gt;2034,84,(60+(BQ$104-$AX$104)))))</f>
        <v>7.8329989453283983E-4</v>
      </c>
      <c r="BR131" s="381">
        <f>BQ131*(1-VLOOKUP($AW131,'MP-2019_Female'!$A$3:$CH$103,IF(BR$104&gt;2034,84,(60+(BR$104-$AX$104)))))</f>
        <v>7.7930506507072235E-4</v>
      </c>
      <c r="BS131" s="381">
        <f>BR131*(1-VLOOKUP($AW131,'MP-2019_Female'!$A$3:$CH$103,IF(BS$104&gt;2034,84,(60+(BS$104-$AX$104)))))</f>
        <v>7.7455130417379092E-4</v>
      </c>
      <c r="BT131" s="381">
        <f>BS131*(1-VLOOKUP($AW131,'MP-2019_Female'!$A$3:$CH$103,IF(BT$104&gt;2034,84,(60+(BT$104-$AX$104)))))</f>
        <v>7.6889707965332229E-4</v>
      </c>
      <c r="BU131" s="381">
        <f>BT131*(1-VLOOKUP($AW131,'MP-2019_Female'!$A$3:$CH$103,IF(BU$104&gt;2034,84,(60+(BU$104-$AX$104)))))</f>
        <v>7.6251523389219973E-4</v>
      </c>
      <c r="BV131" s="381">
        <f>BU131*(1-VLOOKUP($AW131,'MP-2019_Female'!$A$3:$CH$103,IF(BV$104&gt;2034,84,(60+(BV$104-$AX$104)))))</f>
        <v>7.5550009374039152E-4</v>
      </c>
      <c r="BW131" s="381">
        <f>BV131*(1-VLOOKUP($AW131,'MP-2019_Female'!$A$3:$CH$103,IF(BW$104&gt;2034,84,(60+(BW$104-$AX$104)))))</f>
        <v>7.4809619282173564E-4</v>
      </c>
      <c r="BX131" s="381">
        <f>BW131*(1-VLOOKUP($AW131,'MP-2019_Female'!$A$3:$CH$103,IF(BX$104&gt;2034,84,(60+(BX$104-$AX$104)))))</f>
        <v>7.4121370784777573E-4</v>
      </c>
      <c r="BY131" s="381">
        <f>BX131*(1-VLOOKUP($AW131,'MP-2019_Female'!$A$3:$CH$103,IF(BY$104&gt;2034,84,(60+(BY$104-$AX$104)))))</f>
        <v>7.3439454173557619E-4</v>
      </c>
      <c r="BZ131" s="381">
        <f>BY131*(1-VLOOKUP($AW131,'MP-2019_Female'!$A$3:$CH$103,IF(BZ$104&gt;2034,84,(60+(BZ$104-$AX$104)))))</f>
        <v>7.2763811195160886E-4</v>
      </c>
      <c r="CA131" s="381">
        <f>BZ131*(1-VLOOKUP($AW131,'MP-2019_Female'!$A$3:$CH$103,IF(CA$104&gt;2034,84,(60+(CA$104-$AX$104)))))</f>
        <v>7.2094384132165409E-4</v>
      </c>
      <c r="CB131" s="381">
        <f>CA131*(1-VLOOKUP($AW131,'MP-2019_Female'!$A$3:$CH$103,IF(CB$104&gt;2034,84,(60+(CB$104-$AX$104)))))</f>
        <v>7.1431115798149488E-4</v>
      </c>
      <c r="CC131" s="381">
        <f>CB131*(1-VLOOKUP($AW131,'MP-2019_Female'!$A$3:$CH$103,IF(CC$104&gt;2034,84,(60+(CC$104-$AX$104)))))</f>
        <v>7.0773949532806511E-4</v>
      </c>
      <c r="CD131" s="381">
        <f>CC131*(1-VLOOKUP($AW131,'MP-2019_Female'!$A$3:$CH$103,IF(CD$104&gt;2034,84,(60+(CD$104-$AX$104)))))</f>
        <v>7.0122829197104687E-4</v>
      </c>
      <c r="CE131" s="381">
        <f>CD131*(1-VLOOKUP($AW131,'MP-2019_Female'!$A$3:$CH$103,IF(CE$104&gt;2034,84,(60+(CE$104-$AX$104)))))</f>
        <v>6.9477699168491325E-4</v>
      </c>
      <c r="CF131" s="381">
        <f>CE131*(1-VLOOKUP($AW131,'MP-2019_Female'!$A$3:$CH$103,IF(CF$104&gt;2034,84,(60+(CF$104-$AX$104)))))</f>
        <v>6.8838504336141203E-4</v>
      </c>
      <c r="CG131" s="381">
        <f>CF131*(1-VLOOKUP($AW131,'MP-2019_Female'!$A$3:$CH$103,IF(CG$104&gt;2034,84,(60+(CG$104-$AX$104)))))</f>
        <v>6.8205190096248705E-4</v>
      </c>
      <c r="CH131" s="381">
        <f>CG131*(1-VLOOKUP($AW131,'MP-2019_Female'!$A$3:$CH$103,IF(CH$104&gt;2034,84,(60+(CH$104-$AX$104)))))</f>
        <v>6.7577702347363213E-4</v>
      </c>
      <c r="CI131" s="381">
        <f>CH131*(1-VLOOKUP($AW131,'MP-2019_Female'!$A$3:$CH$103,IF(CI$104&gt;2034,84,(60+(CI$104-$AX$104)))))</f>
        <v>6.6955987485767471E-4</v>
      </c>
      <c r="CJ131" s="381">
        <f>CI131*(1-VLOOKUP($AW131,'MP-2019_Female'!$A$3:$CH$103,IF(CJ$104&gt;2034,84,(60+(CJ$104-$AX$104)))))</f>
        <v>6.6339992400898408E-4</v>
      </c>
      <c r="CK131" s="381">
        <f>CJ131*(1-VLOOKUP($AW131,'MP-2019_Female'!$A$3:$CH$103,IF(CK$104&gt;2034,84,(60+(CK$104-$AX$104)))))</f>
        <v>6.5729664470810139E-4</v>
      </c>
      <c r="CL131" s="381">
        <f>CK131*(1-VLOOKUP($AW131,'MP-2019_Female'!$A$3:$CH$103,IF(CL$104&gt;2034,84,(60+(CL$104-$AX$104)))))</f>
        <v>6.512495155767869E-4</v>
      </c>
      <c r="CM131" s="381">
        <f>CL131*(1-VLOOKUP($AW131,'MP-2019_Female'!$A$3:$CH$103,IF(CM$104&gt;2034,84,(60+(CM$104-$AX$104)))))</f>
        <v>6.4525802003348042E-4</v>
      </c>
      <c r="CN131" s="381">
        <f>CM131*(1-VLOOKUP($AW131,'MP-2019_Female'!$A$3:$CH$103,IF(CN$104&gt;2034,84,(60+(CN$104-$AX$104)))))</f>
        <v>6.3932164624917243E-4</v>
      </c>
      <c r="CO131" s="381">
        <f>CN131*(1-VLOOKUP($AW131,'MP-2019_Female'!$A$3:$CH$103,IF(CO$104&gt;2034,84,(60+(CO$104-$AX$104)))))</f>
        <v>6.3343988710368008E-4</v>
      </c>
      <c r="CP131" s="381">
        <f>CO131*(1-VLOOKUP($AW131,'MP-2019_Female'!$A$3:$CH$103,IF(CP$104&gt;2034,84,(60+(CP$104-$AX$104)))))</f>
        <v>6.2761224014232621E-4</v>
      </c>
      <c r="CQ131" s="381">
        <f>CP131*(1-VLOOKUP($AW131,'MP-2019_Female'!$A$3:$CH$103,IF(CQ$104&gt;2034,84,(60+(CQ$104-$AX$104)))))</f>
        <v>6.218382075330168E-4</v>
      </c>
      <c r="CR131" s="381">
        <f>CQ131*(1-VLOOKUP($AW131,'MP-2019_Female'!$A$3:$CH$103,IF(CR$104&gt;2034,84,(60+(CR$104-$AX$104)))))</f>
        <v>6.1611729602371304E-4</v>
      </c>
      <c r="CS131" s="381">
        <f>CR131*(1-VLOOKUP($AW131,'MP-2019_Female'!$A$3:$CH$103,IF(CS$104&gt;2034,84,(60+(CS$104-$AX$104)))))</f>
        <v>6.1044901690029485E-4</v>
      </c>
      <c r="CT131" s="381">
        <f>CS131*(1-VLOOKUP($AW131,'MP-2019_Female'!$A$3:$CH$103,IF(CT$104&gt;2034,84,(60+(CT$104-$AX$104)))))</f>
        <v>6.0483288594481211E-4</v>
      </c>
      <c r="CU131" s="381">
        <f>CT131*(1-VLOOKUP($AW131,'MP-2019_Female'!$A$3:$CH$103,IF(CU$104&gt;2034,84,(60+(CU$104-$AX$104)))))</f>
        <v>5.9926842339411981E-4</v>
      </c>
      <c r="CV131" s="381">
        <f>CU131*(1-VLOOKUP($AW131,'MP-2019_Female'!$A$3:$CH$103,IF(CV$104&gt;2034,84,(60+(CV$104-$AX$104)))))</f>
        <v>5.9375515389889391E-4</v>
      </c>
      <c r="CW131" s="381">
        <f>CV131*(1-VLOOKUP($AW131,'MP-2019_Female'!$A$3:$CH$103,IF(CW$104&gt;2034,84,(60+(CW$104-$AX$104)))))</f>
        <v>5.8829260648302409E-4</v>
      </c>
      <c r="CX131" s="381">
        <f>CW131*(1-VLOOKUP($AW131,'MP-2019_Female'!$A$3:$CH$103,IF(CX$104&gt;2034,84,(60+(CX$104-$AX$104)))))</f>
        <v>5.8288031450338029E-4</v>
      </c>
      <c r="CY131" s="381">
        <f>CX131*(1-VLOOKUP($AW131,'MP-2019_Female'!$A$3:$CH$103,IF(CY$104&gt;2034,84,(60+(CY$104-$AX$104)))))</f>
        <v>5.775178156099492E-4</v>
      </c>
      <c r="CZ131" s="381">
        <f>CY131*(1-VLOOKUP($AW131,'MP-2019_Female'!$A$3:$CH$103,IF(CZ$104&gt;2034,84,(60+(CZ$104-$AX$104)))))</f>
        <v>5.7220465170633764E-4</v>
      </c>
      <c r="DA131" s="381">
        <f>CZ131*(1-VLOOKUP($AW131,'MP-2019_Female'!$A$3:$CH$103,IF(DA$104&gt;2034,84,(60+(DA$104-$AX$104)))))</f>
        <v>5.6694036891063939E-4</v>
      </c>
      <c r="DB131" s="381">
        <f>DA131*(1-VLOOKUP($AW131,'MP-2019_Female'!$A$3:$CH$103,IF(DB$104&gt;2034,84,(60+(DB$104-$AX$104)))))</f>
        <v>5.6172451751666146E-4</v>
      </c>
      <c r="DC131" s="381">
        <f>DB131*(1-VLOOKUP($AW131,'MP-2019_Female'!$A$3:$CH$103,IF(DC$104&gt;2034,84,(60+(DC$104-$AX$104)))))</f>
        <v>5.5655665195550818E-4</v>
      </c>
      <c r="DD131" s="381">
        <f>DC131*(1-VLOOKUP($AW131,'MP-2019_Female'!$A$3:$CH$103,IF(DD$104&gt;2034,84,(60+(DD$104-$AX$104)))))</f>
        <v>5.514363307575175E-4</v>
      </c>
      <c r="DE131" s="381">
        <f>DD131*(1-VLOOKUP($AW131,'MP-2019_Female'!$A$3:$CH$103,IF(DE$104&gt;2034,84,(60+(DE$104-$AX$104)))))</f>
        <v>5.4636311651454835E-4</v>
      </c>
      <c r="DF131" s="381">
        <f>DE131*(1-VLOOKUP($AW131,'MP-2019_Female'!$A$3:$CH$103,IF(DF$104&gt;2034,84,(60+(DF$104-$AX$104)))))</f>
        <v>5.4133657584261449E-4</v>
      </c>
      <c r="DG131" s="381">
        <f>DF131*(1-VLOOKUP($AW131,'MP-2019_Female'!$A$3:$CH$103,IF(DG$104&gt;2034,84,(60+(DG$104-$AX$104)))))</f>
        <v>5.3635627934486244E-4</v>
      </c>
      <c r="DH131" s="381">
        <f>DG131*(1-VLOOKUP($AW131,'MP-2019_Female'!$A$3:$CH$103,IF(DH$104&gt;2034,84,(60+(DH$104-$AX$104)))))</f>
        <v>5.3142180157488971E-4</v>
      </c>
      <c r="DI131" s="381">
        <f>DH131*(1-VLOOKUP($AW131,'MP-2019_Female'!$A$3:$CH$103,IF(DI$104&gt;2034,84,(60+(DI$104-$AX$104)))))</f>
        <v>5.2653272100040068E-4</v>
      </c>
      <c r="DJ131" s="381">
        <f>DI131*(1-VLOOKUP($AW131,'MP-2019_Female'!$A$3:$CH$103,IF(DJ$104&gt;2034,84,(60+(DJ$104-$AX$104)))))</f>
        <v>5.2168861996719702E-4</v>
      </c>
      <c r="DK131" s="381">
        <f>DJ131*(1-VLOOKUP($AW131,'MP-2019_Female'!$A$3:$CH$103,IF(DK$104&gt;2034,84,(60+(DK$104-$AX$104)))))</f>
        <v>5.1688908466349884E-4</v>
      </c>
      <c r="DL131" s="381">
        <f>DK131*(1-VLOOKUP($AW131,'MP-2019_Female'!$A$3:$CH$103,IF(DL$104&gt;2034,84,(60+(DL$104-$AX$104)))))</f>
        <v>5.1213370508459467E-4</v>
      </c>
      <c r="DM131" s="381">
        <f>DL131*(1-VLOOKUP($AW131,'MP-2019_Female'!$A$3:$CH$103,IF(DM$104&gt;2034,84,(60+(DM$104-$AX$104)))))</f>
        <v>5.0742207499781644E-4</v>
      </c>
      <c r="DN131" s="381">
        <f>DM131*(1-VLOOKUP($AW131,'MP-2019_Female'!$A$3:$CH$103,IF(DN$104&gt;2034,84,(60+(DN$104-$AX$104)))))</f>
        <v>5.027537919078365E-4</v>
      </c>
      <c r="DO131" s="381">
        <f>DN131*(1-VLOOKUP($AW131,'MP-2019_Female'!$A$3:$CH$103,IF(DO$104&gt;2034,84,(60+(DO$104-$AX$104)))))</f>
        <v>4.9812845702228441E-4</v>
      </c>
      <c r="DP131" s="381">
        <f>DO131*(1-VLOOKUP($AW131,'MP-2019_Female'!$A$3:$CH$103,IF(DP$104&gt;2034,84,(60+(DP$104-$AX$104)))))</f>
        <v>4.9354567521767937E-4</v>
      </c>
      <c r="DQ131" s="381">
        <f>DP131*(1-VLOOKUP($AW131,'MP-2019_Female'!$A$3:$CH$103,IF(DQ$104&gt;2034,84,(60+(DQ$104-$AX$104)))))</f>
        <v>4.890050550056767E-4</v>
      </c>
      <c r="DR131" s="381">
        <f>DQ131*(1-VLOOKUP($AW131,'MP-2019_Female'!$A$3:$CH$103,IF(DR$104&gt;2034,84,(60+(DR$104-$AX$104)))))</f>
        <v>4.8450620849962447E-4</v>
      </c>
      <c r="DS131" s="381">
        <f>DR131*(1-VLOOKUP($AW131,'MP-2019_Female'!$A$3:$CH$103,IF(DS$104&gt;2034,84,(60+(DS$104-$AX$104)))))</f>
        <v>4.8004875138142795E-4</v>
      </c>
      <c r="DT131" s="381">
        <f>DS131*(1-VLOOKUP($AW131,'MP-2019_Female'!$A$3:$CH$103,IF(DT$104&gt;2034,84,(60+(DT$104-$AX$104)))))</f>
        <v>4.756323028687188E-4</v>
      </c>
      <c r="DU131" s="381">
        <f>DT131*(1-VLOOKUP($AW131,'MP-2019_Female'!$A$3:$CH$103,IF(DU$104&gt;2034,84,(60+(DU$104-$AX$104)))))</f>
        <v>4.7125648568232658E-4</v>
      </c>
      <c r="DV131" s="381">
        <f>DU131*(1-VLOOKUP($AW131,'MP-2019_Female'!$A$3:$CH$103,IF(DV$104&gt;2034,84,(60+(DV$104-$AX$104)))))</f>
        <v>4.6692092601404919E-4</v>
      </c>
      <c r="DW131" s="381">
        <f>DV131*(1-VLOOKUP($AW131,'MP-2019_Female'!$A$3:$CH$103,IF(DW$104&gt;2034,84,(60+(DW$104-$AX$104)))))</f>
        <v>4.6262525349471994E-4</v>
      </c>
      <c r="DX131" s="381">
        <f>DW131*(1-VLOOKUP($AW131,'MP-2019_Female'!$A$3:$CH$103,IF(DX$104&gt;2034,84,(60+(DX$104-$AX$104)))))</f>
        <v>4.5836910116256853E-4</v>
      </c>
      <c r="DY131" s="381">
        <f>DX131*(1-VLOOKUP($AW131,'MP-2019_Female'!$A$3:$CH$103,IF(DY$104&gt;2034,84,(60+(DY$104-$AX$104)))))</f>
        <v>4.5415210543187291E-4</v>
      </c>
      <c r="DZ131" s="381">
        <f>DY131*(1-VLOOKUP($AW131,'MP-2019_Female'!$A$3:$CH$103,IF(DZ$104&gt;2034,84,(60+(DZ$104-$AX$104)))))</f>
        <v>4.4997390606189966E-4</v>
      </c>
      <c r="EA131" s="381">
        <f>DZ131*(1-VLOOKUP($AW131,'MP-2019_Female'!$A$3:$CH$103,IF(EA$104&gt;2034,84,(60+(EA$104-$AX$104)))))</f>
        <v>4.4583414612613017E-4</v>
      </c>
      <c r="EB131" s="381">
        <f>EA131*(1-VLOOKUP($AW131,'MP-2019_Female'!$A$3:$CH$103,IF(EB$104&gt;2034,84,(60+(EB$104-$AX$104)))))</f>
        <v>4.4173247198176977E-4</v>
      </c>
      <c r="EC131" s="381">
        <f>EB131*(1-VLOOKUP($AW131,'MP-2019_Female'!$A$3:$CH$103,IF(EC$104&gt;2034,84,(60+(EC$104-$AX$104)))))</f>
        <v>4.3766853323953748E-4</v>
      </c>
      <c r="ED131" s="381">
        <f>EC131*(1-VLOOKUP($AW131,'MP-2019_Female'!$A$3:$CH$103,IF(ED$104&gt;2034,84,(60+(ED$104-$AX$104)))))</f>
        <v>4.3364198273373376E-4</v>
      </c>
      <c r="EE131" s="381">
        <f>ED131*(1-VLOOKUP($AW131,'MP-2019_Female'!$A$3:$CH$103,IF(EE$104&gt;2034,84,(60+(EE$104-$AX$104)))))</f>
        <v>4.2965247649258344E-4</v>
      </c>
      <c r="EF131" s="381">
        <f>EE131*(1-VLOOKUP($AW131,'MP-2019_Female'!$A$3:$CH$103,IF(EF$104&gt;2034,84,(60+(EF$104-$AX$104)))))</f>
        <v>4.256996737088517E-4</v>
      </c>
      <c r="EG131" s="381">
        <f>EF131*(1-VLOOKUP($AW131,'MP-2019_Female'!$A$3:$CH$103,IF(EG$104&gt;2034,84,(60+(EG$104-$AX$104)))))</f>
        <v>4.2178323671073029E-4</v>
      </c>
      <c r="EH131" s="381">
        <f>EG131*(1-VLOOKUP($AW131,'MP-2019_Female'!$A$3:$CH$103,IF(EH$104&gt;2034,84,(60+(EH$104-$AX$104)))))</f>
        <v>4.1790283093299157E-4</v>
      </c>
      <c r="EI131" s="381">
        <f>EH131*(1-VLOOKUP($AW131,'MP-2019_Female'!$A$3:$CH$103,IF(EI$104&gt;2034,84,(60+(EI$104-$AX$104)))))</f>
        <v>4.1405812488840807E-4</v>
      </c>
      <c r="EJ131" s="381">
        <f>EI131*(1-VLOOKUP($AW131,'MP-2019_Female'!$A$3:$CH$103,IF(EJ$104&gt;2034,84,(60+(EJ$104-$AX$104)))))</f>
        <v>4.1024879013943472E-4</v>
      </c>
      <c r="EK131" s="381">
        <f>EJ131*(1-VLOOKUP($AW131,'MP-2019_Female'!$A$3:$CH$103,IF(EK$104&gt;2034,84,(60+(EK$104-$AX$104)))))</f>
        <v>4.0647450127015194E-4</v>
      </c>
      <c r="EL131" s="381">
        <f>EK131*(1-VLOOKUP($AW131,'MP-2019_Female'!$A$3:$CH$103,IF(EL$104&gt;2034,84,(60+(EL$104-$AX$104)))))</f>
        <v>4.0273493585846654E-4</v>
      </c>
      <c r="EM131" s="381">
        <f>EL131*(1-VLOOKUP($AW131,'MP-2019_Female'!$A$3:$CH$103,IF(EM$104&gt;2034,84,(60+(EM$104-$AX$104)))))</f>
        <v>3.9902977444856866E-4</v>
      </c>
      <c r="EN131" s="381">
        <f>EM131*(1-VLOOKUP($AW131,'MP-2019_Female'!$A$3:$CH$103,IF(EN$104&gt;2034,84,(60+(EN$104-$AX$104)))))</f>
        <v>3.9535870052364181E-4</v>
      </c>
      <c r="EO131" s="381">
        <f>EN131*(1-VLOOKUP($AW131,'MP-2019_Female'!$A$3:$CH$103,IF(EO$104&gt;2034,84,(60+(EO$104-$AX$104)))))</f>
        <v>3.917214004788243E-4</v>
      </c>
      <c r="EP131" s="381">
        <f>EO131*(1-VLOOKUP($AW131,'MP-2019_Female'!$A$3:$CH$103,IF(EP$104&gt;2034,84,(60+(EP$104-$AX$104)))))</f>
        <v>3.8811756359441912E-4</v>
      </c>
      <c r="EQ131" s="381">
        <f>EP131*(1-VLOOKUP($AW131,'MP-2019_Female'!$A$3:$CH$103,IF(EQ$104&gt;2034,84,(60+(EQ$104-$AX$104)))))</f>
        <v>3.8454688200935047E-4</v>
      </c>
      <c r="ER131" s="381">
        <f>EQ131*(1-VLOOKUP($AW131,'MP-2019_Female'!$A$3:$CH$103,IF(ER$104&gt;2034,84,(60+(ER$104-$AX$104)))))</f>
        <v>3.8100905069486445E-4</v>
      </c>
      <c r="ES131" s="381">
        <f>ER131*(1-VLOOKUP($AW131,'MP-2019_Female'!$A$3:$CH$103,IF(ES$104&gt;2034,84,(60+(ES$104-$AX$104)))))</f>
        <v>3.7750376742847169E-4</v>
      </c>
      <c r="ET131" s="381">
        <f>ES131*(1-VLOOKUP($AW131,'MP-2019_Female'!$A$3:$CH$103,IF(ET$104&gt;2034,84,(60+(ET$104-$AX$104)))))</f>
        <v>3.7403073276812978E-4</v>
      </c>
      <c r="EU131" s="381">
        <f>ET131*(1-VLOOKUP($AW131,'MP-2019_Female'!$A$3:$CH$103,IF(EU$104&gt;2034,84,(60+(EU$104-$AX$104)))))</f>
        <v>3.7058965002666297E-4</v>
      </c>
      <c r="EV131" s="381">
        <f>EU131*(1-VLOOKUP($AW131,'MP-2019_Female'!$A$3:$CH$103,IF(EV$104&gt;2034,84,(60+(EV$104-$AX$104)))))</f>
        <v>3.671802252464177E-4</v>
      </c>
      <c r="EW131" s="381">
        <f>EV131*(1-VLOOKUP($AW131,'MP-2019_Female'!$A$3:$CH$103,IF(EW$104&gt;2034,84,(60+(EW$104-$AX$104)))))</f>
        <v>3.6380216717415065E-4</v>
      </c>
      <c r="EX131" s="381">
        <f>EW131*(1-VLOOKUP($AW131,'MP-2019_Female'!$A$3:$CH$103,IF(EX$104&gt;2034,84,(60+(EX$104-$AX$104)))))</f>
        <v>3.6045518723614849E-4</v>
      </c>
      <c r="EY131" s="381">
        <f>EX131*(1-VLOOKUP($AW131,'MP-2019_Female'!$A$3:$CH$103,IF(EY$104&gt;2034,84,(60+(EY$104-$AX$104)))))</f>
        <v>3.5713899951357592E-4</v>
      </c>
      <c r="EZ131" s="381">
        <f>EY131*(1-VLOOKUP($AW131,'MP-2019_Female'!$A$3:$CH$103,IF(EZ$104&gt;2034,84,(60+(EZ$104-$AX$104)))))</f>
        <v>3.5385332071805102E-4</v>
      </c>
      <c r="FA131" s="381">
        <f>EZ131*(1-VLOOKUP($AW131,'MP-2019_Female'!$A$3:$CH$103,IF(FA$104&gt;2034,84,(60+(FA$104-$AX$104)))))</f>
        <v>3.5059787016744495E-4</v>
      </c>
      <c r="FB131" s="381">
        <f>FA131*(1-VLOOKUP($AW131,'MP-2019_Female'!$A$3:$CH$103,IF(FB$104&gt;2034,84,(60+(FB$104-$AX$104)))))</f>
        <v>3.4737236976190445E-4</v>
      </c>
      <c r="FC131" s="381">
        <f>FB131*(1-VLOOKUP($AW131,'MP-2019_Female'!$A$3:$CH$103,IF(FC$104&gt;2034,84,(60+(FC$104-$AX$104)))))</f>
        <v>3.4417654396009492E-4</v>
      </c>
      <c r="FD131" s="381">
        <f>FC131*(1-VLOOKUP($AW131,'MP-2019_Female'!$A$3:$CH$103,IF(FD$104&gt;2034,84,(60+(FD$104-$AX$104)))))</f>
        <v>3.4101011975566208E-4</v>
      </c>
      <c r="FE131" s="381">
        <f>FD131*(1-VLOOKUP($AW131,'MP-2019_Female'!$A$3:$CH$103,IF(FE$104&gt;2034,84,(60+(FE$104-$AX$104)))))</f>
        <v>3.3787282665391E-4</v>
      </c>
      <c r="FF131" s="381">
        <f>FE131*(1-VLOOKUP($AW131,'MP-2019_Female'!$A$3:$CH$103,IF(FF$104&gt;2034,84,(60+(FF$104-$AX$104)))))</f>
        <v>3.3476439664869401E-4</v>
      </c>
      <c r="FG131" s="381">
        <f>FF131*(1-VLOOKUP($AW131,'MP-2019_Female'!$A$3:$CH$103,IF(FG$104&gt;2034,84,(60+(FG$104-$AX$104)))))</f>
        <v>3.3168456419952602E-4</v>
      </c>
      <c r="FH131" s="381">
        <f>FG131*(1-VLOOKUP($AW131,'MP-2019_Female'!$A$3:$CH$103,IF(FH$104&gt;2034,84,(60+(FH$104-$AX$104)))))</f>
        <v>3.2863306620889036E-4</v>
      </c>
      <c r="FI131" s="381">
        <f>FH131*(1-VLOOKUP($AW131,'MP-2019_Female'!$A$3:$CH$103,IF(FI$104&gt;2034,84,(60+(FI$104-$AX$104)))))</f>
        <v>3.2560964199976859E-4</v>
      </c>
      <c r="FJ131" s="381">
        <f>FI131*(1-VLOOKUP($AW131,'MP-2019_Female'!$A$3:$CH$103,IF(FJ$104&gt;2034,84,(60+(FJ$104-$AX$104)))))</f>
        <v>3.226140332933707E-4</v>
      </c>
      <c r="FK131" s="381">
        <f>FJ131*(1-VLOOKUP($AW131,'MP-2019_Female'!$A$3:$CH$103,IF(FK$104&gt;2034,84,(60+(FK$104-$AX$104)))))</f>
        <v>3.196459841870717E-4</v>
      </c>
      <c r="FL131" s="381">
        <f>FK131*(1-VLOOKUP($AW131,'MP-2019_Female'!$A$3:$CH$103,IF(FL$104&gt;2034,84,(60+(FL$104-$AX$104)))))</f>
        <v>3.1670524113255064E-4</v>
      </c>
      <c r="FM131" s="381">
        <f>FL131*(1-VLOOKUP($AW131,'MP-2019_Female'!$A$3:$CH$103,IF(FM$104&gt;2034,84,(60+(FM$104-$AX$104)))))</f>
        <v>3.1379155291413115E-4</v>
      </c>
      <c r="FN131" s="381">
        <f>FM131*(1-VLOOKUP($AW131,'MP-2019_Female'!$A$3:$CH$103,IF(FN$104&gt;2034,84,(60+(FN$104-$AX$104)))))</f>
        <v>3.1090467062732118E-4</v>
      </c>
    </row>
    <row r="132" spans="49:170">
      <c r="AW132" s="172">
        <v>52</v>
      </c>
      <c r="AX132" s="199">
        <f t="shared" si="30"/>
        <v>8.9247972664852884E-4</v>
      </c>
      <c r="AY132" s="334">
        <f t="shared" si="31"/>
        <v>8.9240000000000012E-4</v>
      </c>
      <c r="AZ132" s="381">
        <f>AY132*(1-VLOOKUP($AW132,'MP-2019_Female'!$A$3:$CH$103,IF(AZ$104&gt;2034,84,(60+(AZ$104-$AX$104)))))</f>
        <v>8.9311392000000008E-4</v>
      </c>
      <c r="BA132" s="381">
        <f>AZ132*(1-VLOOKUP($AW132,'MP-2019_Female'!$A$3:$CH$103,IF(BA$104&gt;2034,84,(60+(BA$104-$AX$104)))))</f>
        <v>8.942749680960002E-4</v>
      </c>
      <c r="BB132" s="381">
        <f>BA132*(1-VLOOKUP($AW132,'MP-2019_Female'!$A$3:$CH$103,IF(BB$104&gt;2034,84,(60+(BB$104-$AX$104)))))</f>
        <v>8.9570580804495387E-4</v>
      </c>
      <c r="BC132" s="381">
        <f>BB132*(1-VLOOKUP($AW132,'MP-2019_Female'!$A$3:$CH$103,IF(BC$104&gt;2034,84,(60+(BC$104-$AX$104)))))</f>
        <v>8.9695979617621688E-4</v>
      </c>
      <c r="BD132" s="381">
        <f>BC132*(1-VLOOKUP($AW132,'MP-2019_Female'!$A$3:$CH$103,IF(BD$104&gt;2034,84,(60+(BD$104-$AX$104)))))</f>
        <v>8.975876680335402E-4</v>
      </c>
      <c r="BE132" s="381">
        <f>BD132*(1-VLOOKUP($AW132,'MP-2019_Female'!$A$3:$CH$103,IF(BE$104&gt;2034,84,(60+(BE$104-$AX$104)))))</f>
        <v>8.9704911543272005E-4</v>
      </c>
      <c r="BF132" s="381">
        <f>BE132*(1-VLOOKUP($AW132,'MP-2019_Female'!$A$3:$CH$103,IF(BF$104&gt;2034,84,(60+(BF$104-$AX$104)))))</f>
        <v>8.952550172018546E-4</v>
      </c>
      <c r="BG132" s="381">
        <f>BF132*(1-VLOOKUP($AW132,'MP-2019_Female'!$A$3:$CH$103,IF(BG$104&gt;2034,84,(60+(BG$104-$AX$104)))))</f>
        <v>8.9247972664852884E-4</v>
      </c>
      <c r="BH132" s="381">
        <f>BG132*(1-VLOOKUP($AW132,'MP-2019_Female'!$A$3:$CH$103,IF(BH$104&gt;2034,84,(60+(BH$104-$AX$104)))))</f>
        <v>8.8890980774193476E-4</v>
      </c>
      <c r="BI132" s="381">
        <f>BH132*(1-VLOOKUP($AW132,'MP-2019_Female'!$A$3:$CH$103,IF(BI$104&gt;2034,84,(60+(BI$104-$AX$104)))))</f>
        <v>8.848208226263218E-4</v>
      </c>
      <c r="BJ132" s="471">
        <f>BI132*(1-VLOOKUP($AW132,'MP-2019_Female'!$A$3:$CH$103,IF(BJ$104&gt;2034,84,(60+(BJ$104-$AX$104)))))</f>
        <v>8.8039671851319022E-4</v>
      </c>
      <c r="BK132" s="381">
        <f>BJ132*(1-VLOOKUP($AW132,'MP-2019_Female'!$A$3:$CH$103,IF(BK$104&gt;2034,84,(60+(BK$104-$AX$104)))))</f>
        <v>8.759947349206243E-4</v>
      </c>
      <c r="BL132" s="381">
        <f>BK132*(1-VLOOKUP($AW132,'MP-2019_Female'!$A$3:$CH$103,IF(BL$104&gt;2034,84,(60+(BL$104-$AX$104)))))</f>
        <v>8.717023607195132E-4</v>
      </c>
      <c r="BM132" s="381">
        <f>BL132*(1-VLOOKUP($AW132,'MP-2019_Female'!$A$3:$CH$103,IF(BM$104&gt;2034,84,(60+(BM$104-$AX$104)))))</f>
        <v>8.676053596241315E-4</v>
      </c>
      <c r="BN132" s="381">
        <f>BM132*(1-VLOOKUP($AW132,'MP-2019_Female'!$A$3:$CH$103,IF(BN$104&gt;2034,84,(60+(BN$104-$AX$104)))))</f>
        <v>8.6378789604178534E-4</v>
      </c>
      <c r="BO132" s="381">
        <f>BN132*(1-VLOOKUP($AW132,'MP-2019_Female'!$A$3:$CH$103,IF(BO$104&gt;2034,84,(60+(BO$104-$AX$104)))))</f>
        <v>8.6015998687840982E-4</v>
      </c>
      <c r="BP132" s="381">
        <f>BO132*(1-VLOOKUP($AW132,'MP-2019_Female'!$A$3:$CH$103,IF(BP$104&gt;2034,84,(60+(BP$104-$AX$104)))))</f>
        <v>8.5646129893483271E-4</v>
      </c>
      <c r="BQ132" s="381">
        <f>BP132*(1-VLOOKUP($AW132,'MP-2019_Female'!$A$3:$CH$103,IF(BQ$104&gt;2034,84,(60+(BQ$104-$AX$104)))))</f>
        <v>8.5235028469994546E-4</v>
      </c>
      <c r="BR132" s="381">
        <f>BQ132*(1-VLOOKUP($AW132,'MP-2019_Female'!$A$3:$CH$103,IF(BR$104&gt;2034,84,(60+(BR$104-$AX$104)))))</f>
        <v>8.4766235813409584E-4</v>
      </c>
      <c r="BS132" s="381">
        <f>BR132*(1-VLOOKUP($AW132,'MP-2019_Female'!$A$3:$CH$103,IF(BS$104&gt;2034,84,(60+(BS$104-$AX$104)))))</f>
        <v>8.4223731904203771E-4</v>
      </c>
      <c r="BT132" s="381">
        <f>BS132*(1-VLOOKUP($AW132,'MP-2019_Female'!$A$3:$CH$103,IF(BT$104&gt;2034,84,(60+(BT$104-$AX$104)))))</f>
        <v>8.3600476288112665E-4</v>
      </c>
      <c r="BU132" s="381">
        <f>BT132*(1-VLOOKUP($AW132,'MP-2019_Female'!$A$3:$CH$103,IF(BU$104&gt;2034,84,(60+(BU$104-$AX$104)))))</f>
        <v>8.2898232287292525E-4</v>
      </c>
      <c r="BV132" s="381">
        <f>BU132*(1-VLOOKUP($AW132,'MP-2019_Female'!$A$3:$CH$103,IF(BV$104&gt;2034,84,(60+(BV$104-$AX$104)))))</f>
        <v>8.2135568550249435E-4</v>
      </c>
      <c r="BW132" s="381">
        <f>BV132*(1-VLOOKUP($AW132,'MP-2019_Female'!$A$3:$CH$103,IF(BW$104&gt;2034,84,(60+(BW$104-$AX$104)))))</f>
        <v>8.1330639978456989E-4</v>
      </c>
      <c r="BX132" s="381">
        <f>BW132*(1-VLOOKUP($AW132,'MP-2019_Female'!$A$3:$CH$103,IF(BX$104&gt;2034,84,(60+(BX$104-$AX$104)))))</f>
        <v>8.0582398090655184E-4</v>
      </c>
      <c r="BY132" s="381">
        <f>BX132*(1-VLOOKUP($AW132,'MP-2019_Female'!$A$3:$CH$103,IF(BY$104&gt;2034,84,(60+(BY$104-$AX$104)))))</f>
        <v>7.9841040028221161E-4</v>
      </c>
      <c r="BZ132" s="381">
        <f>BY132*(1-VLOOKUP($AW132,'MP-2019_Female'!$A$3:$CH$103,IF(BZ$104&gt;2034,84,(60+(BZ$104-$AX$104)))))</f>
        <v>7.9106502459961529E-4</v>
      </c>
      <c r="CA132" s="381">
        <f>BZ132*(1-VLOOKUP($AW132,'MP-2019_Female'!$A$3:$CH$103,IF(CA$104&gt;2034,84,(60+(CA$104-$AX$104)))))</f>
        <v>7.8378722637329889E-4</v>
      </c>
      <c r="CB132" s="381">
        <f>CA132*(1-VLOOKUP($AW132,'MP-2019_Female'!$A$3:$CH$103,IF(CB$104&gt;2034,84,(60+(CB$104-$AX$104)))))</f>
        <v>7.7657638389066455E-4</v>
      </c>
      <c r="CC132" s="381">
        <f>CB132*(1-VLOOKUP($AW132,'MP-2019_Female'!$A$3:$CH$103,IF(CC$104&gt;2034,84,(60+(CC$104-$AX$104)))))</f>
        <v>7.6943188115887048E-4</v>
      </c>
      <c r="CD132" s="381">
        <f>CC132*(1-VLOOKUP($AW132,'MP-2019_Female'!$A$3:$CH$103,IF(CD$104&gt;2034,84,(60+(CD$104-$AX$104)))))</f>
        <v>7.6235310785220884E-4</v>
      </c>
      <c r="CE132" s="381">
        <f>CD132*(1-VLOOKUP($AW132,'MP-2019_Female'!$A$3:$CH$103,IF(CE$104&gt;2034,84,(60+(CE$104-$AX$104)))))</f>
        <v>7.5533945925996854E-4</v>
      </c>
      <c r="CF132" s="381">
        <f>CE132*(1-VLOOKUP($AW132,'MP-2019_Female'!$A$3:$CH$103,IF(CF$104&gt;2034,84,(60+(CF$104-$AX$104)))))</f>
        <v>7.4839033623477682E-4</v>
      </c>
      <c r="CG132" s="381">
        <f>CF132*(1-VLOOKUP($AW132,'MP-2019_Female'!$A$3:$CH$103,IF(CG$104&gt;2034,84,(60+(CG$104-$AX$104)))))</f>
        <v>7.4150514514141684E-4</v>
      </c>
      <c r="CH132" s="381">
        <f>CG132*(1-VLOOKUP($AW132,'MP-2019_Female'!$A$3:$CH$103,IF(CH$104&gt;2034,84,(60+(CH$104-$AX$104)))))</f>
        <v>7.3468329780611579E-4</v>
      </c>
      <c r="CI132" s="381">
        <f>CH132*(1-VLOOKUP($AW132,'MP-2019_Female'!$A$3:$CH$103,IF(CI$104&gt;2034,84,(60+(CI$104-$AX$104)))))</f>
        <v>7.2792421146629957E-4</v>
      </c>
      <c r="CJ132" s="381">
        <f>CI132*(1-VLOOKUP($AW132,'MP-2019_Female'!$A$3:$CH$103,IF(CJ$104&gt;2034,84,(60+(CJ$104-$AX$104)))))</f>
        <v>7.2122730872080962E-4</v>
      </c>
      <c r="CK132" s="381">
        <f>CJ132*(1-VLOOKUP($AW132,'MP-2019_Female'!$A$3:$CH$103,IF(CK$104&gt;2034,84,(60+(CK$104-$AX$104)))))</f>
        <v>7.1459201748057819E-4</v>
      </c>
      <c r="CL132" s="381">
        <f>CK132*(1-VLOOKUP($AW132,'MP-2019_Female'!$A$3:$CH$103,IF(CL$104&gt;2034,84,(60+(CL$104-$AX$104)))))</f>
        <v>7.0801777091975687E-4</v>
      </c>
      <c r="CM132" s="381">
        <f>CL132*(1-VLOOKUP($AW132,'MP-2019_Female'!$A$3:$CH$103,IF(CM$104&gt;2034,84,(60+(CM$104-$AX$104)))))</f>
        <v>7.0150400742729515E-4</v>
      </c>
      <c r="CN132" s="381">
        <f>CM132*(1-VLOOKUP($AW132,'MP-2019_Female'!$A$3:$CH$103,IF(CN$104&gt;2034,84,(60+(CN$104-$AX$104)))))</f>
        <v>6.9505017055896399E-4</v>
      </c>
      <c r="CO132" s="381">
        <f>CN132*(1-VLOOKUP($AW132,'MP-2019_Female'!$A$3:$CH$103,IF(CO$104&gt;2034,84,(60+(CO$104-$AX$104)))))</f>
        <v>6.8865570898982154E-4</v>
      </c>
      <c r="CP132" s="381">
        <f>CO132*(1-VLOOKUP($AW132,'MP-2019_Female'!$A$3:$CH$103,IF(CP$104&gt;2034,84,(60+(CP$104-$AX$104)))))</f>
        <v>6.8232007646711523E-4</v>
      </c>
      <c r="CQ132" s="381">
        <f>CP132*(1-VLOOKUP($AW132,'MP-2019_Female'!$A$3:$CH$103,IF(CQ$104&gt;2034,84,(60+(CQ$104-$AX$104)))))</f>
        <v>6.7604273176361776E-4</v>
      </c>
      <c r="CR132" s="381">
        <f>CQ132*(1-VLOOKUP($AW132,'MP-2019_Female'!$A$3:$CH$103,IF(CR$104&gt;2034,84,(60+(CR$104-$AX$104)))))</f>
        <v>6.6982313863139244E-4</v>
      </c>
      <c r="CS132" s="381">
        <f>CR132*(1-VLOOKUP($AW132,'MP-2019_Female'!$A$3:$CH$103,IF(CS$104&gt;2034,84,(60+(CS$104-$AX$104)))))</f>
        <v>6.6366076575598363E-4</v>
      </c>
      <c r="CT132" s="381">
        <f>CS132*(1-VLOOKUP($AW132,'MP-2019_Female'!$A$3:$CH$103,IF(CT$104&gt;2034,84,(60+(CT$104-$AX$104)))))</f>
        <v>6.5755508671102865E-4</v>
      </c>
      <c r="CU132" s="381">
        <f>CT132*(1-VLOOKUP($AW132,'MP-2019_Female'!$A$3:$CH$103,IF(CU$104&gt;2034,84,(60+(CU$104-$AX$104)))))</f>
        <v>6.5150557991328724E-4</v>
      </c>
      <c r="CV132" s="381">
        <f>CU132*(1-VLOOKUP($AW132,'MP-2019_Female'!$A$3:$CH$103,IF(CV$104&gt;2034,84,(60+(CV$104-$AX$104)))))</f>
        <v>6.45511728578085E-4</v>
      </c>
      <c r="CW132" s="381">
        <f>CV132*(1-VLOOKUP($AW132,'MP-2019_Female'!$A$3:$CH$103,IF(CW$104&gt;2034,84,(60+(CW$104-$AX$104)))))</f>
        <v>6.395730206751666E-4</v>
      </c>
      <c r="CX132" s="381">
        <f>CW132*(1-VLOOKUP($AW132,'MP-2019_Female'!$A$3:$CH$103,IF(CX$104&gt;2034,84,(60+(CX$104-$AX$104)))))</f>
        <v>6.3368894888495507E-4</v>
      </c>
      <c r="CY132" s="381">
        <f>CX132*(1-VLOOKUP($AW132,'MP-2019_Female'!$A$3:$CH$103,IF(CY$104&gt;2034,84,(60+(CY$104-$AX$104)))))</f>
        <v>6.2785901055521353E-4</v>
      </c>
      <c r="CZ132" s="381">
        <f>CY132*(1-VLOOKUP($AW132,'MP-2019_Female'!$A$3:$CH$103,IF(CZ$104&gt;2034,84,(60+(CZ$104-$AX$104)))))</f>
        <v>6.2208270765810555E-4</v>
      </c>
      <c r="DA132" s="381">
        <f>CZ132*(1-VLOOKUP($AW132,'MP-2019_Female'!$A$3:$CH$103,IF(DA$104&gt;2034,84,(60+(DA$104-$AX$104)))))</f>
        <v>6.1635954674765098E-4</v>
      </c>
      <c r="DB132" s="381">
        <f>DA132*(1-VLOOKUP($AW132,'MP-2019_Female'!$A$3:$CH$103,IF(DB$104&gt;2034,84,(60+(DB$104-$AX$104)))))</f>
        <v>6.106890389175726E-4</v>
      </c>
      <c r="DC132" s="381">
        <f>DB132*(1-VLOOKUP($AW132,'MP-2019_Female'!$A$3:$CH$103,IF(DC$104&gt;2034,84,(60+(DC$104-$AX$104)))))</f>
        <v>6.050706997595309E-4</v>
      </c>
      <c r="DD132" s="381">
        <f>DC132*(1-VLOOKUP($AW132,'MP-2019_Female'!$A$3:$CH$103,IF(DD$104&gt;2034,84,(60+(DD$104-$AX$104)))))</f>
        <v>5.9950404932174325E-4</v>
      </c>
      <c r="DE132" s="381">
        <f>DD132*(1-VLOOKUP($AW132,'MP-2019_Female'!$A$3:$CH$103,IF(DE$104&gt;2034,84,(60+(DE$104-$AX$104)))))</f>
        <v>5.9398861206798326E-4</v>
      </c>
      <c r="DF132" s="381">
        <f>DE132*(1-VLOOKUP($AW132,'MP-2019_Female'!$A$3:$CH$103,IF(DF$104&gt;2034,84,(60+(DF$104-$AX$104)))))</f>
        <v>5.8852391683695778E-4</v>
      </c>
      <c r="DG132" s="381">
        <f>DF132*(1-VLOOKUP($AW132,'MP-2019_Female'!$A$3:$CH$103,IF(DG$104&gt;2034,84,(60+(DG$104-$AX$104)))))</f>
        <v>5.8310949680205777E-4</v>
      </c>
      <c r="DH132" s="381">
        <f>DG132*(1-VLOOKUP($AW132,'MP-2019_Female'!$A$3:$CH$103,IF(DH$104&gt;2034,84,(60+(DH$104-$AX$104)))))</f>
        <v>5.7774488943147882E-4</v>
      </c>
      <c r="DI132" s="381">
        <f>DH132*(1-VLOOKUP($AW132,'MP-2019_Female'!$A$3:$CH$103,IF(DI$104&gt;2034,84,(60+(DI$104-$AX$104)))))</f>
        <v>5.7242963644870922E-4</v>
      </c>
      <c r="DJ132" s="381">
        <f>DI132*(1-VLOOKUP($AW132,'MP-2019_Female'!$A$3:$CH$103,IF(DJ$104&gt;2034,84,(60+(DJ$104-$AX$104)))))</f>
        <v>5.6716328379338113E-4</v>
      </c>
      <c r="DK132" s="381">
        <f>DJ132*(1-VLOOKUP($AW132,'MP-2019_Female'!$A$3:$CH$103,IF(DK$104&gt;2034,84,(60+(DK$104-$AX$104)))))</f>
        <v>5.6194538158248208E-4</v>
      </c>
      <c r="DL132" s="381">
        <f>DK132*(1-VLOOKUP($AW132,'MP-2019_Female'!$A$3:$CH$103,IF(DL$104&gt;2034,84,(60+(DL$104-$AX$104)))))</f>
        <v>5.567754840719233E-4</v>
      </c>
      <c r="DM132" s="381">
        <f>DL132*(1-VLOOKUP($AW132,'MP-2019_Female'!$A$3:$CH$103,IF(DM$104&gt;2034,84,(60+(DM$104-$AX$104)))))</f>
        <v>5.5165314961846165E-4</v>
      </c>
      <c r="DN132" s="381">
        <f>DM132*(1-VLOOKUP($AW132,'MP-2019_Female'!$A$3:$CH$103,IF(DN$104&gt;2034,84,(60+(DN$104-$AX$104)))))</f>
        <v>5.4657794064197178E-4</v>
      </c>
      <c r="DO132" s="381">
        <f>DN132*(1-VLOOKUP($AW132,'MP-2019_Female'!$A$3:$CH$103,IF(DO$104&gt;2034,84,(60+(DO$104-$AX$104)))))</f>
        <v>5.4154942358806567E-4</v>
      </c>
      <c r="DP132" s="381">
        <f>DO132*(1-VLOOKUP($AW132,'MP-2019_Female'!$A$3:$CH$103,IF(DP$104&gt;2034,84,(60+(DP$104-$AX$104)))))</f>
        <v>5.3656716889105549E-4</v>
      </c>
      <c r="DQ132" s="381">
        <f>DP132*(1-VLOOKUP($AW132,'MP-2019_Female'!$A$3:$CH$103,IF(DQ$104&gt;2034,84,(60+(DQ$104-$AX$104)))))</f>
        <v>5.3163075093725775E-4</v>
      </c>
      <c r="DR132" s="381">
        <f>DQ132*(1-VLOOKUP($AW132,'MP-2019_Female'!$A$3:$CH$103,IF(DR$104&gt;2034,84,(60+(DR$104-$AX$104)))))</f>
        <v>5.2673974802863494E-4</v>
      </c>
      <c r="DS132" s="381">
        <f>DR132*(1-VLOOKUP($AW132,'MP-2019_Female'!$A$3:$CH$103,IF(DS$104&gt;2034,84,(60+(DS$104-$AX$104)))))</f>
        <v>5.2189374234677146E-4</v>
      </c>
      <c r="DT132" s="381">
        <f>DS132*(1-VLOOKUP($AW132,'MP-2019_Female'!$A$3:$CH$103,IF(DT$104&gt;2034,84,(60+(DT$104-$AX$104)))))</f>
        <v>5.1709231991718121E-4</v>
      </c>
      <c r="DU132" s="381">
        <f>DT132*(1-VLOOKUP($AW132,'MP-2019_Female'!$A$3:$CH$103,IF(DU$104&gt;2034,84,(60+(DU$104-$AX$104)))))</f>
        <v>5.1233507057394311E-4</v>
      </c>
      <c r="DV132" s="381">
        <f>DU132*(1-VLOOKUP($AW132,'MP-2019_Female'!$A$3:$CH$103,IF(DV$104&gt;2034,84,(60+(DV$104-$AX$104)))))</f>
        <v>5.0762158792466282E-4</v>
      </c>
      <c r="DW132" s="381">
        <f>DV132*(1-VLOOKUP($AW132,'MP-2019_Female'!$A$3:$CH$103,IF(DW$104&gt;2034,84,(60+(DW$104-$AX$104)))))</f>
        <v>5.0295146931575592E-4</v>
      </c>
      <c r="DX132" s="381">
        <f>DW132*(1-VLOOKUP($AW132,'MP-2019_Female'!$A$3:$CH$103,IF(DX$104&gt;2034,84,(60+(DX$104-$AX$104)))))</f>
        <v>4.9832431579805098E-4</v>
      </c>
      <c r="DY132" s="381">
        <f>DX132*(1-VLOOKUP($AW132,'MP-2019_Female'!$A$3:$CH$103,IF(DY$104&gt;2034,84,(60+(DY$104-$AX$104)))))</f>
        <v>4.9373973209270892E-4</v>
      </c>
      <c r="DZ132" s="381">
        <f>DY132*(1-VLOOKUP($AW132,'MP-2019_Female'!$A$3:$CH$103,IF(DZ$104&gt;2034,84,(60+(DZ$104-$AX$104)))))</f>
        <v>4.8919732655745602E-4</v>
      </c>
      <c r="EA132" s="381">
        <f>DZ132*(1-VLOOKUP($AW132,'MP-2019_Female'!$A$3:$CH$103,IF(EA$104&gt;2034,84,(60+(EA$104-$AX$104)))))</f>
        <v>4.8469671115312744E-4</v>
      </c>
      <c r="EB132" s="381">
        <f>EA132*(1-VLOOKUP($AW132,'MP-2019_Female'!$A$3:$CH$103,IF(EB$104&gt;2034,84,(60+(EB$104-$AX$104)))))</f>
        <v>4.8023750141051869E-4</v>
      </c>
      <c r="EC132" s="381">
        <f>EB132*(1-VLOOKUP($AW132,'MP-2019_Female'!$A$3:$CH$103,IF(EC$104&gt;2034,84,(60+(EC$104-$AX$104)))))</f>
        <v>4.7581931639754189E-4</v>
      </c>
      <c r="ED132" s="381">
        <f>EC132*(1-VLOOKUP($AW132,'MP-2019_Female'!$A$3:$CH$103,IF(ED$104&gt;2034,84,(60+(ED$104-$AX$104)))))</f>
        <v>4.7144177868668454E-4</v>
      </c>
      <c r="EE132" s="381">
        <f>ED132*(1-VLOOKUP($AW132,'MP-2019_Female'!$A$3:$CH$103,IF(EE$104&gt;2034,84,(60+(EE$104-$AX$104)))))</f>
        <v>4.6710451432276703E-4</v>
      </c>
      <c r="EF132" s="381">
        <f>EE132*(1-VLOOKUP($AW132,'MP-2019_Female'!$A$3:$CH$103,IF(EF$104&gt;2034,84,(60+(EF$104-$AX$104)))))</f>
        <v>4.6280715279099755E-4</v>
      </c>
      <c r="EG132" s="381">
        <f>EF132*(1-VLOOKUP($AW132,'MP-2019_Female'!$A$3:$CH$103,IF(EG$104&gt;2034,84,(60+(EG$104-$AX$104)))))</f>
        <v>4.5854932698532037E-4</v>
      </c>
      <c r="EH132" s="381">
        <f>EG132*(1-VLOOKUP($AW132,'MP-2019_Female'!$A$3:$CH$103,IF(EH$104&gt;2034,84,(60+(EH$104-$AX$104)))))</f>
        <v>4.5433067317705541E-4</v>
      </c>
      <c r="EI132" s="381">
        <f>EH132*(1-VLOOKUP($AW132,'MP-2019_Female'!$A$3:$CH$103,IF(EI$104&gt;2034,84,(60+(EI$104-$AX$104)))))</f>
        <v>4.5015083098382653E-4</v>
      </c>
      <c r="EJ132" s="381">
        <f>EI132*(1-VLOOKUP($AW132,'MP-2019_Female'!$A$3:$CH$103,IF(EJ$104&gt;2034,84,(60+(EJ$104-$AX$104)))))</f>
        <v>4.4600944333877534E-4</v>
      </c>
      <c r="EK132" s="381">
        <f>EJ132*(1-VLOOKUP($AW132,'MP-2019_Female'!$A$3:$CH$103,IF(EK$104&gt;2034,84,(60+(EK$104-$AX$104)))))</f>
        <v>4.4190615646005861E-4</v>
      </c>
      <c r="EL132" s="381">
        <f>EK132*(1-VLOOKUP($AW132,'MP-2019_Female'!$A$3:$CH$103,IF(EL$104&gt;2034,84,(60+(EL$104-$AX$104)))))</f>
        <v>4.3784061982062608E-4</v>
      </c>
      <c r="EM132" s="381">
        <f>EL132*(1-VLOOKUP($AW132,'MP-2019_Female'!$A$3:$CH$103,IF(EM$104&gt;2034,84,(60+(EM$104-$AX$104)))))</f>
        <v>4.3381248611827633E-4</v>
      </c>
      <c r="EN132" s="381">
        <f>EM132*(1-VLOOKUP($AW132,'MP-2019_Female'!$A$3:$CH$103,IF(EN$104&gt;2034,84,(60+(EN$104-$AX$104)))))</f>
        <v>4.2982141124598821E-4</v>
      </c>
      <c r="EO132" s="381">
        <f>EN132*(1-VLOOKUP($AW132,'MP-2019_Female'!$A$3:$CH$103,IF(EO$104&gt;2034,84,(60+(EO$104-$AX$104)))))</f>
        <v>4.258670542625251E-4</v>
      </c>
      <c r="EP132" s="381">
        <f>EO132*(1-VLOOKUP($AW132,'MP-2019_Female'!$A$3:$CH$103,IF(EP$104&gt;2034,84,(60+(EP$104-$AX$104)))))</f>
        <v>4.219490773633099E-4</v>
      </c>
      <c r="EQ132" s="381">
        <f>EP132*(1-VLOOKUP($AW132,'MP-2019_Female'!$A$3:$CH$103,IF(EQ$104&gt;2034,84,(60+(EQ$104-$AX$104)))))</f>
        <v>4.1806714585156747E-4</v>
      </c>
      <c r="ER132" s="381">
        <f>EQ132*(1-VLOOKUP($AW132,'MP-2019_Female'!$A$3:$CH$103,IF(ER$104&gt;2034,84,(60+(ER$104-$AX$104)))))</f>
        <v>4.1422092810973303E-4</v>
      </c>
      <c r="ES132" s="381">
        <f>ER132*(1-VLOOKUP($AW132,'MP-2019_Female'!$A$3:$CH$103,IF(ES$104&gt;2034,84,(60+(ES$104-$AX$104)))))</f>
        <v>4.1041009557112349E-4</v>
      </c>
      <c r="ET132" s="381">
        <f>ES132*(1-VLOOKUP($AW132,'MP-2019_Female'!$A$3:$CH$103,IF(ET$104&gt;2034,84,(60+(ET$104-$AX$104)))))</f>
        <v>4.0663432269186917E-4</v>
      </c>
      <c r="EU132" s="381">
        <f>ET132*(1-VLOOKUP($AW132,'MP-2019_Female'!$A$3:$CH$103,IF(EU$104&gt;2034,84,(60+(EU$104-$AX$104)))))</f>
        <v>4.0289328692310396E-4</v>
      </c>
      <c r="EV132" s="381">
        <f>EU132*(1-VLOOKUP($AW132,'MP-2019_Female'!$A$3:$CH$103,IF(EV$104&gt;2034,84,(60+(EV$104-$AX$104)))))</f>
        <v>3.9918666868341143E-4</v>
      </c>
      <c r="EW132" s="381">
        <f>EV132*(1-VLOOKUP($AW132,'MP-2019_Female'!$A$3:$CH$103,IF(EW$104&gt;2034,84,(60+(EW$104-$AX$104)))))</f>
        <v>3.9551415133152405E-4</v>
      </c>
      <c r="EX132" s="381">
        <f>EW132*(1-VLOOKUP($AW132,'MP-2019_Female'!$A$3:$CH$103,IF(EX$104&gt;2034,84,(60+(EX$104-$AX$104)))))</f>
        <v>3.9187542113927403E-4</v>
      </c>
      <c r="EY132" s="381">
        <f>EX132*(1-VLOOKUP($AW132,'MP-2019_Female'!$A$3:$CH$103,IF(EY$104&gt;2034,84,(60+(EY$104-$AX$104)))))</f>
        <v>3.882701672647927E-4</v>
      </c>
      <c r="EZ132" s="381">
        <f>EY132*(1-VLOOKUP($AW132,'MP-2019_Female'!$A$3:$CH$103,IF(EZ$104&gt;2034,84,(60+(EZ$104-$AX$104)))))</f>
        <v>3.8469808172595662E-4</v>
      </c>
      <c r="FA132" s="381">
        <f>EZ132*(1-VLOOKUP($AW132,'MP-2019_Female'!$A$3:$CH$103,IF(FA$104&gt;2034,84,(60+(FA$104-$AX$104)))))</f>
        <v>3.811588593740778E-4</v>
      </c>
      <c r="FB132" s="381">
        <f>FA132*(1-VLOOKUP($AW132,'MP-2019_Female'!$A$3:$CH$103,IF(FB$104&gt;2034,84,(60+(FB$104-$AX$104)))))</f>
        <v>3.7765219786783629E-4</v>
      </c>
      <c r="FC132" s="381">
        <f>FB132*(1-VLOOKUP($AW132,'MP-2019_Female'!$A$3:$CH$103,IF(FC$104&gt;2034,84,(60+(FC$104-$AX$104)))))</f>
        <v>3.7417779764745222E-4</v>
      </c>
      <c r="FD132" s="381">
        <f>FC132*(1-VLOOKUP($AW132,'MP-2019_Female'!$A$3:$CH$103,IF(FD$104&gt;2034,84,(60+(FD$104-$AX$104)))))</f>
        <v>3.7073536190909565E-4</v>
      </c>
      <c r="FE132" s="381">
        <f>FD132*(1-VLOOKUP($AW132,'MP-2019_Female'!$A$3:$CH$103,IF(FE$104&gt;2034,84,(60+(FE$104-$AX$104)))))</f>
        <v>3.6732459657953196E-4</v>
      </c>
      <c r="FF132" s="381">
        <f>FE132*(1-VLOOKUP($AW132,'MP-2019_Female'!$A$3:$CH$103,IF(FF$104&gt;2034,84,(60+(FF$104-$AX$104)))))</f>
        <v>3.6394521029100028E-4</v>
      </c>
      <c r="FG132" s="381">
        <f>FF132*(1-VLOOKUP($AW132,'MP-2019_Female'!$A$3:$CH$103,IF(FG$104&gt;2034,84,(60+(FG$104-$AX$104)))))</f>
        <v>3.6059691435632311E-4</v>
      </c>
      <c r="FH132" s="381">
        <f>FG132*(1-VLOOKUP($AW132,'MP-2019_Female'!$A$3:$CH$103,IF(FH$104&gt;2034,84,(60+(FH$104-$AX$104)))))</f>
        <v>3.5727942274424494E-4</v>
      </c>
      <c r="FI132" s="381">
        <f>FH132*(1-VLOOKUP($AW132,'MP-2019_Female'!$A$3:$CH$103,IF(FI$104&gt;2034,84,(60+(FI$104-$AX$104)))))</f>
        <v>3.5399245205499789E-4</v>
      </c>
      <c r="FJ132" s="381">
        <f>FI132*(1-VLOOKUP($AW132,'MP-2019_Female'!$A$3:$CH$103,IF(FJ$104&gt;2034,84,(60+(FJ$104-$AX$104)))))</f>
        <v>3.507357214960919E-4</v>
      </c>
      <c r="FK132" s="381">
        <f>FJ132*(1-VLOOKUP($AW132,'MP-2019_Female'!$A$3:$CH$103,IF(FK$104&gt;2034,84,(60+(FK$104-$AX$104)))))</f>
        <v>3.4750895285832784E-4</v>
      </c>
      <c r="FL132" s="381">
        <f>FK132*(1-VLOOKUP($AW132,'MP-2019_Female'!$A$3:$CH$103,IF(FL$104&gt;2034,84,(60+(FL$104-$AX$104)))))</f>
        <v>3.4431187049203124E-4</v>
      </c>
      <c r="FM132" s="381">
        <f>FL132*(1-VLOOKUP($AW132,'MP-2019_Female'!$A$3:$CH$103,IF(FM$104&gt;2034,84,(60+(FM$104-$AX$104)))))</f>
        <v>3.4114420128350455E-4</v>
      </c>
      <c r="FN132" s="381">
        <f>FM132*(1-VLOOKUP($AW132,'MP-2019_Female'!$A$3:$CH$103,IF(FN$104&gt;2034,84,(60+(FN$104-$AX$104)))))</f>
        <v>3.3800567463169632E-4</v>
      </c>
    </row>
    <row r="133" spans="49:170">
      <c r="AW133" s="172">
        <v>53</v>
      </c>
      <c r="AX133" s="199">
        <f t="shared" si="30"/>
        <v>9.8380468302874708E-4</v>
      </c>
      <c r="AY133" s="334">
        <f t="shared" si="31"/>
        <v>9.6599999999999995E-4</v>
      </c>
      <c r="AZ133" s="381">
        <f>AY133*(1-VLOOKUP($AW133,'MP-2019_Female'!$A$3:$CH$103,IF(AZ$104&gt;2034,84,(60+(AZ$104-$AX$104)))))</f>
        <v>9.6870479999999987E-4</v>
      </c>
      <c r="BA133" s="381">
        <f>AZ133*(1-VLOOKUP($AW133,'MP-2019_Female'!$A$3:$CH$103,IF(BA$104&gt;2034,84,(60+(BA$104-$AX$104)))))</f>
        <v>9.7238587823999991E-4</v>
      </c>
      <c r="BB133" s="381">
        <f>BA133*(1-VLOOKUP($AW133,'MP-2019_Female'!$A$3:$CH$103,IF(BB$104&gt;2034,84,(60+(BB$104-$AX$104)))))</f>
        <v>9.7646989892860787E-4</v>
      </c>
      <c r="BC133" s="381">
        <f>BB133*(1-VLOOKUP($AW133,'MP-2019_Female'!$A$3:$CH$103,IF(BC$104&gt;2034,84,(60+(BC$104-$AX$104)))))</f>
        <v>9.8047342551421516E-4</v>
      </c>
      <c r="BD133" s="381">
        <f>BC133*(1-VLOOKUP($AW133,'MP-2019_Female'!$A$3:$CH$103,IF(BD$104&gt;2034,84,(60+(BD$104-$AX$104)))))</f>
        <v>9.8370898781841216E-4</v>
      </c>
      <c r="BE133" s="381">
        <f>BD133*(1-VLOOKUP($AW133,'MP-2019_Female'!$A$3:$CH$103,IF(BE$104&gt;2034,84,(60+(BE$104-$AX$104)))))</f>
        <v>9.8538129309770346E-4</v>
      </c>
      <c r="BF133" s="381">
        <f>BE133*(1-VLOOKUP($AW133,'MP-2019_Female'!$A$3:$CH$103,IF(BF$104&gt;2034,84,(60+(BF$104-$AX$104)))))</f>
        <v>9.8538129309770346E-4</v>
      </c>
      <c r="BG133" s="381">
        <f>BF133*(1-VLOOKUP($AW133,'MP-2019_Female'!$A$3:$CH$103,IF(BG$104&gt;2034,84,(60+(BG$104-$AX$104)))))</f>
        <v>9.8380468302874708E-4</v>
      </c>
      <c r="BH133" s="381">
        <f>BG133*(1-VLOOKUP($AW133,'MP-2019_Female'!$A$3:$CH$103,IF(BH$104&gt;2034,84,(60+(BH$104-$AX$104)))))</f>
        <v>9.8075488851135794E-4</v>
      </c>
      <c r="BI133" s="381">
        <f>BH133*(1-VLOOKUP($AW133,'MP-2019_Female'!$A$3:$CH$103,IF(BI$104&gt;2034,84,(60+(BI$104-$AX$104)))))</f>
        <v>9.7653764249075914E-4</v>
      </c>
      <c r="BJ133" s="471">
        <f>BI133*(1-VLOOKUP($AW133,'MP-2019_Female'!$A$3:$CH$103,IF(BJ$104&gt;2034,84,(60+(BJ$104-$AX$104)))))</f>
        <v>9.7145964674980718E-4</v>
      </c>
      <c r="BK133" s="381">
        <f>BJ133*(1-VLOOKUP($AW133,'MP-2019_Female'!$A$3:$CH$103,IF(BK$104&gt;2034,84,(60+(BK$104-$AX$104)))))</f>
        <v>9.6592232676333321E-4</v>
      </c>
      <c r="BL133" s="381">
        <f>BK133*(1-VLOOKUP($AW133,'MP-2019_Female'!$A$3:$CH$103,IF(BL$104&gt;2034,84,(60+(BL$104-$AX$104)))))</f>
        <v>9.602233850354295E-4</v>
      </c>
      <c r="BM133" s="381">
        <f>BL133*(1-VLOOKUP($AW133,'MP-2019_Female'!$A$3:$CH$103,IF(BM$104&gt;2034,84,(60+(BM$104-$AX$104)))))</f>
        <v>9.54654089402224E-4</v>
      </c>
      <c r="BN133" s="381">
        <f>BM133*(1-VLOOKUP($AW133,'MP-2019_Female'!$A$3:$CH$103,IF(BN$104&gt;2034,84,(60+(BN$104-$AX$104)))))</f>
        <v>9.4940349191051181E-4</v>
      </c>
      <c r="BO133" s="381">
        <f>BN133*(1-VLOOKUP($AW133,'MP-2019_Female'!$A$3:$CH$103,IF(BO$104&gt;2034,84,(60+(BO$104-$AX$104)))))</f>
        <v>9.444665937525772E-4</v>
      </c>
      <c r="BP133" s="381">
        <f>BO133*(1-VLOOKUP($AW133,'MP-2019_Female'!$A$3:$CH$103,IF(BP$104&gt;2034,84,(60+(BP$104-$AX$104)))))</f>
        <v>9.3955536746506382E-4</v>
      </c>
      <c r="BQ133" s="381">
        <f>BP133*(1-VLOOKUP($AW133,'MP-2019_Female'!$A$3:$CH$103,IF(BQ$104&gt;2034,84,(60+(BQ$104-$AX$104)))))</f>
        <v>9.3438781294400601E-4</v>
      </c>
      <c r="BR133" s="381">
        <f>BQ133*(1-VLOOKUP($AW133,'MP-2019_Female'!$A$3:$CH$103,IF(BR$104&gt;2034,84,(60+(BR$104-$AX$104)))))</f>
        <v>9.2878148606634196E-4</v>
      </c>
      <c r="BS133" s="381">
        <f>BR133*(1-VLOOKUP($AW133,'MP-2019_Female'!$A$3:$CH$103,IF(BS$104&gt;2034,84,(60+(BS$104-$AX$104)))))</f>
        <v>9.2246577196109078E-4</v>
      </c>
      <c r="BT133" s="381">
        <f>BS133*(1-VLOOKUP($AW133,'MP-2019_Female'!$A$3:$CH$103,IF(BT$104&gt;2034,84,(60+(BT$104-$AX$104)))))</f>
        <v>9.1545503209418649E-4</v>
      </c>
      <c r="BU133" s="381">
        <f>BT133*(1-VLOOKUP($AW133,'MP-2019_Female'!$A$3:$CH$103,IF(BU$104&gt;2034,84,(60+(BU$104-$AX$104)))))</f>
        <v>9.07673664321386E-4</v>
      </c>
      <c r="BV133" s="381">
        <f>BU133*(1-VLOOKUP($AW133,'MP-2019_Female'!$A$3:$CH$103,IF(BV$104&gt;2034,84,(60+(BV$104-$AX$104)))))</f>
        <v>8.9923229924319709E-4</v>
      </c>
      <c r="BW133" s="381">
        <f>BV133*(1-VLOOKUP($AW133,'MP-2019_Female'!$A$3:$CH$103,IF(BW$104&gt;2034,84,(60+(BW$104-$AX$104)))))</f>
        <v>8.9041982271061376E-4</v>
      </c>
      <c r="BX133" s="381">
        <f>BW133*(1-VLOOKUP($AW133,'MP-2019_Female'!$A$3:$CH$103,IF(BX$104&gt;2034,84,(60+(BX$104-$AX$104)))))</f>
        <v>8.821389183594051E-4</v>
      </c>
      <c r="BY133" s="381">
        <f>BX133*(1-VLOOKUP($AW133,'MP-2019_Female'!$A$3:$CH$103,IF(BY$104&gt;2034,84,(60+(BY$104-$AX$104)))))</f>
        <v>8.7393502641866267E-4</v>
      </c>
      <c r="BZ133" s="381">
        <f>BY133*(1-VLOOKUP($AW133,'MP-2019_Female'!$A$3:$CH$103,IF(BZ$104&gt;2034,84,(60+(BZ$104-$AX$104)))))</f>
        <v>8.6580743067296909E-4</v>
      </c>
      <c r="CA133" s="381">
        <f>BZ133*(1-VLOOKUP($AW133,'MP-2019_Female'!$A$3:$CH$103,IF(CA$104&gt;2034,84,(60+(CA$104-$AX$104)))))</f>
        <v>8.5775542156771051E-4</v>
      </c>
      <c r="CB133" s="381">
        <f>CA133*(1-VLOOKUP($AW133,'MP-2019_Female'!$A$3:$CH$103,IF(CB$104&gt;2034,84,(60+(CB$104-$AX$104)))))</f>
        <v>8.4977829614713083E-4</v>
      </c>
      <c r="CC133" s="381">
        <f>CB133*(1-VLOOKUP($AW133,'MP-2019_Female'!$A$3:$CH$103,IF(CC$104&gt;2034,84,(60+(CC$104-$AX$104)))))</f>
        <v>8.4187535799296249E-4</v>
      </c>
      <c r="CD133" s="381">
        <f>CC133*(1-VLOOKUP($AW133,'MP-2019_Female'!$A$3:$CH$103,IF(CD$104&gt;2034,84,(60+(CD$104-$AX$104)))))</f>
        <v>8.3404591716362798E-4</v>
      </c>
      <c r="CE133" s="381">
        <f>CD133*(1-VLOOKUP($AW133,'MP-2019_Female'!$A$3:$CH$103,IF(CE$104&gt;2034,84,(60+(CE$104-$AX$104)))))</f>
        <v>8.2628929013400625E-4</v>
      </c>
      <c r="CF133" s="381">
        <f>CE133*(1-VLOOKUP($AW133,'MP-2019_Female'!$A$3:$CH$103,IF(CF$104&gt;2034,84,(60+(CF$104-$AX$104)))))</f>
        <v>8.1860479973576005E-4</v>
      </c>
      <c r="CG133" s="381">
        <f>CF133*(1-VLOOKUP($AW133,'MP-2019_Female'!$A$3:$CH$103,IF(CG$104&gt;2034,84,(60+(CG$104-$AX$104)))))</f>
        <v>8.1099177509821754E-4</v>
      </c>
      <c r="CH133" s="381">
        <f>CG133*(1-VLOOKUP($AW133,'MP-2019_Female'!$A$3:$CH$103,IF(CH$104&gt;2034,84,(60+(CH$104-$AX$104)))))</f>
        <v>8.0344955158980413E-4</v>
      </c>
      <c r="CI133" s="381">
        <f>CH133*(1-VLOOKUP($AW133,'MP-2019_Female'!$A$3:$CH$103,IF(CI$104&gt;2034,84,(60+(CI$104-$AX$104)))))</f>
        <v>7.9597747076001898E-4</v>
      </c>
      <c r="CJ133" s="381">
        <f>CI133*(1-VLOOKUP($AW133,'MP-2019_Female'!$A$3:$CH$103,IF(CJ$104&gt;2034,84,(60+(CJ$104-$AX$104)))))</f>
        <v>7.8857488028195085E-4</v>
      </c>
      <c r="CK133" s="381">
        <f>CJ133*(1-VLOOKUP($AW133,'MP-2019_Female'!$A$3:$CH$103,IF(CK$104&gt;2034,84,(60+(CK$104-$AX$104)))))</f>
        <v>7.8124113389532875E-4</v>
      </c>
      <c r="CL133" s="381">
        <f>CK133*(1-VLOOKUP($AW133,'MP-2019_Female'!$A$3:$CH$103,IF(CL$104&gt;2034,84,(60+(CL$104-$AX$104)))))</f>
        <v>7.7397559135010223E-4</v>
      </c>
      <c r="CM133" s="381">
        <f>CL133*(1-VLOOKUP($AW133,'MP-2019_Female'!$A$3:$CH$103,IF(CM$104&gt;2034,84,(60+(CM$104-$AX$104)))))</f>
        <v>7.6677761835054628E-4</v>
      </c>
      <c r="CN133" s="381">
        <f>CM133*(1-VLOOKUP($AW133,'MP-2019_Female'!$A$3:$CH$103,IF(CN$104&gt;2034,84,(60+(CN$104-$AX$104)))))</f>
        <v>7.596465864998862E-4</v>
      </c>
      <c r="CO133" s="381">
        <f>CN133*(1-VLOOKUP($AW133,'MP-2019_Female'!$A$3:$CH$103,IF(CO$104&gt;2034,84,(60+(CO$104-$AX$104)))))</f>
        <v>7.5258187324543733E-4</v>
      </c>
      <c r="CP133" s="381">
        <f>CO133*(1-VLOOKUP($AW133,'MP-2019_Female'!$A$3:$CH$103,IF(CP$104&gt;2034,84,(60+(CP$104-$AX$104)))))</f>
        <v>7.4558286182425481E-4</v>
      </c>
      <c r="CQ133" s="381">
        <f>CP133*(1-VLOOKUP($AW133,'MP-2019_Female'!$A$3:$CH$103,IF(CQ$104&gt;2034,84,(60+(CQ$104-$AX$104)))))</f>
        <v>7.3864894120928928E-4</v>
      </c>
      <c r="CR133" s="381">
        <f>CQ133*(1-VLOOKUP($AW133,'MP-2019_Female'!$A$3:$CH$103,IF(CR$104&gt;2034,84,(60+(CR$104-$AX$104)))))</f>
        <v>7.3177950605604288E-4</v>
      </c>
      <c r="CS133" s="381">
        <f>CR133*(1-VLOOKUP($AW133,'MP-2019_Female'!$A$3:$CH$103,IF(CS$104&gt;2034,84,(60+(CS$104-$AX$104)))))</f>
        <v>7.2497395664972175E-4</v>
      </c>
      <c r="CT133" s="381">
        <f>CS133*(1-VLOOKUP($AW133,'MP-2019_Female'!$A$3:$CH$103,IF(CT$104&gt;2034,84,(60+(CT$104-$AX$104)))))</f>
        <v>7.1823169885287938E-4</v>
      </c>
      <c r="CU133" s="381">
        <f>CT133*(1-VLOOKUP($AW133,'MP-2019_Female'!$A$3:$CH$103,IF(CU$104&gt;2034,84,(60+(CU$104-$AX$104)))))</f>
        <v>7.1155214405354758E-4</v>
      </c>
      <c r="CV133" s="381">
        <f>CU133*(1-VLOOKUP($AW133,'MP-2019_Female'!$A$3:$CH$103,IF(CV$104&gt;2034,84,(60+(CV$104-$AX$104)))))</f>
        <v>7.0493470911384961E-4</v>
      </c>
      <c r="CW133" s="381">
        <f>CV133*(1-VLOOKUP($AW133,'MP-2019_Female'!$A$3:$CH$103,IF(CW$104&gt;2034,84,(60+(CW$104-$AX$104)))))</f>
        <v>6.9837881631909082E-4</v>
      </c>
      <c r="CX133" s="381">
        <f>CW133*(1-VLOOKUP($AW133,'MP-2019_Female'!$A$3:$CH$103,IF(CX$104&gt;2034,84,(60+(CX$104-$AX$104)))))</f>
        <v>6.9188389332732326E-4</v>
      </c>
      <c r="CY133" s="381">
        <f>CX133*(1-VLOOKUP($AW133,'MP-2019_Female'!$A$3:$CH$103,IF(CY$104&gt;2034,84,(60+(CY$104-$AX$104)))))</f>
        <v>6.8544937311937923E-4</v>
      </c>
      <c r="CZ133" s="381">
        <f>CY133*(1-VLOOKUP($AW133,'MP-2019_Female'!$A$3:$CH$103,IF(CZ$104&gt;2034,84,(60+(CZ$104-$AX$104)))))</f>
        <v>6.7907469394936899E-4</v>
      </c>
      <c r="DA133" s="381">
        <f>CZ133*(1-VLOOKUP($AW133,'MP-2019_Female'!$A$3:$CH$103,IF(DA$104&gt;2034,84,(60+(DA$104-$AX$104)))))</f>
        <v>6.7275929929563991E-4</v>
      </c>
      <c r="DB133" s="381">
        <f>DA133*(1-VLOOKUP($AW133,'MP-2019_Female'!$A$3:$CH$103,IF(DB$104&gt;2034,84,(60+(DB$104-$AX$104)))))</f>
        <v>6.6650263781219046E-4</v>
      </c>
      <c r="DC133" s="381">
        <f>DB133*(1-VLOOKUP($AW133,'MP-2019_Female'!$A$3:$CH$103,IF(DC$104&gt;2034,84,(60+(DC$104-$AX$104)))))</f>
        <v>6.6030416328053711E-4</v>
      </c>
      <c r="DD133" s="381">
        <f>DC133*(1-VLOOKUP($AW133,'MP-2019_Female'!$A$3:$CH$103,IF(DD$104&gt;2034,84,(60+(DD$104-$AX$104)))))</f>
        <v>6.5416333456202818E-4</v>
      </c>
      <c r="DE133" s="381">
        <f>DD133*(1-VLOOKUP($AW133,'MP-2019_Female'!$A$3:$CH$103,IF(DE$104&gt;2034,84,(60+(DE$104-$AX$104)))))</f>
        <v>6.4807961555060135E-4</v>
      </c>
      <c r="DF133" s="381">
        <f>DE133*(1-VLOOKUP($AW133,'MP-2019_Female'!$A$3:$CH$103,IF(DF$104&gt;2034,84,(60+(DF$104-$AX$104)))))</f>
        <v>6.4205247512598082E-4</v>
      </c>
      <c r="DG133" s="381">
        <f>DF133*(1-VLOOKUP($AW133,'MP-2019_Female'!$A$3:$CH$103,IF(DG$104&gt;2034,84,(60+(DG$104-$AX$104)))))</f>
        <v>6.3608138710730924E-4</v>
      </c>
      <c r="DH133" s="381">
        <f>DG133*(1-VLOOKUP($AW133,'MP-2019_Female'!$A$3:$CH$103,IF(DH$104&gt;2034,84,(60+(DH$104-$AX$104)))))</f>
        <v>6.3016583020721127E-4</v>
      </c>
      <c r="DI133" s="381">
        <f>DH133*(1-VLOOKUP($AW133,'MP-2019_Female'!$A$3:$CH$103,IF(DI$104&gt;2034,84,(60+(DI$104-$AX$104)))))</f>
        <v>6.2430528798628425E-4</v>
      </c>
      <c r="DJ133" s="381">
        <f>DI133*(1-VLOOKUP($AW133,'MP-2019_Female'!$A$3:$CH$103,IF(DJ$104&gt;2034,84,(60+(DJ$104-$AX$104)))))</f>
        <v>6.1849924880801185E-4</v>
      </c>
      <c r="DK133" s="381">
        <f>DJ133*(1-VLOOKUP($AW133,'MP-2019_Female'!$A$3:$CH$103,IF(DK$104&gt;2034,84,(60+(DK$104-$AX$104)))))</f>
        <v>6.1274720579409733E-4</v>
      </c>
      <c r="DL133" s="381">
        <f>DK133*(1-VLOOKUP($AW133,'MP-2019_Female'!$A$3:$CH$103,IF(DL$104&gt;2034,84,(60+(DL$104-$AX$104)))))</f>
        <v>6.0704865678021225E-4</v>
      </c>
      <c r="DM133" s="381">
        <f>DL133*(1-VLOOKUP($AW133,'MP-2019_Female'!$A$3:$CH$103,IF(DM$104&gt;2034,84,(60+(DM$104-$AX$104)))))</f>
        <v>6.0140310427215626E-4</v>
      </c>
      <c r="DN133" s="381">
        <f>DM133*(1-VLOOKUP($AW133,'MP-2019_Female'!$A$3:$CH$103,IF(DN$104&gt;2034,84,(60+(DN$104-$AX$104)))))</f>
        <v>5.9581005540242527E-4</v>
      </c>
      <c r="DO133" s="381">
        <f>DN133*(1-VLOOKUP($AW133,'MP-2019_Female'!$A$3:$CH$103,IF(DO$104&gt;2034,84,(60+(DO$104-$AX$104)))))</f>
        <v>5.9026902188718275E-4</v>
      </c>
      <c r="DP133" s="381">
        <f>DO133*(1-VLOOKUP($AW133,'MP-2019_Female'!$A$3:$CH$103,IF(DP$104&gt;2034,84,(60+(DP$104-$AX$104)))))</f>
        <v>5.8477951998363201E-4</v>
      </c>
      <c r="DQ133" s="381">
        <f>DP133*(1-VLOOKUP($AW133,'MP-2019_Female'!$A$3:$CH$103,IF(DQ$104&gt;2034,84,(60+(DQ$104-$AX$104)))))</f>
        <v>5.7934107044778425E-4</v>
      </c>
      <c r="DR133" s="381">
        <f>DQ133*(1-VLOOKUP($AW133,'MP-2019_Female'!$A$3:$CH$103,IF(DR$104&gt;2034,84,(60+(DR$104-$AX$104)))))</f>
        <v>5.7395319849261989E-4</v>
      </c>
      <c r="DS133" s="381">
        <f>DR133*(1-VLOOKUP($AW133,'MP-2019_Female'!$A$3:$CH$103,IF(DS$104&gt;2034,84,(60+(DS$104-$AX$104)))))</f>
        <v>5.686154337466385E-4</v>
      </c>
      <c r="DT133" s="381">
        <f>DS133*(1-VLOOKUP($AW133,'MP-2019_Female'!$A$3:$CH$103,IF(DT$104&gt;2034,84,(60+(DT$104-$AX$104)))))</f>
        <v>5.6332731021279476E-4</v>
      </c>
      <c r="DU133" s="381">
        <f>DT133*(1-VLOOKUP($AW133,'MP-2019_Female'!$A$3:$CH$103,IF(DU$104&gt;2034,84,(60+(DU$104-$AX$104)))))</f>
        <v>5.5808836622781575E-4</v>
      </c>
      <c r="DV133" s="381">
        <f>DU133*(1-VLOOKUP($AW133,'MP-2019_Female'!$A$3:$CH$103,IF(DV$104&gt;2034,84,(60+(DV$104-$AX$104)))))</f>
        <v>5.5289814442189709E-4</v>
      </c>
      <c r="DW133" s="381">
        <f>DV133*(1-VLOOKUP($AW133,'MP-2019_Female'!$A$3:$CH$103,IF(DW$104&gt;2034,84,(60+(DW$104-$AX$104)))))</f>
        <v>5.4775619167877349E-4</v>
      </c>
      <c r="DX133" s="381">
        <f>DW133*(1-VLOOKUP($AW133,'MP-2019_Female'!$A$3:$CH$103,IF(DX$104&gt;2034,84,(60+(DX$104-$AX$104)))))</f>
        <v>5.4266205909616087E-4</v>
      </c>
      <c r="DY133" s="381">
        <f>DX133*(1-VLOOKUP($AW133,'MP-2019_Female'!$A$3:$CH$103,IF(DY$104&gt;2034,84,(60+(DY$104-$AX$104)))))</f>
        <v>5.3761530194656657E-4</v>
      </c>
      <c r="DZ133" s="381">
        <f>DY133*(1-VLOOKUP($AW133,'MP-2019_Female'!$A$3:$CH$103,IF(DZ$104&gt;2034,84,(60+(DZ$104-$AX$104)))))</f>
        <v>5.3261547963846356E-4</v>
      </c>
      <c r="EA133" s="381">
        <f>DZ133*(1-VLOOKUP($AW133,'MP-2019_Female'!$A$3:$CH$103,IF(EA$104&gt;2034,84,(60+(EA$104-$AX$104)))))</f>
        <v>5.2766215567782591E-4</v>
      </c>
      <c r="EB133" s="381">
        <f>EA133*(1-VLOOKUP($AW133,'MP-2019_Female'!$A$3:$CH$103,IF(EB$104&gt;2034,84,(60+(EB$104-$AX$104)))))</f>
        <v>5.2275489763002213E-4</v>
      </c>
      <c r="EC133" s="381">
        <f>EB133*(1-VLOOKUP($AW133,'MP-2019_Female'!$A$3:$CH$103,IF(EC$104&gt;2034,84,(60+(EC$104-$AX$104)))))</f>
        <v>5.1789327708206298E-4</v>
      </c>
      <c r="ED133" s="381">
        <f>EC133*(1-VLOOKUP($AW133,'MP-2019_Female'!$A$3:$CH$103,IF(ED$104&gt;2034,84,(60+(ED$104-$AX$104)))))</f>
        <v>5.1307686960519981E-4</v>
      </c>
      <c r="EE133" s="381">
        <f>ED133*(1-VLOOKUP($AW133,'MP-2019_Female'!$A$3:$CH$103,IF(EE$104&gt;2034,84,(60+(EE$104-$AX$104)))))</f>
        <v>5.0830525471787149E-4</v>
      </c>
      <c r="EF133" s="381">
        <f>EE133*(1-VLOOKUP($AW133,'MP-2019_Female'!$A$3:$CH$103,IF(EF$104&gt;2034,84,(60+(EF$104-$AX$104)))))</f>
        <v>5.0357801584899526E-4</v>
      </c>
      <c r="EG133" s="381">
        <f>EF133*(1-VLOOKUP($AW133,'MP-2019_Female'!$A$3:$CH$103,IF(EG$104&gt;2034,84,(60+(EG$104-$AX$104)))))</f>
        <v>4.9889474030159959E-4</v>
      </c>
      <c r="EH133" s="381">
        <f>EG133*(1-VLOOKUP($AW133,'MP-2019_Female'!$A$3:$CH$103,IF(EH$104&gt;2034,84,(60+(EH$104-$AX$104)))))</f>
        <v>4.9425501921679469E-4</v>
      </c>
      <c r="EI133" s="381">
        <f>EH133*(1-VLOOKUP($AW133,'MP-2019_Female'!$A$3:$CH$103,IF(EI$104&gt;2034,84,(60+(EI$104-$AX$104)))))</f>
        <v>4.8965844753807856E-4</v>
      </c>
      <c r="EJ133" s="381">
        <f>EI133*(1-VLOOKUP($AW133,'MP-2019_Female'!$A$3:$CH$103,IF(EJ$104&gt;2034,84,(60+(EJ$104-$AX$104)))))</f>
        <v>4.8510462397597444E-4</v>
      </c>
      <c r="EK133" s="381">
        <f>EJ133*(1-VLOOKUP($AW133,'MP-2019_Female'!$A$3:$CH$103,IF(EK$104&gt;2034,84,(60+(EK$104-$AX$104)))))</f>
        <v>4.8059315097299791E-4</v>
      </c>
      <c r="EL133" s="381">
        <f>EK133*(1-VLOOKUP($AW133,'MP-2019_Female'!$A$3:$CH$103,IF(EL$104&gt;2034,84,(60+(EL$104-$AX$104)))))</f>
        <v>4.7612363466894902E-4</v>
      </c>
      <c r="EM133" s="381">
        <f>EL133*(1-VLOOKUP($AW133,'MP-2019_Female'!$A$3:$CH$103,IF(EM$104&gt;2034,84,(60+(EM$104-$AX$104)))))</f>
        <v>4.716956848665278E-4</v>
      </c>
      <c r="EN133" s="381">
        <f>EM133*(1-VLOOKUP($AW133,'MP-2019_Female'!$A$3:$CH$103,IF(EN$104&gt;2034,84,(60+(EN$104-$AX$104)))))</f>
        <v>4.6730891499726913E-4</v>
      </c>
      <c r="EO133" s="381">
        <f>EN133*(1-VLOOKUP($AW133,'MP-2019_Female'!$A$3:$CH$103,IF(EO$104&gt;2034,84,(60+(EO$104-$AX$104)))))</f>
        <v>4.6296294208779452E-4</v>
      </c>
      <c r="EP133" s="381">
        <f>EO133*(1-VLOOKUP($AW133,'MP-2019_Female'!$A$3:$CH$103,IF(EP$104&gt;2034,84,(60+(EP$104-$AX$104)))))</f>
        <v>4.5865738672637804E-4</v>
      </c>
      <c r="EQ133" s="381">
        <f>EP133*(1-VLOOKUP($AW133,'MP-2019_Female'!$A$3:$CH$103,IF(EQ$104&gt;2034,84,(60+(EQ$104-$AX$104)))))</f>
        <v>4.5439187302982276E-4</v>
      </c>
      <c r="ER133" s="381">
        <f>EQ133*(1-VLOOKUP($AW133,'MP-2019_Female'!$A$3:$CH$103,IF(ER$104&gt;2034,84,(60+(ER$104-$AX$104)))))</f>
        <v>4.5016602861064543E-4</v>
      </c>
      <c r="ES133" s="381">
        <f>ER133*(1-VLOOKUP($AW133,'MP-2019_Female'!$A$3:$CH$103,IF(ES$104&gt;2034,84,(60+(ES$104-$AX$104)))))</f>
        <v>4.4597948454456641E-4</v>
      </c>
      <c r="ET133" s="381">
        <f>ES133*(1-VLOOKUP($AW133,'MP-2019_Female'!$A$3:$CH$103,IF(ET$104&gt;2034,84,(60+(ET$104-$AX$104)))))</f>
        <v>4.4183187533830196E-4</v>
      </c>
      <c r="EU133" s="381">
        <f>ET133*(1-VLOOKUP($AW133,'MP-2019_Female'!$A$3:$CH$103,IF(EU$104&gt;2034,84,(60+(EU$104-$AX$104)))))</f>
        <v>4.3772283889765575E-4</v>
      </c>
      <c r="EV133" s="381">
        <f>EU133*(1-VLOOKUP($AW133,'MP-2019_Female'!$A$3:$CH$103,IF(EV$104&gt;2034,84,(60+(EV$104-$AX$104)))))</f>
        <v>4.3365201649590759E-4</v>
      </c>
      <c r="EW133" s="381">
        <f>EV133*(1-VLOOKUP($AW133,'MP-2019_Female'!$A$3:$CH$103,IF(EW$104&gt;2034,84,(60+(EW$104-$AX$104)))))</f>
        <v>4.2961905274249565E-4</v>
      </c>
      <c r="EX133" s="381">
        <f>EW133*(1-VLOOKUP($AW133,'MP-2019_Female'!$A$3:$CH$103,IF(EX$104&gt;2034,84,(60+(EX$104-$AX$104)))))</f>
        <v>4.2562359555199046E-4</v>
      </c>
      <c r="EY133" s="381">
        <f>EX133*(1-VLOOKUP($AW133,'MP-2019_Female'!$A$3:$CH$103,IF(EY$104&gt;2034,84,(60+(EY$104-$AX$104)))))</f>
        <v>4.2166529611335697E-4</v>
      </c>
      <c r="EZ133" s="381">
        <f>EY133*(1-VLOOKUP($AW133,'MP-2019_Female'!$A$3:$CH$103,IF(EZ$104&gt;2034,84,(60+(EZ$104-$AX$104)))))</f>
        <v>4.1774380885950275E-4</v>
      </c>
      <c r="FA133" s="381">
        <f>EZ133*(1-VLOOKUP($AW133,'MP-2019_Female'!$A$3:$CH$103,IF(FA$104&gt;2034,84,(60+(FA$104-$AX$104)))))</f>
        <v>4.1385879143710939E-4</v>
      </c>
      <c r="FB133" s="381">
        <f>FA133*(1-VLOOKUP($AW133,'MP-2019_Female'!$A$3:$CH$103,IF(FB$104&gt;2034,84,(60+(FB$104-$AX$104)))))</f>
        <v>4.100099046767443E-4</v>
      </c>
      <c r="FC133" s="381">
        <f>FB133*(1-VLOOKUP($AW133,'MP-2019_Female'!$A$3:$CH$103,IF(FC$104&gt;2034,84,(60+(FC$104-$AX$104)))))</f>
        <v>4.0619681256325057E-4</v>
      </c>
      <c r="FD133" s="381">
        <f>FC133*(1-VLOOKUP($AW133,'MP-2019_Female'!$A$3:$CH$103,IF(FD$104&gt;2034,84,(60+(FD$104-$AX$104)))))</f>
        <v>4.0241918220641234E-4</v>
      </c>
      <c r="FE133" s="381">
        <f>FD133*(1-VLOOKUP($AW133,'MP-2019_Female'!$A$3:$CH$103,IF(FE$104&gt;2034,84,(60+(FE$104-$AX$104)))))</f>
        <v>3.9867668381189273E-4</v>
      </c>
      <c r="FF133" s="381">
        <f>FE133*(1-VLOOKUP($AW133,'MP-2019_Female'!$A$3:$CH$103,IF(FF$104&gt;2034,84,(60+(FF$104-$AX$104)))))</f>
        <v>3.9496899065244212E-4</v>
      </c>
      <c r="FG133" s="381">
        <f>FF133*(1-VLOOKUP($AW133,'MP-2019_Female'!$A$3:$CH$103,IF(FG$104&gt;2034,84,(60+(FG$104-$AX$104)))))</f>
        <v>3.9129577903937441E-4</v>
      </c>
      <c r="FH133" s="381">
        <f>FG133*(1-VLOOKUP($AW133,'MP-2019_Female'!$A$3:$CH$103,IF(FH$104&gt;2034,84,(60+(FH$104-$AX$104)))))</f>
        <v>3.8765672829430822E-4</v>
      </c>
      <c r="FI133" s="381">
        <f>FH133*(1-VLOOKUP($AW133,'MP-2019_Female'!$A$3:$CH$103,IF(FI$104&gt;2034,84,(60+(FI$104-$AX$104)))))</f>
        <v>3.8405152072117115E-4</v>
      </c>
      <c r="FJ133" s="381">
        <f>FI133*(1-VLOOKUP($AW133,'MP-2019_Female'!$A$3:$CH$103,IF(FJ$104&gt;2034,84,(60+(FJ$104-$AX$104)))))</f>
        <v>3.8047984157846428E-4</v>
      </c>
      <c r="FK133" s="381">
        <f>FJ133*(1-VLOOKUP($AW133,'MP-2019_Female'!$A$3:$CH$103,IF(FK$104&gt;2034,84,(60+(FK$104-$AX$104)))))</f>
        <v>3.7694137905178458E-4</v>
      </c>
      <c r="FL133" s="381">
        <f>FK133*(1-VLOOKUP($AW133,'MP-2019_Female'!$A$3:$CH$103,IF(FL$104&gt;2034,84,(60+(FL$104-$AX$104)))))</f>
        <v>3.7343582422660302E-4</v>
      </c>
      <c r="FM133" s="381">
        <f>FL133*(1-VLOOKUP($AW133,'MP-2019_Female'!$A$3:$CH$103,IF(FM$104&gt;2034,84,(60+(FM$104-$AX$104)))))</f>
        <v>3.6996287106129562E-4</v>
      </c>
      <c r="FN133" s="381">
        <f>FM133*(1-VLOOKUP($AW133,'MP-2019_Female'!$A$3:$CH$103,IF(FN$104&gt;2034,84,(60+(FN$104-$AX$104)))))</f>
        <v>3.665222163604256E-4</v>
      </c>
    </row>
    <row r="134" spans="49:170">
      <c r="AW134" s="172">
        <v>54</v>
      </c>
      <c r="AX134" s="199">
        <f t="shared" si="30"/>
        <v>1.0772795539477843E-3</v>
      </c>
      <c r="AY134" s="334">
        <f t="shared" si="31"/>
        <v>1.0395999999999999E-3</v>
      </c>
      <c r="AZ134" s="381">
        <f>AY134*(1-VLOOKUP($AW134,'MP-2019_Female'!$A$3:$CH$103,IF(AZ$104&gt;2034,84,(60+(AZ$104-$AX$104)))))</f>
        <v>1.0438623599999999E-3</v>
      </c>
      <c r="BA134" s="381">
        <f>AZ134*(1-VLOOKUP($AW134,'MP-2019_Female'!$A$3:$CH$103,IF(BA$104&gt;2034,84,(60+(BA$104-$AX$104)))))</f>
        <v>1.0498123754519998E-3</v>
      </c>
      <c r="BB134" s="381">
        <f>BA134*(1-VLOOKUP($AW134,'MP-2019_Female'!$A$3:$CH$103,IF(BB$104&gt;2034,84,(60+(BB$104-$AX$104)))))</f>
        <v>1.0566361558924378E-3</v>
      </c>
      <c r="BC134" s="381">
        <f>BB134*(1-VLOOKUP($AW134,'MP-2019_Female'!$A$3:$CH$103,IF(BC$104&gt;2034,84,(60+(BC$104-$AX$104)))))</f>
        <v>1.0636099545213277E-3</v>
      </c>
      <c r="BD134" s="381">
        <f>BC134*(1-VLOOKUP($AW134,'MP-2019_Female'!$A$3:$CH$103,IF(BD$104&gt;2034,84,(60+(BD$104-$AX$104)))))</f>
        <v>1.0699916142484557E-3</v>
      </c>
      <c r="BE134" s="381">
        <f>BD134*(1-VLOOKUP($AW134,'MP-2019_Female'!$A$3:$CH$103,IF(BE$104&gt;2034,84,(60+(BE$104-$AX$104)))))</f>
        <v>1.074592578189724E-3</v>
      </c>
      <c r="BF134" s="381">
        <f>BE134*(1-VLOOKUP($AW134,'MP-2019_Female'!$A$3:$CH$103,IF(BF$104&gt;2034,84,(60+(BF$104-$AX$104)))))</f>
        <v>1.0770641411195605E-3</v>
      </c>
      <c r="BG134" s="381">
        <f>BF134*(1-VLOOKUP($AW134,'MP-2019_Female'!$A$3:$CH$103,IF(BG$104&gt;2034,84,(60+(BG$104-$AX$104)))))</f>
        <v>1.0772795539477843E-3</v>
      </c>
      <c r="BH134" s="381">
        <f>BG134*(1-VLOOKUP($AW134,'MP-2019_Female'!$A$3:$CH$103,IF(BH$104&gt;2034,84,(60+(BH$104-$AX$104)))))</f>
        <v>1.0753404507506783E-3</v>
      </c>
      <c r="BI134" s="381">
        <f>BH134*(1-VLOOKUP($AW134,'MP-2019_Female'!$A$3:$CH$103,IF(BI$104&gt;2034,84,(60+(BI$104-$AX$104)))))</f>
        <v>1.0714692251279757E-3</v>
      </c>
      <c r="BJ134" s="471">
        <f>BI134*(1-VLOOKUP($AW134,'MP-2019_Female'!$A$3:$CH$103,IF(BJ$104&gt;2034,84,(60+(BJ$104-$AX$104)))))</f>
        <v>1.0661118790023358E-3</v>
      </c>
      <c r="BK134" s="381">
        <f>BJ134*(1-VLOOKUP($AW134,'MP-2019_Female'!$A$3:$CH$103,IF(BK$104&gt;2034,84,(60+(BK$104-$AX$104)))))</f>
        <v>1.0597152077283217E-3</v>
      </c>
      <c r="BL134" s="381">
        <f>BK134*(1-VLOOKUP($AW134,'MP-2019_Female'!$A$3:$CH$103,IF(BL$104&gt;2034,84,(60+(BL$104-$AX$104)))))</f>
        <v>1.0528270588780876E-3</v>
      </c>
      <c r="BM134" s="381">
        <f>BL134*(1-VLOOKUP($AW134,'MP-2019_Female'!$A$3:$CH$103,IF(BM$104&gt;2034,84,(60+(BM$104-$AX$104)))))</f>
        <v>1.0457731175836044E-3</v>
      </c>
      <c r="BN134" s="381">
        <f>BM134*(1-VLOOKUP($AW134,'MP-2019_Female'!$A$3:$CH$103,IF(BN$104&gt;2034,84,(60+(BN$104-$AX$104)))))</f>
        <v>1.0389755923193109E-3</v>
      </c>
      <c r="BO134" s="381">
        <f>BN134*(1-VLOOKUP($AW134,'MP-2019_Female'!$A$3:$CH$103,IF(BO$104&gt;2034,84,(60+(BO$104-$AX$104)))))</f>
        <v>1.0325339436469312E-3</v>
      </c>
      <c r="BP134" s="381">
        <f>BO134*(1-VLOOKUP($AW134,'MP-2019_Female'!$A$3:$CH$103,IF(BP$104&gt;2034,84,(60+(BP$104-$AX$104)))))</f>
        <v>1.0263387399850497E-3</v>
      </c>
      <c r="BQ134" s="381">
        <f>BP134*(1-VLOOKUP($AW134,'MP-2019_Female'!$A$3:$CH$103,IF(BQ$104&gt;2034,84,(60+(BQ$104-$AX$104)))))</f>
        <v>1.0199754397971425E-3</v>
      </c>
      <c r="BR134" s="381">
        <f>BQ134*(1-VLOOKUP($AW134,'MP-2019_Female'!$A$3:$CH$103,IF(BR$104&gt;2034,84,(60+(BR$104-$AX$104)))))</f>
        <v>1.013345599438461E-3</v>
      </c>
      <c r="BS134" s="381">
        <f>BR134*(1-VLOOKUP($AW134,'MP-2019_Female'!$A$3:$CH$103,IF(BS$104&gt;2034,84,(60+(BS$104-$AX$104)))))</f>
        <v>1.006150845682448E-3</v>
      </c>
      <c r="BT134" s="381">
        <f>BS134*(1-VLOOKUP($AW134,'MP-2019_Female'!$A$3:$CH$103,IF(BT$104&gt;2034,84,(60+(BT$104-$AX$104)))))</f>
        <v>9.9830286908612485E-4</v>
      </c>
      <c r="BU134" s="381">
        <f>BT134*(1-VLOOKUP($AW134,'MP-2019_Female'!$A$3:$CH$103,IF(BU$104&gt;2034,84,(60+(BU$104-$AX$104)))))</f>
        <v>9.8971746441198411E-4</v>
      </c>
      <c r="BV134" s="381">
        <f>BU134*(1-VLOOKUP($AW134,'MP-2019_Female'!$A$3:$CH$103,IF(BV$104&gt;2034,84,(60+(BV$104-$AX$104)))))</f>
        <v>9.8051309199295267E-4</v>
      </c>
      <c r="BW134" s="381">
        <f>BV134*(1-VLOOKUP($AW134,'MP-2019_Female'!$A$3:$CH$103,IF(BW$104&gt;2034,84,(60+(BW$104-$AX$104)))))</f>
        <v>9.7090406369142168E-4</v>
      </c>
      <c r="BX134" s="381">
        <f>BW134*(1-VLOOKUP($AW134,'MP-2019_Female'!$A$3:$CH$103,IF(BX$104&gt;2034,84,(60+(BX$104-$AX$104)))))</f>
        <v>9.6187465589909148E-4</v>
      </c>
      <c r="BY134" s="381">
        <f>BX134*(1-VLOOKUP($AW134,'MP-2019_Female'!$A$3:$CH$103,IF(BY$104&gt;2034,84,(60+(BY$104-$AX$104)))))</f>
        <v>9.5292922159923E-4</v>
      </c>
      <c r="BZ134" s="381">
        <f>BY134*(1-VLOOKUP($AW134,'MP-2019_Female'!$A$3:$CH$103,IF(BZ$104&gt;2034,84,(60+(BZ$104-$AX$104)))))</f>
        <v>9.4406697983835718E-4</v>
      </c>
      <c r="CA134" s="381">
        <f>BZ134*(1-VLOOKUP($AW134,'MP-2019_Female'!$A$3:$CH$103,IF(CA$104&gt;2034,84,(60+(CA$104-$AX$104)))))</f>
        <v>9.3528715692586047E-4</v>
      </c>
      <c r="CB134" s="381">
        <f>CA134*(1-VLOOKUP($AW134,'MP-2019_Female'!$A$3:$CH$103,IF(CB$104&gt;2034,84,(60+(CB$104-$AX$104)))))</f>
        <v>9.2658898636645E-4</v>
      </c>
      <c r="CC134" s="381">
        <f>CB134*(1-VLOOKUP($AW134,'MP-2019_Female'!$A$3:$CH$103,IF(CC$104&gt;2034,84,(60+(CC$104-$AX$104)))))</f>
        <v>9.1797170879324205E-4</v>
      </c>
      <c r="CD134" s="381">
        <f>CC134*(1-VLOOKUP($AW134,'MP-2019_Female'!$A$3:$CH$103,IF(CD$104&gt;2034,84,(60+(CD$104-$AX$104)))))</f>
        <v>9.0943457190146497E-4</v>
      </c>
      <c r="CE134" s="381">
        <f>CD134*(1-VLOOKUP($AW134,'MP-2019_Female'!$A$3:$CH$103,IF(CE$104&gt;2034,84,(60+(CE$104-$AX$104)))))</f>
        <v>9.0097683038278136E-4</v>
      </c>
      <c r="CF134" s="381">
        <f>CE134*(1-VLOOKUP($AW134,'MP-2019_Female'!$A$3:$CH$103,IF(CF$104&gt;2034,84,(60+(CF$104-$AX$104)))))</f>
        <v>8.9259774586022153E-4</v>
      </c>
      <c r="CG134" s="381">
        <f>CF134*(1-VLOOKUP($AW134,'MP-2019_Female'!$A$3:$CH$103,IF(CG$104&gt;2034,84,(60+(CG$104-$AX$104)))))</f>
        <v>8.8429658682372147E-4</v>
      </c>
      <c r="CH134" s="381">
        <f>CG134*(1-VLOOKUP($AW134,'MP-2019_Female'!$A$3:$CH$103,IF(CH$104&gt;2034,84,(60+(CH$104-$AX$104)))))</f>
        <v>8.7607262856626087E-4</v>
      </c>
      <c r="CI134" s="381">
        <f>CH134*(1-VLOOKUP($AW134,'MP-2019_Female'!$A$3:$CH$103,IF(CI$104&gt;2034,84,(60+(CI$104-$AX$104)))))</f>
        <v>8.6792515312059462E-4</v>
      </c>
      <c r="CJ134" s="381">
        <f>CI134*(1-VLOOKUP($AW134,'MP-2019_Female'!$A$3:$CH$103,IF(CJ$104&gt;2034,84,(60+(CJ$104-$AX$104)))))</f>
        <v>8.5985344919657311E-4</v>
      </c>
      <c r="CK134" s="381">
        <f>CJ134*(1-VLOOKUP($AW134,'MP-2019_Female'!$A$3:$CH$103,IF(CK$104&gt;2034,84,(60+(CK$104-$AX$104)))))</f>
        <v>8.5185681211904498E-4</v>
      </c>
      <c r="CL134" s="381">
        <f>CK134*(1-VLOOKUP($AW134,'MP-2019_Female'!$A$3:$CH$103,IF(CL$104&gt;2034,84,(60+(CL$104-$AX$104)))))</f>
        <v>8.4393454376633791E-4</v>
      </c>
      <c r="CM134" s="381">
        <f>CL134*(1-VLOOKUP($AW134,'MP-2019_Female'!$A$3:$CH$103,IF(CM$104&gt;2034,84,(60+(CM$104-$AX$104)))))</f>
        <v>8.3608595250931098E-4</v>
      </c>
      <c r="CN134" s="381">
        <f>CM134*(1-VLOOKUP($AW134,'MP-2019_Female'!$A$3:$CH$103,IF(CN$104&gt;2034,84,(60+(CN$104-$AX$104)))))</f>
        <v>8.2831035315097446E-4</v>
      </c>
      <c r="CO134" s="381">
        <f>CN134*(1-VLOOKUP($AW134,'MP-2019_Female'!$A$3:$CH$103,IF(CO$104&gt;2034,84,(60+(CO$104-$AX$104)))))</f>
        <v>8.206070668666704E-4</v>
      </c>
      <c r="CP134" s="381">
        <f>CO134*(1-VLOOKUP($AW134,'MP-2019_Female'!$A$3:$CH$103,IF(CP$104&gt;2034,84,(60+(CP$104-$AX$104)))))</f>
        <v>8.1297542114481039E-4</v>
      </c>
      <c r="CQ134" s="381">
        <f>CP134*(1-VLOOKUP($AW134,'MP-2019_Female'!$A$3:$CH$103,IF(CQ$104&gt;2034,84,(60+(CQ$104-$AX$104)))))</f>
        <v>8.0541474972816362E-4</v>
      </c>
      <c r="CR134" s="381">
        <f>CQ134*(1-VLOOKUP($AW134,'MP-2019_Female'!$A$3:$CH$103,IF(CR$104&gt;2034,84,(60+(CR$104-$AX$104)))))</f>
        <v>7.9792439255569171E-4</v>
      </c>
      <c r="CS134" s="381">
        <f>CR134*(1-VLOOKUP($AW134,'MP-2019_Female'!$A$3:$CH$103,IF(CS$104&gt;2034,84,(60+(CS$104-$AX$104)))))</f>
        <v>7.9050369570492381E-4</v>
      </c>
      <c r="CT134" s="381">
        <f>CS134*(1-VLOOKUP($AW134,'MP-2019_Female'!$A$3:$CH$103,IF(CT$104&gt;2034,84,(60+(CT$104-$AX$104)))))</f>
        <v>7.8315201133486801E-4</v>
      </c>
      <c r="CU134" s="381">
        <f>CT134*(1-VLOOKUP($AW134,'MP-2019_Female'!$A$3:$CH$103,IF(CU$104&gt;2034,84,(60+(CU$104-$AX$104)))))</f>
        <v>7.7586869762945375E-4</v>
      </c>
      <c r="CV134" s="381">
        <f>CU134*(1-VLOOKUP($AW134,'MP-2019_Female'!$A$3:$CH$103,IF(CV$104&gt;2034,84,(60+(CV$104-$AX$104)))))</f>
        <v>7.6865311874149982E-4</v>
      </c>
      <c r="CW134" s="381">
        <f>CV134*(1-VLOOKUP($AW134,'MP-2019_Female'!$A$3:$CH$103,IF(CW$104&gt;2034,84,(60+(CW$104-$AX$104)))))</f>
        <v>7.6150464473720393E-4</v>
      </c>
      <c r="CX134" s="381">
        <f>CW134*(1-VLOOKUP($AW134,'MP-2019_Female'!$A$3:$CH$103,IF(CX$104&gt;2034,84,(60+(CX$104-$AX$104)))))</f>
        <v>7.54422651541148E-4</v>
      </c>
      <c r="CY134" s="381">
        <f>CX134*(1-VLOOKUP($AW134,'MP-2019_Female'!$A$3:$CH$103,IF(CY$104&gt;2034,84,(60+(CY$104-$AX$104)))))</f>
        <v>7.4740652088181537E-4</v>
      </c>
      <c r="CZ134" s="381">
        <f>CY134*(1-VLOOKUP($AW134,'MP-2019_Female'!$A$3:$CH$103,IF(CZ$104&gt;2034,84,(60+(CZ$104-$AX$104)))))</f>
        <v>7.4045564023761455E-4</v>
      </c>
      <c r="DA134" s="381">
        <f>CZ134*(1-VLOOKUP($AW134,'MP-2019_Female'!$A$3:$CH$103,IF(DA$104&gt;2034,84,(60+(DA$104-$AX$104)))))</f>
        <v>7.3356940278340472E-4</v>
      </c>
      <c r="DB134" s="381">
        <f>DA134*(1-VLOOKUP($AW134,'MP-2019_Female'!$A$3:$CH$103,IF(DB$104&gt;2034,84,(60+(DB$104-$AX$104)))))</f>
        <v>7.2674720733751903E-4</v>
      </c>
      <c r="DC134" s="381">
        <f>DB134*(1-VLOOKUP($AW134,'MP-2019_Female'!$A$3:$CH$103,IF(DC$104&gt;2034,84,(60+(DC$104-$AX$104)))))</f>
        <v>7.1998845830928014E-4</v>
      </c>
      <c r="DD134" s="381">
        <f>DC134*(1-VLOOKUP($AW134,'MP-2019_Female'!$A$3:$CH$103,IF(DD$104&gt;2034,84,(60+(DD$104-$AX$104)))))</f>
        <v>7.1329256564700387E-4</v>
      </c>
      <c r="DE134" s="381">
        <f>DD134*(1-VLOOKUP($AW134,'MP-2019_Female'!$A$3:$CH$103,IF(DE$104&gt;2034,84,(60+(DE$104-$AX$104)))))</f>
        <v>7.0665894478648677E-4</v>
      </c>
      <c r="DF134" s="381">
        <f>DE134*(1-VLOOKUP($AW134,'MP-2019_Female'!$A$3:$CH$103,IF(DF$104&gt;2034,84,(60+(DF$104-$AX$104)))))</f>
        <v>7.0008701659997243E-4</v>
      </c>
      <c r="DG134" s="381">
        <f>DF134*(1-VLOOKUP($AW134,'MP-2019_Female'!$A$3:$CH$103,IF(DG$104&gt;2034,84,(60+(DG$104-$AX$104)))))</f>
        <v>6.9357620734559274E-4</v>
      </c>
      <c r="DH134" s="381">
        <f>DG134*(1-VLOOKUP($AW134,'MP-2019_Female'!$A$3:$CH$103,IF(DH$104&gt;2034,84,(60+(DH$104-$AX$104)))))</f>
        <v>6.8712594861727871E-4</v>
      </c>
      <c r="DI134" s="381">
        <f>DH134*(1-VLOOKUP($AW134,'MP-2019_Female'!$A$3:$CH$103,IF(DI$104&gt;2034,84,(60+(DI$104-$AX$104)))))</f>
        <v>6.8073567729513807E-4</v>
      </c>
      <c r="DJ134" s="381">
        <f>DI134*(1-VLOOKUP($AW134,'MP-2019_Female'!$A$3:$CH$103,IF(DJ$104&gt;2034,84,(60+(DJ$104-$AX$104)))))</f>
        <v>6.7440483549629333E-4</v>
      </c>
      <c r="DK134" s="381">
        <f>DJ134*(1-VLOOKUP($AW134,'MP-2019_Female'!$A$3:$CH$103,IF(DK$104&gt;2034,84,(60+(DK$104-$AX$104)))))</f>
        <v>6.6813287052617783E-4</v>
      </c>
      <c r="DL134" s="381">
        <f>DK134*(1-VLOOKUP($AW134,'MP-2019_Female'!$A$3:$CH$103,IF(DL$104&gt;2034,84,(60+(DL$104-$AX$104)))))</f>
        <v>6.6191923483028441E-4</v>
      </c>
      <c r="DM134" s="381">
        <f>DL134*(1-VLOOKUP($AW134,'MP-2019_Female'!$A$3:$CH$103,IF(DM$104&gt;2034,84,(60+(DM$104-$AX$104)))))</f>
        <v>6.5576338594636283E-4</v>
      </c>
      <c r="DN134" s="381">
        <f>DM134*(1-VLOOKUP($AW134,'MP-2019_Female'!$A$3:$CH$103,IF(DN$104&gt;2034,84,(60+(DN$104-$AX$104)))))</f>
        <v>6.4966478645706168E-4</v>
      </c>
      <c r="DO134" s="381">
        <f>DN134*(1-VLOOKUP($AW134,'MP-2019_Female'!$A$3:$CH$103,IF(DO$104&gt;2034,84,(60+(DO$104-$AX$104)))))</f>
        <v>6.4362290394301099E-4</v>
      </c>
      <c r="DP134" s="381">
        <f>DO134*(1-VLOOKUP($AW134,'MP-2019_Female'!$A$3:$CH$103,IF(DP$104&gt;2034,84,(60+(DP$104-$AX$104)))))</f>
        <v>6.3763721093634102E-4</v>
      </c>
      <c r="DQ134" s="381">
        <f>DP134*(1-VLOOKUP($AW134,'MP-2019_Female'!$A$3:$CH$103,IF(DQ$104&gt;2034,84,(60+(DQ$104-$AX$104)))))</f>
        <v>6.3170718487463309E-4</v>
      </c>
      <c r="DR134" s="381">
        <f>DQ134*(1-VLOOKUP($AW134,'MP-2019_Female'!$A$3:$CH$103,IF(DR$104&gt;2034,84,(60+(DR$104-$AX$104)))))</f>
        <v>6.2583230805529904E-4</v>
      </c>
      <c r="DS134" s="381">
        <f>DR134*(1-VLOOKUP($AW134,'MP-2019_Female'!$A$3:$CH$103,IF(DS$104&gt;2034,84,(60+(DS$104-$AX$104)))))</f>
        <v>6.2001206759038476E-4</v>
      </c>
      <c r="DT134" s="381">
        <f>DS134*(1-VLOOKUP($AW134,'MP-2019_Female'!$A$3:$CH$103,IF(DT$104&gt;2034,84,(60+(DT$104-$AX$104)))))</f>
        <v>6.1424595536179415E-4</v>
      </c>
      <c r="DU134" s="381">
        <f>DT134*(1-VLOOKUP($AW134,'MP-2019_Female'!$A$3:$CH$103,IF(DU$104&gt;2034,84,(60+(DU$104-$AX$104)))))</f>
        <v>6.0853346797692953E-4</v>
      </c>
      <c r="DV134" s="381">
        <f>DU134*(1-VLOOKUP($AW134,'MP-2019_Female'!$A$3:$CH$103,IF(DV$104&gt;2034,84,(60+(DV$104-$AX$104)))))</f>
        <v>6.0287410672474405E-4</v>
      </c>
      <c r="DW134" s="381">
        <f>DV134*(1-VLOOKUP($AW134,'MP-2019_Female'!$A$3:$CH$103,IF(DW$104&gt;2034,84,(60+(DW$104-$AX$104)))))</f>
        <v>5.9726737753220392E-4</v>
      </c>
      <c r="DX134" s="381">
        <f>DW134*(1-VLOOKUP($AW134,'MP-2019_Female'!$A$3:$CH$103,IF(DX$104&gt;2034,84,(60+(DX$104-$AX$104)))))</f>
        <v>5.9171279092115441E-4</v>
      </c>
      <c r="DY134" s="381">
        <f>DX134*(1-VLOOKUP($AW134,'MP-2019_Female'!$A$3:$CH$103,IF(DY$104&gt;2034,84,(60+(DY$104-$AX$104)))))</f>
        <v>5.8620986196558764E-4</v>
      </c>
      <c r="DZ134" s="381">
        <f>DY134*(1-VLOOKUP($AW134,'MP-2019_Female'!$A$3:$CH$103,IF(DZ$104&gt;2034,84,(60+(DZ$104-$AX$104)))))</f>
        <v>5.8075811024930763E-4</v>
      </c>
      <c r="EA134" s="381">
        <f>DZ134*(1-VLOOKUP($AW134,'MP-2019_Female'!$A$3:$CH$103,IF(EA$104&gt;2034,84,(60+(EA$104-$AX$104)))))</f>
        <v>5.7535705982398905E-4</v>
      </c>
      <c r="EB134" s="381">
        <f>EA134*(1-VLOOKUP($AW134,'MP-2019_Female'!$A$3:$CH$103,IF(EB$104&gt;2034,84,(60+(EB$104-$AX$104)))))</f>
        <v>5.7000623916762599E-4</v>
      </c>
      <c r="EC134" s="381">
        <f>EB134*(1-VLOOKUP($AW134,'MP-2019_Female'!$A$3:$CH$103,IF(EC$104&gt;2034,84,(60+(EC$104-$AX$104)))))</f>
        <v>5.6470518114336711E-4</v>
      </c>
      <c r="ED134" s="381">
        <f>EC134*(1-VLOOKUP($AW134,'MP-2019_Female'!$A$3:$CH$103,IF(ED$104&gt;2034,84,(60+(ED$104-$AX$104)))))</f>
        <v>5.594534229587338E-4</v>
      </c>
      <c r="EE134" s="381">
        <f>ED134*(1-VLOOKUP($AW134,'MP-2019_Female'!$A$3:$CH$103,IF(EE$104&gt;2034,84,(60+(EE$104-$AX$104)))))</f>
        <v>5.5425050612521764E-4</v>
      </c>
      <c r="EF134" s="381">
        <f>EE134*(1-VLOOKUP($AW134,'MP-2019_Female'!$A$3:$CH$103,IF(EF$104&gt;2034,84,(60+(EF$104-$AX$104)))))</f>
        <v>5.490959764182531E-4</v>
      </c>
      <c r="EG134" s="381">
        <f>EF134*(1-VLOOKUP($AW134,'MP-2019_Female'!$A$3:$CH$103,IF(EG$104&gt;2034,84,(60+(EG$104-$AX$104)))))</f>
        <v>5.4398938383756334E-4</v>
      </c>
      <c r="EH134" s="381">
        <f>EG134*(1-VLOOKUP($AW134,'MP-2019_Female'!$A$3:$CH$103,IF(EH$104&gt;2034,84,(60+(EH$104-$AX$104)))))</f>
        <v>5.3893028256787401E-4</v>
      </c>
      <c r="EI134" s="381">
        <f>EH134*(1-VLOOKUP($AW134,'MP-2019_Female'!$A$3:$CH$103,IF(EI$104&gt;2034,84,(60+(EI$104-$AX$104)))))</f>
        <v>5.339182309399928E-4</v>
      </c>
      <c r="EJ134" s="381">
        <f>EI134*(1-VLOOKUP($AW134,'MP-2019_Female'!$A$3:$CH$103,IF(EJ$104&gt;2034,84,(60+(EJ$104-$AX$104)))))</f>
        <v>5.2895279139225084E-4</v>
      </c>
      <c r="EK134" s="381">
        <f>EJ134*(1-VLOOKUP($AW134,'MP-2019_Female'!$A$3:$CH$103,IF(EK$104&gt;2034,84,(60+(EK$104-$AX$104)))))</f>
        <v>5.2403353043230293E-4</v>
      </c>
      <c r="EL134" s="381">
        <f>EK134*(1-VLOOKUP($AW134,'MP-2019_Female'!$A$3:$CH$103,IF(EL$104&gt;2034,84,(60+(EL$104-$AX$104)))))</f>
        <v>5.1916001859928255E-4</v>
      </c>
      <c r="EM134" s="381">
        <f>EL134*(1-VLOOKUP($AW134,'MP-2019_Female'!$A$3:$CH$103,IF(EM$104&gt;2034,84,(60+(EM$104-$AX$104)))))</f>
        <v>5.1433183042630924E-4</v>
      </c>
      <c r="EN134" s="381">
        <f>EM134*(1-VLOOKUP($AW134,'MP-2019_Female'!$A$3:$CH$103,IF(EN$104&gt;2034,84,(60+(EN$104-$AX$104)))))</f>
        <v>5.0954854440334453E-4</v>
      </c>
      <c r="EO134" s="381">
        <f>EN134*(1-VLOOKUP($AW134,'MP-2019_Female'!$A$3:$CH$103,IF(EO$104&gt;2034,84,(60+(EO$104-$AX$104)))))</f>
        <v>5.0480974294039339E-4</v>
      </c>
      <c r="EP134" s="381">
        <f>EO134*(1-VLOOKUP($AW134,'MP-2019_Female'!$A$3:$CH$103,IF(EP$104&gt;2034,84,(60+(EP$104-$AX$104)))))</f>
        <v>5.0011501233104773E-4</v>
      </c>
      <c r="EQ134" s="381">
        <f>EP134*(1-VLOOKUP($AW134,'MP-2019_Female'!$A$3:$CH$103,IF(EQ$104&gt;2034,84,(60+(EQ$104-$AX$104)))))</f>
        <v>4.9546394271636897E-4</v>
      </c>
      <c r="ER134" s="381">
        <f>EQ134*(1-VLOOKUP($AW134,'MP-2019_Female'!$A$3:$CH$103,IF(ER$104&gt;2034,84,(60+(ER$104-$AX$104)))))</f>
        <v>4.9085612804910671E-4</v>
      </c>
      <c r="ES134" s="381">
        <f>ER134*(1-VLOOKUP($AW134,'MP-2019_Female'!$A$3:$CH$103,IF(ES$104&gt;2034,84,(60+(ES$104-$AX$104)))))</f>
        <v>4.8629116605825002E-4</v>
      </c>
      <c r="ET134" s="381">
        <f>ES134*(1-VLOOKUP($AW134,'MP-2019_Female'!$A$3:$CH$103,IF(ET$104&gt;2034,84,(60+(ET$104-$AX$104)))))</f>
        <v>4.8176865821390833E-4</v>
      </c>
      <c r="EU134" s="381">
        <f>ET134*(1-VLOOKUP($AW134,'MP-2019_Female'!$A$3:$CH$103,IF(EU$104&gt;2034,84,(60+(EU$104-$AX$104)))))</f>
        <v>4.7728820969251902E-4</v>
      </c>
      <c r="EV134" s="381">
        <f>EU134*(1-VLOOKUP($AW134,'MP-2019_Female'!$A$3:$CH$103,IF(EV$104&gt;2034,84,(60+(EV$104-$AX$104)))))</f>
        <v>4.7284942934237861E-4</v>
      </c>
      <c r="EW134" s="381">
        <f>EV134*(1-VLOOKUP($AW134,'MP-2019_Female'!$A$3:$CH$103,IF(EW$104&gt;2034,84,(60+(EW$104-$AX$104)))))</f>
        <v>4.6845192964949448E-4</v>
      </c>
      <c r="EX134" s="381">
        <f>EW134*(1-VLOOKUP($AW134,'MP-2019_Female'!$A$3:$CH$103,IF(EX$104&gt;2034,84,(60+(EX$104-$AX$104)))))</f>
        <v>4.640953267037542E-4</v>
      </c>
      <c r="EY134" s="381">
        <f>EX134*(1-VLOOKUP($AW134,'MP-2019_Female'!$A$3:$CH$103,IF(EY$104&gt;2034,84,(60+(EY$104-$AX$104)))))</f>
        <v>4.5977924016540932E-4</v>
      </c>
      <c r="EZ134" s="381">
        <f>EY134*(1-VLOOKUP($AW134,'MP-2019_Female'!$A$3:$CH$103,IF(EZ$104&gt;2034,84,(60+(EZ$104-$AX$104)))))</f>
        <v>4.5550329323187103E-4</v>
      </c>
      <c r="FA134" s="381">
        <f>EZ134*(1-VLOOKUP($AW134,'MP-2019_Female'!$A$3:$CH$103,IF(FA$104&gt;2034,84,(60+(FA$104-$AX$104)))))</f>
        <v>4.5126711260481462E-4</v>
      </c>
      <c r="FB134" s="381">
        <f>FA134*(1-VLOOKUP($AW134,'MP-2019_Female'!$A$3:$CH$103,IF(FB$104&gt;2034,84,(60+(FB$104-$AX$104)))))</f>
        <v>4.4707032845758984E-4</v>
      </c>
      <c r="FC134" s="381">
        <f>FB134*(1-VLOOKUP($AW134,'MP-2019_Female'!$A$3:$CH$103,IF(FC$104&gt;2034,84,(60+(FC$104-$AX$104)))))</f>
        <v>4.4291257440293424E-4</v>
      </c>
      <c r="FD134" s="381">
        <f>FC134*(1-VLOOKUP($AW134,'MP-2019_Female'!$A$3:$CH$103,IF(FD$104&gt;2034,84,(60+(FD$104-$AX$104)))))</f>
        <v>4.3879348746098698E-4</v>
      </c>
      <c r="FE134" s="381">
        <f>FD134*(1-VLOOKUP($AW134,'MP-2019_Female'!$A$3:$CH$103,IF(FE$104&gt;2034,84,(60+(FE$104-$AX$104)))))</f>
        <v>4.3471270802759979E-4</v>
      </c>
      <c r="FF134" s="381">
        <f>FE134*(1-VLOOKUP($AW134,'MP-2019_Female'!$A$3:$CH$103,IF(FF$104&gt;2034,84,(60+(FF$104-$AX$104)))))</f>
        <v>4.3066987984294314E-4</v>
      </c>
      <c r="FG134" s="381">
        <f>FF134*(1-VLOOKUP($AW134,'MP-2019_Female'!$A$3:$CH$103,IF(FG$104&gt;2034,84,(60+(FG$104-$AX$104)))))</f>
        <v>4.266646499604038E-4</v>
      </c>
      <c r="FH134" s="381">
        <f>FG134*(1-VLOOKUP($AW134,'MP-2019_Female'!$A$3:$CH$103,IF(FH$104&gt;2034,84,(60+(FH$104-$AX$104)))))</f>
        <v>4.2269666871577207E-4</v>
      </c>
      <c r="FI134" s="381">
        <f>FH134*(1-VLOOKUP($AW134,'MP-2019_Female'!$A$3:$CH$103,IF(FI$104&gt;2034,84,(60+(FI$104-$AX$104)))))</f>
        <v>4.1876558969671537E-4</v>
      </c>
      <c r="FJ134" s="381">
        <f>FI134*(1-VLOOKUP($AW134,'MP-2019_Female'!$A$3:$CH$103,IF(FJ$104&gt;2034,84,(60+(FJ$104-$AX$104)))))</f>
        <v>4.1487106971253591E-4</v>
      </c>
      <c r="FK134" s="381">
        <f>FJ134*(1-VLOOKUP($AW134,'MP-2019_Female'!$A$3:$CH$103,IF(FK$104&gt;2034,84,(60+(FK$104-$AX$104)))))</f>
        <v>4.1101276876420934E-4</v>
      </c>
      <c r="FL134" s="381">
        <f>FK134*(1-VLOOKUP($AW134,'MP-2019_Female'!$A$3:$CH$103,IF(FL$104&gt;2034,84,(60+(FL$104-$AX$104)))))</f>
        <v>4.0719035001470221E-4</v>
      </c>
      <c r="FM134" s="381">
        <f>FL134*(1-VLOOKUP($AW134,'MP-2019_Female'!$A$3:$CH$103,IF(FM$104&gt;2034,84,(60+(FM$104-$AX$104)))))</f>
        <v>4.034034797595655E-4</v>
      </c>
      <c r="FN134" s="381">
        <f>FM134*(1-VLOOKUP($AW134,'MP-2019_Female'!$A$3:$CH$103,IF(FN$104&gt;2034,84,(60+(FN$104-$AX$104)))))</f>
        <v>3.9965182739780153E-4</v>
      </c>
    </row>
    <row r="135" spans="49:170">
      <c r="AW135" s="172">
        <v>55</v>
      </c>
      <c r="AX135" s="199">
        <f t="shared" si="30"/>
        <v>1.1904757034349924E-3</v>
      </c>
      <c r="AY135" s="334">
        <f t="shared" si="31"/>
        <v>1.1316E-3</v>
      </c>
      <c r="AZ135" s="381">
        <f>AY135*(1-VLOOKUP($AW135,'MP-2019_Female'!$A$3:$CH$103,IF(AZ$104&gt;2034,84,(60+(AZ$104-$AX$104)))))</f>
        <v>1.1368053599999999E-3</v>
      </c>
      <c r="BA135" s="381">
        <f>AZ135*(1-VLOOKUP($AW135,'MP-2019_Female'!$A$3:$CH$103,IF(BA$104&gt;2034,84,(60+(BA$104-$AX$104)))))</f>
        <v>1.1445356364479999E-3</v>
      </c>
      <c r="BB135" s="381">
        <f>BA135*(1-VLOOKUP($AW135,'MP-2019_Female'!$A$3:$CH$103,IF(BB$104&gt;2034,84,(60+(BB$104-$AX$104)))))</f>
        <v>1.1540352822305183E-3</v>
      </c>
      <c r="BC135" s="381">
        <f>BB135*(1-VLOOKUP($AW135,'MP-2019_Female'!$A$3:$CH$103,IF(BC$104&gt;2034,84,(60+(BC$104-$AX$104)))))</f>
        <v>1.1641907927141468E-3</v>
      </c>
      <c r="BD135" s="381">
        <f>BC135*(1-VLOOKUP($AW135,'MP-2019_Female'!$A$3:$CH$103,IF(BD$104&gt;2034,84,(60+(BD$104-$AX$104)))))</f>
        <v>1.1740864144522169E-3</v>
      </c>
      <c r="BE135" s="381">
        <f>BD135*(1-VLOOKUP($AW135,'MP-2019_Female'!$A$3:$CH$103,IF(BE$104&gt;2034,84,(60+(BE$104-$AX$104)))))</f>
        <v>1.1821876107119371E-3</v>
      </c>
      <c r="BF135" s="381">
        <f>BE135*(1-VLOOKUP($AW135,'MP-2019_Female'!$A$3:$CH$103,IF(BF$104&gt;2034,84,(60+(BF$104-$AX$104)))))</f>
        <v>1.1877438924822832E-3</v>
      </c>
      <c r="BG135" s="381">
        <f>BF135*(1-VLOOKUP($AW135,'MP-2019_Female'!$A$3:$CH$103,IF(BG$104&gt;2034,84,(60+(BG$104-$AX$104)))))</f>
        <v>1.1904757034349924E-3</v>
      </c>
      <c r="BH135" s="381">
        <f>BG135*(1-VLOOKUP($AW135,'MP-2019_Female'!$A$3:$CH$103,IF(BH$104&gt;2034,84,(60+(BH$104-$AX$104)))))</f>
        <v>1.1902376082943054E-3</v>
      </c>
      <c r="BI135" s="381">
        <f>BH135*(1-VLOOKUP($AW135,'MP-2019_Female'!$A$3:$CH$103,IF(BI$104&gt;2034,84,(60+(BI$104-$AX$104)))))</f>
        <v>1.1872620142735696E-3</v>
      </c>
      <c r="BJ135" s="471">
        <f>BI135*(1-VLOOKUP($AW135,'MP-2019_Female'!$A$3:$CH$103,IF(BJ$104&gt;2034,84,(60+(BJ$104-$AX$104)))))</f>
        <v>1.1819193352093386E-3</v>
      </c>
      <c r="BK135" s="381">
        <f>BJ135*(1-VLOOKUP($AW135,'MP-2019_Female'!$A$3:$CH$103,IF(BK$104&gt;2034,84,(60+(BK$104-$AX$104)))))</f>
        <v>1.1748278191980827E-3</v>
      </c>
      <c r="BL135" s="381">
        <f>BK135*(1-VLOOKUP($AW135,'MP-2019_Female'!$A$3:$CH$103,IF(BL$104&gt;2034,84,(60+(BL$104-$AX$104)))))</f>
        <v>1.1666040244636962E-3</v>
      </c>
      <c r="BM135" s="381">
        <f>BL135*(1-VLOOKUP($AW135,'MP-2019_Female'!$A$3:$CH$103,IF(BM$104&gt;2034,84,(60+(BM$104-$AX$104)))))</f>
        <v>1.1579711546826649E-3</v>
      </c>
      <c r="BN135" s="381">
        <f>BM135*(1-VLOOKUP($AW135,'MP-2019_Female'!$A$3:$CH$103,IF(BN$104&gt;2034,84,(60+(BN$104-$AX$104)))))</f>
        <v>1.1495179652534816E-3</v>
      </c>
      <c r="BO135" s="381">
        <f>BN135*(1-VLOOKUP($AW135,'MP-2019_Female'!$A$3:$CH$103,IF(BO$104&gt;2034,84,(60+(BO$104-$AX$104)))))</f>
        <v>1.1414713394967072E-3</v>
      </c>
      <c r="BP135" s="381">
        <f>BO135*(1-VLOOKUP($AW135,'MP-2019_Female'!$A$3:$CH$103,IF(BP$104&gt;2034,84,(60+(BP$104-$AX$104)))))</f>
        <v>1.1337093343881297E-3</v>
      </c>
      <c r="BQ135" s="381">
        <f>BP135*(1-VLOOKUP($AW135,'MP-2019_Female'!$A$3:$CH$103,IF(BQ$104&gt;2034,84,(60+(BQ$104-$AX$104)))))</f>
        <v>1.1260001109142904E-3</v>
      </c>
      <c r="BR135" s="381">
        <f>BQ135*(1-VLOOKUP($AW135,'MP-2019_Female'!$A$3:$CH$103,IF(BR$104&gt;2034,84,(60+(BR$104-$AX$104)))))</f>
        <v>1.1180055101267989E-3</v>
      </c>
      <c r="BS135" s="381">
        <f>BR135*(1-VLOOKUP($AW135,'MP-2019_Female'!$A$3:$CH$103,IF(BS$104&gt;2034,84,(60+(BS$104-$AX$104)))))</f>
        <v>1.1096204688008479E-3</v>
      </c>
      <c r="BT135" s="381">
        <f>BS135*(1-VLOOKUP($AW135,'MP-2019_Female'!$A$3:$CH$103,IF(BT$104&gt;2034,84,(60+(BT$104-$AX$104)))))</f>
        <v>1.100632543003561E-3</v>
      </c>
      <c r="BU135" s="381">
        <f>BT135*(1-VLOOKUP($AW135,'MP-2019_Female'!$A$3:$CH$103,IF(BU$104&gt;2034,84,(60+(BU$104-$AX$104)))))</f>
        <v>1.0910570398794299E-3</v>
      </c>
      <c r="BV135" s="381">
        <f>BU135*(1-VLOOKUP($AW135,'MP-2019_Female'!$A$3:$CH$103,IF(BV$104&gt;2034,84,(60+(BV$104-$AX$104)))))</f>
        <v>1.0808011037045633E-3</v>
      </c>
      <c r="BW135" s="381">
        <f>BV135*(1-VLOOKUP($AW135,'MP-2019_Female'!$A$3:$CH$103,IF(BW$104&gt;2034,84,(60+(BW$104-$AX$104)))))</f>
        <v>1.0702092528882586E-3</v>
      </c>
      <c r="BX135" s="381">
        <f>BW135*(1-VLOOKUP($AW135,'MP-2019_Female'!$A$3:$CH$103,IF(BX$104&gt;2034,84,(60+(BX$104-$AX$104)))))</f>
        <v>1.0601492859111091E-3</v>
      </c>
      <c r="BY135" s="381">
        <f>BX135*(1-VLOOKUP($AW135,'MP-2019_Female'!$A$3:$CH$103,IF(BY$104&gt;2034,84,(60+(BY$104-$AX$104)))))</f>
        <v>1.0501838826235447E-3</v>
      </c>
      <c r="BZ135" s="381">
        <f>BY135*(1-VLOOKUP($AW135,'MP-2019_Female'!$A$3:$CH$103,IF(BZ$104&gt;2034,84,(60+(BZ$104-$AX$104)))))</f>
        <v>1.0403121541268834E-3</v>
      </c>
      <c r="CA135" s="381">
        <f>BZ135*(1-VLOOKUP($AW135,'MP-2019_Female'!$A$3:$CH$103,IF(CA$104&gt;2034,84,(60+(CA$104-$AX$104)))))</f>
        <v>1.0305332198780907E-3</v>
      </c>
      <c r="CB135" s="381">
        <f>CA135*(1-VLOOKUP($AW135,'MP-2019_Female'!$A$3:$CH$103,IF(CB$104&gt;2034,84,(60+(CB$104-$AX$104)))))</f>
        <v>1.0208462076112367E-3</v>
      </c>
      <c r="CC135" s="381">
        <f>CB135*(1-VLOOKUP($AW135,'MP-2019_Female'!$A$3:$CH$103,IF(CC$104&gt;2034,84,(60+(CC$104-$AX$104)))))</f>
        <v>1.0112502532596912E-3</v>
      </c>
      <c r="CD135" s="381">
        <f>CC135*(1-VLOOKUP($AW135,'MP-2019_Female'!$A$3:$CH$103,IF(CD$104&gt;2034,84,(60+(CD$104-$AX$104)))))</f>
        <v>1.0017445008790502E-3</v>
      </c>
      <c r="CE135" s="381">
        <f>CD135*(1-VLOOKUP($AW135,'MP-2019_Female'!$A$3:$CH$103,IF(CE$104&gt;2034,84,(60+(CE$104-$AX$104)))))</f>
        <v>9.9232810257078715E-4</v>
      </c>
      <c r="CF135" s="381">
        <f>CE135*(1-VLOOKUP($AW135,'MP-2019_Female'!$A$3:$CH$103,IF(CF$104&gt;2034,84,(60+(CF$104-$AX$104)))))</f>
        <v>9.8300021840662171E-4</v>
      </c>
      <c r="CG135" s="381">
        <f>CF135*(1-VLOOKUP($AW135,'MP-2019_Female'!$A$3:$CH$103,IF(CG$104&gt;2034,84,(60+(CG$104-$AX$104)))))</f>
        <v>9.7376001635359952E-4</v>
      </c>
      <c r="CH135" s="381">
        <f>CG135*(1-VLOOKUP($AW135,'MP-2019_Female'!$A$3:$CH$103,IF(CH$104&gt;2034,84,(60+(CH$104-$AX$104)))))</f>
        <v>9.6460667219987575E-4</v>
      </c>
      <c r="CI135" s="381">
        <f>CH135*(1-VLOOKUP($AW135,'MP-2019_Female'!$A$3:$CH$103,IF(CI$104&gt;2034,84,(60+(CI$104-$AX$104)))))</f>
        <v>9.5553936948119698E-4</v>
      </c>
      <c r="CJ135" s="381">
        <f>CI135*(1-VLOOKUP($AW135,'MP-2019_Female'!$A$3:$CH$103,IF(CJ$104&gt;2034,84,(60+(CJ$104-$AX$104)))))</f>
        <v>9.4655729940807374E-4</v>
      </c>
      <c r="CK135" s="381">
        <f>CJ135*(1-VLOOKUP($AW135,'MP-2019_Female'!$A$3:$CH$103,IF(CK$104&gt;2034,84,(60+(CK$104-$AX$104)))))</f>
        <v>9.3765966079363788E-4</v>
      </c>
      <c r="CL135" s="381">
        <f>CK135*(1-VLOOKUP($AW135,'MP-2019_Female'!$A$3:$CH$103,IF(CL$104&gt;2034,84,(60+(CL$104-$AX$104)))))</f>
        <v>9.2884565998217772E-4</v>
      </c>
      <c r="CM135" s="381">
        <f>CL135*(1-VLOOKUP($AW135,'MP-2019_Female'!$A$3:$CH$103,IF(CM$104&gt;2034,84,(60+(CM$104-$AX$104)))))</f>
        <v>9.2011451077834527E-4</v>
      </c>
      <c r="CN135" s="381">
        <f>CM135*(1-VLOOKUP($AW135,'MP-2019_Female'!$A$3:$CH$103,IF(CN$104&gt;2034,84,(60+(CN$104-$AX$104)))))</f>
        <v>9.114654343770289E-4</v>
      </c>
      <c r="CO135" s="381">
        <f>CN135*(1-VLOOKUP($AW135,'MP-2019_Female'!$A$3:$CH$103,IF(CO$104&gt;2034,84,(60+(CO$104-$AX$104)))))</f>
        <v>9.0289765929388484E-4</v>
      </c>
      <c r="CP135" s="381">
        <f>CO135*(1-VLOOKUP($AW135,'MP-2019_Female'!$A$3:$CH$103,IF(CP$104&gt;2034,84,(60+(CP$104-$AX$104)))))</f>
        <v>8.944104212965224E-4</v>
      </c>
      <c r="CQ135" s="381">
        <f>CP135*(1-VLOOKUP($AW135,'MP-2019_Female'!$A$3:$CH$103,IF(CQ$104&gt;2034,84,(60+(CQ$104-$AX$104)))))</f>
        <v>8.8600296333633517E-4</v>
      </c>
      <c r="CR135" s="381">
        <f>CQ135*(1-VLOOKUP($AW135,'MP-2019_Female'!$A$3:$CH$103,IF(CR$104&gt;2034,84,(60+(CR$104-$AX$104)))))</f>
        <v>8.7767453548097364E-4</v>
      </c>
      <c r="CS135" s="381">
        <f>CR135*(1-VLOOKUP($AW135,'MP-2019_Female'!$A$3:$CH$103,IF(CS$104&gt;2034,84,(60+(CS$104-$AX$104)))))</f>
        <v>8.6942439484745252E-4</v>
      </c>
      <c r="CT135" s="381">
        <f>CS135*(1-VLOOKUP($AW135,'MP-2019_Female'!$A$3:$CH$103,IF(CT$104&gt;2034,84,(60+(CT$104-$AX$104)))))</f>
        <v>8.6125180553588653E-4</v>
      </c>
      <c r="CU135" s="381">
        <f>CT135*(1-VLOOKUP($AW135,'MP-2019_Female'!$A$3:$CH$103,IF(CU$104&gt;2034,84,(60+(CU$104-$AX$104)))))</f>
        <v>8.5315603856384926E-4</v>
      </c>
      <c r="CV135" s="381">
        <f>CU135*(1-VLOOKUP($AW135,'MP-2019_Female'!$A$3:$CH$103,IF(CV$104&gt;2034,84,(60+(CV$104-$AX$104)))))</f>
        <v>8.4513637180134906E-4</v>
      </c>
      <c r="CW135" s="381">
        <f>CV135*(1-VLOOKUP($AW135,'MP-2019_Female'!$A$3:$CH$103,IF(CW$104&gt;2034,84,(60+(CW$104-$AX$104)))))</f>
        <v>8.3719208990641646E-4</v>
      </c>
      <c r="CX135" s="381">
        <f>CW135*(1-VLOOKUP($AW135,'MP-2019_Female'!$A$3:$CH$103,IF(CX$104&gt;2034,84,(60+(CX$104-$AX$104)))))</f>
        <v>8.2932248426129617E-4</v>
      </c>
      <c r="CY135" s="381">
        <f>CX135*(1-VLOOKUP($AW135,'MP-2019_Female'!$A$3:$CH$103,IF(CY$104&gt;2034,84,(60+(CY$104-$AX$104)))))</f>
        <v>8.2152685290924003E-4</v>
      </c>
      <c r="CZ135" s="381">
        <f>CY135*(1-VLOOKUP($AW135,'MP-2019_Female'!$A$3:$CH$103,IF(CZ$104&gt;2034,84,(60+(CZ$104-$AX$104)))))</f>
        <v>8.1380450049189316E-4</v>
      </c>
      <c r="DA135" s="381">
        <f>CZ135*(1-VLOOKUP($AW135,'MP-2019_Female'!$A$3:$CH$103,IF(DA$104&gt;2034,84,(60+(DA$104-$AX$104)))))</f>
        <v>8.0615473818726935E-4</v>
      </c>
      <c r="DB135" s="381">
        <f>DA135*(1-VLOOKUP($AW135,'MP-2019_Female'!$A$3:$CH$103,IF(DB$104&gt;2034,84,(60+(DB$104-$AX$104)))))</f>
        <v>7.985768836483091E-4</v>
      </c>
      <c r="DC135" s="381">
        <f>DB135*(1-VLOOKUP($AW135,'MP-2019_Female'!$A$3:$CH$103,IF(DC$104&gt;2034,84,(60+(DC$104-$AX$104)))))</f>
        <v>7.9107026094201501E-4</v>
      </c>
      <c r="DD135" s="381">
        <f>DC135*(1-VLOOKUP($AW135,'MP-2019_Female'!$A$3:$CH$103,IF(DD$104&gt;2034,84,(60+(DD$104-$AX$104)))))</f>
        <v>7.8363420048916006E-4</v>
      </c>
      <c r="DE135" s="381">
        <f>DD135*(1-VLOOKUP($AW135,'MP-2019_Female'!$A$3:$CH$103,IF(DE$104&gt;2034,84,(60+(DE$104-$AX$104)))))</f>
        <v>7.7626803900456194E-4</v>
      </c>
      <c r="DF135" s="381">
        <f>DE135*(1-VLOOKUP($AW135,'MP-2019_Female'!$A$3:$CH$103,IF(DF$104&gt;2034,84,(60+(DF$104-$AX$104)))))</f>
        <v>7.689711194379191E-4</v>
      </c>
      <c r="DG135" s="381">
        <f>DF135*(1-VLOOKUP($AW135,'MP-2019_Female'!$A$3:$CH$103,IF(DG$104&gt;2034,84,(60+(DG$104-$AX$104)))))</f>
        <v>7.6174279091520273E-4</v>
      </c>
      <c r="DH135" s="381">
        <f>DG135*(1-VLOOKUP($AW135,'MP-2019_Female'!$A$3:$CH$103,IF(DH$104&gt;2034,84,(60+(DH$104-$AX$104)))))</f>
        <v>7.5458240868059984E-4</v>
      </c>
      <c r="DI135" s="381">
        <f>DH135*(1-VLOOKUP($AW135,'MP-2019_Female'!$A$3:$CH$103,IF(DI$104&gt;2034,84,(60+(DI$104-$AX$104)))))</f>
        <v>7.4748933403900224E-4</v>
      </c>
      <c r="DJ135" s="381">
        <f>DI135*(1-VLOOKUP($AW135,'MP-2019_Female'!$A$3:$CH$103,IF(DJ$104&gt;2034,84,(60+(DJ$104-$AX$104)))))</f>
        <v>7.404629342990356E-4</v>
      </c>
      <c r="DK135" s="381">
        <f>DJ135*(1-VLOOKUP($AW135,'MP-2019_Female'!$A$3:$CH$103,IF(DK$104&gt;2034,84,(60+(DK$104-$AX$104)))))</f>
        <v>7.3350258271662465E-4</v>
      </c>
      <c r="DL135" s="381">
        <f>DK135*(1-VLOOKUP($AW135,'MP-2019_Female'!$A$3:$CH$103,IF(DL$104&gt;2034,84,(60+(DL$104-$AX$104)))))</f>
        <v>7.266076584390884E-4</v>
      </c>
      <c r="DM135" s="381">
        <f>DL135*(1-VLOOKUP($AW135,'MP-2019_Female'!$A$3:$CH$103,IF(DM$104&gt;2034,84,(60+(DM$104-$AX$104)))))</f>
        <v>7.1977754644976099E-4</v>
      </c>
      <c r="DN135" s="381">
        <f>DM135*(1-VLOOKUP($AW135,'MP-2019_Female'!$A$3:$CH$103,IF(DN$104&gt;2034,84,(60+(DN$104-$AX$104)))))</f>
        <v>7.1301163751313326E-4</v>
      </c>
      <c r="DO135" s="381">
        <f>DN135*(1-VLOOKUP($AW135,'MP-2019_Female'!$A$3:$CH$103,IF(DO$104&gt;2034,84,(60+(DO$104-$AX$104)))))</f>
        <v>7.0630932812050984E-4</v>
      </c>
      <c r="DP135" s="381">
        <f>DO135*(1-VLOOKUP($AW135,'MP-2019_Female'!$A$3:$CH$103,IF(DP$104&gt;2034,84,(60+(DP$104-$AX$104)))))</f>
        <v>6.9967002043617706E-4</v>
      </c>
      <c r="DQ135" s="381">
        <f>DP135*(1-VLOOKUP($AW135,'MP-2019_Female'!$A$3:$CH$103,IF(DQ$104&gt;2034,84,(60+(DQ$104-$AX$104)))))</f>
        <v>6.9309312224407704E-4</v>
      </c>
      <c r="DR135" s="381">
        <f>DQ135*(1-VLOOKUP($AW135,'MP-2019_Female'!$A$3:$CH$103,IF(DR$104&gt;2034,84,(60+(DR$104-$AX$104)))))</f>
        <v>6.8657804689498277E-4</v>
      </c>
      <c r="DS135" s="381">
        <f>DR135*(1-VLOOKUP($AW135,'MP-2019_Female'!$A$3:$CH$103,IF(DS$104&gt;2034,84,(60+(DS$104-$AX$104)))))</f>
        <v>6.8012421325416991E-4</v>
      </c>
      <c r="DT135" s="381">
        <f>DS135*(1-VLOOKUP($AW135,'MP-2019_Female'!$A$3:$CH$103,IF(DT$104&gt;2034,84,(60+(DT$104-$AX$104)))))</f>
        <v>6.7373104564958069E-4</v>
      </c>
      <c r="DU135" s="381">
        <f>DT135*(1-VLOOKUP($AW135,'MP-2019_Female'!$A$3:$CH$103,IF(DU$104&gt;2034,84,(60+(DU$104-$AX$104)))))</f>
        <v>6.6739797382047469E-4</v>
      </c>
      <c r="DV135" s="381">
        <f>DU135*(1-VLOOKUP($AW135,'MP-2019_Female'!$A$3:$CH$103,IF(DV$104&gt;2034,84,(60+(DV$104-$AX$104)))))</f>
        <v>6.6112443286656228E-4</v>
      </c>
      <c r="DW135" s="381">
        <f>DV135*(1-VLOOKUP($AW135,'MP-2019_Female'!$A$3:$CH$103,IF(DW$104&gt;2034,84,(60+(DW$104-$AX$104)))))</f>
        <v>6.5490986319761664E-4</v>
      </c>
      <c r="DX135" s="381">
        <f>DW135*(1-VLOOKUP($AW135,'MP-2019_Female'!$A$3:$CH$103,IF(DX$104&gt;2034,84,(60+(DX$104-$AX$104)))))</f>
        <v>6.487537104835591E-4</v>
      </c>
      <c r="DY135" s="381">
        <f>DX135*(1-VLOOKUP($AW135,'MP-2019_Female'!$A$3:$CH$103,IF(DY$104&gt;2034,84,(60+(DY$104-$AX$104)))))</f>
        <v>6.4265542560501369E-4</v>
      </c>
      <c r="DZ135" s="381">
        <f>DY135*(1-VLOOKUP($AW135,'MP-2019_Female'!$A$3:$CH$103,IF(DZ$104&gt;2034,84,(60+(DZ$104-$AX$104)))))</f>
        <v>6.3661446460432656E-4</v>
      </c>
      <c r="EA135" s="381">
        <f>DZ135*(1-VLOOKUP($AW135,'MP-2019_Female'!$A$3:$CH$103,IF(EA$104&gt;2034,84,(60+(EA$104-$AX$104)))))</f>
        <v>6.3063028863704588E-4</v>
      </c>
      <c r="EB135" s="381">
        <f>EA135*(1-VLOOKUP($AW135,'MP-2019_Female'!$A$3:$CH$103,IF(EB$104&gt;2034,84,(60+(EB$104-$AX$104)))))</f>
        <v>6.2470236392385772E-4</v>
      </c>
      <c r="EC135" s="381">
        <f>EB135*(1-VLOOKUP($AW135,'MP-2019_Female'!$A$3:$CH$103,IF(EC$104&gt;2034,84,(60+(EC$104-$AX$104)))))</f>
        <v>6.188301617029735E-4</v>
      </c>
      <c r="ED135" s="381">
        <f>EC135*(1-VLOOKUP($AW135,'MP-2019_Female'!$A$3:$CH$103,IF(ED$104&gt;2034,84,(60+(ED$104-$AX$104)))))</f>
        <v>6.1301315818296557E-4</v>
      </c>
      <c r="EE135" s="381">
        <f>ED135*(1-VLOOKUP($AW135,'MP-2019_Female'!$A$3:$CH$103,IF(EE$104&gt;2034,84,(60+(EE$104-$AX$104)))))</f>
        <v>6.0725083449604577E-4</v>
      </c>
      <c r="EF135" s="381">
        <f>EE135*(1-VLOOKUP($AW135,'MP-2019_Female'!$A$3:$CH$103,IF(EF$104&gt;2034,84,(60+(EF$104-$AX$104)))))</f>
        <v>6.0154267665178294E-4</v>
      </c>
      <c r="EG135" s="381">
        <f>EF135*(1-VLOOKUP($AW135,'MP-2019_Female'!$A$3:$CH$103,IF(EG$104&gt;2034,84,(60+(EG$104-$AX$104)))))</f>
        <v>5.9588817549125622E-4</v>
      </c>
      <c r="EH135" s="381">
        <f>EG135*(1-VLOOKUP($AW135,'MP-2019_Female'!$A$3:$CH$103,IF(EH$104&gt;2034,84,(60+(EH$104-$AX$104)))))</f>
        <v>5.9028682664163847E-4</v>
      </c>
      <c r="EI135" s="381">
        <f>EH135*(1-VLOOKUP($AW135,'MP-2019_Female'!$A$3:$CH$103,IF(EI$104&gt;2034,84,(60+(EI$104-$AX$104)))))</f>
        <v>5.8473813047120709E-4</v>
      </c>
      <c r="EJ135" s="381">
        <f>EI135*(1-VLOOKUP($AW135,'MP-2019_Female'!$A$3:$CH$103,IF(EJ$104&gt;2034,84,(60+(EJ$104-$AX$104)))))</f>
        <v>5.7924159204477777E-4</v>
      </c>
      <c r="EK135" s="381">
        <f>EJ135*(1-VLOOKUP($AW135,'MP-2019_Female'!$A$3:$CH$103,IF(EK$104&gt;2034,84,(60+(EK$104-$AX$104)))))</f>
        <v>5.7379672107955686E-4</v>
      </c>
      <c r="EL135" s="381">
        <f>EK135*(1-VLOOKUP($AW135,'MP-2019_Female'!$A$3:$CH$103,IF(EL$104&gt;2034,84,(60+(EL$104-$AX$104)))))</f>
        <v>5.6840303190140902E-4</v>
      </c>
      <c r="EM135" s="381">
        <f>EL135*(1-VLOOKUP($AW135,'MP-2019_Female'!$A$3:$CH$103,IF(EM$104&gt;2034,84,(60+(EM$104-$AX$104)))))</f>
        <v>5.6306004340153583E-4</v>
      </c>
      <c r="EN135" s="381">
        <f>EM135*(1-VLOOKUP($AW135,'MP-2019_Female'!$A$3:$CH$103,IF(EN$104&gt;2034,84,(60+(EN$104-$AX$104)))))</f>
        <v>5.5776727899356146E-4</v>
      </c>
      <c r="EO135" s="381">
        <f>EN135*(1-VLOOKUP($AW135,'MP-2019_Female'!$A$3:$CH$103,IF(EO$104&gt;2034,84,(60+(EO$104-$AX$104)))))</f>
        <v>5.5252426657102197E-4</v>
      </c>
      <c r="EP135" s="381">
        <f>EO135*(1-VLOOKUP($AW135,'MP-2019_Female'!$A$3:$CH$103,IF(EP$104&gt;2034,84,(60+(EP$104-$AX$104)))))</f>
        <v>5.4733053846525443E-4</v>
      </c>
      <c r="EQ135" s="381">
        <f>EP135*(1-VLOOKUP($AW135,'MP-2019_Female'!$A$3:$CH$103,IF(EQ$104&gt;2034,84,(60+(EQ$104-$AX$104)))))</f>
        <v>5.4218563140368101E-4</v>
      </c>
      <c r="ER135" s="381">
        <f>EQ135*(1-VLOOKUP($AW135,'MP-2019_Female'!$A$3:$CH$103,IF(ER$104&gt;2034,84,(60+(ER$104-$AX$104)))))</f>
        <v>5.3708908646848638E-4</v>
      </c>
      <c r="ES135" s="381">
        <f>ER135*(1-VLOOKUP($AW135,'MP-2019_Female'!$A$3:$CH$103,IF(ES$104&gt;2034,84,(60+(ES$104-$AX$104)))))</f>
        <v>5.3204044905568262E-4</v>
      </c>
      <c r="ET135" s="381">
        <f>ES135*(1-VLOOKUP($AW135,'MP-2019_Female'!$A$3:$CH$103,IF(ET$104&gt;2034,84,(60+(ET$104-$AX$104)))))</f>
        <v>5.2703926883455919E-4</v>
      </c>
      <c r="EU135" s="381">
        <f>ET135*(1-VLOOKUP($AW135,'MP-2019_Female'!$A$3:$CH$103,IF(EU$104&gt;2034,84,(60+(EU$104-$AX$104)))))</f>
        <v>5.2208509970751431E-4</v>
      </c>
      <c r="EV135" s="381">
        <f>EU135*(1-VLOOKUP($AW135,'MP-2019_Female'!$A$3:$CH$103,IF(EV$104&gt;2034,84,(60+(EV$104-$AX$104)))))</f>
        <v>5.1717749977026365E-4</v>
      </c>
      <c r="EW135" s="381">
        <f>EV135*(1-VLOOKUP($AW135,'MP-2019_Female'!$A$3:$CH$103,IF(EW$104&gt;2034,84,(60+(EW$104-$AX$104)))))</f>
        <v>5.123160312724232E-4</v>
      </c>
      <c r="EX135" s="381">
        <f>EW135*(1-VLOOKUP($AW135,'MP-2019_Female'!$A$3:$CH$103,IF(EX$104&gt;2034,84,(60+(EX$104-$AX$104)))))</f>
        <v>5.0750026057846248E-4</v>
      </c>
      <c r="EY135" s="381">
        <f>EX135*(1-VLOOKUP($AW135,'MP-2019_Female'!$A$3:$CH$103,IF(EY$104&gt;2034,84,(60+(EY$104-$AX$104)))))</f>
        <v>5.0272975812902499E-4</v>
      </c>
      <c r="EZ135" s="381">
        <f>EY135*(1-VLOOKUP($AW135,'MP-2019_Female'!$A$3:$CH$103,IF(EZ$104&gt;2034,84,(60+(EZ$104-$AX$104)))))</f>
        <v>4.9800409840261215E-4</v>
      </c>
      <c r="FA135" s="381">
        <f>EZ135*(1-VLOOKUP($AW135,'MP-2019_Female'!$A$3:$CH$103,IF(FA$104&gt;2034,84,(60+(FA$104-$AX$104)))))</f>
        <v>4.9332285987762757E-4</v>
      </c>
      <c r="FB135" s="381">
        <f>FA135*(1-VLOOKUP($AW135,'MP-2019_Female'!$A$3:$CH$103,IF(FB$104&gt;2034,84,(60+(FB$104-$AX$104)))))</f>
        <v>4.8868562499477792E-4</v>
      </c>
      <c r="FC135" s="381">
        <f>FB135*(1-VLOOKUP($AW135,'MP-2019_Female'!$A$3:$CH$103,IF(FC$104&gt;2034,84,(60+(FC$104-$AX$104)))))</f>
        <v>4.8409198011982701E-4</v>
      </c>
      <c r="FD135" s="381">
        <f>FC135*(1-VLOOKUP($AW135,'MP-2019_Female'!$A$3:$CH$103,IF(FD$104&gt;2034,84,(60+(FD$104-$AX$104)))))</f>
        <v>4.7954151550670064E-4</v>
      </c>
      <c r="FE135" s="381">
        <f>FD135*(1-VLOOKUP($AW135,'MP-2019_Female'!$A$3:$CH$103,IF(FE$104&gt;2034,84,(60+(FE$104-$AX$104)))))</f>
        <v>4.7503382526093769E-4</v>
      </c>
      <c r="FF135" s="381">
        <f>FE135*(1-VLOOKUP($AW135,'MP-2019_Female'!$A$3:$CH$103,IF(FF$104&gt;2034,84,(60+(FF$104-$AX$104)))))</f>
        <v>4.705685073034849E-4</v>
      </c>
      <c r="FG135" s="381">
        <f>FF135*(1-VLOOKUP($AW135,'MP-2019_Female'!$A$3:$CH$103,IF(FG$104&gt;2034,84,(60+(FG$104-$AX$104)))))</f>
        <v>4.6614516333483215E-4</v>
      </c>
      <c r="FH135" s="381">
        <f>FG135*(1-VLOOKUP($AW135,'MP-2019_Female'!$A$3:$CH$103,IF(FH$104&gt;2034,84,(60+(FH$104-$AX$104)))))</f>
        <v>4.6176339879948477E-4</v>
      </c>
      <c r="FI135" s="381">
        <f>FH135*(1-VLOOKUP($AW135,'MP-2019_Female'!$A$3:$CH$103,IF(FI$104&gt;2034,84,(60+(FI$104-$AX$104)))))</f>
        <v>4.5742282285076964E-4</v>
      </c>
      <c r="FJ135" s="381">
        <f>FI135*(1-VLOOKUP($AW135,'MP-2019_Female'!$A$3:$CH$103,IF(FJ$104&gt;2034,84,(60+(FJ$104-$AX$104)))))</f>
        <v>4.5312304831597242E-4</v>
      </c>
      <c r="FK135" s="381">
        <f>FJ135*(1-VLOOKUP($AW135,'MP-2019_Female'!$A$3:$CH$103,IF(FK$104&gt;2034,84,(60+(FK$104-$AX$104)))))</f>
        <v>4.488636916618023E-4</v>
      </c>
      <c r="FL135" s="381">
        <f>FK135*(1-VLOOKUP($AW135,'MP-2019_Female'!$A$3:$CH$103,IF(FL$104&gt;2034,84,(60+(FL$104-$AX$104)))))</f>
        <v>4.4464437296018135E-4</v>
      </c>
      <c r="FM135" s="381">
        <f>FL135*(1-VLOOKUP($AW135,'MP-2019_Female'!$A$3:$CH$103,IF(FM$104&gt;2034,84,(60+(FM$104-$AX$104)))))</f>
        <v>4.4046471585435567E-4</v>
      </c>
      <c r="FN135" s="381">
        <f>FM135*(1-VLOOKUP($AW135,'MP-2019_Female'!$A$3:$CH$103,IF(FN$104&gt;2034,84,(60+(FN$104-$AX$104)))))</f>
        <v>4.3632434752532474E-4</v>
      </c>
    </row>
    <row r="136" spans="49:170">
      <c r="AW136" s="172">
        <v>56</v>
      </c>
      <c r="AX136" s="199">
        <f t="shared" si="30"/>
        <v>1.3016536809018684E-3</v>
      </c>
      <c r="AY136" s="334">
        <f t="shared" si="31"/>
        <v>1.2236E-3</v>
      </c>
      <c r="AZ136" s="381">
        <f>AY136*(1-VLOOKUP($AW136,'MP-2019_Female'!$A$3:$CH$103,IF(AZ$104&gt;2034,84,(60+(AZ$104-$AX$104)))))</f>
        <v>1.2287391199999999E-3</v>
      </c>
      <c r="BA136" s="381">
        <f>AZ136*(1-VLOOKUP($AW136,'MP-2019_Female'!$A$3:$CH$103,IF(BA$104&gt;2034,84,(60+(BA$104-$AX$104)))))</f>
        <v>1.2375860416640001E-3</v>
      </c>
      <c r="BB136" s="381">
        <f>BA136*(1-VLOOKUP($AW136,'MP-2019_Female'!$A$3:$CH$103,IF(BB$104&gt;2034,84,(60+(BB$104-$AX$104)))))</f>
        <v>1.248971833247309E-3</v>
      </c>
      <c r="BC136" s="381">
        <f>BB136*(1-VLOOKUP($AW136,'MP-2019_Female'!$A$3:$CH$103,IF(BC$104&gt;2034,84,(60+(BC$104-$AX$104)))))</f>
        <v>1.2619611403130811E-3</v>
      </c>
      <c r="BD136" s="381">
        <f>BC136*(1-VLOOKUP($AW136,'MP-2019_Female'!$A$3:$CH$103,IF(BD$104&gt;2034,84,(60+(BD$104-$AX$104)))))</f>
        <v>1.2753379284003996E-3</v>
      </c>
      <c r="BE136" s="381">
        <f>BD136*(1-VLOOKUP($AW136,'MP-2019_Female'!$A$3:$CH$103,IF(BE$104&gt;2034,84,(60+(BE$104-$AX$104)))))</f>
        <v>1.2870710373416834E-3</v>
      </c>
      <c r="BF136" s="381">
        <f>BE136*(1-VLOOKUP($AW136,'MP-2019_Female'!$A$3:$CH$103,IF(BF$104&gt;2034,84,(60+(BF$104-$AX$104)))))</f>
        <v>1.2960805346030752E-3</v>
      </c>
      <c r="BG136" s="381">
        <f>BF136*(1-VLOOKUP($AW136,'MP-2019_Female'!$A$3:$CH$103,IF(BG$104&gt;2034,84,(60+(BG$104-$AX$104)))))</f>
        <v>1.3016536809018684E-3</v>
      </c>
      <c r="BH136" s="381">
        <f>BG136*(1-VLOOKUP($AW136,'MP-2019_Female'!$A$3:$CH$103,IF(BH$104&gt;2034,84,(60+(BH$104-$AX$104)))))</f>
        <v>1.3036061614232213E-3</v>
      </c>
      <c r="BI136" s="381">
        <f>BH136*(1-VLOOKUP($AW136,'MP-2019_Female'!$A$3:$CH$103,IF(BI$104&gt;2034,84,(60+(BI$104-$AX$104)))))</f>
        <v>1.3019114734133712E-3</v>
      </c>
      <c r="BJ136" s="471">
        <f>BI136*(1-VLOOKUP($AW136,'MP-2019_Female'!$A$3:$CH$103,IF(BJ$104&gt;2034,84,(60+(BJ$104-$AX$104)))))</f>
        <v>1.2970944009617416E-3</v>
      </c>
      <c r="BK136" s="381">
        <f>BJ136*(1-VLOOKUP($AW136,'MP-2019_Female'!$A$3:$CH$103,IF(BK$104&gt;2034,84,(60+(BK$104-$AX$104)))))</f>
        <v>1.2897009628762596E-3</v>
      </c>
      <c r="BL136" s="381">
        <f>BK136*(1-VLOOKUP($AW136,'MP-2019_Female'!$A$3:$CH$103,IF(BL$104&gt;2034,84,(60+(BL$104-$AX$104)))))</f>
        <v>1.2805440860398382E-3</v>
      </c>
      <c r="BM136" s="381">
        <f>BL136*(1-VLOOKUP($AW136,'MP-2019_Female'!$A$3:$CH$103,IF(BM$104&gt;2034,84,(60+(BM$104-$AX$104)))))</f>
        <v>1.2704277877601234E-3</v>
      </c>
      <c r="BN136" s="381">
        <f>BM136*(1-VLOOKUP($AW136,'MP-2019_Female'!$A$3:$CH$103,IF(BN$104&gt;2034,84,(60+(BN$104-$AX$104)))))</f>
        <v>1.2602643654580424E-3</v>
      </c>
      <c r="BO136" s="381">
        <f>BN136*(1-VLOOKUP($AW136,'MP-2019_Female'!$A$3:$CH$103,IF(BO$104&gt;2034,84,(60+(BO$104-$AX$104)))))</f>
        <v>1.2505603298440153E-3</v>
      </c>
      <c r="BP136" s="381">
        <f>BO136*(1-VLOOKUP($AW136,'MP-2019_Female'!$A$3:$CH$103,IF(BP$104&gt;2034,84,(60+(BP$104-$AX$104)))))</f>
        <v>1.2411811273701852E-3</v>
      </c>
      <c r="BQ136" s="381">
        <f>BP136*(1-VLOOKUP($AW136,'MP-2019_Female'!$A$3:$CH$103,IF(BQ$104&gt;2034,84,(60+(BQ$104-$AX$104)))))</f>
        <v>1.231872268914909E-3</v>
      </c>
      <c r="BR136" s="381">
        <f>BQ136*(1-VLOOKUP($AW136,'MP-2019_Female'!$A$3:$CH$103,IF(BR$104&gt;2034,84,(60+(BR$104-$AX$104)))))</f>
        <v>1.2225100396711557E-3</v>
      </c>
      <c r="BS136" s="381">
        <f>BR136*(1-VLOOKUP($AW136,'MP-2019_Female'!$A$3:$CH$103,IF(BS$104&gt;2034,84,(60+(BS$104-$AX$104)))))</f>
        <v>1.2128522103577535E-3</v>
      </c>
      <c r="BT136" s="381">
        <f>BS136*(1-VLOOKUP($AW136,'MP-2019_Female'!$A$3:$CH$103,IF(BT$104&gt;2034,84,(60+(BT$104-$AX$104)))))</f>
        <v>1.2027855370117843E-3</v>
      </c>
      <c r="BU136" s="381">
        <f>BT136*(1-VLOOKUP($AW136,'MP-2019_Female'!$A$3:$CH$103,IF(BU$104&gt;2034,84,(60+(BU$104-$AX$104)))))</f>
        <v>1.1920807457323794E-3</v>
      </c>
      <c r="BV136" s="381">
        <f>BU136*(1-VLOOKUP($AW136,'MP-2019_Female'!$A$3:$CH$103,IF(BV$104&gt;2034,84,(60+(BV$104-$AX$104)))))</f>
        <v>1.180875186722495E-3</v>
      </c>
      <c r="BW136" s="381">
        <f>BV136*(1-VLOOKUP($AW136,'MP-2019_Female'!$A$3:$CH$103,IF(BW$104&gt;2034,84,(60+(BW$104-$AX$104)))))</f>
        <v>1.1693026098926144E-3</v>
      </c>
      <c r="BX136" s="381">
        <f>BW136*(1-VLOOKUP($AW136,'MP-2019_Female'!$A$3:$CH$103,IF(BX$104&gt;2034,84,(60+(BX$104-$AX$104)))))</f>
        <v>1.1583111653596238E-3</v>
      </c>
      <c r="BY136" s="381">
        <f>BX136*(1-VLOOKUP($AW136,'MP-2019_Female'!$A$3:$CH$103,IF(BY$104&gt;2034,84,(60+(BY$104-$AX$104)))))</f>
        <v>1.1474230404052432E-3</v>
      </c>
      <c r="BZ136" s="381">
        <f>BY136*(1-VLOOKUP($AW136,'MP-2019_Female'!$A$3:$CH$103,IF(BZ$104&gt;2034,84,(60+(BZ$104-$AX$104)))))</f>
        <v>1.136637263825434E-3</v>
      </c>
      <c r="CA136" s="381">
        <f>BZ136*(1-VLOOKUP($AW136,'MP-2019_Female'!$A$3:$CH$103,IF(CA$104&gt;2034,84,(60+(CA$104-$AX$104)))))</f>
        <v>1.1259528735454748E-3</v>
      </c>
      <c r="CB136" s="381">
        <f>CA136*(1-VLOOKUP($AW136,'MP-2019_Female'!$A$3:$CH$103,IF(CB$104&gt;2034,84,(60+(CB$104-$AX$104)))))</f>
        <v>1.1153689165341475E-3</v>
      </c>
      <c r="CC136" s="381">
        <f>CB136*(1-VLOOKUP($AW136,'MP-2019_Female'!$A$3:$CH$103,IF(CC$104&gt;2034,84,(60+(CC$104-$AX$104)))))</f>
        <v>1.1048844487187264E-3</v>
      </c>
      <c r="CD136" s="381">
        <f>CC136*(1-VLOOKUP($AW136,'MP-2019_Female'!$A$3:$CH$103,IF(CD$104&gt;2034,84,(60+(CD$104-$AX$104)))))</f>
        <v>1.0944985349007706E-3</v>
      </c>
      <c r="CE136" s="381">
        <f>CD136*(1-VLOOKUP($AW136,'MP-2019_Female'!$A$3:$CH$103,IF(CE$104&gt;2034,84,(60+(CE$104-$AX$104)))))</f>
        <v>1.0842102486727033E-3</v>
      </c>
      <c r="CF136" s="381">
        <f>CE136*(1-VLOOKUP($AW136,'MP-2019_Female'!$A$3:$CH$103,IF(CF$104&gt;2034,84,(60+(CF$104-$AX$104)))))</f>
        <v>1.0740186723351799E-3</v>
      </c>
      <c r="CG136" s="381">
        <f>CF136*(1-VLOOKUP($AW136,'MP-2019_Female'!$A$3:$CH$103,IF(CG$104&gt;2034,84,(60+(CG$104-$AX$104)))))</f>
        <v>1.0639228968152292E-3</v>
      </c>
      <c r="CH136" s="381">
        <f>CG136*(1-VLOOKUP($AW136,'MP-2019_Female'!$A$3:$CH$103,IF(CH$104&gt;2034,84,(60+(CH$104-$AX$104)))))</f>
        <v>1.0539220215851661E-3</v>
      </c>
      <c r="CI136" s="381">
        <f>CH136*(1-VLOOKUP($AW136,'MP-2019_Female'!$A$3:$CH$103,IF(CI$104&gt;2034,84,(60+(CI$104-$AX$104)))))</f>
        <v>1.0440151545822655E-3</v>
      </c>
      <c r="CJ136" s="381">
        <f>CI136*(1-VLOOKUP($AW136,'MP-2019_Female'!$A$3:$CH$103,IF(CJ$104&gt;2034,84,(60+(CJ$104-$AX$104)))))</f>
        <v>1.0342014121291923E-3</v>
      </c>
      <c r="CK136" s="381">
        <f>CJ136*(1-VLOOKUP($AW136,'MP-2019_Female'!$A$3:$CH$103,IF(CK$104&gt;2034,84,(60+(CK$104-$AX$104)))))</f>
        <v>1.0244799188551779E-3</v>
      </c>
      <c r="CL136" s="381">
        <f>CK136*(1-VLOOKUP($AW136,'MP-2019_Female'!$A$3:$CH$103,IF(CL$104&gt;2034,84,(60+(CL$104-$AX$104)))))</f>
        <v>1.0148498076179393E-3</v>
      </c>
      <c r="CM136" s="381">
        <f>CL136*(1-VLOOKUP($AW136,'MP-2019_Female'!$A$3:$CH$103,IF(CM$104&gt;2034,84,(60+(CM$104-$AX$104)))))</f>
        <v>1.0053102194263308E-3</v>
      </c>
      <c r="CN136" s="381">
        <f>CM136*(1-VLOOKUP($AW136,'MP-2019_Female'!$A$3:$CH$103,IF(CN$104&gt;2034,84,(60+(CN$104-$AX$104)))))</f>
        <v>9.9586030336372335E-4</v>
      </c>
      <c r="CO136" s="381">
        <f>CN136*(1-VLOOKUP($AW136,'MP-2019_Female'!$A$3:$CH$103,IF(CO$104&gt;2034,84,(60+(CO$104-$AX$104)))))</f>
        <v>9.8649921651210431E-4</v>
      </c>
      <c r="CP136" s="381">
        <f>CO136*(1-VLOOKUP($AW136,'MP-2019_Female'!$A$3:$CH$103,IF(CP$104&gt;2034,84,(60+(CP$104-$AX$104)))))</f>
        <v>9.7722612387689061E-4</v>
      </c>
      <c r="CQ136" s="381">
        <f>CP136*(1-VLOOKUP($AW136,'MP-2019_Female'!$A$3:$CH$103,IF(CQ$104&gt;2034,84,(60+(CQ$104-$AX$104)))))</f>
        <v>9.6804019831244782E-4</v>
      </c>
      <c r="CR136" s="381">
        <f>CQ136*(1-VLOOKUP($AW136,'MP-2019_Female'!$A$3:$CH$103,IF(CR$104&gt;2034,84,(60+(CR$104-$AX$104)))))</f>
        <v>9.5894062044831082E-4</v>
      </c>
      <c r="CS136" s="381">
        <f>CR136*(1-VLOOKUP($AW136,'MP-2019_Female'!$A$3:$CH$103,IF(CS$104&gt;2034,84,(60+(CS$104-$AX$104)))))</f>
        <v>9.4992657861609668E-4</v>
      </c>
      <c r="CT136" s="381">
        <f>CS136*(1-VLOOKUP($AW136,'MP-2019_Female'!$A$3:$CH$103,IF(CT$104&gt;2034,84,(60+(CT$104-$AX$104)))))</f>
        <v>9.4099726877710545E-4</v>
      </c>
      <c r="CU136" s="381">
        <f>CT136*(1-VLOOKUP($AW136,'MP-2019_Female'!$A$3:$CH$103,IF(CU$104&gt;2034,84,(60+(CU$104-$AX$104)))))</f>
        <v>9.321518944506007E-4</v>
      </c>
      <c r="CV136" s="381">
        <f>CU136*(1-VLOOKUP($AW136,'MP-2019_Female'!$A$3:$CH$103,IF(CV$104&gt;2034,84,(60+(CV$104-$AX$104)))))</f>
        <v>9.2338966664276512E-4</v>
      </c>
      <c r="CW136" s="381">
        <f>CV136*(1-VLOOKUP($AW136,'MP-2019_Female'!$A$3:$CH$103,IF(CW$104&gt;2034,84,(60+(CW$104-$AX$104)))))</f>
        <v>9.1470980377632316E-4</v>
      </c>
      <c r="CX136" s="381">
        <f>CW136*(1-VLOOKUP($AW136,'MP-2019_Female'!$A$3:$CH$103,IF(CX$104&gt;2034,84,(60+(CX$104-$AX$104)))))</f>
        <v>9.0611153162082573E-4</v>
      </c>
      <c r="CY136" s="381">
        <f>CX136*(1-VLOOKUP($AW136,'MP-2019_Female'!$A$3:$CH$103,IF(CY$104&gt;2034,84,(60+(CY$104-$AX$104)))))</f>
        <v>8.9759408322358995E-4</v>
      </c>
      <c r="CZ136" s="381">
        <f>CY136*(1-VLOOKUP($AW136,'MP-2019_Female'!$A$3:$CH$103,IF(CZ$104&gt;2034,84,(60+(CZ$104-$AX$104)))))</f>
        <v>8.8915669884128822E-4</v>
      </c>
      <c r="DA136" s="381">
        <f>CZ136*(1-VLOOKUP($AW136,'MP-2019_Female'!$A$3:$CH$103,IF(DA$104&gt;2034,84,(60+(DA$104-$AX$104)))))</f>
        <v>8.8079862587218016E-4</v>
      </c>
      <c r="DB136" s="381">
        <f>DA136*(1-VLOOKUP($AW136,'MP-2019_Female'!$A$3:$CH$103,IF(DB$104&gt;2034,84,(60+(DB$104-$AX$104)))))</f>
        <v>8.7251911878898167E-4</v>
      </c>
      <c r="DC136" s="381">
        <f>DB136*(1-VLOOKUP($AW136,'MP-2019_Female'!$A$3:$CH$103,IF(DC$104&gt;2034,84,(60+(DC$104-$AX$104)))))</f>
        <v>8.6431743907236524E-4</v>
      </c>
      <c r="DD136" s="381">
        <f>DC136*(1-VLOOKUP($AW136,'MP-2019_Female'!$A$3:$CH$103,IF(DD$104&gt;2034,84,(60+(DD$104-$AX$104)))))</f>
        <v>8.5619285514508504E-4</v>
      </c>
      <c r="DE136" s="381">
        <f>DD136*(1-VLOOKUP($AW136,'MP-2019_Female'!$A$3:$CH$103,IF(DE$104&gt;2034,84,(60+(DE$104-$AX$104)))))</f>
        <v>8.4814464230672127E-4</v>
      </c>
      <c r="DF136" s="381">
        <f>DE136*(1-VLOOKUP($AW136,'MP-2019_Female'!$A$3:$CH$103,IF(DF$104&gt;2034,84,(60+(DF$104-$AX$104)))))</f>
        <v>8.401720826690381E-4</v>
      </c>
      <c r="DG136" s="381">
        <f>DF136*(1-VLOOKUP($AW136,'MP-2019_Female'!$A$3:$CH$103,IF(DG$104&gt;2034,84,(60+(DG$104-$AX$104)))))</f>
        <v>8.3227446509194915E-4</v>
      </c>
      <c r="DH136" s="381">
        <f>DG136*(1-VLOOKUP($AW136,'MP-2019_Female'!$A$3:$CH$103,IF(DH$104&gt;2034,84,(60+(DH$104-$AX$104)))))</f>
        <v>8.2445108512008483E-4</v>
      </c>
      <c r="DI136" s="381">
        <f>DH136*(1-VLOOKUP($AW136,'MP-2019_Female'!$A$3:$CH$103,IF(DI$104&gt;2034,84,(60+(DI$104-$AX$104)))))</f>
        <v>8.1670124491995603E-4</v>
      </c>
      <c r="DJ136" s="381">
        <f>DI136*(1-VLOOKUP($AW136,'MP-2019_Female'!$A$3:$CH$103,IF(DJ$104&gt;2034,84,(60+(DJ$104-$AX$104)))))</f>
        <v>8.090242532177085E-4</v>
      </c>
      <c r="DK136" s="381">
        <f>DJ136*(1-VLOOKUP($AW136,'MP-2019_Female'!$A$3:$CH$103,IF(DK$104&gt;2034,84,(60+(DK$104-$AX$104)))))</f>
        <v>8.0141942523746204E-4</v>
      </c>
      <c r="DL136" s="381">
        <f>DK136*(1-VLOOKUP($AW136,'MP-2019_Female'!$A$3:$CH$103,IF(DL$104&gt;2034,84,(60+(DL$104-$AX$104)))))</f>
        <v>7.9388608264022989E-4</v>
      </c>
      <c r="DM136" s="381">
        <f>DL136*(1-VLOOKUP($AW136,'MP-2019_Female'!$A$3:$CH$103,IF(DM$104&gt;2034,84,(60+(DM$104-$AX$104)))))</f>
        <v>7.8642355346341178E-4</v>
      </c>
      <c r="DN136" s="381">
        <f>DM136*(1-VLOOKUP($AW136,'MP-2019_Female'!$A$3:$CH$103,IF(DN$104&gt;2034,84,(60+(DN$104-$AX$104)))))</f>
        <v>7.7903117206085571E-4</v>
      </c>
      <c r="DO136" s="381">
        <f>DN136*(1-VLOOKUP($AW136,'MP-2019_Female'!$A$3:$CH$103,IF(DO$104&gt;2034,84,(60+(DO$104-$AX$104)))))</f>
        <v>7.717082790434837E-4</v>
      </c>
      <c r="DP136" s="381">
        <f>DO136*(1-VLOOKUP($AW136,'MP-2019_Female'!$A$3:$CH$103,IF(DP$104&gt;2034,84,(60+(DP$104-$AX$104)))))</f>
        <v>7.6445422122047501E-4</v>
      </c>
      <c r="DQ136" s="381">
        <f>DP136*(1-VLOOKUP($AW136,'MP-2019_Female'!$A$3:$CH$103,IF(DQ$104&gt;2034,84,(60+(DQ$104-$AX$104)))))</f>
        <v>7.5726835154100254E-4</v>
      </c>
      <c r="DR136" s="381">
        <f>DQ136*(1-VLOOKUP($AW136,'MP-2019_Female'!$A$3:$CH$103,IF(DR$104&gt;2034,84,(60+(DR$104-$AX$104)))))</f>
        <v>7.5015002903651711E-4</v>
      </c>
      <c r="DS136" s="381">
        <f>DR136*(1-VLOOKUP($AW136,'MP-2019_Female'!$A$3:$CH$103,IF(DS$104&gt;2034,84,(60+(DS$104-$AX$104)))))</f>
        <v>7.4309861876357389E-4</v>
      </c>
      <c r="DT136" s="381">
        <f>DS136*(1-VLOOKUP($AW136,'MP-2019_Female'!$A$3:$CH$103,IF(DT$104&gt;2034,84,(60+(DT$104-$AX$104)))))</f>
        <v>7.3611349174719628E-4</v>
      </c>
      <c r="DU136" s="381">
        <f>DT136*(1-VLOOKUP($AW136,'MP-2019_Female'!$A$3:$CH$103,IF(DU$104&gt;2034,84,(60+(DU$104-$AX$104)))))</f>
        <v>7.2919402492477271E-4</v>
      </c>
      <c r="DV136" s="381">
        <f>DU136*(1-VLOOKUP($AW136,'MP-2019_Female'!$A$3:$CH$103,IF(DV$104&gt;2034,84,(60+(DV$104-$AX$104)))))</f>
        <v>7.2233960109047992E-4</v>
      </c>
      <c r="DW136" s="381">
        <f>DV136*(1-VLOOKUP($AW136,'MP-2019_Female'!$A$3:$CH$103,IF(DW$104&gt;2034,84,(60+(DW$104-$AX$104)))))</f>
        <v>7.1554960884022943E-4</v>
      </c>
      <c r="DX136" s="381">
        <f>DW136*(1-VLOOKUP($AW136,'MP-2019_Female'!$A$3:$CH$103,IF(DX$104&gt;2034,84,(60+(DX$104-$AX$104)))))</f>
        <v>7.0882344251713126E-4</v>
      </c>
      <c r="DY136" s="381">
        <f>DX136*(1-VLOOKUP($AW136,'MP-2019_Female'!$A$3:$CH$103,IF(DY$104&gt;2034,84,(60+(DY$104-$AX$104)))))</f>
        <v>7.021605021574703E-4</v>
      </c>
      <c r="DZ136" s="381">
        <f>DY136*(1-VLOOKUP($AW136,'MP-2019_Female'!$A$3:$CH$103,IF(DZ$104&gt;2034,84,(60+(DZ$104-$AX$104)))))</f>
        <v>6.9556019343719011E-4</v>
      </c>
      <c r="EA136" s="381">
        <f>DZ136*(1-VLOOKUP($AW136,'MP-2019_Female'!$A$3:$CH$103,IF(EA$104&gt;2034,84,(60+(EA$104-$AX$104)))))</f>
        <v>6.8902192761888053E-4</v>
      </c>
      <c r="EB136" s="381">
        <f>EA136*(1-VLOOKUP($AW136,'MP-2019_Female'!$A$3:$CH$103,IF(EB$104&gt;2034,84,(60+(EB$104-$AX$104)))))</f>
        <v>6.8254512149926313E-4</v>
      </c>
      <c r="EC136" s="381">
        <f>EB136*(1-VLOOKUP($AW136,'MP-2019_Female'!$A$3:$CH$103,IF(EC$104&gt;2034,84,(60+(EC$104-$AX$104)))))</f>
        <v>6.7612919735717013E-4</v>
      </c>
      <c r="ED136" s="381">
        <f>EC136*(1-VLOOKUP($AW136,'MP-2019_Female'!$A$3:$CH$103,IF(ED$104&gt;2034,84,(60+(ED$104-$AX$104)))))</f>
        <v>6.6977358290201271E-4</v>
      </c>
      <c r="EE136" s="381">
        <f>ED136*(1-VLOOKUP($AW136,'MP-2019_Female'!$A$3:$CH$103,IF(EE$104&gt;2034,84,(60+(EE$104-$AX$104)))))</f>
        <v>6.634777112227338E-4</v>
      </c>
      <c r="EF136" s="381">
        <f>EE136*(1-VLOOKUP($AW136,'MP-2019_Female'!$A$3:$CH$103,IF(EF$104&gt;2034,84,(60+(EF$104-$AX$104)))))</f>
        <v>6.5724102073724008E-4</v>
      </c>
      <c r="EG136" s="381">
        <f>EF136*(1-VLOOKUP($AW136,'MP-2019_Female'!$A$3:$CH$103,IF(EG$104&gt;2034,84,(60+(EG$104-$AX$104)))))</f>
        <v>6.5106295514231007E-4</v>
      </c>
      <c r="EH136" s="381">
        <f>EG136*(1-VLOOKUP($AW136,'MP-2019_Female'!$A$3:$CH$103,IF(EH$104&gt;2034,84,(60+(EH$104-$AX$104)))))</f>
        <v>6.4494296336397238E-4</v>
      </c>
      <c r="EI136" s="381">
        <f>EH136*(1-VLOOKUP($AW136,'MP-2019_Female'!$A$3:$CH$103,IF(EI$104&gt;2034,84,(60+(EI$104-$AX$104)))))</f>
        <v>6.3888049950835111E-4</v>
      </c>
      <c r="EJ136" s="381">
        <f>EI136*(1-VLOOKUP($AW136,'MP-2019_Female'!$A$3:$CH$103,IF(EJ$104&gt;2034,84,(60+(EJ$104-$AX$104)))))</f>
        <v>6.3287502281297262E-4</v>
      </c>
      <c r="EK136" s="381">
        <f>EJ136*(1-VLOOKUP($AW136,'MP-2019_Female'!$A$3:$CH$103,IF(EK$104&gt;2034,84,(60+(EK$104-$AX$104)))))</f>
        <v>6.2692599759853066E-4</v>
      </c>
      <c r="EL136" s="381">
        <f>EK136*(1-VLOOKUP($AW136,'MP-2019_Female'!$A$3:$CH$103,IF(EL$104&gt;2034,84,(60+(EL$104-$AX$104)))))</f>
        <v>6.2103289322110449E-4</v>
      </c>
      <c r="EM136" s="381">
        <f>EL136*(1-VLOOKUP($AW136,'MP-2019_Female'!$A$3:$CH$103,IF(EM$104&gt;2034,84,(60+(EM$104-$AX$104)))))</f>
        <v>6.1519518402482611E-4</v>
      </c>
      <c r="EN136" s="381">
        <f>EM136*(1-VLOOKUP($AW136,'MP-2019_Female'!$A$3:$CH$103,IF(EN$104&gt;2034,84,(60+(EN$104-$AX$104)))))</f>
        <v>6.0941234929499282E-4</v>
      </c>
      <c r="EO136" s="381">
        <f>EN136*(1-VLOOKUP($AW136,'MP-2019_Female'!$A$3:$CH$103,IF(EO$104&gt;2034,84,(60+(EO$104-$AX$104)))))</f>
        <v>6.0368387321161991E-4</v>
      </c>
      <c r="EP136" s="381">
        <f>EO136*(1-VLOOKUP($AW136,'MP-2019_Female'!$A$3:$CH$103,IF(EP$104&gt;2034,84,(60+(EP$104-$AX$104)))))</f>
        <v>5.9800924480343071E-4</v>
      </c>
      <c r="EQ136" s="381">
        <f>EP136*(1-VLOOKUP($AW136,'MP-2019_Female'!$A$3:$CH$103,IF(EQ$104&gt;2034,84,(60+(EQ$104-$AX$104)))))</f>
        <v>5.9238795790227854E-4</v>
      </c>
      <c r="ER136" s="381">
        <f>EQ136*(1-VLOOKUP($AW136,'MP-2019_Female'!$A$3:$CH$103,IF(ER$104&gt;2034,84,(60+(ER$104-$AX$104)))))</f>
        <v>5.8681951109799718E-4</v>
      </c>
      <c r="ES136" s="381">
        <f>ER136*(1-VLOOKUP($AW136,'MP-2019_Female'!$A$3:$CH$103,IF(ES$104&gt;2034,84,(60+(ES$104-$AX$104)))))</f>
        <v>5.8130340769367605E-4</v>
      </c>
      <c r="ET136" s="381">
        <f>ES136*(1-VLOOKUP($AW136,'MP-2019_Female'!$A$3:$CH$103,IF(ET$104&gt;2034,84,(60+(ET$104-$AX$104)))))</f>
        <v>5.7583915566135552E-4</v>
      </c>
      <c r="EU136" s="381">
        <f>ET136*(1-VLOOKUP($AW136,'MP-2019_Female'!$A$3:$CH$103,IF(EU$104&gt;2034,84,(60+(EU$104-$AX$104)))))</f>
        <v>5.7042626759813881E-4</v>
      </c>
      <c r="EV136" s="381">
        <f>EU136*(1-VLOOKUP($AW136,'MP-2019_Female'!$A$3:$CH$103,IF(EV$104&gt;2034,84,(60+(EV$104-$AX$104)))))</f>
        <v>5.6506426068271629E-4</v>
      </c>
      <c r="EW136" s="381">
        <f>EV136*(1-VLOOKUP($AW136,'MP-2019_Female'!$A$3:$CH$103,IF(EW$104&gt;2034,84,(60+(EW$104-$AX$104)))))</f>
        <v>5.5975265663229883E-4</v>
      </c>
      <c r="EX136" s="381">
        <f>EW136*(1-VLOOKUP($AW136,'MP-2019_Female'!$A$3:$CH$103,IF(EX$104&gt;2034,84,(60+(EX$104-$AX$104)))))</f>
        <v>5.5449098165995529E-4</v>
      </c>
      <c r="EY136" s="381">
        <f>EX136*(1-VLOOKUP($AW136,'MP-2019_Female'!$A$3:$CH$103,IF(EY$104&gt;2034,84,(60+(EY$104-$AX$104)))))</f>
        <v>5.4927876643235177E-4</v>
      </c>
      <c r="EZ136" s="381">
        <f>EY136*(1-VLOOKUP($AW136,'MP-2019_Female'!$A$3:$CH$103,IF(EZ$104&gt;2034,84,(60+(EZ$104-$AX$104)))))</f>
        <v>5.4411554602788769E-4</v>
      </c>
      <c r="FA136" s="381">
        <f>EZ136*(1-VLOOKUP($AW136,'MP-2019_Female'!$A$3:$CH$103,IF(FA$104&gt;2034,84,(60+(FA$104-$AX$104)))))</f>
        <v>5.3900085989522554E-4</v>
      </c>
      <c r="FB136" s="381">
        <f>FA136*(1-VLOOKUP($AW136,'MP-2019_Female'!$A$3:$CH$103,IF(FB$104&gt;2034,84,(60+(FB$104-$AX$104)))))</f>
        <v>5.3393425181221042E-4</v>
      </c>
      <c r="FC136" s="381">
        <f>FB136*(1-VLOOKUP($AW136,'MP-2019_Female'!$A$3:$CH$103,IF(FC$104&gt;2034,84,(60+(FC$104-$AX$104)))))</f>
        <v>5.2891526984517564E-4</v>
      </c>
      <c r="FD136" s="381">
        <f>FC136*(1-VLOOKUP($AW136,'MP-2019_Female'!$A$3:$CH$103,IF(FD$104&gt;2034,84,(60+(FD$104-$AX$104)))))</f>
        <v>5.2394346630863105E-4</v>
      </c>
      <c r="FE136" s="381">
        <f>FD136*(1-VLOOKUP($AW136,'MP-2019_Female'!$A$3:$CH$103,IF(FE$104&gt;2034,84,(60+(FE$104-$AX$104)))))</f>
        <v>5.1901839772532999E-4</v>
      </c>
      <c r="FF136" s="381">
        <f>FE136*(1-VLOOKUP($AW136,'MP-2019_Female'!$A$3:$CH$103,IF(FF$104&gt;2034,84,(60+(FF$104-$AX$104)))))</f>
        <v>5.1413962478671189E-4</v>
      </c>
      <c r="FG136" s="381">
        <f>FF136*(1-VLOOKUP($AW136,'MP-2019_Female'!$A$3:$CH$103,IF(FG$104&gt;2034,84,(60+(FG$104-$AX$104)))))</f>
        <v>5.0930671231371686E-4</v>
      </c>
      <c r="FH136" s="381">
        <f>FG136*(1-VLOOKUP($AW136,'MP-2019_Female'!$A$3:$CH$103,IF(FH$104&gt;2034,84,(60+(FH$104-$AX$104)))))</f>
        <v>5.0451922921796789E-4</v>
      </c>
      <c r="FI136" s="381">
        <f>FH136*(1-VLOOKUP($AW136,'MP-2019_Female'!$A$3:$CH$103,IF(FI$104&gt;2034,84,(60+(FI$104-$AX$104)))))</f>
        <v>4.9977674846331905E-4</v>
      </c>
      <c r="FJ136" s="381">
        <f>FI136*(1-VLOOKUP($AW136,'MP-2019_Female'!$A$3:$CH$103,IF(FJ$104&gt;2034,84,(60+(FJ$104-$AX$104)))))</f>
        <v>4.9507884702776382E-4</v>
      </c>
      <c r="FK136" s="381">
        <f>FJ136*(1-VLOOKUP($AW136,'MP-2019_Female'!$A$3:$CH$103,IF(FK$104&gt;2034,84,(60+(FK$104-$AX$104)))))</f>
        <v>4.9042510586570288E-4</v>
      </c>
      <c r="FL136" s="381">
        <f>FK136*(1-VLOOKUP($AW136,'MP-2019_Female'!$A$3:$CH$103,IF(FL$104&gt;2034,84,(60+(FL$104-$AX$104)))))</f>
        <v>4.8581510987056529E-4</v>
      </c>
      <c r="FM136" s="381">
        <f>FL136*(1-VLOOKUP($AW136,'MP-2019_Female'!$A$3:$CH$103,IF(FM$104&gt;2034,84,(60+(FM$104-$AX$104)))))</f>
        <v>4.8124844783778198E-4</v>
      </c>
      <c r="FN136" s="381">
        <f>FM136*(1-VLOOKUP($AW136,'MP-2019_Female'!$A$3:$CH$103,IF(FN$104&gt;2034,84,(60+(FN$104-$AX$104)))))</f>
        <v>4.7672471242810684E-4</v>
      </c>
    </row>
    <row r="137" spans="49:170">
      <c r="AW137" s="172">
        <v>57</v>
      </c>
      <c r="AX137" s="199">
        <f t="shared" ref="AX137:AX168" si="32">$BG137</f>
        <v>1.4182685202565346E-3</v>
      </c>
      <c r="AY137" s="334">
        <f t="shared" ref="AY137:AY168" si="33">IF($AW137&gt;59,$U45*$J$33,$T45*$J$32)</f>
        <v>1.3248000000000001E-3</v>
      </c>
      <c r="AZ137" s="381">
        <f>AY137*(1-VLOOKUP($AW137,'MP-2019_Female'!$A$3:$CH$103,IF(AZ$104&gt;2034,84,(60+(AZ$104-$AX$104)))))</f>
        <v>1.3287743999999999E-3</v>
      </c>
      <c r="BA137" s="381">
        <f>AZ137*(1-VLOOKUP($AW137,'MP-2019_Female'!$A$3:$CH$103,IF(BA$104&gt;2034,84,(60+(BA$104-$AX$104)))))</f>
        <v>1.3375443110399999E-3</v>
      </c>
      <c r="BB137" s="381">
        <f>BA137*(1-VLOOKUP($AW137,'MP-2019_Female'!$A$3:$CH$103,IF(BB$104&gt;2034,84,(60+(BB$104-$AX$104)))))</f>
        <v>1.3501172275637761E-3</v>
      </c>
      <c r="BC137" s="381">
        <f>BB137*(1-VLOOKUP($AW137,'MP-2019_Female'!$A$3:$CH$103,IF(BC$104&gt;2034,84,(60+(BC$104-$AX$104)))))</f>
        <v>1.3652385405124904E-3</v>
      </c>
      <c r="BD137" s="381">
        <f>BC137*(1-VLOOKUP($AW137,'MP-2019_Female'!$A$3:$CH$103,IF(BD$104&gt;2034,84,(60+(BD$104-$AX$104)))))</f>
        <v>1.3818944507067428E-3</v>
      </c>
      <c r="BE137" s="381">
        <f>BD137*(1-VLOOKUP($AW137,'MP-2019_Female'!$A$3:$CH$103,IF(BE$104&gt;2034,84,(60+(BE$104-$AX$104)))))</f>
        <v>1.3970952896645169E-3</v>
      </c>
      <c r="BF137" s="381">
        <f>BE137*(1-VLOOKUP($AW137,'MP-2019_Female'!$A$3:$CH$103,IF(BF$104&gt;2034,84,(60+(BF$104-$AX$104)))))</f>
        <v>1.4095294377425309E-3</v>
      </c>
      <c r="BG137" s="381">
        <f>BF137*(1-VLOOKUP($AW137,'MP-2019_Female'!$A$3:$CH$103,IF(BG$104&gt;2034,84,(60+(BG$104-$AX$104)))))</f>
        <v>1.4182685202565346E-3</v>
      </c>
      <c r="BH137" s="381">
        <f>BG137*(1-VLOOKUP($AW137,'MP-2019_Female'!$A$3:$CH$103,IF(BH$104&gt;2034,84,(60+(BH$104-$AX$104)))))</f>
        <v>1.4226651526693299E-3</v>
      </c>
      <c r="BI137" s="381">
        <f>BH137*(1-VLOOKUP($AW137,'MP-2019_Female'!$A$3:$CH$103,IF(BI$104&gt;2034,84,(60+(BI$104-$AX$104)))))</f>
        <v>1.4226651526693299E-3</v>
      </c>
      <c r="BJ137" s="471">
        <f>BI137*(1-VLOOKUP($AW137,'MP-2019_Female'!$A$3:$CH$103,IF(BJ$104&gt;2034,84,(60+(BJ$104-$AX$104)))))</f>
        <v>1.4186816902418558E-3</v>
      </c>
      <c r="BK137" s="381">
        <f>BJ137*(1-VLOOKUP($AW137,'MP-2019_Female'!$A$3:$CH$103,IF(BK$104&gt;2034,84,(60+(BK$104-$AX$104)))))</f>
        <v>1.4113045454525982E-3</v>
      </c>
      <c r="BL137" s="381">
        <f>BK137*(1-VLOOKUP($AW137,'MP-2019_Female'!$A$3:$CH$103,IF(BL$104&gt;2034,84,(60+(BL$104-$AX$104)))))</f>
        <v>1.4014254136344301E-3</v>
      </c>
      <c r="BM137" s="381">
        <f>BL137*(1-VLOOKUP($AW137,'MP-2019_Female'!$A$3:$CH$103,IF(BM$104&gt;2034,84,(60+(BM$104-$AX$104)))))</f>
        <v>1.3900738677839913E-3</v>
      </c>
      <c r="BN137" s="381">
        <f>BM137*(1-VLOOKUP($AW137,'MP-2019_Female'!$A$3:$CH$103,IF(BN$104&gt;2034,84,(60+(BN$104-$AX$104)))))</f>
        <v>1.3783972472946058E-3</v>
      </c>
      <c r="BO137" s="381">
        <f>BN137*(1-VLOOKUP($AW137,'MP-2019_Female'!$A$3:$CH$103,IF(BO$104&gt;2034,84,(60+(BO$104-$AX$104)))))</f>
        <v>1.3669565501420605E-3</v>
      </c>
      <c r="BP137" s="381">
        <f>BO137*(1-VLOOKUP($AW137,'MP-2019_Female'!$A$3:$CH$103,IF(BP$104&gt;2034,84,(60+(BP$104-$AX$104)))))</f>
        <v>1.3558842020859098E-3</v>
      </c>
      <c r="BQ137" s="381">
        <f>BP137*(1-VLOOKUP($AW137,'MP-2019_Female'!$A$3:$CH$103,IF(BQ$104&gt;2034,84,(60+(BQ$104-$AX$104)))))</f>
        <v>1.3450371284692226E-3</v>
      </c>
      <c r="BR137" s="381">
        <f>BQ137*(1-VLOOKUP($AW137,'MP-2019_Female'!$A$3:$CH$103,IF(BR$104&gt;2034,84,(60+(BR$104-$AX$104)))))</f>
        <v>1.3341423277286218E-3</v>
      </c>
      <c r="BS137" s="381">
        <f>BR137*(1-VLOOKUP($AW137,'MP-2019_Female'!$A$3:$CH$103,IF(BS$104&gt;2034,84,(60+(BS$104-$AX$104)))))</f>
        <v>1.323202360641247E-3</v>
      </c>
      <c r="BT137" s="381">
        <f>BS137*(1-VLOOKUP($AW137,'MP-2019_Female'!$A$3:$CH$103,IF(BT$104&gt;2034,84,(60+(BT$104-$AX$104)))))</f>
        <v>1.3118228203397322E-3</v>
      </c>
      <c r="BU137" s="381">
        <f>BT137*(1-VLOOKUP($AW137,'MP-2019_Female'!$A$3:$CH$103,IF(BU$104&gt;2034,84,(60+(BU$104-$AX$104)))))</f>
        <v>1.3000164149566745E-3</v>
      </c>
      <c r="BV137" s="381">
        <f>BU137*(1-VLOOKUP($AW137,'MP-2019_Female'!$A$3:$CH$103,IF(BV$104&gt;2034,84,(60+(BV$104-$AX$104)))))</f>
        <v>1.2876662590145861E-3</v>
      </c>
      <c r="BW137" s="381">
        <f>BV137*(1-VLOOKUP($AW137,'MP-2019_Female'!$A$3:$CH$103,IF(BW$104&gt;2034,84,(60+(BW$104-$AX$104)))))</f>
        <v>1.2750471296762431E-3</v>
      </c>
      <c r="BX137" s="381">
        <f>BW137*(1-VLOOKUP($AW137,'MP-2019_Female'!$A$3:$CH$103,IF(BX$104&gt;2034,84,(60+(BX$104-$AX$104)))))</f>
        <v>1.2629341819443188E-3</v>
      </c>
      <c r="BY137" s="381">
        <f>BX137*(1-VLOOKUP($AW137,'MP-2019_Female'!$A$3:$CH$103,IF(BY$104&gt;2034,84,(60+(BY$104-$AX$104)))))</f>
        <v>1.2509363072158478E-3</v>
      </c>
      <c r="BZ137" s="381">
        <f>BY137*(1-VLOOKUP($AW137,'MP-2019_Female'!$A$3:$CH$103,IF(BZ$104&gt;2034,84,(60+(BZ$104-$AX$104)))))</f>
        <v>1.2390524122972972E-3</v>
      </c>
      <c r="CA137" s="381">
        <f>BZ137*(1-VLOOKUP($AW137,'MP-2019_Female'!$A$3:$CH$103,IF(CA$104&gt;2034,84,(60+(CA$104-$AX$104)))))</f>
        <v>1.2272814143804731E-3</v>
      </c>
      <c r="CB137" s="381">
        <f>CA137*(1-VLOOKUP($AW137,'MP-2019_Female'!$A$3:$CH$103,IF(CB$104&gt;2034,84,(60+(CB$104-$AX$104)))))</f>
        <v>1.2156222409438586E-3</v>
      </c>
      <c r="CC137" s="381">
        <f>CB137*(1-VLOOKUP($AW137,'MP-2019_Female'!$A$3:$CH$103,IF(CC$104&gt;2034,84,(60+(CC$104-$AX$104)))))</f>
        <v>1.204073829654892E-3</v>
      </c>
      <c r="CD137" s="381">
        <f>CC137*(1-VLOOKUP($AW137,'MP-2019_Female'!$A$3:$CH$103,IF(CD$104&gt;2034,84,(60+(CD$104-$AX$104)))))</f>
        <v>1.1926351282731706E-3</v>
      </c>
      <c r="CE137" s="381">
        <f>CD137*(1-VLOOKUP($AW137,'MP-2019_Female'!$A$3:$CH$103,IF(CE$104&gt;2034,84,(60+(CE$104-$AX$104)))))</f>
        <v>1.1813050945545754E-3</v>
      </c>
      <c r="CF137" s="381">
        <f>CE137*(1-VLOOKUP($AW137,'MP-2019_Female'!$A$3:$CH$103,IF(CF$104&gt;2034,84,(60+(CF$104-$AX$104)))))</f>
        <v>1.1700826961563071E-3</v>
      </c>
      <c r="CG137" s="381">
        <f>CF137*(1-VLOOKUP($AW137,'MP-2019_Female'!$A$3:$CH$103,IF(CG$104&gt;2034,84,(60+(CG$104-$AX$104)))))</f>
        <v>1.1589669105428223E-3</v>
      </c>
      <c r="CH137" s="381">
        <f>CG137*(1-VLOOKUP($AW137,'MP-2019_Female'!$A$3:$CH$103,IF(CH$104&gt;2034,84,(60+(CH$104-$AX$104)))))</f>
        <v>1.1479567248926655E-3</v>
      </c>
      <c r="CI137" s="381">
        <f>CH137*(1-VLOOKUP($AW137,'MP-2019_Female'!$A$3:$CH$103,IF(CI$104&gt;2034,84,(60+(CI$104-$AX$104)))))</f>
        <v>1.1370511360061853E-3</v>
      </c>
      <c r="CJ137" s="381">
        <f>CI137*(1-VLOOKUP($AW137,'MP-2019_Female'!$A$3:$CH$103,IF(CJ$104&gt;2034,84,(60+(CJ$104-$AX$104)))))</f>
        <v>1.1262491502141267E-3</v>
      </c>
      <c r="CK137" s="381">
        <f>CJ137*(1-VLOOKUP($AW137,'MP-2019_Female'!$A$3:$CH$103,IF(CK$104&gt;2034,84,(60+(CK$104-$AX$104)))))</f>
        <v>1.1155497832870925E-3</v>
      </c>
      <c r="CL137" s="381">
        <f>CK137*(1-VLOOKUP($AW137,'MP-2019_Female'!$A$3:$CH$103,IF(CL$104&gt;2034,84,(60+(CL$104-$AX$104)))))</f>
        <v>1.1049520603458652E-3</v>
      </c>
      <c r="CM137" s="381">
        <f>CL137*(1-VLOOKUP($AW137,'MP-2019_Female'!$A$3:$CH$103,IF(CM$104&gt;2034,84,(60+(CM$104-$AX$104)))))</f>
        <v>1.0944550157725795E-3</v>
      </c>
      <c r="CN137" s="381">
        <f>CM137*(1-VLOOKUP($AW137,'MP-2019_Female'!$A$3:$CH$103,IF(CN$104&gt;2034,84,(60+(CN$104-$AX$104)))))</f>
        <v>1.08405769312274E-3</v>
      </c>
      <c r="CO137" s="381">
        <f>CN137*(1-VLOOKUP($AW137,'MP-2019_Female'!$A$3:$CH$103,IF(CO$104&gt;2034,84,(60+(CO$104-$AX$104)))))</f>
        <v>1.0737591450380741E-3</v>
      </c>
      <c r="CP137" s="381">
        <f>CO137*(1-VLOOKUP($AW137,'MP-2019_Female'!$A$3:$CH$103,IF(CP$104&gt;2034,84,(60+(CP$104-$AX$104)))))</f>
        <v>1.0635584331602124E-3</v>
      </c>
      <c r="CQ137" s="381">
        <f>CP137*(1-VLOOKUP($AW137,'MP-2019_Female'!$A$3:$CH$103,IF(CQ$104&gt;2034,84,(60+(CQ$104-$AX$104)))))</f>
        <v>1.0534546280451904E-3</v>
      </c>
      <c r="CR137" s="381">
        <f>CQ137*(1-VLOOKUP($AW137,'MP-2019_Female'!$A$3:$CH$103,IF(CR$104&gt;2034,84,(60+(CR$104-$AX$104)))))</f>
        <v>1.0434468090787612E-3</v>
      </c>
      <c r="CS137" s="381">
        <f>CR137*(1-VLOOKUP($AW137,'MP-2019_Female'!$A$3:$CH$103,IF(CS$104&gt;2034,84,(60+(CS$104-$AX$104)))))</f>
        <v>1.033534064392513E-3</v>
      </c>
      <c r="CT137" s="381">
        <f>CS137*(1-VLOOKUP($AW137,'MP-2019_Female'!$A$3:$CH$103,IF(CT$104&gt;2034,84,(60+(CT$104-$AX$104)))))</f>
        <v>1.0237154907807842E-3</v>
      </c>
      <c r="CU137" s="381">
        <f>CT137*(1-VLOOKUP($AW137,'MP-2019_Female'!$A$3:$CH$103,IF(CU$104&gt;2034,84,(60+(CU$104-$AX$104)))))</f>
        <v>1.0139901936183668E-3</v>
      </c>
      <c r="CV137" s="381">
        <f>CU137*(1-VLOOKUP($AW137,'MP-2019_Female'!$A$3:$CH$103,IF(CV$104&gt;2034,84,(60+(CV$104-$AX$104)))))</f>
        <v>1.0043572867789923E-3</v>
      </c>
      <c r="CW137" s="381">
        <f>CV137*(1-VLOOKUP($AW137,'MP-2019_Female'!$A$3:$CH$103,IF(CW$104&gt;2034,84,(60+(CW$104-$AX$104)))))</f>
        <v>9.9481589255459189E-4</v>
      </c>
      <c r="CX137" s="381">
        <f>CW137*(1-VLOOKUP($AW137,'MP-2019_Female'!$A$3:$CH$103,IF(CX$104&gt;2034,84,(60+(CX$104-$AX$104)))))</f>
        <v>9.8536514157532328E-4</v>
      </c>
      <c r="CY137" s="381">
        <f>CX137*(1-VLOOKUP($AW137,'MP-2019_Female'!$A$3:$CH$103,IF(CY$104&gt;2034,84,(60+(CY$104-$AX$104)))))</f>
        <v>9.7600417273035773E-4</v>
      </c>
      <c r="CZ137" s="381">
        <f>CY137*(1-VLOOKUP($AW137,'MP-2019_Female'!$A$3:$CH$103,IF(CZ$104&gt;2034,84,(60+(CZ$104-$AX$104)))))</f>
        <v>9.6673213308941935E-4</v>
      </c>
      <c r="DA137" s="381">
        <f>CZ137*(1-VLOOKUP($AW137,'MP-2019_Female'!$A$3:$CH$103,IF(DA$104&gt;2034,84,(60+(DA$104-$AX$104)))))</f>
        <v>9.575481778250699E-4</v>
      </c>
      <c r="DB137" s="381">
        <f>DA137*(1-VLOOKUP($AW137,'MP-2019_Female'!$A$3:$CH$103,IF(DB$104&gt;2034,84,(60+(DB$104-$AX$104)))))</f>
        <v>9.4845147013573178E-4</v>
      </c>
      <c r="DC137" s="381">
        <f>DB137*(1-VLOOKUP($AW137,'MP-2019_Female'!$A$3:$CH$103,IF(DC$104&gt;2034,84,(60+(DC$104-$AX$104)))))</f>
        <v>9.3944118116944236E-4</v>
      </c>
      <c r="DD137" s="381">
        <f>DC137*(1-VLOOKUP($AW137,'MP-2019_Female'!$A$3:$CH$103,IF(DD$104&gt;2034,84,(60+(DD$104-$AX$104)))))</f>
        <v>9.3051648994833271E-4</v>
      </c>
      <c r="DE137" s="381">
        <f>DD137*(1-VLOOKUP($AW137,'MP-2019_Female'!$A$3:$CH$103,IF(DE$104&gt;2034,84,(60+(DE$104-$AX$104)))))</f>
        <v>9.2167658329382358E-4</v>
      </c>
      <c r="DF137" s="381">
        <f>DE137*(1-VLOOKUP($AW137,'MP-2019_Female'!$A$3:$CH$103,IF(DF$104&gt;2034,84,(60+(DF$104-$AX$104)))))</f>
        <v>9.1292065575253225E-4</v>
      </c>
      <c r="DG137" s="381">
        <f>DF137*(1-VLOOKUP($AW137,'MP-2019_Female'!$A$3:$CH$103,IF(DG$104&gt;2034,84,(60+(DG$104-$AX$104)))))</f>
        <v>9.0424790952288328E-4</v>
      </c>
      <c r="DH137" s="381">
        <f>DG137*(1-VLOOKUP($AW137,'MP-2019_Female'!$A$3:$CH$103,IF(DH$104&gt;2034,84,(60+(DH$104-$AX$104)))))</f>
        <v>8.9565755438241596E-4</v>
      </c>
      <c r="DI137" s="381">
        <f>DH137*(1-VLOOKUP($AW137,'MP-2019_Female'!$A$3:$CH$103,IF(DI$104&gt;2034,84,(60+(DI$104-$AX$104)))))</f>
        <v>8.871488076157831E-4</v>
      </c>
      <c r="DJ137" s="381">
        <f>DI137*(1-VLOOKUP($AW137,'MP-2019_Female'!$A$3:$CH$103,IF(DJ$104&gt;2034,84,(60+(DJ$104-$AX$104)))))</f>
        <v>8.7872089394343321E-4</v>
      </c>
      <c r="DK137" s="381">
        <f>DJ137*(1-VLOOKUP($AW137,'MP-2019_Female'!$A$3:$CH$103,IF(DK$104&gt;2034,84,(60+(DK$104-$AX$104)))))</f>
        <v>8.7037304545097059E-4</v>
      </c>
      <c r="DL137" s="381">
        <f>DK137*(1-VLOOKUP($AW137,'MP-2019_Female'!$A$3:$CH$103,IF(DL$104&gt;2034,84,(60+(DL$104-$AX$104)))))</f>
        <v>8.6210450151918646E-4</v>
      </c>
      <c r="DM137" s="381">
        <f>DL137*(1-VLOOKUP($AW137,'MP-2019_Female'!$A$3:$CH$103,IF(DM$104&gt;2034,84,(60+(DM$104-$AX$104)))))</f>
        <v>8.5391450875475425E-4</v>
      </c>
      <c r="DN137" s="381">
        <f>DM137*(1-VLOOKUP($AW137,'MP-2019_Female'!$A$3:$CH$103,IF(DN$104&gt;2034,84,(60+(DN$104-$AX$104)))))</f>
        <v>8.4580232092158411E-4</v>
      </c>
      <c r="DO137" s="381">
        <f>DN137*(1-VLOOKUP($AW137,'MP-2019_Female'!$A$3:$CH$103,IF(DO$104&gt;2034,84,(60+(DO$104-$AX$104)))))</f>
        <v>8.3776719887282912E-4</v>
      </c>
      <c r="DP137" s="381">
        <f>DO137*(1-VLOOKUP($AW137,'MP-2019_Female'!$A$3:$CH$103,IF(DP$104&gt;2034,84,(60+(DP$104-$AX$104)))))</f>
        <v>8.2980841048353726E-4</v>
      </c>
      <c r="DQ137" s="381">
        <f>DP137*(1-VLOOKUP($AW137,'MP-2019_Female'!$A$3:$CH$103,IF(DQ$104&gt;2034,84,(60+(DQ$104-$AX$104)))))</f>
        <v>8.2192523058394369E-4</v>
      </c>
      <c r="DR137" s="381">
        <f>DQ137*(1-VLOOKUP($AW137,'MP-2019_Female'!$A$3:$CH$103,IF(DR$104&gt;2034,84,(60+(DR$104-$AX$104)))))</f>
        <v>8.1411694089339622E-4</v>
      </c>
      <c r="DS137" s="381">
        <f>DR137*(1-VLOOKUP($AW137,'MP-2019_Female'!$A$3:$CH$103,IF(DS$104&gt;2034,84,(60+(DS$104-$AX$104)))))</f>
        <v>8.0638282995490896E-4</v>
      </c>
      <c r="DT137" s="381">
        <f>DS137*(1-VLOOKUP($AW137,'MP-2019_Female'!$A$3:$CH$103,IF(DT$104&gt;2034,84,(60+(DT$104-$AX$104)))))</f>
        <v>7.9872219307033736E-4</v>
      </c>
      <c r="DU137" s="381">
        <f>DT137*(1-VLOOKUP($AW137,'MP-2019_Female'!$A$3:$CH$103,IF(DU$104&gt;2034,84,(60+(DU$104-$AX$104)))))</f>
        <v>7.9113433223616922E-4</v>
      </c>
      <c r="DV137" s="381">
        <f>DU137*(1-VLOOKUP($AW137,'MP-2019_Female'!$A$3:$CH$103,IF(DV$104&gt;2034,84,(60+(DV$104-$AX$104)))))</f>
        <v>7.8361855607992563E-4</v>
      </c>
      <c r="DW137" s="381">
        <f>DV137*(1-VLOOKUP($AW137,'MP-2019_Female'!$A$3:$CH$103,IF(DW$104&gt;2034,84,(60+(DW$104-$AX$104)))))</f>
        <v>7.7617417979716633E-4</v>
      </c>
      <c r="DX137" s="381">
        <f>DW137*(1-VLOOKUP($AW137,'MP-2019_Female'!$A$3:$CH$103,IF(DX$104&gt;2034,84,(60+(DX$104-$AX$104)))))</f>
        <v>7.6880052508909334E-4</v>
      </c>
      <c r="DY137" s="381">
        <f>DX137*(1-VLOOKUP($AW137,'MP-2019_Female'!$A$3:$CH$103,IF(DY$104&gt;2034,84,(60+(DY$104-$AX$104)))))</f>
        <v>7.6149692010074696E-4</v>
      </c>
      <c r="DZ137" s="381">
        <f>DY137*(1-VLOOKUP($AW137,'MP-2019_Female'!$A$3:$CH$103,IF(DZ$104&gt;2034,84,(60+(DZ$104-$AX$104)))))</f>
        <v>7.5426269935978992E-4</v>
      </c>
      <c r="EA137" s="381">
        <f>DZ137*(1-VLOOKUP($AW137,'MP-2019_Female'!$A$3:$CH$103,IF(EA$104&gt;2034,84,(60+(EA$104-$AX$104)))))</f>
        <v>7.4709720371587192E-4</v>
      </c>
      <c r="EB137" s="381">
        <f>EA137*(1-VLOOKUP($AW137,'MP-2019_Female'!$A$3:$CH$103,IF(EB$104&gt;2034,84,(60+(EB$104-$AX$104)))))</f>
        <v>7.3999978028057114E-4</v>
      </c>
      <c r="EC137" s="381">
        <f>EB137*(1-VLOOKUP($AW137,'MP-2019_Female'!$A$3:$CH$103,IF(EC$104&gt;2034,84,(60+(EC$104-$AX$104)))))</f>
        <v>7.3296978236790579E-4</v>
      </c>
      <c r="ED137" s="381">
        <f>EC137*(1-VLOOKUP($AW137,'MP-2019_Female'!$A$3:$CH$103,IF(ED$104&gt;2034,84,(60+(ED$104-$AX$104)))))</f>
        <v>7.2600656943541068E-4</v>
      </c>
      <c r="EE137" s="381">
        <f>ED137*(1-VLOOKUP($AW137,'MP-2019_Female'!$A$3:$CH$103,IF(EE$104&gt;2034,84,(60+(EE$104-$AX$104)))))</f>
        <v>7.1910950702577434E-4</v>
      </c>
      <c r="EF137" s="381">
        <f>EE137*(1-VLOOKUP($AW137,'MP-2019_Female'!$A$3:$CH$103,IF(EF$104&gt;2034,84,(60+(EF$104-$AX$104)))))</f>
        <v>7.1227796670902954E-4</v>
      </c>
      <c r="EG137" s="381">
        <f>EF137*(1-VLOOKUP($AW137,'MP-2019_Female'!$A$3:$CH$103,IF(EG$104&gt;2034,84,(60+(EG$104-$AX$104)))))</f>
        <v>7.0551132602529381E-4</v>
      </c>
      <c r="EH137" s="381">
        <f>EG137*(1-VLOOKUP($AW137,'MP-2019_Female'!$A$3:$CH$103,IF(EH$104&gt;2034,84,(60+(EH$104-$AX$104)))))</f>
        <v>6.9880896842805355E-4</v>
      </c>
      <c r="EI137" s="381">
        <f>EH137*(1-VLOOKUP($AW137,'MP-2019_Female'!$A$3:$CH$103,IF(EI$104&gt;2034,84,(60+(EI$104-$AX$104)))))</f>
        <v>6.9217028322798705E-4</v>
      </c>
      <c r="EJ137" s="381">
        <f>EI137*(1-VLOOKUP($AW137,'MP-2019_Female'!$A$3:$CH$103,IF(EJ$104&gt;2034,84,(60+(EJ$104-$AX$104)))))</f>
        <v>6.855946655373212E-4</v>
      </c>
      <c r="EK137" s="381">
        <f>EJ137*(1-VLOOKUP($AW137,'MP-2019_Female'!$A$3:$CH$103,IF(EK$104&gt;2034,84,(60+(EK$104-$AX$104)))))</f>
        <v>6.790815162147167E-4</v>
      </c>
      <c r="EL137" s="381">
        <f>EK137*(1-VLOOKUP($AW137,'MP-2019_Female'!$A$3:$CH$103,IF(EL$104&gt;2034,84,(60+(EL$104-$AX$104)))))</f>
        <v>6.7263024181067697E-4</v>
      </c>
      <c r="EM137" s="381">
        <f>EL137*(1-VLOOKUP($AW137,'MP-2019_Female'!$A$3:$CH$103,IF(EM$104&gt;2034,84,(60+(EM$104-$AX$104)))))</f>
        <v>6.6624025451347553E-4</v>
      </c>
      <c r="EN137" s="381">
        <f>EM137*(1-VLOOKUP($AW137,'MP-2019_Female'!$A$3:$CH$103,IF(EN$104&gt;2034,84,(60+(EN$104-$AX$104)))))</f>
        <v>6.5991097209559758E-4</v>
      </c>
      <c r="EO137" s="381">
        <f>EN137*(1-VLOOKUP($AW137,'MP-2019_Female'!$A$3:$CH$103,IF(EO$104&gt;2034,84,(60+(EO$104-$AX$104)))))</f>
        <v>6.5364181786068949E-4</v>
      </c>
      <c r="EP137" s="381">
        <f>EO137*(1-VLOOKUP($AW137,'MP-2019_Female'!$A$3:$CH$103,IF(EP$104&gt;2034,84,(60+(EP$104-$AX$104)))))</f>
        <v>6.4743222059101299E-4</v>
      </c>
      <c r="EQ137" s="381">
        <f>EP137*(1-VLOOKUP($AW137,'MP-2019_Female'!$A$3:$CH$103,IF(EQ$104&gt;2034,84,(60+(EQ$104-$AX$104)))))</f>
        <v>6.4128161449539841E-4</v>
      </c>
      <c r="ER137" s="381">
        <f>EQ137*(1-VLOOKUP($AW137,'MP-2019_Female'!$A$3:$CH$103,IF(ER$104&gt;2034,84,(60+(ER$104-$AX$104)))))</f>
        <v>6.3518943915769218E-4</v>
      </c>
      <c r="ES137" s="381">
        <f>ER137*(1-VLOOKUP($AW137,'MP-2019_Female'!$A$3:$CH$103,IF(ES$104&gt;2034,84,(60+(ES$104-$AX$104)))))</f>
        <v>6.291551394856941E-4</v>
      </c>
      <c r="ET137" s="381">
        <f>ES137*(1-VLOOKUP($AW137,'MP-2019_Female'!$A$3:$CH$103,IF(ET$104&gt;2034,84,(60+(ET$104-$AX$104)))))</f>
        <v>6.2317816566058004E-4</v>
      </c>
      <c r="EU137" s="381">
        <f>ET137*(1-VLOOKUP($AW137,'MP-2019_Female'!$A$3:$CH$103,IF(EU$104&gt;2034,84,(60+(EU$104-$AX$104)))))</f>
        <v>6.1725797308680456E-4</v>
      </c>
      <c r="EV137" s="381">
        <f>EU137*(1-VLOOKUP($AW137,'MP-2019_Female'!$A$3:$CH$103,IF(EV$104&gt;2034,84,(60+(EV$104-$AX$104)))))</f>
        <v>6.1139402234247999E-4</v>
      </c>
      <c r="EW137" s="381">
        <f>EV137*(1-VLOOKUP($AW137,'MP-2019_Female'!$A$3:$CH$103,IF(EW$104&gt;2034,84,(60+(EW$104-$AX$104)))))</f>
        <v>6.0558577913022644E-4</v>
      </c>
      <c r="EX137" s="381">
        <f>EW137*(1-VLOOKUP($AW137,'MP-2019_Female'!$A$3:$CH$103,IF(EX$104&gt;2034,84,(60+(EX$104-$AX$104)))))</f>
        <v>5.998327142284893E-4</v>
      </c>
      <c r="EY137" s="381">
        <f>EX137*(1-VLOOKUP($AW137,'MP-2019_Female'!$A$3:$CH$103,IF(EY$104&gt;2034,84,(60+(EY$104-$AX$104)))))</f>
        <v>5.9413430344331872E-4</v>
      </c>
      <c r="EZ137" s="381">
        <f>EY137*(1-VLOOKUP($AW137,'MP-2019_Female'!$A$3:$CH$103,IF(EZ$104&gt;2034,84,(60+(EZ$104-$AX$104)))))</f>
        <v>5.8849002756060722E-4</v>
      </c>
      <c r="FA137" s="381">
        <f>EZ137*(1-VLOOKUP($AW137,'MP-2019_Female'!$A$3:$CH$103,IF(FA$104&gt;2034,84,(60+(FA$104-$AX$104)))))</f>
        <v>5.8289937229878143E-4</v>
      </c>
      <c r="FB137" s="381">
        <f>FA137*(1-VLOOKUP($AW137,'MP-2019_Female'!$A$3:$CH$103,IF(FB$104&gt;2034,84,(60+(FB$104-$AX$104)))))</f>
        <v>5.7736182826194306E-4</v>
      </c>
      <c r="FC137" s="381">
        <f>FB137*(1-VLOOKUP($AW137,'MP-2019_Female'!$A$3:$CH$103,IF(FC$104&gt;2034,84,(60+(FC$104-$AX$104)))))</f>
        <v>5.7187689089345463E-4</v>
      </c>
      <c r="FD137" s="381">
        <f>FC137*(1-VLOOKUP($AW137,'MP-2019_Female'!$A$3:$CH$103,IF(FD$104&gt;2034,84,(60+(FD$104-$AX$104)))))</f>
        <v>5.6644406042996684E-4</v>
      </c>
      <c r="FE137" s="381">
        <f>FD137*(1-VLOOKUP($AW137,'MP-2019_Female'!$A$3:$CH$103,IF(FE$104&gt;2034,84,(60+(FE$104-$AX$104)))))</f>
        <v>5.6106284185588218E-4</v>
      </c>
      <c r="FF137" s="381">
        <f>FE137*(1-VLOOKUP($AW137,'MP-2019_Female'!$A$3:$CH$103,IF(FF$104&gt;2034,84,(60+(FF$104-$AX$104)))))</f>
        <v>5.5573274485825133E-4</v>
      </c>
      <c r="FG137" s="381">
        <f>FF137*(1-VLOOKUP($AW137,'MP-2019_Female'!$A$3:$CH$103,IF(FG$104&gt;2034,84,(60+(FG$104-$AX$104)))))</f>
        <v>5.5045328378209798E-4</v>
      </c>
      <c r="FH137" s="381">
        <f>FG137*(1-VLOOKUP($AW137,'MP-2019_Female'!$A$3:$CH$103,IF(FH$104&gt;2034,84,(60+(FH$104-$AX$104)))))</f>
        <v>5.4522397758616811E-4</v>
      </c>
      <c r="FI137" s="381">
        <f>FH137*(1-VLOOKUP($AW137,'MP-2019_Female'!$A$3:$CH$103,IF(FI$104&gt;2034,84,(60+(FI$104-$AX$104)))))</f>
        <v>5.4004434979909957E-4</v>
      </c>
      <c r="FJ137" s="381">
        <f>FI137*(1-VLOOKUP($AW137,'MP-2019_Female'!$A$3:$CH$103,IF(FJ$104&gt;2034,84,(60+(FJ$104-$AX$104)))))</f>
        <v>5.3491392847600813E-4</v>
      </c>
      <c r="FK137" s="381">
        <f>FJ137*(1-VLOOKUP($AW137,'MP-2019_Female'!$A$3:$CH$103,IF(FK$104&gt;2034,84,(60+(FK$104-$AX$104)))))</f>
        <v>5.2983224615548612E-4</v>
      </c>
      <c r="FL137" s="381">
        <f>FK137*(1-VLOOKUP($AW137,'MP-2019_Female'!$A$3:$CH$103,IF(FL$104&gt;2034,84,(60+(FL$104-$AX$104)))))</f>
        <v>5.2479883981700905E-4</v>
      </c>
      <c r="FM137" s="381">
        <f>FL137*(1-VLOOKUP($AW137,'MP-2019_Female'!$A$3:$CH$103,IF(FM$104&gt;2034,84,(60+(FM$104-$AX$104)))))</f>
        <v>5.198132508387475E-4</v>
      </c>
      <c r="FN137" s="381">
        <f>FM137*(1-VLOOKUP($AW137,'MP-2019_Female'!$A$3:$CH$103,IF(FN$104&gt;2034,84,(60+(FN$104-$AX$104)))))</f>
        <v>5.1487502495577945E-4</v>
      </c>
    </row>
    <row r="138" spans="49:170">
      <c r="AW138" s="415">
        <v>58</v>
      </c>
      <c r="AX138" s="199">
        <f t="shared" si="32"/>
        <v>1.5376427849582025E-3</v>
      </c>
      <c r="AY138" s="334">
        <f t="shared" si="33"/>
        <v>1.4352E-3</v>
      </c>
      <c r="AZ138" s="381">
        <f>AY138*(1-VLOOKUP($AW138,'MP-2019_Female'!$A$3:$CH$103,IF(AZ$104&gt;2034,84,(60+(AZ$104-$AX$104)))))</f>
        <v>1.4366351999999998E-3</v>
      </c>
      <c r="BA138" s="381">
        <f>AZ138*(1-VLOOKUP($AW138,'MP-2019_Female'!$A$3:$CH$103,IF(BA$104&gt;2034,84,(60+(BA$104-$AX$104)))))</f>
        <v>1.4441057030399999E-3</v>
      </c>
      <c r="BB138" s="381">
        <f>BA138*(1-VLOOKUP($AW138,'MP-2019_Female'!$A$3:$CH$103,IF(BB$104&gt;2034,84,(60+(BB$104-$AX$104)))))</f>
        <v>1.4566694226564479E-3</v>
      </c>
      <c r="BC138" s="381">
        <f>BB138*(1-VLOOKUP($AW138,'MP-2019_Female'!$A$3:$CH$103,IF(BC$104&gt;2034,84,(60+(BC$104-$AX$104)))))</f>
        <v>1.4729841201902003E-3</v>
      </c>
      <c r="BD138" s="381">
        <f>BC138*(1-VLOOKUP($AW138,'MP-2019_Female'!$A$3:$CH$103,IF(BD$104&gt;2034,84,(60+(BD$104-$AX$104)))))</f>
        <v>1.4921329137526729E-3</v>
      </c>
      <c r="BE138" s="381">
        <f>BD138*(1-VLOOKUP($AW138,'MP-2019_Female'!$A$3:$CH$103,IF(BE$104&gt;2034,84,(60+(BE$104-$AX$104)))))</f>
        <v>1.5103369353004555E-3</v>
      </c>
      <c r="BF138" s="381">
        <f>BE138*(1-VLOOKUP($AW138,'MP-2019_Female'!$A$3:$CH$103,IF(BF$104&gt;2034,84,(60+(BF$104-$AX$104)))))</f>
        <v>1.5258934057340503E-3</v>
      </c>
      <c r="BG138" s="381">
        <f>BF138*(1-VLOOKUP($AW138,'MP-2019_Female'!$A$3:$CH$103,IF(BG$104&gt;2034,84,(60+(BG$104-$AX$104)))))</f>
        <v>1.5376427849582025E-3</v>
      </c>
      <c r="BH138" s="381">
        <f>BG138*(1-VLOOKUP($AW138,'MP-2019_Female'!$A$3:$CH$103,IF(BH$104&gt;2034,84,(60+(BH$104-$AX$104)))))</f>
        <v>1.5447159417690101E-3</v>
      </c>
      <c r="BI138" s="381">
        <f>BH138*(1-VLOOKUP($AW138,'MP-2019_Female'!$A$3:$CH$103,IF(BI$104&gt;2034,84,(60+(BI$104-$AX$104)))))</f>
        <v>1.5467240724933099E-3</v>
      </c>
      <c r="BJ138" s="471">
        <f>BI138*(1-VLOOKUP($AW138,'MP-2019_Female'!$A$3:$CH$103,IF(BJ$104&gt;2034,84,(60+(BJ$104-$AX$104)))))</f>
        <v>1.5439399691628219E-3</v>
      </c>
      <c r="BK138" s="381">
        <f>BJ138*(1-VLOOKUP($AW138,'MP-2019_Female'!$A$3:$CH$103,IF(BK$104&gt;2034,84,(60+(BK$104-$AX$104)))))</f>
        <v>1.5369922393015892E-3</v>
      </c>
      <c r="BL138" s="381">
        <f>BK138*(1-VLOOKUP($AW138,'MP-2019_Female'!$A$3:$CH$103,IF(BL$104&gt;2034,84,(60+(BL$104-$AX$104)))))</f>
        <v>1.5268480905221986E-3</v>
      </c>
      <c r="BM138" s="381">
        <f>BL138*(1-VLOOKUP($AW138,'MP-2019_Female'!$A$3:$CH$103,IF(BM$104&gt;2034,84,(60+(BM$104-$AX$104)))))</f>
        <v>1.5146333057980211E-3</v>
      </c>
      <c r="BN138" s="381">
        <f>BM138*(1-VLOOKUP($AW138,'MP-2019_Female'!$A$3:$CH$103,IF(BN$104&gt;2034,84,(60+(BN$104-$AX$104)))))</f>
        <v>1.501607459368158E-3</v>
      </c>
      <c r="BO138" s="381">
        <f>BN138*(1-VLOOKUP($AW138,'MP-2019_Female'!$A$3:$CH$103,IF(BO$104&gt;2034,84,(60+(BO$104-$AX$104)))))</f>
        <v>1.4886936352175918E-3</v>
      </c>
      <c r="BP138" s="381">
        <f>BO138*(1-VLOOKUP($AW138,'MP-2019_Female'!$A$3:$CH$103,IF(BP$104&gt;2034,84,(60+(BP$104-$AX$104)))))</f>
        <v>1.4758908699547203E-3</v>
      </c>
      <c r="BQ138" s="381">
        <f>BP138*(1-VLOOKUP($AW138,'MP-2019_Female'!$A$3:$CH$103,IF(BQ$104&gt;2034,84,(60+(BQ$104-$AX$104)))))</f>
        <v>1.4633457975601052E-3</v>
      </c>
      <c r="BR138" s="381">
        <f>BQ138*(1-VLOOKUP($AW138,'MP-2019_Female'!$A$3:$CH$103,IF(BR$104&gt;2034,84,(60+(BR$104-$AX$104)))))</f>
        <v>1.4509073582808444E-3</v>
      </c>
      <c r="BS138" s="381">
        <f>BR138*(1-VLOOKUP($AW138,'MP-2019_Female'!$A$3:$CH$103,IF(BS$104&gt;2034,84,(60+(BS$104-$AX$104)))))</f>
        <v>1.4384295549996291E-3</v>
      </c>
      <c r="BT138" s="381">
        <f>BS138*(1-VLOOKUP($AW138,'MP-2019_Female'!$A$3:$CH$103,IF(BT$104&gt;2034,84,(60+(BT$104-$AX$104)))))</f>
        <v>1.4257713749156323E-3</v>
      </c>
      <c r="BU138" s="381">
        <f>BT138*(1-VLOOKUP($AW138,'MP-2019_Female'!$A$3:$CH$103,IF(BU$104&gt;2034,84,(60+(BU$104-$AX$104)))))</f>
        <v>1.4126542782664086E-3</v>
      </c>
      <c r="BV138" s="381">
        <f>BU138*(1-VLOOKUP($AW138,'MP-2019_Female'!$A$3:$CH$103,IF(BV$104&gt;2034,84,(60+(BV$104-$AX$104)))))</f>
        <v>1.3992340626228777E-3</v>
      </c>
      <c r="BW138" s="381">
        <f>BV138*(1-VLOOKUP($AW138,'MP-2019_Female'!$A$3:$CH$103,IF(BW$104&gt;2034,84,(60+(BW$104-$AX$104)))))</f>
        <v>1.3853816454029112E-3</v>
      </c>
      <c r="BX138" s="381">
        <f>BW138*(1-VLOOKUP($AW138,'MP-2019_Female'!$A$3:$CH$103,IF(BX$104&gt;2034,84,(60+(BX$104-$AX$104)))))</f>
        <v>1.3722205197715836E-3</v>
      </c>
      <c r="BY138" s="381">
        <f>BX138*(1-VLOOKUP($AW138,'MP-2019_Female'!$A$3:$CH$103,IF(BY$104&gt;2034,84,(60+(BY$104-$AX$104)))))</f>
        <v>1.3591844248337535E-3</v>
      </c>
      <c r="BZ138" s="381">
        <f>BY138*(1-VLOOKUP($AW138,'MP-2019_Female'!$A$3:$CH$103,IF(BZ$104&gt;2034,84,(60+(BZ$104-$AX$104)))))</f>
        <v>1.3462721727978328E-3</v>
      </c>
      <c r="CA138" s="381">
        <f>BZ138*(1-VLOOKUP($AW138,'MP-2019_Female'!$A$3:$CH$103,IF(CA$104&gt;2034,84,(60+(CA$104-$AX$104)))))</f>
        <v>1.3334825871562535E-3</v>
      </c>
      <c r="CB138" s="381">
        <f>CA138*(1-VLOOKUP($AW138,'MP-2019_Female'!$A$3:$CH$103,IF(CB$104&gt;2034,84,(60+(CB$104-$AX$104)))))</f>
        <v>1.3208145025782692E-3</v>
      </c>
      <c r="CC138" s="381">
        <f>CB138*(1-VLOOKUP($AW138,'MP-2019_Female'!$A$3:$CH$103,IF(CC$104&gt;2034,84,(60+(CC$104-$AX$104)))))</f>
        <v>1.3082667648037756E-3</v>
      </c>
      <c r="CD138" s="381">
        <f>CC138*(1-VLOOKUP($AW138,'MP-2019_Female'!$A$3:$CH$103,IF(CD$104&gt;2034,84,(60+(CD$104-$AX$104)))))</f>
        <v>1.2958382305381399E-3</v>
      </c>
      <c r="CE138" s="381">
        <f>CD138*(1-VLOOKUP($AW138,'MP-2019_Female'!$A$3:$CH$103,IF(CE$104&gt;2034,84,(60+(CE$104-$AX$104)))))</f>
        <v>1.2835277673480276E-3</v>
      </c>
      <c r="CF138" s="381">
        <f>CE138*(1-VLOOKUP($AW138,'MP-2019_Female'!$A$3:$CH$103,IF(CF$104&gt;2034,84,(60+(CF$104-$AX$104)))))</f>
        <v>1.2713342535582213E-3</v>
      </c>
      <c r="CG138" s="381">
        <f>CF138*(1-VLOOKUP($AW138,'MP-2019_Female'!$A$3:$CH$103,IF(CG$104&gt;2034,84,(60+(CG$104-$AX$104)))))</f>
        <v>1.2592565781494184E-3</v>
      </c>
      <c r="CH138" s="381">
        <f>CG138*(1-VLOOKUP($AW138,'MP-2019_Female'!$A$3:$CH$103,IF(CH$104&gt;2034,84,(60+(CH$104-$AX$104)))))</f>
        <v>1.247293640656999E-3</v>
      </c>
      <c r="CI138" s="381">
        <f>CH138*(1-VLOOKUP($AW138,'MP-2019_Female'!$A$3:$CH$103,IF(CI$104&gt;2034,84,(60+(CI$104-$AX$104)))))</f>
        <v>1.2354443510707576E-3</v>
      </c>
      <c r="CJ138" s="381">
        <f>CI138*(1-VLOOKUP($AW138,'MP-2019_Female'!$A$3:$CH$103,IF(CJ$104&gt;2034,84,(60+(CJ$104-$AX$104)))))</f>
        <v>1.2237076297355854E-3</v>
      </c>
      <c r="CK138" s="381">
        <f>CJ138*(1-VLOOKUP($AW138,'MP-2019_Female'!$A$3:$CH$103,IF(CK$104&gt;2034,84,(60+(CK$104-$AX$104)))))</f>
        <v>1.2120824072530973E-3</v>
      </c>
      <c r="CL138" s="381">
        <f>CK138*(1-VLOOKUP($AW138,'MP-2019_Female'!$A$3:$CH$103,IF(CL$104&gt;2034,84,(60+(CL$104-$AX$104)))))</f>
        <v>1.200567624384193E-3</v>
      </c>
      <c r="CM138" s="381">
        <f>CL138*(1-VLOOKUP($AW138,'MP-2019_Female'!$A$3:$CH$103,IF(CM$104&gt;2034,84,(60+(CM$104-$AX$104)))))</f>
        <v>1.1891622319525432E-3</v>
      </c>
      <c r="CN138" s="381">
        <f>CM138*(1-VLOOKUP($AW138,'MP-2019_Female'!$A$3:$CH$103,IF(CN$104&gt;2034,84,(60+(CN$104-$AX$104)))))</f>
        <v>1.177865190748994E-3</v>
      </c>
      <c r="CO138" s="381">
        <f>CN138*(1-VLOOKUP($AW138,'MP-2019_Female'!$A$3:$CH$103,IF(CO$104&gt;2034,84,(60+(CO$104-$AX$104)))))</f>
        <v>1.1666754714368787E-3</v>
      </c>
      <c r="CP138" s="381">
        <f>CO138*(1-VLOOKUP($AW138,'MP-2019_Female'!$A$3:$CH$103,IF(CP$104&gt;2034,84,(60+(CP$104-$AX$104)))))</f>
        <v>1.1555920544582285E-3</v>
      </c>
      <c r="CQ138" s="381">
        <f>CP138*(1-VLOOKUP($AW138,'MP-2019_Female'!$A$3:$CH$103,IF(CQ$104&gt;2034,84,(60+(CQ$104-$AX$104)))))</f>
        <v>1.1446139299408754E-3</v>
      </c>
      <c r="CR138" s="381">
        <f>CQ138*(1-VLOOKUP($AW138,'MP-2019_Female'!$A$3:$CH$103,IF(CR$104&gt;2034,84,(60+(CR$104-$AX$104)))))</f>
        <v>1.1337400976064371E-3</v>
      </c>
      <c r="CS138" s="381">
        <f>CR138*(1-VLOOKUP($AW138,'MP-2019_Female'!$A$3:$CH$103,IF(CS$104&gt;2034,84,(60+(CS$104-$AX$104)))))</f>
        <v>1.1229695666791759E-3</v>
      </c>
      <c r="CT138" s="381">
        <f>CS138*(1-VLOOKUP($AW138,'MP-2019_Female'!$A$3:$CH$103,IF(CT$104&gt;2034,84,(60+(CT$104-$AX$104)))))</f>
        <v>1.1123013557957238E-3</v>
      </c>
      <c r="CU138" s="381">
        <f>CT138*(1-VLOOKUP($AW138,'MP-2019_Female'!$A$3:$CH$103,IF(CU$104&gt;2034,84,(60+(CU$104-$AX$104)))))</f>
        <v>1.1017344929156645E-3</v>
      </c>
      <c r="CV138" s="381">
        <f>CU138*(1-VLOOKUP($AW138,'MP-2019_Female'!$A$3:$CH$103,IF(CV$104&gt;2034,84,(60+(CV$104-$AX$104)))))</f>
        <v>1.0912680152329658E-3</v>
      </c>
      <c r="CW138" s="381">
        <f>CV138*(1-VLOOKUP($AW138,'MP-2019_Female'!$A$3:$CH$103,IF(CW$104&gt;2034,84,(60+(CW$104-$AX$104)))))</f>
        <v>1.0809009690882527E-3</v>
      </c>
      <c r="CX138" s="381">
        <f>CW138*(1-VLOOKUP($AW138,'MP-2019_Female'!$A$3:$CH$103,IF(CX$104&gt;2034,84,(60+(CX$104-$AX$104)))))</f>
        <v>1.0706324098819144E-3</v>
      </c>
      <c r="CY138" s="381">
        <f>CX138*(1-VLOOKUP($AW138,'MP-2019_Female'!$A$3:$CH$103,IF(CY$104&gt;2034,84,(60+(CY$104-$AX$104)))))</f>
        <v>1.0604614019880363E-3</v>
      </c>
      <c r="CZ138" s="381">
        <f>CY138*(1-VLOOKUP($AW138,'MP-2019_Female'!$A$3:$CH$103,IF(CZ$104&gt;2034,84,(60+(CZ$104-$AX$104)))))</f>
        <v>1.0503870186691501E-3</v>
      </c>
      <c r="DA138" s="381">
        <f>CZ138*(1-VLOOKUP($AW138,'MP-2019_Female'!$A$3:$CH$103,IF(DA$104&gt;2034,84,(60+(DA$104-$AX$104)))))</f>
        <v>1.0404083419917932E-3</v>
      </c>
      <c r="DB138" s="381">
        <f>DA138*(1-VLOOKUP($AW138,'MP-2019_Female'!$A$3:$CH$103,IF(DB$104&gt;2034,84,(60+(DB$104-$AX$104)))))</f>
        <v>1.0305244627428713E-3</v>
      </c>
      <c r="DC138" s="381">
        <f>DB138*(1-VLOOKUP($AW138,'MP-2019_Female'!$A$3:$CH$103,IF(DC$104&gt;2034,84,(60+(DC$104-$AX$104)))))</f>
        <v>1.0207344803468141E-3</v>
      </c>
      <c r="DD138" s="381">
        <f>DC138*(1-VLOOKUP($AW138,'MP-2019_Female'!$A$3:$CH$103,IF(DD$104&gt;2034,84,(60+(DD$104-$AX$104)))))</f>
        <v>1.0110375027835195E-3</v>
      </c>
      <c r="DE138" s="381">
        <f>DD138*(1-VLOOKUP($AW138,'MP-2019_Female'!$A$3:$CH$103,IF(DE$104&gt;2034,84,(60+(DE$104-$AX$104)))))</f>
        <v>1.001432646507076E-3</v>
      </c>
      <c r="DF138" s="381">
        <f>DE138*(1-VLOOKUP($AW138,'MP-2019_Female'!$A$3:$CH$103,IF(DF$104&gt;2034,84,(60+(DF$104-$AX$104)))))</f>
        <v>9.9191903636525885E-4</v>
      </c>
      <c r="DG138" s="381">
        <f>DF138*(1-VLOOKUP($AW138,'MP-2019_Female'!$A$3:$CH$103,IF(DG$104&gt;2034,84,(60+(DG$104-$AX$104)))))</f>
        <v>9.8249580551978901E-4</v>
      </c>
      <c r="DH138" s="381">
        <f>DG138*(1-VLOOKUP($AW138,'MP-2019_Female'!$A$3:$CH$103,IF(DH$104&gt;2034,84,(60+(DH$104-$AX$104)))))</f>
        <v>9.7316209536735102E-4</v>
      </c>
      <c r="DI138" s="381">
        <f>DH138*(1-VLOOKUP($AW138,'MP-2019_Female'!$A$3:$CH$103,IF(DI$104&gt;2034,84,(60+(DI$104-$AX$104)))))</f>
        <v>9.6391705546136121E-4</v>
      </c>
      <c r="DJ138" s="381">
        <f>DI138*(1-VLOOKUP($AW138,'MP-2019_Female'!$A$3:$CH$103,IF(DJ$104&gt;2034,84,(60+(DJ$104-$AX$104)))))</f>
        <v>9.547598434344783E-4</v>
      </c>
      <c r="DK138" s="381">
        <f>DJ138*(1-VLOOKUP($AW138,'MP-2019_Female'!$A$3:$CH$103,IF(DK$104&gt;2034,84,(60+(DK$104-$AX$104)))))</f>
        <v>9.456896249218508E-4</v>
      </c>
      <c r="DL138" s="381">
        <f>DK138*(1-VLOOKUP($AW138,'MP-2019_Female'!$A$3:$CH$103,IF(DL$104&gt;2034,84,(60+(DL$104-$AX$104)))))</f>
        <v>9.3670557348509331E-4</v>
      </c>
      <c r="DM138" s="381">
        <f>DL138*(1-VLOOKUP($AW138,'MP-2019_Female'!$A$3:$CH$103,IF(DM$104&gt;2034,84,(60+(DM$104-$AX$104)))))</f>
        <v>9.2780687053698493E-4</v>
      </c>
      <c r="DN138" s="381">
        <f>DM138*(1-VLOOKUP($AW138,'MP-2019_Female'!$A$3:$CH$103,IF(DN$104&gt;2034,84,(60+(DN$104-$AX$104)))))</f>
        <v>9.1899270526688362E-4</v>
      </c>
      <c r="DO138" s="381">
        <f>DN138*(1-VLOOKUP($AW138,'MP-2019_Female'!$A$3:$CH$103,IF(DO$104&gt;2034,84,(60+(DO$104-$AX$104)))))</f>
        <v>9.1026227456684821E-4</v>
      </c>
      <c r="DP138" s="381">
        <f>DO138*(1-VLOOKUP($AW138,'MP-2019_Female'!$A$3:$CH$103,IF(DP$104&gt;2034,84,(60+(DP$104-$AX$104)))))</f>
        <v>9.0161478295846316E-4</v>
      </c>
      <c r="DQ138" s="381">
        <f>DP138*(1-VLOOKUP($AW138,'MP-2019_Female'!$A$3:$CH$103,IF(DQ$104&gt;2034,84,(60+(DQ$104-$AX$104)))))</f>
        <v>8.9304944252035785E-4</v>
      </c>
      <c r="DR138" s="381">
        <f>DQ138*(1-VLOOKUP($AW138,'MP-2019_Female'!$A$3:$CH$103,IF(DR$104&gt;2034,84,(60+(DR$104-$AX$104)))))</f>
        <v>8.8456547281641452E-4</v>
      </c>
      <c r="DS138" s="381">
        <f>DR138*(1-VLOOKUP($AW138,'MP-2019_Female'!$A$3:$CH$103,IF(DS$104&gt;2034,84,(60+(DS$104-$AX$104)))))</f>
        <v>8.7616210082465862E-4</v>
      </c>
      <c r="DT138" s="381">
        <f>DS138*(1-VLOOKUP($AW138,'MP-2019_Female'!$A$3:$CH$103,IF(DT$104&gt;2034,84,(60+(DT$104-$AX$104)))))</f>
        <v>8.6783856086682445E-4</v>
      </c>
      <c r="DU138" s="381">
        <f>DT138*(1-VLOOKUP($AW138,'MP-2019_Female'!$A$3:$CH$103,IF(DU$104&gt;2034,84,(60+(DU$104-$AX$104)))))</f>
        <v>8.5959409453858961E-4</v>
      </c>
      <c r="DV138" s="381">
        <f>DU138*(1-VLOOKUP($AW138,'MP-2019_Female'!$A$3:$CH$103,IF(DV$104&gt;2034,84,(60+(DV$104-$AX$104)))))</f>
        <v>8.51427950640473E-4</v>
      </c>
      <c r="DW138" s="381">
        <f>DV138*(1-VLOOKUP($AW138,'MP-2019_Female'!$A$3:$CH$103,IF(DW$104&gt;2034,84,(60+(DW$104-$AX$104)))))</f>
        <v>8.4333938510938852E-4</v>
      </c>
      <c r="DX138" s="381">
        <f>DW138*(1-VLOOKUP($AW138,'MP-2019_Female'!$A$3:$CH$103,IF(DX$104&gt;2034,84,(60+(DX$104-$AX$104)))))</f>
        <v>8.3532766095084936E-4</v>
      </c>
      <c r="DY138" s="381">
        <f>DX138*(1-VLOOKUP($AW138,'MP-2019_Female'!$A$3:$CH$103,IF(DY$104&gt;2034,84,(60+(DY$104-$AX$104)))))</f>
        <v>8.2739204817181629E-4</v>
      </c>
      <c r="DZ138" s="381">
        <f>DY138*(1-VLOOKUP($AW138,'MP-2019_Female'!$A$3:$CH$103,IF(DZ$104&gt;2034,84,(60+(DZ$104-$AX$104)))))</f>
        <v>8.1953182371418407E-4</v>
      </c>
      <c r="EA138" s="381">
        <f>DZ138*(1-VLOOKUP($AW138,'MP-2019_Female'!$A$3:$CH$103,IF(EA$104&gt;2034,84,(60+(EA$104-$AX$104)))))</f>
        <v>8.1174627138889933E-4</v>
      </c>
      <c r="EB138" s="381">
        <f>EA138*(1-VLOOKUP($AW138,'MP-2019_Female'!$A$3:$CH$103,IF(EB$104&gt;2034,84,(60+(EB$104-$AX$104)))))</f>
        <v>8.0403468181070481E-4</v>
      </c>
      <c r="EC138" s="381">
        <f>EB138*(1-VLOOKUP($AW138,'MP-2019_Female'!$A$3:$CH$103,IF(EC$104&gt;2034,84,(60+(EC$104-$AX$104)))))</f>
        <v>7.9639635233350319E-4</v>
      </c>
      <c r="ED138" s="381">
        <f>EC138*(1-VLOOKUP($AW138,'MP-2019_Female'!$A$3:$CH$103,IF(ED$104&gt;2034,84,(60+(ED$104-$AX$104)))))</f>
        <v>7.8883058698633499E-4</v>
      </c>
      <c r="EE138" s="381">
        <f>ED138*(1-VLOOKUP($AW138,'MP-2019_Female'!$A$3:$CH$103,IF(EE$104&gt;2034,84,(60+(EE$104-$AX$104)))))</f>
        <v>7.8133669640996484E-4</v>
      </c>
      <c r="EF138" s="381">
        <f>EE138*(1-VLOOKUP($AW138,'MP-2019_Female'!$A$3:$CH$103,IF(EF$104&gt;2034,84,(60+(EF$104-$AX$104)))))</f>
        <v>7.7391399779407023E-4</v>
      </c>
      <c r="EG138" s="381">
        <f>EF138*(1-VLOOKUP($AW138,'MP-2019_Female'!$A$3:$CH$103,IF(EG$104&gt;2034,84,(60+(EG$104-$AX$104)))))</f>
        <v>7.6656181481502656E-4</v>
      </c>
      <c r="EH138" s="381">
        <f>EG138*(1-VLOOKUP($AW138,'MP-2019_Female'!$A$3:$CH$103,IF(EH$104&gt;2034,84,(60+(EH$104-$AX$104)))))</f>
        <v>7.592794775742838E-4</v>
      </c>
      <c r="EI138" s="381">
        <f>EH138*(1-VLOOKUP($AW138,'MP-2019_Female'!$A$3:$CH$103,IF(EI$104&gt;2034,84,(60+(EI$104-$AX$104)))))</f>
        <v>7.5206632253732814E-4</v>
      </c>
      <c r="EJ138" s="381">
        <f>EI138*(1-VLOOKUP($AW138,'MP-2019_Female'!$A$3:$CH$103,IF(EJ$104&gt;2034,84,(60+(EJ$104-$AX$104)))))</f>
        <v>7.4492169247322357E-4</v>
      </c>
      <c r="EK138" s="381">
        <f>EJ138*(1-VLOOKUP($AW138,'MP-2019_Female'!$A$3:$CH$103,IF(EK$104&gt;2034,84,(60+(EK$104-$AX$104)))))</f>
        <v>7.3784493639472801E-4</v>
      </c>
      <c r="EL138" s="381">
        <f>EK138*(1-VLOOKUP($AW138,'MP-2019_Female'!$A$3:$CH$103,IF(EL$104&gt;2034,84,(60+(EL$104-$AX$104)))))</f>
        <v>7.3083540949897812E-4</v>
      </c>
      <c r="EM138" s="381">
        <f>EL138*(1-VLOOKUP($AW138,'MP-2019_Female'!$A$3:$CH$103,IF(EM$104&gt;2034,84,(60+(EM$104-$AX$104)))))</f>
        <v>7.2389247310873791E-4</v>
      </c>
      <c r="EN138" s="381">
        <f>EM138*(1-VLOOKUP($AW138,'MP-2019_Female'!$A$3:$CH$103,IF(EN$104&gt;2034,84,(60+(EN$104-$AX$104)))))</f>
        <v>7.1701549461420495E-4</v>
      </c>
      <c r="EO138" s="381">
        <f>EN138*(1-VLOOKUP($AW138,'MP-2019_Female'!$A$3:$CH$103,IF(EO$104&gt;2034,84,(60+(EO$104-$AX$104)))))</f>
        <v>7.1020384741537004E-4</v>
      </c>
      <c r="EP138" s="381">
        <f>EO138*(1-VLOOKUP($AW138,'MP-2019_Female'!$A$3:$CH$103,IF(EP$104&gt;2034,84,(60+(EP$104-$AX$104)))))</f>
        <v>7.0345691086492405E-4</v>
      </c>
      <c r="EQ138" s="381">
        <f>EP138*(1-VLOOKUP($AW138,'MP-2019_Female'!$A$3:$CH$103,IF(EQ$104&gt;2034,84,(60+(EQ$104-$AX$104)))))</f>
        <v>6.9677407021170726E-4</v>
      </c>
      <c r="ER138" s="381">
        <f>EQ138*(1-VLOOKUP($AW138,'MP-2019_Female'!$A$3:$CH$103,IF(ER$104&gt;2034,84,(60+(ER$104-$AX$104)))))</f>
        <v>6.9015471654469609E-4</v>
      </c>
      <c r="ES138" s="381">
        <f>ER138*(1-VLOOKUP($AW138,'MP-2019_Female'!$A$3:$CH$103,IF(ES$104&gt;2034,84,(60+(ES$104-$AX$104)))))</f>
        <v>6.8359824673752147E-4</v>
      </c>
      <c r="ET138" s="381">
        <f>ES138*(1-VLOOKUP($AW138,'MP-2019_Female'!$A$3:$CH$103,IF(ET$104&gt;2034,84,(60+(ET$104-$AX$104)))))</f>
        <v>6.7710406339351503E-4</v>
      </c>
      <c r="EU138" s="381">
        <f>ET138*(1-VLOOKUP($AW138,'MP-2019_Female'!$A$3:$CH$103,IF(EU$104&gt;2034,84,(60+(EU$104-$AX$104)))))</f>
        <v>6.7067157479127671E-4</v>
      </c>
      <c r="EV138" s="381">
        <f>EU138*(1-VLOOKUP($AW138,'MP-2019_Female'!$A$3:$CH$103,IF(EV$104&gt;2034,84,(60+(EV$104-$AX$104)))))</f>
        <v>6.6430019483075965E-4</v>
      </c>
      <c r="EW138" s="381">
        <f>EV138*(1-VLOOKUP($AW138,'MP-2019_Female'!$A$3:$CH$103,IF(EW$104&gt;2034,84,(60+(EW$104-$AX$104)))))</f>
        <v>6.5798934297986748E-4</v>
      </c>
      <c r="EX138" s="381">
        <f>EW138*(1-VLOOKUP($AW138,'MP-2019_Female'!$A$3:$CH$103,IF(EX$104&gt;2034,84,(60+(EX$104-$AX$104)))))</f>
        <v>6.5173844422155875E-4</v>
      </c>
      <c r="EY138" s="381">
        <f>EX138*(1-VLOOKUP($AW138,'MP-2019_Female'!$A$3:$CH$103,IF(EY$104&gt;2034,84,(60+(EY$104-$AX$104)))))</f>
        <v>6.4554692900145399E-4</v>
      </c>
      <c r="EZ138" s="381">
        <f>EY138*(1-VLOOKUP($AW138,'MP-2019_Female'!$A$3:$CH$103,IF(EZ$104&gt;2034,84,(60+(EZ$104-$AX$104)))))</f>
        <v>6.3941423317594019E-4</v>
      </c>
      <c r="FA138" s="381">
        <f>EZ138*(1-VLOOKUP($AW138,'MP-2019_Female'!$A$3:$CH$103,IF(FA$104&gt;2034,84,(60+(FA$104-$AX$104)))))</f>
        <v>6.3333979796076877E-4</v>
      </c>
      <c r="FB138" s="381">
        <f>FA138*(1-VLOOKUP($AW138,'MP-2019_Female'!$A$3:$CH$103,IF(FB$104&gt;2034,84,(60+(FB$104-$AX$104)))))</f>
        <v>6.2732306988014144E-4</v>
      </c>
      <c r="FC138" s="381">
        <f>FB138*(1-VLOOKUP($AW138,'MP-2019_Female'!$A$3:$CH$103,IF(FC$104&gt;2034,84,(60+(FC$104-$AX$104)))))</f>
        <v>6.2136350071628017E-4</v>
      </c>
      <c r="FD138" s="381">
        <f>FC138*(1-VLOOKUP($AW138,'MP-2019_Female'!$A$3:$CH$103,IF(FD$104&gt;2034,84,(60+(FD$104-$AX$104)))))</f>
        <v>6.154605474594755E-4</v>
      </c>
      <c r="FE138" s="381">
        <f>FD138*(1-VLOOKUP($AW138,'MP-2019_Female'!$A$3:$CH$103,IF(FE$104&gt;2034,84,(60+(FE$104-$AX$104)))))</f>
        <v>6.0961367225861049E-4</v>
      </c>
      <c r="FF138" s="381">
        <f>FE138*(1-VLOOKUP($AW138,'MP-2019_Female'!$A$3:$CH$103,IF(FF$104&gt;2034,84,(60+(FF$104-$AX$104)))))</f>
        <v>6.0382234237215369E-4</v>
      </c>
      <c r="FG138" s="381">
        <f>FF138*(1-VLOOKUP($AW138,'MP-2019_Female'!$A$3:$CH$103,IF(FG$104&gt;2034,84,(60+(FG$104-$AX$104)))))</f>
        <v>5.9808603011961823E-4</v>
      </c>
      <c r="FH138" s="381">
        <f>FG138*(1-VLOOKUP($AW138,'MP-2019_Female'!$A$3:$CH$103,IF(FH$104&gt;2034,84,(60+(FH$104-$AX$104)))))</f>
        <v>5.9240421283348189E-4</v>
      </c>
      <c r="FI138" s="381">
        <f>FH138*(1-VLOOKUP($AW138,'MP-2019_Female'!$A$3:$CH$103,IF(FI$104&gt;2034,84,(60+(FI$104-$AX$104)))))</f>
        <v>5.8677637281156385E-4</v>
      </c>
      <c r="FJ138" s="381">
        <f>FI138*(1-VLOOKUP($AW138,'MP-2019_Female'!$A$3:$CH$103,IF(FJ$104&gt;2034,84,(60+(FJ$104-$AX$104)))))</f>
        <v>5.8120199726985399E-4</v>
      </c>
      <c r="FK138" s="381">
        <f>FJ138*(1-VLOOKUP($AW138,'MP-2019_Female'!$A$3:$CH$103,IF(FK$104&gt;2034,84,(60+(FK$104-$AX$104)))))</f>
        <v>5.7568057829579045E-4</v>
      </c>
      <c r="FL138" s="381">
        <f>FK138*(1-VLOOKUP($AW138,'MP-2019_Female'!$A$3:$CH$103,IF(FL$104&gt;2034,84,(60+(FL$104-$AX$104)))))</f>
        <v>5.7021161280198043E-4</v>
      </c>
      <c r="FM138" s="381">
        <f>FL138*(1-VLOOKUP($AW138,'MP-2019_Female'!$A$3:$CH$103,IF(FM$104&gt;2034,84,(60+(FM$104-$AX$104)))))</f>
        <v>5.6479460248036169E-4</v>
      </c>
      <c r="FN138" s="381">
        <f>FM138*(1-VLOOKUP($AW138,'MP-2019_Female'!$A$3:$CH$103,IF(FN$104&gt;2034,84,(60+(FN$104-$AX$104)))))</f>
        <v>5.5942905375679823E-4</v>
      </c>
    </row>
    <row r="139" spans="49:170">
      <c r="AW139" s="172">
        <v>59</v>
      </c>
      <c r="AX139" s="199">
        <f t="shared" si="32"/>
        <v>1.667459258663823E-3</v>
      </c>
      <c r="AY139" s="334">
        <f t="shared" si="33"/>
        <v>1.5640000000000001E-3</v>
      </c>
      <c r="AZ139" s="381">
        <f>AY139*(1-VLOOKUP($AW139,'MP-2019_Female'!$A$3:$CH$103,IF(AZ$104&gt;2034,84,(60+(AZ$104-$AX$104)))))</f>
        <v>1.5614976E-3</v>
      </c>
      <c r="BA139" s="381">
        <f>AZ139*(1-VLOOKUP($AW139,'MP-2019_Female'!$A$3:$CH$103,IF(BA$104&gt;2034,84,(60+(BA$104-$AX$104)))))</f>
        <v>1.5663382425600001E-3</v>
      </c>
      <c r="BB139" s="381">
        <f>BA139*(1-VLOOKUP($AW139,'MP-2019_Female'!$A$3:$CH$103,IF(BB$104&gt;2034,84,(60+(BB$104-$AX$104)))))</f>
        <v>1.5776158779064323E-3</v>
      </c>
      <c r="BC139" s="381">
        <f>BB139*(1-VLOOKUP($AW139,'MP-2019_Female'!$A$3:$CH$103,IF(BC$104&gt;2034,84,(60+(BC$104-$AX$104)))))</f>
        <v>1.5940230830366591E-3</v>
      </c>
      <c r="BD139" s="381">
        <f>BC139*(1-VLOOKUP($AW139,'MP-2019_Female'!$A$3:$CH$103,IF(BD$104&gt;2034,84,(60+(BD$104-$AX$104)))))</f>
        <v>1.6145859808078318E-3</v>
      </c>
      <c r="BE139" s="381">
        <f>BD139*(1-VLOOKUP($AW139,'MP-2019_Female'!$A$3:$CH$103,IF(BE$104&gt;2034,84,(60+(BE$104-$AX$104)))))</f>
        <v>1.6349297641660104E-3</v>
      </c>
      <c r="BF139" s="381">
        <f>BE139*(1-VLOOKUP($AW139,'MP-2019_Female'!$A$3:$CH$103,IF(BF$104&gt;2034,84,(60+(BF$104-$AX$104)))))</f>
        <v>1.6530774845482533E-3</v>
      </c>
      <c r="BG139" s="381">
        <f>BF139*(1-VLOOKUP($AW139,'MP-2019_Female'!$A$3:$CH$103,IF(BG$104&gt;2034,84,(60+(BG$104-$AX$104)))))</f>
        <v>1.667459258663823E-3</v>
      </c>
      <c r="BH139" s="381">
        <f>BG139*(1-VLOOKUP($AW139,'MP-2019_Female'!$A$3:$CH$103,IF(BH$104&gt;2034,84,(60+(BH$104-$AX$104)))))</f>
        <v>1.676963776438207E-3</v>
      </c>
      <c r="BI139" s="381">
        <f>BH139*(1-VLOOKUP($AW139,'MP-2019_Female'!$A$3:$CH$103,IF(BI$104&gt;2034,84,(60+(BI$104-$AX$104)))))</f>
        <v>1.6811561858793025E-3</v>
      </c>
      <c r="BJ139" s="471">
        <f>BI139*(1-VLOOKUP($AW139,'MP-2019_Female'!$A$3:$CH$103,IF(BJ$104&gt;2034,84,(60+(BJ$104-$AX$104)))))</f>
        <v>1.679811260930599E-3</v>
      </c>
      <c r="BK139" s="381">
        <f>BJ139*(1-VLOOKUP($AW139,'MP-2019_Female'!$A$3:$CH$103,IF(BK$104&gt;2034,84,(60+(BK$104-$AX$104)))))</f>
        <v>1.6735959592651558E-3</v>
      </c>
      <c r="BL139" s="381">
        <f>BK139*(1-VLOOKUP($AW139,'MP-2019_Female'!$A$3:$CH$103,IF(BL$104&gt;2034,84,(60+(BL$104-$AX$104)))))</f>
        <v>1.6633870239136383E-3</v>
      </c>
      <c r="BM139" s="381">
        <f>BL139*(1-VLOOKUP($AW139,'MP-2019_Female'!$A$3:$CH$103,IF(BM$104&gt;2034,84,(60+(BM$104-$AX$104)))))</f>
        <v>1.6505789438295033E-3</v>
      </c>
      <c r="BN139" s="381">
        <f>BM139*(1-VLOOKUP($AW139,'MP-2019_Female'!$A$3:$CH$103,IF(BN$104&gt;2034,84,(60+(BN$104-$AX$104)))))</f>
        <v>1.6363839649125695E-3</v>
      </c>
      <c r="BO139" s="381">
        <f>BN139*(1-VLOOKUP($AW139,'MP-2019_Female'!$A$3:$CH$103,IF(BO$104&gt;2034,84,(60+(BO$104-$AX$104)))))</f>
        <v>1.6219837860213387E-3</v>
      </c>
      <c r="BP139" s="381">
        <f>BO139*(1-VLOOKUP($AW139,'MP-2019_Female'!$A$3:$CH$103,IF(BP$104&gt;2034,84,(60+(BP$104-$AX$104)))))</f>
        <v>1.6075481303257488E-3</v>
      </c>
      <c r="BQ139" s="381">
        <f>BP139*(1-VLOOKUP($AW139,'MP-2019_Female'!$A$3:$CH$103,IF(BQ$104&gt;2034,84,(60+(BQ$104-$AX$104)))))</f>
        <v>1.5932409519658496E-3</v>
      </c>
      <c r="BR139" s="381">
        <f>BQ139*(1-VLOOKUP($AW139,'MP-2019_Female'!$A$3:$CH$103,IF(BR$104&gt;2034,84,(60+(BR$104-$AX$104)))))</f>
        <v>1.5792204315885499E-3</v>
      </c>
      <c r="BS139" s="381">
        <f>BR139*(1-VLOOKUP($AW139,'MP-2019_Female'!$A$3:$CH$103,IF(BS$104&gt;2034,84,(60+(BS$104-$AX$104)))))</f>
        <v>1.5651653697474118E-3</v>
      </c>
      <c r="BT139" s="381">
        <f>BS139*(1-VLOOKUP($AW139,'MP-2019_Female'!$A$3:$CH$103,IF(BT$104&gt;2034,84,(60+(BT$104-$AX$104)))))</f>
        <v>1.5509223648827104E-3</v>
      </c>
      <c r="BU139" s="381">
        <f>BT139*(1-VLOOKUP($AW139,'MP-2019_Female'!$A$3:$CH$103,IF(BU$104&gt;2034,84,(60+(BU$104-$AX$104)))))</f>
        <v>1.5364987868893012E-3</v>
      </c>
      <c r="BV139" s="381">
        <f>BU139*(1-VLOOKUP($AW139,'MP-2019_Female'!$A$3:$CH$103,IF(BV$104&gt;2034,84,(60+(BV$104-$AX$104)))))</f>
        <v>1.5217483985351639E-3</v>
      </c>
      <c r="BW139" s="381">
        <f>BV139*(1-VLOOKUP($AW139,'MP-2019_Female'!$A$3:$CH$103,IF(BW$104&gt;2034,84,(60+(BW$104-$AX$104)))))</f>
        <v>1.5066830893896658E-3</v>
      </c>
      <c r="BX139" s="381">
        <f>BW139*(1-VLOOKUP($AW139,'MP-2019_Female'!$A$3:$CH$103,IF(BX$104&gt;2034,84,(60+(BX$104-$AX$104)))))</f>
        <v>1.4922189317315248E-3</v>
      </c>
      <c r="BY139" s="381">
        <f>BX139*(1-VLOOKUP($AW139,'MP-2019_Female'!$A$3:$CH$103,IF(BY$104&gt;2034,84,(60+(BY$104-$AX$104)))))</f>
        <v>1.4778936299869021E-3</v>
      </c>
      <c r="BZ139" s="381">
        <f>BY139*(1-VLOOKUP($AW139,'MP-2019_Female'!$A$3:$CH$103,IF(BZ$104&gt;2034,84,(60+(BZ$104-$AX$104)))))</f>
        <v>1.4637058511390278E-3</v>
      </c>
      <c r="CA139" s="381">
        <f>BZ139*(1-VLOOKUP($AW139,'MP-2019_Female'!$A$3:$CH$103,IF(CA$104&gt;2034,84,(60+(CA$104-$AX$104)))))</f>
        <v>1.4496542749680931E-3</v>
      </c>
      <c r="CB139" s="381">
        <f>CA139*(1-VLOOKUP($AW139,'MP-2019_Female'!$A$3:$CH$103,IF(CB$104&gt;2034,84,(60+(CB$104-$AX$104)))))</f>
        <v>1.4357375939283994E-3</v>
      </c>
      <c r="CC139" s="381">
        <f>CB139*(1-VLOOKUP($AW139,'MP-2019_Female'!$A$3:$CH$103,IF(CC$104&gt;2034,84,(60+(CC$104-$AX$104)))))</f>
        <v>1.4219545130266867E-3</v>
      </c>
      <c r="CD139" s="381">
        <f>CC139*(1-VLOOKUP($AW139,'MP-2019_Female'!$A$3:$CH$103,IF(CD$104&gt;2034,84,(60+(CD$104-$AX$104)))))</f>
        <v>1.4083037497016305E-3</v>
      </c>
      <c r="CE139" s="381">
        <f>CD139*(1-VLOOKUP($AW139,'MP-2019_Female'!$A$3:$CH$103,IF(CE$104&gt;2034,84,(60+(CE$104-$AX$104)))))</f>
        <v>1.3947840337044947E-3</v>
      </c>
      <c r="CF139" s="381">
        <f>CE139*(1-VLOOKUP($AW139,'MP-2019_Female'!$A$3:$CH$103,IF(CF$104&gt;2034,84,(60+(CF$104-$AX$104)))))</f>
        <v>1.3813941069809315E-3</v>
      </c>
      <c r="CG139" s="381">
        <f>CF139*(1-VLOOKUP($AW139,'MP-2019_Female'!$A$3:$CH$103,IF(CG$104&gt;2034,84,(60+(CG$104-$AX$104)))))</f>
        <v>1.3681327235539145E-3</v>
      </c>
      <c r="CH139" s="381">
        <f>CG139*(1-VLOOKUP($AW139,'MP-2019_Female'!$A$3:$CH$103,IF(CH$104&gt;2034,84,(60+(CH$104-$AX$104)))))</f>
        <v>1.3549986494077969E-3</v>
      </c>
      <c r="CI139" s="381">
        <f>CH139*(1-VLOOKUP($AW139,'MP-2019_Female'!$A$3:$CH$103,IF(CI$104&gt;2034,84,(60+(CI$104-$AX$104)))))</f>
        <v>1.341990662373482E-3</v>
      </c>
      <c r="CJ139" s="381">
        <f>CI139*(1-VLOOKUP($AW139,'MP-2019_Female'!$A$3:$CH$103,IF(CJ$104&gt;2034,84,(60+(CJ$104-$AX$104)))))</f>
        <v>1.3291075520146965E-3</v>
      </c>
      <c r="CK139" s="381">
        <f>CJ139*(1-VLOOKUP($AW139,'MP-2019_Female'!$A$3:$CH$103,IF(CK$104&gt;2034,84,(60+(CK$104-$AX$104)))))</f>
        <v>1.3163481195153552E-3</v>
      </c>
      <c r="CL139" s="381">
        <f>CK139*(1-VLOOKUP($AW139,'MP-2019_Female'!$A$3:$CH$103,IF(CL$104&gt;2034,84,(60+(CL$104-$AX$104)))))</f>
        <v>1.3037111775680078E-3</v>
      </c>
      <c r="CM139" s="381">
        <f>CL139*(1-VLOOKUP($AW139,'MP-2019_Female'!$A$3:$CH$103,IF(CM$104&gt;2034,84,(60+(CM$104-$AX$104)))))</f>
        <v>1.2911955502633548E-3</v>
      </c>
      <c r="CN139" s="381">
        <f>CM139*(1-VLOOKUP($AW139,'MP-2019_Female'!$A$3:$CH$103,IF(CN$104&gt;2034,84,(60+(CN$104-$AX$104)))))</f>
        <v>1.2788000729808265E-3</v>
      </c>
      <c r="CO139" s="381">
        <f>CN139*(1-VLOOKUP($AW139,'MP-2019_Female'!$A$3:$CH$103,IF(CO$104&gt;2034,84,(60+(CO$104-$AX$104)))))</f>
        <v>1.2665235922802106E-3</v>
      </c>
      <c r="CP139" s="381">
        <f>CO139*(1-VLOOKUP($AW139,'MP-2019_Female'!$A$3:$CH$103,IF(CP$104&gt;2034,84,(60+(CP$104-$AX$104)))))</f>
        <v>1.2543649657943206E-3</v>
      </c>
      <c r="CQ139" s="381">
        <f>CP139*(1-VLOOKUP($AW139,'MP-2019_Female'!$A$3:$CH$103,IF(CQ$104&gt;2034,84,(60+(CQ$104-$AX$104)))))</f>
        <v>1.242323062122695E-3</v>
      </c>
      <c r="CR139" s="381">
        <f>CQ139*(1-VLOOKUP($AW139,'MP-2019_Female'!$A$3:$CH$103,IF(CR$104&gt;2034,84,(60+(CR$104-$AX$104)))))</f>
        <v>1.2303967607263171E-3</v>
      </c>
      <c r="CS139" s="381">
        <f>CR139*(1-VLOOKUP($AW139,'MP-2019_Female'!$A$3:$CH$103,IF(CS$104&gt;2034,84,(60+(CS$104-$AX$104)))))</f>
        <v>1.2185849518233445E-3</v>
      </c>
      <c r="CT139" s="381">
        <f>CS139*(1-VLOOKUP($AW139,'MP-2019_Female'!$A$3:$CH$103,IF(CT$104&gt;2034,84,(60+(CT$104-$AX$104)))))</f>
        <v>1.2068865362858403E-3</v>
      </c>
      <c r="CU139" s="381">
        <f>CT139*(1-VLOOKUP($AW139,'MP-2019_Female'!$A$3:$CH$103,IF(CU$104&gt;2034,84,(60+(CU$104-$AX$104)))))</f>
        <v>1.1953004255374961E-3</v>
      </c>
      <c r="CV139" s="381">
        <f>CU139*(1-VLOOKUP($AW139,'MP-2019_Female'!$A$3:$CH$103,IF(CV$104&gt;2034,84,(60+(CV$104-$AX$104)))))</f>
        <v>1.1838255414523362E-3</v>
      </c>
      <c r="CW139" s="381">
        <f>CV139*(1-VLOOKUP($AW139,'MP-2019_Female'!$A$3:$CH$103,IF(CW$104&gt;2034,84,(60+(CW$104-$AX$104)))))</f>
        <v>1.1724608162543937E-3</v>
      </c>
      <c r="CX139" s="381">
        <f>CW139*(1-VLOOKUP($AW139,'MP-2019_Female'!$A$3:$CH$103,IF(CX$104&gt;2034,84,(60+(CX$104-$AX$104)))))</f>
        <v>1.1612051924183514E-3</v>
      </c>
      <c r="CY139" s="381">
        <f>CX139*(1-VLOOKUP($AW139,'MP-2019_Female'!$A$3:$CH$103,IF(CY$104&gt;2034,84,(60+(CY$104-$AX$104)))))</f>
        <v>1.1500576225711352E-3</v>
      </c>
      <c r="CZ139" s="381">
        <f>CY139*(1-VLOOKUP($AW139,'MP-2019_Female'!$A$3:$CH$103,IF(CZ$104&gt;2034,84,(60+(CZ$104-$AX$104)))))</f>
        <v>1.1390170693944522E-3</v>
      </c>
      <c r="DA139" s="381">
        <f>CZ139*(1-VLOOKUP($AW139,'MP-2019_Female'!$A$3:$CH$103,IF(DA$104&gt;2034,84,(60+(DA$104-$AX$104)))))</f>
        <v>1.1280825055282654E-3</v>
      </c>
      <c r="DB139" s="381">
        <f>DA139*(1-VLOOKUP($AW139,'MP-2019_Female'!$A$3:$CH$103,IF(DB$104&gt;2034,84,(60+(DB$104-$AX$104)))))</f>
        <v>1.1172529134751939E-3</v>
      </c>
      <c r="DC139" s="381">
        <f>DB139*(1-VLOOKUP($AW139,'MP-2019_Female'!$A$3:$CH$103,IF(DC$104&gt;2034,84,(60+(DC$104-$AX$104)))))</f>
        <v>1.106527285505832E-3</v>
      </c>
      <c r="DD139" s="381">
        <f>DC139*(1-VLOOKUP($AW139,'MP-2019_Female'!$A$3:$CH$103,IF(DD$104&gt;2034,84,(60+(DD$104-$AX$104)))))</f>
        <v>1.0959046235649759E-3</v>
      </c>
      <c r="DE139" s="381">
        <f>DD139*(1-VLOOKUP($AW139,'MP-2019_Female'!$A$3:$CH$103,IF(DE$104&gt;2034,84,(60+(DE$104-$AX$104)))))</f>
        <v>1.085383939178752E-3</v>
      </c>
      <c r="DF139" s="381">
        <f>DE139*(1-VLOOKUP($AW139,'MP-2019_Female'!$A$3:$CH$103,IF(DF$104&gt;2034,84,(60+(DF$104-$AX$104)))))</f>
        <v>1.0749642533626359E-3</v>
      </c>
      <c r="DG139" s="381">
        <f>DF139*(1-VLOOKUP($AW139,'MP-2019_Female'!$A$3:$CH$103,IF(DG$104&gt;2034,84,(60+(DG$104-$AX$104)))))</f>
        <v>1.0646445965303544E-3</v>
      </c>
      <c r="DH139" s="381">
        <f>DG139*(1-VLOOKUP($AW139,'MP-2019_Female'!$A$3:$CH$103,IF(DH$104&gt;2034,84,(60+(DH$104-$AX$104)))))</f>
        <v>1.054424008403663E-3</v>
      </c>
      <c r="DI139" s="381">
        <f>DH139*(1-VLOOKUP($AW139,'MP-2019_Female'!$A$3:$CH$103,IF(DI$104&gt;2034,84,(60+(DI$104-$AX$104)))))</f>
        <v>1.0443015379229877E-3</v>
      </c>
      <c r="DJ139" s="381">
        <f>DI139*(1-VLOOKUP($AW139,'MP-2019_Female'!$A$3:$CH$103,IF(DJ$104&gt;2034,84,(60+(DJ$104-$AX$104)))))</f>
        <v>1.034276243158927E-3</v>
      </c>
      <c r="DK139" s="381">
        <f>DJ139*(1-VLOOKUP($AW139,'MP-2019_Female'!$A$3:$CH$103,IF(DK$104&gt;2034,84,(60+(DK$104-$AX$104)))))</f>
        <v>1.0243471912246014E-3</v>
      </c>
      <c r="DL139" s="381">
        <f>DK139*(1-VLOOKUP($AW139,'MP-2019_Female'!$A$3:$CH$103,IF(DL$104&gt;2034,84,(60+(DL$104-$AX$104)))))</f>
        <v>1.014513458188845E-3</v>
      </c>
      <c r="DM139" s="381">
        <f>DL139*(1-VLOOKUP($AW139,'MP-2019_Female'!$A$3:$CH$103,IF(DM$104&gt;2034,84,(60+(DM$104-$AX$104)))))</f>
        <v>1.0047741289902321E-3</v>
      </c>
      <c r="DN139" s="381">
        <f>DM139*(1-VLOOKUP($AW139,'MP-2019_Female'!$A$3:$CH$103,IF(DN$104&gt;2034,84,(60+(DN$104-$AX$104)))))</f>
        <v>9.9512829735192571E-4</v>
      </c>
      <c r="DO139" s="381">
        <f>DN139*(1-VLOOKUP($AW139,'MP-2019_Female'!$A$3:$CH$103,IF(DO$104&gt;2034,84,(60+(DO$104-$AX$104)))))</f>
        <v>9.8557506569734712E-4</v>
      </c>
      <c r="DP139" s="381">
        <f>DO139*(1-VLOOKUP($AW139,'MP-2019_Female'!$A$3:$CH$103,IF(DP$104&gt;2034,84,(60+(DP$104-$AX$104)))))</f>
        <v>9.7611354506665254E-4</v>
      </c>
      <c r="DQ139" s="381">
        <f>DP139*(1-VLOOKUP($AW139,'MP-2019_Female'!$A$3:$CH$103,IF(DQ$104&gt;2034,84,(60+(DQ$104-$AX$104)))))</f>
        <v>9.6674285503401259E-4</v>
      </c>
      <c r="DR139" s="381">
        <f>DQ139*(1-VLOOKUP($AW139,'MP-2019_Female'!$A$3:$CH$103,IF(DR$104&gt;2034,84,(60+(DR$104-$AX$104)))))</f>
        <v>9.5746212362568604E-4</v>
      </c>
      <c r="DS139" s="381">
        <f>DR139*(1-VLOOKUP($AW139,'MP-2019_Female'!$A$3:$CH$103,IF(DS$104&gt;2034,84,(60+(DS$104-$AX$104)))))</f>
        <v>9.4827048723887942E-4</v>
      </c>
      <c r="DT139" s="381">
        <f>DS139*(1-VLOOKUP($AW139,'MP-2019_Female'!$A$3:$CH$103,IF(DT$104&gt;2034,84,(60+(DT$104-$AX$104)))))</f>
        <v>9.3916709056138616E-4</v>
      </c>
      <c r="DU139" s="381">
        <f>DT139*(1-VLOOKUP($AW139,'MP-2019_Female'!$A$3:$CH$103,IF(DU$104&gt;2034,84,(60+(DU$104-$AX$104)))))</f>
        <v>9.3015108649199677E-4</v>
      </c>
      <c r="DV139" s="381">
        <f>DU139*(1-VLOOKUP($AW139,'MP-2019_Female'!$A$3:$CH$103,IF(DV$104&gt;2034,84,(60+(DV$104-$AX$104)))))</f>
        <v>9.2122163606167355E-4</v>
      </c>
      <c r="DW139" s="381">
        <f>DV139*(1-VLOOKUP($AW139,'MP-2019_Female'!$A$3:$CH$103,IF(DW$104&gt;2034,84,(60+(DW$104-$AX$104)))))</f>
        <v>9.1237790835548146E-4</v>
      </c>
      <c r="DX139" s="381">
        <f>DW139*(1-VLOOKUP($AW139,'MP-2019_Female'!$A$3:$CH$103,IF(DX$104&gt;2034,84,(60+(DX$104-$AX$104)))))</f>
        <v>9.0361908043526883E-4</v>
      </c>
      <c r="DY139" s="381">
        <f>DX139*(1-VLOOKUP($AW139,'MP-2019_Female'!$A$3:$CH$103,IF(DY$104&gt;2034,84,(60+(DY$104-$AX$104)))))</f>
        <v>8.9494433726309023E-4</v>
      </c>
      <c r="DZ139" s="381">
        <f>DY139*(1-VLOOKUP($AW139,'MP-2019_Female'!$A$3:$CH$103,IF(DZ$104&gt;2034,84,(60+(DZ$104-$AX$104)))))</f>
        <v>8.8635287162536452E-4</v>
      </c>
      <c r="EA139" s="381">
        <f>DZ139*(1-VLOOKUP($AW139,'MP-2019_Female'!$A$3:$CH$103,IF(EA$104&gt;2034,84,(60+(EA$104-$AX$104)))))</f>
        <v>8.7784388405776103E-4</v>
      </c>
      <c r="EB139" s="381">
        <f>EA139*(1-VLOOKUP($AW139,'MP-2019_Female'!$A$3:$CH$103,IF(EB$104&gt;2034,84,(60+(EB$104-$AX$104)))))</f>
        <v>8.6941658277080646E-4</v>
      </c>
      <c r="EC139" s="381">
        <f>EB139*(1-VLOOKUP($AW139,'MP-2019_Female'!$A$3:$CH$103,IF(EC$104&gt;2034,84,(60+(EC$104-$AX$104)))))</f>
        <v>8.6107018357620667E-4</v>
      </c>
      <c r="ED139" s="381">
        <f>EC139*(1-VLOOKUP($AW139,'MP-2019_Female'!$A$3:$CH$103,IF(ED$104&gt;2034,84,(60+(ED$104-$AX$104)))))</f>
        <v>8.5280390981387502E-4</v>
      </c>
      <c r="EE139" s="381">
        <f>ED139*(1-VLOOKUP($AW139,'MP-2019_Female'!$A$3:$CH$103,IF(EE$104&gt;2034,84,(60+(EE$104-$AX$104)))))</f>
        <v>8.4461699227966183E-4</v>
      </c>
      <c r="EF139" s="381">
        <f>EE139*(1-VLOOKUP($AW139,'MP-2019_Female'!$A$3:$CH$103,IF(EF$104&gt;2034,84,(60+(EF$104-$AX$104)))))</f>
        <v>8.3650866915377701E-4</v>
      </c>
      <c r="EG139" s="381">
        <f>EF139*(1-VLOOKUP($AW139,'MP-2019_Female'!$A$3:$CH$103,IF(EG$104&gt;2034,84,(60+(EG$104-$AX$104)))))</f>
        <v>8.2847818592990071E-4</v>
      </c>
      <c r="EH139" s="381">
        <f>EG139*(1-VLOOKUP($AW139,'MP-2019_Female'!$A$3:$CH$103,IF(EH$104&gt;2034,84,(60+(EH$104-$AX$104)))))</f>
        <v>8.2052479534497358E-4</v>
      </c>
      <c r="EI139" s="381">
        <f>EH139*(1-VLOOKUP($AW139,'MP-2019_Female'!$A$3:$CH$103,IF(EI$104&gt;2034,84,(60+(EI$104-$AX$104)))))</f>
        <v>8.1264775730966181E-4</v>
      </c>
      <c r="EJ139" s="381">
        <f>EI139*(1-VLOOKUP($AW139,'MP-2019_Female'!$A$3:$CH$103,IF(EJ$104&gt;2034,84,(60+(EJ$104-$AX$104)))))</f>
        <v>8.0484633883948903E-4</v>
      </c>
      <c r="EK139" s="381">
        <f>EJ139*(1-VLOOKUP($AW139,'MP-2019_Female'!$A$3:$CH$103,IF(EK$104&gt;2034,84,(60+(EK$104-$AX$104)))))</f>
        <v>7.9711981398662994E-4</v>
      </c>
      <c r="EL139" s="381">
        <f>EK139*(1-VLOOKUP($AW139,'MP-2019_Female'!$A$3:$CH$103,IF(EL$104&gt;2034,84,(60+(EL$104-$AX$104)))))</f>
        <v>7.8946746377235827E-4</v>
      </c>
      <c r="EM139" s="381">
        <f>EL139*(1-VLOOKUP($AW139,'MP-2019_Female'!$A$3:$CH$103,IF(EM$104&gt;2034,84,(60+(EM$104-$AX$104)))))</f>
        <v>7.8188857612014357E-4</v>
      </c>
      <c r="EN139" s="381">
        <f>EM139*(1-VLOOKUP($AW139,'MP-2019_Female'!$A$3:$CH$103,IF(EN$104&gt;2034,84,(60+(EN$104-$AX$104)))))</f>
        <v>7.743824457893901E-4</v>
      </c>
      <c r="EO139" s="381">
        <f>EN139*(1-VLOOKUP($AW139,'MP-2019_Female'!$A$3:$CH$103,IF(EO$104&gt;2034,84,(60+(EO$104-$AX$104)))))</f>
        <v>7.6694837430981192E-4</v>
      </c>
      <c r="EP139" s="381">
        <f>EO139*(1-VLOOKUP($AW139,'MP-2019_Female'!$A$3:$CH$103,IF(EP$104&gt;2034,84,(60+(EP$104-$AX$104)))))</f>
        <v>7.5958566991643766E-4</v>
      </c>
      <c r="EQ139" s="381">
        <f>EP139*(1-VLOOKUP($AW139,'MP-2019_Female'!$A$3:$CH$103,IF(EQ$104&gt;2034,84,(60+(EQ$104-$AX$104)))))</f>
        <v>7.5229364748523981E-4</v>
      </c>
      <c r="ER139" s="381">
        <f>EQ139*(1-VLOOKUP($AW139,'MP-2019_Female'!$A$3:$CH$103,IF(ER$104&gt;2034,84,(60+(ER$104-$AX$104)))))</f>
        <v>7.450716284693815E-4</v>
      </c>
      <c r="ES139" s="381">
        <f>ER139*(1-VLOOKUP($AW139,'MP-2019_Female'!$A$3:$CH$103,IF(ES$104&gt;2034,84,(60+(ES$104-$AX$104)))))</f>
        <v>7.3791894083607545E-4</v>
      </c>
      <c r="ET139" s="381">
        <f>ES139*(1-VLOOKUP($AW139,'MP-2019_Female'!$A$3:$CH$103,IF(ET$104&gt;2034,84,(60+(ET$104-$AX$104)))))</f>
        <v>7.3083491900404905E-4</v>
      </c>
      <c r="EU139" s="381">
        <f>ET139*(1-VLOOKUP($AW139,'MP-2019_Female'!$A$3:$CH$103,IF(EU$104&gt;2034,84,(60+(EU$104-$AX$104)))))</f>
        <v>7.2381890378161019E-4</v>
      </c>
      <c r="EV139" s="381">
        <f>EU139*(1-VLOOKUP($AW139,'MP-2019_Female'!$A$3:$CH$103,IF(EV$104&gt;2034,84,(60+(EV$104-$AX$104)))))</f>
        <v>7.1687024230530666E-4</v>
      </c>
      <c r="EW139" s="381">
        <f>EV139*(1-VLOOKUP($AW139,'MP-2019_Female'!$A$3:$CH$103,IF(EW$104&gt;2034,84,(60+(EW$104-$AX$104)))))</f>
        <v>7.0998828797917571E-4</v>
      </c>
      <c r="EX139" s="381">
        <f>EW139*(1-VLOOKUP($AW139,'MP-2019_Female'!$A$3:$CH$103,IF(EX$104&gt;2034,84,(60+(EX$104-$AX$104)))))</f>
        <v>7.0317240041457558E-4</v>
      </c>
      <c r="EY139" s="381">
        <f>EX139*(1-VLOOKUP($AW139,'MP-2019_Female'!$A$3:$CH$103,IF(EY$104&gt;2034,84,(60+(EY$104-$AX$104)))))</f>
        <v>6.9642194537059563E-4</v>
      </c>
      <c r="EZ139" s="381">
        <f>EY139*(1-VLOOKUP($AW139,'MP-2019_Female'!$A$3:$CH$103,IF(EZ$104&gt;2034,84,(60+(EZ$104-$AX$104)))))</f>
        <v>6.8973629469503783E-4</v>
      </c>
      <c r="FA139" s="381">
        <f>EZ139*(1-VLOOKUP($AW139,'MP-2019_Female'!$A$3:$CH$103,IF(FA$104&gt;2034,84,(60+(FA$104-$AX$104)))))</f>
        <v>6.8311482626596544E-4</v>
      </c>
      <c r="FB139" s="381">
        <f>FA139*(1-VLOOKUP($AW139,'MP-2019_Female'!$A$3:$CH$103,IF(FB$104&gt;2034,84,(60+(FB$104-$AX$104)))))</f>
        <v>6.7655692393381209E-4</v>
      </c>
      <c r="FC139" s="381">
        <f>FB139*(1-VLOOKUP($AW139,'MP-2019_Female'!$A$3:$CH$103,IF(FC$104&gt;2034,84,(60+(FC$104-$AX$104)))))</f>
        <v>6.7006197746404743E-4</v>
      </c>
      <c r="FD139" s="381">
        <f>FC139*(1-VLOOKUP($AW139,'MP-2019_Female'!$A$3:$CH$103,IF(FD$104&gt;2034,84,(60+(FD$104-$AX$104)))))</f>
        <v>6.6362938248039252E-4</v>
      </c>
      <c r="FE139" s="381">
        <f>FD139*(1-VLOOKUP($AW139,'MP-2019_Female'!$A$3:$CH$103,IF(FE$104&gt;2034,84,(60+(FE$104-$AX$104)))))</f>
        <v>6.5725854040858071E-4</v>
      </c>
      <c r="FF139" s="381">
        <f>FE139*(1-VLOOKUP($AW139,'MP-2019_Female'!$A$3:$CH$103,IF(FF$104&gt;2034,84,(60+(FF$104-$AX$104)))))</f>
        <v>6.5094885842065828E-4</v>
      </c>
      <c r="FG139" s="381">
        <f>FF139*(1-VLOOKUP($AW139,'MP-2019_Female'!$A$3:$CH$103,IF(FG$104&gt;2034,84,(60+(FG$104-$AX$104)))))</f>
        <v>6.446997493798199E-4</v>
      </c>
      <c r="FH139" s="381">
        <f>FG139*(1-VLOOKUP($AW139,'MP-2019_Female'!$A$3:$CH$103,IF(FH$104&gt;2034,84,(60+(FH$104-$AX$104)))))</f>
        <v>6.3851063178577356E-4</v>
      </c>
      <c r="FI139" s="381">
        <f>FH139*(1-VLOOKUP($AW139,'MP-2019_Female'!$A$3:$CH$103,IF(FI$104&gt;2034,84,(60+(FI$104-$AX$104)))))</f>
        <v>6.3238092972063011E-4</v>
      </c>
      <c r="FJ139" s="381">
        <f>FI139*(1-VLOOKUP($AW139,'MP-2019_Female'!$A$3:$CH$103,IF(FJ$104&gt;2034,84,(60+(FJ$104-$AX$104)))))</f>
        <v>6.2631007279531203E-4</v>
      </c>
      <c r="FK139" s="381">
        <f>FJ139*(1-VLOOKUP($AW139,'MP-2019_Female'!$A$3:$CH$103,IF(FK$104&gt;2034,84,(60+(FK$104-$AX$104)))))</f>
        <v>6.2029749609647696E-4</v>
      </c>
      <c r="FL139" s="381">
        <f>FK139*(1-VLOOKUP($AW139,'MP-2019_Female'!$A$3:$CH$103,IF(FL$104&gt;2034,84,(60+(FL$104-$AX$104)))))</f>
        <v>6.1434264013395076E-4</v>
      </c>
      <c r="FM139" s="381">
        <f>FL139*(1-VLOOKUP($AW139,'MP-2019_Female'!$A$3:$CH$103,IF(FM$104&gt;2034,84,(60+(FM$104-$AX$104)))))</f>
        <v>6.0844495078866479E-4</v>
      </c>
      <c r="FN139" s="381">
        <f>FM139*(1-VLOOKUP($AW139,'MP-2019_Female'!$A$3:$CH$103,IF(FN$104&gt;2034,84,(60+(FN$104-$AX$104)))))</f>
        <v>6.0260387926109357E-4</v>
      </c>
    </row>
    <row r="140" spans="49:170">
      <c r="AW140" s="172">
        <v>60</v>
      </c>
      <c r="AX140" s="199">
        <f t="shared" si="32"/>
        <v>4.0935645106717645E-3</v>
      </c>
      <c r="AY140" s="334">
        <f t="shared" si="33"/>
        <v>3.8784000000000002E-3</v>
      </c>
      <c r="AZ140" s="381">
        <f>AY140*(1-VLOOKUP($AW140,'MP-2019_Female'!$A$3:$CH$103,IF(AZ$104&gt;2034,84,(60+(AZ$104-$AX$104)))))</f>
        <v>3.8613350400000003E-3</v>
      </c>
      <c r="BA140" s="381">
        <f>AZ140*(1-VLOOKUP($AW140,'MP-2019_Female'!$A$3:$CH$103,IF(BA$104&gt;2034,84,(60+(BA$104-$AX$104)))))</f>
        <v>3.8636518410240001E-3</v>
      </c>
      <c r="BB140" s="381">
        <f>BA140*(1-VLOOKUP($AW140,'MP-2019_Female'!$A$3:$CH$103,IF(BB$104&gt;2034,84,(60+(BB$104-$AX$104)))))</f>
        <v>3.8833564654132229E-3</v>
      </c>
      <c r="BC140" s="381">
        <f>BB140*(1-VLOOKUP($AW140,'MP-2019_Female'!$A$3:$CH$103,IF(BC$104&gt;2034,84,(60+(BC$104-$AX$104)))))</f>
        <v>3.9179183379554E-3</v>
      </c>
      <c r="BD140" s="381">
        <f>BC140*(1-VLOOKUP($AW140,'MP-2019_Female'!$A$3:$CH$103,IF(BD$104&gt;2034,84,(60+(BD$104-$AX$104)))))</f>
        <v>3.9649333580108652E-3</v>
      </c>
      <c r="BE140" s="381">
        <f>BD140*(1-VLOOKUP($AW140,'MP-2019_Female'!$A$3:$CH$103,IF(BE$104&gt;2034,84,(60+(BE$104-$AX$104)))))</f>
        <v>4.0129090516427971E-3</v>
      </c>
      <c r="BF140" s="381">
        <f>BE140*(1-VLOOKUP($AW140,'MP-2019_Female'!$A$3:$CH$103,IF(BF$104&gt;2034,84,(60+(BF$104-$AX$104)))))</f>
        <v>4.057051051210867E-3</v>
      </c>
      <c r="BG140" s="381">
        <f>BF140*(1-VLOOKUP($AW140,'MP-2019_Female'!$A$3:$CH$103,IF(BG$104&gt;2034,84,(60+(BG$104-$AX$104)))))</f>
        <v>4.0935645106717645E-3</v>
      </c>
      <c r="BH140" s="381">
        <f>BG140*(1-VLOOKUP($AW140,'MP-2019_Female'!$A$3:$CH$103,IF(BH$104&gt;2034,84,(60+(BH$104-$AX$104)))))</f>
        <v>4.1197633235400639E-3</v>
      </c>
      <c r="BI140" s="381">
        <f>BH140*(1-VLOOKUP($AW140,'MP-2019_Female'!$A$3:$CH$103,IF(BI$104&gt;2034,84,(60+(BI$104-$AX$104)))))</f>
        <v>4.1333585425077464E-3</v>
      </c>
      <c r="BJ140" s="471">
        <f>BI140*(1-VLOOKUP($AW140,'MP-2019_Female'!$A$3:$CH$103,IF(BJ$104&gt;2034,84,(60+(BJ$104-$AX$104)))))</f>
        <v>4.1337718783619973E-3</v>
      </c>
      <c r="BK140" s="381">
        <f>BJ140*(1-VLOOKUP($AW140,'MP-2019_Female'!$A$3:$CH$103,IF(BK$104&gt;2034,84,(60+(BK$104-$AX$104)))))</f>
        <v>4.1217839399147471E-3</v>
      </c>
      <c r="BL140" s="381">
        <f>BK140*(1-VLOOKUP($AW140,'MP-2019_Female'!$A$3:$CH$103,IF(BL$104&gt;2034,84,(60+(BL$104-$AX$104)))))</f>
        <v>4.099526306639208E-3</v>
      </c>
      <c r="BM140" s="381">
        <f>BL140*(1-VLOOKUP($AW140,'MP-2019_Female'!$A$3:$CH$103,IF(BM$104&gt;2034,84,(60+(BM$104-$AX$104)))))</f>
        <v>4.0695997646007422E-3</v>
      </c>
      <c r="BN140" s="381">
        <f>BM140*(1-VLOOKUP($AW140,'MP-2019_Female'!$A$3:$CH$103,IF(BN$104&gt;2034,84,(60+(BN$104-$AX$104)))))</f>
        <v>4.0358220865545566E-3</v>
      </c>
      <c r="BO140" s="381">
        <f>BN140*(1-VLOOKUP($AW140,'MP-2019_Female'!$A$3:$CH$103,IF(BO$104&gt;2034,84,(60+(BO$104-$AX$104)))))</f>
        <v>4.0003068521928765E-3</v>
      </c>
      <c r="BP140" s="381">
        <f>BO140*(1-VLOOKUP($AW140,'MP-2019_Female'!$A$3:$CH$103,IF(BP$104&gt;2034,84,(60+(BP$104-$AX$104)))))</f>
        <v>3.9643040905231403E-3</v>
      </c>
      <c r="BQ140" s="381">
        <f>BP140*(1-VLOOKUP($AW140,'MP-2019_Female'!$A$3:$CH$103,IF(BQ$104&gt;2034,84,(60+(BQ$104-$AX$104)))))</f>
        <v>3.9282289232993794E-3</v>
      </c>
      <c r="BR140" s="381">
        <f>BQ140*(1-VLOOKUP($AW140,'MP-2019_Female'!$A$3:$CH$103,IF(BR$104&gt;2034,84,(60+(BR$104-$AX$104)))))</f>
        <v>3.8924820400973552E-3</v>
      </c>
      <c r="BS140" s="381">
        <f>BR140*(1-VLOOKUP($AW140,'MP-2019_Female'!$A$3:$CH$103,IF(BS$104&gt;2034,84,(60+(BS$104-$AX$104)))))</f>
        <v>3.8566712053284594E-3</v>
      </c>
      <c r="BT140" s="381">
        <f>BS140*(1-VLOOKUP($AW140,'MP-2019_Female'!$A$3:$CH$103,IF(BT$104&gt;2034,84,(60+(BT$104-$AX$104)))))</f>
        <v>3.8208041631189048E-3</v>
      </c>
      <c r="BU140" s="381">
        <f>BT140*(1-VLOOKUP($AW140,'MP-2019_Female'!$A$3:$CH$103,IF(BU$104&gt;2034,84,(60+(BU$104-$AX$104)))))</f>
        <v>3.7845065235692756E-3</v>
      </c>
      <c r="BV140" s="381">
        <f>BU140*(1-VLOOKUP($AW140,'MP-2019_Female'!$A$3:$CH$103,IF(BV$104&gt;2034,84,(60+(BV$104-$AX$104)))))</f>
        <v>3.7477968102906534E-3</v>
      </c>
      <c r="BW140" s="381">
        <f>BV140*(1-VLOOKUP($AW140,'MP-2019_Female'!$A$3:$CH$103,IF(BW$104&gt;2034,84,(60+(BW$104-$AX$104)))))</f>
        <v>3.7106936218687758E-3</v>
      </c>
      <c r="BX140" s="381">
        <f>BW140*(1-VLOOKUP($AW140,'MP-2019_Female'!$A$3:$CH$103,IF(BX$104&gt;2034,84,(60+(BX$104-$AX$104)))))</f>
        <v>3.6746998937366485E-3</v>
      </c>
      <c r="BY140" s="381">
        <f>BX140*(1-VLOOKUP($AW140,'MP-2019_Female'!$A$3:$CH$103,IF(BY$104&gt;2034,84,(60+(BY$104-$AX$104)))))</f>
        <v>3.6390553047674027E-3</v>
      </c>
      <c r="BZ140" s="381">
        <f>BY140*(1-VLOOKUP($AW140,'MP-2019_Female'!$A$3:$CH$103,IF(BZ$104&gt;2034,84,(60+(BZ$104-$AX$104)))))</f>
        <v>3.6037564683111586E-3</v>
      </c>
      <c r="CA140" s="381">
        <f>BZ140*(1-VLOOKUP($AW140,'MP-2019_Female'!$A$3:$CH$103,IF(CA$104&gt;2034,84,(60+(CA$104-$AX$104)))))</f>
        <v>3.5688000305685403E-3</v>
      </c>
      <c r="CB140" s="381">
        <f>CA140*(1-VLOOKUP($AW140,'MP-2019_Female'!$A$3:$CH$103,IF(CB$104&gt;2034,84,(60+(CB$104-$AX$104)))))</f>
        <v>3.5341826702720252E-3</v>
      </c>
      <c r="CC140" s="381">
        <f>CB140*(1-VLOOKUP($AW140,'MP-2019_Female'!$A$3:$CH$103,IF(CC$104&gt;2034,84,(60+(CC$104-$AX$104)))))</f>
        <v>3.4999010983703866E-3</v>
      </c>
      <c r="CD140" s="381">
        <f>CC140*(1-VLOOKUP($AW140,'MP-2019_Female'!$A$3:$CH$103,IF(CD$104&gt;2034,84,(60+(CD$104-$AX$104)))))</f>
        <v>3.4659520577161938E-3</v>
      </c>
      <c r="CE140" s="381">
        <f>CD140*(1-VLOOKUP($AW140,'MP-2019_Female'!$A$3:$CH$103,IF(CE$104&gt;2034,84,(60+(CE$104-$AX$104)))))</f>
        <v>3.4323323227563466E-3</v>
      </c>
      <c r="CF140" s="381">
        <f>CE140*(1-VLOOKUP($AW140,'MP-2019_Female'!$A$3:$CH$103,IF(CF$104&gt;2034,84,(60+(CF$104-$AX$104)))))</f>
        <v>3.3990386992256098E-3</v>
      </c>
      <c r="CG140" s="381">
        <f>CF140*(1-VLOOKUP($AW140,'MP-2019_Female'!$A$3:$CH$103,IF(CG$104&gt;2034,84,(60+(CG$104-$AX$104)))))</f>
        <v>3.3660680238431213E-3</v>
      </c>
      <c r="CH140" s="381">
        <f>CG140*(1-VLOOKUP($AW140,'MP-2019_Female'!$A$3:$CH$103,IF(CH$104&gt;2034,84,(60+(CH$104-$AX$104)))))</f>
        <v>3.3334171640118427E-3</v>
      </c>
      <c r="CI140" s="381">
        <f>CH140*(1-VLOOKUP($AW140,'MP-2019_Female'!$A$3:$CH$103,IF(CI$104&gt;2034,84,(60+(CI$104-$AX$104)))))</f>
        <v>3.3010830175209276E-3</v>
      </c>
      <c r="CJ140" s="381">
        <f>CI140*(1-VLOOKUP($AW140,'MP-2019_Female'!$A$3:$CH$103,IF(CJ$104&gt;2034,84,(60+(CJ$104-$AX$104)))))</f>
        <v>3.2690625122509744E-3</v>
      </c>
      <c r="CK140" s="381">
        <f>CJ140*(1-VLOOKUP($AW140,'MP-2019_Female'!$A$3:$CH$103,IF(CK$104&gt;2034,84,(60+(CK$104-$AX$104)))))</f>
        <v>3.2373526058821398E-3</v>
      </c>
      <c r="CL140" s="381">
        <f>CK140*(1-VLOOKUP($AW140,'MP-2019_Female'!$A$3:$CH$103,IF(CL$104&gt;2034,84,(60+(CL$104-$AX$104)))))</f>
        <v>3.2059502856050829E-3</v>
      </c>
      <c r="CM140" s="381">
        <f>CL140*(1-VLOOKUP($AW140,'MP-2019_Female'!$A$3:$CH$103,IF(CM$104&gt;2034,84,(60+(CM$104-$AX$104)))))</f>
        <v>3.1748525678347134E-3</v>
      </c>
      <c r="CN140" s="381">
        <f>CM140*(1-VLOOKUP($AW140,'MP-2019_Female'!$A$3:$CH$103,IF(CN$104&gt;2034,84,(60+(CN$104-$AX$104)))))</f>
        <v>3.1440564979267165E-3</v>
      </c>
      <c r="CO140" s="381">
        <f>CN140*(1-VLOOKUP($AW140,'MP-2019_Female'!$A$3:$CH$103,IF(CO$104&gt;2034,84,(60+(CO$104-$AX$104)))))</f>
        <v>3.1135591498968273E-3</v>
      </c>
      <c r="CP140" s="381">
        <f>CO140*(1-VLOOKUP($AW140,'MP-2019_Female'!$A$3:$CH$103,IF(CP$104&gt;2034,84,(60+(CP$104-$AX$104)))))</f>
        <v>3.0833576261428278E-3</v>
      </c>
      <c r="CQ140" s="381">
        <f>CP140*(1-VLOOKUP($AW140,'MP-2019_Female'!$A$3:$CH$103,IF(CQ$104&gt;2034,84,(60+(CQ$104-$AX$104)))))</f>
        <v>3.0534490571692422E-3</v>
      </c>
      <c r="CR140" s="381">
        <f>CQ140*(1-VLOOKUP($AW140,'MP-2019_Female'!$A$3:$CH$103,IF(CR$104&gt;2034,84,(60+(CR$104-$AX$104)))))</f>
        <v>3.0238306013147002E-3</v>
      </c>
      <c r="CS140" s="381">
        <f>CR140*(1-VLOOKUP($AW140,'MP-2019_Female'!$A$3:$CH$103,IF(CS$104&gt;2034,84,(60+(CS$104-$AX$104)))))</f>
        <v>2.9944994444819476E-3</v>
      </c>
      <c r="CT140" s="381">
        <f>CS140*(1-VLOOKUP($AW140,'MP-2019_Female'!$A$3:$CH$103,IF(CT$104&gt;2034,84,(60+(CT$104-$AX$104)))))</f>
        <v>2.9654527998704727E-3</v>
      </c>
      <c r="CU140" s="381">
        <f>CT140*(1-VLOOKUP($AW140,'MP-2019_Female'!$A$3:$CH$103,IF(CU$104&gt;2034,84,(60+(CU$104-$AX$104)))))</f>
        <v>2.936687907711729E-3</v>
      </c>
      <c r="CV140" s="381">
        <f>CU140*(1-VLOOKUP($AW140,'MP-2019_Female'!$A$3:$CH$103,IF(CV$104&gt;2034,84,(60+(CV$104-$AX$104)))))</f>
        <v>2.9082020350069252E-3</v>
      </c>
      <c r="CW140" s="381">
        <f>CV140*(1-VLOOKUP($AW140,'MP-2019_Female'!$A$3:$CH$103,IF(CW$104&gt;2034,84,(60+(CW$104-$AX$104)))))</f>
        <v>2.8799924752673581E-3</v>
      </c>
      <c r="CX140" s="381">
        <f>CW140*(1-VLOOKUP($AW140,'MP-2019_Female'!$A$3:$CH$103,IF(CX$104&gt;2034,84,(60+(CX$104-$AX$104)))))</f>
        <v>2.8520565482572646E-3</v>
      </c>
      <c r="CY140" s="381">
        <f>CX140*(1-VLOOKUP($AW140,'MP-2019_Female'!$A$3:$CH$103,IF(CY$104&gt;2034,84,(60+(CY$104-$AX$104)))))</f>
        <v>2.8243915997391692E-3</v>
      </c>
      <c r="CZ140" s="381">
        <f>CY140*(1-VLOOKUP($AW140,'MP-2019_Female'!$A$3:$CH$103,IF(CZ$104&gt;2034,84,(60+(CZ$104-$AX$104)))))</f>
        <v>2.796995001221699E-3</v>
      </c>
      <c r="DA140" s="381">
        <f>CZ140*(1-VLOOKUP($AW140,'MP-2019_Female'!$A$3:$CH$103,IF(DA$104&gt;2034,84,(60+(DA$104-$AX$104)))))</f>
        <v>2.7698641497098486E-3</v>
      </c>
      <c r="DB140" s="381">
        <f>DA140*(1-VLOOKUP($AW140,'MP-2019_Female'!$A$3:$CH$103,IF(DB$104&gt;2034,84,(60+(DB$104-$AX$104)))))</f>
        <v>2.742996467457663E-3</v>
      </c>
      <c r="DC140" s="381">
        <f>DB140*(1-VLOOKUP($AW140,'MP-2019_Female'!$A$3:$CH$103,IF(DC$104&gt;2034,84,(60+(DC$104-$AX$104)))))</f>
        <v>2.7163894017233235E-3</v>
      </c>
      <c r="DD140" s="381">
        <f>DC140*(1-VLOOKUP($AW140,'MP-2019_Female'!$A$3:$CH$103,IF(DD$104&gt;2034,84,(60+(DD$104-$AX$104)))))</f>
        <v>2.6900404245266073E-3</v>
      </c>
      <c r="DE140" s="381">
        <f>DD140*(1-VLOOKUP($AW140,'MP-2019_Female'!$A$3:$CH$103,IF(DE$104&gt;2034,84,(60+(DE$104-$AX$104)))))</f>
        <v>2.6639470324086993E-3</v>
      </c>
      <c r="DF140" s="381">
        <f>DE140*(1-VLOOKUP($AW140,'MP-2019_Female'!$A$3:$CH$103,IF(DF$104&gt;2034,84,(60+(DF$104-$AX$104)))))</f>
        <v>2.6381067461943349E-3</v>
      </c>
      <c r="DG140" s="381">
        <f>DF140*(1-VLOOKUP($AW140,'MP-2019_Female'!$A$3:$CH$103,IF(DG$104&gt;2034,84,(60+(DG$104-$AX$104)))))</f>
        <v>2.6125171107562496E-3</v>
      </c>
      <c r="DH140" s="381">
        <f>DG140*(1-VLOOKUP($AW140,'MP-2019_Female'!$A$3:$CH$103,IF(DH$104&gt;2034,84,(60+(DH$104-$AX$104)))))</f>
        <v>2.587175694781914E-3</v>
      </c>
      <c r="DI140" s="381">
        <f>DH140*(1-VLOOKUP($AW140,'MP-2019_Female'!$A$3:$CH$103,IF(DI$104&gt;2034,84,(60+(DI$104-$AX$104)))))</f>
        <v>2.5620800905425292E-3</v>
      </c>
      <c r="DJ140" s="381">
        <f>DI140*(1-VLOOKUP($AW140,'MP-2019_Female'!$A$3:$CH$103,IF(DJ$104&gt;2034,84,(60+(DJ$104-$AX$104)))))</f>
        <v>2.5372279136642666E-3</v>
      </c>
      <c r="DK140" s="381">
        <f>DJ140*(1-VLOOKUP($AW140,'MP-2019_Female'!$A$3:$CH$103,IF(DK$104&gt;2034,84,(60+(DK$104-$AX$104)))))</f>
        <v>2.512616802901723E-3</v>
      </c>
      <c r="DL140" s="381">
        <f>DK140*(1-VLOOKUP($AW140,'MP-2019_Female'!$A$3:$CH$103,IF(DL$104&gt;2034,84,(60+(DL$104-$AX$104)))))</f>
        <v>2.4882444199135763E-3</v>
      </c>
      <c r="DM140" s="381">
        <f>DL140*(1-VLOOKUP($AW140,'MP-2019_Female'!$A$3:$CH$103,IF(DM$104&gt;2034,84,(60+(DM$104-$AX$104)))))</f>
        <v>2.4641084490404147E-3</v>
      </c>
      <c r="DN140" s="381">
        <f>DM140*(1-VLOOKUP($AW140,'MP-2019_Female'!$A$3:$CH$103,IF(DN$104&gt;2034,84,(60+(DN$104-$AX$104)))))</f>
        <v>2.4402065970847227E-3</v>
      </c>
      <c r="DO140" s="381">
        <f>DN140*(1-VLOOKUP($AW140,'MP-2019_Female'!$A$3:$CH$103,IF(DO$104&gt;2034,84,(60+(DO$104-$AX$104)))))</f>
        <v>2.4165365930930009E-3</v>
      </c>
      <c r="DP140" s="381">
        <f>DO140*(1-VLOOKUP($AW140,'MP-2019_Female'!$A$3:$CH$103,IF(DP$104&gt;2034,84,(60+(DP$104-$AX$104)))))</f>
        <v>2.3930961881399987E-3</v>
      </c>
      <c r="DQ140" s="381">
        <f>DP140*(1-VLOOKUP($AW140,'MP-2019_Female'!$A$3:$CH$103,IF(DQ$104&gt;2034,84,(60+(DQ$104-$AX$104)))))</f>
        <v>2.3698831551150407E-3</v>
      </c>
      <c r="DR140" s="381">
        <f>DQ140*(1-VLOOKUP($AW140,'MP-2019_Female'!$A$3:$CH$103,IF(DR$104&gt;2034,84,(60+(DR$104-$AX$104)))))</f>
        <v>2.3468952885104246E-3</v>
      </c>
      <c r="DS140" s="381">
        <f>DR140*(1-VLOOKUP($AW140,'MP-2019_Female'!$A$3:$CH$103,IF(DS$104&gt;2034,84,(60+(DS$104-$AX$104)))))</f>
        <v>2.3241304042118734E-3</v>
      </c>
      <c r="DT140" s="381">
        <f>DS140*(1-VLOOKUP($AW140,'MP-2019_Female'!$A$3:$CH$103,IF(DT$104&gt;2034,84,(60+(DT$104-$AX$104)))))</f>
        <v>2.301586339291018E-3</v>
      </c>
      <c r="DU140" s="381">
        <f>DT140*(1-VLOOKUP($AW140,'MP-2019_Female'!$A$3:$CH$103,IF(DU$104&gt;2034,84,(60+(DU$104-$AX$104)))))</f>
        <v>2.2792609517998949E-3</v>
      </c>
      <c r="DV140" s="381">
        <f>DU140*(1-VLOOKUP($AW140,'MP-2019_Female'!$A$3:$CH$103,IF(DV$104&gt;2034,84,(60+(DV$104-$AX$104)))))</f>
        <v>2.2571521205674359E-3</v>
      </c>
      <c r="DW140" s="381">
        <f>DV140*(1-VLOOKUP($AW140,'MP-2019_Female'!$A$3:$CH$103,IF(DW$104&gt;2034,84,(60+(DW$104-$AX$104)))))</f>
        <v>2.2352577449979319E-3</v>
      </c>
      <c r="DX140" s="381">
        <f>DW140*(1-VLOOKUP($AW140,'MP-2019_Female'!$A$3:$CH$103,IF(DX$104&gt;2034,84,(60+(DX$104-$AX$104)))))</f>
        <v>2.213575744871452E-3</v>
      </c>
      <c r="DY140" s="381">
        <f>DX140*(1-VLOOKUP($AW140,'MP-2019_Female'!$A$3:$CH$103,IF(DY$104&gt;2034,84,(60+(DY$104-$AX$104)))))</f>
        <v>2.1921040601461991E-3</v>
      </c>
      <c r="DZ140" s="381">
        <f>DY140*(1-VLOOKUP($AW140,'MP-2019_Female'!$A$3:$CH$103,IF(DZ$104&gt;2034,84,(60+(DZ$104-$AX$104)))))</f>
        <v>2.1708406507627807E-3</v>
      </c>
      <c r="EA140" s="381">
        <f>DZ140*(1-VLOOKUP($AW140,'MP-2019_Female'!$A$3:$CH$103,IF(EA$104&gt;2034,84,(60+(EA$104-$AX$104)))))</f>
        <v>2.1497834964503818E-3</v>
      </c>
      <c r="EB140" s="381">
        <f>EA140*(1-VLOOKUP($AW140,'MP-2019_Female'!$A$3:$CH$103,IF(EB$104&gt;2034,84,(60+(EB$104-$AX$104)))))</f>
        <v>2.1289305965348131E-3</v>
      </c>
      <c r="EC140" s="381">
        <f>EB140*(1-VLOOKUP($AW140,'MP-2019_Female'!$A$3:$CH$103,IF(EC$104&gt;2034,84,(60+(EC$104-$AX$104)))))</f>
        <v>2.1082799697484255E-3</v>
      </c>
      <c r="ED140" s="381">
        <f>EC140*(1-VLOOKUP($AW140,'MP-2019_Female'!$A$3:$CH$103,IF(ED$104&gt;2034,84,(60+(ED$104-$AX$104)))))</f>
        <v>2.0878296540418656E-3</v>
      </c>
      <c r="EE140" s="381">
        <f>ED140*(1-VLOOKUP($AW140,'MP-2019_Female'!$A$3:$CH$103,IF(EE$104&gt;2034,84,(60+(EE$104-$AX$104)))))</f>
        <v>2.0675777063976592E-3</v>
      </c>
      <c r="EF140" s="381">
        <f>EE140*(1-VLOOKUP($AW140,'MP-2019_Female'!$A$3:$CH$103,IF(EF$104&gt;2034,84,(60+(EF$104-$AX$104)))))</f>
        <v>2.0475222026456017E-3</v>
      </c>
      <c r="EG140" s="381">
        <f>EF140*(1-VLOOKUP($AW140,'MP-2019_Female'!$A$3:$CH$103,IF(EG$104&gt;2034,84,(60+(EG$104-$AX$104)))))</f>
        <v>2.0276612372799392E-3</v>
      </c>
      <c r="EH140" s="381">
        <f>EG140*(1-VLOOKUP($AW140,'MP-2019_Female'!$A$3:$CH$103,IF(EH$104&gt;2034,84,(60+(EH$104-$AX$104)))))</f>
        <v>2.0079929232783237E-3</v>
      </c>
      <c r="EI140" s="381">
        <f>EH140*(1-VLOOKUP($AW140,'MP-2019_Female'!$A$3:$CH$103,IF(EI$104&gt;2034,84,(60+(EI$104-$AX$104)))))</f>
        <v>1.9885153919225237E-3</v>
      </c>
      <c r="EJ140" s="381">
        <f>EI140*(1-VLOOKUP($AW140,'MP-2019_Female'!$A$3:$CH$103,IF(EJ$104&gt;2034,84,(60+(EJ$104-$AX$104)))))</f>
        <v>1.9692267926208753E-3</v>
      </c>
      <c r="EK140" s="381">
        <f>EJ140*(1-VLOOKUP($AW140,'MP-2019_Female'!$A$3:$CH$103,IF(EK$104&gt;2034,84,(60+(EK$104-$AX$104)))))</f>
        <v>1.9501252927324527E-3</v>
      </c>
      <c r="EL140" s="381">
        <f>EK140*(1-VLOOKUP($AW140,'MP-2019_Female'!$A$3:$CH$103,IF(EL$104&gt;2034,84,(60+(EL$104-$AX$104)))))</f>
        <v>1.9312090773929479E-3</v>
      </c>
      <c r="EM140" s="381">
        <f>EL140*(1-VLOOKUP($AW140,'MP-2019_Female'!$A$3:$CH$103,IF(EM$104&gt;2034,84,(60+(EM$104-$AX$104)))))</f>
        <v>1.9124763493422361E-3</v>
      </c>
      <c r="EN140" s="381">
        <f>EM140*(1-VLOOKUP($AW140,'MP-2019_Female'!$A$3:$CH$103,IF(EN$104&gt;2034,84,(60+(EN$104-$AX$104)))))</f>
        <v>1.8939253287536164E-3</v>
      </c>
      <c r="EO140" s="381">
        <f>EN140*(1-VLOOKUP($AW140,'MP-2019_Female'!$A$3:$CH$103,IF(EO$104&gt;2034,84,(60+(EO$104-$AX$104)))))</f>
        <v>1.8755542530647063E-3</v>
      </c>
      <c r="EP140" s="381">
        <f>EO140*(1-VLOOKUP($AW140,'MP-2019_Female'!$A$3:$CH$103,IF(EP$104&gt;2034,84,(60+(EP$104-$AX$104)))))</f>
        <v>1.8573613768099787E-3</v>
      </c>
      <c r="EQ140" s="381">
        <f>EP140*(1-VLOOKUP($AW140,'MP-2019_Female'!$A$3:$CH$103,IF(EQ$104&gt;2034,84,(60+(EQ$104-$AX$104)))))</f>
        <v>1.8393449714549218E-3</v>
      </c>
      <c r="ER140" s="381">
        <f>EQ140*(1-VLOOKUP($AW140,'MP-2019_Female'!$A$3:$CH$103,IF(ER$104&gt;2034,84,(60+(ER$104-$AX$104)))))</f>
        <v>1.8215033252318091E-3</v>
      </c>
      <c r="ES140" s="381">
        <f>ER140*(1-VLOOKUP($AW140,'MP-2019_Female'!$A$3:$CH$103,IF(ES$104&gt;2034,84,(60+(ES$104-$AX$104)))))</f>
        <v>1.8038347429770606E-3</v>
      </c>
      <c r="ET140" s="381">
        <f>ES140*(1-VLOOKUP($AW140,'MP-2019_Female'!$A$3:$CH$103,IF(ET$104&gt;2034,84,(60+(ET$104-$AX$104)))))</f>
        <v>1.7863375459701829E-3</v>
      </c>
      <c r="EU140" s="381">
        <f>ET140*(1-VLOOKUP($AW140,'MP-2019_Female'!$A$3:$CH$103,IF(EU$104&gt;2034,84,(60+(EU$104-$AX$104)))))</f>
        <v>1.7690100717742722E-3</v>
      </c>
      <c r="EV140" s="381">
        <f>EU140*(1-VLOOKUP($AW140,'MP-2019_Female'!$A$3:$CH$103,IF(EV$104&gt;2034,84,(60+(EV$104-$AX$104)))))</f>
        <v>1.7518506740780617E-3</v>
      </c>
      <c r="EW140" s="381">
        <f>EV140*(1-VLOOKUP($AW140,'MP-2019_Female'!$A$3:$CH$103,IF(EW$104&gt;2034,84,(60+(EW$104-$AX$104)))))</f>
        <v>1.7348577225395044E-3</v>
      </c>
      <c r="EX140" s="381">
        <f>EW140*(1-VLOOKUP($AW140,'MP-2019_Female'!$A$3:$CH$103,IF(EX$104&gt;2034,84,(60+(EX$104-$AX$104)))))</f>
        <v>1.718029602630871E-3</v>
      </c>
      <c r="EY140" s="381">
        <f>EX140*(1-VLOOKUP($AW140,'MP-2019_Female'!$A$3:$CH$103,IF(EY$104&gt;2034,84,(60+(EY$104-$AX$104)))))</f>
        <v>1.7013647154853514E-3</v>
      </c>
      <c r="EZ140" s="381">
        <f>EY140*(1-VLOOKUP($AW140,'MP-2019_Female'!$A$3:$CH$103,IF(EZ$104&gt;2034,84,(60+(EZ$104-$AX$104)))))</f>
        <v>1.6848614777451435E-3</v>
      </c>
      <c r="FA140" s="381">
        <f>EZ140*(1-VLOOKUP($AW140,'MP-2019_Female'!$A$3:$CH$103,IF(FA$104&gt;2034,84,(60+(FA$104-$AX$104)))))</f>
        <v>1.6685183214110156E-3</v>
      </c>
      <c r="FB140" s="381">
        <f>FA140*(1-VLOOKUP($AW140,'MP-2019_Female'!$A$3:$CH$103,IF(FB$104&gt;2034,84,(60+(FB$104-$AX$104)))))</f>
        <v>1.6523336936933287E-3</v>
      </c>
      <c r="FC140" s="381">
        <f>FB140*(1-VLOOKUP($AW140,'MP-2019_Female'!$A$3:$CH$103,IF(FC$104&gt;2034,84,(60+(FC$104-$AX$104)))))</f>
        <v>1.6363060568645033E-3</v>
      </c>
      <c r="FD140" s="381">
        <f>FC140*(1-VLOOKUP($AW140,'MP-2019_Female'!$A$3:$CH$103,IF(FD$104&gt;2034,84,(60+(FD$104-$AX$104)))))</f>
        <v>1.6204338881129175E-3</v>
      </c>
      <c r="FE140" s="381">
        <f>FD140*(1-VLOOKUP($AW140,'MP-2019_Female'!$A$3:$CH$103,IF(FE$104&gt;2034,84,(60+(FE$104-$AX$104)))))</f>
        <v>1.6047156793982222E-3</v>
      </c>
      <c r="FF140" s="381">
        <f>FE140*(1-VLOOKUP($AW140,'MP-2019_Female'!$A$3:$CH$103,IF(FF$104&gt;2034,84,(60+(FF$104-$AX$104)))))</f>
        <v>1.5891499373080593E-3</v>
      </c>
      <c r="FG140" s="381">
        <f>FF140*(1-VLOOKUP($AW140,'MP-2019_Female'!$A$3:$CH$103,IF(FG$104&gt;2034,84,(60+(FG$104-$AX$104)))))</f>
        <v>1.5737351829161711E-3</v>
      </c>
      <c r="FH140" s="381">
        <f>FG140*(1-VLOOKUP($AW140,'MP-2019_Female'!$A$3:$CH$103,IF(FH$104&gt;2034,84,(60+(FH$104-$AX$104)))))</f>
        <v>1.558469951641884E-3</v>
      </c>
      <c r="FI140" s="381">
        <f>FH140*(1-VLOOKUP($AW140,'MP-2019_Female'!$A$3:$CH$103,IF(FI$104&gt;2034,84,(60+(FI$104-$AX$104)))))</f>
        <v>1.5433527931109578E-3</v>
      </c>
      <c r="FJ140" s="381">
        <f>FI140*(1-VLOOKUP($AW140,'MP-2019_Female'!$A$3:$CH$103,IF(FJ$104&gt;2034,84,(60+(FJ$104-$AX$104)))))</f>
        <v>1.5283822710177814E-3</v>
      </c>
      <c r="FK140" s="381">
        <f>FJ140*(1-VLOOKUP($AW140,'MP-2019_Female'!$A$3:$CH$103,IF(FK$104&gt;2034,84,(60+(FK$104-$AX$104)))))</f>
        <v>1.5135569629889088E-3</v>
      </c>
      <c r="FL140" s="381">
        <f>FK140*(1-VLOOKUP($AW140,'MP-2019_Female'!$A$3:$CH$103,IF(FL$104&gt;2034,84,(60+(FL$104-$AX$104)))))</f>
        <v>1.4988754604479163E-3</v>
      </c>
      <c r="FM140" s="381">
        <f>FL140*(1-VLOOKUP($AW140,'MP-2019_Female'!$A$3:$CH$103,IF(FM$104&gt;2034,84,(60+(FM$104-$AX$104)))))</f>
        <v>1.4843363684815714E-3</v>
      </c>
      <c r="FN140" s="381">
        <f>FM140*(1-VLOOKUP($AW140,'MP-2019_Female'!$A$3:$CH$103,IF(FN$104&gt;2034,84,(60+(FN$104-$AX$104)))))</f>
        <v>1.4699383057073E-3</v>
      </c>
    </row>
    <row r="141" spans="49:170">
      <c r="AW141" s="172">
        <v>61</v>
      </c>
      <c r="AX141" s="199">
        <f t="shared" si="32"/>
        <v>4.3715320830768102E-3</v>
      </c>
      <c r="AY141" s="334">
        <f t="shared" si="33"/>
        <v>4.2015999999999998E-3</v>
      </c>
      <c r="AZ141" s="381">
        <f>AY141*(1-VLOOKUP($AW141,'MP-2019_Female'!$A$3:$CH$103,IF(AZ$104&gt;2034,84,(60+(AZ$104-$AX$104)))))</f>
        <v>4.1717686400000002E-3</v>
      </c>
      <c r="BA141" s="381">
        <f>AZ141*(1-VLOOKUP($AW141,'MP-2019_Female'!$A$3:$CH$103,IF(BA$104&gt;2034,84,(60+(BA$104-$AX$104)))))</f>
        <v>4.1630079258560002E-3</v>
      </c>
      <c r="BB141" s="381">
        <f>BA141*(1-VLOOKUP($AW141,'MP-2019_Female'!$A$3:$CH$103,IF(BB$104&gt;2034,84,(60+(BB$104-$AX$104)))))</f>
        <v>4.1734154456706399E-3</v>
      </c>
      <c r="BC141" s="381">
        <f>BB141*(1-VLOOKUP($AW141,'MP-2019_Female'!$A$3:$CH$103,IF(BC$104&gt;2034,84,(60+(BC$104-$AX$104)))))</f>
        <v>4.2013773291566326E-3</v>
      </c>
      <c r="BD141" s="381">
        <f>BC141*(1-VLOOKUP($AW141,'MP-2019_Female'!$A$3:$CH$103,IF(BD$104&gt;2034,84,(60+(BD$104-$AX$104)))))</f>
        <v>4.2442313779140301E-3</v>
      </c>
      <c r="BE141" s="381">
        <f>BD141*(1-VLOOKUP($AW141,'MP-2019_Female'!$A$3:$CH$103,IF(BE$104&gt;2034,84,(60+(BE$104-$AX$104)))))</f>
        <v>4.290069076795501E-3</v>
      </c>
      <c r="BF141" s="381">
        <f>BE141*(1-VLOOKUP($AW141,'MP-2019_Female'!$A$3:$CH$103,IF(BF$104&gt;2034,84,(60+(BF$104-$AX$104)))))</f>
        <v>4.3338277813788151E-3</v>
      </c>
      <c r="BG141" s="381">
        <f>BF141*(1-VLOOKUP($AW141,'MP-2019_Female'!$A$3:$CH$103,IF(BG$104&gt;2034,84,(60+(BG$104-$AX$104)))))</f>
        <v>4.3715320830768102E-3</v>
      </c>
      <c r="BH141" s="381">
        <f>BG141*(1-VLOOKUP($AW141,'MP-2019_Female'!$A$3:$CH$103,IF(BH$104&gt;2034,84,(60+(BH$104-$AX$104)))))</f>
        <v>4.3999470416168094E-3</v>
      </c>
      <c r="BI141" s="381">
        <f>BH141*(1-VLOOKUP($AW141,'MP-2019_Female'!$A$3:$CH$103,IF(BI$104&gt;2034,84,(60+(BI$104-$AX$104)))))</f>
        <v>4.4166668403749533E-3</v>
      </c>
      <c r="BJ141" s="471">
        <f>BI141*(1-VLOOKUP($AW141,'MP-2019_Female'!$A$3:$CH$103,IF(BJ$104&gt;2034,84,(60+(BJ$104-$AX$104)))))</f>
        <v>4.4202001738472526E-3</v>
      </c>
      <c r="BK141" s="381">
        <f>BJ141*(1-VLOOKUP($AW141,'MP-2019_Female'!$A$3:$CH$103,IF(BK$104&gt;2034,84,(60+(BK$104-$AX$104)))))</f>
        <v>4.4109177534821737E-3</v>
      </c>
      <c r="BL141" s="381">
        <f>BK141*(1-VLOOKUP($AW141,'MP-2019_Female'!$A$3:$CH$103,IF(BL$104&gt;2034,84,(60+(BL$104-$AX$104)))))</f>
        <v>4.3901864400408075E-3</v>
      </c>
      <c r="BM141" s="381">
        <f>BL141*(1-VLOOKUP($AW141,'MP-2019_Female'!$A$3:$CH$103,IF(BM$104&gt;2034,84,(60+(BM$104-$AX$104)))))</f>
        <v>4.3607721908925342E-3</v>
      </c>
      <c r="BN141" s="381">
        <f>BM141*(1-VLOOKUP($AW141,'MP-2019_Female'!$A$3:$CH$103,IF(BN$104&gt;2034,84,(60+(BN$104-$AX$104)))))</f>
        <v>4.3263220905844831E-3</v>
      </c>
      <c r="BO141" s="381">
        <f>BN141*(1-VLOOKUP($AW141,'MP-2019_Female'!$A$3:$CH$103,IF(BO$104&gt;2034,84,(60+(BO$104-$AX$104)))))</f>
        <v>4.289115720605456E-3</v>
      </c>
      <c r="BP141" s="381">
        <f>BO141*(1-VLOOKUP($AW141,'MP-2019_Female'!$A$3:$CH$103,IF(BP$104&gt;2034,84,(60+(BP$104-$AX$104)))))</f>
        <v>4.2505136791200068E-3</v>
      </c>
      <c r="BQ141" s="381">
        <f>BP141*(1-VLOOKUP($AW141,'MP-2019_Female'!$A$3:$CH$103,IF(BQ$104&gt;2034,84,(60+(BQ$104-$AX$104)))))</f>
        <v>4.2114089532721026E-3</v>
      </c>
      <c r="BR141" s="381">
        <f>BQ141*(1-VLOOKUP($AW141,'MP-2019_Female'!$A$3:$CH$103,IF(BR$104&gt;2034,84,(60+(BR$104-$AX$104)))))</f>
        <v>4.1722428500066723E-3</v>
      </c>
      <c r="BS141" s="381">
        <f>BR141*(1-VLOOKUP($AW141,'MP-2019_Female'!$A$3:$CH$103,IF(BS$104&gt;2034,84,(60+(BS$104-$AX$104)))))</f>
        <v>4.1330237672166101E-3</v>
      </c>
      <c r="BT141" s="381">
        <f>BS141*(1-VLOOKUP($AW141,'MP-2019_Female'!$A$3:$CH$103,IF(BT$104&gt;2034,84,(60+(BT$104-$AX$104)))))</f>
        <v>4.0941733438047741E-3</v>
      </c>
      <c r="BU141" s="381">
        <f>BT141*(1-VLOOKUP($AW141,'MP-2019_Female'!$A$3:$CH$103,IF(BU$104&gt;2034,84,(60+(BU$104-$AX$104)))))</f>
        <v>4.0548692797042485E-3</v>
      </c>
      <c r="BV141" s="381">
        <f>BU141*(1-VLOOKUP($AW141,'MP-2019_Female'!$A$3:$CH$103,IF(BV$104&gt;2034,84,(60+(BV$104-$AX$104)))))</f>
        <v>4.0155370476911171E-3</v>
      </c>
      <c r="BW141" s="381">
        <f>BV141*(1-VLOOKUP($AW141,'MP-2019_Female'!$A$3:$CH$103,IF(BW$104&gt;2034,84,(60+(BW$104-$AX$104)))))</f>
        <v>3.975783230918975E-3</v>
      </c>
      <c r="BX141" s="381">
        <f>BW141*(1-VLOOKUP($AW141,'MP-2019_Female'!$A$3:$CH$103,IF(BX$104&gt;2034,84,(60+(BX$104-$AX$104)))))</f>
        <v>3.9372181335790611E-3</v>
      </c>
      <c r="BY141" s="381">
        <f>BX141*(1-VLOOKUP($AW141,'MP-2019_Female'!$A$3:$CH$103,IF(BY$104&gt;2034,84,(60+(BY$104-$AX$104)))))</f>
        <v>3.8990271176833442E-3</v>
      </c>
      <c r="BZ141" s="381">
        <f>BY141*(1-VLOOKUP($AW141,'MP-2019_Female'!$A$3:$CH$103,IF(BZ$104&gt;2034,84,(60+(BZ$104-$AX$104)))))</f>
        <v>3.8612065546418154E-3</v>
      </c>
      <c r="CA141" s="381">
        <f>BZ141*(1-VLOOKUP($AW141,'MP-2019_Female'!$A$3:$CH$103,IF(CA$104&gt;2034,84,(60+(CA$104-$AX$104)))))</f>
        <v>3.8237528510617898E-3</v>
      </c>
      <c r="CB141" s="381">
        <f>CA141*(1-VLOOKUP($AW141,'MP-2019_Female'!$A$3:$CH$103,IF(CB$104&gt;2034,84,(60+(CB$104-$AX$104)))))</f>
        <v>3.7866624484064904E-3</v>
      </c>
      <c r="CC141" s="381">
        <f>CB141*(1-VLOOKUP($AW141,'MP-2019_Female'!$A$3:$CH$103,IF(CC$104&gt;2034,84,(60+(CC$104-$AX$104)))))</f>
        <v>3.7499318226569475E-3</v>
      </c>
      <c r="CD141" s="381">
        <f>CC141*(1-VLOOKUP($AW141,'MP-2019_Female'!$A$3:$CH$103,IF(CD$104&gt;2034,84,(60+(CD$104-$AX$104)))))</f>
        <v>3.7135574839771749E-3</v>
      </c>
      <c r="CE141" s="381">
        <f>CD141*(1-VLOOKUP($AW141,'MP-2019_Female'!$A$3:$CH$103,IF(CE$104&gt;2034,84,(60+(CE$104-$AX$104)))))</f>
        <v>3.6775359763825963E-3</v>
      </c>
      <c r="CF141" s="381">
        <f>CE141*(1-VLOOKUP($AW141,'MP-2019_Female'!$A$3:$CH$103,IF(CF$104&gt;2034,84,(60+(CF$104-$AX$104)))))</f>
        <v>3.6418638774116849E-3</v>
      </c>
      <c r="CG141" s="381">
        <f>CF141*(1-VLOOKUP($AW141,'MP-2019_Female'!$A$3:$CH$103,IF(CG$104&gt;2034,84,(60+(CG$104-$AX$104)))))</f>
        <v>3.6065377978007915E-3</v>
      </c>
      <c r="CH141" s="381">
        <f>CG141*(1-VLOOKUP($AW141,'MP-2019_Female'!$A$3:$CH$103,IF(CH$104&gt;2034,84,(60+(CH$104-$AX$104)))))</f>
        <v>3.5715543811621238E-3</v>
      </c>
      <c r="CI141" s="381">
        <f>CH141*(1-VLOOKUP($AW141,'MP-2019_Female'!$A$3:$CH$103,IF(CI$104&gt;2034,84,(60+(CI$104-$AX$104)))))</f>
        <v>3.536910303664851E-3</v>
      </c>
      <c r="CJ141" s="381">
        <f>CI141*(1-VLOOKUP($AW141,'MP-2019_Female'!$A$3:$CH$103,IF(CJ$104&gt;2034,84,(60+(CJ$104-$AX$104)))))</f>
        <v>3.5026022737193016E-3</v>
      </c>
      <c r="CK141" s="381">
        <f>CJ141*(1-VLOOKUP($AW141,'MP-2019_Female'!$A$3:$CH$103,IF(CK$104&gt;2034,84,(60+(CK$104-$AX$104)))))</f>
        <v>3.4686270316642244E-3</v>
      </c>
      <c r="CL141" s="381">
        <f>CK141*(1-VLOOKUP($AW141,'MP-2019_Female'!$A$3:$CH$103,IF(CL$104&gt;2034,84,(60+(CL$104-$AX$104)))))</f>
        <v>3.434981349457081E-3</v>
      </c>
      <c r="CM141" s="381">
        <f>CL141*(1-VLOOKUP($AW141,'MP-2019_Female'!$A$3:$CH$103,IF(CM$104&gt;2034,84,(60+(CM$104-$AX$104)))))</f>
        <v>3.4016620303673473E-3</v>
      </c>
      <c r="CN141" s="381">
        <f>CM141*(1-VLOOKUP($AW141,'MP-2019_Female'!$A$3:$CH$103,IF(CN$104&gt;2034,84,(60+(CN$104-$AX$104)))))</f>
        <v>3.368665908672784E-3</v>
      </c>
      <c r="CO141" s="381">
        <f>CN141*(1-VLOOKUP($AW141,'MP-2019_Female'!$A$3:$CH$103,IF(CO$104&gt;2034,84,(60+(CO$104-$AX$104)))))</f>
        <v>3.3359898493586578E-3</v>
      </c>
      <c r="CP141" s="381">
        <f>CO141*(1-VLOOKUP($AW141,'MP-2019_Female'!$A$3:$CH$103,IF(CP$104&gt;2034,84,(60+(CP$104-$AX$104)))))</f>
        <v>3.3036307478198786E-3</v>
      </c>
      <c r="CQ141" s="381">
        <f>CP141*(1-VLOOKUP($AW141,'MP-2019_Female'!$A$3:$CH$103,IF(CQ$104&gt;2034,84,(60+(CQ$104-$AX$104)))))</f>
        <v>3.2715855295660256E-3</v>
      </c>
      <c r="CR141" s="381">
        <f>CQ141*(1-VLOOKUP($AW141,'MP-2019_Female'!$A$3:$CH$103,IF(CR$104&gt;2034,84,(60+(CR$104-$AX$104)))))</f>
        <v>3.239851149929235E-3</v>
      </c>
      <c r="CS141" s="381">
        <f>CR141*(1-VLOOKUP($AW141,'MP-2019_Female'!$A$3:$CH$103,IF(CS$104&gt;2034,84,(60+(CS$104-$AX$104)))))</f>
        <v>3.2084245937749212E-3</v>
      </c>
      <c r="CT141" s="381">
        <f>CS141*(1-VLOOKUP($AW141,'MP-2019_Female'!$A$3:$CH$103,IF(CT$104&gt;2034,84,(60+(CT$104-$AX$104)))))</f>
        <v>3.1773028752153042E-3</v>
      </c>
      <c r="CU141" s="381">
        <f>CT141*(1-VLOOKUP($AW141,'MP-2019_Female'!$A$3:$CH$103,IF(CU$104&gt;2034,84,(60+(CU$104-$AX$104)))))</f>
        <v>3.1464830373257157E-3</v>
      </c>
      <c r="CV141" s="381">
        <f>CU141*(1-VLOOKUP($AW141,'MP-2019_Female'!$A$3:$CH$103,IF(CV$104&gt;2034,84,(60+(CV$104-$AX$104)))))</f>
        <v>3.1159621518636561E-3</v>
      </c>
      <c r="CW141" s="381">
        <f>CV141*(1-VLOOKUP($AW141,'MP-2019_Female'!$A$3:$CH$103,IF(CW$104&gt;2034,84,(60+(CW$104-$AX$104)))))</f>
        <v>3.0857373189905786E-3</v>
      </c>
      <c r="CX141" s="381">
        <f>CW141*(1-VLOOKUP($AW141,'MP-2019_Female'!$A$3:$CH$103,IF(CX$104&gt;2034,84,(60+(CX$104-$AX$104)))))</f>
        <v>3.05580566699637E-3</v>
      </c>
      <c r="CY141" s="381">
        <f>CX141*(1-VLOOKUP($AW141,'MP-2019_Female'!$A$3:$CH$103,IF(CY$104&gt;2034,84,(60+(CY$104-$AX$104)))))</f>
        <v>3.0261643520265052E-3</v>
      </c>
      <c r="CZ141" s="381">
        <f>CY141*(1-VLOOKUP($AW141,'MP-2019_Female'!$A$3:$CH$103,IF(CZ$104&gt;2034,84,(60+(CZ$104-$AX$104)))))</f>
        <v>2.9968105578118479E-3</v>
      </c>
      <c r="DA141" s="381">
        <f>CZ141*(1-VLOOKUP($AW141,'MP-2019_Female'!$A$3:$CH$103,IF(DA$104&gt;2034,84,(60+(DA$104-$AX$104)))))</f>
        <v>2.9677414954010729E-3</v>
      </c>
      <c r="DB141" s="381">
        <f>DA141*(1-VLOOKUP($AW141,'MP-2019_Female'!$A$3:$CH$103,IF(DB$104&gt;2034,84,(60+(DB$104-$AX$104)))))</f>
        <v>2.9389544028956822E-3</v>
      </c>
      <c r="DC141" s="381">
        <f>DB141*(1-VLOOKUP($AW141,'MP-2019_Female'!$A$3:$CH$103,IF(DC$104&gt;2034,84,(60+(DC$104-$AX$104)))))</f>
        <v>2.910446545187594E-3</v>
      </c>
      <c r="DD141" s="381">
        <f>DC141*(1-VLOOKUP($AW141,'MP-2019_Female'!$A$3:$CH$103,IF(DD$104&gt;2034,84,(60+(DD$104-$AX$104)))))</f>
        <v>2.882215213699274E-3</v>
      </c>
      <c r="DE141" s="381">
        <f>DD141*(1-VLOOKUP($AW141,'MP-2019_Female'!$A$3:$CH$103,IF(DE$104&gt;2034,84,(60+(DE$104-$AX$104)))))</f>
        <v>2.854257726126391E-3</v>
      </c>
      <c r="DF141" s="381">
        <f>DE141*(1-VLOOKUP($AW141,'MP-2019_Female'!$A$3:$CH$103,IF(DF$104&gt;2034,84,(60+(DF$104-$AX$104)))))</f>
        <v>2.8265714261829647E-3</v>
      </c>
      <c r="DG141" s="381">
        <f>DF141*(1-VLOOKUP($AW141,'MP-2019_Female'!$A$3:$CH$103,IF(DG$104&gt;2034,84,(60+(DG$104-$AX$104)))))</f>
        <v>2.7991536833489898E-3</v>
      </c>
      <c r="DH141" s="381">
        <f>DG141*(1-VLOOKUP($AW141,'MP-2019_Female'!$A$3:$CH$103,IF(DH$104&gt;2034,84,(60+(DH$104-$AX$104)))))</f>
        <v>2.7720018926205045E-3</v>
      </c>
      <c r="DI141" s="381">
        <f>DH141*(1-VLOOKUP($AW141,'MP-2019_Female'!$A$3:$CH$103,IF(DI$104&gt;2034,84,(60+(DI$104-$AX$104)))))</f>
        <v>2.7451134742620853E-3</v>
      </c>
      <c r="DJ141" s="381">
        <f>DI141*(1-VLOOKUP($AW141,'MP-2019_Female'!$A$3:$CH$103,IF(DJ$104&gt;2034,84,(60+(DJ$104-$AX$104)))))</f>
        <v>2.718485873561743E-3</v>
      </c>
      <c r="DK141" s="381">
        <f>DJ141*(1-VLOOKUP($AW141,'MP-2019_Female'!$A$3:$CH$103,IF(DK$104&gt;2034,84,(60+(DK$104-$AX$104)))))</f>
        <v>2.692116560588194E-3</v>
      </c>
      <c r="DL141" s="381">
        <f>DK141*(1-VLOOKUP($AW141,'MP-2019_Female'!$A$3:$CH$103,IF(DL$104&gt;2034,84,(60+(DL$104-$AX$104)))))</f>
        <v>2.6660030299504884E-3</v>
      </c>
      <c r="DM141" s="381">
        <f>DL141*(1-VLOOKUP($AW141,'MP-2019_Female'!$A$3:$CH$103,IF(DM$104&gt;2034,84,(60+(DM$104-$AX$104)))))</f>
        <v>2.6401428005599684E-3</v>
      </c>
      <c r="DN141" s="381">
        <f>DM141*(1-VLOOKUP($AW141,'MP-2019_Female'!$A$3:$CH$103,IF(DN$104&gt;2034,84,(60+(DN$104-$AX$104)))))</f>
        <v>2.6145334153945365E-3</v>
      </c>
      <c r="DO141" s="381">
        <f>DN141*(1-VLOOKUP($AW141,'MP-2019_Female'!$A$3:$CH$103,IF(DO$104&gt;2034,84,(60+(DO$104-$AX$104)))))</f>
        <v>2.5891724412652095E-3</v>
      </c>
      <c r="DP141" s="381">
        <f>DO141*(1-VLOOKUP($AW141,'MP-2019_Female'!$A$3:$CH$103,IF(DP$104&gt;2034,84,(60+(DP$104-$AX$104)))))</f>
        <v>2.5640574685849367E-3</v>
      </c>
      <c r="DQ141" s="381">
        <f>DP141*(1-VLOOKUP($AW141,'MP-2019_Female'!$A$3:$CH$103,IF(DQ$104&gt;2034,84,(60+(DQ$104-$AX$104)))))</f>
        <v>2.5391861111396627E-3</v>
      </c>
      <c r="DR141" s="381">
        <f>DQ141*(1-VLOOKUP($AW141,'MP-2019_Female'!$A$3:$CH$103,IF(DR$104&gt;2034,84,(60+(DR$104-$AX$104)))))</f>
        <v>2.5145560058616079E-3</v>
      </c>
      <c r="DS141" s="381">
        <f>DR141*(1-VLOOKUP($AW141,'MP-2019_Female'!$A$3:$CH$103,IF(DS$104&gt;2034,84,(60+(DS$104-$AX$104)))))</f>
        <v>2.49016481260475E-3</v>
      </c>
      <c r="DT141" s="381">
        <f>DS141*(1-VLOOKUP($AW141,'MP-2019_Female'!$A$3:$CH$103,IF(DT$104&gt;2034,84,(60+(DT$104-$AX$104)))))</f>
        <v>2.4660102139224837E-3</v>
      </c>
      <c r="DU141" s="381">
        <f>DT141*(1-VLOOKUP($AW141,'MP-2019_Female'!$A$3:$CH$103,IF(DU$104&gt;2034,84,(60+(DU$104-$AX$104)))))</f>
        <v>2.4420899148474354E-3</v>
      </c>
      <c r="DV141" s="381">
        <f>DU141*(1-VLOOKUP($AW141,'MP-2019_Female'!$A$3:$CH$103,IF(DV$104&gt;2034,84,(60+(DV$104-$AX$104)))))</f>
        <v>2.4184016426734151E-3</v>
      </c>
      <c r="DW141" s="381">
        <f>DV141*(1-VLOOKUP($AW141,'MP-2019_Female'!$A$3:$CH$103,IF(DW$104&gt;2034,84,(60+(DW$104-$AX$104)))))</f>
        <v>2.394943146739483E-3</v>
      </c>
      <c r="DX141" s="381">
        <f>DW141*(1-VLOOKUP($AW141,'MP-2019_Female'!$A$3:$CH$103,IF(DX$104&gt;2034,84,(60+(DX$104-$AX$104)))))</f>
        <v>2.37171219821611E-3</v>
      </c>
      <c r="DY141" s="381">
        <f>DX141*(1-VLOOKUP($AW141,'MP-2019_Female'!$A$3:$CH$103,IF(DY$104&gt;2034,84,(60+(DY$104-$AX$104)))))</f>
        <v>2.3487065898934135E-3</v>
      </c>
      <c r="DZ141" s="381">
        <f>DY141*(1-VLOOKUP($AW141,'MP-2019_Female'!$A$3:$CH$103,IF(DZ$104&gt;2034,84,(60+(DZ$104-$AX$104)))))</f>
        <v>2.3259241359714473E-3</v>
      </c>
      <c r="EA141" s="381">
        <f>DZ141*(1-VLOOKUP($AW141,'MP-2019_Female'!$A$3:$CH$103,IF(EA$104&gt;2034,84,(60+(EA$104-$AX$104)))))</f>
        <v>2.3033626718525239E-3</v>
      </c>
      <c r="EB141" s="381">
        <f>EA141*(1-VLOOKUP($AW141,'MP-2019_Female'!$A$3:$CH$103,IF(EB$104&gt;2034,84,(60+(EB$104-$AX$104)))))</f>
        <v>2.2810200539355543E-3</v>
      </c>
      <c r="EC141" s="381">
        <f>EB141*(1-VLOOKUP($AW141,'MP-2019_Female'!$A$3:$CH$103,IF(EC$104&gt;2034,84,(60+(EC$104-$AX$104)))))</f>
        <v>2.2588941594123791E-3</v>
      </c>
      <c r="ED141" s="381">
        <f>EC141*(1-VLOOKUP($AW141,'MP-2019_Female'!$A$3:$CH$103,IF(ED$104&gt;2034,84,(60+(ED$104-$AX$104)))))</f>
        <v>2.2369828860660788E-3</v>
      </c>
      <c r="EE141" s="381">
        <f>ED141*(1-VLOOKUP($AW141,'MP-2019_Female'!$A$3:$CH$103,IF(EE$104&gt;2034,84,(60+(EE$104-$AX$104)))))</f>
        <v>2.2152841520712376E-3</v>
      </c>
      <c r="EF141" s="381">
        <f>EE141*(1-VLOOKUP($AW141,'MP-2019_Female'!$A$3:$CH$103,IF(EF$104&gt;2034,84,(60+(EF$104-$AX$104)))))</f>
        <v>2.1937958957961466E-3</v>
      </c>
      <c r="EG141" s="381">
        <f>EF141*(1-VLOOKUP($AW141,'MP-2019_Female'!$A$3:$CH$103,IF(EG$104&gt;2034,84,(60+(EG$104-$AX$104)))))</f>
        <v>2.1725160756069237E-3</v>
      </c>
      <c r="EH141" s="381">
        <f>EG141*(1-VLOOKUP($AW141,'MP-2019_Female'!$A$3:$CH$103,IF(EH$104&gt;2034,84,(60+(EH$104-$AX$104)))))</f>
        <v>2.1514426696735366E-3</v>
      </c>
      <c r="EI141" s="381">
        <f>EH141*(1-VLOOKUP($AW141,'MP-2019_Female'!$A$3:$CH$103,IF(EI$104&gt;2034,84,(60+(EI$104-$AX$104)))))</f>
        <v>2.1305736757777031E-3</v>
      </c>
      <c r="EJ141" s="381">
        <f>EI141*(1-VLOOKUP($AW141,'MP-2019_Female'!$A$3:$CH$103,IF(EJ$104&gt;2034,84,(60+(EJ$104-$AX$104)))))</f>
        <v>2.1099071111226591E-3</v>
      </c>
      <c r="EK141" s="381">
        <f>EJ141*(1-VLOOKUP($AW141,'MP-2019_Female'!$A$3:$CH$103,IF(EK$104&gt;2034,84,(60+(EK$104-$AX$104)))))</f>
        <v>2.0894410121447692E-3</v>
      </c>
      <c r="EL141" s="381">
        <f>EK141*(1-VLOOKUP($AW141,'MP-2019_Female'!$A$3:$CH$103,IF(EL$104&gt;2034,84,(60+(EL$104-$AX$104)))))</f>
        <v>2.0691734343269647E-3</v>
      </c>
      <c r="EM141" s="381">
        <f>EL141*(1-VLOOKUP($AW141,'MP-2019_Female'!$A$3:$CH$103,IF(EM$104&gt;2034,84,(60+(EM$104-$AX$104)))))</f>
        <v>2.0491024520139932E-3</v>
      </c>
      <c r="EN141" s="381">
        <f>EM141*(1-VLOOKUP($AW141,'MP-2019_Female'!$A$3:$CH$103,IF(EN$104&gt;2034,84,(60+(EN$104-$AX$104)))))</f>
        <v>2.0292261582294572E-3</v>
      </c>
      <c r="EO141" s="381">
        <f>EN141*(1-VLOOKUP($AW141,'MP-2019_Female'!$A$3:$CH$103,IF(EO$104&gt;2034,84,(60+(EO$104-$AX$104)))))</f>
        <v>2.0095426644946312E-3</v>
      </c>
      <c r="EP141" s="381">
        <f>EO141*(1-VLOOKUP($AW141,'MP-2019_Female'!$A$3:$CH$103,IF(EP$104&gt;2034,84,(60+(EP$104-$AX$104)))))</f>
        <v>1.9900501006490331E-3</v>
      </c>
      <c r="EQ141" s="381">
        <f>EP141*(1-VLOOKUP($AW141,'MP-2019_Female'!$A$3:$CH$103,IF(EQ$104&gt;2034,84,(60+(EQ$104-$AX$104)))))</f>
        <v>1.9707466146727374E-3</v>
      </c>
      <c r="ER141" s="381">
        <f>EQ141*(1-VLOOKUP($AW141,'MP-2019_Female'!$A$3:$CH$103,IF(ER$104&gt;2034,84,(60+(ER$104-$AX$104)))))</f>
        <v>1.9516303725104118E-3</v>
      </c>
      <c r="ES141" s="381">
        <f>ER141*(1-VLOOKUP($AW141,'MP-2019_Female'!$A$3:$CH$103,IF(ES$104&gt;2034,84,(60+(ES$104-$AX$104)))))</f>
        <v>1.9326995578970608E-3</v>
      </c>
      <c r="ET141" s="381">
        <f>ES141*(1-VLOOKUP($AW141,'MP-2019_Female'!$A$3:$CH$103,IF(ET$104&gt;2034,84,(60+(ET$104-$AX$104)))))</f>
        <v>1.9139523721854591E-3</v>
      </c>
      <c r="EU141" s="381">
        <f>ET141*(1-VLOOKUP($AW141,'MP-2019_Female'!$A$3:$CH$103,IF(EU$104&gt;2034,84,(60+(EU$104-$AX$104)))))</f>
        <v>1.8953870341752602E-3</v>
      </c>
      <c r="EV141" s="381">
        <f>EU141*(1-VLOOKUP($AW141,'MP-2019_Female'!$A$3:$CH$103,IF(EV$104&gt;2034,84,(60+(EV$104-$AX$104)))))</f>
        <v>1.8770017799437601E-3</v>
      </c>
      <c r="EW141" s="381">
        <f>EV141*(1-VLOOKUP($AW141,'MP-2019_Female'!$A$3:$CH$103,IF(EW$104&gt;2034,84,(60+(EW$104-$AX$104)))))</f>
        <v>1.8587948626783055E-3</v>
      </c>
      <c r="EX141" s="381">
        <f>EW141*(1-VLOOKUP($AW141,'MP-2019_Female'!$A$3:$CH$103,IF(EX$104&gt;2034,84,(60+(EX$104-$AX$104)))))</f>
        <v>1.8407645525103258E-3</v>
      </c>
      <c r="EY141" s="381">
        <f>EX141*(1-VLOOKUP($AW141,'MP-2019_Female'!$A$3:$CH$103,IF(EY$104&gt;2034,84,(60+(EY$104-$AX$104)))))</f>
        <v>1.8229091363509756E-3</v>
      </c>
      <c r="EZ141" s="381">
        <f>EY141*(1-VLOOKUP($AW141,'MP-2019_Female'!$A$3:$CH$103,IF(EZ$104&gt;2034,84,(60+(EZ$104-$AX$104)))))</f>
        <v>1.805226917728371E-3</v>
      </c>
      <c r="FA141" s="381">
        <f>EZ141*(1-VLOOKUP($AW141,'MP-2019_Female'!$A$3:$CH$103,IF(FA$104&gt;2034,84,(60+(FA$104-$AX$104)))))</f>
        <v>1.7877162166264058E-3</v>
      </c>
      <c r="FB141" s="381">
        <f>FA141*(1-VLOOKUP($AW141,'MP-2019_Female'!$A$3:$CH$103,IF(FB$104&gt;2034,84,(60+(FB$104-$AX$104)))))</f>
        <v>1.7703753693251295E-3</v>
      </c>
      <c r="FC141" s="381">
        <f>FB141*(1-VLOOKUP($AW141,'MP-2019_Female'!$A$3:$CH$103,IF(FC$104&gt;2034,84,(60+(FC$104-$AX$104)))))</f>
        <v>1.7532027282426757E-3</v>
      </c>
      <c r="FD141" s="381">
        <f>FC141*(1-VLOOKUP($AW141,'MP-2019_Female'!$A$3:$CH$103,IF(FD$104&gt;2034,84,(60+(FD$104-$AX$104)))))</f>
        <v>1.7361966617787216E-3</v>
      </c>
      <c r="FE141" s="381">
        <f>FD141*(1-VLOOKUP($AW141,'MP-2019_Female'!$A$3:$CH$103,IF(FE$104&gt;2034,84,(60+(FE$104-$AX$104)))))</f>
        <v>1.719355554159468E-3</v>
      </c>
      <c r="FF141" s="381">
        <f>FE141*(1-VLOOKUP($AW141,'MP-2019_Female'!$A$3:$CH$103,IF(FF$104&gt;2034,84,(60+(FF$104-$AX$104)))))</f>
        <v>1.7026778052841212E-3</v>
      </c>
      <c r="FG141" s="381">
        <f>FF141*(1-VLOOKUP($AW141,'MP-2019_Female'!$A$3:$CH$103,IF(FG$104&gt;2034,84,(60+(FG$104-$AX$104)))))</f>
        <v>1.6861618305728651E-3</v>
      </c>
      <c r="FH141" s="381">
        <f>FG141*(1-VLOOKUP($AW141,'MP-2019_Female'!$A$3:$CH$103,IF(FH$104&gt;2034,84,(60+(FH$104-$AX$104)))))</f>
        <v>1.6698060608163082E-3</v>
      </c>
      <c r="FI141" s="381">
        <f>FH141*(1-VLOOKUP($AW141,'MP-2019_Female'!$A$3:$CH$103,IF(FI$104&gt;2034,84,(60+(FI$104-$AX$104)))))</f>
        <v>1.6536089420263898E-3</v>
      </c>
      <c r="FJ141" s="381">
        <f>FI141*(1-VLOOKUP($AW141,'MP-2019_Female'!$A$3:$CH$103,IF(FJ$104&gt;2034,84,(60+(FJ$104-$AX$104)))))</f>
        <v>1.6375689352887337E-3</v>
      </c>
      <c r="FK141" s="381">
        <f>FJ141*(1-VLOOKUP($AW141,'MP-2019_Female'!$A$3:$CH$103,IF(FK$104&gt;2034,84,(60+(FK$104-$AX$104)))))</f>
        <v>1.621684516616433E-3</v>
      </c>
      <c r="FL141" s="381">
        <f>FK141*(1-VLOOKUP($AW141,'MP-2019_Female'!$A$3:$CH$103,IF(FL$104&gt;2034,84,(60+(FL$104-$AX$104)))))</f>
        <v>1.6059541768052535E-3</v>
      </c>
      <c r="FM141" s="381">
        <f>FL141*(1-VLOOKUP($AW141,'MP-2019_Female'!$A$3:$CH$103,IF(FM$104&gt;2034,84,(60+(FM$104-$AX$104)))))</f>
        <v>1.5903764212902426E-3</v>
      </c>
      <c r="FN141" s="381">
        <f>FM141*(1-VLOOKUP($AW141,'MP-2019_Female'!$A$3:$CH$103,IF(FN$104&gt;2034,84,(60+(FN$104-$AX$104)))))</f>
        <v>1.5749497700037272E-3</v>
      </c>
    </row>
    <row r="142" spans="49:170">
      <c r="AW142" s="172">
        <v>62</v>
      </c>
      <c r="AX142" s="199">
        <f t="shared" si="32"/>
        <v>4.6873817721795469E-3</v>
      </c>
      <c r="AY142" s="334">
        <f t="shared" si="33"/>
        <v>4.5853999999999999E-3</v>
      </c>
      <c r="AZ142" s="381">
        <f>AY142*(1-VLOOKUP($AW142,'MP-2019_Female'!$A$3:$CH$103,IF(AZ$104&gt;2034,84,(60+(AZ$104-$AX$104)))))</f>
        <v>4.54092162E-3</v>
      </c>
      <c r="BA142" s="381">
        <f>AZ142*(1-VLOOKUP($AW142,'MP-2019_Female'!$A$3:$CH$103,IF(BA$104&gt;2034,84,(60+(BA$104-$AX$104)))))</f>
        <v>4.5186711040619996E-3</v>
      </c>
      <c r="BB142" s="381">
        <f>BA142*(1-VLOOKUP($AW142,'MP-2019_Female'!$A$3:$CH$103,IF(BB$104&gt;2034,84,(60+(BB$104-$AX$104)))))</f>
        <v>4.517767369841187E-3</v>
      </c>
      <c r="BC142" s="381">
        <f>BB142*(1-VLOOKUP($AW142,'MP-2019_Female'!$A$3:$CH$103,IF(BC$104&gt;2034,84,(60+(BC$104-$AX$104)))))</f>
        <v>4.5358384393205517E-3</v>
      </c>
      <c r="BD142" s="381">
        <f>BC142*(1-VLOOKUP($AW142,'MP-2019_Female'!$A$3:$CH$103,IF(BD$104&gt;2034,84,(60+(BD$104-$AX$104)))))</f>
        <v>4.5712179791472518E-3</v>
      </c>
      <c r="BE142" s="381">
        <f>BD142*(1-VLOOKUP($AW142,'MP-2019_Female'!$A$3:$CH$103,IF(BE$104&gt;2034,84,(60+(BE$104-$AX$104)))))</f>
        <v>4.6109875755658324E-3</v>
      </c>
      <c r="BF142" s="381">
        <f>BE142*(1-VLOOKUP($AW142,'MP-2019_Female'!$A$3:$CH$103,IF(BF$104&gt;2034,84,(60+(BF$104-$AX$104)))))</f>
        <v>4.6511031674732551E-3</v>
      </c>
      <c r="BG142" s="381">
        <f>BF142*(1-VLOOKUP($AW142,'MP-2019_Female'!$A$3:$CH$103,IF(BG$104&gt;2034,84,(60+(BG$104-$AX$104)))))</f>
        <v>4.6873817721795469E-3</v>
      </c>
      <c r="BH142" s="381">
        <f>BG142*(1-VLOOKUP($AW142,'MP-2019_Female'!$A$3:$CH$103,IF(BH$104&gt;2034,84,(60+(BH$104-$AX$104)))))</f>
        <v>4.7159748009898417E-3</v>
      </c>
      <c r="BI142" s="381">
        <f>BH142*(1-VLOOKUP($AW142,'MP-2019_Female'!$A$3:$CH$103,IF(BI$104&gt;2034,84,(60+(BI$104-$AX$104)))))</f>
        <v>4.7338955052336033E-3</v>
      </c>
      <c r="BJ142" s="471">
        <f>BI142*(1-VLOOKUP($AW142,'MP-2019_Female'!$A$3:$CH$103,IF(BJ$104&gt;2034,84,(60+(BJ$104-$AX$104)))))</f>
        <v>4.739576179839884E-3</v>
      </c>
      <c r="BK142" s="381">
        <f>BJ142*(1-VLOOKUP($AW142,'MP-2019_Female'!$A$3:$CH$103,IF(BK$104&gt;2034,84,(60+(BK$104-$AX$104)))))</f>
        <v>4.7329407731881087E-3</v>
      </c>
      <c r="BL142" s="381">
        <f>BK142*(1-VLOOKUP($AW142,'MP-2019_Female'!$A$3:$CH$103,IF(BL$104&gt;2034,84,(60+(BL$104-$AX$104)))))</f>
        <v>4.7144823041726748E-3</v>
      </c>
      <c r="BM142" s="381">
        <f>BL142*(1-VLOOKUP($AW142,'MP-2019_Female'!$A$3:$CH$103,IF(BM$104&gt;2034,84,(60+(BM$104-$AX$104)))))</f>
        <v>4.6866668585780558E-3</v>
      </c>
      <c r="BN142" s="381">
        <f>BM142*(1-VLOOKUP($AW142,'MP-2019_Female'!$A$3:$CH$103,IF(BN$104&gt;2034,84,(60+(BN$104-$AX$104)))))</f>
        <v>4.6524541905104359E-3</v>
      </c>
      <c r="BO142" s="381">
        <f>BN142*(1-VLOOKUP($AW142,'MP-2019_Female'!$A$3:$CH$103,IF(BO$104&gt;2034,84,(60+(BO$104-$AX$104)))))</f>
        <v>4.6143040661482506E-3</v>
      </c>
      <c r="BP142" s="381">
        <f>BO142*(1-VLOOKUP($AW142,'MP-2019_Female'!$A$3:$CH$103,IF(BP$104&gt;2034,84,(60+(BP$104-$AX$104)))))</f>
        <v>4.5736981903661458E-3</v>
      </c>
      <c r="BQ142" s="381">
        <f>BP142*(1-VLOOKUP($AW142,'MP-2019_Female'!$A$3:$CH$103,IF(BQ$104&gt;2034,84,(60+(BQ$104-$AX$104)))))</f>
        <v>4.5316201670147771E-3</v>
      </c>
      <c r="BR142" s="381">
        <f>BQ142*(1-VLOOKUP($AW142,'MP-2019_Female'!$A$3:$CH$103,IF(BR$104&gt;2034,84,(60+(BR$104-$AX$104)))))</f>
        <v>4.4890229374448384E-3</v>
      </c>
      <c r="BS142" s="381">
        <f>BR142*(1-VLOOKUP($AW142,'MP-2019_Female'!$A$3:$CH$103,IF(BS$104&gt;2034,84,(60+(BS$104-$AX$104)))))</f>
        <v>4.4463772195391131E-3</v>
      </c>
      <c r="BT142" s="381">
        <f>BS142*(1-VLOOKUP($AW142,'MP-2019_Female'!$A$3:$CH$103,IF(BT$104&gt;2034,84,(60+(BT$104-$AX$104)))))</f>
        <v>4.4036919982315377E-3</v>
      </c>
      <c r="BU142" s="381">
        <f>BT142*(1-VLOOKUP($AW142,'MP-2019_Female'!$A$3:$CH$103,IF(BU$104&gt;2034,84,(60+(BU$104-$AX$104)))))</f>
        <v>4.3609761858486914E-3</v>
      </c>
      <c r="BV142" s="381">
        <f>BU142*(1-VLOOKUP($AW142,'MP-2019_Female'!$A$3:$CH$103,IF(BV$104&gt;2034,84,(60+(BV$104-$AX$104)))))</f>
        <v>4.3182386192273737E-3</v>
      </c>
      <c r="BW142" s="381">
        <f>BV142*(1-VLOOKUP($AW142,'MP-2019_Female'!$A$3:$CH$103,IF(BW$104&gt;2034,84,(60+(BW$104-$AX$104)))))</f>
        <v>4.2754880568970227E-3</v>
      </c>
      <c r="BX142" s="381">
        <f>BW142*(1-VLOOKUP($AW142,'MP-2019_Female'!$A$3:$CH$103,IF(BX$104&gt;2034,84,(60+(BX$104-$AX$104)))))</f>
        <v>4.2335882739394318E-3</v>
      </c>
      <c r="BY142" s="381">
        <f>BX142*(1-VLOOKUP($AW142,'MP-2019_Female'!$A$3:$CH$103,IF(BY$104&gt;2034,84,(60+(BY$104-$AX$104)))))</f>
        <v>4.1920991088548257E-3</v>
      </c>
      <c r="BZ142" s="381">
        <f>BY142*(1-VLOOKUP($AW142,'MP-2019_Female'!$A$3:$CH$103,IF(BZ$104&gt;2034,84,(60+(BZ$104-$AX$104)))))</f>
        <v>4.1510165375880483E-3</v>
      </c>
      <c r="CA142" s="381">
        <f>BZ142*(1-VLOOKUP($AW142,'MP-2019_Female'!$A$3:$CH$103,IF(CA$104&gt;2034,84,(60+(CA$104-$AX$104)))))</f>
        <v>4.1103365755196849E-3</v>
      </c>
      <c r="CB142" s="381">
        <f>CA142*(1-VLOOKUP($AW142,'MP-2019_Female'!$A$3:$CH$103,IF(CB$104&gt;2034,84,(60+(CB$104-$AX$104)))))</f>
        <v>4.0700552770795914E-3</v>
      </c>
      <c r="CC142" s="381">
        <f>CB142*(1-VLOOKUP($AW142,'MP-2019_Female'!$A$3:$CH$103,IF(CC$104&gt;2034,84,(60+(CC$104-$AX$104)))))</f>
        <v>4.0301687353642111E-3</v>
      </c>
      <c r="CD142" s="381">
        <f>CC142*(1-VLOOKUP($AW142,'MP-2019_Female'!$A$3:$CH$103,IF(CD$104&gt;2034,84,(60+(CD$104-$AX$104)))))</f>
        <v>3.9906730817576416E-3</v>
      </c>
      <c r="CE142" s="381">
        <f>CD142*(1-VLOOKUP($AW142,'MP-2019_Female'!$A$3:$CH$103,IF(CE$104&gt;2034,84,(60+(CE$104-$AX$104)))))</f>
        <v>3.9515644855564165E-3</v>
      </c>
      <c r="CF142" s="381">
        <f>CE142*(1-VLOOKUP($AW142,'MP-2019_Female'!$A$3:$CH$103,IF(CF$104&gt;2034,84,(60+(CF$104-$AX$104)))))</f>
        <v>3.9128391535979638E-3</v>
      </c>
      <c r="CG142" s="381">
        <f>CF142*(1-VLOOKUP($AW142,'MP-2019_Female'!$A$3:$CH$103,IF(CG$104&gt;2034,84,(60+(CG$104-$AX$104)))))</f>
        <v>3.8744933298927036E-3</v>
      </c>
      <c r="CH142" s="381">
        <f>CG142*(1-VLOOKUP($AW142,'MP-2019_Female'!$A$3:$CH$103,IF(CH$104&gt;2034,84,(60+(CH$104-$AX$104)))))</f>
        <v>3.8365232952597551E-3</v>
      </c>
      <c r="CI142" s="381">
        <f>CH142*(1-VLOOKUP($AW142,'MP-2019_Female'!$A$3:$CH$103,IF(CI$104&gt;2034,84,(60+(CI$104-$AX$104)))))</f>
        <v>3.7989253669662095E-3</v>
      </c>
      <c r="CJ142" s="381">
        <f>CI142*(1-VLOOKUP($AW142,'MP-2019_Female'!$A$3:$CH$103,IF(CJ$104&gt;2034,84,(60+(CJ$104-$AX$104)))))</f>
        <v>3.7616958983699403E-3</v>
      </c>
      <c r="CK142" s="381">
        <f>CJ142*(1-VLOOKUP($AW142,'MP-2019_Female'!$A$3:$CH$103,IF(CK$104&gt;2034,84,(60+(CK$104-$AX$104)))))</f>
        <v>3.7248312785659148E-3</v>
      </c>
      <c r="CL142" s="381">
        <f>CK142*(1-VLOOKUP($AW142,'MP-2019_Female'!$A$3:$CH$103,IF(CL$104&gt;2034,84,(60+(CL$104-$AX$104)))))</f>
        <v>3.6883279320359687E-3</v>
      </c>
      <c r="CM142" s="381">
        <f>CL142*(1-VLOOKUP($AW142,'MP-2019_Female'!$A$3:$CH$103,IF(CM$104&gt;2034,84,(60+(CM$104-$AX$104)))))</f>
        <v>3.6521823183020162E-3</v>
      </c>
      <c r="CN142" s="381">
        <f>CM142*(1-VLOOKUP($AW142,'MP-2019_Female'!$A$3:$CH$103,IF(CN$104&gt;2034,84,(60+(CN$104-$AX$104)))))</f>
        <v>3.6163909315826562E-3</v>
      </c>
      <c r="CO142" s="381">
        <f>CN142*(1-VLOOKUP($AW142,'MP-2019_Female'!$A$3:$CH$103,IF(CO$104&gt;2034,84,(60+(CO$104-$AX$104)))))</f>
        <v>3.5809503004531461E-3</v>
      </c>
      <c r="CP142" s="381">
        <f>CO142*(1-VLOOKUP($AW142,'MP-2019_Female'!$A$3:$CH$103,IF(CP$104&gt;2034,84,(60+(CP$104-$AX$104)))))</f>
        <v>3.545856987508705E-3</v>
      </c>
      <c r="CQ142" s="381">
        <f>CP142*(1-VLOOKUP($AW142,'MP-2019_Female'!$A$3:$CH$103,IF(CQ$104&gt;2034,84,(60+(CQ$104-$AX$104)))))</f>
        <v>3.5111075890311197E-3</v>
      </c>
      <c r="CR142" s="381">
        <f>CQ142*(1-VLOOKUP($AW142,'MP-2019_Female'!$A$3:$CH$103,IF(CR$104&gt;2034,84,(60+(CR$104-$AX$104)))))</f>
        <v>3.4766987346586146E-3</v>
      </c>
      <c r="CS142" s="381">
        <f>CR142*(1-VLOOKUP($AW142,'MP-2019_Female'!$A$3:$CH$103,IF(CS$104&gt;2034,84,(60+(CS$104-$AX$104)))))</f>
        <v>3.4426270870589601E-3</v>
      </c>
      <c r="CT142" s="381">
        <f>CS142*(1-VLOOKUP($AW142,'MP-2019_Female'!$A$3:$CH$103,IF(CT$104&gt;2034,84,(60+(CT$104-$AX$104)))))</f>
        <v>3.4088893416057823E-3</v>
      </c>
      <c r="CU142" s="381">
        <f>CT142*(1-VLOOKUP($AW142,'MP-2019_Female'!$A$3:$CH$103,IF(CU$104&gt;2034,84,(60+(CU$104-$AX$104)))))</f>
        <v>3.3754822260580455E-3</v>
      </c>
      <c r="CV142" s="381">
        <f>CU142*(1-VLOOKUP($AW142,'MP-2019_Female'!$A$3:$CH$103,IF(CV$104&gt;2034,84,(60+(CV$104-$AX$104)))))</f>
        <v>3.3424025002426767E-3</v>
      </c>
      <c r="CW142" s="381">
        <f>CV142*(1-VLOOKUP($AW142,'MP-2019_Female'!$A$3:$CH$103,IF(CW$104&gt;2034,84,(60+(CW$104-$AX$104)))))</f>
        <v>3.3096469557402984E-3</v>
      </c>
      <c r="CX142" s="381">
        <f>CW142*(1-VLOOKUP($AW142,'MP-2019_Female'!$A$3:$CH$103,IF(CX$104&gt;2034,84,(60+(CX$104-$AX$104)))))</f>
        <v>3.2772124155740433E-3</v>
      </c>
      <c r="CY142" s="381">
        <f>CX142*(1-VLOOKUP($AW142,'MP-2019_Female'!$A$3:$CH$103,IF(CY$104&gt;2034,84,(60+(CY$104-$AX$104)))))</f>
        <v>3.2450957339014174E-3</v>
      </c>
      <c r="CZ142" s="381">
        <f>CY142*(1-VLOOKUP($AW142,'MP-2019_Female'!$A$3:$CH$103,IF(CZ$104&gt;2034,84,(60+(CZ$104-$AX$104)))))</f>
        <v>3.2132937957091833E-3</v>
      </c>
      <c r="DA142" s="381">
        <f>CZ142*(1-VLOOKUP($AW142,'MP-2019_Female'!$A$3:$CH$103,IF(DA$104&gt;2034,84,(60+(DA$104-$AX$104)))))</f>
        <v>3.1818035165112331E-3</v>
      </c>
      <c r="DB142" s="381">
        <f>DA142*(1-VLOOKUP($AW142,'MP-2019_Female'!$A$3:$CH$103,IF(DB$104&gt;2034,84,(60+(DB$104-$AX$104)))))</f>
        <v>3.150621842049423E-3</v>
      </c>
      <c r="DC142" s="381">
        <f>DB142*(1-VLOOKUP($AW142,'MP-2019_Female'!$A$3:$CH$103,IF(DC$104&gt;2034,84,(60+(DC$104-$AX$104)))))</f>
        <v>3.1197457479973387E-3</v>
      </c>
      <c r="DD142" s="381">
        <f>DC142*(1-VLOOKUP($AW142,'MP-2019_Female'!$A$3:$CH$103,IF(DD$104&gt;2034,84,(60+(DD$104-$AX$104)))))</f>
        <v>3.0891722396669645E-3</v>
      </c>
      <c r="DE142" s="381">
        <f>DD142*(1-VLOOKUP($AW142,'MP-2019_Female'!$A$3:$CH$103,IF(DE$104&gt;2034,84,(60+(DE$104-$AX$104)))))</f>
        <v>3.0588983517182283E-3</v>
      </c>
      <c r="DF142" s="381">
        <f>DE142*(1-VLOOKUP($AW142,'MP-2019_Female'!$A$3:$CH$103,IF(DF$104&gt;2034,84,(60+(DF$104-$AX$104)))))</f>
        <v>3.0289211478713896E-3</v>
      </c>
      <c r="DG142" s="381">
        <f>DF142*(1-VLOOKUP($AW142,'MP-2019_Female'!$A$3:$CH$103,IF(DG$104&gt;2034,84,(60+(DG$104-$AX$104)))))</f>
        <v>2.9992377206222499E-3</v>
      </c>
      <c r="DH142" s="381">
        <f>DG142*(1-VLOOKUP($AW142,'MP-2019_Female'!$A$3:$CH$103,IF(DH$104&gt;2034,84,(60+(DH$104-$AX$104)))))</f>
        <v>2.9698451909601518E-3</v>
      </c>
      <c r="DI142" s="381">
        <f>DH142*(1-VLOOKUP($AW142,'MP-2019_Female'!$A$3:$CH$103,IF(DI$104&gt;2034,84,(60+(DI$104-$AX$104)))))</f>
        <v>2.9407407080887424E-3</v>
      </c>
      <c r="DJ142" s="381">
        <f>DI142*(1-VLOOKUP($AW142,'MP-2019_Female'!$A$3:$CH$103,IF(DJ$104&gt;2034,84,(60+(DJ$104-$AX$104)))))</f>
        <v>2.9119214491494729E-3</v>
      </c>
      <c r="DK142" s="381">
        <f>DJ142*(1-VLOOKUP($AW142,'MP-2019_Female'!$A$3:$CH$103,IF(DK$104&gt;2034,84,(60+(DK$104-$AX$104)))))</f>
        <v>2.8833846189478081E-3</v>
      </c>
      <c r="DL142" s="381">
        <f>DK142*(1-VLOOKUP($AW142,'MP-2019_Female'!$A$3:$CH$103,IF(DL$104&gt;2034,84,(60+(DL$104-$AX$104)))))</f>
        <v>2.8551274496821195E-3</v>
      </c>
      <c r="DM142" s="381">
        <f>DL142*(1-VLOOKUP($AW142,'MP-2019_Female'!$A$3:$CH$103,IF(DM$104&gt;2034,84,(60+(DM$104-$AX$104)))))</f>
        <v>2.8271472006752346E-3</v>
      </c>
      <c r="DN142" s="381">
        <f>DM142*(1-VLOOKUP($AW142,'MP-2019_Female'!$A$3:$CH$103,IF(DN$104&gt;2034,84,(60+(DN$104-$AX$104)))))</f>
        <v>2.7994411581086171E-3</v>
      </c>
      <c r="DO142" s="381">
        <f>DN142*(1-VLOOKUP($AW142,'MP-2019_Female'!$A$3:$CH$103,IF(DO$104&gt;2034,84,(60+(DO$104-$AX$104)))))</f>
        <v>2.7720066347591524E-3</v>
      </c>
      <c r="DP142" s="381">
        <f>DO142*(1-VLOOKUP($AW142,'MP-2019_Female'!$A$3:$CH$103,IF(DP$104&gt;2034,84,(60+(DP$104-$AX$104)))))</f>
        <v>2.7448409697385127E-3</v>
      </c>
      <c r="DQ142" s="381">
        <f>DP142*(1-VLOOKUP($AW142,'MP-2019_Female'!$A$3:$CH$103,IF(DQ$104&gt;2034,84,(60+(DQ$104-$AX$104)))))</f>
        <v>2.7179415282350752E-3</v>
      </c>
      <c r="DR142" s="381">
        <f>DQ142*(1-VLOOKUP($AW142,'MP-2019_Female'!$A$3:$CH$103,IF(DR$104&gt;2034,84,(60+(DR$104-$AX$104)))))</f>
        <v>2.6913057012583714E-3</v>
      </c>
      <c r="DS142" s="381">
        <f>DR142*(1-VLOOKUP($AW142,'MP-2019_Female'!$A$3:$CH$103,IF(DS$104&gt;2034,84,(60+(DS$104-$AX$104)))))</f>
        <v>2.6649309053860394E-3</v>
      </c>
      <c r="DT142" s="381">
        <f>DS142*(1-VLOOKUP($AW142,'MP-2019_Female'!$A$3:$CH$103,IF(DT$104&gt;2034,84,(60+(DT$104-$AX$104)))))</f>
        <v>2.6388145825132561E-3</v>
      </c>
      <c r="DU142" s="381">
        <f>DT142*(1-VLOOKUP($AW142,'MP-2019_Female'!$A$3:$CH$103,IF(DU$104&gt;2034,84,(60+(DU$104-$AX$104)))))</f>
        <v>2.612954199604626E-3</v>
      </c>
      <c r="DV142" s="381">
        <f>DU142*(1-VLOOKUP($AW142,'MP-2019_Female'!$A$3:$CH$103,IF(DV$104&gt;2034,84,(60+(DV$104-$AX$104)))))</f>
        <v>2.5873472484485007E-3</v>
      </c>
      <c r="DW142" s="381">
        <f>DV142*(1-VLOOKUP($AW142,'MP-2019_Female'!$A$3:$CH$103,IF(DW$104&gt;2034,84,(60+(DW$104-$AX$104)))))</f>
        <v>2.5619912454137054E-3</v>
      </c>
      <c r="DX142" s="381">
        <f>DW142*(1-VLOOKUP($AW142,'MP-2019_Female'!$A$3:$CH$103,IF(DX$104&gt;2034,84,(60+(DX$104-$AX$104)))))</f>
        <v>2.5368837312086511E-3</v>
      </c>
      <c r="DY142" s="381">
        <f>DX142*(1-VLOOKUP($AW142,'MP-2019_Female'!$A$3:$CH$103,IF(DY$104&gt;2034,84,(60+(DY$104-$AX$104)))))</f>
        <v>2.5120222706428064E-3</v>
      </c>
      <c r="DZ142" s="381">
        <f>DY142*(1-VLOOKUP($AW142,'MP-2019_Female'!$A$3:$CH$103,IF(DZ$104&gt;2034,84,(60+(DZ$104-$AX$104)))))</f>
        <v>2.4874044523905069E-3</v>
      </c>
      <c r="EA142" s="381">
        <f>DZ142*(1-VLOOKUP($AW142,'MP-2019_Female'!$A$3:$CH$103,IF(EA$104&gt;2034,84,(60+(EA$104-$AX$104)))))</f>
        <v>2.4630278887570797E-3</v>
      </c>
      <c r="EB142" s="381">
        <f>EA142*(1-VLOOKUP($AW142,'MP-2019_Female'!$A$3:$CH$103,IF(EB$104&gt;2034,84,(60+(EB$104-$AX$104)))))</f>
        <v>2.4388902154472603E-3</v>
      </c>
      <c r="EC142" s="381">
        <f>EB142*(1-VLOOKUP($AW142,'MP-2019_Female'!$A$3:$CH$103,IF(EC$104&gt;2034,84,(60+(EC$104-$AX$104)))))</f>
        <v>2.414989091335877E-3</v>
      </c>
      <c r="ED142" s="381">
        <f>EC142*(1-VLOOKUP($AW142,'MP-2019_Female'!$A$3:$CH$103,IF(ED$104&gt;2034,84,(60+(ED$104-$AX$104)))))</f>
        <v>2.3913221982407853E-3</v>
      </c>
      <c r="EE142" s="381">
        <f>ED142*(1-VLOOKUP($AW142,'MP-2019_Female'!$A$3:$CH$103,IF(EE$104&gt;2034,84,(60+(EE$104-$AX$104)))))</f>
        <v>2.3678872406980257E-3</v>
      </c>
      <c r="EF142" s="381">
        <f>EE142*(1-VLOOKUP($AW142,'MP-2019_Female'!$A$3:$CH$103,IF(EF$104&gt;2034,84,(60+(EF$104-$AX$104)))))</f>
        <v>2.3446819457391848E-3</v>
      </c>
      <c r="EG142" s="381">
        <f>EF142*(1-VLOOKUP($AW142,'MP-2019_Female'!$A$3:$CH$103,IF(EG$104&gt;2034,84,(60+(EG$104-$AX$104)))))</f>
        <v>2.3217040626709409E-3</v>
      </c>
      <c r="EH142" s="381">
        <f>EG142*(1-VLOOKUP($AW142,'MP-2019_Female'!$A$3:$CH$103,IF(EH$104&gt;2034,84,(60+(EH$104-$AX$104)))))</f>
        <v>2.2989513628567655E-3</v>
      </c>
      <c r="EI142" s="381">
        <f>EH142*(1-VLOOKUP($AW142,'MP-2019_Female'!$A$3:$CH$103,IF(EI$104&gt;2034,84,(60+(EI$104-$AX$104)))))</f>
        <v>2.276421639500769E-3</v>
      </c>
      <c r="EJ142" s="381">
        <f>EI142*(1-VLOOKUP($AW142,'MP-2019_Female'!$A$3:$CH$103,IF(EJ$104&gt;2034,84,(60+(EJ$104-$AX$104)))))</f>
        <v>2.2541127074336615E-3</v>
      </c>
      <c r="EK142" s="381">
        <f>EJ142*(1-VLOOKUP($AW142,'MP-2019_Female'!$A$3:$CH$103,IF(EK$104&gt;2034,84,(60+(EK$104-$AX$104)))))</f>
        <v>2.2320224029008114E-3</v>
      </c>
      <c r="EL142" s="381">
        <f>EK142*(1-VLOOKUP($AW142,'MP-2019_Female'!$A$3:$CH$103,IF(EL$104&gt;2034,84,(60+(EL$104-$AX$104)))))</f>
        <v>2.2101485833523832E-3</v>
      </c>
      <c r="EM142" s="381">
        <f>EL142*(1-VLOOKUP($AW142,'MP-2019_Female'!$A$3:$CH$103,IF(EM$104&gt;2034,84,(60+(EM$104-$AX$104)))))</f>
        <v>2.1884891272355299E-3</v>
      </c>
      <c r="EN142" s="381">
        <f>EM142*(1-VLOOKUP($AW142,'MP-2019_Female'!$A$3:$CH$103,IF(EN$104&gt;2034,84,(60+(EN$104-$AX$104)))))</f>
        <v>2.1670419337886217E-3</v>
      </c>
      <c r="EO142" s="381">
        <f>EN142*(1-VLOOKUP($AW142,'MP-2019_Female'!$A$3:$CH$103,IF(EO$104&gt;2034,84,(60+(EO$104-$AX$104)))))</f>
        <v>2.1458049228374933E-3</v>
      </c>
      <c r="EP142" s="381">
        <f>EO142*(1-VLOOKUP($AW142,'MP-2019_Female'!$A$3:$CH$103,IF(EP$104&gt;2034,84,(60+(EP$104-$AX$104)))))</f>
        <v>2.1247760345936857E-3</v>
      </c>
      <c r="EQ142" s="381">
        <f>EP142*(1-VLOOKUP($AW142,'MP-2019_Female'!$A$3:$CH$103,IF(EQ$104&gt;2034,84,(60+(EQ$104-$AX$104)))))</f>
        <v>2.1039532294546675E-3</v>
      </c>
      <c r="ER142" s="381">
        <f>EQ142*(1-VLOOKUP($AW142,'MP-2019_Female'!$A$3:$CH$103,IF(ER$104&gt;2034,84,(60+(ER$104-$AX$104)))))</f>
        <v>2.0833344878060118E-3</v>
      </c>
      <c r="ES142" s="381">
        <f>ER142*(1-VLOOKUP($AW142,'MP-2019_Female'!$A$3:$CH$103,IF(ES$104&gt;2034,84,(60+(ES$104-$AX$104)))))</f>
        <v>2.0629178098255127E-3</v>
      </c>
      <c r="ET142" s="381">
        <f>ES142*(1-VLOOKUP($AW142,'MP-2019_Female'!$A$3:$CH$103,IF(ET$104&gt;2034,84,(60+(ET$104-$AX$104)))))</f>
        <v>2.0427012152892227E-3</v>
      </c>
      <c r="EU142" s="381">
        <f>ET142*(1-VLOOKUP($AW142,'MP-2019_Female'!$A$3:$CH$103,IF(EU$104&gt;2034,84,(60+(EU$104-$AX$104)))))</f>
        <v>2.0226827433793885E-3</v>
      </c>
      <c r="EV142" s="381">
        <f>EU142*(1-VLOOKUP($AW142,'MP-2019_Female'!$A$3:$CH$103,IF(EV$104&gt;2034,84,(60+(EV$104-$AX$104)))))</f>
        <v>2.0028604524942703E-3</v>
      </c>
      <c r="EW142" s="381">
        <f>EV142*(1-VLOOKUP($AW142,'MP-2019_Female'!$A$3:$CH$103,IF(EW$104&gt;2034,84,(60+(EW$104-$AX$104)))))</f>
        <v>1.9832324200598265E-3</v>
      </c>
      <c r="EX142" s="381">
        <f>EW142*(1-VLOOKUP($AW142,'MP-2019_Female'!$A$3:$CH$103,IF(EX$104&gt;2034,84,(60+(EX$104-$AX$104)))))</f>
        <v>1.9637967423432401E-3</v>
      </c>
      <c r="EY142" s="381">
        <f>EX142*(1-VLOOKUP($AW142,'MP-2019_Female'!$A$3:$CH$103,IF(EY$104&gt;2034,84,(60+(EY$104-$AX$104)))))</f>
        <v>1.9445515342682764E-3</v>
      </c>
      <c r="EZ142" s="381">
        <f>EY142*(1-VLOOKUP($AW142,'MP-2019_Female'!$A$3:$CH$103,IF(EZ$104&gt;2034,84,(60+(EZ$104-$AX$104)))))</f>
        <v>1.9254949292324473E-3</v>
      </c>
      <c r="FA142" s="381">
        <f>EZ142*(1-VLOOKUP($AW142,'MP-2019_Female'!$A$3:$CH$103,IF(FA$104&gt;2034,84,(60+(FA$104-$AX$104)))))</f>
        <v>1.9066250789259692E-3</v>
      </c>
      <c r="FB142" s="381">
        <f>FA142*(1-VLOOKUP($AW142,'MP-2019_Female'!$A$3:$CH$103,IF(FB$104&gt;2034,84,(60+(FB$104-$AX$104)))))</f>
        <v>1.8879401531524947E-3</v>
      </c>
      <c r="FC142" s="381">
        <f>FB142*(1-VLOOKUP($AW142,'MP-2019_Female'!$A$3:$CH$103,IF(FC$104&gt;2034,84,(60+(FC$104-$AX$104)))))</f>
        <v>1.8694383396516002E-3</v>
      </c>
      <c r="FD142" s="381">
        <f>FC142*(1-VLOOKUP($AW142,'MP-2019_Female'!$A$3:$CH$103,IF(FD$104&gt;2034,84,(60+(FD$104-$AX$104)))))</f>
        <v>1.8511178439230144E-3</v>
      </c>
      <c r="FE142" s="381">
        <f>FD142*(1-VLOOKUP($AW142,'MP-2019_Female'!$A$3:$CH$103,IF(FE$104&gt;2034,84,(60+(FE$104-$AX$104)))))</f>
        <v>1.8329768890525688E-3</v>
      </c>
      <c r="FF142" s="381">
        <f>FE142*(1-VLOOKUP($AW142,'MP-2019_Female'!$A$3:$CH$103,IF(FF$104&gt;2034,84,(60+(FF$104-$AX$104)))))</f>
        <v>1.8150137155398536E-3</v>
      </c>
      <c r="FG142" s="381">
        <f>FF142*(1-VLOOKUP($AW142,'MP-2019_Female'!$A$3:$CH$103,IF(FG$104&gt;2034,84,(60+(FG$104-$AX$104)))))</f>
        <v>1.797226581127563E-3</v>
      </c>
      <c r="FH142" s="381">
        <f>FG142*(1-VLOOKUP($AW142,'MP-2019_Female'!$A$3:$CH$103,IF(FH$104&gt;2034,84,(60+(FH$104-$AX$104)))))</f>
        <v>1.7796137606325129E-3</v>
      </c>
      <c r="FI142" s="381">
        <f>FH142*(1-VLOOKUP($AW142,'MP-2019_Female'!$A$3:$CH$103,IF(FI$104&gt;2034,84,(60+(FI$104-$AX$104)))))</f>
        <v>1.7621735457783142E-3</v>
      </c>
      <c r="FJ142" s="381">
        <f>FI142*(1-VLOOKUP($AW142,'MP-2019_Female'!$A$3:$CH$103,IF(FJ$104&gt;2034,84,(60+(FJ$104-$AX$104)))))</f>
        <v>1.7449042450296867E-3</v>
      </c>
      <c r="FK142" s="381">
        <f>FJ142*(1-VLOOKUP($AW142,'MP-2019_Female'!$A$3:$CH$103,IF(FK$104&gt;2034,84,(60+(FK$104-$AX$104)))))</f>
        <v>1.7278041834283956E-3</v>
      </c>
      <c r="FL142" s="381">
        <f>FK142*(1-VLOOKUP($AW142,'MP-2019_Female'!$A$3:$CH$103,IF(FL$104&gt;2034,84,(60+(FL$104-$AX$104)))))</f>
        <v>1.7108717024307972E-3</v>
      </c>
      <c r="FM142" s="381">
        <f>FL142*(1-VLOOKUP($AW142,'MP-2019_Female'!$A$3:$CH$103,IF(FM$104&gt;2034,84,(60+(FM$104-$AX$104)))))</f>
        <v>1.6941051597469754E-3</v>
      </c>
      <c r="FN142" s="381">
        <f>FM142*(1-VLOOKUP($AW142,'MP-2019_Female'!$A$3:$CH$103,IF(FN$104&gt;2034,84,(60+(FN$104-$AX$104)))))</f>
        <v>1.6775029291814551E-3</v>
      </c>
    </row>
    <row r="143" spans="49:170">
      <c r="AW143" s="172">
        <v>63</v>
      </c>
      <c r="AX143" s="199">
        <f t="shared" si="32"/>
        <v>5.0622688436288213E-3</v>
      </c>
      <c r="AY143" s="334">
        <f t="shared" si="33"/>
        <v>5.0499999999999998E-3</v>
      </c>
      <c r="AZ143" s="381">
        <f>AY143*(1-VLOOKUP($AW143,'MP-2019_Female'!$A$3:$CH$103,IF(AZ$104&gt;2034,84,(60+(AZ$104-$AX$104)))))</f>
        <v>4.9904099999999998E-3</v>
      </c>
      <c r="BA143" s="381">
        <f>AZ143*(1-VLOOKUP($AW143,'MP-2019_Female'!$A$3:$CH$103,IF(BA$104&gt;2034,84,(60+(BA$104-$AX$104)))))</f>
        <v>4.9534809660000002E-3</v>
      </c>
      <c r="BB143" s="381">
        <f>BA143*(1-VLOOKUP($AW143,'MP-2019_Female'!$A$3:$CH$103,IF(BB$104&gt;2034,84,(60+(BB$104-$AX$104)))))</f>
        <v>4.9386205231020004E-3</v>
      </c>
      <c r="BC143" s="381">
        <f>BB143*(1-VLOOKUP($AW143,'MP-2019_Female'!$A$3:$CH$103,IF(BC$104&gt;2034,84,(60+(BC$104-$AX$104)))))</f>
        <v>4.9440530056774129E-3</v>
      </c>
      <c r="BD143" s="381">
        <f>BC143*(1-VLOOKUP($AW143,'MP-2019_Female'!$A$3:$CH$103,IF(BD$104&gt;2034,84,(60+(BD$104-$AX$104)))))</f>
        <v>4.9682788654052314E-3</v>
      </c>
      <c r="BE143" s="381">
        <f>BD143*(1-VLOOKUP($AW143,'MP-2019_Female'!$A$3:$CH$103,IF(BE$104&gt;2034,84,(60+(BE$104-$AX$104)))))</f>
        <v>4.9985853664842031E-3</v>
      </c>
      <c r="BF143" s="381">
        <f>BE143*(1-VLOOKUP($AW143,'MP-2019_Female'!$A$3:$CH$103,IF(BF$104&gt;2034,84,(60+(BF$104-$AX$104)))))</f>
        <v>5.0310761713663497E-3</v>
      </c>
      <c r="BG143" s="381">
        <f>BF143*(1-VLOOKUP($AW143,'MP-2019_Female'!$A$3:$CH$103,IF(BG$104&gt;2034,84,(60+(BG$104-$AX$104)))))</f>
        <v>5.0622688436288213E-3</v>
      </c>
      <c r="BH143" s="381">
        <f>BG143*(1-VLOOKUP($AW143,'MP-2019_Female'!$A$3:$CH$103,IF(BH$104&gt;2034,84,(60+(BH$104-$AX$104)))))</f>
        <v>5.0880864147313286E-3</v>
      </c>
      <c r="BI143" s="381">
        <f>BH143*(1-VLOOKUP($AW143,'MP-2019_Female'!$A$3:$CH$103,IF(BI$104&gt;2034,84,(60+(BI$104-$AX$104)))))</f>
        <v>5.1053859085414153E-3</v>
      </c>
      <c r="BJ143" s="471">
        <f>BI143*(1-VLOOKUP($AW143,'MP-2019_Female'!$A$3:$CH$103,IF(BJ$104&gt;2034,84,(60+(BJ$104-$AX$104)))))</f>
        <v>5.1120229102225197E-3</v>
      </c>
      <c r="BK143" s="381">
        <f>BJ143*(1-VLOOKUP($AW143,'MP-2019_Female'!$A$3:$CH$103,IF(BK$104&gt;2034,84,(60+(BK$104-$AX$104)))))</f>
        <v>5.1069108873122975E-3</v>
      </c>
      <c r="BL143" s="381">
        <f>BK143*(1-VLOOKUP($AW143,'MP-2019_Female'!$A$3:$CH$103,IF(BL$104&gt;2034,84,(60+(BL$104-$AX$104)))))</f>
        <v>5.0905687724728983E-3</v>
      </c>
      <c r="BM143" s="381">
        <f>BL143*(1-VLOOKUP($AW143,'MP-2019_Female'!$A$3:$CH$103,IF(BM$104&gt;2034,84,(60+(BM$104-$AX$104)))))</f>
        <v>5.0640978148560395E-3</v>
      </c>
      <c r="BN143" s="381">
        <f>BM143*(1-VLOOKUP($AW143,'MP-2019_Female'!$A$3:$CH$103,IF(BN$104&gt;2034,84,(60+(BN$104-$AX$104)))))</f>
        <v>5.0301683594965035E-3</v>
      </c>
      <c r="BO143" s="381">
        <f>BN143*(1-VLOOKUP($AW143,'MP-2019_Female'!$A$3:$CH$103,IF(BO$104&gt;2034,84,(60+(BO$104-$AX$104)))))</f>
        <v>4.9914360631283803E-3</v>
      </c>
      <c r="BP143" s="381">
        <f>BO143*(1-VLOOKUP($AW143,'MP-2019_Female'!$A$3:$CH$103,IF(BP$104&gt;2034,84,(60+(BP$104-$AX$104)))))</f>
        <v>4.9490088565917892E-3</v>
      </c>
      <c r="BQ143" s="381">
        <f>BP143*(1-VLOOKUP($AW143,'MP-2019_Female'!$A$3:$CH$103,IF(BQ$104&gt;2034,84,(60+(BQ$104-$AX$104)))))</f>
        <v>4.9039728759968041E-3</v>
      </c>
      <c r="BR143" s="381">
        <f>BQ143*(1-VLOOKUP($AW143,'MP-2019_Female'!$A$3:$CH$103,IF(BR$104&gt;2034,84,(60+(BR$104-$AX$104)))))</f>
        <v>4.857875530962434E-3</v>
      </c>
      <c r="BS143" s="381">
        <f>BR143*(1-VLOOKUP($AW143,'MP-2019_Female'!$A$3:$CH$103,IF(BS$104&gt;2034,84,(60+(BS$104-$AX$104)))))</f>
        <v>4.8112399258651945E-3</v>
      </c>
      <c r="BT143" s="381">
        <f>BS143*(1-VLOOKUP($AW143,'MP-2019_Female'!$A$3:$CH$103,IF(BT$104&gt;2034,84,(60+(BT$104-$AX$104)))))</f>
        <v>4.7645708985843017E-3</v>
      </c>
      <c r="BU143" s="381">
        <f>BT143*(1-VLOOKUP($AW143,'MP-2019_Female'!$A$3:$CH$103,IF(BU$104&gt;2034,84,(60+(BU$104-$AX$104)))))</f>
        <v>4.7178781037781753E-3</v>
      </c>
      <c r="BV143" s="381">
        <f>BU143*(1-VLOOKUP($AW143,'MP-2019_Female'!$A$3:$CH$103,IF(BV$104&gt;2034,84,(60+(BV$104-$AX$104)))))</f>
        <v>4.6711711105507717E-3</v>
      </c>
      <c r="BW143" s="381">
        <f>BV143*(1-VLOOKUP($AW143,'MP-2019_Female'!$A$3:$CH$103,IF(BW$104&gt;2034,84,(60+(BW$104-$AX$104)))))</f>
        <v>4.6249265165563191E-3</v>
      </c>
      <c r="BX143" s="381">
        <f>BW143*(1-VLOOKUP($AW143,'MP-2019_Female'!$A$3:$CH$103,IF(BX$104&gt;2034,84,(60+(BX$104-$AX$104)))))</f>
        <v>4.5791397440424113E-3</v>
      </c>
      <c r="BY143" s="381">
        <f>BX143*(1-VLOOKUP($AW143,'MP-2019_Female'!$A$3:$CH$103,IF(BY$104&gt;2034,84,(60+(BY$104-$AX$104)))))</f>
        <v>4.5338062605763917E-3</v>
      </c>
      <c r="BZ143" s="381">
        <f>BY143*(1-VLOOKUP($AW143,'MP-2019_Female'!$A$3:$CH$103,IF(BZ$104&gt;2034,84,(60+(BZ$104-$AX$104)))))</f>
        <v>4.4889215785966852E-3</v>
      </c>
      <c r="CA143" s="381">
        <f>BZ143*(1-VLOOKUP($AW143,'MP-2019_Female'!$A$3:$CH$103,IF(CA$104&gt;2034,84,(60+(CA$104-$AX$104)))))</f>
        <v>4.4444812549685776E-3</v>
      </c>
      <c r="CB143" s="381">
        <f>CA143*(1-VLOOKUP($AW143,'MP-2019_Female'!$A$3:$CH$103,IF(CB$104&gt;2034,84,(60+(CB$104-$AX$104)))))</f>
        <v>4.4004808905443882E-3</v>
      </c>
      <c r="CC143" s="381">
        <f>CB143*(1-VLOOKUP($AW143,'MP-2019_Female'!$A$3:$CH$103,IF(CC$104&gt;2034,84,(60+(CC$104-$AX$104)))))</f>
        <v>4.3569161297279989E-3</v>
      </c>
      <c r="CD143" s="381">
        <f>CC143*(1-VLOOKUP($AW143,'MP-2019_Female'!$A$3:$CH$103,IF(CD$104&gt;2034,84,(60+(CD$104-$AX$104)))))</f>
        <v>4.313782660043692E-3</v>
      </c>
      <c r="CE143" s="381">
        <f>CD143*(1-VLOOKUP($AW143,'MP-2019_Female'!$A$3:$CH$103,IF(CE$104&gt;2034,84,(60+(CE$104-$AX$104)))))</f>
        <v>4.271076211709259E-3</v>
      </c>
      <c r="CF143" s="381">
        <f>CE143*(1-VLOOKUP($AW143,'MP-2019_Female'!$A$3:$CH$103,IF(CF$104&gt;2034,84,(60+(CF$104-$AX$104)))))</f>
        <v>4.2287925572133374E-3</v>
      </c>
      <c r="CG143" s="381">
        <f>CF143*(1-VLOOKUP($AW143,'MP-2019_Female'!$A$3:$CH$103,IF(CG$104&gt;2034,84,(60+(CG$104-$AX$104)))))</f>
        <v>4.1869275108969255E-3</v>
      </c>
      <c r="CH143" s="381">
        <f>CG143*(1-VLOOKUP($AW143,'MP-2019_Female'!$A$3:$CH$103,IF(CH$104&gt;2034,84,(60+(CH$104-$AX$104)))))</f>
        <v>4.1454769285390455E-3</v>
      </c>
      <c r="CI143" s="381">
        <f>CH143*(1-VLOOKUP($AW143,'MP-2019_Female'!$A$3:$CH$103,IF(CI$104&gt;2034,84,(60+(CI$104-$AX$104)))))</f>
        <v>4.1044367069465086E-3</v>
      </c>
      <c r="CJ143" s="381">
        <f>CI143*(1-VLOOKUP($AW143,'MP-2019_Female'!$A$3:$CH$103,IF(CJ$104&gt;2034,84,(60+(CJ$104-$AX$104)))))</f>
        <v>4.063802783547738E-3</v>
      </c>
      <c r="CK143" s="381">
        <f>CJ143*(1-VLOOKUP($AW143,'MP-2019_Female'!$A$3:$CH$103,IF(CK$104&gt;2034,84,(60+(CK$104-$AX$104)))))</f>
        <v>4.0235711359906156E-3</v>
      </c>
      <c r="CL143" s="381">
        <f>CK143*(1-VLOOKUP($AW143,'MP-2019_Female'!$A$3:$CH$103,IF(CL$104&gt;2034,84,(60+(CL$104-$AX$104)))))</f>
        <v>3.9837377817443084E-3</v>
      </c>
      <c r="CM143" s="381">
        <f>CL143*(1-VLOOKUP($AW143,'MP-2019_Female'!$A$3:$CH$103,IF(CM$104&gt;2034,84,(60+(CM$104-$AX$104)))))</f>
        <v>3.9442987777050399E-3</v>
      </c>
      <c r="CN143" s="381">
        <f>CM143*(1-VLOOKUP($AW143,'MP-2019_Female'!$A$3:$CH$103,IF(CN$104&gt;2034,84,(60+(CN$104-$AX$104)))))</f>
        <v>3.9052502198057598E-3</v>
      </c>
      <c r="CO143" s="381">
        <f>CN143*(1-VLOOKUP($AW143,'MP-2019_Female'!$A$3:$CH$103,IF(CO$104&gt;2034,84,(60+(CO$104-$AX$104)))))</f>
        <v>3.8665882426296826E-3</v>
      </c>
      <c r="CP143" s="381">
        <f>CO143*(1-VLOOKUP($AW143,'MP-2019_Female'!$A$3:$CH$103,IF(CP$104&gt;2034,84,(60+(CP$104-$AX$104)))))</f>
        <v>3.8283090190276486E-3</v>
      </c>
      <c r="CQ143" s="381">
        <f>CP143*(1-VLOOKUP($AW143,'MP-2019_Female'!$A$3:$CH$103,IF(CQ$104&gt;2034,84,(60+(CQ$104-$AX$104)))))</f>
        <v>3.7904087597392748E-3</v>
      </c>
      <c r="CR143" s="381">
        <f>CQ143*(1-VLOOKUP($AW143,'MP-2019_Female'!$A$3:$CH$103,IF(CR$104&gt;2034,84,(60+(CR$104-$AX$104)))))</f>
        <v>3.752883713017856E-3</v>
      </c>
      <c r="CS143" s="381">
        <f>CR143*(1-VLOOKUP($AW143,'MP-2019_Female'!$A$3:$CH$103,IF(CS$104&gt;2034,84,(60+(CS$104-$AX$104)))))</f>
        <v>3.7157301642589792E-3</v>
      </c>
      <c r="CT143" s="381">
        <f>CS143*(1-VLOOKUP($AW143,'MP-2019_Female'!$A$3:$CH$103,IF(CT$104&gt;2034,84,(60+(CT$104-$AX$104)))))</f>
        <v>3.6789444356328154E-3</v>
      </c>
      <c r="CU143" s="381">
        <f>CT143*(1-VLOOKUP($AW143,'MP-2019_Female'!$A$3:$CH$103,IF(CU$104&gt;2034,84,(60+(CU$104-$AX$104)))))</f>
        <v>3.6425228857200503E-3</v>
      </c>
      <c r="CV143" s="381">
        <f>CU143*(1-VLOOKUP($AW143,'MP-2019_Female'!$A$3:$CH$103,IF(CV$104&gt;2034,84,(60+(CV$104-$AX$104)))))</f>
        <v>3.6064619091514217E-3</v>
      </c>
      <c r="CW143" s="381">
        <f>CV143*(1-VLOOKUP($AW143,'MP-2019_Female'!$A$3:$CH$103,IF(CW$104&gt;2034,84,(60+(CW$104-$AX$104)))))</f>
        <v>3.5707579362508225E-3</v>
      </c>
      <c r="CX143" s="381">
        <f>CW143*(1-VLOOKUP($AW143,'MP-2019_Female'!$A$3:$CH$103,IF(CX$104&gt;2034,84,(60+(CX$104-$AX$104)))))</f>
        <v>3.5354074326819393E-3</v>
      </c>
      <c r="CY143" s="381">
        <f>CX143*(1-VLOOKUP($AW143,'MP-2019_Female'!$A$3:$CH$103,IF(CY$104&gt;2034,84,(60+(CY$104-$AX$104)))))</f>
        <v>3.5004068990983879E-3</v>
      </c>
      <c r="CZ143" s="381">
        <f>CY143*(1-VLOOKUP($AW143,'MP-2019_Female'!$A$3:$CH$103,IF(CZ$104&gt;2034,84,(60+(CZ$104-$AX$104)))))</f>
        <v>3.4657528707973139E-3</v>
      </c>
      <c r="DA143" s="381">
        <f>CZ143*(1-VLOOKUP($AW143,'MP-2019_Female'!$A$3:$CH$103,IF(DA$104&gt;2034,84,(60+(DA$104-$AX$104)))))</f>
        <v>3.4314419173764204E-3</v>
      </c>
      <c r="DB143" s="381">
        <f>DA143*(1-VLOOKUP($AW143,'MP-2019_Female'!$A$3:$CH$103,IF(DB$104&gt;2034,84,(60+(DB$104-$AX$104)))))</f>
        <v>3.3974706423943938E-3</v>
      </c>
      <c r="DC143" s="381">
        <f>DB143*(1-VLOOKUP($AW143,'MP-2019_Female'!$A$3:$CH$103,IF(DC$104&gt;2034,84,(60+(DC$104-$AX$104)))))</f>
        <v>3.3638356830346895E-3</v>
      </c>
      <c r="DD143" s="381">
        <f>DC143*(1-VLOOKUP($AW143,'MP-2019_Female'!$A$3:$CH$103,IF(DD$104&gt;2034,84,(60+(DD$104-$AX$104)))))</f>
        <v>3.3305337097726461E-3</v>
      </c>
      <c r="DE143" s="381">
        <f>DD143*(1-VLOOKUP($AW143,'MP-2019_Female'!$A$3:$CH$103,IF(DE$104&gt;2034,84,(60+(DE$104-$AX$104)))))</f>
        <v>3.297561426045897E-3</v>
      </c>
      <c r="DF143" s="381">
        <f>DE143*(1-VLOOKUP($AW143,'MP-2019_Female'!$A$3:$CH$103,IF(DF$104&gt;2034,84,(60+(DF$104-$AX$104)))))</f>
        <v>3.2649155679280424E-3</v>
      </c>
      <c r="DG143" s="381">
        <f>DF143*(1-VLOOKUP($AW143,'MP-2019_Female'!$A$3:$CH$103,IF(DG$104&gt;2034,84,(60+(DG$104-$AX$104)))))</f>
        <v>3.2325929038055545E-3</v>
      </c>
      <c r="DH143" s="381">
        <f>DG143*(1-VLOOKUP($AW143,'MP-2019_Female'!$A$3:$CH$103,IF(DH$104&gt;2034,84,(60+(DH$104-$AX$104)))))</f>
        <v>3.2005902340578795E-3</v>
      </c>
      <c r="DI143" s="381">
        <f>DH143*(1-VLOOKUP($AW143,'MP-2019_Female'!$A$3:$CH$103,IF(DI$104&gt;2034,84,(60+(DI$104-$AX$104)))))</f>
        <v>3.1689043907407064E-3</v>
      </c>
      <c r="DJ143" s="381">
        <f>DI143*(1-VLOOKUP($AW143,'MP-2019_Female'!$A$3:$CH$103,IF(DJ$104&gt;2034,84,(60+(DJ$104-$AX$104)))))</f>
        <v>3.1375322372723734E-3</v>
      </c>
      <c r="DK143" s="381">
        <f>DJ143*(1-VLOOKUP($AW143,'MP-2019_Female'!$A$3:$CH$103,IF(DK$104&gt;2034,84,(60+(DK$104-$AX$104)))))</f>
        <v>3.106470668123377E-3</v>
      </c>
      <c r="DL143" s="381">
        <f>DK143*(1-VLOOKUP($AW143,'MP-2019_Female'!$A$3:$CH$103,IF(DL$104&gt;2034,84,(60+(DL$104-$AX$104)))))</f>
        <v>3.0757166085089555E-3</v>
      </c>
      <c r="DM143" s="381">
        <f>DL143*(1-VLOOKUP($AW143,'MP-2019_Female'!$A$3:$CH$103,IF(DM$104&gt;2034,84,(60+(DM$104-$AX$104)))))</f>
        <v>3.0452670140847168E-3</v>
      </c>
      <c r="DN143" s="381">
        <f>DM143*(1-VLOOKUP($AW143,'MP-2019_Female'!$A$3:$CH$103,IF(DN$104&gt;2034,84,(60+(DN$104-$AX$104)))))</f>
        <v>3.0151188706452779E-3</v>
      </c>
      <c r="DO143" s="381">
        <f>DN143*(1-VLOOKUP($AW143,'MP-2019_Female'!$A$3:$CH$103,IF(DO$104&gt;2034,84,(60+(DO$104-$AX$104)))))</f>
        <v>2.9852691938258894E-3</v>
      </c>
      <c r="DP143" s="381">
        <f>DO143*(1-VLOOKUP($AW143,'MP-2019_Female'!$A$3:$CH$103,IF(DP$104&gt;2034,84,(60+(DP$104-$AX$104)))))</f>
        <v>2.955715028807013E-3</v>
      </c>
      <c r="DQ143" s="381">
        <f>DP143*(1-VLOOKUP($AW143,'MP-2019_Female'!$A$3:$CH$103,IF(DQ$104&gt;2034,84,(60+(DQ$104-$AX$104)))))</f>
        <v>2.9264534500218235E-3</v>
      </c>
      <c r="DR143" s="381">
        <f>DQ143*(1-VLOOKUP($AW143,'MP-2019_Female'!$A$3:$CH$103,IF(DR$104&gt;2034,84,(60+(DR$104-$AX$104)))))</f>
        <v>2.8974815608666074E-3</v>
      </c>
      <c r="DS143" s="381">
        <f>DR143*(1-VLOOKUP($AW143,'MP-2019_Female'!$A$3:$CH$103,IF(DS$104&gt;2034,84,(60+(DS$104-$AX$104)))))</f>
        <v>2.8687964934140278E-3</v>
      </c>
      <c r="DT143" s="381">
        <f>DS143*(1-VLOOKUP($AW143,'MP-2019_Female'!$A$3:$CH$103,IF(DT$104&gt;2034,84,(60+(DT$104-$AX$104)))))</f>
        <v>2.8403954081292287E-3</v>
      </c>
      <c r="DU143" s="381">
        <f>DT143*(1-VLOOKUP($AW143,'MP-2019_Female'!$A$3:$CH$103,IF(DU$104&gt;2034,84,(60+(DU$104-$AX$104)))))</f>
        <v>2.8122754935887492E-3</v>
      </c>
      <c r="DV143" s="381">
        <f>DU143*(1-VLOOKUP($AW143,'MP-2019_Female'!$A$3:$CH$103,IF(DV$104&gt;2034,84,(60+(DV$104-$AX$104)))))</f>
        <v>2.7844339662022204E-3</v>
      </c>
      <c r="DW143" s="381">
        <f>DV143*(1-VLOOKUP($AW143,'MP-2019_Female'!$A$3:$CH$103,IF(DW$104&gt;2034,84,(60+(DW$104-$AX$104)))))</f>
        <v>2.7568680699368185E-3</v>
      </c>
      <c r="DX143" s="381">
        <f>DW143*(1-VLOOKUP($AW143,'MP-2019_Female'!$A$3:$CH$103,IF(DX$104&gt;2034,84,(60+(DX$104-$AX$104)))))</f>
        <v>2.7295750760444439E-3</v>
      </c>
      <c r="DY143" s="381">
        <f>DX143*(1-VLOOKUP($AW143,'MP-2019_Female'!$A$3:$CH$103,IF(DY$104&gt;2034,84,(60+(DY$104-$AX$104)))))</f>
        <v>2.7025522827916039E-3</v>
      </c>
      <c r="DZ143" s="381">
        <f>DY143*(1-VLOOKUP($AW143,'MP-2019_Female'!$A$3:$CH$103,IF(DZ$104&gt;2034,84,(60+(DZ$104-$AX$104)))))</f>
        <v>2.6757970151919672E-3</v>
      </c>
      <c r="EA143" s="381">
        <f>DZ143*(1-VLOOKUP($AW143,'MP-2019_Female'!$A$3:$CH$103,IF(EA$104&gt;2034,84,(60+(EA$104-$AX$104)))))</f>
        <v>2.6493066247415668E-3</v>
      </c>
      <c r="EB143" s="381">
        <f>EA143*(1-VLOOKUP($AW143,'MP-2019_Female'!$A$3:$CH$103,IF(EB$104&gt;2034,84,(60+(EB$104-$AX$104)))))</f>
        <v>2.6230784891566254E-3</v>
      </c>
      <c r="EC143" s="381">
        <f>EB143*(1-VLOOKUP($AW143,'MP-2019_Female'!$A$3:$CH$103,IF(EC$104&gt;2034,84,(60+(EC$104-$AX$104)))))</f>
        <v>2.5971100121139749E-3</v>
      </c>
      <c r="ED143" s="381">
        <f>EC143*(1-VLOOKUP($AW143,'MP-2019_Female'!$A$3:$CH$103,IF(ED$104&gt;2034,84,(60+(ED$104-$AX$104)))))</f>
        <v>2.5713986229940465E-3</v>
      </c>
      <c r="EE143" s="381">
        <f>ED143*(1-VLOOKUP($AW143,'MP-2019_Female'!$A$3:$CH$103,IF(EE$104&gt;2034,84,(60+(EE$104-$AX$104)))))</f>
        <v>2.5459417766264055E-3</v>
      </c>
      <c r="EF143" s="381">
        <f>EE143*(1-VLOOKUP($AW143,'MP-2019_Female'!$A$3:$CH$103,IF(EF$104&gt;2034,84,(60+(EF$104-$AX$104)))))</f>
        <v>2.520736953037804E-3</v>
      </c>
      <c r="EG143" s="381">
        <f>EF143*(1-VLOOKUP($AW143,'MP-2019_Female'!$A$3:$CH$103,IF(EG$104&gt;2034,84,(60+(EG$104-$AX$104)))))</f>
        <v>2.4957816572027296E-3</v>
      </c>
      <c r="EH143" s="381">
        <f>EG143*(1-VLOOKUP($AW143,'MP-2019_Female'!$A$3:$CH$103,IF(EH$104&gt;2034,84,(60+(EH$104-$AX$104)))))</f>
        <v>2.4710734187964227E-3</v>
      </c>
      <c r="EI143" s="381">
        <f>EH143*(1-VLOOKUP($AW143,'MP-2019_Female'!$A$3:$CH$103,IF(EI$104&gt;2034,84,(60+(EI$104-$AX$104)))))</f>
        <v>2.446609791950338E-3</v>
      </c>
      <c r="EJ143" s="381">
        <f>EI143*(1-VLOOKUP($AW143,'MP-2019_Female'!$A$3:$CH$103,IF(EJ$104&gt;2034,84,(60+(EJ$104-$AX$104)))))</f>
        <v>2.4223883550100298E-3</v>
      </c>
      <c r="EK143" s="381">
        <f>EJ143*(1-VLOOKUP($AW143,'MP-2019_Female'!$A$3:$CH$103,IF(EK$104&gt;2034,84,(60+(EK$104-$AX$104)))))</f>
        <v>2.3984067102954306E-3</v>
      </c>
      <c r="EL143" s="381">
        <f>EK143*(1-VLOOKUP($AW143,'MP-2019_Female'!$A$3:$CH$103,IF(EL$104&gt;2034,84,(60+(EL$104-$AX$104)))))</f>
        <v>2.3746624838635057E-3</v>
      </c>
      <c r="EM143" s="381">
        <f>EL143*(1-VLOOKUP($AW143,'MP-2019_Female'!$A$3:$CH$103,IF(EM$104&gt;2034,84,(60+(EM$104-$AX$104)))))</f>
        <v>2.351153325273257E-3</v>
      </c>
      <c r="EN143" s="381">
        <f>EM143*(1-VLOOKUP($AW143,'MP-2019_Female'!$A$3:$CH$103,IF(EN$104&gt;2034,84,(60+(EN$104-$AX$104)))))</f>
        <v>2.3278769073530516E-3</v>
      </c>
      <c r="EO143" s="381">
        <f>EN143*(1-VLOOKUP($AW143,'MP-2019_Female'!$A$3:$CH$103,IF(EO$104&gt;2034,84,(60+(EO$104-$AX$104)))))</f>
        <v>2.3048309259702565E-3</v>
      </c>
      <c r="EP143" s="381">
        <f>EO143*(1-VLOOKUP($AW143,'MP-2019_Female'!$A$3:$CH$103,IF(EP$104&gt;2034,84,(60+(EP$104-$AX$104)))))</f>
        <v>2.2820130998031508E-3</v>
      </c>
      <c r="EQ143" s="381">
        <f>EP143*(1-VLOOKUP($AW143,'MP-2019_Female'!$A$3:$CH$103,IF(EQ$104&gt;2034,84,(60+(EQ$104-$AX$104)))))</f>
        <v>2.2594211701150997E-3</v>
      </c>
      <c r="ER143" s="381">
        <f>EQ143*(1-VLOOKUP($AW143,'MP-2019_Female'!$A$3:$CH$103,IF(ER$104&gt;2034,84,(60+(ER$104-$AX$104)))))</f>
        <v>2.2370529005309604E-3</v>
      </c>
      <c r="ES143" s="381">
        <f>ER143*(1-VLOOKUP($AW143,'MP-2019_Female'!$A$3:$CH$103,IF(ES$104&gt;2034,84,(60+(ES$104-$AX$104)))))</f>
        <v>2.214906076815704E-3</v>
      </c>
      <c r="ET143" s="381">
        <f>ES143*(1-VLOOKUP($AW143,'MP-2019_Female'!$A$3:$CH$103,IF(ET$104&gt;2034,84,(60+(ET$104-$AX$104)))))</f>
        <v>2.1929785066552286E-3</v>
      </c>
      <c r="EU143" s="381">
        <f>ET143*(1-VLOOKUP($AW143,'MP-2019_Female'!$A$3:$CH$103,IF(EU$104&gt;2034,84,(60+(EU$104-$AX$104)))))</f>
        <v>2.1712680194393417E-3</v>
      </c>
      <c r="EV143" s="381">
        <f>EU143*(1-VLOOKUP($AW143,'MP-2019_Female'!$A$3:$CH$103,IF(EV$104&gt;2034,84,(60+(EV$104-$AX$104)))))</f>
        <v>2.1497724660468924E-3</v>
      </c>
      <c r="EW143" s="381">
        <f>EV143*(1-VLOOKUP($AW143,'MP-2019_Female'!$A$3:$CH$103,IF(EW$104&gt;2034,84,(60+(EW$104-$AX$104)))))</f>
        <v>2.128489718633028E-3</v>
      </c>
      <c r="EX143" s="381">
        <f>EW143*(1-VLOOKUP($AW143,'MP-2019_Female'!$A$3:$CH$103,IF(EX$104&gt;2034,84,(60+(EX$104-$AX$104)))))</f>
        <v>2.1074176704185608E-3</v>
      </c>
      <c r="EY143" s="381">
        <f>EX143*(1-VLOOKUP($AW143,'MP-2019_Female'!$A$3:$CH$103,IF(EY$104&gt;2034,84,(60+(EY$104-$AX$104)))))</f>
        <v>2.0865542354814169E-3</v>
      </c>
      <c r="EZ143" s="381">
        <f>EY143*(1-VLOOKUP($AW143,'MP-2019_Female'!$A$3:$CH$103,IF(EZ$104&gt;2034,84,(60+(EZ$104-$AX$104)))))</f>
        <v>2.0658973485501507E-3</v>
      </c>
      <c r="FA143" s="381">
        <f>EZ143*(1-VLOOKUP($AW143,'MP-2019_Female'!$A$3:$CH$103,IF(FA$104&gt;2034,84,(60+(FA$104-$AX$104)))))</f>
        <v>2.0454449647995042E-3</v>
      </c>
      <c r="FB143" s="381">
        <f>FA143*(1-VLOOKUP($AW143,'MP-2019_Female'!$A$3:$CH$103,IF(FB$104&gt;2034,84,(60+(FB$104-$AX$104)))))</f>
        <v>2.0251950596479888E-3</v>
      </c>
      <c r="FC143" s="381">
        <f>FB143*(1-VLOOKUP($AW143,'MP-2019_Female'!$A$3:$CH$103,IF(FC$104&gt;2034,84,(60+(FC$104-$AX$104)))))</f>
        <v>2.0051456285574737E-3</v>
      </c>
      <c r="FD143" s="381">
        <f>FC143*(1-VLOOKUP($AW143,'MP-2019_Female'!$A$3:$CH$103,IF(FD$104&gt;2034,84,(60+(FD$104-$AX$104)))))</f>
        <v>1.9852946868347547E-3</v>
      </c>
      <c r="FE143" s="381">
        <f>FD143*(1-VLOOKUP($AW143,'MP-2019_Female'!$A$3:$CH$103,IF(FE$104&gt;2034,84,(60+(FE$104-$AX$104)))))</f>
        <v>1.9656402694350908E-3</v>
      </c>
      <c r="FF143" s="381">
        <f>FE143*(1-VLOOKUP($AW143,'MP-2019_Female'!$A$3:$CH$103,IF(FF$104&gt;2034,84,(60+(FF$104-$AX$104)))))</f>
        <v>1.9461804307676833E-3</v>
      </c>
      <c r="FG143" s="381">
        <f>FF143*(1-VLOOKUP($AW143,'MP-2019_Female'!$A$3:$CH$103,IF(FG$104&gt;2034,84,(60+(FG$104-$AX$104)))))</f>
        <v>1.9269132445030831E-3</v>
      </c>
      <c r="FH143" s="381">
        <f>FG143*(1-VLOOKUP($AW143,'MP-2019_Female'!$A$3:$CH$103,IF(FH$104&gt;2034,84,(60+(FH$104-$AX$104)))))</f>
        <v>1.9078368033825024E-3</v>
      </c>
      <c r="FI143" s="381">
        <f>FH143*(1-VLOOKUP($AW143,'MP-2019_Female'!$A$3:$CH$103,IF(FI$104&gt;2034,84,(60+(FI$104-$AX$104)))))</f>
        <v>1.8889492190290156E-3</v>
      </c>
      <c r="FJ143" s="381">
        <f>FI143*(1-VLOOKUP($AW143,'MP-2019_Female'!$A$3:$CH$103,IF(FJ$104&gt;2034,84,(60+(FJ$104-$AX$104)))))</f>
        <v>1.8702486217606284E-3</v>
      </c>
      <c r="FK143" s="381">
        <f>FJ143*(1-VLOOKUP($AW143,'MP-2019_Female'!$A$3:$CH$103,IF(FK$104&gt;2034,84,(60+(FK$104-$AX$104)))))</f>
        <v>1.8517331604051982E-3</v>
      </c>
      <c r="FL143" s="381">
        <f>FK143*(1-VLOOKUP($AW143,'MP-2019_Female'!$A$3:$CH$103,IF(FL$104&gt;2034,84,(60+(FL$104-$AX$104)))))</f>
        <v>1.8334010021171868E-3</v>
      </c>
      <c r="FM143" s="381">
        <f>FL143*(1-VLOOKUP($AW143,'MP-2019_Female'!$A$3:$CH$103,IF(FM$104&gt;2034,84,(60+(FM$104-$AX$104)))))</f>
        <v>1.8152503321962265E-3</v>
      </c>
      <c r="FN143" s="381">
        <f>FM143*(1-VLOOKUP($AW143,'MP-2019_Female'!$A$3:$CH$103,IF(FN$104&gt;2034,84,(60+(FN$104-$AX$104)))))</f>
        <v>1.7972793539074838E-3</v>
      </c>
    </row>
    <row r="144" spans="49:170">
      <c r="AW144" s="172">
        <v>64</v>
      </c>
      <c r="AX144" s="199">
        <f t="shared" si="32"/>
        <v>5.4785882014394098E-3</v>
      </c>
      <c r="AY144" s="334">
        <f t="shared" si="33"/>
        <v>5.5751999999999998E-3</v>
      </c>
      <c r="AZ144" s="381">
        <f>AY144*(1-VLOOKUP($AW144,'MP-2019_Female'!$A$3:$CH$103,IF(AZ$104&gt;2034,84,(60+(AZ$104-$AX$104)))))</f>
        <v>5.4993772800000004E-3</v>
      </c>
      <c r="BA144" s="381">
        <f>AZ144*(1-VLOOKUP($AW144,'MP-2019_Female'!$A$3:$CH$103,IF(BA$104&gt;2034,84,(60+(BA$104-$AX$104)))))</f>
        <v>5.4465832581120002E-3</v>
      </c>
      <c r="BB144" s="381">
        <f>BA144*(1-VLOOKUP($AW144,'MP-2019_Female'!$A$3:$CH$103,IF(BB$104&gt;2034,84,(60+(BB$104-$AX$104)))))</f>
        <v>5.4160823918665731E-3</v>
      </c>
      <c r="BC144" s="381">
        <f>BB144*(1-VLOOKUP($AW144,'MP-2019_Female'!$A$3:$CH$103,IF(BC$104&gt;2034,84,(60+(BC$104-$AX$104)))))</f>
        <v>5.4063334435612131E-3</v>
      </c>
      <c r="BD144" s="381">
        <f>BC144*(1-VLOOKUP($AW144,'MP-2019_Female'!$A$3:$CH$103,IF(BD$104&gt;2034,84,(60+(BD$104-$AX$104)))))</f>
        <v>5.4166054771039793E-3</v>
      </c>
      <c r="BE144" s="381">
        <f>BD144*(1-VLOOKUP($AW144,'MP-2019_Female'!$A$3:$CH$103,IF(BE$104&gt;2034,84,(60+(BE$104-$AX$104)))))</f>
        <v>5.4339386146307128E-3</v>
      </c>
      <c r="BF144" s="381">
        <f>BE144*(1-VLOOKUP($AW144,'MP-2019_Female'!$A$3:$CH$103,IF(BF$104&gt;2034,84,(60+(BF$104-$AX$104)))))</f>
        <v>5.4556743690892355E-3</v>
      </c>
      <c r="BG144" s="381">
        <f>BF144*(1-VLOOKUP($AW144,'MP-2019_Female'!$A$3:$CH$103,IF(BG$104&gt;2034,84,(60+(BG$104-$AX$104)))))</f>
        <v>5.4785882014394098E-3</v>
      </c>
      <c r="BH144" s="381">
        <f>BG144*(1-VLOOKUP($AW144,'MP-2019_Female'!$A$3:$CH$103,IF(BH$104&gt;2034,84,(60+(BH$104-$AX$104)))))</f>
        <v>5.4988589777847357E-3</v>
      </c>
      <c r="BI144" s="381">
        <f>BH144*(1-VLOOKUP($AW144,'MP-2019_Female'!$A$3:$CH$103,IF(BI$104&gt;2034,84,(60+(BI$104-$AX$104)))))</f>
        <v>5.513156011126976E-3</v>
      </c>
      <c r="BJ144" s="471">
        <f>BI144*(1-VLOOKUP($AW144,'MP-2019_Female'!$A$3:$CH$103,IF(BJ$104&gt;2034,84,(60+(BJ$104-$AX$104)))))</f>
        <v>5.5192204827392167E-3</v>
      </c>
      <c r="BK144" s="381">
        <f>BJ144*(1-VLOOKUP($AW144,'MP-2019_Female'!$A$3:$CH$103,IF(BK$104&gt;2034,84,(60+(BK$104-$AX$104)))))</f>
        <v>5.5153570284012989E-3</v>
      </c>
      <c r="BL144" s="381">
        <f>BK144*(1-VLOOKUP($AW144,'MP-2019_Female'!$A$3:$CH$103,IF(BL$104&gt;2034,84,(60+(BL$104-$AX$104)))))</f>
        <v>5.5004655644246151E-3</v>
      </c>
      <c r="BM144" s="381">
        <f>BL144*(1-VLOOKUP($AW144,'MP-2019_Female'!$A$3:$CH$103,IF(BM$104&gt;2034,84,(60+(BM$104-$AX$104)))))</f>
        <v>5.4757134693847048E-3</v>
      </c>
      <c r="BN144" s="381">
        <f>BM144*(1-VLOOKUP($AW144,'MP-2019_Female'!$A$3:$CH$103,IF(BN$104&gt;2034,84,(60+(BN$104-$AX$104)))))</f>
        <v>5.4428591885683966E-3</v>
      </c>
      <c r="BO144" s="381">
        <f>BN144*(1-VLOOKUP($AW144,'MP-2019_Female'!$A$3:$CH$103,IF(BO$104&gt;2034,84,(60+(BO$104-$AX$104)))))</f>
        <v>5.403670602410704E-3</v>
      </c>
      <c r="BP144" s="381">
        <f>BO144*(1-VLOOKUP($AW144,'MP-2019_Female'!$A$3:$CH$103,IF(BP$104&gt;2034,84,(60+(BP$104-$AX$104)))))</f>
        <v>5.3599008705311774E-3</v>
      </c>
      <c r="BQ144" s="381">
        <f>BP144*(1-VLOOKUP($AW144,'MP-2019_Female'!$A$3:$CH$103,IF(BQ$104&gt;2034,84,(60+(BQ$104-$AX$104)))))</f>
        <v>5.312733742870503E-3</v>
      </c>
      <c r="BR144" s="381">
        <f>BQ144*(1-VLOOKUP($AW144,'MP-2019_Female'!$A$3:$CH$103,IF(BR$104&gt;2034,84,(60+(BR$104-$AX$104)))))</f>
        <v>5.2633253190618075E-3</v>
      </c>
      <c r="BS144" s="381">
        <f>BR144*(1-VLOOKUP($AW144,'MP-2019_Female'!$A$3:$CH$103,IF(BS$104&gt;2034,84,(60+(BS$104-$AX$104)))))</f>
        <v>5.2127973959988135E-3</v>
      </c>
      <c r="BT144" s="381">
        <f>BS144*(1-VLOOKUP($AW144,'MP-2019_Female'!$A$3:$CH$103,IF(BT$104&gt;2034,84,(60+(BT$104-$AX$104)))))</f>
        <v>5.1622332612576245E-3</v>
      </c>
      <c r="BU144" s="381">
        <f>BT144*(1-VLOOKUP($AW144,'MP-2019_Female'!$A$3:$CH$103,IF(BU$104&gt;2034,84,(60+(BU$104-$AX$104)))))</f>
        <v>5.1116433752972992E-3</v>
      </c>
      <c r="BV144" s="381">
        <f>BU144*(1-VLOOKUP($AW144,'MP-2019_Female'!$A$3:$CH$103,IF(BV$104&gt;2034,84,(60+(BV$104-$AX$104)))))</f>
        <v>5.0610381058818557E-3</v>
      </c>
      <c r="BW144" s="381">
        <f>BV144*(1-VLOOKUP($AW144,'MP-2019_Female'!$A$3:$CH$103,IF(BW$104&gt;2034,84,(60+(BW$104-$AX$104)))))</f>
        <v>5.0104277248230371E-3</v>
      </c>
      <c r="BX144" s="381">
        <f>BW144*(1-VLOOKUP($AW144,'MP-2019_Female'!$A$3:$CH$103,IF(BX$104&gt;2034,84,(60+(BX$104-$AX$104)))))</f>
        <v>4.9608244903472888E-3</v>
      </c>
      <c r="BY144" s="381">
        <f>BX144*(1-VLOOKUP($AW144,'MP-2019_Female'!$A$3:$CH$103,IF(BY$104&gt;2034,84,(60+(BY$104-$AX$104)))))</f>
        <v>4.9117123278928504E-3</v>
      </c>
      <c r="BZ144" s="381">
        <f>BY144*(1-VLOOKUP($AW144,'MP-2019_Female'!$A$3:$CH$103,IF(BZ$104&gt;2034,84,(60+(BZ$104-$AX$104)))))</f>
        <v>4.8630863758467114E-3</v>
      </c>
      <c r="CA144" s="381">
        <f>BZ144*(1-VLOOKUP($AW144,'MP-2019_Female'!$A$3:$CH$103,IF(CA$104&gt;2034,84,(60+(CA$104-$AX$104)))))</f>
        <v>4.814941820725829E-3</v>
      </c>
      <c r="CB144" s="381">
        <f>CA144*(1-VLOOKUP($AW144,'MP-2019_Female'!$A$3:$CH$103,IF(CB$104&gt;2034,84,(60+(CB$104-$AX$104)))))</f>
        <v>4.7672738967006432E-3</v>
      </c>
      <c r="CC144" s="381">
        <f>CB144*(1-VLOOKUP($AW144,'MP-2019_Female'!$A$3:$CH$103,IF(CC$104&gt;2034,84,(60+(CC$104-$AX$104)))))</f>
        <v>4.7200778851233067E-3</v>
      </c>
      <c r="CD144" s="381">
        <f>CC144*(1-VLOOKUP($AW144,'MP-2019_Female'!$A$3:$CH$103,IF(CD$104&gt;2034,84,(60+(CD$104-$AX$104)))))</f>
        <v>4.6733491140605859E-3</v>
      </c>
      <c r="CE144" s="381">
        <f>CD144*(1-VLOOKUP($AW144,'MP-2019_Female'!$A$3:$CH$103,IF(CE$104&gt;2034,84,(60+(CE$104-$AX$104)))))</f>
        <v>4.6270829578313856E-3</v>
      </c>
      <c r="CF144" s="381">
        <f>CE144*(1-VLOOKUP($AW144,'MP-2019_Female'!$A$3:$CH$103,IF(CF$104&gt;2034,84,(60+(CF$104-$AX$104)))))</f>
        <v>4.5812748365488551E-3</v>
      </c>
      <c r="CG144" s="381">
        <f>CF144*(1-VLOOKUP($AW144,'MP-2019_Female'!$A$3:$CH$103,IF(CG$104&gt;2034,84,(60+(CG$104-$AX$104)))))</f>
        <v>4.5359202156670213E-3</v>
      </c>
      <c r="CH144" s="381">
        <f>CG144*(1-VLOOKUP($AW144,'MP-2019_Female'!$A$3:$CH$103,IF(CH$104&gt;2034,84,(60+(CH$104-$AX$104)))))</f>
        <v>4.4910146055319178E-3</v>
      </c>
      <c r="CI144" s="381">
        <f>CH144*(1-VLOOKUP($AW144,'MP-2019_Female'!$A$3:$CH$103,IF(CI$104&gt;2034,84,(60+(CI$104-$AX$104)))))</f>
        <v>4.4465535609371516E-3</v>
      </c>
      <c r="CJ144" s="381">
        <f>CI144*(1-VLOOKUP($AW144,'MP-2019_Female'!$A$3:$CH$103,IF(CJ$104&gt;2034,84,(60+(CJ$104-$AX$104)))))</f>
        <v>4.4025326806838736E-3</v>
      </c>
      <c r="CK144" s="381">
        <f>CJ144*(1-VLOOKUP($AW144,'MP-2019_Female'!$A$3:$CH$103,IF(CK$104&gt;2034,84,(60+(CK$104-$AX$104)))))</f>
        <v>4.3589476071451035E-3</v>
      </c>
      <c r="CL144" s="381">
        <f>CK144*(1-VLOOKUP($AW144,'MP-2019_Female'!$A$3:$CH$103,IF(CL$104&gt;2034,84,(60+(CL$104-$AX$104)))))</f>
        <v>4.3157940258343672E-3</v>
      </c>
      <c r="CM144" s="381">
        <f>CL144*(1-VLOOKUP($AW144,'MP-2019_Female'!$A$3:$CH$103,IF(CM$104&gt;2034,84,(60+(CM$104-$AX$104)))))</f>
        <v>4.2730676649786071E-3</v>
      </c>
      <c r="CN144" s="381">
        <f>CM144*(1-VLOOKUP($AW144,'MP-2019_Female'!$A$3:$CH$103,IF(CN$104&gt;2034,84,(60+(CN$104-$AX$104)))))</f>
        <v>4.2307642950953185E-3</v>
      </c>
      <c r="CO144" s="381">
        <f>CN144*(1-VLOOKUP($AW144,'MP-2019_Female'!$A$3:$CH$103,IF(CO$104&gt;2034,84,(60+(CO$104-$AX$104)))))</f>
        <v>4.1888797285738752E-3</v>
      </c>
      <c r="CP144" s="381">
        <f>CO144*(1-VLOOKUP($AW144,'MP-2019_Female'!$A$3:$CH$103,IF(CP$104&gt;2034,84,(60+(CP$104-$AX$104)))))</f>
        <v>4.1474098192609936E-3</v>
      </c>
      <c r="CQ144" s="381">
        <f>CP144*(1-VLOOKUP($AW144,'MP-2019_Female'!$A$3:$CH$103,IF(CQ$104&gt;2034,84,(60+(CQ$104-$AX$104)))))</f>
        <v>4.1063504620503094E-3</v>
      </c>
      <c r="CR144" s="381">
        <f>CQ144*(1-VLOOKUP($AW144,'MP-2019_Female'!$A$3:$CH$103,IF(CR$104&gt;2034,84,(60+(CR$104-$AX$104)))))</f>
        <v>4.065697592476011E-3</v>
      </c>
      <c r="CS144" s="381">
        <f>CR144*(1-VLOOKUP($AW144,'MP-2019_Female'!$A$3:$CH$103,IF(CS$104&gt;2034,84,(60+(CS$104-$AX$104)))))</f>
        <v>4.0254471863104989E-3</v>
      </c>
      <c r="CT144" s="381">
        <f>CS144*(1-VLOOKUP($AW144,'MP-2019_Female'!$A$3:$CH$103,IF(CT$104&gt;2034,84,(60+(CT$104-$AX$104)))))</f>
        <v>3.9855952591660252E-3</v>
      </c>
      <c r="CU144" s="381">
        <f>CT144*(1-VLOOKUP($AW144,'MP-2019_Female'!$A$3:$CH$103,IF(CU$104&gt;2034,84,(60+(CU$104-$AX$104)))))</f>
        <v>3.9461378661002815E-3</v>
      </c>
      <c r="CV144" s="381">
        <f>CU144*(1-VLOOKUP($AW144,'MP-2019_Female'!$A$3:$CH$103,IF(CV$104&gt;2034,84,(60+(CV$104-$AX$104)))))</f>
        <v>3.9070711012258886E-3</v>
      </c>
      <c r="CW144" s="381">
        <f>CV144*(1-VLOOKUP($AW144,'MP-2019_Female'!$A$3:$CH$103,IF(CW$104&gt;2034,84,(60+(CW$104-$AX$104)))))</f>
        <v>3.868391097323752E-3</v>
      </c>
      <c r="CX144" s="381">
        <f>CW144*(1-VLOOKUP($AW144,'MP-2019_Female'!$A$3:$CH$103,IF(CX$104&gt;2034,84,(60+(CX$104-$AX$104)))))</f>
        <v>3.8300940254602468E-3</v>
      </c>
      <c r="CY144" s="381">
        <f>CX144*(1-VLOOKUP($AW144,'MP-2019_Female'!$A$3:$CH$103,IF(CY$104&gt;2034,84,(60+(CY$104-$AX$104)))))</f>
        <v>3.7921760946081902E-3</v>
      </c>
      <c r="CZ144" s="381">
        <f>CY144*(1-VLOOKUP($AW144,'MP-2019_Female'!$A$3:$CH$103,IF(CZ$104&gt;2034,84,(60+(CZ$104-$AX$104)))))</f>
        <v>3.754633551271569E-3</v>
      </c>
      <c r="DA144" s="381">
        <f>CZ144*(1-VLOOKUP($AW144,'MP-2019_Female'!$A$3:$CH$103,IF(DA$104&gt;2034,84,(60+(DA$104-$AX$104)))))</f>
        <v>3.7174626791139803E-3</v>
      </c>
      <c r="DB144" s="381">
        <f>DA144*(1-VLOOKUP($AW144,'MP-2019_Female'!$A$3:$CH$103,IF(DB$104&gt;2034,84,(60+(DB$104-$AX$104)))))</f>
        <v>3.6806597985907519E-3</v>
      </c>
      <c r="DC144" s="381">
        <f>DB144*(1-VLOOKUP($AW144,'MP-2019_Female'!$A$3:$CH$103,IF(DC$104&gt;2034,84,(60+(DC$104-$AX$104)))))</f>
        <v>3.6442212665847035E-3</v>
      </c>
      <c r="DD144" s="381">
        <f>DC144*(1-VLOOKUP($AW144,'MP-2019_Female'!$A$3:$CH$103,IF(DD$104&gt;2034,84,(60+(DD$104-$AX$104)))))</f>
        <v>3.6081434760455149E-3</v>
      </c>
      <c r="DE144" s="381">
        <f>DD144*(1-VLOOKUP($AW144,'MP-2019_Female'!$A$3:$CH$103,IF(DE$104&gt;2034,84,(60+(DE$104-$AX$104)))))</f>
        <v>3.5724228556326641E-3</v>
      </c>
      <c r="DF144" s="381">
        <f>DE144*(1-VLOOKUP($AW144,'MP-2019_Female'!$A$3:$CH$103,IF(DF$104&gt;2034,84,(60+(DF$104-$AX$104)))))</f>
        <v>3.5370558693619005E-3</v>
      </c>
      <c r="DG144" s="381">
        <f>DF144*(1-VLOOKUP($AW144,'MP-2019_Female'!$A$3:$CH$103,IF(DG$104&gt;2034,84,(60+(DG$104-$AX$104)))))</f>
        <v>3.5020390162552174E-3</v>
      </c>
      <c r="DH144" s="381">
        <f>DG144*(1-VLOOKUP($AW144,'MP-2019_Female'!$A$3:$CH$103,IF(DH$104&gt;2034,84,(60+(DH$104-$AX$104)))))</f>
        <v>3.4673688299942905E-3</v>
      </c>
      <c r="DI144" s="381">
        <f>DH144*(1-VLOOKUP($AW144,'MP-2019_Female'!$A$3:$CH$103,IF(DI$104&gt;2034,84,(60+(DI$104-$AX$104)))))</f>
        <v>3.4330418785773471E-3</v>
      </c>
      <c r="DJ144" s="381">
        <f>DI144*(1-VLOOKUP($AW144,'MP-2019_Female'!$A$3:$CH$103,IF(DJ$104&gt;2034,84,(60+(DJ$104-$AX$104)))))</f>
        <v>3.3990547639794312E-3</v>
      </c>
      <c r="DK144" s="381">
        <f>DJ144*(1-VLOOKUP($AW144,'MP-2019_Female'!$A$3:$CH$103,IF(DK$104&gt;2034,84,(60+(DK$104-$AX$104)))))</f>
        <v>3.3654041218160349E-3</v>
      </c>
      <c r="DL144" s="381">
        <f>DK144*(1-VLOOKUP($AW144,'MP-2019_Female'!$A$3:$CH$103,IF(DL$104&gt;2034,84,(60+(DL$104-$AX$104)))))</f>
        <v>3.332086621010056E-3</v>
      </c>
      <c r="DM144" s="381">
        <f>DL144*(1-VLOOKUP($AW144,'MP-2019_Female'!$A$3:$CH$103,IF(DM$104&gt;2034,84,(60+(DM$104-$AX$104)))))</f>
        <v>3.2990989634620565E-3</v>
      </c>
      <c r="DN144" s="381">
        <f>DM144*(1-VLOOKUP($AW144,'MP-2019_Female'!$A$3:$CH$103,IF(DN$104&gt;2034,84,(60+(DN$104-$AX$104)))))</f>
        <v>3.2664378837237822E-3</v>
      </c>
      <c r="DO144" s="381">
        <f>DN144*(1-VLOOKUP($AW144,'MP-2019_Female'!$A$3:$CH$103,IF(DO$104&gt;2034,84,(60+(DO$104-$AX$104)))))</f>
        <v>3.2341001486749167E-3</v>
      </c>
      <c r="DP144" s="381">
        <f>DO144*(1-VLOOKUP($AW144,'MP-2019_Female'!$A$3:$CH$103,IF(DP$104&gt;2034,84,(60+(DP$104-$AX$104)))))</f>
        <v>3.2020825572030352E-3</v>
      </c>
      <c r="DQ144" s="381">
        <f>DP144*(1-VLOOKUP($AW144,'MP-2019_Female'!$A$3:$CH$103,IF(DQ$104&gt;2034,84,(60+(DQ$104-$AX$104)))))</f>
        <v>3.1703819398867252E-3</v>
      </c>
      <c r="DR144" s="381">
        <f>DQ144*(1-VLOOKUP($AW144,'MP-2019_Female'!$A$3:$CH$103,IF(DR$104&gt;2034,84,(60+(DR$104-$AX$104)))))</f>
        <v>3.1389951586818466E-3</v>
      </c>
      <c r="DS144" s="381">
        <f>DR144*(1-VLOOKUP($AW144,'MP-2019_Female'!$A$3:$CH$103,IF(DS$104&gt;2034,84,(60+(DS$104-$AX$104)))))</f>
        <v>3.1079191066108961E-3</v>
      </c>
      <c r="DT144" s="381">
        <f>DS144*(1-VLOOKUP($AW144,'MP-2019_Female'!$A$3:$CH$103,IF(DT$104&gt;2034,84,(60+(DT$104-$AX$104)))))</f>
        <v>3.0771507074554482E-3</v>
      </c>
      <c r="DU144" s="381">
        <f>DT144*(1-VLOOKUP($AW144,'MP-2019_Female'!$A$3:$CH$103,IF(DU$104&gt;2034,84,(60+(DU$104-$AX$104)))))</f>
        <v>3.0466869154516392E-3</v>
      </c>
      <c r="DV144" s="381">
        <f>DU144*(1-VLOOKUP($AW144,'MP-2019_Female'!$A$3:$CH$103,IF(DV$104&gt;2034,84,(60+(DV$104-$AX$104)))))</f>
        <v>3.0165247149886681E-3</v>
      </c>
      <c r="DW144" s="381">
        <f>DV144*(1-VLOOKUP($AW144,'MP-2019_Female'!$A$3:$CH$103,IF(DW$104&gt;2034,84,(60+(DW$104-$AX$104)))))</f>
        <v>2.9866611203102802E-3</v>
      </c>
      <c r="DX144" s="381">
        <f>DW144*(1-VLOOKUP($AW144,'MP-2019_Female'!$A$3:$CH$103,IF(DX$104&gt;2034,84,(60+(DX$104-$AX$104)))))</f>
        <v>2.9570931752192085E-3</v>
      </c>
      <c r="DY144" s="381">
        <f>DX144*(1-VLOOKUP($AW144,'MP-2019_Female'!$A$3:$CH$103,IF(DY$104&gt;2034,84,(60+(DY$104-$AX$104)))))</f>
        <v>2.9278179527845384E-3</v>
      </c>
      <c r="DZ144" s="381">
        <f>DY144*(1-VLOOKUP($AW144,'MP-2019_Female'!$A$3:$CH$103,IF(DZ$104&gt;2034,84,(60+(DZ$104-$AX$104)))))</f>
        <v>2.8988325550519715E-3</v>
      </c>
      <c r="EA144" s="381">
        <f>DZ144*(1-VLOOKUP($AW144,'MP-2019_Female'!$A$3:$CH$103,IF(EA$104&gt;2034,84,(60+(EA$104-$AX$104)))))</f>
        <v>2.8701341127569569E-3</v>
      </c>
      <c r="EB144" s="381">
        <f>EA144*(1-VLOOKUP($AW144,'MP-2019_Female'!$A$3:$CH$103,IF(EB$104&gt;2034,84,(60+(EB$104-$AX$104)))))</f>
        <v>2.841719785040663E-3</v>
      </c>
      <c r="EC144" s="381">
        <f>EB144*(1-VLOOKUP($AW144,'MP-2019_Female'!$A$3:$CH$103,IF(EC$104&gt;2034,84,(60+(EC$104-$AX$104)))))</f>
        <v>2.8135867591687603E-3</v>
      </c>
      <c r="ED144" s="381">
        <f>EC144*(1-VLOOKUP($AW144,'MP-2019_Female'!$A$3:$CH$103,IF(ED$104&gt;2034,84,(60+(ED$104-$AX$104)))))</f>
        <v>2.7857322502529893E-3</v>
      </c>
      <c r="EE144" s="381">
        <f>ED144*(1-VLOOKUP($AW144,'MP-2019_Female'!$A$3:$CH$103,IF(EE$104&gt;2034,84,(60+(EE$104-$AX$104)))))</f>
        <v>2.7581535009754848E-3</v>
      </c>
      <c r="EF144" s="381">
        <f>EE144*(1-VLOOKUP($AW144,'MP-2019_Female'!$A$3:$CH$103,IF(EF$104&gt;2034,84,(60+(EF$104-$AX$104)))))</f>
        <v>2.7308477813158274E-3</v>
      </c>
      <c r="EG144" s="381">
        <f>EF144*(1-VLOOKUP($AW144,'MP-2019_Female'!$A$3:$CH$103,IF(EG$104&gt;2034,84,(60+(EG$104-$AX$104)))))</f>
        <v>2.7038123882808006E-3</v>
      </c>
      <c r="EH144" s="381">
        <f>EG144*(1-VLOOKUP($AW144,'MP-2019_Female'!$A$3:$CH$103,IF(EH$104&gt;2034,84,(60+(EH$104-$AX$104)))))</f>
        <v>2.6770446456368204E-3</v>
      </c>
      <c r="EI144" s="381">
        <f>EH144*(1-VLOOKUP($AW144,'MP-2019_Female'!$A$3:$CH$103,IF(EI$104&gt;2034,84,(60+(EI$104-$AX$104)))))</f>
        <v>2.6505419036450158E-3</v>
      </c>
      <c r="EJ144" s="381">
        <f>EI144*(1-VLOOKUP($AW144,'MP-2019_Female'!$A$3:$CH$103,IF(EJ$104&gt;2034,84,(60+(EJ$104-$AX$104)))))</f>
        <v>2.6243015387989303E-3</v>
      </c>
      <c r="EK144" s="381">
        <f>EJ144*(1-VLOOKUP($AW144,'MP-2019_Female'!$A$3:$CH$103,IF(EK$104&gt;2034,84,(60+(EK$104-$AX$104)))))</f>
        <v>2.5983209535648207E-3</v>
      </c>
      <c r="EL144" s="381">
        <f>EK144*(1-VLOOKUP($AW144,'MP-2019_Female'!$A$3:$CH$103,IF(EL$104&gt;2034,84,(60+(EL$104-$AX$104)))))</f>
        <v>2.572597576124529E-3</v>
      </c>
      <c r="EM144" s="381">
        <f>EL144*(1-VLOOKUP($AW144,'MP-2019_Female'!$A$3:$CH$103,IF(EM$104&gt;2034,84,(60+(EM$104-$AX$104)))))</f>
        <v>2.547128860120896E-3</v>
      </c>
      <c r="EN144" s="381">
        <f>EM144*(1-VLOOKUP($AW144,'MP-2019_Female'!$A$3:$CH$103,IF(EN$104&gt;2034,84,(60+(EN$104-$AX$104)))))</f>
        <v>2.5219122844056989E-3</v>
      </c>
      <c r="EO144" s="381">
        <f>EN144*(1-VLOOKUP($AW144,'MP-2019_Female'!$A$3:$CH$103,IF(EO$104&gt;2034,84,(60+(EO$104-$AX$104)))))</f>
        <v>2.4969453527900823E-3</v>
      </c>
      <c r="EP144" s="381">
        <f>EO144*(1-VLOOKUP($AW144,'MP-2019_Female'!$A$3:$CH$103,IF(EP$104&gt;2034,84,(60+(EP$104-$AX$104)))))</f>
        <v>2.4722255937974606E-3</v>
      </c>
      <c r="EQ144" s="381">
        <f>EP144*(1-VLOOKUP($AW144,'MP-2019_Female'!$A$3:$CH$103,IF(EQ$104&gt;2034,84,(60+(EQ$104-$AX$104)))))</f>
        <v>2.4477505604188657E-3</v>
      </c>
      <c r="ER144" s="381">
        <f>EQ144*(1-VLOOKUP($AW144,'MP-2019_Female'!$A$3:$CH$103,IF(ER$104&gt;2034,84,(60+(ER$104-$AX$104)))))</f>
        <v>2.4235178298707191E-3</v>
      </c>
      <c r="ES144" s="381">
        <f>ER144*(1-VLOOKUP($AW144,'MP-2019_Female'!$A$3:$CH$103,IF(ES$104&gt;2034,84,(60+(ES$104-$AX$104)))))</f>
        <v>2.399525003354999E-3</v>
      </c>
      <c r="ET144" s="381">
        <f>ES144*(1-VLOOKUP($AW144,'MP-2019_Female'!$A$3:$CH$103,IF(ET$104&gt;2034,84,(60+(ET$104-$AX$104)))))</f>
        <v>2.3757697058217845E-3</v>
      </c>
      <c r="EU144" s="381">
        <f>ET144*(1-VLOOKUP($AW144,'MP-2019_Female'!$A$3:$CH$103,IF(EU$104&gt;2034,84,(60+(EU$104-$AX$104)))))</f>
        <v>2.352249585734149E-3</v>
      </c>
      <c r="EV144" s="381">
        <f>EU144*(1-VLOOKUP($AW144,'MP-2019_Female'!$A$3:$CH$103,IF(EV$104&gt;2034,84,(60+(EV$104-$AX$104)))))</f>
        <v>2.3289623148353808E-3</v>
      </c>
      <c r="EW144" s="381">
        <f>EV144*(1-VLOOKUP($AW144,'MP-2019_Female'!$A$3:$CH$103,IF(EW$104&gt;2034,84,(60+(EW$104-$AX$104)))))</f>
        <v>2.3059055879185103E-3</v>
      </c>
      <c r="EX144" s="381">
        <f>EW144*(1-VLOOKUP($AW144,'MP-2019_Female'!$A$3:$CH$103,IF(EX$104&gt;2034,84,(60+(EX$104-$AX$104)))))</f>
        <v>2.2830771225981171E-3</v>
      </c>
      <c r="EY144" s="381">
        <f>EX144*(1-VLOOKUP($AW144,'MP-2019_Female'!$A$3:$CH$103,IF(EY$104&gt;2034,84,(60+(EY$104-$AX$104)))))</f>
        <v>2.2604746590843957E-3</v>
      </c>
      <c r="EZ144" s="381">
        <f>EY144*(1-VLOOKUP($AW144,'MP-2019_Female'!$A$3:$CH$103,IF(EZ$104&gt;2034,84,(60+(EZ$104-$AX$104)))))</f>
        <v>2.2380959599594603E-3</v>
      </c>
      <c r="FA144" s="381">
        <f>EZ144*(1-VLOOKUP($AW144,'MP-2019_Female'!$A$3:$CH$103,IF(FA$104&gt;2034,84,(60+(FA$104-$AX$104)))))</f>
        <v>2.2159388099558617E-3</v>
      </c>
      <c r="FB144" s="381">
        <f>FA144*(1-VLOOKUP($AW144,'MP-2019_Female'!$A$3:$CH$103,IF(FB$104&gt;2034,84,(60+(FB$104-$AX$104)))))</f>
        <v>2.1940010157372987E-3</v>
      </c>
      <c r="FC144" s="381">
        <f>FB144*(1-VLOOKUP($AW144,'MP-2019_Female'!$A$3:$CH$103,IF(FC$104&gt;2034,84,(60+(FC$104-$AX$104)))))</f>
        <v>2.1722804056814996E-3</v>
      </c>
      <c r="FD144" s="381">
        <f>FC144*(1-VLOOKUP($AW144,'MP-2019_Female'!$A$3:$CH$103,IF(FD$104&gt;2034,84,(60+(FD$104-$AX$104)))))</f>
        <v>2.1507748296652526E-3</v>
      </c>
      <c r="FE144" s="381">
        <f>FD144*(1-VLOOKUP($AW144,'MP-2019_Female'!$A$3:$CH$103,IF(FE$104&gt;2034,84,(60+(FE$104-$AX$104)))))</f>
        <v>2.1294821588515667E-3</v>
      </c>
      <c r="FF144" s="381">
        <f>FE144*(1-VLOOKUP($AW144,'MP-2019_Female'!$A$3:$CH$103,IF(FF$104&gt;2034,84,(60+(FF$104-$AX$104)))))</f>
        <v>2.1084002854789364E-3</v>
      </c>
      <c r="FG144" s="381">
        <f>FF144*(1-VLOOKUP($AW144,'MP-2019_Female'!$A$3:$CH$103,IF(FG$104&gt;2034,84,(60+(FG$104-$AX$104)))))</f>
        <v>2.0875271226526949E-3</v>
      </c>
      <c r="FH144" s="381">
        <f>FG144*(1-VLOOKUP($AW144,'MP-2019_Female'!$A$3:$CH$103,IF(FH$104&gt;2034,84,(60+(FH$104-$AX$104)))))</f>
        <v>2.0668606041384331E-3</v>
      </c>
      <c r="FI144" s="381">
        <f>FH144*(1-VLOOKUP($AW144,'MP-2019_Female'!$A$3:$CH$103,IF(FI$104&gt;2034,84,(60+(FI$104-$AX$104)))))</f>
        <v>2.0463986841574625E-3</v>
      </c>
      <c r="FJ144" s="381">
        <f>FI144*(1-VLOOKUP($AW144,'MP-2019_Female'!$A$3:$CH$103,IF(FJ$104&gt;2034,84,(60+(FJ$104-$AX$104)))))</f>
        <v>2.0261393371843036E-3</v>
      </c>
      <c r="FK144" s="381">
        <f>FJ144*(1-VLOOKUP($AW144,'MP-2019_Female'!$A$3:$CH$103,IF(FK$104&gt;2034,84,(60+(FK$104-$AX$104)))))</f>
        <v>2.006080557746179E-3</v>
      </c>
      <c r="FL144" s="381">
        <f>FK144*(1-VLOOKUP($AW144,'MP-2019_Female'!$A$3:$CH$103,IF(FL$104&gt;2034,84,(60+(FL$104-$AX$104)))))</f>
        <v>1.9862203602244916E-3</v>
      </c>
      <c r="FM144" s="381">
        <f>FL144*(1-VLOOKUP($AW144,'MP-2019_Female'!$A$3:$CH$103,IF(FM$104&gt;2034,84,(60+(FM$104-$AX$104)))))</f>
        <v>1.9665567786582693E-3</v>
      </c>
      <c r="FN144" s="381">
        <f>FM144*(1-VLOOKUP($AW144,'MP-2019_Female'!$A$3:$CH$103,IF(FN$104&gt;2034,84,(60+(FN$104-$AX$104)))))</f>
        <v>1.9470878665495525E-3</v>
      </c>
    </row>
    <row r="145" spans="49:170">
      <c r="AW145" s="172">
        <v>65</v>
      </c>
      <c r="AX145" s="199">
        <f t="shared" si="32"/>
        <v>5.9680754260069422E-3</v>
      </c>
      <c r="AY145" s="334">
        <f t="shared" si="33"/>
        <v>6.1913000000000003E-3</v>
      </c>
      <c r="AZ145" s="381">
        <f>AY145*(1-VLOOKUP($AW145,'MP-2019_Female'!$A$3:$CH$103,IF(AZ$104&gt;2034,84,(60+(AZ$104-$AX$104)))))</f>
        <v>6.0996687600000004E-3</v>
      </c>
      <c r="BA145" s="381">
        <f>AZ145*(1-VLOOKUP($AW145,'MP-2019_Female'!$A$3:$CH$103,IF(BA$104&gt;2034,84,(60+(BA$104-$AX$104)))))</f>
        <v>6.0301325361360007E-3</v>
      </c>
      <c r="BB145" s="381">
        <f>BA145*(1-VLOOKUP($AW145,'MP-2019_Female'!$A$3:$CH$103,IF(BB$104&gt;2034,84,(60+(BB$104-$AX$104)))))</f>
        <v>5.9824944891005262E-3</v>
      </c>
      <c r="BC145" s="381">
        <f>BB145*(1-VLOOKUP($AW145,'MP-2019_Female'!$A$3:$CH$103,IF(BC$104&gt;2034,84,(60+(BC$104-$AX$104)))))</f>
        <v>5.9555732638995745E-3</v>
      </c>
      <c r="BD145" s="381">
        <f>BC145*(1-VLOOKUP($AW145,'MP-2019_Female'!$A$3:$CH$103,IF(BD$104&gt;2034,84,(60+(BD$104-$AX$104)))))</f>
        <v>5.9490221333092855E-3</v>
      </c>
      <c r="BE145" s="381">
        <f>BD145*(1-VLOOKUP($AW145,'MP-2019_Female'!$A$3:$CH$103,IF(BE$104&gt;2034,84,(60+(BE$104-$AX$104)))))</f>
        <v>5.9502119377359474E-3</v>
      </c>
      <c r="BF145" s="381">
        <f>BE145*(1-VLOOKUP($AW145,'MP-2019_Female'!$A$3:$CH$103,IF(BF$104&gt;2034,84,(60+(BF$104-$AX$104)))))</f>
        <v>5.9573521920612315E-3</v>
      </c>
      <c r="BG145" s="381">
        <f>BF145*(1-VLOOKUP($AW145,'MP-2019_Female'!$A$3:$CH$103,IF(BG$104&gt;2034,84,(60+(BG$104-$AX$104)))))</f>
        <v>5.9680754260069422E-3</v>
      </c>
      <c r="BH145" s="381">
        <f>BG145*(1-VLOOKUP($AW145,'MP-2019_Female'!$A$3:$CH$103,IF(BH$104&gt;2034,84,(60+(BH$104-$AX$104)))))</f>
        <v>5.9794147693163551E-3</v>
      </c>
      <c r="BI145" s="381">
        <f>BH145*(1-VLOOKUP($AW145,'MP-2019_Female'!$A$3:$CH$103,IF(BI$104&gt;2034,84,(60+(BI$104-$AX$104)))))</f>
        <v>5.9883838914703297E-3</v>
      </c>
      <c r="BJ145" s="471">
        <f>BI145*(1-VLOOKUP($AW145,'MP-2019_Female'!$A$3:$CH$103,IF(BJ$104&gt;2034,84,(60+(BJ$104-$AX$104)))))</f>
        <v>5.9919769218052116E-3</v>
      </c>
      <c r="BK145" s="381">
        <f>BJ145*(1-VLOOKUP($AW145,'MP-2019_Female'!$A$3:$CH$103,IF(BK$104&gt;2034,84,(60+(BK$104-$AX$104)))))</f>
        <v>5.9871833402677672E-3</v>
      </c>
      <c r="BL145" s="381">
        <f>BK145*(1-VLOOKUP($AW145,'MP-2019_Female'!$A$3:$CH$103,IF(BL$104&gt;2034,84,(60+(BL$104-$AX$104)))))</f>
        <v>5.9734128185851519E-3</v>
      </c>
      <c r="BM145" s="381">
        <f>BL145*(1-VLOOKUP($AW145,'MP-2019_Female'!$A$3:$CH$103,IF(BM$104&gt;2034,84,(60+(BM$104-$AX$104)))))</f>
        <v>5.9501165085926698E-3</v>
      </c>
      <c r="BN145" s="381">
        <f>BM145*(1-VLOOKUP($AW145,'MP-2019_Female'!$A$3:$CH$103,IF(BN$104&gt;2034,84,(60+(BN$104-$AX$104)))))</f>
        <v>5.9179858794462699E-3</v>
      </c>
      <c r="BO145" s="381">
        <f>BN145*(1-VLOOKUP($AW145,'MP-2019_Female'!$A$3:$CH$103,IF(BO$104&gt;2034,84,(60+(BO$104-$AX$104)))))</f>
        <v>5.8789271726419241E-3</v>
      </c>
      <c r="BP145" s="381">
        <f>BO145*(1-VLOOKUP($AW145,'MP-2019_Female'!$A$3:$CH$103,IF(BP$104&gt;2034,84,(60+(BP$104-$AX$104)))))</f>
        <v>5.8336594334125807E-3</v>
      </c>
      <c r="BQ145" s="381">
        <f>BP145*(1-VLOOKUP($AW145,'MP-2019_Female'!$A$3:$CH$103,IF(BQ$104&gt;2034,84,(60+(BQ$104-$AX$104)))))</f>
        <v>5.7840733282285743E-3</v>
      </c>
      <c r="BR145" s="381">
        <f>BQ145*(1-VLOOKUP($AW145,'MP-2019_Female'!$A$3:$CH$103,IF(BR$104&gt;2034,84,(60+(BR$104-$AX$104)))))</f>
        <v>5.7314382609416946E-3</v>
      </c>
      <c r="BS145" s="381">
        <f>BR145*(1-VLOOKUP($AW145,'MP-2019_Female'!$A$3:$CH$103,IF(BS$104&gt;2034,84,(60+(BS$104-$AX$104)))))</f>
        <v>5.6769895974627489E-3</v>
      </c>
      <c r="BT145" s="381">
        <f>BS145*(1-VLOOKUP($AW145,'MP-2019_Female'!$A$3:$CH$103,IF(BT$104&gt;2034,84,(60+(BT$104-$AX$104)))))</f>
        <v>5.6219227983673598E-3</v>
      </c>
      <c r="BU145" s="381">
        <f>BT145*(1-VLOOKUP($AW145,'MP-2019_Female'!$A$3:$CH$103,IF(BU$104&gt;2034,84,(60+(BU$104-$AX$104)))))</f>
        <v>5.5668279549433595E-3</v>
      </c>
      <c r="BV145" s="381">
        <f>BU145*(1-VLOOKUP($AW145,'MP-2019_Female'!$A$3:$CH$103,IF(BV$104&gt;2034,84,(60+(BV$104-$AX$104)))))</f>
        <v>5.5117163581894198E-3</v>
      </c>
      <c r="BW145" s="381">
        <f>BV145*(1-VLOOKUP($AW145,'MP-2019_Female'!$A$3:$CH$103,IF(BW$104&gt;2034,84,(60+(BW$104-$AX$104)))))</f>
        <v>5.4565991946075258E-3</v>
      </c>
      <c r="BX145" s="381">
        <f>BW145*(1-VLOOKUP($AW145,'MP-2019_Female'!$A$3:$CH$103,IF(BX$104&gt;2034,84,(60+(BX$104-$AX$104)))))</f>
        <v>5.4025788625809111E-3</v>
      </c>
      <c r="BY145" s="381">
        <f>BX145*(1-VLOOKUP($AW145,'MP-2019_Female'!$A$3:$CH$103,IF(BY$104&gt;2034,84,(60+(BY$104-$AX$104)))))</f>
        <v>5.34909333184136E-3</v>
      </c>
      <c r="BZ145" s="381">
        <f>BY145*(1-VLOOKUP($AW145,'MP-2019_Female'!$A$3:$CH$103,IF(BZ$104&gt;2034,84,(60+(BZ$104-$AX$104)))))</f>
        <v>5.2961373078561306E-3</v>
      </c>
      <c r="CA145" s="381">
        <f>BZ145*(1-VLOOKUP($AW145,'MP-2019_Female'!$A$3:$CH$103,IF(CA$104&gt;2034,84,(60+(CA$104-$AX$104)))))</f>
        <v>5.2437055485083546E-3</v>
      </c>
      <c r="CB145" s="381">
        <f>CA145*(1-VLOOKUP($AW145,'MP-2019_Female'!$A$3:$CH$103,IF(CB$104&gt;2034,84,(60+(CB$104-$AX$104)))))</f>
        <v>5.191792863578122E-3</v>
      </c>
      <c r="CC145" s="381">
        <f>CB145*(1-VLOOKUP($AW145,'MP-2019_Female'!$A$3:$CH$103,IF(CC$104&gt;2034,84,(60+(CC$104-$AX$104)))))</f>
        <v>5.1403941142286981E-3</v>
      </c>
      <c r="CD145" s="381">
        <f>CC145*(1-VLOOKUP($AW145,'MP-2019_Female'!$A$3:$CH$103,IF(CD$104&gt;2034,84,(60+(CD$104-$AX$104)))))</f>
        <v>5.0895042124978335E-3</v>
      </c>
      <c r="CE145" s="381">
        <f>CD145*(1-VLOOKUP($AW145,'MP-2019_Female'!$A$3:$CH$103,IF(CE$104&gt;2034,84,(60+(CE$104-$AX$104)))))</f>
        <v>5.0391181207941052E-3</v>
      </c>
      <c r="CF145" s="381">
        <f>CE145*(1-VLOOKUP($AW145,'MP-2019_Female'!$A$3:$CH$103,IF(CF$104&gt;2034,84,(60+(CF$104-$AX$104)))))</f>
        <v>4.9892308513982435E-3</v>
      </c>
      <c r="CG145" s="381">
        <f>CF145*(1-VLOOKUP($AW145,'MP-2019_Female'!$A$3:$CH$103,IF(CG$104&gt;2034,84,(60+(CG$104-$AX$104)))))</f>
        <v>4.939837465969401E-3</v>
      </c>
      <c r="CH145" s="381">
        <f>CG145*(1-VLOOKUP($AW145,'MP-2019_Female'!$A$3:$CH$103,IF(CH$104&gt;2034,84,(60+(CH$104-$AX$104)))))</f>
        <v>4.8909330750563041E-3</v>
      </c>
      <c r="CI145" s="381">
        <f>CH145*(1-VLOOKUP($AW145,'MP-2019_Female'!$A$3:$CH$103,IF(CI$104&gt;2034,84,(60+(CI$104-$AX$104)))))</f>
        <v>4.8425128376132463E-3</v>
      </c>
      <c r="CJ145" s="381">
        <f>CI145*(1-VLOOKUP($AW145,'MP-2019_Female'!$A$3:$CH$103,IF(CJ$104&gt;2034,84,(60+(CJ$104-$AX$104)))))</f>
        <v>4.7945719605208747E-3</v>
      </c>
      <c r="CK145" s="381">
        <f>CJ145*(1-VLOOKUP($AW145,'MP-2019_Female'!$A$3:$CH$103,IF(CK$104&gt;2034,84,(60+(CK$104-$AX$104)))))</f>
        <v>4.7471056981117183E-3</v>
      </c>
      <c r="CL145" s="381">
        <f>CK145*(1-VLOOKUP($AW145,'MP-2019_Female'!$A$3:$CH$103,IF(CL$104&gt;2034,84,(60+(CL$104-$AX$104)))))</f>
        <v>4.7001093517004119E-3</v>
      </c>
      <c r="CM145" s="381">
        <f>CL145*(1-VLOOKUP($AW145,'MP-2019_Female'!$A$3:$CH$103,IF(CM$104&gt;2034,84,(60+(CM$104-$AX$104)))))</f>
        <v>4.6535782691185775E-3</v>
      </c>
      <c r="CN145" s="381">
        <f>CM145*(1-VLOOKUP($AW145,'MP-2019_Female'!$A$3:$CH$103,IF(CN$104&gt;2034,84,(60+(CN$104-$AX$104)))))</f>
        <v>4.6075078442543039E-3</v>
      </c>
      <c r="CO145" s="381">
        <f>CN145*(1-VLOOKUP($AW145,'MP-2019_Female'!$A$3:$CH$103,IF(CO$104&gt;2034,84,(60+(CO$104-$AX$104)))))</f>
        <v>4.561893516596186E-3</v>
      </c>
      <c r="CP145" s="381">
        <f>CO145*(1-VLOOKUP($AW145,'MP-2019_Female'!$A$3:$CH$103,IF(CP$104&gt;2034,84,(60+(CP$104-$AX$104)))))</f>
        <v>4.5167307707818837E-3</v>
      </c>
      <c r="CQ145" s="381">
        <f>CP145*(1-VLOOKUP($AW145,'MP-2019_Female'!$A$3:$CH$103,IF(CQ$104&gt;2034,84,(60+(CQ$104-$AX$104)))))</f>
        <v>4.4720151361511426E-3</v>
      </c>
      <c r="CR145" s="381">
        <f>CQ145*(1-VLOOKUP($AW145,'MP-2019_Female'!$A$3:$CH$103,IF(CR$104&gt;2034,84,(60+(CR$104-$AX$104)))))</f>
        <v>4.4277421863032464E-3</v>
      </c>
      <c r="CS145" s="381">
        <f>CR145*(1-VLOOKUP($AW145,'MP-2019_Female'!$A$3:$CH$103,IF(CS$104&gt;2034,84,(60+(CS$104-$AX$104)))))</f>
        <v>4.3839075386588443E-3</v>
      </c>
      <c r="CT145" s="381">
        <f>CS145*(1-VLOOKUP($AW145,'MP-2019_Female'!$A$3:$CH$103,IF(CT$104&gt;2034,84,(60+(CT$104-$AX$104)))))</f>
        <v>4.3405068540261216E-3</v>
      </c>
      <c r="CU145" s="381">
        <f>CT145*(1-VLOOKUP($AW145,'MP-2019_Female'!$A$3:$CH$103,IF(CU$104&gt;2034,84,(60+(CU$104-$AX$104)))))</f>
        <v>4.2975358361712632E-3</v>
      </c>
      <c r="CV145" s="381">
        <f>CU145*(1-VLOOKUP($AW145,'MP-2019_Female'!$A$3:$CH$103,IF(CV$104&gt;2034,84,(60+(CV$104-$AX$104)))))</f>
        <v>4.2549902313931678E-3</v>
      </c>
      <c r="CW145" s="381">
        <f>CV145*(1-VLOOKUP($AW145,'MP-2019_Female'!$A$3:$CH$103,IF(CW$104&gt;2034,84,(60+(CW$104-$AX$104)))))</f>
        <v>4.2128658281023754E-3</v>
      </c>
      <c r="CX145" s="381">
        <f>CW145*(1-VLOOKUP($AW145,'MP-2019_Female'!$A$3:$CH$103,IF(CX$104&gt;2034,84,(60+(CX$104-$AX$104)))))</f>
        <v>4.1711584564041622E-3</v>
      </c>
      <c r="CY145" s="381">
        <f>CX145*(1-VLOOKUP($AW145,'MP-2019_Female'!$A$3:$CH$103,IF(CY$104&gt;2034,84,(60+(CY$104-$AX$104)))))</f>
        <v>4.1298639876857605E-3</v>
      </c>
      <c r="CZ145" s="381">
        <f>CY145*(1-VLOOKUP($AW145,'MP-2019_Female'!$A$3:$CH$103,IF(CZ$104&gt;2034,84,(60+(CZ$104-$AX$104)))))</f>
        <v>4.0889783342076711E-3</v>
      </c>
      <c r="DA145" s="381">
        <f>CZ145*(1-VLOOKUP($AW145,'MP-2019_Female'!$A$3:$CH$103,IF(DA$104&gt;2034,84,(60+(DA$104-$AX$104)))))</f>
        <v>4.0484974486990153E-3</v>
      </c>
      <c r="DB145" s="381">
        <f>DA145*(1-VLOOKUP($AW145,'MP-2019_Female'!$A$3:$CH$103,IF(DB$104&gt;2034,84,(60+(DB$104-$AX$104)))))</f>
        <v>4.0084173239568954E-3</v>
      </c>
      <c r="DC145" s="381">
        <f>DB145*(1-VLOOKUP($AW145,'MP-2019_Female'!$A$3:$CH$103,IF(DC$104&gt;2034,84,(60+(DC$104-$AX$104)))))</f>
        <v>3.9687339924497217E-3</v>
      </c>
      <c r="DD145" s="381">
        <f>DC145*(1-VLOOKUP($AW145,'MP-2019_Female'!$A$3:$CH$103,IF(DD$104&gt;2034,84,(60+(DD$104-$AX$104)))))</f>
        <v>3.9294435259244693E-3</v>
      </c>
      <c r="DE145" s="381">
        <f>DD145*(1-VLOOKUP($AW145,'MP-2019_Female'!$A$3:$CH$103,IF(DE$104&gt;2034,84,(60+(DE$104-$AX$104)))))</f>
        <v>3.8905420350178171E-3</v>
      </c>
      <c r="DF145" s="381">
        <f>DE145*(1-VLOOKUP($AW145,'MP-2019_Female'!$A$3:$CH$103,IF(DF$104&gt;2034,84,(60+(DF$104-$AX$104)))))</f>
        <v>3.8520256688711406E-3</v>
      </c>
      <c r="DG145" s="381">
        <f>DF145*(1-VLOOKUP($AW145,'MP-2019_Female'!$A$3:$CH$103,IF(DG$104&gt;2034,84,(60+(DG$104-$AX$104)))))</f>
        <v>3.813890614749316E-3</v>
      </c>
      <c r="DH145" s="381">
        <f>DG145*(1-VLOOKUP($AW145,'MP-2019_Female'!$A$3:$CH$103,IF(DH$104&gt;2034,84,(60+(DH$104-$AX$104)))))</f>
        <v>3.7761330976632977E-3</v>
      </c>
      <c r="DI145" s="381">
        <f>DH145*(1-VLOOKUP($AW145,'MP-2019_Female'!$A$3:$CH$103,IF(DI$104&gt;2034,84,(60+(DI$104-$AX$104)))))</f>
        <v>3.738749379996431E-3</v>
      </c>
      <c r="DJ145" s="381">
        <f>DI145*(1-VLOOKUP($AW145,'MP-2019_Female'!$A$3:$CH$103,IF(DJ$104&gt;2034,84,(60+(DJ$104-$AX$104)))))</f>
        <v>3.7017357611344661E-3</v>
      </c>
      <c r="DK145" s="381">
        <f>DJ145*(1-VLOOKUP($AW145,'MP-2019_Female'!$A$3:$CH$103,IF(DK$104&gt;2034,84,(60+(DK$104-$AX$104)))))</f>
        <v>3.6650885770992347E-3</v>
      </c>
      <c r="DL145" s="381">
        <f>DK145*(1-VLOOKUP($AW145,'MP-2019_Female'!$A$3:$CH$103,IF(DL$104&gt;2034,84,(60+(DL$104-$AX$104)))))</f>
        <v>3.6288042001859522E-3</v>
      </c>
      <c r="DM145" s="381">
        <f>DL145*(1-VLOOKUP($AW145,'MP-2019_Female'!$A$3:$CH$103,IF(DM$104&gt;2034,84,(60+(DM$104-$AX$104)))))</f>
        <v>3.5928790386041114E-3</v>
      </c>
      <c r="DN145" s="381">
        <f>DM145*(1-VLOOKUP($AW145,'MP-2019_Female'!$A$3:$CH$103,IF(DN$104&gt;2034,84,(60+(DN$104-$AX$104)))))</f>
        <v>3.5573095361219305E-3</v>
      </c>
      <c r="DO145" s="381">
        <f>DN145*(1-VLOOKUP($AW145,'MP-2019_Female'!$A$3:$CH$103,IF(DO$104&gt;2034,84,(60+(DO$104-$AX$104)))))</f>
        <v>3.5220921717143234E-3</v>
      </c>
      <c r="DP145" s="381">
        <f>DO145*(1-VLOOKUP($AW145,'MP-2019_Female'!$A$3:$CH$103,IF(DP$104&gt;2034,84,(60+(DP$104-$AX$104)))))</f>
        <v>3.4872234592143517E-3</v>
      </c>
      <c r="DQ145" s="381">
        <f>DP145*(1-VLOOKUP($AW145,'MP-2019_Female'!$A$3:$CH$103,IF(DQ$104&gt;2034,84,(60+(DQ$104-$AX$104)))))</f>
        <v>3.4526999469681294E-3</v>
      </c>
      <c r="DR145" s="381">
        <f>DQ145*(1-VLOOKUP($AW145,'MP-2019_Female'!$A$3:$CH$103,IF(DR$104&gt;2034,84,(60+(DR$104-$AX$104)))))</f>
        <v>3.4185182174931448E-3</v>
      </c>
      <c r="DS145" s="381">
        <f>DR145*(1-VLOOKUP($AW145,'MP-2019_Female'!$A$3:$CH$103,IF(DS$104&gt;2034,84,(60+(DS$104-$AX$104)))))</f>
        <v>3.3846748871399625E-3</v>
      </c>
      <c r="DT145" s="381">
        <f>DS145*(1-VLOOKUP($AW145,'MP-2019_Female'!$A$3:$CH$103,IF(DT$104&gt;2034,84,(60+(DT$104-$AX$104)))))</f>
        <v>3.3511666057572768E-3</v>
      </c>
      <c r="DU145" s="381">
        <f>DT145*(1-VLOOKUP($AW145,'MP-2019_Female'!$A$3:$CH$103,IF(DU$104&gt;2034,84,(60+(DU$104-$AX$104)))))</f>
        <v>3.3179900563602796E-3</v>
      </c>
      <c r="DV145" s="381">
        <f>DU145*(1-VLOOKUP($AW145,'MP-2019_Female'!$A$3:$CH$103,IF(DV$104&gt;2034,84,(60+(DV$104-$AX$104)))))</f>
        <v>3.2851419548023128E-3</v>
      </c>
      <c r="DW145" s="381">
        <f>DV145*(1-VLOOKUP($AW145,'MP-2019_Female'!$A$3:$CH$103,IF(DW$104&gt;2034,84,(60+(DW$104-$AX$104)))))</f>
        <v>3.2526190494497698E-3</v>
      </c>
      <c r="DX145" s="381">
        <f>DW145*(1-VLOOKUP($AW145,'MP-2019_Female'!$A$3:$CH$103,IF(DX$104&gt;2034,84,(60+(DX$104-$AX$104)))))</f>
        <v>3.2204181208602169E-3</v>
      </c>
      <c r="DY145" s="381">
        <f>DX145*(1-VLOOKUP($AW145,'MP-2019_Female'!$A$3:$CH$103,IF(DY$104&gt;2034,84,(60+(DY$104-$AX$104)))))</f>
        <v>3.1885359814637008E-3</v>
      </c>
      <c r="DZ145" s="381">
        <f>DY145*(1-VLOOKUP($AW145,'MP-2019_Female'!$A$3:$CH$103,IF(DZ$104&gt;2034,84,(60+(DZ$104-$AX$104)))))</f>
        <v>3.15696947524721E-3</v>
      </c>
      <c r="EA145" s="381">
        <f>DZ145*(1-VLOOKUP($AW145,'MP-2019_Female'!$A$3:$CH$103,IF(EA$104&gt;2034,84,(60+(EA$104-$AX$104)))))</f>
        <v>3.1257154774422626E-3</v>
      </c>
      <c r="EB145" s="381">
        <f>EA145*(1-VLOOKUP($AW145,'MP-2019_Female'!$A$3:$CH$103,IF(EB$104&gt;2034,84,(60+(EB$104-$AX$104)))))</f>
        <v>3.0947708942155841E-3</v>
      </c>
      <c r="EC145" s="381">
        <f>EB145*(1-VLOOKUP($AW145,'MP-2019_Female'!$A$3:$CH$103,IF(EC$104&gt;2034,84,(60+(EC$104-$AX$104)))))</f>
        <v>3.0641326623628497E-3</v>
      </c>
      <c r="ED145" s="381">
        <f>EC145*(1-VLOOKUP($AW145,'MP-2019_Female'!$A$3:$CH$103,IF(ED$104&gt;2034,84,(60+(ED$104-$AX$104)))))</f>
        <v>3.0337977490054575E-3</v>
      </c>
      <c r="EE145" s="381">
        <f>ED145*(1-VLOOKUP($AW145,'MP-2019_Female'!$A$3:$CH$103,IF(EE$104&gt;2034,84,(60+(EE$104-$AX$104)))))</f>
        <v>3.0037631512903032E-3</v>
      </c>
      <c r="EF145" s="381">
        <f>EE145*(1-VLOOKUP($AW145,'MP-2019_Female'!$A$3:$CH$103,IF(EF$104&gt;2034,84,(60+(EF$104-$AX$104)))))</f>
        <v>2.9740258960925291E-3</v>
      </c>
      <c r="EG145" s="381">
        <f>EF145*(1-VLOOKUP($AW145,'MP-2019_Female'!$A$3:$CH$103,IF(EG$104&gt;2034,84,(60+(EG$104-$AX$104)))))</f>
        <v>2.944583039721213E-3</v>
      </c>
      <c r="EH145" s="381">
        <f>EG145*(1-VLOOKUP($AW145,'MP-2019_Female'!$A$3:$CH$103,IF(EH$104&gt;2034,84,(60+(EH$104-$AX$104)))))</f>
        <v>2.9154316676279729E-3</v>
      </c>
      <c r="EI145" s="381">
        <f>EH145*(1-VLOOKUP($AW145,'MP-2019_Female'!$A$3:$CH$103,IF(EI$104&gt;2034,84,(60+(EI$104-$AX$104)))))</f>
        <v>2.8865688941184559E-3</v>
      </c>
      <c r="EJ145" s="381">
        <f>EI145*(1-VLOOKUP($AW145,'MP-2019_Female'!$A$3:$CH$103,IF(EJ$104&gt;2034,84,(60+(EJ$104-$AX$104)))))</f>
        <v>2.8579918620666831E-3</v>
      </c>
      <c r="EK145" s="381">
        <f>EJ145*(1-VLOOKUP($AW145,'MP-2019_Female'!$A$3:$CH$103,IF(EK$104&gt;2034,84,(60+(EK$104-$AX$104)))))</f>
        <v>2.829697742632223E-3</v>
      </c>
      <c r="EL145" s="381">
        <f>EK145*(1-VLOOKUP($AW145,'MP-2019_Female'!$A$3:$CH$103,IF(EL$104&gt;2034,84,(60+(EL$104-$AX$104)))))</f>
        <v>2.8016837349801641E-3</v>
      </c>
      <c r="EM145" s="381">
        <f>EL145*(1-VLOOKUP($AW145,'MP-2019_Female'!$A$3:$CH$103,IF(EM$104&gt;2034,84,(60+(EM$104-$AX$104)))))</f>
        <v>2.7739470660038605E-3</v>
      </c>
      <c r="EN145" s="381">
        <f>EM145*(1-VLOOKUP($AW145,'MP-2019_Female'!$A$3:$CH$103,IF(EN$104&gt;2034,84,(60+(EN$104-$AX$104)))))</f>
        <v>2.7464849900504223E-3</v>
      </c>
      <c r="EO145" s="381">
        <f>EN145*(1-VLOOKUP($AW145,'MP-2019_Female'!$A$3:$CH$103,IF(EO$104&gt;2034,84,(60+(EO$104-$AX$104)))))</f>
        <v>2.7192947886489232E-3</v>
      </c>
      <c r="EP145" s="381">
        <f>EO145*(1-VLOOKUP($AW145,'MP-2019_Female'!$A$3:$CH$103,IF(EP$104&gt;2034,84,(60+(EP$104-$AX$104)))))</f>
        <v>2.6923737702412988E-3</v>
      </c>
      <c r="EQ145" s="381">
        <f>EP145*(1-VLOOKUP($AW145,'MP-2019_Female'!$A$3:$CH$103,IF(EQ$104&gt;2034,84,(60+(EQ$104-$AX$104)))))</f>
        <v>2.6657192699159099E-3</v>
      </c>
      <c r="ER145" s="381">
        <f>EQ145*(1-VLOOKUP($AW145,'MP-2019_Female'!$A$3:$CH$103,IF(ER$104&gt;2034,84,(60+(ER$104-$AX$104)))))</f>
        <v>2.6393286491437425E-3</v>
      </c>
      <c r="ES145" s="381">
        <f>ER145*(1-VLOOKUP($AW145,'MP-2019_Female'!$A$3:$CH$103,IF(ES$104&gt;2034,84,(60+(ES$104-$AX$104)))))</f>
        <v>2.6131992955172193E-3</v>
      </c>
      <c r="ET145" s="381">
        <f>ES145*(1-VLOOKUP($AW145,'MP-2019_Female'!$A$3:$CH$103,IF(ET$104&gt;2034,84,(60+(ET$104-$AX$104)))))</f>
        <v>2.5873286224915989E-3</v>
      </c>
      <c r="EU145" s="381">
        <f>ET145*(1-VLOOKUP($AW145,'MP-2019_Female'!$A$3:$CH$103,IF(EU$104&gt;2034,84,(60+(EU$104-$AX$104)))))</f>
        <v>2.5617140691289318E-3</v>
      </c>
      <c r="EV145" s="381">
        <f>EU145*(1-VLOOKUP($AW145,'MP-2019_Female'!$A$3:$CH$103,IF(EV$104&gt;2034,84,(60+(EV$104-$AX$104)))))</f>
        <v>2.5363530998445552E-3</v>
      </c>
      <c r="EW145" s="381">
        <f>EV145*(1-VLOOKUP($AW145,'MP-2019_Female'!$A$3:$CH$103,IF(EW$104&gt;2034,84,(60+(EW$104-$AX$104)))))</f>
        <v>2.5112432041560942E-3</v>
      </c>
      <c r="EX145" s="381">
        <f>EW145*(1-VLOOKUP($AW145,'MP-2019_Female'!$A$3:$CH$103,IF(EX$104&gt;2034,84,(60+(EX$104-$AX$104)))))</f>
        <v>2.4863818964349486E-3</v>
      </c>
      <c r="EY145" s="381">
        <f>EX145*(1-VLOOKUP($AW145,'MP-2019_Female'!$A$3:$CH$103,IF(EY$104&gt;2034,84,(60+(EY$104-$AX$104)))))</f>
        <v>2.4617667156602427E-3</v>
      </c>
      <c r="EZ145" s="381">
        <f>EY145*(1-VLOOKUP($AW145,'MP-2019_Female'!$A$3:$CH$103,IF(EZ$104&gt;2034,84,(60+(EZ$104-$AX$104)))))</f>
        <v>2.4373952251752064E-3</v>
      </c>
      <c r="FA145" s="381">
        <f>EZ145*(1-VLOOKUP($AW145,'MP-2019_Female'!$A$3:$CH$103,IF(FA$104&gt;2034,84,(60+(FA$104-$AX$104)))))</f>
        <v>2.4132650124459717E-3</v>
      </c>
      <c r="FB145" s="381">
        <f>FA145*(1-VLOOKUP($AW145,'MP-2019_Female'!$A$3:$CH$103,IF(FB$104&gt;2034,84,(60+(FB$104-$AX$104)))))</f>
        <v>2.3893736888227564E-3</v>
      </c>
      <c r="FC145" s="381">
        <f>FB145*(1-VLOOKUP($AW145,'MP-2019_Female'!$A$3:$CH$103,IF(FC$104&gt;2034,84,(60+(FC$104-$AX$104)))))</f>
        <v>2.365718889303411E-3</v>
      </c>
      <c r="FD145" s="381">
        <f>FC145*(1-VLOOKUP($AW145,'MP-2019_Female'!$A$3:$CH$103,IF(FD$104&gt;2034,84,(60+(FD$104-$AX$104)))))</f>
        <v>2.3422982722993073E-3</v>
      </c>
      <c r="FE145" s="381">
        <f>FD145*(1-VLOOKUP($AW145,'MP-2019_Female'!$A$3:$CH$103,IF(FE$104&gt;2034,84,(60+(FE$104-$AX$104)))))</f>
        <v>2.3191095194035442E-3</v>
      </c>
      <c r="FF145" s="381">
        <f>FE145*(1-VLOOKUP($AW145,'MP-2019_Female'!$A$3:$CH$103,IF(FF$104&gt;2034,84,(60+(FF$104-$AX$104)))))</f>
        <v>2.2961503351614492E-3</v>
      </c>
      <c r="FG145" s="381">
        <f>FF145*(1-VLOOKUP($AW145,'MP-2019_Female'!$A$3:$CH$103,IF(FG$104&gt;2034,84,(60+(FG$104-$AX$104)))))</f>
        <v>2.2734184468433507E-3</v>
      </c>
      <c r="FH145" s="381">
        <f>FG145*(1-VLOOKUP($AW145,'MP-2019_Female'!$A$3:$CH$103,IF(FH$104&gt;2034,84,(60+(FH$104-$AX$104)))))</f>
        <v>2.2509116042196014E-3</v>
      </c>
      <c r="FI145" s="381">
        <f>FH145*(1-VLOOKUP($AW145,'MP-2019_Female'!$A$3:$CH$103,IF(FI$104&gt;2034,84,(60+(FI$104-$AX$104)))))</f>
        <v>2.2286275793378272E-3</v>
      </c>
      <c r="FJ145" s="381">
        <f>FI145*(1-VLOOKUP($AW145,'MP-2019_Female'!$A$3:$CH$103,IF(FJ$104&gt;2034,84,(60+(FJ$104-$AX$104)))))</f>
        <v>2.2065641663023827E-3</v>
      </c>
      <c r="FK145" s="381">
        <f>FJ145*(1-VLOOKUP($AW145,'MP-2019_Female'!$A$3:$CH$103,IF(FK$104&gt;2034,84,(60+(FK$104-$AX$104)))))</f>
        <v>2.1847191810559891E-3</v>
      </c>
      <c r="FL145" s="381">
        <f>FK145*(1-VLOOKUP($AW145,'MP-2019_Female'!$A$3:$CH$103,IF(FL$104&gt;2034,84,(60+(FL$104-$AX$104)))))</f>
        <v>2.1630904611635348E-3</v>
      </c>
      <c r="FM145" s="381">
        <f>FL145*(1-VLOOKUP($AW145,'MP-2019_Female'!$A$3:$CH$103,IF(FM$104&gt;2034,84,(60+(FM$104-$AX$104)))))</f>
        <v>2.1416758655980156E-3</v>
      </c>
      <c r="FN145" s="381">
        <f>FM145*(1-VLOOKUP($AW145,'MP-2019_Female'!$A$3:$CH$103,IF(FN$104&gt;2034,84,(60+(FN$104-$AX$104)))))</f>
        <v>2.1204732745285951E-3</v>
      </c>
    </row>
    <row r="146" spans="49:170">
      <c r="AW146" s="172">
        <v>66</v>
      </c>
      <c r="AX146" s="199">
        <f t="shared" si="32"/>
        <v>6.5307636445914186E-3</v>
      </c>
      <c r="AY146" s="334">
        <f t="shared" si="33"/>
        <v>6.8881999999999997E-3</v>
      </c>
      <c r="AZ146" s="381">
        <f>AY146*(1-VLOOKUP($AW146,'MP-2019_Female'!$A$3:$CH$103,IF(AZ$104&gt;2034,84,(60+(AZ$104-$AX$104)))))</f>
        <v>6.7807440799999997E-3</v>
      </c>
      <c r="BA146" s="381">
        <f>AZ146*(1-VLOOKUP($AW146,'MP-2019_Female'!$A$3:$CH$103,IF(BA$104&gt;2034,84,(60+(BA$104-$AX$104)))))</f>
        <v>6.6946286301839998E-3</v>
      </c>
      <c r="BB146" s="381">
        <f>BA146*(1-VLOOKUP($AW146,'MP-2019_Female'!$A$3:$CH$103,IF(BB$104&gt;2034,84,(60+(BB$104-$AX$104)))))</f>
        <v>6.6296907324712145E-3</v>
      </c>
      <c r="BC146" s="381">
        <f>BB146*(1-VLOOKUP($AW146,'MP-2019_Female'!$A$3:$CH$103,IF(BC$104&gt;2034,84,(60+(BC$104-$AX$104)))))</f>
        <v>6.5852718045636572E-3</v>
      </c>
      <c r="BD146" s="381">
        <f>BC146*(1-VLOOKUP($AW146,'MP-2019_Female'!$A$3:$CH$103,IF(BD$104&gt;2034,84,(60+(BD$104-$AX$104)))))</f>
        <v>6.5602477717063151E-3</v>
      </c>
      <c r="BE146" s="381">
        <f>BD146*(1-VLOOKUP($AW146,'MP-2019_Female'!$A$3:$CH$103,IF(BE$104&gt;2034,84,(60+(BE$104-$AX$104)))))</f>
        <v>6.5431911274998781E-3</v>
      </c>
      <c r="BF146" s="381">
        <f>BE146*(1-VLOOKUP($AW146,'MP-2019_Female'!$A$3:$CH$103,IF(BF$104&gt;2034,84,(60+(BF$104-$AX$104)))))</f>
        <v>6.5340306599213785E-3</v>
      </c>
      <c r="BG146" s="381">
        <f>BF146*(1-VLOOKUP($AW146,'MP-2019_Female'!$A$3:$CH$103,IF(BG$104&gt;2034,84,(60+(BG$104-$AX$104)))))</f>
        <v>6.5307636445914186E-3</v>
      </c>
      <c r="BH146" s="381">
        <f>BG146*(1-VLOOKUP($AW146,'MP-2019_Female'!$A$3:$CH$103,IF(BH$104&gt;2034,84,(60+(BH$104-$AX$104)))))</f>
        <v>6.5307636445914186E-3</v>
      </c>
      <c r="BI146" s="381">
        <f>BH146*(1-VLOOKUP($AW146,'MP-2019_Female'!$A$3:$CH$103,IF(BI$104&gt;2034,84,(60+(BI$104-$AX$104)))))</f>
        <v>6.5314167209558774E-3</v>
      </c>
      <c r="BJ146" s="471">
        <f>BI146*(1-VLOOKUP($AW146,'MP-2019_Female'!$A$3:$CH$103,IF(BJ$104&gt;2034,84,(60+(BJ$104-$AX$104)))))</f>
        <v>6.5294572959395912E-3</v>
      </c>
      <c r="BK146" s="381">
        <f>BJ146*(1-VLOOKUP($AW146,'MP-2019_Female'!$A$3:$CH$103,IF(BK$104&gt;2034,84,(60+(BK$104-$AX$104)))))</f>
        <v>6.5222748929140576E-3</v>
      </c>
      <c r="BL146" s="381">
        <f>BK146*(1-VLOOKUP($AW146,'MP-2019_Female'!$A$3:$CH$103,IF(BL$104&gt;2034,84,(60+(BL$104-$AX$104)))))</f>
        <v>6.5079258881496471E-3</v>
      </c>
      <c r="BM146" s="381">
        <f>BL146*(1-VLOOKUP($AW146,'MP-2019_Female'!$A$3:$CH$103,IF(BM$104&gt;2034,84,(60+(BM$104-$AX$104)))))</f>
        <v>6.4851481475411239E-3</v>
      </c>
      <c r="BN146" s="381">
        <f>BM146*(1-VLOOKUP($AW146,'MP-2019_Female'!$A$3:$CH$103,IF(BN$104&gt;2034,84,(60+(BN$104-$AX$104)))))</f>
        <v>6.4540194364329263E-3</v>
      </c>
      <c r="BO146" s="381">
        <f>BN146*(1-VLOOKUP($AW146,'MP-2019_Female'!$A$3:$CH$103,IF(BO$104&gt;2034,84,(60+(BO$104-$AX$104)))))</f>
        <v>6.4146499178706854E-3</v>
      </c>
      <c r="BP146" s="381">
        <f>BO146*(1-VLOOKUP($AW146,'MP-2019_Female'!$A$3:$CH$103,IF(BP$104&gt;2034,84,(60+(BP$104-$AX$104)))))</f>
        <v>6.3684644384620166E-3</v>
      </c>
      <c r="BQ146" s="381">
        <f>BP146*(1-VLOOKUP($AW146,'MP-2019_Female'!$A$3:$CH$103,IF(BQ$104&gt;2034,84,(60+(BQ$104-$AX$104)))))</f>
        <v>6.3168798765104745E-3</v>
      </c>
      <c r="BR146" s="381">
        <f>BQ146*(1-VLOOKUP($AW146,'MP-2019_Female'!$A$3:$CH$103,IF(BR$104&gt;2034,84,(60+(BR$104-$AX$104)))))</f>
        <v>6.2612913335971824E-3</v>
      </c>
      <c r="BS146" s="381">
        <f>BR146*(1-VLOOKUP($AW146,'MP-2019_Female'!$A$3:$CH$103,IF(BS$104&gt;2034,84,(60+(BS$104-$AX$104)))))</f>
        <v>6.2030613241947285E-3</v>
      </c>
      <c r="BT146" s="381">
        <f>BS146*(1-VLOOKUP($AW146,'MP-2019_Female'!$A$3:$CH$103,IF(BT$104&gt;2034,84,(60+(BT$104-$AX$104)))))</f>
        <v>6.1428916293500392E-3</v>
      </c>
      <c r="BU146" s="381">
        <f>BT146*(1-VLOOKUP($AW146,'MP-2019_Female'!$A$3:$CH$103,IF(BU$104&gt;2034,84,(60+(BU$104-$AX$104)))))</f>
        <v>6.082691291382409E-3</v>
      </c>
      <c r="BV146" s="381">
        <f>BU146*(1-VLOOKUP($AW146,'MP-2019_Female'!$A$3:$CH$103,IF(BV$104&gt;2034,84,(60+(BV$104-$AX$104)))))</f>
        <v>6.0224726475977229E-3</v>
      </c>
      <c r="BW146" s="381">
        <f>BV146*(1-VLOOKUP($AW146,'MP-2019_Female'!$A$3:$CH$103,IF(BW$104&gt;2034,84,(60+(BW$104-$AX$104)))))</f>
        <v>5.9622479211217452E-3</v>
      </c>
      <c r="BX146" s="381">
        <f>BW146*(1-VLOOKUP($AW146,'MP-2019_Female'!$A$3:$CH$103,IF(BX$104&gt;2034,84,(60+(BX$104-$AX$104)))))</f>
        <v>5.9032216667026394E-3</v>
      </c>
      <c r="BY146" s="381">
        <f>BX146*(1-VLOOKUP($AW146,'MP-2019_Female'!$A$3:$CH$103,IF(BY$104&gt;2034,84,(60+(BY$104-$AX$104)))))</f>
        <v>5.8447797722022835E-3</v>
      </c>
      <c r="BZ146" s="381">
        <f>BY146*(1-VLOOKUP($AW146,'MP-2019_Female'!$A$3:$CH$103,IF(BZ$104&gt;2034,84,(60+(BZ$104-$AX$104)))))</f>
        <v>5.7869164524574808E-3</v>
      </c>
      <c r="CA146" s="381">
        <f>BZ146*(1-VLOOKUP($AW146,'MP-2019_Female'!$A$3:$CH$103,IF(CA$104&gt;2034,84,(60+(CA$104-$AX$104)))))</f>
        <v>5.7296259795781516E-3</v>
      </c>
      <c r="CB146" s="381">
        <f>CA146*(1-VLOOKUP($AW146,'MP-2019_Female'!$A$3:$CH$103,IF(CB$104&gt;2034,84,(60+(CB$104-$AX$104)))))</f>
        <v>5.6729026823803281E-3</v>
      </c>
      <c r="CC146" s="381">
        <f>CB146*(1-VLOOKUP($AW146,'MP-2019_Female'!$A$3:$CH$103,IF(CC$104&gt;2034,84,(60+(CC$104-$AX$104)))))</f>
        <v>5.6167409458247625E-3</v>
      </c>
      <c r="CD146" s="381">
        <f>CC146*(1-VLOOKUP($AW146,'MP-2019_Female'!$A$3:$CH$103,IF(CD$104&gt;2034,84,(60+(CD$104-$AX$104)))))</f>
        <v>5.5611352104610974E-3</v>
      </c>
      <c r="CE146" s="381">
        <f>CD146*(1-VLOOKUP($AW146,'MP-2019_Female'!$A$3:$CH$103,IF(CE$104&gt;2034,84,(60+(CE$104-$AX$104)))))</f>
        <v>5.5060799718775321E-3</v>
      </c>
      <c r="CF146" s="381">
        <f>CE146*(1-VLOOKUP($AW146,'MP-2019_Female'!$A$3:$CH$103,IF(CF$104&gt;2034,84,(60+(CF$104-$AX$104)))))</f>
        <v>5.451569780155944E-3</v>
      </c>
      <c r="CG146" s="381">
        <f>CF146*(1-VLOOKUP($AW146,'MP-2019_Female'!$A$3:$CH$103,IF(CG$104&gt;2034,84,(60+(CG$104-$AX$104)))))</f>
        <v>5.3975992393323997E-3</v>
      </c>
      <c r="CH146" s="381">
        <f>CG146*(1-VLOOKUP($AW146,'MP-2019_Female'!$A$3:$CH$103,IF(CH$104&gt;2034,84,(60+(CH$104-$AX$104)))))</f>
        <v>5.3441630068630092E-3</v>
      </c>
      <c r="CI146" s="381">
        <f>CH146*(1-VLOOKUP($AW146,'MP-2019_Female'!$A$3:$CH$103,IF(CI$104&gt;2034,84,(60+(CI$104-$AX$104)))))</f>
        <v>5.2912557930950652E-3</v>
      </c>
      <c r="CJ146" s="381">
        <f>CI146*(1-VLOOKUP($AW146,'MP-2019_Female'!$A$3:$CH$103,IF(CJ$104&gt;2034,84,(60+(CJ$104-$AX$104)))))</f>
        <v>5.2388723607434242E-3</v>
      </c>
      <c r="CK146" s="381">
        <f>CJ146*(1-VLOOKUP($AW146,'MP-2019_Female'!$A$3:$CH$103,IF(CK$104&gt;2034,84,(60+(CK$104-$AX$104)))))</f>
        <v>5.1870075243720644E-3</v>
      </c>
      <c r="CL146" s="381">
        <f>CK146*(1-VLOOKUP($AW146,'MP-2019_Female'!$A$3:$CH$103,IF(CL$104&gt;2034,84,(60+(CL$104-$AX$104)))))</f>
        <v>5.1356561498807811E-3</v>
      </c>
      <c r="CM146" s="381">
        <f>CL146*(1-VLOOKUP($AW146,'MP-2019_Female'!$A$3:$CH$103,IF(CM$104&gt;2034,84,(60+(CM$104-$AX$104)))))</f>
        <v>5.0848131539969615E-3</v>
      </c>
      <c r="CN146" s="381">
        <f>CM146*(1-VLOOKUP($AW146,'MP-2019_Female'!$A$3:$CH$103,IF(CN$104&gt;2034,84,(60+(CN$104-$AX$104)))))</f>
        <v>5.0344735037723912E-3</v>
      </c>
      <c r="CO146" s="381">
        <f>CN146*(1-VLOOKUP($AW146,'MP-2019_Female'!$A$3:$CH$103,IF(CO$104&gt;2034,84,(60+(CO$104-$AX$104)))))</f>
        <v>4.9846322160850441E-3</v>
      </c>
      <c r="CP146" s="381">
        <f>CO146*(1-VLOOKUP($AW146,'MP-2019_Female'!$A$3:$CH$103,IF(CP$104&gt;2034,84,(60+(CP$104-$AX$104)))))</f>
        <v>4.9352843571458024E-3</v>
      </c>
      <c r="CQ146" s="381">
        <f>CP146*(1-VLOOKUP($AW146,'MP-2019_Female'!$A$3:$CH$103,IF(CQ$104&gt;2034,84,(60+(CQ$104-$AX$104)))))</f>
        <v>4.8864250420100584E-3</v>
      </c>
      <c r="CR146" s="381">
        <f>CQ146*(1-VLOOKUP($AW146,'MP-2019_Female'!$A$3:$CH$103,IF(CR$104&gt;2034,84,(60+(CR$104-$AX$104)))))</f>
        <v>4.8380494340941587E-3</v>
      </c>
      <c r="CS146" s="381">
        <f>CR146*(1-VLOOKUP($AW146,'MP-2019_Female'!$A$3:$CH$103,IF(CS$104&gt;2034,84,(60+(CS$104-$AX$104)))))</f>
        <v>4.7901527446966262E-3</v>
      </c>
      <c r="CT146" s="381">
        <f>CS146*(1-VLOOKUP($AW146,'MP-2019_Female'!$A$3:$CH$103,IF(CT$104&gt;2034,84,(60+(CT$104-$AX$104)))))</f>
        <v>4.7427302325241298E-3</v>
      </c>
      <c r="CU146" s="381">
        <f>CT146*(1-VLOOKUP($AW146,'MP-2019_Female'!$A$3:$CH$103,IF(CU$104&gt;2034,84,(60+(CU$104-$AX$104)))))</f>
        <v>4.6957772032221404E-3</v>
      </c>
      <c r="CV146" s="381">
        <f>CU146*(1-VLOOKUP($AW146,'MP-2019_Female'!$A$3:$CH$103,IF(CV$104&gt;2034,84,(60+(CV$104-$AX$104)))))</f>
        <v>4.6492890089102415E-3</v>
      </c>
      <c r="CW146" s="381">
        <f>CV146*(1-VLOOKUP($AW146,'MP-2019_Female'!$A$3:$CH$103,IF(CW$104&gt;2034,84,(60+(CW$104-$AX$104)))))</f>
        <v>4.6032610477220303E-3</v>
      </c>
      <c r="CX146" s="381">
        <f>CW146*(1-VLOOKUP($AW146,'MP-2019_Female'!$A$3:$CH$103,IF(CX$104&gt;2034,84,(60+(CX$104-$AX$104)))))</f>
        <v>4.5576887633495822E-3</v>
      </c>
      <c r="CY146" s="381">
        <f>CX146*(1-VLOOKUP($AW146,'MP-2019_Female'!$A$3:$CH$103,IF(CY$104&gt;2034,84,(60+(CY$104-$AX$104)))))</f>
        <v>4.5125676445924214E-3</v>
      </c>
      <c r="CZ146" s="381">
        <f>CY146*(1-VLOOKUP($AW146,'MP-2019_Female'!$A$3:$CH$103,IF(CZ$104&gt;2034,84,(60+(CZ$104-$AX$104)))))</f>
        <v>4.4678932249109567E-3</v>
      </c>
      <c r="DA146" s="381">
        <f>CZ146*(1-VLOOKUP($AW146,'MP-2019_Female'!$A$3:$CH$103,IF(DA$104&gt;2034,84,(60+(DA$104-$AX$104)))))</f>
        <v>4.4236610819843383E-3</v>
      </c>
      <c r="DB146" s="381">
        <f>DA146*(1-VLOOKUP($AW146,'MP-2019_Female'!$A$3:$CH$103,IF(DB$104&gt;2034,84,(60+(DB$104-$AX$104)))))</f>
        <v>4.3798668372726935E-3</v>
      </c>
      <c r="DC146" s="381">
        <f>DB146*(1-VLOOKUP($AW146,'MP-2019_Female'!$A$3:$CH$103,IF(DC$104&gt;2034,84,(60+(DC$104-$AX$104)))))</f>
        <v>4.3365061555836939E-3</v>
      </c>
      <c r="DD146" s="381">
        <f>DC146*(1-VLOOKUP($AW146,'MP-2019_Female'!$A$3:$CH$103,IF(DD$104&gt;2034,84,(60+(DD$104-$AX$104)))))</f>
        <v>4.2935747446434152E-3</v>
      </c>
      <c r="DE146" s="381">
        <f>DD146*(1-VLOOKUP($AW146,'MP-2019_Female'!$A$3:$CH$103,IF(DE$104&gt;2034,84,(60+(DE$104-$AX$104)))))</f>
        <v>4.2510683546714452E-3</v>
      </c>
      <c r="DF146" s="381">
        <f>DE146*(1-VLOOKUP($AW146,'MP-2019_Female'!$A$3:$CH$103,IF(DF$104&gt;2034,84,(60+(DF$104-$AX$104)))))</f>
        <v>4.208982777960198E-3</v>
      </c>
      <c r="DG146" s="381">
        <f>DF146*(1-VLOOKUP($AW146,'MP-2019_Female'!$A$3:$CH$103,IF(DG$104&gt;2034,84,(60+(DG$104-$AX$104)))))</f>
        <v>4.1673138484583918E-3</v>
      </c>
      <c r="DH146" s="381">
        <f>DG146*(1-VLOOKUP($AW146,'MP-2019_Female'!$A$3:$CH$103,IF(DH$104&gt;2034,84,(60+(DH$104-$AX$104)))))</f>
        <v>4.1260574413586534E-3</v>
      </c>
      <c r="DI146" s="381">
        <f>DH146*(1-VLOOKUP($AW146,'MP-2019_Female'!$A$3:$CH$103,IF(DI$104&gt;2034,84,(60+(DI$104-$AX$104)))))</f>
        <v>4.0852094726892023E-3</v>
      </c>
      <c r="DJ146" s="381">
        <f>DI146*(1-VLOOKUP($AW146,'MP-2019_Female'!$A$3:$CH$103,IF(DJ$104&gt;2034,84,(60+(DJ$104-$AX$104)))))</f>
        <v>4.0447658989095792E-3</v>
      </c>
      <c r="DK146" s="381">
        <f>DJ146*(1-VLOOKUP($AW146,'MP-2019_Female'!$A$3:$CH$103,IF(DK$104&gt;2034,84,(60+(DK$104-$AX$104)))))</f>
        <v>4.0047227165103741E-3</v>
      </c>
      <c r="DL146" s="381">
        <f>DK146*(1-VLOOKUP($AW146,'MP-2019_Female'!$A$3:$CH$103,IF(DL$104&gt;2034,84,(60+(DL$104-$AX$104)))))</f>
        <v>3.9650759616169217E-3</v>
      </c>
      <c r="DM146" s="381">
        <f>DL146*(1-VLOOKUP($AW146,'MP-2019_Female'!$A$3:$CH$103,IF(DM$104&gt;2034,84,(60+(DM$104-$AX$104)))))</f>
        <v>3.9258217095969137E-3</v>
      </c>
      <c r="DN146" s="381">
        <f>DM146*(1-VLOOKUP($AW146,'MP-2019_Female'!$A$3:$CH$103,IF(DN$104&gt;2034,84,(60+(DN$104-$AX$104)))))</f>
        <v>3.8869560746719041E-3</v>
      </c>
      <c r="DO146" s="381">
        <f>DN146*(1-VLOOKUP($AW146,'MP-2019_Female'!$A$3:$CH$103,IF(DO$104&gt;2034,84,(60+(DO$104-$AX$104)))))</f>
        <v>3.8484752095326522E-3</v>
      </c>
      <c r="DP146" s="381">
        <f>DO146*(1-VLOOKUP($AW146,'MP-2019_Female'!$A$3:$CH$103,IF(DP$104&gt;2034,84,(60+(DP$104-$AX$104)))))</f>
        <v>3.8103753049582786E-3</v>
      </c>
      <c r="DQ146" s="381">
        <f>DP146*(1-VLOOKUP($AW146,'MP-2019_Female'!$A$3:$CH$103,IF(DQ$104&gt;2034,84,(60+(DQ$104-$AX$104)))))</f>
        <v>3.7726525894391915E-3</v>
      </c>
      <c r="DR146" s="381">
        <f>DQ146*(1-VLOOKUP($AW146,'MP-2019_Female'!$A$3:$CH$103,IF(DR$104&gt;2034,84,(60+(DR$104-$AX$104)))))</f>
        <v>3.7353033288037435E-3</v>
      </c>
      <c r="DS146" s="381">
        <f>DR146*(1-VLOOKUP($AW146,'MP-2019_Female'!$A$3:$CH$103,IF(DS$104&gt;2034,84,(60+(DS$104-$AX$104)))))</f>
        <v>3.6983238258485865E-3</v>
      </c>
      <c r="DT146" s="381">
        <f>DS146*(1-VLOOKUP($AW146,'MP-2019_Female'!$A$3:$CH$103,IF(DT$104&gt;2034,84,(60+(DT$104-$AX$104)))))</f>
        <v>3.6617104199726854E-3</v>
      </c>
      <c r="DU146" s="381">
        <f>DT146*(1-VLOOKUP($AW146,'MP-2019_Female'!$A$3:$CH$103,IF(DU$104&gt;2034,84,(60+(DU$104-$AX$104)))))</f>
        <v>3.6254594868149557E-3</v>
      </c>
      <c r="DV146" s="381">
        <f>DU146*(1-VLOOKUP($AW146,'MP-2019_Female'!$A$3:$CH$103,IF(DV$104&gt;2034,84,(60+(DV$104-$AX$104)))))</f>
        <v>3.5895674378954873E-3</v>
      </c>
      <c r="DW146" s="381">
        <f>DV146*(1-VLOOKUP($AW146,'MP-2019_Female'!$A$3:$CH$103,IF(DW$104&gt;2034,84,(60+(DW$104-$AX$104)))))</f>
        <v>3.554030720260322E-3</v>
      </c>
      <c r="DX146" s="381">
        <f>DW146*(1-VLOOKUP($AW146,'MP-2019_Female'!$A$3:$CH$103,IF(DX$104&gt;2034,84,(60+(DX$104-$AX$104)))))</f>
        <v>3.5188458161297446E-3</v>
      </c>
      <c r="DY146" s="381">
        <f>DX146*(1-VLOOKUP($AW146,'MP-2019_Female'!$A$3:$CH$103,IF(DY$104&gt;2034,84,(60+(DY$104-$AX$104)))))</f>
        <v>3.48400924255006E-3</v>
      </c>
      <c r="DZ146" s="381">
        <f>DY146*(1-VLOOKUP($AW146,'MP-2019_Female'!$A$3:$CH$103,IF(DZ$104&gt;2034,84,(60+(DZ$104-$AX$104)))))</f>
        <v>3.4495175510488143E-3</v>
      </c>
      <c r="EA146" s="381">
        <f>DZ146*(1-VLOOKUP($AW146,'MP-2019_Female'!$A$3:$CH$103,IF(EA$104&gt;2034,84,(60+(EA$104-$AX$104)))))</f>
        <v>3.415367327293431E-3</v>
      </c>
      <c r="EB146" s="381">
        <f>EA146*(1-VLOOKUP($AW146,'MP-2019_Female'!$A$3:$CH$103,IF(EB$104&gt;2034,84,(60+(EB$104-$AX$104)))))</f>
        <v>3.3815551907532258E-3</v>
      </c>
      <c r="EC146" s="381">
        <f>EB146*(1-VLOOKUP($AW146,'MP-2019_Female'!$A$3:$CH$103,IF(EC$104&gt;2034,84,(60+(EC$104-$AX$104)))))</f>
        <v>3.3480777943647689E-3</v>
      </c>
      <c r="ED146" s="381">
        <f>EC146*(1-VLOOKUP($AW146,'MP-2019_Female'!$A$3:$CH$103,IF(ED$104&gt;2034,84,(60+(ED$104-$AX$104)))))</f>
        <v>3.3149318242005578E-3</v>
      </c>
      <c r="EE146" s="381">
        <f>ED146*(1-VLOOKUP($AW146,'MP-2019_Female'!$A$3:$CH$103,IF(EE$104&gt;2034,84,(60+(EE$104-$AX$104)))))</f>
        <v>3.2821139991409723E-3</v>
      </c>
      <c r="EF146" s="381">
        <f>EE146*(1-VLOOKUP($AW146,'MP-2019_Female'!$A$3:$CH$103,IF(EF$104&gt;2034,84,(60+(EF$104-$AX$104)))))</f>
        <v>3.2496210705494767E-3</v>
      </c>
      <c r="EG146" s="381">
        <f>EF146*(1-VLOOKUP($AW146,'MP-2019_Female'!$A$3:$CH$103,IF(EG$104&gt;2034,84,(60+(EG$104-$AX$104)))))</f>
        <v>3.217449821951037E-3</v>
      </c>
      <c r="EH146" s="381">
        <f>EG146*(1-VLOOKUP($AW146,'MP-2019_Female'!$A$3:$CH$103,IF(EH$104&gt;2034,84,(60+(EH$104-$AX$104)))))</f>
        <v>3.1855970687137219E-3</v>
      </c>
      <c r="EI146" s="381">
        <f>EH146*(1-VLOOKUP($AW146,'MP-2019_Female'!$A$3:$CH$103,IF(EI$104&gt;2034,84,(60+(EI$104-$AX$104)))))</f>
        <v>3.1540596577334561E-3</v>
      </c>
      <c r="EJ146" s="381">
        <f>EI146*(1-VLOOKUP($AW146,'MP-2019_Female'!$A$3:$CH$103,IF(EJ$104&gt;2034,84,(60+(EJ$104-$AX$104)))))</f>
        <v>3.1228344671218947E-3</v>
      </c>
      <c r="EK146" s="381">
        <f>EJ146*(1-VLOOKUP($AW146,'MP-2019_Female'!$A$3:$CH$103,IF(EK$104&gt;2034,84,(60+(EK$104-$AX$104)))))</f>
        <v>3.0919184058973877E-3</v>
      </c>
      <c r="EL146" s="381">
        <f>EK146*(1-VLOOKUP($AW146,'MP-2019_Female'!$A$3:$CH$103,IF(EL$104&gt;2034,84,(60+(EL$104-$AX$104)))))</f>
        <v>3.0613084136790034E-3</v>
      </c>
      <c r="EM146" s="381">
        <f>EL146*(1-VLOOKUP($AW146,'MP-2019_Female'!$A$3:$CH$103,IF(EM$104&gt;2034,84,(60+(EM$104-$AX$104)))))</f>
        <v>3.0310014603835813E-3</v>
      </c>
      <c r="EN146" s="381">
        <f>EM146*(1-VLOOKUP($AW146,'MP-2019_Female'!$A$3:$CH$103,IF(EN$104&gt;2034,84,(60+(EN$104-$AX$104)))))</f>
        <v>3.0009945459257836E-3</v>
      </c>
      <c r="EO146" s="381">
        <f>EN146*(1-VLOOKUP($AW146,'MP-2019_Female'!$A$3:$CH$103,IF(EO$104&gt;2034,84,(60+(EO$104-$AX$104)))))</f>
        <v>2.9712846999211183E-3</v>
      </c>
      <c r="EP146" s="381">
        <f>EO146*(1-VLOOKUP($AW146,'MP-2019_Female'!$A$3:$CH$103,IF(EP$104&gt;2034,84,(60+(EP$104-$AX$104)))))</f>
        <v>2.941868981391899E-3</v>
      </c>
      <c r="EQ146" s="381">
        <f>EP146*(1-VLOOKUP($AW146,'MP-2019_Female'!$A$3:$CH$103,IF(EQ$104&gt;2034,84,(60+(EQ$104-$AX$104)))))</f>
        <v>2.9127444784761191E-3</v>
      </c>
      <c r="ER146" s="381">
        <f>EQ146*(1-VLOOKUP($AW146,'MP-2019_Female'!$A$3:$CH$103,IF(ER$104&gt;2034,84,(60+(ER$104-$AX$104)))))</f>
        <v>2.8839083081392053E-3</v>
      </c>
      <c r="ES146" s="381">
        <f>ER146*(1-VLOOKUP($AW146,'MP-2019_Female'!$A$3:$CH$103,IF(ES$104&gt;2034,84,(60+(ES$104-$AX$104)))))</f>
        <v>2.8553576158886272E-3</v>
      </c>
      <c r="ET146" s="381">
        <f>ES146*(1-VLOOKUP($AW146,'MP-2019_Female'!$A$3:$CH$103,IF(ET$104&gt;2034,84,(60+(ET$104-$AX$104)))))</f>
        <v>2.8270895754913296E-3</v>
      </c>
      <c r="EU146" s="381">
        <f>ET146*(1-VLOOKUP($AW146,'MP-2019_Female'!$A$3:$CH$103,IF(EU$104&gt;2034,84,(60+(EU$104-$AX$104)))))</f>
        <v>2.7991013886939655E-3</v>
      </c>
      <c r="EV146" s="381">
        <f>EU146*(1-VLOOKUP($AW146,'MP-2019_Female'!$A$3:$CH$103,IF(EV$104&gt;2034,84,(60+(EV$104-$AX$104)))))</f>
        <v>2.7713902849458953E-3</v>
      </c>
      <c r="EW146" s="381">
        <f>EV146*(1-VLOOKUP($AW146,'MP-2019_Female'!$A$3:$CH$103,IF(EW$104&gt;2034,84,(60+(EW$104-$AX$104)))))</f>
        <v>2.7439535211249309E-3</v>
      </c>
      <c r="EX146" s="381">
        <f>EW146*(1-VLOOKUP($AW146,'MP-2019_Female'!$A$3:$CH$103,IF(EX$104&gt;2034,84,(60+(EX$104-$AX$104)))))</f>
        <v>2.716788381265794E-3</v>
      </c>
      <c r="EY146" s="381">
        <f>EX146*(1-VLOOKUP($AW146,'MP-2019_Female'!$A$3:$CH$103,IF(EY$104&gt;2034,84,(60+(EY$104-$AX$104)))))</f>
        <v>2.6898921762912626E-3</v>
      </c>
      <c r="EZ146" s="381">
        <f>EY146*(1-VLOOKUP($AW146,'MP-2019_Female'!$A$3:$CH$103,IF(EZ$104&gt;2034,84,(60+(EZ$104-$AX$104)))))</f>
        <v>2.6632622437459791E-3</v>
      </c>
      <c r="FA146" s="381">
        <f>EZ146*(1-VLOOKUP($AW146,'MP-2019_Female'!$A$3:$CH$103,IF(FA$104&gt;2034,84,(60+(FA$104-$AX$104)))))</f>
        <v>2.6368959475328939E-3</v>
      </c>
      <c r="FB146" s="381">
        <f>FA146*(1-VLOOKUP($AW146,'MP-2019_Female'!$A$3:$CH$103,IF(FB$104&gt;2034,84,(60+(FB$104-$AX$104)))))</f>
        <v>2.6107906776523184E-3</v>
      </c>
      <c r="FC146" s="381">
        <f>FB146*(1-VLOOKUP($AW146,'MP-2019_Female'!$A$3:$CH$103,IF(FC$104&gt;2034,84,(60+(FC$104-$AX$104)))))</f>
        <v>2.5849438499435605E-3</v>
      </c>
      <c r="FD146" s="381">
        <f>FC146*(1-VLOOKUP($AW146,'MP-2019_Female'!$A$3:$CH$103,IF(FD$104&gt;2034,84,(60+(FD$104-$AX$104)))))</f>
        <v>2.5593529058291192E-3</v>
      </c>
      <c r="FE146" s="381">
        <f>FD146*(1-VLOOKUP($AW146,'MP-2019_Female'!$A$3:$CH$103,IF(FE$104&gt;2034,84,(60+(FE$104-$AX$104)))))</f>
        <v>2.5340153120614107E-3</v>
      </c>
      <c r="FF146" s="381">
        <f>FE146*(1-VLOOKUP($AW146,'MP-2019_Female'!$A$3:$CH$103,IF(FF$104&gt;2034,84,(60+(FF$104-$AX$104)))))</f>
        <v>2.5089285604720027E-3</v>
      </c>
      <c r="FG146" s="381">
        <f>FF146*(1-VLOOKUP($AW146,'MP-2019_Female'!$A$3:$CH$103,IF(FG$104&gt;2034,84,(60+(FG$104-$AX$104)))))</f>
        <v>2.48409016772333E-3</v>
      </c>
      <c r="FH146" s="381">
        <f>FG146*(1-VLOOKUP($AW146,'MP-2019_Female'!$A$3:$CH$103,IF(FH$104&gt;2034,84,(60+(FH$104-$AX$104)))))</f>
        <v>2.459497675062869E-3</v>
      </c>
      <c r="FI146" s="381">
        <f>FH146*(1-VLOOKUP($AW146,'MP-2019_Female'!$A$3:$CH$103,IF(FI$104&gt;2034,84,(60+(FI$104-$AX$104)))))</f>
        <v>2.4351486480797464E-3</v>
      </c>
      <c r="FJ146" s="381">
        <f>FI146*(1-VLOOKUP($AW146,'MP-2019_Female'!$A$3:$CH$103,IF(FJ$104&gt;2034,84,(60+(FJ$104-$AX$104)))))</f>
        <v>2.4110406764637567E-3</v>
      </c>
      <c r="FK146" s="381">
        <f>FJ146*(1-VLOOKUP($AW146,'MP-2019_Female'!$A$3:$CH$103,IF(FK$104&gt;2034,84,(60+(FK$104-$AX$104)))))</f>
        <v>2.3871713737667654E-3</v>
      </c>
      <c r="FL146" s="381">
        <f>FK146*(1-VLOOKUP($AW146,'MP-2019_Female'!$A$3:$CH$103,IF(FL$104&gt;2034,84,(60+(FL$104-$AX$104)))))</f>
        <v>2.3635383771664744E-3</v>
      </c>
      <c r="FM146" s="381">
        <f>FL146*(1-VLOOKUP($AW146,'MP-2019_Female'!$A$3:$CH$103,IF(FM$104&gt;2034,84,(60+(FM$104-$AX$104)))))</f>
        <v>2.3401393472325263E-3</v>
      </c>
      <c r="FN146" s="381">
        <f>FM146*(1-VLOOKUP($AW146,'MP-2019_Female'!$A$3:$CH$103,IF(FN$104&gt;2034,84,(60+(FN$104-$AX$104)))))</f>
        <v>2.3169719676949243E-3</v>
      </c>
    </row>
    <row r="147" spans="49:170">
      <c r="AW147" s="172">
        <v>67</v>
      </c>
      <c r="AX147" s="199">
        <f t="shared" si="32"/>
        <v>7.1781083635458973E-3</v>
      </c>
      <c r="AY147" s="334">
        <f t="shared" si="33"/>
        <v>7.6759999999999997E-3</v>
      </c>
      <c r="AZ147" s="381">
        <f>AY147*(1-VLOOKUP($AW147,'MP-2019_Female'!$A$3:$CH$103,IF(AZ$104&gt;2034,84,(60+(AZ$104-$AX$104)))))</f>
        <v>7.5524163999999994E-3</v>
      </c>
      <c r="BA147" s="381">
        <f>AZ147*(1-VLOOKUP($AW147,'MP-2019_Female'!$A$3:$CH$103,IF(BA$104&gt;2034,84,(60+(BA$104-$AX$104)))))</f>
        <v>7.4497035369600001E-3</v>
      </c>
      <c r="BB147" s="381">
        <f>BA147*(1-VLOOKUP($AW147,'MP-2019_Female'!$A$3:$CH$103,IF(BB$104&gt;2034,84,(60+(BB$104-$AX$104)))))</f>
        <v>7.3677567980534398E-3</v>
      </c>
      <c r="BC147" s="381">
        <f>BB147*(1-VLOOKUP($AW147,'MP-2019_Female'!$A$3:$CH$103,IF(BC$104&gt;2034,84,(60+(BC$104-$AX$104)))))</f>
        <v>7.3051308652699858E-3</v>
      </c>
      <c r="BD147" s="381">
        <f>BC147*(1-VLOOKUP($AW147,'MP-2019_Female'!$A$3:$CH$103,IF(BD$104&gt;2034,84,(60+(BD$104-$AX$104)))))</f>
        <v>7.2620305931648931E-3</v>
      </c>
      <c r="BE147" s="381">
        <f>BD147*(1-VLOOKUP($AW147,'MP-2019_Female'!$A$3:$CH$103,IF(BE$104&gt;2034,84,(60+(BE$104-$AX$104)))))</f>
        <v>7.226446643258385E-3</v>
      </c>
      <c r="BF147" s="381">
        <f>BE147*(1-VLOOKUP($AW147,'MP-2019_Female'!$A$3:$CH$103,IF(BF$104&gt;2034,84,(60+(BF$104-$AX$104)))))</f>
        <v>7.1982635013496769E-3</v>
      </c>
      <c r="BG147" s="381">
        <f>BF147*(1-VLOOKUP($AW147,'MP-2019_Female'!$A$3:$CH$103,IF(BG$104&gt;2034,84,(60+(BG$104-$AX$104)))))</f>
        <v>7.1781083635458973E-3</v>
      </c>
      <c r="BH147" s="381">
        <f>BG147*(1-VLOOKUP($AW147,'MP-2019_Female'!$A$3:$CH$103,IF(BH$104&gt;2034,84,(60+(BH$104-$AX$104)))))</f>
        <v>7.1637521468188052E-3</v>
      </c>
      <c r="BI147" s="381">
        <f>BH147*(1-VLOOKUP($AW147,'MP-2019_Female'!$A$3:$CH$103,IF(BI$104&gt;2034,84,(60+(BI$104-$AX$104)))))</f>
        <v>7.1530065185985772E-3</v>
      </c>
      <c r="BJ147" s="471">
        <f>BI147*(1-VLOOKUP($AW147,'MP-2019_Female'!$A$3:$CH$103,IF(BJ$104&gt;2034,84,(60+(BJ$104-$AX$104)))))</f>
        <v>7.1437076101243989E-3</v>
      </c>
      <c r="BK147" s="381">
        <f>BJ147*(1-VLOOKUP($AW147,'MP-2019_Female'!$A$3:$CH$103,IF(BK$104&gt;2034,84,(60+(BK$104-$AX$104)))))</f>
        <v>7.1315633071871876E-3</v>
      </c>
      <c r="BL147" s="381">
        <f>BK147*(1-VLOOKUP($AW147,'MP-2019_Female'!$A$3:$CH$103,IF(BL$104&gt;2034,84,(60+(BL$104-$AX$104)))))</f>
        <v>7.1144475552499383E-3</v>
      </c>
      <c r="BM147" s="381">
        <f>BL147*(1-VLOOKUP($AW147,'MP-2019_Female'!$A$3:$CH$103,IF(BM$104&gt;2034,84,(60+(BM$104-$AX$104)))))</f>
        <v>7.0909698783176139E-3</v>
      </c>
      <c r="BN147" s="381">
        <f>BM147*(1-VLOOKUP($AW147,'MP-2019_Female'!$A$3:$CH$103,IF(BN$104&gt;2034,84,(60+(BN$104-$AX$104)))))</f>
        <v>7.0590605138651846E-3</v>
      </c>
      <c r="BO147" s="381">
        <f>BN147*(1-VLOOKUP($AW147,'MP-2019_Female'!$A$3:$CH$103,IF(BO$104&gt;2034,84,(60+(BO$104-$AX$104)))))</f>
        <v>7.0195297749875395E-3</v>
      </c>
      <c r="BP147" s="381">
        <f>BO147*(1-VLOOKUP($AW147,'MP-2019_Female'!$A$3:$CH$103,IF(BP$104&gt;2034,84,(60+(BP$104-$AX$104)))))</f>
        <v>6.972498925495123E-3</v>
      </c>
      <c r="BQ147" s="381">
        <f>BP147*(1-VLOOKUP($AW147,'MP-2019_Female'!$A$3:$CH$103,IF(BQ$104&gt;2034,84,(60+(BQ$104-$AX$104)))))</f>
        <v>6.9181134338762605E-3</v>
      </c>
      <c r="BR147" s="381">
        <f>BQ147*(1-VLOOKUP($AW147,'MP-2019_Female'!$A$3:$CH$103,IF(BR$104&gt;2034,84,(60+(BR$104-$AX$104)))))</f>
        <v>6.8586176583449246E-3</v>
      </c>
      <c r="BS147" s="381">
        <f>BR147*(1-VLOOKUP($AW147,'MP-2019_Female'!$A$3:$CH$103,IF(BS$104&gt;2034,84,(60+(BS$104-$AX$104)))))</f>
        <v>6.7955183758881517E-3</v>
      </c>
      <c r="BT147" s="381">
        <f>BS147*(1-VLOOKUP($AW147,'MP-2019_Female'!$A$3:$CH$103,IF(BT$104&gt;2034,84,(60+(BT$104-$AX$104)))))</f>
        <v>6.730281399479625E-3</v>
      </c>
      <c r="BU147" s="381">
        <f>BT147*(1-VLOOKUP($AW147,'MP-2019_Female'!$A$3:$CH$103,IF(BU$104&gt;2034,84,(60+(BU$104-$AX$104)))))</f>
        <v>6.6643246417647248E-3</v>
      </c>
      <c r="BV147" s="381">
        <f>BU147*(1-VLOOKUP($AW147,'MP-2019_Female'!$A$3:$CH$103,IF(BV$104&gt;2034,84,(60+(BV$104-$AX$104)))))</f>
        <v>6.5983478278112536E-3</v>
      </c>
      <c r="BW147" s="381">
        <f>BV147*(1-VLOOKUP($AW147,'MP-2019_Female'!$A$3:$CH$103,IF(BW$104&gt;2034,84,(60+(BW$104-$AX$104)))))</f>
        <v>6.5323643495331409E-3</v>
      </c>
      <c r="BX147" s="381">
        <f>BW147*(1-VLOOKUP($AW147,'MP-2019_Female'!$A$3:$CH$103,IF(BX$104&gt;2034,84,(60+(BX$104-$AX$104)))))</f>
        <v>6.4676939424727622E-3</v>
      </c>
      <c r="BY147" s="381">
        <f>BX147*(1-VLOOKUP($AW147,'MP-2019_Female'!$A$3:$CH$103,IF(BY$104&gt;2034,84,(60+(BY$104-$AX$104)))))</f>
        <v>6.4036637724422816E-3</v>
      </c>
      <c r="BZ147" s="381">
        <f>BY147*(1-VLOOKUP($AW147,'MP-2019_Female'!$A$3:$CH$103,IF(BZ$104&gt;2034,84,(60+(BZ$104-$AX$104)))))</f>
        <v>6.340267501095103E-3</v>
      </c>
      <c r="CA147" s="381">
        <f>BZ147*(1-VLOOKUP($AW147,'MP-2019_Female'!$A$3:$CH$103,IF(CA$104&gt;2034,84,(60+(CA$104-$AX$104)))))</f>
        <v>6.2774988528342618E-3</v>
      </c>
      <c r="CB147" s="381">
        <f>CA147*(1-VLOOKUP($AW147,'MP-2019_Female'!$A$3:$CH$103,IF(CB$104&gt;2034,84,(60+(CB$104-$AX$104)))))</f>
        <v>6.2153516141912023E-3</v>
      </c>
      <c r="CC147" s="381">
        <f>CB147*(1-VLOOKUP($AW147,'MP-2019_Female'!$A$3:$CH$103,IF(CC$104&gt;2034,84,(60+(CC$104-$AX$104)))))</f>
        <v>6.1538196332107092E-3</v>
      </c>
      <c r="CD147" s="381">
        <f>CC147*(1-VLOOKUP($AW147,'MP-2019_Female'!$A$3:$CH$103,IF(CD$104&gt;2034,84,(60+(CD$104-$AX$104)))))</f>
        <v>6.0928968188419226E-3</v>
      </c>
      <c r="CE147" s="381">
        <f>CD147*(1-VLOOKUP($AW147,'MP-2019_Female'!$A$3:$CH$103,IF(CE$104&gt;2034,84,(60+(CE$104-$AX$104)))))</f>
        <v>6.0325771403353873E-3</v>
      </c>
      <c r="CF147" s="381">
        <f>CE147*(1-VLOOKUP($AW147,'MP-2019_Female'!$A$3:$CH$103,IF(CF$104&gt;2034,84,(60+(CF$104-$AX$104)))))</f>
        <v>5.9728546266460672E-3</v>
      </c>
      <c r="CG147" s="381">
        <f>CF147*(1-VLOOKUP($AW147,'MP-2019_Female'!$A$3:$CH$103,IF(CG$104&gt;2034,84,(60+(CG$104-$AX$104)))))</f>
        <v>5.9137233658422706E-3</v>
      </c>
      <c r="CH147" s="381">
        <f>CG147*(1-VLOOKUP($AW147,'MP-2019_Female'!$A$3:$CH$103,IF(CH$104&gt;2034,84,(60+(CH$104-$AX$104)))))</f>
        <v>5.855177504520432E-3</v>
      </c>
      <c r="CI147" s="381">
        <f>CH147*(1-VLOOKUP($AW147,'MP-2019_Female'!$A$3:$CH$103,IF(CI$104&gt;2034,84,(60+(CI$104-$AX$104)))))</f>
        <v>5.7972112472256792E-3</v>
      </c>
      <c r="CJ147" s="381">
        <f>CI147*(1-VLOOKUP($AW147,'MP-2019_Female'!$A$3:$CH$103,IF(CJ$104&gt;2034,84,(60+(CJ$104-$AX$104)))))</f>
        <v>5.7398188558781451E-3</v>
      </c>
      <c r="CK147" s="381">
        <f>CJ147*(1-VLOOKUP($AW147,'MP-2019_Female'!$A$3:$CH$103,IF(CK$104&gt;2034,84,(60+(CK$104-$AX$104)))))</f>
        <v>5.6829946492049513E-3</v>
      </c>
      <c r="CL147" s="381">
        <f>CK147*(1-VLOOKUP($AW147,'MP-2019_Female'!$A$3:$CH$103,IF(CL$104&gt;2034,84,(60+(CL$104-$AX$104)))))</f>
        <v>5.6267330021778222E-3</v>
      </c>
      <c r="CM147" s="381">
        <f>CL147*(1-VLOOKUP($AW147,'MP-2019_Female'!$A$3:$CH$103,IF(CM$104&gt;2034,84,(60+(CM$104-$AX$104)))))</f>
        <v>5.5710283454562613E-3</v>
      </c>
      <c r="CN147" s="381">
        <f>CM147*(1-VLOOKUP($AW147,'MP-2019_Female'!$A$3:$CH$103,IF(CN$104&gt;2034,84,(60+(CN$104-$AX$104)))))</f>
        <v>5.5158751648362444E-3</v>
      </c>
      <c r="CO147" s="381">
        <f>CN147*(1-VLOOKUP($AW147,'MP-2019_Female'!$A$3:$CH$103,IF(CO$104&gt;2034,84,(60+(CO$104-$AX$104)))))</f>
        <v>5.4612680007043654E-3</v>
      </c>
      <c r="CP147" s="381">
        <f>CO147*(1-VLOOKUP($AW147,'MP-2019_Female'!$A$3:$CH$103,IF(CP$104&gt;2034,84,(60+(CP$104-$AX$104)))))</f>
        <v>5.4072014474973919E-3</v>
      </c>
      <c r="CQ147" s="381">
        <f>CP147*(1-VLOOKUP($AW147,'MP-2019_Female'!$A$3:$CH$103,IF(CQ$104&gt;2034,84,(60+(CQ$104-$AX$104)))))</f>
        <v>5.3536701531671678E-3</v>
      </c>
      <c r="CR147" s="381">
        <f>CQ147*(1-VLOOKUP($AW147,'MP-2019_Female'!$A$3:$CH$103,IF(CR$104&gt;2034,84,(60+(CR$104-$AX$104)))))</f>
        <v>5.3006688186508126E-3</v>
      </c>
      <c r="CS147" s="381">
        <f>CR147*(1-VLOOKUP($AW147,'MP-2019_Female'!$A$3:$CH$103,IF(CS$104&gt;2034,84,(60+(CS$104-$AX$104)))))</f>
        <v>5.2481921973461694E-3</v>
      </c>
      <c r="CT147" s="381">
        <f>CS147*(1-VLOOKUP($AW147,'MP-2019_Female'!$A$3:$CH$103,IF(CT$104&gt;2034,84,(60+(CT$104-$AX$104)))))</f>
        <v>5.196235094592442E-3</v>
      </c>
      <c r="CU147" s="381">
        <f>CT147*(1-VLOOKUP($AW147,'MP-2019_Female'!$A$3:$CH$103,IF(CU$104&gt;2034,84,(60+(CU$104-$AX$104)))))</f>
        <v>5.1447923671559771E-3</v>
      </c>
      <c r="CV147" s="381">
        <f>CU147*(1-VLOOKUP($AW147,'MP-2019_Female'!$A$3:$CH$103,IF(CV$104&gt;2034,84,(60+(CV$104-$AX$104)))))</f>
        <v>5.0938589227211327E-3</v>
      </c>
      <c r="CW147" s="381">
        <f>CV147*(1-VLOOKUP($AW147,'MP-2019_Female'!$A$3:$CH$103,IF(CW$104&gt;2034,84,(60+(CW$104-$AX$104)))))</f>
        <v>5.0434297193861933E-3</v>
      </c>
      <c r="CX147" s="381">
        <f>CW147*(1-VLOOKUP($AW147,'MP-2019_Female'!$A$3:$CH$103,IF(CX$104&gt;2034,84,(60+(CX$104-$AX$104)))))</f>
        <v>4.9934997651642698E-3</v>
      </c>
      <c r="CY147" s="381">
        <f>CX147*(1-VLOOKUP($AW147,'MP-2019_Female'!$A$3:$CH$103,IF(CY$104&gt;2034,84,(60+(CY$104-$AX$104)))))</f>
        <v>4.9440641174891432E-3</v>
      </c>
      <c r="CZ147" s="381">
        <f>CY147*(1-VLOOKUP($AW147,'MP-2019_Female'!$A$3:$CH$103,IF(CZ$104&gt;2034,84,(60+(CZ$104-$AX$104)))))</f>
        <v>4.8951178827260008E-3</v>
      </c>
      <c r="DA147" s="381">
        <f>CZ147*(1-VLOOKUP($AW147,'MP-2019_Female'!$A$3:$CH$103,IF(DA$104&gt;2034,84,(60+(DA$104-$AX$104)))))</f>
        <v>4.8466562156870129E-3</v>
      </c>
      <c r="DB147" s="381">
        <f>DA147*(1-VLOOKUP($AW147,'MP-2019_Female'!$A$3:$CH$103,IF(DB$104&gt;2034,84,(60+(DB$104-$AX$104)))))</f>
        <v>4.7986743191517113E-3</v>
      </c>
      <c r="DC147" s="381">
        <f>DB147*(1-VLOOKUP($AW147,'MP-2019_Female'!$A$3:$CH$103,IF(DC$104&gt;2034,84,(60+(DC$104-$AX$104)))))</f>
        <v>4.7511674433921092E-3</v>
      </c>
      <c r="DD147" s="381">
        <f>DC147*(1-VLOOKUP($AW147,'MP-2019_Female'!$A$3:$CH$103,IF(DD$104&gt;2034,84,(60+(DD$104-$AX$104)))))</f>
        <v>4.7041308857025269E-3</v>
      </c>
      <c r="DE147" s="381">
        <f>DD147*(1-VLOOKUP($AW147,'MP-2019_Female'!$A$3:$CH$103,IF(DE$104&gt;2034,84,(60+(DE$104-$AX$104)))))</f>
        <v>4.6575599899340717E-3</v>
      </c>
      <c r="DF147" s="381">
        <f>DE147*(1-VLOOKUP($AW147,'MP-2019_Female'!$A$3:$CH$103,IF(DF$104&gt;2034,84,(60+(DF$104-$AX$104)))))</f>
        <v>4.6114501460337246E-3</v>
      </c>
      <c r="DG147" s="381">
        <f>DF147*(1-VLOOKUP($AW147,'MP-2019_Female'!$A$3:$CH$103,IF(DG$104&gt;2034,84,(60+(DG$104-$AX$104)))))</f>
        <v>4.5657967895879909E-3</v>
      </c>
      <c r="DH147" s="381">
        <f>DG147*(1-VLOOKUP($AW147,'MP-2019_Female'!$A$3:$CH$103,IF(DH$104&gt;2034,84,(60+(DH$104-$AX$104)))))</f>
        <v>4.5205954013710697E-3</v>
      </c>
      <c r="DI147" s="381">
        <f>DH147*(1-VLOOKUP($AW147,'MP-2019_Female'!$A$3:$CH$103,IF(DI$104&gt;2034,84,(60+(DI$104-$AX$104)))))</f>
        <v>4.4758415068974957E-3</v>
      </c>
      <c r="DJ147" s="381">
        <f>DI147*(1-VLOOKUP($AW147,'MP-2019_Female'!$A$3:$CH$103,IF(DJ$104&gt;2034,84,(60+(DJ$104-$AX$104)))))</f>
        <v>4.4315306759792105E-3</v>
      </c>
      <c r="DK147" s="381">
        <f>DJ147*(1-VLOOKUP($AW147,'MP-2019_Female'!$A$3:$CH$103,IF(DK$104&gt;2034,84,(60+(DK$104-$AX$104)))))</f>
        <v>4.3876585222870166E-3</v>
      </c>
      <c r="DL147" s="381">
        <f>DK147*(1-VLOOKUP($AW147,'MP-2019_Female'!$A$3:$CH$103,IF(DL$104&gt;2034,84,(60+(DL$104-$AX$104)))))</f>
        <v>4.3442207029163746E-3</v>
      </c>
      <c r="DM147" s="381">
        <f>DL147*(1-VLOOKUP($AW147,'MP-2019_Female'!$A$3:$CH$103,IF(DM$104&gt;2034,84,(60+(DM$104-$AX$104)))))</f>
        <v>4.3012129179575021E-3</v>
      </c>
      <c r="DN147" s="381">
        <f>DM147*(1-VLOOKUP($AW147,'MP-2019_Female'!$A$3:$CH$103,IF(DN$104&gt;2034,84,(60+(DN$104-$AX$104)))))</f>
        <v>4.2586309100697229E-3</v>
      </c>
      <c r="DO147" s="381">
        <f>DN147*(1-VLOOKUP($AW147,'MP-2019_Female'!$A$3:$CH$103,IF(DO$104&gt;2034,84,(60+(DO$104-$AX$104)))))</f>
        <v>4.2164704640600325E-3</v>
      </c>
      <c r="DP147" s="381">
        <f>DO147*(1-VLOOKUP($AW147,'MP-2019_Female'!$A$3:$CH$103,IF(DP$104&gt;2034,84,(60+(DP$104-$AX$104)))))</f>
        <v>4.174727406465838E-3</v>
      </c>
      <c r="DQ147" s="381">
        <f>DP147*(1-VLOOKUP($AW147,'MP-2019_Female'!$A$3:$CH$103,IF(DQ$104&gt;2034,84,(60+(DQ$104-$AX$104)))))</f>
        <v>4.133397605141826E-3</v>
      </c>
      <c r="DR147" s="381">
        <f>DQ147*(1-VLOOKUP($AW147,'MP-2019_Female'!$A$3:$CH$103,IF(DR$104&gt;2034,84,(60+(DR$104-$AX$104)))))</f>
        <v>4.0924769688509216E-3</v>
      </c>
      <c r="DS147" s="381">
        <f>DR147*(1-VLOOKUP($AW147,'MP-2019_Female'!$A$3:$CH$103,IF(DS$104&gt;2034,84,(60+(DS$104-$AX$104)))))</f>
        <v>4.0519614468592976E-3</v>
      </c>
      <c r="DT147" s="381">
        <f>DS147*(1-VLOOKUP($AW147,'MP-2019_Female'!$A$3:$CH$103,IF(DT$104&gt;2034,84,(60+(DT$104-$AX$104)))))</f>
        <v>4.0118470285353909E-3</v>
      </c>
      <c r="DU147" s="381">
        <f>DT147*(1-VLOOKUP($AW147,'MP-2019_Female'!$A$3:$CH$103,IF(DU$104&gt;2034,84,(60+(DU$104-$AX$104)))))</f>
        <v>3.9721297429528906E-3</v>
      </c>
      <c r="DV147" s="381">
        <f>DU147*(1-VLOOKUP($AW147,'MP-2019_Female'!$A$3:$CH$103,IF(DV$104&gt;2034,84,(60+(DV$104-$AX$104)))))</f>
        <v>3.9328056584976567E-3</v>
      </c>
      <c r="DW147" s="381">
        <f>DV147*(1-VLOOKUP($AW147,'MP-2019_Female'!$A$3:$CH$103,IF(DW$104&gt;2034,84,(60+(DW$104-$AX$104)))))</f>
        <v>3.8938708824785297E-3</v>
      </c>
      <c r="DX147" s="381">
        <f>DW147*(1-VLOOKUP($AW147,'MP-2019_Female'!$A$3:$CH$103,IF(DX$104&gt;2034,84,(60+(DX$104-$AX$104)))))</f>
        <v>3.855321560741992E-3</v>
      </c>
      <c r="DY147" s="381">
        <f>DX147*(1-VLOOKUP($AW147,'MP-2019_Female'!$A$3:$CH$103,IF(DY$104&gt;2034,84,(60+(DY$104-$AX$104)))))</f>
        <v>3.8171538772906462E-3</v>
      </c>
      <c r="DZ147" s="381">
        <f>DY147*(1-VLOOKUP($AW147,'MP-2019_Female'!$A$3:$CH$103,IF(DZ$104&gt;2034,84,(60+(DZ$104-$AX$104)))))</f>
        <v>3.7793640539054685E-3</v>
      </c>
      <c r="EA147" s="381">
        <f>DZ147*(1-VLOOKUP($AW147,'MP-2019_Female'!$A$3:$CH$103,IF(EA$104&gt;2034,84,(60+(EA$104-$AX$104)))))</f>
        <v>3.7419483497718041E-3</v>
      </c>
      <c r="EB147" s="381">
        <f>EA147*(1-VLOOKUP($AW147,'MP-2019_Female'!$A$3:$CH$103,IF(EB$104&gt;2034,84,(60+(EB$104-$AX$104)))))</f>
        <v>3.7049030611090634E-3</v>
      </c>
      <c r="EC147" s="381">
        <f>EB147*(1-VLOOKUP($AW147,'MP-2019_Female'!$A$3:$CH$103,IF(EC$104&gt;2034,84,(60+(EC$104-$AX$104)))))</f>
        <v>3.6682245208040838E-3</v>
      </c>
      <c r="ED147" s="381">
        <f>EC147*(1-VLOOKUP($AW147,'MP-2019_Female'!$A$3:$CH$103,IF(ED$104&gt;2034,84,(60+(ED$104-$AX$104)))))</f>
        <v>3.6319090980481234E-3</v>
      </c>
      <c r="EE147" s="381">
        <f>ED147*(1-VLOOKUP($AW147,'MP-2019_Female'!$A$3:$CH$103,IF(EE$104&gt;2034,84,(60+(EE$104-$AX$104)))))</f>
        <v>3.5959531979774468E-3</v>
      </c>
      <c r="EF147" s="381">
        <f>EE147*(1-VLOOKUP($AW147,'MP-2019_Female'!$A$3:$CH$103,IF(EF$104&gt;2034,84,(60+(EF$104-$AX$104)))))</f>
        <v>3.5603532613174699E-3</v>
      </c>
      <c r="EG147" s="381">
        <f>EF147*(1-VLOOKUP($AW147,'MP-2019_Female'!$A$3:$CH$103,IF(EG$104&gt;2034,84,(60+(EG$104-$AX$104)))))</f>
        <v>3.5251057640304268E-3</v>
      </c>
      <c r="EH147" s="381">
        <f>EG147*(1-VLOOKUP($AW147,'MP-2019_Female'!$A$3:$CH$103,IF(EH$104&gt;2034,84,(60+(EH$104-$AX$104)))))</f>
        <v>3.4902072169665254E-3</v>
      </c>
      <c r="EI147" s="381">
        <f>EH147*(1-VLOOKUP($AW147,'MP-2019_Female'!$A$3:$CH$103,IF(EI$104&gt;2034,84,(60+(EI$104-$AX$104)))))</f>
        <v>3.4556541655185566E-3</v>
      </c>
      <c r="EJ147" s="381">
        <f>EI147*(1-VLOOKUP($AW147,'MP-2019_Female'!$A$3:$CH$103,IF(EJ$104&gt;2034,84,(60+(EJ$104-$AX$104)))))</f>
        <v>3.421443189279923E-3</v>
      </c>
      <c r="EK147" s="381">
        <f>EJ147*(1-VLOOKUP($AW147,'MP-2019_Female'!$A$3:$CH$103,IF(EK$104&gt;2034,84,(60+(EK$104-$AX$104)))))</f>
        <v>3.3875709017060517E-3</v>
      </c>
      <c r="EL147" s="381">
        <f>EK147*(1-VLOOKUP($AW147,'MP-2019_Female'!$A$3:$CH$103,IF(EL$104&gt;2034,84,(60+(EL$104-$AX$104)))))</f>
        <v>3.3540339497791618E-3</v>
      </c>
      <c r="EM147" s="381">
        <f>EL147*(1-VLOOKUP($AW147,'MP-2019_Female'!$A$3:$CH$103,IF(EM$104&gt;2034,84,(60+(EM$104-$AX$104)))))</f>
        <v>3.3208290136763478E-3</v>
      </c>
      <c r="EN147" s="381">
        <f>EM147*(1-VLOOKUP($AW147,'MP-2019_Female'!$A$3:$CH$103,IF(EN$104&gt;2034,84,(60+(EN$104-$AX$104)))))</f>
        <v>3.287952806440952E-3</v>
      </c>
      <c r="EO147" s="381">
        <f>EN147*(1-VLOOKUP($AW147,'MP-2019_Female'!$A$3:$CH$103,IF(EO$104&gt;2034,84,(60+(EO$104-$AX$104)))))</f>
        <v>3.2554020736571864E-3</v>
      </c>
      <c r="EP147" s="381">
        <f>EO147*(1-VLOOKUP($AW147,'MP-2019_Female'!$A$3:$CH$103,IF(EP$104&gt;2034,84,(60+(EP$104-$AX$104)))))</f>
        <v>3.2231735931279801E-3</v>
      </c>
      <c r="EQ147" s="381">
        <f>EP147*(1-VLOOKUP($AW147,'MP-2019_Female'!$A$3:$CH$103,IF(EQ$104&gt;2034,84,(60+(EQ$104-$AX$104)))))</f>
        <v>3.191264174556013E-3</v>
      </c>
      <c r="ER147" s="381">
        <f>EQ147*(1-VLOOKUP($AW147,'MP-2019_Female'!$A$3:$CH$103,IF(ER$104&gt;2034,84,(60+(ER$104-$AX$104)))))</f>
        <v>3.1596706592279082E-3</v>
      </c>
      <c r="ES147" s="381">
        <f>ER147*(1-VLOOKUP($AW147,'MP-2019_Female'!$A$3:$CH$103,IF(ES$104&gt;2034,84,(60+(ES$104-$AX$104)))))</f>
        <v>3.128389919701552E-3</v>
      </c>
      <c r="ET147" s="381">
        <f>ES147*(1-VLOOKUP($AW147,'MP-2019_Female'!$A$3:$CH$103,IF(ET$104&gt;2034,84,(60+(ET$104-$AX$104)))))</f>
        <v>3.0974188594965067E-3</v>
      </c>
      <c r="EU147" s="381">
        <f>ET147*(1-VLOOKUP($AW147,'MP-2019_Female'!$A$3:$CH$103,IF(EU$104&gt;2034,84,(60+(EU$104-$AX$104)))))</f>
        <v>3.0667544127874913E-3</v>
      </c>
      <c r="EV147" s="381">
        <f>EU147*(1-VLOOKUP($AW147,'MP-2019_Female'!$A$3:$CH$103,IF(EV$104&gt;2034,84,(60+(EV$104-$AX$104)))))</f>
        <v>3.0363935441008951E-3</v>
      </c>
      <c r="EW147" s="381">
        <f>EV147*(1-VLOOKUP($AW147,'MP-2019_Female'!$A$3:$CH$103,IF(EW$104&gt;2034,84,(60+(EW$104-$AX$104)))))</f>
        <v>3.0063332480142961E-3</v>
      </c>
      <c r="EX147" s="381">
        <f>EW147*(1-VLOOKUP($AW147,'MP-2019_Female'!$A$3:$CH$103,IF(EX$104&gt;2034,84,(60+(EX$104-$AX$104)))))</f>
        <v>2.9765705488589544E-3</v>
      </c>
      <c r="EY147" s="381">
        <f>EX147*(1-VLOOKUP($AW147,'MP-2019_Female'!$A$3:$CH$103,IF(EY$104&gt;2034,84,(60+(EY$104-$AX$104)))))</f>
        <v>2.9471025004252508E-3</v>
      </c>
      <c r="EZ147" s="381">
        <f>EY147*(1-VLOOKUP($AW147,'MP-2019_Female'!$A$3:$CH$103,IF(EZ$104&gt;2034,84,(60+(EZ$104-$AX$104)))))</f>
        <v>2.9179261856710405E-3</v>
      </c>
      <c r="FA147" s="381">
        <f>EZ147*(1-VLOOKUP($AW147,'MP-2019_Female'!$A$3:$CH$103,IF(FA$104&gt;2034,84,(60+(FA$104-$AX$104)))))</f>
        <v>2.8890387164328974E-3</v>
      </c>
      <c r="FB147" s="381">
        <f>FA147*(1-VLOOKUP($AW147,'MP-2019_Female'!$A$3:$CH$103,IF(FB$104&gt;2034,84,(60+(FB$104-$AX$104)))))</f>
        <v>2.8604372331402115E-3</v>
      </c>
      <c r="FC147" s="381">
        <f>FB147*(1-VLOOKUP($AW147,'MP-2019_Female'!$A$3:$CH$103,IF(FC$104&gt;2034,84,(60+(FC$104-$AX$104)))))</f>
        <v>2.8321189045321235E-3</v>
      </c>
      <c r="FD147" s="381">
        <f>FC147*(1-VLOOKUP($AW147,'MP-2019_Female'!$A$3:$CH$103,IF(FD$104&gt;2034,84,(60+(FD$104-$AX$104)))))</f>
        <v>2.8040809273772553E-3</v>
      </c>
      <c r="FE147" s="381">
        <f>FD147*(1-VLOOKUP($AW147,'MP-2019_Female'!$A$3:$CH$103,IF(FE$104&gt;2034,84,(60+(FE$104-$AX$104)))))</f>
        <v>2.7763205261962204E-3</v>
      </c>
      <c r="FF147" s="381">
        <f>FE147*(1-VLOOKUP($AW147,'MP-2019_Female'!$A$3:$CH$103,IF(FF$104&gt;2034,84,(60+(FF$104-$AX$104)))))</f>
        <v>2.7488349529868777E-3</v>
      </c>
      <c r="FG147" s="381">
        <f>FF147*(1-VLOOKUP($AW147,'MP-2019_Female'!$A$3:$CH$103,IF(FG$104&gt;2034,84,(60+(FG$104-$AX$104)))))</f>
        <v>2.7216214869523075E-3</v>
      </c>
      <c r="FH147" s="381">
        <f>FG147*(1-VLOOKUP($AW147,'MP-2019_Female'!$A$3:$CH$103,IF(FH$104&gt;2034,84,(60+(FH$104-$AX$104)))))</f>
        <v>2.6946774342314797E-3</v>
      </c>
      <c r="FI147" s="381">
        <f>FH147*(1-VLOOKUP($AW147,'MP-2019_Female'!$A$3:$CH$103,IF(FI$104&gt;2034,84,(60+(FI$104-$AX$104)))))</f>
        <v>2.6680001276325879E-3</v>
      </c>
      <c r="FJ147" s="381">
        <f>FI147*(1-VLOOKUP($AW147,'MP-2019_Female'!$A$3:$CH$103,IF(FJ$104&gt;2034,84,(60+(FJ$104-$AX$104)))))</f>
        <v>2.6415869263690253E-3</v>
      </c>
      <c r="FK147" s="381">
        <f>FJ147*(1-VLOOKUP($AW147,'MP-2019_Female'!$A$3:$CH$103,IF(FK$104&gt;2034,84,(60+(FK$104-$AX$104)))))</f>
        <v>2.6154352157979721E-3</v>
      </c>
      <c r="FL147" s="381">
        <f>FK147*(1-VLOOKUP($AW147,'MP-2019_Female'!$A$3:$CH$103,IF(FL$104&gt;2034,84,(60+(FL$104-$AX$104)))))</f>
        <v>2.5895424071615721E-3</v>
      </c>
      <c r="FM147" s="381">
        <f>FL147*(1-VLOOKUP($AW147,'MP-2019_Female'!$A$3:$CH$103,IF(FM$104&gt;2034,84,(60+(FM$104-$AX$104)))))</f>
        <v>2.5639059373306723E-3</v>
      </c>
      <c r="FN147" s="381">
        <f>FM147*(1-VLOOKUP($AW147,'MP-2019_Female'!$A$3:$CH$103,IF(FN$104&gt;2034,84,(60+(FN$104-$AX$104)))))</f>
        <v>2.5385232685510985E-3</v>
      </c>
    </row>
    <row r="148" spans="49:170">
      <c r="AW148" s="172">
        <v>68</v>
      </c>
      <c r="AX148" s="199">
        <f t="shared" si="32"/>
        <v>7.9399763463921681E-3</v>
      </c>
      <c r="AY148" s="334">
        <f t="shared" si="33"/>
        <v>8.5748999999999999E-3</v>
      </c>
      <c r="AZ148" s="381">
        <f>AY148*(1-VLOOKUP($AW148,'MP-2019_Female'!$A$3:$CH$103,IF(AZ$104&gt;2034,84,(60+(AZ$104-$AX$104)))))</f>
        <v>8.4351291299999999E-3</v>
      </c>
      <c r="BA148" s="381">
        <f>AZ148*(1-VLOOKUP($AW148,'MP-2019_Female'!$A$3:$CH$103,IF(BA$104&gt;2034,84,(60+(BA$104-$AX$104)))))</f>
        <v>8.317037322179999E-3</v>
      </c>
      <c r="BB148" s="381">
        <f>BA148*(1-VLOOKUP($AW148,'MP-2019_Female'!$A$3:$CH$103,IF(BB$104&gt;2034,84,(60+(BB$104-$AX$104)))))</f>
        <v>8.2188962817782742E-3</v>
      </c>
      <c r="BC148" s="381">
        <f>BB148*(1-VLOOKUP($AW148,'MP-2019_Female'!$A$3:$CH$103,IF(BC$104&gt;2034,84,(60+(BC$104-$AX$104)))))</f>
        <v>8.1399948774732028E-3</v>
      </c>
      <c r="BD148" s="381">
        <f>BC148*(1-VLOOKUP($AW148,'MP-2019_Female'!$A$3:$CH$103,IF(BD$104&gt;2034,84,(60+(BD$104-$AX$104)))))</f>
        <v>8.0789449158921549E-3</v>
      </c>
      <c r="BE148" s="381">
        <f>BD148*(1-VLOOKUP($AW148,'MP-2019_Female'!$A$3:$CH$103,IF(BE$104&gt;2034,84,(60+(BE$104-$AX$104)))))</f>
        <v>8.0248159849556772E-3</v>
      </c>
      <c r="BF148" s="381">
        <f>BE148*(1-VLOOKUP($AW148,'MP-2019_Female'!$A$3:$CH$103,IF(BF$104&gt;2034,84,(60+(BF$104-$AX$104)))))</f>
        <v>7.9782720522429337E-3</v>
      </c>
      <c r="BG148" s="381">
        <f>BF148*(1-VLOOKUP($AW148,'MP-2019_Female'!$A$3:$CH$103,IF(BG$104&gt;2034,84,(60+(BG$104-$AX$104)))))</f>
        <v>7.9399763463921681E-3</v>
      </c>
      <c r="BH148" s="381">
        <f>BG148*(1-VLOOKUP($AW148,'MP-2019_Female'!$A$3:$CH$103,IF(BH$104&gt;2034,84,(60+(BH$104-$AX$104)))))</f>
        <v>7.909010438641239E-3</v>
      </c>
      <c r="BI148" s="381">
        <f>BH148*(1-VLOOKUP($AW148,'MP-2019_Female'!$A$3:$CH$103,IF(BI$104&gt;2034,84,(60+(BI$104-$AX$104)))))</f>
        <v>7.8844925062814507E-3</v>
      </c>
      <c r="BJ148" s="471">
        <f>BI148*(1-VLOOKUP($AW148,'MP-2019_Female'!$A$3:$CH$103,IF(BJ$104&gt;2034,84,(60+(BJ$104-$AX$104)))))</f>
        <v>7.8639928257651179E-3</v>
      </c>
      <c r="BK148" s="381">
        <f>BJ148*(1-VLOOKUP($AW148,'MP-2019_Female'!$A$3:$CH$103,IF(BK$104&gt;2034,84,(60+(BK$104-$AX$104)))))</f>
        <v>7.8443328437007055E-3</v>
      </c>
      <c r="BL148" s="381">
        <f>BK148*(1-VLOOKUP($AW148,'MP-2019_Female'!$A$3:$CH$103,IF(BL$104&gt;2034,84,(60+(BL$104-$AX$104)))))</f>
        <v>7.8231531450227137E-3</v>
      </c>
      <c r="BM148" s="381">
        <f>BL148*(1-VLOOKUP($AW148,'MP-2019_Female'!$A$3:$CH$103,IF(BM$104&gt;2034,84,(60+(BM$104-$AX$104)))))</f>
        <v>7.7965544243296372E-3</v>
      </c>
      <c r="BN148" s="381">
        <f>BM148*(1-VLOOKUP($AW148,'MP-2019_Female'!$A$3:$CH$103,IF(BN$104&gt;2034,84,(60+(BN$104-$AX$104)))))</f>
        <v>7.7630292403050201E-3</v>
      </c>
      <c r="BO148" s="381">
        <f>BN148*(1-VLOOKUP($AW148,'MP-2019_Female'!$A$3:$CH$103,IF(BO$104&gt;2034,84,(60+(BO$104-$AX$104)))))</f>
        <v>7.7218851853314034E-3</v>
      </c>
      <c r="BP148" s="381">
        <f>BO148*(1-VLOOKUP($AW148,'MP-2019_Female'!$A$3:$CH$103,IF(BP$104&gt;2034,84,(60+(BP$104-$AX$104)))))</f>
        <v>7.6724651201452825E-3</v>
      </c>
      <c r="BQ148" s="381">
        <f>BP148*(1-VLOOKUP($AW148,'MP-2019_Female'!$A$3:$CH$103,IF(BQ$104&gt;2034,84,(60+(BQ$104-$AX$104)))))</f>
        <v>7.615688878256208E-3</v>
      </c>
      <c r="BR148" s="381">
        <f>BQ148*(1-VLOOKUP($AW148,'MP-2019_Female'!$A$3:$CH$103,IF(BR$104&gt;2034,84,(60+(BR$104-$AX$104)))))</f>
        <v>7.5524786605666817E-3</v>
      </c>
      <c r="BS148" s="381">
        <f>BR148*(1-VLOOKUP($AW148,'MP-2019_Female'!$A$3:$CH$103,IF(BS$104&gt;2034,84,(60+(BS$104-$AX$104)))))</f>
        <v>7.4845063526215814E-3</v>
      </c>
      <c r="BT148" s="381">
        <f>BS148*(1-VLOOKUP($AW148,'MP-2019_Female'!$A$3:$CH$103,IF(BT$104&gt;2034,84,(60+(BT$104-$AX$104)))))</f>
        <v>7.4141519929069389E-3</v>
      </c>
      <c r="BU148" s="381">
        <f>BT148*(1-VLOOKUP($AW148,'MP-2019_Female'!$A$3:$CH$103,IF(BU$104&gt;2034,84,(60+(BU$104-$AX$104)))))</f>
        <v>7.342234718575741E-3</v>
      </c>
      <c r="BV148" s="381">
        <f>BU148*(1-VLOOKUP($AW148,'MP-2019_Female'!$A$3:$CH$103,IF(BV$104&gt;2034,84,(60+(BV$104-$AX$104)))))</f>
        <v>7.2695465948618412E-3</v>
      </c>
      <c r="BW148" s="381">
        <f>BV148*(1-VLOOKUP($AW148,'MP-2019_Female'!$A$3:$CH$103,IF(BW$104&gt;2034,84,(60+(BW$104-$AX$104)))))</f>
        <v>7.1968511289132227E-3</v>
      </c>
      <c r="BX148" s="381">
        <f>BW148*(1-VLOOKUP($AW148,'MP-2019_Female'!$A$3:$CH$103,IF(BX$104&gt;2034,84,(60+(BX$104-$AX$104)))))</f>
        <v>7.1256023027369813E-3</v>
      </c>
      <c r="BY148" s="381">
        <f>BX148*(1-VLOOKUP($AW148,'MP-2019_Female'!$A$3:$CH$103,IF(BY$104&gt;2034,84,(60+(BY$104-$AX$104)))))</f>
        <v>7.0550588399398853E-3</v>
      </c>
      <c r="BZ148" s="381">
        <f>BY148*(1-VLOOKUP($AW148,'MP-2019_Female'!$A$3:$CH$103,IF(BZ$104&gt;2034,84,(60+(BZ$104-$AX$104)))))</f>
        <v>6.9852137574244804E-3</v>
      </c>
      <c r="CA148" s="381">
        <f>BZ148*(1-VLOOKUP($AW148,'MP-2019_Female'!$A$3:$CH$103,IF(CA$104&gt;2034,84,(60+(CA$104-$AX$104)))))</f>
        <v>6.9160601412259779E-3</v>
      </c>
      <c r="CB148" s="381">
        <f>CA148*(1-VLOOKUP($AW148,'MP-2019_Female'!$A$3:$CH$103,IF(CB$104&gt;2034,84,(60+(CB$104-$AX$104)))))</f>
        <v>6.8475911458278403E-3</v>
      </c>
      <c r="CC148" s="381">
        <f>CB148*(1-VLOOKUP($AW148,'MP-2019_Female'!$A$3:$CH$103,IF(CC$104&gt;2034,84,(60+(CC$104-$AX$104)))))</f>
        <v>6.7797999934841443E-3</v>
      </c>
      <c r="CD148" s="381">
        <f>CC148*(1-VLOOKUP($AW148,'MP-2019_Female'!$A$3:$CH$103,IF(CD$104&gt;2034,84,(60+(CD$104-$AX$104)))))</f>
        <v>6.7126799735486515E-3</v>
      </c>
      <c r="CE148" s="381">
        <f>CD148*(1-VLOOKUP($AW148,'MP-2019_Female'!$A$3:$CH$103,IF(CE$104&gt;2034,84,(60+(CE$104-$AX$104)))))</f>
        <v>6.6462244418105196E-3</v>
      </c>
      <c r="CF148" s="381">
        <f>CE148*(1-VLOOKUP($AW148,'MP-2019_Female'!$A$3:$CH$103,IF(CF$104&gt;2034,84,(60+(CF$104-$AX$104)))))</f>
        <v>6.5804268198365956E-3</v>
      </c>
      <c r="CG148" s="381">
        <f>CF148*(1-VLOOKUP($AW148,'MP-2019_Female'!$A$3:$CH$103,IF(CG$104&gt;2034,84,(60+(CG$104-$AX$104)))))</f>
        <v>6.5152805943202129E-3</v>
      </c>
      <c r="CH148" s="381">
        <f>CG148*(1-VLOOKUP($AW148,'MP-2019_Female'!$A$3:$CH$103,IF(CH$104&gt;2034,84,(60+(CH$104-$AX$104)))))</f>
        <v>6.4507793164364424E-3</v>
      </c>
      <c r="CI148" s="381">
        <f>CH148*(1-VLOOKUP($AW148,'MP-2019_Female'!$A$3:$CH$103,IF(CI$104&gt;2034,84,(60+(CI$104-$AX$104)))))</f>
        <v>6.3869166012037216E-3</v>
      </c>
      <c r="CJ148" s="381">
        <f>CI148*(1-VLOOKUP($AW148,'MP-2019_Female'!$A$3:$CH$103,IF(CJ$104&gt;2034,84,(60+(CJ$104-$AX$104)))))</f>
        <v>6.3236861268518045E-3</v>
      </c>
      <c r="CK148" s="381">
        <f>CJ148*(1-VLOOKUP($AW148,'MP-2019_Female'!$A$3:$CH$103,IF(CK$104&gt;2034,84,(60+(CK$104-$AX$104)))))</f>
        <v>6.2610816341959717E-3</v>
      </c>
      <c r="CL148" s="381">
        <f>CK148*(1-VLOOKUP($AW148,'MP-2019_Female'!$A$3:$CH$103,IF(CL$104&gt;2034,84,(60+(CL$104-$AX$104)))))</f>
        <v>6.1990969260174314E-3</v>
      </c>
      <c r="CM148" s="381">
        <f>CL148*(1-VLOOKUP($AW148,'MP-2019_Female'!$A$3:$CH$103,IF(CM$104&gt;2034,84,(60+(CM$104-$AX$104)))))</f>
        <v>6.137725866449859E-3</v>
      </c>
      <c r="CN148" s="381">
        <f>CM148*(1-VLOOKUP($AW148,'MP-2019_Female'!$A$3:$CH$103,IF(CN$104&gt;2034,84,(60+(CN$104-$AX$104)))))</f>
        <v>6.0769623803720056E-3</v>
      </c>
      <c r="CO148" s="381">
        <f>CN148*(1-VLOOKUP($AW148,'MP-2019_Female'!$A$3:$CH$103,IF(CO$104&gt;2034,84,(60+(CO$104-$AX$104)))))</f>
        <v>6.0168004528063229E-3</v>
      </c>
      <c r="CP148" s="381">
        <f>CO148*(1-VLOOKUP($AW148,'MP-2019_Female'!$A$3:$CH$103,IF(CP$104&gt;2034,84,(60+(CP$104-$AX$104)))))</f>
        <v>5.9572341283235398E-3</v>
      </c>
      <c r="CQ148" s="381">
        <f>CP148*(1-VLOOKUP($AW148,'MP-2019_Female'!$A$3:$CH$103,IF(CQ$104&gt;2034,84,(60+(CQ$104-$AX$104)))))</f>
        <v>5.8982575104531369E-3</v>
      </c>
      <c r="CR148" s="381">
        <f>CQ148*(1-VLOOKUP($AW148,'MP-2019_Female'!$A$3:$CH$103,IF(CR$104&gt;2034,84,(60+(CR$104-$AX$104)))))</f>
        <v>5.8398647610996505E-3</v>
      </c>
      <c r="CS148" s="381">
        <f>CR148*(1-VLOOKUP($AW148,'MP-2019_Female'!$A$3:$CH$103,IF(CS$104&gt;2034,84,(60+(CS$104-$AX$104)))))</f>
        <v>5.7820500999647634E-3</v>
      </c>
      <c r="CT148" s="381">
        <f>CS148*(1-VLOOKUP($AW148,'MP-2019_Female'!$A$3:$CH$103,IF(CT$104&gt;2034,84,(60+(CT$104-$AX$104)))))</f>
        <v>5.7248078039751123E-3</v>
      </c>
      <c r="CU148" s="381">
        <f>CT148*(1-VLOOKUP($AW148,'MP-2019_Female'!$A$3:$CH$103,IF(CU$104&gt;2034,84,(60+(CU$104-$AX$104)))))</f>
        <v>5.6681322067157584E-3</v>
      </c>
      <c r="CV148" s="381">
        <f>CU148*(1-VLOOKUP($AW148,'MP-2019_Female'!$A$3:$CH$103,IF(CV$104&gt;2034,84,(60+(CV$104-$AX$104)))))</f>
        <v>5.6120176978692723E-3</v>
      </c>
      <c r="CW148" s="381">
        <f>CV148*(1-VLOOKUP($AW148,'MP-2019_Female'!$A$3:$CH$103,IF(CW$104&gt;2034,84,(60+(CW$104-$AX$104)))))</f>
        <v>5.5564587226603667E-3</v>
      </c>
      <c r="CX148" s="381">
        <f>CW148*(1-VLOOKUP($AW148,'MP-2019_Female'!$A$3:$CH$103,IF(CX$104&gt;2034,84,(60+(CX$104-$AX$104)))))</f>
        <v>5.5014497813060288E-3</v>
      </c>
      <c r="CY148" s="381">
        <f>CX148*(1-VLOOKUP($AW148,'MP-2019_Female'!$A$3:$CH$103,IF(CY$104&gt;2034,84,(60+(CY$104-$AX$104)))))</f>
        <v>5.4469854284710994E-3</v>
      </c>
      <c r="CZ148" s="381">
        <f>CY148*(1-VLOOKUP($AW148,'MP-2019_Female'!$A$3:$CH$103,IF(CZ$104&gt;2034,84,(60+(CZ$104-$AX$104)))))</f>
        <v>5.3930602727292358E-3</v>
      </c>
      <c r="DA148" s="381">
        <f>CZ148*(1-VLOOKUP($AW148,'MP-2019_Female'!$A$3:$CH$103,IF(DA$104&gt;2034,84,(60+(DA$104-$AX$104)))))</f>
        <v>5.3396689760292163E-3</v>
      </c>
      <c r="DB148" s="381">
        <f>DA148*(1-VLOOKUP($AW148,'MP-2019_Female'!$A$3:$CH$103,IF(DB$104&gt;2034,84,(60+(DB$104-$AX$104)))))</f>
        <v>5.2868062531665266E-3</v>
      </c>
      <c r="DC148" s="381">
        <f>DB148*(1-VLOOKUP($AW148,'MP-2019_Female'!$A$3:$CH$103,IF(DC$104&gt;2034,84,(60+(DC$104-$AX$104)))))</f>
        <v>5.2344668712601778E-3</v>
      </c>
      <c r="DD148" s="381">
        <f>DC148*(1-VLOOKUP($AW148,'MP-2019_Female'!$A$3:$CH$103,IF(DD$104&gt;2034,84,(60+(DD$104-$AX$104)))))</f>
        <v>5.1826456492347021E-3</v>
      </c>
      <c r="DE148" s="381">
        <f>DD148*(1-VLOOKUP($AW148,'MP-2019_Female'!$A$3:$CH$103,IF(DE$104&gt;2034,84,(60+(DE$104-$AX$104)))))</f>
        <v>5.1313374573072786E-3</v>
      </c>
      <c r="DF148" s="381">
        <f>DE148*(1-VLOOKUP($AW148,'MP-2019_Female'!$A$3:$CH$103,IF(DF$104&gt;2034,84,(60+(DF$104-$AX$104)))))</f>
        <v>5.0805372164799368E-3</v>
      </c>
      <c r="DG148" s="381">
        <f>DF148*(1-VLOOKUP($AW148,'MP-2019_Female'!$A$3:$CH$103,IF(DG$104&gt;2034,84,(60+(DG$104-$AX$104)))))</f>
        <v>5.0302398980367853E-3</v>
      </c>
      <c r="DH148" s="381">
        <f>DG148*(1-VLOOKUP($AW148,'MP-2019_Female'!$A$3:$CH$103,IF(DH$104&gt;2034,84,(60+(DH$104-$AX$104)))))</f>
        <v>4.980440523046221E-3</v>
      </c>
      <c r="DI148" s="381">
        <f>DH148*(1-VLOOKUP($AW148,'MP-2019_Female'!$A$3:$CH$103,IF(DI$104&gt;2034,84,(60+(DI$104-$AX$104)))))</f>
        <v>4.9311341618680634E-3</v>
      </c>
      <c r="DJ148" s="381">
        <f>DI148*(1-VLOOKUP($AW148,'MP-2019_Female'!$A$3:$CH$103,IF(DJ$104&gt;2034,84,(60+(DJ$104-$AX$104)))))</f>
        <v>4.8823159336655693E-3</v>
      </c>
      <c r="DK148" s="381">
        <f>DJ148*(1-VLOOKUP($AW148,'MP-2019_Female'!$A$3:$CH$103,IF(DK$104&gt;2034,84,(60+(DK$104-$AX$104)))))</f>
        <v>4.8339810059222802E-3</v>
      </c>
      <c r="DL148" s="381">
        <f>DK148*(1-VLOOKUP($AW148,'MP-2019_Female'!$A$3:$CH$103,IF(DL$104&gt;2034,84,(60+(DL$104-$AX$104)))))</f>
        <v>4.7861245939636492E-3</v>
      </c>
      <c r="DM148" s="381">
        <f>DL148*(1-VLOOKUP($AW148,'MP-2019_Female'!$A$3:$CH$103,IF(DM$104&gt;2034,84,(60+(DM$104-$AX$104)))))</f>
        <v>4.7387419604834093E-3</v>
      </c>
      <c r="DN148" s="381">
        <f>DM148*(1-VLOOKUP($AW148,'MP-2019_Female'!$A$3:$CH$103,IF(DN$104&gt;2034,84,(60+(DN$104-$AX$104)))))</f>
        <v>4.6918284150746234E-3</v>
      </c>
      <c r="DO148" s="381">
        <f>DN148*(1-VLOOKUP($AW148,'MP-2019_Female'!$A$3:$CH$103,IF(DO$104&gt;2034,84,(60+(DO$104-$AX$104)))))</f>
        <v>4.6453793137653842E-3</v>
      </c>
      <c r="DP148" s="381">
        <f>DO148*(1-VLOOKUP($AW148,'MP-2019_Female'!$A$3:$CH$103,IF(DP$104&gt;2034,84,(60+(DP$104-$AX$104)))))</f>
        <v>4.5993900585591064E-3</v>
      </c>
      <c r="DQ148" s="381">
        <f>DP148*(1-VLOOKUP($AW148,'MP-2019_Female'!$A$3:$CH$103,IF(DQ$104&gt;2034,84,(60+(DQ$104-$AX$104)))))</f>
        <v>4.5538560969793709E-3</v>
      </c>
      <c r="DR148" s="381">
        <f>DQ148*(1-VLOOKUP($AW148,'MP-2019_Female'!$A$3:$CH$103,IF(DR$104&gt;2034,84,(60+(DR$104-$AX$104)))))</f>
        <v>4.5087729216192751E-3</v>
      </c>
      <c r="DS148" s="381">
        <f>DR148*(1-VLOOKUP($AW148,'MP-2019_Female'!$A$3:$CH$103,IF(DS$104&gt;2034,84,(60+(DS$104-$AX$104)))))</f>
        <v>4.464136069695244E-3</v>
      </c>
      <c r="DT148" s="381">
        <f>DS148*(1-VLOOKUP($AW148,'MP-2019_Female'!$A$3:$CH$103,IF(DT$104&gt;2034,84,(60+(DT$104-$AX$104)))))</f>
        <v>4.4199411226052612E-3</v>
      </c>
      <c r="DU148" s="381">
        <f>DT148*(1-VLOOKUP($AW148,'MP-2019_Female'!$A$3:$CH$103,IF(DU$104&gt;2034,84,(60+(DU$104-$AX$104)))))</f>
        <v>4.3761837054914687E-3</v>
      </c>
      <c r="DV148" s="381">
        <f>DU148*(1-VLOOKUP($AW148,'MP-2019_Female'!$A$3:$CH$103,IF(DV$104&gt;2034,84,(60+(DV$104-$AX$104)))))</f>
        <v>4.332859486807103E-3</v>
      </c>
      <c r="DW148" s="381">
        <f>DV148*(1-VLOOKUP($AW148,'MP-2019_Female'!$A$3:$CH$103,IF(DW$104&gt;2034,84,(60+(DW$104-$AX$104)))))</f>
        <v>4.2899641778877126E-3</v>
      </c>
      <c r="DX148" s="381">
        <f>DW148*(1-VLOOKUP($AW148,'MP-2019_Female'!$A$3:$CH$103,IF(DX$104&gt;2034,84,(60+(DX$104-$AX$104)))))</f>
        <v>4.2474935325266241E-3</v>
      </c>
      <c r="DY148" s="381">
        <f>DX148*(1-VLOOKUP($AW148,'MP-2019_Female'!$A$3:$CH$103,IF(DY$104&gt;2034,84,(60+(DY$104-$AX$104)))))</f>
        <v>4.2054433465546102E-3</v>
      </c>
      <c r="DZ148" s="381">
        <f>DY148*(1-VLOOKUP($AW148,'MP-2019_Female'!$A$3:$CH$103,IF(DZ$104&gt;2034,84,(60+(DZ$104-$AX$104)))))</f>
        <v>4.1638094574237196E-3</v>
      </c>
      <c r="EA148" s="381">
        <f>DZ148*(1-VLOOKUP($AW148,'MP-2019_Female'!$A$3:$CH$103,IF(EA$104&gt;2034,84,(60+(EA$104-$AX$104)))))</f>
        <v>4.1225877437952247E-3</v>
      </c>
      <c r="EB148" s="381">
        <f>EA148*(1-VLOOKUP($AW148,'MP-2019_Female'!$A$3:$CH$103,IF(EB$104&gt;2034,84,(60+(EB$104-$AX$104)))))</f>
        <v>4.0817741251316523E-3</v>
      </c>
      <c r="EC148" s="381">
        <f>EB148*(1-VLOOKUP($AW148,'MP-2019_Female'!$A$3:$CH$103,IF(EC$104&gt;2034,84,(60+(EC$104-$AX$104)))))</f>
        <v>4.0413645612928486E-3</v>
      </c>
      <c r="ED148" s="381">
        <f>EC148*(1-VLOOKUP($AW148,'MP-2019_Female'!$A$3:$CH$103,IF(ED$104&gt;2034,84,(60+(ED$104-$AX$104)))))</f>
        <v>4.0013550521360497E-3</v>
      </c>
      <c r="EE148" s="381">
        <f>ED148*(1-VLOOKUP($AW148,'MP-2019_Female'!$A$3:$CH$103,IF(EE$104&gt;2034,84,(60+(EE$104-$AX$104)))))</f>
        <v>3.9617416371199024E-3</v>
      </c>
      <c r="EF148" s="381">
        <f>EE148*(1-VLOOKUP($AW148,'MP-2019_Female'!$A$3:$CH$103,IF(EF$104&gt;2034,84,(60+(EF$104-$AX$104)))))</f>
        <v>3.9225203949124149E-3</v>
      </c>
      <c r="EG148" s="381">
        <f>EF148*(1-VLOOKUP($AW148,'MP-2019_Female'!$A$3:$CH$103,IF(EG$104&gt;2034,84,(60+(EG$104-$AX$104)))))</f>
        <v>3.8836874430027818E-3</v>
      </c>
      <c r="EH148" s="381">
        <f>EG148*(1-VLOOKUP($AW148,'MP-2019_Female'!$A$3:$CH$103,IF(EH$104&gt;2034,84,(60+(EH$104-$AX$104)))))</f>
        <v>3.8452389373170542E-3</v>
      </c>
      <c r="EI148" s="381">
        <f>EH148*(1-VLOOKUP($AW148,'MP-2019_Female'!$A$3:$CH$103,IF(EI$104&gt;2034,84,(60+(EI$104-$AX$104)))))</f>
        <v>3.8071710718376151E-3</v>
      </c>
      <c r="EJ148" s="381">
        <f>EI148*(1-VLOOKUP($AW148,'MP-2019_Female'!$A$3:$CH$103,IF(EJ$104&gt;2034,84,(60+(EJ$104-$AX$104)))))</f>
        <v>3.7694800782264227E-3</v>
      </c>
      <c r="EK148" s="381">
        <f>EJ148*(1-VLOOKUP($AW148,'MP-2019_Female'!$A$3:$CH$103,IF(EK$104&gt;2034,84,(60+(EK$104-$AX$104)))))</f>
        <v>3.7321622254519811E-3</v>
      </c>
      <c r="EL148" s="381">
        <f>EK148*(1-VLOOKUP($AW148,'MP-2019_Female'!$A$3:$CH$103,IF(EL$104&gt;2034,84,(60+(EL$104-$AX$104)))))</f>
        <v>3.6952138194200064E-3</v>
      </c>
      <c r="EM148" s="381">
        <f>EL148*(1-VLOOKUP($AW148,'MP-2019_Female'!$A$3:$CH$103,IF(EM$104&gt;2034,84,(60+(EM$104-$AX$104)))))</f>
        <v>3.6586312026077481E-3</v>
      </c>
      <c r="EN148" s="381">
        <f>EM148*(1-VLOOKUP($AW148,'MP-2019_Female'!$A$3:$CH$103,IF(EN$104&gt;2034,84,(60+(EN$104-$AX$104)))))</f>
        <v>3.6224107537019315E-3</v>
      </c>
      <c r="EO148" s="381">
        <f>EN148*(1-VLOOKUP($AW148,'MP-2019_Female'!$A$3:$CH$103,IF(EO$104&gt;2034,84,(60+(EO$104-$AX$104)))))</f>
        <v>3.5865488872402823E-3</v>
      </c>
      <c r="EP148" s="381">
        <f>EO148*(1-VLOOKUP($AW148,'MP-2019_Female'!$A$3:$CH$103,IF(EP$104&gt;2034,84,(60+(EP$104-$AX$104)))))</f>
        <v>3.5510420532566035E-3</v>
      </c>
      <c r="EQ148" s="381">
        <f>EP148*(1-VLOOKUP($AW148,'MP-2019_Female'!$A$3:$CH$103,IF(EQ$104&gt;2034,84,(60+(EQ$104-$AX$104)))))</f>
        <v>3.5158867369293632E-3</v>
      </c>
      <c r="ER148" s="381">
        <f>EQ148*(1-VLOOKUP($AW148,'MP-2019_Female'!$A$3:$CH$103,IF(ER$104&gt;2034,84,(60+(ER$104-$AX$104)))))</f>
        <v>3.4810794582337623E-3</v>
      </c>
      <c r="ES148" s="381">
        <f>ER148*(1-VLOOKUP($AW148,'MP-2019_Female'!$A$3:$CH$103,IF(ES$104&gt;2034,84,(60+(ES$104-$AX$104)))))</f>
        <v>3.4466167715972479E-3</v>
      </c>
      <c r="ET148" s="381">
        <f>ES148*(1-VLOOKUP($AW148,'MP-2019_Female'!$A$3:$CH$103,IF(ET$104&gt;2034,84,(60+(ET$104-$AX$104)))))</f>
        <v>3.4124952655584352E-3</v>
      </c>
      <c r="EU148" s="381">
        <f>ET148*(1-VLOOKUP($AW148,'MP-2019_Female'!$A$3:$CH$103,IF(EU$104&gt;2034,84,(60+(EU$104-$AX$104)))))</f>
        <v>3.3787115624294068E-3</v>
      </c>
      <c r="EV148" s="381">
        <f>EU148*(1-VLOOKUP($AW148,'MP-2019_Female'!$A$3:$CH$103,IF(EV$104&gt;2034,84,(60+(EV$104-$AX$104)))))</f>
        <v>3.3452623179613555E-3</v>
      </c>
      <c r="EW148" s="381">
        <f>EV148*(1-VLOOKUP($AW148,'MP-2019_Female'!$A$3:$CH$103,IF(EW$104&gt;2034,84,(60+(EW$104-$AX$104)))))</f>
        <v>3.3121442210135381E-3</v>
      </c>
      <c r="EX148" s="381">
        <f>EW148*(1-VLOOKUP($AW148,'MP-2019_Female'!$A$3:$CH$103,IF(EX$104&gt;2034,84,(60+(EX$104-$AX$104)))))</f>
        <v>3.2793539932255041E-3</v>
      </c>
      <c r="EY148" s="381">
        <f>EX148*(1-VLOOKUP($AW148,'MP-2019_Female'!$A$3:$CH$103,IF(EY$104&gt;2034,84,(60+(EY$104-$AX$104)))))</f>
        <v>3.2468883886925715E-3</v>
      </c>
      <c r="EZ148" s="381">
        <f>EY148*(1-VLOOKUP($AW148,'MP-2019_Female'!$A$3:$CH$103,IF(EZ$104&gt;2034,84,(60+(EZ$104-$AX$104)))))</f>
        <v>3.2147441936445148E-3</v>
      </c>
      <c r="FA148" s="381">
        <f>EZ148*(1-VLOOKUP($AW148,'MP-2019_Female'!$A$3:$CH$103,IF(FA$104&gt;2034,84,(60+(FA$104-$AX$104)))))</f>
        <v>3.1829182261274339E-3</v>
      </c>
      <c r="FB148" s="381">
        <f>FA148*(1-VLOOKUP($AW148,'MP-2019_Female'!$A$3:$CH$103,IF(FB$104&gt;2034,84,(60+(FB$104-$AX$104)))))</f>
        <v>3.1514073356887721E-3</v>
      </c>
      <c r="FC148" s="381">
        <f>FB148*(1-VLOOKUP($AW148,'MP-2019_Female'!$A$3:$CH$103,IF(FC$104&gt;2034,84,(60+(FC$104-$AX$104)))))</f>
        <v>3.1202084030654532E-3</v>
      </c>
      <c r="FD148" s="381">
        <f>FC148*(1-VLOOKUP($AW148,'MP-2019_Female'!$A$3:$CH$103,IF(FD$104&gt;2034,84,(60+(FD$104-$AX$104)))))</f>
        <v>3.0893183398751052E-3</v>
      </c>
      <c r="FE148" s="381">
        <f>FD148*(1-VLOOKUP($AW148,'MP-2019_Female'!$A$3:$CH$103,IF(FE$104&gt;2034,84,(60+(FE$104-$AX$104)))))</f>
        <v>3.0587340883103417E-3</v>
      </c>
      <c r="FF148" s="381">
        <f>FE148*(1-VLOOKUP($AW148,'MP-2019_Female'!$A$3:$CH$103,IF(FF$104&gt;2034,84,(60+(FF$104-$AX$104)))))</f>
        <v>3.0284526208360692E-3</v>
      </c>
      <c r="FG148" s="381">
        <f>FF148*(1-VLOOKUP($AW148,'MP-2019_Female'!$A$3:$CH$103,IF(FG$104&gt;2034,84,(60+(FG$104-$AX$104)))))</f>
        <v>2.9984709398897919E-3</v>
      </c>
      <c r="FH148" s="381">
        <f>FG148*(1-VLOOKUP($AW148,'MP-2019_Female'!$A$3:$CH$103,IF(FH$104&gt;2034,84,(60+(FH$104-$AX$104)))))</f>
        <v>2.9687860775848827E-3</v>
      </c>
      <c r="FI148" s="381">
        <f>FH148*(1-VLOOKUP($AW148,'MP-2019_Female'!$A$3:$CH$103,IF(FI$104&gt;2034,84,(60+(FI$104-$AX$104)))))</f>
        <v>2.9393950954167921E-3</v>
      </c>
      <c r="FJ148" s="381">
        <f>FI148*(1-VLOOKUP($AW148,'MP-2019_Female'!$A$3:$CH$103,IF(FJ$104&gt;2034,84,(60+(FJ$104-$AX$104)))))</f>
        <v>2.9102950839721658E-3</v>
      </c>
      <c r="FK148" s="381">
        <f>FJ148*(1-VLOOKUP($AW148,'MP-2019_Female'!$A$3:$CH$103,IF(FK$104&gt;2034,84,(60+(FK$104-$AX$104)))))</f>
        <v>2.8814831626408411E-3</v>
      </c>
      <c r="FL148" s="381">
        <f>FK148*(1-VLOOKUP($AW148,'MP-2019_Female'!$A$3:$CH$103,IF(FL$104&gt;2034,84,(60+(FL$104-$AX$104)))))</f>
        <v>2.8529564793306969E-3</v>
      </c>
      <c r="FM148" s="381">
        <f>FL148*(1-VLOOKUP($AW148,'MP-2019_Female'!$A$3:$CH$103,IF(FM$104&gt;2034,84,(60+(FM$104-$AX$104)))))</f>
        <v>2.8247122101853228E-3</v>
      </c>
      <c r="FN148" s="381">
        <f>FM148*(1-VLOOKUP($AW148,'MP-2019_Female'!$A$3:$CH$103,IF(FN$104&gt;2034,84,(60+(FN$104-$AX$104)))))</f>
        <v>2.7967475593044882E-3</v>
      </c>
    </row>
    <row r="149" spans="49:170">
      <c r="AW149" s="172">
        <v>69</v>
      </c>
      <c r="AX149" s="199">
        <f t="shared" si="32"/>
        <v>8.8247648134935457E-3</v>
      </c>
      <c r="AY149" s="334">
        <f t="shared" si="33"/>
        <v>9.5949999999999994E-3</v>
      </c>
      <c r="AZ149" s="381">
        <f>AY149*(1-VLOOKUP($AW149,'MP-2019_Female'!$A$3:$CH$103,IF(AZ$104&gt;2034,84,(60+(AZ$104-$AX$104)))))</f>
        <v>9.4386014999999993E-3</v>
      </c>
      <c r="BA149" s="381">
        <f>AZ149*(1-VLOOKUP($AW149,'MP-2019_Female'!$A$3:$CH$103,IF(BA$104&gt;2034,84,(60+(BA$104-$AX$104)))))</f>
        <v>9.3045733587000003E-3</v>
      </c>
      <c r="BB149" s="381">
        <f>BA149*(1-VLOOKUP($AW149,'MP-2019_Female'!$A$3:$CH$103,IF(BB$104&gt;2034,84,(60+(BB$104-$AX$104)))))</f>
        <v>9.19105756372386E-3</v>
      </c>
      <c r="BC149" s="381">
        <f>BB149*(1-VLOOKUP($AW149,'MP-2019_Female'!$A$3:$CH$103,IF(BC$104&gt;2034,84,(60+(BC$104-$AX$104)))))</f>
        <v>9.0963896708175038E-3</v>
      </c>
      <c r="BD149" s="381">
        <f>BC149*(1-VLOOKUP($AW149,'MP-2019_Female'!$A$3:$CH$103,IF(BD$104&gt;2034,84,(60+(BD$104-$AX$104)))))</f>
        <v>9.0199799975826372E-3</v>
      </c>
      <c r="BE149" s="381">
        <f>BD149*(1-VLOOKUP($AW149,'MP-2019_Female'!$A$3:$CH$103,IF(BE$104&gt;2034,84,(60+(BE$104-$AX$104)))))</f>
        <v>8.9478201576019753E-3</v>
      </c>
      <c r="BF149" s="381">
        <f>BE149*(1-VLOOKUP($AW149,'MP-2019_Female'!$A$3:$CH$103,IF(BF$104&gt;2034,84,(60+(BF$104-$AX$104)))))</f>
        <v>8.8825010704514807E-3</v>
      </c>
      <c r="BG149" s="381">
        <f>BF149*(1-VLOOKUP($AW149,'MP-2019_Female'!$A$3:$CH$103,IF(BG$104&gt;2034,84,(60+(BG$104-$AX$104)))))</f>
        <v>8.8247648134935457E-3</v>
      </c>
      <c r="BH149" s="381">
        <f>BG149*(1-VLOOKUP($AW149,'MP-2019_Female'!$A$3:$CH$103,IF(BH$104&gt;2034,84,(60+(BH$104-$AX$104)))))</f>
        <v>8.7762286070193311E-3</v>
      </c>
      <c r="BI149" s="381">
        <f>BH149*(1-VLOOKUP($AW149,'MP-2019_Female'!$A$3:$CH$103,IF(BI$104&gt;2034,84,(60+(BI$104-$AX$104)))))</f>
        <v>8.735857955427041E-3</v>
      </c>
      <c r="BJ149" s="471">
        <f>BI149*(1-VLOOKUP($AW149,'MP-2019_Female'!$A$3:$CH$103,IF(BJ$104&gt;2034,84,(60+(BJ$104-$AX$104)))))</f>
        <v>8.7017881094008757E-3</v>
      </c>
      <c r="BK149" s="381">
        <f>BJ149*(1-VLOOKUP($AW149,'MP-2019_Female'!$A$3:$CH$103,IF(BK$104&gt;2034,84,(60+(BK$104-$AX$104)))))</f>
        <v>8.6722020298289123E-3</v>
      </c>
      <c r="BL149" s="381">
        <f>BK149*(1-VLOOKUP($AW149,'MP-2019_Female'!$A$3:$CH$103,IF(BL$104&gt;2034,84,(60+(BL$104-$AX$104)))))</f>
        <v>8.6427165429274946E-3</v>
      </c>
      <c r="BM149" s="381">
        <f>BL149*(1-VLOOKUP($AW149,'MP-2019_Female'!$A$3:$CH$103,IF(BM$104&gt;2034,84,(60+(BM$104-$AX$104)))))</f>
        <v>8.610738491718662E-3</v>
      </c>
      <c r="BN149" s="381">
        <f>BM149*(1-VLOOKUP($AW149,'MP-2019_Female'!$A$3:$CH$103,IF(BN$104&gt;2034,84,(60+(BN$104-$AX$104)))))</f>
        <v>8.5737123162042718E-3</v>
      </c>
      <c r="BO149" s="381">
        <f>BN149*(1-VLOOKUP($AW149,'MP-2019_Female'!$A$3:$CH$103,IF(BO$104&gt;2034,84,(60+(BO$104-$AX$104)))))</f>
        <v>8.5299863833916308E-3</v>
      </c>
      <c r="BP149" s="381">
        <f>BO149*(1-VLOOKUP($AW149,'MP-2019_Female'!$A$3:$CH$103,IF(BP$104&gt;2034,84,(60+(BP$104-$AX$104)))))</f>
        <v>8.4779534664529421E-3</v>
      </c>
      <c r="BQ149" s="381">
        <f>BP149*(1-VLOOKUP($AW149,'MP-2019_Female'!$A$3:$CH$103,IF(BQ$104&gt;2034,84,(60+(BQ$104-$AX$104)))))</f>
        <v>8.4177599968411256E-3</v>
      </c>
      <c r="BR149" s="381">
        <f>BQ149*(1-VLOOKUP($AW149,'MP-2019_Female'!$A$3:$CH$103,IF(BR$104&gt;2034,84,(60+(BR$104-$AX$104)))))</f>
        <v>8.3504179168663959E-3</v>
      </c>
      <c r="BS149" s="381">
        <f>BR149*(1-VLOOKUP($AW149,'MP-2019_Female'!$A$3:$CH$103,IF(BS$104&gt;2034,84,(60+(BS$104-$AX$104)))))</f>
        <v>8.2769342391979719E-3</v>
      </c>
      <c r="BT149" s="381">
        <f>BS149*(1-VLOOKUP($AW149,'MP-2019_Female'!$A$3:$CH$103,IF(BT$104&gt;2034,84,(60+(BT$104-$AX$104)))))</f>
        <v>8.1999587507734315E-3</v>
      </c>
      <c r="BU149" s="381">
        <f>BT149*(1-VLOOKUP($AW149,'MP-2019_Female'!$A$3:$CH$103,IF(BU$104&gt;2034,84,(60+(BU$104-$AX$104)))))</f>
        <v>8.1204191508909285E-3</v>
      </c>
      <c r="BV149" s="381">
        <f>BU149*(1-VLOOKUP($AW149,'MP-2019_Female'!$A$3:$CH$103,IF(BV$104&gt;2034,84,(60+(BV$104-$AX$104)))))</f>
        <v>8.0400270012971082E-3</v>
      </c>
      <c r="BW149" s="381">
        <f>BV149*(1-VLOOKUP($AW149,'MP-2019_Female'!$A$3:$CH$103,IF(BW$104&gt;2034,84,(60+(BW$104-$AX$104)))))</f>
        <v>7.9596267312841366E-3</v>
      </c>
      <c r="BX149" s="381">
        <f>BW149*(1-VLOOKUP($AW149,'MP-2019_Female'!$A$3:$CH$103,IF(BX$104&gt;2034,84,(60+(BX$104-$AX$104)))))</f>
        <v>7.8808264266444234E-3</v>
      </c>
      <c r="BY149" s="381">
        <f>BX149*(1-VLOOKUP($AW149,'MP-2019_Female'!$A$3:$CH$103,IF(BY$104&gt;2034,84,(60+(BY$104-$AX$104)))))</f>
        <v>7.8028062450206433E-3</v>
      </c>
      <c r="BZ149" s="381">
        <f>BY149*(1-VLOOKUP($AW149,'MP-2019_Female'!$A$3:$CH$103,IF(BZ$104&gt;2034,84,(60+(BZ$104-$AX$104)))))</f>
        <v>7.7255584631949386E-3</v>
      </c>
      <c r="CA149" s="381">
        <f>BZ149*(1-VLOOKUP($AW149,'MP-2019_Female'!$A$3:$CH$103,IF(CA$104&gt;2034,84,(60+(CA$104-$AX$104)))))</f>
        <v>7.6490754344093088E-3</v>
      </c>
      <c r="CB149" s="381">
        <f>CA149*(1-VLOOKUP($AW149,'MP-2019_Female'!$A$3:$CH$103,IF(CB$104&gt;2034,84,(60+(CB$104-$AX$104)))))</f>
        <v>7.5733495876086562E-3</v>
      </c>
      <c r="CC149" s="381">
        <f>CB149*(1-VLOOKUP($AW149,'MP-2019_Female'!$A$3:$CH$103,IF(CC$104&gt;2034,84,(60+(CC$104-$AX$104)))))</f>
        <v>7.4983734266913307E-3</v>
      </c>
      <c r="CD149" s="381">
        <f>CC149*(1-VLOOKUP($AW149,'MP-2019_Female'!$A$3:$CH$103,IF(CD$104&gt;2034,84,(60+(CD$104-$AX$104)))))</f>
        <v>7.4241395297670867E-3</v>
      </c>
      <c r="CE149" s="381">
        <f>CD149*(1-VLOOKUP($AW149,'MP-2019_Female'!$A$3:$CH$103,IF(CE$104&gt;2034,84,(60+(CE$104-$AX$104)))))</f>
        <v>7.350640548422392E-3</v>
      </c>
      <c r="CF149" s="381">
        <f>CE149*(1-VLOOKUP($AW149,'MP-2019_Female'!$A$3:$CH$103,IF(CF$104&gt;2034,84,(60+(CF$104-$AX$104)))))</f>
        <v>7.2778692069930106E-3</v>
      </c>
      <c r="CG149" s="381">
        <f>CF149*(1-VLOOKUP($AW149,'MP-2019_Female'!$A$3:$CH$103,IF(CG$104&gt;2034,84,(60+(CG$104-$AX$104)))))</f>
        <v>7.2058183018437793E-3</v>
      </c>
      <c r="CH149" s="381">
        <f>CG149*(1-VLOOKUP($AW149,'MP-2019_Female'!$A$3:$CH$103,IF(CH$104&gt;2034,84,(60+(CH$104-$AX$104)))))</f>
        <v>7.1344807006555261E-3</v>
      </c>
      <c r="CI149" s="381">
        <f>CH149*(1-VLOOKUP($AW149,'MP-2019_Female'!$A$3:$CH$103,IF(CI$104&gt;2034,84,(60+(CI$104-$AX$104)))))</f>
        <v>7.0638493417190364E-3</v>
      </c>
      <c r="CJ149" s="381">
        <f>CI149*(1-VLOOKUP($AW149,'MP-2019_Female'!$A$3:$CH$103,IF(CJ$104&gt;2034,84,(60+(CJ$104-$AX$104)))))</f>
        <v>6.9939172332360178E-3</v>
      </c>
      <c r="CK149" s="381">
        <f>CJ149*(1-VLOOKUP($AW149,'MP-2019_Female'!$A$3:$CH$103,IF(CK$104&gt;2034,84,(60+(CK$104-$AX$104)))))</f>
        <v>6.9246774526269808E-3</v>
      </c>
      <c r="CL149" s="381">
        <f>CK149*(1-VLOOKUP($AW149,'MP-2019_Female'!$A$3:$CH$103,IF(CL$104&gt;2034,84,(60+(CL$104-$AX$104)))))</f>
        <v>6.8561231458459737E-3</v>
      </c>
      <c r="CM149" s="381">
        <f>CL149*(1-VLOOKUP($AW149,'MP-2019_Female'!$A$3:$CH$103,IF(CM$104&gt;2034,84,(60+(CM$104-$AX$104)))))</f>
        <v>6.7882475267020985E-3</v>
      </c>
      <c r="CN149" s="381">
        <f>CM149*(1-VLOOKUP($AW149,'MP-2019_Female'!$A$3:$CH$103,IF(CN$104&gt;2034,84,(60+(CN$104-$AX$104)))))</f>
        <v>6.7210438761877477E-3</v>
      </c>
      <c r="CO149" s="381">
        <f>CN149*(1-VLOOKUP($AW149,'MP-2019_Female'!$A$3:$CH$103,IF(CO$104&gt;2034,84,(60+(CO$104-$AX$104)))))</f>
        <v>6.6545055418134888E-3</v>
      </c>
      <c r="CP149" s="381">
        <f>CO149*(1-VLOOKUP($AW149,'MP-2019_Female'!$A$3:$CH$103,IF(CP$104&gt;2034,84,(60+(CP$104-$AX$104)))))</f>
        <v>6.5886259369495352E-3</v>
      </c>
      <c r="CQ149" s="381">
        <f>CP149*(1-VLOOKUP($AW149,'MP-2019_Female'!$A$3:$CH$103,IF(CQ$104&gt;2034,84,(60+(CQ$104-$AX$104)))))</f>
        <v>6.5233985401737344E-3</v>
      </c>
      <c r="CR149" s="381">
        <f>CQ149*(1-VLOOKUP($AW149,'MP-2019_Female'!$A$3:$CH$103,IF(CR$104&gt;2034,84,(60+(CR$104-$AX$104)))))</f>
        <v>6.4588168946260139E-3</v>
      </c>
      <c r="CS149" s="381">
        <f>CR149*(1-VLOOKUP($AW149,'MP-2019_Female'!$A$3:$CH$103,IF(CS$104&gt;2034,84,(60+(CS$104-$AX$104)))))</f>
        <v>6.3948746073692166E-3</v>
      </c>
      <c r="CT149" s="381">
        <f>CS149*(1-VLOOKUP($AW149,'MP-2019_Female'!$A$3:$CH$103,IF(CT$104&gt;2034,84,(60+(CT$104-$AX$104)))))</f>
        <v>6.3315653487562617E-3</v>
      </c>
      <c r="CU149" s="381">
        <f>CT149*(1-VLOOKUP($AW149,'MP-2019_Female'!$A$3:$CH$103,IF(CU$104&gt;2034,84,(60+(CU$104-$AX$104)))))</f>
        <v>6.2688828518035747E-3</v>
      </c>
      <c r="CV149" s="381">
        <f>CU149*(1-VLOOKUP($AW149,'MP-2019_Female'!$A$3:$CH$103,IF(CV$104&gt;2034,84,(60+(CV$104-$AX$104)))))</f>
        <v>6.2068209115707191E-3</v>
      </c>
      <c r="CW149" s="381">
        <f>CV149*(1-VLOOKUP($AW149,'MP-2019_Female'!$A$3:$CH$103,IF(CW$104&gt;2034,84,(60+(CW$104-$AX$104)))))</f>
        <v>6.1453733845461692E-3</v>
      </c>
      <c r="CX149" s="381">
        <f>CW149*(1-VLOOKUP($AW149,'MP-2019_Female'!$A$3:$CH$103,IF(CX$104&gt;2034,84,(60+(CX$104-$AX$104)))))</f>
        <v>6.0845341880391623E-3</v>
      </c>
      <c r="CY149" s="381">
        <f>CX149*(1-VLOOKUP($AW149,'MP-2019_Female'!$A$3:$CH$103,IF(CY$104&gt;2034,84,(60+(CY$104-$AX$104)))))</f>
        <v>6.0242972995775742E-3</v>
      </c>
      <c r="CZ149" s="381">
        <f>CY149*(1-VLOOKUP($AW149,'MP-2019_Female'!$A$3:$CH$103,IF(CZ$104&gt;2034,84,(60+(CZ$104-$AX$104)))))</f>
        <v>5.9646567563117559E-3</v>
      </c>
      <c r="DA149" s="381">
        <f>CZ149*(1-VLOOKUP($AW149,'MP-2019_Female'!$A$3:$CH$103,IF(DA$104&gt;2034,84,(60+(DA$104-$AX$104)))))</f>
        <v>5.905606654424269E-3</v>
      </c>
      <c r="DB149" s="381">
        <f>DA149*(1-VLOOKUP($AW149,'MP-2019_Female'!$A$3:$CH$103,IF(DB$104&gt;2034,84,(60+(DB$104-$AX$104)))))</f>
        <v>5.8471411485454686E-3</v>
      </c>
      <c r="DC149" s="381">
        <f>DB149*(1-VLOOKUP($AW149,'MP-2019_Female'!$A$3:$CH$103,IF(DC$104&gt;2034,84,(60+(DC$104-$AX$104)))))</f>
        <v>5.7892544511748681E-3</v>
      </c>
      <c r="DD149" s="381">
        <f>DC149*(1-VLOOKUP($AW149,'MP-2019_Female'!$A$3:$CH$103,IF(DD$104&gt;2034,84,(60+(DD$104-$AX$104)))))</f>
        <v>5.731940832108237E-3</v>
      </c>
      <c r="DE149" s="381">
        <f>DD149*(1-VLOOKUP($AW149,'MP-2019_Female'!$A$3:$CH$103,IF(DE$104&gt;2034,84,(60+(DE$104-$AX$104)))))</f>
        <v>5.6751946178703657E-3</v>
      </c>
      <c r="DF149" s="381">
        <f>DE149*(1-VLOOKUP($AW149,'MP-2019_Female'!$A$3:$CH$103,IF(DF$104&gt;2034,84,(60+(DF$104-$AX$104)))))</f>
        <v>5.6190101911534488E-3</v>
      </c>
      <c r="DG149" s="381">
        <f>DF149*(1-VLOOKUP($AW149,'MP-2019_Female'!$A$3:$CH$103,IF(DG$104&gt;2034,84,(60+(DG$104-$AX$104)))))</f>
        <v>5.5633819902610295E-3</v>
      </c>
      <c r="DH149" s="381">
        <f>DG149*(1-VLOOKUP($AW149,'MP-2019_Female'!$A$3:$CH$103,IF(DH$104&gt;2034,84,(60+(DH$104-$AX$104)))))</f>
        <v>5.5083045085574456E-3</v>
      </c>
      <c r="DI149" s="381">
        <f>DH149*(1-VLOOKUP($AW149,'MP-2019_Female'!$A$3:$CH$103,IF(DI$104&gt;2034,84,(60+(DI$104-$AX$104)))))</f>
        <v>5.4537722939227264E-3</v>
      </c>
      <c r="DJ149" s="381">
        <f>DI149*(1-VLOOKUP($AW149,'MP-2019_Female'!$A$3:$CH$103,IF(DJ$104&gt;2034,84,(60+(DJ$104-$AX$104)))))</f>
        <v>5.3997799482128914E-3</v>
      </c>
      <c r="DK149" s="381">
        <f>DJ149*(1-VLOOKUP($AW149,'MP-2019_Female'!$A$3:$CH$103,IF(DK$104&gt;2034,84,(60+(DK$104-$AX$104)))))</f>
        <v>5.3463221267255837E-3</v>
      </c>
      <c r="DL149" s="381">
        <f>DK149*(1-VLOOKUP($AW149,'MP-2019_Female'!$A$3:$CH$103,IF(DL$104&gt;2034,84,(60+(DL$104-$AX$104)))))</f>
        <v>5.2933935376710001E-3</v>
      </c>
      <c r="DM149" s="381">
        <f>DL149*(1-VLOOKUP($AW149,'MP-2019_Female'!$A$3:$CH$103,IF(DM$104&gt;2034,84,(60+(DM$104-$AX$104)))))</f>
        <v>5.2409889416480575E-3</v>
      </c>
      <c r="DN149" s="381">
        <f>DM149*(1-VLOOKUP($AW149,'MP-2019_Female'!$A$3:$CH$103,IF(DN$104&gt;2034,84,(60+(DN$104-$AX$104)))))</f>
        <v>5.1891031511257417E-3</v>
      </c>
      <c r="DO149" s="381">
        <f>DN149*(1-VLOOKUP($AW149,'MP-2019_Female'!$A$3:$CH$103,IF(DO$104&gt;2034,84,(60+(DO$104-$AX$104)))))</f>
        <v>5.1377310299295965E-3</v>
      </c>
      <c r="DP149" s="381">
        <f>DO149*(1-VLOOKUP($AW149,'MP-2019_Female'!$A$3:$CH$103,IF(DP$104&gt;2034,84,(60+(DP$104-$AX$104)))))</f>
        <v>5.0868674927332935E-3</v>
      </c>
      <c r="DQ149" s="381">
        <f>DP149*(1-VLOOKUP($AW149,'MP-2019_Female'!$A$3:$CH$103,IF(DQ$104&gt;2034,84,(60+(DQ$104-$AX$104)))))</f>
        <v>5.0365075045552335E-3</v>
      </c>
      <c r="DR149" s="381">
        <f>DQ149*(1-VLOOKUP($AW149,'MP-2019_Female'!$A$3:$CH$103,IF(DR$104&gt;2034,84,(60+(DR$104-$AX$104)))))</f>
        <v>4.9866460802601362E-3</v>
      </c>
      <c r="DS149" s="381">
        <f>DR149*(1-VLOOKUP($AW149,'MP-2019_Female'!$A$3:$CH$103,IF(DS$104&gt;2034,84,(60+(DS$104-$AX$104)))))</f>
        <v>4.9372782840655608E-3</v>
      </c>
      <c r="DT149" s="381">
        <f>DS149*(1-VLOOKUP($AW149,'MP-2019_Female'!$A$3:$CH$103,IF(DT$104&gt;2034,84,(60+(DT$104-$AX$104)))))</f>
        <v>4.8883992290533118E-3</v>
      </c>
      <c r="DU149" s="381">
        <f>DT149*(1-VLOOKUP($AW149,'MP-2019_Female'!$A$3:$CH$103,IF(DU$104&gt;2034,84,(60+(DU$104-$AX$104)))))</f>
        <v>4.840004076685684E-3</v>
      </c>
      <c r="DV149" s="381">
        <f>DU149*(1-VLOOKUP($AW149,'MP-2019_Female'!$A$3:$CH$103,IF(DV$104&gt;2034,84,(60+(DV$104-$AX$104)))))</f>
        <v>4.7920880363264955E-3</v>
      </c>
      <c r="DW149" s="381">
        <f>DV149*(1-VLOOKUP($AW149,'MP-2019_Female'!$A$3:$CH$103,IF(DW$104&gt;2034,84,(60+(DW$104-$AX$104)))))</f>
        <v>4.7446463647668633E-3</v>
      </c>
      <c r="DX149" s="381">
        <f>DW149*(1-VLOOKUP($AW149,'MP-2019_Female'!$A$3:$CH$103,IF(DX$104&gt;2034,84,(60+(DX$104-$AX$104)))))</f>
        <v>4.6976743657556712E-3</v>
      </c>
      <c r="DY149" s="381">
        <f>DX149*(1-VLOOKUP($AW149,'MP-2019_Female'!$A$3:$CH$103,IF(DY$104&gt;2034,84,(60+(DY$104-$AX$104)))))</f>
        <v>4.6511673895346895E-3</v>
      </c>
      <c r="DZ149" s="381">
        <f>DY149*(1-VLOOKUP($AW149,'MP-2019_Female'!$A$3:$CH$103,IF(DZ$104&gt;2034,84,(60+(DZ$104-$AX$104)))))</f>
        <v>4.6051208323782964E-3</v>
      </c>
      <c r="EA149" s="381">
        <f>DZ149*(1-VLOOKUP($AW149,'MP-2019_Female'!$A$3:$CH$103,IF(EA$104&gt;2034,84,(60+(EA$104-$AX$104)))))</f>
        <v>4.5595301361377513E-3</v>
      </c>
      <c r="EB149" s="381">
        <f>EA149*(1-VLOOKUP($AW149,'MP-2019_Female'!$A$3:$CH$103,IF(EB$104&gt;2034,84,(60+(EB$104-$AX$104)))))</f>
        <v>4.5143907877899878E-3</v>
      </c>
      <c r="EC149" s="381">
        <f>EB149*(1-VLOOKUP($AW149,'MP-2019_Female'!$A$3:$CH$103,IF(EC$104&gt;2034,84,(60+(EC$104-$AX$104)))))</f>
        <v>4.469698318990867E-3</v>
      </c>
      <c r="ED149" s="381">
        <f>EC149*(1-VLOOKUP($AW149,'MP-2019_Female'!$A$3:$CH$103,IF(ED$104&gt;2034,84,(60+(ED$104-$AX$104)))))</f>
        <v>4.4254483056328569E-3</v>
      </c>
      <c r="EE149" s="381">
        <f>ED149*(1-VLOOKUP($AW149,'MP-2019_Female'!$A$3:$CH$103,IF(EE$104&gt;2034,84,(60+(EE$104-$AX$104)))))</f>
        <v>4.3816363674070912E-3</v>
      </c>
      <c r="EF149" s="381">
        <f>EE149*(1-VLOOKUP($AW149,'MP-2019_Female'!$A$3:$CH$103,IF(EF$104&gt;2034,84,(60+(EF$104-$AX$104)))))</f>
        <v>4.3382581673697606E-3</v>
      </c>
      <c r="EG149" s="381">
        <f>EF149*(1-VLOOKUP($AW149,'MP-2019_Female'!$A$3:$CH$103,IF(EG$104&gt;2034,84,(60+(EG$104-$AX$104)))))</f>
        <v>4.2953094115128002E-3</v>
      </c>
      <c r="EH149" s="381">
        <f>EG149*(1-VLOOKUP($AW149,'MP-2019_Female'!$A$3:$CH$103,IF(EH$104&gt;2034,84,(60+(EH$104-$AX$104)))))</f>
        <v>4.252785848338823E-3</v>
      </c>
      <c r="EI149" s="381">
        <f>EH149*(1-VLOOKUP($AW149,'MP-2019_Female'!$A$3:$CH$103,IF(EI$104&gt;2034,84,(60+(EI$104-$AX$104)))))</f>
        <v>4.2106832684402689E-3</v>
      </c>
      <c r="EJ149" s="381">
        <f>EI149*(1-VLOOKUP($AW149,'MP-2019_Female'!$A$3:$CH$103,IF(EJ$104&gt;2034,84,(60+(EJ$104-$AX$104)))))</f>
        <v>4.1689975040827103E-3</v>
      </c>
      <c r="EK149" s="381">
        <f>EJ149*(1-VLOOKUP($AW149,'MP-2019_Female'!$A$3:$CH$103,IF(EK$104&gt;2034,84,(60+(EK$104-$AX$104)))))</f>
        <v>4.1277244287922918E-3</v>
      </c>
      <c r="EL149" s="381">
        <f>EK149*(1-VLOOKUP($AW149,'MP-2019_Female'!$A$3:$CH$103,IF(EL$104&gt;2034,84,(60+(EL$104-$AX$104)))))</f>
        <v>4.086859956947248E-3</v>
      </c>
      <c r="EM149" s="381">
        <f>EL149*(1-VLOOKUP($AW149,'MP-2019_Female'!$A$3:$CH$103,IF(EM$104&gt;2034,84,(60+(EM$104-$AX$104)))))</f>
        <v>4.0464000433734701E-3</v>
      </c>
      <c r="EN149" s="381">
        <f>EM149*(1-VLOOKUP($AW149,'MP-2019_Female'!$A$3:$CH$103,IF(EN$104&gt;2034,84,(60+(EN$104-$AX$104)))))</f>
        <v>4.0063406829440725E-3</v>
      </c>
      <c r="EO149" s="381">
        <f>EN149*(1-VLOOKUP($AW149,'MP-2019_Female'!$A$3:$CH$103,IF(EO$104&gt;2034,84,(60+(EO$104-$AX$104)))))</f>
        <v>3.9666779101829265E-3</v>
      </c>
      <c r="EP149" s="381">
        <f>EO149*(1-VLOOKUP($AW149,'MP-2019_Female'!$A$3:$CH$103,IF(EP$104&gt;2034,84,(60+(EP$104-$AX$104)))))</f>
        <v>3.9274077988721151E-3</v>
      </c>
      <c r="EQ149" s="381">
        <f>EP149*(1-VLOOKUP($AW149,'MP-2019_Female'!$A$3:$CH$103,IF(EQ$104&gt;2034,84,(60+(EQ$104-$AX$104)))))</f>
        <v>3.8885264616632812E-3</v>
      </c>
      <c r="ER149" s="381">
        <f>EQ149*(1-VLOOKUP($AW149,'MP-2019_Female'!$A$3:$CH$103,IF(ER$104&gt;2034,84,(60+(ER$104-$AX$104)))))</f>
        <v>3.8500300496928145E-3</v>
      </c>
      <c r="ES149" s="381">
        <f>ER149*(1-VLOOKUP($AW149,'MP-2019_Female'!$A$3:$CH$103,IF(ES$104&gt;2034,84,(60+(ES$104-$AX$104)))))</f>
        <v>3.8119147522008554E-3</v>
      </c>
      <c r="ET149" s="381">
        <f>ES149*(1-VLOOKUP($AW149,'MP-2019_Female'!$A$3:$CH$103,IF(ET$104&gt;2034,84,(60+(ET$104-$AX$104)))))</f>
        <v>3.7741767961540669E-3</v>
      </c>
      <c r="EU149" s="381">
        <f>ET149*(1-VLOOKUP($AW149,'MP-2019_Female'!$A$3:$CH$103,IF(EU$104&gt;2034,84,(60+(EU$104-$AX$104)))))</f>
        <v>3.7368124458721417E-3</v>
      </c>
      <c r="EV149" s="381">
        <f>EU149*(1-VLOOKUP($AW149,'MP-2019_Female'!$A$3:$CH$103,IF(EV$104&gt;2034,84,(60+(EV$104-$AX$104)))))</f>
        <v>3.6998180026580072E-3</v>
      </c>
      <c r="EW149" s="381">
        <f>EV149*(1-VLOOKUP($AW149,'MP-2019_Female'!$A$3:$CH$103,IF(EW$104&gt;2034,84,(60+(EW$104-$AX$104)))))</f>
        <v>3.663189804431693E-3</v>
      </c>
      <c r="EX149" s="381">
        <f>EW149*(1-VLOOKUP($AW149,'MP-2019_Female'!$A$3:$CH$103,IF(EX$104&gt;2034,84,(60+(EX$104-$AX$104)))))</f>
        <v>3.6269242253678191E-3</v>
      </c>
      <c r="EY149" s="381">
        <f>EX149*(1-VLOOKUP($AW149,'MP-2019_Female'!$A$3:$CH$103,IF(EY$104&gt;2034,84,(60+(EY$104-$AX$104)))))</f>
        <v>3.5910176755366775E-3</v>
      </c>
      <c r="EZ149" s="381">
        <f>EY149*(1-VLOOKUP($AW149,'MP-2019_Female'!$A$3:$CH$103,IF(EZ$104&gt;2034,84,(60+(EZ$104-$AX$104)))))</f>
        <v>3.5554666005488643E-3</v>
      </c>
      <c r="FA149" s="381">
        <f>EZ149*(1-VLOOKUP($AW149,'MP-2019_Female'!$A$3:$CH$103,IF(FA$104&gt;2034,84,(60+(FA$104-$AX$104)))))</f>
        <v>3.5202674812034305E-3</v>
      </c>
      <c r="FB149" s="381">
        <f>FA149*(1-VLOOKUP($AW149,'MP-2019_Female'!$A$3:$CH$103,IF(FB$104&gt;2034,84,(60+(FB$104-$AX$104)))))</f>
        <v>3.4854168331395164E-3</v>
      </c>
      <c r="FC149" s="381">
        <f>FB149*(1-VLOOKUP($AW149,'MP-2019_Female'!$A$3:$CH$103,IF(FC$104&gt;2034,84,(60+(FC$104-$AX$104)))))</f>
        <v>3.4509112064914351E-3</v>
      </c>
      <c r="FD149" s="381">
        <f>FC149*(1-VLOOKUP($AW149,'MP-2019_Female'!$A$3:$CH$103,IF(FD$104&gt;2034,84,(60+(FD$104-$AX$104)))))</f>
        <v>3.41674718554717E-3</v>
      </c>
      <c r="FE149" s="381">
        <f>FD149*(1-VLOOKUP($AW149,'MP-2019_Female'!$A$3:$CH$103,IF(FE$104&gt;2034,84,(60+(FE$104-$AX$104)))))</f>
        <v>3.3829213884102529E-3</v>
      </c>
      <c r="FF149" s="381">
        <f>FE149*(1-VLOOKUP($AW149,'MP-2019_Female'!$A$3:$CH$103,IF(FF$104&gt;2034,84,(60+(FF$104-$AX$104)))))</f>
        <v>3.3494304666649914E-3</v>
      </c>
      <c r="FG149" s="381">
        <f>FF149*(1-VLOOKUP($AW149,'MP-2019_Female'!$A$3:$CH$103,IF(FG$104&gt;2034,84,(60+(FG$104-$AX$104)))))</f>
        <v>3.3162711050450078E-3</v>
      </c>
      <c r="FH149" s="381">
        <f>FG149*(1-VLOOKUP($AW149,'MP-2019_Female'!$A$3:$CH$103,IF(FH$104&gt;2034,84,(60+(FH$104-$AX$104)))))</f>
        <v>3.283440021105062E-3</v>
      </c>
      <c r="FI149" s="381">
        <f>FH149*(1-VLOOKUP($AW149,'MP-2019_Female'!$A$3:$CH$103,IF(FI$104&gt;2034,84,(60+(FI$104-$AX$104)))))</f>
        <v>3.2509339648961219E-3</v>
      </c>
      <c r="FJ149" s="381">
        <f>FI149*(1-VLOOKUP($AW149,'MP-2019_Female'!$A$3:$CH$103,IF(FJ$104&gt;2034,84,(60+(FJ$104-$AX$104)))))</f>
        <v>3.2187497186436501E-3</v>
      </c>
      <c r="FK149" s="381">
        <f>FJ149*(1-VLOOKUP($AW149,'MP-2019_Female'!$A$3:$CH$103,IF(FK$104&gt;2034,84,(60+(FK$104-$AX$104)))))</f>
        <v>3.1868840964290779E-3</v>
      </c>
      <c r="FL149" s="381">
        <f>FK149*(1-VLOOKUP($AW149,'MP-2019_Female'!$A$3:$CH$103,IF(FL$104&gt;2034,84,(60+(FL$104-$AX$104)))))</f>
        <v>3.1553339438744298E-3</v>
      </c>
      <c r="FM149" s="381">
        <f>FL149*(1-VLOOKUP($AW149,'MP-2019_Female'!$A$3:$CH$103,IF(FM$104&gt;2034,84,(60+(FM$104-$AX$104)))))</f>
        <v>3.1240961378300727E-3</v>
      </c>
      <c r="FN149" s="381">
        <f>FM149*(1-VLOOKUP($AW149,'MP-2019_Female'!$A$3:$CH$103,IF(FN$104&gt;2034,84,(60+(FN$104-$AX$104)))))</f>
        <v>3.093167586065555E-3</v>
      </c>
    </row>
    <row r="150" spans="49:170">
      <c r="AW150" s="172">
        <v>70</v>
      </c>
      <c r="AX150" s="199">
        <f t="shared" si="32"/>
        <v>9.8446654680367073E-3</v>
      </c>
      <c r="AY150" s="334">
        <f t="shared" si="33"/>
        <v>1.0736300000000001E-2</v>
      </c>
      <c r="AZ150" s="381">
        <f>AY150*(1-VLOOKUP($AW150,'MP-2019_Female'!$A$3:$CH$103,IF(AZ$104&gt;2034,84,(60+(AZ$104-$AX$104)))))</f>
        <v>1.0564519200000001E-2</v>
      </c>
      <c r="BA150" s="381">
        <f>AZ150*(1-VLOOKUP($AW150,'MP-2019_Female'!$A$3:$CH$103,IF(BA$104&gt;2034,84,(60+(BA$104-$AX$104)))))</f>
        <v>1.0415559479280001E-2</v>
      </c>
      <c r="BB150" s="381">
        <f>BA150*(1-VLOOKUP($AW150,'MP-2019_Female'!$A$3:$CH$103,IF(BB$104&gt;2034,84,(60+(BB$104-$AX$104)))))</f>
        <v>1.0288489653632785E-2</v>
      </c>
      <c r="BC150" s="381">
        <f>BB150*(1-VLOOKUP($AW150,'MP-2019_Female'!$A$3:$CH$103,IF(BC$104&gt;2034,84,(60+(BC$104-$AX$104)))))</f>
        <v>1.0181489361235004E-2</v>
      </c>
      <c r="BD150" s="381">
        <f>BC150*(1-VLOOKUP($AW150,'MP-2019_Female'!$A$3:$CH$103,IF(BD$104&gt;2034,84,(60+(BD$104-$AX$104)))))</f>
        <v>1.0090874105920012E-2</v>
      </c>
      <c r="BE150" s="381">
        <f>BD150*(1-VLOOKUP($AW150,'MP-2019_Female'!$A$3:$CH$103,IF(BE$104&gt;2034,84,(60+(BE$104-$AX$104)))))</f>
        <v>1.0003083501198507E-2</v>
      </c>
      <c r="BF150" s="381">
        <f>BE150*(1-VLOOKUP($AW150,'MP-2019_Female'!$A$3:$CH$103,IF(BF$104&gt;2034,84,(60+(BF$104-$AX$104)))))</f>
        <v>9.9200579081385604E-3</v>
      </c>
      <c r="BG150" s="381">
        <f>BF150*(1-VLOOKUP($AW150,'MP-2019_Female'!$A$3:$CH$103,IF(BG$104&gt;2034,84,(60+(BG$104-$AX$104)))))</f>
        <v>9.8446654680367073E-3</v>
      </c>
      <c r="BH150" s="381">
        <f>BG150*(1-VLOOKUP($AW150,'MP-2019_Female'!$A$3:$CH$103,IF(BH$104&gt;2034,84,(60+(BH$104-$AX$104)))))</f>
        <v>9.7777217428540574E-3</v>
      </c>
      <c r="BI150" s="381">
        <f>BH150*(1-VLOOKUP($AW150,'MP-2019_Female'!$A$3:$CH$103,IF(BI$104&gt;2034,84,(60+(BI$104-$AX$104)))))</f>
        <v>9.7190554123969333E-3</v>
      </c>
      <c r="BJ150" s="471">
        <f>BI150*(1-VLOOKUP($AW150,'MP-2019_Female'!$A$3:$CH$103,IF(BJ$104&gt;2034,84,(60+(BJ$104-$AX$104)))))</f>
        <v>9.6694882297937088E-3</v>
      </c>
      <c r="BK150" s="381">
        <f>BJ150*(1-VLOOKUP($AW150,'MP-2019_Female'!$A$3:$CH$103,IF(BK$104&gt;2034,84,(60+(BK$104-$AX$104)))))</f>
        <v>9.6259755327596369E-3</v>
      </c>
      <c r="BL150" s="381">
        <f>BK150*(1-VLOOKUP($AW150,'MP-2019_Female'!$A$3:$CH$103,IF(BL$104&gt;2034,84,(60+(BL$104-$AX$104)))))</f>
        <v>9.5855464355220459E-3</v>
      </c>
      <c r="BM150" s="381">
        <f>BL150*(1-VLOOKUP($AW150,'MP-2019_Female'!$A$3:$CH$103,IF(BM$104&gt;2034,84,(60+(BM$104-$AX$104)))))</f>
        <v>9.545287140492853E-3</v>
      </c>
      <c r="BN150" s="381">
        <f>BM150*(1-VLOOKUP($AW150,'MP-2019_Female'!$A$3:$CH$103,IF(BN$104&gt;2034,84,(60+(BN$104-$AX$104)))))</f>
        <v>9.5023333483606354E-3</v>
      </c>
      <c r="BO150" s="381">
        <f>BN150*(1-VLOOKUP($AW150,'MP-2019_Female'!$A$3:$CH$103,IF(BO$104&gt;2034,84,(60+(BO$104-$AX$104)))))</f>
        <v>9.4538714482839958E-3</v>
      </c>
      <c r="BP150" s="381">
        <f>BO150*(1-VLOOKUP($AW150,'MP-2019_Female'!$A$3:$CH$103,IF(BP$104&gt;2034,84,(60+(BP$104-$AX$104)))))</f>
        <v>9.3971482195942917E-3</v>
      </c>
      <c r="BQ150" s="381">
        <f>BP150*(1-VLOOKUP($AW150,'MP-2019_Female'!$A$3:$CH$103,IF(BQ$104&gt;2034,84,(60+(BQ$104-$AX$104)))))</f>
        <v>9.3323078968790916E-3</v>
      </c>
      <c r="BR150" s="381">
        <f>BQ150*(1-VLOOKUP($AW150,'MP-2019_Female'!$A$3:$CH$103,IF(BR$104&gt;2034,84,(60+(BR$104-$AX$104)))))</f>
        <v>9.2595158952834336E-3</v>
      </c>
      <c r="BS150" s="381">
        <f>BR150*(1-VLOOKUP($AW150,'MP-2019_Female'!$A$3:$CH$103,IF(BS$104&gt;2034,84,(60+(BS$104-$AX$104)))))</f>
        <v>9.1798840585839963E-3</v>
      </c>
      <c r="BT150" s="381">
        <f>BS150*(1-VLOOKUP($AW150,'MP-2019_Female'!$A$3:$CH$103,IF(BT$104&gt;2034,84,(60+(BT$104-$AX$104)))))</f>
        <v>9.095429125245023E-3</v>
      </c>
      <c r="BU150" s="381">
        <f>BT150*(1-VLOOKUP($AW150,'MP-2019_Female'!$A$3:$CH$103,IF(BU$104&gt;2034,84,(60+(BU$104-$AX$104)))))</f>
        <v>9.0081130056426702E-3</v>
      </c>
      <c r="BV150" s="381">
        <f>BU150*(1-VLOOKUP($AW150,'MP-2019_Female'!$A$3:$CH$103,IF(BV$104&gt;2034,84,(60+(BV$104-$AX$104)))))</f>
        <v>8.9189326868868071E-3</v>
      </c>
      <c r="BW150" s="381">
        <f>BV150*(1-VLOOKUP($AW150,'MP-2019_Female'!$A$3:$CH$103,IF(BW$104&gt;2034,84,(60+(BW$104-$AX$104)))))</f>
        <v>8.8297433600179383E-3</v>
      </c>
      <c r="BX150" s="381">
        <f>BW150*(1-VLOOKUP($AW150,'MP-2019_Female'!$A$3:$CH$103,IF(BX$104&gt;2034,84,(60+(BX$104-$AX$104)))))</f>
        <v>8.7423289007537604E-3</v>
      </c>
      <c r="BY150" s="381">
        <f>BX150*(1-VLOOKUP($AW150,'MP-2019_Female'!$A$3:$CH$103,IF(BY$104&gt;2034,84,(60+(BY$104-$AX$104)))))</f>
        <v>8.6557798446362973E-3</v>
      </c>
      <c r="BZ150" s="381">
        <f>BY150*(1-VLOOKUP($AW150,'MP-2019_Female'!$A$3:$CH$103,IF(BZ$104&gt;2034,84,(60+(BZ$104-$AX$104)))))</f>
        <v>8.5700876241743985E-3</v>
      </c>
      <c r="CA150" s="381">
        <f>BZ150*(1-VLOOKUP($AW150,'MP-2019_Female'!$A$3:$CH$103,IF(CA$104&gt;2034,84,(60+(CA$104-$AX$104)))))</f>
        <v>8.4852437566950711E-3</v>
      </c>
      <c r="CB150" s="381">
        <f>CA150*(1-VLOOKUP($AW150,'MP-2019_Female'!$A$3:$CH$103,IF(CB$104&gt;2034,84,(60+(CB$104-$AX$104)))))</f>
        <v>8.401239843503789E-3</v>
      </c>
      <c r="CC150" s="381">
        <f>CB150*(1-VLOOKUP($AW150,'MP-2019_Female'!$A$3:$CH$103,IF(CC$104&gt;2034,84,(60+(CC$104-$AX$104)))))</f>
        <v>8.3180675690531017E-3</v>
      </c>
      <c r="CD150" s="381">
        <f>CC150*(1-VLOOKUP($AW150,'MP-2019_Female'!$A$3:$CH$103,IF(CD$104&gt;2034,84,(60+(CD$104-$AX$104)))))</f>
        <v>8.2357187001194758E-3</v>
      </c>
      <c r="CE150" s="381">
        <f>CD150*(1-VLOOKUP($AW150,'MP-2019_Female'!$A$3:$CH$103,IF(CE$104&gt;2034,84,(60+(CE$104-$AX$104)))))</f>
        <v>8.154185084988292E-3</v>
      </c>
      <c r="CF150" s="381">
        <f>CE150*(1-VLOOKUP($AW150,'MP-2019_Female'!$A$3:$CH$103,IF(CF$104&gt;2034,84,(60+(CF$104-$AX$104)))))</f>
        <v>8.0734586526469074E-3</v>
      </c>
      <c r="CG150" s="381">
        <f>CF150*(1-VLOOKUP($AW150,'MP-2019_Female'!$A$3:$CH$103,IF(CG$104&gt;2034,84,(60+(CG$104-$AX$104)))))</f>
        <v>7.9935314119857024E-3</v>
      </c>
      <c r="CH150" s="381">
        <f>CG150*(1-VLOOKUP($AW150,'MP-2019_Female'!$A$3:$CH$103,IF(CH$104&gt;2034,84,(60+(CH$104-$AX$104)))))</f>
        <v>7.9143954510070436E-3</v>
      </c>
      <c r="CI150" s="381">
        <f>CH150*(1-VLOOKUP($AW150,'MP-2019_Female'!$A$3:$CH$103,IF(CI$104&gt;2034,84,(60+(CI$104-$AX$104)))))</f>
        <v>7.8360429360420734E-3</v>
      </c>
      <c r="CJ150" s="381">
        <f>CI150*(1-VLOOKUP($AW150,'MP-2019_Female'!$A$3:$CH$103,IF(CJ$104&gt;2034,84,(60+(CJ$104-$AX$104)))))</f>
        <v>7.7584661109752571E-3</v>
      </c>
      <c r="CK150" s="381">
        <f>CJ150*(1-VLOOKUP($AW150,'MP-2019_Female'!$A$3:$CH$103,IF(CK$104&gt;2034,84,(60+(CK$104-$AX$104)))))</f>
        <v>7.6816572964766017E-3</v>
      </c>
      <c r="CL150" s="381">
        <f>CK150*(1-VLOOKUP($AW150,'MP-2019_Female'!$A$3:$CH$103,IF(CL$104&gt;2034,84,(60+(CL$104-$AX$104)))))</f>
        <v>7.6056088892414832E-3</v>
      </c>
      <c r="CM150" s="381">
        <f>CL150*(1-VLOOKUP($AW150,'MP-2019_Female'!$A$3:$CH$103,IF(CM$104&gt;2034,84,(60+(CM$104-$AX$104)))))</f>
        <v>7.5303133612379921E-3</v>
      </c>
      <c r="CN150" s="381">
        <f>CM150*(1-VLOOKUP($AW150,'MP-2019_Female'!$A$3:$CH$103,IF(CN$104&gt;2034,84,(60+(CN$104-$AX$104)))))</f>
        <v>7.4557632589617355E-3</v>
      </c>
      <c r="CO150" s="381">
        <f>CN150*(1-VLOOKUP($AW150,'MP-2019_Female'!$A$3:$CH$103,IF(CO$104&gt;2034,84,(60+(CO$104-$AX$104)))))</f>
        <v>7.3819512026980141E-3</v>
      </c>
      <c r="CP150" s="381">
        <f>CO150*(1-VLOOKUP($AW150,'MP-2019_Female'!$A$3:$CH$103,IF(CP$104&gt;2034,84,(60+(CP$104-$AX$104)))))</f>
        <v>7.308869885791304E-3</v>
      </c>
      <c r="CQ150" s="381">
        <f>CP150*(1-VLOOKUP($AW150,'MP-2019_Female'!$A$3:$CH$103,IF(CQ$104&gt;2034,84,(60+(CQ$104-$AX$104)))))</f>
        <v>7.2365120739219697E-3</v>
      </c>
      <c r="CR150" s="381">
        <f>CQ150*(1-VLOOKUP($AW150,'MP-2019_Female'!$A$3:$CH$103,IF(CR$104&gt;2034,84,(60+(CR$104-$AX$104)))))</f>
        <v>7.1648706043901424E-3</v>
      </c>
      <c r="CS150" s="381">
        <f>CR150*(1-VLOOKUP($AW150,'MP-2019_Female'!$A$3:$CH$103,IF(CS$104&gt;2034,84,(60+(CS$104-$AX$104)))))</f>
        <v>7.0939383854066798E-3</v>
      </c>
      <c r="CT150" s="381">
        <f>CS150*(1-VLOOKUP($AW150,'MP-2019_Female'!$A$3:$CH$103,IF(CT$104&gt;2034,84,(60+(CT$104-$AX$104)))))</f>
        <v>7.0237083953911539E-3</v>
      </c>
      <c r="CU150" s="381">
        <f>CT150*(1-VLOOKUP($AW150,'MP-2019_Female'!$A$3:$CH$103,IF(CU$104&gt;2034,84,(60+(CU$104-$AX$104)))))</f>
        <v>6.9541736822767812E-3</v>
      </c>
      <c r="CV150" s="381">
        <f>CU150*(1-VLOOKUP($AW150,'MP-2019_Female'!$A$3:$CH$103,IF(CV$104&gt;2034,84,(60+(CV$104-$AX$104)))))</f>
        <v>6.8853273628222411E-3</v>
      </c>
      <c r="CW150" s="381">
        <f>CV150*(1-VLOOKUP($AW150,'MP-2019_Female'!$A$3:$CH$103,IF(CW$104&gt;2034,84,(60+(CW$104-$AX$104)))))</f>
        <v>6.8171626219303005E-3</v>
      </c>
      <c r="CX150" s="381">
        <f>CW150*(1-VLOOKUP($AW150,'MP-2019_Female'!$A$3:$CH$103,IF(CX$104&gt;2034,84,(60+(CX$104-$AX$104)))))</f>
        <v>6.7496727119731904E-3</v>
      </c>
      <c r="CY150" s="381">
        <f>CX150*(1-VLOOKUP($AW150,'MP-2019_Female'!$A$3:$CH$103,IF(CY$104&gt;2034,84,(60+(CY$104-$AX$104)))))</f>
        <v>6.6828509521246558E-3</v>
      </c>
      <c r="CZ150" s="381">
        <f>CY150*(1-VLOOKUP($AW150,'MP-2019_Female'!$A$3:$CH$103,IF(CZ$104&gt;2034,84,(60+(CZ$104-$AX$104)))))</f>
        <v>6.6166907276986216E-3</v>
      </c>
      <c r="DA150" s="381">
        <f>CZ150*(1-VLOOKUP($AW150,'MP-2019_Female'!$A$3:$CH$103,IF(DA$104&gt;2034,84,(60+(DA$104-$AX$104)))))</f>
        <v>6.5511854894944052E-3</v>
      </c>
      <c r="DB150" s="381">
        <f>DA150*(1-VLOOKUP($AW150,'MP-2019_Female'!$A$3:$CH$103,IF(DB$104&gt;2034,84,(60+(DB$104-$AX$104)))))</f>
        <v>6.4863287531484104E-3</v>
      </c>
      <c r="DC150" s="381">
        <f>DB150*(1-VLOOKUP($AW150,'MP-2019_Female'!$A$3:$CH$103,IF(DC$104&gt;2034,84,(60+(DC$104-$AX$104)))))</f>
        <v>6.4221140984922409E-3</v>
      </c>
      <c r="DD150" s="381">
        <f>DC150*(1-VLOOKUP($AW150,'MP-2019_Female'!$A$3:$CH$103,IF(DD$104&gt;2034,84,(60+(DD$104-$AX$104)))))</f>
        <v>6.3585351689171678E-3</v>
      </c>
      <c r="DE150" s="381">
        <f>DD150*(1-VLOOKUP($AW150,'MP-2019_Female'!$A$3:$CH$103,IF(DE$104&gt;2034,84,(60+(DE$104-$AX$104)))))</f>
        <v>6.2955856707448878E-3</v>
      </c>
      <c r="DF150" s="381">
        <f>DE150*(1-VLOOKUP($AW150,'MP-2019_Female'!$A$3:$CH$103,IF(DF$104&gt;2034,84,(60+(DF$104-$AX$104)))))</f>
        <v>6.2332593726045129E-3</v>
      </c>
      <c r="DG150" s="381">
        <f>DF150*(1-VLOOKUP($AW150,'MP-2019_Female'!$A$3:$CH$103,IF(DG$104&gt;2034,84,(60+(DG$104-$AX$104)))))</f>
        <v>6.1715501048157278E-3</v>
      </c>
      <c r="DH150" s="381">
        <f>DG150*(1-VLOOKUP($AW150,'MP-2019_Female'!$A$3:$CH$103,IF(DH$104&gt;2034,84,(60+(DH$104-$AX$104)))))</f>
        <v>6.1104517587780519E-3</v>
      </c>
      <c r="DI150" s="381">
        <f>DH150*(1-VLOOKUP($AW150,'MP-2019_Female'!$A$3:$CH$103,IF(DI$104&gt;2034,84,(60+(DI$104-$AX$104)))))</f>
        <v>6.0499582863661489E-3</v>
      </c>
      <c r="DJ150" s="381">
        <f>DI150*(1-VLOOKUP($AW150,'MP-2019_Female'!$A$3:$CH$103,IF(DJ$104&gt;2034,84,(60+(DJ$104-$AX$104)))))</f>
        <v>5.9900636993311237E-3</v>
      </c>
      <c r="DK150" s="381">
        <f>DJ150*(1-VLOOKUP($AW150,'MP-2019_Female'!$A$3:$CH$103,IF(DK$104&gt;2034,84,(60+(DK$104-$AX$104)))))</f>
        <v>5.9307620687077452E-3</v>
      </c>
      <c r="DL150" s="381">
        <f>DK150*(1-VLOOKUP($AW150,'MP-2019_Female'!$A$3:$CH$103,IF(DL$104&gt;2034,84,(60+(DL$104-$AX$104)))))</f>
        <v>5.8720475242275381E-3</v>
      </c>
      <c r="DM150" s="381">
        <f>DL150*(1-VLOOKUP($AW150,'MP-2019_Female'!$A$3:$CH$103,IF(DM$104&gt;2034,84,(60+(DM$104-$AX$104)))))</f>
        <v>5.8139142537376853E-3</v>
      </c>
      <c r="DN150" s="381">
        <f>DM150*(1-VLOOKUP($AW150,'MP-2019_Female'!$A$3:$CH$103,IF(DN$104&gt;2034,84,(60+(DN$104-$AX$104)))))</f>
        <v>5.7563565026256822E-3</v>
      </c>
      <c r="DO150" s="381">
        <f>DN150*(1-VLOOKUP($AW150,'MP-2019_Female'!$A$3:$CH$103,IF(DO$104&gt;2034,84,(60+(DO$104-$AX$104)))))</f>
        <v>5.699368573249688E-3</v>
      </c>
      <c r="DP150" s="381">
        <f>DO150*(1-VLOOKUP($AW150,'MP-2019_Female'!$A$3:$CH$103,IF(DP$104&gt;2034,84,(60+(DP$104-$AX$104)))))</f>
        <v>5.6429448243745161E-3</v>
      </c>
      <c r="DQ150" s="381">
        <f>DP150*(1-VLOOKUP($AW150,'MP-2019_Female'!$A$3:$CH$103,IF(DQ$104&gt;2034,84,(60+(DQ$104-$AX$104)))))</f>
        <v>5.5870796706132082E-3</v>
      </c>
      <c r="DR150" s="381">
        <f>DQ150*(1-VLOOKUP($AW150,'MP-2019_Female'!$A$3:$CH$103,IF(DR$104&gt;2034,84,(60+(DR$104-$AX$104)))))</f>
        <v>5.5317675818741373E-3</v>
      </c>
      <c r="DS150" s="381">
        <f>DR150*(1-VLOOKUP($AW150,'MP-2019_Female'!$A$3:$CH$103,IF(DS$104&gt;2034,84,(60+(DS$104-$AX$104)))))</f>
        <v>5.4770030828135835E-3</v>
      </c>
      <c r="DT150" s="381">
        <f>DS150*(1-VLOOKUP($AW150,'MP-2019_Female'!$A$3:$CH$103,IF(DT$104&gt;2034,84,(60+(DT$104-$AX$104)))))</f>
        <v>5.4227807522937285E-3</v>
      </c>
      <c r="DU150" s="381">
        <f>DT150*(1-VLOOKUP($AW150,'MP-2019_Female'!$A$3:$CH$103,IF(DU$104&gt;2034,84,(60+(DU$104-$AX$104)))))</f>
        <v>5.3690952228460202E-3</v>
      </c>
      <c r="DV150" s="381">
        <f>DU150*(1-VLOOKUP($AW150,'MP-2019_Female'!$A$3:$CH$103,IF(DV$104&gt;2034,84,(60+(DV$104-$AX$104)))))</f>
        <v>5.3159411801398443E-3</v>
      </c>
      <c r="DW150" s="381">
        <f>DV150*(1-VLOOKUP($AW150,'MP-2019_Female'!$A$3:$CH$103,IF(DW$104&gt;2034,84,(60+(DW$104-$AX$104)))))</f>
        <v>5.2633133624564593E-3</v>
      </c>
      <c r="DX150" s="381">
        <f>DW150*(1-VLOOKUP($AW150,'MP-2019_Female'!$A$3:$CH$103,IF(DX$104&gt;2034,84,(60+(DX$104-$AX$104)))))</f>
        <v>5.2112065601681405E-3</v>
      </c>
      <c r="DY150" s="381">
        <f>DX150*(1-VLOOKUP($AW150,'MP-2019_Female'!$A$3:$CH$103,IF(DY$104&gt;2034,84,(60+(DY$104-$AX$104)))))</f>
        <v>5.1596156152224756E-3</v>
      </c>
      <c r="DZ150" s="381">
        <f>DY150*(1-VLOOKUP($AW150,'MP-2019_Female'!$A$3:$CH$103,IF(DZ$104&gt;2034,84,(60+(DZ$104-$AX$104)))))</f>
        <v>5.1085354206317733E-3</v>
      </c>
      <c r="EA150" s="381">
        <f>DZ150*(1-VLOOKUP($AW150,'MP-2019_Female'!$A$3:$CH$103,IF(EA$104&gt;2034,84,(60+(EA$104-$AX$104)))))</f>
        <v>5.0579609199675191E-3</v>
      </c>
      <c r="EB150" s="381">
        <f>EA150*(1-VLOOKUP($AW150,'MP-2019_Female'!$A$3:$CH$103,IF(EB$104&gt;2034,84,(60+(EB$104-$AX$104)))))</f>
        <v>5.0078871068598403E-3</v>
      </c>
      <c r="EC150" s="381">
        <f>EB150*(1-VLOOKUP($AW150,'MP-2019_Female'!$A$3:$CH$103,IF(EC$104&gt;2034,84,(60+(EC$104-$AX$104)))))</f>
        <v>4.9583090245019276E-3</v>
      </c>
      <c r="ED150" s="381">
        <f>EC150*(1-VLOOKUP($AW150,'MP-2019_Female'!$A$3:$CH$103,IF(ED$104&gt;2034,84,(60+(ED$104-$AX$104)))))</f>
        <v>4.9092217651593587E-3</v>
      </c>
      <c r="EE150" s="381">
        <f>ED150*(1-VLOOKUP($AW150,'MP-2019_Female'!$A$3:$CH$103,IF(EE$104&gt;2034,84,(60+(EE$104-$AX$104)))))</f>
        <v>4.8606204696842806E-3</v>
      </c>
      <c r="EF150" s="381">
        <f>EE150*(1-VLOOKUP($AW150,'MP-2019_Female'!$A$3:$CH$103,IF(EF$104&gt;2034,84,(60+(EF$104-$AX$104)))))</f>
        <v>4.8125003270344064E-3</v>
      </c>
      <c r="EG150" s="381">
        <f>EF150*(1-VLOOKUP($AW150,'MP-2019_Female'!$A$3:$CH$103,IF(EG$104&gt;2034,84,(60+(EG$104-$AX$104)))))</f>
        <v>4.7648565737967658E-3</v>
      </c>
      <c r="EH150" s="381">
        <f>EG150*(1-VLOOKUP($AW150,'MP-2019_Female'!$A$3:$CH$103,IF(EH$104&gt;2034,84,(60+(EH$104-$AX$104)))))</f>
        <v>4.717684493716178E-3</v>
      </c>
      <c r="EI150" s="381">
        <f>EH150*(1-VLOOKUP($AW150,'MP-2019_Female'!$A$3:$CH$103,IF(EI$104&gt;2034,84,(60+(EI$104-$AX$104)))))</f>
        <v>4.6709794172283877E-3</v>
      </c>
      <c r="EJ150" s="381">
        <f>EI150*(1-VLOOKUP($AW150,'MP-2019_Female'!$A$3:$CH$103,IF(EJ$104&gt;2034,84,(60+(EJ$104-$AX$104)))))</f>
        <v>4.6247367209978265E-3</v>
      </c>
      <c r="EK150" s="381">
        <f>EJ150*(1-VLOOKUP($AW150,'MP-2019_Female'!$A$3:$CH$103,IF(EK$104&gt;2034,84,(60+(EK$104-$AX$104)))))</f>
        <v>4.5789518274599482E-3</v>
      </c>
      <c r="EL150" s="381">
        <f>EK150*(1-VLOOKUP($AW150,'MP-2019_Female'!$A$3:$CH$103,IF(EL$104&gt;2034,84,(60+(EL$104-$AX$104)))))</f>
        <v>4.5336202043680949E-3</v>
      </c>
      <c r="EM150" s="381">
        <f>EL150*(1-VLOOKUP($AW150,'MP-2019_Female'!$A$3:$CH$103,IF(EM$104&gt;2034,84,(60+(EM$104-$AX$104)))))</f>
        <v>4.4887373643448508E-3</v>
      </c>
      <c r="EN150" s="381">
        <f>EM150*(1-VLOOKUP($AW150,'MP-2019_Female'!$A$3:$CH$103,IF(EN$104&gt;2034,84,(60+(EN$104-$AX$104)))))</f>
        <v>4.4442988644378366E-3</v>
      </c>
      <c r="EO150" s="381">
        <f>EN150*(1-VLOOKUP($AW150,'MP-2019_Female'!$A$3:$CH$103,IF(EO$104&gt;2034,84,(60+(EO$104-$AX$104)))))</f>
        <v>4.4003003056799017E-3</v>
      </c>
      <c r="EP150" s="381">
        <f>EO150*(1-VLOOKUP($AW150,'MP-2019_Female'!$A$3:$CH$103,IF(EP$104&gt;2034,84,(60+(EP$104-$AX$104)))))</f>
        <v>4.3567373326536705E-3</v>
      </c>
      <c r="EQ150" s="381">
        <f>EP150*(1-VLOOKUP($AW150,'MP-2019_Female'!$A$3:$CH$103,IF(EQ$104&gt;2034,84,(60+(EQ$104-$AX$104)))))</f>
        <v>4.3136056330603991E-3</v>
      </c>
      <c r="ER150" s="381">
        <f>EQ150*(1-VLOOKUP($AW150,'MP-2019_Female'!$A$3:$CH$103,IF(ER$104&gt;2034,84,(60+(ER$104-$AX$104)))))</f>
        <v>4.270900937293101E-3</v>
      </c>
      <c r="ES150" s="381">
        <f>ER150*(1-VLOOKUP($AW150,'MP-2019_Female'!$A$3:$CH$103,IF(ES$104&gt;2034,84,(60+(ES$104-$AX$104)))))</f>
        <v>4.2286190180138988E-3</v>
      </c>
      <c r="ET150" s="381">
        <f>ES150*(1-VLOOKUP($AW150,'MP-2019_Female'!$A$3:$CH$103,IF(ET$104&gt;2034,84,(60+(ET$104-$AX$104)))))</f>
        <v>4.1867556897355615E-3</v>
      </c>
      <c r="EU150" s="381">
        <f>ET150*(1-VLOOKUP($AW150,'MP-2019_Female'!$A$3:$CH$103,IF(EU$104&gt;2034,84,(60+(EU$104-$AX$104)))))</f>
        <v>4.1453068084071794E-3</v>
      </c>
      <c r="EV150" s="381">
        <f>EU150*(1-VLOOKUP($AW150,'MP-2019_Female'!$A$3:$CH$103,IF(EV$104&gt;2034,84,(60+(EV$104-$AX$104)))))</f>
        <v>4.1042682710039479E-3</v>
      </c>
      <c r="EW150" s="381">
        <f>EV150*(1-VLOOKUP($AW150,'MP-2019_Female'!$A$3:$CH$103,IF(EW$104&gt;2034,84,(60+(EW$104-$AX$104)))))</f>
        <v>4.0636360151210084E-3</v>
      </c>
      <c r="EX150" s="381">
        <f>EW150*(1-VLOOKUP($AW150,'MP-2019_Female'!$A$3:$CH$103,IF(EX$104&gt;2034,84,(60+(EX$104-$AX$104)))))</f>
        <v>4.0234060185713105E-3</v>
      </c>
      <c r="EY150" s="381">
        <f>EX150*(1-VLOOKUP($AW150,'MP-2019_Female'!$A$3:$CH$103,IF(EY$104&gt;2034,84,(60+(EY$104-$AX$104)))))</f>
        <v>3.9835742989874547E-3</v>
      </c>
      <c r="EZ150" s="381">
        <f>EY150*(1-VLOOKUP($AW150,'MP-2019_Female'!$A$3:$CH$103,IF(EZ$104&gt;2034,84,(60+(EZ$104-$AX$104)))))</f>
        <v>3.9441369134274786E-3</v>
      </c>
      <c r="FA150" s="381">
        <f>EZ150*(1-VLOOKUP($AW150,'MP-2019_Female'!$A$3:$CH$103,IF(FA$104&gt;2034,84,(60+(FA$104-$AX$104)))))</f>
        <v>3.9050899579845463E-3</v>
      </c>
      <c r="FB150" s="381">
        <f>FA150*(1-VLOOKUP($AW150,'MP-2019_Female'!$A$3:$CH$103,IF(FB$104&gt;2034,84,(60+(FB$104-$AX$104)))))</f>
        <v>3.8664295674004992E-3</v>
      </c>
      <c r="FC150" s="381">
        <f>FB150*(1-VLOOKUP($AW150,'MP-2019_Female'!$A$3:$CH$103,IF(FC$104&gt;2034,84,(60+(FC$104-$AX$104)))))</f>
        <v>3.8281519146832342E-3</v>
      </c>
      <c r="FD150" s="381">
        <f>FC150*(1-VLOOKUP($AW150,'MP-2019_Female'!$A$3:$CH$103,IF(FD$104&gt;2034,84,(60+(FD$104-$AX$104)))))</f>
        <v>3.79025321072787E-3</v>
      </c>
      <c r="FE150" s="381">
        <f>FD150*(1-VLOOKUP($AW150,'MP-2019_Female'!$A$3:$CH$103,IF(FE$104&gt;2034,84,(60+(FE$104-$AX$104)))))</f>
        <v>3.7527297039416639E-3</v>
      </c>
      <c r="FF150" s="381">
        <f>FE150*(1-VLOOKUP($AW150,'MP-2019_Female'!$A$3:$CH$103,IF(FF$104&gt;2034,84,(60+(FF$104-$AX$104)))))</f>
        <v>3.7155776798726411E-3</v>
      </c>
      <c r="FG150" s="381">
        <f>FF150*(1-VLOOKUP($AW150,'MP-2019_Female'!$A$3:$CH$103,IF(FG$104&gt;2034,84,(60+(FG$104-$AX$104)))))</f>
        <v>3.678793460841902E-3</v>
      </c>
      <c r="FH150" s="381">
        <f>FG150*(1-VLOOKUP($AW150,'MP-2019_Female'!$A$3:$CH$103,IF(FH$104&gt;2034,84,(60+(FH$104-$AX$104)))))</f>
        <v>3.6423734055795673E-3</v>
      </c>
      <c r="FI150" s="381">
        <f>FH150*(1-VLOOKUP($AW150,'MP-2019_Female'!$A$3:$CH$103,IF(FI$104&gt;2034,84,(60+(FI$104-$AX$104)))))</f>
        <v>3.6063139088643296E-3</v>
      </c>
      <c r="FJ150" s="381">
        <f>FI150*(1-VLOOKUP($AW150,'MP-2019_Female'!$A$3:$CH$103,IF(FJ$104&gt;2034,84,(60+(FJ$104-$AX$104)))))</f>
        <v>3.5706114011665726E-3</v>
      </c>
      <c r="FK150" s="381">
        <f>FJ150*(1-VLOOKUP($AW150,'MP-2019_Female'!$A$3:$CH$103,IF(FK$104&gt;2034,84,(60+(FK$104-$AX$104)))))</f>
        <v>3.5352623482950234E-3</v>
      </c>
      <c r="FL150" s="381">
        <f>FK150*(1-VLOOKUP($AW150,'MP-2019_Female'!$A$3:$CH$103,IF(FL$104&gt;2034,84,(60+(FL$104-$AX$104)))))</f>
        <v>3.5002632510469024E-3</v>
      </c>
      <c r="FM150" s="381">
        <f>FL150*(1-VLOOKUP($AW150,'MP-2019_Female'!$A$3:$CH$103,IF(FM$104&gt;2034,84,(60+(FM$104-$AX$104)))))</f>
        <v>3.4656106448615379E-3</v>
      </c>
      <c r="FN150" s="381">
        <f>FM150*(1-VLOOKUP($AW150,'MP-2019_Female'!$A$3:$CH$103,IF(FN$104&gt;2034,84,(60+(FN$104-$AX$104)))))</f>
        <v>3.4313010994774088E-3</v>
      </c>
    </row>
    <row r="151" spans="49:170">
      <c r="AW151" s="172">
        <v>71</v>
      </c>
      <c r="AX151" s="199">
        <f t="shared" si="32"/>
        <v>1.1025712520090583E-2</v>
      </c>
      <c r="AY151" s="334">
        <f t="shared" si="33"/>
        <v>1.2029100000000001E-2</v>
      </c>
      <c r="AZ151" s="381">
        <f>AY151*(1-VLOOKUP($AW151,'MP-2019_Female'!$A$3:$CH$103,IF(AZ$104&gt;2034,84,(60+(AZ$104-$AX$104)))))</f>
        <v>1.1840243130000001E-2</v>
      </c>
      <c r="BA151" s="381">
        <f>AZ151*(1-VLOOKUP($AW151,'MP-2019_Female'!$A$3:$CH$103,IF(BA$104&gt;2034,84,(60+(BA$104-$AX$104)))))</f>
        <v>1.1676847774805999E-2</v>
      </c>
      <c r="BB151" s="381">
        <f>BA151*(1-VLOOKUP($AW151,'MP-2019_Female'!$A$3:$CH$103,IF(BB$104&gt;2034,84,(60+(BB$104-$AX$104)))))</f>
        <v>1.1537893286285808E-2</v>
      </c>
      <c r="BC151" s="381">
        <f>BB151*(1-VLOOKUP($AW151,'MP-2019_Female'!$A$3:$CH$103,IF(BC$104&gt;2034,84,(60+(BC$104-$AX$104)))))</f>
        <v>1.1419052985437064E-2</v>
      </c>
      <c r="BD151" s="381">
        <f>BC151*(1-VLOOKUP($AW151,'MP-2019_Female'!$A$3:$CH$103,IF(BD$104&gt;2034,84,(60+(BD$104-$AX$104)))))</f>
        <v>1.1317423413866674E-2</v>
      </c>
      <c r="BE151" s="381">
        <f>BD151*(1-VLOOKUP($AW151,'MP-2019_Female'!$A$3:$CH$103,IF(BE$104&gt;2034,84,(60+(BE$104-$AX$104)))))</f>
        <v>1.1216698345483261E-2</v>
      </c>
      <c r="BF151" s="381">
        <f>BE151*(1-VLOOKUP($AW151,'MP-2019_Female'!$A$3:$CH$103,IF(BF$104&gt;2034,84,(60+(BF$104-$AX$104)))))</f>
        <v>1.1119113069877555E-2</v>
      </c>
      <c r="BG151" s="381">
        <f>BF151*(1-VLOOKUP($AW151,'MP-2019_Female'!$A$3:$CH$103,IF(BG$104&gt;2034,84,(60+(BG$104-$AX$104)))))</f>
        <v>1.1025712520090583E-2</v>
      </c>
      <c r="BH151" s="381">
        <f>BG151*(1-VLOOKUP($AW151,'MP-2019_Female'!$A$3:$CH$103,IF(BH$104&gt;2034,84,(60+(BH$104-$AX$104)))))</f>
        <v>1.0939711962433877E-2</v>
      </c>
      <c r="BI151" s="381">
        <f>BH151*(1-VLOOKUP($AW151,'MP-2019_Female'!$A$3:$CH$103,IF(BI$104&gt;2034,84,(60+(BI$104-$AX$104)))))</f>
        <v>1.0862040007500597E-2</v>
      </c>
      <c r="BJ151" s="471">
        <f>BI151*(1-VLOOKUP($AW151,'MP-2019_Female'!$A$3:$CH$103,IF(BJ$104&gt;2034,84,(60+(BJ$104-$AX$104)))))</f>
        <v>1.0793609155453344E-2</v>
      </c>
      <c r="BK151" s="381">
        <f>BJ151*(1-VLOOKUP($AW151,'MP-2019_Female'!$A$3:$CH$103,IF(BK$104&gt;2034,84,(60+(BK$104-$AX$104)))))</f>
        <v>1.0733164944182805E-2</v>
      </c>
      <c r="BL151" s="381">
        <f>BK151*(1-VLOOKUP($AW151,'MP-2019_Female'!$A$3:$CH$103,IF(BL$104&gt;2034,84,(60+(BL$104-$AX$104)))))</f>
        <v>1.0678425802967472E-2</v>
      </c>
      <c r="BM151" s="381">
        <f>BL151*(1-VLOOKUP($AW151,'MP-2019_Female'!$A$3:$CH$103,IF(BM$104&gt;2034,84,(60+(BM$104-$AX$104)))))</f>
        <v>1.0626101516532932E-2</v>
      </c>
      <c r="BN151" s="381">
        <f>BM151*(1-VLOOKUP($AW151,'MP-2019_Female'!$A$3:$CH$103,IF(BN$104&gt;2034,84,(60+(BN$104-$AX$104)))))</f>
        <v>1.0574033619101921E-2</v>
      </c>
      <c r="BO151" s="381">
        <f>BN151*(1-VLOOKUP($AW151,'MP-2019_Female'!$A$3:$CH$103,IF(BO$104&gt;2034,84,(60+(BO$104-$AX$104)))))</f>
        <v>1.051799124092068E-2</v>
      </c>
      <c r="BP151" s="381">
        <f>BO151*(1-VLOOKUP($AW151,'MP-2019_Female'!$A$3:$CH$103,IF(BP$104&gt;2034,84,(60+(BP$104-$AX$104)))))</f>
        <v>1.0454883293475156E-2</v>
      </c>
      <c r="BQ151" s="381">
        <f>BP151*(1-VLOOKUP($AW151,'MP-2019_Female'!$A$3:$CH$103,IF(BQ$104&gt;2034,84,(60+(BQ$104-$AX$104)))))</f>
        <v>1.0383790087079525E-2</v>
      </c>
      <c r="BR151" s="381">
        <f>BQ151*(1-VLOOKUP($AW151,'MP-2019_Female'!$A$3:$CH$103,IF(BR$104&gt;2034,84,(60+(BR$104-$AX$104)))))</f>
        <v>1.030487328241772E-2</v>
      </c>
      <c r="BS151" s="381">
        <f>BR151*(1-VLOOKUP($AW151,'MP-2019_Female'!$A$3:$CH$103,IF(BS$104&gt;2034,84,(60+(BS$104-$AX$104)))))</f>
        <v>1.0218312346845412E-2</v>
      </c>
      <c r="BT151" s="381">
        <f>BS151*(1-VLOOKUP($AW151,'MP-2019_Female'!$A$3:$CH$103,IF(BT$104&gt;2034,84,(60+(BT$104-$AX$104)))))</f>
        <v>1.0126347535723803E-2</v>
      </c>
      <c r="BU151" s="381">
        <f>BT151*(1-VLOOKUP($AW151,'MP-2019_Female'!$A$3:$CH$103,IF(BU$104&gt;2034,84,(60+(BU$104-$AX$104)))))</f>
        <v>1.0030147234134427E-2</v>
      </c>
      <c r="BV151" s="381">
        <f>BU151*(1-VLOOKUP($AW151,'MP-2019_Female'!$A$3:$CH$103,IF(BV$104&gt;2034,84,(60+(BV$104-$AX$104)))))</f>
        <v>9.9318517912399089E-3</v>
      </c>
      <c r="BW151" s="381">
        <f>BV151*(1-VLOOKUP($AW151,'MP-2019_Female'!$A$3:$CH$103,IF(BW$104&gt;2034,84,(60+(BW$104-$AX$104)))))</f>
        <v>9.8325332733275091E-3</v>
      </c>
      <c r="BX151" s="381">
        <f>BW151*(1-VLOOKUP($AW151,'MP-2019_Female'!$A$3:$CH$103,IF(BX$104&gt;2034,84,(60+(BX$104-$AX$104)))))</f>
        <v>9.7361744472488996E-3</v>
      </c>
      <c r="BY151" s="381">
        <f>BX151*(1-VLOOKUP($AW151,'MP-2019_Female'!$A$3:$CH$103,IF(BY$104&gt;2034,84,(60+(BY$104-$AX$104)))))</f>
        <v>9.6407599376658604E-3</v>
      </c>
      <c r="BZ151" s="381">
        <f>BY151*(1-VLOOKUP($AW151,'MP-2019_Female'!$A$3:$CH$103,IF(BZ$104&gt;2034,84,(60+(BZ$104-$AX$104)))))</f>
        <v>9.5462804902767349E-3</v>
      </c>
      <c r="CA151" s="381">
        <f>BZ151*(1-VLOOKUP($AW151,'MP-2019_Female'!$A$3:$CH$103,IF(CA$104&gt;2034,84,(60+(CA$104-$AX$104)))))</f>
        <v>9.4527269414720234E-3</v>
      </c>
      <c r="CB151" s="381">
        <f>CA151*(1-VLOOKUP($AW151,'MP-2019_Female'!$A$3:$CH$103,IF(CB$104&gt;2034,84,(60+(CB$104-$AX$104)))))</f>
        <v>9.3600902174455977E-3</v>
      </c>
      <c r="CC151" s="381">
        <f>CB151*(1-VLOOKUP($AW151,'MP-2019_Female'!$A$3:$CH$103,IF(CC$104&gt;2034,84,(60+(CC$104-$AX$104)))))</f>
        <v>9.2683613333146304E-3</v>
      </c>
      <c r="CD151" s="381">
        <f>CC151*(1-VLOOKUP($AW151,'MP-2019_Female'!$A$3:$CH$103,IF(CD$104&gt;2034,84,(60+(CD$104-$AX$104)))))</f>
        <v>9.1775313922481463E-3</v>
      </c>
      <c r="CE151" s="381">
        <f>CD151*(1-VLOOKUP($AW151,'MP-2019_Female'!$A$3:$CH$103,IF(CE$104&gt;2034,84,(60+(CE$104-$AX$104)))))</f>
        <v>9.0875915846041141E-3</v>
      </c>
      <c r="CF151" s="381">
        <f>CE151*(1-VLOOKUP($AW151,'MP-2019_Female'!$A$3:$CH$103,IF(CF$104&gt;2034,84,(60+(CF$104-$AX$104)))))</f>
        <v>8.9985331870749939E-3</v>
      </c>
      <c r="CG151" s="381">
        <f>CF151*(1-VLOOKUP($AW151,'MP-2019_Female'!$A$3:$CH$103,IF(CG$104&gt;2034,84,(60+(CG$104-$AX$104)))))</f>
        <v>8.910347561841659E-3</v>
      </c>
      <c r="CH151" s="381">
        <f>CG151*(1-VLOOKUP($AW151,'MP-2019_Female'!$A$3:$CH$103,IF(CH$104&gt;2034,84,(60+(CH$104-$AX$104)))))</f>
        <v>8.8230261557356113E-3</v>
      </c>
      <c r="CI151" s="381">
        <f>CH151*(1-VLOOKUP($AW151,'MP-2019_Female'!$A$3:$CH$103,IF(CI$104&gt;2034,84,(60+(CI$104-$AX$104)))))</f>
        <v>8.7365604994094018E-3</v>
      </c>
      <c r="CJ151" s="381">
        <f>CI151*(1-VLOOKUP($AW151,'MP-2019_Female'!$A$3:$CH$103,IF(CJ$104&gt;2034,84,(60+(CJ$104-$AX$104)))))</f>
        <v>8.6509422065151886E-3</v>
      </c>
      <c r="CK151" s="381">
        <f>CJ151*(1-VLOOKUP($AW151,'MP-2019_Female'!$A$3:$CH$103,IF(CK$104&gt;2034,84,(60+(CK$104-$AX$104)))))</f>
        <v>8.5661629728913391E-3</v>
      </c>
      <c r="CL151" s="381">
        <f>CK151*(1-VLOOKUP($AW151,'MP-2019_Female'!$A$3:$CH$103,IF(CL$104&gt;2034,84,(60+(CL$104-$AX$104)))))</f>
        <v>8.4822145757570029E-3</v>
      </c>
      <c r="CM151" s="381">
        <f>CL151*(1-VLOOKUP($AW151,'MP-2019_Female'!$A$3:$CH$103,IF(CM$104&gt;2034,84,(60+(CM$104-$AX$104)))))</f>
        <v>8.3990888729145834E-3</v>
      </c>
      <c r="CN151" s="381">
        <f>CM151*(1-VLOOKUP($AW151,'MP-2019_Female'!$A$3:$CH$103,IF(CN$104&gt;2034,84,(60+(CN$104-$AX$104)))))</f>
        <v>8.3167778019600201E-3</v>
      </c>
      <c r="CO151" s="381">
        <f>CN151*(1-VLOOKUP($AW151,'MP-2019_Female'!$A$3:$CH$103,IF(CO$104&gt;2034,84,(60+(CO$104-$AX$104)))))</f>
        <v>8.2352733795008123E-3</v>
      </c>
      <c r="CP151" s="381">
        <f>CO151*(1-VLOOKUP($AW151,'MP-2019_Female'!$A$3:$CH$103,IF(CP$104&gt;2034,84,(60+(CP$104-$AX$104)))))</f>
        <v>8.1545677003817037E-3</v>
      </c>
      <c r="CQ151" s="381">
        <f>CP151*(1-VLOOKUP($AW151,'MP-2019_Female'!$A$3:$CH$103,IF(CQ$104&gt;2034,84,(60+(CQ$104-$AX$104)))))</f>
        <v>8.0746529369179632E-3</v>
      </c>
      <c r="CR151" s="381">
        <f>CQ151*(1-VLOOKUP($AW151,'MP-2019_Female'!$A$3:$CH$103,IF(CR$104&gt;2034,84,(60+(CR$104-$AX$104)))))</f>
        <v>7.9955213381361669E-3</v>
      </c>
      <c r="CS151" s="381">
        <f>CR151*(1-VLOOKUP($AW151,'MP-2019_Female'!$A$3:$CH$103,IF(CS$104&gt;2034,84,(60+(CS$104-$AX$104)))))</f>
        <v>7.9171652290224315E-3</v>
      </c>
      <c r="CT151" s="381">
        <f>CS151*(1-VLOOKUP($AW151,'MP-2019_Female'!$A$3:$CH$103,IF(CT$104&gt;2034,84,(60+(CT$104-$AX$104)))))</f>
        <v>7.8395770097780121E-3</v>
      </c>
      <c r="CU151" s="381">
        <f>CT151*(1-VLOOKUP($AW151,'MP-2019_Female'!$A$3:$CH$103,IF(CU$104&gt;2034,84,(60+(CU$104-$AX$104)))))</f>
        <v>7.7627491550821878E-3</v>
      </c>
      <c r="CV151" s="381">
        <f>CU151*(1-VLOOKUP($AW151,'MP-2019_Female'!$A$3:$CH$103,IF(CV$104&gt;2034,84,(60+(CV$104-$AX$104)))))</f>
        <v>7.6866742133623817E-3</v>
      </c>
      <c r="CW151" s="381">
        <f>CV151*(1-VLOOKUP($AW151,'MP-2019_Female'!$A$3:$CH$103,IF(CW$104&gt;2034,84,(60+(CW$104-$AX$104)))))</f>
        <v>7.61134480607143E-3</v>
      </c>
      <c r="CX151" s="381">
        <f>CW151*(1-VLOOKUP($AW151,'MP-2019_Female'!$A$3:$CH$103,IF(CX$104&gt;2034,84,(60+(CX$104-$AX$104)))))</f>
        <v>7.5367536269719294E-3</v>
      </c>
      <c r="CY151" s="381">
        <f>CX151*(1-VLOOKUP($AW151,'MP-2019_Female'!$A$3:$CH$103,IF(CY$104&gt;2034,84,(60+(CY$104-$AX$104)))))</f>
        <v>7.4628934414276045E-3</v>
      </c>
      <c r="CZ151" s="381">
        <f>CY151*(1-VLOOKUP($AW151,'MP-2019_Female'!$A$3:$CH$103,IF(CZ$104&gt;2034,84,(60+(CZ$104-$AX$104)))))</f>
        <v>7.3897570857016136E-3</v>
      </c>
      <c r="DA151" s="381">
        <f>CZ151*(1-VLOOKUP($AW151,'MP-2019_Female'!$A$3:$CH$103,IF(DA$104&gt;2034,84,(60+(DA$104-$AX$104)))))</f>
        <v>7.3173374662617377E-3</v>
      </c>
      <c r="DB151" s="381">
        <f>DA151*(1-VLOOKUP($AW151,'MP-2019_Female'!$A$3:$CH$103,IF(DB$104&gt;2034,84,(60+(DB$104-$AX$104)))))</f>
        <v>7.2456275590923724E-3</v>
      </c>
      <c r="DC151" s="381">
        <f>DB151*(1-VLOOKUP($AW151,'MP-2019_Female'!$A$3:$CH$103,IF(DC$104&gt;2034,84,(60+(DC$104-$AX$104)))))</f>
        <v>7.1746204090132673E-3</v>
      </c>
      <c r="DD151" s="381">
        <f>DC151*(1-VLOOKUP($AW151,'MP-2019_Female'!$A$3:$CH$103,IF(DD$104&gt;2034,84,(60+(DD$104-$AX$104)))))</f>
        <v>7.1043091290049374E-3</v>
      </c>
      <c r="DE151" s="381">
        <f>DD151*(1-VLOOKUP($AW151,'MP-2019_Female'!$A$3:$CH$103,IF(DE$104&gt;2034,84,(60+(DE$104-$AX$104)))))</f>
        <v>7.0346868995406885E-3</v>
      </c>
      <c r="DF151" s="381">
        <f>DE151*(1-VLOOKUP($AW151,'MP-2019_Female'!$A$3:$CH$103,IF(DF$104&gt;2034,84,(60+(DF$104-$AX$104)))))</f>
        <v>6.9657469679251897E-3</v>
      </c>
      <c r="DG151" s="381">
        <f>DF151*(1-VLOOKUP($AW151,'MP-2019_Female'!$A$3:$CH$103,IF(DG$104&gt;2034,84,(60+(DG$104-$AX$104)))))</f>
        <v>6.8974826476395227E-3</v>
      </c>
      <c r="DH151" s="381">
        <f>DG151*(1-VLOOKUP($AW151,'MP-2019_Female'!$A$3:$CH$103,IF(DH$104&gt;2034,84,(60+(DH$104-$AX$104)))))</f>
        <v>6.8298873176926549E-3</v>
      </c>
      <c r="DI151" s="381">
        <f>DH151*(1-VLOOKUP($AW151,'MP-2019_Female'!$A$3:$CH$103,IF(DI$104&gt;2034,84,(60+(DI$104-$AX$104)))))</f>
        <v>6.7629544219792665E-3</v>
      </c>
      <c r="DJ151" s="381">
        <f>DI151*(1-VLOOKUP($AW151,'MP-2019_Female'!$A$3:$CH$103,IF(DJ$104&gt;2034,84,(60+(DJ$104-$AX$104)))))</f>
        <v>6.6966774686438692E-3</v>
      </c>
      <c r="DK151" s="381">
        <f>DJ151*(1-VLOOKUP($AW151,'MP-2019_Female'!$A$3:$CH$103,IF(DK$104&gt;2034,84,(60+(DK$104-$AX$104)))))</f>
        <v>6.6310500294511588E-3</v>
      </c>
      <c r="DL151" s="381">
        <f>DK151*(1-VLOOKUP($AW151,'MP-2019_Female'!$A$3:$CH$103,IF(DL$104&gt;2034,84,(60+(DL$104-$AX$104)))))</f>
        <v>6.566065739162537E-3</v>
      </c>
      <c r="DM151" s="381">
        <f>DL151*(1-VLOOKUP($AW151,'MP-2019_Female'!$A$3:$CH$103,IF(DM$104&gt;2034,84,(60+(DM$104-$AX$104)))))</f>
        <v>6.501718294918744E-3</v>
      </c>
      <c r="DN151" s="381">
        <f>DM151*(1-VLOOKUP($AW151,'MP-2019_Female'!$A$3:$CH$103,IF(DN$104&gt;2034,84,(60+(DN$104-$AX$104)))))</f>
        <v>6.4380014556285397E-3</v>
      </c>
      <c r="DO151" s="381">
        <f>DN151*(1-VLOOKUP($AW151,'MP-2019_Female'!$A$3:$CH$103,IF(DO$104&gt;2034,84,(60+(DO$104-$AX$104)))))</f>
        <v>6.3749090413633795E-3</v>
      </c>
      <c r="DP151" s="381">
        <f>DO151*(1-VLOOKUP($AW151,'MP-2019_Female'!$A$3:$CH$103,IF(DP$104&gt;2034,84,(60+(DP$104-$AX$104)))))</f>
        <v>6.312434932758018E-3</v>
      </c>
      <c r="DQ151" s="381">
        <f>DP151*(1-VLOOKUP($AW151,'MP-2019_Female'!$A$3:$CH$103,IF(DQ$104&gt;2034,84,(60+(DQ$104-$AX$104)))))</f>
        <v>6.2505730704169888E-3</v>
      </c>
      <c r="DR151" s="381">
        <f>DQ151*(1-VLOOKUP($AW151,'MP-2019_Female'!$A$3:$CH$103,IF(DR$104&gt;2034,84,(60+(DR$104-$AX$104)))))</f>
        <v>6.1893174543269022E-3</v>
      </c>
      <c r="DS151" s="381">
        <f>DR151*(1-VLOOKUP($AW151,'MP-2019_Female'!$A$3:$CH$103,IF(DS$104&gt;2034,84,(60+(DS$104-$AX$104)))))</f>
        <v>6.1286621432744982E-3</v>
      </c>
      <c r="DT151" s="381">
        <f>DS151*(1-VLOOKUP($AW151,'MP-2019_Female'!$A$3:$CH$103,IF(DT$104&gt;2034,84,(60+(DT$104-$AX$104)))))</f>
        <v>6.0686012542704075E-3</v>
      </c>
      <c r="DU151" s="381">
        <f>DT151*(1-VLOOKUP($AW151,'MP-2019_Female'!$A$3:$CH$103,IF(DU$104&gt;2034,84,(60+(DU$104-$AX$104)))))</f>
        <v>6.0091289619785574E-3</v>
      </c>
      <c r="DV151" s="381">
        <f>DU151*(1-VLOOKUP($AW151,'MP-2019_Female'!$A$3:$CH$103,IF(DV$104&gt;2034,84,(60+(DV$104-$AX$104)))))</f>
        <v>5.9502394981511674E-3</v>
      </c>
      <c r="DW151" s="381">
        <f>DV151*(1-VLOOKUP($AW151,'MP-2019_Female'!$A$3:$CH$103,IF(DW$104&gt;2034,84,(60+(DW$104-$AX$104)))))</f>
        <v>5.8919271510692855E-3</v>
      </c>
      <c r="DX151" s="381">
        <f>DW151*(1-VLOOKUP($AW151,'MP-2019_Female'!$A$3:$CH$103,IF(DX$104&gt;2034,84,(60+(DX$104-$AX$104)))))</f>
        <v>5.834186264988806E-3</v>
      </c>
      <c r="DY151" s="381">
        <f>DX151*(1-VLOOKUP($AW151,'MP-2019_Female'!$A$3:$CH$103,IF(DY$104&gt;2034,84,(60+(DY$104-$AX$104)))))</f>
        <v>5.7770112395919152E-3</v>
      </c>
      <c r="DZ151" s="381">
        <f>DY151*(1-VLOOKUP($AW151,'MP-2019_Female'!$A$3:$CH$103,IF(DZ$104&gt;2034,84,(60+(DZ$104-$AX$104)))))</f>
        <v>5.720396529443914E-3</v>
      </c>
      <c r="EA151" s="381">
        <f>DZ151*(1-VLOOKUP($AW151,'MP-2019_Female'!$A$3:$CH$103,IF(EA$104&gt;2034,84,(60+(EA$104-$AX$104)))))</f>
        <v>5.6643366434553635E-3</v>
      </c>
      <c r="EB151" s="381">
        <f>EA151*(1-VLOOKUP($AW151,'MP-2019_Female'!$A$3:$CH$103,IF(EB$104&gt;2034,84,(60+(EB$104-$AX$104)))))</f>
        <v>5.608826144349501E-3</v>
      </c>
      <c r="EC151" s="381">
        <f>EB151*(1-VLOOKUP($AW151,'MP-2019_Female'!$A$3:$CH$103,IF(EC$104&gt;2034,84,(60+(EC$104-$AX$104)))))</f>
        <v>5.553859648134876E-3</v>
      </c>
      <c r="ED151" s="381">
        <f>EC151*(1-VLOOKUP($AW151,'MP-2019_Female'!$A$3:$CH$103,IF(ED$104&gt;2034,84,(60+(ED$104-$AX$104)))))</f>
        <v>5.4994318235831539E-3</v>
      </c>
      <c r="EE151" s="381">
        <f>ED151*(1-VLOOKUP($AW151,'MP-2019_Female'!$A$3:$CH$103,IF(EE$104&gt;2034,84,(60+(EE$104-$AX$104)))))</f>
        <v>5.445537391712039E-3</v>
      </c>
      <c r="EF151" s="381">
        <f>EE151*(1-VLOOKUP($AW151,'MP-2019_Female'!$A$3:$CH$103,IF(EF$104&gt;2034,84,(60+(EF$104-$AX$104)))))</f>
        <v>5.3921711252732608E-3</v>
      </c>
      <c r="EG151" s="381">
        <f>EF151*(1-VLOOKUP($AW151,'MP-2019_Female'!$A$3:$CH$103,IF(EG$104&gt;2034,84,(60+(EG$104-$AX$104)))))</f>
        <v>5.3393278482455828E-3</v>
      </c>
      <c r="EH151" s="381">
        <f>EG151*(1-VLOOKUP($AW151,'MP-2019_Female'!$A$3:$CH$103,IF(EH$104&gt;2034,84,(60+(EH$104-$AX$104)))))</f>
        <v>5.2870024353327758E-3</v>
      </c>
      <c r="EI151" s="381">
        <f>EH151*(1-VLOOKUP($AW151,'MP-2019_Female'!$A$3:$CH$103,IF(EI$104&gt;2034,84,(60+(EI$104-$AX$104)))))</f>
        <v>5.2351898114665141E-3</v>
      </c>
      <c r="EJ151" s="381">
        <f>EI151*(1-VLOOKUP($AW151,'MP-2019_Female'!$A$3:$CH$103,IF(EJ$104&gt;2034,84,(60+(EJ$104-$AX$104)))))</f>
        <v>5.1838849513141418E-3</v>
      </c>
      <c r="EK151" s="381">
        <f>EJ151*(1-VLOOKUP($AW151,'MP-2019_Female'!$A$3:$CH$103,IF(EK$104&gt;2034,84,(60+(EK$104-$AX$104)))))</f>
        <v>5.1330828787912626E-3</v>
      </c>
      <c r="EL151" s="381">
        <f>EK151*(1-VLOOKUP($AW151,'MP-2019_Female'!$A$3:$CH$103,IF(EL$104&gt;2034,84,(60+(EL$104-$AX$104)))))</f>
        <v>5.0827786665791084E-3</v>
      </c>
      <c r="EM151" s="381">
        <f>EL151*(1-VLOOKUP($AW151,'MP-2019_Female'!$A$3:$CH$103,IF(EM$104&gt;2034,84,(60+(EM$104-$AX$104)))))</f>
        <v>5.0329674356466327E-3</v>
      </c>
      <c r="EN151" s="381">
        <f>EM151*(1-VLOOKUP($AW151,'MP-2019_Female'!$A$3:$CH$103,IF(EN$104&gt;2034,84,(60+(EN$104-$AX$104)))))</f>
        <v>4.9836443547772958E-3</v>
      </c>
      <c r="EO151" s="381">
        <f>EN151*(1-VLOOKUP($AW151,'MP-2019_Female'!$A$3:$CH$103,IF(EO$104&gt;2034,84,(60+(EO$104-$AX$104)))))</f>
        <v>4.9348046401004779E-3</v>
      </c>
      <c r="EP151" s="381">
        <f>EO151*(1-VLOOKUP($AW151,'MP-2019_Female'!$A$3:$CH$103,IF(EP$104&gt;2034,84,(60+(EP$104-$AX$104)))))</f>
        <v>4.8864435546274931E-3</v>
      </c>
      <c r="EQ151" s="381">
        <f>EP151*(1-VLOOKUP($AW151,'MP-2019_Female'!$A$3:$CH$103,IF(EQ$104&gt;2034,84,(60+(EQ$104-$AX$104)))))</f>
        <v>4.8385564077921437E-3</v>
      </c>
      <c r="ER151" s="381">
        <f>EQ151*(1-VLOOKUP($AW151,'MP-2019_Female'!$A$3:$CH$103,IF(ER$104&gt;2034,84,(60+(ER$104-$AX$104)))))</f>
        <v>4.7911385549957806E-3</v>
      </c>
      <c r="ES151" s="381">
        <f>ER151*(1-VLOOKUP($AW151,'MP-2019_Female'!$A$3:$CH$103,IF(ES$104&gt;2034,84,(60+(ES$104-$AX$104)))))</f>
        <v>4.7441853971568219E-3</v>
      </c>
      <c r="ET151" s="381">
        <f>ES151*(1-VLOOKUP($AW151,'MP-2019_Female'!$A$3:$CH$103,IF(ET$104&gt;2034,84,(60+(ET$104-$AX$104)))))</f>
        <v>4.697692380264685E-3</v>
      </c>
      <c r="EU151" s="381">
        <f>ET151*(1-VLOOKUP($AW151,'MP-2019_Female'!$A$3:$CH$103,IF(EU$104&gt;2034,84,(60+(EU$104-$AX$104)))))</f>
        <v>4.651654994938091E-3</v>
      </c>
      <c r="EV151" s="381">
        <f>EU151*(1-VLOOKUP($AW151,'MP-2019_Female'!$A$3:$CH$103,IF(EV$104&gt;2034,84,(60+(EV$104-$AX$104)))))</f>
        <v>4.6060687759876973E-3</v>
      </c>
      <c r="EW151" s="381">
        <f>EV151*(1-VLOOKUP($AW151,'MP-2019_Female'!$A$3:$CH$103,IF(EW$104&gt;2034,84,(60+(EW$104-$AX$104)))))</f>
        <v>4.5609293019830176E-3</v>
      </c>
      <c r="EX151" s="381">
        <f>EW151*(1-VLOOKUP($AW151,'MP-2019_Female'!$A$3:$CH$103,IF(EX$104&gt;2034,84,(60+(EX$104-$AX$104)))))</f>
        <v>4.5162321948235837E-3</v>
      </c>
      <c r="EY151" s="381">
        <f>EX151*(1-VLOOKUP($AW151,'MP-2019_Female'!$A$3:$CH$103,IF(EY$104&gt;2034,84,(60+(EY$104-$AX$104)))))</f>
        <v>4.4719731193143125E-3</v>
      </c>
      <c r="EZ151" s="381">
        <f>EY151*(1-VLOOKUP($AW151,'MP-2019_Female'!$A$3:$CH$103,IF(EZ$104&gt;2034,84,(60+(EZ$104-$AX$104)))))</f>
        <v>4.4281477827450323E-3</v>
      </c>
      <c r="FA151" s="381">
        <f>EZ151*(1-VLOOKUP($AW151,'MP-2019_Female'!$A$3:$CH$103,IF(FA$104&gt;2034,84,(60+(FA$104-$AX$104)))))</f>
        <v>4.384751934474131E-3</v>
      </c>
      <c r="FB151" s="381">
        <f>FA151*(1-VLOOKUP($AW151,'MP-2019_Female'!$A$3:$CH$103,IF(FB$104&gt;2034,84,(60+(FB$104-$AX$104)))))</f>
        <v>4.3417813655162842E-3</v>
      </c>
      <c r="FC151" s="381">
        <f>FB151*(1-VLOOKUP($AW151,'MP-2019_Female'!$A$3:$CH$103,IF(FC$104&gt;2034,84,(60+(FC$104-$AX$104)))))</f>
        <v>4.2992319081342247E-3</v>
      </c>
      <c r="FD151" s="381">
        <f>FC151*(1-VLOOKUP($AW151,'MP-2019_Female'!$A$3:$CH$103,IF(FD$104&gt;2034,84,(60+(FD$104-$AX$104)))))</f>
        <v>4.2570994354345091E-3</v>
      </c>
      <c r="FE151" s="381">
        <f>FD151*(1-VLOOKUP($AW151,'MP-2019_Female'!$A$3:$CH$103,IF(FE$104&gt;2034,84,(60+(FE$104-$AX$104)))))</f>
        <v>4.2153798609672506E-3</v>
      </c>
      <c r="FF151" s="381">
        <f>FE151*(1-VLOOKUP($AW151,'MP-2019_Female'!$A$3:$CH$103,IF(FF$104&gt;2034,84,(60+(FF$104-$AX$104)))))</f>
        <v>4.1740691383297711E-3</v>
      </c>
      <c r="FG151" s="381">
        <f>FF151*(1-VLOOKUP($AW151,'MP-2019_Female'!$A$3:$CH$103,IF(FG$104&gt;2034,84,(60+(FG$104-$AX$104)))))</f>
        <v>4.1331632607741389E-3</v>
      </c>
      <c r="FH151" s="381">
        <f>FG151*(1-VLOOKUP($AW151,'MP-2019_Female'!$A$3:$CH$103,IF(FH$104&gt;2034,84,(60+(FH$104-$AX$104)))))</f>
        <v>4.0926582608185524E-3</v>
      </c>
      <c r="FI151" s="381">
        <f>FH151*(1-VLOOKUP($AW151,'MP-2019_Female'!$A$3:$CH$103,IF(FI$104&gt;2034,84,(60+(FI$104-$AX$104)))))</f>
        <v>4.0525502098625304E-3</v>
      </c>
      <c r="FJ151" s="381">
        <f>FI151*(1-VLOOKUP($AW151,'MP-2019_Female'!$A$3:$CH$103,IF(FJ$104&gt;2034,84,(60+(FJ$104-$AX$104)))))</f>
        <v>4.0128352178058777E-3</v>
      </c>
      <c r="FK151" s="381">
        <f>FJ151*(1-VLOOKUP($AW151,'MP-2019_Female'!$A$3:$CH$103,IF(FK$104&gt;2034,84,(60+(FK$104-$AX$104)))))</f>
        <v>3.9735094326713797E-3</v>
      </c>
      <c r="FL151" s="381">
        <f>FK151*(1-VLOOKUP($AW151,'MP-2019_Female'!$A$3:$CH$103,IF(FL$104&gt;2034,84,(60+(FL$104-$AX$104)))))</f>
        <v>3.9345690402312001E-3</v>
      </c>
      <c r="FM151" s="381">
        <f>FL151*(1-VLOOKUP($AW151,'MP-2019_Female'!$A$3:$CH$103,IF(FM$104&gt;2034,84,(60+(FM$104-$AX$104)))))</f>
        <v>3.896010263636934E-3</v>
      </c>
      <c r="FN151" s="381">
        <f>FM151*(1-VLOOKUP($AW151,'MP-2019_Female'!$A$3:$CH$103,IF(FN$104&gt;2034,84,(60+(FN$104-$AX$104)))))</f>
        <v>3.857829363053292E-3</v>
      </c>
    </row>
    <row r="152" spans="49:170">
      <c r="AW152" s="172">
        <v>72</v>
      </c>
      <c r="AX152" s="199">
        <f t="shared" si="32"/>
        <v>1.2381354239486324E-2</v>
      </c>
      <c r="AY152" s="334">
        <f t="shared" si="33"/>
        <v>1.3483500000000001E-2</v>
      </c>
      <c r="AZ152" s="381">
        <f>AY152*(1-VLOOKUP($AW152,'MP-2019_Female'!$A$3:$CH$103,IF(AZ$104&gt;2034,84,(60+(AZ$104-$AX$104)))))</f>
        <v>1.32785508E-2</v>
      </c>
      <c r="BA152" s="381">
        <f>AZ152*(1-VLOOKUP($AW152,'MP-2019_Female'!$A$3:$CH$103,IF(BA$104&gt;2034,84,(60+(BA$104-$AX$104)))))</f>
        <v>1.3101946074360001E-2</v>
      </c>
      <c r="BB152" s="381">
        <f>BA152*(1-VLOOKUP($AW152,'MP-2019_Female'!$A$3:$CH$103,IF(BB$104&gt;2034,84,(60+(BB$104-$AX$104)))))</f>
        <v>1.2951273694504861E-2</v>
      </c>
      <c r="BC152" s="381">
        <f>BB152*(1-VLOOKUP($AW152,'MP-2019_Female'!$A$3:$CH$103,IF(BC$104&gt;2034,84,(60+(BC$104-$AX$104)))))</f>
        <v>1.2823056084929263E-2</v>
      </c>
      <c r="BD152" s="381">
        <f>BC152*(1-VLOOKUP($AW152,'MP-2019_Female'!$A$3:$CH$103,IF(BD$104&gt;2034,84,(60+(BD$104-$AX$104)))))</f>
        <v>1.2712777802598871E-2</v>
      </c>
      <c r="BE152" s="381">
        <f>BD152*(1-VLOOKUP($AW152,'MP-2019_Female'!$A$3:$CH$103,IF(BE$104&gt;2034,84,(60+(BE$104-$AX$104)))))</f>
        <v>1.2600905357936001E-2</v>
      </c>
      <c r="BF152" s="381">
        <f>BE152*(1-VLOOKUP($AW152,'MP-2019_Female'!$A$3:$CH$103,IF(BF$104&gt;2034,84,(60+(BF$104-$AX$104)))))</f>
        <v>1.2490017390786165E-2</v>
      </c>
      <c r="BG152" s="381">
        <f>BF152*(1-VLOOKUP($AW152,'MP-2019_Female'!$A$3:$CH$103,IF(BG$104&gt;2034,84,(60+(BG$104-$AX$104)))))</f>
        <v>1.2381354239486324E-2</v>
      </c>
      <c r="BH152" s="381">
        <f>BG152*(1-VLOOKUP($AW152,'MP-2019_Female'!$A$3:$CH$103,IF(BH$104&gt;2034,84,(60+(BH$104-$AX$104)))))</f>
        <v>1.227735086387464E-2</v>
      </c>
      <c r="BI152" s="381">
        <f>BH152*(1-VLOOKUP($AW152,'MP-2019_Female'!$A$3:$CH$103,IF(BI$104&gt;2034,84,(60+(BI$104-$AX$104)))))</f>
        <v>1.218035979205003E-2</v>
      </c>
      <c r="BJ152" s="471">
        <f>BI152*(1-VLOOKUP($AW152,'MP-2019_Female'!$A$3:$CH$103,IF(BJ$104&gt;2034,84,(60+(BJ$104-$AX$104)))))</f>
        <v>1.2091443165568065E-2</v>
      </c>
      <c r="BK152" s="381">
        <f>BJ152*(1-VLOOKUP($AW152,'MP-2019_Female'!$A$3:$CH$103,IF(BK$104&gt;2034,84,(60+(BK$104-$AX$104)))))</f>
        <v>1.2010430496358759E-2</v>
      </c>
      <c r="BL152" s="381">
        <f>BK152*(1-VLOOKUP($AW152,'MP-2019_Female'!$A$3:$CH$103,IF(BL$104&gt;2034,84,(60+(BL$104-$AX$104)))))</f>
        <v>1.193716687033097E-2</v>
      </c>
      <c r="BM152" s="381">
        <f>BL152*(1-VLOOKUP($AW152,'MP-2019_Female'!$A$3:$CH$103,IF(BM$104&gt;2034,84,(60+(BM$104-$AX$104)))))</f>
        <v>1.1869125019170083E-2</v>
      </c>
      <c r="BN152" s="381">
        <f>BM152*(1-VLOOKUP($AW152,'MP-2019_Female'!$A$3:$CH$103,IF(BN$104&gt;2034,84,(60+(BN$104-$AX$104)))))</f>
        <v>1.1803844831564648E-2</v>
      </c>
      <c r="BO152" s="381">
        <f>BN152*(1-VLOOKUP($AW152,'MP-2019_Female'!$A$3:$CH$103,IF(BO$104&gt;2034,84,(60+(BO$104-$AX$104)))))</f>
        <v>1.1736562916024729E-2</v>
      </c>
      <c r="BP152" s="381">
        <f>BO152*(1-VLOOKUP($AW152,'MP-2019_Female'!$A$3:$CH$103,IF(BP$104&gt;2034,84,(60+(BP$104-$AX$104)))))</f>
        <v>1.1664969882236979E-2</v>
      </c>
      <c r="BQ152" s="381">
        <f>BP152*(1-VLOOKUP($AW152,'MP-2019_Female'!$A$3:$CH$103,IF(BQ$104&gt;2034,84,(60+(BQ$104-$AX$104)))))</f>
        <v>1.1585648087037766E-2</v>
      </c>
      <c r="BR152" s="381">
        <f>BQ152*(1-VLOOKUP($AW152,'MP-2019_Female'!$A$3:$CH$103,IF(BR$104&gt;2034,84,(60+(BR$104-$AX$104)))))</f>
        <v>1.1498755726384985E-2</v>
      </c>
      <c r="BS152" s="381">
        <f>BR152*(1-VLOOKUP($AW152,'MP-2019_Female'!$A$3:$CH$103,IF(BS$104&gt;2034,84,(60+(BS$104-$AX$104)))))</f>
        <v>1.1403316053855989E-2</v>
      </c>
      <c r="BT152" s="381">
        <f>BS152*(1-VLOOKUP($AW152,'MP-2019_Female'!$A$3:$CH$103,IF(BT$104&gt;2034,84,(60+(BT$104-$AX$104)))))</f>
        <v>1.1301826540976671E-2</v>
      </c>
      <c r="BU152" s="381">
        <f>BT152*(1-VLOOKUP($AW152,'MP-2019_Female'!$A$3:$CH$103,IF(BU$104&gt;2034,84,(60+(BU$104-$AX$104)))))</f>
        <v>1.1195589371491491E-2</v>
      </c>
      <c r="BV152" s="381">
        <f>BU152*(1-VLOOKUP($AW152,'MP-2019_Female'!$A$3:$CH$103,IF(BV$104&gt;2034,84,(60+(BV$104-$AX$104)))))</f>
        <v>1.1085872595650874E-2</v>
      </c>
      <c r="BW152" s="381">
        <f>BV152*(1-VLOOKUP($AW152,'MP-2019_Female'!$A$3:$CH$103,IF(BW$104&gt;2034,84,(60+(BW$104-$AX$104)))))</f>
        <v>1.0975013869694366E-2</v>
      </c>
      <c r="BX152" s="381">
        <f>BW152*(1-VLOOKUP($AW152,'MP-2019_Female'!$A$3:$CH$103,IF(BX$104&gt;2034,84,(60+(BX$104-$AX$104)))))</f>
        <v>1.086745873377136E-2</v>
      </c>
      <c r="BY152" s="381">
        <f>BX152*(1-VLOOKUP($AW152,'MP-2019_Female'!$A$3:$CH$103,IF(BY$104&gt;2034,84,(60+(BY$104-$AX$104)))))</f>
        <v>1.0760957638180401E-2</v>
      </c>
      <c r="BZ152" s="381">
        <f>BY152*(1-VLOOKUP($AW152,'MP-2019_Female'!$A$3:$CH$103,IF(BZ$104&gt;2034,84,(60+(BZ$104-$AX$104)))))</f>
        <v>1.0655500253326233E-2</v>
      </c>
      <c r="CA152" s="381">
        <f>BZ152*(1-VLOOKUP($AW152,'MP-2019_Female'!$A$3:$CH$103,IF(CA$104&gt;2034,84,(60+(CA$104-$AX$104)))))</f>
        <v>1.0551076350843637E-2</v>
      </c>
      <c r="CB152" s="381">
        <f>CA152*(1-VLOOKUP($AW152,'MP-2019_Female'!$A$3:$CH$103,IF(CB$104&gt;2034,84,(60+(CB$104-$AX$104)))))</f>
        <v>1.0447675802605369E-2</v>
      </c>
      <c r="CC152" s="381">
        <f>CB152*(1-VLOOKUP($AW152,'MP-2019_Female'!$A$3:$CH$103,IF(CC$104&gt;2034,84,(60+(CC$104-$AX$104)))))</f>
        <v>1.0345288579739837E-2</v>
      </c>
      <c r="CD152" s="381">
        <f>CC152*(1-VLOOKUP($AW152,'MP-2019_Female'!$A$3:$CH$103,IF(CD$104&gt;2034,84,(60+(CD$104-$AX$104)))))</f>
        <v>1.0243904751658386E-2</v>
      </c>
      <c r="CE152" s="381">
        <f>CD152*(1-VLOOKUP($AW152,'MP-2019_Female'!$A$3:$CH$103,IF(CE$104&gt;2034,84,(60+(CE$104-$AX$104)))))</f>
        <v>1.0143514485092134E-2</v>
      </c>
      <c r="CF152" s="381">
        <f>CE152*(1-VLOOKUP($AW152,'MP-2019_Female'!$A$3:$CH$103,IF(CF$104&gt;2034,84,(60+(CF$104-$AX$104)))))</f>
        <v>1.004410804313823E-2</v>
      </c>
      <c r="CG152" s="381">
        <f>CF152*(1-VLOOKUP($AW152,'MP-2019_Female'!$A$3:$CH$103,IF(CG$104&gt;2034,84,(60+(CG$104-$AX$104)))))</f>
        <v>9.9456757843154747E-3</v>
      </c>
      <c r="CH152" s="381">
        <f>CG152*(1-VLOOKUP($AW152,'MP-2019_Female'!$A$3:$CH$103,IF(CH$104&gt;2034,84,(60+(CH$104-$AX$104)))))</f>
        <v>9.8482081616291829E-3</v>
      </c>
      <c r="CI152" s="381">
        <f>CH152*(1-VLOOKUP($AW152,'MP-2019_Female'!$A$3:$CH$103,IF(CI$104&gt;2034,84,(60+(CI$104-$AX$104)))))</f>
        <v>9.751695721645217E-3</v>
      </c>
      <c r="CJ152" s="381">
        <f>CI152*(1-VLOOKUP($AW152,'MP-2019_Female'!$A$3:$CH$103,IF(CJ$104&gt;2034,84,(60+(CJ$104-$AX$104)))))</f>
        <v>9.656129103573094E-3</v>
      </c>
      <c r="CK152" s="381">
        <f>CJ152*(1-VLOOKUP($AW152,'MP-2019_Female'!$A$3:$CH$103,IF(CK$104&gt;2034,84,(60+(CK$104-$AX$104)))))</f>
        <v>9.5614990383580765E-3</v>
      </c>
      <c r="CL152" s="381">
        <f>CK152*(1-VLOOKUP($AW152,'MP-2019_Female'!$A$3:$CH$103,IF(CL$104&gt;2034,84,(60+(CL$104-$AX$104)))))</f>
        <v>9.4677963477821665E-3</v>
      </c>
      <c r="CM152" s="381">
        <f>CL152*(1-VLOOKUP($AW152,'MP-2019_Female'!$A$3:$CH$103,IF(CM$104&gt;2034,84,(60+(CM$104-$AX$104)))))</f>
        <v>9.3750119435739004E-3</v>
      </c>
      <c r="CN152" s="381">
        <f>CM152*(1-VLOOKUP($AW152,'MP-2019_Female'!$A$3:$CH$103,IF(CN$104&gt;2034,84,(60+(CN$104-$AX$104)))))</f>
        <v>9.2831368265268756E-3</v>
      </c>
      <c r="CO152" s="381">
        <f>CN152*(1-VLOOKUP($AW152,'MP-2019_Female'!$A$3:$CH$103,IF(CO$104&gt;2034,84,(60+(CO$104-$AX$104)))))</f>
        <v>9.1921620856269121E-3</v>
      </c>
      <c r="CP152" s="381">
        <f>CO152*(1-VLOOKUP($AW152,'MP-2019_Female'!$A$3:$CH$103,IF(CP$104&gt;2034,84,(60+(CP$104-$AX$104)))))</f>
        <v>9.1020788971877681E-3</v>
      </c>
      <c r="CQ152" s="381">
        <f>CP152*(1-VLOOKUP($AW152,'MP-2019_Female'!$A$3:$CH$103,IF(CQ$104&gt;2034,84,(60+(CQ$104-$AX$104)))))</f>
        <v>9.0128785239953282E-3</v>
      </c>
      <c r="CR152" s="381">
        <f>CQ152*(1-VLOOKUP($AW152,'MP-2019_Female'!$A$3:$CH$103,IF(CR$104&gt;2034,84,(60+(CR$104-$AX$104)))))</f>
        <v>8.9245523144601737E-3</v>
      </c>
      <c r="CS152" s="381">
        <f>CR152*(1-VLOOKUP($AW152,'MP-2019_Female'!$A$3:$CH$103,IF(CS$104&gt;2034,84,(60+(CS$104-$AX$104)))))</f>
        <v>8.8370917017784635E-3</v>
      </c>
      <c r="CT152" s="381">
        <f>CS152*(1-VLOOKUP($AW152,'MP-2019_Female'!$A$3:$CH$103,IF(CT$104&gt;2034,84,(60+(CT$104-$AX$104)))))</f>
        <v>8.750488203101035E-3</v>
      </c>
      <c r="CU152" s="381">
        <f>CT152*(1-VLOOKUP($AW152,'MP-2019_Female'!$A$3:$CH$103,IF(CU$104&gt;2034,84,(60+(CU$104-$AX$104)))))</f>
        <v>8.6647334187106451E-3</v>
      </c>
      <c r="CV152" s="381">
        <f>CU152*(1-VLOOKUP($AW152,'MP-2019_Female'!$A$3:$CH$103,IF(CV$104&gt;2034,84,(60+(CV$104-$AX$104)))))</f>
        <v>8.5798190312072805E-3</v>
      </c>
      <c r="CW152" s="381">
        <f>CV152*(1-VLOOKUP($AW152,'MP-2019_Female'!$A$3:$CH$103,IF(CW$104&gt;2034,84,(60+(CW$104-$AX$104)))))</f>
        <v>8.4957368047014481E-3</v>
      </c>
      <c r="CX152" s="381">
        <f>CW152*(1-VLOOKUP($AW152,'MP-2019_Female'!$A$3:$CH$103,IF(CX$104&gt;2034,84,(60+(CX$104-$AX$104)))))</f>
        <v>8.4124785840153735E-3</v>
      </c>
      <c r="CY152" s="381">
        <f>CX152*(1-VLOOKUP($AW152,'MP-2019_Female'!$A$3:$CH$103,IF(CY$104&gt;2034,84,(60+(CY$104-$AX$104)))))</f>
        <v>8.3300362938920226E-3</v>
      </c>
      <c r="CZ152" s="381">
        <f>CY152*(1-VLOOKUP($AW152,'MP-2019_Female'!$A$3:$CH$103,IF(CZ$104&gt;2034,84,(60+(CZ$104-$AX$104)))))</f>
        <v>8.2484019382118804E-3</v>
      </c>
      <c r="DA152" s="381">
        <f>CZ152*(1-VLOOKUP($AW152,'MP-2019_Female'!$A$3:$CH$103,IF(DA$104&gt;2034,84,(60+(DA$104-$AX$104)))))</f>
        <v>8.1675675992174037E-3</v>
      </c>
      <c r="DB152" s="381">
        <f>DA152*(1-VLOOKUP($AW152,'MP-2019_Female'!$A$3:$CH$103,IF(DB$104&gt;2034,84,(60+(DB$104-$AX$104)))))</f>
        <v>8.0875254367450723E-3</v>
      </c>
      <c r="DC152" s="381">
        <f>DB152*(1-VLOOKUP($AW152,'MP-2019_Female'!$A$3:$CH$103,IF(DC$104&gt;2034,84,(60+(DC$104-$AX$104)))))</f>
        <v>8.0082676874649698E-3</v>
      </c>
      <c r="DD152" s="381">
        <f>DC152*(1-VLOOKUP($AW152,'MP-2019_Female'!$A$3:$CH$103,IF(DD$104&gt;2034,84,(60+(DD$104-$AX$104)))))</f>
        <v>7.9297866641278129E-3</v>
      </c>
      <c r="DE152" s="381">
        <f>DD152*(1-VLOOKUP($AW152,'MP-2019_Female'!$A$3:$CH$103,IF(DE$104&gt;2034,84,(60+(DE$104-$AX$104)))))</f>
        <v>7.8520747548193603E-3</v>
      </c>
      <c r="DF152" s="381">
        <f>DE152*(1-VLOOKUP($AW152,'MP-2019_Female'!$A$3:$CH$103,IF(DF$104&gt;2034,84,(60+(DF$104-$AX$104)))))</f>
        <v>7.7751244222221301E-3</v>
      </c>
      <c r="DG152" s="381">
        <f>DF152*(1-VLOOKUP($AW152,'MP-2019_Female'!$A$3:$CH$103,IF(DG$104&gt;2034,84,(60+(DG$104-$AX$104)))))</f>
        <v>7.6989282028843533E-3</v>
      </c>
      <c r="DH152" s="381">
        <f>DG152*(1-VLOOKUP($AW152,'MP-2019_Female'!$A$3:$CH$103,IF(DH$104&gt;2034,84,(60+(DH$104-$AX$104)))))</f>
        <v>7.623478706496086E-3</v>
      </c>
      <c r="DI152" s="381">
        <f>DH152*(1-VLOOKUP($AW152,'MP-2019_Female'!$A$3:$CH$103,IF(DI$104&gt;2034,84,(60+(DI$104-$AX$104)))))</f>
        <v>7.5487686151724243E-3</v>
      </c>
      <c r="DJ152" s="381">
        <f>DI152*(1-VLOOKUP($AW152,'MP-2019_Female'!$A$3:$CH$103,IF(DJ$104&gt;2034,84,(60+(DJ$104-$AX$104)))))</f>
        <v>7.4747906827437342E-3</v>
      </c>
      <c r="DK152" s="381">
        <f>DJ152*(1-VLOOKUP($AW152,'MP-2019_Female'!$A$3:$CH$103,IF(DK$104&gt;2034,84,(60+(DK$104-$AX$104)))))</f>
        <v>7.4015377340528451E-3</v>
      </c>
      <c r="DL152" s="381">
        <f>DK152*(1-VLOOKUP($AW152,'MP-2019_Female'!$A$3:$CH$103,IF(DL$104&gt;2034,84,(60+(DL$104-$AX$104)))))</f>
        <v>7.3290026642591271E-3</v>
      </c>
      <c r="DM152" s="381">
        <f>DL152*(1-VLOOKUP($AW152,'MP-2019_Female'!$A$3:$CH$103,IF(DM$104&gt;2034,84,(60+(DM$104-$AX$104)))))</f>
        <v>7.2571784381493878E-3</v>
      </c>
      <c r="DN152" s="381">
        <f>DM152*(1-VLOOKUP($AW152,'MP-2019_Female'!$A$3:$CH$103,IF(DN$104&gt;2034,84,(60+(DN$104-$AX$104)))))</f>
        <v>7.1860580894555232E-3</v>
      </c>
      <c r="DO152" s="381">
        <f>DN152*(1-VLOOKUP($AW152,'MP-2019_Female'!$A$3:$CH$103,IF(DO$104&gt;2034,84,(60+(DO$104-$AX$104)))))</f>
        <v>7.1156347201788593E-3</v>
      </c>
      <c r="DP152" s="381">
        <f>DO152*(1-VLOOKUP($AW152,'MP-2019_Female'!$A$3:$CH$103,IF(DP$104&gt;2034,84,(60+(DP$104-$AX$104)))))</f>
        <v>7.0459014999211065E-3</v>
      </c>
      <c r="DQ152" s="381">
        <f>DP152*(1-VLOOKUP($AW152,'MP-2019_Female'!$A$3:$CH$103,IF(DQ$104&gt;2034,84,(60+(DQ$104-$AX$104)))))</f>
        <v>6.9768516652218794E-3</v>
      </c>
      <c r="DR152" s="381">
        <f>DQ152*(1-VLOOKUP($AW152,'MP-2019_Female'!$A$3:$CH$103,IF(DR$104&gt;2034,84,(60+(DR$104-$AX$104)))))</f>
        <v>6.9084785189027047E-3</v>
      </c>
      <c r="DS152" s="381">
        <f>DR152*(1-VLOOKUP($AW152,'MP-2019_Female'!$A$3:$CH$103,IF(DS$104&gt;2034,84,(60+(DS$104-$AX$104)))))</f>
        <v>6.8407754294174576E-3</v>
      </c>
      <c r="DT152" s="381">
        <f>DS152*(1-VLOOKUP($AW152,'MP-2019_Female'!$A$3:$CH$103,IF(DT$104&gt;2034,84,(60+(DT$104-$AX$104)))))</f>
        <v>6.7737358302091665E-3</v>
      </c>
      <c r="DU152" s="381">
        <f>DT152*(1-VLOOKUP($AW152,'MP-2019_Female'!$A$3:$CH$103,IF(DU$104&gt;2034,84,(60+(DU$104-$AX$104)))))</f>
        <v>6.7073532190731165E-3</v>
      </c>
      <c r="DV152" s="381">
        <f>DU152*(1-VLOOKUP($AW152,'MP-2019_Female'!$A$3:$CH$103,IF(DV$104&gt;2034,84,(60+(DV$104-$AX$104)))))</f>
        <v>6.6416211575261999E-3</v>
      </c>
      <c r="DW152" s="381">
        <f>DV152*(1-VLOOKUP($AW152,'MP-2019_Female'!$A$3:$CH$103,IF(DW$104&gt;2034,84,(60+(DW$104-$AX$104)))))</f>
        <v>6.5765332701824431E-3</v>
      </c>
      <c r="DX152" s="381">
        <f>DW152*(1-VLOOKUP($AW152,'MP-2019_Female'!$A$3:$CH$103,IF(DX$104&gt;2034,84,(60+(DX$104-$AX$104)))))</f>
        <v>6.5120832441346553E-3</v>
      </c>
      <c r="DY152" s="381">
        <f>DX152*(1-VLOOKUP($AW152,'MP-2019_Female'!$A$3:$CH$103,IF(DY$104&gt;2034,84,(60+(DY$104-$AX$104)))))</f>
        <v>6.4482648283421358E-3</v>
      </c>
      <c r="DZ152" s="381">
        <f>DY152*(1-VLOOKUP($AW152,'MP-2019_Female'!$A$3:$CH$103,IF(DZ$104&gt;2034,84,(60+(DZ$104-$AX$104)))))</f>
        <v>6.385071833024383E-3</v>
      </c>
      <c r="EA152" s="381">
        <f>DZ152*(1-VLOOKUP($AW152,'MP-2019_Female'!$A$3:$CH$103,IF(EA$104&gt;2034,84,(60+(EA$104-$AX$104)))))</f>
        <v>6.322498129060744E-3</v>
      </c>
      <c r="EB152" s="381">
        <f>EA152*(1-VLOOKUP($AW152,'MP-2019_Female'!$A$3:$CH$103,IF(EB$104&gt;2034,84,(60+(EB$104-$AX$104)))))</f>
        <v>6.2605376473959485E-3</v>
      </c>
      <c r="EC152" s="381">
        <f>EB152*(1-VLOOKUP($AW152,'MP-2019_Female'!$A$3:$CH$103,IF(EC$104&gt;2034,84,(60+(EC$104-$AX$104)))))</f>
        <v>6.199184378451468E-3</v>
      </c>
      <c r="ED152" s="381">
        <f>EC152*(1-VLOOKUP($AW152,'MP-2019_Female'!$A$3:$CH$103,IF(ED$104&gt;2034,84,(60+(ED$104-$AX$104)))))</f>
        <v>6.1384323715426431E-3</v>
      </c>
      <c r="EE152" s="381">
        <f>ED152*(1-VLOOKUP($AW152,'MP-2019_Female'!$A$3:$CH$103,IF(EE$104&gt;2034,84,(60+(EE$104-$AX$104)))))</f>
        <v>6.0782757343015251E-3</v>
      </c>
      <c r="EF152" s="381">
        <f>EE152*(1-VLOOKUP($AW152,'MP-2019_Female'!$A$3:$CH$103,IF(EF$104&gt;2034,84,(60+(EF$104-$AX$104)))))</f>
        <v>6.01870863210537E-3</v>
      </c>
      <c r="EG152" s="381">
        <f>EF152*(1-VLOOKUP($AW152,'MP-2019_Female'!$A$3:$CH$103,IF(EG$104&gt;2034,84,(60+(EG$104-$AX$104)))))</f>
        <v>5.9597252875107374E-3</v>
      </c>
      <c r="EH152" s="381">
        <f>EG152*(1-VLOOKUP($AW152,'MP-2019_Female'!$A$3:$CH$103,IF(EH$104&gt;2034,84,(60+(EH$104-$AX$104)))))</f>
        <v>5.9013199796931317E-3</v>
      </c>
      <c r="EI152" s="381">
        <f>EH152*(1-VLOOKUP($AW152,'MP-2019_Female'!$A$3:$CH$103,IF(EI$104&gt;2034,84,(60+(EI$104-$AX$104)))))</f>
        <v>5.8434870438921387E-3</v>
      </c>
      <c r="EJ152" s="381">
        <f>EI152*(1-VLOOKUP($AW152,'MP-2019_Female'!$A$3:$CH$103,IF(EJ$104&gt;2034,84,(60+(EJ$104-$AX$104)))))</f>
        <v>5.7862208708619953E-3</v>
      </c>
      <c r="EK152" s="381">
        <f>EJ152*(1-VLOOKUP($AW152,'MP-2019_Female'!$A$3:$CH$103,IF(EK$104&gt;2034,84,(60+(EK$104-$AX$104)))))</f>
        <v>5.7295159063275479E-3</v>
      </c>
      <c r="EL152" s="381">
        <f>EK152*(1-VLOOKUP($AW152,'MP-2019_Female'!$A$3:$CH$103,IF(EL$104&gt;2034,84,(60+(EL$104-$AX$104)))))</f>
        <v>5.6733666504455377E-3</v>
      </c>
      <c r="EM152" s="381">
        <f>EL152*(1-VLOOKUP($AW152,'MP-2019_Female'!$A$3:$CH$103,IF(EM$104&gt;2034,84,(60+(EM$104-$AX$104)))))</f>
        <v>5.6177676572711716E-3</v>
      </c>
      <c r="EN152" s="381">
        <f>EM152*(1-VLOOKUP($AW152,'MP-2019_Female'!$A$3:$CH$103,IF(EN$104&gt;2034,84,(60+(EN$104-$AX$104)))))</f>
        <v>5.5627135342299142E-3</v>
      </c>
      <c r="EO152" s="381">
        <f>EN152*(1-VLOOKUP($AW152,'MP-2019_Female'!$A$3:$CH$103,IF(EO$104&gt;2034,84,(60+(EO$104-$AX$104)))))</f>
        <v>5.508198941594461E-3</v>
      </c>
      <c r="EP152" s="381">
        <f>EO152*(1-VLOOKUP($AW152,'MP-2019_Female'!$A$3:$CH$103,IF(EP$104&gt;2034,84,(60+(EP$104-$AX$104)))))</f>
        <v>5.4542185919668352E-3</v>
      </c>
      <c r="EQ152" s="381">
        <f>EP152*(1-VLOOKUP($AW152,'MP-2019_Female'!$A$3:$CH$103,IF(EQ$104&gt;2034,84,(60+(EQ$104-$AX$104)))))</f>
        <v>5.4007672497655597E-3</v>
      </c>
      <c r="ER152" s="381">
        <f>EQ152*(1-VLOOKUP($AW152,'MP-2019_Female'!$A$3:$CH$103,IF(ER$104&gt;2034,84,(60+(ER$104-$AX$104)))))</f>
        <v>5.3478397307178569E-3</v>
      </c>
      <c r="ES152" s="381">
        <f>ER152*(1-VLOOKUP($AW152,'MP-2019_Female'!$A$3:$CH$103,IF(ES$104&gt;2034,84,(60+(ES$104-$AX$104)))))</f>
        <v>5.2954309013568219E-3</v>
      </c>
      <c r="ET152" s="381">
        <f>ES152*(1-VLOOKUP($AW152,'MP-2019_Female'!$A$3:$CH$103,IF(ET$104&gt;2034,84,(60+(ET$104-$AX$104)))))</f>
        <v>5.2435356785235252E-3</v>
      </c>
      <c r="EU152" s="381">
        <f>ET152*(1-VLOOKUP($AW152,'MP-2019_Female'!$A$3:$CH$103,IF(EU$104&gt;2034,84,(60+(EU$104-$AX$104)))))</f>
        <v>5.1921490288739944E-3</v>
      </c>
      <c r="EV152" s="381">
        <f>EU152*(1-VLOOKUP($AW152,'MP-2019_Female'!$A$3:$CH$103,IF(EV$104&gt;2034,84,(60+(EV$104-$AX$104)))))</f>
        <v>5.1412659683910287E-3</v>
      </c>
      <c r="EW152" s="381">
        <f>EV152*(1-VLOOKUP($AW152,'MP-2019_Female'!$A$3:$CH$103,IF(EW$104&gt;2034,84,(60+(EW$104-$AX$104)))))</f>
        <v>5.0908815619007961E-3</v>
      </c>
      <c r="EX152" s="381">
        <f>EW152*(1-VLOOKUP($AW152,'MP-2019_Female'!$A$3:$CH$103,IF(EX$104&gt;2034,84,(60+(EX$104-$AX$104)))))</f>
        <v>5.0409909225941681E-3</v>
      </c>
      <c r="EY152" s="381">
        <f>EX152*(1-VLOOKUP($AW152,'MP-2019_Female'!$A$3:$CH$103,IF(EY$104&gt;2034,84,(60+(EY$104-$AX$104)))))</f>
        <v>4.9915892115527452E-3</v>
      </c>
      <c r="EZ152" s="381">
        <f>EY152*(1-VLOOKUP($AW152,'MP-2019_Female'!$A$3:$CH$103,IF(EZ$104&gt;2034,84,(60+(EZ$104-$AX$104)))))</f>
        <v>4.9426716372795278E-3</v>
      </c>
      <c r="FA152" s="381">
        <f>EZ152*(1-VLOOKUP($AW152,'MP-2019_Female'!$A$3:$CH$103,IF(FA$104&gt;2034,84,(60+(FA$104-$AX$104)))))</f>
        <v>4.8942334552341885E-3</v>
      </c>
      <c r="FB152" s="381">
        <f>FA152*(1-VLOOKUP($AW152,'MP-2019_Female'!$A$3:$CH$103,IF(FB$104&gt;2034,84,(60+(FB$104-$AX$104)))))</f>
        <v>4.846269967372893E-3</v>
      </c>
      <c r="FC152" s="381">
        <f>FB152*(1-VLOOKUP($AW152,'MP-2019_Female'!$A$3:$CH$103,IF(FC$104&gt;2034,84,(60+(FC$104-$AX$104)))))</f>
        <v>4.7987765216926381E-3</v>
      </c>
      <c r="FD152" s="381">
        <f>FC152*(1-VLOOKUP($AW152,'MP-2019_Female'!$A$3:$CH$103,IF(FD$104&gt;2034,84,(60+(FD$104-$AX$104)))))</f>
        <v>4.7517485117800498E-3</v>
      </c>
      <c r="FE152" s="381">
        <f>FD152*(1-VLOOKUP($AW152,'MP-2019_Female'!$A$3:$CH$103,IF(FE$104&gt;2034,84,(60+(FE$104-$AX$104)))))</f>
        <v>4.7051813763646054E-3</v>
      </c>
      <c r="FF152" s="381">
        <f>FE152*(1-VLOOKUP($AW152,'MP-2019_Female'!$A$3:$CH$103,IF(FF$104&gt;2034,84,(60+(FF$104-$AX$104)))))</f>
        <v>4.659070598876232E-3</v>
      </c>
      <c r="FG152" s="381">
        <f>FF152*(1-VLOOKUP($AW152,'MP-2019_Female'!$A$3:$CH$103,IF(FG$104&gt;2034,84,(60+(FG$104-$AX$104)))))</f>
        <v>4.6134117070072448E-3</v>
      </c>
      <c r="FH152" s="381">
        <f>FG152*(1-VLOOKUP($AW152,'MP-2019_Female'!$A$3:$CH$103,IF(FH$104&gt;2034,84,(60+(FH$104-$AX$104)))))</f>
        <v>4.5682002722785735E-3</v>
      </c>
      <c r="FI152" s="381">
        <f>FH152*(1-VLOOKUP($AW152,'MP-2019_Female'!$A$3:$CH$103,IF(FI$104&gt;2034,84,(60+(FI$104-$AX$104)))))</f>
        <v>4.5234319096102435E-3</v>
      </c>
      <c r="FJ152" s="381">
        <f>FI152*(1-VLOOKUP($AW152,'MP-2019_Female'!$A$3:$CH$103,IF(FJ$104&gt;2034,84,(60+(FJ$104-$AX$104)))))</f>
        <v>4.4791022768960629E-3</v>
      </c>
      <c r="FK152" s="381">
        <f>FJ152*(1-VLOOKUP($AW152,'MP-2019_Female'!$A$3:$CH$103,IF(FK$104&gt;2034,84,(60+(FK$104-$AX$104)))))</f>
        <v>4.4352070745824817E-3</v>
      </c>
      <c r="FL152" s="381">
        <f>FK152*(1-VLOOKUP($AW152,'MP-2019_Female'!$A$3:$CH$103,IF(FL$104&gt;2034,84,(60+(FL$104-$AX$104)))))</f>
        <v>4.391742045251573E-3</v>
      </c>
      <c r="FM152" s="381">
        <f>FL152*(1-VLOOKUP($AW152,'MP-2019_Female'!$A$3:$CH$103,IF(FM$104&gt;2034,84,(60+(FM$104-$AX$104)))))</f>
        <v>4.3487029732081073E-3</v>
      </c>
      <c r="FN152" s="381">
        <f>FM152*(1-VLOOKUP($AW152,'MP-2019_Female'!$A$3:$CH$103,IF(FN$104&gt;2034,84,(60+(FN$104-$AX$104)))))</f>
        <v>4.3060856840706676E-3</v>
      </c>
    </row>
    <row r="153" spans="49:170">
      <c r="AW153" s="172">
        <v>73</v>
      </c>
      <c r="AX153" s="199">
        <f t="shared" si="32"/>
        <v>1.3928807074905947E-2</v>
      </c>
      <c r="AY153" s="334">
        <f t="shared" si="33"/>
        <v>1.5119700000000002E-2</v>
      </c>
      <c r="AZ153" s="381">
        <f>AY153*(1-VLOOKUP($AW153,'MP-2019_Female'!$A$3:$CH$103,IF(AZ$104&gt;2034,84,(60+(AZ$104-$AX$104)))))</f>
        <v>1.4898952380000002E-2</v>
      </c>
      <c r="BA153" s="381">
        <f>AZ153*(1-VLOOKUP($AW153,'MP-2019_Female'!$A$3:$CH$103,IF(BA$104&gt;2034,84,(60+(BA$104-$AX$104)))))</f>
        <v>1.4708245789536001E-2</v>
      </c>
      <c r="BB153" s="381">
        <f>BA153*(1-VLOOKUP($AW153,'MP-2019_Female'!$A$3:$CH$103,IF(BB$104&gt;2034,84,(60+(BB$104-$AX$104)))))</f>
        <v>1.4546455085851104E-2</v>
      </c>
      <c r="BC153" s="381">
        <f>BB153*(1-VLOOKUP($AW153,'MP-2019_Female'!$A$3:$CH$103,IF(BC$104&gt;2034,84,(60+(BC$104-$AX$104)))))</f>
        <v>1.4409718408044104E-2</v>
      </c>
      <c r="BD153" s="381">
        <f>BC153*(1-VLOOKUP($AW153,'MP-2019_Female'!$A$3:$CH$103,IF(BD$104&gt;2034,84,(60+(BD$104-$AX$104)))))</f>
        <v>1.4292999688938946E-2</v>
      </c>
      <c r="BE153" s="381">
        <f>BD153*(1-VLOOKUP($AW153,'MP-2019_Female'!$A$3:$CH$103,IF(BE$104&gt;2034,84,(60+(BE$104-$AX$104)))))</f>
        <v>1.4172938491551859E-2</v>
      </c>
      <c r="BF153" s="381">
        <f>BE153*(1-VLOOKUP($AW153,'MP-2019_Female'!$A$3:$CH$103,IF(BF$104&gt;2034,84,(60+(BF$104-$AX$104)))))</f>
        <v>1.4051051220524512E-2</v>
      </c>
      <c r="BG153" s="381">
        <f>BF153*(1-VLOOKUP($AW153,'MP-2019_Female'!$A$3:$CH$103,IF(BG$104&gt;2034,84,(60+(BG$104-$AX$104)))))</f>
        <v>1.3928807074905947E-2</v>
      </c>
      <c r="BH153" s="381">
        <f>BG153*(1-VLOOKUP($AW153,'MP-2019_Female'!$A$3:$CH$103,IF(BH$104&gt;2034,84,(60+(BH$104-$AX$104)))))</f>
        <v>1.3807626453354266E-2</v>
      </c>
      <c r="BI153" s="381">
        <f>BH153*(1-VLOOKUP($AW153,'MP-2019_Female'!$A$3:$CH$103,IF(BI$104&gt;2034,84,(60+(BI$104-$AX$104)))))</f>
        <v>1.369164239114609E-2</v>
      </c>
      <c r="BJ153" s="471">
        <f>BI153*(1-VLOOKUP($AW153,'MP-2019_Female'!$A$3:$CH$103,IF(BJ$104&gt;2034,84,(60+(BJ$104-$AX$104)))))</f>
        <v>1.3582109252016921E-2</v>
      </c>
      <c r="BK153" s="381">
        <f>BJ153*(1-VLOOKUP($AW153,'MP-2019_Female'!$A$3:$CH$103,IF(BK$104&gt;2034,84,(60+(BK$104-$AX$104)))))</f>
        <v>1.3480243432626795E-2</v>
      </c>
      <c r="BL153" s="381">
        <f>BK153*(1-VLOOKUP($AW153,'MP-2019_Female'!$A$3:$CH$103,IF(BL$104&gt;2034,84,(60+(BL$104-$AX$104)))))</f>
        <v>1.3385881728598408E-2</v>
      </c>
      <c r="BM153" s="381">
        <f>BL153*(1-VLOOKUP($AW153,'MP-2019_Female'!$A$3:$CH$103,IF(BM$104&gt;2034,84,(60+(BM$104-$AX$104)))))</f>
        <v>1.3297534909189657E-2</v>
      </c>
      <c r="BN153" s="381">
        <f>BM153*(1-VLOOKUP($AW153,'MP-2019_Female'!$A$3:$CH$103,IF(BN$104&gt;2034,84,(60+(BN$104-$AX$104)))))</f>
        <v>1.3213760439261762E-2</v>
      </c>
      <c r="BO153" s="381">
        <f>BN153*(1-VLOOKUP($AW153,'MP-2019_Female'!$A$3:$CH$103,IF(BO$104&gt;2034,84,(60+(BO$104-$AX$104)))))</f>
        <v>1.3131835124538339E-2</v>
      </c>
      <c r="BP153" s="381">
        <f>BO153*(1-VLOOKUP($AW153,'MP-2019_Female'!$A$3:$CH$103,IF(BP$104&gt;2034,84,(60+(BP$104-$AX$104)))))</f>
        <v>1.3047791379741295E-2</v>
      </c>
      <c r="BQ153" s="381">
        <f>BP153*(1-VLOOKUP($AW153,'MP-2019_Female'!$A$3:$CH$103,IF(BQ$104&gt;2034,84,(60+(BQ$104-$AX$104)))))</f>
        <v>1.2957761619221081E-2</v>
      </c>
      <c r="BR153" s="381">
        <f>BQ153*(1-VLOOKUP($AW153,'MP-2019_Female'!$A$3:$CH$103,IF(BR$104&gt;2034,84,(60+(BR$104-$AX$104)))))</f>
        <v>1.2860578407076923E-2</v>
      </c>
      <c r="BS153" s="381">
        <f>BR153*(1-VLOOKUP($AW153,'MP-2019_Female'!$A$3:$CH$103,IF(BS$104&gt;2034,84,(60+(BS$104-$AX$104)))))</f>
        <v>1.2755121664138893E-2</v>
      </c>
      <c r="BT153" s="381">
        <f>BS153*(1-VLOOKUP($AW153,'MP-2019_Female'!$A$3:$CH$103,IF(BT$104&gt;2034,84,(60+(BT$104-$AX$104)))))</f>
        <v>1.264287659349447E-2</v>
      </c>
      <c r="BU153" s="381">
        <f>BT153*(1-VLOOKUP($AW153,'MP-2019_Female'!$A$3:$CH$103,IF(BU$104&gt;2034,84,(60+(BU$104-$AX$104)))))</f>
        <v>1.2524033553515623E-2</v>
      </c>
      <c r="BV153" s="381">
        <f>BU153*(1-VLOOKUP($AW153,'MP-2019_Female'!$A$3:$CH$103,IF(BV$104&gt;2034,84,(60+(BV$104-$AX$104)))))</f>
        <v>1.240255042804652E-2</v>
      </c>
      <c r="BW153" s="381">
        <f>BV153*(1-VLOOKUP($AW153,'MP-2019_Female'!$A$3:$CH$103,IF(BW$104&gt;2034,84,(60+(BW$104-$AX$104)))))</f>
        <v>1.227976517880886E-2</v>
      </c>
      <c r="BX153" s="381">
        <f>BW153*(1-VLOOKUP($AW153,'MP-2019_Female'!$A$3:$CH$103,IF(BX$104&gt;2034,84,(60+(BX$104-$AX$104)))))</f>
        <v>1.2160651456574413E-2</v>
      </c>
      <c r="BY153" s="381">
        <f>BX153*(1-VLOOKUP($AW153,'MP-2019_Female'!$A$3:$CH$103,IF(BY$104&gt;2034,84,(60+(BY$104-$AX$104)))))</f>
        <v>1.2042693137445642E-2</v>
      </c>
      <c r="BZ153" s="381">
        <f>BY153*(1-VLOOKUP($AW153,'MP-2019_Female'!$A$3:$CH$103,IF(BZ$104&gt;2034,84,(60+(BZ$104-$AX$104)))))</f>
        <v>1.1925879014012418E-2</v>
      </c>
      <c r="CA153" s="381">
        <f>BZ153*(1-VLOOKUP($AW153,'MP-2019_Female'!$A$3:$CH$103,IF(CA$104&gt;2034,84,(60+(CA$104-$AX$104)))))</f>
        <v>1.1810197987576498E-2</v>
      </c>
      <c r="CB153" s="381">
        <f>CA153*(1-VLOOKUP($AW153,'MP-2019_Female'!$A$3:$CH$103,IF(CB$104&gt;2034,84,(60+(CB$104-$AX$104)))))</f>
        <v>1.1695639067097006E-2</v>
      </c>
      <c r="CC153" s="381">
        <f>CB153*(1-VLOOKUP($AW153,'MP-2019_Female'!$A$3:$CH$103,IF(CC$104&gt;2034,84,(60+(CC$104-$AX$104)))))</f>
        <v>1.1582191368146165E-2</v>
      </c>
      <c r="CD153" s="381">
        <f>CC153*(1-VLOOKUP($AW153,'MP-2019_Female'!$A$3:$CH$103,IF(CD$104&gt;2034,84,(60+(CD$104-$AX$104)))))</f>
        <v>1.1469844111875146E-2</v>
      </c>
      <c r="CE153" s="381">
        <f>CD153*(1-VLOOKUP($AW153,'MP-2019_Female'!$A$3:$CH$103,IF(CE$104&gt;2034,84,(60+(CE$104-$AX$104)))))</f>
        <v>1.1358586623989957E-2</v>
      </c>
      <c r="CF153" s="381">
        <f>CE153*(1-VLOOKUP($AW153,'MP-2019_Female'!$A$3:$CH$103,IF(CF$104&gt;2034,84,(60+(CF$104-$AX$104)))))</f>
        <v>1.1248408333737255E-2</v>
      </c>
      <c r="CG153" s="381">
        <f>CF153*(1-VLOOKUP($AW153,'MP-2019_Female'!$A$3:$CH$103,IF(CG$104&gt;2034,84,(60+(CG$104-$AX$104)))))</f>
        <v>1.1139298772900003E-2</v>
      </c>
      <c r="CH153" s="381">
        <f>CG153*(1-VLOOKUP($AW153,'MP-2019_Female'!$A$3:$CH$103,IF(CH$104&gt;2034,84,(60+(CH$104-$AX$104)))))</f>
        <v>1.1031247574802873E-2</v>
      </c>
      <c r="CI153" s="381">
        <f>CH153*(1-VLOOKUP($AW153,'MP-2019_Female'!$A$3:$CH$103,IF(CI$104&gt;2034,84,(60+(CI$104-$AX$104)))))</f>
        <v>1.0924244473327285E-2</v>
      </c>
      <c r="CJ153" s="381">
        <f>CI153*(1-VLOOKUP($AW153,'MP-2019_Female'!$A$3:$CH$103,IF(CJ$104&gt;2034,84,(60+(CJ$104-$AX$104)))))</f>
        <v>1.0818279301936009E-2</v>
      </c>
      <c r="CK153" s="381">
        <f>CJ153*(1-VLOOKUP($AW153,'MP-2019_Female'!$A$3:$CH$103,IF(CK$104&gt;2034,84,(60+(CK$104-$AX$104)))))</f>
        <v>1.071334199270723E-2</v>
      </c>
      <c r="CL153" s="381">
        <f>CK153*(1-VLOOKUP($AW153,'MP-2019_Female'!$A$3:$CH$103,IF(CL$104&gt;2034,84,(60+(CL$104-$AX$104)))))</f>
        <v>1.060942257537797E-2</v>
      </c>
      <c r="CM153" s="381">
        <f>CL153*(1-VLOOKUP($AW153,'MP-2019_Female'!$A$3:$CH$103,IF(CM$104&gt;2034,84,(60+(CM$104-$AX$104)))))</f>
        <v>1.0506511176396803E-2</v>
      </c>
      <c r="CN153" s="381">
        <f>CM153*(1-VLOOKUP($AW153,'MP-2019_Female'!$A$3:$CH$103,IF(CN$104&gt;2034,84,(60+(CN$104-$AX$104)))))</f>
        <v>1.0404598017985753E-2</v>
      </c>
      <c r="CO153" s="381">
        <f>CN153*(1-VLOOKUP($AW153,'MP-2019_Female'!$A$3:$CH$103,IF(CO$104&gt;2034,84,(60+(CO$104-$AX$104)))))</f>
        <v>1.0303673417211291E-2</v>
      </c>
      <c r="CP153" s="381">
        <f>CO153*(1-VLOOKUP($AW153,'MP-2019_Female'!$A$3:$CH$103,IF(CP$104&gt;2034,84,(60+(CP$104-$AX$104)))))</f>
        <v>1.0203727785064341E-2</v>
      </c>
      <c r="CQ153" s="381">
        <f>CP153*(1-VLOOKUP($AW153,'MP-2019_Female'!$A$3:$CH$103,IF(CQ$104&gt;2034,84,(60+(CQ$104-$AX$104)))))</f>
        <v>1.0104751625549217E-2</v>
      </c>
      <c r="CR153" s="381">
        <f>CQ153*(1-VLOOKUP($AW153,'MP-2019_Female'!$A$3:$CH$103,IF(CR$104&gt;2034,84,(60+(CR$104-$AX$104)))))</f>
        <v>1.0006735534781389E-2</v>
      </c>
      <c r="CS153" s="381">
        <f>CR153*(1-VLOOKUP($AW153,'MP-2019_Female'!$A$3:$CH$103,IF(CS$104&gt;2034,84,(60+(CS$104-$AX$104)))))</f>
        <v>9.909670200094008E-3</v>
      </c>
      <c r="CT153" s="381">
        <f>CS153*(1-VLOOKUP($AW153,'MP-2019_Female'!$A$3:$CH$103,IF(CT$104&gt;2034,84,(60+(CT$104-$AX$104)))))</f>
        <v>9.8135463991530954E-3</v>
      </c>
      <c r="CU153" s="381">
        <f>CT153*(1-VLOOKUP($AW153,'MP-2019_Female'!$A$3:$CH$103,IF(CU$104&gt;2034,84,(60+(CU$104-$AX$104)))))</f>
        <v>9.7183549990813092E-3</v>
      </c>
      <c r="CV153" s="381">
        <f>CU153*(1-VLOOKUP($AW153,'MP-2019_Female'!$A$3:$CH$103,IF(CV$104&gt;2034,84,(60+(CV$104-$AX$104)))))</f>
        <v>9.6240869555902202E-3</v>
      </c>
      <c r="CW153" s="381">
        <f>CV153*(1-VLOOKUP($AW153,'MP-2019_Female'!$A$3:$CH$103,IF(CW$104&gt;2034,84,(60+(CW$104-$AX$104)))))</f>
        <v>9.5307333121209953E-3</v>
      </c>
      <c r="CX153" s="381">
        <f>CW153*(1-VLOOKUP($AW153,'MP-2019_Female'!$A$3:$CH$103,IF(CX$104&gt;2034,84,(60+(CX$104-$AX$104)))))</f>
        <v>9.4382851989934218E-3</v>
      </c>
      <c r="CY153" s="381">
        <f>CX153*(1-VLOOKUP($AW153,'MP-2019_Female'!$A$3:$CH$103,IF(CY$104&gt;2034,84,(60+(CY$104-$AX$104)))))</f>
        <v>9.3467338325631845E-3</v>
      </c>
      <c r="CZ153" s="381">
        <f>CY153*(1-VLOOKUP($AW153,'MP-2019_Female'!$A$3:$CH$103,IF(CZ$104&gt;2034,84,(60+(CZ$104-$AX$104)))))</f>
        <v>9.2560705143873209E-3</v>
      </c>
      <c r="DA153" s="381">
        <f>CZ153*(1-VLOOKUP($AW153,'MP-2019_Female'!$A$3:$CH$103,IF(DA$104&gt;2034,84,(60+(DA$104-$AX$104)))))</f>
        <v>9.1662866303977627E-3</v>
      </c>
      <c r="DB153" s="381">
        <f>DA153*(1-VLOOKUP($AW153,'MP-2019_Female'!$A$3:$CH$103,IF(DB$104&gt;2034,84,(60+(DB$104-$AX$104)))))</f>
        <v>9.0773736500829039E-3</v>
      </c>
      <c r="DC153" s="381">
        <f>DB153*(1-VLOOKUP($AW153,'MP-2019_Female'!$A$3:$CH$103,IF(DC$104&gt;2034,84,(60+(DC$104-$AX$104)))))</f>
        <v>8.9893231256770994E-3</v>
      </c>
      <c r="DD153" s="381">
        <f>DC153*(1-VLOOKUP($AW153,'MP-2019_Female'!$A$3:$CH$103,IF(DD$104&gt;2034,84,(60+(DD$104-$AX$104)))))</f>
        <v>8.9021266913580314E-3</v>
      </c>
      <c r="DE153" s="381">
        <f>DD153*(1-VLOOKUP($AW153,'MP-2019_Female'!$A$3:$CH$103,IF(DE$104&gt;2034,84,(60+(DE$104-$AX$104)))))</f>
        <v>8.8157760624518588E-3</v>
      </c>
      <c r="DF153" s="381">
        <f>DE153*(1-VLOOKUP($AW153,'MP-2019_Female'!$A$3:$CH$103,IF(DF$104&gt;2034,84,(60+(DF$104-$AX$104)))))</f>
        <v>8.7302630346460762E-3</v>
      </c>
      <c r="DG153" s="381">
        <f>DF153*(1-VLOOKUP($AW153,'MP-2019_Female'!$A$3:$CH$103,IF(DG$104&gt;2034,84,(60+(DG$104-$AX$104)))))</f>
        <v>8.6455794832100089E-3</v>
      </c>
      <c r="DH153" s="381">
        <f>DG153*(1-VLOOKUP($AW153,'MP-2019_Female'!$A$3:$CH$103,IF(DH$104&gt;2034,84,(60+(DH$104-$AX$104)))))</f>
        <v>8.5617173622228714E-3</v>
      </c>
      <c r="DI153" s="381">
        <f>DH153*(1-VLOOKUP($AW153,'MP-2019_Female'!$A$3:$CH$103,IF(DI$104&gt;2034,84,(60+(DI$104-$AX$104)))))</f>
        <v>8.4786687038093094E-3</v>
      </c>
      <c r="DJ153" s="381">
        <f>DI153*(1-VLOOKUP($AW153,'MP-2019_Female'!$A$3:$CH$103,IF(DJ$104&gt;2034,84,(60+(DJ$104-$AX$104)))))</f>
        <v>8.3964256173823595E-3</v>
      </c>
      <c r="DK153" s="381">
        <f>DJ153*(1-VLOOKUP($AW153,'MP-2019_Female'!$A$3:$CH$103,IF(DK$104&gt;2034,84,(60+(DK$104-$AX$104)))))</f>
        <v>8.3149802888937505E-3</v>
      </c>
      <c r="DL153" s="381">
        <f>DK153*(1-VLOOKUP($AW153,'MP-2019_Female'!$A$3:$CH$103,IF(DL$104&gt;2034,84,(60+(DL$104-$AX$104)))))</f>
        <v>8.2343249800914814E-3</v>
      </c>
      <c r="DM153" s="381">
        <f>DL153*(1-VLOOKUP($AW153,'MP-2019_Female'!$A$3:$CH$103,IF(DM$104&gt;2034,84,(60+(DM$104-$AX$104)))))</f>
        <v>8.1544520277845936E-3</v>
      </c>
      <c r="DN153" s="381">
        <f>DM153*(1-VLOOKUP($AW153,'MP-2019_Female'!$A$3:$CH$103,IF(DN$104&gt;2034,84,(60+(DN$104-$AX$104)))))</f>
        <v>8.0753538431150833E-3</v>
      </c>
      <c r="DO153" s="381">
        <f>DN153*(1-VLOOKUP($AW153,'MP-2019_Female'!$A$3:$CH$103,IF(DO$104&gt;2034,84,(60+(DO$104-$AX$104)))))</f>
        <v>7.9970229108368672E-3</v>
      </c>
      <c r="DP153" s="381">
        <f>DO153*(1-VLOOKUP($AW153,'MP-2019_Female'!$A$3:$CH$103,IF(DP$104&gt;2034,84,(60+(DP$104-$AX$104)))))</f>
        <v>7.9194517886017491E-3</v>
      </c>
      <c r="DQ153" s="381">
        <f>DP153*(1-VLOOKUP($AW153,'MP-2019_Female'!$A$3:$CH$103,IF(DQ$104&gt;2034,84,(60+(DQ$104-$AX$104)))))</f>
        <v>7.8426331062523124E-3</v>
      </c>
      <c r="DR153" s="381">
        <f>DQ153*(1-VLOOKUP($AW153,'MP-2019_Female'!$A$3:$CH$103,IF(DR$104&gt;2034,84,(60+(DR$104-$AX$104)))))</f>
        <v>7.7665595651216649E-3</v>
      </c>
      <c r="DS153" s="381">
        <f>DR153*(1-VLOOKUP($AW153,'MP-2019_Female'!$A$3:$CH$103,IF(DS$104&gt;2034,84,(60+(DS$104-$AX$104)))))</f>
        <v>7.6912239373399848E-3</v>
      </c>
      <c r="DT153" s="381">
        <f>DS153*(1-VLOOKUP($AW153,'MP-2019_Female'!$A$3:$CH$103,IF(DT$104&gt;2034,84,(60+(DT$104-$AX$104)))))</f>
        <v>7.6166190651477863E-3</v>
      </c>
      <c r="DU153" s="381">
        <f>DT153*(1-VLOOKUP($AW153,'MP-2019_Female'!$A$3:$CH$103,IF(DU$104&gt;2034,84,(60+(DU$104-$AX$104)))))</f>
        <v>7.5427378602158524E-3</v>
      </c>
      <c r="DV153" s="381">
        <f>DU153*(1-VLOOKUP($AW153,'MP-2019_Female'!$A$3:$CH$103,IF(DV$104&gt;2034,84,(60+(DV$104-$AX$104)))))</f>
        <v>7.4695733029717581E-3</v>
      </c>
      <c r="DW153" s="381">
        <f>DV153*(1-VLOOKUP($AW153,'MP-2019_Female'!$A$3:$CH$103,IF(DW$104&gt;2034,84,(60+(DW$104-$AX$104)))))</f>
        <v>7.3971184419329315E-3</v>
      </c>
      <c r="DX153" s="381">
        <f>DW153*(1-VLOOKUP($AW153,'MP-2019_Female'!$A$3:$CH$103,IF(DX$104&gt;2034,84,(60+(DX$104-$AX$104)))))</f>
        <v>7.3253663930461814E-3</v>
      </c>
      <c r="DY153" s="381">
        <f>DX153*(1-VLOOKUP($AW153,'MP-2019_Female'!$A$3:$CH$103,IF(DY$104&gt;2034,84,(60+(DY$104-$AX$104)))))</f>
        <v>7.2543103390336327E-3</v>
      </c>
      <c r="DZ153" s="381">
        <f>DY153*(1-VLOOKUP($AW153,'MP-2019_Female'!$A$3:$CH$103,IF(DZ$104&gt;2034,84,(60+(DZ$104-$AX$104)))))</f>
        <v>7.183943528745006E-3</v>
      </c>
      <c r="EA153" s="381">
        <f>DZ153*(1-VLOOKUP($AW153,'MP-2019_Female'!$A$3:$CH$103,IF(EA$104&gt;2034,84,(60+(EA$104-$AX$104)))))</f>
        <v>7.1142592765161793E-3</v>
      </c>
      <c r="EB153" s="381">
        <f>EA153*(1-VLOOKUP($AW153,'MP-2019_Female'!$A$3:$CH$103,IF(EB$104&gt;2034,84,(60+(EB$104-$AX$104)))))</f>
        <v>7.0452509615339717E-3</v>
      </c>
      <c r="EC153" s="381">
        <f>EB153*(1-VLOOKUP($AW153,'MP-2019_Female'!$A$3:$CH$103,IF(EC$104&gt;2034,84,(60+(EC$104-$AX$104)))))</f>
        <v>6.9769120272070917E-3</v>
      </c>
      <c r="ED153" s="381">
        <f>EC153*(1-VLOOKUP($AW153,'MP-2019_Female'!$A$3:$CH$103,IF(ED$104&gt;2034,84,(60+(ED$104-$AX$104)))))</f>
        <v>6.9092359805431828E-3</v>
      </c>
      <c r="EE153" s="381">
        <f>ED153*(1-VLOOKUP($AW153,'MP-2019_Female'!$A$3:$CH$103,IF(EE$104&gt;2034,84,(60+(EE$104-$AX$104)))))</f>
        <v>6.8422163915319136E-3</v>
      </c>
      <c r="EF153" s="381">
        <f>EE153*(1-VLOOKUP($AW153,'MP-2019_Female'!$A$3:$CH$103,IF(EF$104&gt;2034,84,(60+(EF$104-$AX$104)))))</f>
        <v>6.7758468925340539E-3</v>
      </c>
      <c r="EG153" s="381">
        <f>EF153*(1-VLOOKUP($AW153,'MP-2019_Female'!$A$3:$CH$103,IF(EG$104&gt;2034,84,(60+(EG$104-$AX$104)))))</f>
        <v>6.7101211776764737E-3</v>
      </c>
      <c r="EH153" s="381">
        <f>EG153*(1-VLOOKUP($AW153,'MP-2019_Female'!$A$3:$CH$103,IF(EH$104&gt;2034,84,(60+(EH$104-$AX$104)))))</f>
        <v>6.6450330022530119E-3</v>
      </c>
      <c r="EI153" s="381">
        <f>EH153*(1-VLOOKUP($AW153,'MP-2019_Female'!$A$3:$CH$103,IF(EI$104&gt;2034,84,(60+(EI$104-$AX$104)))))</f>
        <v>6.5805761821311577E-3</v>
      </c>
      <c r="EJ153" s="381">
        <f>EI153*(1-VLOOKUP($AW153,'MP-2019_Female'!$A$3:$CH$103,IF(EJ$104&gt;2034,84,(60+(EJ$104-$AX$104)))))</f>
        <v>6.5167445931644851E-3</v>
      </c>
      <c r="EK153" s="381">
        <f>EJ153*(1-VLOOKUP($AW153,'MP-2019_Female'!$A$3:$CH$103,IF(EK$104&gt;2034,84,(60+(EK$104-$AX$104)))))</f>
        <v>6.4535321706107891E-3</v>
      </c>
      <c r="EL153" s="381">
        <f>EK153*(1-VLOOKUP($AW153,'MP-2019_Female'!$A$3:$CH$103,IF(EL$104&gt;2034,84,(60+(EL$104-$AX$104)))))</f>
        <v>6.3909329085558644E-3</v>
      </c>
      <c r="EM153" s="381">
        <f>EL153*(1-VLOOKUP($AW153,'MP-2019_Female'!$A$3:$CH$103,IF(EM$104&gt;2034,84,(60+(EM$104-$AX$104)))))</f>
        <v>6.3289408593428719E-3</v>
      </c>
      <c r="EN153" s="381">
        <f>EM153*(1-VLOOKUP($AW153,'MP-2019_Female'!$A$3:$CH$103,IF(EN$104&gt;2034,84,(60+(EN$104-$AX$104)))))</f>
        <v>6.267550133007246E-3</v>
      </c>
      <c r="EO153" s="381">
        <f>EN153*(1-VLOOKUP($AW153,'MP-2019_Female'!$A$3:$CH$103,IF(EO$104&gt;2034,84,(60+(EO$104-$AX$104)))))</f>
        <v>6.2067548967170757E-3</v>
      </c>
      <c r="EP153" s="381">
        <f>EO153*(1-VLOOKUP($AW153,'MP-2019_Female'!$A$3:$CH$103,IF(EP$104&gt;2034,84,(60+(EP$104-$AX$104)))))</f>
        <v>6.14654937421892E-3</v>
      </c>
      <c r="EQ153" s="381">
        <f>EP153*(1-VLOOKUP($AW153,'MP-2019_Female'!$A$3:$CH$103,IF(EQ$104&gt;2034,84,(60+(EQ$104-$AX$104)))))</f>
        <v>6.0869278452889966E-3</v>
      </c>
      <c r="ER153" s="381">
        <f>EQ153*(1-VLOOKUP($AW153,'MP-2019_Female'!$A$3:$CH$103,IF(ER$104&gt;2034,84,(60+(ER$104-$AX$104)))))</f>
        <v>6.0278846451896932E-3</v>
      </c>
      <c r="ES153" s="381">
        <f>ER153*(1-VLOOKUP($AW153,'MP-2019_Female'!$A$3:$CH$103,IF(ES$104&gt;2034,84,(60+(ES$104-$AX$104)))))</f>
        <v>5.9694141641313527E-3</v>
      </c>
      <c r="ET153" s="381">
        <f>ES153*(1-VLOOKUP($AW153,'MP-2019_Female'!$A$3:$CH$103,IF(ET$104&gt;2034,84,(60+(ET$104-$AX$104)))))</f>
        <v>5.9115108467392785E-3</v>
      </c>
      <c r="EU153" s="381">
        <f>ET153*(1-VLOOKUP($AW153,'MP-2019_Female'!$A$3:$CH$103,IF(EU$104&gt;2034,84,(60+(EU$104-$AX$104)))))</f>
        <v>5.8541691915259073E-3</v>
      </c>
      <c r="EV153" s="381">
        <f>EU153*(1-VLOOKUP($AW153,'MP-2019_Female'!$A$3:$CH$103,IF(EV$104&gt;2034,84,(60+(EV$104-$AX$104)))))</f>
        <v>5.7973837503681059E-3</v>
      </c>
      <c r="EW153" s="381">
        <f>EV153*(1-VLOOKUP($AW153,'MP-2019_Female'!$A$3:$CH$103,IF(EW$104&gt;2034,84,(60+(EW$104-$AX$104)))))</f>
        <v>5.7411491279895348E-3</v>
      </c>
      <c r="EX153" s="381">
        <f>EW153*(1-VLOOKUP($AW153,'MP-2019_Female'!$A$3:$CH$103,IF(EX$104&gt;2034,84,(60+(EX$104-$AX$104)))))</f>
        <v>5.685459981448036E-3</v>
      </c>
      <c r="EY153" s="381">
        <f>EX153*(1-VLOOKUP($AW153,'MP-2019_Female'!$A$3:$CH$103,IF(EY$104&gt;2034,84,(60+(EY$104-$AX$104)))))</f>
        <v>5.63031101962799E-3</v>
      </c>
      <c r="EZ153" s="381">
        <f>EY153*(1-VLOOKUP($AW153,'MP-2019_Female'!$A$3:$CH$103,IF(EZ$104&gt;2034,84,(60+(EZ$104-$AX$104)))))</f>
        <v>5.5756970027375985E-3</v>
      </c>
      <c r="FA153" s="381">
        <f>EZ153*(1-VLOOKUP($AW153,'MP-2019_Female'!$A$3:$CH$103,IF(FA$104&gt;2034,84,(60+(FA$104-$AX$104)))))</f>
        <v>5.5216127418110435E-3</v>
      </c>
      <c r="FB153" s="381">
        <f>FA153*(1-VLOOKUP($AW153,'MP-2019_Female'!$A$3:$CH$103,IF(FB$104&gt;2034,84,(60+(FB$104-$AX$104)))))</f>
        <v>5.4680530982154762E-3</v>
      </c>
      <c r="FC153" s="381">
        <f>FB153*(1-VLOOKUP($AW153,'MP-2019_Female'!$A$3:$CH$103,IF(FC$104&gt;2034,84,(60+(FC$104-$AX$104)))))</f>
        <v>5.4150129831627859E-3</v>
      </c>
      <c r="FD153" s="381">
        <f>FC153*(1-VLOOKUP($AW153,'MP-2019_Female'!$A$3:$CH$103,IF(FD$104&gt;2034,84,(60+(FD$104-$AX$104)))))</f>
        <v>5.3624873572261063E-3</v>
      </c>
      <c r="FE153" s="381">
        <f>FD153*(1-VLOOKUP($AW153,'MP-2019_Female'!$A$3:$CH$103,IF(FE$104&gt;2034,84,(60+(FE$104-$AX$104)))))</f>
        <v>5.3104712298610128E-3</v>
      </c>
      <c r="FF153" s="381">
        <f>FE153*(1-VLOOKUP($AW153,'MP-2019_Female'!$A$3:$CH$103,IF(FF$104&gt;2034,84,(60+(FF$104-$AX$104)))))</f>
        <v>5.2589596589313605E-3</v>
      </c>
      <c r="FG153" s="381">
        <f>FF153*(1-VLOOKUP($AW153,'MP-2019_Female'!$A$3:$CH$103,IF(FG$104&gt;2034,84,(60+(FG$104-$AX$104)))))</f>
        <v>5.2079477502397263E-3</v>
      </c>
      <c r="FH153" s="381">
        <f>FG153*(1-VLOOKUP($AW153,'MP-2019_Female'!$A$3:$CH$103,IF(FH$104&gt;2034,84,(60+(FH$104-$AX$104)))))</f>
        <v>5.1574306570624012E-3</v>
      </c>
      <c r="FI153" s="381">
        <f>FH153*(1-VLOOKUP($AW153,'MP-2019_Female'!$A$3:$CH$103,IF(FI$104&gt;2034,84,(60+(FI$104-$AX$104)))))</f>
        <v>5.1074035796888958E-3</v>
      </c>
      <c r="FJ153" s="381">
        <f>FI153*(1-VLOOKUP($AW153,'MP-2019_Female'!$A$3:$CH$103,IF(FJ$104&gt;2034,84,(60+(FJ$104-$AX$104)))))</f>
        <v>5.057861764965913E-3</v>
      </c>
      <c r="FK153" s="381">
        <f>FJ153*(1-VLOOKUP($AW153,'MP-2019_Female'!$A$3:$CH$103,IF(FK$104&gt;2034,84,(60+(FK$104-$AX$104)))))</f>
        <v>5.0088005058457436E-3</v>
      </c>
      <c r="FL153" s="381">
        <f>FK153*(1-VLOOKUP($AW153,'MP-2019_Female'!$A$3:$CH$103,IF(FL$104&gt;2034,84,(60+(FL$104-$AX$104)))))</f>
        <v>4.9602151409390395E-3</v>
      </c>
      <c r="FM153" s="381">
        <f>FL153*(1-VLOOKUP($AW153,'MP-2019_Female'!$A$3:$CH$103,IF(FM$104&gt;2034,84,(60+(FM$104-$AX$104)))))</f>
        <v>4.9121010540719304E-3</v>
      </c>
      <c r="FN153" s="381">
        <f>FM153*(1-VLOOKUP($AW153,'MP-2019_Female'!$A$3:$CH$103,IF(FN$104&gt;2034,84,(60+(FN$104-$AX$104)))))</f>
        <v>4.8644536738474322E-3</v>
      </c>
    </row>
    <row r="154" spans="49:170">
      <c r="AW154" s="172">
        <v>74</v>
      </c>
      <c r="AX154" s="199">
        <f t="shared" si="32"/>
        <v>1.568706622837443E-2</v>
      </c>
      <c r="AY154" s="334">
        <f t="shared" si="33"/>
        <v>1.6957899999999998E-2</v>
      </c>
      <c r="AZ154" s="381">
        <f>AY154*(1-VLOOKUP($AW154,'MP-2019_Female'!$A$3:$CH$103,IF(AZ$104&gt;2034,84,(60+(AZ$104-$AX$104)))))</f>
        <v>1.6720489399999997E-2</v>
      </c>
      <c r="BA154" s="381">
        <f>AZ154*(1-VLOOKUP($AW154,'MP-2019_Female'!$A$3:$CH$103,IF(BA$104&gt;2034,84,(60+(BA$104-$AX$104)))))</f>
        <v>1.6516499429319997E-2</v>
      </c>
      <c r="BB154" s="381">
        <f>BA154*(1-VLOOKUP($AW154,'MP-2019_Female'!$A$3:$CH$103,IF(BB$104&gt;2034,84,(60+(BB$104-$AX$104)))))</f>
        <v>1.634472783525507E-2</v>
      </c>
      <c r="BC154" s="381">
        <f>BB154*(1-VLOOKUP($AW154,'MP-2019_Female'!$A$3:$CH$103,IF(BC$104&gt;2034,84,(60+(BC$104-$AX$104)))))</f>
        <v>1.61992597575213E-2</v>
      </c>
      <c r="BD154" s="381">
        <f>BC154*(1-VLOOKUP($AW154,'MP-2019_Female'!$A$3:$CH$103,IF(BD$104&gt;2034,84,(60+(BD$104-$AX$104)))))</f>
        <v>1.6077765309339891E-2</v>
      </c>
      <c r="BE154" s="381">
        <f>BD154*(1-VLOOKUP($AW154,'MP-2019_Female'!$A$3:$CH$103,IF(BE$104&gt;2034,84,(60+(BE$104-$AX$104)))))</f>
        <v>1.595235873992704E-2</v>
      </c>
      <c r="BF154" s="381">
        <f>BE154*(1-VLOOKUP($AW154,'MP-2019_Female'!$A$3:$CH$103,IF(BF$104&gt;2034,84,(60+(BF$104-$AX$104)))))</f>
        <v>1.5821549398259638E-2</v>
      </c>
      <c r="BG154" s="381">
        <f>BF154*(1-VLOOKUP($AW154,'MP-2019_Female'!$A$3:$CH$103,IF(BG$104&gt;2034,84,(60+(BG$104-$AX$104)))))</f>
        <v>1.568706622837443E-2</v>
      </c>
      <c r="BH154" s="381">
        <f>BG154*(1-VLOOKUP($AW154,'MP-2019_Female'!$A$3:$CH$103,IF(BH$104&gt;2034,84,(60+(BH$104-$AX$104)))))</f>
        <v>1.5552157458810409E-2</v>
      </c>
      <c r="BI154" s="381">
        <f>BH154*(1-VLOOKUP($AW154,'MP-2019_Female'!$A$3:$CH$103,IF(BI$104&gt;2034,84,(60+(BI$104-$AX$104)))))</f>
        <v>1.5416853688918757E-2</v>
      </c>
      <c r="BJ154" s="471">
        <f>BI154*(1-VLOOKUP($AW154,'MP-2019_Female'!$A$3:$CH$103,IF(BJ$104&gt;2034,84,(60+(BJ$104-$AX$104)))))</f>
        <v>1.5285810432562948E-2</v>
      </c>
      <c r="BK154" s="381">
        <f>BJ154*(1-VLOOKUP($AW154,'MP-2019_Female'!$A$3:$CH$103,IF(BK$104&gt;2034,84,(60+(BK$104-$AX$104)))))</f>
        <v>1.5160466787015933E-2</v>
      </c>
      <c r="BL154" s="381">
        <f>BK154*(1-VLOOKUP($AW154,'MP-2019_Female'!$A$3:$CH$103,IF(BL$104&gt;2034,84,(60+(BL$104-$AX$104)))))</f>
        <v>1.5042215146077207E-2</v>
      </c>
      <c r="BM154" s="381">
        <f>BL154*(1-VLOOKUP($AW154,'MP-2019_Female'!$A$3:$CH$103,IF(BM$104&gt;2034,84,(60+(BM$104-$AX$104)))))</f>
        <v>1.4930902753996236E-2</v>
      </c>
      <c r="BN154" s="381">
        <f>BM154*(1-VLOOKUP($AW154,'MP-2019_Female'!$A$3:$CH$103,IF(BN$104&gt;2034,84,(60+(BN$104-$AX$104)))))</f>
        <v>1.4826386434718262E-2</v>
      </c>
      <c r="BO154" s="381">
        <f>BN154*(1-VLOOKUP($AW154,'MP-2019_Female'!$A$3:$CH$103,IF(BO$104&gt;2034,84,(60+(BO$104-$AX$104)))))</f>
        <v>1.4725567006962178E-2</v>
      </c>
      <c r="BP154" s="381">
        <f>BO154*(1-VLOOKUP($AW154,'MP-2019_Female'!$A$3:$CH$103,IF(BP$104&gt;2034,84,(60+(BP$104-$AX$104)))))</f>
        <v>1.4623960594614138E-2</v>
      </c>
      <c r="BQ154" s="381">
        <f>BP154*(1-VLOOKUP($AW154,'MP-2019_Female'!$A$3:$CH$103,IF(BQ$104&gt;2034,84,(60+(BQ$104-$AX$104)))))</f>
        <v>1.4520130474392377E-2</v>
      </c>
      <c r="BR154" s="381">
        <f>BQ154*(1-VLOOKUP($AW154,'MP-2019_Female'!$A$3:$CH$103,IF(BR$104&gt;2034,84,(60+(BR$104-$AX$104)))))</f>
        <v>1.4409777482786995E-2</v>
      </c>
      <c r="BS154" s="381">
        <f>BR154*(1-VLOOKUP($AW154,'MP-2019_Female'!$A$3:$CH$103,IF(BS$104&gt;2034,84,(60+(BS$104-$AX$104)))))</f>
        <v>1.4291617307428141E-2</v>
      </c>
      <c r="BT154" s="381">
        <f>BS154*(1-VLOOKUP($AW154,'MP-2019_Female'!$A$3:$CH$103,IF(BT$104&gt;2034,84,(60+(BT$104-$AX$104)))))</f>
        <v>1.4165851075122773E-2</v>
      </c>
      <c r="BU154" s="381">
        <f>BT154*(1-VLOOKUP($AW154,'MP-2019_Female'!$A$3:$CH$103,IF(BU$104&gt;2034,84,(60+(BU$104-$AX$104)))))</f>
        <v>1.4034108660124131E-2</v>
      </c>
      <c r="BV154" s="381">
        <f>BU154*(1-VLOOKUP($AW154,'MP-2019_Female'!$A$3:$CH$103,IF(BV$104&gt;2034,84,(60+(BV$104-$AX$104)))))</f>
        <v>1.3897977806120926E-2</v>
      </c>
      <c r="BW154" s="381">
        <f>BV154*(1-VLOOKUP($AW154,'MP-2019_Female'!$A$3:$CH$103,IF(BW$104&gt;2034,84,(60+(BW$104-$AX$104)))))</f>
        <v>1.3760387825840329E-2</v>
      </c>
      <c r="BX154" s="381">
        <f>BW154*(1-VLOOKUP($AW154,'MP-2019_Female'!$A$3:$CH$103,IF(BX$104&gt;2034,84,(60+(BX$104-$AX$104)))))</f>
        <v>1.3626912063929677E-2</v>
      </c>
      <c r="BY154" s="381">
        <f>BX154*(1-VLOOKUP($AW154,'MP-2019_Female'!$A$3:$CH$103,IF(BY$104&gt;2034,84,(60+(BY$104-$AX$104)))))</f>
        <v>1.3494731016909558E-2</v>
      </c>
      <c r="BZ154" s="381">
        <f>BY154*(1-VLOOKUP($AW154,'MP-2019_Female'!$A$3:$CH$103,IF(BZ$104&gt;2034,84,(60+(BZ$104-$AX$104)))))</f>
        <v>1.3363832126045534E-2</v>
      </c>
      <c r="CA154" s="381">
        <f>BZ154*(1-VLOOKUP($AW154,'MP-2019_Female'!$A$3:$CH$103,IF(CA$104&gt;2034,84,(60+(CA$104-$AX$104)))))</f>
        <v>1.3234202954422892E-2</v>
      </c>
      <c r="CB154" s="381">
        <f>CA154*(1-VLOOKUP($AW154,'MP-2019_Female'!$A$3:$CH$103,IF(CB$104&gt;2034,84,(60+(CB$104-$AX$104)))))</f>
        <v>1.3105831185764989E-2</v>
      </c>
      <c r="CC154" s="381">
        <f>CB154*(1-VLOOKUP($AW154,'MP-2019_Female'!$A$3:$CH$103,IF(CC$104&gt;2034,84,(60+(CC$104-$AX$104)))))</f>
        <v>1.2978704623263067E-2</v>
      </c>
      <c r="CD154" s="381">
        <f>CC154*(1-VLOOKUP($AW154,'MP-2019_Female'!$A$3:$CH$103,IF(CD$104&gt;2034,84,(60+(CD$104-$AX$104)))))</f>
        <v>1.2852811188417414E-2</v>
      </c>
      <c r="CE154" s="381">
        <f>CD154*(1-VLOOKUP($AW154,'MP-2019_Female'!$A$3:$CH$103,IF(CE$104&gt;2034,84,(60+(CE$104-$AX$104)))))</f>
        <v>1.2728138919889765E-2</v>
      </c>
      <c r="CF154" s="381">
        <f>CE154*(1-VLOOKUP($AW154,'MP-2019_Female'!$A$3:$CH$103,IF(CF$104&gt;2034,84,(60+(CF$104-$AX$104)))))</f>
        <v>1.2604675972366834E-2</v>
      </c>
      <c r="CG154" s="381">
        <f>CF154*(1-VLOOKUP($AW154,'MP-2019_Female'!$A$3:$CH$103,IF(CG$104&gt;2034,84,(60+(CG$104-$AX$104)))))</f>
        <v>1.2482410615434874E-2</v>
      </c>
      <c r="CH154" s="381">
        <f>CG154*(1-VLOOKUP($AW154,'MP-2019_Female'!$A$3:$CH$103,IF(CH$104&gt;2034,84,(60+(CH$104-$AX$104)))))</f>
        <v>1.2361331232465156E-2</v>
      </c>
      <c r="CI154" s="381">
        <f>CH154*(1-VLOOKUP($AW154,'MP-2019_Female'!$A$3:$CH$103,IF(CI$104&gt;2034,84,(60+(CI$104-$AX$104)))))</f>
        <v>1.2241426319510244E-2</v>
      </c>
      <c r="CJ154" s="381">
        <f>CI154*(1-VLOOKUP($AW154,'MP-2019_Female'!$A$3:$CH$103,IF(CJ$104&gt;2034,84,(60+(CJ$104-$AX$104)))))</f>
        <v>1.2122684484210994E-2</v>
      </c>
      <c r="CK154" s="381">
        <f>CJ154*(1-VLOOKUP($AW154,'MP-2019_Female'!$A$3:$CH$103,IF(CK$104&gt;2034,84,(60+(CK$104-$AX$104)))))</f>
        <v>1.2005094444714147E-2</v>
      </c>
      <c r="CL154" s="381">
        <f>CK154*(1-VLOOKUP($AW154,'MP-2019_Female'!$A$3:$CH$103,IF(CL$104&gt;2034,84,(60+(CL$104-$AX$104)))))</f>
        <v>1.1888645028600419E-2</v>
      </c>
      <c r="CM154" s="381">
        <f>CL154*(1-VLOOKUP($AW154,'MP-2019_Female'!$A$3:$CH$103,IF(CM$104&gt;2034,84,(60+(CM$104-$AX$104)))))</f>
        <v>1.1773325171822994E-2</v>
      </c>
      <c r="CN154" s="381">
        <f>CM154*(1-VLOOKUP($AW154,'MP-2019_Female'!$A$3:$CH$103,IF(CN$104&gt;2034,84,(60+(CN$104-$AX$104)))))</f>
        <v>1.1659123917656311E-2</v>
      </c>
      <c r="CO154" s="381">
        <f>CN154*(1-VLOOKUP($AW154,'MP-2019_Female'!$A$3:$CH$103,IF(CO$104&gt;2034,84,(60+(CO$104-$AX$104)))))</f>
        <v>1.1546030415655044E-2</v>
      </c>
      <c r="CP154" s="381">
        <f>CO154*(1-VLOOKUP($AW154,'MP-2019_Female'!$A$3:$CH$103,IF(CP$104&gt;2034,84,(60+(CP$104-$AX$104)))))</f>
        <v>1.143403392062319E-2</v>
      </c>
      <c r="CQ154" s="381">
        <f>CP154*(1-VLOOKUP($AW154,'MP-2019_Female'!$A$3:$CH$103,IF(CQ$104&gt;2034,84,(60+(CQ$104-$AX$104)))))</f>
        <v>1.1323123791593144E-2</v>
      </c>
      <c r="CR154" s="381">
        <f>CQ154*(1-VLOOKUP($AW154,'MP-2019_Female'!$A$3:$CH$103,IF(CR$104&gt;2034,84,(60+(CR$104-$AX$104)))))</f>
        <v>1.1213289490814691E-2</v>
      </c>
      <c r="CS154" s="381">
        <f>CR154*(1-VLOOKUP($AW154,'MP-2019_Female'!$A$3:$CH$103,IF(CS$104&gt;2034,84,(60+(CS$104-$AX$104)))))</f>
        <v>1.1104520582753788E-2</v>
      </c>
      <c r="CT154" s="381">
        <f>CS154*(1-VLOOKUP($AW154,'MP-2019_Female'!$A$3:$CH$103,IF(CT$104&gt;2034,84,(60+(CT$104-$AX$104)))))</f>
        <v>1.0996806733101076E-2</v>
      </c>
      <c r="CU154" s="381">
        <f>CT154*(1-VLOOKUP($AW154,'MP-2019_Female'!$A$3:$CH$103,IF(CU$104&gt;2034,84,(60+(CU$104-$AX$104)))))</f>
        <v>1.0890137707789994E-2</v>
      </c>
      <c r="CV154" s="381">
        <f>CU154*(1-VLOOKUP($AW154,'MP-2019_Female'!$A$3:$CH$103,IF(CV$104&gt;2034,84,(60+(CV$104-$AX$104)))))</f>
        <v>1.0784503372024431E-2</v>
      </c>
      <c r="CW154" s="381">
        <f>CV154*(1-VLOOKUP($AW154,'MP-2019_Female'!$A$3:$CH$103,IF(CW$104&gt;2034,84,(60+(CW$104-$AX$104)))))</f>
        <v>1.0679893689315793E-2</v>
      </c>
      <c r="CX154" s="381">
        <f>CW154*(1-VLOOKUP($AW154,'MP-2019_Female'!$A$3:$CH$103,IF(CX$104&gt;2034,84,(60+(CX$104-$AX$104)))))</f>
        <v>1.0576298720529429E-2</v>
      </c>
      <c r="CY154" s="381">
        <f>CX154*(1-VLOOKUP($AW154,'MP-2019_Female'!$A$3:$CH$103,IF(CY$104&gt;2034,84,(60+(CY$104-$AX$104)))))</f>
        <v>1.0473708622940293E-2</v>
      </c>
      <c r="CZ154" s="381">
        <f>CY154*(1-VLOOKUP($AW154,'MP-2019_Female'!$A$3:$CH$103,IF(CZ$104&gt;2034,84,(60+(CZ$104-$AX$104)))))</f>
        <v>1.0372113649297772E-2</v>
      </c>
      <c r="DA154" s="381">
        <f>CZ154*(1-VLOOKUP($AW154,'MP-2019_Female'!$A$3:$CH$103,IF(DA$104&gt;2034,84,(60+(DA$104-$AX$104)))))</f>
        <v>1.0271504146899584E-2</v>
      </c>
      <c r="DB154" s="381">
        <f>DA154*(1-VLOOKUP($AW154,'MP-2019_Female'!$A$3:$CH$103,IF(DB$104&gt;2034,84,(60+(DB$104-$AX$104)))))</f>
        <v>1.0171870556674657E-2</v>
      </c>
      <c r="DC154" s="381">
        <f>DB154*(1-VLOOKUP($AW154,'MP-2019_Female'!$A$3:$CH$103,IF(DC$104&gt;2034,84,(60+(DC$104-$AX$104)))))</f>
        <v>1.0073203412274913E-2</v>
      </c>
      <c r="DD154" s="381">
        <f>DC154*(1-VLOOKUP($AW154,'MP-2019_Female'!$A$3:$CH$103,IF(DD$104&gt;2034,84,(60+(DD$104-$AX$104)))))</f>
        <v>9.9754933391758456E-3</v>
      </c>
      <c r="DE154" s="381">
        <f>DD154*(1-VLOOKUP($AW154,'MP-2019_Female'!$A$3:$CH$103,IF(DE$104&gt;2034,84,(60+(DE$104-$AX$104)))))</f>
        <v>9.8787310537858403E-3</v>
      </c>
      <c r="DF154" s="381">
        <f>DE154*(1-VLOOKUP($AW154,'MP-2019_Female'!$A$3:$CH$103,IF(DF$104&gt;2034,84,(60+(DF$104-$AX$104)))))</f>
        <v>9.782907362564118E-3</v>
      </c>
      <c r="DG154" s="381">
        <f>DF154*(1-VLOOKUP($AW154,'MP-2019_Female'!$A$3:$CH$103,IF(DG$104&gt;2034,84,(60+(DG$104-$AX$104)))))</f>
        <v>9.6880131611472454E-3</v>
      </c>
      <c r="DH154" s="381">
        <f>DG154*(1-VLOOKUP($AW154,'MP-2019_Female'!$A$3:$CH$103,IF(DH$104&gt;2034,84,(60+(DH$104-$AX$104)))))</f>
        <v>9.594039433484117E-3</v>
      </c>
      <c r="DI154" s="381">
        <f>DH154*(1-VLOOKUP($AW154,'MP-2019_Female'!$A$3:$CH$103,IF(DI$104&gt;2034,84,(60+(DI$104-$AX$104)))))</f>
        <v>9.5009772509793214E-3</v>
      </c>
      <c r="DJ154" s="381">
        <f>DI154*(1-VLOOKUP($AW154,'MP-2019_Female'!$A$3:$CH$103,IF(DJ$104&gt;2034,84,(60+(DJ$104-$AX$104)))))</f>
        <v>9.4088177716448208E-3</v>
      </c>
      <c r="DK154" s="381">
        <f>DJ154*(1-VLOOKUP($AW154,'MP-2019_Female'!$A$3:$CH$103,IF(DK$104&gt;2034,84,(60+(DK$104-$AX$104)))))</f>
        <v>9.3175522392598652E-3</v>
      </c>
      <c r="DL154" s="381">
        <f>DK154*(1-VLOOKUP($AW154,'MP-2019_Female'!$A$3:$CH$103,IF(DL$104&gt;2034,84,(60+(DL$104-$AX$104)))))</f>
        <v>9.2271719825390442E-3</v>
      </c>
      <c r="DM154" s="381">
        <f>DL154*(1-VLOOKUP($AW154,'MP-2019_Female'!$A$3:$CH$103,IF(DM$104&gt;2034,84,(60+(DM$104-$AX$104)))))</f>
        <v>9.1376684143084155E-3</v>
      </c>
      <c r="DN154" s="381">
        <f>DM154*(1-VLOOKUP($AW154,'MP-2019_Female'!$A$3:$CH$103,IF(DN$104&gt;2034,84,(60+(DN$104-$AX$104)))))</f>
        <v>9.0490330306896242E-3</v>
      </c>
      <c r="DO154" s="381">
        <f>DN154*(1-VLOOKUP($AW154,'MP-2019_Female'!$A$3:$CH$103,IF(DO$104&gt;2034,84,(60+(DO$104-$AX$104)))))</f>
        <v>8.9612574102919344E-3</v>
      </c>
      <c r="DP154" s="381">
        <f>DO154*(1-VLOOKUP($AW154,'MP-2019_Female'!$A$3:$CH$103,IF(DP$104&gt;2034,84,(60+(DP$104-$AX$104)))))</f>
        <v>8.8743332134121021E-3</v>
      </c>
      <c r="DQ154" s="381">
        <f>DP154*(1-VLOOKUP($AW154,'MP-2019_Female'!$A$3:$CH$103,IF(DQ$104&gt;2034,84,(60+(DQ$104-$AX$104)))))</f>
        <v>8.7882521812420039E-3</v>
      </c>
      <c r="DR154" s="381">
        <f>DQ154*(1-VLOOKUP($AW154,'MP-2019_Female'!$A$3:$CH$103,IF(DR$104&gt;2034,84,(60+(DR$104-$AX$104)))))</f>
        <v>8.7030061350839554E-3</v>
      </c>
      <c r="DS154" s="381">
        <f>DR154*(1-VLOOKUP($AW154,'MP-2019_Female'!$A$3:$CH$103,IF(DS$104&gt;2034,84,(60+(DS$104-$AX$104)))))</f>
        <v>8.6185869755736402E-3</v>
      </c>
      <c r="DT154" s="381">
        <f>DS154*(1-VLOOKUP($AW154,'MP-2019_Female'!$A$3:$CH$103,IF(DT$104&gt;2034,84,(60+(DT$104-$AX$104)))))</f>
        <v>8.5349866819105762E-3</v>
      </c>
      <c r="DU154" s="381">
        <f>DT154*(1-VLOOKUP($AW154,'MP-2019_Female'!$A$3:$CH$103,IF(DU$104&gt;2034,84,(60+(DU$104-$AX$104)))))</f>
        <v>8.4521973110960429E-3</v>
      </c>
      <c r="DV154" s="381">
        <f>DU154*(1-VLOOKUP($AW154,'MP-2019_Female'!$A$3:$CH$103,IF(DV$104&gt;2034,84,(60+(DV$104-$AX$104)))))</f>
        <v>8.3702109971784105E-3</v>
      </c>
      <c r="DW154" s="381">
        <f>DV154*(1-VLOOKUP($AW154,'MP-2019_Female'!$A$3:$CH$103,IF(DW$104&gt;2034,84,(60+(DW$104-$AX$104)))))</f>
        <v>8.2890199505057799E-3</v>
      </c>
      <c r="DX154" s="381">
        <f>DW154*(1-VLOOKUP($AW154,'MP-2019_Female'!$A$3:$CH$103,IF(DX$104&gt;2034,84,(60+(DX$104-$AX$104)))))</f>
        <v>8.2086164569858729E-3</v>
      </c>
      <c r="DY154" s="381">
        <f>DX154*(1-VLOOKUP($AW154,'MP-2019_Female'!$A$3:$CH$103,IF(DY$104&gt;2034,84,(60+(DY$104-$AX$104)))))</f>
        <v>8.1289928773531101E-3</v>
      </c>
      <c r="DZ154" s="381">
        <f>DY154*(1-VLOOKUP($AW154,'MP-2019_Female'!$A$3:$CH$103,IF(DZ$104&gt;2034,84,(60+(DZ$104-$AX$104)))))</f>
        <v>8.050141646442785E-3</v>
      </c>
      <c r="EA154" s="381">
        <f>DZ154*(1-VLOOKUP($AW154,'MP-2019_Female'!$A$3:$CH$103,IF(EA$104&gt;2034,84,(60+(EA$104-$AX$104)))))</f>
        <v>7.97205527247229E-3</v>
      </c>
      <c r="EB154" s="381">
        <f>EA154*(1-VLOOKUP($AW154,'MP-2019_Female'!$A$3:$CH$103,IF(EB$104&gt;2034,84,(60+(EB$104-$AX$104)))))</f>
        <v>7.8947263363293076E-3</v>
      </c>
      <c r="EC154" s="381">
        <f>EB154*(1-VLOOKUP($AW154,'MP-2019_Female'!$A$3:$CH$103,IF(EC$104&gt;2034,84,(60+(EC$104-$AX$104)))))</f>
        <v>7.8181474908669123E-3</v>
      </c>
      <c r="ED154" s="381">
        <f>EC154*(1-VLOOKUP($AW154,'MP-2019_Female'!$A$3:$CH$103,IF(ED$104&gt;2034,84,(60+(ED$104-$AX$104)))))</f>
        <v>7.742311460205503E-3</v>
      </c>
      <c r="EE154" s="381">
        <f>ED154*(1-VLOOKUP($AW154,'MP-2019_Female'!$A$3:$CH$103,IF(EE$104&gt;2034,84,(60+(EE$104-$AX$104)))))</f>
        <v>7.6672110390415089E-3</v>
      </c>
      <c r="EF154" s="381">
        <f>EE154*(1-VLOOKUP($AW154,'MP-2019_Female'!$A$3:$CH$103,IF(EF$104&gt;2034,84,(60+(EF$104-$AX$104)))))</f>
        <v>7.592839091962806E-3</v>
      </c>
      <c r="EG154" s="381">
        <f>EF154*(1-VLOOKUP($AW154,'MP-2019_Female'!$A$3:$CH$103,IF(EG$104&gt;2034,84,(60+(EG$104-$AX$104)))))</f>
        <v>7.5191885527707662E-3</v>
      </c>
      <c r="EH154" s="381">
        <f>EG154*(1-VLOOKUP($AW154,'MP-2019_Female'!$A$3:$CH$103,IF(EH$104&gt;2034,84,(60+(EH$104-$AX$104)))))</f>
        <v>7.4462524238088895E-3</v>
      </c>
      <c r="EI154" s="381">
        <f>EH154*(1-VLOOKUP($AW154,'MP-2019_Female'!$A$3:$CH$103,IF(EI$104&gt;2034,84,(60+(EI$104-$AX$104)))))</f>
        <v>7.3740237752979425E-3</v>
      </c>
      <c r="EJ154" s="381">
        <f>EI154*(1-VLOOKUP($AW154,'MP-2019_Female'!$A$3:$CH$103,IF(EJ$104&gt;2034,84,(60+(EJ$104-$AX$104)))))</f>
        <v>7.3024957446775523E-3</v>
      </c>
      <c r="EK154" s="381">
        <f>EJ154*(1-VLOOKUP($AW154,'MP-2019_Female'!$A$3:$CH$103,IF(EK$104&gt;2034,84,(60+(EK$104-$AX$104)))))</f>
        <v>7.2316615359541798E-3</v>
      </c>
      <c r="EL154" s="381">
        <f>EK154*(1-VLOOKUP($AW154,'MP-2019_Female'!$A$3:$CH$103,IF(EL$104&gt;2034,84,(60+(EL$104-$AX$104)))))</f>
        <v>7.1615144190554239E-3</v>
      </c>
      <c r="EM154" s="381">
        <f>EL154*(1-VLOOKUP($AW154,'MP-2019_Female'!$A$3:$CH$103,IF(EM$104&gt;2034,84,(60+(EM$104-$AX$104)))))</f>
        <v>7.0920477291905861E-3</v>
      </c>
      <c r="EN154" s="381">
        <f>EM154*(1-VLOOKUP($AW154,'MP-2019_Female'!$A$3:$CH$103,IF(EN$104&gt;2034,84,(60+(EN$104-$AX$104)))))</f>
        <v>7.0232548662174368E-3</v>
      </c>
      <c r="EO154" s="381">
        <f>EN154*(1-VLOOKUP($AW154,'MP-2019_Female'!$A$3:$CH$103,IF(EO$104&gt;2034,84,(60+(EO$104-$AX$104)))))</f>
        <v>6.9551292940151273E-3</v>
      </c>
      <c r="EP154" s="381">
        <f>EO154*(1-VLOOKUP($AW154,'MP-2019_Female'!$A$3:$CH$103,IF(EP$104&gt;2034,84,(60+(EP$104-$AX$104)))))</f>
        <v>6.8876645398631801E-3</v>
      </c>
      <c r="EQ154" s="381">
        <f>EP154*(1-VLOOKUP($AW154,'MP-2019_Female'!$A$3:$CH$103,IF(EQ$104&gt;2034,84,(60+(EQ$104-$AX$104)))))</f>
        <v>6.8208541938265073E-3</v>
      </c>
      <c r="ER154" s="381">
        <f>EQ154*(1-VLOOKUP($AW154,'MP-2019_Female'!$A$3:$CH$103,IF(ER$104&gt;2034,84,(60+(ER$104-$AX$104)))))</f>
        <v>6.7546919081463899E-3</v>
      </c>
      <c r="ES154" s="381">
        <f>ER154*(1-VLOOKUP($AW154,'MP-2019_Female'!$A$3:$CH$103,IF(ES$104&gt;2034,84,(60+(ES$104-$AX$104)))))</f>
        <v>6.6891713966373695E-3</v>
      </c>
      <c r="ET154" s="381">
        <f>ES154*(1-VLOOKUP($AW154,'MP-2019_Female'!$A$3:$CH$103,IF(ET$104&gt;2034,84,(60+(ET$104-$AX$104)))))</f>
        <v>6.6242864340899871E-3</v>
      </c>
      <c r="EU154" s="381">
        <f>ET154*(1-VLOOKUP($AW154,'MP-2019_Female'!$A$3:$CH$103,IF(EU$104&gt;2034,84,(60+(EU$104-$AX$104)))))</f>
        <v>6.5600308556793135E-3</v>
      </c>
      <c r="EV154" s="381">
        <f>EU154*(1-VLOOKUP($AW154,'MP-2019_Female'!$A$3:$CH$103,IF(EV$104&gt;2034,84,(60+(EV$104-$AX$104)))))</f>
        <v>6.4963985563792235E-3</v>
      </c>
      <c r="EW154" s="381">
        <f>EV154*(1-VLOOKUP($AW154,'MP-2019_Female'!$A$3:$CH$103,IF(EW$104&gt;2034,84,(60+(EW$104-$AX$104)))))</f>
        <v>6.433383490382345E-3</v>
      </c>
      <c r="EX154" s="381">
        <f>EW154*(1-VLOOKUP($AW154,'MP-2019_Female'!$A$3:$CH$103,IF(EX$104&gt;2034,84,(60+(EX$104-$AX$104)))))</f>
        <v>6.3709796705256356E-3</v>
      </c>
      <c r="EY154" s="381">
        <f>EX154*(1-VLOOKUP($AW154,'MP-2019_Female'!$A$3:$CH$103,IF(EY$104&gt;2034,84,(60+(EY$104-$AX$104)))))</f>
        <v>6.3091811677215368E-3</v>
      </c>
      <c r="EZ154" s="381">
        <f>EY154*(1-VLOOKUP($AW154,'MP-2019_Female'!$A$3:$CH$103,IF(EZ$104&gt;2034,84,(60+(EZ$104-$AX$104)))))</f>
        <v>6.2479821103946379E-3</v>
      </c>
      <c r="FA154" s="381">
        <f>EZ154*(1-VLOOKUP($AW154,'MP-2019_Female'!$A$3:$CH$103,IF(FA$104&gt;2034,84,(60+(FA$104-$AX$104)))))</f>
        <v>6.1873766839238096E-3</v>
      </c>
      <c r="FB154" s="381">
        <f>FA154*(1-VLOOKUP($AW154,'MP-2019_Female'!$A$3:$CH$103,IF(FB$104&gt;2034,84,(60+(FB$104-$AX$104)))))</f>
        <v>6.1273591300897486E-3</v>
      </c>
      <c r="FC154" s="381">
        <f>FB154*(1-VLOOKUP($AW154,'MP-2019_Female'!$A$3:$CH$103,IF(FC$104&gt;2034,84,(60+(FC$104-$AX$104)))))</f>
        <v>6.0679237465278779E-3</v>
      </c>
      <c r="FD154" s="381">
        <f>FC154*(1-VLOOKUP($AW154,'MP-2019_Female'!$A$3:$CH$103,IF(FD$104&gt;2034,84,(60+(FD$104-$AX$104)))))</f>
        <v>6.009064886186557E-3</v>
      </c>
      <c r="FE154" s="381">
        <f>FD154*(1-VLOOKUP($AW154,'MP-2019_Female'!$A$3:$CH$103,IF(FE$104&gt;2034,84,(60+(FE$104-$AX$104)))))</f>
        <v>5.9507769567905475E-3</v>
      </c>
      <c r="FF154" s="381">
        <f>FE154*(1-VLOOKUP($AW154,'MP-2019_Female'!$A$3:$CH$103,IF(FF$104&gt;2034,84,(60+(FF$104-$AX$104)))))</f>
        <v>5.8930544203096786E-3</v>
      </c>
      <c r="FG154" s="381">
        <f>FF154*(1-VLOOKUP($AW154,'MP-2019_Female'!$A$3:$CH$103,IF(FG$104&gt;2034,84,(60+(FG$104-$AX$104)))))</f>
        <v>5.8358917924326743E-3</v>
      </c>
      <c r="FH154" s="381">
        <f>FG154*(1-VLOOKUP($AW154,'MP-2019_Female'!$A$3:$CH$103,IF(FH$104&gt;2034,84,(60+(FH$104-$AX$104)))))</f>
        <v>5.7792836420460774E-3</v>
      </c>
      <c r="FI154" s="381">
        <f>FH154*(1-VLOOKUP($AW154,'MP-2019_Female'!$A$3:$CH$103,IF(FI$104&gt;2034,84,(60+(FI$104-$AX$104)))))</f>
        <v>5.7232245907182303E-3</v>
      </c>
      <c r="FJ154" s="381">
        <f>FI154*(1-VLOOKUP($AW154,'MP-2019_Female'!$A$3:$CH$103,IF(FJ$104&gt;2034,84,(60+(FJ$104-$AX$104)))))</f>
        <v>5.667709312188263E-3</v>
      </c>
      <c r="FK154" s="381">
        <f>FJ154*(1-VLOOKUP($AW154,'MP-2019_Female'!$A$3:$CH$103,IF(FK$104&gt;2034,84,(60+(FK$104-$AX$104)))))</f>
        <v>5.6127325318600365E-3</v>
      </c>
      <c r="FL154" s="381">
        <f>FK154*(1-VLOOKUP($AW154,'MP-2019_Female'!$A$3:$CH$103,IF(FL$104&gt;2034,84,(60+(FL$104-$AX$104)))))</f>
        <v>5.5582890263009936E-3</v>
      </c>
      <c r="FM154" s="381">
        <f>FL154*(1-VLOOKUP($AW154,'MP-2019_Female'!$A$3:$CH$103,IF(FM$104&gt;2034,84,(60+(FM$104-$AX$104)))))</f>
        <v>5.5043736227458739E-3</v>
      </c>
      <c r="FN154" s="381">
        <f>FM154*(1-VLOOKUP($AW154,'MP-2019_Female'!$A$3:$CH$103,IF(FN$104&gt;2034,84,(60+(FN$104-$AX$104)))))</f>
        <v>5.4509811986052387E-3</v>
      </c>
    </row>
    <row r="155" spans="49:170">
      <c r="AW155" s="172">
        <v>75</v>
      </c>
      <c r="AX155" s="199">
        <f t="shared" si="32"/>
        <v>1.7682092039145964E-2</v>
      </c>
      <c r="AY155" s="334">
        <f t="shared" si="33"/>
        <v>1.9018299999999998E-2</v>
      </c>
      <c r="AZ155" s="381">
        <f>AY155*(1-VLOOKUP($AW155,'MP-2019_Female'!$A$3:$CH$103,IF(AZ$104&gt;2034,84,(60+(AZ$104-$AX$104)))))</f>
        <v>1.8765356609999999E-2</v>
      </c>
      <c r="BA155" s="381">
        <f>AZ155*(1-VLOOKUP($AW155,'MP-2019_Female'!$A$3:$CH$103,IF(BA$104&gt;2034,84,(60+(BA$104-$AX$104)))))</f>
        <v>1.8549555008984999E-2</v>
      </c>
      <c r="BB155" s="381">
        <f>BA155*(1-VLOOKUP($AW155,'MP-2019_Female'!$A$3:$CH$103,IF(BB$104&gt;2034,84,(60+(BB$104-$AX$104)))))</f>
        <v>1.8367769369896945E-2</v>
      </c>
      <c r="BC155" s="381">
        <f>BB155*(1-VLOOKUP($AW155,'MP-2019_Female'!$A$3:$CH$103,IF(BC$104&gt;2034,84,(60+(BC$104-$AX$104)))))</f>
        <v>1.821715366106379E-2</v>
      </c>
      <c r="BD155" s="381">
        <f>BC155*(1-VLOOKUP($AW155,'MP-2019_Female'!$A$3:$CH$103,IF(BD$104&gt;2034,84,(60+(BD$104-$AX$104)))))</f>
        <v>1.8093277016168557E-2</v>
      </c>
      <c r="BE155" s="381">
        <f>BD155*(1-VLOOKUP($AW155,'MP-2019_Female'!$A$3:$CH$103,IF(BE$104&gt;2034,84,(60+(BE$104-$AX$104)))))</f>
        <v>1.7963005421652144E-2</v>
      </c>
      <c r="BF155" s="381">
        <f>BE155*(1-VLOOKUP($AW155,'MP-2019_Female'!$A$3:$CH$103,IF(BF$104&gt;2034,84,(60+(BF$104-$AX$104)))))</f>
        <v>1.7826486580447588E-2</v>
      </c>
      <c r="BG155" s="381">
        <f>BF155*(1-VLOOKUP($AW155,'MP-2019_Female'!$A$3:$CH$103,IF(BG$104&gt;2034,84,(60+(BG$104-$AX$104)))))</f>
        <v>1.7682092039145964E-2</v>
      </c>
      <c r="BH155" s="381">
        <f>BG155*(1-VLOOKUP($AW155,'MP-2019_Female'!$A$3:$CH$103,IF(BH$104&gt;2034,84,(60+(BH$104-$AX$104)))))</f>
        <v>1.7533562466017137E-2</v>
      </c>
      <c r="BI155" s="381">
        <f>BH155*(1-VLOOKUP($AW155,'MP-2019_Female'!$A$3:$CH$103,IF(BI$104&gt;2034,84,(60+(BI$104-$AX$104)))))</f>
        <v>1.7381020472562788E-2</v>
      </c>
      <c r="BJ155" s="471">
        <f>BI155*(1-VLOOKUP($AW155,'MP-2019_Female'!$A$3:$CH$103,IF(BJ$104&gt;2034,84,(60+(BJ$104-$AX$104)))))</f>
        <v>1.7228067492404235E-2</v>
      </c>
      <c r="BK155" s="381">
        <f>BJ155*(1-VLOOKUP($AW155,'MP-2019_Female'!$A$3:$CH$103,IF(BK$104&gt;2034,84,(60+(BK$104-$AX$104)))))</f>
        <v>1.7078183305220318E-2</v>
      </c>
      <c r="BL155" s="381">
        <f>BK155*(1-VLOOKUP($AW155,'MP-2019_Female'!$A$3:$CH$103,IF(BL$104&gt;2034,84,(60+(BL$104-$AX$104)))))</f>
        <v>1.6933018747125946E-2</v>
      </c>
      <c r="BM155" s="381">
        <f>BL155*(1-VLOOKUP($AW155,'MP-2019_Female'!$A$3:$CH$103,IF(BM$104&gt;2034,84,(60+(BM$104-$AX$104)))))</f>
        <v>1.6795861295274224E-2</v>
      </c>
      <c r="BN155" s="381">
        <f>BM155*(1-VLOOKUP($AW155,'MP-2019_Female'!$A$3:$CH$103,IF(BN$104&gt;2034,84,(60+(BN$104-$AX$104)))))</f>
        <v>1.6664853577171086E-2</v>
      </c>
      <c r="BO155" s="381">
        <f>BN155*(1-VLOOKUP($AW155,'MP-2019_Female'!$A$3:$CH$103,IF(BO$104&gt;2034,84,(60+(BO$104-$AX$104)))))</f>
        <v>1.6539867175342303E-2</v>
      </c>
      <c r="BP155" s="381">
        <f>BO155*(1-VLOOKUP($AW155,'MP-2019_Female'!$A$3:$CH$103,IF(BP$104&gt;2034,84,(60+(BP$104-$AX$104)))))</f>
        <v>1.641747215824477E-2</v>
      </c>
      <c r="BQ155" s="381">
        <f>BP155*(1-VLOOKUP($AW155,'MP-2019_Female'!$A$3:$CH$103,IF(BQ$104&gt;2034,84,(60+(BQ$104-$AX$104)))))</f>
        <v>1.6294341117057937E-2</v>
      </c>
      <c r="BR155" s="381">
        <f>BQ155*(1-VLOOKUP($AW155,'MP-2019_Female'!$A$3:$CH$103,IF(BR$104&gt;2034,84,(60+(BR$104-$AX$104)))))</f>
        <v>1.6167245256344883E-2</v>
      </c>
      <c r="BS155" s="381">
        <f>BR155*(1-VLOOKUP($AW155,'MP-2019_Female'!$A$3:$CH$103,IF(BS$104&gt;2034,84,(60+(BS$104-$AX$104)))))</f>
        <v>1.6033057120717221E-2</v>
      </c>
      <c r="BT155" s="381">
        <f>BS155*(1-VLOOKUP($AW155,'MP-2019_Female'!$A$3:$CH$103,IF(BT$104&gt;2034,84,(60+(BT$104-$AX$104)))))</f>
        <v>1.5891966218054908E-2</v>
      </c>
      <c r="BU155" s="381">
        <f>BT155*(1-VLOOKUP($AW155,'MP-2019_Female'!$A$3:$CH$103,IF(BU$104&gt;2034,84,(60+(BU$104-$AX$104)))))</f>
        <v>1.5744170932226999E-2</v>
      </c>
      <c r="BV155" s="381">
        <f>BU155*(1-VLOOKUP($AW155,'MP-2019_Female'!$A$3:$CH$103,IF(BV$104&gt;2034,84,(60+(BV$104-$AX$104)))))</f>
        <v>1.5591452474184397E-2</v>
      </c>
      <c r="BW155" s="381">
        <f>BV155*(1-VLOOKUP($AW155,'MP-2019_Female'!$A$3:$CH$103,IF(BW$104&gt;2034,84,(60+(BW$104-$AX$104)))))</f>
        <v>1.5437097094689971E-2</v>
      </c>
      <c r="BX155" s="381">
        <f>BW155*(1-VLOOKUP($AW155,'MP-2019_Female'!$A$3:$CH$103,IF(BX$104&gt;2034,84,(60+(BX$104-$AX$104)))))</f>
        <v>1.5287357252871479E-2</v>
      </c>
      <c r="BY155" s="381">
        <f>BX155*(1-VLOOKUP($AW155,'MP-2019_Female'!$A$3:$CH$103,IF(BY$104&gt;2034,84,(60+(BY$104-$AX$104)))))</f>
        <v>1.5139069887518624E-2</v>
      </c>
      <c r="BZ155" s="381">
        <f>BY155*(1-VLOOKUP($AW155,'MP-2019_Female'!$A$3:$CH$103,IF(BZ$104&gt;2034,84,(60+(BZ$104-$AX$104)))))</f>
        <v>1.4992220909609694E-2</v>
      </c>
      <c r="CA155" s="381">
        <f>BZ155*(1-VLOOKUP($AW155,'MP-2019_Female'!$A$3:$CH$103,IF(CA$104&gt;2034,84,(60+(CA$104-$AX$104)))))</f>
        <v>1.4846796366786479E-2</v>
      </c>
      <c r="CB155" s="381">
        <f>CA155*(1-VLOOKUP($AW155,'MP-2019_Female'!$A$3:$CH$103,IF(CB$104&gt;2034,84,(60+(CB$104-$AX$104)))))</f>
        <v>1.4702782442028649E-2</v>
      </c>
      <c r="CC155" s="381">
        <f>CB155*(1-VLOOKUP($AW155,'MP-2019_Female'!$A$3:$CH$103,IF(CC$104&gt;2034,84,(60+(CC$104-$AX$104)))))</f>
        <v>1.456016545234097E-2</v>
      </c>
      <c r="CD155" s="381">
        <f>CC155*(1-VLOOKUP($AW155,'MP-2019_Female'!$A$3:$CH$103,IF(CD$104&gt;2034,84,(60+(CD$104-$AX$104)))))</f>
        <v>1.4418931847453261E-2</v>
      </c>
      <c r="CE155" s="381">
        <f>CD155*(1-VLOOKUP($AW155,'MP-2019_Female'!$A$3:$CH$103,IF(CE$104&gt;2034,84,(60+(CE$104-$AX$104)))))</f>
        <v>1.4279068208532964E-2</v>
      </c>
      <c r="CF155" s="381">
        <f>CE155*(1-VLOOKUP($AW155,'MP-2019_Female'!$A$3:$CH$103,IF(CF$104&gt;2034,84,(60+(CF$104-$AX$104)))))</f>
        <v>1.4140561246910193E-2</v>
      </c>
      <c r="CG155" s="381">
        <f>CF155*(1-VLOOKUP($AW155,'MP-2019_Female'!$A$3:$CH$103,IF(CG$104&gt;2034,84,(60+(CG$104-$AX$104)))))</f>
        <v>1.4003397802815164E-2</v>
      </c>
      <c r="CH155" s="381">
        <f>CG155*(1-VLOOKUP($AW155,'MP-2019_Female'!$A$3:$CH$103,IF(CH$104&gt;2034,84,(60+(CH$104-$AX$104)))))</f>
        <v>1.3867564844127857E-2</v>
      </c>
      <c r="CI155" s="381">
        <f>CH155*(1-VLOOKUP($AW155,'MP-2019_Female'!$A$3:$CH$103,IF(CI$104&gt;2034,84,(60+(CI$104-$AX$104)))))</f>
        <v>1.3733049465139816E-2</v>
      </c>
      <c r="CJ155" s="381">
        <f>CI155*(1-VLOOKUP($AW155,'MP-2019_Female'!$A$3:$CH$103,IF(CJ$104&gt;2034,84,(60+(CJ$104-$AX$104)))))</f>
        <v>1.359983888532796E-2</v>
      </c>
      <c r="CK155" s="381">
        <f>CJ155*(1-VLOOKUP($AW155,'MP-2019_Female'!$A$3:$CH$103,IF(CK$104&gt;2034,84,(60+(CK$104-$AX$104)))))</f>
        <v>1.3467920448140278E-2</v>
      </c>
      <c r="CL155" s="381">
        <f>CK155*(1-VLOOKUP($AW155,'MP-2019_Female'!$A$3:$CH$103,IF(CL$104&gt;2034,84,(60+(CL$104-$AX$104)))))</f>
        <v>1.3337281619793317E-2</v>
      </c>
      <c r="CM155" s="381">
        <f>CL155*(1-VLOOKUP($AW155,'MP-2019_Female'!$A$3:$CH$103,IF(CM$104&gt;2034,84,(60+(CM$104-$AX$104)))))</f>
        <v>1.3207909988081322E-2</v>
      </c>
      <c r="CN155" s="381">
        <f>CM155*(1-VLOOKUP($AW155,'MP-2019_Female'!$A$3:$CH$103,IF(CN$104&gt;2034,84,(60+(CN$104-$AX$104)))))</f>
        <v>1.3079793261196933E-2</v>
      </c>
      <c r="CO155" s="381">
        <f>CN155*(1-VLOOKUP($AW155,'MP-2019_Female'!$A$3:$CH$103,IF(CO$104&gt;2034,84,(60+(CO$104-$AX$104)))))</f>
        <v>1.2952919266563322E-2</v>
      </c>
      <c r="CP155" s="381">
        <f>CO155*(1-VLOOKUP($AW155,'MP-2019_Female'!$A$3:$CH$103,IF(CP$104&gt;2034,84,(60+(CP$104-$AX$104)))))</f>
        <v>1.2827275949677657E-2</v>
      </c>
      <c r="CQ155" s="381">
        <f>CP155*(1-VLOOKUP($AW155,'MP-2019_Female'!$A$3:$CH$103,IF(CQ$104&gt;2034,84,(60+(CQ$104-$AX$104)))))</f>
        <v>1.2702851372965783E-2</v>
      </c>
      <c r="CR155" s="381">
        <f>CQ155*(1-VLOOKUP($AW155,'MP-2019_Female'!$A$3:$CH$103,IF(CR$104&gt;2034,84,(60+(CR$104-$AX$104)))))</f>
        <v>1.2579633714648014E-2</v>
      </c>
      <c r="CS155" s="381">
        <f>CR155*(1-VLOOKUP($AW155,'MP-2019_Female'!$A$3:$CH$103,IF(CS$104&gt;2034,84,(60+(CS$104-$AX$104)))))</f>
        <v>1.2457611267615928E-2</v>
      </c>
      <c r="CT155" s="381">
        <f>CS155*(1-VLOOKUP($AW155,'MP-2019_Female'!$A$3:$CH$103,IF(CT$104&gt;2034,84,(60+(CT$104-$AX$104)))))</f>
        <v>1.2336772438320053E-2</v>
      </c>
      <c r="CU155" s="381">
        <f>CT155*(1-VLOOKUP($AW155,'MP-2019_Female'!$A$3:$CH$103,IF(CU$104&gt;2034,84,(60+(CU$104-$AX$104)))))</f>
        <v>1.2217105745668349E-2</v>
      </c>
      <c r="CV155" s="381">
        <f>CU155*(1-VLOOKUP($AW155,'MP-2019_Female'!$A$3:$CH$103,IF(CV$104&gt;2034,84,(60+(CV$104-$AX$104)))))</f>
        <v>1.2098599819935366E-2</v>
      </c>
      <c r="CW155" s="381">
        <f>CV155*(1-VLOOKUP($AW155,'MP-2019_Female'!$A$3:$CH$103,IF(CW$104&gt;2034,84,(60+(CW$104-$AX$104)))))</f>
        <v>1.1981243401681992E-2</v>
      </c>
      <c r="CX155" s="381">
        <f>CW155*(1-VLOOKUP($AW155,'MP-2019_Female'!$A$3:$CH$103,IF(CX$104&gt;2034,84,(60+(CX$104-$AX$104)))))</f>
        <v>1.1865025340685677E-2</v>
      </c>
      <c r="CY155" s="381">
        <f>CX155*(1-VLOOKUP($AW155,'MP-2019_Female'!$A$3:$CH$103,IF(CY$104&gt;2034,84,(60+(CY$104-$AX$104)))))</f>
        <v>1.1749934594881025E-2</v>
      </c>
      <c r="CZ155" s="381">
        <f>CY155*(1-VLOOKUP($AW155,'MP-2019_Female'!$A$3:$CH$103,IF(CZ$104&gt;2034,84,(60+(CZ$104-$AX$104)))))</f>
        <v>1.1635960229310679E-2</v>
      </c>
      <c r="DA155" s="381">
        <f>CZ155*(1-VLOOKUP($AW155,'MP-2019_Female'!$A$3:$CH$103,IF(DA$104&gt;2034,84,(60+(DA$104-$AX$104)))))</f>
        <v>1.1523091415086366E-2</v>
      </c>
      <c r="DB155" s="381">
        <f>DA155*(1-VLOOKUP($AW155,'MP-2019_Female'!$A$3:$CH$103,IF(DB$104&gt;2034,84,(60+(DB$104-$AX$104)))))</f>
        <v>1.1411317428360027E-2</v>
      </c>
      <c r="DC155" s="381">
        <f>DB155*(1-VLOOKUP($AW155,'MP-2019_Female'!$A$3:$CH$103,IF(DC$104&gt;2034,84,(60+(DC$104-$AX$104)))))</f>
        <v>1.1300627649304935E-2</v>
      </c>
      <c r="DD155" s="381">
        <f>DC155*(1-VLOOKUP($AW155,'MP-2019_Female'!$A$3:$CH$103,IF(DD$104&gt;2034,84,(60+(DD$104-$AX$104)))))</f>
        <v>1.1191011561106677E-2</v>
      </c>
      <c r="DE155" s="381">
        <f>DD155*(1-VLOOKUP($AW155,'MP-2019_Female'!$A$3:$CH$103,IF(DE$104&gt;2034,84,(60+(DE$104-$AX$104)))))</f>
        <v>1.1082458748963943E-2</v>
      </c>
      <c r="DF155" s="381">
        <f>DE155*(1-VLOOKUP($AW155,'MP-2019_Female'!$A$3:$CH$103,IF(DF$104&gt;2034,84,(60+(DF$104-$AX$104)))))</f>
        <v>1.0974958899098991E-2</v>
      </c>
      <c r="DG155" s="381">
        <f>DF155*(1-VLOOKUP($AW155,'MP-2019_Female'!$A$3:$CH$103,IF(DG$104&gt;2034,84,(60+(DG$104-$AX$104)))))</f>
        <v>1.086850179777773E-2</v>
      </c>
      <c r="DH155" s="381">
        <f>DG155*(1-VLOOKUP($AW155,'MP-2019_Female'!$A$3:$CH$103,IF(DH$104&gt;2034,84,(60+(DH$104-$AX$104)))))</f>
        <v>1.0763077330339287E-2</v>
      </c>
      <c r="DI155" s="381">
        <f>DH155*(1-VLOOKUP($AW155,'MP-2019_Female'!$A$3:$CH$103,IF(DI$104&gt;2034,84,(60+(DI$104-$AX$104)))))</f>
        <v>1.0658675480234995E-2</v>
      </c>
      <c r="DJ155" s="381">
        <f>DI155*(1-VLOOKUP($AW155,'MP-2019_Female'!$A$3:$CH$103,IF(DJ$104&gt;2034,84,(60+(DJ$104-$AX$104)))))</f>
        <v>1.0555286328076716E-2</v>
      </c>
      <c r="DK155" s="381">
        <f>DJ155*(1-VLOOKUP($AW155,'MP-2019_Female'!$A$3:$CH$103,IF(DK$104&gt;2034,84,(60+(DK$104-$AX$104)))))</f>
        <v>1.0452900050694372E-2</v>
      </c>
      <c r="DL155" s="381">
        <f>DK155*(1-VLOOKUP($AW155,'MP-2019_Female'!$A$3:$CH$103,IF(DL$104&gt;2034,84,(60+(DL$104-$AX$104)))))</f>
        <v>1.0351506920202636E-2</v>
      </c>
      <c r="DM155" s="381">
        <f>DL155*(1-VLOOKUP($AW155,'MP-2019_Female'!$A$3:$CH$103,IF(DM$104&gt;2034,84,(60+(DM$104-$AX$104)))))</f>
        <v>1.025109730307667E-2</v>
      </c>
      <c r="DN155" s="381">
        <f>DM155*(1-VLOOKUP($AW155,'MP-2019_Female'!$A$3:$CH$103,IF(DN$104&gt;2034,84,(60+(DN$104-$AX$104)))))</f>
        <v>1.0151661659236826E-2</v>
      </c>
      <c r="DO155" s="381">
        <f>DN155*(1-VLOOKUP($AW155,'MP-2019_Female'!$A$3:$CH$103,IF(DO$104&gt;2034,84,(60+(DO$104-$AX$104)))))</f>
        <v>1.0053190541142228E-2</v>
      </c>
      <c r="DP155" s="381">
        <f>DO155*(1-VLOOKUP($AW155,'MP-2019_Female'!$A$3:$CH$103,IF(DP$104&gt;2034,84,(60+(DP$104-$AX$104)))))</f>
        <v>9.9556745928931489E-3</v>
      </c>
      <c r="DQ155" s="381">
        <f>DP155*(1-VLOOKUP($AW155,'MP-2019_Female'!$A$3:$CH$103,IF(DQ$104&gt;2034,84,(60+(DQ$104-$AX$104)))))</f>
        <v>9.8591045493420845E-3</v>
      </c>
      <c r="DR155" s="381">
        <f>DQ155*(1-VLOOKUP($AW155,'MP-2019_Female'!$A$3:$CH$103,IF(DR$104&gt;2034,84,(60+(DR$104-$AX$104)))))</f>
        <v>9.763471235213466E-3</v>
      </c>
      <c r="DS155" s="381">
        <f>DR155*(1-VLOOKUP($AW155,'MP-2019_Female'!$A$3:$CH$103,IF(DS$104&gt;2034,84,(60+(DS$104-$AX$104)))))</f>
        <v>9.6687655642318949E-3</v>
      </c>
      <c r="DT155" s="381">
        <f>DS155*(1-VLOOKUP($AW155,'MP-2019_Female'!$A$3:$CH$103,IF(DT$104&gt;2034,84,(60+(DT$104-$AX$104)))))</f>
        <v>9.5749785382588451E-3</v>
      </c>
      <c r="DU155" s="381">
        <f>DT155*(1-VLOOKUP($AW155,'MP-2019_Female'!$A$3:$CH$103,IF(DU$104&gt;2034,84,(60+(DU$104-$AX$104)))))</f>
        <v>9.4821012464377345E-3</v>
      </c>
      <c r="DV155" s="381">
        <f>DU155*(1-VLOOKUP($AW155,'MP-2019_Female'!$A$3:$CH$103,IF(DV$104&gt;2034,84,(60+(DV$104-$AX$104)))))</f>
        <v>9.3901248643472879E-3</v>
      </c>
      <c r="DW155" s="381">
        <f>DV155*(1-VLOOKUP($AW155,'MP-2019_Female'!$A$3:$CH$103,IF(DW$104&gt;2034,84,(60+(DW$104-$AX$104)))))</f>
        <v>9.2990406531631188E-3</v>
      </c>
      <c r="DX155" s="381">
        <f>DW155*(1-VLOOKUP($AW155,'MP-2019_Female'!$A$3:$CH$103,IF(DX$104&gt;2034,84,(60+(DX$104-$AX$104)))))</f>
        <v>9.2088399588274358E-3</v>
      </c>
      <c r="DY155" s="381">
        <f>DX155*(1-VLOOKUP($AW155,'MP-2019_Female'!$A$3:$CH$103,IF(DY$104&gt;2034,84,(60+(DY$104-$AX$104)))))</f>
        <v>9.1195142112268091E-3</v>
      </c>
      <c r="DZ155" s="381">
        <f>DY155*(1-VLOOKUP($AW155,'MP-2019_Female'!$A$3:$CH$103,IF(DZ$104&gt;2034,84,(60+(DZ$104-$AX$104)))))</f>
        <v>9.031054923377909E-3</v>
      </c>
      <c r="EA155" s="381">
        <f>DZ155*(1-VLOOKUP($AW155,'MP-2019_Female'!$A$3:$CH$103,IF(EA$104&gt;2034,84,(60+(EA$104-$AX$104)))))</f>
        <v>8.9434536906211424E-3</v>
      </c>
      <c r="EB155" s="381">
        <f>EA155*(1-VLOOKUP($AW155,'MP-2019_Female'!$A$3:$CH$103,IF(EB$104&gt;2034,84,(60+(EB$104-$AX$104)))))</f>
        <v>8.8567021898221174E-3</v>
      </c>
      <c r="EC155" s="381">
        <f>EB155*(1-VLOOKUP($AW155,'MP-2019_Female'!$A$3:$CH$103,IF(EC$104&gt;2034,84,(60+(EC$104-$AX$104)))))</f>
        <v>8.7707921785808423E-3</v>
      </c>
      <c r="ED155" s="381">
        <f>EC155*(1-VLOOKUP($AW155,'MP-2019_Female'!$A$3:$CH$103,IF(ED$104&gt;2034,84,(60+(ED$104-$AX$104)))))</f>
        <v>8.6857154944486072E-3</v>
      </c>
      <c r="EE155" s="381">
        <f>ED155*(1-VLOOKUP($AW155,'MP-2019_Female'!$A$3:$CH$103,IF(EE$104&gt;2034,84,(60+(EE$104-$AX$104)))))</f>
        <v>8.6014640541524547E-3</v>
      </c>
      <c r="EF155" s="381">
        <f>EE155*(1-VLOOKUP($AW155,'MP-2019_Female'!$A$3:$CH$103,IF(EF$104&gt;2034,84,(60+(EF$104-$AX$104)))))</f>
        <v>8.5180298528271751E-3</v>
      </c>
      <c r="EG155" s="381">
        <f>EF155*(1-VLOOKUP($AW155,'MP-2019_Female'!$A$3:$CH$103,IF(EG$104&gt;2034,84,(60+(EG$104-$AX$104)))))</f>
        <v>8.4354049632547508E-3</v>
      </c>
      <c r="EH155" s="381">
        <f>EG155*(1-VLOOKUP($AW155,'MP-2019_Female'!$A$3:$CH$103,IF(EH$104&gt;2034,84,(60+(EH$104-$AX$104)))))</f>
        <v>8.3535815351111799E-3</v>
      </c>
      <c r="EI155" s="381">
        <f>EH155*(1-VLOOKUP($AW155,'MP-2019_Female'!$A$3:$CH$103,IF(EI$104&gt;2034,84,(60+(EI$104-$AX$104)))))</f>
        <v>8.2725517942206003E-3</v>
      </c>
      <c r="EJ155" s="381">
        <f>EI155*(1-VLOOKUP($AW155,'MP-2019_Female'!$A$3:$CH$103,IF(EJ$104&gt;2034,84,(60+(EJ$104-$AX$104)))))</f>
        <v>8.1923080418166601E-3</v>
      </c>
      <c r="EK155" s="381">
        <f>EJ155*(1-VLOOKUP($AW155,'MP-2019_Female'!$A$3:$CH$103,IF(EK$104&gt;2034,84,(60+(EK$104-$AX$104)))))</f>
        <v>8.1128426538110386E-3</v>
      </c>
      <c r="EL155" s="381">
        <f>EK155*(1-VLOOKUP($AW155,'MP-2019_Female'!$A$3:$CH$103,IF(EL$104&gt;2034,84,(60+(EL$104-$AX$104)))))</f>
        <v>8.0341480800690708E-3</v>
      </c>
      <c r="EM155" s="381">
        <f>EL155*(1-VLOOKUP($AW155,'MP-2019_Female'!$A$3:$CH$103,IF(EM$104&gt;2034,84,(60+(EM$104-$AX$104)))))</f>
        <v>7.956216843692401E-3</v>
      </c>
      <c r="EN155" s="381">
        <f>EM155*(1-VLOOKUP($AW155,'MP-2019_Female'!$A$3:$CH$103,IF(EN$104&gt;2034,84,(60+(EN$104-$AX$104)))))</f>
        <v>7.8790415403085842E-3</v>
      </c>
      <c r="EO155" s="381">
        <f>EN155*(1-VLOOKUP($AW155,'MP-2019_Female'!$A$3:$CH$103,IF(EO$104&gt;2034,84,(60+(EO$104-$AX$104)))))</f>
        <v>7.8026148373675904E-3</v>
      </c>
      <c r="EP155" s="381">
        <f>EO155*(1-VLOOKUP($AW155,'MP-2019_Female'!$A$3:$CH$103,IF(EP$104&gt;2034,84,(60+(EP$104-$AX$104)))))</f>
        <v>7.7269294734451247E-3</v>
      </c>
      <c r="EQ155" s="381">
        <f>EP155*(1-VLOOKUP($AW155,'MP-2019_Female'!$A$3:$CH$103,IF(EQ$104&gt;2034,84,(60+(EQ$104-$AX$104)))))</f>
        <v>7.6519782575527068E-3</v>
      </c>
      <c r="ER155" s="381">
        <f>EQ155*(1-VLOOKUP($AW155,'MP-2019_Female'!$A$3:$CH$103,IF(ER$104&gt;2034,84,(60+(ER$104-$AX$104)))))</f>
        <v>7.5777540684544452E-3</v>
      </c>
      <c r="ES155" s="381">
        <f>ER155*(1-VLOOKUP($AW155,'MP-2019_Female'!$A$3:$CH$103,IF(ES$104&gt;2034,84,(60+(ES$104-$AX$104)))))</f>
        <v>7.5042498539904367E-3</v>
      </c>
      <c r="ET155" s="381">
        <f>ES155*(1-VLOOKUP($AW155,'MP-2019_Female'!$A$3:$CH$103,IF(ET$104&gt;2034,84,(60+(ET$104-$AX$104)))))</f>
        <v>7.4314586304067287E-3</v>
      </c>
      <c r="EU155" s="381">
        <f>ET155*(1-VLOOKUP($AW155,'MP-2019_Female'!$A$3:$CH$103,IF(EU$104&gt;2034,84,(60+(EU$104-$AX$104)))))</f>
        <v>7.3593734816917835E-3</v>
      </c>
      <c r="EV155" s="381">
        <f>EU155*(1-VLOOKUP($AW155,'MP-2019_Female'!$A$3:$CH$103,IF(EV$104&gt;2034,84,(60+(EV$104-$AX$104)))))</f>
        <v>7.2879875589193727E-3</v>
      </c>
      <c r="EW155" s="381">
        <f>EV155*(1-VLOOKUP($AW155,'MP-2019_Female'!$A$3:$CH$103,IF(EW$104&gt;2034,84,(60+(EW$104-$AX$104)))))</f>
        <v>7.2172940795978543E-3</v>
      </c>
      <c r="EX155" s="381">
        <f>EW155*(1-VLOOKUP($AW155,'MP-2019_Female'!$A$3:$CH$103,IF(EX$104&gt;2034,84,(60+(EX$104-$AX$104)))))</f>
        <v>7.1472863270257547E-3</v>
      </c>
      <c r="EY155" s="381">
        <f>EX155*(1-VLOOKUP($AW155,'MP-2019_Female'!$A$3:$CH$103,IF(EY$104&gt;2034,84,(60+(EY$104-$AX$104)))))</f>
        <v>7.0779576496536045E-3</v>
      </c>
      <c r="EZ155" s="381">
        <f>EY155*(1-VLOOKUP($AW155,'MP-2019_Female'!$A$3:$CH$103,IF(EZ$104&gt;2034,84,(60+(EZ$104-$AX$104)))))</f>
        <v>7.0093014604519647E-3</v>
      </c>
      <c r="FA155" s="381">
        <f>EZ155*(1-VLOOKUP($AW155,'MP-2019_Female'!$A$3:$CH$103,IF(FA$104&gt;2034,84,(60+(FA$104-$AX$104)))))</f>
        <v>6.94131123628558E-3</v>
      </c>
      <c r="FB155" s="381">
        <f>FA155*(1-VLOOKUP($AW155,'MP-2019_Female'!$A$3:$CH$103,IF(FB$104&gt;2034,84,(60+(FB$104-$AX$104)))))</f>
        <v>6.8739805172936099E-3</v>
      </c>
      <c r="FC155" s="381">
        <f>FB155*(1-VLOOKUP($AW155,'MP-2019_Female'!$A$3:$CH$103,IF(FC$104&gt;2034,84,(60+(FC$104-$AX$104)))))</f>
        <v>6.807302906275862E-3</v>
      </c>
      <c r="FD155" s="381">
        <f>FC155*(1-VLOOKUP($AW155,'MP-2019_Female'!$A$3:$CH$103,IF(FD$104&gt;2034,84,(60+(FD$104-$AX$104)))))</f>
        <v>6.741272068084986E-3</v>
      </c>
      <c r="FE155" s="381">
        <f>FD155*(1-VLOOKUP($AW155,'MP-2019_Female'!$A$3:$CH$103,IF(FE$104&gt;2034,84,(60+(FE$104-$AX$104)))))</f>
        <v>6.675881729024561E-3</v>
      </c>
      <c r="FF155" s="381">
        <f>FE155*(1-VLOOKUP($AW155,'MP-2019_Female'!$A$3:$CH$103,IF(FF$104&gt;2034,84,(60+(FF$104-$AX$104)))))</f>
        <v>6.6111256762530221E-3</v>
      </c>
      <c r="FG155" s="381">
        <f>FF155*(1-VLOOKUP($AW155,'MP-2019_Female'!$A$3:$CH$103,IF(FG$104&gt;2034,84,(60+(FG$104-$AX$104)))))</f>
        <v>6.5469977571933676E-3</v>
      </c>
      <c r="FH155" s="381">
        <f>FG155*(1-VLOOKUP($AW155,'MP-2019_Female'!$A$3:$CH$103,IF(FH$104&gt;2034,84,(60+(FH$104-$AX$104)))))</f>
        <v>6.4834918789485919E-3</v>
      </c>
      <c r="FI155" s="381">
        <f>FH155*(1-VLOOKUP($AW155,'MP-2019_Female'!$A$3:$CH$103,IF(FI$104&gt;2034,84,(60+(FI$104-$AX$104)))))</f>
        <v>6.4206020077227904E-3</v>
      </c>
      <c r="FJ155" s="381">
        <f>FI155*(1-VLOOKUP($AW155,'MP-2019_Female'!$A$3:$CH$103,IF(FJ$104&gt;2034,84,(60+(FJ$104-$AX$104)))))</f>
        <v>6.3583221682478788E-3</v>
      </c>
      <c r="FK155" s="381">
        <f>FJ155*(1-VLOOKUP($AW155,'MP-2019_Female'!$A$3:$CH$103,IF(FK$104&gt;2034,84,(60+(FK$104-$AX$104)))))</f>
        <v>6.2966464432158741E-3</v>
      </c>
      <c r="FL155" s="381">
        <f>FK155*(1-VLOOKUP($AW155,'MP-2019_Female'!$A$3:$CH$103,IF(FL$104&gt;2034,84,(60+(FL$104-$AX$104)))))</f>
        <v>6.2355689727166801E-3</v>
      </c>
      <c r="FM155" s="381">
        <f>FL155*(1-VLOOKUP($AW155,'MP-2019_Female'!$A$3:$CH$103,IF(FM$104&gt;2034,84,(60+(FM$104-$AX$104)))))</f>
        <v>6.175083953681328E-3</v>
      </c>
      <c r="FN155" s="381">
        <f>FM155*(1-VLOOKUP($AW155,'MP-2019_Female'!$A$3:$CH$103,IF(FN$104&gt;2034,84,(60+(FN$104-$AX$104)))))</f>
        <v>6.1151856393306192E-3</v>
      </c>
    </row>
    <row r="156" spans="49:170">
      <c r="AW156" s="172">
        <v>76</v>
      </c>
      <c r="AX156" s="199">
        <f t="shared" si="32"/>
        <v>1.9929367772527691E-2</v>
      </c>
      <c r="AY156" s="334">
        <f t="shared" si="33"/>
        <v>2.1321099999999999E-2</v>
      </c>
      <c r="AZ156" s="381">
        <f>AY156*(1-VLOOKUP($AW156,'MP-2019_Female'!$A$3:$CH$103,IF(AZ$104&gt;2034,84,(60+(AZ$104-$AX$104)))))</f>
        <v>2.1050322029999999E-2</v>
      </c>
      <c r="BA156" s="381">
        <f>AZ156*(1-VLOOKUP($AW156,'MP-2019_Female'!$A$3:$CH$103,IF(BA$104&gt;2034,84,(60+(BA$104-$AX$104)))))</f>
        <v>2.0822978552075998E-2</v>
      </c>
      <c r="BB156" s="381">
        <f>BA156*(1-VLOOKUP($AW156,'MP-2019_Female'!$A$3:$CH$103,IF(BB$104&gt;2034,84,(60+(BB$104-$AX$104)))))</f>
        <v>2.0633489447252108E-2</v>
      </c>
      <c r="BC156" s="381">
        <f>BB156*(1-VLOOKUP($AW156,'MP-2019_Female'!$A$3:$CH$103,IF(BC$104&gt;2034,84,(60+(BC$104-$AX$104)))))</f>
        <v>2.0478738276397717E-2</v>
      </c>
      <c r="BD156" s="381">
        <f>BC156*(1-VLOOKUP($AW156,'MP-2019_Female'!$A$3:$CH$103,IF(BD$104&gt;2034,84,(60+(BD$104-$AX$104)))))</f>
        <v>2.0353817972911692E-2</v>
      </c>
      <c r="BE156" s="381">
        <f>BD156*(1-VLOOKUP($AW156,'MP-2019_Female'!$A$3:$CH$103,IF(BE$104&gt;2034,84,(60+(BE$104-$AX$104)))))</f>
        <v>2.0221518156087769E-2</v>
      </c>
      <c r="BF156" s="381">
        <f>BE156*(1-VLOOKUP($AW156,'MP-2019_Female'!$A$3:$CH$103,IF(BF$104&gt;2034,84,(60+(BF$104-$AX$104)))))</f>
        <v>2.0079967528995154E-2</v>
      </c>
      <c r="BG156" s="381">
        <f>BF156*(1-VLOOKUP($AW156,'MP-2019_Female'!$A$3:$CH$103,IF(BG$104&gt;2034,84,(60+(BG$104-$AX$104)))))</f>
        <v>1.9929367772527691E-2</v>
      </c>
      <c r="BH156" s="381">
        <f>BG156*(1-VLOOKUP($AW156,'MP-2019_Female'!$A$3:$CH$103,IF(BH$104&gt;2034,84,(60+(BH$104-$AX$104)))))</f>
        <v>1.9769932830347468E-2</v>
      </c>
      <c r="BI156" s="381">
        <f>BH156*(1-VLOOKUP($AW156,'MP-2019_Female'!$A$3:$CH$103,IF(BI$104&gt;2034,84,(60+(BI$104-$AX$104)))))</f>
        <v>1.9601888401289517E-2</v>
      </c>
      <c r="BJ156" s="471">
        <f>BI156*(1-VLOOKUP($AW156,'MP-2019_Female'!$A$3:$CH$103,IF(BJ$104&gt;2034,84,(60+(BJ$104-$AX$104)))))</f>
        <v>1.9429391783358167E-2</v>
      </c>
      <c r="BK156" s="381">
        <f>BJ156*(1-VLOOKUP($AW156,'MP-2019_Female'!$A$3:$CH$103,IF(BK$104&gt;2034,84,(60+(BK$104-$AX$104)))))</f>
        <v>1.925647019648628E-2</v>
      </c>
      <c r="BL156" s="381">
        <f>BK156*(1-VLOOKUP($AW156,'MP-2019_Female'!$A$3:$CH$103,IF(BL$104&gt;2034,84,(60+(BL$104-$AX$104)))))</f>
        <v>1.908508761173755E-2</v>
      </c>
      <c r="BM156" s="381">
        <f>BL156*(1-VLOOKUP($AW156,'MP-2019_Female'!$A$3:$CH$103,IF(BM$104&gt;2034,84,(60+(BM$104-$AX$104)))))</f>
        <v>1.8919047349515432E-2</v>
      </c>
      <c r="BN156" s="381">
        <f>BM156*(1-VLOOKUP($AW156,'MP-2019_Female'!$A$3:$CH$103,IF(BN$104&gt;2034,84,(60+(BN$104-$AX$104)))))</f>
        <v>1.8760127351779503E-2</v>
      </c>
      <c r="BO156" s="381">
        <f>BN156*(1-VLOOKUP($AW156,'MP-2019_Female'!$A$3:$CH$103,IF(BO$104&gt;2034,84,(60+(BO$104-$AX$104)))))</f>
        <v>1.8608170320230089E-2</v>
      </c>
      <c r="BP156" s="381">
        <f>BO156*(1-VLOOKUP($AW156,'MP-2019_Female'!$A$3:$CH$103,IF(BP$104&gt;2034,84,(60+(BP$104-$AX$104)))))</f>
        <v>1.8461165774700271E-2</v>
      </c>
      <c r="BQ156" s="381">
        <f>BP156*(1-VLOOKUP($AW156,'MP-2019_Female'!$A$3:$CH$103,IF(BQ$104&gt;2034,84,(60+(BQ$104-$AX$104)))))</f>
        <v>1.8315322565080137E-2</v>
      </c>
      <c r="BR156" s="381">
        <f>BQ156*(1-VLOOKUP($AW156,'MP-2019_Female'!$A$3:$CH$103,IF(BR$104&gt;2034,84,(60+(BR$104-$AX$104)))))</f>
        <v>1.8166968452302989E-2</v>
      </c>
      <c r="BS156" s="381">
        <f>BR156*(1-VLOOKUP($AW156,'MP-2019_Female'!$A$3:$CH$103,IF(BS$104&gt;2034,84,(60+(BS$104-$AX$104)))))</f>
        <v>1.8014365917303644E-2</v>
      </c>
      <c r="BT156" s="381">
        <f>BS156*(1-VLOOKUP($AW156,'MP-2019_Female'!$A$3:$CH$103,IF(BT$104&gt;2034,84,(60+(BT$104-$AX$104)))))</f>
        <v>1.7854038060639642E-2</v>
      </c>
      <c r="BU156" s="381">
        <f>BT156*(1-VLOOKUP($AW156,'MP-2019_Female'!$A$3:$CH$103,IF(BU$104&gt;2034,84,(60+(BU$104-$AX$104)))))</f>
        <v>1.7687995506675692E-2</v>
      </c>
      <c r="BV156" s="381">
        <f>BU156*(1-VLOOKUP($AW156,'MP-2019_Female'!$A$3:$CH$103,IF(BV$104&gt;2034,84,(60+(BV$104-$AX$104)))))</f>
        <v>1.7516421950260937E-2</v>
      </c>
      <c r="BW156" s="381">
        <f>BV156*(1-VLOOKUP($AW156,'MP-2019_Female'!$A$3:$CH$103,IF(BW$104&gt;2034,84,(60+(BW$104-$AX$104)))))</f>
        <v>1.7343009372953352E-2</v>
      </c>
      <c r="BX156" s="381">
        <f>BW156*(1-VLOOKUP($AW156,'MP-2019_Female'!$A$3:$CH$103,IF(BX$104&gt;2034,84,(60+(BX$104-$AX$104)))))</f>
        <v>1.7174782182035702E-2</v>
      </c>
      <c r="BY156" s="381">
        <f>BX156*(1-VLOOKUP($AW156,'MP-2019_Female'!$A$3:$CH$103,IF(BY$104&gt;2034,84,(60+(BY$104-$AX$104)))))</f>
        <v>1.7008186794869956E-2</v>
      </c>
      <c r="BZ156" s="381">
        <f>BY156*(1-VLOOKUP($AW156,'MP-2019_Female'!$A$3:$CH$103,IF(BZ$104&gt;2034,84,(60+(BZ$104-$AX$104)))))</f>
        <v>1.6843207382959718E-2</v>
      </c>
      <c r="CA156" s="381">
        <f>BZ156*(1-VLOOKUP($AW156,'MP-2019_Female'!$A$3:$CH$103,IF(CA$104&gt;2034,84,(60+(CA$104-$AX$104)))))</f>
        <v>1.667982827134501E-2</v>
      </c>
      <c r="CB156" s="381">
        <f>CA156*(1-VLOOKUP($AW156,'MP-2019_Female'!$A$3:$CH$103,IF(CB$104&gt;2034,84,(60+(CB$104-$AX$104)))))</f>
        <v>1.6518033937112962E-2</v>
      </c>
      <c r="CC156" s="381">
        <f>CB156*(1-VLOOKUP($AW156,'MP-2019_Female'!$A$3:$CH$103,IF(CC$104&gt;2034,84,(60+(CC$104-$AX$104)))))</f>
        <v>1.6357809007922965E-2</v>
      </c>
      <c r="CD156" s="381">
        <f>CC156*(1-VLOOKUP($AW156,'MP-2019_Female'!$A$3:$CH$103,IF(CD$104&gt;2034,84,(60+(CD$104-$AX$104)))))</f>
        <v>1.6199138260546111E-2</v>
      </c>
      <c r="CE156" s="381">
        <f>CD156*(1-VLOOKUP($AW156,'MP-2019_Female'!$A$3:$CH$103,IF(CE$104&gt;2034,84,(60+(CE$104-$AX$104)))))</f>
        <v>1.6042006619418812E-2</v>
      </c>
      <c r="CF156" s="381">
        <f>CE156*(1-VLOOKUP($AW156,'MP-2019_Female'!$A$3:$CH$103,IF(CF$104&gt;2034,84,(60+(CF$104-$AX$104)))))</f>
        <v>1.5886399155210448E-2</v>
      </c>
      <c r="CG156" s="381">
        <f>CF156*(1-VLOOKUP($AW156,'MP-2019_Female'!$A$3:$CH$103,IF(CG$104&gt;2034,84,(60+(CG$104-$AX$104)))))</f>
        <v>1.5732301083404905E-2</v>
      </c>
      <c r="CH156" s="381">
        <f>CG156*(1-VLOOKUP($AW156,'MP-2019_Female'!$A$3:$CH$103,IF(CH$104&gt;2034,84,(60+(CH$104-$AX$104)))))</f>
        <v>1.5579697762895877E-2</v>
      </c>
      <c r="CI156" s="381">
        <f>CH156*(1-VLOOKUP($AW156,'MP-2019_Female'!$A$3:$CH$103,IF(CI$104&gt;2034,84,(60+(CI$104-$AX$104)))))</f>
        <v>1.5428574694595786E-2</v>
      </c>
      <c r="CJ156" s="381">
        <f>CI156*(1-VLOOKUP($AW156,'MP-2019_Female'!$A$3:$CH$103,IF(CJ$104&gt;2034,84,(60+(CJ$104-$AX$104)))))</f>
        <v>1.5278917520058206E-2</v>
      </c>
      <c r="CK156" s="381">
        <f>CJ156*(1-VLOOKUP($AW156,'MP-2019_Female'!$A$3:$CH$103,IF(CK$104&gt;2034,84,(60+(CK$104-$AX$104)))))</f>
        <v>1.5130712020113641E-2</v>
      </c>
      <c r="CL156" s="381">
        <f>CK156*(1-VLOOKUP($AW156,'MP-2019_Female'!$A$3:$CH$103,IF(CL$104&gt;2034,84,(60+(CL$104-$AX$104)))))</f>
        <v>1.4983944113518537E-2</v>
      </c>
      <c r="CM156" s="381">
        <f>CL156*(1-VLOOKUP($AW156,'MP-2019_Female'!$A$3:$CH$103,IF(CM$104&gt;2034,84,(60+(CM$104-$AX$104)))))</f>
        <v>1.4838599855617408E-2</v>
      </c>
      <c r="CN156" s="381">
        <f>CM156*(1-VLOOKUP($AW156,'MP-2019_Female'!$A$3:$CH$103,IF(CN$104&gt;2034,84,(60+(CN$104-$AX$104)))))</f>
        <v>1.4694665437017917E-2</v>
      </c>
      <c r="CO156" s="381">
        <f>CN156*(1-VLOOKUP($AW156,'MP-2019_Female'!$A$3:$CH$103,IF(CO$104&gt;2034,84,(60+(CO$104-$AX$104)))))</f>
        <v>1.4552127182278843E-2</v>
      </c>
      <c r="CP156" s="381">
        <f>CO156*(1-VLOOKUP($AW156,'MP-2019_Female'!$A$3:$CH$103,IF(CP$104&gt;2034,84,(60+(CP$104-$AX$104)))))</f>
        <v>1.4410971548610738E-2</v>
      </c>
      <c r="CQ156" s="381">
        <f>CP156*(1-VLOOKUP($AW156,'MP-2019_Female'!$A$3:$CH$103,IF(CQ$104&gt;2034,84,(60+(CQ$104-$AX$104)))))</f>
        <v>1.4271185124589213E-2</v>
      </c>
      <c r="CR156" s="381">
        <f>CQ156*(1-VLOOKUP($AW156,'MP-2019_Female'!$A$3:$CH$103,IF(CR$104&gt;2034,84,(60+(CR$104-$AX$104)))))</f>
        <v>1.4132754628880697E-2</v>
      </c>
      <c r="CS156" s="381">
        <f>CR156*(1-VLOOKUP($AW156,'MP-2019_Female'!$A$3:$CH$103,IF(CS$104&gt;2034,84,(60+(CS$104-$AX$104)))))</f>
        <v>1.3995666908980553E-2</v>
      </c>
      <c r="CT156" s="381">
        <f>CS156*(1-VLOOKUP($AW156,'MP-2019_Female'!$A$3:$CH$103,IF(CT$104&gt;2034,84,(60+(CT$104-$AX$104)))))</f>
        <v>1.3859908939963441E-2</v>
      </c>
      <c r="CU156" s="381">
        <f>CT156*(1-VLOOKUP($AW156,'MP-2019_Female'!$A$3:$CH$103,IF(CU$104&gt;2034,84,(60+(CU$104-$AX$104)))))</f>
        <v>1.3725467823245794E-2</v>
      </c>
      <c r="CV156" s="381">
        <f>CU156*(1-VLOOKUP($AW156,'MP-2019_Female'!$A$3:$CH$103,IF(CV$104&gt;2034,84,(60+(CV$104-$AX$104)))))</f>
        <v>1.3592330785360309E-2</v>
      </c>
      <c r="CW156" s="381">
        <f>CV156*(1-VLOOKUP($AW156,'MP-2019_Female'!$A$3:$CH$103,IF(CW$104&gt;2034,84,(60+(CW$104-$AX$104)))))</f>
        <v>1.3460485176742315E-2</v>
      </c>
      <c r="CX156" s="381">
        <f>CW156*(1-VLOOKUP($AW156,'MP-2019_Female'!$A$3:$CH$103,IF(CX$104&gt;2034,84,(60+(CX$104-$AX$104)))))</f>
        <v>1.3329918470527913E-2</v>
      </c>
      <c r="CY156" s="381">
        <f>CX156*(1-VLOOKUP($AW156,'MP-2019_Female'!$A$3:$CH$103,IF(CY$104&gt;2034,84,(60+(CY$104-$AX$104)))))</f>
        <v>1.3200618261363792E-2</v>
      </c>
      <c r="CZ156" s="381">
        <f>CY156*(1-VLOOKUP($AW156,'MP-2019_Female'!$A$3:$CH$103,IF(CZ$104&gt;2034,84,(60+(CZ$104-$AX$104)))))</f>
        <v>1.3072572264228564E-2</v>
      </c>
      <c r="DA156" s="381">
        <f>CZ156*(1-VLOOKUP($AW156,'MP-2019_Female'!$A$3:$CH$103,IF(DA$104&gt;2034,84,(60+(DA$104-$AX$104)))))</f>
        <v>1.2945768313265545E-2</v>
      </c>
      <c r="DB156" s="381">
        <f>DA156*(1-VLOOKUP($AW156,'MP-2019_Female'!$A$3:$CH$103,IF(DB$104&gt;2034,84,(60+(DB$104-$AX$104)))))</f>
        <v>1.2820194360626869E-2</v>
      </c>
      <c r="DC156" s="381">
        <f>DB156*(1-VLOOKUP($AW156,'MP-2019_Female'!$A$3:$CH$103,IF(DC$104&gt;2034,84,(60+(DC$104-$AX$104)))))</f>
        <v>1.2695838475328788E-2</v>
      </c>
      <c r="DD156" s="381">
        <f>DC156*(1-VLOOKUP($AW156,'MP-2019_Female'!$A$3:$CH$103,IF(DD$104&gt;2034,84,(60+(DD$104-$AX$104)))))</f>
        <v>1.2572688842118098E-2</v>
      </c>
      <c r="DE156" s="381">
        <f>DD156*(1-VLOOKUP($AW156,'MP-2019_Female'!$A$3:$CH$103,IF(DE$104&gt;2034,84,(60+(DE$104-$AX$104)))))</f>
        <v>1.2450733760349551E-2</v>
      </c>
      <c r="DF156" s="381">
        <f>DE156*(1-VLOOKUP($AW156,'MP-2019_Female'!$A$3:$CH$103,IF(DF$104&gt;2034,84,(60+(DF$104-$AX$104)))))</f>
        <v>1.2329961642874161E-2</v>
      </c>
      <c r="DG156" s="381">
        <f>DF156*(1-VLOOKUP($AW156,'MP-2019_Female'!$A$3:$CH$103,IF(DG$104&gt;2034,84,(60+(DG$104-$AX$104)))))</f>
        <v>1.2210361014938281E-2</v>
      </c>
      <c r="DH156" s="381">
        <f>DG156*(1-VLOOKUP($AW156,'MP-2019_Female'!$A$3:$CH$103,IF(DH$104&gt;2034,84,(60+(DH$104-$AX$104)))))</f>
        <v>1.2091920513093379E-2</v>
      </c>
      <c r="DI156" s="381">
        <f>DH156*(1-VLOOKUP($AW156,'MP-2019_Female'!$A$3:$CH$103,IF(DI$104&gt;2034,84,(60+(DI$104-$AX$104)))))</f>
        <v>1.1974628884116373E-2</v>
      </c>
      <c r="DJ156" s="381">
        <f>DI156*(1-VLOOKUP($AW156,'MP-2019_Female'!$A$3:$CH$103,IF(DJ$104&gt;2034,84,(60+(DJ$104-$AX$104)))))</f>
        <v>1.1858474983940444E-2</v>
      </c>
      <c r="DK156" s="381">
        <f>DJ156*(1-VLOOKUP($AW156,'MP-2019_Female'!$A$3:$CH$103,IF(DK$104&gt;2034,84,(60+(DK$104-$AX$104)))))</f>
        <v>1.174344777659622E-2</v>
      </c>
      <c r="DL156" s="381">
        <f>DK156*(1-VLOOKUP($AW156,'MP-2019_Female'!$A$3:$CH$103,IF(DL$104&gt;2034,84,(60+(DL$104-$AX$104)))))</f>
        <v>1.1629536333163236E-2</v>
      </c>
      <c r="DM156" s="381">
        <f>DL156*(1-VLOOKUP($AW156,'MP-2019_Female'!$A$3:$CH$103,IF(DM$104&gt;2034,84,(60+(DM$104-$AX$104)))))</f>
        <v>1.1516729830731553E-2</v>
      </c>
      <c r="DN156" s="381">
        <f>DM156*(1-VLOOKUP($AW156,'MP-2019_Female'!$A$3:$CH$103,IF(DN$104&gt;2034,84,(60+(DN$104-$AX$104)))))</f>
        <v>1.1405017551373456E-2</v>
      </c>
      <c r="DO156" s="381">
        <f>DN156*(1-VLOOKUP($AW156,'MP-2019_Female'!$A$3:$CH$103,IF(DO$104&gt;2034,84,(60+(DO$104-$AX$104)))))</f>
        <v>1.1294388881125132E-2</v>
      </c>
      <c r="DP156" s="381">
        <f>DO156*(1-VLOOKUP($AW156,'MP-2019_Female'!$A$3:$CH$103,IF(DP$104&gt;2034,84,(60+(DP$104-$AX$104)))))</f>
        <v>1.1184833308978218E-2</v>
      </c>
      <c r="DQ156" s="381">
        <f>DP156*(1-VLOOKUP($AW156,'MP-2019_Female'!$A$3:$CH$103,IF(DQ$104&gt;2034,84,(60+(DQ$104-$AX$104)))))</f>
        <v>1.1076340425881129E-2</v>
      </c>
      <c r="DR156" s="381">
        <f>DQ156*(1-VLOOKUP($AW156,'MP-2019_Female'!$A$3:$CH$103,IF(DR$104&gt;2034,84,(60+(DR$104-$AX$104)))))</f>
        <v>1.0968899923750082E-2</v>
      </c>
      <c r="DS156" s="381">
        <f>DR156*(1-VLOOKUP($AW156,'MP-2019_Female'!$A$3:$CH$103,IF(DS$104&gt;2034,84,(60+(DS$104-$AX$104)))))</f>
        <v>1.0862501594489706E-2</v>
      </c>
      <c r="DT156" s="381">
        <f>DS156*(1-VLOOKUP($AW156,'MP-2019_Female'!$A$3:$CH$103,IF(DT$104&gt;2034,84,(60+(DT$104-$AX$104)))))</f>
        <v>1.0757135329023155E-2</v>
      </c>
      <c r="DU156" s="381">
        <f>DT156*(1-VLOOKUP($AW156,'MP-2019_Female'!$A$3:$CH$103,IF(DU$104&gt;2034,84,(60+(DU$104-$AX$104)))))</f>
        <v>1.065279111633163E-2</v>
      </c>
      <c r="DV156" s="381">
        <f>DU156*(1-VLOOKUP($AW156,'MP-2019_Female'!$A$3:$CH$103,IF(DV$104&gt;2034,84,(60+(DV$104-$AX$104)))))</f>
        <v>1.0549459042503213E-2</v>
      </c>
      <c r="DW156" s="381">
        <f>DV156*(1-VLOOKUP($AW156,'MP-2019_Female'!$A$3:$CH$103,IF(DW$104&gt;2034,84,(60+(DW$104-$AX$104)))))</f>
        <v>1.0447129289790932E-2</v>
      </c>
      <c r="DX156" s="381">
        <f>DW156*(1-VLOOKUP($AW156,'MP-2019_Female'!$A$3:$CH$103,IF(DX$104&gt;2034,84,(60+(DX$104-$AX$104)))))</f>
        <v>1.034579213567996E-2</v>
      </c>
      <c r="DY156" s="381">
        <f>DX156*(1-VLOOKUP($AW156,'MP-2019_Female'!$A$3:$CH$103,IF(DY$104&gt;2034,84,(60+(DY$104-$AX$104)))))</f>
        <v>1.0245437951963863E-2</v>
      </c>
      <c r="DZ156" s="381">
        <f>DY156*(1-VLOOKUP($AW156,'MP-2019_Female'!$A$3:$CH$103,IF(DZ$104&gt;2034,84,(60+(DZ$104-$AX$104)))))</f>
        <v>1.0146057203829814E-2</v>
      </c>
      <c r="EA156" s="381">
        <f>DZ156*(1-VLOOKUP($AW156,'MP-2019_Female'!$A$3:$CH$103,IF(EA$104&gt;2034,84,(60+(EA$104-$AX$104)))))</f>
        <v>1.0047640448952665E-2</v>
      </c>
      <c r="EB156" s="381">
        <f>EA156*(1-VLOOKUP($AW156,'MP-2019_Female'!$A$3:$CH$103,IF(EB$104&gt;2034,84,(60+(EB$104-$AX$104)))))</f>
        <v>9.950178336597823E-3</v>
      </c>
      <c r="EC156" s="381">
        <f>EB156*(1-VLOOKUP($AW156,'MP-2019_Female'!$A$3:$CH$103,IF(EC$104&gt;2034,84,(60+(EC$104-$AX$104)))))</f>
        <v>9.8536616067328234E-3</v>
      </c>
      <c r="ED156" s="381">
        <f>EC156*(1-VLOOKUP($AW156,'MP-2019_Female'!$A$3:$CH$103,IF(ED$104&gt;2034,84,(60+(ED$104-$AX$104)))))</f>
        <v>9.7580810891475141E-3</v>
      </c>
      <c r="EE156" s="381">
        <f>ED156*(1-VLOOKUP($AW156,'MP-2019_Female'!$A$3:$CH$103,IF(EE$104&gt;2034,84,(60+(EE$104-$AX$104)))))</f>
        <v>9.6634277025827824E-3</v>
      </c>
      <c r="EF156" s="381">
        <f>EE156*(1-VLOOKUP($AW156,'MP-2019_Female'!$A$3:$CH$103,IF(EF$104&gt;2034,84,(60+(EF$104-$AX$104)))))</f>
        <v>9.5696924538677293E-3</v>
      </c>
      <c r="EG156" s="381">
        <f>EF156*(1-VLOOKUP($AW156,'MP-2019_Female'!$A$3:$CH$103,IF(EG$104&gt;2034,84,(60+(EG$104-$AX$104)))))</f>
        <v>9.4768664370652126E-3</v>
      </c>
      <c r="EH156" s="381">
        <f>EG156*(1-VLOOKUP($AW156,'MP-2019_Female'!$A$3:$CH$103,IF(EH$104&gt;2034,84,(60+(EH$104-$AX$104)))))</f>
        <v>9.3849408326256798E-3</v>
      </c>
      <c r="EI156" s="381">
        <f>EH156*(1-VLOOKUP($AW156,'MP-2019_Female'!$A$3:$CH$103,IF(EI$104&gt;2034,84,(60+(EI$104-$AX$104)))))</f>
        <v>9.29390690654921E-3</v>
      </c>
      <c r="EJ156" s="381">
        <f>EI156*(1-VLOOKUP($AW156,'MP-2019_Female'!$A$3:$CH$103,IF(EJ$104&gt;2034,84,(60+(EJ$104-$AX$104)))))</f>
        <v>9.2037560095556831E-3</v>
      </c>
      <c r="EK156" s="381">
        <f>EJ156*(1-VLOOKUP($AW156,'MP-2019_Female'!$A$3:$CH$103,IF(EK$104&gt;2034,84,(60+(EK$104-$AX$104)))))</f>
        <v>9.1144795762629922E-3</v>
      </c>
      <c r="EL156" s="381">
        <f>EK156*(1-VLOOKUP($AW156,'MP-2019_Female'!$A$3:$CH$103,IF(EL$104&gt;2034,84,(60+(EL$104-$AX$104)))))</f>
        <v>9.0260691243732403E-3</v>
      </c>
      <c r="EM156" s="381">
        <f>EL156*(1-VLOOKUP($AW156,'MP-2019_Female'!$A$3:$CH$103,IF(EM$104&gt;2034,84,(60+(EM$104-$AX$104)))))</f>
        <v>8.9385162538668187E-3</v>
      </c>
      <c r="EN156" s="381">
        <f>EM156*(1-VLOOKUP($AW156,'MP-2019_Female'!$A$3:$CH$103,IF(EN$104&gt;2034,84,(60+(EN$104-$AX$104)))))</f>
        <v>8.8518126462043094E-3</v>
      </c>
      <c r="EO156" s="381">
        <f>EN156*(1-VLOOKUP($AW156,'MP-2019_Female'!$A$3:$CH$103,IF(EO$104&gt;2034,84,(60+(EO$104-$AX$104)))))</f>
        <v>8.7659500635361275E-3</v>
      </c>
      <c r="EP156" s="381">
        <f>EO156*(1-VLOOKUP($AW156,'MP-2019_Female'!$A$3:$CH$103,IF(EP$104&gt;2034,84,(60+(EP$104-$AX$104)))))</f>
        <v>8.6809203479198266E-3</v>
      </c>
      <c r="EQ156" s="381">
        <f>EP156*(1-VLOOKUP($AW156,'MP-2019_Female'!$A$3:$CH$103,IF(EQ$104&gt;2034,84,(60+(EQ$104-$AX$104)))))</f>
        <v>8.5967154205450046E-3</v>
      </c>
      <c r="ER156" s="381">
        <f>EQ156*(1-VLOOKUP($AW156,'MP-2019_Female'!$A$3:$CH$103,IF(ER$104&gt;2034,84,(60+(ER$104-$AX$104)))))</f>
        <v>8.5133272809657171E-3</v>
      </c>
      <c r="ES156" s="381">
        <f>ER156*(1-VLOOKUP($AW156,'MP-2019_Female'!$A$3:$CH$103,IF(ES$104&gt;2034,84,(60+(ES$104-$AX$104)))))</f>
        <v>8.4307480063403484E-3</v>
      </c>
      <c r="ET156" s="381">
        <f>ES156*(1-VLOOKUP($AW156,'MP-2019_Female'!$A$3:$CH$103,IF(ET$104&gt;2034,84,(60+(ET$104-$AX$104)))))</f>
        <v>8.3489697506788467E-3</v>
      </c>
      <c r="EU156" s="381">
        <f>ET156*(1-VLOOKUP($AW156,'MP-2019_Female'!$A$3:$CH$103,IF(EU$104&gt;2034,84,(60+(EU$104-$AX$104)))))</f>
        <v>8.267984744097262E-3</v>
      </c>
      <c r="EV156" s="381">
        <f>EU156*(1-VLOOKUP($AW156,'MP-2019_Female'!$A$3:$CH$103,IF(EV$104&gt;2034,84,(60+(EV$104-$AX$104)))))</f>
        <v>8.1877852920795181E-3</v>
      </c>
      <c r="EW156" s="381">
        <f>EV156*(1-VLOOKUP($AW156,'MP-2019_Female'!$A$3:$CH$103,IF(EW$104&gt;2034,84,(60+(EW$104-$AX$104)))))</f>
        <v>8.1083637747463456E-3</v>
      </c>
      <c r="EX156" s="381">
        <f>EW156*(1-VLOOKUP($AW156,'MP-2019_Female'!$A$3:$CH$103,IF(EX$104&gt;2034,84,(60+(EX$104-$AX$104)))))</f>
        <v>8.0297126461313061E-3</v>
      </c>
      <c r="EY156" s="381">
        <f>EX156*(1-VLOOKUP($AW156,'MP-2019_Female'!$A$3:$CH$103,IF(EY$104&gt;2034,84,(60+(EY$104-$AX$104)))))</f>
        <v>7.9518244334638322E-3</v>
      </c>
      <c r="EZ156" s="381">
        <f>EY156*(1-VLOOKUP($AW156,'MP-2019_Female'!$A$3:$CH$103,IF(EZ$104&gt;2034,84,(60+(EZ$104-$AX$104)))))</f>
        <v>7.8746917364592335E-3</v>
      </c>
      <c r="FA156" s="381">
        <f>EZ156*(1-VLOOKUP($AW156,'MP-2019_Female'!$A$3:$CH$103,IF(FA$104&gt;2034,84,(60+(FA$104-$AX$104)))))</f>
        <v>7.7983072266155787E-3</v>
      </c>
      <c r="FB156" s="381">
        <f>FA156*(1-VLOOKUP($AW156,'MP-2019_Female'!$A$3:$CH$103,IF(FB$104&gt;2034,84,(60+(FB$104-$AX$104)))))</f>
        <v>7.7226636465174076E-3</v>
      </c>
      <c r="FC156" s="381">
        <f>FB156*(1-VLOOKUP($AW156,'MP-2019_Female'!$A$3:$CH$103,IF(FC$104&gt;2034,84,(60+(FC$104-$AX$104)))))</f>
        <v>7.6477538091461886E-3</v>
      </c>
      <c r="FD156" s="381">
        <f>FC156*(1-VLOOKUP($AW156,'MP-2019_Female'!$A$3:$CH$103,IF(FD$104&gt;2034,84,(60+(FD$104-$AX$104)))))</f>
        <v>7.5735705971974702E-3</v>
      </c>
      <c r="FE156" s="381">
        <f>FD156*(1-VLOOKUP($AW156,'MP-2019_Female'!$A$3:$CH$103,IF(FE$104&gt;2034,84,(60+(FE$104-$AX$104)))))</f>
        <v>7.5001069624046545E-3</v>
      </c>
      <c r="FF156" s="381">
        <f>FE156*(1-VLOOKUP($AW156,'MP-2019_Female'!$A$3:$CH$103,IF(FF$104&gt;2034,84,(60+(FF$104-$AX$104)))))</f>
        <v>7.4273559248693288E-3</v>
      </c>
      <c r="FG156" s="381">
        <f>FF156*(1-VLOOKUP($AW156,'MP-2019_Female'!$A$3:$CH$103,IF(FG$104&gt;2034,84,(60+(FG$104-$AX$104)))))</f>
        <v>7.3553105723980963E-3</v>
      </c>
      <c r="FH156" s="381">
        <f>FG156*(1-VLOOKUP($AW156,'MP-2019_Female'!$A$3:$CH$103,IF(FH$104&gt;2034,84,(60+(FH$104-$AX$104)))))</f>
        <v>7.2839640598458344E-3</v>
      </c>
      <c r="FI156" s="381">
        <f>FH156*(1-VLOOKUP($AW156,'MP-2019_Female'!$A$3:$CH$103,IF(FI$104&gt;2034,84,(60+(FI$104-$AX$104)))))</f>
        <v>7.2133096084653296E-3</v>
      </c>
      <c r="FJ156" s="381">
        <f>FI156*(1-VLOOKUP($AW156,'MP-2019_Female'!$A$3:$CH$103,IF(FJ$104&gt;2034,84,(60+(FJ$104-$AX$104)))))</f>
        <v>7.1433405052632156E-3</v>
      </c>
      <c r="FK156" s="381">
        <f>FJ156*(1-VLOOKUP($AW156,'MP-2019_Female'!$A$3:$CH$103,IF(FK$104&gt;2034,84,(60+(FK$104-$AX$104)))))</f>
        <v>7.0740501023621623E-3</v>
      </c>
      <c r="FL156" s="381">
        <f>FK156*(1-VLOOKUP($AW156,'MP-2019_Female'!$A$3:$CH$103,IF(FL$104&gt;2034,84,(60+(FL$104-$AX$104)))))</f>
        <v>7.0054318163692486E-3</v>
      </c>
      <c r="FM156" s="381">
        <f>FL156*(1-VLOOKUP($AW156,'MP-2019_Female'!$A$3:$CH$103,IF(FM$104&gt;2034,84,(60+(FM$104-$AX$104)))))</f>
        <v>6.9374791277504663E-3</v>
      </c>
      <c r="FN156" s="381">
        <f>FM156*(1-VLOOKUP($AW156,'MP-2019_Female'!$A$3:$CH$103,IF(FN$104&gt;2034,84,(60+(FN$104-$AX$104)))))</f>
        <v>6.8701855802112861E-3</v>
      </c>
    </row>
    <row r="157" spans="49:170">
      <c r="AW157" s="172">
        <v>77</v>
      </c>
      <c r="AX157" s="199">
        <f t="shared" si="32"/>
        <v>2.2479924242812196E-2</v>
      </c>
      <c r="AY157" s="334">
        <f t="shared" si="33"/>
        <v>2.3916799999999998E-2</v>
      </c>
      <c r="AZ157" s="381">
        <f>AY157*(1-VLOOKUP($AW157,'MP-2019_Female'!$A$3:$CH$103,IF(AZ$104&gt;2034,84,(60+(AZ$104-$AX$104)))))</f>
        <v>2.3629798399999999E-2</v>
      </c>
      <c r="BA157" s="381">
        <f>AZ157*(1-VLOOKUP($AW157,'MP-2019_Female'!$A$3:$CH$103,IF(BA$104&gt;2034,84,(60+(BA$104-$AX$104)))))</f>
        <v>2.338877445632E-2</v>
      </c>
      <c r="BB157" s="381">
        <f>BA157*(1-VLOOKUP($AW157,'MP-2019_Female'!$A$3:$CH$103,IF(BB$104&gt;2034,84,(60+(BB$104-$AX$104)))))</f>
        <v>2.3192308750886913E-2</v>
      </c>
      <c r="BC157" s="381">
        <f>BB157*(1-VLOOKUP($AW157,'MP-2019_Female'!$A$3:$CH$103,IF(BC$104&gt;2034,84,(60+(BC$104-$AX$104)))))</f>
        <v>2.303460105138088E-2</v>
      </c>
      <c r="BD157" s="381">
        <f>BC157*(1-VLOOKUP($AW157,'MP-2019_Female'!$A$3:$CH$103,IF(BD$104&gt;2034,84,(60+(BD$104-$AX$104)))))</f>
        <v>2.2912517665808561E-2</v>
      </c>
      <c r="BE157" s="381">
        <f>BD157*(1-VLOOKUP($AW157,'MP-2019_Female'!$A$3:$CH$103,IF(BE$104&gt;2034,84,(60+(BE$104-$AX$104)))))</f>
        <v>2.2779625063346871E-2</v>
      </c>
      <c r="BF157" s="381">
        <f>BE157*(1-VLOOKUP($AW157,'MP-2019_Female'!$A$3:$CH$103,IF(BF$104&gt;2034,84,(60+(BF$104-$AX$104)))))</f>
        <v>2.2636113425447787E-2</v>
      </c>
      <c r="BG157" s="381">
        <f>BF157*(1-VLOOKUP($AW157,'MP-2019_Female'!$A$3:$CH$103,IF(BG$104&gt;2034,84,(60+(BG$104-$AX$104)))))</f>
        <v>2.2479924242812196E-2</v>
      </c>
      <c r="BH157" s="381">
        <f>BG157*(1-VLOOKUP($AW157,'MP-2019_Female'!$A$3:$CH$103,IF(BH$104&gt;2034,84,(60+(BH$104-$AX$104)))))</f>
        <v>2.2309076818566823E-2</v>
      </c>
      <c r="BI157" s="381">
        <f>BH157*(1-VLOOKUP($AW157,'MP-2019_Female'!$A$3:$CH$103,IF(BI$104&gt;2034,84,(60+(BI$104-$AX$104)))))</f>
        <v>2.2126142388654575E-2</v>
      </c>
      <c r="BJ157" s="471">
        <f>BI157*(1-VLOOKUP($AW157,'MP-2019_Female'!$A$3:$CH$103,IF(BJ$104&gt;2034,84,(60+(BJ$104-$AX$104)))))</f>
        <v>2.1935857564112145E-2</v>
      </c>
      <c r="BK157" s="381">
        <f>BJ157*(1-VLOOKUP($AW157,'MP-2019_Female'!$A$3:$CH$103,IF(BK$104&gt;2034,84,(60+(BK$104-$AX$104)))))</f>
        <v>2.1738434846035135E-2</v>
      </c>
      <c r="BL157" s="381">
        <f>BK157*(1-VLOOKUP($AW157,'MP-2019_Female'!$A$3:$CH$103,IF(BL$104&gt;2034,84,(60+(BL$104-$AX$104)))))</f>
        <v>2.1540615088936215E-2</v>
      </c>
      <c r="BM157" s="381">
        <f>BL157*(1-VLOOKUP($AW157,'MP-2019_Female'!$A$3:$CH$103,IF(BM$104&gt;2034,84,(60+(BM$104-$AX$104)))))</f>
        <v>2.1344595491626896E-2</v>
      </c>
      <c r="BN157" s="381">
        <f>BM157*(1-VLOOKUP($AW157,'MP-2019_Female'!$A$3:$CH$103,IF(BN$104&gt;2034,84,(60+(BN$104-$AX$104)))))</f>
        <v>2.1154628591751417E-2</v>
      </c>
      <c r="BO157" s="381">
        <f>BN157*(1-VLOOKUP($AW157,'MP-2019_Female'!$A$3:$CH$103,IF(BO$104&gt;2034,84,(60+(BO$104-$AX$104)))))</f>
        <v>2.0972698785862352E-2</v>
      </c>
      <c r="BP157" s="381">
        <f>BO157*(1-VLOOKUP($AW157,'MP-2019_Female'!$A$3:$CH$103,IF(BP$104&gt;2034,84,(60+(BP$104-$AX$104)))))</f>
        <v>2.079652811606111E-2</v>
      </c>
      <c r="BQ157" s="381">
        <f>BP157*(1-VLOOKUP($AW157,'MP-2019_Female'!$A$3:$CH$103,IF(BQ$104&gt;2034,84,(60+(BQ$104-$AX$104)))))</f>
        <v>2.0623916932697803E-2</v>
      </c>
      <c r="BR157" s="381">
        <f>BQ157*(1-VLOOKUP($AW157,'MP-2019_Female'!$A$3:$CH$103,IF(BR$104&gt;2034,84,(60+(BR$104-$AX$104)))))</f>
        <v>2.0450676030463143E-2</v>
      </c>
      <c r="BS157" s="381">
        <f>BR157*(1-VLOOKUP($AW157,'MP-2019_Female'!$A$3:$CH$103,IF(BS$104&gt;2034,84,(60+(BS$104-$AX$104)))))</f>
        <v>2.027480021660116E-2</v>
      </c>
      <c r="BT157" s="381">
        <f>BS157*(1-VLOOKUP($AW157,'MP-2019_Female'!$A$3:$CH$103,IF(BT$104&gt;2034,84,(60+(BT$104-$AX$104)))))</f>
        <v>2.0094354494673408E-2</v>
      </c>
      <c r="BU157" s="381">
        <f>BT157*(1-VLOOKUP($AW157,'MP-2019_Female'!$A$3:$CH$103,IF(BU$104&gt;2034,84,(60+(BU$104-$AX$104)))))</f>
        <v>1.9907476997872944E-2</v>
      </c>
      <c r="BV157" s="381">
        <f>BU157*(1-VLOOKUP($AW157,'MP-2019_Female'!$A$3:$CH$103,IF(BV$104&gt;2034,84,(60+(BV$104-$AX$104)))))</f>
        <v>1.9714374470993577E-2</v>
      </c>
      <c r="BW157" s="381">
        <f>BV157*(1-VLOOKUP($AW157,'MP-2019_Female'!$A$3:$CH$103,IF(BW$104&gt;2034,84,(60+(BW$104-$AX$104)))))</f>
        <v>1.951920216373074E-2</v>
      </c>
      <c r="BX157" s="381">
        <f>BW157*(1-VLOOKUP($AW157,'MP-2019_Female'!$A$3:$CH$103,IF(BX$104&gt;2034,84,(60+(BX$104-$AX$104)))))</f>
        <v>1.9329865902742552E-2</v>
      </c>
      <c r="BY157" s="381">
        <f>BX157*(1-VLOOKUP($AW157,'MP-2019_Female'!$A$3:$CH$103,IF(BY$104&gt;2034,84,(60+(BY$104-$AX$104)))))</f>
        <v>1.9142366203485948E-2</v>
      </c>
      <c r="BZ157" s="381">
        <f>BY157*(1-VLOOKUP($AW157,'MP-2019_Female'!$A$3:$CH$103,IF(BZ$104&gt;2034,84,(60+(BZ$104-$AX$104)))))</f>
        <v>1.8956685251312132E-2</v>
      </c>
      <c r="CA157" s="381">
        <f>BZ157*(1-VLOOKUP($AW157,'MP-2019_Female'!$A$3:$CH$103,IF(CA$104&gt;2034,84,(60+(CA$104-$AX$104)))))</f>
        <v>1.8772805404374402E-2</v>
      </c>
      <c r="CB157" s="381">
        <f>CA157*(1-VLOOKUP($AW157,'MP-2019_Female'!$A$3:$CH$103,IF(CB$104&gt;2034,84,(60+(CB$104-$AX$104)))))</f>
        <v>1.8590709191951969E-2</v>
      </c>
      <c r="CC157" s="381">
        <f>CB157*(1-VLOOKUP($AW157,'MP-2019_Female'!$A$3:$CH$103,IF(CC$104&gt;2034,84,(60+(CC$104-$AX$104)))))</f>
        <v>1.8410379312790034E-2</v>
      </c>
      <c r="CD157" s="381">
        <f>CC157*(1-VLOOKUP($AW157,'MP-2019_Female'!$A$3:$CH$103,IF(CD$104&gt;2034,84,(60+(CD$104-$AX$104)))))</f>
        <v>1.8231798633455969E-2</v>
      </c>
      <c r="CE157" s="381">
        <f>CD157*(1-VLOOKUP($AW157,'MP-2019_Female'!$A$3:$CH$103,IF(CE$104&gt;2034,84,(60+(CE$104-$AX$104)))))</f>
        <v>1.8054950186711445E-2</v>
      </c>
      <c r="CF157" s="381">
        <f>CE157*(1-VLOOKUP($AW157,'MP-2019_Female'!$A$3:$CH$103,IF(CF$104&gt;2034,84,(60+(CF$104-$AX$104)))))</f>
        <v>1.7879817169900343E-2</v>
      </c>
      <c r="CG157" s="381">
        <f>CF157*(1-VLOOKUP($AW157,'MP-2019_Female'!$A$3:$CH$103,IF(CG$104&gt;2034,84,(60+(CG$104-$AX$104)))))</f>
        <v>1.7706382943352309E-2</v>
      </c>
      <c r="CH157" s="381">
        <f>CG157*(1-VLOOKUP($AW157,'MP-2019_Female'!$A$3:$CH$103,IF(CH$104&gt;2034,84,(60+(CH$104-$AX$104)))))</f>
        <v>1.7534631028801793E-2</v>
      </c>
      <c r="CI157" s="381">
        <f>CH157*(1-VLOOKUP($AW157,'MP-2019_Female'!$A$3:$CH$103,IF(CI$104&gt;2034,84,(60+(CI$104-$AX$104)))))</f>
        <v>1.7364545107822416E-2</v>
      </c>
      <c r="CJ157" s="381">
        <f>CI157*(1-VLOOKUP($AW157,'MP-2019_Female'!$A$3:$CH$103,IF(CJ$104&gt;2034,84,(60+(CJ$104-$AX$104)))))</f>
        <v>1.7196109020276538E-2</v>
      </c>
      <c r="CK157" s="381">
        <f>CJ157*(1-VLOOKUP($AW157,'MP-2019_Female'!$A$3:$CH$103,IF(CK$104&gt;2034,84,(60+(CK$104-$AX$104)))))</f>
        <v>1.7029306762779854E-2</v>
      </c>
      <c r="CL157" s="381">
        <f>CK157*(1-VLOOKUP($AW157,'MP-2019_Female'!$A$3:$CH$103,IF(CL$104&gt;2034,84,(60+(CL$104-$AX$104)))))</f>
        <v>1.6864122487180888E-2</v>
      </c>
      <c r="CM157" s="381">
        <f>CL157*(1-VLOOKUP($AW157,'MP-2019_Female'!$A$3:$CH$103,IF(CM$104&gt;2034,84,(60+(CM$104-$AX$104)))))</f>
        <v>1.6700540499055234E-2</v>
      </c>
      <c r="CN157" s="381">
        <f>CM157*(1-VLOOKUP($AW157,'MP-2019_Female'!$A$3:$CH$103,IF(CN$104&gt;2034,84,(60+(CN$104-$AX$104)))))</f>
        <v>1.6538545256214399E-2</v>
      </c>
      <c r="CO157" s="381">
        <f>CN157*(1-VLOOKUP($AW157,'MP-2019_Female'!$A$3:$CH$103,IF(CO$104&gt;2034,84,(60+(CO$104-$AX$104)))))</f>
        <v>1.6378121367229118E-2</v>
      </c>
      <c r="CP157" s="381">
        <f>CO157*(1-VLOOKUP($AW157,'MP-2019_Female'!$A$3:$CH$103,IF(CP$104&gt;2034,84,(60+(CP$104-$AX$104)))))</f>
        <v>1.6219253589966995E-2</v>
      </c>
      <c r="CQ157" s="381">
        <f>CP157*(1-VLOOKUP($AW157,'MP-2019_Female'!$A$3:$CH$103,IF(CQ$104&gt;2034,84,(60+(CQ$104-$AX$104)))))</f>
        <v>1.6061926830144315E-2</v>
      </c>
      <c r="CR157" s="381">
        <f>CQ157*(1-VLOOKUP($AW157,'MP-2019_Female'!$A$3:$CH$103,IF(CR$104&gt;2034,84,(60+(CR$104-$AX$104)))))</f>
        <v>1.5906126139891914E-2</v>
      </c>
      <c r="CS157" s="381">
        <f>CR157*(1-VLOOKUP($AW157,'MP-2019_Female'!$A$3:$CH$103,IF(CS$104&gt;2034,84,(60+(CS$104-$AX$104)))))</f>
        <v>1.5751836716334962E-2</v>
      </c>
      <c r="CT157" s="381">
        <f>CS157*(1-VLOOKUP($AW157,'MP-2019_Female'!$A$3:$CH$103,IF(CT$104&gt;2034,84,(60+(CT$104-$AX$104)))))</f>
        <v>1.5599043900186512E-2</v>
      </c>
      <c r="CU157" s="381">
        <f>CT157*(1-VLOOKUP($AW157,'MP-2019_Female'!$A$3:$CH$103,IF(CU$104&gt;2034,84,(60+(CU$104-$AX$104)))))</f>
        <v>1.5447733174354703E-2</v>
      </c>
      <c r="CV157" s="381">
        <f>CU157*(1-VLOOKUP($AW157,'MP-2019_Female'!$A$3:$CH$103,IF(CV$104&gt;2034,84,(60+(CV$104-$AX$104)))))</f>
        <v>1.5297890162563461E-2</v>
      </c>
      <c r="CW157" s="381">
        <f>CV157*(1-VLOOKUP($AW157,'MP-2019_Female'!$A$3:$CH$103,IF(CW$104&gt;2034,84,(60+(CW$104-$AX$104)))))</f>
        <v>1.5149500627986595E-2</v>
      </c>
      <c r="CX157" s="381">
        <f>CW157*(1-VLOOKUP($AW157,'MP-2019_Female'!$A$3:$CH$103,IF(CX$104&gt;2034,84,(60+(CX$104-$AX$104)))))</f>
        <v>1.5002550471895124E-2</v>
      </c>
      <c r="CY157" s="381">
        <f>CX157*(1-VLOOKUP($AW157,'MP-2019_Female'!$A$3:$CH$103,IF(CY$104&gt;2034,84,(60+(CY$104-$AX$104)))))</f>
        <v>1.4857025732317741E-2</v>
      </c>
      <c r="CZ157" s="381">
        <f>CY157*(1-VLOOKUP($AW157,'MP-2019_Female'!$A$3:$CH$103,IF(CZ$104&gt;2034,84,(60+(CZ$104-$AX$104)))))</f>
        <v>1.4712912582714259E-2</v>
      </c>
      <c r="DA157" s="381">
        <f>CZ157*(1-VLOOKUP($AW157,'MP-2019_Female'!$A$3:$CH$103,IF(DA$104&gt;2034,84,(60+(DA$104-$AX$104)))))</f>
        <v>1.457019733066193E-2</v>
      </c>
      <c r="DB157" s="381">
        <f>DA157*(1-VLOOKUP($AW157,'MP-2019_Female'!$A$3:$CH$103,IF(DB$104&gt;2034,84,(60+(DB$104-$AX$104)))))</f>
        <v>1.4428866416554508E-2</v>
      </c>
      <c r="DC157" s="381">
        <f>DB157*(1-VLOOKUP($AW157,'MP-2019_Female'!$A$3:$CH$103,IF(DC$104&gt;2034,84,(60+(DC$104-$AX$104)))))</f>
        <v>1.4288906412313928E-2</v>
      </c>
      <c r="DD157" s="381">
        <f>DC157*(1-VLOOKUP($AW157,'MP-2019_Female'!$A$3:$CH$103,IF(DD$104&gt;2034,84,(60+(DD$104-$AX$104)))))</f>
        <v>1.4150304020114482E-2</v>
      </c>
      <c r="DE157" s="381">
        <f>DD157*(1-VLOOKUP($AW157,'MP-2019_Female'!$A$3:$CH$103,IF(DE$104&gt;2034,84,(60+(DE$104-$AX$104)))))</f>
        <v>1.401304607111937E-2</v>
      </c>
      <c r="DF157" s="381">
        <f>DE157*(1-VLOOKUP($AW157,'MP-2019_Female'!$A$3:$CH$103,IF(DF$104&gt;2034,84,(60+(DF$104-$AX$104)))))</f>
        <v>1.3877119524229512E-2</v>
      </c>
      <c r="DG157" s="381">
        <f>DF157*(1-VLOOKUP($AW157,'MP-2019_Female'!$A$3:$CH$103,IF(DG$104&gt;2034,84,(60+(DG$104-$AX$104)))))</f>
        <v>1.3742511464844486E-2</v>
      </c>
      <c r="DH157" s="381">
        <f>DG157*(1-VLOOKUP($AW157,'MP-2019_Female'!$A$3:$CH$103,IF(DH$104&gt;2034,84,(60+(DH$104-$AX$104)))))</f>
        <v>1.3609209103635495E-2</v>
      </c>
      <c r="DI157" s="381">
        <f>DH157*(1-VLOOKUP($AW157,'MP-2019_Female'!$A$3:$CH$103,IF(DI$104&gt;2034,84,(60+(DI$104-$AX$104)))))</f>
        <v>1.3477199775330229E-2</v>
      </c>
      <c r="DJ157" s="381">
        <f>DI157*(1-VLOOKUP($AW157,'MP-2019_Female'!$A$3:$CH$103,IF(DJ$104&gt;2034,84,(60+(DJ$104-$AX$104)))))</f>
        <v>1.3346470937509526E-2</v>
      </c>
      <c r="DK157" s="381">
        <f>DJ157*(1-VLOOKUP($AW157,'MP-2019_Female'!$A$3:$CH$103,IF(DK$104&gt;2034,84,(60+(DK$104-$AX$104)))))</f>
        <v>1.3217010169415682E-2</v>
      </c>
      <c r="DL157" s="381">
        <f>DK157*(1-VLOOKUP($AW157,'MP-2019_Female'!$A$3:$CH$103,IF(DL$104&gt;2034,84,(60+(DL$104-$AX$104)))))</f>
        <v>1.308880517077235E-2</v>
      </c>
      <c r="DM157" s="381">
        <f>DL157*(1-VLOOKUP($AW157,'MP-2019_Female'!$A$3:$CH$103,IF(DM$104&gt;2034,84,(60+(DM$104-$AX$104)))))</f>
        <v>1.2961843760615857E-2</v>
      </c>
      <c r="DN157" s="381">
        <f>DM157*(1-VLOOKUP($AW157,'MP-2019_Female'!$A$3:$CH$103,IF(DN$104&gt;2034,84,(60+(DN$104-$AX$104)))))</f>
        <v>1.2836113876137882E-2</v>
      </c>
      <c r="DO157" s="381">
        <f>DN157*(1-VLOOKUP($AW157,'MP-2019_Female'!$A$3:$CH$103,IF(DO$104&gt;2034,84,(60+(DO$104-$AX$104)))))</f>
        <v>1.2711603571539344E-2</v>
      </c>
      <c r="DP157" s="381">
        <f>DO157*(1-VLOOKUP($AW157,'MP-2019_Female'!$A$3:$CH$103,IF(DP$104&gt;2034,84,(60+(DP$104-$AX$104)))))</f>
        <v>1.2588301016895412E-2</v>
      </c>
      <c r="DQ157" s="381">
        <f>DP157*(1-VLOOKUP($AW157,'MP-2019_Female'!$A$3:$CH$103,IF(DQ$104&gt;2034,84,(60+(DQ$104-$AX$104)))))</f>
        <v>1.2466194497031525E-2</v>
      </c>
      <c r="DR157" s="381">
        <f>DQ157*(1-VLOOKUP($AW157,'MP-2019_Female'!$A$3:$CH$103,IF(DR$104&gt;2034,84,(60+(DR$104-$AX$104)))))</f>
        <v>1.2345272410410319E-2</v>
      </c>
      <c r="DS157" s="381">
        <f>DR157*(1-VLOOKUP($AW157,'MP-2019_Female'!$A$3:$CH$103,IF(DS$104&gt;2034,84,(60+(DS$104-$AX$104)))))</f>
        <v>1.2225523268029339E-2</v>
      </c>
      <c r="DT157" s="381">
        <f>DS157*(1-VLOOKUP($AW157,'MP-2019_Female'!$A$3:$CH$103,IF(DT$104&gt;2034,84,(60+(DT$104-$AX$104)))))</f>
        <v>1.2106935692329453E-2</v>
      </c>
      <c r="DU157" s="381">
        <f>DT157*(1-VLOOKUP($AW157,'MP-2019_Female'!$A$3:$CH$103,IF(DU$104&gt;2034,84,(60+(DU$104-$AX$104)))))</f>
        <v>1.1989498416113856E-2</v>
      </c>
      <c r="DV157" s="381">
        <f>DU157*(1-VLOOKUP($AW157,'MP-2019_Female'!$A$3:$CH$103,IF(DV$104&gt;2034,84,(60+(DV$104-$AX$104)))))</f>
        <v>1.1873200281477552E-2</v>
      </c>
      <c r="DW157" s="381">
        <f>DV157*(1-VLOOKUP($AW157,'MP-2019_Female'!$A$3:$CH$103,IF(DW$104&gt;2034,84,(60+(DW$104-$AX$104)))))</f>
        <v>1.1758030238747219E-2</v>
      </c>
      <c r="DX157" s="381">
        <f>DW157*(1-VLOOKUP($AW157,'MP-2019_Female'!$A$3:$CH$103,IF(DX$104&gt;2034,84,(60+(DX$104-$AX$104)))))</f>
        <v>1.1643977345431371E-2</v>
      </c>
      <c r="DY157" s="381">
        <f>DX157*(1-VLOOKUP($AW157,'MP-2019_Female'!$A$3:$CH$103,IF(DY$104&gt;2034,84,(60+(DY$104-$AX$104)))))</f>
        <v>1.1531030765180686E-2</v>
      </c>
      <c r="DZ157" s="381">
        <f>DY157*(1-VLOOKUP($AW157,'MP-2019_Female'!$A$3:$CH$103,IF(DZ$104&gt;2034,84,(60+(DZ$104-$AX$104)))))</f>
        <v>1.1419179766758433E-2</v>
      </c>
      <c r="EA157" s="381">
        <f>DZ157*(1-VLOOKUP($AW157,'MP-2019_Female'!$A$3:$CH$103,IF(EA$104&gt;2034,84,(60+(EA$104-$AX$104)))))</f>
        <v>1.1308413723020876E-2</v>
      </c>
      <c r="EB157" s="381">
        <f>EA157*(1-VLOOKUP($AW157,'MP-2019_Female'!$A$3:$CH$103,IF(EB$104&gt;2034,84,(60+(EB$104-$AX$104)))))</f>
        <v>1.1198722109907572E-2</v>
      </c>
      <c r="EC157" s="381">
        <f>EB157*(1-VLOOKUP($AW157,'MP-2019_Female'!$A$3:$CH$103,IF(EC$104&gt;2034,84,(60+(EC$104-$AX$104)))))</f>
        <v>1.1090094505441468E-2</v>
      </c>
      <c r="ED157" s="381">
        <f>EC157*(1-VLOOKUP($AW157,'MP-2019_Female'!$A$3:$CH$103,IF(ED$104&gt;2034,84,(60+(ED$104-$AX$104)))))</f>
        <v>1.0982520588738685E-2</v>
      </c>
      <c r="EE157" s="381">
        <f>ED157*(1-VLOOKUP($AW157,'MP-2019_Female'!$A$3:$CH$103,IF(EE$104&gt;2034,84,(60+(EE$104-$AX$104)))))</f>
        <v>1.087599013902792E-2</v>
      </c>
      <c r="EF157" s="381">
        <f>EE157*(1-VLOOKUP($AW157,'MP-2019_Female'!$A$3:$CH$103,IF(EF$104&gt;2034,84,(60+(EF$104-$AX$104)))))</f>
        <v>1.0770493034679349E-2</v>
      </c>
      <c r="EG157" s="381">
        <f>EF157*(1-VLOOKUP($AW157,'MP-2019_Female'!$A$3:$CH$103,IF(EG$104&gt;2034,84,(60+(EG$104-$AX$104)))))</f>
        <v>1.0666019252242958E-2</v>
      </c>
      <c r="EH157" s="381">
        <f>EG157*(1-VLOOKUP($AW157,'MP-2019_Female'!$A$3:$CH$103,IF(EH$104&gt;2034,84,(60+(EH$104-$AX$104)))))</f>
        <v>1.05625588654962E-2</v>
      </c>
      <c r="EI157" s="381">
        <f>EH157*(1-VLOOKUP($AW157,'MP-2019_Female'!$A$3:$CH$103,IF(EI$104&gt;2034,84,(60+(EI$104-$AX$104)))))</f>
        <v>1.0460102044500886E-2</v>
      </c>
      <c r="EJ157" s="381">
        <f>EI157*(1-VLOOKUP($AW157,'MP-2019_Female'!$A$3:$CH$103,IF(EJ$104&gt;2034,84,(60+(EJ$104-$AX$104)))))</f>
        <v>1.0358639054669227E-2</v>
      </c>
      <c r="EK157" s="381">
        <f>EJ157*(1-VLOOKUP($AW157,'MP-2019_Female'!$A$3:$CH$103,IF(EK$104&gt;2034,84,(60+(EK$104-$AX$104)))))</f>
        <v>1.0258160255838936E-2</v>
      </c>
      <c r="EL157" s="381">
        <f>EK157*(1-VLOOKUP($AW157,'MP-2019_Female'!$A$3:$CH$103,IF(EL$104&gt;2034,84,(60+(EL$104-$AX$104)))))</f>
        <v>1.0158656101357298E-2</v>
      </c>
      <c r="EM157" s="381">
        <f>EL157*(1-VLOOKUP($AW157,'MP-2019_Female'!$A$3:$CH$103,IF(EM$104&gt;2034,84,(60+(EM$104-$AX$104)))))</f>
        <v>1.0060117137174132E-2</v>
      </c>
      <c r="EN157" s="381">
        <f>EM157*(1-VLOOKUP($AW157,'MP-2019_Female'!$A$3:$CH$103,IF(EN$104&gt;2034,84,(60+(EN$104-$AX$104)))))</f>
        <v>9.9625340009435424E-3</v>
      </c>
      <c r="EO157" s="381">
        <f>EN157*(1-VLOOKUP($AW157,'MP-2019_Female'!$A$3:$CH$103,IF(EO$104&gt;2034,84,(60+(EO$104-$AX$104)))))</f>
        <v>9.8658974211343897E-3</v>
      </c>
      <c r="EP157" s="381">
        <f>EO157*(1-VLOOKUP($AW157,'MP-2019_Female'!$A$3:$CH$103,IF(EP$104&gt;2034,84,(60+(EP$104-$AX$104)))))</f>
        <v>9.7701982161493856E-3</v>
      </c>
      <c r="EQ157" s="381">
        <f>EP157*(1-VLOOKUP($AW157,'MP-2019_Female'!$A$3:$CH$103,IF(EQ$104&gt;2034,84,(60+(EQ$104-$AX$104)))))</f>
        <v>9.6754272934527364E-3</v>
      </c>
      <c r="ER157" s="381">
        <f>EQ157*(1-VLOOKUP($AW157,'MP-2019_Female'!$A$3:$CH$103,IF(ER$104&gt;2034,84,(60+(ER$104-$AX$104)))))</f>
        <v>9.5815756487062451E-3</v>
      </c>
      <c r="ES157" s="381">
        <f>ER157*(1-VLOOKUP($AW157,'MP-2019_Female'!$A$3:$CH$103,IF(ES$104&gt;2034,84,(60+(ES$104-$AX$104)))))</f>
        <v>9.4886343649137946E-3</v>
      </c>
      <c r="ET157" s="381">
        <f>ES157*(1-VLOOKUP($AW157,'MP-2019_Female'!$A$3:$CH$103,IF(ET$104&gt;2034,84,(60+(ET$104-$AX$104)))))</f>
        <v>9.396594611574131E-3</v>
      </c>
      <c r="EU157" s="381">
        <f>ET157*(1-VLOOKUP($AW157,'MP-2019_Female'!$A$3:$CH$103,IF(EU$104&gt;2034,84,(60+(EU$104-$AX$104)))))</f>
        <v>9.3054476438418614E-3</v>
      </c>
      <c r="EV157" s="381">
        <f>EU157*(1-VLOOKUP($AW157,'MP-2019_Female'!$A$3:$CH$103,IF(EV$104&gt;2034,84,(60+(EV$104-$AX$104)))))</f>
        <v>9.2151848016965958E-3</v>
      </c>
      <c r="EW157" s="381">
        <f>EV157*(1-VLOOKUP($AW157,'MP-2019_Female'!$A$3:$CH$103,IF(EW$104&gt;2034,84,(60+(EW$104-$AX$104)))))</f>
        <v>9.1257975091201381E-3</v>
      </c>
      <c r="EX157" s="381">
        <f>EW157*(1-VLOOKUP($AW157,'MP-2019_Female'!$A$3:$CH$103,IF(EX$104&gt;2034,84,(60+(EX$104-$AX$104)))))</f>
        <v>9.0372772732816731E-3</v>
      </c>
      <c r="EY157" s="381">
        <f>EX157*(1-VLOOKUP($AW157,'MP-2019_Female'!$A$3:$CH$103,IF(EY$104&gt;2034,84,(60+(EY$104-$AX$104)))))</f>
        <v>8.9496156837308403E-3</v>
      </c>
      <c r="EZ157" s="381">
        <f>EY157*(1-VLOOKUP($AW157,'MP-2019_Female'!$A$3:$CH$103,IF(EZ$104&gt;2034,84,(60+(EZ$104-$AX$104)))))</f>
        <v>8.8628044115986512E-3</v>
      </c>
      <c r="FA157" s="381">
        <f>EZ157*(1-VLOOKUP($AW157,'MP-2019_Female'!$A$3:$CH$103,IF(FA$104&gt;2034,84,(60+(FA$104-$AX$104)))))</f>
        <v>8.7768352088061444E-3</v>
      </c>
      <c r="FB157" s="381">
        <f>FA157*(1-VLOOKUP($AW157,'MP-2019_Female'!$A$3:$CH$103,IF(FB$104&gt;2034,84,(60+(FB$104-$AX$104)))))</f>
        <v>8.6916999072807252E-3</v>
      </c>
      <c r="FC157" s="381">
        <f>FB157*(1-VLOOKUP($AW157,'MP-2019_Female'!$A$3:$CH$103,IF(FC$104&gt;2034,84,(60+(FC$104-$AX$104)))))</f>
        <v>8.6073904181801011E-3</v>
      </c>
      <c r="FD157" s="381">
        <f>FC157*(1-VLOOKUP($AW157,'MP-2019_Female'!$A$3:$CH$103,IF(FD$104&gt;2034,84,(60+(FD$104-$AX$104)))))</f>
        <v>8.5238987311237538E-3</v>
      </c>
      <c r="FE157" s="381">
        <f>FD157*(1-VLOOKUP($AW157,'MP-2019_Female'!$A$3:$CH$103,IF(FE$104&gt;2034,84,(60+(FE$104-$AX$104)))))</f>
        <v>8.4412169134318524E-3</v>
      </c>
      <c r="FF157" s="381">
        <f>FE157*(1-VLOOKUP($AW157,'MP-2019_Female'!$A$3:$CH$103,IF(FF$104&gt;2034,84,(60+(FF$104-$AX$104)))))</f>
        <v>8.3593371093715636E-3</v>
      </c>
      <c r="FG157" s="381">
        <f>FF157*(1-VLOOKUP($AW157,'MP-2019_Female'!$A$3:$CH$103,IF(FG$104&gt;2034,84,(60+(FG$104-$AX$104)))))</f>
        <v>8.2782515394106589E-3</v>
      </c>
      <c r="FH157" s="381">
        <f>FG157*(1-VLOOKUP($AW157,'MP-2019_Female'!$A$3:$CH$103,IF(FH$104&gt;2034,84,(60+(FH$104-$AX$104)))))</f>
        <v>8.197952499478375E-3</v>
      </c>
      <c r="FI157" s="381">
        <f>FH157*(1-VLOOKUP($AW157,'MP-2019_Female'!$A$3:$CH$103,IF(FI$104&gt;2034,84,(60+(FI$104-$AX$104)))))</f>
        <v>8.1184323602334352E-3</v>
      </c>
      <c r="FJ157" s="381">
        <f>FI157*(1-VLOOKUP($AW157,'MP-2019_Female'!$A$3:$CH$103,IF(FJ$104&gt;2034,84,(60+(FJ$104-$AX$104)))))</f>
        <v>8.0396835663391706E-3</v>
      </c>
      <c r="FK157" s="381">
        <f>FJ157*(1-VLOOKUP($AW157,'MP-2019_Female'!$A$3:$CH$103,IF(FK$104&gt;2034,84,(60+(FK$104-$AX$104)))))</f>
        <v>7.9616986357456798E-3</v>
      </c>
      <c r="FL157" s="381">
        <f>FK157*(1-VLOOKUP($AW157,'MP-2019_Female'!$A$3:$CH$103,IF(FL$104&gt;2034,84,(60+(FL$104-$AX$104)))))</f>
        <v>7.8844701589789457E-3</v>
      </c>
      <c r="FM157" s="381">
        <f>FL157*(1-VLOOKUP($AW157,'MP-2019_Female'!$A$3:$CH$103,IF(FM$104&gt;2034,84,(60+(FM$104-$AX$104)))))</f>
        <v>7.8079907984368495E-3</v>
      </c>
      <c r="FN157" s="381">
        <f>FM157*(1-VLOOKUP($AW157,'MP-2019_Female'!$A$3:$CH$103,IF(FN$104&gt;2034,84,(60+(FN$104-$AX$104)))))</f>
        <v>7.7322532876920114E-3</v>
      </c>
    </row>
    <row r="158" spans="49:170">
      <c r="AW158" s="172">
        <v>78</v>
      </c>
      <c r="AX158" s="199">
        <f t="shared" si="32"/>
        <v>2.5370584469102325E-2</v>
      </c>
      <c r="AY158" s="334">
        <f t="shared" si="33"/>
        <v>2.68458E-2</v>
      </c>
      <c r="AZ158" s="381">
        <f>AY158*(1-VLOOKUP($AW158,'MP-2019_Female'!$A$3:$CH$103,IF(AZ$104&gt;2034,84,(60+(AZ$104-$AX$104)))))</f>
        <v>2.6539757880000001E-2</v>
      </c>
      <c r="BA158" s="381">
        <f>AZ158*(1-VLOOKUP($AW158,'MP-2019_Female'!$A$3:$CH$103,IF(BA$104&gt;2034,84,(60+(BA$104-$AX$104)))))</f>
        <v>2.6287630180140003E-2</v>
      </c>
      <c r="BB158" s="381">
        <f>BA158*(1-VLOOKUP($AW158,'MP-2019_Female'!$A$3:$CH$103,IF(BB$104&gt;2034,84,(60+(BB$104-$AX$104)))))</f>
        <v>2.6082586664734911E-2</v>
      </c>
      <c r="BC158" s="381">
        <f>BB158*(1-VLOOKUP($AW158,'MP-2019_Female'!$A$3:$CH$103,IF(BC$104&gt;2034,84,(60+(BC$104-$AX$104)))))</f>
        <v>2.5923482886080026E-2</v>
      </c>
      <c r="BD158" s="381">
        <f>BC158*(1-VLOOKUP($AW158,'MP-2019_Female'!$A$3:$CH$103,IF(BD$104&gt;2034,84,(60+(BD$104-$AX$104)))))</f>
        <v>2.5804234864804057E-2</v>
      </c>
      <c r="BE158" s="381">
        <f>BD158*(1-VLOOKUP($AW158,'MP-2019_Female'!$A$3:$CH$103,IF(BE$104&gt;2034,84,(60+(BE$104-$AX$104)))))</f>
        <v>2.5675213690480037E-2</v>
      </c>
      <c r="BF158" s="381">
        <f>BE158*(1-VLOOKUP($AW158,'MP-2019_Female'!$A$3:$CH$103,IF(BF$104&gt;2034,84,(60+(BF$104-$AX$104)))))</f>
        <v>2.5531432493813348E-2</v>
      </c>
      <c r="BG158" s="381">
        <f>BF158*(1-VLOOKUP($AW158,'MP-2019_Female'!$A$3:$CH$103,IF(BG$104&gt;2034,84,(60+(BG$104-$AX$104)))))</f>
        <v>2.5370584469102325E-2</v>
      </c>
      <c r="BH158" s="381">
        <f>BG158*(1-VLOOKUP($AW158,'MP-2019_Female'!$A$3:$CH$103,IF(BH$104&gt;2034,84,(60+(BH$104-$AX$104)))))</f>
        <v>2.5190453319371697E-2</v>
      </c>
      <c r="BI158" s="381">
        <f>BH158*(1-VLOOKUP($AW158,'MP-2019_Female'!$A$3:$CH$103,IF(BI$104&gt;2034,84,(60+(BI$104-$AX$104)))))</f>
        <v>2.4993967783480599E-2</v>
      </c>
      <c r="BJ158" s="471">
        <f>BI158*(1-VLOOKUP($AW158,'MP-2019_Female'!$A$3:$CH$103,IF(BJ$104&gt;2034,84,(60+(BJ$104-$AX$104)))))</f>
        <v>2.4784018454099364E-2</v>
      </c>
      <c r="BK158" s="381">
        <f>BJ158*(1-VLOOKUP($AW158,'MP-2019_Female'!$A$3:$CH$103,IF(BK$104&gt;2034,84,(60+(BK$104-$AX$104)))))</f>
        <v>2.4563440689857878E-2</v>
      </c>
      <c r="BL158" s="381">
        <f>BK158*(1-VLOOKUP($AW158,'MP-2019_Female'!$A$3:$CH$103,IF(BL$104&gt;2034,84,(60+(BL$104-$AX$104)))))</f>
        <v>2.4337457035511188E-2</v>
      </c>
      <c r="BM158" s="381">
        <f>BL158*(1-VLOOKUP($AW158,'MP-2019_Female'!$A$3:$CH$103,IF(BM$104&gt;2034,84,(60+(BM$104-$AX$104)))))</f>
        <v>2.4111118685080934E-2</v>
      </c>
      <c r="BN158" s="381">
        <f>BM158*(1-VLOOKUP($AW158,'MP-2019_Female'!$A$3:$CH$103,IF(BN$104&gt;2034,84,(60+(BN$104-$AX$104)))))</f>
        <v>2.388688528130968E-2</v>
      </c>
      <c r="BO158" s="381">
        <f>BN158*(1-VLOOKUP($AW158,'MP-2019_Female'!$A$3:$CH$103,IF(BO$104&gt;2034,84,(60+(BO$104-$AX$104)))))</f>
        <v>2.3671903313777894E-2</v>
      </c>
      <c r="BP158" s="381">
        <f>BO158*(1-VLOOKUP($AW158,'MP-2019_Female'!$A$3:$CH$103,IF(BP$104&gt;2034,84,(60+(BP$104-$AX$104)))))</f>
        <v>2.3461223374285269E-2</v>
      </c>
      <c r="BQ158" s="381">
        <f>BP158*(1-VLOOKUP($AW158,'MP-2019_Female'!$A$3:$CH$103,IF(BQ$104&gt;2034,84,(60+(BQ$104-$AX$104)))))</f>
        <v>2.3257110730928985E-2</v>
      </c>
      <c r="BR158" s="381">
        <f>BQ158*(1-VLOOKUP($AW158,'MP-2019_Female'!$A$3:$CH$103,IF(BR$104&gt;2034,84,(60+(BR$104-$AX$104)))))</f>
        <v>2.3054773867569902E-2</v>
      </c>
      <c r="BS158" s="381">
        <f>BR158*(1-VLOOKUP($AW158,'MP-2019_Female'!$A$3:$CH$103,IF(BS$104&gt;2034,84,(60+(BS$104-$AX$104)))))</f>
        <v>2.2851891857535285E-2</v>
      </c>
      <c r="BT158" s="381">
        <f>BS158*(1-VLOOKUP($AW158,'MP-2019_Female'!$A$3:$CH$103,IF(BT$104&gt;2034,84,(60+(BT$104-$AX$104)))))</f>
        <v>2.2643939641631715E-2</v>
      </c>
      <c r="BU158" s="381">
        <f>BT158*(1-VLOOKUP($AW158,'MP-2019_Female'!$A$3:$CH$103,IF(BU$104&gt;2034,84,(60+(BU$104-$AX$104)))))</f>
        <v>2.2431086609000377E-2</v>
      </c>
      <c r="BV158" s="381">
        <f>BU158*(1-VLOOKUP($AW158,'MP-2019_Female'!$A$3:$CH$103,IF(BV$104&gt;2034,84,(60+(BV$104-$AX$104)))))</f>
        <v>2.2213505068893073E-2</v>
      </c>
      <c r="BW158" s="381">
        <f>BV158*(1-VLOOKUP($AW158,'MP-2019_Female'!$A$3:$CH$103,IF(BW$104&gt;2034,84,(60+(BW$104-$AX$104)))))</f>
        <v>2.199359136871103E-2</v>
      </c>
      <c r="BX158" s="381">
        <f>BW158*(1-VLOOKUP($AW158,'MP-2019_Female'!$A$3:$CH$103,IF(BX$104&gt;2034,84,(60+(BX$104-$AX$104)))))</f>
        <v>2.1780253532434533E-2</v>
      </c>
      <c r="BY158" s="381">
        <f>BX158*(1-VLOOKUP($AW158,'MP-2019_Female'!$A$3:$CH$103,IF(BY$104&gt;2034,84,(60+(BY$104-$AX$104)))))</f>
        <v>2.1568985073169917E-2</v>
      </c>
      <c r="BZ158" s="381">
        <f>BY158*(1-VLOOKUP($AW158,'MP-2019_Female'!$A$3:$CH$103,IF(BZ$104&gt;2034,84,(60+(BZ$104-$AX$104)))))</f>
        <v>2.1359765917960169E-2</v>
      </c>
      <c r="CA158" s="381">
        <f>BZ158*(1-VLOOKUP($AW158,'MP-2019_Female'!$A$3:$CH$103,IF(CA$104&gt;2034,84,(60+(CA$104-$AX$104)))))</f>
        <v>2.1152576188555955E-2</v>
      </c>
      <c r="CB158" s="381">
        <f>CA158*(1-VLOOKUP($AW158,'MP-2019_Female'!$A$3:$CH$103,IF(CB$104&gt;2034,84,(60+(CB$104-$AX$104)))))</f>
        <v>2.0947396199526961E-2</v>
      </c>
      <c r="CC158" s="381">
        <f>CB158*(1-VLOOKUP($AW158,'MP-2019_Female'!$A$3:$CH$103,IF(CC$104&gt;2034,84,(60+(CC$104-$AX$104)))))</f>
        <v>2.0744206456391547E-2</v>
      </c>
      <c r="CD158" s="381">
        <f>CC158*(1-VLOOKUP($AW158,'MP-2019_Female'!$A$3:$CH$103,IF(CD$104&gt;2034,84,(60+(CD$104-$AX$104)))))</f>
        <v>2.0542987653764548E-2</v>
      </c>
      <c r="CE158" s="381">
        <f>CD158*(1-VLOOKUP($AW158,'MP-2019_Female'!$A$3:$CH$103,IF(CE$104&gt;2034,84,(60+(CE$104-$AX$104)))))</f>
        <v>2.0343720673523032E-2</v>
      </c>
      <c r="CF158" s="381">
        <f>CE158*(1-VLOOKUP($AW158,'MP-2019_Female'!$A$3:$CH$103,IF(CF$104&gt;2034,84,(60+(CF$104-$AX$104)))))</f>
        <v>2.0146386582989857E-2</v>
      </c>
      <c r="CG158" s="381">
        <f>CF158*(1-VLOOKUP($AW158,'MP-2019_Female'!$A$3:$CH$103,IF(CG$104&gt;2034,84,(60+(CG$104-$AX$104)))))</f>
        <v>1.9950966633134854E-2</v>
      </c>
      <c r="CH158" s="381">
        <f>CG158*(1-VLOOKUP($AW158,'MP-2019_Female'!$A$3:$CH$103,IF(CH$104&gt;2034,84,(60+(CH$104-$AX$104)))))</f>
        <v>1.9757442256793444E-2</v>
      </c>
      <c r="CI158" s="381">
        <f>CH158*(1-VLOOKUP($AW158,'MP-2019_Female'!$A$3:$CH$103,IF(CI$104&gt;2034,84,(60+(CI$104-$AX$104)))))</f>
        <v>1.9565795066902546E-2</v>
      </c>
      <c r="CJ158" s="381">
        <f>CI158*(1-VLOOKUP($AW158,'MP-2019_Female'!$A$3:$CH$103,IF(CJ$104&gt;2034,84,(60+(CJ$104-$AX$104)))))</f>
        <v>1.9376006854753592E-2</v>
      </c>
      <c r="CK158" s="381">
        <f>CJ158*(1-VLOOKUP($AW158,'MP-2019_Female'!$A$3:$CH$103,IF(CK$104&gt;2034,84,(60+(CK$104-$AX$104)))))</f>
        <v>1.9188059588262481E-2</v>
      </c>
      <c r="CL158" s="381">
        <f>CK158*(1-VLOOKUP($AW158,'MP-2019_Female'!$A$3:$CH$103,IF(CL$104&gt;2034,84,(60+(CL$104-$AX$104)))))</f>
        <v>1.9001935410256333E-2</v>
      </c>
      <c r="CM158" s="381">
        <f>CL158*(1-VLOOKUP($AW158,'MP-2019_Female'!$A$3:$CH$103,IF(CM$104&gt;2034,84,(60+(CM$104-$AX$104)))))</f>
        <v>1.8817616636776845E-2</v>
      </c>
      <c r="CN158" s="381">
        <f>CM158*(1-VLOOKUP($AW158,'MP-2019_Female'!$A$3:$CH$103,IF(CN$104&gt;2034,84,(60+(CN$104-$AX$104)))))</f>
        <v>1.863508575540011E-2</v>
      </c>
      <c r="CO158" s="381">
        <f>CN158*(1-VLOOKUP($AW158,'MP-2019_Female'!$A$3:$CH$103,IF(CO$104&gt;2034,84,(60+(CO$104-$AX$104)))))</f>
        <v>1.8454325423572726E-2</v>
      </c>
      <c r="CP158" s="381">
        <f>CO158*(1-VLOOKUP($AW158,'MP-2019_Female'!$A$3:$CH$103,IF(CP$104&gt;2034,84,(60+(CP$104-$AX$104)))))</f>
        <v>1.827531846696407E-2</v>
      </c>
      <c r="CQ158" s="381">
        <f>CP158*(1-VLOOKUP($AW158,'MP-2019_Female'!$A$3:$CH$103,IF(CQ$104&gt;2034,84,(60+(CQ$104-$AX$104)))))</f>
        <v>1.8098047877834519E-2</v>
      </c>
      <c r="CR158" s="381">
        <f>CQ158*(1-VLOOKUP($AW158,'MP-2019_Female'!$A$3:$CH$103,IF(CR$104&gt;2034,84,(60+(CR$104-$AX$104)))))</f>
        <v>1.7922496813419522E-2</v>
      </c>
      <c r="CS158" s="381">
        <f>CR158*(1-VLOOKUP($AW158,'MP-2019_Female'!$A$3:$CH$103,IF(CS$104&gt;2034,84,(60+(CS$104-$AX$104)))))</f>
        <v>1.7748648594329352E-2</v>
      </c>
      <c r="CT158" s="381">
        <f>CS158*(1-VLOOKUP($AW158,'MP-2019_Female'!$A$3:$CH$103,IF(CT$104&gt;2034,84,(60+(CT$104-$AX$104)))))</f>
        <v>1.7576486702964356E-2</v>
      </c>
      <c r="CU158" s="381">
        <f>CT158*(1-VLOOKUP($AW158,'MP-2019_Female'!$A$3:$CH$103,IF(CU$104&gt;2034,84,(60+(CU$104-$AX$104)))))</f>
        <v>1.74059947819456E-2</v>
      </c>
      <c r="CV158" s="381">
        <f>CU158*(1-VLOOKUP($AW158,'MP-2019_Female'!$A$3:$CH$103,IF(CV$104&gt;2034,84,(60+(CV$104-$AX$104)))))</f>
        <v>1.7237156632560726E-2</v>
      </c>
      <c r="CW158" s="381">
        <f>CV158*(1-VLOOKUP($AW158,'MP-2019_Female'!$A$3:$CH$103,IF(CW$104&gt;2034,84,(60+(CW$104-$AX$104)))))</f>
        <v>1.7069956213224886E-2</v>
      </c>
      <c r="CX158" s="381">
        <f>CW158*(1-VLOOKUP($AW158,'MP-2019_Female'!$A$3:$CH$103,IF(CX$104&gt;2034,84,(60+(CX$104-$AX$104)))))</f>
        <v>1.6904377637956606E-2</v>
      </c>
      <c r="CY158" s="381">
        <f>CX158*(1-VLOOKUP($AW158,'MP-2019_Female'!$A$3:$CH$103,IF(CY$104&gt;2034,84,(60+(CY$104-$AX$104)))))</f>
        <v>1.6740405174868425E-2</v>
      </c>
      <c r="CZ158" s="381">
        <f>CY158*(1-VLOOKUP($AW158,'MP-2019_Female'!$A$3:$CH$103,IF(CZ$104&gt;2034,84,(60+(CZ$104-$AX$104)))))</f>
        <v>1.65780232446722E-2</v>
      </c>
      <c r="DA158" s="381">
        <f>CZ158*(1-VLOOKUP($AW158,'MP-2019_Female'!$A$3:$CH$103,IF(DA$104&gt;2034,84,(60+(DA$104-$AX$104)))))</f>
        <v>1.6417216419198879E-2</v>
      </c>
      <c r="DB158" s="381">
        <f>DA158*(1-VLOOKUP($AW158,'MP-2019_Female'!$A$3:$CH$103,IF(DB$104&gt;2034,84,(60+(DB$104-$AX$104)))))</f>
        <v>1.6257969419932648E-2</v>
      </c>
      <c r="DC158" s="381">
        <f>DB158*(1-VLOOKUP($AW158,'MP-2019_Female'!$A$3:$CH$103,IF(DC$104&gt;2034,84,(60+(DC$104-$AX$104)))))</f>
        <v>1.6100267116559302E-2</v>
      </c>
      <c r="DD158" s="381">
        <f>DC158*(1-VLOOKUP($AW158,'MP-2019_Female'!$A$3:$CH$103,IF(DD$104&gt;2034,84,(60+(DD$104-$AX$104)))))</f>
        <v>1.5944094525528675E-2</v>
      </c>
      <c r="DE158" s="381">
        <f>DD158*(1-VLOOKUP($AW158,'MP-2019_Female'!$A$3:$CH$103,IF(DE$104&gt;2034,84,(60+(DE$104-$AX$104)))))</f>
        <v>1.5789436808631048E-2</v>
      </c>
      <c r="DF158" s="381">
        <f>DE158*(1-VLOOKUP($AW158,'MP-2019_Female'!$A$3:$CH$103,IF(DF$104&gt;2034,84,(60+(DF$104-$AX$104)))))</f>
        <v>1.5636279271587325E-2</v>
      </c>
      <c r="DG158" s="381">
        <f>DF158*(1-VLOOKUP($AW158,'MP-2019_Female'!$A$3:$CH$103,IF(DG$104&gt;2034,84,(60+(DG$104-$AX$104)))))</f>
        <v>1.5484607362652928E-2</v>
      </c>
      <c r="DH158" s="381">
        <f>DG158*(1-VLOOKUP($AW158,'MP-2019_Female'!$A$3:$CH$103,IF(DH$104&gt;2034,84,(60+(DH$104-$AX$104)))))</f>
        <v>1.5334406671235194E-2</v>
      </c>
      <c r="DI158" s="381">
        <f>DH158*(1-VLOOKUP($AW158,'MP-2019_Female'!$A$3:$CH$103,IF(DI$104&gt;2034,84,(60+(DI$104-$AX$104)))))</f>
        <v>1.5185662926524212E-2</v>
      </c>
      <c r="DJ158" s="381">
        <f>DI158*(1-VLOOKUP($AW158,'MP-2019_Female'!$A$3:$CH$103,IF(DJ$104&gt;2034,84,(60+(DJ$104-$AX$104)))))</f>
        <v>1.5038361996136927E-2</v>
      </c>
      <c r="DK158" s="381">
        <f>DJ158*(1-VLOOKUP($AW158,'MP-2019_Female'!$A$3:$CH$103,IF(DK$104&gt;2034,84,(60+(DK$104-$AX$104)))))</f>
        <v>1.4892489884774398E-2</v>
      </c>
      <c r="DL158" s="381">
        <f>DK158*(1-VLOOKUP($AW158,'MP-2019_Female'!$A$3:$CH$103,IF(DL$104&gt;2034,84,(60+(DL$104-$AX$104)))))</f>
        <v>1.4748032732892085E-2</v>
      </c>
      <c r="DM158" s="381">
        <f>DL158*(1-VLOOKUP($AW158,'MP-2019_Female'!$A$3:$CH$103,IF(DM$104&gt;2034,84,(60+(DM$104-$AX$104)))))</f>
        <v>1.4604976815383031E-2</v>
      </c>
      <c r="DN158" s="381">
        <f>DM158*(1-VLOOKUP($AW158,'MP-2019_Female'!$A$3:$CH$103,IF(DN$104&gt;2034,84,(60+(DN$104-$AX$104)))))</f>
        <v>1.4463308540273815E-2</v>
      </c>
      <c r="DO158" s="381">
        <f>DN158*(1-VLOOKUP($AW158,'MP-2019_Female'!$A$3:$CH$103,IF(DO$104&gt;2034,84,(60+(DO$104-$AX$104)))))</f>
        <v>1.4323014447433158E-2</v>
      </c>
      <c r="DP158" s="381">
        <f>DO158*(1-VLOOKUP($AW158,'MP-2019_Female'!$A$3:$CH$103,IF(DP$104&gt;2034,84,(60+(DP$104-$AX$104)))))</f>
        <v>1.4184081207293055E-2</v>
      </c>
      <c r="DQ158" s="381">
        <f>DP158*(1-VLOOKUP($AW158,'MP-2019_Female'!$A$3:$CH$103,IF(DQ$104&gt;2034,84,(60+(DQ$104-$AX$104)))))</f>
        <v>1.4046495619582312E-2</v>
      </c>
      <c r="DR158" s="381">
        <f>DQ158*(1-VLOOKUP($AW158,'MP-2019_Female'!$A$3:$CH$103,IF(DR$104&gt;2034,84,(60+(DR$104-$AX$104)))))</f>
        <v>1.3910244612072362E-2</v>
      </c>
      <c r="DS158" s="381">
        <f>DR158*(1-VLOOKUP($AW158,'MP-2019_Female'!$A$3:$CH$103,IF(DS$104&gt;2034,84,(60+(DS$104-$AX$104)))))</f>
        <v>1.377531523933526E-2</v>
      </c>
      <c r="DT158" s="381">
        <f>DS158*(1-VLOOKUP($AW158,'MP-2019_Female'!$A$3:$CH$103,IF(DT$104&gt;2034,84,(60+(DT$104-$AX$104)))))</f>
        <v>1.3641694681513708E-2</v>
      </c>
      <c r="DU158" s="381">
        <f>DT158*(1-VLOOKUP($AW158,'MP-2019_Female'!$A$3:$CH$103,IF(DU$104&gt;2034,84,(60+(DU$104-$AX$104)))))</f>
        <v>1.3509370243103024E-2</v>
      </c>
      <c r="DV158" s="381">
        <f>DU158*(1-VLOOKUP($AW158,'MP-2019_Female'!$A$3:$CH$103,IF(DV$104&gt;2034,84,(60+(DV$104-$AX$104)))))</f>
        <v>1.3378329351744924E-2</v>
      </c>
      <c r="DW158" s="381">
        <f>DV158*(1-VLOOKUP($AW158,'MP-2019_Female'!$A$3:$CH$103,IF(DW$104&gt;2034,84,(60+(DW$104-$AX$104)))))</f>
        <v>1.3248559557032998E-2</v>
      </c>
      <c r="DX158" s="381">
        <f>DW158*(1-VLOOKUP($AW158,'MP-2019_Female'!$A$3:$CH$103,IF(DX$104&gt;2034,84,(60+(DX$104-$AX$104)))))</f>
        <v>1.3120048529329777E-2</v>
      </c>
      <c r="DY158" s="381">
        <f>DX158*(1-VLOOKUP($AW158,'MP-2019_Female'!$A$3:$CH$103,IF(DY$104&gt;2034,84,(60+(DY$104-$AX$104)))))</f>
        <v>1.2992784058595276E-2</v>
      </c>
      <c r="DZ158" s="381">
        <f>DY158*(1-VLOOKUP($AW158,'MP-2019_Female'!$A$3:$CH$103,IF(DZ$104&gt;2034,84,(60+(DZ$104-$AX$104)))))</f>
        <v>1.2866754053226901E-2</v>
      </c>
      <c r="EA158" s="381">
        <f>DZ158*(1-VLOOKUP($AW158,'MP-2019_Female'!$A$3:$CH$103,IF(EA$104&gt;2034,84,(60+(EA$104-$AX$104)))))</f>
        <v>1.2741946538910601E-2</v>
      </c>
      <c r="EB158" s="381">
        <f>EA158*(1-VLOOKUP($AW158,'MP-2019_Female'!$A$3:$CH$103,IF(EB$104&gt;2034,84,(60+(EB$104-$AX$104)))))</f>
        <v>1.2618349657483168E-2</v>
      </c>
      <c r="EC158" s="381">
        <f>EB158*(1-VLOOKUP($AW158,'MP-2019_Female'!$A$3:$CH$103,IF(EC$104&gt;2034,84,(60+(EC$104-$AX$104)))))</f>
        <v>1.2495951665805581E-2</v>
      </c>
      <c r="ED158" s="381">
        <f>EC158*(1-VLOOKUP($AW158,'MP-2019_Female'!$A$3:$CH$103,IF(ED$104&gt;2034,84,(60+(ED$104-$AX$104)))))</f>
        <v>1.2374740934647266E-2</v>
      </c>
      <c r="EE158" s="381">
        <f>ED158*(1-VLOOKUP($AW158,'MP-2019_Female'!$A$3:$CH$103,IF(EE$104&gt;2034,84,(60+(EE$104-$AX$104)))))</f>
        <v>1.2254705947581187E-2</v>
      </c>
      <c r="EF158" s="381">
        <f>EE158*(1-VLOOKUP($AW158,'MP-2019_Female'!$A$3:$CH$103,IF(EF$104&gt;2034,84,(60+(EF$104-$AX$104)))))</f>
        <v>1.2135835299889649E-2</v>
      </c>
      <c r="EG158" s="381">
        <f>EF158*(1-VLOOKUP($AW158,'MP-2019_Female'!$A$3:$CH$103,IF(EG$104&gt;2034,84,(60+(EG$104-$AX$104)))))</f>
        <v>1.2018117697480719E-2</v>
      </c>
      <c r="EH158" s="381">
        <f>EG158*(1-VLOOKUP($AW158,'MP-2019_Female'!$A$3:$CH$103,IF(EH$104&gt;2034,84,(60+(EH$104-$AX$104)))))</f>
        <v>1.1901541955815156E-2</v>
      </c>
      <c r="EI158" s="381">
        <f>EH158*(1-VLOOKUP($AW158,'MP-2019_Female'!$A$3:$CH$103,IF(EI$104&gt;2034,84,(60+(EI$104-$AX$104)))))</f>
        <v>1.1786096998843748E-2</v>
      </c>
      <c r="EJ158" s="381">
        <f>EI158*(1-VLOOKUP($AW158,'MP-2019_Female'!$A$3:$CH$103,IF(EJ$104&gt;2034,84,(60+(EJ$104-$AX$104)))))</f>
        <v>1.1671771857954963E-2</v>
      </c>
      <c r="EK158" s="381">
        <f>EJ158*(1-VLOOKUP($AW158,'MP-2019_Female'!$A$3:$CH$103,IF(EK$104&gt;2034,84,(60+(EK$104-$AX$104)))))</f>
        <v>1.1558555670932799E-2</v>
      </c>
      <c r="EL158" s="381">
        <f>EK158*(1-VLOOKUP($AW158,'MP-2019_Female'!$A$3:$CH$103,IF(EL$104&gt;2034,84,(60+(EL$104-$AX$104)))))</f>
        <v>1.1446437680924751E-2</v>
      </c>
      <c r="EM158" s="381">
        <f>EL158*(1-VLOOKUP($AW158,'MP-2019_Female'!$A$3:$CH$103,IF(EM$104&gt;2034,84,(60+(EM$104-$AX$104)))))</f>
        <v>1.133540723541978E-2</v>
      </c>
      <c r="EN158" s="381">
        <f>EM158*(1-VLOOKUP($AW158,'MP-2019_Female'!$A$3:$CH$103,IF(EN$104&gt;2034,84,(60+(EN$104-$AX$104)))))</f>
        <v>1.1225453785236207E-2</v>
      </c>
      <c r="EO158" s="381">
        <f>EN158*(1-VLOOKUP($AW158,'MP-2019_Female'!$A$3:$CH$103,IF(EO$104&gt;2034,84,(60+(EO$104-$AX$104)))))</f>
        <v>1.1116566883519415E-2</v>
      </c>
      <c r="EP158" s="381">
        <f>EO158*(1-VLOOKUP($AW158,'MP-2019_Female'!$A$3:$CH$103,IF(EP$104&gt;2034,84,(60+(EP$104-$AX$104)))))</f>
        <v>1.1008736184749277E-2</v>
      </c>
      <c r="EQ158" s="381">
        <f>EP158*(1-VLOOKUP($AW158,'MP-2019_Female'!$A$3:$CH$103,IF(EQ$104&gt;2034,84,(60+(EQ$104-$AX$104)))))</f>
        <v>1.0901951443757208E-2</v>
      </c>
      <c r="ER158" s="381">
        <f>EQ158*(1-VLOOKUP($AW158,'MP-2019_Female'!$A$3:$CH$103,IF(ER$104&gt;2034,84,(60+(ER$104-$AX$104)))))</f>
        <v>1.0796202514752763E-2</v>
      </c>
      <c r="ES158" s="381">
        <f>ER158*(1-VLOOKUP($AW158,'MP-2019_Female'!$A$3:$CH$103,IF(ES$104&gt;2034,84,(60+(ES$104-$AX$104)))))</f>
        <v>1.069147935035966E-2</v>
      </c>
      <c r="ET158" s="381">
        <f>ES158*(1-VLOOKUP($AW158,'MP-2019_Female'!$A$3:$CH$103,IF(ET$104&gt;2034,84,(60+(ET$104-$AX$104)))))</f>
        <v>1.0587772000661171E-2</v>
      </c>
      <c r="EU158" s="381">
        <f>ET158*(1-VLOOKUP($AW158,'MP-2019_Female'!$A$3:$CH$103,IF(EU$104&gt;2034,84,(60+(EU$104-$AX$104)))))</f>
        <v>1.0485070612254758E-2</v>
      </c>
      <c r="EV158" s="381">
        <f>EU158*(1-VLOOKUP($AW158,'MP-2019_Female'!$A$3:$CH$103,IF(EV$104&gt;2034,84,(60+(EV$104-$AX$104)))))</f>
        <v>1.0383365427315886E-2</v>
      </c>
      <c r="EW158" s="381">
        <f>EV158*(1-VLOOKUP($AW158,'MP-2019_Female'!$A$3:$CH$103,IF(EW$104&gt;2034,84,(60+(EW$104-$AX$104)))))</f>
        <v>1.0282646782670922E-2</v>
      </c>
      <c r="EX158" s="381">
        <f>EW158*(1-VLOOKUP($AW158,'MP-2019_Female'!$A$3:$CH$103,IF(EX$104&gt;2034,84,(60+(EX$104-$AX$104)))))</f>
        <v>1.0182905108879014E-2</v>
      </c>
      <c r="EY158" s="381">
        <f>EX158*(1-VLOOKUP($AW158,'MP-2019_Female'!$A$3:$CH$103,IF(EY$104&gt;2034,84,(60+(EY$104-$AX$104)))))</f>
        <v>1.0084130929322888E-2</v>
      </c>
      <c r="EZ158" s="381">
        <f>EY158*(1-VLOOKUP($AW158,'MP-2019_Female'!$A$3:$CH$103,IF(EZ$104&gt;2034,84,(60+(EZ$104-$AX$104)))))</f>
        <v>9.9863148593084556E-3</v>
      </c>
      <c r="FA158" s="381">
        <f>EZ158*(1-VLOOKUP($AW158,'MP-2019_Female'!$A$3:$CH$103,IF(FA$104&gt;2034,84,(60+(FA$104-$AX$104)))))</f>
        <v>9.8894476051731624E-3</v>
      </c>
      <c r="FB158" s="381">
        <f>FA158*(1-VLOOKUP($AW158,'MP-2019_Female'!$A$3:$CH$103,IF(FB$104&gt;2034,84,(60+(FB$104-$AX$104)))))</f>
        <v>9.7935199634029829E-3</v>
      </c>
      <c r="FC158" s="381">
        <f>FB158*(1-VLOOKUP($AW158,'MP-2019_Female'!$A$3:$CH$103,IF(FC$104&gt;2034,84,(60+(FC$104-$AX$104)))))</f>
        <v>9.6985228197579744E-3</v>
      </c>
      <c r="FD158" s="381">
        <f>FC158*(1-VLOOKUP($AW158,'MP-2019_Female'!$A$3:$CH$103,IF(FD$104&gt;2034,84,(60+(FD$104-$AX$104)))))</f>
        <v>9.6044471484063223E-3</v>
      </c>
      <c r="FE158" s="381">
        <f>FD158*(1-VLOOKUP($AW158,'MP-2019_Female'!$A$3:$CH$103,IF(FE$104&gt;2034,84,(60+(FE$104-$AX$104)))))</f>
        <v>9.5112840110667812E-3</v>
      </c>
      <c r="FF158" s="381">
        <f>FE158*(1-VLOOKUP($AW158,'MP-2019_Female'!$A$3:$CH$103,IF(FF$104&gt;2034,84,(60+(FF$104-$AX$104)))))</f>
        <v>9.4190245561594325E-3</v>
      </c>
      <c r="FG158" s="381">
        <f>FF158*(1-VLOOKUP($AW158,'MP-2019_Female'!$A$3:$CH$103,IF(FG$104&gt;2034,84,(60+(FG$104-$AX$104)))))</f>
        <v>9.3276600179646851E-3</v>
      </c>
      <c r="FH158" s="381">
        <f>FG158*(1-VLOOKUP($AW158,'MP-2019_Female'!$A$3:$CH$103,IF(FH$104&gt;2034,84,(60+(FH$104-$AX$104)))))</f>
        <v>9.2371817157904275E-3</v>
      </c>
      <c r="FI158" s="381">
        <f>FH158*(1-VLOOKUP($AW158,'MP-2019_Female'!$A$3:$CH$103,IF(FI$104&gt;2034,84,(60+(FI$104-$AX$104)))))</f>
        <v>9.1475810531472593E-3</v>
      </c>
      <c r="FJ158" s="381">
        <f>FI158*(1-VLOOKUP($AW158,'MP-2019_Female'!$A$3:$CH$103,IF(FJ$104&gt;2034,84,(60+(FJ$104-$AX$104)))))</f>
        <v>9.0588495169317308E-3</v>
      </c>
      <c r="FK158" s="381">
        <f>FJ158*(1-VLOOKUP($AW158,'MP-2019_Female'!$A$3:$CH$103,IF(FK$104&gt;2034,84,(60+(FK$104-$AX$104)))))</f>
        <v>8.9709786766174922E-3</v>
      </c>
      <c r="FL158" s="381">
        <f>FK158*(1-VLOOKUP($AW158,'MP-2019_Female'!$A$3:$CH$103,IF(FL$104&gt;2034,84,(60+(FL$104-$AX$104)))))</f>
        <v>8.8839601834543019E-3</v>
      </c>
      <c r="FM158" s="381">
        <f>FL158*(1-VLOOKUP($AW158,'MP-2019_Female'!$A$3:$CH$103,IF(FM$104&gt;2034,84,(60+(FM$104-$AX$104)))))</f>
        <v>8.7977857696747951E-3</v>
      </c>
      <c r="FN158" s="381">
        <f>FM158*(1-VLOOKUP($AW158,'MP-2019_Female'!$A$3:$CH$103,IF(FN$104&gt;2034,84,(60+(FN$104-$AX$104)))))</f>
        <v>8.7124472477089487E-3</v>
      </c>
    </row>
    <row r="159" spans="49:170">
      <c r="AW159" s="172">
        <v>79</v>
      </c>
      <c r="AX159" s="199">
        <f t="shared" si="32"/>
        <v>2.8648047397990848E-2</v>
      </c>
      <c r="AY159" s="334">
        <f t="shared" si="33"/>
        <v>3.0158600000000001E-2</v>
      </c>
      <c r="AZ159" s="381">
        <f>AY159*(1-VLOOKUP($AW159,'MP-2019_Female'!$A$3:$CH$103,IF(AZ$104&gt;2034,84,(60+(AZ$104-$AX$104)))))</f>
        <v>2.9832887119999998E-2</v>
      </c>
      <c r="BA159" s="381">
        <f>AZ159*(1-VLOOKUP($AW159,'MP-2019_Female'!$A$3:$CH$103,IF(BA$104&gt;2034,84,(60+(BA$104-$AX$104)))))</f>
        <v>2.9567374424631997E-2</v>
      </c>
      <c r="BB159" s="381">
        <f>BA159*(1-VLOOKUP($AW159,'MP-2019_Female'!$A$3:$CH$103,IF(BB$104&gt;2034,84,(60+(BB$104-$AX$104)))))</f>
        <v>2.9357446066217111E-2</v>
      </c>
      <c r="BC159" s="381">
        <f>BB159*(1-VLOOKUP($AW159,'MP-2019_Female'!$A$3:$CH$103,IF(BC$104&gt;2034,84,(60+(BC$104-$AX$104)))))</f>
        <v>2.9195980112852918E-2</v>
      </c>
      <c r="BD159" s="381">
        <f>BC159*(1-VLOOKUP($AW159,'MP-2019_Female'!$A$3:$CH$103,IF(BD$104&gt;2034,84,(60+(BD$104-$AX$104)))))</f>
        <v>2.9082115790412789E-2</v>
      </c>
      <c r="BE159" s="381">
        <f>BD159*(1-VLOOKUP($AW159,'MP-2019_Female'!$A$3:$CH$103,IF(BE$104&gt;2034,84,(60+(BE$104-$AX$104)))))</f>
        <v>2.8957062692514014E-2</v>
      </c>
      <c r="BF159" s="381">
        <f>BE159*(1-VLOOKUP($AW159,'MP-2019_Female'!$A$3:$CH$103,IF(BF$104&gt;2034,84,(60+(BF$104-$AX$104)))))</f>
        <v>2.8812277379051444E-2</v>
      </c>
      <c r="BG159" s="381">
        <f>BF159*(1-VLOOKUP($AW159,'MP-2019_Female'!$A$3:$CH$103,IF(BG$104&gt;2034,84,(60+(BG$104-$AX$104)))))</f>
        <v>2.8648047397990848E-2</v>
      </c>
      <c r="BH159" s="381">
        <f>BG159*(1-VLOOKUP($AW159,'MP-2019_Female'!$A$3:$CH$103,IF(BH$104&gt;2034,84,(60+(BH$104-$AX$104)))))</f>
        <v>2.8461835089903909E-2</v>
      </c>
      <c r="BI159" s="381">
        <f>BH159*(1-VLOOKUP($AW159,'MP-2019_Female'!$A$3:$CH$103,IF(BI$104&gt;2034,84,(60+(BI$104-$AX$104)))))</f>
        <v>2.8254063693747611E-2</v>
      </c>
      <c r="BJ159" s="471">
        <f>BI159*(1-VLOOKUP($AW159,'MP-2019_Female'!$A$3:$CH$103,IF(BJ$104&gt;2034,84,(60+(BJ$104-$AX$104)))))</f>
        <v>2.8025205777828254E-2</v>
      </c>
      <c r="BK159" s="381">
        <f>BJ159*(1-VLOOKUP($AW159,'MP-2019_Female'!$A$3:$CH$103,IF(BK$104&gt;2034,84,(60+(BK$104-$AX$104)))))</f>
        <v>2.7781386487561146E-2</v>
      </c>
      <c r="BL159" s="381">
        <f>BK159*(1-VLOOKUP($AW159,'MP-2019_Female'!$A$3:$CH$103,IF(BL$104&gt;2034,84,(60+(BL$104-$AX$104)))))</f>
        <v>2.7525797731875582E-2</v>
      </c>
      <c r="BM159" s="381">
        <f>BL159*(1-VLOOKUP($AW159,'MP-2019_Female'!$A$3:$CH$103,IF(BM$104&gt;2034,84,(60+(BM$104-$AX$104)))))</f>
        <v>2.7267055233195954E-2</v>
      </c>
      <c r="BN159" s="381">
        <f>BM159*(1-VLOOKUP($AW159,'MP-2019_Female'!$A$3:$CH$103,IF(BN$104&gt;2034,84,(60+(BN$104-$AX$104)))))</f>
        <v>2.7008018208480592E-2</v>
      </c>
      <c r="BO159" s="381">
        <f>BN159*(1-VLOOKUP($AW159,'MP-2019_Female'!$A$3:$CH$103,IF(BO$104&gt;2034,84,(60+(BO$104-$AX$104)))))</f>
        <v>2.6756843639141725E-2</v>
      </c>
      <c r="BP159" s="381">
        <f>BO159*(1-VLOOKUP($AW159,'MP-2019_Female'!$A$3:$CH$103,IF(BP$104&gt;2034,84,(60+(BP$104-$AX$104)))))</f>
        <v>2.651068067766162E-2</v>
      </c>
      <c r="BQ159" s="381">
        <f>BP159*(1-VLOOKUP($AW159,'MP-2019_Female'!$A$3:$CH$103,IF(BQ$104&gt;2034,84,(60+(BQ$104-$AX$104)))))</f>
        <v>2.6269433483494899E-2</v>
      </c>
      <c r="BR159" s="381">
        <f>BQ159*(1-VLOOKUP($AW159,'MP-2019_Female'!$A$3:$CH$103,IF(BR$104&gt;2034,84,(60+(BR$104-$AX$104)))))</f>
        <v>2.6033008582143444E-2</v>
      </c>
      <c r="BS159" s="381">
        <f>BR159*(1-VLOOKUP($AW159,'MP-2019_Female'!$A$3:$CH$103,IF(BS$104&gt;2034,84,(60+(BS$104-$AX$104)))))</f>
        <v>2.5796108204045938E-2</v>
      </c>
      <c r="BT159" s="381">
        <f>BS159*(1-VLOOKUP($AW159,'MP-2019_Female'!$A$3:$CH$103,IF(BT$104&gt;2034,84,(60+(BT$104-$AX$104)))))</f>
        <v>2.5558784008568716E-2</v>
      </c>
      <c r="BU159" s="381">
        <f>BT159*(1-VLOOKUP($AW159,'MP-2019_Female'!$A$3:$CH$103,IF(BU$104&gt;2034,84,(60+(BU$104-$AX$104)))))</f>
        <v>2.5315975560487314E-2</v>
      </c>
      <c r="BV159" s="381">
        <f>BU159*(1-VLOOKUP($AW159,'MP-2019_Female'!$A$3:$CH$103,IF(BV$104&gt;2034,84,(60+(BV$104-$AX$104)))))</f>
        <v>2.5070410597550587E-2</v>
      </c>
      <c r="BW159" s="381">
        <f>BV159*(1-VLOOKUP($AW159,'MP-2019_Female'!$A$3:$CH$103,IF(BW$104&gt;2034,84,(60+(BW$104-$AX$104)))))</f>
        <v>2.4822213532634835E-2</v>
      </c>
      <c r="BX159" s="381">
        <f>BW159*(1-VLOOKUP($AW159,'MP-2019_Female'!$A$3:$CH$103,IF(BX$104&gt;2034,84,(60+(BX$104-$AX$104)))))</f>
        <v>2.4581438061368276E-2</v>
      </c>
      <c r="BY159" s="381">
        <f>BX159*(1-VLOOKUP($AW159,'MP-2019_Female'!$A$3:$CH$103,IF(BY$104&gt;2034,84,(60+(BY$104-$AX$104)))))</f>
        <v>2.4342998112173001E-2</v>
      </c>
      <c r="BZ159" s="381">
        <f>BY159*(1-VLOOKUP($AW159,'MP-2019_Female'!$A$3:$CH$103,IF(BZ$104&gt;2034,84,(60+(BZ$104-$AX$104)))))</f>
        <v>2.4106871030484922E-2</v>
      </c>
      <c r="CA159" s="381">
        <f>BZ159*(1-VLOOKUP($AW159,'MP-2019_Female'!$A$3:$CH$103,IF(CA$104&gt;2034,84,(60+(CA$104-$AX$104)))))</f>
        <v>2.3873034381489217E-2</v>
      </c>
      <c r="CB159" s="381">
        <f>CA159*(1-VLOOKUP($AW159,'MP-2019_Female'!$A$3:$CH$103,IF(CB$104&gt;2034,84,(60+(CB$104-$AX$104)))))</f>
        <v>2.3641465947988771E-2</v>
      </c>
      <c r="CC159" s="381">
        <f>CB159*(1-VLOOKUP($AW159,'MP-2019_Female'!$A$3:$CH$103,IF(CC$104&gt;2034,84,(60+(CC$104-$AX$104)))))</f>
        <v>2.341214372829328E-2</v>
      </c>
      <c r="CD159" s="381">
        <f>CC159*(1-VLOOKUP($AW159,'MP-2019_Female'!$A$3:$CH$103,IF(CD$104&gt;2034,84,(60+(CD$104-$AX$104)))))</f>
        <v>2.3185045934128835E-2</v>
      </c>
      <c r="CE159" s="381">
        <f>CD159*(1-VLOOKUP($AW159,'MP-2019_Female'!$A$3:$CH$103,IF(CE$104&gt;2034,84,(60+(CE$104-$AX$104)))))</f>
        <v>2.2960150988567785E-2</v>
      </c>
      <c r="CF159" s="381">
        <f>CE159*(1-VLOOKUP($AW159,'MP-2019_Female'!$A$3:$CH$103,IF(CF$104&gt;2034,84,(60+(CF$104-$AX$104)))))</f>
        <v>2.2737437523978676E-2</v>
      </c>
      <c r="CG159" s="381">
        <f>CF159*(1-VLOOKUP($AW159,'MP-2019_Female'!$A$3:$CH$103,IF(CG$104&gt;2034,84,(60+(CG$104-$AX$104)))))</f>
        <v>2.2516884379996081E-2</v>
      </c>
      <c r="CH159" s="381">
        <f>CG159*(1-VLOOKUP($AW159,'MP-2019_Female'!$A$3:$CH$103,IF(CH$104&gt;2034,84,(60+(CH$104-$AX$104)))))</f>
        <v>2.2298470601510117E-2</v>
      </c>
      <c r="CI159" s="381">
        <f>CH159*(1-VLOOKUP($AW159,'MP-2019_Female'!$A$3:$CH$103,IF(CI$104&gt;2034,84,(60+(CI$104-$AX$104)))))</f>
        <v>2.2082175436675469E-2</v>
      </c>
      <c r="CJ159" s="381">
        <f>CI159*(1-VLOOKUP($AW159,'MP-2019_Female'!$A$3:$CH$103,IF(CJ$104&gt;2034,84,(60+(CJ$104-$AX$104)))))</f>
        <v>2.1867978334939715E-2</v>
      </c>
      <c r="CK159" s="381">
        <f>CJ159*(1-VLOOKUP($AW159,'MP-2019_Female'!$A$3:$CH$103,IF(CK$104&gt;2034,84,(60+(CK$104-$AX$104)))))</f>
        <v>2.1655858945090797E-2</v>
      </c>
      <c r="CL159" s="381">
        <f>CK159*(1-VLOOKUP($AW159,'MP-2019_Female'!$A$3:$CH$103,IF(CL$104&gt;2034,84,(60+(CL$104-$AX$104)))))</f>
        <v>2.1445797113323416E-2</v>
      </c>
      <c r="CM159" s="381">
        <f>CL159*(1-VLOOKUP($AW159,'MP-2019_Female'!$A$3:$CH$103,IF(CM$104&gt;2034,84,(60+(CM$104-$AX$104)))))</f>
        <v>2.1237772881324179E-2</v>
      </c>
      <c r="CN159" s="381">
        <f>CM159*(1-VLOOKUP($AW159,'MP-2019_Female'!$A$3:$CH$103,IF(CN$104&gt;2034,84,(60+(CN$104-$AX$104)))))</f>
        <v>2.1031766484375332E-2</v>
      </c>
      <c r="CO159" s="381">
        <f>CN159*(1-VLOOKUP($AW159,'MP-2019_Female'!$A$3:$CH$103,IF(CO$104&gt;2034,84,(60+(CO$104-$AX$104)))))</f>
        <v>2.082775834947689E-2</v>
      </c>
      <c r="CP159" s="381">
        <f>CO159*(1-VLOOKUP($AW159,'MP-2019_Female'!$A$3:$CH$103,IF(CP$104&gt;2034,84,(60+(CP$104-$AX$104)))))</f>
        <v>2.0625729093486964E-2</v>
      </c>
      <c r="CQ159" s="381">
        <f>CP159*(1-VLOOKUP($AW159,'MP-2019_Female'!$A$3:$CH$103,IF(CQ$104&gt;2034,84,(60+(CQ$104-$AX$104)))))</f>
        <v>2.0425659521280139E-2</v>
      </c>
      <c r="CR159" s="381">
        <f>CQ159*(1-VLOOKUP($AW159,'MP-2019_Female'!$A$3:$CH$103,IF(CR$104&gt;2034,84,(60+(CR$104-$AX$104)))))</f>
        <v>2.0227530623923722E-2</v>
      </c>
      <c r="CS159" s="381">
        <f>CR159*(1-VLOOKUP($AW159,'MP-2019_Female'!$A$3:$CH$103,IF(CS$104&gt;2034,84,(60+(CS$104-$AX$104)))))</f>
        <v>2.0031323576871662E-2</v>
      </c>
      <c r="CT159" s="381">
        <f>CS159*(1-VLOOKUP($AW159,'MP-2019_Female'!$A$3:$CH$103,IF(CT$104&gt;2034,84,(60+(CT$104-$AX$104)))))</f>
        <v>1.9837019738176007E-2</v>
      </c>
      <c r="CU159" s="381">
        <f>CT159*(1-VLOOKUP($AW159,'MP-2019_Female'!$A$3:$CH$103,IF(CU$104&gt;2034,84,(60+(CU$104-$AX$104)))))</f>
        <v>1.96446006467157E-2</v>
      </c>
      <c r="CV159" s="381">
        <f>CU159*(1-VLOOKUP($AW159,'MP-2019_Female'!$A$3:$CH$103,IF(CV$104&gt;2034,84,(60+(CV$104-$AX$104)))))</f>
        <v>1.9454048020442555E-2</v>
      </c>
      <c r="CW159" s="381">
        <f>CV159*(1-VLOOKUP($AW159,'MP-2019_Female'!$A$3:$CH$103,IF(CW$104&gt;2034,84,(60+(CW$104-$AX$104)))))</f>
        <v>1.9265343754644261E-2</v>
      </c>
      <c r="CX159" s="381">
        <f>CW159*(1-VLOOKUP($AW159,'MP-2019_Female'!$A$3:$CH$103,IF(CX$104&gt;2034,84,(60+(CX$104-$AX$104)))))</f>
        <v>1.907846992022421E-2</v>
      </c>
      <c r="CY159" s="381">
        <f>CX159*(1-VLOOKUP($AW159,'MP-2019_Female'!$A$3:$CH$103,IF(CY$104&gt;2034,84,(60+(CY$104-$AX$104)))))</f>
        <v>1.8893408761998035E-2</v>
      </c>
      <c r="CZ159" s="381">
        <f>CY159*(1-VLOOKUP($AW159,'MP-2019_Female'!$A$3:$CH$103,IF(CZ$104&gt;2034,84,(60+(CZ$104-$AX$104)))))</f>
        <v>1.8710142697006653E-2</v>
      </c>
      <c r="DA159" s="381">
        <f>CZ159*(1-VLOOKUP($AW159,'MP-2019_Female'!$A$3:$CH$103,IF(DA$104&gt;2034,84,(60+(DA$104-$AX$104)))))</f>
        <v>1.8528654312845689E-2</v>
      </c>
      <c r="DB159" s="381">
        <f>DA159*(1-VLOOKUP($AW159,'MP-2019_Female'!$A$3:$CH$103,IF(DB$104&gt;2034,84,(60+(DB$104-$AX$104)))))</f>
        <v>1.8348926366011084E-2</v>
      </c>
      <c r="DC159" s="381">
        <f>DB159*(1-VLOOKUP($AW159,'MP-2019_Female'!$A$3:$CH$103,IF(DC$104&gt;2034,84,(60+(DC$104-$AX$104)))))</f>
        <v>1.8170941780260776E-2</v>
      </c>
      <c r="DD159" s="381">
        <f>DC159*(1-VLOOKUP($AW159,'MP-2019_Female'!$A$3:$CH$103,IF(DD$104&gt;2034,84,(60+(DD$104-$AX$104)))))</f>
        <v>1.7994683644992245E-2</v>
      </c>
      <c r="DE159" s="381">
        <f>DD159*(1-VLOOKUP($AW159,'MP-2019_Female'!$A$3:$CH$103,IF(DE$104&gt;2034,84,(60+(DE$104-$AX$104)))))</f>
        <v>1.7820135213635818E-2</v>
      </c>
      <c r="DF159" s="381">
        <f>DE159*(1-VLOOKUP($AW159,'MP-2019_Female'!$A$3:$CH$103,IF(DF$104&gt;2034,84,(60+(DF$104-$AX$104)))))</f>
        <v>1.7647279902063551E-2</v>
      </c>
      <c r="DG159" s="381">
        <f>DF159*(1-VLOOKUP($AW159,'MP-2019_Female'!$A$3:$CH$103,IF(DG$104&gt;2034,84,(60+(DG$104-$AX$104)))))</f>
        <v>1.7476101287013532E-2</v>
      </c>
      <c r="DH159" s="381">
        <f>DG159*(1-VLOOKUP($AW159,'MP-2019_Female'!$A$3:$CH$103,IF(DH$104&gt;2034,84,(60+(DH$104-$AX$104)))))</f>
        <v>1.73065831045295E-2</v>
      </c>
      <c r="DI159" s="381">
        <f>DH159*(1-VLOOKUP($AW159,'MP-2019_Female'!$A$3:$CH$103,IF(DI$104&gt;2034,84,(60+(DI$104-$AX$104)))))</f>
        <v>1.7138709248415564E-2</v>
      </c>
      <c r="DJ159" s="381">
        <f>DI159*(1-VLOOKUP($AW159,'MP-2019_Female'!$A$3:$CH$103,IF(DJ$104&gt;2034,84,(60+(DJ$104-$AX$104)))))</f>
        <v>1.6972463768705932E-2</v>
      </c>
      <c r="DK159" s="381">
        <f>DJ159*(1-VLOOKUP($AW159,'MP-2019_Female'!$A$3:$CH$103,IF(DK$104&gt;2034,84,(60+(DK$104-$AX$104)))))</f>
        <v>1.6807830870149483E-2</v>
      </c>
      <c r="DL159" s="381">
        <f>DK159*(1-VLOOKUP($AW159,'MP-2019_Female'!$A$3:$CH$103,IF(DL$104&gt;2034,84,(60+(DL$104-$AX$104)))))</f>
        <v>1.6644794910709033E-2</v>
      </c>
      <c r="DM159" s="381">
        <f>DL159*(1-VLOOKUP($AW159,'MP-2019_Female'!$A$3:$CH$103,IF(DM$104&gt;2034,84,(60+(DM$104-$AX$104)))))</f>
        <v>1.6483340400075156E-2</v>
      </c>
      <c r="DN159" s="381">
        <f>DM159*(1-VLOOKUP($AW159,'MP-2019_Female'!$A$3:$CH$103,IF(DN$104&gt;2034,84,(60+(DN$104-$AX$104)))))</f>
        <v>1.6323451998194426E-2</v>
      </c>
      <c r="DO159" s="381">
        <f>DN159*(1-VLOOKUP($AW159,'MP-2019_Female'!$A$3:$CH$103,IF(DO$104&gt;2034,84,(60+(DO$104-$AX$104)))))</f>
        <v>1.6165114513811939E-2</v>
      </c>
      <c r="DP159" s="381">
        <f>DO159*(1-VLOOKUP($AW159,'MP-2019_Female'!$A$3:$CH$103,IF(DP$104&gt;2034,84,(60+(DP$104-$AX$104)))))</f>
        <v>1.6008312903027962E-2</v>
      </c>
      <c r="DQ159" s="381">
        <f>DP159*(1-VLOOKUP($AW159,'MP-2019_Female'!$A$3:$CH$103,IF(DQ$104&gt;2034,84,(60+(DQ$104-$AX$104)))))</f>
        <v>1.5853032267868591E-2</v>
      </c>
      <c r="DR159" s="381">
        <f>DQ159*(1-VLOOKUP($AW159,'MP-2019_Female'!$A$3:$CH$103,IF(DR$104&gt;2034,84,(60+(DR$104-$AX$104)))))</f>
        <v>1.5699257854870266E-2</v>
      </c>
      <c r="DS159" s="381">
        <f>DR159*(1-VLOOKUP($AW159,'MP-2019_Female'!$A$3:$CH$103,IF(DS$104&gt;2034,84,(60+(DS$104-$AX$104)))))</f>
        <v>1.5546975053678023E-2</v>
      </c>
      <c r="DT159" s="381">
        <f>DS159*(1-VLOOKUP($AW159,'MP-2019_Female'!$A$3:$CH$103,IF(DT$104&gt;2034,84,(60+(DT$104-$AX$104)))))</f>
        <v>1.5396169395657345E-2</v>
      </c>
      <c r="DU159" s="381">
        <f>DT159*(1-VLOOKUP($AW159,'MP-2019_Female'!$A$3:$CH$103,IF(DU$104&gt;2034,84,(60+(DU$104-$AX$104)))))</f>
        <v>1.5246826552519467E-2</v>
      </c>
      <c r="DV159" s="381">
        <f>DU159*(1-VLOOKUP($AW159,'MP-2019_Female'!$A$3:$CH$103,IF(DV$104&gt;2034,84,(60+(DV$104-$AX$104)))))</f>
        <v>1.5098932334960027E-2</v>
      </c>
      <c r="DW159" s="381">
        <f>DV159*(1-VLOOKUP($AW159,'MP-2019_Female'!$A$3:$CH$103,IF(DW$104&gt;2034,84,(60+(DW$104-$AX$104)))))</f>
        <v>1.4952472691310914E-2</v>
      </c>
      <c r="DX159" s="381">
        <f>DW159*(1-VLOOKUP($AW159,'MP-2019_Female'!$A$3:$CH$103,IF(DX$104&gt;2034,84,(60+(DX$104-$AX$104)))))</f>
        <v>1.4807433706205199E-2</v>
      </c>
      <c r="DY159" s="381">
        <f>DX159*(1-VLOOKUP($AW159,'MP-2019_Female'!$A$3:$CH$103,IF(DY$104&gt;2034,84,(60+(DY$104-$AX$104)))))</f>
        <v>1.4663801599255007E-2</v>
      </c>
      <c r="DZ159" s="381">
        <f>DY159*(1-VLOOKUP($AW159,'MP-2019_Female'!$A$3:$CH$103,IF(DZ$104&gt;2034,84,(60+(DZ$104-$AX$104)))))</f>
        <v>1.4521562723742233E-2</v>
      </c>
      <c r="EA159" s="381">
        <f>DZ159*(1-VLOOKUP($AW159,'MP-2019_Female'!$A$3:$CH$103,IF(EA$104&gt;2034,84,(60+(EA$104-$AX$104)))))</f>
        <v>1.4380703565321933E-2</v>
      </c>
      <c r="EB159" s="381">
        <f>EA159*(1-VLOOKUP($AW159,'MP-2019_Female'!$A$3:$CH$103,IF(EB$104&gt;2034,84,(60+(EB$104-$AX$104)))))</f>
        <v>1.424121074073831E-2</v>
      </c>
      <c r="EC159" s="381">
        <f>EB159*(1-VLOOKUP($AW159,'MP-2019_Female'!$A$3:$CH$103,IF(EC$104&gt;2034,84,(60+(EC$104-$AX$104)))))</f>
        <v>1.4103070996553148E-2</v>
      </c>
      <c r="ED159" s="381">
        <f>EC159*(1-VLOOKUP($AW159,'MP-2019_Female'!$A$3:$CH$103,IF(ED$104&gt;2034,84,(60+(ED$104-$AX$104)))))</f>
        <v>1.3966271207886582E-2</v>
      </c>
      <c r="EE159" s="381">
        <f>ED159*(1-VLOOKUP($AW159,'MP-2019_Female'!$A$3:$CH$103,IF(EE$104&gt;2034,84,(60+(EE$104-$AX$104)))))</f>
        <v>1.3830798377170082E-2</v>
      </c>
      <c r="EF159" s="381">
        <f>EE159*(1-VLOOKUP($AW159,'MP-2019_Female'!$A$3:$CH$103,IF(EF$104&gt;2034,84,(60+(EF$104-$AX$104)))))</f>
        <v>1.3696639632911531E-2</v>
      </c>
      <c r="EG159" s="381">
        <f>EF159*(1-VLOOKUP($AW159,'MP-2019_Female'!$A$3:$CH$103,IF(EG$104&gt;2034,84,(60+(EG$104-$AX$104)))))</f>
        <v>1.3563782228472288E-2</v>
      </c>
      <c r="EH159" s="381">
        <f>EG159*(1-VLOOKUP($AW159,'MP-2019_Female'!$A$3:$CH$103,IF(EH$104&gt;2034,84,(60+(EH$104-$AX$104)))))</f>
        <v>1.3432213540856107E-2</v>
      </c>
      <c r="EI159" s="381">
        <f>EH159*(1-VLOOKUP($AW159,'MP-2019_Female'!$A$3:$CH$103,IF(EI$104&gt;2034,84,(60+(EI$104-$AX$104)))))</f>
        <v>1.3301921069509802E-2</v>
      </c>
      <c r="EJ159" s="381">
        <f>EI159*(1-VLOOKUP($AW159,'MP-2019_Female'!$A$3:$CH$103,IF(EJ$104&gt;2034,84,(60+(EJ$104-$AX$104)))))</f>
        <v>1.3172892435135556E-2</v>
      </c>
      <c r="EK159" s="381">
        <f>EJ159*(1-VLOOKUP($AW159,'MP-2019_Female'!$A$3:$CH$103,IF(EK$104&gt;2034,84,(60+(EK$104-$AX$104)))))</f>
        <v>1.3045115378514742E-2</v>
      </c>
      <c r="EL159" s="381">
        <f>EK159*(1-VLOOKUP($AW159,'MP-2019_Female'!$A$3:$CH$103,IF(EL$104&gt;2034,84,(60+(EL$104-$AX$104)))))</f>
        <v>1.2918577759343148E-2</v>
      </c>
      <c r="EM159" s="381">
        <f>EL159*(1-VLOOKUP($AW159,'MP-2019_Female'!$A$3:$CH$103,IF(EM$104&gt;2034,84,(60+(EM$104-$AX$104)))))</f>
        <v>1.2793267555077519E-2</v>
      </c>
      <c r="EN159" s="381">
        <f>EM159*(1-VLOOKUP($AW159,'MP-2019_Female'!$A$3:$CH$103,IF(EN$104&gt;2034,84,(60+(EN$104-$AX$104)))))</f>
        <v>1.2669172859793267E-2</v>
      </c>
      <c r="EO159" s="381">
        <f>EN159*(1-VLOOKUP($AW159,'MP-2019_Female'!$A$3:$CH$103,IF(EO$104&gt;2034,84,(60+(EO$104-$AX$104)))))</f>
        <v>1.2546281883053272E-2</v>
      </c>
      <c r="EP159" s="381">
        <f>EO159*(1-VLOOKUP($AW159,'MP-2019_Female'!$A$3:$CH$103,IF(EP$104&gt;2034,84,(60+(EP$104-$AX$104)))))</f>
        <v>1.2424582948787654E-2</v>
      </c>
      <c r="EQ159" s="381">
        <f>EP159*(1-VLOOKUP($AW159,'MP-2019_Female'!$A$3:$CH$103,IF(EQ$104&gt;2034,84,(60+(EQ$104-$AX$104)))))</f>
        <v>1.2304064494184414E-2</v>
      </c>
      <c r="ER159" s="381">
        <f>EQ159*(1-VLOOKUP($AW159,'MP-2019_Female'!$A$3:$CH$103,IF(ER$104&gt;2034,84,(60+(ER$104-$AX$104)))))</f>
        <v>1.2184715068590824E-2</v>
      </c>
      <c r="ES159" s="381">
        <f>ER159*(1-VLOOKUP($AW159,'MP-2019_Female'!$A$3:$CH$103,IF(ES$104&gt;2034,84,(60+(ES$104-$AX$104)))))</f>
        <v>1.2066523332425493E-2</v>
      </c>
      <c r="ET159" s="381">
        <f>ES159*(1-VLOOKUP($AW159,'MP-2019_Female'!$A$3:$CH$103,IF(ET$104&gt;2034,84,(60+(ET$104-$AX$104)))))</f>
        <v>1.1949478056100965E-2</v>
      </c>
      <c r="EU159" s="381">
        <f>ET159*(1-VLOOKUP($AW159,'MP-2019_Female'!$A$3:$CH$103,IF(EU$104&gt;2034,84,(60+(EU$104-$AX$104)))))</f>
        <v>1.1833568118956786E-2</v>
      </c>
      <c r="EV159" s="381">
        <f>EU159*(1-VLOOKUP($AW159,'MP-2019_Female'!$A$3:$CH$103,IF(EV$104&gt;2034,84,(60+(EV$104-$AX$104)))))</f>
        <v>1.1718782508202906E-2</v>
      </c>
      <c r="EW159" s="381">
        <f>EV159*(1-VLOOKUP($AW159,'MP-2019_Female'!$A$3:$CH$103,IF(EW$104&gt;2034,84,(60+(EW$104-$AX$104)))))</f>
        <v>1.1605110317873337E-2</v>
      </c>
      <c r="EX159" s="381">
        <f>EW159*(1-VLOOKUP($AW159,'MP-2019_Female'!$A$3:$CH$103,IF(EX$104&gt;2034,84,(60+(EX$104-$AX$104)))))</f>
        <v>1.1492540747789966E-2</v>
      </c>
      <c r="EY159" s="381">
        <f>EX159*(1-VLOOKUP($AW159,'MP-2019_Female'!$A$3:$CH$103,IF(EY$104&gt;2034,84,(60+(EY$104-$AX$104)))))</f>
        <v>1.1381063102536403E-2</v>
      </c>
      <c r="EZ159" s="381">
        <f>EY159*(1-VLOOKUP($AW159,'MP-2019_Female'!$A$3:$CH$103,IF(EZ$104&gt;2034,84,(60+(EZ$104-$AX$104)))))</f>
        <v>1.1270666790441799E-2</v>
      </c>
      <c r="FA159" s="381">
        <f>EZ159*(1-VLOOKUP($AW159,'MP-2019_Female'!$A$3:$CH$103,IF(FA$104&gt;2034,84,(60+(FA$104-$AX$104)))))</f>
        <v>1.1161341322574514E-2</v>
      </c>
      <c r="FB159" s="381">
        <f>FA159*(1-VLOOKUP($AW159,'MP-2019_Female'!$A$3:$CH$103,IF(FB$104&gt;2034,84,(60+(FB$104-$AX$104)))))</f>
        <v>1.1053076311745541E-2</v>
      </c>
      <c r="FC159" s="381">
        <f>FB159*(1-VLOOKUP($AW159,'MP-2019_Female'!$A$3:$CH$103,IF(FC$104&gt;2034,84,(60+(FC$104-$AX$104)))))</f>
        <v>1.0945861471521609E-2</v>
      </c>
      <c r="FD159" s="381">
        <f>FC159*(1-VLOOKUP($AW159,'MP-2019_Female'!$A$3:$CH$103,IF(FD$104&gt;2034,84,(60+(FD$104-$AX$104)))))</f>
        <v>1.0839686615247849E-2</v>
      </c>
      <c r="FE159" s="381">
        <f>FD159*(1-VLOOKUP($AW159,'MP-2019_Female'!$A$3:$CH$103,IF(FE$104&gt;2034,84,(60+(FE$104-$AX$104)))))</f>
        <v>1.0734541655079944E-2</v>
      </c>
      <c r="FF159" s="381">
        <f>FE159*(1-VLOOKUP($AW159,'MP-2019_Female'!$A$3:$CH$103,IF(FF$104&gt;2034,84,(60+(FF$104-$AX$104)))))</f>
        <v>1.0630416601025667E-2</v>
      </c>
      <c r="FG159" s="381">
        <f>FF159*(1-VLOOKUP($AW159,'MP-2019_Female'!$A$3:$CH$103,IF(FG$104&gt;2034,84,(60+(FG$104-$AX$104)))))</f>
        <v>1.0527301559995718E-2</v>
      </c>
      <c r="FH159" s="381">
        <f>FG159*(1-VLOOKUP($AW159,'MP-2019_Female'!$A$3:$CH$103,IF(FH$104&gt;2034,84,(60+(FH$104-$AX$104)))))</f>
        <v>1.0425186734863758E-2</v>
      </c>
      <c r="FI159" s="381">
        <f>FH159*(1-VLOOKUP($AW159,'MP-2019_Female'!$A$3:$CH$103,IF(FI$104&gt;2034,84,(60+(FI$104-$AX$104)))))</f>
        <v>1.0324062423535578E-2</v>
      </c>
      <c r="FJ159" s="381">
        <f>FI159*(1-VLOOKUP($AW159,'MP-2019_Female'!$A$3:$CH$103,IF(FJ$104&gt;2034,84,(60+(FJ$104-$AX$104)))))</f>
        <v>1.0223919018027283E-2</v>
      </c>
      <c r="FK159" s="381">
        <f>FJ159*(1-VLOOKUP($AW159,'MP-2019_Female'!$A$3:$CH$103,IF(FK$104&gt;2034,84,(60+(FK$104-$AX$104)))))</f>
        <v>1.0124747003552417E-2</v>
      </c>
      <c r="FL159" s="381">
        <f>FK159*(1-VLOOKUP($AW159,'MP-2019_Female'!$A$3:$CH$103,IF(FL$104&gt;2034,84,(60+(FL$104-$AX$104)))))</f>
        <v>1.0026536957617958E-2</v>
      </c>
      <c r="FM159" s="381">
        <f>FL159*(1-VLOOKUP($AW159,'MP-2019_Female'!$A$3:$CH$103,IF(FM$104&gt;2034,84,(60+(FM$104-$AX$104)))))</f>
        <v>9.9292795491290626E-3</v>
      </c>
      <c r="FN159" s="381">
        <f>FM159*(1-VLOOKUP($AW159,'MP-2019_Female'!$A$3:$CH$103,IF(FN$104&gt;2034,84,(60+(FN$104-$AX$104)))))</f>
        <v>9.8329655375025103E-3</v>
      </c>
    </row>
    <row r="160" spans="49:170">
      <c r="AW160" s="172">
        <v>80</v>
      </c>
      <c r="AX160" s="199">
        <f t="shared" si="32"/>
        <v>3.2392290523746876E-2</v>
      </c>
      <c r="AY160" s="334">
        <f t="shared" si="33"/>
        <v>3.3936000000000001E-2</v>
      </c>
      <c r="AZ160" s="381">
        <f>AY160*(1-VLOOKUP($AW160,'MP-2019_Female'!$A$3:$CH$103,IF(AZ$104&gt;2034,84,(60+(AZ$104-$AX$104)))))</f>
        <v>3.3586459200000002E-2</v>
      </c>
      <c r="BA160" s="381">
        <f>AZ160*(1-VLOOKUP($AW160,'MP-2019_Female'!$A$3:$CH$103,IF(BA$104&gt;2034,84,(60+(BA$104-$AX$104)))))</f>
        <v>3.3307691588640005E-2</v>
      </c>
      <c r="BB160" s="381">
        <f>BA160*(1-VLOOKUP($AW160,'MP-2019_Female'!$A$3:$CH$103,IF(BB$104&gt;2034,84,(60+(BB$104-$AX$104)))))</f>
        <v>3.3091191593313848E-2</v>
      </c>
      <c r="BC160" s="381">
        <f>BB160*(1-VLOOKUP($AW160,'MP-2019_Female'!$A$3:$CH$103,IF(BC$104&gt;2034,84,(60+(BC$104-$AX$104)))))</f>
        <v>3.2929044754506608E-2</v>
      </c>
      <c r="BD160" s="381">
        <f>BC160*(1-VLOOKUP($AW160,'MP-2019_Female'!$A$3:$CH$103,IF(BD$104&gt;2034,84,(60+(BD$104-$AX$104)))))</f>
        <v>3.2820378906816737E-2</v>
      </c>
      <c r="BE160" s="381">
        <f>BD160*(1-VLOOKUP($AW160,'MP-2019_Female'!$A$3:$CH$103,IF(BE$104&gt;2034,84,(60+(BE$104-$AX$104)))))</f>
        <v>3.2698943504861515E-2</v>
      </c>
      <c r="BF160" s="381">
        <f>BE160*(1-VLOOKUP($AW160,'MP-2019_Female'!$A$3:$CH$103,IF(BF$104&gt;2034,84,(60+(BF$104-$AX$104)))))</f>
        <v>3.2558338047790611E-2</v>
      </c>
      <c r="BG160" s="381">
        <f>BF160*(1-VLOOKUP($AW160,'MP-2019_Female'!$A$3:$CH$103,IF(BG$104&gt;2034,84,(60+(BG$104-$AX$104)))))</f>
        <v>3.2392290523746876E-2</v>
      </c>
      <c r="BH160" s="381">
        <f>BG160*(1-VLOOKUP($AW160,'MP-2019_Female'!$A$3:$CH$103,IF(BH$104&gt;2034,84,(60+(BH$104-$AX$104)))))</f>
        <v>3.2197936780604397E-2</v>
      </c>
      <c r="BI160" s="381">
        <f>BH160*(1-VLOOKUP($AW160,'MP-2019_Female'!$A$3:$CH$103,IF(BI$104&gt;2034,84,(60+(BI$104-$AX$104)))))</f>
        <v>3.1975771016818227E-2</v>
      </c>
      <c r="BJ160" s="471">
        <f>BI160*(1-VLOOKUP($AW160,'MP-2019_Female'!$A$3:$CH$103,IF(BJ$104&gt;2034,84,(60+(BJ$104-$AX$104)))))</f>
        <v>3.1729557579988729E-2</v>
      </c>
      <c r="BK160" s="381">
        <f>BJ160*(1-VLOOKUP($AW160,'MP-2019_Female'!$A$3:$CH$103,IF(BK$104&gt;2034,84,(60+(BK$104-$AX$104)))))</f>
        <v>3.1463029296316822E-2</v>
      </c>
      <c r="BL160" s="381">
        <f>BK160*(1-VLOOKUP($AW160,'MP-2019_Female'!$A$3:$CH$103,IF(BL$104&gt;2034,84,(60+(BL$104-$AX$104)))))</f>
        <v>3.1179862032649969E-2</v>
      </c>
      <c r="BM160" s="381">
        <f>BL160*(1-VLOOKUP($AW160,'MP-2019_Female'!$A$3:$CH$103,IF(BM$104&gt;2034,84,(60+(BM$104-$AX$104)))))</f>
        <v>3.088677132954306E-2</v>
      </c>
      <c r="BN160" s="381">
        <f>BM160*(1-VLOOKUP($AW160,'MP-2019_Female'!$A$3:$CH$103,IF(BN$104&gt;2034,84,(60+(BN$104-$AX$104)))))</f>
        <v>3.0593347001912401E-2</v>
      </c>
      <c r="BO160" s="381">
        <f>BN160*(1-VLOOKUP($AW160,'MP-2019_Female'!$A$3:$CH$103,IF(BO$104&gt;2034,84,(60+(BO$104-$AX$104)))))</f>
        <v>3.0302710205394233E-2</v>
      </c>
      <c r="BP160" s="381">
        <f>BO160*(1-VLOOKUP($AW160,'MP-2019_Female'!$A$3:$CH$103,IF(BP$104&gt;2034,84,(60+(BP$104-$AX$104)))))</f>
        <v>3.001786472946353E-2</v>
      </c>
      <c r="BQ160" s="381">
        <f>BP160*(1-VLOOKUP($AW160,'MP-2019_Female'!$A$3:$CH$103,IF(BQ$104&gt;2034,84,(60+(BQ$104-$AX$104)))))</f>
        <v>2.9738698587479521E-2</v>
      </c>
      <c r="BR160" s="381">
        <f>BQ160*(1-VLOOKUP($AW160,'MP-2019_Female'!$A$3:$CH$103,IF(BR$104&gt;2034,84,(60+(BR$104-$AX$104)))))</f>
        <v>2.9462128690615961E-2</v>
      </c>
      <c r="BS160" s="381">
        <f>BR160*(1-VLOOKUP($AW160,'MP-2019_Female'!$A$3:$CH$103,IF(BS$104&gt;2034,84,(60+(BS$104-$AX$104)))))</f>
        <v>2.9188130893793234E-2</v>
      </c>
      <c r="BT160" s="381">
        <f>BS160*(1-VLOOKUP($AW160,'MP-2019_Female'!$A$3:$CH$103,IF(BT$104&gt;2034,84,(60+(BT$104-$AX$104)))))</f>
        <v>2.8913762463391578E-2</v>
      </c>
      <c r="BU160" s="381">
        <f>BT160*(1-VLOOKUP($AW160,'MP-2019_Female'!$A$3:$CH$103,IF(BU$104&gt;2034,84,(60+(BU$104-$AX$104)))))</f>
        <v>2.863908171998936E-2</v>
      </c>
      <c r="BV160" s="381">
        <f>BU160*(1-VLOOKUP($AW160,'MP-2019_Female'!$A$3:$CH$103,IF(BV$104&gt;2034,84,(60+(BV$104-$AX$104)))))</f>
        <v>2.8358418719133464E-2</v>
      </c>
      <c r="BW160" s="381">
        <f>BV160*(1-VLOOKUP($AW160,'MP-2019_Female'!$A$3:$CH$103,IF(BW$104&gt;2034,84,(60+(BW$104-$AX$104)))))</f>
        <v>2.8077670373814041E-2</v>
      </c>
      <c r="BX160" s="381">
        <f>BW160*(1-VLOOKUP($AW160,'MP-2019_Female'!$A$3:$CH$103,IF(BX$104&gt;2034,84,(60+(BX$104-$AX$104)))))</f>
        <v>2.7802509204150661E-2</v>
      </c>
      <c r="BY160" s="381">
        <f>BX160*(1-VLOOKUP($AW160,'MP-2019_Female'!$A$3:$CH$103,IF(BY$104&gt;2034,84,(60+(BY$104-$AX$104)))))</f>
        <v>2.7530044613949985E-2</v>
      </c>
      <c r="BZ160" s="381">
        <f>BY160*(1-VLOOKUP($AW160,'MP-2019_Female'!$A$3:$CH$103,IF(BZ$104&gt;2034,84,(60+(BZ$104-$AX$104)))))</f>
        <v>2.7260250176733274E-2</v>
      </c>
      <c r="CA160" s="381">
        <f>BZ160*(1-VLOOKUP($AW160,'MP-2019_Female'!$A$3:$CH$103,IF(CA$104&gt;2034,84,(60+(CA$104-$AX$104)))))</f>
        <v>2.6993099725001288E-2</v>
      </c>
      <c r="CB160" s="381">
        <f>CA160*(1-VLOOKUP($AW160,'MP-2019_Female'!$A$3:$CH$103,IF(CB$104&gt;2034,84,(60+(CB$104-$AX$104)))))</f>
        <v>2.6728567347696273E-2</v>
      </c>
      <c r="CC160" s="381">
        <f>CB160*(1-VLOOKUP($AW160,'MP-2019_Female'!$A$3:$CH$103,IF(CC$104&gt;2034,84,(60+(CC$104-$AX$104)))))</f>
        <v>2.6466627387688849E-2</v>
      </c>
      <c r="CD160" s="381">
        <f>CC160*(1-VLOOKUP($AW160,'MP-2019_Female'!$A$3:$CH$103,IF(CD$104&gt;2034,84,(60+(CD$104-$AX$104)))))</f>
        <v>2.6207254439289496E-2</v>
      </c>
      <c r="CE160" s="381">
        <f>CD160*(1-VLOOKUP($AW160,'MP-2019_Female'!$A$3:$CH$103,IF(CE$104&gt;2034,84,(60+(CE$104-$AX$104)))))</f>
        <v>2.5950423345784457E-2</v>
      </c>
      <c r="CF160" s="381">
        <f>CE160*(1-VLOOKUP($AW160,'MP-2019_Female'!$A$3:$CH$103,IF(CF$104&gt;2034,84,(60+(CF$104-$AX$104)))))</f>
        <v>2.5696109196995769E-2</v>
      </c>
      <c r="CG160" s="381">
        <f>CF160*(1-VLOOKUP($AW160,'MP-2019_Female'!$A$3:$CH$103,IF(CG$104&gt;2034,84,(60+(CG$104-$AX$104)))))</f>
        <v>2.5444287326865208E-2</v>
      </c>
      <c r="CH160" s="381">
        <f>CG160*(1-VLOOKUP($AW160,'MP-2019_Female'!$A$3:$CH$103,IF(CH$104&gt;2034,84,(60+(CH$104-$AX$104)))))</f>
        <v>2.5194933311061929E-2</v>
      </c>
      <c r="CI160" s="381">
        <f>CH160*(1-VLOOKUP($AW160,'MP-2019_Female'!$A$3:$CH$103,IF(CI$104&gt;2034,84,(60+(CI$104-$AX$104)))))</f>
        <v>2.4948022964613521E-2</v>
      </c>
      <c r="CJ160" s="381">
        <f>CI160*(1-VLOOKUP($AW160,'MP-2019_Female'!$A$3:$CH$103,IF(CJ$104&gt;2034,84,(60+(CJ$104-$AX$104)))))</f>
        <v>2.4703532339560307E-2</v>
      </c>
      <c r="CK160" s="381">
        <f>CJ160*(1-VLOOKUP($AW160,'MP-2019_Female'!$A$3:$CH$103,IF(CK$104&gt;2034,84,(60+(CK$104-$AX$104)))))</f>
        <v>2.4461437722632616E-2</v>
      </c>
      <c r="CL160" s="381">
        <f>CK160*(1-VLOOKUP($AW160,'MP-2019_Female'!$A$3:$CH$103,IF(CL$104&gt;2034,84,(60+(CL$104-$AX$104)))))</f>
        <v>2.4221715632950815E-2</v>
      </c>
      <c r="CM160" s="381">
        <f>CL160*(1-VLOOKUP($AW160,'MP-2019_Female'!$A$3:$CH$103,IF(CM$104&gt;2034,84,(60+(CM$104-$AX$104)))))</f>
        <v>2.3984342819747897E-2</v>
      </c>
      <c r="CN160" s="381">
        <f>CM160*(1-VLOOKUP($AW160,'MP-2019_Female'!$A$3:$CH$103,IF(CN$104&gt;2034,84,(60+(CN$104-$AX$104)))))</f>
        <v>2.3749296260114367E-2</v>
      </c>
      <c r="CO160" s="381">
        <f>CN160*(1-VLOOKUP($AW160,'MP-2019_Female'!$A$3:$CH$103,IF(CO$104&gt;2034,84,(60+(CO$104-$AX$104)))))</f>
        <v>2.3516553156765246E-2</v>
      </c>
      <c r="CP160" s="381">
        <f>CO160*(1-VLOOKUP($AW160,'MP-2019_Female'!$A$3:$CH$103,IF(CP$104&gt;2034,84,(60+(CP$104-$AX$104)))))</f>
        <v>2.3286090935828944E-2</v>
      </c>
      <c r="CQ160" s="381">
        <f>CP160*(1-VLOOKUP($AW160,'MP-2019_Female'!$A$3:$CH$103,IF(CQ$104&gt;2034,84,(60+(CQ$104-$AX$104)))))</f>
        <v>2.3057887244657821E-2</v>
      </c>
      <c r="CR160" s="381">
        <f>CQ160*(1-VLOOKUP($AW160,'MP-2019_Female'!$A$3:$CH$103,IF(CR$104&gt;2034,84,(60+(CR$104-$AX$104)))))</f>
        <v>2.2831919949660173E-2</v>
      </c>
      <c r="CS160" s="381">
        <f>CR160*(1-VLOOKUP($AW160,'MP-2019_Female'!$A$3:$CH$103,IF(CS$104&gt;2034,84,(60+(CS$104-$AX$104)))))</f>
        <v>2.2608167134153503E-2</v>
      </c>
      <c r="CT160" s="381">
        <f>CS160*(1-VLOOKUP($AW160,'MP-2019_Female'!$A$3:$CH$103,IF(CT$104&gt;2034,84,(60+(CT$104-$AX$104)))))</f>
        <v>2.2386607096238798E-2</v>
      </c>
      <c r="CU160" s="381">
        <f>CT160*(1-VLOOKUP($AW160,'MP-2019_Female'!$A$3:$CH$103,IF(CU$104&gt;2034,84,(60+(CU$104-$AX$104)))))</f>
        <v>2.2167218346695657E-2</v>
      </c>
      <c r="CV160" s="381">
        <f>CU160*(1-VLOOKUP($AW160,'MP-2019_Female'!$A$3:$CH$103,IF(CV$104&gt;2034,84,(60+(CV$104-$AX$104)))))</f>
        <v>2.194997960689804E-2</v>
      </c>
      <c r="CW160" s="381">
        <f>CV160*(1-VLOOKUP($AW160,'MP-2019_Female'!$A$3:$CH$103,IF(CW$104&gt;2034,84,(60+(CW$104-$AX$104)))))</f>
        <v>2.1734869806750438E-2</v>
      </c>
      <c r="CX160" s="381">
        <f>CW160*(1-VLOOKUP($AW160,'MP-2019_Female'!$A$3:$CH$103,IF(CX$104&gt;2034,84,(60+(CX$104-$AX$104)))))</f>
        <v>2.1521868082644283E-2</v>
      </c>
      <c r="CY160" s="381">
        <f>CX160*(1-VLOOKUP($AW160,'MP-2019_Female'!$A$3:$CH$103,IF(CY$104&gt;2034,84,(60+(CY$104-$AX$104)))))</f>
        <v>2.131095377543437E-2</v>
      </c>
      <c r="CZ160" s="381">
        <f>CY160*(1-VLOOKUP($AW160,'MP-2019_Female'!$A$3:$CH$103,IF(CZ$104&gt;2034,84,(60+(CZ$104-$AX$104)))))</f>
        <v>2.1102106428435113E-2</v>
      </c>
      <c r="DA160" s="381">
        <f>CZ160*(1-VLOOKUP($AW160,'MP-2019_Female'!$A$3:$CH$103,IF(DA$104&gt;2034,84,(60+(DA$104-$AX$104)))))</f>
        <v>2.0895305785436448E-2</v>
      </c>
      <c r="DB160" s="381">
        <f>DA160*(1-VLOOKUP($AW160,'MP-2019_Female'!$A$3:$CH$103,IF(DB$104&gt;2034,84,(60+(DB$104-$AX$104)))))</f>
        <v>2.0690531788739169E-2</v>
      </c>
      <c r="DC160" s="381">
        <f>DB160*(1-VLOOKUP($AW160,'MP-2019_Female'!$A$3:$CH$103,IF(DC$104&gt;2034,84,(60+(DC$104-$AX$104)))))</f>
        <v>2.0487764577209525E-2</v>
      </c>
      <c r="DD160" s="381">
        <f>DC160*(1-VLOOKUP($AW160,'MP-2019_Female'!$A$3:$CH$103,IF(DD$104&gt;2034,84,(60+(DD$104-$AX$104)))))</f>
        <v>2.0286984484352871E-2</v>
      </c>
      <c r="DE160" s="381">
        <f>DD160*(1-VLOOKUP($AW160,'MP-2019_Female'!$A$3:$CH$103,IF(DE$104&gt;2034,84,(60+(DE$104-$AX$104)))))</f>
        <v>2.0088172036406213E-2</v>
      </c>
      <c r="DF160" s="381">
        <f>DE160*(1-VLOOKUP($AW160,'MP-2019_Female'!$A$3:$CH$103,IF(DF$104&gt;2034,84,(60+(DF$104-$AX$104)))))</f>
        <v>1.9891307950449431E-2</v>
      </c>
      <c r="DG160" s="381">
        <f>DF160*(1-VLOOKUP($AW160,'MP-2019_Female'!$A$3:$CH$103,IF(DG$104&gt;2034,84,(60+(DG$104-$AX$104)))))</f>
        <v>1.9696373132535028E-2</v>
      </c>
      <c r="DH160" s="381">
        <f>DG160*(1-VLOOKUP($AW160,'MP-2019_Female'!$A$3:$CH$103,IF(DH$104&gt;2034,84,(60+(DH$104-$AX$104)))))</f>
        <v>1.9503348675836182E-2</v>
      </c>
      <c r="DI160" s="381">
        <f>DH160*(1-VLOOKUP($AW160,'MP-2019_Female'!$A$3:$CH$103,IF(DI$104&gt;2034,84,(60+(DI$104-$AX$104)))))</f>
        <v>1.9312215858812987E-2</v>
      </c>
      <c r="DJ160" s="381">
        <f>DI160*(1-VLOOKUP($AW160,'MP-2019_Female'!$A$3:$CH$103,IF(DJ$104&gt;2034,84,(60+(DJ$104-$AX$104)))))</f>
        <v>1.9122956143396617E-2</v>
      </c>
      <c r="DK160" s="381">
        <f>DJ160*(1-VLOOKUP($AW160,'MP-2019_Female'!$A$3:$CH$103,IF(DK$104&gt;2034,84,(60+(DK$104-$AX$104)))))</f>
        <v>1.8935551173191331E-2</v>
      </c>
      <c r="DL160" s="381">
        <f>DK160*(1-VLOOKUP($AW160,'MP-2019_Female'!$A$3:$CH$103,IF(DL$104&gt;2034,84,(60+(DL$104-$AX$104)))))</f>
        <v>1.8749982771694054E-2</v>
      </c>
      <c r="DM160" s="381">
        <f>DL160*(1-VLOOKUP($AW160,'MP-2019_Female'!$A$3:$CH$103,IF(DM$104&gt;2034,84,(60+(DM$104-$AX$104)))))</f>
        <v>1.8566232940531453E-2</v>
      </c>
      <c r="DN160" s="381">
        <f>DM160*(1-VLOOKUP($AW160,'MP-2019_Female'!$A$3:$CH$103,IF(DN$104&gt;2034,84,(60+(DN$104-$AX$104)))))</f>
        <v>1.8384283857714245E-2</v>
      </c>
      <c r="DO160" s="381">
        <f>DN160*(1-VLOOKUP($AW160,'MP-2019_Female'!$A$3:$CH$103,IF(DO$104&gt;2034,84,(60+(DO$104-$AX$104)))))</f>
        <v>1.8204117875908643E-2</v>
      </c>
      <c r="DP160" s="381">
        <f>DO160*(1-VLOOKUP($AW160,'MP-2019_Female'!$A$3:$CH$103,IF(DP$104&gt;2034,84,(60+(DP$104-$AX$104)))))</f>
        <v>1.8025717520724738E-2</v>
      </c>
      <c r="DQ160" s="381">
        <f>DP160*(1-VLOOKUP($AW160,'MP-2019_Female'!$A$3:$CH$103,IF(DQ$104&gt;2034,84,(60+(DQ$104-$AX$104)))))</f>
        <v>1.7849065489021636E-2</v>
      </c>
      <c r="DR160" s="381">
        <f>DQ160*(1-VLOOKUP($AW160,'MP-2019_Female'!$A$3:$CH$103,IF(DR$104&gt;2034,84,(60+(DR$104-$AX$104)))))</f>
        <v>1.7674144647229224E-2</v>
      </c>
      <c r="DS160" s="381">
        <f>DR160*(1-VLOOKUP($AW160,'MP-2019_Female'!$A$3:$CH$103,IF(DS$104&gt;2034,84,(60+(DS$104-$AX$104)))))</f>
        <v>1.7500938029686379E-2</v>
      </c>
      <c r="DT160" s="381">
        <f>DS160*(1-VLOOKUP($AW160,'MP-2019_Female'!$A$3:$CH$103,IF(DT$104&gt;2034,84,(60+(DT$104-$AX$104)))))</f>
        <v>1.7329428836995453E-2</v>
      </c>
      <c r="DU160" s="381">
        <f>DT160*(1-VLOOKUP($AW160,'MP-2019_Female'!$A$3:$CH$103,IF(DU$104&gt;2034,84,(60+(DU$104-$AX$104)))))</f>
        <v>1.7159600434392897E-2</v>
      </c>
      <c r="DV160" s="381">
        <f>DU160*(1-VLOOKUP($AW160,'MP-2019_Female'!$A$3:$CH$103,IF(DV$104&gt;2034,84,(60+(DV$104-$AX$104)))))</f>
        <v>1.6991436350135846E-2</v>
      </c>
      <c r="DW160" s="381">
        <f>DV160*(1-VLOOKUP($AW160,'MP-2019_Female'!$A$3:$CH$103,IF(DW$104&gt;2034,84,(60+(DW$104-$AX$104)))))</f>
        <v>1.6824920273904514E-2</v>
      </c>
      <c r="DX160" s="381">
        <f>DW160*(1-VLOOKUP($AW160,'MP-2019_Female'!$A$3:$CH$103,IF(DX$104&gt;2034,84,(60+(DX$104-$AX$104)))))</f>
        <v>1.6660036055220248E-2</v>
      </c>
      <c r="DY160" s="381">
        <f>DX160*(1-VLOOKUP($AW160,'MP-2019_Female'!$A$3:$CH$103,IF(DY$104&gt;2034,84,(60+(DY$104-$AX$104)))))</f>
        <v>1.6496767701879089E-2</v>
      </c>
      <c r="DZ160" s="381">
        <f>DY160*(1-VLOOKUP($AW160,'MP-2019_Female'!$A$3:$CH$103,IF(DZ$104&gt;2034,84,(60+(DZ$104-$AX$104)))))</f>
        <v>1.6335099378400674E-2</v>
      </c>
      <c r="EA160" s="381">
        <f>DZ160*(1-VLOOKUP($AW160,'MP-2019_Female'!$A$3:$CH$103,IF(EA$104&gt;2034,84,(60+(EA$104-$AX$104)))))</f>
        <v>1.6175015404492347E-2</v>
      </c>
      <c r="EB160" s="381">
        <f>EA160*(1-VLOOKUP($AW160,'MP-2019_Female'!$A$3:$CH$103,IF(EB$104&gt;2034,84,(60+(EB$104-$AX$104)))))</f>
        <v>1.6016500253528323E-2</v>
      </c>
      <c r="EC160" s="381">
        <f>EB160*(1-VLOOKUP($AW160,'MP-2019_Female'!$A$3:$CH$103,IF(EC$104&gt;2034,84,(60+(EC$104-$AX$104)))))</f>
        <v>1.5859538551043745E-2</v>
      </c>
      <c r="ED160" s="381">
        <f>EC160*(1-VLOOKUP($AW160,'MP-2019_Female'!$A$3:$CH$103,IF(ED$104&gt;2034,84,(60+(ED$104-$AX$104)))))</f>
        <v>1.5704115073243517E-2</v>
      </c>
      <c r="EE160" s="381">
        <f>ED160*(1-VLOOKUP($AW160,'MP-2019_Female'!$A$3:$CH$103,IF(EE$104&gt;2034,84,(60+(EE$104-$AX$104)))))</f>
        <v>1.5550214745525729E-2</v>
      </c>
      <c r="EF160" s="381">
        <f>EE160*(1-VLOOKUP($AW160,'MP-2019_Female'!$A$3:$CH$103,IF(EF$104&gt;2034,84,(60+(EF$104-$AX$104)))))</f>
        <v>1.5397822641019576E-2</v>
      </c>
      <c r="EG160" s="381">
        <f>EF160*(1-VLOOKUP($AW160,'MP-2019_Female'!$A$3:$CH$103,IF(EG$104&gt;2034,84,(60+(EG$104-$AX$104)))))</f>
        <v>1.5246923979137584E-2</v>
      </c>
      <c r="EH160" s="381">
        <f>EG160*(1-VLOOKUP($AW160,'MP-2019_Female'!$A$3:$CH$103,IF(EH$104&gt;2034,84,(60+(EH$104-$AX$104)))))</f>
        <v>1.5097504124142035E-2</v>
      </c>
      <c r="EI160" s="381">
        <f>EH160*(1-VLOOKUP($AW160,'MP-2019_Female'!$A$3:$CH$103,IF(EI$104&gt;2034,84,(60+(EI$104-$AX$104)))))</f>
        <v>1.4949548583725443E-2</v>
      </c>
      <c r="EJ160" s="381">
        <f>EI160*(1-VLOOKUP($AW160,'MP-2019_Female'!$A$3:$CH$103,IF(EJ$104&gt;2034,84,(60+(EJ$104-$AX$104)))))</f>
        <v>1.4803043007604932E-2</v>
      </c>
      <c r="EK160" s="381">
        <f>EJ160*(1-VLOOKUP($AW160,'MP-2019_Female'!$A$3:$CH$103,IF(EK$104&gt;2034,84,(60+(EK$104-$AX$104)))))</f>
        <v>1.4657973186130404E-2</v>
      </c>
      <c r="EL160" s="381">
        <f>EK160*(1-VLOOKUP($AW160,'MP-2019_Female'!$A$3:$CH$103,IF(EL$104&gt;2034,84,(60+(EL$104-$AX$104)))))</f>
        <v>1.4514325048906325E-2</v>
      </c>
      <c r="EM160" s="381">
        <f>EL160*(1-VLOOKUP($AW160,'MP-2019_Female'!$A$3:$CH$103,IF(EM$104&gt;2034,84,(60+(EM$104-$AX$104)))))</f>
        <v>1.4372084663427043E-2</v>
      </c>
      <c r="EN160" s="381">
        <f>EM160*(1-VLOOKUP($AW160,'MP-2019_Female'!$A$3:$CH$103,IF(EN$104&gt;2034,84,(60+(EN$104-$AX$104)))))</f>
        <v>1.4231238233725458E-2</v>
      </c>
      <c r="EO160" s="381">
        <f>EN160*(1-VLOOKUP($AW160,'MP-2019_Female'!$A$3:$CH$103,IF(EO$104&gt;2034,84,(60+(EO$104-$AX$104)))))</f>
        <v>1.4091772099034948E-2</v>
      </c>
      <c r="EP160" s="381">
        <f>EO160*(1-VLOOKUP($AW160,'MP-2019_Female'!$A$3:$CH$103,IF(EP$104&gt;2034,84,(60+(EP$104-$AX$104)))))</f>
        <v>1.3953672732464405E-2</v>
      </c>
      <c r="EQ160" s="381">
        <f>EP160*(1-VLOOKUP($AW160,'MP-2019_Female'!$A$3:$CH$103,IF(EQ$104&gt;2034,84,(60+(EQ$104-$AX$104)))))</f>
        <v>1.3816926739686253E-2</v>
      </c>
      <c r="ER160" s="381">
        <f>EQ160*(1-VLOOKUP($AW160,'MP-2019_Female'!$A$3:$CH$103,IF(ER$104&gt;2034,84,(60+(ER$104-$AX$104)))))</f>
        <v>1.3681520857637328E-2</v>
      </c>
      <c r="ES160" s="381">
        <f>ER160*(1-VLOOKUP($AW160,'MP-2019_Female'!$A$3:$CH$103,IF(ES$104&gt;2034,84,(60+(ES$104-$AX$104)))))</f>
        <v>1.3547441953232483E-2</v>
      </c>
      <c r="ET160" s="381">
        <f>ES160*(1-VLOOKUP($AW160,'MP-2019_Female'!$A$3:$CH$103,IF(ET$104&gt;2034,84,(60+(ET$104-$AX$104)))))</f>
        <v>1.3414677022090805E-2</v>
      </c>
      <c r="EU160" s="381">
        <f>ET160*(1-VLOOKUP($AW160,'MP-2019_Female'!$A$3:$CH$103,IF(EU$104&gt;2034,84,(60+(EU$104-$AX$104)))))</f>
        <v>1.3283213187274314E-2</v>
      </c>
      <c r="EV160" s="381">
        <f>EU160*(1-VLOOKUP($AW160,'MP-2019_Female'!$A$3:$CH$103,IF(EV$104&gt;2034,84,(60+(EV$104-$AX$104)))))</f>
        <v>1.3153037698039025E-2</v>
      </c>
      <c r="EW160" s="381">
        <f>EV160*(1-VLOOKUP($AW160,'MP-2019_Female'!$A$3:$CH$103,IF(EW$104&gt;2034,84,(60+(EW$104-$AX$104)))))</f>
        <v>1.3024137928598242E-2</v>
      </c>
      <c r="EX160" s="381">
        <f>EW160*(1-VLOOKUP($AW160,'MP-2019_Female'!$A$3:$CH$103,IF(EX$104&gt;2034,84,(60+(EX$104-$AX$104)))))</f>
        <v>1.2896501376897978E-2</v>
      </c>
      <c r="EY160" s="381">
        <f>EX160*(1-VLOOKUP($AW160,'MP-2019_Female'!$A$3:$CH$103,IF(EY$104&gt;2034,84,(60+(EY$104-$AX$104)))))</f>
        <v>1.2770115663404377E-2</v>
      </c>
      <c r="EZ160" s="381">
        <f>EY160*(1-VLOOKUP($AW160,'MP-2019_Female'!$A$3:$CH$103,IF(EZ$104&gt;2034,84,(60+(EZ$104-$AX$104)))))</f>
        <v>1.2644968529903013E-2</v>
      </c>
      <c r="FA160" s="381">
        <f>EZ160*(1-VLOOKUP($AW160,'MP-2019_Female'!$A$3:$CH$103,IF(FA$104&gt;2034,84,(60+(FA$104-$AX$104)))))</f>
        <v>1.2521047838309964E-2</v>
      </c>
      <c r="FB160" s="381">
        <f>FA160*(1-VLOOKUP($AW160,'MP-2019_Female'!$A$3:$CH$103,IF(FB$104&gt;2034,84,(60+(FB$104-$AX$104)))))</f>
        <v>1.2398341569494525E-2</v>
      </c>
      <c r="FC160" s="381">
        <f>FB160*(1-VLOOKUP($AW160,'MP-2019_Female'!$A$3:$CH$103,IF(FC$104&gt;2034,84,(60+(FC$104-$AX$104)))))</f>
        <v>1.2276837822113479E-2</v>
      </c>
      <c r="FD160" s="381">
        <f>FC160*(1-VLOOKUP($AW160,'MP-2019_Female'!$A$3:$CH$103,IF(FD$104&gt;2034,84,(60+(FD$104-$AX$104)))))</f>
        <v>1.2156524811456767E-2</v>
      </c>
      <c r="FE160" s="381">
        <f>FD160*(1-VLOOKUP($AW160,'MP-2019_Female'!$A$3:$CH$103,IF(FE$104&gt;2034,84,(60+(FE$104-$AX$104)))))</f>
        <v>1.2037390868304489E-2</v>
      </c>
      <c r="FF160" s="381">
        <f>FE160*(1-VLOOKUP($AW160,'MP-2019_Female'!$A$3:$CH$103,IF(FF$104&gt;2034,84,(60+(FF$104-$AX$104)))))</f>
        <v>1.1919424437795105E-2</v>
      </c>
      <c r="FG160" s="381">
        <f>FF160*(1-VLOOKUP($AW160,'MP-2019_Female'!$A$3:$CH$103,IF(FG$104&gt;2034,84,(60+(FG$104-$AX$104)))))</f>
        <v>1.1802614078304713E-2</v>
      </c>
      <c r="FH160" s="381">
        <f>FG160*(1-VLOOKUP($AW160,'MP-2019_Female'!$A$3:$CH$103,IF(FH$104&gt;2034,84,(60+(FH$104-$AX$104)))))</f>
        <v>1.1686948460337326E-2</v>
      </c>
      <c r="FI160" s="381">
        <f>FH160*(1-VLOOKUP($AW160,'MP-2019_Female'!$A$3:$CH$103,IF(FI$104&gt;2034,84,(60+(FI$104-$AX$104)))))</f>
        <v>1.157241636542602E-2</v>
      </c>
      <c r="FJ160" s="381">
        <f>FI160*(1-VLOOKUP($AW160,'MP-2019_Female'!$A$3:$CH$103,IF(FJ$104&gt;2034,84,(60+(FJ$104-$AX$104)))))</f>
        <v>1.1459006685044845E-2</v>
      </c>
      <c r="FK160" s="381">
        <f>FJ160*(1-VLOOKUP($AW160,'MP-2019_Female'!$A$3:$CH$103,IF(FK$104&gt;2034,84,(60+(FK$104-$AX$104)))))</f>
        <v>1.1346708419531405E-2</v>
      </c>
      <c r="FL160" s="381">
        <f>FK160*(1-VLOOKUP($AW160,'MP-2019_Female'!$A$3:$CH$103,IF(FL$104&gt;2034,84,(60+(FL$104-$AX$104)))))</f>
        <v>1.1235510677019996E-2</v>
      </c>
      <c r="FM160" s="381">
        <f>FL160*(1-VLOOKUP($AW160,'MP-2019_Female'!$A$3:$CH$103,IF(FM$104&gt;2034,84,(60+(FM$104-$AX$104)))))</f>
        <v>1.1125402672385199E-2</v>
      </c>
      <c r="FN160" s="381">
        <f>FM160*(1-VLOOKUP($AW160,'MP-2019_Female'!$A$3:$CH$103,IF(FN$104&gt;2034,84,(60+(FN$104-$AX$104)))))</f>
        <v>1.1016373726195823E-2</v>
      </c>
    </row>
    <row r="161" spans="49:170">
      <c r="AW161" s="172">
        <v>81</v>
      </c>
      <c r="AX161" s="199">
        <f t="shared" si="32"/>
        <v>3.6655945300412607E-2</v>
      </c>
      <c r="AY161" s="334">
        <f t="shared" si="33"/>
        <v>3.8248700000000004E-2</v>
      </c>
      <c r="AZ161" s="381">
        <f>AY161*(1-VLOOKUP($AW161,'MP-2019_Female'!$A$3:$CH$103,IF(AZ$104&gt;2034,84,(60+(AZ$104-$AX$104)))))</f>
        <v>3.787386274E-2</v>
      </c>
      <c r="BA161" s="381">
        <f>AZ161*(1-VLOOKUP($AW161,'MP-2019_Female'!$A$3:$CH$103,IF(BA$104&gt;2034,84,(60+(BA$104-$AX$104)))))</f>
        <v>3.7574659224353997E-2</v>
      </c>
      <c r="BB161" s="381">
        <f>BA161*(1-VLOOKUP($AW161,'MP-2019_Female'!$A$3:$CH$103,IF(BB$104&gt;2034,84,(60+(BB$104-$AX$104)))))</f>
        <v>3.7349211269007872E-2</v>
      </c>
      <c r="BC161" s="381">
        <f>BB161*(1-VLOOKUP($AW161,'MP-2019_Female'!$A$3:$CH$103,IF(BC$104&gt;2034,84,(60+(BC$104-$AX$104)))))</f>
        <v>3.7184874739424237E-2</v>
      </c>
      <c r="BD161" s="381">
        <f>BC161*(1-VLOOKUP($AW161,'MP-2019_Female'!$A$3:$CH$103,IF(BD$104&gt;2034,84,(60+(BD$104-$AX$104)))))</f>
        <v>3.7080757090153849E-2</v>
      </c>
      <c r="BE161" s="381">
        <f>BD161*(1-VLOOKUP($AW161,'MP-2019_Female'!$A$3:$CH$103,IF(BE$104&gt;2034,84,(60+(BE$104-$AX$104)))))</f>
        <v>3.696209866746536E-2</v>
      </c>
      <c r="BF161" s="381">
        <f>BE161*(1-VLOOKUP($AW161,'MP-2019_Female'!$A$3:$CH$103,IF(BF$104&gt;2034,84,(60+(BF$104-$AX$104)))))</f>
        <v>3.6821642692528987E-2</v>
      </c>
      <c r="BG161" s="381">
        <f>BF161*(1-VLOOKUP($AW161,'MP-2019_Female'!$A$3:$CH$103,IF(BG$104&gt;2034,84,(60+(BG$104-$AX$104)))))</f>
        <v>3.6655945300412607E-2</v>
      </c>
      <c r="BH161" s="381">
        <f>BG161*(1-VLOOKUP($AW161,'MP-2019_Female'!$A$3:$CH$103,IF(BH$104&gt;2034,84,(60+(BH$104-$AX$104)))))</f>
        <v>3.645800319579038E-2</v>
      </c>
      <c r="BI161" s="381">
        <f>BH161*(1-VLOOKUP($AW161,'MP-2019_Female'!$A$3:$CH$103,IF(BI$104&gt;2034,84,(60+(BI$104-$AX$104)))))</f>
        <v>3.6224671975337325E-2</v>
      </c>
      <c r="BJ161" s="471">
        <f>BI161*(1-VLOOKUP($AW161,'MP-2019_Female'!$A$3:$CH$103,IF(BJ$104&gt;2034,84,(60+(BJ$104-$AX$104)))))</f>
        <v>3.5960231869917363E-2</v>
      </c>
      <c r="BK161" s="381">
        <f>BJ161*(1-VLOOKUP($AW161,'MP-2019_Female'!$A$3:$CH$103,IF(BK$104&gt;2034,84,(60+(BK$104-$AX$104)))))</f>
        <v>3.566895399177103E-2</v>
      </c>
      <c r="BL161" s="381">
        <f>BK161*(1-VLOOKUP($AW161,'MP-2019_Female'!$A$3:$CH$103,IF(BL$104&gt;2034,84,(60+(BL$104-$AX$104)))))</f>
        <v>3.5355067196643442E-2</v>
      </c>
      <c r="BM161" s="381">
        <f>BL161*(1-VLOOKUP($AW161,'MP-2019_Female'!$A$3:$CH$103,IF(BM$104&gt;2034,84,(60+(BM$104-$AX$104)))))</f>
        <v>3.5026265071714656E-2</v>
      </c>
      <c r="BN161" s="381">
        <f>BM161*(1-VLOOKUP($AW161,'MP-2019_Female'!$A$3:$CH$103,IF(BN$104&gt;2034,84,(60+(BN$104-$AX$104)))))</f>
        <v>3.4693515553533366E-2</v>
      </c>
      <c r="BO161" s="381">
        <f>BN161*(1-VLOOKUP($AW161,'MP-2019_Female'!$A$3:$CH$103,IF(BO$104&gt;2034,84,(60+(BO$104-$AX$104)))))</f>
        <v>3.4363927155774798E-2</v>
      </c>
      <c r="BP161" s="381">
        <f>BO161*(1-VLOOKUP($AW161,'MP-2019_Female'!$A$3:$CH$103,IF(BP$104&gt;2034,84,(60+(BP$104-$AX$104)))))</f>
        <v>3.4037469847794939E-2</v>
      </c>
      <c r="BQ161" s="381">
        <f>BP161*(1-VLOOKUP($AW161,'MP-2019_Female'!$A$3:$CH$103,IF(BQ$104&gt;2034,84,(60+(BQ$104-$AX$104)))))</f>
        <v>3.3714113884240886E-2</v>
      </c>
      <c r="BR161" s="381">
        <f>BQ161*(1-VLOOKUP($AW161,'MP-2019_Female'!$A$3:$CH$103,IF(BR$104&gt;2034,84,(60+(BR$104-$AX$104)))))</f>
        <v>3.3397201213729022E-2</v>
      </c>
      <c r="BS161" s="381">
        <f>BR161*(1-VLOOKUP($AW161,'MP-2019_Female'!$A$3:$CH$103,IF(BS$104&gt;2034,84,(60+(BS$104-$AX$104)))))</f>
        <v>3.3079927802198601E-2</v>
      </c>
      <c r="BT161" s="381">
        <f>BS161*(1-VLOOKUP($AW161,'MP-2019_Female'!$A$3:$CH$103,IF(BT$104&gt;2034,84,(60+(BT$104-$AX$104)))))</f>
        <v>3.2765668488077715E-2</v>
      </c>
      <c r="BU161" s="381">
        <f>BT161*(1-VLOOKUP($AW161,'MP-2019_Female'!$A$3:$CH$103,IF(BU$104&gt;2034,84,(60+(BU$104-$AX$104)))))</f>
        <v>3.2451118070592165E-2</v>
      </c>
      <c r="BV161" s="381">
        <f>BU161*(1-VLOOKUP($AW161,'MP-2019_Female'!$A$3:$CH$103,IF(BV$104&gt;2034,84,(60+(BV$104-$AX$104)))))</f>
        <v>3.2133097113500361E-2</v>
      </c>
      <c r="BW161" s="381">
        <f>BV161*(1-VLOOKUP($AW161,'MP-2019_Female'!$A$3:$CH$103,IF(BW$104&gt;2034,84,(60+(BW$104-$AX$104)))))</f>
        <v>3.181497945207671E-2</v>
      </c>
      <c r="BX161" s="381">
        <f>BW161*(1-VLOOKUP($AW161,'MP-2019_Female'!$A$3:$CH$103,IF(BX$104&gt;2034,84,(60+(BX$104-$AX$104)))))</f>
        <v>3.1503192653446359E-2</v>
      </c>
      <c r="BY161" s="381">
        <f>BX161*(1-VLOOKUP($AW161,'MP-2019_Female'!$A$3:$CH$103,IF(BY$104&gt;2034,84,(60+(BY$104-$AX$104)))))</f>
        <v>3.1194461365442582E-2</v>
      </c>
      <c r="BZ161" s="381">
        <f>BY161*(1-VLOOKUP($AW161,'MP-2019_Female'!$A$3:$CH$103,IF(BZ$104&gt;2034,84,(60+(BZ$104-$AX$104)))))</f>
        <v>3.0888755644061242E-2</v>
      </c>
      <c r="CA161" s="381">
        <f>BZ161*(1-VLOOKUP($AW161,'MP-2019_Female'!$A$3:$CH$103,IF(CA$104&gt;2034,84,(60+(CA$104-$AX$104)))))</f>
        <v>3.0586045838749441E-2</v>
      </c>
      <c r="CB161" s="381">
        <f>CA161*(1-VLOOKUP($AW161,'MP-2019_Female'!$A$3:$CH$103,IF(CB$104&gt;2034,84,(60+(CB$104-$AX$104)))))</f>
        <v>3.0286302589529693E-2</v>
      </c>
      <c r="CC161" s="381">
        <f>CB161*(1-VLOOKUP($AW161,'MP-2019_Female'!$A$3:$CH$103,IF(CC$104&gt;2034,84,(60+(CC$104-$AX$104)))))</f>
        <v>2.9989496824152303E-2</v>
      </c>
      <c r="CD161" s="381">
        <f>CC161*(1-VLOOKUP($AW161,'MP-2019_Female'!$A$3:$CH$103,IF(CD$104&gt;2034,84,(60+(CD$104-$AX$104)))))</f>
        <v>2.9695599755275609E-2</v>
      </c>
      <c r="CE161" s="381">
        <f>CD161*(1-VLOOKUP($AW161,'MP-2019_Female'!$A$3:$CH$103,IF(CE$104&gt;2034,84,(60+(CE$104-$AX$104)))))</f>
        <v>2.9404582877673908E-2</v>
      </c>
      <c r="CF161" s="381">
        <f>CE161*(1-VLOOKUP($AW161,'MP-2019_Female'!$A$3:$CH$103,IF(CF$104&gt;2034,84,(60+(CF$104-$AX$104)))))</f>
        <v>2.9116417965472704E-2</v>
      </c>
      <c r="CG161" s="381">
        <f>CF161*(1-VLOOKUP($AW161,'MP-2019_Female'!$A$3:$CH$103,IF(CG$104&gt;2034,84,(60+(CG$104-$AX$104)))))</f>
        <v>2.8831077069411071E-2</v>
      </c>
      <c r="CH161" s="381">
        <f>CG161*(1-VLOOKUP($AW161,'MP-2019_Female'!$A$3:$CH$103,IF(CH$104&gt;2034,84,(60+(CH$104-$AX$104)))))</f>
        <v>2.854853251413084E-2</v>
      </c>
      <c r="CI161" s="381">
        <f>CH161*(1-VLOOKUP($AW161,'MP-2019_Female'!$A$3:$CH$103,IF(CI$104&gt;2034,84,(60+(CI$104-$AX$104)))))</f>
        <v>2.8268756895492356E-2</v>
      </c>
      <c r="CJ161" s="381">
        <f>CI161*(1-VLOOKUP($AW161,'MP-2019_Female'!$A$3:$CH$103,IF(CJ$104&gt;2034,84,(60+(CJ$104-$AX$104)))))</f>
        <v>2.799172307791653E-2</v>
      </c>
      <c r="CK161" s="381">
        <f>CJ161*(1-VLOOKUP($AW161,'MP-2019_Female'!$A$3:$CH$103,IF(CK$104&gt;2034,84,(60+(CK$104-$AX$104)))))</f>
        <v>2.7717404191752948E-2</v>
      </c>
      <c r="CL161" s="381">
        <f>CK161*(1-VLOOKUP($AW161,'MP-2019_Female'!$A$3:$CH$103,IF(CL$104&gt;2034,84,(60+(CL$104-$AX$104)))))</f>
        <v>2.744577363067377E-2</v>
      </c>
      <c r="CM161" s="381">
        <f>CL161*(1-VLOOKUP($AW161,'MP-2019_Female'!$A$3:$CH$103,IF(CM$104&gt;2034,84,(60+(CM$104-$AX$104)))))</f>
        <v>2.7176805049093165E-2</v>
      </c>
      <c r="CN161" s="381">
        <f>CM161*(1-VLOOKUP($AW161,'MP-2019_Female'!$A$3:$CH$103,IF(CN$104&gt;2034,84,(60+(CN$104-$AX$104)))))</f>
        <v>2.6910472359612053E-2</v>
      </c>
      <c r="CO161" s="381">
        <f>CN161*(1-VLOOKUP($AW161,'MP-2019_Female'!$A$3:$CH$103,IF(CO$104&gt;2034,84,(60+(CO$104-$AX$104)))))</f>
        <v>2.6646749730487855E-2</v>
      </c>
      <c r="CP161" s="381">
        <f>CO161*(1-VLOOKUP($AW161,'MP-2019_Female'!$A$3:$CH$103,IF(CP$104&gt;2034,84,(60+(CP$104-$AX$104)))))</f>
        <v>2.6385611583129073E-2</v>
      </c>
      <c r="CQ161" s="381">
        <f>CP161*(1-VLOOKUP($AW161,'MP-2019_Female'!$A$3:$CH$103,IF(CQ$104&gt;2034,84,(60+(CQ$104-$AX$104)))))</f>
        <v>2.6127032589614407E-2</v>
      </c>
      <c r="CR161" s="381">
        <f>CQ161*(1-VLOOKUP($AW161,'MP-2019_Female'!$A$3:$CH$103,IF(CR$104&gt;2034,84,(60+(CR$104-$AX$104)))))</f>
        <v>2.5870987670236184E-2</v>
      </c>
      <c r="CS161" s="381">
        <f>CR161*(1-VLOOKUP($AW161,'MP-2019_Female'!$A$3:$CH$103,IF(CS$104&gt;2034,84,(60+(CS$104-$AX$104)))))</f>
        <v>2.561745199106787E-2</v>
      </c>
      <c r="CT161" s="381">
        <f>CS161*(1-VLOOKUP($AW161,'MP-2019_Female'!$A$3:$CH$103,IF(CT$104&gt;2034,84,(60+(CT$104-$AX$104)))))</f>
        <v>2.5366400961555402E-2</v>
      </c>
      <c r="CU161" s="381">
        <f>CT161*(1-VLOOKUP($AW161,'MP-2019_Female'!$A$3:$CH$103,IF(CU$104&gt;2034,84,(60+(CU$104-$AX$104)))))</f>
        <v>2.5117810232132158E-2</v>
      </c>
      <c r="CV161" s="381">
        <f>CU161*(1-VLOOKUP($AW161,'MP-2019_Female'!$A$3:$CH$103,IF(CV$104&gt;2034,84,(60+(CV$104-$AX$104)))))</f>
        <v>2.4871655691857262E-2</v>
      </c>
      <c r="CW161" s="381">
        <f>CV161*(1-VLOOKUP($AW161,'MP-2019_Female'!$A$3:$CH$103,IF(CW$104&gt;2034,84,(60+(CW$104-$AX$104)))))</f>
        <v>2.462791346607706E-2</v>
      </c>
      <c r="CX161" s="381">
        <f>CW161*(1-VLOOKUP($AW161,'MP-2019_Female'!$A$3:$CH$103,IF(CX$104&gt;2034,84,(60+(CX$104-$AX$104)))))</f>
        <v>2.4386559914109505E-2</v>
      </c>
      <c r="CY161" s="381">
        <f>CX161*(1-VLOOKUP($AW161,'MP-2019_Female'!$A$3:$CH$103,IF(CY$104&gt;2034,84,(60+(CY$104-$AX$104)))))</f>
        <v>2.414757162695123E-2</v>
      </c>
      <c r="CZ161" s="381">
        <f>CY161*(1-VLOOKUP($AW161,'MP-2019_Female'!$A$3:$CH$103,IF(CZ$104&gt;2034,84,(60+(CZ$104-$AX$104)))))</f>
        <v>2.3910925425007109E-2</v>
      </c>
      <c r="DA161" s="381">
        <f>CZ161*(1-VLOOKUP($AW161,'MP-2019_Female'!$A$3:$CH$103,IF(DA$104&gt;2034,84,(60+(DA$104-$AX$104)))))</f>
        <v>2.367659835584204E-2</v>
      </c>
      <c r="DB161" s="381">
        <f>DA161*(1-VLOOKUP($AW161,'MP-2019_Female'!$A$3:$CH$103,IF(DB$104&gt;2034,84,(60+(DB$104-$AX$104)))))</f>
        <v>2.3444567691954788E-2</v>
      </c>
      <c r="DC161" s="381">
        <f>DB161*(1-VLOOKUP($AW161,'MP-2019_Female'!$A$3:$CH$103,IF(DC$104&gt;2034,84,(60+(DC$104-$AX$104)))))</f>
        <v>2.321481092857363E-2</v>
      </c>
      <c r="DD161" s="381">
        <f>DC161*(1-VLOOKUP($AW161,'MP-2019_Female'!$A$3:$CH$103,IF(DD$104&gt;2034,84,(60+(DD$104-$AX$104)))))</f>
        <v>2.2987305781473608E-2</v>
      </c>
      <c r="DE161" s="381">
        <f>DD161*(1-VLOOKUP($AW161,'MP-2019_Female'!$A$3:$CH$103,IF(DE$104&gt;2034,84,(60+(DE$104-$AX$104)))))</f>
        <v>2.2762030184815166E-2</v>
      </c>
      <c r="DF161" s="381">
        <f>DE161*(1-VLOOKUP($AW161,'MP-2019_Female'!$A$3:$CH$103,IF(DF$104&gt;2034,84,(60+(DF$104-$AX$104)))))</f>
        <v>2.2538962289003976E-2</v>
      </c>
      <c r="DG161" s="381">
        <f>DF161*(1-VLOOKUP($AW161,'MP-2019_Female'!$A$3:$CH$103,IF(DG$104&gt;2034,84,(60+(DG$104-$AX$104)))))</f>
        <v>2.2318080458571737E-2</v>
      </c>
      <c r="DH161" s="381">
        <f>DG161*(1-VLOOKUP($AW161,'MP-2019_Female'!$A$3:$CH$103,IF(DH$104&gt;2034,84,(60+(DH$104-$AX$104)))))</f>
        <v>2.2099363270077731E-2</v>
      </c>
      <c r="DI161" s="381">
        <f>DH161*(1-VLOOKUP($AW161,'MP-2019_Female'!$A$3:$CH$103,IF(DI$104&gt;2034,84,(60+(DI$104-$AX$104)))))</f>
        <v>2.1882789510030969E-2</v>
      </c>
      <c r="DJ161" s="381">
        <f>DI161*(1-VLOOKUP($AW161,'MP-2019_Female'!$A$3:$CH$103,IF(DJ$104&gt;2034,84,(60+(DJ$104-$AX$104)))))</f>
        <v>2.1668338172832664E-2</v>
      </c>
      <c r="DK161" s="381">
        <f>DJ161*(1-VLOOKUP($AW161,'MP-2019_Female'!$A$3:$CH$103,IF(DK$104&gt;2034,84,(60+(DK$104-$AX$104)))))</f>
        <v>2.1455988458738903E-2</v>
      </c>
      <c r="DL161" s="381">
        <f>DK161*(1-VLOOKUP($AW161,'MP-2019_Female'!$A$3:$CH$103,IF(DL$104&gt;2034,84,(60+(DL$104-$AX$104)))))</f>
        <v>2.1245719771843263E-2</v>
      </c>
      <c r="DM161" s="381">
        <f>DL161*(1-VLOOKUP($AW161,'MP-2019_Female'!$A$3:$CH$103,IF(DM$104&gt;2034,84,(60+(DM$104-$AX$104)))))</f>
        <v>2.1037511718079199E-2</v>
      </c>
      <c r="DN161" s="381">
        <f>DM161*(1-VLOOKUP($AW161,'MP-2019_Female'!$A$3:$CH$103,IF(DN$104&gt;2034,84,(60+(DN$104-$AX$104)))))</f>
        <v>2.0831344103242021E-2</v>
      </c>
      <c r="DO161" s="381">
        <f>DN161*(1-VLOOKUP($AW161,'MP-2019_Female'!$A$3:$CH$103,IF(DO$104&gt;2034,84,(60+(DO$104-$AX$104)))))</f>
        <v>2.062719693103025E-2</v>
      </c>
      <c r="DP161" s="381">
        <f>DO161*(1-VLOOKUP($AW161,'MP-2019_Female'!$A$3:$CH$103,IF(DP$104&gt;2034,84,(60+(DP$104-$AX$104)))))</f>
        <v>2.0425050401106152E-2</v>
      </c>
      <c r="DQ161" s="381">
        <f>DP161*(1-VLOOKUP($AW161,'MP-2019_Female'!$A$3:$CH$103,IF(DQ$104&gt;2034,84,(60+(DQ$104-$AX$104)))))</f>
        <v>2.0224884907175313E-2</v>
      </c>
      <c r="DR161" s="381">
        <f>DQ161*(1-VLOOKUP($AW161,'MP-2019_Female'!$A$3:$CH$103,IF(DR$104&gt;2034,84,(60+(DR$104-$AX$104)))))</f>
        <v>2.0026681035084995E-2</v>
      </c>
      <c r="DS161" s="381">
        <f>DR161*(1-VLOOKUP($AW161,'MP-2019_Female'!$A$3:$CH$103,IF(DS$104&gt;2034,84,(60+(DS$104-$AX$104)))))</f>
        <v>1.983041956094116E-2</v>
      </c>
      <c r="DT161" s="381">
        <f>DS161*(1-VLOOKUP($AW161,'MP-2019_Female'!$A$3:$CH$103,IF(DT$104&gt;2034,84,(60+(DT$104-$AX$104)))))</f>
        <v>1.9636081449243937E-2</v>
      </c>
      <c r="DU161" s="381">
        <f>DT161*(1-VLOOKUP($AW161,'MP-2019_Female'!$A$3:$CH$103,IF(DU$104&gt;2034,84,(60+(DU$104-$AX$104)))))</f>
        <v>1.9443647851041346E-2</v>
      </c>
      <c r="DV161" s="381">
        <f>DU161*(1-VLOOKUP($AW161,'MP-2019_Female'!$A$3:$CH$103,IF(DV$104&gt;2034,84,(60+(DV$104-$AX$104)))))</f>
        <v>1.9253100102101142E-2</v>
      </c>
      <c r="DW161" s="381">
        <f>DV161*(1-VLOOKUP($AW161,'MP-2019_Female'!$A$3:$CH$103,IF(DW$104&gt;2034,84,(60+(DW$104-$AX$104)))))</f>
        <v>1.906441972110055E-2</v>
      </c>
      <c r="DX161" s="381">
        <f>DW161*(1-VLOOKUP($AW161,'MP-2019_Female'!$A$3:$CH$103,IF(DX$104&gt;2034,84,(60+(DX$104-$AX$104)))))</f>
        <v>1.8877588407833764E-2</v>
      </c>
      <c r="DY161" s="381">
        <f>DX161*(1-VLOOKUP($AW161,'MP-2019_Female'!$A$3:$CH$103,IF(DY$104&gt;2034,84,(60+(DY$104-$AX$104)))))</f>
        <v>1.8692588041436992E-2</v>
      </c>
      <c r="DZ161" s="381">
        <f>DY161*(1-VLOOKUP($AW161,'MP-2019_Female'!$A$3:$CH$103,IF(DZ$104&gt;2034,84,(60+(DZ$104-$AX$104)))))</f>
        <v>1.8509400678630911E-2</v>
      </c>
      <c r="EA161" s="381">
        <f>DZ161*(1-VLOOKUP($AW161,'MP-2019_Female'!$A$3:$CH$103,IF(EA$104&gt;2034,84,(60+(EA$104-$AX$104)))))</f>
        <v>1.8328008551980326E-2</v>
      </c>
      <c r="EB161" s="381">
        <f>EA161*(1-VLOOKUP($AW161,'MP-2019_Female'!$A$3:$CH$103,IF(EB$104&gt;2034,84,(60+(EB$104-$AX$104)))))</f>
        <v>1.8148394068170919E-2</v>
      </c>
      <c r="EC161" s="381">
        <f>EB161*(1-VLOOKUP($AW161,'MP-2019_Female'!$A$3:$CH$103,IF(EC$104&gt;2034,84,(60+(EC$104-$AX$104)))))</f>
        <v>1.7970539806302845E-2</v>
      </c>
      <c r="ED161" s="381">
        <f>EC161*(1-VLOOKUP($AW161,'MP-2019_Female'!$A$3:$CH$103,IF(ED$104&gt;2034,84,(60+(ED$104-$AX$104)))))</f>
        <v>1.7794428516201076E-2</v>
      </c>
      <c r="EE161" s="381">
        <f>ED161*(1-VLOOKUP($AW161,'MP-2019_Female'!$A$3:$CH$103,IF(EE$104&gt;2034,84,(60+(EE$104-$AX$104)))))</f>
        <v>1.7620043116742305E-2</v>
      </c>
      <c r="EF161" s="381">
        <f>EE161*(1-VLOOKUP($AW161,'MP-2019_Female'!$A$3:$CH$103,IF(EF$104&gt;2034,84,(60+(EF$104-$AX$104)))))</f>
        <v>1.7447366694198229E-2</v>
      </c>
      <c r="EG161" s="381">
        <f>EF161*(1-VLOOKUP($AW161,'MP-2019_Female'!$A$3:$CH$103,IF(EG$104&gt;2034,84,(60+(EG$104-$AX$104)))))</f>
        <v>1.7276382500595086E-2</v>
      </c>
      <c r="EH161" s="381">
        <f>EG161*(1-VLOOKUP($AW161,'MP-2019_Female'!$A$3:$CH$103,IF(EH$104&gt;2034,84,(60+(EH$104-$AX$104)))))</f>
        <v>1.7107073952089255E-2</v>
      </c>
      <c r="EI161" s="381">
        <f>EH161*(1-VLOOKUP($AW161,'MP-2019_Female'!$A$3:$CH$103,IF(EI$104&gt;2034,84,(60+(EI$104-$AX$104)))))</f>
        <v>1.6939424627358781E-2</v>
      </c>
      <c r="EJ161" s="381">
        <f>EI161*(1-VLOOKUP($AW161,'MP-2019_Female'!$A$3:$CH$103,IF(EJ$104&gt;2034,84,(60+(EJ$104-$AX$104)))))</f>
        <v>1.6773418266010663E-2</v>
      </c>
      <c r="EK161" s="381">
        <f>EJ161*(1-VLOOKUP($AW161,'MP-2019_Female'!$A$3:$CH$103,IF(EK$104&gt;2034,84,(60+(EK$104-$AX$104)))))</f>
        <v>1.6609038767003759E-2</v>
      </c>
      <c r="EL161" s="381">
        <f>EK161*(1-VLOOKUP($AW161,'MP-2019_Female'!$A$3:$CH$103,IF(EL$104&gt;2034,84,(60+(EL$104-$AX$104)))))</f>
        <v>1.6446270187087123E-2</v>
      </c>
      <c r="EM161" s="381">
        <f>EL161*(1-VLOOKUP($AW161,'MP-2019_Female'!$A$3:$CH$103,IF(EM$104&gt;2034,84,(60+(EM$104-$AX$104)))))</f>
        <v>1.6285096739253668E-2</v>
      </c>
      <c r="EN161" s="381">
        <f>EM161*(1-VLOOKUP($AW161,'MP-2019_Female'!$A$3:$CH$103,IF(EN$104&gt;2034,84,(60+(EN$104-$AX$104)))))</f>
        <v>1.612550279120898E-2</v>
      </c>
      <c r="EO161" s="381">
        <f>EN161*(1-VLOOKUP($AW161,'MP-2019_Female'!$A$3:$CH$103,IF(EO$104&gt;2034,84,(60+(EO$104-$AX$104)))))</f>
        <v>1.5967472863855133E-2</v>
      </c>
      <c r="EP161" s="381">
        <f>EO161*(1-VLOOKUP($AW161,'MP-2019_Female'!$A$3:$CH$103,IF(EP$104&gt;2034,84,(60+(EP$104-$AX$104)))))</f>
        <v>1.5810991629789353E-2</v>
      </c>
      <c r="EQ161" s="381">
        <f>EP161*(1-VLOOKUP($AW161,'MP-2019_Female'!$A$3:$CH$103,IF(EQ$104&gt;2034,84,(60+(EQ$104-$AX$104)))))</f>
        <v>1.5656043911817415E-2</v>
      </c>
      <c r="ER161" s="381">
        <f>EQ161*(1-VLOOKUP($AW161,'MP-2019_Female'!$A$3:$CH$103,IF(ER$104&gt;2034,84,(60+(ER$104-$AX$104)))))</f>
        <v>1.5502614681481603E-2</v>
      </c>
      <c r="ES161" s="381">
        <f>ER161*(1-VLOOKUP($AW161,'MP-2019_Female'!$A$3:$CH$103,IF(ES$104&gt;2034,84,(60+(ES$104-$AX$104)))))</f>
        <v>1.5350689057603083E-2</v>
      </c>
      <c r="ET161" s="381">
        <f>ES161*(1-VLOOKUP($AW161,'MP-2019_Female'!$A$3:$CH$103,IF(ET$104&gt;2034,84,(60+(ET$104-$AX$104)))))</f>
        <v>1.5200252304838572E-2</v>
      </c>
      <c r="EU161" s="381">
        <f>ET161*(1-VLOOKUP($AW161,'MP-2019_Female'!$A$3:$CH$103,IF(EU$104&gt;2034,84,(60+(EU$104-$AX$104)))))</f>
        <v>1.5051289832251154E-2</v>
      </c>
      <c r="EV161" s="381">
        <f>EU161*(1-VLOOKUP($AW161,'MP-2019_Female'!$A$3:$CH$103,IF(EV$104&gt;2034,84,(60+(EV$104-$AX$104)))))</f>
        <v>1.4903787191895092E-2</v>
      </c>
      <c r="EW161" s="381">
        <f>EV161*(1-VLOOKUP($AW161,'MP-2019_Female'!$A$3:$CH$103,IF(EW$104&gt;2034,84,(60+(EW$104-$AX$104)))))</f>
        <v>1.4757730077414519E-2</v>
      </c>
      <c r="EX161" s="381">
        <f>EW161*(1-VLOOKUP($AW161,'MP-2019_Female'!$A$3:$CH$103,IF(EX$104&gt;2034,84,(60+(EX$104-$AX$104)))))</f>
        <v>1.4613104322655857E-2</v>
      </c>
      <c r="EY161" s="381">
        <f>EX161*(1-VLOOKUP($AW161,'MP-2019_Female'!$A$3:$CH$103,IF(EY$104&gt;2034,84,(60+(EY$104-$AX$104)))))</f>
        <v>1.4469895900293829E-2</v>
      </c>
      <c r="EZ161" s="381">
        <f>EY161*(1-VLOOKUP($AW161,'MP-2019_Female'!$A$3:$CH$103,IF(EZ$104&gt;2034,84,(60+(EZ$104-$AX$104)))))</f>
        <v>1.4328090920470949E-2</v>
      </c>
      <c r="FA161" s="381">
        <f>EZ161*(1-VLOOKUP($AW161,'MP-2019_Female'!$A$3:$CH$103,IF(FA$104&gt;2034,84,(60+(FA$104-$AX$104)))))</f>
        <v>1.4187675629450334E-2</v>
      </c>
      <c r="FB161" s="381">
        <f>FA161*(1-VLOOKUP($AW161,'MP-2019_Female'!$A$3:$CH$103,IF(FB$104&gt;2034,84,(60+(FB$104-$AX$104)))))</f>
        <v>1.4048636408281721E-2</v>
      </c>
      <c r="FC161" s="381">
        <f>FB161*(1-VLOOKUP($AW161,'MP-2019_Female'!$A$3:$CH$103,IF(FC$104&gt;2034,84,(60+(FC$104-$AX$104)))))</f>
        <v>1.3910959771480559E-2</v>
      </c>
      <c r="FD161" s="381">
        <f>FC161*(1-VLOOKUP($AW161,'MP-2019_Female'!$A$3:$CH$103,IF(FD$104&gt;2034,84,(60+(FD$104-$AX$104)))))</f>
        <v>1.3774632365720048E-2</v>
      </c>
      <c r="FE161" s="381">
        <f>FD161*(1-VLOOKUP($AW161,'MP-2019_Female'!$A$3:$CH$103,IF(FE$104&gt;2034,84,(60+(FE$104-$AX$104)))))</f>
        <v>1.3639640968535991E-2</v>
      </c>
      <c r="FF161" s="381">
        <f>FE161*(1-VLOOKUP($AW161,'MP-2019_Female'!$A$3:$CH$103,IF(FF$104&gt;2034,84,(60+(FF$104-$AX$104)))))</f>
        <v>1.3505972487044337E-2</v>
      </c>
      <c r="FG161" s="381">
        <f>FF161*(1-VLOOKUP($AW161,'MP-2019_Female'!$A$3:$CH$103,IF(FG$104&gt;2034,84,(60+(FG$104-$AX$104)))))</f>
        <v>1.3373613956671302E-2</v>
      </c>
      <c r="FH161" s="381">
        <f>FG161*(1-VLOOKUP($AW161,'MP-2019_Female'!$A$3:$CH$103,IF(FH$104&gt;2034,84,(60+(FH$104-$AX$104)))))</f>
        <v>1.3242552539895923E-2</v>
      </c>
      <c r="FI161" s="381">
        <f>FH161*(1-VLOOKUP($AW161,'MP-2019_Female'!$A$3:$CH$103,IF(FI$104&gt;2034,84,(60+(FI$104-$AX$104)))))</f>
        <v>1.3112775525004942E-2</v>
      </c>
      <c r="FJ161" s="381">
        <f>FI161*(1-VLOOKUP($AW161,'MP-2019_Female'!$A$3:$CH$103,IF(FJ$104&gt;2034,84,(60+(FJ$104-$AX$104)))))</f>
        <v>1.2984270324859893E-2</v>
      </c>
      <c r="FK161" s="381">
        <f>FJ161*(1-VLOOKUP($AW161,'MP-2019_Female'!$A$3:$CH$103,IF(FK$104&gt;2034,84,(60+(FK$104-$AX$104)))))</f>
        <v>1.2857024475676266E-2</v>
      </c>
      <c r="FL161" s="381">
        <f>FK161*(1-VLOOKUP($AW161,'MP-2019_Female'!$A$3:$CH$103,IF(FL$104&gt;2034,84,(60+(FL$104-$AX$104)))))</f>
        <v>1.2731025635814637E-2</v>
      </c>
      <c r="FM161" s="381">
        <f>FL161*(1-VLOOKUP($AW161,'MP-2019_Female'!$A$3:$CH$103,IF(FM$104&gt;2034,84,(60+(FM$104-$AX$104)))))</f>
        <v>1.2606261584583653E-2</v>
      </c>
      <c r="FN161" s="381">
        <f>FM161*(1-VLOOKUP($AW161,'MP-2019_Female'!$A$3:$CH$103,IF(FN$104&gt;2034,84,(60+(FN$104-$AX$104)))))</f>
        <v>1.2482720221054733E-2</v>
      </c>
    </row>
    <row r="162" spans="49:170">
      <c r="AW162" s="172">
        <v>82</v>
      </c>
      <c r="AX162" s="199">
        <f t="shared" si="32"/>
        <v>4.1522480862995446E-2</v>
      </c>
      <c r="AY162" s="334">
        <f t="shared" si="33"/>
        <v>4.31876E-2</v>
      </c>
      <c r="AZ162" s="381">
        <f>AY162*(1-VLOOKUP($AW162,'MP-2019_Female'!$A$3:$CH$103,IF(AZ$104&gt;2034,84,(60+(AZ$104-$AX$104)))))</f>
        <v>4.2777317799999999E-2</v>
      </c>
      <c r="BA162" s="381">
        <f>AZ162*(1-VLOOKUP($AW162,'MP-2019_Female'!$A$3:$CH$103,IF(BA$104&gt;2034,84,(60+(BA$104-$AX$104)))))</f>
        <v>4.2456487916500002E-2</v>
      </c>
      <c r="BB162" s="381">
        <f>BA162*(1-VLOOKUP($AW162,'MP-2019_Female'!$A$3:$CH$103,IF(BB$104&gt;2034,84,(60+(BB$104-$AX$104)))))</f>
        <v>4.2214485935375953E-2</v>
      </c>
      <c r="BC162" s="381">
        <f>BB162*(1-VLOOKUP($AW162,'MP-2019_Female'!$A$3:$CH$103,IF(BC$104&gt;2034,84,(60+(BC$104-$AX$104)))))</f>
        <v>4.204562799163445E-2</v>
      </c>
      <c r="BD162" s="381">
        <f>BC162*(1-VLOOKUP($AW162,'MP-2019_Female'!$A$3:$CH$103,IF(BD$104&gt;2034,84,(60+(BD$104-$AX$104)))))</f>
        <v>4.1944718484454531E-2</v>
      </c>
      <c r="BE162" s="381">
        <f>BD162*(1-VLOOKUP($AW162,'MP-2019_Female'!$A$3:$CH$103,IF(BE$104&gt;2034,84,(60+(BE$104-$AX$104)))))</f>
        <v>4.1831467744546505E-2</v>
      </c>
      <c r="BF162" s="381">
        <f>BE162*(1-VLOOKUP($AW162,'MP-2019_Female'!$A$3:$CH$103,IF(BF$104&gt;2034,84,(60+(BF$104-$AX$104)))))</f>
        <v>4.1693423900989506E-2</v>
      </c>
      <c r="BG162" s="381">
        <f>BF162*(1-VLOOKUP($AW162,'MP-2019_Female'!$A$3:$CH$103,IF(BG$104&gt;2034,84,(60+(BG$104-$AX$104)))))</f>
        <v>4.1522480862995446E-2</v>
      </c>
      <c r="BH162" s="381">
        <f>BG162*(1-VLOOKUP($AW162,'MP-2019_Female'!$A$3:$CH$103,IF(BH$104&gt;2034,84,(60+(BH$104-$AX$104)))))</f>
        <v>4.1314868458680466E-2</v>
      </c>
      <c r="BI162" s="381">
        <f>BH162*(1-VLOOKUP($AW162,'MP-2019_Female'!$A$3:$CH$103,IF(BI$104&gt;2034,84,(60+(BI$104-$AX$104)))))</f>
        <v>4.1071110734774249E-2</v>
      </c>
      <c r="BJ162" s="471">
        <f>BI162*(1-VLOOKUP($AW162,'MP-2019_Female'!$A$3:$CH$103,IF(BJ$104&gt;2034,84,(60+(BJ$104-$AX$104)))))</f>
        <v>4.0787720070704303E-2</v>
      </c>
      <c r="BK162" s="381">
        <f>BJ162*(1-VLOOKUP($AW162,'MP-2019_Female'!$A$3:$CH$103,IF(BK$104&gt;2034,84,(60+(BK$104-$AX$104)))))</f>
        <v>4.0469575854152812E-2</v>
      </c>
      <c r="BL162" s="381">
        <f>BK162*(1-VLOOKUP($AW162,'MP-2019_Female'!$A$3:$CH$103,IF(BL$104&gt;2034,84,(60+(BL$104-$AX$104)))))</f>
        <v>4.0121537501807095E-2</v>
      </c>
      <c r="BM162" s="381">
        <f>BL162*(1-VLOOKUP($AW162,'MP-2019_Female'!$A$3:$CH$103,IF(BM$104&gt;2034,84,(60+(BM$104-$AX$104)))))</f>
        <v>3.9756431510540653E-2</v>
      </c>
      <c r="BN162" s="381">
        <f>BM162*(1-VLOOKUP($AW162,'MP-2019_Female'!$A$3:$CH$103,IF(BN$104&gt;2034,84,(60+(BN$104-$AX$104)))))</f>
        <v>3.9382721054341575E-2</v>
      </c>
      <c r="BO162" s="381">
        <f>BN162*(1-VLOOKUP($AW162,'MP-2019_Female'!$A$3:$CH$103,IF(BO$104&gt;2034,84,(60+(BO$104-$AX$104)))))</f>
        <v>3.9008585204325333E-2</v>
      </c>
      <c r="BP162" s="381">
        <f>BO162*(1-VLOOKUP($AW162,'MP-2019_Female'!$A$3:$CH$103,IF(BP$104&gt;2034,84,(60+(BP$104-$AX$104)))))</f>
        <v>3.8634102786363811E-2</v>
      </c>
      <c r="BQ162" s="381">
        <f>BP162*(1-VLOOKUP($AW162,'MP-2019_Female'!$A$3:$CH$103,IF(BQ$104&gt;2034,84,(60+(BQ$104-$AX$104)))))</f>
        <v>3.826321539961472E-2</v>
      </c>
      <c r="BR162" s="381">
        <f>BQ162*(1-VLOOKUP($AW162,'MP-2019_Female'!$A$3:$CH$103,IF(BR$104&gt;2034,84,(60+(BR$104-$AX$104)))))</f>
        <v>3.7899714853318382E-2</v>
      </c>
      <c r="BS162" s="381">
        <f>BR162*(1-VLOOKUP($AW162,'MP-2019_Female'!$A$3:$CH$103,IF(BS$104&gt;2034,84,(60+(BS$104-$AX$104)))))</f>
        <v>3.7535877590726525E-2</v>
      </c>
      <c r="BT162" s="381">
        <f>BS162*(1-VLOOKUP($AW162,'MP-2019_Female'!$A$3:$CH$103,IF(BT$104&gt;2034,84,(60+(BT$104-$AX$104)))))</f>
        <v>3.7175533165855548E-2</v>
      </c>
      <c r="BU162" s="381">
        <f>BT162*(1-VLOOKUP($AW162,'MP-2019_Female'!$A$3:$CH$103,IF(BU$104&gt;2034,84,(60+(BU$104-$AX$104)))))</f>
        <v>3.6814930494146747E-2</v>
      </c>
      <c r="BV162" s="381">
        <f>BU162*(1-VLOOKUP($AW162,'MP-2019_Female'!$A$3:$CH$103,IF(BV$104&gt;2034,84,(60+(BV$104-$AX$104)))))</f>
        <v>3.6454144175304105E-2</v>
      </c>
      <c r="BW162" s="381">
        <f>BV162*(1-VLOOKUP($AW162,'MP-2019_Female'!$A$3:$CH$103,IF(BW$104&gt;2034,84,(60+(BW$104-$AX$104)))))</f>
        <v>3.6093248147968597E-2</v>
      </c>
      <c r="BX162" s="381">
        <f>BW162*(1-VLOOKUP($AW162,'MP-2019_Female'!$A$3:$CH$103,IF(BX$104&gt;2034,84,(60+(BX$104-$AX$104)))))</f>
        <v>3.5739534316118503E-2</v>
      </c>
      <c r="BY162" s="381">
        <f>BX162*(1-VLOOKUP($AW162,'MP-2019_Female'!$A$3:$CH$103,IF(BY$104&gt;2034,84,(60+(BY$104-$AX$104)))))</f>
        <v>3.5389286879820542E-2</v>
      </c>
      <c r="BZ162" s="381">
        <f>BY162*(1-VLOOKUP($AW162,'MP-2019_Female'!$A$3:$CH$103,IF(BZ$104&gt;2034,84,(60+(BZ$104-$AX$104)))))</f>
        <v>3.5042471868398296E-2</v>
      </c>
      <c r="CA162" s="381">
        <f>BZ162*(1-VLOOKUP($AW162,'MP-2019_Female'!$A$3:$CH$103,IF(CA$104&gt;2034,84,(60+(CA$104-$AX$104)))))</f>
        <v>3.4699055644087991E-2</v>
      </c>
      <c r="CB162" s="381">
        <f>CA162*(1-VLOOKUP($AW162,'MP-2019_Female'!$A$3:$CH$103,IF(CB$104&gt;2034,84,(60+(CB$104-$AX$104)))))</f>
        <v>3.4359004898775927E-2</v>
      </c>
      <c r="CC162" s="381">
        <f>CB162*(1-VLOOKUP($AW162,'MP-2019_Female'!$A$3:$CH$103,IF(CC$104&gt;2034,84,(60+(CC$104-$AX$104)))))</f>
        <v>3.4022286650767924E-2</v>
      </c>
      <c r="CD162" s="381">
        <f>CC162*(1-VLOOKUP($AW162,'MP-2019_Female'!$A$3:$CH$103,IF(CD$104&gt;2034,84,(60+(CD$104-$AX$104)))))</f>
        <v>3.3688868241590397E-2</v>
      </c>
      <c r="CE162" s="381">
        <f>CD162*(1-VLOOKUP($AW162,'MP-2019_Female'!$A$3:$CH$103,IF(CE$104&gt;2034,84,(60+(CE$104-$AX$104)))))</f>
        <v>3.3358717332822807E-2</v>
      </c>
      <c r="CF162" s="381">
        <f>CE162*(1-VLOOKUP($AW162,'MP-2019_Female'!$A$3:$CH$103,IF(CF$104&gt;2034,84,(60+(CF$104-$AX$104)))))</f>
        <v>3.3031801902961143E-2</v>
      </c>
      <c r="CG162" s="381">
        <f>CF162*(1-VLOOKUP($AW162,'MP-2019_Female'!$A$3:$CH$103,IF(CG$104&gt;2034,84,(60+(CG$104-$AX$104)))))</f>
        <v>3.2708090244312121E-2</v>
      </c>
      <c r="CH162" s="381">
        <f>CG162*(1-VLOOKUP($AW162,'MP-2019_Female'!$A$3:$CH$103,IF(CH$104&gt;2034,84,(60+(CH$104-$AX$104)))))</f>
        <v>3.2387550959917862E-2</v>
      </c>
      <c r="CI162" s="381">
        <f>CH162*(1-VLOOKUP($AW162,'MP-2019_Female'!$A$3:$CH$103,IF(CI$104&gt;2034,84,(60+(CI$104-$AX$104)))))</f>
        <v>3.2070152960510669E-2</v>
      </c>
      <c r="CJ162" s="381">
        <f>CI162*(1-VLOOKUP($AW162,'MP-2019_Female'!$A$3:$CH$103,IF(CJ$104&gt;2034,84,(60+(CJ$104-$AX$104)))))</f>
        <v>3.1755865461497661E-2</v>
      </c>
      <c r="CK162" s="381">
        <f>CJ162*(1-VLOOKUP($AW162,'MP-2019_Female'!$A$3:$CH$103,IF(CK$104&gt;2034,84,(60+(CK$104-$AX$104)))))</f>
        <v>3.1444657979974984E-2</v>
      </c>
      <c r="CL162" s="381">
        <f>CK162*(1-VLOOKUP($AW162,'MP-2019_Female'!$A$3:$CH$103,IF(CL$104&gt;2034,84,(60+(CL$104-$AX$104)))))</f>
        <v>3.113650033177123E-2</v>
      </c>
      <c r="CM162" s="381">
        <f>CL162*(1-VLOOKUP($AW162,'MP-2019_Female'!$A$3:$CH$103,IF(CM$104&gt;2034,84,(60+(CM$104-$AX$104)))))</f>
        <v>3.0831362628519869E-2</v>
      </c>
      <c r="CN162" s="381">
        <f>CM162*(1-VLOOKUP($AW162,'MP-2019_Female'!$A$3:$CH$103,IF(CN$104&gt;2034,84,(60+(CN$104-$AX$104)))))</f>
        <v>3.0529215274760373E-2</v>
      </c>
      <c r="CO162" s="381">
        <f>CN162*(1-VLOOKUP($AW162,'MP-2019_Female'!$A$3:$CH$103,IF(CO$104&gt;2034,84,(60+(CO$104-$AX$104)))))</f>
        <v>3.0230028965067719E-2</v>
      </c>
      <c r="CP162" s="381">
        <f>CO162*(1-VLOOKUP($AW162,'MP-2019_Female'!$A$3:$CH$103,IF(CP$104&gt;2034,84,(60+(CP$104-$AX$104)))))</f>
        <v>2.9933774681210053E-2</v>
      </c>
      <c r="CQ162" s="381">
        <f>CP162*(1-VLOOKUP($AW162,'MP-2019_Female'!$A$3:$CH$103,IF(CQ$104&gt;2034,84,(60+(CQ$104-$AX$104)))))</f>
        <v>2.9640423689334193E-2</v>
      </c>
      <c r="CR162" s="381">
        <f>CQ162*(1-VLOOKUP($AW162,'MP-2019_Female'!$A$3:$CH$103,IF(CR$104&gt;2034,84,(60+(CR$104-$AX$104)))))</f>
        <v>2.9349947537178716E-2</v>
      </c>
      <c r="CS162" s="381">
        <f>CR162*(1-VLOOKUP($AW162,'MP-2019_Female'!$A$3:$CH$103,IF(CS$104&gt;2034,84,(60+(CS$104-$AX$104)))))</f>
        <v>2.9062318051314363E-2</v>
      </c>
      <c r="CT162" s="381">
        <f>CS162*(1-VLOOKUP($AW162,'MP-2019_Female'!$A$3:$CH$103,IF(CT$104&gt;2034,84,(60+(CT$104-$AX$104)))))</f>
        <v>2.8777507334411482E-2</v>
      </c>
      <c r="CU162" s="381">
        <f>CT162*(1-VLOOKUP($AW162,'MP-2019_Female'!$A$3:$CH$103,IF(CU$104&gt;2034,84,(60+(CU$104-$AX$104)))))</f>
        <v>2.8495487762534247E-2</v>
      </c>
      <c r="CV162" s="381">
        <f>CU162*(1-VLOOKUP($AW162,'MP-2019_Female'!$A$3:$CH$103,IF(CV$104&gt;2034,84,(60+(CV$104-$AX$104)))))</f>
        <v>2.8216231982461412E-2</v>
      </c>
      <c r="CW162" s="381">
        <f>CV162*(1-VLOOKUP($AW162,'MP-2019_Female'!$A$3:$CH$103,IF(CW$104&gt;2034,84,(60+(CW$104-$AX$104)))))</f>
        <v>2.7939712909033288E-2</v>
      </c>
      <c r="CX162" s="381">
        <f>CW162*(1-VLOOKUP($AW162,'MP-2019_Female'!$A$3:$CH$103,IF(CX$104&gt;2034,84,(60+(CX$104-$AX$104)))))</f>
        <v>2.7665903722524761E-2</v>
      </c>
      <c r="CY162" s="381">
        <f>CX162*(1-VLOOKUP($AW162,'MP-2019_Female'!$A$3:$CH$103,IF(CY$104&gt;2034,84,(60+(CY$104-$AX$104)))))</f>
        <v>2.7394777866044016E-2</v>
      </c>
      <c r="CZ162" s="381">
        <f>CY162*(1-VLOOKUP($AW162,'MP-2019_Female'!$A$3:$CH$103,IF(CZ$104&gt;2034,84,(60+(CZ$104-$AX$104)))))</f>
        <v>2.7126309042956785E-2</v>
      </c>
      <c r="DA162" s="381">
        <f>CZ162*(1-VLOOKUP($AW162,'MP-2019_Female'!$A$3:$CH$103,IF(DA$104&gt;2034,84,(60+(DA$104-$AX$104)))))</f>
        <v>2.6860471214335806E-2</v>
      </c>
      <c r="DB162" s="381">
        <f>DA162*(1-VLOOKUP($AW162,'MP-2019_Female'!$A$3:$CH$103,IF(DB$104&gt;2034,84,(60+(DB$104-$AX$104)))))</f>
        <v>2.6597238596435313E-2</v>
      </c>
      <c r="DC162" s="381">
        <f>DB162*(1-VLOOKUP($AW162,'MP-2019_Female'!$A$3:$CH$103,IF(DC$104&gt;2034,84,(60+(DC$104-$AX$104)))))</f>
        <v>2.6336585658190245E-2</v>
      </c>
      <c r="DD162" s="381">
        <f>DC162*(1-VLOOKUP($AW162,'MP-2019_Female'!$A$3:$CH$103,IF(DD$104&gt;2034,84,(60+(DD$104-$AX$104)))))</f>
        <v>2.6078487118739981E-2</v>
      </c>
      <c r="DE162" s="381">
        <f>DD162*(1-VLOOKUP($AW162,'MP-2019_Female'!$A$3:$CH$103,IF(DE$104&gt;2034,84,(60+(DE$104-$AX$104)))))</f>
        <v>2.5822917944976327E-2</v>
      </c>
      <c r="DF162" s="381">
        <f>DE162*(1-VLOOKUP($AW162,'MP-2019_Female'!$A$3:$CH$103,IF(DF$104&gt;2034,84,(60+(DF$104-$AX$104)))))</f>
        <v>2.5569853349115559E-2</v>
      </c>
      <c r="DG162" s="381">
        <f>DF162*(1-VLOOKUP($AW162,'MP-2019_Female'!$A$3:$CH$103,IF(DG$104&gt;2034,84,(60+(DG$104-$AX$104)))))</f>
        <v>2.5319268786294227E-2</v>
      </c>
      <c r="DH162" s="381">
        <f>DG162*(1-VLOOKUP($AW162,'MP-2019_Female'!$A$3:$CH$103,IF(DH$104&gt;2034,84,(60+(DH$104-$AX$104)))))</f>
        <v>2.5071139952188543E-2</v>
      </c>
      <c r="DI162" s="381">
        <f>DH162*(1-VLOOKUP($AW162,'MP-2019_Female'!$A$3:$CH$103,IF(DI$104&gt;2034,84,(60+(DI$104-$AX$104)))))</f>
        <v>2.4825442780657094E-2</v>
      </c>
      <c r="DJ162" s="381">
        <f>DI162*(1-VLOOKUP($AW162,'MP-2019_Female'!$A$3:$CH$103,IF(DJ$104&gt;2034,84,(60+(DJ$104-$AX$104)))))</f>
        <v>2.4582153441406653E-2</v>
      </c>
      <c r="DK162" s="381">
        <f>DJ162*(1-VLOOKUP($AW162,'MP-2019_Female'!$A$3:$CH$103,IF(DK$104&gt;2034,84,(60+(DK$104-$AX$104)))))</f>
        <v>2.4341248337680869E-2</v>
      </c>
      <c r="DL162" s="381">
        <f>DK162*(1-VLOOKUP($AW162,'MP-2019_Female'!$A$3:$CH$103,IF(DL$104&gt;2034,84,(60+(DL$104-$AX$104)))))</f>
        <v>2.4102704103971594E-2</v>
      </c>
      <c r="DM162" s="381">
        <f>DL162*(1-VLOOKUP($AW162,'MP-2019_Female'!$A$3:$CH$103,IF(DM$104&gt;2034,84,(60+(DM$104-$AX$104)))))</f>
        <v>2.3866497603752673E-2</v>
      </c>
      <c r="DN162" s="381">
        <f>DM162*(1-VLOOKUP($AW162,'MP-2019_Female'!$A$3:$CH$103,IF(DN$104&gt;2034,84,(60+(DN$104-$AX$104)))))</f>
        <v>2.3632605927235897E-2</v>
      </c>
      <c r="DO162" s="381">
        <f>DN162*(1-VLOOKUP($AW162,'MP-2019_Female'!$A$3:$CH$103,IF(DO$104&gt;2034,84,(60+(DO$104-$AX$104)))))</f>
        <v>2.3401006389148986E-2</v>
      </c>
      <c r="DP162" s="381">
        <f>DO162*(1-VLOOKUP($AW162,'MP-2019_Female'!$A$3:$CH$103,IF(DP$104&gt;2034,84,(60+(DP$104-$AX$104)))))</f>
        <v>2.3171676526535324E-2</v>
      </c>
      <c r="DQ162" s="381">
        <f>DP162*(1-VLOOKUP($AW162,'MP-2019_Female'!$A$3:$CH$103,IF(DQ$104&gt;2034,84,(60+(DQ$104-$AX$104)))))</f>
        <v>2.2944594096575278E-2</v>
      </c>
      <c r="DR162" s="381">
        <f>DQ162*(1-VLOOKUP($AW162,'MP-2019_Female'!$A$3:$CH$103,IF(DR$104&gt;2034,84,(60+(DR$104-$AX$104)))))</f>
        <v>2.2719737074428838E-2</v>
      </c>
      <c r="DS162" s="381">
        <f>DR162*(1-VLOOKUP($AW162,'MP-2019_Female'!$A$3:$CH$103,IF(DS$104&gt;2034,84,(60+(DS$104-$AX$104)))))</f>
        <v>2.2497083651099436E-2</v>
      </c>
      <c r="DT162" s="381">
        <f>DS162*(1-VLOOKUP($AW162,'MP-2019_Female'!$A$3:$CH$103,IF(DT$104&gt;2034,84,(60+(DT$104-$AX$104)))))</f>
        <v>2.227661223131866E-2</v>
      </c>
      <c r="DU162" s="381">
        <f>DT162*(1-VLOOKUP($AW162,'MP-2019_Female'!$A$3:$CH$103,IF(DU$104&gt;2034,84,(60+(DU$104-$AX$104)))))</f>
        <v>2.2058301431451738E-2</v>
      </c>
      <c r="DV162" s="381">
        <f>DU162*(1-VLOOKUP($AW162,'MP-2019_Female'!$A$3:$CH$103,IF(DV$104&gt;2034,84,(60+(DV$104-$AX$104)))))</f>
        <v>2.184213007742351E-2</v>
      </c>
      <c r="DW162" s="381">
        <f>DV162*(1-VLOOKUP($AW162,'MP-2019_Female'!$A$3:$CH$103,IF(DW$104&gt;2034,84,(60+(DW$104-$AX$104)))))</f>
        <v>2.1628077202664759E-2</v>
      </c>
      <c r="DX162" s="381">
        <f>DW162*(1-VLOOKUP($AW162,'MP-2019_Female'!$A$3:$CH$103,IF(DX$104&gt;2034,84,(60+(DX$104-$AX$104)))))</f>
        <v>2.1416122046078644E-2</v>
      </c>
      <c r="DY162" s="381">
        <f>DX162*(1-VLOOKUP($AW162,'MP-2019_Female'!$A$3:$CH$103,IF(DY$104&gt;2034,84,(60+(DY$104-$AX$104)))))</f>
        <v>2.1206244050027072E-2</v>
      </c>
      <c r="DZ162" s="381">
        <f>DY162*(1-VLOOKUP($AW162,'MP-2019_Female'!$A$3:$CH$103,IF(DZ$104&gt;2034,84,(60+(DZ$104-$AX$104)))))</f>
        <v>2.0998422858336807E-2</v>
      </c>
      <c r="EA162" s="381">
        <f>DZ162*(1-VLOOKUP($AW162,'MP-2019_Female'!$A$3:$CH$103,IF(EA$104&gt;2034,84,(60+(EA$104-$AX$104)))))</f>
        <v>2.0792638314325106E-2</v>
      </c>
      <c r="EB162" s="381">
        <f>EA162*(1-VLOOKUP($AW162,'MP-2019_Female'!$A$3:$CH$103,IF(EB$104&gt;2034,84,(60+(EB$104-$AX$104)))))</f>
        <v>2.0588870458844721E-2</v>
      </c>
      <c r="EC162" s="381">
        <f>EB162*(1-VLOOKUP($AW162,'MP-2019_Female'!$A$3:$CH$103,IF(EC$104&gt;2034,84,(60+(EC$104-$AX$104)))))</f>
        <v>2.0387099528348041E-2</v>
      </c>
      <c r="ED162" s="381">
        <f>EC162*(1-VLOOKUP($AW162,'MP-2019_Female'!$A$3:$CH$103,IF(ED$104&gt;2034,84,(60+(ED$104-$AX$104)))))</f>
        <v>2.018730595297023E-2</v>
      </c>
      <c r="EE162" s="381">
        <f>ED162*(1-VLOOKUP($AW162,'MP-2019_Female'!$A$3:$CH$103,IF(EE$104&gt;2034,84,(60+(EE$104-$AX$104)))))</f>
        <v>1.9989470354631122E-2</v>
      </c>
      <c r="EF162" s="381">
        <f>EE162*(1-VLOOKUP($AW162,'MP-2019_Female'!$A$3:$CH$103,IF(EF$104&gt;2034,84,(60+(EF$104-$AX$104)))))</f>
        <v>1.9793573545155735E-2</v>
      </c>
      <c r="EG162" s="381">
        <f>EF162*(1-VLOOKUP($AW162,'MP-2019_Female'!$A$3:$CH$103,IF(EG$104&gt;2034,84,(60+(EG$104-$AX$104)))))</f>
        <v>1.9599596524413208E-2</v>
      </c>
      <c r="EH162" s="381">
        <f>EG162*(1-VLOOKUP($AW162,'MP-2019_Female'!$A$3:$CH$103,IF(EH$104&gt;2034,84,(60+(EH$104-$AX$104)))))</f>
        <v>1.9407520478473956E-2</v>
      </c>
      <c r="EI162" s="381">
        <f>EH162*(1-VLOOKUP($AW162,'MP-2019_Female'!$A$3:$CH$103,IF(EI$104&gt;2034,84,(60+(EI$104-$AX$104)))))</f>
        <v>1.9217326777784909E-2</v>
      </c>
      <c r="EJ162" s="381">
        <f>EI162*(1-VLOOKUP($AW162,'MP-2019_Female'!$A$3:$CH$103,IF(EJ$104&gt;2034,84,(60+(EJ$104-$AX$104)))))</f>
        <v>1.9028996975362616E-2</v>
      </c>
      <c r="EK162" s="381">
        <f>EJ162*(1-VLOOKUP($AW162,'MP-2019_Female'!$A$3:$CH$103,IF(EK$104&gt;2034,84,(60+(EK$104-$AX$104)))))</f>
        <v>1.8842512805004062E-2</v>
      </c>
      <c r="EL162" s="381">
        <f>EK162*(1-VLOOKUP($AW162,'MP-2019_Female'!$A$3:$CH$103,IF(EL$104&gt;2034,84,(60+(EL$104-$AX$104)))))</f>
        <v>1.8657856179515021E-2</v>
      </c>
      <c r="EM162" s="381">
        <f>EL162*(1-VLOOKUP($AW162,'MP-2019_Female'!$A$3:$CH$103,IF(EM$104&gt;2034,84,(60+(EM$104-$AX$104)))))</f>
        <v>1.8475009188955775E-2</v>
      </c>
      <c r="EN162" s="381">
        <f>EM162*(1-VLOOKUP($AW162,'MP-2019_Female'!$A$3:$CH$103,IF(EN$104&gt;2034,84,(60+(EN$104-$AX$104)))))</f>
        <v>1.8293954098904008E-2</v>
      </c>
      <c r="EO162" s="381">
        <f>EN162*(1-VLOOKUP($AW162,'MP-2019_Female'!$A$3:$CH$103,IF(EO$104&gt;2034,84,(60+(EO$104-$AX$104)))))</f>
        <v>1.8114673348734747E-2</v>
      </c>
      <c r="EP162" s="381">
        <f>EO162*(1-VLOOKUP($AW162,'MP-2019_Female'!$A$3:$CH$103,IF(EP$104&gt;2034,84,(60+(EP$104-$AX$104)))))</f>
        <v>1.7937149549917146E-2</v>
      </c>
      <c r="EQ162" s="381">
        <f>EP162*(1-VLOOKUP($AW162,'MP-2019_Female'!$A$3:$CH$103,IF(EQ$104&gt;2034,84,(60+(EQ$104-$AX$104)))))</f>
        <v>1.7761365484327957E-2</v>
      </c>
      <c r="ER162" s="381">
        <f>EQ162*(1-VLOOKUP($AW162,'MP-2019_Female'!$A$3:$CH$103,IF(ER$104&gt;2034,84,(60+(ER$104-$AX$104)))))</f>
        <v>1.7587304102581542E-2</v>
      </c>
      <c r="ES162" s="381">
        <f>ER162*(1-VLOOKUP($AW162,'MP-2019_Female'!$A$3:$CH$103,IF(ES$104&gt;2034,84,(60+(ES$104-$AX$104)))))</f>
        <v>1.7414948522376242E-2</v>
      </c>
      <c r="ET162" s="381">
        <f>ES162*(1-VLOOKUP($AW162,'MP-2019_Female'!$A$3:$CH$103,IF(ET$104&gt;2034,84,(60+(ET$104-$AX$104)))))</f>
        <v>1.7244282026856954E-2</v>
      </c>
      <c r="EU162" s="381">
        <f>ET162*(1-VLOOKUP($AW162,'MP-2019_Female'!$A$3:$CH$103,IF(EU$104&gt;2034,84,(60+(EU$104-$AX$104)))))</f>
        <v>1.7075288062993754E-2</v>
      </c>
      <c r="EV162" s="381">
        <f>EU162*(1-VLOOKUP($AW162,'MP-2019_Female'!$A$3:$CH$103,IF(EV$104&gt;2034,84,(60+(EV$104-$AX$104)))))</f>
        <v>1.6907950239976415E-2</v>
      </c>
      <c r="EW162" s="381">
        <f>EV162*(1-VLOOKUP($AW162,'MP-2019_Female'!$A$3:$CH$103,IF(EW$104&gt;2034,84,(60+(EW$104-$AX$104)))))</f>
        <v>1.6742252327624645E-2</v>
      </c>
      <c r="EX162" s="381">
        <f>EW162*(1-VLOOKUP($AW162,'MP-2019_Female'!$A$3:$CH$103,IF(EX$104&gt;2034,84,(60+(EX$104-$AX$104)))))</f>
        <v>1.6578178254813922E-2</v>
      </c>
      <c r="EY162" s="381">
        <f>EX162*(1-VLOOKUP($AW162,'MP-2019_Female'!$A$3:$CH$103,IF(EY$104&gt;2034,84,(60+(EY$104-$AX$104)))))</f>
        <v>1.6415712107916744E-2</v>
      </c>
      <c r="EZ162" s="381">
        <f>EY162*(1-VLOOKUP($AW162,'MP-2019_Female'!$A$3:$CH$103,IF(EZ$104&gt;2034,84,(60+(EZ$104-$AX$104)))))</f>
        <v>1.625483812925916E-2</v>
      </c>
      <c r="FA162" s="381">
        <f>EZ162*(1-VLOOKUP($AW162,'MP-2019_Female'!$A$3:$CH$103,IF(FA$104&gt;2034,84,(60+(FA$104-$AX$104)))))</f>
        <v>1.6095540715592421E-2</v>
      </c>
      <c r="FB162" s="381">
        <f>FA162*(1-VLOOKUP($AW162,'MP-2019_Female'!$A$3:$CH$103,IF(FB$104&gt;2034,84,(60+(FB$104-$AX$104)))))</f>
        <v>1.5937804416579614E-2</v>
      </c>
      <c r="FC162" s="381">
        <f>FB162*(1-VLOOKUP($AW162,'MP-2019_Female'!$A$3:$CH$103,IF(FC$104&gt;2034,84,(60+(FC$104-$AX$104)))))</f>
        <v>1.5781613933297134E-2</v>
      </c>
      <c r="FD162" s="381">
        <f>FC162*(1-VLOOKUP($AW162,'MP-2019_Female'!$A$3:$CH$103,IF(FD$104&gt;2034,84,(60+(FD$104-$AX$104)))))</f>
        <v>1.5626954116750823E-2</v>
      </c>
      <c r="FE162" s="381">
        <f>FD162*(1-VLOOKUP($AW162,'MP-2019_Female'!$A$3:$CH$103,IF(FE$104&gt;2034,84,(60+(FE$104-$AX$104)))))</f>
        <v>1.5473809966406665E-2</v>
      </c>
      <c r="FF162" s="381">
        <f>FE162*(1-VLOOKUP($AW162,'MP-2019_Female'!$A$3:$CH$103,IF(FF$104&gt;2034,84,(60+(FF$104-$AX$104)))))</f>
        <v>1.5322166628735879E-2</v>
      </c>
      <c r="FG162" s="381">
        <f>FF162*(1-VLOOKUP($AW162,'MP-2019_Female'!$A$3:$CH$103,IF(FG$104&gt;2034,84,(60+(FG$104-$AX$104)))))</f>
        <v>1.5172009395774268E-2</v>
      </c>
      <c r="FH162" s="381">
        <f>FG162*(1-VLOOKUP($AW162,'MP-2019_Female'!$A$3:$CH$103,IF(FH$104&gt;2034,84,(60+(FH$104-$AX$104)))))</f>
        <v>1.502332370369568E-2</v>
      </c>
      <c r="FI162" s="381">
        <f>FH162*(1-VLOOKUP($AW162,'MP-2019_Female'!$A$3:$CH$103,IF(FI$104&gt;2034,84,(60+(FI$104-$AX$104)))))</f>
        <v>1.4876095131399461E-2</v>
      </c>
      <c r="FJ162" s="381">
        <f>FI162*(1-VLOOKUP($AW162,'MP-2019_Female'!$A$3:$CH$103,IF(FJ$104&gt;2034,84,(60+(FJ$104-$AX$104)))))</f>
        <v>1.4730309399111746E-2</v>
      </c>
      <c r="FK162" s="381">
        <f>FJ162*(1-VLOOKUP($AW162,'MP-2019_Female'!$A$3:$CH$103,IF(FK$104&gt;2034,84,(60+(FK$104-$AX$104)))))</f>
        <v>1.458595236700045E-2</v>
      </c>
      <c r="FL162" s="381">
        <f>FK162*(1-VLOOKUP($AW162,'MP-2019_Female'!$A$3:$CH$103,IF(FL$104&gt;2034,84,(60+(FL$104-$AX$104)))))</f>
        <v>1.4443010033803846E-2</v>
      </c>
      <c r="FM162" s="381">
        <f>FL162*(1-VLOOKUP($AW162,'MP-2019_Female'!$A$3:$CH$103,IF(FM$104&gt;2034,84,(60+(FM$104-$AX$104)))))</f>
        <v>1.4301468535472569E-2</v>
      </c>
      <c r="FN162" s="381">
        <f>FM162*(1-VLOOKUP($AW162,'MP-2019_Female'!$A$3:$CH$103,IF(FN$104&gt;2034,84,(60+(FN$104-$AX$104)))))</f>
        <v>1.4161314143824938E-2</v>
      </c>
    </row>
    <row r="163" spans="49:170">
      <c r="AW163" s="172">
        <v>83</v>
      </c>
      <c r="AX163" s="199">
        <f t="shared" si="32"/>
        <v>4.706374941924496E-2</v>
      </c>
      <c r="AY163" s="334">
        <f t="shared" si="33"/>
        <v>4.8823400000000003E-2</v>
      </c>
      <c r="AZ163" s="381">
        <f>AY163*(1-VLOOKUP($AW163,'MP-2019_Female'!$A$3:$CH$103,IF(AZ$104&gt;2034,84,(60+(AZ$104-$AX$104)))))</f>
        <v>4.8374224720000004E-2</v>
      </c>
      <c r="BA163" s="381">
        <f>AZ163*(1-VLOOKUP($AW163,'MP-2019_Female'!$A$3:$CH$103,IF(BA$104&gt;2034,84,(60+(BA$104-$AX$104)))))</f>
        <v>4.8021092879544008E-2</v>
      </c>
      <c r="BB163" s="381">
        <f>BA163*(1-VLOOKUP($AW163,'MP-2019_Female'!$A$3:$CH$103,IF(BB$104&gt;2034,84,(60+(BB$104-$AX$104)))))</f>
        <v>4.7761778977994475E-2</v>
      </c>
      <c r="BC163" s="381">
        <f>BB163*(1-VLOOKUP($AW163,'MP-2019_Female'!$A$3:$CH$103,IF(BC$104&gt;2034,84,(60+(BC$104-$AX$104)))))</f>
        <v>4.7585060395775897E-2</v>
      </c>
      <c r="BD163" s="381">
        <f>BC163*(1-VLOOKUP($AW163,'MP-2019_Female'!$A$3:$CH$103,IF(BD$104&gt;2034,84,(60+(BD$104-$AX$104)))))</f>
        <v>4.7485131768944769E-2</v>
      </c>
      <c r="BE163" s="381">
        <f>BD163*(1-VLOOKUP($AW163,'MP-2019_Female'!$A$3:$CH$103,IF(BE$104&gt;2034,84,(60+(BE$104-$AX$104)))))</f>
        <v>4.73711674526993E-2</v>
      </c>
      <c r="BF163" s="381">
        <f>BE163*(1-VLOOKUP($AW163,'MP-2019_Female'!$A$3:$CH$103,IF(BF$104&gt;2034,84,(60+(BF$104-$AX$104)))))</f>
        <v>4.7233791067086472E-2</v>
      </c>
      <c r="BG163" s="381">
        <f>BF163*(1-VLOOKUP($AW163,'MP-2019_Female'!$A$3:$CH$103,IF(BG$104&gt;2034,84,(60+(BG$104-$AX$104)))))</f>
        <v>4.706374941924496E-2</v>
      </c>
      <c r="BH163" s="381">
        <f>BG163*(1-VLOOKUP($AW163,'MP-2019_Female'!$A$3:$CH$103,IF(BH$104&gt;2034,84,(60+(BH$104-$AX$104)))))</f>
        <v>4.6851962546858361E-2</v>
      </c>
      <c r="BI163" s="381">
        <f>BH163*(1-VLOOKUP($AW163,'MP-2019_Female'!$A$3:$CH$103,IF(BI$104&gt;2034,84,(60+(BI$104-$AX$104)))))</f>
        <v>4.659427675285064E-2</v>
      </c>
      <c r="BJ163" s="471">
        <f>BI163*(1-VLOOKUP($AW163,'MP-2019_Female'!$A$3:$CH$103,IF(BJ$104&gt;2034,84,(60+(BJ$104-$AX$104)))))</f>
        <v>4.6291413953957111E-2</v>
      </c>
      <c r="BK163" s="381">
        <f>BJ163*(1-VLOOKUP($AW163,'MP-2019_Female'!$A$3:$CH$103,IF(BK$104&gt;2034,84,(60+(BK$104-$AX$104)))))</f>
        <v>4.5944228349302438E-2</v>
      </c>
      <c r="BL163" s="381">
        <f>BK163*(1-VLOOKUP($AW163,'MP-2019_Female'!$A$3:$CH$103,IF(BL$104&gt;2034,84,(60+(BL$104-$AX$104)))))</f>
        <v>4.5562891254003229E-2</v>
      </c>
      <c r="BM163" s="381">
        <f>BL163*(1-VLOOKUP($AW163,'MP-2019_Female'!$A$3:$CH$103,IF(BM$104&gt;2034,84,(60+(BM$104-$AX$104)))))</f>
        <v>4.51573815218426E-2</v>
      </c>
      <c r="BN163" s="381">
        <f>BM163*(1-VLOOKUP($AW163,'MP-2019_Female'!$A$3:$CH$103,IF(BN$104&gt;2034,84,(60+(BN$104-$AX$104)))))</f>
        <v>4.4741933611841651E-2</v>
      </c>
      <c r="BO163" s="381">
        <f>BN163*(1-VLOOKUP($AW163,'MP-2019_Female'!$A$3:$CH$103,IF(BO$104&gt;2034,84,(60+(BO$104-$AX$104)))))</f>
        <v>4.4321359435890342E-2</v>
      </c>
      <c r="BP163" s="381">
        <f>BO163*(1-VLOOKUP($AW163,'MP-2019_Female'!$A$3:$CH$103,IF(BP$104&gt;2034,84,(60+(BP$104-$AX$104)))))</f>
        <v>4.3900306521249384E-2</v>
      </c>
      <c r="BQ163" s="381">
        <f>BP163*(1-VLOOKUP($AW163,'MP-2019_Female'!$A$3:$CH$103,IF(BQ$104&gt;2034,84,(60+(BQ$104-$AX$104)))))</f>
        <v>4.3478863578645388E-2</v>
      </c>
      <c r="BR163" s="381">
        <f>BQ163*(1-VLOOKUP($AW163,'MP-2019_Female'!$A$3:$CH$103,IF(BR$104&gt;2034,84,(60+(BR$104-$AX$104)))))</f>
        <v>4.3061466488290387E-2</v>
      </c>
      <c r="BS163" s="381">
        <f>BR163*(1-VLOOKUP($AW163,'MP-2019_Female'!$A$3:$CH$103,IF(BS$104&gt;2034,84,(60+(BS$104-$AX$104)))))</f>
        <v>4.2648076410002796E-2</v>
      </c>
      <c r="BT163" s="381">
        <f>BS163*(1-VLOOKUP($AW163,'MP-2019_Female'!$A$3:$CH$103,IF(BT$104&gt;2034,84,(60+(BT$104-$AX$104)))))</f>
        <v>4.2234390068825768E-2</v>
      </c>
      <c r="BU163" s="381">
        <f>BT163*(1-VLOOKUP($AW163,'MP-2019_Female'!$A$3:$CH$103,IF(BU$104&gt;2034,84,(60+(BU$104-$AX$104)))))</f>
        <v>4.1824716485158155E-2</v>
      </c>
      <c r="BV163" s="381">
        <f>BU163*(1-VLOOKUP($AW163,'MP-2019_Female'!$A$3:$CH$103,IF(BV$104&gt;2034,84,(60+(BV$104-$AX$104)))))</f>
        <v>4.1410651791955091E-2</v>
      </c>
      <c r="BW163" s="381">
        <f>BV163*(1-VLOOKUP($AW163,'MP-2019_Female'!$A$3:$CH$103,IF(BW$104&gt;2034,84,(60+(BW$104-$AX$104)))))</f>
        <v>4.099654527403554E-2</v>
      </c>
      <c r="BX163" s="381">
        <f>BW163*(1-VLOOKUP($AW163,'MP-2019_Female'!$A$3:$CH$103,IF(BX$104&gt;2034,84,(60+(BX$104-$AX$104)))))</f>
        <v>4.0590679475822587E-2</v>
      </c>
      <c r="BY163" s="381">
        <f>BX163*(1-VLOOKUP($AW163,'MP-2019_Female'!$A$3:$CH$103,IF(BY$104&gt;2034,84,(60+(BY$104-$AX$104)))))</f>
        <v>4.0188831749011944E-2</v>
      </c>
      <c r="BZ163" s="381">
        <f>BY163*(1-VLOOKUP($AW163,'MP-2019_Female'!$A$3:$CH$103,IF(BZ$104&gt;2034,84,(60+(BZ$104-$AX$104)))))</f>
        <v>3.9790962314696726E-2</v>
      </c>
      <c r="CA163" s="381">
        <f>BZ163*(1-VLOOKUP($AW163,'MP-2019_Female'!$A$3:$CH$103,IF(CA$104&gt;2034,84,(60+(CA$104-$AX$104)))))</f>
        <v>3.9397031787781228E-2</v>
      </c>
      <c r="CB163" s="381">
        <f>CA163*(1-VLOOKUP($AW163,'MP-2019_Female'!$A$3:$CH$103,IF(CB$104&gt;2034,84,(60+(CB$104-$AX$104)))))</f>
        <v>3.9007001173082194E-2</v>
      </c>
      <c r="CC163" s="381">
        <f>CB163*(1-VLOOKUP($AW163,'MP-2019_Female'!$A$3:$CH$103,IF(CC$104&gt;2034,84,(60+(CC$104-$AX$104)))))</f>
        <v>3.8620831861468682E-2</v>
      </c>
      <c r="CD163" s="381">
        <f>CC163*(1-VLOOKUP($AW163,'MP-2019_Female'!$A$3:$CH$103,IF(CD$104&gt;2034,84,(60+(CD$104-$AX$104)))))</f>
        <v>3.8238485626040139E-2</v>
      </c>
      <c r="CE163" s="381">
        <f>CD163*(1-VLOOKUP($AW163,'MP-2019_Female'!$A$3:$CH$103,IF(CE$104&gt;2034,84,(60+(CE$104-$AX$104)))))</f>
        <v>3.7859924618342339E-2</v>
      </c>
      <c r="CF163" s="381">
        <f>CE163*(1-VLOOKUP($AW163,'MP-2019_Female'!$A$3:$CH$103,IF(CF$104&gt;2034,84,(60+(CF$104-$AX$104)))))</f>
        <v>3.7485111364620752E-2</v>
      </c>
      <c r="CG163" s="381">
        <f>CF163*(1-VLOOKUP($AW163,'MP-2019_Female'!$A$3:$CH$103,IF(CG$104&gt;2034,84,(60+(CG$104-$AX$104)))))</f>
        <v>3.7114008762111003E-2</v>
      </c>
      <c r="CH163" s="381">
        <f>CG163*(1-VLOOKUP($AW163,'MP-2019_Female'!$A$3:$CH$103,IF(CH$104&gt;2034,84,(60+(CH$104-$AX$104)))))</f>
        <v>3.6746580075366103E-2</v>
      </c>
      <c r="CI163" s="381">
        <f>CH163*(1-VLOOKUP($AW163,'MP-2019_Female'!$A$3:$CH$103,IF(CI$104&gt;2034,84,(60+(CI$104-$AX$104)))))</f>
        <v>3.638278893261998E-2</v>
      </c>
      <c r="CJ163" s="381">
        <f>CI163*(1-VLOOKUP($AW163,'MP-2019_Female'!$A$3:$CH$103,IF(CJ$104&gt;2034,84,(60+(CJ$104-$AX$104)))))</f>
        <v>3.6022599322187043E-2</v>
      </c>
      <c r="CK163" s="381">
        <f>CJ163*(1-VLOOKUP($AW163,'MP-2019_Female'!$A$3:$CH$103,IF(CK$104&gt;2034,84,(60+(CK$104-$AX$104)))))</f>
        <v>3.5665975588897392E-2</v>
      </c>
      <c r="CL163" s="381">
        <f>CK163*(1-VLOOKUP($AW163,'MP-2019_Female'!$A$3:$CH$103,IF(CL$104&gt;2034,84,(60+(CL$104-$AX$104)))))</f>
        <v>3.5312882430567308E-2</v>
      </c>
      <c r="CM163" s="381">
        <f>CL163*(1-VLOOKUP($AW163,'MP-2019_Female'!$A$3:$CH$103,IF(CM$104&gt;2034,84,(60+(CM$104-$AX$104)))))</f>
        <v>3.496328489450469E-2</v>
      </c>
      <c r="CN163" s="381">
        <f>CM163*(1-VLOOKUP($AW163,'MP-2019_Female'!$A$3:$CH$103,IF(CN$104&gt;2034,84,(60+(CN$104-$AX$104)))))</f>
        <v>3.4617148374049091E-2</v>
      </c>
      <c r="CO163" s="381">
        <f>CN163*(1-VLOOKUP($AW163,'MP-2019_Female'!$A$3:$CH$103,IF(CO$104&gt;2034,84,(60+(CO$104-$AX$104)))))</f>
        <v>3.4274438605146007E-2</v>
      </c>
      <c r="CP163" s="381">
        <f>CO163*(1-VLOOKUP($AW163,'MP-2019_Female'!$A$3:$CH$103,IF(CP$104&gt;2034,84,(60+(CP$104-$AX$104)))))</f>
        <v>3.3935121662955058E-2</v>
      </c>
      <c r="CQ163" s="381">
        <f>CP163*(1-VLOOKUP($AW163,'MP-2019_Female'!$A$3:$CH$103,IF(CQ$104&gt;2034,84,(60+(CQ$104-$AX$104)))))</f>
        <v>3.3599163958491801E-2</v>
      </c>
      <c r="CR163" s="381">
        <f>CQ163*(1-VLOOKUP($AW163,'MP-2019_Female'!$A$3:$CH$103,IF(CR$104&gt;2034,84,(60+(CR$104-$AX$104)))))</f>
        <v>3.326653223530273E-2</v>
      </c>
      <c r="CS163" s="381">
        <f>CR163*(1-VLOOKUP($AW163,'MP-2019_Female'!$A$3:$CH$103,IF(CS$104&gt;2034,84,(60+(CS$104-$AX$104)))))</f>
        <v>3.293719356617323E-2</v>
      </c>
      <c r="CT163" s="381">
        <f>CS163*(1-VLOOKUP($AW163,'MP-2019_Female'!$A$3:$CH$103,IF(CT$104&gt;2034,84,(60+(CT$104-$AX$104)))))</f>
        <v>3.2611115349868117E-2</v>
      </c>
      <c r="CU163" s="381">
        <f>CT163*(1-VLOOKUP($AW163,'MP-2019_Female'!$A$3:$CH$103,IF(CU$104&gt;2034,84,(60+(CU$104-$AX$104)))))</f>
        <v>3.2288265307904421E-2</v>
      </c>
      <c r="CV163" s="381">
        <f>CU163*(1-VLOOKUP($AW163,'MP-2019_Female'!$A$3:$CH$103,IF(CV$104&gt;2034,84,(60+(CV$104-$AX$104)))))</f>
        <v>3.1968611481356164E-2</v>
      </c>
      <c r="CW163" s="381">
        <f>CV163*(1-VLOOKUP($AW163,'MP-2019_Female'!$A$3:$CH$103,IF(CW$104&gt;2034,84,(60+(CW$104-$AX$104)))))</f>
        <v>3.1652122227690739E-2</v>
      </c>
      <c r="CX163" s="381">
        <f>CW163*(1-VLOOKUP($AW163,'MP-2019_Female'!$A$3:$CH$103,IF(CX$104&gt;2034,84,(60+(CX$104-$AX$104)))))</f>
        <v>3.13387662176366E-2</v>
      </c>
      <c r="CY163" s="381">
        <f>CX163*(1-VLOOKUP($AW163,'MP-2019_Female'!$A$3:$CH$103,IF(CY$104&gt;2034,84,(60+(CY$104-$AX$104)))))</f>
        <v>3.1028512432081996E-2</v>
      </c>
      <c r="CZ163" s="381">
        <f>CY163*(1-VLOOKUP($AW163,'MP-2019_Female'!$A$3:$CH$103,IF(CZ$104&gt;2034,84,(60+(CZ$104-$AX$104)))))</f>
        <v>3.0721330159004384E-2</v>
      </c>
      <c r="DA163" s="381">
        <f>CZ163*(1-VLOOKUP($AW163,'MP-2019_Female'!$A$3:$CH$103,IF(DA$104&gt;2034,84,(60+(DA$104-$AX$104)))))</f>
        <v>3.0417188990430239E-2</v>
      </c>
      <c r="DB163" s="381">
        <f>DA163*(1-VLOOKUP($AW163,'MP-2019_Female'!$A$3:$CH$103,IF(DB$104&gt;2034,84,(60+(DB$104-$AX$104)))))</f>
        <v>3.011605881942498E-2</v>
      </c>
      <c r="DC163" s="381">
        <f>DB163*(1-VLOOKUP($AW163,'MP-2019_Female'!$A$3:$CH$103,IF(DC$104&gt;2034,84,(60+(DC$104-$AX$104)))))</f>
        <v>2.9817909837112671E-2</v>
      </c>
      <c r="DD163" s="381">
        <f>DC163*(1-VLOOKUP($AW163,'MP-2019_Female'!$A$3:$CH$103,IF(DD$104&gt;2034,84,(60+(DD$104-$AX$104)))))</f>
        <v>2.9522712529725256E-2</v>
      </c>
      <c r="DE163" s="381">
        <f>DD163*(1-VLOOKUP($AW163,'MP-2019_Female'!$A$3:$CH$103,IF(DE$104&gt;2034,84,(60+(DE$104-$AX$104)))))</f>
        <v>2.9230437675680974E-2</v>
      </c>
      <c r="DF163" s="381">
        <f>DE163*(1-VLOOKUP($AW163,'MP-2019_Female'!$A$3:$CH$103,IF(DF$104&gt;2034,84,(60+(DF$104-$AX$104)))))</f>
        <v>2.8941056342691732E-2</v>
      </c>
      <c r="DG163" s="381">
        <f>DF163*(1-VLOOKUP($AW163,'MP-2019_Female'!$A$3:$CH$103,IF(DG$104&gt;2034,84,(60+(DG$104-$AX$104)))))</f>
        <v>2.8654539884899084E-2</v>
      </c>
      <c r="DH163" s="381">
        <f>DG163*(1-VLOOKUP($AW163,'MP-2019_Female'!$A$3:$CH$103,IF(DH$104&gt;2034,84,(60+(DH$104-$AX$104)))))</f>
        <v>2.8370859940038583E-2</v>
      </c>
      <c r="DI163" s="381">
        <f>DH163*(1-VLOOKUP($AW163,'MP-2019_Female'!$A$3:$CH$103,IF(DI$104&gt;2034,84,(60+(DI$104-$AX$104)))))</f>
        <v>2.8089988426632202E-2</v>
      </c>
      <c r="DJ163" s="381">
        <f>DI163*(1-VLOOKUP($AW163,'MP-2019_Female'!$A$3:$CH$103,IF(DJ$104&gt;2034,84,(60+(DJ$104-$AX$104)))))</f>
        <v>2.7811897541208542E-2</v>
      </c>
      <c r="DK163" s="381">
        <f>DJ163*(1-VLOOKUP($AW163,'MP-2019_Female'!$A$3:$CH$103,IF(DK$104&gt;2034,84,(60+(DK$104-$AX$104)))))</f>
        <v>2.7536559755550576E-2</v>
      </c>
      <c r="DL163" s="381">
        <f>DK163*(1-VLOOKUP($AW163,'MP-2019_Female'!$A$3:$CH$103,IF(DL$104&gt;2034,84,(60+(DL$104-$AX$104)))))</f>
        <v>2.7263947813970624E-2</v>
      </c>
      <c r="DM163" s="381">
        <f>DL163*(1-VLOOKUP($AW163,'MP-2019_Female'!$A$3:$CH$103,IF(DM$104&gt;2034,84,(60+(DM$104-$AX$104)))))</f>
        <v>2.6994034730612314E-2</v>
      </c>
      <c r="DN163" s="381">
        <f>DM163*(1-VLOOKUP($AW163,'MP-2019_Female'!$A$3:$CH$103,IF(DN$104&gt;2034,84,(60+(DN$104-$AX$104)))))</f>
        <v>2.6726793786779252E-2</v>
      </c>
      <c r="DO163" s="381">
        <f>DN163*(1-VLOOKUP($AW163,'MP-2019_Female'!$A$3:$CH$103,IF(DO$104&gt;2034,84,(60+(DO$104-$AX$104)))))</f>
        <v>2.6462198528290137E-2</v>
      </c>
      <c r="DP163" s="381">
        <f>DO163*(1-VLOOKUP($AW163,'MP-2019_Female'!$A$3:$CH$103,IF(DP$104&gt;2034,84,(60+(DP$104-$AX$104)))))</f>
        <v>2.6200222762860062E-2</v>
      </c>
      <c r="DQ163" s="381">
        <f>DP163*(1-VLOOKUP($AW163,'MP-2019_Female'!$A$3:$CH$103,IF(DQ$104&gt;2034,84,(60+(DQ$104-$AX$104)))))</f>
        <v>2.5940840557507748E-2</v>
      </c>
      <c r="DR163" s="381">
        <f>DQ163*(1-VLOOKUP($AW163,'MP-2019_Female'!$A$3:$CH$103,IF(DR$104&gt;2034,84,(60+(DR$104-$AX$104)))))</f>
        <v>2.5684026235988422E-2</v>
      </c>
      <c r="DS163" s="381">
        <f>DR163*(1-VLOOKUP($AW163,'MP-2019_Female'!$A$3:$CH$103,IF(DS$104&gt;2034,84,(60+(DS$104-$AX$104)))))</f>
        <v>2.5429754376252136E-2</v>
      </c>
      <c r="DT163" s="381">
        <f>DS163*(1-VLOOKUP($AW163,'MP-2019_Female'!$A$3:$CH$103,IF(DT$104&gt;2034,84,(60+(DT$104-$AX$104)))))</f>
        <v>2.5177999807927239E-2</v>
      </c>
      <c r="DU163" s="381">
        <f>DT163*(1-VLOOKUP($AW163,'MP-2019_Female'!$A$3:$CH$103,IF(DU$104&gt;2034,84,(60+(DU$104-$AX$104)))))</f>
        <v>2.492873760982876E-2</v>
      </c>
      <c r="DV163" s="381">
        <f>DU163*(1-VLOOKUP($AW163,'MP-2019_Female'!$A$3:$CH$103,IF(DV$104&gt;2034,84,(60+(DV$104-$AX$104)))))</f>
        <v>2.4681943107491455E-2</v>
      </c>
      <c r="DW163" s="381">
        <f>DV163*(1-VLOOKUP($AW163,'MP-2019_Female'!$A$3:$CH$103,IF(DW$104&gt;2034,84,(60+(DW$104-$AX$104)))))</f>
        <v>2.4437591870727287E-2</v>
      </c>
      <c r="DX163" s="381">
        <f>DW163*(1-VLOOKUP($AW163,'MP-2019_Female'!$A$3:$CH$103,IF(DX$104&gt;2034,84,(60+(DX$104-$AX$104)))))</f>
        <v>2.4195659711207088E-2</v>
      </c>
      <c r="DY163" s="381">
        <f>DX163*(1-VLOOKUP($AW163,'MP-2019_Female'!$A$3:$CH$103,IF(DY$104&gt;2034,84,(60+(DY$104-$AX$104)))))</f>
        <v>2.3956122680066139E-2</v>
      </c>
      <c r="DZ163" s="381">
        <f>DY163*(1-VLOOKUP($AW163,'MP-2019_Female'!$A$3:$CH$103,IF(DZ$104&gt;2034,84,(60+(DZ$104-$AX$104)))))</f>
        <v>2.3718957065533484E-2</v>
      </c>
      <c r="EA163" s="381">
        <f>DZ163*(1-VLOOKUP($AW163,'MP-2019_Female'!$A$3:$CH$103,IF(EA$104&gt;2034,84,(60+(EA$104-$AX$104)))))</f>
        <v>2.3484139390584701E-2</v>
      </c>
      <c r="EB163" s="381">
        <f>EA163*(1-VLOOKUP($AW163,'MP-2019_Female'!$A$3:$CH$103,IF(EB$104&gt;2034,84,(60+(EB$104-$AX$104)))))</f>
        <v>2.3251646410617912E-2</v>
      </c>
      <c r="EC163" s="381">
        <f>EB163*(1-VLOOKUP($AW163,'MP-2019_Female'!$A$3:$CH$103,IF(EC$104&gt;2034,84,(60+(EC$104-$AX$104)))))</f>
        <v>2.3021455111152795E-2</v>
      </c>
      <c r="ED163" s="381">
        <f>EC163*(1-VLOOKUP($AW163,'MP-2019_Female'!$A$3:$CH$103,IF(ED$104&gt;2034,84,(60+(ED$104-$AX$104)))))</f>
        <v>2.279354270555238E-2</v>
      </c>
      <c r="EE163" s="381">
        <f>ED163*(1-VLOOKUP($AW163,'MP-2019_Female'!$A$3:$CH$103,IF(EE$104&gt;2034,84,(60+(EE$104-$AX$104)))))</f>
        <v>2.256788663276741E-2</v>
      </c>
      <c r="EF163" s="381">
        <f>EE163*(1-VLOOKUP($AW163,'MP-2019_Female'!$A$3:$CH$103,IF(EF$104&gt;2034,84,(60+(EF$104-$AX$104)))))</f>
        <v>2.2344464555103014E-2</v>
      </c>
      <c r="EG163" s="381">
        <f>EF163*(1-VLOOKUP($AW163,'MP-2019_Female'!$A$3:$CH$103,IF(EG$104&gt;2034,84,(60+(EG$104-$AX$104)))))</f>
        <v>2.2123254356007493E-2</v>
      </c>
      <c r="EH163" s="381">
        <f>EG163*(1-VLOOKUP($AW163,'MP-2019_Female'!$A$3:$CH$103,IF(EH$104&gt;2034,84,(60+(EH$104-$AX$104)))))</f>
        <v>2.1904234137883019E-2</v>
      </c>
      <c r="EI163" s="381">
        <f>EH163*(1-VLOOKUP($AW163,'MP-2019_Female'!$A$3:$CH$103,IF(EI$104&gt;2034,84,(60+(EI$104-$AX$104)))))</f>
        <v>2.1687382219917978E-2</v>
      </c>
      <c r="EJ163" s="381">
        <f>EI163*(1-VLOOKUP($AW163,'MP-2019_Female'!$A$3:$CH$103,IF(EJ$104&gt;2034,84,(60+(EJ$104-$AX$104)))))</f>
        <v>2.1472677135940789E-2</v>
      </c>
      <c r="EK163" s="381">
        <f>EJ163*(1-VLOOKUP($AW163,'MP-2019_Female'!$A$3:$CH$103,IF(EK$104&gt;2034,84,(60+(EK$104-$AX$104)))))</f>
        <v>2.1260097632294975E-2</v>
      </c>
      <c r="EL163" s="381">
        <f>EK163*(1-VLOOKUP($AW163,'MP-2019_Female'!$A$3:$CH$103,IF(EL$104&gt;2034,84,(60+(EL$104-$AX$104)))))</f>
        <v>2.1049622665735256E-2</v>
      </c>
      <c r="EM163" s="381">
        <f>EL163*(1-VLOOKUP($AW163,'MP-2019_Female'!$A$3:$CH$103,IF(EM$104&gt;2034,84,(60+(EM$104-$AX$104)))))</f>
        <v>2.0841231401344477E-2</v>
      </c>
      <c r="EN163" s="381">
        <f>EM163*(1-VLOOKUP($AW163,'MP-2019_Female'!$A$3:$CH$103,IF(EN$104&gt;2034,84,(60+(EN$104-$AX$104)))))</f>
        <v>2.0634903210471164E-2</v>
      </c>
      <c r="EO163" s="381">
        <f>EN163*(1-VLOOKUP($AW163,'MP-2019_Female'!$A$3:$CH$103,IF(EO$104&gt;2034,84,(60+(EO$104-$AX$104)))))</f>
        <v>2.0430617668687499E-2</v>
      </c>
      <c r="EP163" s="381">
        <f>EO163*(1-VLOOKUP($AW163,'MP-2019_Female'!$A$3:$CH$103,IF(EP$104&gt;2034,84,(60+(EP$104-$AX$104)))))</f>
        <v>2.0228354553767494E-2</v>
      </c>
      <c r="EQ163" s="381">
        <f>EP163*(1-VLOOKUP($AW163,'MP-2019_Female'!$A$3:$CH$103,IF(EQ$104&gt;2034,84,(60+(EQ$104-$AX$104)))))</f>
        <v>2.0028093843685195E-2</v>
      </c>
      <c r="ER163" s="381">
        <f>EQ163*(1-VLOOKUP($AW163,'MP-2019_Female'!$A$3:$CH$103,IF(ER$104&gt;2034,84,(60+(ER$104-$AX$104)))))</f>
        <v>1.9829815714632711E-2</v>
      </c>
      <c r="ES163" s="381">
        <f>ER163*(1-VLOOKUP($AW163,'MP-2019_Female'!$A$3:$CH$103,IF(ES$104&gt;2034,84,(60+(ES$104-$AX$104)))))</f>
        <v>1.9633500539057849E-2</v>
      </c>
      <c r="ET163" s="381">
        <f>ES163*(1-VLOOKUP($AW163,'MP-2019_Female'!$A$3:$CH$103,IF(ET$104&gt;2034,84,(60+(ET$104-$AX$104)))))</f>
        <v>1.9439128883721176E-2</v>
      </c>
      <c r="EU163" s="381">
        <f>ET163*(1-VLOOKUP($AW163,'MP-2019_Female'!$A$3:$CH$103,IF(EU$104&gt;2034,84,(60+(EU$104-$AX$104)))))</f>
        <v>1.9246681507772336E-2</v>
      </c>
      <c r="EV163" s="381">
        <f>EU163*(1-VLOOKUP($AW163,'MP-2019_Female'!$A$3:$CH$103,IF(EV$104&gt;2034,84,(60+(EV$104-$AX$104)))))</f>
        <v>1.9056139360845388E-2</v>
      </c>
      <c r="EW163" s="381">
        <f>EV163*(1-VLOOKUP($AW163,'MP-2019_Female'!$A$3:$CH$103,IF(EW$104&gt;2034,84,(60+(EW$104-$AX$104)))))</f>
        <v>1.8867483581173017E-2</v>
      </c>
      <c r="EX163" s="381">
        <f>EW163*(1-VLOOKUP($AW163,'MP-2019_Female'!$A$3:$CH$103,IF(EX$104&gt;2034,84,(60+(EX$104-$AX$104)))))</f>
        <v>1.8680695493719403E-2</v>
      </c>
      <c r="EY163" s="381">
        <f>EX163*(1-VLOOKUP($AW163,'MP-2019_Female'!$A$3:$CH$103,IF(EY$104&gt;2034,84,(60+(EY$104-$AX$104)))))</f>
        <v>1.8495756608331582E-2</v>
      </c>
      <c r="EZ163" s="381">
        <f>EY163*(1-VLOOKUP($AW163,'MP-2019_Female'!$A$3:$CH$103,IF(EZ$104&gt;2034,84,(60+(EZ$104-$AX$104)))))</f>
        <v>1.83126486179091E-2</v>
      </c>
      <c r="FA163" s="381">
        <f>EZ163*(1-VLOOKUP($AW163,'MP-2019_Female'!$A$3:$CH$103,IF(FA$104&gt;2034,84,(60+(FA$104-$AX$104)))))</f>
        <v>1.81313533965918E-2</v>
      </c>
      <c r="FB163" s="381">
        <f>FA163*(1-VLOOKUP($AW163,'MP-2019_Female'!$A$3:$CH$103,IF(FB$104&gt;2034,84,(60+(FB$104-$AX$104)))))</f>
        <v>1.7951852997965541E-2</v>
      </c>
      <c r="FC163" s="381">
        <f>FB163*(1-VLOOKUP($AW163,'MP-2019_Female'!$A$3:$CH$103,IF(FC$104&gt;2034,84,(60+(FC$104-$AX$104)))))</f>
        <v>1.7774129653285682E-2</v>
      </c>
      <c r="FD163" s="381">
        <f>FC163*(1-VLOOKUP($AW163,'MP-2019_Female'!$A$3:$CH$103,IF(FD$104&gt;2034,84,(60+(FD$104-$AX$104)))))</f>
        <v>1.7598165769718153E-2</v>
      </c>
      <c r="FE163" s="381">
        <f>FD163*(1-VLOOKUP($AW163,'MP-2019_Female'!$A$3:$CH$103,IF(FE$104&gt;2034,84,(60+(FE$104-$AX$104)))))</f>
        <v>1.7423943928597942E-2</v>
      </c>
      <c r="FF163" s="381">
        <f>FE163*(1-VLOOKUP($AW163,'MP-2019_Female'!$A$3:$CH$103,IF(FF$104&gt;2034,84,(60+(FF$104-$AX$104)))))</f>
        <v>1.7251446883704821E-2</v>
      </c>
      <c r="FG163" s="381">
        <f>FF163*(1-VLOOKUP($AW163,'MP-2019_Female'!$A$3:$CH$103,IF(FG$104&gt;2034,84,(60+(FG$104-$AX$104)))))</f>
        <v>1.7080657559556144E-2</v>
      </c>
      <c r="FH163" s="381">
        <f>FG163*(1-VLOOKUP($AW163,'MP-2019_Female'!$A$3:$CH$103,IF(FH$104&gt;2034,84,(60+(FH$104-$AX$104)))))</f>
        <v>1.6911559049716536E-2</v>
      </c>
      <c r="FI163" s="381">
        <f>FH163*(1-VLOOKUP($AW163,'MP-2019_Female'!$A$3:$CH$103,IF(FI$104&gt;2034,84,(60+(FI$104-$AX$104)))))</f>
        <v>1.6744134615124341E-2</v>
      </c>
      <c r="FJ163" s="381">
        <f>FI163*(1-VLOOKUP($AW163,'MP-2019_Female'!$A$3:$CH$103,IF(FJ$104&gt;2034,84,(60+(FJ$104-$AX$104)))))</f>
        <v>1.6578367682434609E-2</v>
      </c>
      <c r="FK163" s="381">
        <f>FJ163*(1-VLOOKUP($AW163,'MP-2019_Female'!$A$3:$CH$103,IF(FK$104&gt;2034,84,(60+(FK$104-$AX$104)))))</f>
        <v>1.6414241842378507E-2</v>
      </c>
      <c r="FL163" s="381">
        <f>FK163*(1-VLOOKUP($AW163,'MP-2019_Female'!$A$3:$CH$103,IF(FL$104&gt;2034,84,(60+(FL$104-$AX$104)))))</f>
        <v>1.6251740848138959E-2</v>
      </c>
      <c r="FM163" s="381">
        <f>FL163*(1-VLOOKUP($AW163,'MP-2019_Female'!$A$3:$CH$103,IF(FM$104&gt;2034,84,(60+(FM$104-$AX$104)))))</f>
        <v>1.6090848613742385E-2</v>
      </c>
      <c r="FN163" s="381">
        <f>FM163*(1-VLOOKUP($AW163,'MP-2019_Female'!$A$3:$CH$103,IF(FN$104&gt;2034,84,(60+(FN$104-$AX$104)))))</f>
        <v>1.5931549212466336E-2</v>
      </c>
    </row>
    <row r="164" spans="49:170">
      <c r="AW164" s="172">
        <v>84</v>
      </c>
      <c r="AX164" s="199">
        <f t="shared" si="32"/>
        <v>5.3391175898401519E-2</v>
      </c>
      <c r="AY164" s="334">
        <f t="shared" si="33"/>
        <v>5.52874E-2</v>
      </c>
      <c r="AZ164" s="381">
        <f>AY164*(1-VLOOKUP($AW164,'MP-2019_Female'!$A$3:$CH$103,IF(AZ$104&gt;2034,84,(60+(AZ$104-$AX$104)))))</f>
        <v>5.4784284660000002E-2</v>
      </c>
      <c r="BA164" s="381">
        <f>AZ164*(1-VLOOKUP($AW164,'MP-2019_Female'!$A$3:$CH$103,IF(BA$104&gt;2034,84,(60+(BA$104-$AX$104)))))</f>
        <v>5.4395316238913999E-2</v>
      </c>
      <c r="BB164" s="381">
        <f>BA164*(1-VLOOKUP($AW164,'MP-2019_Female'!$A$3:$CH$103,IF(BB$104&gt;2034,84,(60+(BB$104-$AX$104)))))</f>
        <v>5.4112460594471647E-2</v>
      </c>
      <c r="BC164" s="381">
        <f>BB164*(1-VLOOKUP($AW164,'MP-2019_Female'!$A$3:$CH$103,IF(BC$104&gt;2034,84,(60+(BC$104-$AX$104)))))</f>
        <v>5.3923066982391001E-2</v>
      </c>
      <c r="BD164" s="381">
        <f>BC164*(1-VLOOKUP($AW164,'MP-2019_Female'!$A$3:$CH$103,IF(BD$104&gt;2034,84,(60+(BD$104-$AX$104)))))</f>
        <v>5.3820613155124458E-2</v>
      </c>
      <c r="BE164" s="381">
        <f>BD164*(1-VLOOKUP($AW164,'MP-2019_Female'!$A$3:$CH$103,IF(BE$104&gt;2034,84,(60+(BE$104-$AX$104)))))</f>
        <v>5.3707589867498698E-2</v>
      </c>
      <c r="BF164" s="381">
        <f>BE164*(1-VLOOKUP($AW164,'MP-2019_Female'!$A$3:$CH$103,IF(BF$104&gt;2034,84,(60+(BF$104-$AX$104)))))</f>
        <v>5.3567950133843197E-2</v>
      </c>
      <c r="BG164" s="381">
        <f>BF164*(1-VLOOKUP($AW164,'MP-2019_Female'!$A$3:$CH$103,IF(BG$104&gt;2034,84,(60+(BG$104-$AX$104)))))</f>
        <v>5.3391175898401519E-2</v>
      </c>
      <c r="BH164" s="381">
        <f>BG164*(1-VLOOKUP($AW164,'MP-2019_Female'!$A$3:$CH$103,IF(BH$104&gt;2034,84,(60+(BH$104-$AX$104)))))</f>
        <v>5.3166932959628231E-2</v>
      </c>
      <c r="BI164" s="381">
        <f>BH164*(1-VLOOKUP($AW164,'MP-2019_Female'!$A$3:$CH$103,IF(BI$104&gt;2034,84,(60+(BI$104-$AX$104)))))</f>
        <v>5.2890464908238163E-2</v>
      </c>
      <c r="BJ164" s="471">
        <f>BI164*(1-VLOOKUP($AW164,'MP-2019_Female'!$A$3:$CH$103,IF(BJ$104&gt;2034,84,(60+(BJ$104-$AX$104)))))</f>
        <v>5.2567833072297912E-2</v>
      </c>
      <c r="BK164" s="381">
        <f>BJ164*(1-VLOOKUP($AW164,'MP-2019_Female'!$A$3:$CH$103,IF(BK$104&gt;2034,84,(60+(BK$104-$AX$104)))))</f>
        <v>5.2194601457484599E-2</v>
      </c>
      <c r="BL164" s="381">
        <f>BK164*(1-VLOOKUP($AW164,'MP-2019_Female'!$A$3:$CH$103,IF(BL$104&gt;2034,84,(60+(BL$104-$AX$104)))))</f>
        <v>5.1777044645824721E-2</v>
      </c>
      <c r="BM164" s="381">
        <f>BL164*(1-VLOOKUP($AW164,'MP-2019_Female'!$A$3:$CH$103,IF(BM$104&gt;2034,84,(60+(BM$104-$AX$104)))))</f>
        <v>5.1331762061870623E-2</v>
      </c>
      <c r="BN164" s="381">
        <f>BM164*(1-VLOOKUP($AW164,'MP-2019_Female'!$A$3:$CH$103,IF(BN$104&gt;2034,84,(60+(BN$104-$AX$104)))))</f>
        <v>5.0869776203313788E-2</v>
      </c>
      <c r="BO164" s="381">
        <f>BN164*(1-VLOOKUP($AW164,'MP-2019_Female'!$A$3:$CH$103,IF(BO$104&gt;2034,84,(60+(BO$104-$AX$104)))))</f>
        <v>5.0396687284622974E-2</v>
      </c>
      <c r="BP164" s="381">
        <f>BO164*(1-VLOOKUP($AW164,'MP-2019_Female'!$A$3:$CH$103,IF(BP$104&gt;2034,84,(60+(BP$104-$AX$104)))))</f>
        <v>4.9922958424147519E-2</v>
      </c>
      <c r="BQ164" s="381">
        <f>BP164*(1-VLOOKUP($AW164,'MP-2019_Female'!$A$3:$CH$103,IF(BQ$104&gt;2034,84,(60+(BQ$104-$AX$104)))))</f>
        <v>4.9448690319118117E-2</v>
      </c>
      <c r="BR164" s="381">
        <f>BQ164*(1-VLOOKUP($AW164,'MP-2019_Female'!$A$3:$CH$103,IF(BR$104&gt;2034,84,(60+(BR$104-$AX$104)))))</f>
        <v>4.8973982892054582E-2</v>
      </c>
      <c r="BS164" s="381">
        <f>BR164*(1-VLOOKUP($AW164,'MP-2019_Female'!$A$3:$CH$103,IF(BS$104&gt;2034,84,(60+(BS$104-$AX$104)))))</f>
        <v>4.8503832656290859E-2</v>
      </c>
      <c r="BT164" s="381">
        <f>BS164*(1-VLOOKUP($AW164,'MP-2019_Female'!$A$3:$CH$103,IF(BT$104&gt;2034,84,(60+(BT$104-$AX$104)))))</f>
        <v>4.8033345479524835E-2</v>
      </c>
      <c r="BU164" s="381">
        <f>BT164*(1-VLOOKUP($AW164,'MP-2019_Female'!$A$3:$CH$103,IF(BU$104&gt;2034,84,(60+(BU$104-$AX$104)))))</f>
        <v>4.7567422028373441E-2</v>
      </c>
      <c r="BV164" s="381">
        <f>BU164*(1-VLOOKUP($AW164,'MP-2019_Female'!$A$3:$CH$103,IF(BV$104&gt;2034,84,(60+(BV$104-$AX$104)))))</f>
        <v>4.7101261292495381E-2</v>
      </c>
      <c r="BW164" s="381">
        <f>BV164*(1-VLOOKUP($AW164,'MP-2019_Female'!$A$3:$CH$103,IF(BW$104&gt;2034,84,(60+(BW$104-$AX$104)))))</f>
        <v>4.6630248679570427E-2</v>
      </c>
      <c r="BX164" s="381">
        <f>BW164*(1-VLOOKUP($AW164,'MP-2019_Female'!$A$3:$CH$103,IF(BX$104&gt;2034,84,(60+(BX$104-$AX$104)))))</f>
        <v>4.6173272242510638E-2</v>
      </c>
      <c r="BY164" s="381">
        <f>BX164*(1-VLOOKUP($AW164,'MP-2019_Female'!$A$3:$CH$103,IF(BY$104&gt;2034,84,(60+(BY$104-$AX$104)))))</f>
        <v>4.5720774174534032E-2</v>
      </c>
      <c r="BZ164" s="381">
        <f>BY164*(1-VLOOKUP($AW164,'MP-2019_Female'!$A$3:$CH$103,IF(BZ$104&gt;2034,84,(60+(BZ$104-$AX$104)))))</f>
        <v>4.5272710587623596E-2</v>
      </c>
      <c r="CA164" s="381">
        <f>BZ164*(1-VLOOKUP($AW164,'MP-2019_Female'!$A$3:$CH$103,IF(CA$104&gt;2034,84,(60+(CA$104-$AX$104)))))</f>
        <v>4.4829038023864884E-2</v>
      </c>
      <c r="CB164" s="381">
        <f>CA164*(1-VLOOKUP($AW164,'MP-2019_Female'!$A$3:$CH$103,IF(CB$104&gt;2034,84,(60+(CB$104-$AX$104)))))</f>
        <v>4.4389713451231008E-2</v>
      </c>
      <c r="CC164" s="381">
        <f>CB164*(1-VLOOKUP($AW164,'MP-2019_Female'!$A$3:$CH$103,IF(CC$104&gt;2034,84,(60+(CC$104-$AX$104)))))</f>
        <v>4.3954694259408941E-2</v>
      </c>
      <c r="CD164" s="381">
        <f>CC164*(1-VLOOKUP($AW164,'MP-2019_Female'!$A$3:$CH$103,IF(CD$104&gt;2034,84,(60+(CD$104-$AX$104)))))</f>
        <v>4.3523938255666729E-2</v>
      </c>
      <c r="CE164" s="381">
        <f>CD164*(1-VLOOKUP($AW164,'MP-2019_Female'!$A$3:$CH$103,IF(CE$104&gt;2034,84,(60+(CE$104-$AX$104)))))</f>
        <v>4.3097403660761195E-2</v>
      </c>
      <c r="CF164" s="381">
        <f>CE164*(1-VLOOKUP($AW164,'MP-2019_Female'!$A$3:$CH$103,IF(CF$104&gt;2034,84,(60+(CF$104-$AX$104)))))</f>
        <v>4.2675049104885732E-2</v>
      </c>
      <c r="CG164" s="381">
        <f>CF164*(1-VLOOKUP($AW164,'MP-2019_Female'!$A$3:$CH$103,IF(CG$104&gt;2034,84,(60+(CG$104-$AX$104)))))</f>
        <v>4.2256833623657848E-2</v>
      </c>
      <c r="CH164" s="381">
        <f>CG164*(1-VLOOKUP($AW164,'MP-2019_Female'!$A$3:$CH$103,IF(CH$104&gt;2034,84,(60+(CH$104-$AX$104)))))</f>
        <v>4.1842716654146003E-2</v>
      </c>
      <c r="CI164" s="381">
        <f>CH164*(1-VLOOKUP($AW164,'MP-2019_Female'!$A$3:$CH$103,IF(CI$104&gt;2034,84,(60+(CI$104-$AX$104)))))</f>
        <v>4.143265803093537E-2</v>
      </c>
      <c r="CJ164" s="381">
        <f>CI164*(1-VLOOKUP($AW164,'MP-2019_Female'!$A$3:$CH$103,IF(CJ$104&gt;2034,84,(60+(CJ$104-$AX$104)))))</f>
        <v>4.10266179822322E-2</v>
      </c>
      <c r="CK164" s="381">
        <f>CJ164*(1-VLOOKUP($AW164,'MP-2019_Female'!$A$3:$CH$103,IF(CK$104&gt;2034,84,(60+(CK$104-$AX$104)))))</f>
        <v>4.0624557126006322E-2</v>
      </c>
      <c r="CL164" s="381">
        <f>CK164*(1-VLOOKUP($AW164,'MP-2019_Female'!$A$3:$CH$103,IF(CL$104&gt;2034,84,(60+(CL$104-$AX$104)))))</f>
        <v>4.022643646617146E-2</v>
      </c>
      <c r="CM164" s="381">
        <f>CL164*(1-VLOOKUP($AW164,'MP-2019_Female'!$A$3:$CH$103,IF(CM$104&gt;2034,84,(60+(CM$104-$AX$104)))))</f>
        <v>3.9832217388802979E-2</v>
      </c>
      <c r="CN164" s="381">
        <f>CM164*(1-VLOOKUP($AW164,'MP-2019_Female'!$A$3:$CH$103,IF(CN$104&gt;2034,84,(60+(CN$104-$AX$104)))))</f>
        <v>3.944186165839271E-2</v>
      </c>
      <c r="CO164" s="381">
        <f>CN164*(1-VLOOKUP($AW164,'MP-2019_Female'!$A$3:$CH$103,IF(CO$104&gt;2034,84,(60+(CO$104-$AX$104)))))</f>
        <v>3.9055331414140464E-2</v>
      </c>
      <c r="CP164" s="381">
        <f>CO164*(1-VLOOKUP($AW164,'MP-2019_Female'!$A$3:$CH$103,IF(CP$104&gt;2034,84,(60+(CP$104-$AX$104)))))</f>
        <v>3.8672589166281884E-2</v>
      </c>
      <c r="CQ164" s="381">
        <f>CP164*(1-VLOOKUP($AW164,'MP-2019_Female'!$A$3:$CH$103,IF(CQ$104&gt;2034,84,(60+(CQ$104-$AX$104)))))</f>
        <v>3.8293597792452318E-2</v>
      </c>
      <c r="CR164" s="381">
        <f>CQ164*(1-VLOOKUP($AW164,'MP-2019_Female'!$A$3:$CH$103,IF(CR$104&gt;2034,84,(60+(CR$104-$AX$104)))))</f>
        <v>3.7918320534086281E-2</v>
      </c>
      <c r="CS164" s="381">
        <f>CR164*(1-VLOOKUP($AW164,'MP-2019_Female'!$A$3:$CH$103,IF(CS$104&gt;2034,84,(60+(CS$104-$AX$104)))))</f>
        <v>3.7546720992852237E-2</v>
      </c>
      <c r="CT164" s="381">
        <f>CS164*(1-VLOOKUP($AW164,'MP-2019_Female'!$A$3:$CH$103,IF(CT$104&gt;2034,84,(60+(CT$104-$AX$104)))))</f>
        <v>3.7178763127122282E-2</v>
      </c>
      <c r="CU164" s="381">
        <f>CT164*(1-VLOOKUP($AW164,'MP-2019_Female'!$A$3:$CH$103,IF(CU$104&gt;2034,84,(60+(CU$104-$AX$104)))))</f>
        <v>3.6814411248476481E-2</v>
      </c>
      <c r="CV164" s="381">
        <f>CU164*(1-VLOOKUP($AW164,'MP-2019_Female'!$A$3:$CH$103,IF(CV$104&gt;2034,84,(60+(CV$104-$AX$104)))))</f>
        <v>3.6453630018241409E-2</v>
      </c>
      <c r="CW164" s="381">
        <f>CV164*(1-VLOOKUP($AW164,'MP-2019_Female'!$A$3:$CH$103,IF(CW$104&gt;2034,84,(60+(CW$104-$AX$104)))))</f>
        <v>3.6096384444062643E-2</v>
      </c>
      <c r="CX164" s="381">
        <f>CW164*(1-VLOOKUP($AW164,'MP-2019_Female'!$A$3:$CH$103,IF(CX$104&gt;2034,84,(60+(CX$104-$AX$104)))))</f>
        <v>3.5742639876510829E-2</v>
      </c>
      <c r="CY164" s="381">
        <f>CX164*(1-VLOOKUP($AW164,'MP-2019_Female'!$A$3:$CH$103,IF(CY$104&gt;2034,84,(60+(CY$104-$AX$104)))))</f>
        <v>3.5392362005721024E-2</v>
      </c>
      <c r="CZ164" s="381">
        <f>CY164*(1-VLOOKUP($AW164,'MP-2019_Female'!$A$3:$CH$103,IF(CZ$104&gt;2034,84,(60+(CZ$104-$AX$104)))))</f>
        <v>3.5045516858064958E-2</v>
      </c>
      <c r="DA164" s="381">
        <f>CZ164*(1-VLOOKUP($AW164,'MP-2019_Female'!$A$3:$CH$103,IF(DA$104&gt;2034,84,(60+(DA$104-$AX$104)))))</f>
        <v>3.4702070792855921E-2</v>
      </c>
      <c r="DB164" s="381">
        <f>DA164*(1-VLOOKUP($AW164,'MP-2019_Female'!$A$3:$CH$103,IF(DB$104&gt;2034,84,(60+(DB$104-$AX$104)))))</f>
        <v>3.4361990499085934E-2</v>
      </c>
      <c r="DC164" s="381">
        <f>DB164*(1-VLOOKUP($AW164,'MP-2019_Female'!$A$3:$CH$103,IF(DC$104&gt;2034,84,(60+(DC$104-$AX$104)))))</f>
        <v>3.4025242992194893E-2</v>
      </c>
      <c r="DD164" s="381">
        <f>DC164*(1-VLOOKUP($AW164,'MP-2019_Female'!$A$3:$CH$103,IF(DD$104&gt;2034,84,(60+(DD$104-$AX$104)))))</f>
        <v>3.3691795610871385E-2</v>
      </c>
      <c r="DE164" s="381">
        <f>DD164*(1-VLOOKUP($AW164,'MP-2019_Female'!$A$3:$CH$103,IF(DE$104&gt;2034,84,(60+(DE$104-$AX$104)))))</f>
        <v>3.3361616013884841E-2</v>
      </c>
      <c r="DF164" s="381">
        <f>DE164*(1-VLOOKUP($AW164,'MP-2019_Female'!$A$3:$CH$103,IF(DF$104&gt;2034,84,(60+(DF$104-$AX$104)))))</f>
        <v>3.3034672176948769E-2</v>
      </c>
      <c r="DG164" s="381">
        <f>DF164*(1-VLOOKUP($AW164,'MP-2019_Female'!$A$3:$CH$103,IF(DG$104&gt;2034,84,(60+(DG$104-$AX$104)))))</f>
        <v>3.2710932389614672E-2</v>
      </c>
      <c r="DH164" s="381">
        <f>DG164*(1-VLOOKUP($AW164,'MP-2019_Female'!$A$3:$CH$103,IF(DH$104&gt;2034,84,(60+(DH$104-$AX$104)))))</f>
        <v>3.2390365252196449E-2</v>
      </c>
      <c r="DI164" s="381">
        <f>DH164*(1-VLOOKUP($AW164,'MP-2019_Female'!$A$3:$CH$103,IF(DI$104&gt;2034,84,(60+(DI$104-$AX$104)))))</f>
        <v>3.2072939672724919E-2</v>
      </c>
      <c r="DJ164" s="381">
        <f>DI164*(1-VLOOKUP($AW164,'MP-2019_Female'!$A$3:$CH$103,IF(DJ$104&gt;2034,84,(60+(DJ$104-$AX$104)))))</f>
        <v>3.1758624863932217E-2</v>
      </c>
      <c r="DK164" s="381">
        <f>DJ164*(1-VLOOKUP($AW164,'MP-2019_Female'!$A$3:$CH$103,IF(DK$104&gt;2034,84,(60+(DK$104-$AX$104)))))</f>
        <v>3.1447390340265682E-2</v>
      </c>
      <c r="DL164" s="381">
        <f>DK164*(1-VLOOKUP($AW164,'MP-2019_Female'!$A$3:$CH$103,IF(DL$104&gt;2034,84,(60+(DL$104-$AX$104)))))</f>
        <v>3.1139205914931078E-2</v>
      </c>
      <c r="DM164" s="381">
        <f>DL164*(1-VLOOKUP($AW164,'MP-2019_Female'!$A$3:$CH$103,IF(DM$104&gt;2034,84,(60+(DM$104-$AX$104)))))</f>
        <v>3.0834041696964753E-2</v>
      </c>
      <c r="DN164" s="381">
        <f>DM164*(1-VLOOKUP($AW164,'MP-2019_Female'!$A$3:$CH$103,IF(DN$104&gt;2034,84,(60+(DN$104-$AX$104)))))</f>
        <v>3.0531868088334496E-2</v>
      </c>
      <c r="DO164" s="381">
        <f>DN164*(1-VLOOKUP($AW164,'MP-2019_Female'!$A$3:$CH$103,IF(DO$104&gt;2034,84,(60+(DO$104-$AX$104)))))</f>
        <v>3.0232655781068818E-2</v>
      </c>
      <c r="DP164" s="381">
        <f>DO164*(1-VLOOKUP($AW164,'MP-2019_Female'!$A$3:$CH$103,IF(DP$104&gt;2034,84,(60+(DP$104-$AX$104)))))</f>
        <v>2.9936375754414341E-2</v>
      </c>
      <c r="DQ164" s="381">
        <f>DP164*(1-VLOOKUP($AW164,'MP-2019_Female'!$A$3:$CH$103,IF(DQ$104&gt;2034,84,(60+(DQ$104-$AX$104)))))</f>
        <v>2.9642999272021079E-2</v>
      </c>
      <c r="DR164" s="381">
        <f>DQ164*(1-VLOOKUP($AW164,'MP-2019_Female'!$A$3:$CH$103,IF(DR$104&gt;2034,84,(60+(DR$104-$AX$104)))))</f>
        <v>2.9352497879155271E-2</v>
      </c>
      <c r="DS164" s="381">
        <f>DR164*(1-VLOOKUP($AW164,'MP-2019_Female'!$A$3:$CH$103,IF(DS$104&gt;2034,84,(60+(DS$104-$AX$104)))))</f>
        <v>2.906484339993955E-2</v>
      </c>
      <c r="DT164" s="381">
        <f>DS164*(1-VLOOKUP($AW164,'MP-2019_Female'!$A$3:$CH$103,IF(DT$104&gt;2034,84,(60+(DT$104-$AX$104)))))</f>
        <v>2.8780007934620142E-2</v>
      </c>
      <c r="DU164" s="381">
        <f>DT164*(1-VLOOKUP($AW164,'MP-2019_Female'!$A$3:$CH$103,IF(DU$104&gt;2034,84,(60+(DU$104-$AX$104)))))</f>
        <v>2.8497963856860865E-2</v>
      </c>
      <c r="DV164" s="381">
        <f>DU164*(1-VLOOKUP($AW164,'MP-2019_Female'!$A$3:$CH$103,IF(DV$104&gt;2034,84,(60+(DV$104-$AX$104)))))</f>
        <v>2.8218683811063627E-2</v>
      </c>
      <c r="DW164" s="381">
        <f>DV164*(1-VLOOKUP($AW164,'MP-2019_Female'!$A$3:$CH$103,IF(DW$104&gt;2034,84,(60+(DW$104-$AX$104)))))</f>
        <v>2.7942140709715204E-2</v>
      </c>
      <c r="DX164" s="381">
        <f>DW164*(1-VLOOKUP($AW164,'MP-2019_Female'!$A$3:$CH$103,IF(DX$104&gt;2034,84,(60+(DX$104-$AX$104)))))</f>
        <v>2.7668307730759994E-2</v>
      </c>
      <c r="DY164" s="381">
        <f>DX164*(1-VLOOKUP($AW164,'MP-2019_Female'!$A$3:$CH$103,IF(DY$104&gt;2034,84,(60+(DY$104-$AX$104)))))</f>
        <v>2.7397158314998546E-2</v>
      </c>
      <c r="DZ164" s="381">
        <f>DY164*(1-VLOOKUP($AW164,'MP-2019_Female'!$A$3:$CH$103,IF(DZ$104&gt;2034,84,(60+(DZ$104-$AX$104)))))</f>
        <v>2.7128666163511558E-2</v>
      </c>
      <c r="EA164" s="381">
        <f>DZ164*(1-VLOOKUP($AW164,'MP-2019_Female'!$A$3:$CH$103,IF(EA$104&gt;2034,84,(60+(EA$104-$AX$104)))))</f>
        <v>2.6862805235109144E-2</v>
      </c>
      <c r="EB164" s="381">
        <f>EA164*(1-VLOOKUP($AW164,'MP-2019_Female'!$A$3:$CH$103,IF(EB$104&gt;2034,84,(60+(EB$104-$AX$104)))))</f>
        <v>2.6599549743805073E-2</v>
      </c>
      <c r="EC164" s="381">
        <f>EB164*(1-VLOOKUP($AW164,'MP-2019_Female'!$A$3:$CH$103,IF(EC$104&gt;2034,84,(60+(EC$104-$AX$104)))))</f>
        <v>2.6338874156315781E-2</v>
      </c>
      <c r="ED164" s="381">
        <f>EC164*(1-VLOOKUP($AW164,'MP-2019_Female'!$A$3:$CH$103,IF(ED$104&gt;2034,84,(60+(ED$104-$AX$104)))))</f>
        <v>2.6080753189583885E-2</v>
      </c>
      <c r="EE164" s="381">
        <f>ED164*(1-VLOOKUP($AW164,'MP-2019_Female'!$A$3:$CH$103,IF(EE$104&gt;2034,84,(60+(EE$104-$AX$104)))))</f>
        <v>2.5825161808325961E-2</v>
      </c>
      <c r="EF164" s="381">
        <f>EE164*(1-VLOOKUP($AW164,'MP-2019_Female'!$A$3:$CH$103,IF(EF$104&gt;2034,84,(60+(EF$104-$AX$104)))))</f>
        <v>2.5572075222604365E-2</v>
      </c>
      <c r="EG164" s="381">
        <f>EF164*(1-VLOOKUP($AW164,'MP-2019_Female'!$A$3:$CH$103,IF(EG$104&gt;2034,84,(60+(EG$104-$AX$104)))))</f>
        <v>2.5321468885422842E-2</v>
      </c>
      <c r="EH164" s="381">
        <f>EG164*(1-VLOOKUP($AW164,'MP-2019_Female'!$A$3:$CH$103,IF(EH$104&gt;2034,84,(60+(EH$104-$AX$104)))))</f>
        <v>2.5073318490345699E-2</v>
      </c>
      <c r="EI164" s="381">
        <f>EH164*(1-VLOOKUP($AW164,'MP-2019_Female'!$A$3:$CH$103,IF(EI$104&gt;2034,84,(60+(EI$104-$AX$104)))))</f>
        <v>2.4827599969140308E-2</v>
      </c>
      <c r="EJ164" s="381">
        <f>EI164*(1-VLOOKUP($AW164,'MP-2019_Female'!$A$3:$CH$103,IF(EJ$104&gt;2034,84,(60+(EJ$104-$AX$104)))))</f>
        <v>2.4584289489442732E-2</v>
      </c>
      <c r="EK164" s="381">
        <f>EJ164*(1-VLOOKUP($AW164,'MP-2019_Female'!$A$3:$CH$103,IF(EK$104&gt;2034,84,(60+(EK$104-$AX$104)))))</f>
        <v>2.4343363452446191E-2</v>
      </c>
      <c r="EL164" s="381">
        <f>EK164*(1-VLOOKUP($AW164,'MP-2019_Female'!$A$3:$CH$103,IF(EL$104&gt;2034,84,(60+(EL$104-$AX$104)))))</f>
        <v>2.4104798490612218E-2</v>
      </c>
      <c r="EM164" s="381">
        <f>EL164*(1-VLOOKUP($AW164,'MP-2019_Female'!$A$3:$CH$103,IF(EM$104&gt;2034,84,(60+(EM$104-$AX$104)))))</f>
        <v>2.3868571465404217E-2</v>
      </c>
      <c r="EN164" s="381">
        <f>EM164*(1-VLOOKUP($AW164,'MP-2019_Female'!$A$3:$CH$103,IF(EN$104&gt;2034,84,(60+(EN$104-$AX$104)))))</f>
        <v>2.3634659465043256E-2</v>
      </c>
      <c r="EO164" s="381">
        <f>EN164*(1-VLOOKUP($AW164,'MP-2019_Female'!$A$3:$CH$103,IF(EO$104&gt;2034,84,(60+(EO$104-$AX$104)))))</f>
        <v>2.3403039802285832E-2</v>
      </c>
      <c r="EP164" s="381">
        <f>EO164*(1-VLOOKUP($AW164,'MP-2019_Female'!$A$3:$CH$103,IF(EP$104&gt;2034,84,(60+(EP$104-$AX$104)))))</f>
        <v>2.3173690012223431E-2</v>
      </c>
      <c r="EQ164" s="381">
        <f>EP164*(1-VLOOKUP($AW164,'MP-2019_Female'!$A$3:$CH$103,IF(EQ$104&gt;2034,84,(60+(EQ$104-$AX$104)))))</f>
        <v>2.2946587850103641E-2</v>
      </c>
      <c r="ER164" s="381">
        <f>EQ164*(1-VLOOKUP($AW164,'MP-2019_Female'!$A$3:$CH$103,IF(ER$104&gt;2034,84,(60+(ER$104-$AX$104)))))</f>
        <v>2.2721711289172625E-2</v>
      </c>
      <c r="ES164" s="381">
        <f>ER164*(1-VLOOKUP($AW164,'MP-2019_Female'!$A$3:$CH$103,IF(ES$104&gt;2034,84,(60+(ES$104-$AX$104)))))</f>
        <v>2.2499038518538732E-2</v>
      </c>
      <c r="ET164" s="381">
        <f>ES164*(1-VLOOKUP($AW164,'MP-2019_Female'!$A$3:$CH$103,IF(ET$104&gt;2034,84,(60+(ET$104-$AX$104)))))</f>
        <v>2.2278547941057051E-2</v>
      </c>
      <c r="EU164" s="381">
        <f>ET164*(1-VLOOKUP($AW164,'MP-2019_Female'!$A$3:$CH$103,IF(EU$104&gt;2034,84,(60+(EU$104-$AX$104)))))</f>
        <v>2.2060218171234693E-2</v>
      </c>
      <c r="EV164" s="381">
        <f>EU164*(1-VLOOKUP($AW164,'MP-2019_Female'!$A$3:$CH$103,IF(EV$104&gt;2034,84,(60+(EV$104-$AX$104)))))</f>
        <v>2.1844028033156593E-2</v>
      </c>
      <c r="EW164" s="381">
        <f>EV164*(1-VLOOKUP($AW164,'MP-2019_Female'!$A$3:$CH$103,IF(EW$104&gt;2034,84,(60+(EW$104-$AX$104)))))</f>
        <v>2.1629956558431657E-2</v>
      </c>
      <c r="EX164" s="381">
        <f>EW164*(1-VLOOKUP($AW164,'MP-2019_Female'!$A$3:$CH$103,IF(EX$104&gt;2034,84,(60+(EX$104-$AX$104)))))</f>
        <v>2.1417982984159027E-2</v>
      </c>
      <c r="EY164" s="381">
        <f>EX164*(1-VLOOKUP($AW164,'MP-2019_Female'!$A$3:$CH$103,IF(EY$104&gt;2034,84,(60+(EY$104-$AX$104)))))</f>
        <v>2.1208086750914269E-2</v>
      </c>
      <c r="EZ164" s="381">
        <f>EY164*(1-VLOOKUP($AW164,'MP-2019_Female'!$A$3:$CH$103,IF(EZ$104&gt;2034,84,(60+(EZ$104-$AX$104)))))</f>
        <v>2.1000247500755308E-2</v>
      </c>
      <c r="FA164" s="381">
        <f>EZ164*(1-VLOOKUP($AW164,'MP-2019_Female'!$A$3:$CH$103,IF(FA$104&gt;2034,84,(60+(FA$104-$AX$104)))))</f>
        <v>2.0794445075247907E-2</v>
      </c>
      <c r="FB164" s="381">
        <f>FA164*(1-VLOOKUP($AW164,'MP-2019_Female'!$A$3:$CH$103,IF(FB$104&gt;2034,84,(60+(FB$104-$AX$104)))))</f>
        <v>2.0590659513510478E-2</v>
      </c>
      <c r="FC164" s="381">
        <f>FB164*(1-VLOOKUP($AW164,'MP-2019_Female'!$A$3:$CH$103,IF(FC$104&gt;2034,84,(60+(FC$104-$AX$104)))))</f>
        <v>2.0388871050278076E-2</v>
      </c>
      <c r="FD164" s="381">
        <f>FC164*(1-VLOOKUP($AW164,'MP-2019_Female'!$A$3:$CH$103,IF(FD$104&gt;2034,84,(60+(FD$104-$AX$104)))))</f>
        <v>2.0189060113985351E-2</v>
      </c>
      <c r="FE164" s="381">
        <f>FD164*(1-VLOOKUP($AW164,'MP-2019_Female'!$A$3:$CH$103,IF(FE$104&gt;2034,84,(60+(FE$104-$AX$104)))))</f>
        <v>1.9991207324868292E-2</v>
      </c>
      <c r="FF164" s="381">
        <f>FE164*(1-VLOOKUP($AW164,'MP-2019_Female'!$A$3:$CH$103,IF(FF$104&gt;2034,84,(60+(FF$104-$AX$104)))))</f>
        <v>1.9795293493084582E-2</v>
      </c>
      <c r="FG164" s="381">
        <f>FF164*(1-VLOOKUP($AW164,'MP-2019_Female'!$A$3:$CH$103,IF(FG$104&gt;2034,84,(60+(FG$104-$AX$104)))))</f>
        <v>1.9601299616852353E-2</v>
      </c>
      <c r="FH164" s="381">
        <f>FG164*(1-VLOOKUP($AW164,'MP-2019_Female'!$A$3:$CH$103,IF(FH$104&gt;2034,84,(60+(FH$104-$AX$104)))))</f>
        <v>1.94092068806072E-2</v>
      </c>
      <c r="FI164" s="381">
        <f>FH164*(1-VLOOKUP($AW164,'MP-2019_Female'!$A$3:$CH$103,IF(FI$104&gt;2034,84,(60+(FI$104-$AX$104)))))</f>
        <v>1.921899665317725E-2</v>
      </c>
      <c r="FJ164" s="381">
        <f>FI164*(1-VLOOKUP($AW164,'MP-2019_Female'!$A$3:$CH$103,IF(FJ$104&gt;2034,84,(60+(FJ$104-$AX$104)))))</f>
        <v>1.9030650485976113E-2</v>
      </c>
      <c r="FK164" s="381">
        <f>FJ164*(1-VLOOKUP($AW164,'MP-2019_Female'!$A$3:$CH$103,IF(FK$104&gt;2034,84,(60+(FK$104-$AX$104)))))</f>
        <v>1.8844150111213546E-2</v>
      </c>
      <c r="FL164" s="381">
        <f>FK164*(1-VLOOKUP($AW164,'MP-2019_Female'!$A$3:$CH$103,IF(FL$104&gt;2034,84,(60+(FL$104-$AX$104)))))</f>
        <v>1.8659477440123654E-2</v>
      </c>
      <c r="FM164" s="381">
        <f>FL164*(1-VLOOKUP($AW164,'MP-2019_Female'!$A$3:$CH$103,IF(FM$104&gt;2034,84,(60+(FM$104-$AX$104)))))</f>
        <v>1.8476614561210442E-2</v>
      </c>
      <c r="FN164" s="381">
        <f>FM164*(1-VLOOKUP($AW164,'MP-2019_Female'!$A$3:$CH$103,IF(FN$104&gt;2034,84,(60+(FN$104-$AX$104)))))</f>
        <v>1.829554373851058E-2</v>
      </c>
    </row>
    <row r="165" spans="49:170">
      <c r="AW165" s="172">
        <v>85</v>
      </c>
      <c r="AX165" s="199">
        <f t="shared" si="32"/>
        <v>6.0587942037840931E-2</v>
      </c>
      <c r="AY165" s="334">
        <f t="shared" si="33"/>
        <v>6.2670500000000004E-2</v>
      </c>
      <c r="AZ165" s="381">
        <f>AY165*(1-VLOOKUP($AW165,'MP-2019_Female'!$A$3:$CH$103,IF(AZ$104&gt;2034,84,(60+(AZ$104-$AX$104)))))</f>
        <v>6.2112732550000001E-2</v>
      </c>
      <c r="BA165" s="381">
        <f>AZ165*(1-VLOOKUP($AW165,'MP-2019_Female'!$A$3:$CH$103,IF(BA$104&gt;2034,84,(60+(BA$104-$AX$104)))))</f>
        <v>6.1677943422150001E-2</v>
      </c>
      <c r="BB165" s="381">
        <f>BA165*(1-VLOOKUP($AW165,'MP-2019_Female'!$A$3:$CH$103,IF(BB$104&gt;2034,84,(60+(BB$104-$AX$104)))))</f>
        <v>6.135721811635482E-2</v>
      </c>
      <c r="BC165" s="381">
        <f>BB165*(1-VLOOKUP($AW165,'MP-2019_Female'!$A$3:$CH$103,IF(BC$104&gt;2034,84,(60+(BC$104-$AX$104)))))</f>
        <v>6.1148603574759215E-2</v>
      </c>
      <c r="BD165" s="381">
        <f>BC165*(1-VLOOKUP($AW165,'MP-2019_Female'!$A$3:$CH$103,IF(BD$104&gt;2034,84,(60+(BD$104-$AX$104)))))</f>
        <v>6.1038536088324651E-2</v>
      </c>
      <c r="BE165" s="381">
        <f>BD165*(1-VLOOKUP($AW165,'MP-2019_Female'!$A$3:$CH$103,IF(BE$104&gt;2034,84,(60+(BE$104-$AX$104)))))</f>
        <v>6.0922562869756836E-2</v>
      </c>
      <c r="BF165" s="381">
        <f>BE165*(1-VLOOKUP($AW165,'MP-2019_Female'!$A$3:$CH$103,IF(BF$104&gt;2034,84,(60+(BF$104-$AX$104)))))</f>
        <v>6.0776348718869423E-2</v>
      </c>
      <c r="BG165" s="381">
        <f>BF165*(1-VLOOKUP($AW165,'MP-2019_Female'!$A$3:$CH$103,IF(BG$104&gt;2034,84,(60+(BG$104-$AX$104)))))</f>
        <v>6.0587942037840931E-2</v>
      </c>
      <c r="BH165" s="381">
        <f>BG165*(1-VLOOKUP($AW165,'MP-2019_Female'!$A$3:$CH$103,IF(BH$104&gt;2034,84,(60+(BH$104-$AX$104)))))</f>
        <v>6.0351649063893349E-2</v>
      </c>
      <c r="BI165" s="381">
        <f>BH165*(1-VLOOKUP($AW165,'MP-2019_Female'!$A$3:$CH$103,IF(BI$104&gt;2034,84,(60+(BI$104-$AX$104)))))</f>
        <v>6.0061961148386661E-2</v>
      </c>
      <c r="BJ165" s="471">
        <f>BI165*(1-VLOOKUP($AW165,'MP-2019_Female'!$A$3:$CH$103,IF(BJ$104&gt;2034,84,(60+(BJ$104-$AX$104)))))</f>
        <v>5.9713601773726019E-2</v>
      </c>
      <c r="BK165" s="381">
        <f>BJ165*(1-VLOOKUP($AW165,'MP-2019_Female'!$A$3:$CH$103,IF(BK$104&gt;2034,84,(60+(BK$104-$AX$104)))))</f>
        <v>5.9307549281664679E-2</v>
      </c>
      <c r="BL165" s="381">
        <f>BK165*(1-VLOOKUP($AW165,'MP-2019_Female'!$A$3:$CH$103,IF(BL$104&gt;2034,84,(60+(BL$104-$AX$104)))))</f>
        <v>5.8856811907124024E-2</v>
      </c>
      <c r="BM165" s="381">
        <f>BL165*(1-VLOOKUP($AW165,'MP-2019_Female'!$A$3:$CH$103,IF(BM$104&gt;2034,84,(60+(BM$104-$AX$104)))))</f>
        <v>5.8368300368294893E-2</v>
      </c>
      <c r="BN165" s="381">
        <f>BM165*(1-VLOOKUP($AW165,'MP-2019_Female'!$A$3:$CH$103,IF(BN$104&gt;2034,84,(60+(BN$104-$AX$104)))))</f>
        <v>5.7854659325053896E-2</v>
      </c>
      <c r="BO165" s="381">
        <f>BN165*(1-VLOOKUP($AW165,'MP-2019_Female'!$A$3:$CH$103,IF(BO$104&gt;2034,84,(60+(BO$104-$AX$104)))))</f>
        <v>5.7328181925195905E-2</v>
      </c>
      <c r="BP165" s="381">
        <f>BO165*(1-VLOOKUP($AW165,'MP-2019_Female'!$A$3:$CH$103,IF(BP$104&gt;2034,84,(60+(BP$104-$AX$104)))))</f>
        <v>5.6795029833291585E-2</v>
      </c>
      <c r="BQ165" s="381">
        <f>BP165*(1-VLOOKUP($AW165,'MP-2019_Female'!$A$3:$CH$103,IF(BQ$104&gt;2034,84,(60+(BQ$104-$AX$104)))))</f>
        <v>5.6261156552858647E-2</v>
      </c>
      <c r="BR165" s="381">
        <f>BQ165*(1-VLOOKUP($AW165,'MP-2019_Female'!$A$3:$CH$103,IF(BR$104&gt;2034,84,(60+(BR$104-$AX$104)))))</f>
        <v>5.5726675565606495E-2</v>
      </c>
      <c r="BS165" s="381">
        <f>BR165*(1-VLOOKUP($AW165,'MP-2019_Female'!$A$3:$CH$103,IF(BS$104&gt;2034,84,(60+(BS$104-$AX$104)))))</f>
        <v>5.5191699480176673E-2</v>
      </c>
      <c r="BT165" s="381">
        <f>BS165*(1-VLOOKUP($AW165,'MP-2019_Female'!$A$3:$CH$103,IF(BT$104&gt;2034,84,(60+(BT$104-$AX$104)))))</f>
        <v>5.4661859165166977E-2</v>
      </c>
      <c r="BU165" s="381">
        <f>BT165*(1-VLOOKUP($AW165,'MP-2019_Female'!$A$3:$CH$103,IF(BU$104&gt;2034,84,(60+(BU$104-$AX$104)))))</f>
        <v>5.4131639131264855E-2</v>
      </c>
      <c r="BV165" s="381">
        <f>BU165*(1-VLOOKUP($AW165,'MP-2019_Female'!$A$3:$CH$103,IF(BV$104&gt;2034,84,(60+(BV$104-$AX$104)))))</f>
        <v>5.3601149067778457E-2</v>
      </c>
      <c r="BW165" s="381">
        <f>BV165*(1-VLOOKUP($AW165,'MP-2019_Female'!$A$3:$CH$103,IF(BW$104&gt;2034,84,(60+(BW$104-$AX$104)))))</f>
        <v>5.3070497692007453E-2</v>
      </c>
      <c r="BX165" s="381">
        <f>BW165*(1-VLOOKUP($AW165,'MP-2019_Female'!$A$3:$CH$103,IF(BX$104&gt;2034,84,(60+(BX$104-$AX$104)))))</f>
        <v>5.2550406814625777E-2</v>
      </c>
      <c r="BY165" s="381">
        <f>BX165*(1-VLOOKUP($AW165,'MP-2019_Female'!$A$3:$CH$103,IF(BY$104&gt;2034,84,(60+(BY$104-$AX$104)))))</f>
        <v>5.2035412827842444E-2</v>
      </c>
      <c r="BZ165" s="381">
        <f>BY165*(1-VLOOKUP($AW165,'MP-2019_Female'!$A$3:$CH$103,IF(BZ$104&gt;2034,84,(60+(BZ$104-$AX$104)))))</f>
        <v>5.1525465782129583E-2</v>
      </c>
      <c r="CA165" s="381">
        <f>BZ165*(1-VLOOKUP($AW165,'MP-2019_Female'!$A$3:$CH$103,IF(CA$104&gt;2034,84,(60+(CA$104-$AX$104)))))</f>
        <v>5.1020516217464708E-2</v>
      </c>
      <c r="CB165" s="381">
        <f>CA165*(1-VLOOKUP($AW165,'MP-2019_Female'!$A$3:$CH$103,IF(CB$104&gt;2034,84,(60+(CB$104-$AX$104)))))</f>
        <v>5.0520515158533549E-2</v>
      </c>
      <c r="CC165" s="381">
        <f>CB165*(1-VLOOKUP($AW165,'MP-2019_Female'!$A$3:$CH$103,IF(CC$104&gt;2034,84,(60+(CC$104-$AX$104)))))</f>
        <v>5.0025414109979918E-2</v>
      </c>
      <c r="CD165" s="381">
        <f>CC165*(1-VLOOKUP($AW165,'MP-2019_Female'!$A$3:$CH$103,IF(CD$104&gt;2034,84,(60+(CD$104-$AX$104)))))</f>
        <v>4.9535165051702114E-2</v>
      </c>
      <c r="CE165" s="381">
        <f>CD165*(1-VLOOKUP($AW165,'MP-2019_Female'!$A$3:$CH$103,IF(CE$104&gt;2034,84,(60+(CE$104-$AX$104)))))</f>
        <v>4.9049720434195435E-2</v>
      </c>
      <c r="CF165" s="381">
        <f>CE165*(1-VLOOKUP($AW165,'MP-2019_Female'!$A$3:$CH$103,IF(CF$104&gt;2034,84,(60+(CF$104-$AX$104)))))</f>
        <v>4.8569033173940318E-2</v>
      </c>
      <c r="CG165" s="381">
        <f>CF165*(1-VLOOKUP($AW165,'MP-2019_Female'!$A$3:$CH$103,IF(CG$104&gt;2034,84,(60+(CG$104-$AX$104)))))</f>
        <v>4.8093056648835703E-2</v>
      </c>
      <c r="CH165" s="381">
        <f>CG165*(1-VLOOKUP($AW165,'MP-2019_Female'!$A$3:$CH$103,IF(CH$104&gt;2034,84,(60+(CH$104-$AX$104)))))</f>
        <v>4.7621744693677109E-2</v>
      </c>
      <c r="CI165" s="381">
        <f>CH165*(1-VLOOKUP($AW165,'MP-2019_Female'!$A$3:$CH$103,IF(CI$104&gt;2034,84,(60+(CI$104-$AX$104)))))</f>
        <v>4.7155051595679072E-2</v>
      </c>
      <c r="CJ165" s="381">
        <f>CI165*(1-VLOOKUP($AW165,'MP-2019_Female'!$A$3:$CH$103,IF(CJ$104&gt;2034,84,(60+(CJ$104-$AX$104)))))</f>
        <v>4.6692932090041418E-2</v>
      </c>
      <c r="CK165" s="381">
        <f>CJ165*(1-VLOOKUP($AW165,'MP-2019_Female'!$A$3:$CH$103,IF(CK$104&gt;2034,84,(60+(CK$104-$AX$104)))))</f>
        <v>4.6235341355559012E-2</v>
      </c>
      <c r="CL165" s="381">
        <f>CK165*(1-VLOOKUP($AW165,'MP-2019_Female'!$A$3:$CH$103,IF(CL$104&gt;2034,84,(60+(CL$104-$AX$104)))))</f>
        <v>4.5782235010274536E-2</v>
      </c>
      <c r="CM165" s="381">
        <f>CL165*(1-VLOOKUP($AW165,'MP-2019_Female'!$A$3:$CH$103,IF(CM$104&gt;2034,84,(60+(CM$104-$AX$104)))))</f>
        <v>4.5333569107173843E-2</v>
      </c>
      <c r="CN165" s="381">
        <f>CM165*(1-VLOOKUP($AW165,'MP-2019_Female'!$A$3:$CH$103,IF(CN$104&gt;2034,84,(60+(CN$104-$AX$104)))))</f>
        <v>4.4889300129923537E-2</v>
      </c>
      <c r="CO165" s="381">
        <f>CN165*(1-VLOOKUP($AW165,'MP-2019_Female'!$A$3:$CH$103,IF(CO$104&gt;2034,84,(60+(CO$104-$AX$104)))))</f>
        <v>4.4449384988650288E-2</v>
      </c>
      <c r="CP165" s="381">
        <f>CO165*(1-VLOOKUP($AW165,'MP-2019_Female'!$A$3:$CH$103,IF(CP$104&gt;2034,84,(60+(CP$104-$AX$104)))))</f>
        <v>4.4013781015761512E-2</v>
      </c>
      <c r="CQ165" s="381">
        <f>CP165*(1-VLOOKUP($AW165,'MP-2019_Female'!$A$3:$CH$103,IF(CQ$104&gt;2034,84,(60+(CQ$104-$AX$104)))))</f>
        <v>4.3582445961807048E-2</v>
      </c>
      <c r="CR165" s="381">
        <f>CQ165*(1-VLOOKUP($AW165,'MP-2019_Female'!$A$3:$CH$103,IF(CR$104&gt;2034,84,(60+(CR$104-$AX$104)))))</f>
        <v>4.315533799138134E-2</v>
      </c>
      <c r="CS165" s="381">
        <f>CR165*(1-VLOOKUP($AW165,'MP-2019_Female'!$A$3:$CH$103,IF(CS$104&gt;2034,84,(60+(CS$104-$AX$104)))))</f>
        <v>4.2732415679065799E-2</v>
      </c>
      <c r="CT165" s="381">
        <f>CS165*(1-VLOOKUP($AW165,'MP-2019_Female'!$A$3:$CH$103,IF(CT$104&gt;2034,84,(60+(CT$104-$AX$104)))))</f>
        <v>4.231363800541095E-2</v>
      </c>
      <c r="CU165" s="381">
        <f>CT165*(1-VLOOKUP($AW165,'MP-2019_Female'!$A$3:$CH$103,IF(CU$104&gt;2034,84,(60+(CU$104-$AX$104)))))</f>
        <v>4.1898964352957924E-2</v>
      </c>
      <c r="CV165" s="381">
        <f>CU165*(1-VLOOKUP($AW165,'MP-2019_Female'!$A$3:$CH$103,IF(CV$104&gt;2034,84,(60+(CV$104-$AX$104)))))</f>
        <v>4.1488354502298937E-2</v>
      </c>
      <c r="CW165" s="381">
        <f>CV165*(1-VLOOKUP($AW165,'MP-2019_Female'!$A$3:$CH$103,IF(CW$104&gt;2034,84,(60+(CW$104-$AX$104)))))</f>
        <v>4.1081768628176404E-2</v>
      </c>
      <c r="CX165" s="381">
        <f>CW165*(1-VLOOKUP($AW165,'MP-2019_Female'!$A$3:$CH$103,IF(CX$104&gt;2034,84,(60+(CX$104-$AX$104)))))</f>
        <v>4.0679167295620274E-2</v>
      </c>
      <c r="CY165" s="381">
        <f>CX165*(1-VLOOKUP($AW165,'MP-2019_Female'!$A$3:$CH$103,IF(CY$104&gt;2034,84,(60+(CY$104-$AX$104)))))</f>
        <v>4.0280511456123193E-2</v>
      </c>
      <c r="CZ165" s="381">
        <f>CY165*(1-VLOOKUP($AW165,'MP-2019_Female'!$A$3:$CH$103,IF(CZ$104&gt;2034,84,(60+(CZ$104-$AX$104)))))</f>
        <v>3.9885762443853182E-2</v>
      </c>
      <c r="DA165" s="381">
        <f>CZ165*(1-VLOOKUP($AW165,'MP-2019_Female'!$A$3:$CH$103,IF(DA$104&gt;2034,84,(60+(DA$104-$AX$104)))))</f>
        <v>3.9494881971903421E-2</v>
      </c>
      <c r="DB165" s="381">
        <f>DA165*(1-VLOOKUP($AW165,'MP-2019_Female'!$A$3:$CH$103,IF(DB$104&gt;2034,84,(60+(DB$104-$AX$104)))))</f>
        <v>3.9107832128578768E-2</v>
      </c>
      <c r="DC165" s="381">
        <f>DB165*(1-VLOOKUP($AW165,'MP-2019_Female'!$A$3:$CH$103,IF(DC$104&gt;2034,84,(60+(DC$104-$AX$104)))))</f>
        <v>3.8724575373718692E-2</v>
      </c>
      <c r="DD165" s="381">
        <f>DC165*(1-VLOOKUP($AW165,'MP-2019_Female'!$A$3:$CH$103,IF(DD$104&gt;2034,84,(60+(DD$104-$AX$104)))))</f>
        <v>3.8345074535056249E-2</v>
      </c>
      <c r="DE165" s="381">
        <f>DD165*(1-VLOOKUP($AW165,'MP-2019_Female'!$A$3:$CH$103,IF(DE$104&gt;2034,84,(60+(DE$104-$AX$104)))))</f>
        <v>3.7969292804612698E-2</v>
      </c>
      <c r="DF165" s="381">
        <f>DE165*(1-VLOOKUP($AW165,'MP-2019_Female'!$A$3:$CH$103,IF(DF$104&gt;2034,84,(60+(DF$104-$AX$104)))))</f>
        <v>3.7597193735127495E-2</v>
      </c>
      <c r="DG165" s="381">
        <f>DF165*(1-VLOOKUP($AW165,'MP-2019_Female'!$A$3:$CH$103,IF(DG$104&gt;2034,84,(60+(DG$104-$AX$104)))))</f>
        <v>3.7228741236523241E-2</v>
      </c>
      <c r="DH165" s="381">
        <f>DG165*(1-VLOOKUP($AW165,'MP-2019_Female'!$A$3:$CH$103,IF(DH$104&gt;2034,84,(60+(DH$104-$AX$104)))))</f>
        <v>3.6863899572405309E-2</v>
      </c>
      <c r="DI165" s="381">
        <f>DH165*(1-VLOOKUP($AW165,'MP-2019_Female'!$A$3:$CH$103,IF(DI$104&gt;2034,84,(60+(DI$104-$AX$104)))))</f>
        <v>3.6502633356595739E-2</v>
      </c>
      <c r="DJ165" s="381">
        <f>DI165*(1-VLOOKUP($AW165,'MP-2019_Female'!$A$3:$CH$103,IF(DJ$104&gt;2034,84,(60+(DJ$104-$AX$104)))))</f>
        <v>3.6144907549701101E-2</v>
      </c>
      <c r="DK165" s="381">
        <f>DJ165*(1-VLOOKUP($AW165,'MP-2019_Female'!$A$3:$CH$103,IF(DK$104&gt;2034,84,(60+(DK$104-$AX$104)))))</f>
        <v>3.5790687455714031E-2</v>
      </c>
      <c r="DL165" s="381">
        <f>DK165*(1-VLOOKUP($AW165,'MP-2019_Female'!$A$3:$CH$103,IF(DL$104&gt;2034,84,(60+(DL$104-$AX$104)))))</f>
        <v>3.5439938718648034E-2</v>
      </c>
      <c r="DM165" s="381">
        <f>DL165*(1-VLOOKUP($AW165,'MP-2019_Female'!$A$3:$CH$103,IF(DM$104&gt;2034,84,(60+(DM$104-$AX$104)))))</f>
        <v>3.5092627319205281E-2</v>
      </c>
      <c r="DN165" s="381">
        <f>DM165*(1-VLOOKUP($AW165,'MP-2019_Female'!$A$3:$CH$103,IF(DN$104&gt;2034,84,(60+(DN$104-$AX$104)))))</f>
        <v>3.4748719571477071E-2</v>
      </c>
      <c r="DO165" s="381">
        <f>DN165*(1-VLOOKUP($AW165,'MP-2019_Female'!$A$3:$CH$103,IF(DO$104&gt;2034,84,(60+(DO$104-$AX$104)))))</f>
        <v>3.4408182119676597E-2</v>
      </c>
      <c r="DP165" s="381">
        <f>DO165*(1-VLOOKUP($AW165,'MP-2019_Female'!$A$3:$CH$103,IF(DP$104&gt;2034,84,(60+(DP$104-$AX$104)))))</f>
        <v>3.4070981934903766E-2</v>
      </c>
      <c r="DQ165" s="381">
        <f>DP165*(1-VLOOKUP($AW165,'MP-2019_Female'!$A$3:$CH$103,IF(DQ$104&gt;2034,84,(60+(DQ$104-$AX$104)))))</f>
        <v>3.3737086311941708E-2</v>
      </c>
      <c r="DR165" s="381">
        <f>DQ165*(1-VLOOKUP($AW165,'MP-2019_Female'!$A$3:$CH$103,IF(DR$104&gt;2034,84,(60+(DR$104-$AX$104)))))</f>
        <v>3.3406462866084681E-2</v>
      </c>
      <c r="DS165" s="381">
        <f>DR165*(1-VLOOKUP($AW165,'MP-2019_Female'!$A$3:$CH$103,IF(DS$104&gt;2034,84,(60+(DS$104-$AX$104)))))</f>
        <v>3.3079079529997051E-2</v>
      </c>
      <c r="DT165" s="381">
        <f>DS165*(1-VLOOKUP($AW165,'MP-2019_Female'!$A$3:$CH$103,IF(DT$104&gt;2034,84,(60+(DT$104-$AX$104)))))</f>
        <v>3.2754904550603078E-2</v>
      </c>
      <c r="DU165" s="381">
        <f>DT165*(1-VLOOKUP($AW165,'MP-2019_Female'!$A$3:$CH$103,IF(DU$104&gt;2034,84,(60+(DU$104-$AX$104)))))</f>
        <v>3.243390648600717E-2</v>
      </c>
      <c r="DV165" s="381">
        <f>DU165*(1-VLOOKUP($AW165,'MP-2019_Female'!$A$3:$CH$103,IF(DV$104&gt;2034,84,(60+(DV$104-$AX$104)))))</f>
        <v>3.2116054202444302E-2</v>
      </c>
      <c r="DW165" s="381">
        <f>DV165*(1-VLOOKUP($AW165,'MP-2019_Female'!$A$3:$CH$103,IF(DW$104&gt;2034,84,(60+(DW$104-$AX$104)))))</f>
        <v>3.1801316871260345E-2</v>
      </c>
      <c r="DX165" s="381">
        <f>DW165*(1-VLOOKUP($AW165,'MP-2019_Female'!$A$3:$CH$103,IF(DX$104&gt;2034,84,(60+(DX$104-$AX$104)))))</f>
        <v>3.1489663965921989E-2</v>
      </c>
      <c r="DY165" s="381">
        <f>DX165*(1-VLOOKUP($AW165,'MP-2019_Female'!$A$3:$CH$103,IF(DY$104&gt;2034,84,(60+(DY$104-$AX$104)))))</f>
        <v>3.1181065259055951E-2</v>
      </c>
      <c r="DZ165" s="381">
        <f>DY165*(1-VLOOKUP($AW165,'MP-2019_Female'!$A$3:$CH$103,IF(DZ$104&gt;2034,84,(60+(DZ$104-$AX$104)))))</f>
        <v>3.0875490819517203E-2</v>
      </c>
      <c r="EA165" s="381">
        <f>DZ165*(1-VLOOKUP($AW165,'MP-2019_Female'!$A$3:$CH$103,IF(EA$104&gt;2034,84,(60+(EA$104-$AX$104)))))</f>
        <v>3.0572911009485934E-2</v>
      </c>
      <c r="EB165" s="381">
        <f>EA165*(1-VLOOKUP($AW165,'MP-2019_Female'!$A$3:$CH$103,IF(EB$104&gt;2034,84,(60+(EB$104-$AX$104)))))</f>
        <v>3.0273296481592972E-2</v>
      </c>
      <c r="EC165" s="381">
        <f>EB165*(1-VLOOKUP($AW165,'MP-2019_Female'!$A$3:$CH$103,IF(EC$104&gt;2034,84,(60+(EC$104-$AX$104)))))</f>
        <v>2.9976618176073361E-2</v>
      </c>
      <c r="ED165" s="381">
        <f>EC165*(1-VLOOKUP($AW165,'MP-2019_Female'!$A$3:$CH$103,IF(ED$104&gt;2034,84,(60+(ED$104-$AX$104)))))</f>
        <v>2.968284731794784E-2</v>
      </c>
      <c r="EE165" s="381">
        <f>ED165*(1-VLOOKUP($AW165,'MP-2019_Female'!$A$3:$CH$103,IF(EE$104&gt;2034,84,(60+(EE$104-$AX$104)))))</f>
        <v>2.9391955414231952E-2</v>
      </c>
      <c r="EF165" s="381">
        <f>EE165*(1-VLOOKUP($AW165,'MP-2019_Female'!$A$3:$CH$103,IF(EF$104&gt;2034,84,(60+(EF$104-$AX$104)))))</f>
        <v>2.9103914251172477E-2</v>
      </c>
      <c r="EG165" s="381">
        <f>EF165*(1-VLOOKUP($AW165,'MP-2019_Female'!$A$3:$CH$103,IF(EG$104&gt;2034,84,(60+(EG$104-$AX$104)))))</f>
        <v>2.8818695891510985E-2</v>
      </c>
      <c r="EH165" s="381">
        <f>EG165*(1-VLOOKUP($AW165,'MP-2019_Female'!$A$3:$CH$103,IF(EH$104&gt;2034,84,(60+(EH$104-$AX$104)))))</f>
        <v>2.8536272671774176E-2</v>
      </c>
      <c r="EI165" s="381">
        <f>EH165*(1-VLOOKUP($AW165,'MP-2019_Female'!$A$3:$CH$103,IF(EI$104&gt;2034,84,(60+(EI$104-$AX$104)))))</f>
        <v>2.825661719959079E-2</v>
      </c>
      <c r="EJ165" s="381">
        <f>EI165*(1-VLOOKUP($AW165,'MP-2019_Female'!$A$3:$CH$103,IF(EJ$104&gt;2034,84,(60+(EJ$104-$AX$104)))))</f>
        <v>2.7979702351034801E-2</v>
      </c>
      <c r="EK165" s="381">
        <f>EJ165*(1-VLOOKUP($AW165,'MP-2019_Female'!$A$3:$CH$103,IF(EK$104&gt;2034,84,(60+(EK$104-$AX$104)))))</f>
        <v>2.7705501267994658E-2</v>
      </c>
      <c r="EL165" s="381">
        <f>EK165*(1-VLOOKUP($AW165,'MP-2019_Female'!$A$3:$CH$103,IF(EL$104&gt;2034,84,(60+(EL$104-$AX$104)))))</f>
        <v>2.7433987355568311E-2</v>
      </c>
      <c r="EM165" s="381">
        <f>EL165*(1-VLOOKUP($AW165,'MP-2019_Female'!$A$3:$CH$103,IF(EM$104&gt;2034,84,(60+(EM$104-$AX$104)))))</f>
        <v>2.7165134279483742E-2</v>
      </c>
      <c r="EN165" s="381">
        <f>EM165*(1-VLOOKUP($AW165,'MP-2019_Female'!$A$3:$CH$103,IF(EN$104&gt;2034,84,(60+(EN$104-$AX$104)))))</f>
        <v>2.6898915963544802E-2</v>
      </c>
      <c r="EO165" s="381">
        <f>EN165*(1-VLOOKUP($AW165,'MP-2019_Female'!$A$3:$CH$103,IF(EO$104&gt;2034,84,(60+(EO$104-$AX$104)))))</f>
        <v>2.6635306587102062E-2</v>
      </c>
      <c r="EP165" s="381">
        <f>EO165*(1-VLOOKUP($AW165,'MP-2019_Female'!$A$3:$CH$103,IF(EP$104&gt;2034,84,(60+(EP$104-$AX$104)))))</f>
        <v>2.6374280582548461E-2</v>
      </c>
      <c r="EQ165" s="381">
        <f>EP165*(1-VLOOKUP($AW165,'MP-2019_Female'!$A$3:$CH$103,IF(EQ$104&gt;2034,84,(60+(EQ$104-$AX$104)))))</f>
        <v>2.6115812632839484E-2</v>
      </c>
      <c r="ER165" s="381">
        <f>EQ165*(1-VLOOKUP($AW165,'MP-2019_Female'!$A$3:$CH$103,IF(ER$104&gt;2034,84,(60+(ER$104-$AX$104)))))</f>
        <v>2.5859877669037655E-2</v>
      </c>
      <c r="ES165" s="381">
        <f>ER165*(1-VLOOKUP($AW165,'MP-2019_Female'!$A$3:$CH$103,IF(ES$104&gt;2034,84,(60+(ES$104-$AX$104)))))</f>
        <v>2.5606450867881086E-2</v>
      </c>
      <c r="ET165" s="381">
        <f>ES165*(1-VLOOKUP($AW165,'MP-2019_Female'!$A$3:$CH$103,IF(ET$104&gt;2034,84,(60+(ET$104-$AX$104)))))</f>
        <v>2.5355507649375851E-2</v>
      </c>
      <c r="EU165" s="381">
        <f>ET165*(1-VLOOKUP($AW165,'MP-2019_Female'!$A$3:$CH$103,IF(EU$104&gt;2034,84,(60+(EU$104-$AX$104)))))</f>
        <v>2.5107023674411966E-2</v>
      </c>
      <c r="EV165" s="381">
        <f>EU165*(1-VLOOKUP($AW165,'MP-2019_Female'!$A$3:$CH$103,IF(EV$104&gt;2034,84,(60+(EV$104-$AX$104)))))</f>
        <v>2.4860974842402728E-2</v>
      </c>
      <c r="EW165" s="381">
        <f>EV165*(1-VLOOKUP($AW165,'MP-2019_Female'!$A$3:$CH$103,IF(EW$104&gt;2034,84,(60+(EW$104-$AX$104)))))</f>
        <v>2.4617337288947182E-2</v>
      </c>
      <c r="EX165" s="381">
        <f>EW165*(1-VLOOKUP($AW165,'MP-2019_Female'!$A$3:$CH$103,IF(EX$104&gt;2034,84,(60+(EX$104-$AX$104)))))</f>
        <v>2.4376087383515498E-2</v>
      </c>
      <c r="EY165" s="381">
        <f>EX165*(1-VLOOKUP($AW165,'MP-2019_Female'!$A$3:$CH$103,IF(EY$104&gt;2034,84,(60+(EY$104-$AX$104)))))</f>
        <v>2.4137201727157047E-2</v>
      </c>
      <c r="EZ165" s="381">
        <f>EY165*(1-VLOOKUP($AW165,'MP-2019_Female'!$A$3:$CH$103,IF(EZ$104&gt;2034,84,(60+(EZ$104-$AX$104)))))</f>
        <v>2.3900657150230906E-2</v>
      </c>
      <c r="FA165" s="381">
        <f>EZ165*(1-VLOOKUP($AW165,'MP-2019_Female'!$A$3:$CH$103,IF(FA$104&gt;2034,84,(60+(FA$104-$AX$104)))))</f>
        <v>2.3666430710158642E-2</v>
      </c>
      <c r="FB165" s="381">
        <f>FA165*(1-VLOOKUP($AW165,'MP-2019_Female'!$A$3:$CH$103,IF(FB$104&gt;2034,84,(60+(FB$104-$AX$104)))))</f>
        <v>2.3434499689199088E-2</v>
      </c>
      <c r="FC165" s="381">
        <f>FB165*(1-VLOOKUP($AW165,'MP-2019_Female'!$A$3:$CH$103,IF(FC$104&gt;2034,84,(60+(FC$104-$AX$104)))))</f>
        <v>2.3204841592244937E-2</v>
      </c>
      <c r="FD165" s="381">
        <f>FC165*(1-VLOOKUP($AW165,'MP-2019_Female'!$A$3:$CH$103,IF(FD$104&gt;2034,84,(60+(FD$104-$AX$104)))))</f>
        <v>2.2977434144640936E-2</v>
      </c>
      <c r="FE165" s="381">
        <f>FD165*(1-VLOOKUP($AW165,'MP-2019_Female'!$A$3:$CH$103,IF(FE$104&gt;2034,84,(60+(FE$104-$AX$104)))))</f>
        <v>2.2752255290023456E-2</v>
      </c>
      <c r="FF165" s="381">
        <f>FE165*(1-VLOOKUP($AW165,'MP-2019_Female'!$A$3:$CH$103,IF(FF$104&gt;2034,84,(60+(FF$104-$AX$104)))))</f>
        <v>2.2529283188181225E-2</v>
      </c>
      <c r="FG165" s="381">
        <f>FF165*(1-VLOOKUP($AW165,'MP-2019_Female'!$A$3:$CH$103,IF(FG$104&gt;2034,84,(60+(FG$104-$AX$104)))))</f>
        <v>2.2308496212937047E-2</v>
      </c>
      <c r="FH165" s="381">
        <f>FG165*(1-VLOOKUP($AW165,'MP-2019_Female'!$A$3:$CH$103,IF(FH$104&gt;2034,84,(60+(FH$104-$AX$104)))))</f>
        <v>2.2089872950050264E-2</v>
      </c>
      <c r="FI165" s="381">
        <f>FH165*(1-VLOOKUP($AW165,'MP-2019_Female'!$A$3:$CH$103,IF(FI$104&gt;2034,84,(60+(FI$104-$AX$104)))))</f>
        <v>2.1873392195139771E-2</v>
      </c>
      <c r="FJ165" s="381">
        <f>FI165*(1-VLOOKUP($AW165,'MP-2019_Female'!$A$3:$CH$103,IF(FJ$104&gt;2034,84,(60+(FJ$104-$AX$104)))))</f>
        <v>2.16590329516274E-2</v>
      </c>
      <c r="FK165" s="381">
        <f>FJ165*(1-VLOOKUP($AW165,'MP-2019_Female'!$A$3:$CH$103,IF(FK$104&gt;2034,84,(60+(FK$104-$AX$104)))))</f>
        <v>2.1446774428701451E-2</v>
      </c>
      <c r="FL165" s="381">
        <f>FK165*(1-VLOOKUP($AW165,'MP-2019_Female'!$A$3:$CH$103,IF(FL$104&gt;2034,84,(60+(FL$104-$AX$104)))))</f>
        <v>2.1236596039300178E-2</v>
      </c>
      <c r="FM165" s="381">
        <f>FL165*(1-VLOOKUP($AW165,'MP-2019_Female'!$A$3:$CH$103,IF(FM$104&gt;2034,84,(60+(FM$104-$AX$104)))))</f>
        <v>2.1028477398115034E-2</v>
      </c>
      <c r="FN165" s="381">
        <f>FM165*(1-VLOOKUP($AW165,'MP-2019_Female'!$A$3:$CH$103,IF(FN$104&gt;2034,84,(60+(FN$104-$AX$104)))))</f>
        <v>2.0822398319613505E-2</v>
      </c>
    </row>
    <row r="166" spans="49:170">
      <c r="AW166" s="172">
        <v>86</v>
      </c>
      <c r="AX166" s="199">
        <f t="shared" si="32"/>
        <v>6.8785474036208369E-2</v>
      </c>
      <c r="AY166" s="334">
        <f t="shared" si="33"/>
        <v>7.11141E-2</v>
      </c>
      <c r="AZ166" s="381">
        <f>AY166*(1-VLOOKUP($AW166,'MP-2019_Female'!$A$3:$CH$103,IF(AZ$104&gt;2034,84,(60+(AZ$104-$AX$104)))))</f>
        <v>7.0488295919999999E-2</v>
      </c>
      <c r="BA166" s="381">
        <f>AZ166*(1-VLOOKUP($AW166,'MP-2019_Female'!$A$3:$CH$103,IF(BA$104&gt;2034,84,(60+(BA$104-$AX$104)))))</f>
        <v>6.9994877848559997E-2</v>
      </c>
      <c r="BB166" s="381">
        <f>BA166*(1-VLOOKUP($AW166,'MP-2019_Female'!$A$3:$CH$103,IF(BB$104&gt;2034,84,(60+(BB$104-$AX$104)))))</f>
        <v>6.963090448374748E-2</v>
      </c>
      <c r="BC166" s="381">
        <f>BB166*(1-VLOOKUP($AW166,'MP-2019_Female'!$A$3:$CH$103,IF(BC$104&gt;2034,84,(60+(BC$104-$AX$104)))))</f>
        <v>6.9394159408502742E-2</v>
      </c>
      <c r="BD166" s="381">
        <f>BC166*(1-VLOOKUP($AW166,'MP-2019_Female'!$A$3:$CH$103,IF(BD$104&gt;2034,84,(60+(BD$104-$AX$104)))))</f>
        <v>6.9276189337508287E-2</v>
      </c>
      <c r="BE166" s="381">
        <f>BD166*(1-VLOOKUP($AW166,'MP-2019_Female'!$A$3:$CH$103,IF(BE$104&gt;2034,84,(60+(BE$104-$AX$104)))))</f>
        <v>6.914456457776702E-2</v>
      </c>
      <c r="BF166" s="381">
        <f>BE166*(1-VLOOKUP($AW166,'MP-2019_Female'!$A$3:$CH$103,IF(BF$104&gt;2034,84,(60+(BF$104-$AX$104)))))</f>
        <v>6.898553207923816E-2</v>
      </c>
      <c r="BG166" s="381">
        <f>BF166*(1-VLOOKUP($AW166,'MP-2019_Female'!$A$3:$CH$103,IF(BG$104&gt;2034,84,(60+(BG$104-$AX$104)))))</f>
        <v>6.8785474036208369E-2</v>
      </c>
      <c r="BH166" s="381">
        <f>BG166*(1-VLOOKUP($AW166,'MP-2019_Female'!$A$3:$CH$103,IF(BH$104&gt;2034,84,(60+(BH$104-$AX$104)))))</f>
        <v>6.853784632967802E-2</v>
      </c>
      <c r="BI166" s="381">
        <f>BH166*(1-VLOOKUP($AW166,'MP-2019_Female'!$A$3:$CH$103,IF(BI$104&gt;2034,84,(60+(BI$104-$AX$104)))))</f>
        <v>6.8229426021194473E-2</v>
      </c>
      <c r="BJ166" s="471">
        <f>BI166*(1-VLOOKUP($AW166,'MP-2019_Female'!$A$3:$CH$103,IF(BJ$104&gt;2034,84,(60+(BJ$104-$AX$104)))))</f>
        <v>6.7854164178077908E-2</v>
      </c>
      <c r="BK166" s="381">
        <f>BJ166*(1-VLOOKUP($AW166,'MP-2019_Female'!$A$3:$CH$103,IF(BK$104&gt;2034,84,(60+(BK$104-$AX$104)))))</f>
        <v>6.7419897527338207E-2</v>
      </c>
      <c r="BL166" s="381">
        <f>BK166*(1-VLOOKUP($AW166,'MP-2019_Female'!$A$3:$CH$103,IF(BL$104&gt;2034,84,(60+(BL$104-$AX$104)))))</f>
        <v>6.6927732275388646E-2</v>
      </c>
      <c r="BM166" s="381">
        <f>BL166*(1-VLOOKUP($AW166,'MP-2019_Female'!$A$3:$CH$103,IF(BM$104&gt;2034,84,(60+(BM$104-$AX$104)))))</f>
        <v>6.6392310417185532E-2</v>
      </c>
      <c r="BN166" s="381">
        <f>BM166*(1-VLOOKUP($AW166,'MP-2019_Female'!$A$3:$CH$103,IF(BN$104&gt;2034,84,(60+(BN$104-$AX$104)))))</f>
        <v>6.5827975778639455E-2</v>
      </c>
      <c r="BO166" s="381">
        <f>BN166*(1-VLOOKUP($AW166,'MP-2019_Female'!$A$3:$CH$103,IF(BO$104&gt;2034,84,(60+(BO$104-$AX$104)))))</f>
        <v>6.5248689591787423E-2</v>
      </c>
      <c r="BP166" s="381">
        <f>BO166*(1-VLOOKUP($AW166,'MP-2019_Female'!$A$3:$CH$103,IF(BP$104&gt;2034,84,(60+(BP$104-$AX$104)))))</f>
        <v>6.4661451385461338E-2</v>
      </c>
      <c r="BQ166" s="381">
        <f>BP166*(1-VLOOKUP($AW166,'MP-2019_Female'!$A$3:$CH$103,IF(BQ$104&gt;2034,84,(60+(BQ$104-$AX$104)))))</f>
        <v>6.40665660327151E-2</v>
      </c>
      <c r="BR166" s="381">
        <f>BQ166*(1-VLOOKUP($AW166,'MP-2019_Female'!$A$3:$CH$103,IF(BR$104&gt;2034,84,(60+(BR$104-$AX$104)))))</f>
        <v>6.3464340312007581E-2</v>
      </c>
      <c r="BS166" s="381">
        <f>BR166*(1-VLOOKUP($AW166,'MP-2019_Female'!$A$3:$CH$103,IF(BS$104&gt;2034,84,(60+(BS$104-$AX$104)))))</f>
        <v>6.2861429079043518E-2</v>
      </c>
      <c r="BT166" s="381">
        <f>BS166*(1-VLOOKUP($AW166,'MP-2019_Female'!$A$3:$CH$103,IF(BT$104&gt;2034,84,(60+(BT$104-$AX$104)))))</f>
        <v>6.2264245502792609E-2</v>
      </c>
      <c r="BU166" s="381">
        <f>BT166*(1-VLOOKUP($AW166,'MP-2019_Female'!$A$3:$CH$103,IF(BU$104&gt;2034,84,(60+(BU$104-$AX$104)))))</f>
        <v>6.1666508745965798E-2</v>
      </c>
      <c r="BV166" s="381">
        <f>BU166*(1-VLOOKUP($AW166,'MP-2019_Female'!$A$3:$CH$103,IF(BV$104&gt;2034,84,(60+(BV$104-$AX$104)))))</f>
        <v>6.1068343611129929E-2</v>
      </c>
      <c r="BW166" s="381">
        <f>BV166*(1-VLOOKUP($AW166,'MP-2019_Female'!$A$3:$CH$103,IF(BW$104&gt;2034,84,(60+(BW$104-$AX$104)))))</f>
        <v>6.0469873843740855E-2</v>
      </c>
      <c r="BX166" s="381">
        <f>BW166*(1-VLOOKUP($AW166,'MP-2019_Female'!$A$3:$CH$103,IF(BX$104&gt;2034,84,(60+(BX$104-$AX$104)))))</f>
        <v>5.9883316067456567E-2</v>
      </c>
      <c r="BY166" s="381">
        <f>BX166*(1-VLOOKUP($AW166,'MP-2019_Female'!$A$3:$CH$103,IF(BY$104&gt;2034,84,(60+(BY$104-$AX$104)))))</f>
        <v>5.9302447901602239E-2</v>
      </c>
      <c r="BZ166" s="381">
        <f>BY166*(1-VLOOKUP($AW166,'MP-2019_Female'!$A$3:$CH$103,IF(BZ$104&gt;2034,84,(60+(BZ$104-$AX$104)))))</f>
        <v>5.8727214156956697E-2</v>
      </c>
      <c r="CA166" s="381">
        <f>BZ166*(1-VLOOKUP($AW166,'MP-2019_Female'!$A$3:$CH$103,IF(CA$104&gt;2034,84,(60+(CA$104-$AX$104)))))</f>
        <v>5.8157560179634214E-2</v>
      </c>
      <c r="CB166" s="381">
        <f>CA166*(1-VLOOKUP($AW166,'MP-2019_Female'!$A$3:$CH$103,IF(CB$104&gt;2034,84,(60+(CB$104-$AX$104)))))</f>
        <v>5.759343184589176E-2</v>
      </c>
      <c r="CC166" s="381">
        <f>CB166*(1-VLOOKUP($AW166,'MP-2019_Female'!$A$3:$CH$103,IF(CC$104&gt;2034,84,(60+(CC$104-$AX$104)))))</f>
        <v>5.7034775556986606E-2</v>
      </c>
      <c r="CD166" s="381">
        <f>CC166*(1-VLOOKUP($AW166,'MP-2019_Female'!$A$3:$CH$103,IF(CD$104&gt;2034,84,(60+(CD$104-$AX$104)))))</f>
        <v>5.6481538234083833E-2</v>
      </c>
      <c r="CE166" s="381">
        <f>CD166*(1-VLOOKUP($AW166,'MP-2019_Female'!$A$3:$CH$103,IF(CE$104&gt;2034,84,(60+(CE$104-$AX$104)))))</f>
        <v>5.5933667313213219E-2</v>
      </c>
      <c r="CF166" s="381">
        <f>CE166*(1-VLOOKUP($AW166,'MP-2019_Female'!$A$3:$CH$103,IF(CF$104&gt;2034,84,(60+(CF$104-$AX$104)))))</f>
        <v>5.539111074027505E-2</v>
      </c>
      <c r="CG166" s="381">
        <f>CF166*(1-VLOOKUP($AW166,'MP-2019_Female'!$A$3:$CH$103,IF(CG$104&gt;2034,84,(60+(CG$104-$AX$104)))))</f>
        <v>5.4853816966094378E-2</v>
      </c>
      <c r="CH166" s="381">
        <f>CG166*(1-VLOOKUP($AW166,'MP-2019_Female'!$A$3:$CH$103,IF(CH$104&gt;2034,84,(60+(CH$104-$AX$104)))))</f>
        <v>5.4321734941523259E-2</v>
      </c>
      <c r="CI166" s="381">
        <f>CH166*(1-VLOOKUP($AW166,'MP-2019_Female'!$A$3:$CH$103,IF(CI$104&gt;2034,84,(60+(CI$104-$AX$104)))))</f>
        <v>5.3794814112590482E-2</v>
      </c>
      <c r="CJ166" s="381">
        <f>CI166*(1-VLOOKUP($AW166,'MP-2019_Female'!$A$3:$CH$103,IF(CJ$104&gt;2034,84,(60+(CJ$104-$AX$104)))))</f>
        <v>5.327300441569835E-2</v>
      </c>
      <c r="CK166" s="381">
        <f>CJ166*(1-VLOOKUP($AW166,'MP-2019_Female'!$A$3:$CH$103,IF(CK$104&gt;2034,84,(60+(CK$104-$AX$104)))))</f>
        <v>5.2756256272866071E-2</v>
      </c>
      <c r="CL166" s="381">
        <f>CK166*(1-VLOOKUP($AW166,'MP-2019_Female'!$A$3:$CH$103,IF(CL$104&gt;2034,84,(60+(CL$104-$AX$104)))))</f>
        <v>5.2244520587019269E-2</v>
      </c>
      <c r="CM166" s="381">
        <f>CL166*(1-VLOOKUP($AW166,'MP-2019_Female'!$A$3:$CH$103,IF(CM$104&gt;2034,84,(60+(CM$104-$AX$104)))))</f>
        <v>5.173774873732518E-2</v>
      </c>
      <c r="CN166" s="381">
        <f>CM166*(1-VLOOKUP($AW166,'MP-2019_Female'!$A$3:$CH$103,IF(CN$104&gt;2034,84,(60+(CN$104-$AX$104)))))</f>
        <v>5.1235892574573123E-2</v>
      </c>
      <c r="CO166" s="381">
        <f>CN166*(1-VLOOKUP($AW166,'MP-2019_Female'!$A$3:$CH$103,IF(CO$104&gt;2034,84,(60+(CO$104-$AX$104)))))</f>
        <v>5.0738904416599763E-2</v>
      </c>
      <c r="CP166" s="381">
        <f>CO166*(1-VLOOKUP($AW166,'MP-2019_Female'!$A$3:$CH$103,IF(CP$104&gt;2034,84,(60+(CP$104-$AX$104)))))</f>
        <v>5.0246737043758746E-2</v>
      </c>
      <c r="CQ166" s="381">
        <f>CP166*(1-VLOOKUP($AW166,'MP-2019_Female'!$A$3:$CH$103,IF(CQ$104&gt;2034,84,(60+(CQ$104-$AX$104)))))</f>
        <v>4.9759343694434285E-2</v>
      </c>
      <c r="CR166" s="381">
        <f>CQ166*(1-VLOOKUP($AW166,'MP-2019_Female'!$A$3:$CH$103,IF(CR$104&gt;2034,84,(60+(CR$104-$AX$104)))))</f>
        <v>4.9276678060598274E-2</v>
      </c>
      <c r="CS166" s="381">
        <f>CR166*(1-VLOOKUP($AW166,'MP-2019_Female'!$A$3:$CH$103,IF(CS$104&gt;2034,84,(60+(CS$104-$AX$104)))))</f>
        <v>4.8798694283410465E-2</v>
      </c>
      <c r="CT166" s="381">
        <f>CS166*(1-VLOOKUP($AW166,'MP-2019_Female'!$A$3:$CH$103,IF(CT$104&gt;2034,84,(60+(CT$104-$AX$104)))))</f>
        <v>4.8325346948861383E-2</v>
      </c>
      <c r="CU166" s="381">
        <f>CT166*(1-VLOOKUP($AW166,'MP-2019_Female'!$A$3:$CH$103,IF(CU$104&gt;2034,84,(60+(CU$104-$AX$104)))))</f>
        <v>4.7856591083457425E-2</v>
      </c>
      <c r="CV166" s="381">
        <f>CU166*(1-VLOOKUP($AW166,'MP-2019_Female'!$A$3:$CH$103,IF(CV$104&gt;2034,84,(60+(CV$104-$AX$104)))))</f>
        <v>4.7392382149947884E-2</v>
      </c>
      <c r="CW166" s="381">
        <f>CV166*(1-VLOOKUP($AW166,'MP-2019_Female'!$A$3:$CH$103,IF(CW$104&gt;2034,84,(60+(CW$104-$AX$104)))))</f>
        <v>4.693267604309339E-2</v>
      </c>
      <c r="CX166" s="381">
        <f>CW166*(1-VLOOKUP($AW166,'MP-2019_Female'!$A$3:$CH$103,IF(CX$104&gt;2034,84,(60+(CX$104-$AX$104)))))</f>
        <v>4.6477429085475384E-2</v>
      </c>
      <c r="CY166" s="381">
        <f>CX166*(1-VLOOKUP($AW166,'MP-2019_Female'!$A$3:$CH$103,IF(CY$104&gt;2034,84,(60+(CY$104-$AX$104)))))</f>
        <v>4.6026598023346271E-2</v>
      </c>
      <c r="CZ166" s="381">
        <f>CY166*(1-VLOOKUP($AW166,'MP-2019_Female'!$A$3:$CH$103,IF(CZ$104&gt;2034,84,(60+(CZ$104-$AX$104)))))</f>
        <v>4.5580140022519811E-2</v>
      </c>
      <c r="DA166" s="381">
        <f>CZ166*(1-VLOOKUP($AW166,'MP-2019_Female'!$A$3:$CH$103,IF(DA$104&gt;2034,84,(60+(DA$104-$AX$104)))))</f>
        <v>4.5138012664301369E-2</v>
      </c>
      <c r="DB166" s="381">
        <f>DA166*(1-VLOOKUP($AW166,'MP-2019_Female'!$A$3:$CH$103,IF(DB$104&gt;2034,84,(60+(DB$104-$AX$104)))))</f>
        <v>4.4700173941457644E-2</v>
      </c>
      <c r="DC166" s="381">
        <f>DB166*(1-VLOOKUP($AW166,'MP-2019_Female'!$A$3:$CH$103,IF(DC$104&gt;2034,84,(60+(DC$104-$AX$104)))))</f>
        <v>4.4266582254225501E-2</v>
      </c>
      <c r="DD166" s="381">
        <f>DC166*(1-VLOOKUP($AW166,'MP-2019_Female'!$A$3:$CH$103,IF(DD$104&gt;2034,84,(60+(DD$104-$AX$104)))))</f>
        <v>4.383719640635951E-2</v>
      </c>
      <c r="DE166" s="381">
        <f>DD166*(1-VLOOKUP($AW166,'MP-2019_Female'!$A$3:$CH$103,IF(DE$104&gt;2034,84,(60+(DE$104-$AX$104)))))</f>
        <v>4.3411975601217824E-2</v>
      </c>
      <c r="DF166" s="381">
        <f>DE166*(1-VLOOKUP($AW166,'MP-2019_Female'!$A$3:$CH$103,IF(DF$104&gt;2034,84,(60+(DF$104-$AX$104)))))</f>
        <v>4.2990879437886008E-2</v>
      </c>
      <c r="DG166" s="381">
        <f>DF166*(1-VLOOKUP($AW166,'MP-2019_Female'!$A$3:$CH$103,IF(DG$104&gt;2034,84,(60+(DG$104-$AX$104)))))</f>
        <v>4.2573867907338511E-2</v>
      </c>
      <c r="DH166" s="381">
        <f>DG166*(1-VLOOKUP($AW166,'MP-2019_Female'!$A$3:$CH$103,IF(DH$104&gt;2034,84,(60+(DH$104-$AX$104)))))</f>
        <v>4.2160901388637324E-2</v>
      </c>
      <c r="DI166" s="381">
        <f>DH166*(1-VLOOKUP($AW166,'MP-2019_Female'!$A$3:$CH$103,IF(DI$104&gt;2034,84,(60+(DI$104-$AX$104)))))</f>
        <v>4.1751940645167539E-2</v>
      </c>
      <c r="DJ166" s="381">
        <f>DI166*(1-VLOOKUP($AW166,'MP-2019_Female'!$A$3:$CH$103,IF(DJ$104&gt;2034,84,(60+(DJ$104-$AX$104)))))</f>
        <v>4.1346946820909412E-2</v>
      </c>
      <c r="DK166" s="381">
        <f>DJ166*(1-VLOOKUP($AW166,'MP-2019_Female'!$A$3:$CH$103,IF(DK$104&gt;2034,84,(60+(DK$104-$AX$104)))))</f>
        <v>4.0945881436746587E-2</v>
      </c>
      <c r="DL166" s="381">
        <f>DK166*(1-VLOOKUP($AW166,'MP-2019_Female'!$A$3:$CH$103,IF(DL$104&gt;2034,84,(60+(DL$104-$AX$104)))))</f>
        <v>4.0548706386810143E-2</v>
      </c>
      <c r="DM166" s="381">
        <f>DL166*(1-VLOOKUP($AW166,'MP-2019_Female'!$A$3:$CH$103,IF(DM$104&gt;2034,84,(60+(DM$104-$AX$104)))))</f>
        <v>4.0155383934858083E-2</v>
      </c>
      <c r="DN166" s="381">
        <f>DM166*(1-VLOOKUP($AW166,'MP-2019_Female'!$A$3:$CH$103,IF(DN$104&gt;2034,84,(60+(DN$104-$AX$104)))))</f>
        <v>3.9765876710689957E-2</v>
      </c>
      <c r="DO166" s="381">
        <f>DN166*(1-VLOOKUP($AW166,'MP-2019_Female'!$A$3:$CH$103,IF(DO$104&gt;2034,84,(60+(DO$104-$AX$104)))))</f>
        <v>3.9380147706596265E-2</v>
      </c>
      <c r="DP166" s="381">
        <f>DO166*(1-VLOOKUP($AW166,'MP-2019_Female'!$A$3:$CH$103,IF(DP$104&gt;2034,84,(60+(DP$104-$AX$104)))))</f>
        <v>3.8998160273842279E-2</v>
      </c>
      <c r="DQ166" s="381">
        <f>DP166*(1-VLOOKUP($AW166,'MP-2019_Female'!$A$3:$CH$103,IF(DQ$104&gt;2034,84,(60+(DQ$104-$AX$104)))))</f>
        <v>3.8619878119186005E-2</v>
      </c>
      <c r="DR166" s="381">
        <f>DQ166*(1-VLOOKUP($AW166,'MP-2019_Female'!$A$3:$CH$103,IF(DR$104&gt;2034,84,(60+(DR$104-$AX$104)))))</f>
        <v>3.8245265301429895E-2</v>
      </c>
      <c r="DS166" s="381">
        <f>DR166*(1-VLOOKUP($AW166,'MP-2019_Female'!$A$3:$CH$103,IF(DS$104&gt;2034,84,(60+(DS$104-$AX$104)))))</f>
        <v>3.7874286228006024E-2</v>
      </c>
      <c r="DT166" s="381">
        <f>DS166*(1-VLOOKUP($AW166,'MP-2019_Female'!$A$3:$CH$103,IF(DT$104&gt;2034,84,(60+(DT$104-$AX$104)))))</f>
        <v>3.7506905651594362E-2</v>
      </c>
      <c r="DU166" s="381">
        <f>DT166*(1-VLOOKUP($AW166,'MP-2019_Female'!$A$3:$CH$103,IF(DU$104&gt;2034,84,(60+(DU$104-$AX$104)))))</f>
        <v>3.7143088666773898E-2</v>
      </c>
      <c r="DV166" s="381">
        <f>DU166*(1-VLOOKUP($AW166,'MP-2019_Female'!$A$3:$CH$103,IF(DV$104&gt;2034,84,(60+(DV$104-$AX$104)))))</f>
        <v>3.6782800706706191E-2</v>
      </c>
      <c r="DW166" s="381">
        <f>DV166*(1-VLOOKUP($AW166,'MP-2019_Female'!$A$3:$CH$103,IF(DW$104&gt;2034,84,(60+(DW$104-$AX$104)))))</f>
        <v>3.6426007539851139E-2</v>
      </c>
      <c r="DX166" s="381">
        <f>DW166*(1-VLOOKUP($AW166,'MP-2019_Female'!$A$3:$CH$103,IF(DX$104&gt;2034,84,(60+(DX$104-$AX$104)))))</f>
        <v>3.6072675266714579E-2</v>
      </c>
      <c r="DY166" s="381">
        <f>DX166*(1-VLOOKUP($AW166,'MP-2019_Female'!$A$3:$CH$103,IF(DY$104&gt;2034,84,(60+(DY$104-$AX$104)))))</f>
        <v>3.5722770316627447E-2</v>
      </c>
      <c r="DZ166" s="381">
        <f>DY166*(1-VLOOKUP($AW166,'MP-2019_Female'!$A$3:$CH$103,IF(DZ$104&gt;2034,84,(60+(DZ$104-$AX$104)))))</f>
        <v>3.5376259444556163E-2</v>
      </c>
      <c r="EA166" s="381">
        <f>DZ166*(1-VLOOKUP($AW166,'MP-2019_Female'!$A$3:$CH$103,IF(EA$104&gt;2034,84,(60+(EA$104-$AX$104)))))</f>
        <v>3.5033109727943969E-2</v>
      </c>
      <c r="EB166" s="381">
        <f>EA166*(1-VLOOKUP($AW166,'MP-2019_Female'!$A$3:$CH$103,IF(EB$104&gt;2034,84,(60+(EB$104-$AX$104)))))</f>
        <v>3.4693288563582912E-2</v>
      </c>
      <c r="EC166" s="381">
        <f>EB166*(1-VLOOKUP($AW166,'MP-2019_Female'!$A$3:$CH$103,IF(EC$104&gt;2034,84,(60+(EC$104-$AX$104)))))</f>
        <v>3.4356763664516156E-2</v>
      </c>
      <c r="ED166" s="381">
        <f>EC166*(1-VLOOKUP($AW166,'MP-2019_Female'!$A$3:$CH$103,IF(ED$104&gt;2034,84,(60+(ED$104-$AX$104)))))</f>
        <v>3.4023503056970349E-2</v>
      </c>
      <c r="EE166" s="381">
        <f>ED166*(1-VLOOKUP($AW166,'MP-2019_Female'!$A$3:$CH$103,IF(EE$104&gt;2034,84,(60+(EE$104-$AX$104)))))</f>
        <v>3.3693475077317736E-2</v>
      </c>
      <c r="EF166" s="381">
        <f>EE166*(1-VLOOKUP($AW166,'MP-2019_Female'!$A$3:$CH$103,IF(EF$104&gt;2034,84,(60+(EF$104-$AX$104)))))</f>
        <v>3.3366648369067754E-2</v>
      </c>
      <c r="EG166" s="381">
        <f>EF166*(1-VLOOKUP($AW166,'MP-2019_Female'!$A$3:$CH$103,IF(EG$104&gt;2034,84,(60+(EG$104-$AX$104)))))</f>
        <v>3.3042991879887795E-2</v>
      </c>
      <c r="EH166" s="381">
        <f>EG166*(1-VLOOKUP($AW166,'MP-2019_Female'!$A$3:$CH$103,IF(EH$104&gt;2034,84,(60+(EH$104-$AX$104)))))</f>
        <v>3.2722474858652879E-2</v>
      </c>
      <c r="EI166" s="381">
        <f>EH166*(1-VLOOKUP($AW166,'MP-2019_Female'!$A$3:$CH$103,IF(EI$104&gt;2034,84,(60+(EI$104-$AX$104)))))</f>
        <v>3.2405066852523944E-2</v>
      </c>
      <c r="EJ166" s="381">
        <f>EI166*(1-VLOOKUP($AW166,'MP-2019_Female'!$A$3:$CH$103,IF(EJ$104&gt;2034,84,(60+(EJ$104-$AX$104)))))</f>
        <v>3.2090737704054462E-2</v>
      </c>
      <c r="EK166" s="381">
        <f>EJ166*(1-VLOOKUP($AW166,'MP-2019_Female'!$A$3:$CH$103,IF(EK$104&gt;2034,84,(60+(EK$104-$AX$104)))))</f>
        <v>3.1779457548325132E-2</v>
      </c>
      <c r="EL166" s="381">
        <f>EK166*(1-VLOOKUP($AW166,'MP-2019_Female'!$A$3:$CH$103,IF(EL$104&gt;2034,84,(60+(EL$104-$AX$104)))))</f>
        <v>3.1471196810106378E-2</v>
      </c>
      <c r="EM166" s="381">
        <f>EL166*(1-VLOOKUP($AW166,'MP-2019_Female'!$A$3:$CH$103,IF(EM$104&gt;2034,84,(60+(EM$104-$AX$104)))))</f>
        <v>3.1165926201048345E-2</v>
      </c>
      <c r="EN166" s="381">
        <f>EM166*(1-VLOOKUP($AW166,'MP-2019_Female'!$A$3:$CH$103,IF(EN$104&gt;2034,84,(60+(EN$104-$AX$104)))))</f>
        <v>3.0863616716898173E-2</v>
      </c>
      <c r="EO166" s="381">
        <f>EN166*(1-VLOOKUP($AW166,'MP-2019_Female'!$A$3:$CH$103,IF(EO$104&gt;2034,84,(60+(EO$104-$AX$104)))))</f>
        <v>3.0564239634744261E-2</v>
      </c>
      <c r="EP166" s="381">
        <f>EO166*(1-VLOOKUP($AW166,'MP-2019_Female'!$A$3:$CH$103,IF(EP$104&gt;2034,84,(60+(EP$104-$AX$104)))))</f>
        <v>3.0267766510287241E-2</v>
      </c>
      <c r="EQ166" s="381">
        <f>EP166*(1-VLOOKUP($AW166,'MP-2019_Female'!$A$3:$CH$103,IF(EQ$104&gt;2034,84,(60+(EQ$104-$AX$104)))))</f>
        <v>2.9974169175137455E-2</v>
      </c>
      <c r="ER166" s="381">
        <f>EQ166*(1-VLOOKUP($AW166,'MP-2019_Female'!$A$3:$CH$103,IF(ER$104&gt;2034,84,(60+(ER$104-$AX$104)))))</f>
        <v>2.9683419734138621E-2</v>
      </c>
      <c r="ES166" s="381">
        <f>ER166*(1-VLOOKUP($AW166,'MP-2019_Female'!$A$3:$CH$103,IF(ES$104&gt;2034,84,(60+(ES$104-$AX$104)))))</f>
        <v>2.9395490562717473E-2</v>
      </c>
      <c r="ET166" s="381">
        <f>ES166*(1-VLOOKUP($AW166,'MP-2019_Female'!$A$3:$CH$103,IF(ET$104&gt;2034,84,(60+(ET$104-$AX$104)))))</f>
        <v>2.9110354304259112E-2</v>
      </c>
      <c r="EU166" s="381">
        <f>ET166*(1-VLOOKUP($AW166,'MP-2019_Female'!$A$3:$CH$103,IF(EU$104&gt;2034,84,(60+(EU$104-$AX$104)))))</f>
        <v>2.8827983867507796E-2</v>
      </c>
      <c r="EV166" s="381">
        <f>EU166*(1-VLOOKUP($AW166,'MP-2019_Female'!$A$3:$CH$103,IF(EV$104&gt;2034,84,(60+(EV$104-$AX$104)))))</f>
        <v>2.8548352423992968E-2</v>
      </c>
      <c r="EW166" s="381">
        <f>EV166*(1-VLOOKUP($AW166,'MP-2019_Female'!$A$3:$CH$103,IF(EW$104&gt;2034,84,(60+(EW$104-$AX$104)))))</f>
        <v>2.8271433405480235E-2</v>
      </c>
      <c r="EX166" s="381">
        <f>EW166*(1-VLOOKUP($AW166,'MP-2019_Female'!$A$3:$CH$103,IF(EX$104&gt;2034,84,(60+(EX$104-$AX$104)))))</f>
        <v>2.7997200501447075E-2</v>
      </c>
      <c r="EY166" s="381">
        <f>EX166*(1-VLOOKUP($AW166,'MP-2019_Female'!$A$3:$CH$103,IF(EY$104&gt;2034,84,(60+(EY$104-$AX$104)))))</f>
        <v>2.7725627656583037E-2</v>
      </c>
      <c r="EZ166" s="381">
        <f>EY166*(1-VLOOKUP($AW166,'MP-2019_Female'!$A$3:$CH$103,IF(EZ$104&gt;2034,84,(60+(EZ$104-$AX$104)))))</f>
        <v>2.745668906831418E-2</v>
      </c>
      <c r="FA166" s="381">
        <f>EZ166*(1-VLOOKUP($AW166,'MP-2019_Female'!$A$3:$CH$103,IF(FA$104&gt;2034,84,(60+(FA$104-$AX$104)))))</f>
        <v>2.7190359184351531E-2</v>
      </c>
      <c r="FB166" s="381">
        <f>FA166*(1-VLOOKUP($AW166,'MP-2019_Female'!$A$3:$CH$103,IF(FB$104&gt;2034,84,(60+(FB$104-$AX$104)))))</f>
        <v>2.6926612700263319E-2</v>
      </c>
      <c r="FC166" s="381">
        <f>FB166*(1-VLOOKUP($AW166,'MP-2019_Female'!$A$3:$CH$103,IF(FC$104&gt;2034,84,(60+(FC$104-$AX$104)))))</f>
        <v>2.6665424557070765E-2</v>
      </c>
      <c r="FD166" s="381">
        <f>FC166*(1-VLOOKUP($AW166,'MP-2019_Female'!$A$3:$CH$103,IF(FD$104&gt;2034,84,(60+(FD$104-$AX$104)))))</f>
        <v>2.6406769938867179E-2</v>
      </c>
      <c r="FE166" s="381">
        <f>FD166*(1-VLOOKUP($AW166,'MP-2019_Female'!$A$3:$CH$103,IF(FE$104&gt;2034,84,(60+(FE$104-$AX$104)))))</f>
        <v>2.6150624270460165E-2</v>
      </c>
      <c r="FF166" s="381">
        <f>FE166*(1-VLOOKUP($AW166,'MP-2019_Female'!$A$3:$CH$103,IF(FF$104&gt;2034,84,(60+(FF$104-$AX$104)))))</f>
        <v>2.5896963215036702E-2</v>
      </c>
      <c r="FG166" s="381">
        <f>FF166*(1-VLOOKUP($AW166,'MP-2019_Female'!$A$3:$CH$103,IF(FG$104&gt;2034,84,(60+(FG$104-$AX$104)))))</f>
        <v>2.5645762671850845E-2</v>
      </c>
      <c r="FH166" s="381">
        <f>FG166*(1-VLOOKUP($AW166,'MP-2019_Female'!$A$3:$CH$103,IF(FH$104&gt;2034,84,(60+(FH$104-$AX$104)))))</f>
        <v>2.539699877393389E-2</v>
      </c>
      <c r="FI166" s="381">
        <f>FH166*(1-VLOOKUP($AW166,'MP-2019_Female'!$A$3:$CH$103,IF(FI$104&gt;2034,84,(60+(FI$104-$AX$104)))))</f>
        <v>2.515064788582673E-2</v>
      </c>
      <c r="FJ166" s="381">
        <f>FI166*(1-VLOOKUP($AW166,'MP-2019_Female'!$A$3:$CH$103,IF(FJ$104&gt;2034,84,(60+(FJ$104-$AX$104)))))</f>
        <v>2.4906686601334209E-2</v>
      </c>
      <c r="FK166" s="381">
        <f>FJ166*(1-VLOOKUP($AW166,'MP-2019_Female'!$A$3:$CH$103,IF(FK$104&gt;2034,84,(60+(FK$104-$AX$104)))))</f>
        <v>2.4665091741301267E-2</v>
      </c>
      <c r="FL166" s="381">
        <f>FK166*(1-VLOOKUP($AW166,'MP-2019_Female'!$A$3:$CH$103,IF(FL$104&gt;2034,84,(60+(FL$104-$AX$104)))))</f>
        <v>2.4425840351410644E-2</v>
      </c>
      <c r="FM166" s="381">
        <f>FL166*(1-VLOOKUP($AW166,'MP-2019_Female'!$A$3:$CH$103,IF(FM$104&gt;2034,84,(60+(FM$104-$AX$104)))))</f>
        <v>2.4188909700001961E-2</v>
      </c>
      <c r="FN166" s="381">
        <f>FM166*(1-VLOOKUP($AW166,'MP-2019_Female'!$A$3:$CH$103,IF(FN$104&gt;2034,84,(60+(FN$104-$AX$104)))))</f>
        <v>2.3954277275911942E-2</v>
      </c>
    </row>
    <row r="167" spans="49:170">
      <c r="AW167" s="172">
        <v>87</v>
      </c>
      <c r="AX167" s="199">
        <f t="shared" si="32"/>
        <v>7.8050675412875706E-2</v>
      </c>
      <c r="AY167" s="334">
        <f t="shared" si="33"/>
        <v>8.0668699999999996E-2</v>
      </c>
      <c r="AZ167" s="381">
        <f>AY167*(1-VLOOKUP($AW167,'MP-2019_Female'!$A$3:$CH$103,IF(AZ$104&gt;2034,84,(60+(AZ$104-$AX$104)))))</f>
        <v>7.9958815439999997E-2</v>
      </c>
      <c r="BA167" s="381">
        <f>AZ167*(1-VLOOKUP($AW167,'MP-2019_Female'!$A$3:$CH$103,IF(BA$104&gt;2034,84,(60+(BA$104-$AX$104)))))</f>
        <v>7.9399103731919995E-2</v>
      </c>
      <c r="BB167" s="381">
        <f>BA167*(1-VLOOKUP($AW167,'MP-2019_Female'!$A$3:$CH$103,IF(BB$104&gt;2034,84,(60+(BB$104-$AX$104)))))</f>
        <v>7.8986228392514013E-2</v>
      </c>
      <c r="BC167" s="381">
        <f>BB167*(1-VLOOKUP($AW167,'MP-2019_Female'!$A$3:$CH$103,IF(BC$104&gt;2034,84,(60+(BC$104-$AX$104)))))</f>
        <v>7.8717675215979471E-2</v>
      </c>
      <c r="BD167" s="381">
        <f>BC167*(1-VLOOKUP($AW167,'MP-2019_Female'!$A$3:$CH$103,IF(BD$104&gt;2034,84,(60+(BD$104-$AX$104)))))</f>
        <v>7.858385516811231E-2</v>
      </c>
      <c r="BE167" s="381">
        <f>BD167*(1-VLOOKUP($AW167,'MP-2019_Female'!$A$3:$CH$103,IF(BE$104&gt;2034,84,(60+(BE$104-$AX$104)))))</f>
        <v>7.8442404228809701E-2</v>
      </c>
      <c r="BF167" s="381">
        <f>BE167*(1-VLOOKUP($AW167,'MP-2019_Female'!$A$3:$CH$103,IF(BF$104&gt;2034,84,(60+(BF$104-$AX$104)))))</f>
        <v>7.8269830939506319E-2</v>
      </c>
      <c r="BG167" s="381">
        <f>BF167*(1-VLOOKUP($AW167,'MP-2019_Female'!$A$3:$CH$103,IF(BG$104&gt;2034,84,(60+(BG$104-$AX$104)))))</f>
        <v>7.8050675412875706E-2</v>
      </c>
      <c r="BH167" s="381">
        <f>BG167*(1-VLOOKUP($AW167,'MP-2019_Female'!$A$3:$CH$103,IF(BH$104&gt;2034,84,(60+(BH$104-$AX$104)))))</f>
        <v>7.7777498048930652E-2</v>
      </c>
      <c r="BI167" s="381">
        <f>BH167*(1-VLOOKUP($AW167,'MP-2019_Female'!$A$3:$CH$103,IF(BI$104&gt;2034,84,(60+(BI$104-$AX$104)))))</f>
        <v>7.744305480732025E-2</v>
      </c>
      <c r="BJ167" s="471">
        <f>BI167*(1-VLOOKUP($AW167,'MP-2019_Female'!$A$3:$CH$103,IF(BJ$104&gt;2034,84,(60+(BJ$104-$AX$104)))))</f>
        <v>7.7040350922322184E-2</v>
      </c>
      <c r="BK167" s="381">
        <f>BJ167*(1-VLOOKUP($AW167,'MP-2019_Female'!$A$3:$CH$103,IF(BK$104&gt;2034,84,(60+(BK$104-$AX$104)))))</f>
        <v>7.6570404781696022E-2</v>
      </c>
      <c r="BL167" s="381">
        <f>BK167*(1-VLOOKUP($AW167,'MP-2019_Female'!$A$3:$CH$103,IF(BL$104&gt;2034,84,(60+(BL$104-$AX$104)))))</f>
        <v>7.6042068988702319E-2</v>
      </c>
      <c r="BM167" s="381">
        <f>BL167*(1-VLOOKUP($AW167,'MP-2019_Female'!$A$3:$CH$103,IF(BM$104&gt;2034,84,(60+(BM$104-$AX$104)))))</f>
        <v>7.5464149264388172E-2</v>
      </c>
      <c r="BN167" s="381">
        <f>BM167*(1-VLOOKUP($AW167,'MP-2019_Female'!$A$3:$CH$103,IF(BN$104&gt;2034,84,(60+(BN$104-$AX$104)))))</f>
        <v>7.485288965534663E-2</v>
      </c>
      <c r="BO167" s="381">
        <f>BN167*(1-VLOOKUP($AW167,'MP-2019_Female'!$A$3:$CH$103,IF(BO$104&gt;2034,84,(60+(BO$104-$AX$104)))))</f>
        <v>7.4216640093276193E-2</v>
      </c>
      <c r="BP167" s="381">
        <f>BO167*(1-VLOOKUP($AW167,'MP-2019_Female'!$A$3:$CH$103,IF(BP$104&gt;2034,84,(60+(BP$104-$AX$104)))))</f>
        <v>7.3563533660455357E-2</v>
      </c>
      <c r="BQ167" s="381">
        <f>BP167*(1-VLOOKUP($AW167,'MP-2019_Female'!$A$3:$CH$103,IF(BQ$104&gt;2034,84,(60+(BQ$104-$AX$104)))))</f>
        <v>7.2901461857511257E-2</v>
      </c>
      <c r="BR167" s="381">
        <f>BQ167*(1-VLOOKUP($AW167,'MP-2019_Female'!$A$3:$CH$103,IF(BR$104&gt;2034,84,(60+(BR$104-$AX$104)))))</f>
        <v>7.2230768408422158E-2</v>
      </c>
      <c r="BS167" s="381">
        <f>BR167*(1-VLOOKUP($AW167,'MP-2019_Female'!$A$3:$CH$103,IF(BS$104&gt;2034,84,(60+(BS$104-$AX$104)))))</f>
        <v>7.155902226222384E-2</v>
      </c>
      <c r="BT167" s="381">
        <f>BS167*(1-VLOOKUP($AW167,'MP-2019_Female'!$A$3:$CH$103,IF(BT$104&gt;2034,84,(60+(BT$104-$AX$104)))))</f>
        <v>7.088636745295894E-2</v>
      </c>
      <c r="BU167" s="381">
        <f>BT167*(1-VLOOKUP($AW167,'MP-2019_Female'!$A$3:$CH$103,IF(BU$104&gt;2034,84,(60+(BU$104-$AX$104)))))</f>
        <v>7.0212946962155839E-2</v>
      </c>
      <c r="BV167" s="381">
        <f>BU167*(1-VLOOKUP($AW167,'MP-2019_Female'!$A$3:$CH$103,IF(BV$104&gt;2034,84,(60+(BV$104-$AX$104)))))</f>
        <v>6.9545923966015361E-2</v>
      </c>
      <c r="BW167" s="381">
        <f>BV167*(1-VLOOKUP($AW167,'MP-2019_Female'!$A$3:$CH$103,IF(BW$104&gt;2034,84,(60+(BW$104-$AX$104)))))</f>
        <v>6.8878283095941614E-2</v>
      </c>
      <c r="BX167" s="381">
        <f>BW167*(1-VLOOKUP($AW167,'MP-2019_Female'!$A$3:$CH$103,IF(BX$104&gt;2034,84,(60+(BX$104-$AX$104)))))</f>
        <v>6.8223939406530168E-2</v>
      </c>
      <c r="BY167" s="381">
        <f>BX167*(1-VLOOKUP($AW167,'MP-2019_Female'!$A$3:$CH$103,IF(BY$104&gt;2034,84,(60+(BY$104-$AX$104)))))</f>
        <v>6.7575811982168138E-2</v>
      </c>
      <c r="BZ167" s="381">
        <f>BY167*(1-VLOOKUP($AW167,'MP-2019_Female'!$A$3:$CH$103,IF(BZ$104&gt;2034,84,(60+(BZ$104-$AX$104)))))</f>
        <v>6.693384176833754E-2</v>
      </c>
      <c r="CA167" s="381">
        <f>BZ167*(1-VLOOKUP($AW167,'MP-2019_Female'!$A$3:$CH$103,IF(CA$104&gt;2034,84,(60+(CA$104-$AX$104)))))</f>
        <v>6.6297970271538331E-2</v>
      </c>
      <c r="CB167" s="381">
        <f>CA167*(1-VLOOKUP($AW167,'MP-2019_Female'!$A$3:$CH$103,IF(CB$104&gt;2034,84,(60+(CB$104-$AX$104)))))</f>
        <v>6.5668139553958726E-2</v>
      </c>
      <c r="CC167" s="381">
        <f>CB167*(1-VLOOKUP($AW167,'MP-2019_Female'!$A$3:$CH$103,IF(CC$104&gt;2034,84,(60+(CC$104-$AX$104)))))</f>
        <v>6.5044292228196118E-2</v>
      </c>
      <c r="CD167" s="381">
        <f>CC167*(1-VLOOKUP($AW167,'MP-2019_Female'!$A$3:$CH$103,IF(CD$104&gt;2034,84,(60+(CD$104-$AX$104)))))</f>
        <v>6.4426371452028258E-2</v>
      </c>
      <c r="CE167" s="381">
        <f>CD167*(1-VLOOKUP($AW167,'MP-2019_Female'!$A$3:$CH$103,IF(CE$104&gt;2034,84,(60+(CE$104-$AX$104)))))</f>
        <v>6.3814320923233997E-2</v>
      </c>
      <c r="CF167" s="381">
        <f>CE167*(1-VLOOKUP($AW167,'MP-2019_Female'!$A$3:$CH$103,IF(CF$104&gt;2034,84,(60+(CF$104-$AX$104)))))</f>
        <v>6.3208084874463277E-2</v>
      </c>
      <c r="CG167" s="381">
        <f>CF167*(1-VLOOKUP($AW167,'MP-2019_Female'!$A$3:$CH$103,IF(CG$104&gt;2034,84,(60+(CG$104-$AX$104)))))</f>
        <v>6.2607608068155879E-2</v>
      </c>
      <c r="CH167" s="381">
        <f>CG167*(1-VLOOKUP($AW167,'MP-2019_Female'!$A$3:$CH$103,IF(CH$104&gt;2034,84,(60+(CH$104-$AX$104)))))</f>
        <v>6.2012835791508403E-2</v>
      </c>
      <c r="CI167" s="381">
        <f>CH167*(1-VLOOKUP($AW167,'MP-2019_Female'!$A$3:$CH$103,IF(CI$104&gt;2034,84,(60+(CI$104-$AX$104)))))</f>
        <v>6.1423713851489078E-2</v>
      </c>
      <c r="CJ167" s="381">
        <f>CI167*(1-VLOOKUP($AW167,'MP-2019_Female'!$A$3:$CH$103,IF(CJ$104&gt;2034,84,(60+(CJ$104-$AX$104)))))</f>
        <v>6.0840188569899936E-2</v>
      </c>
      <c r="CK167" s="381">
        <f>CJ167*(1-VLOOKUP($AW167,'MP-2019_Female'!$A$3:$CH$103,IF(CK$104&gt;2034,84,(60+(CK$104-$AX$104)))))</f>
        <v>6.0262206778485893E-2</v>
      </c>
      <c r="CL167" s="381">
        <f>CK167*(1-VLOOKUP($AW167,'MP-2019_Female'!$A$3:$CH$103,IF(CL$104&gt;2034,84,(60+(CL$104-$AX$104)))))</f>
        <v>5.9689715814090279E-2</v>
      </c>
      <c r="CM167" s="381">
        <f>CL167*(1-VLOOKUP($AW167,'MP-2019_Female'!$A$3:$CH$103,IF(CM$104&gt;2034,84,(60+(CM$104-$AX$104)))))</f>
        <v>5.9122663513856422E-2</v>
      </c>
      <c r="CN167" s="381">
        <f>CM167*(1-VLOOKUP($AW167,'MP-2019_Female'!$A$3:$CH$103,IF(CN$104&gt;2034,84,(60+(CN$104-$AX$104)))))</f>
        <v>5.8560998210474786E-2</v>
      </c>
      <c r="CO167" s="381">
        <f>CN167*(1-VLOOKUP($AW167,'MP-2019_Female'!$A$3:$CH$103,IF(CO$104&gt;2034,84,(60+(CO$104-$AX$104)))))</f>
        <v>5.8004668727475277E-2</v>
      </c>
      <c r="CP167" s="381">
        <f>CO167*(1-VLOOKUP($AW167,'MP-2019_Female'!$A$3:$CH$103,IF(CP$104&gt;2034,84,(60+(CP$104-$AX$104)))))</f>
        <v>5.7453624374564263E-2</v>
      </c>
      <c r="CQ167" s="381">
        <f>CP167*(1-VLOOKUP($AW167,'MP-2019_Female'!$A$3:$CH$103,IF(CQ$104&gt;2034,84,(60+(CQ$104-$AX$104)))))</f>
        <v>5.6907814943005904E-2</v>
      </c>
      <c r="CR167" s="381">
        <f>CQ167*(1-VLOOKUP($AW167,'MP-2019_Female'!$A$3:$CH$103,IF(CR$104&gt;2034,84,(60+(CR$104-$AX$104)))))</f>
        <v>5.636719070104735E-2</v>
      </c>
      <c r="CS167" s="381">
        <f>CR167*(1-VLOOKUP($AW167,'MP-2019_Female'!$A$3:$CH$103,IF(CS$104&gt;2034,84,(60+(CS$104-$AX$104)))))</f>
        <v>5.5831702389387401E-2</v>
      </c>
      <c r="CT167" s="381">
        <f>CS167*(1-VLOOKUP($AW167,'MP-2019_Female'!$A$3:$CH$103,IF(CT$104&gt;2034,84,(60+(CT$104-$AX$104)))))</f>
        <v>5.530130121668822E-2</v>
      </c>
      <c r="CU167" s="381">
        <f>CT167*(1-VLOOKUP($AW167,'MP-2019_Female'!$A$3:$CH$103,IF(CU$104&gt;2034,84,(60+(CU$104-$AX$104)))))</f>
        <v>5.4775938855129686E-2</v>
      </c>
      <c r="CV167" s="381">
        <f>CU167*(1-VLOOKUP($AW167,'MP-2019_Female'!$A$3:$CH$103,IF(CV$104&gt;2034,84,(60+(CV$104-$AX$104)))))</f>
        <v>5.4255567436005958E-2</v>
      </c>
      <c r="CW167" s="381">
        <f>CV167*(1-VLOOKUP($AW167,'MP-2019_Female'!$A$3:$CH$103,IF(CW$104&gt;2034,84,(60+(CW$104-$AX$104)))))</f>
        <v>5.3740139545363906E-2</v>
      </c>
      <c r="CX167" s="381">
        <f>CW167*(1-VLOOKUP($AW167,'MP-2019_Female'!$A$3:$CH$103,IF(CX$104&gt;2034,84,(60+(CX$104-$AX$104)))))</f>
        <v>5.322960821968295E-2</v>
      </c>
      <c r="CY167" s="381">
        <f>CX167*(1-VLOOKUP($AW167,'MP-2019_Female'!$A$3:$CH$103,IF(CY$104&gt;2034,84,(60+(CY$104-$AX$104)))))</f>
        <v>5.2723926941595965E-2</v>
      </c>
      <c r="CZ167" s="381">
        <f>CY167*(1-VLOOKUP($AW167,'MP-2019_Female'!$A$3:$CH$103,IF(CZ$104&gt;2034,84,(60+(CZ$104-$AX$104)))))</f>
        <v>5.2223049635650803E-2</v>
      </c>
      <c r="DA167" s="381">
        <f>CZ167*(1-VLOOKUP($AW167,'MP-2019_Female'!$A$3:$CH$103,IF(DA$104&gt;2034,84,(60+(DA$104-$AX$104)))))</f>
        <v>5.1726930664112124E-2</v>
      </c>
      <c r="DB167" s="381">
        <f>DA167*(1-VLOOKUP($AW167,'MP-2019_Female'!$A$3:$CH$103,IF(DB$104&gt;2034,84,(60+(DB$104-$AX$104)))))</f>
        <v>5.1235524822803059E-2</v>
      </c>
      <c r="DC167" s="381">
        <f>DB167*(1-VLOOKUP($AW167,'MP-2019_Female'!$A$3:$CH$103,IF(DC$104&gt;2034,84,(60+(DC$104-$AX$104)))))</f>
        <v>5.0748787336986435E-2</v>
      </c>
      <c r="DD167" s="381">
        <f>DC167*(1-VLOOKUP($AW167,'MP-2019_Female'!$A$3:$CH$103,IF(DD$104&gt;2034,84,(60+(DD$104-$AX$104)))))</f>
        <v>5.0266673857285067E-2</v>
      </c>
      <c r="DE167" s="381">
        <f>DD167*(1-VLOOKUP($AW167,'MP-2019_Female'!$A$3:$CH$103,IF(DE$104&gt;2034,84,(60+(DE$104-$AX$104)))))</f>
        <v>4.9789140455640861E-2</v>
      </c>
      <c r="DF167" s="381">
        <f>DE167*(1-VLOOKUP($AW167,'MP-2019_Female'!$A$3:$CH$103,IF(DF$104&gt;2034,84,(60+(DF$104-$AX$104)))))</f>
        <v>4.9316143621312272E-2</v>
      </c>
      <c r="DG167" s="381">
        <f>DF167*(1-VLOOKUP($AW167,'MP-2019_Female'!$A$3:$CH$103,IF(DG$104&gt;2034,84,(60+(DG$104-$AX$104)))))</f>
        <v>4.8847640256909811E-2</v>
      </c>
      <c r="DH167" s="381">
        <f>DG167*(1-VLOOKUP($AW167,'MP-2019_Female'!$A$3:$CH$103,IF(DH$104&gt;2034,84,(60+(DH$104-$AX$104)))))</f>
        <v>4.8383587674469167E-2</v>
      </c>
      <c r="DI167" s="381">
        <f>DH167*(1-VLOOKUP($AW167,'MP-2019_Female'!$A$3:$CH$103,IF(DI$104&gt;2034,84,(60+(DI$104-$AX$104)))))</f>
        <v>4.7923943591561713E-2</v>
      </c>
      <c r="DJ167" s="381">
        <f>DI167*(1-VLOOKUP($AW167,'MP-2019_Female'!$A$3:$CH$103,IF(DJ$104&gt;2034,84,(60+(DJ$104-$AX$104)))))</f>
        <v>4.7468666127441876E-2</v>
      </c>
      <c r="DK167" s="381">
        <f>DJ167*(1-VLOOKUP($AW167,'MP-2019_Female'!$A$3:$CH$103,IF(DK$104&gt;2034,84,(60+(DK$104-$AX$104)))))</f>
        <v>4.7017713799231184E-2</v>
      </c>
      <c r="DL167" s="381">
        <f>DK167*(1-VLOOKUP($AW167,'MP-2019_Female'!$A$3:$CH$103,IF(DL$104&gt;2034,84,(60+(DL$104-$AX$104)))))</f>
        <v>4.6571045518138489E-2</v>
      </c>
      <c r="DM167" s="381">
        <f>DL167*(1-VLOOKUP($AW167,'MP-2019_Female'!$A$3:$CH$103,IF(DM$104&gt;2034,84,(60+(DM$104-$AX$104)))))</f>
        <v>4.6128620585716172E-2</v>
      </c>
      <c r="DN167" s="381">
        <f>DM167*(1-VLOOKUP($AW167,'MP-2019_Female'!$A$3:$CH$103,IF(DN$104&gt;2034,84,(60+(DN$104-$AX$104)))))</f>
        <v>4.5690398690151873E-2</v>
      </c>
      <c r="DO167" s="381">
        <f>DN167*(1-VLOOKUP($AW167,'MP-2019_Female'!$A$3:$CH$103,IF(DO$104&gt;2034,84,(60+(DO$104-$AX$104)))))</f>
        <v>4.5256339902595435E-2</v>
      </c>
      <c r="DP167" s="381">
        <f>DO167*(1-VLOOKUP($AW167,'MP-2019_Female'!$A$3:$CH$103,IF(DP$104&gt;2034,84,(60+(DP$104-$AX$104)))))</f>
        <v>4.4826404673520781E-2</v>
      </c>
      <c r="DQ167" s="381">
        <f>DP167*(1-VLOOKUP($AW167,'MP-2019_Female'!$A$3:$CH$103,IF(DQ$104&gt;2034,84,(60+(DQ$104-$AX$104)))))</f>
        <v>4.4400553829122336E-2</v>
      </c>
      <c r="DR167" s="381">
        <f>DQ167*(1-VLOOKUP($AW167,'MP-2019_Female'!$A$3:$CH$103,IF(DR$104&gt;2034,84,(60+(DR$104-$AX$104)))))</f>
        <v>4.3978748567745675E-2</v>
      </c>
      <c r="DS167" s="381">
        <f>DR167*(1-VLOOKUP($AW167,'MP-2019_Female'!$A$3:$CH$103,IF(DS$104&gt;2034,84,(60+(DS$104-$AX$104)))))</f>
        <v>4.3560950456352096E-2</v>
      </c>
      <c r="DT167" s="381">
        <f>DS167*(1-VLOOKUP($AW167,'MP-2019_Female'!$A$3:$CH$103,IF(DT$104&gt;2034,84,(60+(DT$104-$AX$104)))))</f>
        <v>4.3147121427016752E-2</v>
      </c>
      <c r="DU167" s="381">
        <f>DT167*(1-VLOOKUP($AW167,'MP-2019_Female'!$A$3:$CH$103,IF(DU$104&gt;2034,84,(60+(DU$104-$AX$104)))))</f>
        <v>4.2737223773460092E-2</v>
      </c>
      <c r="DV167" s="381">
        <f>DU167*(1-VLOOKUP($AW167,'MP-2019_Female'!$A$3:$CH$103,IF(DV$104&gt;2034,84,(60+(DV$104-$AX$104)))))</f>
        <v>4.2331220147612224E-2</v>
      </c>
      <c r="DW167" s="381">
        <f>DV167*(1-VLOOKUP($AW167,'MP-2019_Female'!$A$3:$CH$103,IF(DW$104&gt;2034,84,(60+(DW$104-$AX$104)))))</f>
        <v>4.1929073556209909E-2</v>
      </c>
      <c r="DX167" s="381">
        <f>DW167*(1-VLOOKUP($AW167,'MP-2019_Female'!$A$3:$CH$103,IF(DX$104&gt;2034,84,(60+(DX$104-$AX$104)))))</f>
        <v>4.1530747357425915E-2</v>
      </c>
      <c r="DY167" s="381">
        <f>DX167*(1-VLOOKUP($AW167,'MP-2019_Female'!$A$3:$CH$103,IF(DY$104&gt;2034,84,(60+(DY$104-$AX$104)))))</f>
        <v>4.1136205257530374E-2</v>
      </c>
      <c r="DZ167" s="381">
        <f>DY167*(1-VLOOKUP($AW167,'MP-2019_Female'!$A$3:$CH$103,IF(DZ$104&gt;2034,84,(60+(DZ$104-$AX$104)))))</f>
        <v>4.0745411307583836E-2</v>
      </c>
      <c r="EA167" s="381">
        <f>DZ167*(1-VLOOKUP($AW167,'MP-2019_Female'!$A$3:$CH$103,IF(EA$104&gt;2034,84,(60+(EA$104-$AX$104)))))</f>
        <v>4.0358329900161791E-2</v>
      </c>
      <c r="EB167" s="381">
        <f>EA167*(1-VLOOKUP($AW167,'MP-2019_Female'!$A$3:$CH$103,IF(EB$104&gt;2034,84,(60+(EB$104-$AX$104)))))</f>
        <v>3.9974925766110253E-2</v>
      </c>
      <c r="EC167" s="381">
        <f>EB167*(1-VLOOKUP($AW167,'MP-2019_Female'!$A$3:$CH$103,IF(EC$104&gt;2034,84,(60+(EC$104-$AX$104)))))</f>
        <v>3.9595163971332205E-2</v>
      </c>
      <c r="ED167" s="381">
        <f>EC167*(1-VLOOKUP($AW167,'MP-2019_Female'!$A$3:$CH$103,IF(ED$104&gt;2034,84,(60+(ED$104-$AX$104)))))</f>
        <v>3.9219009913604552E-2</v>
      </c>
      <c r="EE167" s="381">
        <f>ED167*(1-VLOOKUP($AW167,'MP-2019_Female'!$A$3:$CH$103,IF(EE$104&gt;2034,84,(60+(EE$104-$AX$104)))))</f>
        <v>3.8846429319425307E-2</v>
      </c>
      <c r="EF167" s="381">
        <f>EE167*(1-VLOOKUP($AW167,'MP-2019_Female'!$A$3:$CH$103,IF(EF$104&gt;2034,84,(60+(EF$104-$AX$104)))))</f>
        <v>3.8477388240890767E-2</v>
      </c>
      <c r="EG167" s="381">
        <f>EF167*(1-VLOOKUP($AW167,'MP-2019_Female'!$A$3:$CH$103,IF(EG$104&gt;2034,84,(60+(EG$104-$AX$104)))))</f>
        <v>3.8111853052602306E-2</v>
      </c>
      <c r="EH167" s="381">
        <f>EG167*(1-VLOOKUP($AW167,'MP-2019_Female'!$A$3:$CH$103,IF(EH$104&gt;2034,84,(60+(EH$104-$AX$104)))))</f>
        <v>3.7749790448602584E-2</v>
      </c>
      <c r="EI167" s="381">
        <f>EH167*(1-VLOOKUP($AW167,'MP-2019_Female'!$A$3:$CH$103,IF(EI$104&gt;2034,84,(60+(EI$104-$AX$104)))))</f>
        <v>3.7391167439340858E-2</v>
      </c>
      <c r="EJ167" s="381">
        <f>EI167*(1-VLOOKUP($AW167,'MP-2019_Female'!$A$3:$CH$103,IF(EJ$104&gt;2034,84,(60+(EJ$104-$AX$104)))))</f>
        <v>3.703595134866712E-2</v>
      </c>
      <c r="EK167" s="381">
        <f>EJ167*(1-VLOOKUP($AW167,'MP-2019_Female'!$A$3:$CH$103,IF(EK$104&gt;2034,84,(60+(EK$104-$AX$104)))))</f>
        <v>3.6684109810854786E-2</v>
      </c>
      <c r="EL167" s="381">
        <f>EK167*(1-VLOOKUP($AW167,'MP-2019_Female'!$A$3:$CH$103,IF(EL$104&gt;2034,84,(60+(EL$104-$AX$104)))))</f>
        <v>3.6335610767651669E-2</v>
      </c>
      <c r="EM167" s="381">
        <f>EL167*(1-VLOOKUP($AW167,'MP-2019_Female'!$A$3:$CH$103,IF(EM$104&gt;2034,84,(60+(EM$104-$AX$104)))))</f>
        <v>3.5990422465358982E-2</v>
      </c>
      <c r="EN167" s="381">
        <f>EM167*(1-VLOOKUP($AW167,'MP-2019_Female'!$A$3:$CH$103,IF(EN$104&gt;2034,84,(60+(EN$104-$AX$104)))))</f>
        <v>3.564851345193807E-2</v>
      </c>
      <c r="EO167" s="381">
        <f>EN167*(1-VLOOKUP($AW167,'MP-2019_Female'!$A$3:$CH$103,IF(EO$104&gt;2034,84,(60+(EO$104-$AX$104)))))</f>
        <v>3.5309852574144658E-2</v>
      </c>
      <c r="EP167" s="381">
        <f>EO167*(1-VLOOKUP($AW167,'MP-2019_Female'!$A$3:$CH$103,IF(EP$104&gt;2034,84,(60+(EP$104-$AX$104)))))</f>
        <v>3.4974408974690285E-2</v>
      </c>
      <c r="EQ167" s="381">
        <f>EP167*(1-VLOOKUP($AW167,'MP-2019_Female'!$A$3:$CH$103,IF(EQ$104&gt;2034,84,(60+(EQ$104-$AX$104)))))</f>
        <v>3.4642152089430729E-2</v>
      </c>
      <c r="ER167" s="381">
        <f>EQ167*(1-VLOOKUP($AW167,'MP-2019_Female'!$A$3:$CH$103,IF(ER$104&gt;2034,84,(60+(ER$104-$AX$104)))))</f>
        <v>3.4313051644581136E-2</v>
      </c>
      <c r="ES167" s="381">
        <f>ER167*(1-VLOOKUP($AW167,'MP-2019_Female'!$A$3:$CH$103,IF(ES$104&gt;2034,84,(60+(ES$104-$AX$104)))))</f>
        <v>3.3987077653957615E-2</v>
      </c>
      <c r="ET167" s="381">
        <f>ES167*(1-VLOOKUP($AW167,'MP-2019_Female'!$A$3:$CH$103,IF(ET$104&gt;2034,84,(60+(ET$104-$AX$104)))))</f>
        <v>3.3664200416245016E-2</v>
      </c>
      <c r="EU167" s="381">
        <f>ET167*(1-VLOOKUP($AW167,'MP-2019_Female'!$A$3:$CH$103,IF(EU$104&gt;2034,84,(60+(EU$104-$AX$104)))))</f>
        <v>3.3344390512290691E-2</v>
      </c>
      <c r="EV167" s="381">
        <f>EU167*(1-VLOOKUP($AW167,'MP-2019_Female'!$A$3:$CH$103,IF(EV$104&gt;2034,84,(60+(EV$104-$AX$104)))))</f>
        <v>3.3027618802423928E-2</v>
      </c>
      <c r="EW167" s="381">
        <f>EV167*(1-VLOOKUP($AW167,'MP-2019_Female'!$A$3:$CH$103,IF(EW$104&gt;2034,84,(60+(EW$104-$AX$104)))))</f>
        <v>3.2713856423800904E-2</v>
      </c>
      <c r="EX167" s="381">
        <f>EW167*(1-VLOOKUP($AW167,'MP-2019_Female'!$A$3:$CH$103,IF(EX$104&gt;2034,84,(60+(EX$104-$AX$104)))))</f>
        <v>3.2403074787774794E-2</v>
      </c>
      <c r="EY167" s="381">
        <f>EX167*(1-VLOOKUP($AW167,'MP-2019_Female'!$A$3:$CH$103,IF(EY$104&gt;2034,84,(60+(EY$104-$AX$104)))))</f>
        <v>3.2095245577290932E-2</v>
      </c>
      <c r="EZ167" s="381">
        <f>EY167*(1-VLOOKUP($AW167,'MP-2019_Female'!$A$3:$CH$103,IF(EZ$104&gt;2034,84,(60+(EZ$104-$AX$104)))))</f>
        <v>3.1790340744306672E-2</v>
      </c>
      <c r="FA167" s="381">
        <f>EZ167*(1-VLOOKUP($AW167,'MP-2019_Female'!$A$3:$CH$103,IF(FA$104&gt;2034,84,(60+(FA$104-$AX$104)))))</f>
        <v>3.1488332507235761E-2</v>
      </c>
      <c r="FB167" s="381">
        <f>FA167*(1-VLOOKUP($AW167,'MP-2019_Female'!$A$3:$CH$103,IF(FB$104&gt;2034,84,(60+(FB$104-$AX$104)))))</f>
        <v>3.1189193348417021E-2</v>
      </c>
      <c r="FC167" s="381">
        <f>FB167*(1-VLOOKUP($AW167,'MP-2019_Female'!$A$3:$CH$103,IF(FC$104&gt;2034,84,(60+(FC$104-$AX$104)))))</f>
        <v>3.0892896011607062E-2</v>
      </c>
      <c r="FD167" s="381">
        <f>FC167*(1-VLOOKUP($AW167,'MP-2019_Female'!$A$3:$CH$103,IF(FD$104&gt;2034,84,(60+(FD$104-$AX$104)))))</f>
        <v>3.0599413499496797E-2</v>
      </c>
      <c r="FE167" s="381">
        <f>FD167*(1-VLOOKUP($AW167,'MP-2019_Female'!$A$3:$CH$103,IF(FE$104&gt;2034,84,(60+(FE$104-$AX$104)))))</f>
        <v>3.0308719071251579E-2</v>
      </c>
      <c r="FF167" s="381">
        <f>FE167*(1-VLOOKUP($AW167,'MP-2019_Female'!$A$3:$CH$103,IF(FF$104&gt;2034,84,(60+(FF$104-$AX$104)))))</f>
        <v>3.002078624007469E-2</v>
      </c>
      <c r="FG167" s="381">
        <f>FF167*(1-VLOOKUP($AW167,'MP-2019_Female'!$A$3:$CH$103,IF(FG$104&gt;2034,84,(60+(FG$104-$AX$104)))))</f>
        <v>2.9735588770793981E-2</v>
      </c>
      <c r="FH167" s="381">
        <f>FG167*(1-VLOOKUP($AW167,'MP-2019_Female'!$A$3:$CH$103,IF(FH$104&gt;2034,84,(60+(FH$104-$AX$104)))))</f>
        <v>2.9453100677471439E-2</v>
      </c>
      <c r="FI167" s="381">
        <f>FH167*(1-VLOOKUP($AW167,'MP-2019_Female'!$A$3:$CH$103,IF(FI$104&gt;2034,84,(60+(FI$104-$AX$104)))))</f>
        <v>2.9173296221035462E-2</v>
      </c>
      <c r="FJ167" s="381">
        <f>FI167*(1-VLOOKUP($AW167,'MP-2019_Female'!$A$3:$CH$103,IF(FJ$104&gt;2034,84,(60+(FJ$104-$AX$104)))))</f>
        <v>2.8896149906935627E-2</v>
      </c>
      <c r="FK167" s="381">
        <f>FJ167*(1-VLOOKUP($AW167,'MP-2019_Female'!$A$3:$CH$103,IF(FK$104&gt;2034,84,(60+(FK$104-$AX$104)))))</f>
        <v>2.8621636482819738E-2</v>
      </c>
      <c r="FL167" s="381">
        <f>FK167*(1-VLOOKUP($AW167,'MP-2019_Female'!$A$3:$CH$103,IF(FL$104&gt;2034,84,(60+(FL$104-$AX$104)))))</f>
        <v>2.8349730936232952E-2</v>
      </c>
      <c r="FM167" s="381">
        <f>FL167*(1-VLOOKUP($AW167,'MP-2019_Female'!$A$3:$CH$103,IF(FM$104&gt;2034,84,(60+(FM$104-$AX$104)))))</f>
        <v>2.808040849233874E-2</v>
      </c>
      <c r="FN167" s="381">
        <f>FM167*(1-VLOOKUP($AW167,'MP-2019_Female'!$A$3:$CH$103,IF(FN$104&gt;2034,84,(60+(FN$104-$AX$104)))))</f>
        <v>2.7813644611661522E-2</v>
      </c>
    </row>
    <row r="168" spans="49:170">
      <c r="AW168" s="172">
        <v>88</v>
      </c>
      <c r="AX168" s="199">
        <f t="shared" si="32"/>
        <v>8.8399552122114117E-2</v>
      </c>
      <c r="AY168" s="334">
        <f t="shared" si="33"/>
        <v>9.1364600000000004E-2</v>
      </c>
      <c r="AZ168" s="381">
        <f>AY168*(1-VLOOKUP($AW168,'MP-2019_Female'!$A$3:$CH$103,IF(AZ$104&gt;2034,84,(60+(AZ$104-$AX$104)))))</f>
        <v>9.056972798E-2</v>
      </c>
      <c r="BA168" s="381">
        <f>AZ168*(1-VLOOKUP($AW168,'MP-2019_Female'!$A$3:$CH$103,IF(BA$104&gt;2034,84,(60+(BA$104-$AX$104)))))</f>
        <v>8.9944796856938E-2</v>
      </c>
      <c r="BB168" s="381">
        <f>BA168*(1-VLOOKUP($AW168,'MP-2019_Female'!$A$3:$CH$103,IF(BB$104&gt;2034,84,(60+(BB$104-$AX$104)))))</f>
        <v>8.9477083913281921E-2</v>
      </c>
      <c r="BC168" s="381">
        <f>BB168*(1-VLOOKUP($AW168,'MP-2019_Female'!$A$3:$CH$103,IF(BC$104&gt;2034,84,(60+(BC$104-$AX$104)))))</f>
        <v>8.9163914119585436E-2</v>
      </c>
      <c r="BD168" s="381">
        <f>BC168*(1-VLOOKUP($AW168,'MP-2019_Female'!$A$3:$CH$103,IF(BD$104&gt;2034,84,(60+(BD$104-$AX$104)))))</f>
        <v>8.9003419074170184E-2</v>
      </c>
      <c r="BE168" s="381">
        <f>BD168*(1-VLOOKUP($AW168,'MP-2019_Female'!$A$3:$CH$103,IF(BE$104&gt;2034,84,(60+(BE$104-$AX$104)))))</f>
        <v>8.8834312577929259E-2</v>
      </c>
      <c r="BF168" s="381">
        <f>BE168*(1-VLOOKUP($AW168,'MP-2019_Female'!$A$3:$CH$103,IF(BF$104&gt;2034,84,(60+(BF$104-$AX$104)))))</f>
        <v>8.863887709025782E-2</v>
      </c>
      <c r="BG168" s="381">
        <f>BF168*(1-VLOOKUP($AW168,'MP-2019_Female'!$A$3:$CH$103,IF(BG$104&gt;2034,84,(60+(BG$104-$AX$104)))))</f>
        <v>8.8399552122114117E-2</v>
      </c>
      <c r="BH168" s="381">
        <f>BG168*(1-VLOOKUP($AW168,'MP-2019_Female'!$A$3:$CH$103,IF(BH$104&gt;2034,84,(60+(BH$104-$AX$104)))))</f>
        <v>8.8107833600111138E-2</v>
      </c>
      <c r="BI168" s="381">
        <f>BH168*(1-VLOOKUP($AW168,'MP-2019_Female'!$A$3:$CH$103,IF(BI$104&gt;2034,84,(60+(BI$104-$AX$104)))))</f>
        <v>8.7746591482350686E-2</v>
      </c>
      <c r="BJ168" s="471">
        <f>BI168*(1-VLOOKUP($AW168,'MP-2019_Female'!$A$3:$CH$103,IF(BJ$104&gt;2034,84,(60+(BJ$104-$AX$104)))))</f>
        <v>8.7316633184087167E-2</v>
      </c>
      <c r="BK168" s="381">
        <f>BJ168*(1-VLOOKUP($AW168,'MP-2019_Female'!$A$3:$CH$103,IF(BK$104&gt;2034,84,(60+(BK$104-$AX$104)))))</f>
        <v>8.6810196711619464E-2</v>
      </c>
      <c r="BL168" s="381">
        <f>BK168*(1-VLOOKUP($AW168,'MP-2019_Female'!$A$3:$CH$103,IF(BL$104&gt;2034,84,(60+(BL$104-$AX$104)))))</f>
        <v>8.6237249413322767E-2</v>
      </c>
      <c r="BM168" s="381">
        <f>BL168*(1-VLOOKUP($AW168,'MP-2019_Female'!$A$3:$CH$103,IF(BM$104&gt;2034,84,(60+(BM$104-$AX$104)))))</f>
        <v>8.561634121754684E-2</v>
      </c>
      <c r="BN168" s="381">
        <f>BM168*(1-VLOOKUP($AW168,'MP-2019_Female'!$A$3:$CH$103,IF(BN$104&gt;2034,84,(60+(BN$104-$AX$104)))))</f>
        <v>8.4957095390171725E-2</v>
      </c>
      <c r="BO168" s="381">
        <f>BN168*(1-VLOOKUP($AW168,'MP-2019_Female'!$A$3:$CH$103,IF(BO$104&gt;2034,84,(60+(BO$104-$AX$104)))))</f>
        <v>8.426894291751133E-2</v>
      </c>
      <c r="BP168" s="381">
        <f>BO168*(1-VLOOKUP($AW168,'MP-2019_Female'!$A$3:$CH$103,IF(BP$104&gt;2034,84,(60+(BP$104-$AX$104)))))</f>
        <v>8.3552656902712491E-2</v>
      </c>
      <c r="BQ168" s="381">
        <f>BP168*(1-VLOOKUP($AW168,'MP-2019_Female'!$A$3:$CH$103,IF(BQ$104&gt;2034,84,(60+(BQ$104-$AX$104)))))</f>
        <v>8.2817393521968624E-2</v>
      </c>
      <c r="BR168" s="381">
        <f>BQ168*(1-VLOOKUP($AW168,'MP-2019_Female'!$A$3:$CH$103,IF(BR$104&gt;2034,84,(60+(BR$104-$AX$104)))))</f>
        <v>8.2072036980270907E-2</v>
      </c>
      <c r="BS168" s="381">
        <f>BR168*(1-VLOOKUP($AW168,'MP-2019_Female'!$A$3:$CH$103,IF(BS$104&gt;2034,84,(60+(BS$104-$AX$104)))))</f>
        <v>8.1325181443750436E-2</v>
      </c>
      <c r="BT168" s="381">
        <f>BS168*(1-VLOOKUP($AW168,'MP-2019_Female'!$A$3:$CH$103,IF(BT$104&gt;2034,84,(60+(BT$104-$AX$104)))))</f>
        <v>8.0576989774467936E-2</v>
      </c>
      <c r="BU168" s="381">
        <f>BT168*(1-VLOOKUP($AW168,'MP-2019_Female'!$A$3:$CH$103,IF(BU$104&gt;2034,84,(60+(BU$104-$AX$104)))))</f>
        <v>7.9827623769565384E-2</v>
      </c>
      <c r="BV168" s="381">
        <f>BU168*(1-VLOOKUP($AW168,'MP-2019_Female'!$A$3:$CH$103,IF(BV$104&gt;2034,84,(60+(BV$104-$AX$104)))))</f>
        <v>7.907724410613147E-2</v>
      </c>
      <c r="BW168" s="381">
        <f>BV168*(1-VLOOKUP($AW168,'MP-2019_Female'!$A$3:$CH$103,IF(BW$104&gt;2034,84,(60+(BW$104-$AX$104)))))</f>
        <v>7.8326010287123229E-2</v>
      </c>
      <c r="BX168" s="381">
        <f>BW168*(1-VLOOKUP($AW168,'MP-2019_Female'!$A$3:$CH$103,IF(BX$104&gt;2034,84,(60+(BX$104-$AX$104)))))</f>
        <v>7.7589745790424269E-2</v>
      </c>
      <c r="BY168" s="381">
        <f>BX168*(1-VLOOKUP($AW168,'MP-2019_Female'!$A$3:$CH$103,IF(BY$104&gt;2034,84,(60+(BY$104-$AX$104)))))</f>
        <v>7.6860402179994278E-2</v>
      </c>
      <c r="BZ168" s="381">
        <f>BY168*(1-VLOOKUP($AW168,'MP-2019_Female'!$A$3:$CH$103,IF(BZ$104&gt;2034,84,(60+(BZ$104-$AX$104)))))</f>
        <v>7.6137914399502335E-2</v>
      </c>
      <c r="CA168" s="381">
        <f>BZ168*(1-VLOOKUP($AW168,'MP-2019_Female'!$A$3:$CH$103,IF(CA$104&gt;2034,84,(60+(CA$104-$AX$104)))))</f>
        <v>7.5422218004147015E-2</v>
      </c>
      <c r="CB168" s="381">
        <f>CA168*(1-VLOOKUP($AW168,'MP-2019_Female'!$A$3:$CH$103,IF(CB$104&gt;2034,84,(60+(CB$104-$AX$104)))))</f>
        <v>7.471324915490804E-2</v>
      </c>
      <c r="CC168" s="381">
        <f>CB168*(1-VLOOKUP($AW168,'MP-2019_Female'!$A$3:$CH$103,IF(CC$104&gt;2034,84,(60+(CC$104-$AX$104)))))</f>
        <v>7.4010944612851903E-2</v>
      </c>
      <c r="CD168" s="381">
        <f>CC168*(1-VLOOKUP($AW168,'MP-2019_Female'!$A$3:$CH$103,IF(CD$104&gt;2034,84,(60+(CD$104-$AX$104)))))</f>
        <v>7.3315241733491104E-2</v>
      </c>
      <c r="CE168" s="381">
        <f>CD168*(1-VLOOKUP($AW168,'MP-2019_Female'!$A$3:$CH$103,IF(CE$104&gt;2034,84,(60+(CE$104-$AX$104)))))</f>
        <v>7.2626078461196286E-2</v>
      </c>
      <c r="CF168" s="381">
        <f>CE168*(1-VLOOKUP($AW168,'MP-2019_Female'!$A$3:$CH$103,IF(CF$104&gt;2034,84,(60+(CF$104-$AX$104)))))</f>
        <v>7.1943393323661037E-2</v>
      </c>
      <c r="CG168" s="381">
        <f>CF168*(1-VLOOKUP($AW168,'MP-2019_Female'!$A$3:$CH$103,IF(CG$104&gt;2034,84,(60+(CG$104-$AX$104)))))</f>
        <v>7.1267125426418623E-2</v>
      </c>
      <c r="CH168" s="381">
        <f>CG168*(1-VLOOKUP($AW168,'MP-2019_Female'!$A$3:$CH$103,IF(CH$104&gt;2034,84,(60+(CH$104-$AX$104)))))</f>
        <v>7.0597214447410295E-2</v>
      </c>
      <c r="CI168" s="381">
        <f>CH168*(1-VLOOKUP($AW168,'MP-2019_Female'!$A$3:$CH$103,IF(CI$104&gt;2034,84,(60+(CI$104-$AX$104)))))</f>
        <v>6.9933600631604642E-2</v>
      </c>
      <c r="CJ168" s="381">
        <f>CI168*(1-VLOOKUP($AW168,'MP-2019_Female'!$A$3:$CH$103,IF(CJ$104&gt;2034,84,(60+(CJ$104-$AX$104)))))</f>
        <v>6.9276224785667556E-2</v>
      </c>
      <c r="CK168" s="381">
        <f>CJ168*(1-VLOOKUP($AW168,'MP-2019_Female'!$A$3:$CH$103,IF(CK$104&gt;2034,84,(60+(CK$104-$AX$104)))))</f>
        <v>6.8625028272682284E-2</v>
      </c>
      <c r="CL168" s="381">
        <f>CK168*(1-VLOOKUP($AW168,'MP-2019_Female'!$A$3:$CH$103,IF(CL$104&gt;2034,84,(60+(CL$104-$AX$104)))))</f>
        <v>6.7979953006919072E-2</v>
      </c>
      <c r="CM168" s="381">
        <f>CL168*(1-VLOOKUP($AW168,'MP-2019_Female'!$A$3:$CH$103,IF(CM$104&gt;2034,84,(60+(CM$104-$AX$104)))))</f>
        <v>6.7340941448654032E-2</v>
      </c>
      <c r="CN168" s="381">
        <f>CM168*(1-VLOOKUP($AW168,'MP-2019_Female'!$A$3:$CH$103,IF(CN$104&gt;2034,84,(60+(CN$104-$AX$104)))))</f>
        <v>6.6707936599036691E-2</v>
      </c>
      <c r="CO168" s="381">
        <f>CN168*(1-VLOOKUP($AW168,'MP-2019_Female'!$A$3:$CH$103,IF(CO$104&gt;2034,84,(60+(CO$104-$AX$104)))))</f>
        <v>6.6080881995005752E-2</v>
      </c>
      <c r="CP168" s="381">
        <f>CO168*(1-VLOOKUP($AW168,'MP-2019_Female'!$A$3:$CH$103,IF(CP$104&gt;2034,84,(60+(CP$104-$AX$104)))))</f>
        <v>6.5459721704252696E-2</v>
      </c>
      <c r="CQ168" s="381">
        <f>CP168*(1-VLOOKUP($AW168,'MP-2019_Female'!$A$3:$CH$103,IF(CQ$104&gt;2034,84,(60+(CQ$104-$AX$104)))))</f>
        <v>6.4844400320232726E-2</v>
      </c>
      <c r="CR168" s="381">
        <f>CQ168*(1-VLOOKUP($AW168,'MP-2019_Female'!$A$3:$CH$103,IF(CR$104&gt;2034,84,(60+(CR$104-$AX$104)))))</f>
        <v>6.4234862957222541E-2</v>
      </c>
      <c r="CS168" s="381">
        <f>CR168*(1-VLOOKUP($AW168,'MP-2019_Female'!$A$3:$CH$103,IF(CS$104&gt;2034,84,(60+(CS$104-$AX$104)))))</f>
        <v>6.3631055245424645E-2</v>
      </c>
      <c r="CT168" s="381">
        <f>CS168*(1-VLOOKUP($AW168,'MP-2019_Female'!$A$3:$CH$103,IF(CT$104&gt;2034,84,(60+(CT$104-$AX$104)))))</f>
        <v>6.3032923326117651E-2</v>
      </c>
      <c r="CU168" s="381">
        <f>CT168*(1-VLOOKUP($AW168,'MP-2019_Female'!$A$3:$CH$103,IF(CU$104&gt;2034,84,(60+(CU$104-$AX$104)))))</f>
        <v>6.2440413846852151E-2</v>
      </c>
      <c r="CV168" s="381">
        <f>CU168*(1-VLOOKUP($AW168,'MP-2019_Female'!$A$3:$CH$103,IF(CV$104&gt;2034,84,(60+(CV$104-$AX$104)))))</f>
        <v>6.1853473956691746E-2</v>
      </c>
      <c r="CW168" s="381">
        <f>CV168*(1-VLOOKUP($AW168,'MP-2019_Female'!$A$3:$CH$103,IF(CW$104&gt;2034,84,(60+(CW$104-$AX$104)))))</f>
        <v>6.1272051301498848E-2</v>
      </c>
      <c r="CX168" s="381">
        <f>CW168*(1-VLOOKUP($AW168,'MP-2019_Female'!$A$3:$CH$103,IF(CX$104&gt;2034,84,(60+(CX$104-$AX$104)))))</f>
        <v>6.0696094019264762E-2</v>
      </c>
      <c r="CY168" s="381">
        <f>CX168*(1-VLOOKUP($AW168,'MP-2019_Female'!$A$3:$CH$103,IF(CY$104&gt;2034,84,(60+(CY$104-$AX$104)))))</f>
        <v>6.0125550735483674E-2</v>
      </c>
      <c r="CZ168" s="381">
        <f>CY168*(1-VLOOKUP($AW168,'MP-2019_Female'!$A$3:$CH$103,IF(CZ$104&gt;2034,84,(60+(CZ$104-$AX$104)))))</f>
        <v>5.9560370558570129E-2</v>
      </c>
      <c r="DA168" s="381">
        <f>CZ168*(1-VLOOKUP($AW168,'MP-2019_Female'!$A$3:$CH$103,IF(DA$104&gt;2034,84,(60+(DA$104-$AX$104)))))</f>
        <v>5.9000503075319573E-2</v>
      </c>
      <c r="DB168" s="381">
        <f>DA168*(1-VLOOKUP($AW168,'MP-2019_Female'!$A$3:$CH$103,IF(DB$104&gt;2034,84,(60+(DB$104-$AX$104)))))</f>
        <v>5.8445898346411569E-2</v>
      </c>
      <c r="DC168" s="381">
        <f>DB168*(1-VLOOKUP($AW168,'MP-2019_Female'!$A$3:$CH$103,IF(DC$104&gt;2034,84,(60+(DC$104-$AX$104)))))</f>
        <v>5.7896506901955302E-2</v>
      </c>
      <c r="DD168" s="381">
        <f>DC168*(1-VLOOKUP($AW168,'MP-2019_Female'!$A$3:$CH$103,IF(DD$104&gt;2034,84,(60+(DD$104-$AX$104)))))</f>
        <v>5.7352279737076926E-2</v>
      </c>
      <c r="DE168" s="381">
        <f>DD168*(1-VLOOKUP($AW168,'MP-2019_Female'!$A$3:$CH$103,IF(DE$104&gt;2034,84,(60+(DE$104-$AX$104)))))</f>
        <v>5.6813168307548408E-2</v>
      </c>
      <c r="DF168" s="381">
        <f>DE168*(1-VLOOKUP($AW168,'MP-2019_Female'!$A$3:$CH$103,IF(DF$104&gt;2034,84,(60+(DF$104-$AX$104)))))</f>
        <v>5.6279124525457455E-2</v>
      </c>
      <c r="DG168" s="381">
        <f>DF168*(1-VLOOKUP($AW168,'MP-2019_Female'!$A$3:$CH$103,IF(DG$104&gt;2034,84,(60+(DG$104-$AX$104)))))</f>
        <v>5.575010075491816E-2</v>
      </c>
      <c r="DH168" s="381">
        <f>DG168*(1-VLOOKUP($AW168,'MP-2019_Female'!$A$3:$CH$103,IF(DH$104&gt;2034,84,(60+(DH$104-$AX$104)))))</f>
        <v>5.5226049807821934E-2</v>
      </c>
      <c r="DI168" s="381">
        <f>DH168*(1-VLOOKUP($AW168,'MP-2019_Female'!$A$3:$CH$103,IF(DI$104&gt;2034,84,(60+(DI$104-$AX$104)))))</f>
        <v>5.4706924939628407E-2</v>
      </c>
      <c r="DJ168" s="381">
        <f>DI168*(1-VLOOKUP($AW168,'MP-2019_Female'!$A$3:$CH$103,IF(DJ$104&gt;2034,84,(60+(DJ$104-$AX$104)))))</f>
        <v>5.41926798451959E-2</v>
      </c>
      <c r="DK168" s="381">
        <f>DJ168*(1-VLOOKUP($AW168,'MP-2019_Female'!$A$3:$CH$103,IF(DK$104&gt;2034,84,(60+(DK$104-$AX$104)))))</f>
        <v>5.3683268654651062E-2</v>
      </c>
      <c r="DL168" s="381">
        <f>DK168*(1-VLOOKUP($AW168,'MP-2019_Female'!$A$3:$CH$103,IF(DL$104&gt;2034,84,(60+(DL$104-$AX$104)))))</f>
        <v>5.3178645929297344E-2</v>
      </c>
      <c r="DM168" s="381">
        <f>DL168*(1-VLOOKUP($AW168,'MP-2019_Female'!$A$3:$CH$103,IF(DM$104&gt;2034,84,(60+(DM$104-$AX$104)))))</f>
        <v>5.2678766657561951E-2</v>
      </c>
      <c r="DN168" s="381">
        <f>DM168*(1-VLOOKUP($AW168,'MP-2019_Female'!$A$3:$CH$103,IF(DN$104&gt;2034,84,(60+(DN$104-$AX$104)))))</f>
        <v>5.2183586250980872E-2</v>
      </c>
      <c r="DO168" s="381">
        <f>DN168*(1-VLOOKUP($AW168,'MP-2019_Female'!$A$3:$CH$103,IF(DO$104&gt;2034,84,(60+(DO$104-$AX$104)))))</f>
        <v>5.1693060540221651E-2</v>
      </c>
      <c r="DP168" s="381">
        <f>DO168*(1-VLOOKUP($AW168,'MP-2019_Female'!$A$3:$CH$103,IF(DP$104&gt;2034,84,(60+(DP$104-$AX$104)))))</f>
        <v>5.1207145771143568E-2</v>
      </c>
      <c r="DQ168" s="381">
        <f>DP168*(1-VLOOKUP($AW168,'MP-2019_Female'!$A$3:$CH$103,IF(DQ$104&gt;2034,84,(60+(DQ$104-$AX$104)))))</f>
        <v>5.0725798600894823E-2</v>
      </c>
      <c r="DR168" s="381">
        <f>DQ168*(1-VLOOKUP($AW168,'MP-2019_Female'!$A$3:$CH$103,IF(DR$104&gt;2034,84,(60+(DR$104-$AX$104)))))</f>
        <v>5.024897609404641E-2</v>
      </c>
      <c r="DS168" s="381">
        <f>DR168*(1-VLOOKUP($AW168,'MP-2019_Female'!$A$3:$CH$103,IF(DS$104&gt;2034,84,(60+(DS$104-$AX$104)))))</f>
        <v>4.9776635718762376E-2</v>
      </c>
      <c r="DT168" s="381">
        <f>DS168*(1-VLOOKUP($AW168,'MP-2019_Female'!$A$3:$CH$103,IF(DT$104&gt;2034,84,(60+(DT$104-$AX$104)))))</f>
        <v>4.9308735343006012E-2</v>
      </c>
      <c r="DU168" s="381">
        <f>DT168*(1-VLOOKUP($AW168,'MP-2019_Female'!$A$3:$CH$103,IF(DU$104&gt;2034,84,(60+(DU$104-$AX$104)))))</f>
        <v>4.8845233230781757E-2</v>
      </c>
      <c r="DV168" s="381">
        <f>DU168*(1-VLOOKUP($AW168,'MP-2019_Female'!$A$3:$CH$103,IF(DV$104&gt;2034,84,(60+(DV$104-$AX$104)))))</f>
        <v>4.8386088038412413E-2</v>
      </c>
      <c r="DW168" s="381">
        <f>DV168*(1-VLOOKUP($AW168,'MP-2019_Female'!$A$3:$CH$103,IF(DW$104&gt;2034,84,(60+(DW$104-$AX$104)))))</f>
        <v>4.7931258810851335E-2</v>
      </c>
      <c r="DX168" s="381">
        <f>DW168*(1-VLOOKUP($AW168,'MP-2019_Female'!$A$3:$CH$103,IF(DX$104&gt;2034,84,(60+(DX$104-$AX$104)))))</f>
        <v>4.7480704978029337E-2</v>
      </c>
      <c r="DY168" s="381">
        <f>DX168*(1-VLOOKUP($AW168,'MP-2019_Female'!$A$3:$CH$103,IF(DY$104&gt;2034,84,(60+(DY$104-$AX$104)))))</f>
        <v>4.7034386351235864E-2</v>
      </c>
      <c r="DZ168" s="381">
        <f>DY168*(1-VLOOKUP($AW168,'MP-2019_Female'!$A$3:$CH$103,IF(DZ$104&gt;2034,84,(60+(DZ$104-$AX$104)))))</f>
        <v>4.6592263119534245E-2</v>
      </c>
      <c r="EA168" s="381">
        <f>DZ168*(1-VLOOKUP($AW168,'MP-2019_Female'!$A$3:$CH$103,IF(EA$104&gt;2034,84,(60+(EA$104-$AX$104)))))</f>
        <v>4.6154295846210627E-2</v>
      </c>
      <c r="EB168" s="381">
        <f>EA168*(1-VLOOKUP($AW168,'MP-2019_Female'!$A$3:$CH$103,IF(EB$104&gt;2034,84,(60+(EB$104-$AX$104)))))</f>
        <v>4.5720445465256249E-2</v>
      </c>
      <c r="EC168" s="381">
        <f>EB168*(1-VLOOKUP($AW168,'MP-2019_Female'!$A$3:$CH$103,IF(EC$104&gt;2034,84,(60+(EC$104-$AX$104)))))</f>
        <v>4.5290673277882838E-2</v>
      </c>
      <c r="ED168" s="381">
        <f>EC168*(1-VLOOKUP($AW168,'MP-2019_Female'!$A$3:$CH$103,IF(ED$104&gt;2034,84,(60+(ED$104-$AX$104)))))</f>
        <v>4.4864940949070745E-2</v>
      </c>
      <c r="EE168" s="381">
        <f>ED168*(1-VLOOKUP($AW168,'MP-2019_Female'!$A$3:$CH$103,IF(EE$104&gt;2034,84,(60+(EE$104-$AX$104)))))</f>
        <v>4.4443210504149483E-2</v>
      </c>
      <c r="EF168" s="381">
        <f>EE168*(1-VLOOKUP($AW168,'MP-2019_Female'!$A$3:$CH$103,IF(EF$104&gt;2034,84,(60+(EF$104-$AX$104)))))</f>
        <v>4.402544432541048E-2</v>
      </c>
      <c r="EG168" s="381">
        <f>EF168*(1-VLOOKUP($AW168,'MP-2019_Female'!$A$3:$CH$103,IF(EG$104&gt;2034,84,(60+(EG$104-$AX$104)))))</f>
        <v>4.361160514875162E-2</v>
      </c>
      <c r="EH168" s="381">
        <f>EG168*(1-VLOOKUP($AW168,'MP-2019_Female'!$A$3:$CH$103,IF(EH$104&gt;2034,84,(60+(EH$104-$AX$104)))))</f>
        <v>4.3201656060353359E-2</v>
      </c>
      <c r="EI168" s="381">
        <f>EH168*(1-VLOOKUP($AW168,'MP-2019_Female'!$A$3:$CH$103,IF(EI$104&gt;2034,84,(60+(EI$104-$AX$104)))))</f>
        <v>4.2795560493386037E-2</v>
      </c>
      <c r="EJ168" s="381">
        <f>EI168*(1-VLOOKUP($AW168,'MP-2019_Female'!$A$3:$CH$103,IF(EJ$104&gt;2034,84,(60+(EJ$104-$AX$104)))))</f>
        <v>4.2393282224748211E-2</v>
      </c>
      <c r="EK168" s="381">
        <f>EJ168*(1-VLOOKUP($AW168,'MP-2019_Female'!$A$3:$CH$103,IF(EK$104&gt;2034,84,(60+(EK$104-$AX$104)))))</f>
        <v>4.1994785371835576E-2</v>
      </c>
      <c r="EL168" s="381">
        <f>EK168*(1-VLOOKUP($AW168,'MP-2019_Female'!$A$3:$CH$103,IF(EL$104&gt;2034,84,(60+(EL$104-$AX$104)))))</f>
        <v>4.1600034389340325E-2</v>
      </c>
      <c r="EM168" s="381">
        <f>EL168*(1-VLOOKUP($AW168,'MP-2019_Female'!$A$3:$CH$103,IF(EM$104&gt;2034,84,(60+(EM$104-$AX$104)))))</f>
        <v>4.1208994066080529E-2</v>
      </c>
      <c r="EN168" s="381">
        <f>EM168*(1-VLOOKUP($AW168,'MP-2019_Female'!$A$3:$CH$103,IF(EN$104&gt;2034,84,(60+(EN$104-$AX$104)))))</f>
        <v>4.0821629521859373E-2</v>
      </c>
      <c r="EO168" s="381">
        <f>EN168*(1-VLOOKUP($AW168,'MP-2019_Female'!$A$3:$CH$103,IF(EO$104&gt;2034,84,(60+(EO$104-$AX$104)))))</f>
        <v>4.0437906204353898E-2</v>
      </c>
      <c r="EP168" s="381">
        <f>EO168*(1-VLOOKUP($AW168,'MP-2019_Female'!$A$3:$CH$103,IF(EP$104&gt;2034,84,(60+(EP$104-$AX$104)))))</f>
        <v>4.0057789886032973E-2</v>
      </c>
      <c r="EQ168" s="381">
        <f>EP168*(1-VLOOKUP($AW168,'MP-2019_Female'!$A$3:$CH$103,IF(EQ$104&gt;2034,84,(60+(EQ$104-$AX$104)))))</f>
        <v>3.9681246661104265E-2</v>
      </c>
      <c r="ER168" s="381">
        <f>EQ168*(1-VLOOKUP($AW168,'MP-2019_Female'!$A$3:$CH$103,IF(ER$104&gt;2034,84,(60+(ER$104-$AX$104)))))</f>
        <v>3.9308242942489885E-2</v>
      </c>
      <c r="ES168" s="381">
        <f>ER168*(1-VLOOKUP($AW168,'MP-2019_Female'!$A$3:$CH$103,IF(ES$104&gt;2034,84,(60+(ES$104-$AX$104)))))</f>
        <v>3.8938745458830484E-2</v>
      </c>
      <c r="ET168" s="381">
        <f>ES168*(1-VLOOKUP($AW168,'MP-2019_Female'!$A$3:$CH$103,IF(ET$104&gt;2034,84,(60+(ET$104-$AX$104)))))</f>
        <v>3.8572721251517478E-2</v>
      </c>
      <c r="EU168" s="381">
        <f>ET168*(1-VLOOKUP($AW168,'MP-2019_Female'!$A$3:$CH$103,IF(EU$104&gt;2034,84,(60+(EU$104-$AX$104)))))</f>
        <v>3.8210137671753214E-2</v>
      </c>
      <c r="EV168" s="381">
        <f>EU168*(1-VLOOKUP($AW168,'MP-2019_Female'!$A$3:$CH$103,IF(EV$104&gt;2034,84,(60+(EV$104-$AX$104)))))</f>
        <v>3.7850962377638735E-2</v>
      </c>
      <c r="EW168" s="381">
        <f>EV168*(1-VLOOKUP($AW168,'MP-2019_Female'!$A$3:$CH$103,IF(EW$104&gt;2034,84,(60+(EW$104-$AX$104)))))</f>
        <v>3.7495163331288932E-2</v>
      </c>
      <c r="EX168" s="381">
        <f>EW168*(1-VLOOKUP($AW168,'MP-2019_Female'!$A$3:$CH$103,IF(EX$104&gt;2034,84,(60+(EX$104-$AX$104)))))</f>
        <v>3.7142708795974817E-2</v>
      </c>
      <c r="EY168" s="381">
        <f>EX168*(1-VLOOKUP($AW168,'MP-2019_Female'!$A$3:$CH$103,IF(EY$104&gt;2034,84,(60+(EY$104-$AX$104)))))</f>
        <v>3.6793567333292657E-2</v>
      </c>
      <c r="EZ168" s="381">
        <f>EY168*(1-VLOOKUP($AW168,'MP-2019_Female'!$A$3:$CH$103,IF(EZ$104&gt;2034,84,(60+(EZ$104-$AX$104)))))</f>
        <v>3.6447707800359705E-2</v>
      </c>
      <c r="FA168" s="381">
        <f>EZ168*(1-VLOOKUP($AW168,'MP-2019_Female'!$A$3:$CH$103,IF(FA$104&gt;2034,84,(60+(FA$104-$AX$104)))))</f>
        <v>3.6105099347036325E-2</v>
      </c>
      <c r="FB168" s="381">
        <f>FA168*(1-VLOOKUP($AW168,'MP-2019_Female'!$A$3:$CH$103,IF(FB$104&gt;2034,84,(60+(FB$104-$AX$104)))))</f>
        <v>3.5765711413174188E-2</v>
      </c>
      <c r="FC168" s="381">
        <f>FB168*(1-VLOOKUP($AW168,'MP-2019_Female'!$A$3:$CH$103,IF(FC$104&gt;2034,84,(60+(FC$104-$AX$104)))))</f>
        <v>3.5429513725890351E-2</v>
      </c>
      <c r="FD168" s="381">
        <f>FC168*(1-VLOOKUP($AW168,'MP-2019_Female'!$A$3:$CH$103,IF(FD$104&gt;2034,84,(60+(FD$104-$AX$104)))))</f>
        <v>3.5096476296866984E-2</v>
      </c>
      <c r="FE168" s="381">
        <f>FD168*(1-VLOOKUP($AW168,'MP-2019_Female'!$A$3:$CH$103,IF(FE$104&gt;2034,84,(60+(FE$104-$AX$104)))))</f>
        <v>3.4766569419676437E-2</v>
      </c>
      <c r="FF168" s="381">
        <f>FE168*(1-VLOOKUP($AW168,'MP-2019_Female'!$A$3:$CH$103,IF(FF$104&gt;2034,84,(60+(FF$104-$AX$104)))))</f>
        <v>3.443976366713148E-2</v>
      </c>
      <c r="FG168" s="381">
        <f>FF168*(1-VLOOKUP($AW168,'MP-2019_Female'!$A$3:$CH$103,IF(FG$104&gt;2034,84,(60+(FG$104-$AX$104)))))</f>
        <v>3.4116029888660443E-2</v>
      </c>
      <c r="FH168" s="381">
        <f>FG168*(1-VLOOKUP($AW168,'MP-2019_Female'!$A$3:$CH$103,IF(FH$104&gt;2034,84,(60+(FH$104-$AX$104)))))</f>
        <v>3.3795339207707033E-2</v>
      </c>
      <c r="FI168" s="381">
        <f>FH168*(1-VLOOKUP($AW168,'MP-2019_Female'!$A$3:$CH$103,IF(FI$104&gt;2034,84,(60+(FI$104-$AX$104)))))</f>
        <v>3.3477663019154585E-2</v>
      </c>
      <c r="FJ168" s="381">
        <f>FI168*(1-VLOOKUP($AW168,'MP-2019_Female'!$A$3:$CH$103,IF(FJ$104&gt;2034,84,(60+(FJ$104-$AX$104)))))</f>
        <v>3.3162972986774536E-2</v>
      </c>
      <c r="FK168" s="381">
        <f>FJ168*(1-VLOOKUP($AW168,'MP-2019_Female'!$A$3:$CH$103,IF(FK$104&gt;2034,84,(60+(FK$104-$AX$104)))))</f>
        <v>3.2851241040698857E-2</v>
      </c>
      <c r="FL168" s="381">
        <f>FK168*(1-VLOOKUP($AW168,'MP-2019_Female'!$A$3:$CH$103,IF(FL$104&gt;2034,84,(60+(FL$104-$AX$104)))))</f>
        <v>3.2542439374916292E-2</v>
      </c>
      <c r="FM168" s="381">
        <f>FL168*(1-VLOOKUP($AW168,'MP-2019_Female'!$A$3:$CH$103,IF(FM$104&gt;2034,84,(60+(FM$104-$AX$104)))))</f>
        <v>3.2236540444792079E-2</v>
      </c>
      <c r="FN168" s="381">
        <f>FM168*(1-VLOOKUP($AW168,'MP-2019_Female'!$A$3:$CH$103,IF(FN$104&gt;2034,84,(60+(FN$104-$AX$104)))))</f>
        <v>3.1933516964611032E-2</v>
      </c>
    </row>
    <row r="169" spans="49:170">
      <c r="AW169" s="172">
        <v>89</v>
      </c>
      <c r="AX169" s="199">
        <f t="shared" ref="AX169:AX200" si="34">$BG169</f>
        <v>9.9813138302923113E-2</v>
      </c>
      <c r="AY169" s="334">
        <f t="shared" ref="AY169:AY200" si="35">IF($AW169&gt;59,$U77*$J$33,$T77*$J$32)</f>
        <v>0.1031816</v>
      </c>
      <c r="AZ169" s="381">
        <f>AY169*(1-VLOOKUP($AW169,'MP-2019_Female'!$A$3:$CH$103,IF(AZ$104&gt;2034,84,(60+(AZ$104-$AX$104)))))</f>
        <v>0.10230455640000001</v>
      </c>
      <c r="BA169" s="381">
        <f>AZ169*(1-VLOOKUP($AW169,'MP-2019_Female'!$A$3:$CH$103,IF(BA$104&gt;2034,84,(60+(BA$104-$AX$104)))))</f>
        <v>0.10159865496084002</v>
      </c>
      <c r="BB169" s="381">
        <f>BA169*(1-VLOOKUP($AW169,'MP-2019_Female'!$A$3:$CH$103,IF(BB$104&gt;2034,84,(60+(BB$104-$AX$104)))))</f>
        <v>0.10106018208954756</v>
      </c>
      <c r="BC169" s="381">
        <f>BB169*(1-VLOOKUP($AW169,'MP-2019_Female'!$A$3:$CH$103,IF(BC$104&gt;2034,84,(60+(BC$104-$AX$104)))))</f>
        <v>0.10069636543402519</v>
      </c>
      <c r="BD169" s="381">
        <f>BC169*(1-VLOOKUP($AW169,'MP-2019_Female'!$A$3:$CH$103,IF(BD$104&gt;2034,84,(60+(BD$104-$AX$104)))))</f>
        <v>0.10050504233970053</v>
      </c>
      <c r="BE169" s="381">
        <f>BD169*(1-VLOOKUP($AW169,'MP-2019_Female'!$A$3:$CH$103,IF(BE$104&gt;2034,84,(60+(BE$104-$AX$104)))))</f>
        <v>0.10030403225502113</v>
      </c>
      <c r="BF169" s="381">
        <f>BE169*(1-VLOOKUP($AW169,'MP-2019_Female'!$A$3:$CH$103,IF(BF$104&gt;2034,84,(60+(BF$104-$AX$104)))))</f>
        <v>0.10008336338406008</v>
      </c>
      <c r="BG169" s="381">
        <f>BF169*(1-VLOOKUP($AW169,'MP-2019_Female'!$A$3:$CH$103,IF(BG$104&gt;2034,84,(60+(BG$104-$AX$104)))))</f>
        <v>9.9813138302923113E-2</v>
      </c>
      <c r="BH169" s="381">
        <f>BG169*(1-VLOOKUP($AW169,'MP-2019_Female'!$A$3:$CH$103,IF(BH$104&gt;2034,84,(60+(BH$104-$AX$104)))))</f>
        <v>9.9483754946523464E-2</v>
      </c>
      <c r="BI169" s="381">
        <f>BH169*(1-VLOOKUP($AW169,'MP-2019_Female'!$A$3:$CH$103,IF(BI$104&gt;2034,84,(60+(BI$104-$AX$104)))))</f>
        <v>9.9085819926737373E-2</v>
      </c>
      <c r="BJ169" s="471">
        <f>BI169*(1-VLOOKUP($AW169,'MP-2019_Female'!$A$3:$CH$103,IF(BJ$104&gt;2034,84,(60+(BJ$104-$AX$104)))))</f>
        <v>9.8620116573081701E-2</v>
      </c>
      <c r="BK169" s="381">
        <f>BJ169*(1-VLOOKUP($AW169,'MP-2019_Female'!$A$3:$CH$103,IF(BK$104&gt;2034,84,(60+(BK$104-$AX$104)))))</f>
        <v>9.8077705931929757E-2</v>
      </c>
      <c r="BL169" s="381">
        <f>BK169*(1-VLOOKUP($AW169,'MP-2019_Female'!$A$3:$CH$103,IF(BL$104&gt;2034,84,(60+(BL$104-$AX$104)))))</f>
        <v>9.7459816384558598E-2</v>
      </c>
      <c r="BM169" s="381">
        <f>BL169*(1-VLOOKUP($AW169,'MP-2019_Female'!$A$3:$CH$103,IF(BM$104&gt;2034,84,(60+(BM$104-$AX$104)))))</f>
        <v>9.6787343651505139E-2</v>
      </c>
      <c r="BN169" s="381">
        <f>BM169*(1-VLOOKUP($AW169,'MP-2019_Female'!$A$3:$CH$103,IF(BN$104&gt;2034,84,(60+(BN$104-$AX$104)))))</f>
        <v>9.6071117308484E-2</v>
      </c>
      <c r="BO169" s="381">
        <f>BN169*(1-VLOOKUP($AW169,'MP-2019_Female'!$A$3:$CH$103,IF(BO$104&gt;2034,84,(60+(BO$104-$AX$104)))))</f>
        <v>9.5321762593477827E-2</v>
      </c>
      <c r="BP169" s="381">
        <f>BO169*(1-VLOOKUP($AW169,'MP-2019_Female'!$A$3:$CH$103,IF(BP$104&gt;2034,84,(60+(BP$104-$AX$104)))))</f>
        <v>9.4549656316470651E-2</v>
      </c>
      <c r="BQ169" s="381">
        <f>BP169*(1-VLOOKUP($AW169,'MP-2019_Female'!$A$3:$CH$103,IF(BQ$104&gt;2034,84,(60+(BQ$104-$AX$104)))))</f>
        <v>9.3745984237780661E-2</v>
      </c>
      <c r="BR169" s="381">
        <f>BQ169*(1-VLOOKUP($AW169,'MP-2019_Female'!$A$3:$CH$103,IF(BR$104&gt;2034,84,(60+(BR$104-$AX$104)))))</f>
        <v>9.2921019576488184E-2</v>
      </c>
      <c r="BS169" s="381">
        <f>BR169*(1-VLOOKUP($AW169,'MP-2019_Female'!$A$3:$CH$103,IF(BS$104&gt;2034,84,(60+(BS$104-$AX$104)))))</f>
        <v>9.2094022502257442E-2</v>
      </c>
      <c r="BT169" s="381">
        <f>BS169*(1-VLOOKUP($AW169,'MP-2019_Female'!$A$3:$CH$103,IF(BT$104&gt;2034,84,(60+(BT$104-$AX$104)))))</f>
        <v>9.1255966897486898E-2</v>
      </c>
      <c r="BU169" s="381">
        <f>BT169*(1-VLOOKUP($AW169,'MP-2019_Female'!$A$3:$CH$103,IF(BU$104&gt;2034,84,(60+(BU$104-$AX$104)))))</f>
        <v>9.0416412002030017E-2</v>
      </c>
      <c r="BV169" s="381">
        <f>BU169*(1-VLOOKUP($AW169,'MP-2019_Female'!$A$3:$CH$103,IF(BV$104&gt;2034,84,(60+(BV$104-$AX$104)))))</f>
        <v>8.9584581011611347E-2</v>
      </c>
      <c r="BW169" s="381">
        <f>BV169*(1-VLOOKUP($AW169,'MP-2019_Female'!$A$3:$CH$103,IF(BW$104&gt;2034,84,(60+(BW$104-$AX$104)))))</f>
        <v>8.8751444408203359E-2</v>
      </c>
      <c r="BX169" s="381">
        <f>BW169*(1-VLOOKUP($AW169,'MP-2019_Female'!$A$3:$CH$103,IF(BX$104&gt;2034,84,(60+(BX$104-$AX$104)))))</f>
        <v>8.7934931119647883E-2</v>
      </c>
      <c r="BY169" s="381">
        <f>BX169*(1-VLOOKUP($AW169,'MP-2019_Female'!$A$3:$CH$103,IF(BY$104&gt;2034,84,(60+(BY$104-$AX$104)))))</f>
        <v>8.7125929753347126E-2</v>
      </c>
      <c r="BZ169" s="381">
        <f>BY169*(1-VLOOKUP($AW169,'MP-2019_Female'!$A$3:$CH$103,IF(BZ$104&gt;2034,84,(60+(BZ$104-$AX$104)))))</f>
        <v>8.6324371199616334E-2</v>
      </c>
      <c r="CA169" s="381">
        <f>BZ169*(1-VLOOKUP($AW169,'MP-2019_Female'!$A$3:$CH$103,IF(CA$104&gt;2034,84,(60+(CA$104-$AX$104)))))</f>
        <v>8.553018698457987E-2</v>
      </c>
      <c r="CB169" s="381">
        <f>CA169*(1-VLOOKUP($AW169,'MP-2019_Female'!$A$3:$CH$103,IF(CB$104&gt;2034,84,(60+(CB$104-$AX$104)))))</f>
        <v>8.4743309264321734E-2</v>
      </c>
      <c r="CC169" s="381">
        <f>CB169*(1-VLOOKUP($AW169,'MP-2019_Female'!$A$3:$CH$103,IF(CC$104&gt;2034,84,(60+(CC$104-$AX$104)))))</f>
        <v>8.3963670819089981E-2</v>
      </c>
      <c r="CD169" s="381">
        <f>CC169*(1-VLOOKUP($AW169,'MP-2019_Female'!$A$3:$CH$103,IF(CD$104&gt;2034,84,(60+(CD$104-$AX$104)))))</f>
        <v>8.3191205047554354E-2</v>
      </c>
      <c r="CE169" s="381">
        <f>CD169*(1-VLOOKUP($AW169,'MP-2019_Female'!$A$3:$CH$103,IF(CE$104&gt;2034,84,(60+(CE$104-$AX$104)))))</f>
        <v>8.242584596111685E-2</v>
      </c>
      <c r="CF169" s="381">
        <f>CE169*(1-VLOOKUP($AW169,'MP-2019_Female'!$A$3:$CH$103,IF(CF$104&gt;2034,84,(60+(CF$104-$AX$104)))))</f>
        <v>8.1667528178274579E-2</v>
      </c>
      <c r="CG169" s="381">
        <f>CF169*(1-VLOOKUP($AW169,'MP-2019_Female'!$A$3:$CH$103,IF(CG$104&gt;2034,84,(60+(CG$104-$AX$104)))))</f>
        <v>8.0916186919034461E-2</v>
      </c>
      <c r="CH169" s="381">
        <f>CG169*(1-VLOOKUP($AW169,'MP-2019_Female'!$A$3:$CH$103,IF(CH$104&gt;2034,84,(60+(CH$104-$AX$104)))))</f>
        <v>8.0171757999379339E-2</v>
      </c>
      <c r="CI169" s="381">
        <f>CH169*(1-VLOOKUP($AW169,'MP-2019_Female'!$A$3:$CH$103,IF(CI$104&gt;2034,84,(60+(CI$104-$AX$104)))))</f>
        <v>7.9434177825785046E-2</v>
      </c>
      <c r="CJ169" s="381">
        <f>CI169*(1-VLOOKUP($AW169,'MP-2019_Female'!$A$3:$CH$103,IF(CJ$104&gt;2034,84,(60+(CJ$104-$AX$104)))))</f>
        <v>7.8703383389787829E-2</v>
      </c>
      <c r="CK169" s="381">
        <f>CJ169*(1-VLOOKUP($AW169,'MP-2019_Female'!$A$3:$CH$103,IF(CK$104&gt;2034,84,(60+(CK$104-$AX$104)))))</f>
        <v>7.7979312262601783E-2</v>
      </c>
      <c r="CL169" s="381">
        <f>CK169*(1-VLOOKUP($AW169,'MP-2019_Female'!$A$3:$CH$103,IF(CL$104&gt;2034,84,(60+(CL$104-$AX$104)))))</f>
        <v>7.7261902589785852E-2</v>
      </c>
      <c r="CM169" s="381">
        <f>CL169*(1-VLOOKUP($AW169,'MP-2019_Female'!$A$3:$CH$103,IF(CM$104&gt;2034,84,(60+(CM$104-$AX$104)))))</f>
        <v>7.6551093085959823E-2</v>
      </c>
      <c r="CN169" s="381">
        <f>CM169*(1-VLOOKUP($AW169,'MP-2019_Female'!$A$3:$CH$103,IF(CN$104&gt;2034,84,(60+(CN$104-$AX$104)))))</f>
        <v>7.5846823029568994E-2</v>
      </c>
      <c r="CO169" s="381">
        <f>CN169*(1-VLOOKUP($AW169,'MP-2019_Female'!$A$3:$CH$103,IF(CO$104&gt;2034,84,(60+(CO$104-$AX$104)))))</f>
        <v>7.5149032257696965E-2</v>
      </c>
      <c r="CP169" s="381">
        <f>CO169*(1-VLOOKUP($AW169,'MP-2019_Female'!$A$3:$CH$103,IF(CP$104&gt;2034,84,(60+(CP$104-$AX$104)))))</f>
        <v>7.4457661160926156E-2</v>
      </c>
      <c r="CQ169" s="381">
        <f>CP169*(1-VLOOKUP($AW169,'MP-2019_Female'!$A$3:$CH$103,IF(CQ$104&gt;2034,84,(60+(CQ$104-$AX$104)))))</f>
        <v>7.3772650678245635E-2</v>
      </c>
      <c r="CR169" s="381">
        <f>CQ169*(1-VLOOKUP($AW169,'MP-2019_Female'!$A$3:$CH$103,IF(CR$104&gt;2034,84,(60+(CR$104-$AX$104)))))</f>
        <v>7.3093942292005776E-2</v>
      </c>
      <c r="CS169" s="381">
        <f>CR169*(1-VLOOKUP($AW169,'MP-2019_Female'!$A$3:$CH$103,IF(CS$104&gt;2034,84,(60+(CS$104-$AX$104)))))</f>
        <v>7.2421478022919331E-2</v>
      </c>
      <c r="CT169" s="381">
        <f>CS169*(1-VLOOKUP($AW169,'MP-2019_Female'!$A$3:$CH$103,IF(CT$104&gt;2034,84,(60+(CT$104-$AX$104)))))</f>
        <v>7.1755200425108467E-2</v>
      </c>
      <c r="CU169" s="381">
        <f>CT169*(1-VLOOKUP($AW169,'MP-2019_Female'!$A$3:$CH$103,IF(CU$104&gt;2034,84,(60+(CU$104-$AX$104)))))</f>
        <v>7.1095052581197471E-2</v>
      </c>
      <c r="CV169" s="381">
        <f>CU169*(1-VLOOKUP($AW169,'MP-2019_Female'!$A$3:$CH$103,IF(CV$104&gt;2034,84,(60+(CV$104-$AX$104)))))</f>
        <v>7.0440978097450452E-2</v>
      </c>
      <c r="CW169" s="381">
        <f>CV169*(1-VLOOKUP($AW169,'MP-2019_Female'!$A$3:$CH$103,IF(CW$104&gt;2034,84,(60+(CW$104-$AX$104)))))</f>
        <v>6.9792921098953908E-2</v>
      </c>
      <c r="CX169" s="381">
        <f>CW169*(1-VLOOKUP($AW169,'MP-2019_Female'!$A$3:$CH$103,IF(CX$104&gt;2034,84,(60+(CX$104-$AX$104)))))</f>
        <v>6.9150826224843531E-2</v>
      </c>
      <c r="CY169" s="381">
        <f>CX169*(1-VLOOKUP($AW169,'MP-2019_Female'!$A$3:$CH$103,IF(CY$104&gt;2034,84,(60+(CY$104-$AX$104)))))</f>
        <v>6.8514638623574972E-2</v>
      </c>
      <c r="CZ169" s="381">
        <f>CY169*(1-VLOOKUP($AW169,'MP-2019_Female'!$A$3:$CH$103,IF(CZ$104&gt;2034,84,(60+(CZ$104-$AX$104)))))</f>
        <v>6.7884303948238078E-2</v>
      </c>
      <c r="DA169" s="381">
        <f>CZ169*(1-VLOOKUP($AW169,'MP-2019_Female'!$A$3:$CH$103,IF(DA$104&gt;2034,84,(60+(DA$104-$AX$104)))))</f>
        <v>6.7259768351914287E-2</v>
      </c>
      <c r="DB169" s="381">
        <f>DA169*(1-VLOOKUP($AW169,'MP-2019_Female'!$A$3:$CH$103,IF(DB$104&gt;2034,84,(60+(DB$104-$AX$104)))))</f>
        <v>6.6640978483076679E-2</v>
      </c>
      <c r="DC169" s="381">
        <f>DB169*(1-VLOOKUP($AW169,'MP-2019_Female'!$A$3:$CH$103,IF(DC$104&gt;2034,84,(60+(DC$104-$AX$104)))))</f>
        <v>6.6027881481032377E-2</v>
      </c>
      <c r="DD169" s="381">
        <f>DC169*(1-VLOOKUP($AW169,'MP-2019_Female'!$A$3:$CH$103,IF(DD$104&gt;2034,84,(60+(DD$104-$AX$104)))))</f>
        <v>6.5420424971406876E-2</v>
      </c>
      <c r="DE169" s="381">
        <f>DD169*(1-VLOOKUP($AW169,'MP-2019_Female'!$A$3:$CH$103,IF(DE$104&gt;2034,84,(60+(DE$104-$AX$104)))))</f>
        <v>6.4818557061669932E-2</v>
      </c>
      <c r="DF169" s="381">
        <f>DE169*(1-VLOOKUP($AW169,'MP-2019_Female'!$A$3:$CH$103,IF(DF$104&gt;2034,84,(60+(DF$104-$AX$104)))))</f>
        <v>6.4222226336702576E-2</v>
      </c>
      <c r="DG169" s="381">
        <f>DF169*(1-VLOOKUP($AW169,'MP-2019_Female'!$A$3:$CH$103,IF(DG$104&gt;2034,84,(60+(DG$104-$AX$104)))))</f>
        <v>6.3631381854404909E-2</v>
      </c>
      <c r="DH169" s="381">
        <f>DG169*(1-VLOOKUP($AW169,'MP-2019_Female'!$A$3:$CH$103,IF(DH$104&gt;2034,84,(60+(DH$104-$AX$104)))))</f>
        <v>6.3045973141344386E-2</v>
      </c>
      <c r="DI169" s="381">
        <f>DH169*(1-VLOOKUP($AW169,'MP-2019_Female'!$A$3:$CH$103,IF(DI$104&gt;2034,84,(60+(DI$104-$AX$104)))))</f>
        <v>6.2465950188444017E-2</v>
      </c>
      <c r="DJ169" s="381">
        <f>DI169*(1-VLOOKUP($AW169,'MP-2019_Female'!$A$3:$CH$103,IF(DJ$104&gt;2034,84,(60+(DJ$104-$AX$104)))))</f>
        <v>6.189126344671033E-2</v>
      </c>
      <c r="DK169" s="381">
        <f>DJ169*(1-VLOOKUP($AW169,'MP-2019_Female'!$A$3:$CH$103,IF(DK$104&gt;2034,84,(60+(DK$104-$AX$104)))))</f>
        <v>6.1321863823000596E-2</v>
      </c>
      <c r="DL169" s="381">
        <f>DK169*(1-VLOOKUP($AW169,'MP-2019_Female'!$A$3:$CH$103,IF(DL$104&gt;2034,84,(60+(DL$104-$AX$104)))))</f>
        <v>6.0757702675828994E-2</v>
      </c>
      <c r="DM169" s="381">
        <f>DL169*(1-VLOOKUP($AW169,'MP-2019_Female'!$A$3:$CH$103,IF(DM$104&gt;2034,84,(60+(DM$104-$AX$104)))))</f>
        <v>6.0198731811211367E-2</v>
      </c>
      <c r="DN169" s="381">
        <f>DM169*(1-VLOOKUP($AW169,'MP-2019_Female'!$A$3:$CH$103,IF(DN$104&gt;2034,84,(60+(DN$104-$AX$104)))))</f>
        <v>5.9644903478548221E-2</v>
      </c>
      <c r="DO169" s="381">
        <f>DN169*(1-VLOOKUP($AW169,'MP-2019_Female'!$A$3:$CH$103,IF(DO$104&gt;2034,84,(60+(DO$104-$AX$104)))))</f>
        <v>5.9096170366545575E-2</v>
      </c>
      <c r="DP169" s="381">
        <f>DO169*(1-VLOOKUP($AW169,'MP-2019_Female'!$A$3:$CH$103,IF(DP$104&gt;2034,84,(60+(DP$104-$AX$104)))))</f>
        <v>5.8552485599173358E-2</v>
      </c>
      <c r="DQ169" s="381">
        <f>DP169*(1-VLOOKUP($AW169,'MP-2019_Female'!$A$3:$CH$103,IF(DQ$104&gt;2034,84,(60+(DQ$104-$AX$104)))))</f>
        <v>5.8013802731660964E-2</v>
      </c>
      <c r="DR169" s="381">
        <f>DQ169*(1-VLOOKUP($AW169,'MP-2019_Female'!$A$3:$CH$103,IF(DR$104&gt;2034,84,(60+(DR$104-$AX$104)))))</f>
        <v>5.7480075746529684E-2</v>
      </c>
      <c r="DS169" s="381">
        <f>DR169*(1-VLOOKUP($AW169,'MP-2019_Female'!$A$3:$CH$103,IF(DS$104&gt;2034,84,(60+(DS$104-$AX$104)))))</f>
        <v>5.6951259049661612E-2</v>
      </c>
      <c r="DT169" s="381">
        <f>DS169*(1-VLOOKUP($AW169,'MP-2019_Female'!$A$3:$CH$103,IF(DT$104&gt;2034,84,(60+(DT$104-$AX$104)))))</f>
        <v>5.6427307466404723E-2</v>
      </c>
      <c r="DU169" s="381">
        <f>DT169*(1-VLOOKUP($AW169,'MP-2019_Female'!$A$3:$CH$103,IF(DU$104&gt;2034,84,(60+(DU$104-$AX$104)))))</f>
        <v>5.5908176237713804E-2</v>
      </c>
      <c r="DV169" s="381">
        <f>DU169*(1-VLOOKUP($AW169,'MP-2019_Female'!$A$3:$CH$103,IF(DV$104&gt;2034,84,(60+(DV$104-$AX$104)))))</f>
        <v>5.5393821016326839E-2</v>
      </c>
      <c r="DW169" s="381">
        <f>DV169*(1-VLOOKUP($AW169,'MP-2019_Female'!$A$3:$CH$103,IF(DW$104&gt;2034,84,(60+(DW$104-$AX$104)))))</f>
        <v>5.488419786297663E-2</v>
      </c>
      <c r="DX169" s="381">
        <f>DW169*(1-VLOOKUP($AW169,'MP-2019_Female'!$A$3:$CH$103,IF(DX$104&gt;2034,84,(60+(DX$104-$AX$104)))))</f>
        <v>5.4379263242637248E-2</v>
      </c>
      <c r="DY169" s="381">
        <f>DX169*(1-VLOOKUP($AW169,'MP-2019_Female'!$A$3:$CH$103,IF(DY$104&gt;2034,84,(60+(DY$104-$AX$104)))))</f>
        <v>5.3878974020804986E-2</v>
      </c>
      <c r="DZ169" s="381">
        <f>DY169*(1-VLOOKUP($AW169,'MP-2019_Female'!$A$3:$CH$103,IF(DZ$104&gt;2034,84,(60+(DZ$104-$AX$104)))))</f>
        <v>5.3383287459813578E-2</v>
      </c>
      <c r="EA169" s="381">
        <f>DZ169*(1-VLOOKUP($AW169,'MP-2019_Female'!$A$3:$CH$103,IF(EA$104&gt;2034,84,(60+(EA$104-$AX$104)))))</f>
        <v>5.2892161215183295E-2</v>
      </c>
      <c r="EB169" s="381">
        <f>EA169*(1-VLOOKUP($AW169,'MP-2019_Female'!$A$3:$CH$103,IF(EB$104&gt;2034,84,(60+(EB$104-$AX$104)))))</f>
        <v>5.2405553332003613E-2</v>
      </c>
      <c r="EC169" s="381">
        <f>EB169*(1-VLOOKUP($AW169,'MP-2019_Female'!$A$3:$CH$103,IF(EC$104&gt;2034,84,(60+(EC$104-$AX$104)))))</f>
        <v>5.1923422241349181E-2</v>
      </c>
      <c r="ED169" s="381">
        <f>EC169*(1-VLOOKUP($AW169,'MP-2019_Female'!$A$3:$CH$103,IF(ED$104&gt;2034,84,(60+(ED$104-$AX$104)))))</f>
        <v>5.1445726756728767E-2</v>
      </c>
      <c r="EE169" s="381">
        <f>ED169*(1-VLOOKUP($AW169,'MP-2019_Female'!$A$3:$CH$103,IF(EE$104&gt;2034,84,(60+(EE$104-$AX$104)))))</f>
        <v>5.0972426070566866E-2</v>
      </c>
      <c r="EF169" s="381">
        <f>EE169*(1-VLOOKUP($AW169,'MP-2019_Female'!$A$3:$CH$103,IF(EF$104&gt;2034,84,(60+(EF$104-$AX$104)))))</f>
        <v>5.0503479750717652E-2</v>
      </c>
      <c r="EG169" s="381">
        <f>EF169*(1-VLOOKUP($AW169,'MP-2019_Female'!$A$3:$CH$103,IF(EG$104&gt;2034,84,(60+(EG$104-$AX$104)))))</f>
        <v>5.0038847737011047E-2</v>
      </c>
      <c r="EH169" s="381">
        <f>EG169*(1-VLOOKUP($AW169,'MP-2019_Female'!$A$3:$CH$103,IF(EH$104&gt;2034,84,(60+(EH$104-$AX$104)))))</f>
        <v>4.9578490337830544E-2</v>
      </c>
      <c r="EI169" s="381">
        <f>EH169*(1-VLOOKUP($AW169,'MP-2019_Female'!$A$3:$CH$103,IF(EI$104&gt;2034,84,(60+(EI$104-$AX$104)))))</f>
        <v>4.9122368226722501E-2</v>
      </c>
      <c r="EJ169" s="381">
        <f>EI169*(1-VLOOKUP($AW169,'MP-2019_Female'!$A$3:$CH$103,IF(EJ$104&gt;2034,84,(60+(EJ$104-$AX$104)))))</f>
        <v>4.8670442439036656E-2</v>
      </c>
      <c r="EK169" s="381">
        <f>EJ169*(1-VLOOKUP($AW169,'MP-2019_Female'!$A$3:$CH$103,IF(EK$104&gt;2034,84,(60+(EK$104-$AX$104)))))</f>
        <v>4.8222674368597521E-2</v>
      </c>
      <c r="EL169" s="381">
        <f>EK169*(1-VLOOKUP($AW169,'MP-2019_Female'!$A$3:$CH$103,IF(EL$104&gt;2034,84,(60+(EL$104-$AX$104)))))</f>
        <v>4.7779025764406423E-2</v>
      </c>
      <c r="EM169" s="381">
        <f>EL169*(1-VLOOKUP($AW169,'MP-2019_Female'!$A$3:$CH$103,IF(EM$104&gt;2034,84,(60+(EM$104-$AX$104)))))</f>
        <v>4.7339458727373884E-2</v>
      </c>
      <c r="EN169" s="381">
        <f>EM169*(1-VLOOKUP($AW169,'MP-2019_Female'!$A$3:$CH$103,IF(EN$104&gt;2034,84,(60+(EN$104-$AX$104)))))</f>
        <v>4.6903935707082046E-2</v>
      </c>
      <c r="EO169" s="381">
        <f>EN169*(1-VLOOKUP($AW169,'MP-2019_Female'!$A$3:$CH$103,IF(EO$104&gt;2034,84,(60+(EO$104-$AX$104)))))</f>
        <v>4.6472419498576889E-2</v>
      </c>
      <c r="EP169" s="381">
        <f>EO169*(1-VLOOKUP($AW169,'MP-2019_Female'!$A$3:$CH$103,IF(EP$104&gt;2034,84,(60+(EP$104-$AX$104)))))</f>
        <v>4.604487323918998E-2</v>
      </c>
      <c r="EQ169" s="381">
        <f>EP169*(1-VLOOKUP($AW169,'MP-2019_Female'!$A$3:$CH$103,IF(EQ$104&gt;2034,84,(60+(EQ$104-$AX$104)))))</f>
        <v>4.5621260405389434E-2</v>
      </c>
      <c r="ER169" s="381">
        <f>EQ169*(1-VLOOKUP($AW169,'MP-2019_Female'!$A$3:$CH$103,IF(ER$104&gt;2034,84,(60+(ER$104-$AX$104)))))</f>
        <v>4.5201544809659849E-2</v>
      </c>
      <c r="ES169" s="381">
        <f>ER169*(1-VLOOKUP($AW169,'MP-2019_Female'!$A$3:$CH$103,IF(ES$104&gt;2034,84,(60+(ES$104-$AX$104)))))</f>
        <v>4.4785690597410978E-2</v>
      </c>
      <c r="ET169" s="381">
        <f>ES169*(1-VLOOKUP($AW169,'MP-2019_Female'!$A$3:$CH$103,IF(ET$104&gt;2034,84,(60+(ET$104-$AX$104)))))</f>
        <v>4.4373662243914799E-2</v>
      </c>
      <c r="EU169" s="381">
        <f>ET169*(1-VLOOKUP($AW169,'MP-2019_Female'!$A$3:$CH$103,IF(EU$104&gt;2034,84,(60+(EU$104-$AX$104)))))</f>
        <v>4.3965424551270782E-2</v>
      </c>
      <c r="EV169" s="381">
        <f>EU169*(1-VLOOKUP($AW169,'MP-2019_Female'!$A$3:$CH$103,IF(EV$104&gt;2034,84,(60+(EV$104-$AX$104)))))</f>
        <v>4.3560942645399094E-2</v>
      </c>
      <c r="EW169" s="381">
        <f>EV169*(1-VLOOKUP($AW169,'MP-2019_Female'!$A$3:$CH$103,IF(EW$104&gt;2034,84,(60+(EW$104-$AX$104)))))</f>
        <v>4.3160181973061422E-2</v>
      </c>
      <c r="EX169" s="381">
        <f>EW169*(1-VLOOKUP($AW169,'MP-2019_Female'!$A$3:$CH$103,IF(EX$104&gt;2034,84,(60+(EX$104-$AX$104)))))</f>
        <v>4.276310829890926E-2</v>
      </c>
      <c r="EY169" s="381">
        <f>EX169*(1-VLOOKUP($AW169,'MP-2019_Female'!$A$3:$CH$103,IF(EY$104&gt;2034,84,(60+(EY$104-$AX$104)))))</f>
        <v>4.2369687702559292E-2</v>
      </c>
      <c r="EZ169" s="381">
        <f>EY169*(1-VLOOKUP($AW169,'MP-2019_Female'!$A$3:$CH$103,IF(EZ$104&gt;2034,84,(60+(EZ$104-$AX$104)))))</f>
        <v>4.1979886575695749E-2</v>
      </c>
      <c r="FA169" s="381">
        <f>EZ169*(1-VLOOKUP($AW169,'MP-2019_Female'!$A$3:$CH$103,IF(FA$104&gt;2034,84,(60+(FA$104-$AX$104)))))</f>
        <v>4.159367161919935E-2</v>
      </c>
      <c r="FB169" s="381">
        <f>FA169*(1-VLOOKUP($AW169,'MP-2019_Female'!$A$3:$CH$103,IF(FB$104&gt;2034,84,(60+(FB$104-$AX$104)))))</f>
        <v>4.1211009840302716E-2</v>
      </c>
      <c r="FC169" s="381">
        <f>FB169*(1-VLOOKUP($AW169,'MP-2019_Female'!$A$3:$CH$103,IF(FC$104&gt;2034,84,(60+(FC$104-$AX$104)))))</f>
        <v>4.083186854977193E-2</v>
      </c>
      <c r="FD169" s="381">
        <f>FC169*(1-VLOOKUP($AW169,'MP-2019_Female'!$A$3:$CH$103,IF(FD$104&gt;2034,84,(60+(FD$104-$AX$104)))))</f>
        <v>4.0456215359114027E-2</v>
      </c>
      <c r="FE169" s="381">
        <f>FD169*(1-VLOOKUP($AW169,'MP-2019_Female'!$A$3:$CH$103,IF(FE$104&gt;2034,84,(60+(FE$104-$AX$104)))))</f>
        <v>4.0084018177810175E-2</v>
      </c>
      <c r="FF169" s="381">
        <f>FE169*(1-VLOOKUP($AW169,'MP-2019_Female'!$A$3:$CH$103,IF(FF$104&gt;2034,84,(60+(FF$104-$AX$104)))))</f>
        <v>3.9715245210574325E-2</v>
      </c>
      <c r="FG169" s="381">
        <f>FF169*(1-VLOOKUP($AW169,'MP-2019_Female'!$A$3:$CH$103,IF(FG$104&gt;2034,84,(60+(FG$104-$AX$104)))))</f>
        <v>3.9349864954637041E-2</v>
      </c>
      <c r="FH169" s="381">
        <f>FG169*(1-VLOOKUP($AW169,'MP-2019_Female'!$A$3:$CH$103,IF(FH$104&gt;2034,84,(60+(FH$104-$AX$104)))))</f>
        <v>3.8987846197054379E-2</v>
      </c>
      <c r="FI169" s="381">
        <f>FH169*(1-VLOOKUP($AW169,'MP-2019_Female'!$A$3:$CH$103,IF(FI$104&gt;2034,84,(60+(FI$104-$AX$104)))))</f>
        <v>3.8629158012041483E-2</v>
      </c>
      <c r="FJ169" s="381">
        <f>FI169*(1-VLOOKUP($AW169,'MP-2019_Female'!$A$3:$CH$103,IF(FJ$104&gt;2034,84,(60+(FJ$104-$AX$104)))))</f>
        <v>3.8273769758330703E-2</v>
      </c>
      <c r="FK169" s="381">
        <f>FJ169*(1-VLOOKUP($AW169,'MP-2019_Female'!$A$3:$CH$103,IF(FK$104&gt;2034,84,(60+(FK$104-$AX$104)))))</f>
        <v>3.7921651076554062E-2</v>
      </c>
      <c r="FL169" s="381">
        <f>FK169*(1-VLOOKUP($AW169,'MP-2019_Female'!$A$3:$CH$103,IF(FL$104&gt;2034,84,(60+(FL$104-$AX$104)))))</f>
        <v>3.7572771886649765E-2</v>
      </c>
      <c r="FM169" s="381">
        <f>FL169*(1-VLOOKUP($AW169,'MP-2019_Female'!$A$3:$CH$103,IF(FM$104&gt;2034,84,(60+(FM$104-$AX$104)))))</f>
        <v>3.7227102385292588E-2</v>
      </c>
      <c r="FN169" s="381">
        <f>FM169*(1-VLOOKUP($AW169,'MP-2019_Female'!$A$3:$CH$103,IF(FN$104&gt;2034,84,(60+(FN$104-$AX$104)))))</f>
        <v>3.6884613043347898E-2</v>
      </c>
    </row>
    <row r="170" spans="49:170">
      <c r="AW170" s="172">
        <v>90</v>
      </c>
      <c r="AX170" s="199">
        <f t="shared" si="34"/>
        <v>0.11219747888011271</v>
      </c>
      <c r="AY170" s="334">
        <f t="shared" si="35"/>
        <v>0.1160187</v>
      </c>
      <c r="AZ170" s="381">
        <f>AY170*(1-VLOOKUP($AW170,'MP-2019_Female'!$A$3:$CH$103,IF(AZ$104&gt;2034,84,(60+(AZ$104-$AX$104)))))</f>
        <v>0.11504414292000001</v>
      </c>
      <c r="BA170" s="381">
        <f>AZ170*(1-VLOOKUP($AW170,'MP-2019_Female'!$A$3:$CH$103,IF(BA$104&gt;2034,84,(60+(BA$104-$AX$104)))))</f>
        <v>0.11425033833385201</v>
      </c>
      <c r="BB170" s="381">
        <f>BA170*(1-VLOOKUP($AW170,'MP-2019_Female'!$A$3:$CH$103,IF(BB$104&gt;2034,84,(60+(BB$104-$AX$104)))))</f>
        <v>0.11364481154068259</v>
      </c>
      <c r="BC170" s="381">
        <f>BB170*(1-VLOOKUP($AW170,'MP-2019_Female'!$A$3:$CH$103,IF(BC$104&gt;2034,84,(60+(BC$104-$AX$104)))))</f>
        <v>0.11322432573798207</v>
      </c>
      <c r="BD170" s="381">
        <f>BC170*(1-VLOOKUP($AW170,'MP-2019_Female'!$A$3:$CH$103,IF(BD$104&gt;2034,84,(60+(BD$104-$AX$104)))))</f>
        <v>0.1129978770865061</v>
      </c>
      <c r="BE170" s="381">
        <f>BD170*(1-VLOOKUP($AW170,'MP-2019_Female'!$A$3:$CH$103,IF(BE$104&gt;2034,84,(60+(BE$104-$AX$104)))))</f>
        <v>0.11276058154462444</v>
      </c>
      <c r="BF170" s="381">
        <f>BE170*(1-VLOOKUP($AW170,'MP-2019_Female'!$A$3:$CH$103,IF(BF$104&gt;2034,84,(60+(BF$104-$AX$104)))))</f>
        <v>0.11250123220707181</v>
      </c>
      <c r="BG170" s="381">
        <f>BF170*(1-VLOOKUP($AW170,'MP-2019_Female'!$A$3:$CH$103,IF(BG$104&gt;2034,84,(60+(BG$104-$AX$104)))))</f>
        <v>0.11219747888011271</v>
      </c>
      <c r="BH170" s="381">
        <f>BG170*(1-VLOOKUP($AW170,'MP-2019_Female'!$A$3:$CH$103,IF(BH$104&gt;2034,84,(60+(BH$104-$AX$104)))))</f>
        <v>0.11182722719980834</v>
      </c>
      <c r="BI170" s="381">
        <f>BH170*(1-VLOOKUP($AW170,'MP-2019_Female'!$A$3:$CH$103,IF(BI$104&gt;2034,84,(60+(BI$104-$AX$104)))))</f>
        <v>0.11139110101372908</v>
      </c>
      <c r="BJ170" s="471">
        <f>BI170*(1-VLOOKUP($AW170,'MP-2019_Female'!$A$3:$CH$103,IF(BJ$104&gt;2034,84,(60+(BJ$104-$AX$104)))))</f>
        <v>0.11087870194906592</v>
      </c>
      <c r="BK170" s="381">
        <f>BJ170*(1-VLOOKUP($AW170,'MP-2019_Female'!$A$3:$CH$103,IF(BK$104&gt;2034,84,(60+(BK$104-$AX$104)))))</f>
        <v>0.11029104482873588</v>
      </c>
      <c r="BL170" s="381">
        <f>BK170*(1-VLOOKUP($AW170,'MP-2019_Female'!$A$3:$CH$103,IF(BL$104&gt;2034,84,(60+(BL$104-$AX$104)))))</f>
        <v>0.10962929855976346</v>
      </c>
      <c r="BM170" s="381">
        <f>BL170*(1-VLOOKUP($AW170,'MP-2019_Female'!$A$3:$CH$103,IF(BM$104&gt;2034,84,(60+(BM$104-$AX$104)))))</f>
        <v>0.10890574518926902</v>
      </c>
      <c r="BN170" s="381">
        <f>BM170*(1-VLOOKUP($AW170,'MP-2019_Female'!$A$3:$CH$103,IF(BN$104&gt;2034,84,(60+(BN$104-$AX$104)))))</f>
        <v>0.10814340497294413</v>
      </c>
      <c r="BO170" s="381">
        <f>BN170*(1-VLOOKUP($AW170,'MP-2019_Female'!$A$3:$CH$103,IF(BO$104&gt;2034,84,(60+(BO$104-$AX$104)))))</f>
        <v>0.10734314377614435</v>
      </c>
      <c r="BP170" s="381">
        <f>BO170*(1-VLOOKUP($AW170,'MP-2019_Female'!$A$3:$CH$103,IF(BP$104&gt;2034,84,(60+(BP$104-$AX$104)))))</f>
        <v>0.10650586725469041</v>
      </c>
      <c r="BQ170" s="381">
        <f>BP170*(1-VLOOKUP($AW170,'MP-2019_Female'!$A$3:$CH$103,IF(BQ$104&gt;2034,84,(60+(BQ$104-$AX$104)))))</f>
        <v>0.10564316972992742</v>
      </c>
      <c r="BR170" s="381">
        <f>BQ170*(1-VLOOKUP($AW170,'MP-2019_Female'!$A$3:$CH$103,IF(BR$104&gt;2034,84,(60+(BR$104-$AX$104)))))</f>
        <v>0.10475576710419603</v>
      </c>
      <c r="BS170" s="381">
        <f>BR170*(1-VLOOKUP($AW170,'MP-2019_Female'!$A$3:$CH$103,IF(BS$104&gt;2034,84,(60+(BS$104-$AX$104)))))</f>
        <v>0.10384439193038952</v>
      </c>
      <c r="BT170" s="381">
        <f>BS170*(1-VLOOKUP($AW170,'MP-2019_Female'!$A$3:$CH$103,IF(BT$104&gt;2034,84,(60+(BT$104-$AX$104)))))</f>
        <v>0.10292017684220905</v>
      </c>
      <c r="BU170" s="381">
        <f>BT170*(1-VLOOKUP($AW170,'MP-2019_Female'!$A$3:$CH$103,IF(BU$104&gt;2034,84,(60+(BU$104-$AX$104)))))</f>
        <v>0.10199389525062917</v>
      </c>
      <c r="BV170" s="381">
        <f>BU170*(1-VLOOKUP($AW170,'MP-2019_Female'!$A$3:$CH$103,IF(BV$104&gt;2034,84,(60+(BV$104-$AX$104)))))</f>
        <v>0.10106575080384844</v>
      </c>
      <c r="BW170" s="381">
        <f>BV170*(1-VLOOKUP($AW170,'MP-2019_Female'!$A$3:$CH$103,IF(BW$104&gt;2034,84,(60+(BW$104-$AX$104)))))</f>
        <v>0.10013594589645304</v>
      </c>
      <c r="BX170" s="381">
        <f>BW170*(1-VLOOKUP($AW170,'MP-2019_Female'!$A$3:$CH$103,IF(BX$104&gt;2034,84,(60+(BX$104-$AX$104)))))</f>
        <v>9.9224708788795316E-2</v>
      </c>
      <c r="BY170" s="381">
        <f>BX170*(1-VLOOKUP($AW170,'MP-2019_Female'!$A$3:$CH$103,IF(BY$104&gt;2034,84,(60+(BY$104-$AX$104)))))</f>
        <v>9.832176393881728E-2</v>
      </c>
      <c r="BZ170" s="381">
        <f>BY170*(1-VLOOKUP($AW170,'MP-2019_Female'!$A$3:$CH$103,IF(BZ$104&gt;2034,84,(60+(BZ$104-$AX$104)))))</f>
        <v>9.7427035886974045E-2</v>
      </c>
      <c r="CA170" s="381">
        <f>BZ170*(1-VLOOKUP($AW170,'MP-2019_Female'!$A$3:$CH$103,IF(CA$104&gt;2034,84,(60+(CA$104-$AX$104)))))</f>
        <v>9.6540449860402583E-2</v>
      </c>
      <c r="CB170" s="381">
        <f>CA170*(1-VLOOKUP($AW170,'MP-2019_Female'!$A$3:$CH$103,IF(CB$104&gt;2034,84,(60+(CB$104-$AX$104)))))</f>
        <v>9.5661931766672925E-2</v>
      </c>
      <c r="CC170" s="381">
        <f>CB170*(1-VLOOKUP($AW170,'MP-2019_Female'!$A$3:$CH$103,IF(CC$104&gt;2034,84,(60+(CC$104-$AX$104)))))</f>
        <v>9.4791408187596196E-2</v>
      </c>
      <c r="CD170" s="381">
        <f>CC170*(1-VLOOKUP($AW170,'MP-2019_Female'!$A$3:$CH$103,IF(CD$104&gt;2034,84,(60+(CD$104-$AX$104)))))</f>
        <v>9.3928806373089077E-2</v>
      </c>
      <c r="CE170" s="381">
        <f>CD170*(1-VLOOKUP($AW170,'MP-2019_Female'!$A$3:$CH$103,IF(CE$104&gt;2034,84,(60+(CE$104-$AX$104)))))</f>
        <v>9.3074054235093961E-2</v>
      </c>
      <c r="CF170" s="381">
        <f>CE170*(1-VLOOKUP($AW170,'MP-2019_Female'!$A$3:$CH$103,IF(CF$104&gt;2034,84,(60+(CF$104-$AX$104)))))</f>
        <v>9.2227080341554607E-2</v>
      </c>
      <c r="CG170" s="381">
        <f>CF170*(1-VLOOKUP($AW170,'MP-2019_Female'!$A$3:$CH$103,IF(CG$104&gt;2034,84,(60+(CG$104-$AX$104)))))</f>
        <v>9.1387813910446467E-2</v>
      </c>
      <c r="CH170" s="381">
        <f>CG170*(1-VLOOKUP($AW170,'MP-2019_Female'!$A$3:$CH$103,IF(CH$104&gt;2034,84,(60+(CH$104-$AX$104)))))</f>
        <v>9.0556184803861406E-2</v>
      </c>
      <c r="CI170" s="381">
        <f>CH170*(1-VLOOKUP($AW170,'MP-2019_Female'!$A$3:$CH$103,IF(CI$104&gt;2034,84,(60+(CI$104-$AX$104)))))</f>
        <v>8.9732123522146268E-2</v>
      </c>
      <c r="CJ170" s="381">
        <f>CI170*(1-VLOOKUP($AW170,'MP-2019_Female'!$A$3:$CH$103,IF(CJ$104&gt;2034,84,(60+(CJ$104-$AX$104)))))</f>
        <v>8.8915561198094739E-2</v>
      </c>
      <c r="CK170" s="381">
        <f>CJ170*(1-VLOOKUP($AW170,'MP-2019_Female'!$A$3:$CH$103,IF(CK$104&gt;2034,84,(60+(CK$104-$AX$104)))))</f>
        <v>8.8106429591192081E-2</v>
      </c>
      <c r="CL170" s="381">
        <f>CK170*(1-VLOOKUP($AW170,'MP-2019_Female'!$A$3:$CH$103,IF(CL$104&gt;2034,84,(60+(CL$104-$AX$104)))))</f>
        <v>8.7304661081912233E-2</v>
      </c>
      <c r="CM170" s="381">
        <f>CL170*(1-VLOOKUP($AW170,'MP-2019_Female'!$A$3:$CH$103,IF(CM$104&gt;2034,84,(60+(CM$104-$AX$104)))))</f>
        <v>8.6510188666066828E-2</v>
      </c>
      <c r="CN170" s="381">
        <f>CM170*(1-VLOOKUP($AW170,'MP-2019_Female'!$A$3:$CH$103,IF(CN$104&gt;2034,84,(60+(CN$104-$AX$104)))))</f>
        <v>8.5722945949205626E-2</v>
      </c>
      <c r="CO170" s="381">
        <f>CN170*(1-VLOOKUP($AW170,'MP-2019_Female'!$A$3:$CH$103,IF(CO$104&gt;2034,84,(60+(CO$104-$AX$104)))))</f>
        <v>8.4942867141067857E-2</v>
      </c>
      <c r="CP170" s="381">
        <f>CO170*(1-VLOOKUP($AW170,'MP-2019_Female'!$A$3:$CH$103,IF(CP$104&gt;2034,84,(60+(CP$104-$AX$104)))))</f>
        <v>8.4169887050084144E-2</v>
      </c>
      <c r="CQ170" s="381">
        <f>CP170*(1-VLOOKUP($AW170,'MP-2019_Female'!$A$3:$CH$103,IF(CQ$104&gt;2034,84,(60+(CQ$104-$AX$104)))))</f>
        <v>8.3403941077928381E-2</v>
      </c>
      <c r="CR170" s="381">
        <f>CQ170*(1-VLOOKUP($AW170,'MP-2019_Female'!$A$3:$CH$103,IF(CR$104&gt;2034,84,(60+(CR$104-$AX$104)))))</f>
        <v>8.2644965214119237E-2</v>
      </c>
      <c r="CS170" s="381">
        <f>CR170*(1-VLOOKUP($AW170,'MP-2019_Female'!$A$3:$CH$103,IF(CS$104&gt;2034,84,(60+(CS$104-$AX$104)))))</f>
        <v>8.189289603067075E-2</v>
      </c>
      <c r="CT170" s="381">
        <f>CS170*(1-VLOOKUP($AW170,'MP-2019_Female'!$A$3:$CH$103,IF(CT$104&gt;2034,84,(60+(CT$104-$AX$104)))))</f>
        <v>8.1147670676791642E-2</v>
      </c>
      <c r="CU170" s="381">
        <f>CT170*(1-VLOOKUP($AW170,'MP-2019_Female'!$A$3:$CH$103,IF(CU$104&gt;2034,84,(60+(CU$104-$AX$104)))))</f>
        <v>8.0409226873632833E-2</v>
      </c>
      <c r="CV170" s="381">
        <f>CU170*(1-VLOOKUP($AW170,'MP-2019_Female'!$A$3:$CH$103,IF(CV$104&gt;2034,84,(60+(CV$104-$AX$104)))))</f>
        <v>7.9677502909082779E-2</v>
      </c>
      <c r="CW170" s="381">
        <f>CV170*(1-VLOOKUP($AW170,'MP-2019_Female'!$A$3:$CH$103,IF(CW$104&gt;2034,84,(60+(CW$104-$AX$104)))))</f>
        <v>7.8952437632610131E-2</v>
      </c>
      <c r="CX170" s="381">
        <f>CW170*(1-VLOOKUP($AW170,'MP-2019_Female'!$A$3:$CH$103,IF(CX$104&gt;2034,84,(60+(CX$104-$AX$104)))))</f>
        <v>7.8233970450153373E-2</v>
      </c>
      <c r="CY170" s="381">
        <f>CX170*(1-VLOOKUP($AW170,'MP-2019_Female'!$A$3:$CH$103,IF(CY$104&gt;2034,84,(60+(CY$104-$AX$104)))))</f>
        <v>7.7522041319056975E-2</v>
      </c>
      <c r="CZ170" s="381">
        <f>CY170*(1-VLOOKUP($AW170,'MP-2019_Female'!$A$3:$CH$103,IF(CZ$104&gt;2034,84,(60+(CZ$104-$AX$104)))))</f>
        <v>7.6816590743053553E-2</v>
      </c>
      <c r="DA170" s="381">
        <f>CZ170*(1-VLOOKUP($AW170,'MP-2019_Female'!$A$3:$CH$103,IF(DA$104&gt;2034,84,(60+(DA$104-$AX$104)))))</f>
        <v>7.6117559767291773E-2</v>
      </c>
      <c r="DB170" s="381">
        <f>DA170*(1-VLOOKUP($AW170,'MP-2019_Female'!$A$3:$CH$103,IF(DB$104&gt;2034,84,(60+(DB$104-$AX$104)))))</f>
        <v>7.5424889973409417E-2</v>
      </c>
      <c r="DC170" s="381">
        <f>DB170*(1-VLOOKUP($AW170,'MP-2019_Female'!$A$3:$CH$103,IF(DC$104&gt;2034,84,(60+(DC$104-$AX$104)))))</f>
        <v>7.4738523474651389E-2</v>
      </c>
      <c r="DD170" s="381">
        <f>DC170*(1-VLOOKUP($AW170,'MP-2019_Female'!$A$3:$CH$103,IF(DD$104&gt;2034,84,(60+(DD$104-$AX$104)))))</f>
        <v>7.4058402911032065E-2</v>
      </c>
      <c r="DE170" s="381">
        <f>DD170*(1-VLOOKUP($AW170,'MP-2019_Female'!$A$3:$CH$103,IF(DE$104&gt;2034,84,(60+(DE$104-$AX$104)))))</f>
        <v>7.3384471444541674E-2</v>
      </c>
      <c r="DF170" s="381">
        <f>DE170*(1-VLOOKUP($AW170,'MP-2019_Female'!$A$3:$CH$103,IF(DF$104&gt;2034,84,(60+(DF$104-$AX$104)))))</f>
        <v>7.2716672754396347E-2</v>
      </c>
      <c r="DG170" s="381">
        <f>DF170*(1-VLOOKUP($AW170,'MP-2019_Female'!$A$3:$CH$103,IF(DG$104&gt;2034,84,(60+(DG$104-$AX$104)))))</f>
        <v>7.2054951032331338E-2</v>
      </c>
      <c r="DH170" s="381">
        <f>DG170*(1-VLOOKUP($AW170,'MP-2019_Female'!$A$3:$CH$103,IF(DH$104&gt;2034,84,(60+(DH$104-$AX$104)))))</f>
        <v>7.1399250977937118E-2</v>
      </c>
      <c r="DI170" s="381">
        <f>DH170*(1-VLOOKUP($AW170,'MP-2019_Female'!$A$3:$CH$103,IF(DI$104&gt;2034,84,(60+(DI$104-$AX$104)))))</f>
        <v>7.0749517794037889E-2</v>
      </c>
      <c r="DJ170" s="381">
        <f>DI170*(1-VLOOKUP($AW170,'MP-2019_Female'!$A$3:$CH$103,IF(DJ$104&gt;2034,84,(60+(DJ$104-$AX$104)))))</f>
        <v>7.0105697182112139E-2</v>
      </c>
      <c r="DK170" s="381">
        <f>DJ170*(1-VLOOKUP($AW170,'MP-2019_Female'!$A$3:$CH$103,IF(DK$104&gt;2034,84,(60+(DK$104-$AX$104)))))</f>
        <v>6.9467735337754924E-2</v>
      </c>
      <c r="DL170" s="381">
        <f>DK170*(1-VLOOKUP($AW170,'MP-2019_Female'!$A$3:$CH$103,IF(DL$104&gt;2034,84,(60+(DL$104-$AX$104)))))</f>
        <v>6.883557894618135E-2</v>
      </c>
      <c r="DM170" s="381">
        <f>DL170*(1-VLOOKUP($AW170,'MP-2019_Female'!$A$3:$CH$103,IF(DM$104&gt;2034,84,(60+(DM$104-$AX$104)))))</f>
        <v>6.82091751777711E-2</v>
      </c>
      <c r="DN170" s="381">
        <f>DM170*(1-VLOOKUP($AW170,'MP-2019_Female'!$A$3:$CH$103,IF(DN$104&gt;2034,84,(60+(DN$104-$AX$104)))))</f>
        <v>6.7588471683653381E-2</v>
      </c>
      <c r="DO170" s="381">
        <f>DN170*(1-VLOOKUP($AW170,'MP-2019_Female'!$A$3:$CH$103,IF(DO$104&gt;2034,84,(60+(DO$104-$AX$104)))))</f>
        <v>6.697341659133213E-2</v>
      </c>
      <c r="DP170" s="381">
        <f>DO170*(1-VLOOKUP($AW170,'MP-2019_Female'!$A$3:$CH$103,IF(DP$104&gt;2034,84,(60+(DP$104-$AX$104)))))</f>
        <v>6.6363958500351011E-2</v>
      </c>
      <c r="DQ170" s="381">
        <f>DP170*(1-VLOOKUP($AW170,'MP-2019_Female'!$A$3:$CH$103,IF(DQ$104&gt;2034,84,(60+(DQ$104-$AX$104)))))</f>
        <v>6.5760046477997811E-2</v>
      </c>
      <c r="DR170" s="381">
        <f>DQ170*(1-VLOOKUP($AW170,'MP-2019_Female'!$A$3:$CH$103,IF(DR$104&gt;2034,84,(60+(DR$104-$AX$104)))))</f>
        <v>6.5161630055048034E-2</v>
      </c>
      <c r="DS170" s="381">
        <f>DR170*(1-VLOOKUP($AW170,'MP-2019_Female'!$A$3:$CH$103,IF(DS$104&gt;2034,84,(60+(DS$104-$AX$104)))))</f>
        <v>6.4568659221547101E-2</v>
      </c>
      <c r="DT170" s="381">
        <f>DS170*(1-VLOOKUP($AW170,'MP-2019_Female'!$A$3:$CH$103,IF(DT$104&gt;2034,84,(60+(DT$104-$AX$104)))))</f>
        <v>6.3981084422631021E-2</v>
      </c>
      <c r="DU170" s="381">
        <f>DT170*(1-VLOOKUP($AW170,'MP-2019_Female'!$A$3:$CH$103,IF(DU$104&gt;2034,84,(60+(DU$104-$AX$104)))))</f>
        <v>6.3398856554385083E-2</v>
      </c>
      <c r="DV170" s="381">
        <f>DU170*(1-VLOOKUP($AW170,'MP-2019_Female'!$A$3:$CH$103,IF(DV$104&gt;2034,84,(60+(DV$104-$AX$104)))))</f>
        <v>6.2821926959740176E-2</v>
      </c>
      <c r="DW170" s="381">
        <f>DV170*(1-VLOOKUP($AW170,'MP-2019_Female'!$A$3:$CH$103,IF(DW$104&gt;2034,84,(60+(DW$104-$AX$104)))))</f>
        <v>6.2250247424406539E-2</v>
      </c>
      <c r="DX170" s="381">
        <f>DW170*(1-VLOOKUP($AW170,'MP-2019_Female'!$A$3:$CH$103,IF(DX$104&gt;2034,84,(60+(DX$104-$AX$104)))))</f>
        <v>6.1683770172844439E-2</v>
      </c>
      <c r="DY170" s="381">
        <f>DX170*(1-VLOOKUP($AW170,'MP-2019_Female'!$A$3:$CH$103,IF(DY$104&gt;2034,84,(60+(DY$104-$AX$104)))))</f>
        <v>6.1122447864271554E-2</v>
      </c>
      <c r="DZ170" s="381">
        <f>DY170*(1-VLOOKUP($AW170,'MP-2019_Female'!$A$3:$CH$103,IF(DZ$104&gt;2034,84,(60+(DZ$104-$AX$104)))))</f>
        <v>6.0566233588706685E-2</v>
      </c>
      <c r="EA170" s="381">
        <f>DZ170*(1-VLOOKUP($AW170,'MP-2019_Female'!$A$3:$CH$103,IF(EA$104&gt;2034,84,(60+(EA$104-$AX$104)))))</f>
        <v>6.0015080863049457E-2</v>
      </c>
      <c r="EB170" s="381">
        <f>EA170*(1-VLOOKUP($AW170,'MP-2019_Female'!$A$3:$CH$103,IF(EB$104&gt;2034,84,(60+(EB$104-$AX$104)))))</f>
        <v>5.9468943627195708E-2</v>
      </c>
      <c r="EC170" s="381">
        <f>EB170*(1-VLOOKUP($AW170,'MP-2019_Female'!$A$3:$CH$103,IF(EC$104&gt;2034,84,(60+(EC$104-$AX$104)))))</f>
        <v>5.8927776240188225E-2</v>
      </c>
      <c r="ED170" s="381">
        <f>EC170*(1-VLOOKUP($AW170,'MP-2019_Female'!$A$3:$CH$103,IF(ED$104&gt;2034,84,(60+(ED$104-$AX$104)))))</f>
        <v>5.839153347640251E-2</v>
      </c>
      <c r="EE170" s="381">
        <f>ED170*(1-VLOOKUP($AW170,'MP-2019_Female'!$A$3:$CH$103,IF(EE$104&gt;2034,84,(60+(EE$104-$AX$104)))))</f>
        <v>5.786017052176725E-2</v>
      </c>
      <c r="EF170" s="381">
        <f>EE170*(1-VLOOKUP($AW170,'MP-2019_Female'!$A$3:$CH$103,IF(EF$104&gt;2034,84,(60+(EF$104-$AX$104)))))</f>
        <v>5.7333642970019166E-2</v>
      </c>
      <c r="EG170" s="381">
        <f>EF170*(1-VLOOKUP($AW170,'MP-2019_Female'!$A$3:$CH$103,IF(EG$104&gt;2034,84,(60+(EG$104-$AX$104)))))</f>
        <v>5.6811906818991995E-2</v>
      </c>
      <c r="EH170" s="381">
        <f>EG170*(1-VLOOKUP($AW170,'MP-2019_Female'!$A$3:$CH$103,IF(EH$104&gt;2034,84,(60+(EH$104-$AX$104)))))</f>
        <v>5.6294918466939167E-2</v>
      </c>
      <c r="EI170" s="381">
        <f>EH170*(1-VLOOKUP($AW170,'MP-2019_Female'!$A$3:$CH$103,IF(EI$104&gt;2034,84,(60+(EI$104-$AX$104)))))</f>
        <v>5.5782634708890021E-2</v>
      </c>
      <c r="EJ170" s="381">
        <f>EI170*(1-VLOOKUP($AW170,'MP-2019_Female'!$A$3:$CH$103,IF(EJ$104&gt;2034,84,(60+(EJ$104-$AX$104)))))</f>
        <v>5.5275012733039121E-2</v>
      </c>
      <c r="EK170" s="381">
        <f>EJ170*(1-VLOOKUP($AW170,'MP-2019_Female'!$A$3:$CH$103,IF(EK$104&gt;2034,84,(60+(EK$104-$AX$104)))))</f>
        <v>5.4772010117168465E-2</v>
      </c>
      <c r="EL170" s="381">
        <f>EK170*(1-VLOOKUP($AW170,'MP-2019_Female'!$A$3:$CH$103,IF(EL$104&gt;2034,84,(60+(EL$104-$AX$104)))))</f>
        <v>5.4273584825102229E-2</v>
      </c>
      <c r="EM170" s="381">
        <f>EL170*(1-VLOOKUP($AW170,'MP-2019_Female'!$A$3:$CH$103,IF(EM$104&gt;2034,84,(60+(EM$104-$AX$104)))))</f>
        <v>5.3779695203193797E-2</v>
      </c>
      <c r="EN170" s="381">
        <f>EM170*(1-VLOOKUP($AW170,'MP-2019_Female'!$A$3:$CH$103,IF(EN$104&gt;2034,84,(60+(EN$104-$AX$104)))))</f>
        <v>5.3290299976844736E-2</v>
      </c>
      <c r="EO170" s="381">
        <f>EN170*(1-VLOOKUP($AW170,'MP-2019_Female'!$A$3:$CH$103,IF(EO$104&gt;2034,84,(60+(EO$104-$AX$104)))))</f>
        <v>5.2805358247055449E-2</v>
      </c>
      <c r="EP170" s="381">
        <f>EO170*(1-VLOOKUP($AW170,'MP-2019_Female'!$A$3:$CH$103,IF(EP$104&gt;2034,84,(60+(EP$104-$AX$104)))))</f>
        <v>5.2324829487007243E-2</v>
      </c>
      <c r="EQ170" s="381">
        <f>EP170*(1-VLOOKUP($AW170,'MP-2019_Female'!$A$3:$CH$103,IF(EQ$104&gt;2034,84,(60+(EQ$104-$AX$104)))))</f>
        <v>5.1848673538675477E-2</v>
      </c>
      <c r="ER170" s="381">
        <f>EQ170*(1-VLOOKUP($AW170,'MP-2019_Female'!$A$3:$CH$103,IF(ER$104&gt;2034,84,(60+(ER$104-$AX$104)))))</f>
        <v>5.1376850609473529E-2</v>
      </c>
      <c r="ES170" s="381">
        <f>ER170*(1-VLOOKUP($AW170,'MP-2019_Female'!$A$3:$CH$103,IF(ES$104&gt;2034,84,(60+(ES$104-$AX$104)))))</f>
        <v>5.0909321268927318E-2</v>
      </c>
      <c r="ET170" s="381">
        <f>ES170*(1-VLOOKUP($AW170,'MP-2019_Female'!$A$3:$CH$103,IF(ET$104&gt;2034,84,(60+(ET$104-$AX$104)))))</f>
        <v>5.0446046445380081E-2</v>
      </c>
      <c r="EU170" s="381">
        <f>ET170*(1-VLOOKUP($AW170,'MP-2019_Female'!$A$3:$CH$103,IF(EU$104&gt;2034,84,(60+(EU$104-$AX$104)))))</f>
        <v>4.9986987422727121E-2</v>
      </c>
      <c r="EV170" s="381">
        <f>EU170*(1-VLOOKUP($AW170,'MP-2019_Female'!$A$3:$CH$103,IF(EV$104&gt;2034,84,(60+(EV$104-$AX$104)))))</f>
        <v>4.9532105837180304E-2</v>
      </c>
      <c r="EW170" s="381">
        <f>EV170*(1-VLOOKUP($AW170,'MP-2019_Female'!$A$3:$CH$103,IF(EW$104&gt;2034,84,(60+(EW$104-$AX$104)))))</f>
        <v>4.9081363674061962E-2</v>
      </c>
      <c r="EX170" s="381">
        <f>EW170*(1-VLOOKUP($AW170,'MP-2019_Female'!$A$3:$CH$103,IF(EX$104&gt;2034,84,(60+(EX$104-$AX$104)))))</f>
        <v>4.8634723264627998E-2</v>
      </c>
      <c r="EY170" s="381">
        <f>EX170*(1-VLOOKUP($AW170,'MP-2019_Female'!$A$3:$CH$103,IF(EY$104&gt;2034,84,(60+(EY$104-$AX$104)))))</f>
        <v>4.8192147282919887E-2</v>
      </c>
      <c r="EZ170" s="381">
        <f>EY170*(1-VLOOKUP($AW170,'MP-2019_Female'!$A$3:$CH$103,IF(EZ$104&gt;2034,84,(60+(EZ$104-$AX$104)))))</f>
        <v>4.7753598742645315E-2</v>
      </c>
      <c r="FA170" s="381">
        <f>EZ170*(1-VLOOKUP($AW170,'MP-2019_Female'!$A$3:$CH$103,IF(FA$104&gt;2034,84,(60+(FA$104-$AX$104)))))</f>
        <v>4.7319040994087243E-2</v>
      </c>
      <c r="FB170" s="381">
        <f>FA170*(1-VLOOKUP($AW170,'MP-2019_Female'!$A$3:$CH$103,IF(FB$104&gt;2034,84,(60+(FB$104-$AX$104)))))</f>
        <v>4.6888437721041051E-2</v>
      </c>
      <c r="FC170" s="381">
        <f>FB170*(1-VLOOKUP($AW170,'MP-2019_Female'!$A$3:$CH$103,IF(FC$104&gt;2034,84,(60+(FC$104-$AX$104)))))</f>
        <v>4.6461752937779578E-2</v>
      </c>
      <c r="FD170" s="381">
        <f>FC170*(1-VLOOKUP($AW170,'MP-2019_Female'!$A$3:$CH$103,IF(FD$104&gt;2034,84,(60+(FD$104-$AX$104)))))</f>
        <v>4.6038950986045782E-2</v>
      </c>
      <c r="FE170" s="381">
        <f>FD170*(1-VLOOKUP($AW170,'MP-2019_Female'!$A$3:$CH$103,IF(FE$104&gt;2034,84,(60+(FE$104-$AX$104)))))</f>
        <v>4.5619996532072764E-2</v>
      </c>
      <c r="FF170" s="381">
        <f>FE170*(1-VLOOKUP($AW170,'MP-2019_Female'!$A$3:$CH$103,IF(FF$104&gt;2034,84,(60+(FF$104-$AX$104)))))</f>
        <v>4.5204854563630902E-2</v>
      </c>
      <c r="FG170" s="381">
        <f>FF170*(1-VLOOKUP($AW170,'MP-2019_Female'!$A$3:$CH$103,IF(FG$104&gt;2034,84,(60+(FG$104-$AX$104)))))</f>
        <v>4.4793490387101863E-2</v>
      </c>
      <c r="FH170" s="381">
        <f>FG170*(1-VLOOKUP($AW170,'MP-2019_Female'!$A$3:$CH$103,IF(FH$104&gt;2034,84,(60+(FH$104-$AX$104)))))</f>
        <v>4.4385869624579237E-2</v>
      </c>
      <c r="FI170" s="381">
        <f>FH170*(1-VLOOKUP($AW170,'MP-2019_Female'!$A$3:$CH$103,IF(FI$104&gt;2034,84,(60+(FI$104-$AX$104)))))</f>
        <v>4.3981958210995563E-2</v>
      </c>
      <c r="FJ170" s="381">
        <f>FI170*(1-VLOOKUP($AW170,'MP-2019_Female'!$A$3:$CH$103,IF(FJ$104&gt;2034,84,(60+(FJ$104-$AX$104)))))</f>
        <v>4.3581722391275501E-2</v>
      </c>
      <c r="FK170" s="381">
        <f>FJ170*(1-VLOOKUP($AW170,'MP-2019_Female'!$A$3:$CH$103,IF(FK$104&gt;2034,84,(60+(FK$104-$AX$104)))))</f>
        <v>4.3185128717514898E-2</v>
      </c>
      <c r="FL170" s="381">
        <f>FK170*(1-VLOOKUP($AW170,'MP-2019_Female'!$A$3:$CH$103,IF(FL$104&gt;2034,84,(60+(FL$104-$AX$104)))))</f>
        <v>4.2792144046185511E-2</v>
      </c>
      <c r="FM170" s="381">
        <f>FL170*(1-VLOOKUP($AW170,'MP-2019_Female'!$A$3:$CH$103,IF(FM$104&gt;2034,84,(60+(FM$104-$AX$104)))))</f>
        <v>4.2402735535365221E-2</v>
      </c>
      <c r="FN170" s="381">
        <f>FM170*(1-VLOOKUP($AW170,'MP-2019_Female'!$A$3:$CH$103,IF(FN$104&gt;2034,84,(60+(FN$104-$AX$104)))))</f>
        <v>4.2016870641993401E-2</v>
      </c>
    </row>
    <row r="171" spans="49:170">
      <c r="AW171" s="172">
        <v>91</v>
      </c>
      <c r="AX171" s="199">
        <f t="shared" si="34"/>
        <v>0.12531946553904355</v>
      </c>
      <c r="AY171" s="334">
        <f t="shared" si="35"/>
        <v>0.12961330000000001</v>
      </c>
      <c r="AZ171" s="381">
        <f>AY171*(1-VLOOKUP($AW171,'MP-2019_Female'!$A$3:$CH$103,IF(AZ$104&gt;2034,84,(60+(AZ$104-$AX$104)))))</f>
        <v>0.12856343227000003</v>
      </c>
      <c r="BA171" s="381">
        <f>AZ171*(1-VLOOKUP($AW171,'MP-2019_Female'!$A$3:$CH$103,IF(BA$104&gt;2034,84,(60+(BA$104-$AX$104)))))</f>
        <v>0.12768920093056402</v>
      </c>
      <c r="BB171" s="381">
        <f>BA171*(1-VLOOKUP($AW171,'MP-2019_Female'!$A$3:$CH$103,IF(BB$104&gt;2034,84,(60+(BB$104-$AX$104)))))</f>
        <v>0.12701244816563204</v>
      </c>
      <c r="BC171" s="381">
        <f>BB171*(1-VLOOKUP($AW171,'MP-2019_Female'!$A$3:$CH$103,IF(BC$104&gt;2034,84,(60+(BC$104-$AX$104)))))</f>
        <v>0.12652980086260263</v>
      </c>
      <c r="BD171" s="381">
        <f>BC171*(1-VLOOKUP($AW171,'MP-2019_Female'!$A$3:$CH$103,IF(BD$104&gt;2034,84,(60+(BD$104-$AX$104)))))</f>
        <v>0.1262514353007049</v>
      </c>
      <c r="BE171" s="381">
        <f>BD171*(1-VLOOKUP($AW171,'MP-2019_Female'!$A$3:$CH$103,IF(BE$104&gt;2034,84,(60+(BE$104-$AX$104)))))</f>
        <v>0.12597368214304336</v>
      </c>
      <c r="BF171" s="381">
        <f>BE171*(1-VLOOKUP($AW171,'MP-2019_Female'!$A$3:$CH$103,IF(BF$104&gt;2034,84,(60+(BF$104-$AX$104)))))</f>
        <v>0.12567134530590007</v>
      </c>
      <c r="BG171" s="381">
        <f>BF171*(1-VLOOKUP($AW171,'MP-2019_Female'!$A$3:$CH$103,IF(BG$104&gt;2034,84,(60+(BG$104-$AX$104)))))</f>
        <v>0.12531946553904355</v>
      </c>
      <c r="BH171" s="381">
        <f>BG171*(1-VLOOKUP($AW171,'MP-2019_Female'!$A$3:$CH$103,IF(BH$104&gt;2034,84,(60+(BH$104-$AX$104)))))</f>
        <v>0.12490591130276471</v>
      </c>
      <c r="BI171" s="381">
        <f>BH171*(1-VLOOKUP($AW171,'MP-2019_Female'!$A$3:$CH$103,IF(BI$104&gt;2034,84,(60+(BI$104-$AX$104)))))</f>
        <v>0.12441877824868393</v>
      </c>
      <c r="BJ171" s="471">
        <f>BI171*(1-VLOOKUP($AW171,'MP-2019_Female'!$A$3:$CH$103,IF(BJ$104&gt;2034,84,(60+(BJ$104-$AX$104)))))</f>
        <v>0.12385889374656486</v>
      </c>
      <c r="BK171" s="381">
        <f>BJ171*(1-VLOOKUP($AW171,'MP-2019_Female'!$A$3:$CH$103,IF(BK$104&gt;2034,84,(60+(BK$104-$AX$104)))))</f>
        <v>0.12322721338845738</v>
      </c>
      <c r="BL171" s="381">
        <f>BK171*(1-VLOOKUP($AW171,'MP-2019_Female'!$A$3:$CH$103,IF(BL$104&gt;2034,84,(60+(BL$104-$AX$104)))))</f>
        <v>0.12251249555080432</v>
      </c>
      <c r="BM171" s="381">
        <f>BL171*(1-VLOOKUP($AW171,'MP-2019_Female'!$A$3:$CH$103,IF(BM$104&gt;2034,84,(60+(BM$104-$AX$104)))))</f>
        <v>0.12174066682883425</v>
      </c>
      <c r="BN171" s="381">
        <f>BM171*(1-VLOOKUP($AW171,'MP-2019_Female'!$A$3:$CH$103,IF(BN$104&gt;2034,84,(60+(BN$104-$AX$104)))))</f>
        <v>0.12092500436108106</v>
      </c>
      <c r="BO171" s="381">
        <f>BN171*(1-VLOOKUP($AW171,'MP-2019_Female'!$A$3:$CH$103,IF(BO$104&gt;2034,84,(60+(BO$104-$AX$104)))))</f>
        <v>0.12006643683011738</v>
      </c>
      <c r="BP171" s="381">
        <f>BO171*(1-VLOOKUP($AW171,'MP-2019_Female'!$A$3:$CH$103,IF(BP$104&gt;2034,84,(60+(BP$104-$AX$104)))))</f>
        <v>0.11917794519757451</v>
      </c>
      <c r="BQ171" s="381">
        <f>BP171*(1-VLOOKUP($AW171,'MP-2019_Female'!$A$3:$CH$103,IF(BQ$104&gt;2034,84,(60+(BQ$104-$AX$104)))))</f>
        <v>0.11824835722503342</v>
      </c>
      <c r="BR171" s="381">
        <f>BQ171*(1-VLOOKUP($AW171,'MP-2019_Female'!$A$3:$CH$103,IF(BR$104&gt;2034,84,(60+(BR$104-$AX$104)))))</f>
        <v>0.11729054553151065</v>
      </c>
      <c r="BS171" s="381">
        <f>BR171*(1-VLOOKUP($AW171,'MP-2019_Female'!$A$3:$CH$103,IF(BS$104&gt;2034,84,(60+(BS$104-$AX$104)))))</f>
        <v>0.11630530494904597</v>
      </c>
      <c r="BT171" s="381">
        <f>BS171*(1-VLOOKUP($AW171,'MP-2019_Female'!$A$3:$CH$103,IF(BT$104&gt;2034,84,(60+(BT$104-$AX$104)))))</f>
        <v>0.11529344879598927</v>
      </c>
      <c r="BU171" s="381">
        <f>BT171*(1-VLOOKUP($AW171,'MP-2019_Female'!$A$3:$CH$103,IF(BU$104&gt;2034,84,(60+(BU$104-$AX$104)))))</f>
        <v>0.11427886644658455</v>
      </c>
      <c r="BV171" s="381">
        <f>BU171*(1-VLOOKUP($AW171,'MP-2019_Female'!$A$3:$CH$103,IF(BV$104&gt;2034,84,(60+(BV$104-$AX$104)))))</f>
        <v>0.11326178453520995</v>
      </c>
      <c r="BW171" s="381">
        <f>BV171*(1-VLOOKUP($AW171,'MP-2019_Female'!$A$3:$CH$103,IF(BW$104&gt;2034,84,(60+(BW$104-$AX$104)))))</f>
        <v>0.11224242847439306</v>
      </c>
      <c r="BX171" s="381">
        <f>BW171*(1-VLOOKUP($AW171,'MP-2019_Female'!$A$3:$CH$103,IF(BX$104&gt;2034,84,(60+(BX$104-$AX$104)))))</f>
        <v>0.11124347086097096</v>
      </c>
      <c r="BY171" s="381">
        <f>BX171*(1-VLOOKUP($AW171,'MP-2019_Female'!$A$3:$CH$103,IF(BY$104&gt;2034,84,(60+(BY$104-$AX$104)))))</f>
        <v>0.11025340397030832</v>
      </c>
      <c r="BZ171" s="381">
        <f>BY171*(1-VLOOKUP($AW171,'MP-2019_Female'!$A$3:$CH$103,IF(BZ$104&gt;2034,84,(60+(BZ$104-$AX$104)))))</f>
        <v>0.10927214867497258</v>
      </c>
      <c r="CA171" s="381">
        <f>BZ171*(1-VLOOKUP($AW171,'MP-2019_Female'!$A$3:$CH$103,IF(CA$104&gt;2034,84,(60+(CA$104-$AX$104)))))</f>
        <v>0.10829962655176532</v>
      </c>
      <c r="CB171" s="381">
        <f>CA171*(1-VLOOKUP($AW171,'MP-2019_Female'!$A$3:$CH$103,IF(CB$104&gt;2034,84,(60+(CB$104-$AX$104)))))</f>
        <v>0.10733575987545461</v>
      </c>
      <c r="CC171" s="381">
        <f>CB171*(1-VLOOKUP($AW171,'MP-2019_Female'!$A$3:$CH$103,IF(CC$104&gt;2034,84,(60+(CC$104-$AX$104)))))</f>
        <v>0.10638047161256306</v>
      </c>
      <c r="CD171" s="381">
        <f>CC171*(1-VLOOKUP($AW171,'MP-2019_Female'!$A$3:$CH$103,IF(CD$104&gt;2034,84,(60+(CD$104-$AX$104)))))</f>
        <v>0.10543368541521125</v>
      </c>
      <c r="CE171" s="381">
        <f>CD171*(1-VLOOKUP($AW171,'MP-2019_Female'!$A$3:$CH$103,IF(CE$104&gt;2034,84,(60+(CE$104-$AX$104)))))</f>
        <v>0.10449532561501587</v>
      </c>
      <c r="CF171" s="381">
        <f>CE171*(1-VLOOKUP($AW171,'MP-2019_Female'!$A$3:$CH$103,IF(CF$104&gt;2034,84,(60+(CF$104-$AX$104)))))</f>
        <v>0.10356531721704222</v>
      </c>
      <c r="CG171" s="381">
        <f>CF171*(1-VLOOKUP($AW171,'MP-2019_Female'!$A$3:$CH$103,IF(CG$104&gt;2034,84,(60+(CG$104-$AX$104)))))</f>
        <v>0.10264358589381055</v>
      </c>
      <c r="CH171" s="381">
        <f>CG171*(1-VLOOKUP($AW171,'MP-2019_Female'!$A$3:$CH$103,IF(CH$104&gt;2034,84,(60+(CH$104-$AX$104)))))</f>
        <v>0.10173005797935564</v>
      </c>
      <c r="CI171" s="381">
        <f>CH171*(1-VLOOKUP($AW171,'MP-2019_Female'!$A$3:$CH$103,IF(CI$104&gt;2034,84,(60+(CI$104-$AX$104)))))</f>
        <v>0.10082466046333936</v>
      </c>
      <c r="CJ171" s="381">
        <f>CI171*(1-VLOOKUP($AW171,'MP-2019_Female'!$A$3:$CH$103,IF(CJ$104&gt;2034,84,(60+(CJ$104-$AX$104)))))</f>
        <v>9.9927320985215645E-2</v>
      </c>
      <c r="CK171" s="381">
        <f>CJ171*(1-VLOOKUP($AW171,'MP-2019_Female'!$A$3:$CH$103,IF(CK$104&gt;2034,84,(60+(CK$104-$AX$104)))))</f>
        <v>9.9037967828447218E-2</v>
      </c>
      <c r="CL171" s="381">
        <f>CK171*(1-VLOOKUP($AW171,'MP-2019_Female'!$A$3:$CH$103,IF(CL$104&gt;2034,84,(60+(CL$104-$AX$104)))))</f>
        <v>9.8156529914774041E-2</v>
      </c>
      <c r="CM171" s="381">
        <f>CL171*(1-VLOOKUP($AW171,'MP-2019_Female'!$A$3:$CH$103,IF(CM$104&gt;2034,84,(60+(CM$104-$AX$104)))))</f>
        <v>9.7282936798532546E-2</v>
      </c>
      <c r="CN171" s="381">
        <f>CM171*(1-VLOOKUP($AW171,'MP-2019_Female'!$A$3:$CH$103,IF(CN$104&gt;2034,84,(60+(CN$104-$AX$104)))))</f>
        <v>9.6417118661025605E-2</v>
      </c>
      <c r="CO171" s="381">
        <f>CN171*(1-VLOOKUP($AW171,'MP-2019_Female'!$A$3:$CH$103,IF(CO$104&gt;2034,84,(60+(CO$104-$AX$104)))))</f>
        <v>9.5559006304942476E-2</v>
      </c>
      <c r="CP171" s="381">
        <f>CO171*(1-VLOOKUP($AW171,'MP-2019_Female'!$A$3:$CH$103,IF(CP$104&gt;2034,84,(60+(CP$104-$AX$104)))))</f>
        <v>9.470853114882849E-2</v>
      </c>
      <c r="CQ171" s="381">
        <f>CP171*(1-VLOOKUP($AW171,'MP-2019_Female'!$A$3:$CH$103,IF(CQ$104&gt;2034,84,(60+(CQ$104-$AX$104)))))</f>
        <v>9.386562522160391E-2</v>
      </c>
      <c r="CR171" s="381">
        <f>CQ171*(1-VLOOKUP($AW171,'MP-2019_Female'!$A$3:$CH$103,IF(CR$104&gt;2034,84,(60+(CR$104-$AX$104)))))</f>
        <v>9.3030221157131637E-2</v>
      </c>
      <c r="CS171" s="381">
        <f>CR171*(1-VLOOKUP($AW171,'MP-2019_Female'!$A$3:$CH$103,IF(CS$104&gt;2034,84,(60+(CS$104-$AX$104)))))</f>
        <v>9.220225218883317E-2</v>
      </c>
      <c r="CT171" s="381">
        <f>CS171*(1-VLOOKUP($AW171,'MP-2019_Female'!$A$3:$CH$103,IF(CT$104&gt;2034,84,(60+(CT$104-$AX$104)))))</f>
        <v>9.1381652144352551E-2</v>
      </c>
      <c r="CU171" s="381">
        <f>CT171*(1-VLOOKUP($AW171,'MP-2019_Female'!$A$3:$CH$103,IF(CU$104&gt;2034,84,(60+(CU$104-$AX$104)))))</f>
        <v>9.0568355440267811E-2</v>
      </c>
      <c r="CV171" s="381">
        <f>CU171*(1-VLOOKUP($AW171,'MP-2019_Female'!$A$3:$CH$103,IF(CV$104&gt;2034,84,(60+(CV$104-$AX$104)))))</f>
        <v>8.976229707684942E-2</v>
      </c>
      <c r="CW171" s="381">
        <f>CV171*(1-VLOOKUP($AW171,'MP-2019_Female'!$A$3:$CH$103,IF(CW$104&gt;2034,84,(60+(CW$104-$AX$104)))))</f>
        <v>8.896341263286546E-2</v>
      </c>
      <c r="CX171" s="381">
        <f>CW171*(1-VLOOKUP($AW171,'MP-2019_Female'!$A$3:$CH$103,IF(CX$104&gt;2034,84,(60+(CX$104-$AX$104)))))</f>
        <v>8.817163826043295E-2</v>
      </c>
      <c r="CY171" s="381">
        <f>CX171*(1-VLOOKUP($AW171,'MP-2019_Female'!$A$3:$CH$103,IF(CY$104&gt;2034,84,(60+(CY$104-$AX$104)))))</f>
        <v>8.7386910679915095E-2</v>
      </c>
      <c r="CZ171" s="381">
        <f>CY171*(1-VLOOKUP($AW171,'MP-2019_Female'!$A$3:$CH$103,IF(CZ$104&gt;2034,84,(60+(CZ$104-$AX$104)))))</f>
        <v>8.6609167174863846E-2</v>
      </c>
      <c r="DA171" s="381">
        <f>CZ171*(1-VLOOKUP($AW171,'MP-2019_Female'!$A$3:$CH$103,IF(DA$104&gt;2034,84,(60+(DA$104-$AX$104)))))</f>
        <v>8.583834558700755E-2</v>
      </c>
      <c r="DB171" s="381">
        <f>DA171*(1-VLOOKUP($AW171,'MP-2019_Female'!$A$3:$CH$103,IF(DB$104&gt;2034,84,(60+(DB$104-$AX$104)))))</f>
        <v>8.5074384311283183E-2</v>
      </c>
      <c r="DC171" s="381">
        <f>DB171*(1-VLOOKUP($AW171,'MP-2019_Female'!$A$3:$CH$103,IF(DC$104&gt;2034,84,(60+(DC$104-$AX$104)))))</f>
        <v>8.4317222290912763E-2</v>
      </c>
      <c r="DD171" s="381">
        <f>DC171*(1-VLOOKUP($AW171,'MP-2019_Female'!$A$3:$CH$103,IF(DD$104&gt;2034,84,(60+(DD$104-$AX$104)))))</f>
        <v>8.3566799012523632E-2</v>
      </c>
      <c r="DE171" s="381">
        <f>DD171*(1-VLOOKUP($AW171,'MP-2019_Female'!$A$3:$CH$103,IF(DE$104&gt;2034,84,(60+(DE$104-$AX$104)))))</f>
        <v>8.2823054501312166E-2</v>
      </c>
      <c r="DF171" s="381">
        <f>DE171*(1-VLOOKUP($AW171,'MP-2019_Female'!$A$3:$CH$103,IF(DF$104&gt;2034,84,(60+(DF$104-$AX$104)))))</f>
        <v>8.2085929316250486E-2</v>
      </c>
      <c r="DG171" s="381">
        <f>DF171*(1-VLOOKUP($AW171,'MP-2019_Female'!$A$3:$CH$103,IF(DG$104&gt;2034,84,(60+(DG$104-$AX$104)))))</f>
        <v>8.1355364545335859E-2</v>
      </c>
      <c r="DH171" s="381">
        <f>DG171*(1-VLOOKUP($AW171,'MP-2019_Female'!$A$3:$CH$103,IF(DH$104&gt;2034,84,(60+(DH$104-$AX$104)))))</f>
        <v>8.0631301800882363E-2</v>
      </c>
      <c r="DI171" s="381">
        <f>DH171*(1-VLOOKUP($AW171,'MP-2019_Female'!$A$3:$CH$103,IF(DI$104&gt;2034,84,(60+(DI$104-$AX$104)))))</f>
        <v>7.9913683214854508E-2</v>
      </c>
      <c r="DJ171" s="381">
        <f>DI171*(1-VLOOKUP($AW171,'MP-2019_Female'!$A$3:$CH$103,IF(DJ$104&gt;2034,84,(60+(DJ$104-$AX$104)))))</f>
        <v>7.9202451434242302E-2</v>
      </c>
      <c r="DK171" s="381">
        <f>DJ171*(1-VLOOKUP($AW171,'MP-2019_Female'!$A$3:$CH$103,IF(DK$104&gt;2034,84,(60+(DK$104-$AX$104)))))</f>
        <v>7.8497549616477549E-2</v>
      </c>
      <c r="DL171" s="381">
        <f>DK171*(1-VLOOKUP($AW171,'MP-2019_Female'!$A$3:$CH$103,IF(DL$104&gt;2034,84,(60+(DL$104-$AX$104)))))</f>
        <v>7.7798921424890893E-2</v>
      </c>
      <c r="DM171" s="381">
        <f>DL171*(1-VLOOKUP($AW171,'MP-2019_Female'!$A$3:$CH$103,IF(DM$104&gt;2034,84,(60+(DM$104-$AX$104)))))</f>
        <v>7.7106511024209359E-2</v>
      </c>
      <c r="DN171" s="381">
        <f>DM171*(1-VLOOKUP($AW171,'MP-2019_Female'!$A$3:$CH$103,IF(DN$104&gt;2034,84,(60+(DN$104-$AX$104)))))</f>
        <v>7.6420263076093897E-2</v>
      </c>
      <c r="DO171" s="381">
        <f>DN171*(1-VLOOKUP($AW171,'MP-2019_Female'!$A$3:$CH$103,IF(DO$104&gt;2034,84,(60+(DO$104-$AX$104)))))</f>
        <v>7.5740122734716656E-2</v>
      </c>
      <c r="DP171" s="381">
        <f>DO171*(1-VLOOKUP($AW171,'MP-2019_Female'!$A$3:$CH$103,IF(DP$104&gt;2034,84,(60+(DP$104-$AX$104)))))</f>
        <v>7.5066035642377682E-2</v>
      </c>
      <c r="DQ171" s="381">
        <f>DP171*(1-VLOOKUP($AW171,'MP-2019_Female'!$A$3:$CH$103,IF(DQ$104&gt;2034,84,(60+(DQ$104-$AX$104)))))</f>
        <v>7.4397947925160524E-2</v>
      </c>
      <c r="DR171" s="381">
        <f>DQ171*(1-VLOOKUP($AW171,'MP-2019_Female'!$A$3:$CH$103,IF(DR$104&gt;2034,84,(60+(DR$104-$AX$104)))))</f>
        <v>7.3735806188626588E-2</v>
      </c>
      <c r="DS171" s="381">
        <f>DR171*(1-VLOOKUP($AW171,'MP-2019_Female'!$A$3:$CH$103,IF(DS$104&gt;2034,84,(60+(DS$104-$AX$104)))))</f>
        <v>7.3079557513547805E-2</v>
      </c>
      <c r="DT171" s="381">
        <f>DS171*(1-VLOOKUP($AW171,'MP-2019_Female'!$A$3:$CH$103,IF(DT$104&gt;2034,84,(60+(DT$104-$AX$104)))))</f>
        <v>7.2429149451677222E-2</v>
      </c>
      <c r="DU171" s="381">
        <f>DT171*(1-VLOOKUP($AW171,'MP-2019_Female'!$A$3:$CH$103,IF(DU$104&gt;2034,84,(60+(DU$104-$AX$104)))))</f>
        <v>7.1784530021557297E-2</v>
      </c>
      <c r="DV171" s="381">
        <f>DU171*(1-VLOOKUP($AW171,'MP-2019_Female'!$A$3:$CH$103,IF(DV$104&gt;2034,84,(60+(DV$104-$AX$104)))))</f>
        <v>7.1145647704365433E-2</v>
      </c>
      <c r="DW171" s="381">
        <f>DV171*(1-VLOOKUP($AW171,'MP-2019_Female'!$A$3:$CH$103,IF(DW$104&gt;2034,84,(60+(DW$104-$AX$104)))))</f>
        <v>7.0512451439796578E-2</v>
      </c>
      <c r="DX171" s="381">
        <f>DW171*(1-VLOOKUP($AW171,'MP-2019_Female'!$A$3:$CH$103,IF(DX$104&gt;2034,84,(60+(DX$104-$AX$104)))))</f>
        <v>6.9884890621982387E-2</v>
      </c>
      <c r="DY171" s="381">
        <f>DX171*(1-VLOOKUP($AW171,'MP-2019_Female'!$A$3:$CH$103,IF(DY$104&gt;2034,84,(60+(DY$104-$AX$104)))))</f>
        <v>6.9262915095446742E-2</v>
      </c>
      <c r="DZ171" s="381">
        <f>DY171*(1-VLOOKUP($AW171,'MP-2019_Female'!$A$3:$CH$103,IF(DZ$104&gt;2034,84,(60+(DZ$104-$AX$104)))))</f>
        <v>6.8646475151097258E-2</v>
      </c>
      <c r="EA171" s="381">
        <f>DZ171*(1-VLOOKUP($AW171,'MP-2019_Female'!$A$3:$CH$103,IF(EA$104&gt;2034,84,(60+(EA$104-$AX$104)))))</f>
        <v>6.8035521522252493E-2</v>
      </c>
      <c r="EB171" s="381">
        <f>EA171*(1-VLOOKUP($AW171,'MP-2019_Female'!$A$3:$CH$103,IF(EB$104&gt;2034,84,(60+(EB$104-$AX$104)))))</f>
        <v>6.7430005380704441E-2</v>
      </c>
      <c r="EC171" s="381">
        <f>EB171*(1-VLOOKUP($AW171,'MP-2019_Female'!$A$3:$CH$103,IF(EC$104&gt;2034,84,(60+(EC$104-$AX$104)))))</f>
        <v>6.6829878332816173E-2</v>
      </c>
      <c r="ED171" s="381">
        <f>EC171*(1-VLOOKUP($AW171,'MP-2019_Female'!$A$3:$CH$103,IF(ED$104&gt;2034,84,(60+(ED$104-$AX$104)))))</f>
        <v>6.6235092415654104E-2</v>
      </c>
      <c r="EE171" s="381">
        <f>ED171*(1-VLOOKUP($AW171,'MP-2019_Female'!$A$3:$CH$103,IF(EE$104&gt;2034,84,(60+(EE$104-$AX$104)))))</f>
        <v>6.5645600093154788E-2</v>
      </c>
      <c r="EF171" s="381">
        <f>EE171*(1-VLOOKUP($AW171,'MP-2019_Female'!$A$3:$CH$103,IF(EF$104&gt;2034,84,(60+(EF$104-$AX$104)))))</f>
        <v>6.5061354252325704E-2</v>
      </c>
      <c r="EG171" s="381">
        <f>EF171*(1-VLOOKUP($AW171,'MP-2019_Female'!$A$3:$CH$103,IF(EG$104&gt;2034,84,(60+(EG$104-$AX$104)))))</f>
        <v>6.4482308199480004E-2</v>
      </c>
      <c r="EH171" s="381">
        <f>EG171*(1-VLOOKUP($AW171,'MP-2019_Female'!$A$3:$CH$103,IF(EH$104&gt;2034,84,(60+(EH$104-$AX$104)))))</f>
        <v>6.3908415656504625E-2</v>
      </c>
      <c r="EI171" s="381">
        <f>EH171*(1-VLOOKUP($AW171,'MP-2019_Female'!$A$3:$CH$103,IF(EI$104&gt;2034,84,(60+(EI$104-$AX$104)))))</f>
        <v>6.333963075716173E-2</v>
      </c>
      <c r="EJ171" s="381">
        <f>EI171*(1-VLOOKUP($AW171,'MP-2019_Female'!$A$3:$CH$103,IF(EJ$104&gt;2034,84,(60+(EJ$104-$AX$104)))))</f>
        <v>6.2775908043422993E-2</v>
      </c>
      <c r="EK171" s="381">
        <f>EJ171*(1-VLOOKUP($AW171,'MP-2019_Female'!$A$3:$CH$103,IF(EK$104&gt;2034,84,(60+(EK$104-$AX$104)))))</f>
        <v>6.2217202461836527E-2</v>
      </c>
      <c r="EL171" s="381">
        <f>EK171*(1-VLOOKUP($AW171,'MP-2019_Female'!$A$3:$CH$103,IF(EL$104&gt;2034,84,(60+(EL$104-$AX$104)))))</f>
        <v>6.1663469359926178E-2</v>
      </c>
      <c r="EM171" s="381">
        <f>EL171*(1-VLOOKUP($AW171,'MP-2019_Female'!$A$3:$CH$103,IF(EM$104&gt;2034,84,(60+(EM$104-$AX$104)))))</f>
        <v>6.1114664482622837E-2</v>
      </c>
      <c r="EN171" s="381">
        <f>EM171*(1-VLOOKUP($AW171,'MP-2019_Female'!$A$3:$CH$103,IF(EN$104&gt;2034,84,(60+(EN$104-$AX$104)))))</f>
        <v>6.057074396872749E-2</v>
      </c>
      <c r="EO171" s="381">
        <f>EN171*(1-VLOOKUP($AW171,'MP-2019_Female'!$A$3:$CH$103,IF(EO$104&gt;2034,84,(60+(EO$104-$AX$104)))))</f>
        <v>6.0031664347405818E-2</v>
      </c>
      <c r="EP171" s="381">
        <f>EO171*(1-VLOOKUP($AW171,'MP-2019_Female'!$A$3:$CH$103,IF(EP$104&gt;2034,84,(60+(EP$104-$AX$104)))))</f>
        <v>5.9497382534713907E-2</v>
      </c>
      <c r="EQ171" s="381">
        <f>EP171*(1-VLOOKUP($AW171,'MP-2019_Female'!$A$3:$CH$103,IF(EQ$104&gt;2034,84,(60+(EQ$104-$AX$104)))))</f>
        <v>5.8967855830154951E-2</v>
      </c>
      <c r="ER171" s="381">
        <f>EQ171*(1-VLOOKUP($AW171,'MP-2019_Female'!$A$3:$CH$103,IF(ER$104&gt;2034,84,(60+(ER$104-$AX$104)))))</f>
        <v>5.8443041913266568E-2</v>
      </c>
      <c r="ES171" s="381">
        <f>ER171*(1-VLOOKUP($AW171,'MP-2019_Female'!$A$3:$CH$103,IF(ES$104&gt;2034,84,(60+(ES$104-$AX$104)))))</f>
        <v>5.7922898840238497E-2</v>
      </c>
      <c r="ET171" s="381">
        <f>ES171*(1-VLOOKUP($AW171,'MP-2019_Female'!$A$3:$CH$103,IF(ET$104&gt;2034,84,(60+(ET$104-$AX$104)))))</f>
        <v>5.7407385040560373E-2</v>
      </c>
      <c r="EU171" s="381">
        <f>ET171*(1-VLOOKUP($AW171,'MP-2019_Female'!$A$3:$CH$103,IF(EU$104&gt;2034,84,(60+(EU$104-$AX$104)))))</f>
        <v>5.6896459313699382E-2</v>
      </c>
      <c r="EV171" s="381">
        <f>EU171*(1-VLOOKUP($AW171,'MP-2019_Female'!$A$3:$CH$103,IF(EV$104&gt;2034,84,(60+(EV$104-$AX$104)))))</f>
        <v>5.6390080825807459E-2</v>
      </c>
      <c r="EW171" s="381">
        <f>EV171*(1-VLOOKUP($AW171,'MP-2019_Female'!$A$3:$CH$103,IF(EW$104&gt;2034,84,(60+(EW$104-$AX$104)))))</f>
        <v>5.5888209106457774E-2</v>
      </c>
      <c r="EX171" s="381">
        <f>EW171*(1-VLOOKUP($AW171,'MP-2019_Female'!$A$3:$CH$103,IF(EX$104&gt;2034,84,(60+(EX$104-$AX$104)))))</f>
        <v>5.5390804045410302E-2</v>
      </c>
      <c r="EY171" s="381">
        <f>EX171*(1-VLOOKUP($AW171,'MP-2019_Female'!$A$3:$CH$103,IF(EY$104&gt;2034,84,(60+(EY$104-$AX$104)))))</f>
        <v>5.489782588940615E-2</v>
      </c>
      <c r="EZ171" s="381">
        <f>EY171*(1-VLOOKUP($AW171,'MP-2019_Female'!$A$3:$CH$103,IF(EZ$104&gt;2034,84,(60+(EZ$104-$AX$104)))))</f>
        <v>5.4409235238990432E-2</v>
      </c>
      <c r="FA171" s="381">
        <f>EZ171*(1-VLOOKUP($AW171,'MP-2019_Female'!$A$3:$CH$103,IF(FA$104&gt;2034,84,(60+(FA$104-$AX$104)))))</f>
        <v>5.3924993045363419E-2</v>
      </c>
      <c r="FB171" s="381">
        <f>FA171*(1-VLOOKUP($AW171,'MP-2019_Female'!$A$3:$CH$103,IF(FB$104&gt;2034,84,(60+(FB$104-$AX$104)))))</f>
        <v>5.3445060607259683E-2</v>
      </c>
      <c r="FC171" s="381">
        <f>FB171*(1-VLOOKUP($AW171,'MP-2019_Female'!$A$3:$CH$103,IF(FC$104&gt;2034,84,(60+(FC$104-$AX$104)))))</f>
        <v>5.2969399567855069E-2</v>
      </c>
      <c r="FD171" s="381">
        <f>FC171*(1-VLOOKUP($AW171,'MP-2019_Female'!$A$3:$CH$103,IF(FD$104&gt;2034,84,(60+(FD$104-$AX$104)))))</f>
        <v>5.2497971911701156E-2</v>
      </c>
      <c r="FE171" s="381">
        <f>FD171*(1-VLOOKUP($AW171,'MP-2019_Female'!$A$3:$CH$103,IF(FE$104&gt;2034,84,(60+(FE$104-$AX$104)))))</f>
        <v>5.2030739961687014E-2</v>
      </c>
      <c r="FF171" s="381">
        <f>FE171*(1-VLOOKUP($AW171,'MP-2019_Female'!$A$3:$CH$103,IF(FF$104&gt;2034,84,(60+(FF$104-$AX$104)))))</f>
        <v>5.1567666376027999E-2</v>
      </c>
      <c r="FG171" s="381">
        <f>FF171*(1-VLOOKUP($AW171,'MP-2019_Female'!$A$3:$CH$103,IF(FG$104&gt;2034,84,(60+(FG$104-$AX$104)))))</f>
        <v>5.1108714145281349E-2</v>
      </c>
      <c r="FH171" s="381">
        <f>FG171*(1-VLOOKUP($AW171,'MP-2019_Female'!$A$3:$CH$103,IF(FH$104&gt;2034,84,(60+(FH$104-$AX$104)))))</f>
        <v>5.0653846589388346E-2</v>
      </c>
      <c r="FI171" s="381">
        <f>FH171*(1-VLOOKUP($AW171,'MP-2019_Female'!$A$3:$CH$103,IF(FI$104&gt;2034,84,(60+(FI$104-$AX$104)))))</f>
        <v>5.0203027354742788E-2</v>
      </c>
      <c r="FJ171" s="381">
        <f>FI171*(1-VLOOKUP($AW171,'MP-2019_Female'!$A$3:$CH$103,IF(FJ$104&gt;2034,84,(60+(FJ$104-$AX$104)))))</f>
        <v>4.9756220411285579E-2</v>
      </c>
      <c r="FK171" s="381">
        <f>FJ171*(1-VLOOKUP($AW171,'MP-2019_Female'!$A$3:$CH$103,IF(FK$104&gt;2034,84,(60+(FK$104-$AX$104)))))</f>
        <v>4.9313390049625136E-2</v>
      </c>
      <c r="FL171" s="381">
        <f>FK171*(1-VLOOKUP($AW171,'MP-2019_Female'!$A$3:$CH$103,IF(FL$104&gt;2034,84,(60+(FL$104-$AX$104)))))</f>
        <v>4.8874500878183472E-2</v>
      </c>
      <c r="FM171" s="381">
        <f>FL171*(1-VLOOKUP($AW171,'MP-2019_Female'!$A$3:$CH$103,IF(FM$104&gt;2034,84,(60+(FM$104-$AX$104)))))</f>
        <v>4.8439517820367636E-2</v>
      </c>
      <c r="FN171" s="381">
        <f>FM171*(1-VLOOKUP($AW171,'MP-2019_Female'!$A$3:$CH$103,IF(FN$104&gt;2034,84,(60+(FN$104-$AX$104)))))</f>
        <v>4.8008406111766364E-2</v>
      </c>
    </row>
    <row r="172" spans="49:170">
      <c r="AW172" s="172">
        <v>92</v>
      </c>
      <c r="AX172" s="199">
        <f t="shared" si="34"/>
        <v>0.13896621597537395</v>
      </c>
      <c r="AY172" s="334">
        <f t="shared" si="35"/>
        <v>0.14381389999999999</v>
      </c>
      <c r="AZ172" s="381">
        <f>AY172*(1-VLOOKUP($AW172,'MP-2019_Female'!$A$3:$CH$103,IF(AZ$104&gt;2034,84,(60+(AZ$104-$AX$104)))))</f>
        <v>0.14267777019</v>
      </c>
      <c r="BA172" s="381">
        <f>AZ172*(1-VLOOKUP($AW172,'MP-2019_Female'!$A$3:$CH$103,IF(BA$104&gt;2034,84,(60+(BA$104-$AX$104)))))</f>
        <v>0.141721829129727</v>
      </c>
      <c r="BB172" s="381">
        <f>BA172*(1-VLOOKUP($AW172,'MP-2019_Female'!$A$3:$CH$103,IF(BB$104&gt;2034,84,(60+(BB$104-$AX$104)))))</f>
        <v>0.14097070343533946</v>
      </c>
      <c r="BC172" s="381">
        <f>BB172*(1-VLOOKUP($AW172,'MP-2019_Female'!$A$3:$CH$103,IF(BC$104&gt;2034,84,(60+(BC$104-$AX$104)))))</f>
        <v>0.14042091769194165</v>
      </c>
      <c r="BD172" s="381">
        <f>BC172*(1-VLOOKUP($AW172,'MP-2019_Female'!$A$3:$CH$103,IF(BD$104&gt;2034,84,(60+(BD$104-$AX$104)))))</f>
        <v>0.1400698653977118</v>
      </c>
      <c r="BE172" s="381">
        <f>BD172*(1-VLOOKUP($AW172,'MP-2019_Female'!$A$3:$CH$103,IF(BE$104&gt;2034,84,(60+(BE$104-$AX$104)))))</f>
        <v>0.1397336977207573</v>
      </c>
      <c r="BF172" s="381">
        <f>BE172*(1-VLOOKUP($AW172,'MP-2019_Female'!$A$3:$CH$103,IF(BF$104&gt;2034,84,(60+(BF$104-$AX$104)))))</f>
        <v>0.13937039010668334</v>
      </c>
      <c r="BG172" s="381">
        <f>BF172*(1-VLOOKUP($AW172,'MP-2019_Female'!$A$3:$CH$103,IF(BG$104&gt;2034,84,(60+(BG$104-$AX$104)))))</f>
        <v>0.13896621597537395</v>
      </c>
      <c r="BH172" s="381">
        <f>BG172*(1-VLOOKUP($AW172,'MP-2019_Female'!$A$3:$CH$103,IF(BH$104&gt;2034,84,(60+(BH$104-$AX$104)))))</f>
        <v>0.13850762746265521</v>
      </c>
      <c r="BI172" s="381">
        <f>BH172*(1-VLOOKUP($AW172,'MP-2019_Female'!$A$3:$CH$103,IF(BI$104&gt;2034,84,(60+(BI$104-$AX$104)))))</f>
        <v>0.13796744771555086</v>
      </c>
      <c r="BJ172" s="471">
        <f>BI172*(1-VLOOKUP($AW172,'MP-2019_Female'!$A$3:$CH$103,IF(BJ$104&gt;2034,84,(60+(BJ$104-$AX$104)))))</f>
        <v>0.13736039094560246</v>
      </c>
      <c r="BK172" s="381">
        <f>BJ172*(1-VLOOKUP($AW172,'MP-2019_Female'!$A$3:$CH$103,IF(BK$104&gt;2034,84,(60+(BK$104-$AX$104)))))</f>
        <v>0.13667358899087445</v>
      </c>
      <c r="BL172" s="381">
        <f>BK172*(1-VLOOKUP($AW172,'MP-2019_Female'!$A$3:$CH$103,IF(BL$104&gt;2034,84,(60+(BL$104-$AX$104)))))</f>
        <v>0.13590821689252555</v>
      </c>
      <c r="BM172" s="381">
        <f>BL172*(1-VLOOKUP($AW172,'MP-2019_Female'!$A$3:$CH$103,IF(BM$104&gt;2034,84,(60+(BM$104-$AX$104)))))</f>
        <v>0.13507917676948114</v>
      </c>
      <c r="BN172" s="381">
        <f>BM172*(1-VLOOKUP($AW172,'MP-2019_Female'!$A$3:$CH$103,IF(BN$104&gt;2034,84,(60+(BN$104-$AX$104)))))</f>
        <v>0.13420116212047953</v>
      </c>
      <c r="BO172" s="381">
        <f>BN172*(1-VLOOKUP($AW172,'MP-2019_Female'!$A$3:$CH$103,IF(BO$104&gt;2034,84,(60+(BO$104-$AX$104)))))</f>
        <v>0.13328859421806027</v>
      </c>
      <c r="BP172" s="381">
        <f>BO172*(1-VLOOKUP($AW172,'MP-2019_Female'!$A$3:$CH$103,IF(BP$104&gt;2034,84,(60+(BP$104-$AX$104)))))</f>
        <v>0.13234224519911206</v>
      </c>
      <c r="BQ172" s="381">
        <f>BP172*(1-VLOOKUP($AW172,'MP-2019_Female'!$A$3:$CH$103,IF(BQ$104&gt;2034,84,(60+(BQ$104-$AX$104)))))</f>
        <v>0.13134967836011871</v>
      </c>
      <c r="BR172" s="381">
        <f>BQ172*(1-VLOOKUP($AW172,'MP-2019_Female'!$A$3:$CH$103,IF(BR$104&gt;2034,84,(60+(BR$104-$AX$104)))))</f>
        <v>0.13032515086890978</v>
      </c>
      <c r="BS172" s="381">
        <f>BR172*(1-VLOOKUP($AW172,'MP-2019_Female'!$A$3:$CH$103,IF(BS$104&gt;2034,84,(60+(BS$104-$AX$104)))))</f>
        <v>0.1292695171468716</v>
      </c>
      <c r="BT172" s="381">
        <f>BS172*(1-VLOOKUP($AW172,'MP-2019_Female'!$A$3:$CH$103,IF(BT$104&gt;2034,84,(60+(BT$104-$AX$104)))))</f>
        <v>0.12818365320283789</v>
      </c>
      <c r="BU172" s="381">
        <f>BT172*(1-VLOOKUP($AW172,'MP-2019_Female'!$A$3:$CH$103,IF(BU$104&gt;2034,84,(60+(BU$104-$AX$104)))))</f>
        <v>0.12706845541997319</v>
      </c>
      <c r="BV172" s="381">
        <f>BU172*(1-VLOOKUP($AW172,'MP-2019_Female'!$A$3:$CH$103,IF(BV$104&gt;2034,84,(60+(BV$104-$AX$104)))))</f>
        <v>0.12595025301227741</v>
      </c>
      <c r="BW172" s="381">
        <f>BV172*(1-VLOOKUP($AW172,'MP-2019_Female'!$A$3:$CH$103,IF(BW$104&gt;2034,84,(60+(BW$104-$AX$104)))))</f>
        <v>0.12482929576046814</v>
      </c>
      <c r="BX172" s="381">
        <f>BW172*(1-VLOOKUP($AW172,'MP-2019_Female'!$A$3:$CH$103,IF(BX$104&gt;2034,84,(60+(BX$104-$AX$104)))))</f>
        <v>0.12373079795777601</v>
      </c>
      <c r="BY172" s="381">
        <f>BX172*(1-VLOOKUP($AW172,'MP-2019_Female'!$A$3:$CH$103,IF(BY$104&gt;2034,84,(60+(BY$104-$AX$104)))))</f>
        <v>0.12264196693574758</v>
      </c>
      <c r="BZ172" s="381">
        <f>BY172*(1-VLOOKUP($AW172,'MP-2019_Female'!$A$3:$CH$103,IF(BZ$104&gt;2034,84,(60+(BZ$104-$AX$104)))))</f>
        <v>0.121562717626713</v>
      </c>
      <c r="CA172" s="381">
        <f>BZ172*(1-VLOOKUP($AW172,'MP-2019_Female'!$A$3:$CH$103,IF(CA$104&gt;2034,84,(60+(CA$104-$AX$104)))))</f>
        <v>0.12049296571159793</v>
      </c>
      <c r="CB172" s="381">
        <f>CA172*(1-VLOOKUP($AW172,'MP-2019_Female'!$A$3:$CH$103,IF(CB$104&gt;2034,84,(60+(CB$104-$AX$104)))))</f>
        <v>0.11943262761333587</v>
      </c>
      <c r="CC172" s="381">
        <f>CB172*(1-VLOOKUP($AW172,'MP-2019_Female'!$A$3:$CH$103,IF(CC$104&gt;2034,84,(60+(CC$104-$AX$104)))))</f>
        <v>0.11838162049033851</v>
      </c>
      <c r="CD172" s="381">
        <f>CC172*(1-VLOOKUP($AW172,'MP-2019_Female'!$A$3:$CH$103,IF(CD$104&gt;2034,84,(60+(CD$104-$AX$104)))))</f>
        <v>0.11733986223002353</v>
      </c>
      <c r="CE172" s="381">
        <f>CD172*(1-VLOOKUP($AW172,'MP-2019_Female'!$A$3:$CH$103,IF(CE$104&gt;2034,84,(60+(CE$104-$AX$104)))))</f>
        <v>0.11630727144239932</v>
      </c>
      <c r="CF172" s="381">
        <f>CE172*(1-VLOOKUP($AW172,'MP-2019_Female'!$A$3:$CH$103,IF(CF$104&gt;2034,84,(60+(CF$104-$AX$104)))))</f>
        <v>0.11528376745370619</v>
      </c>
      <c r="CG172" s="381">
        <f>CF172*(1-VLOOKUP($AW172,'MP-2019_Female'!$A$3:$CH$103,IF(CG$104&gt;2034,84,(60+(CG$104-$AX$104)))))</f>
        <v>0.11426927030011358</v>
      </c>
      <c r="CH172" s="381">
        <f>CG172*(1-VLOOKUP($AW172,'MP-2019_Female'!$A$3:$CH$103,IF(CH$104&gt;2034,84,(60+(CH$104-$AX$104)))))</f>
        <v>0.11326370072147257</v>
      </c>
      <c r="CI172" s="381">
        <f>CH172*(1-VLOOKUP($AW172,'MP-2019_Female'!$A$3:$CH$103,IF(CI$104&gt;2034,84,(60+(CI$104-$AX$104)))))</f>
        <v>0.11226698015512361</v>
      </c>
      <c r="CJ172" s="381">
        <f>CI172*(1-VLOOKUP($AW172,'MP-2019_Female'!$A$3:$CH$103,IF(CJ$104&gt;2034,84,(60+(CJ$104-$AX$104)))))</f>
        <v>0.11127903072975852</v>
      </c>
      <c r="CK172" s="381">
        <f>CJ172*(1-VLOOKUP($AW172,'MP-2019_Female'!$A$3:$CH$103,IF(CK$104&gt;2034,84,(60+(CK$104-$AX$104)))))</f>
        <v>0.11029977525933664</v>
      </c>
      <c r="CL172" s="381">
        <f>CK172*(1-VLOOKUP($AW172,'MP-2019_Female'!$A$3:$CH$103,IF(CL$104&gt;2034,84,(60+(CL$104-$AX$104)))))</f>
        <v>0.10932913723705447</v>
      </c>
      <c r="CM172" s="381">
        <f>CL172*(1-VLOOKUP($AW172,'MP-2019_Female'!$A$3:$CH$103,IF(CM$104&gt;2034,84,(60+(CM$104-$AX$104)))))</f>
        <v>0.10836704082936838</v>
      </c>
      <c r="CN172" s="381">
        <f>CM172*(1-VLOOKUP($AW172,'MP-2019_Female'!$A$3:$CH$103,IF(CN$104&gt;2034,84,(60+(CN$104-$AX$104)))))</f>
        <v>0.10741341087006993</v>
      </c>
      <c r="CO172" s="381">
        <f>CN172*(1-VLOOKUP($AW172,'MP-2019_Female'!$A$3:$CH$103,IF(CO$104&gt;2034,84,(60+(CO$104-$AX$104)))))</f>
        <v>0.10646817285441332</v>
      </c>
      <c r="CP172" s="381">
        <f>CO172*(1-VLOOKUP($AW172,'MP-2019_Female'!$A$3:$CH$103,IF(CP$104&gt;2034,84,(60+(CP$104-$AX$104)))))</f>
        <v>0.10553125293329448</v>
      </c>
      <c r="CQ172" s="381">
        <f>CP172*(1-VLOOKUP($AW172,'MP-2019_Female'!$A$3:$CH$103,IF(CQ$104&gt;2034,84,(60+(CQ$104-$AX$104)))))</f>
        <v>0.10460257790748148</v>
      </c>
      <c r="CR172" s="381">
        <f>CQ172*(1-VLOOKUP($AW172,'MP-2019_Female'!$A$3:$CH$103,IF(CR$104&gt;2034,84,(60+(CR$104-$AX$104)))))</f>
        <v>0.10368207522189564</v>
      </c>
      <c r="CS172" s="381">
        <f>CR172*(1-VLOOKUP($AW172,'MP-2019_Female'!$A$3:$CH$103,IF(CS$104&gt;2034,84,(60+(CS$104-$AX$104)))))</f>
        <v>0.10276967295994295</v>
      </c>
      <c r="CT172" s="381">
        <f>CS172*(1-VLOOKUP($AW172,'MP-2019_Female'!$A$3:$CH$103,IF(CT$104&gt;2034,84,(60+(CT$104-$AX$104)))))</f>
        <v>0.10186529983789545</v>
      </c>
      <c r="CU172" s="381">
        <f>CT172*(1-VLOOKUP($AW172,'MP-2019_Female'!$A$3:$CH$103,IF(CU$104&gt;2034,84,(60+(CU$104-$AX$104)))))</f>
        <v>0.10096888519932197</v>
      </c>
      <c r="CV172" s="381">
        <f>CU172*(1-VLOOKUP($AW172,'MP-2019_Female'!$A$3:$CH$103,IF(CV$104&gt;2034,84,(60+(CV$104-$AX$104)))))</f>
        <v>0.10008035900956794</v>
      </c>
      <c r="CW172" s="381">
        <f>CV172*(1-VLOOKUP($AW172,'MP-2019_Female'!$A$3:$CH$103,IF(CW$104&gt;2034,84,(60+(CW$104-$AX$104)))))</f>
        <v>9.9199651850283732E-2</v>
      </c>
      <c r="CX172" s="381">
        <f>CW172*(1-VLOOKUP($AW172,'MP-2019_Female'!$A$3:$CH$103,IF(CX$104&gt;2034,84,(60+(CX$104-$AX$104)))))</f>
        <v>9.8326694914001228E-2</v>
      </c>
      <c r="CY172" s="381">
        <f>CX172*(1-VLOOKUP($AW172,'MP-2019_Female'!$A$3:$CH$103,IF(CY$104&gt;2034,84,(60+(CY$104-$AX$104)))))</f>
        <v>9.7461419998758014E-2</v>
      </c>
      <c r="CZ172" s="381">
        <f>CY172*(1-VLOOKUP($AW172,'MP-2019_Female'!$A$3:$CH$103,IF(CZ$104&gt;2034,84,(60+(CZ$104-$AX$104)))))</f>
        <v>9.6603759502768935E-2</v>
      </c>
      <c r="DA172" s="381">
        <f>CZ172*(1-VLOOKUP($AW172,'MP-2019_Female'!$A$3:$CH$103,IF(DA$104&gt;2034,84,(60+(DA$104-$AX$104)))))</f>
        <v>9.5753646419144564E-2</v>
      </c>
      <c r="DB172" s="381">
        <f>DA172*(1-VLOOKUP($AW172,'MP-2019_Female'!$A$3:$CH$103,IF(DB$104&gt;2034,84,(60+(DB$104-$AX$104)))))</f>
        <v>9.4911014330656088E-2</v>
      </c>
      <c r="DC172" s="381">
        <f>DB172*(1-VLOOKUP($AW172,'MP-2019_Female'!$A$3:$CH$103,IF(DC$104&gt;2034,84,(60+(DC$104-$AX$104)))))</f>
        <v>9.4075797404546316E-2</v>
      </c>
      <c r="DD172" s="381">
        <f>DC172*(1-VLOOKUP($AW172,'MP-2019_Female'!$A$3:$CH$103,IF(DD$104&gt;2034,84,(60+(DD$104-$AX$104)))))</f>
        <v>9.324793038738631E-2</v>
      </c>
      <c r="DE172" s="381">
        <f>DD172*(1-VLOOKUP($AW172,'MP-2019_Female'!$A$3:$CH$103,IF(DE$104&gt;2034,84,(60+(DE$104-$AX$104)))))</f>
        <v>9.242734859997731E-2</v>
      </c>
      <c r="DF172" s="381">
        <f>DE172*(1-VLOOKUP($AW172,'MP-2019_Female'!$A$3:$CH$103,IF(DF$104&gt;2034,84,(60+(DF$104-$AX$104)))))</f>
        <v>9.1613987932297511E-2</v>
      </c>
      <c r="DG172" s="381">
        <f>DF172*(1-VLOOKUP($AW172,'MP-2019_Female'!$A$3:$CH$103,IF(DG$104&gt;2034,84,(60+(DG$104-$AX$104)))))</f>
        <v>9.0807784838493291E-2</v>
      </c>
      <c r="DH172" s="381">
        <f>DG172*(1-VLOOKUP($AW172,'MP-2019_Female'!$A$3:$CH$103,IF(DH$104&gt;2034,84,(60+(DH$104-$AX$104)))))</f>
        <v>9.0008676331914547E-2</v>
      </c>
      <c r="DI172" s="381">
        <f>DH172*(1-VLOOKUP($AW172,'MP-2019_Female'!$A$3:$CH$103,IF(DI$104&gt;2034,84,(60+(DI$104-$AX$104)))))</f>
        <v>8.9216599980193698E-2</v>
      </c>
      <c r="DJ172" s="381">
        <f>DI172*(1-VLOOKUP($AW172,'MP-2019_Female'!$A$3:$CH$103,IF(DJ$104&gt;2034,84,(60+(DJ$104-$AX$104)))))</f>
        <v>8.8431493900367988E-2</v>
      </c>
      <c r="DK172" s="381">
        <f>DJ172*(1-VLOOKUP($AW172,'MP-2019_Female'!$A$3:$CH$103,IF(DK$104&gt;2034,84,(60+(DK$104-$AX$104)))))</f>
        <v>8.7653296754044749E-2</v>
      </c>
      <c r="DL172" s="381">
        <f>DK172*(1-VLOOKUP($AW172,'MP-2019_Female'!$A$3:$CH$103,IF(DL$104&gt;2034,84,(60+(DL$104-$AX$104)))))</f>
        <v>8.6881947742609156E-2</v>
      </c>
      <c r="DM172" s="381">
        <f>DL172*(1-VLOOKUP($AW172,'MP-2019_Female'!$A$3:$CH$103,IF(DM$104&gt;2034,84,(60+(DM$104-$AX$104)))))</f>
        <v>8.6117386602474186E-2</v>
      </c>
      <c r="DN172" s="381">
        <f>DM172*(1-VLOOKUP($AW172,'MP-2019_Female'!$A$3:$CH$103,IF(DN$104&gt;2034,84,(60+(DN$104-$AX$104)))))</f>
        <v>8.5359553600372409E-2</v>
      </c>
      <c r="DO172" s="381">
        <f>DN172*(1-VLOOKUP($AW172,'MP-2019_Female'!$A$3:$CH$103,IF(DO$104&gt;2034,84,(60+(DO$104-$AX$104)))))</f>
        <v>8.4608389528689126E-2</v>
      </c>
      <c r="DP172" s="381">
        <f>DO172*(1-VLOOKUP($AW172,'MP-2019_Female'!$A$3:$CH$103,IF(DP$104&gt;2034,84,(60+(DP$104-$AX$104)))))</f>
        <v>8.3863835700836664E-2</v>
      </c>
      <c r="DQ172" s="381">
        <f>DP172*(1-VLOOKUP($AW172,'MP-2019_Female'!$A$3:$CH$103,IF(DQ$104&gt;2034,84,(60+(DQ$104-$AX$104)))))</f>
        <v>8.3125833946669295E-2</v>
      </c>
      <c r="DR172" s="381">
        <f>DQ172*(1-VLOOKUP($AW172,'MP-2019_Female'!$A$3:$CH$103,IF(DR$104&gt;2034,84,(60+(DR$104-$AX$104)))))</f>
        <v>8.2394326607938606E-2</v>
      </c>
      <c r="DS172" s="381">
        <f>DR172*(1-VLOOKUP($AW172,'MP-2019_Female'!$A$3:$CH$103,IF(DS$104&gt;2034,84,(60+(DS$104-$AX$104)))))</f>
        <v>8.1669256533788745E-2</v>
      </c>
      <c r="DT172" s="381">
        <f>DS172*(1-VLOOKUP($AW172,'MP-2019_Female'!$A$3:$CH$103,IF(DT$104&gt;2034,84,(60+(DT$104-$AX$104)))))</f>
        <v>8.0950567076291405E-2</v>
      </c>
      <c r="DU172" s="381">
        <f>DT172*(1-VLOOKUP($AW172,'MP-2019_Female'!$A$3:$CH$103,IF(DU$104&gt;2034,84,(60+(DU$104-$AX$104)))))</f>
        <v>8.0238202086020033E-2</v>
      </c>
      <c r="DV172" s="381">
        <f>DU172*(1-VLOOKUP($AW172,'MP-2019_Female'!$A$3:$CH$103,IF(DV$104&gt;2034,84,(60+(DV$104-$AX$104)))))</f>
        <v>7.9532105907663048E-2</v>
      </c>
      <c r="DW172" s="381">
        <f>DV172*(1-VLOOKUP($AW172,'MP-2019_Female'!$A$3:$CH$103,IF(DW$104&gt;2034,84,(60+(DW$104-$AX$104)))))</f>
        <v>7.8832223375675609E-2</v>
      </c>
      <c r="DX172" s="381">
        <f>DW172*(1-VLOOKUP($AW172,'MP-2019_Female'!$A$3:$CH$103,IF(DX$104&gt;2034,84,(60+(DX$104-$AX$104)))))</f>
        <v>7.8138499809969661E-2</v>
      </c>
      <c r="DY172" s="381">
        <f>DX172*(1-VLOOKUP($AW172,'MP-2019_Female'!$A$3:$CH$103,IF(DY$104&gt;2034,84,(60+(DY$104-$AX$104)))))</f>
        <v>7.7450881011641923E-2</v>
      </c>
      <c r="DZ172" s="381">
        <f>DY172*(1-VLOOKUP($AW172,'MP-2019_Female'!$A$3:$CH$103,IF(DZ$104&gt;2034,84,(60+(DZ$104-$AX$104)))))</f>
        <v>7.6769313258739466E-2</v>
      </c>
      <c r="EA172" s="381">
        <f>DZ172*(1-VLOOKUP($AW172,'MP-2019_Female'!$A$3:$CH$103,IF(EA$104&gt;2034,84,(60+(EA$104-$AX$104)))))</f>
        <v>7.6093743302062561E-2</v>
      </c>
      <c r="EB172" s="381">
        <f>EA172*(1-VLOOKUP($AW172,'MP-2019_Female'!$A$3:$CH$103,IF(EB$104&gt;2034,84,(60+(EB$104-$AX$104)))))</f>
        <v>7.5424118361004405E-2</v>
      </c>
      <c r="EC172" s="381">
        <f>EB172*(1-VLOOKUP($AW172,'MP-2019_Female'!$A$3:$CH$103,IF(EC$104&gt;2034,84,(60+(EC$104-$AX$104)))))</f>
        <v>7.4760386119427563E-2</v>
      </c>
      <c r="ED172" s="381">
        <f>EC172*(1-VLOOKUP($AW172,'MP-2019_Female'!$A$3:$CH$103,IF(ED$104&gt;2034,84,(60+(ED$104-$AX$104)))))</f>
        <v>7.4102494721576595E-2</v>
      </c>
      <c r="EE172" s="381">
        <f>ED172*(1-VLOOKUP($AW172,'MP-2019_Female'!$A$3:$CH$103,IF(EE$104&gt;2034,84,(60+(EE$104-$AX$104)))))</f>
        <v>7.3450392768026715E-2</v>
      </c>
      <c r="EF172" s="381">
        <f>EE172*(1-VLOOKUP($AW172,'MP-2019_Female'!$A$3:$CH$103,IF(EF$104&gt;2034,84,(60+(EF$104-$AX$104)))))</f>
        <v>7.2804029311668073E-2</v>
      </c>
      <c r="EG172" s="381">
        <f>EF172*(1-VLOOKUP($AW172,'MP-2019_Female'!$A$3:$CH$103,IF(EG$104&gt;2034,84,(60+(EG$104-$AX$104)))))</f>
        <v>7.2163353853725395E-2</v>
      </c>
      <c r="EH172" s="381">
        <f>EG172*(1-VLOOKUP($AW172,'MP-2019_Female'!$A$3:$CH$103,IF(EH$104&gt;2034,84,(60+(EH$104-$AX$104)))))</f>
        <v>7.1528316339812603E-2</v>
      </c>
      <c r="EI172" s="381">
        <f>EH172*(1-VLOOKUP($AW172,'MP-2019_Female'!$A$3:$CH$103,IF(EI$104&gt;2034,84,(60+(EI$104-$AX$104)))))</f>
        <v>7.0898867156022255E-2</v>
      </c>
      <c r="EJ172" s="381">
        <f>EI172*(1-VLOOKUP($AW172,'MP-2019_Female'!$A$3:$CH$103,IF(EJ$104&gt;2034,84,(60+(EJ$104-$AX$104)))))</f>
        <v>7.0274957125049262E-2</v>
      </c>
      <c r="EK172" s="381">
        <f>EJ172*(1-VLOOKUP($AW172,'MP-2019_Female'!$A$3:$CH$103,IF(EK$104&gt;2034,84,(60+(EK$104-$AX$104)))))</f>
        <v>6.965653750234882E-2</v>
      </c>
      <c r="EL172" s="381">
        <f>EK172*(1-VLOOKUP($AW172,'MP-2019_Female'!$A$3:$CH$103,IF(EL$104&gt;2034,84,(60+(EL$104-$AX$104)))))</f>
        <v>6.9043559972328153E-2</v>
      </c>
      <c r="EM172" s="381">
        <f>EL172*(1-VLOOKUP($AW172,'MP-2019_Female'!$A$3:$CH$103,IF(EM$104&gt;2034,84,(60+(EM$104-$AX$104)))))</f>
        <v>6.8435976644571669E-2</v>
      </c>
      <c r="EN172" s="381">
        <f>EM172*(1-VLOOKUP($AW172,'MP-2019_Female'!$A$3:$CH$103,IF(EN$104&gt;2034,84,(60+(EN$104-$AX$104)))))</f>
        <v>6.7833740050099442E-2</v>
      </c>
      <c r="EO172" s="381">
        <f>EN172*(1-VLOOKUP($AW172,'MP-2019_Female'!$A$3:$CH$103,IF(EO$104&gt;2034,84,(60+(EO$104-$AX$104)))))</f>
        <v>6.7236803137658563E-2</v>
      </c>
      <c r="EP172" s="381">
        <f>EO172*(1-VLOOKUP($AW172,'MP-2019_Female'!$A$3:$CH$103,IF(EP$104&gt;2034,84,(60+(EP$104-$AX$104)))))</f>
        <v>6.6645119270047168E-2</v>
      </c>
      <c r="EQ172" s="381">
        <f>EP172*(1-VLOOKUP($AW172,'MP-2019_Female'!$A$3:$CH$103,IF(EQ$104&gt;2034,84,(60+(EQ$104-$AX$104)))))</f>
        <v>6.6058642220470754E-2</v>
      </c>
      <c r="ER172" s="381">
        <f>EQ172*(1-VLOOKUP($AW172,'MP-2019_Female'!$A$3:$CH$103,IF(ER$104&gt;2034,84,(60+(ER$104-$AX$104)))))</f>
        <v>6.5477326168930608E-2</v>
      </c>
      <c r="ES172" s="381">
        <f>ER172*(1-VLOOKUP($AW172,'MP-2019_Female'!$A$3:$CH$103,IF(ES$104&gt;2034,84,(60+(ES$104-$AX$104)))))</f>
        <v>6.4901125698644022E-2</v>
      </c>
      <c r="ET172" s="381">
        <f>ES172*(1-VLOOKUP($AW172,'MP-2019_Female'!$A$3:$CH$103,IF(ET$104&gt;2034,84,(60+(ET$104-$AX$104)))))</f>
        <v>6.4329995792495959E-2</v>
      </c>
      <c r="EU172" s="381">
        <f>ET172*(1-VLOOKUP($AW172,'MP-2019_Female'!$A$3:$CH$103,IF(EU$104&gt;2034,84,(60+(EU$104-$AX$104)))))</f>
        <v>6.3763891829521996E-2</v>
      </c>
      <c r="EV172" s="381">
        <f>EU172*(1-VLOOKUP($AW172,'MP-2019_Female'!$A$3:$CH$103,IF(EV$104&gt;2034,84,(60+(EV$104-$AX$104)))))</f>
        <v>6.3202769581422194E-2</v>
      </c>
      <c r="EW172" s="381">
        <f>EV172*(1-VLOOKUP($AW172,'MP-2019_Female'!$A$3:$CH$103,IF(EW$104&gt;2034,84,(60+(EW$104-$AX$104)))))</f>
        <v>6.2646585209105682E-2</v>
      </c>
      <c r="EX172" s="381">
        <f>EW172*(1-VLOOKUP($AW172,'MP-2019_Female'!$A$3:$CH$103,IF(EX$104&gt;2034,84,(60+(EX$104-$AX$104)))))</f>
        <v>6.2095295259265548E-2</v>
      </c>
      <c r="EY172" s="381">
        <f>EX172*(1-VLOOKUP($AW172,'MP-2019_Female'!$A$3:$CH$103,IF(EY$104&gt;2034,84,(60+(EY$104-$AX$104)))))</f>
        <v>6.154885666098401E-2</v>
      </c>
      <c r="EZ172" s="381">
        <f>EY172*(1-VLOOKUP($AW172,'MP-2019_Female'!$A$3:$CH$103,IF(EZ$104&gt;2034,84,(60+(EZ$104-$AX$104)))))</f>
        <v>6.1007226722367351E-2</v>
      </c>
      <c r="FA172" s="381">
        <f>EZ172*(1-VLOOKUP($AW172,'MP-2019_Female'!$A$3:$CH$103,IF(FA$104&gt;2034,84,(60+(FA$104-$AX$104)))))</f>
        <v>6.0470363127210519E-2</v>
      </c>
      <c r="FB172" s="381">
        <f>FA172*(1-VLOOKUP($AW172,'MP-2019_Female'!$A$3:$CH$103,IF(FB$104&gt;2034,84,(60+(FB$104-$AX$104)))))</f>
        <v>5.9938223931691063E-2</v>
      </c>
      <c r="FC172" s="381">
        <f>FB172*(1-VLOOKUP($AW172,'MP-2019_Female'!$A$3:$CH$103,IF(FC$104&gt;2034,84,(60+(FC$104-$AX$104)))))</f>
        <v>5.9410767561092183E-2</v>
      </c>
      <c r="FD172" s="381">
        <f>FC172*(1-VLOOKUP($AW172,'MP-2019_Female'!$A$3:$CH$103,IF(FD$104&gt;2034,84,(60+(FD$104-$AX$104)))))</f>
        <v>5.8887952806554567E-2</v>
      </c>
      <c r="FE172" s="381">
        <f>FD172*(1-VLOOKUP($AW172,'MP-2019_Female'!$A$3:$CH$103,IF(FE$104&gt;2034,84,(60+(FE$104-$AX$104)))))</f>
        <v>5.8369738821856886E-2</v>
      </c>
      <c r="FF172" s="381">
        <f>FE172*(1-VLOOKUP($AW172,'MP-2019_Female'!$A$3:$CH$103,IF(FF$104&gt;2034,84,(60+(FF$104-$AX$104)))))</f>
        <v>5.785608512022454E-2</v>
      </c>
      <c r="FG172" s="381">
        <f>FF172*(1-VLOOKUP($AW172,'MP-2019_Female'!$A$3:$CH$103,IF(FG$104&gt;2034,84,(60+(FG$104-$AX$104)))))</f>
        <v>5.7346951571166566E-2</v>
      </c>
      <c r="FH172" s="381">
        <f>FG172*(1-VLOOKUP($AW172,'MP-2019_Female'!$A$3:$CH$103,IF(FH$104&gt;2034,84,(60+(FH$104-$AX$104)))))</f>
        <v>5.6842298397340299E-2</v>
      </c>
      <c r="FI172" s="381">
        <f>FH172*(1-VLOOKUP($AW172,'MP-2019_Female'!$A$3:$CH$103,IF(FI$104&gt;2034,84,(60+(FI$104-$AX$104)))))</f>
        <v>5.6342086171443706E-2</v>
      </c>
      <c r="FJ172" s="381">
        <f>FI172*(1-VLOOKUP($AW172,'MP-2019_Female'!$A$3:$CH$103,IF(FJ$104&gt;2034,84,(60+(FJ$104-$AX$104)))))</f>
        <v>5.5846275813134998E-2</v>
      </c>
      <c r="FK172" s="381">
        <f>FJ172*(1-VLOOKUP($AW172,'MP-2019_Female'!$A$3:$CH$103,IF(FK$104&gt;2034,84,(60+(FK$104-$AX$104)))))</f>
        <v>5.5354828585979406E-2</v>
      </c>
      <c r="FL172" s="381">
        <f>FK172*(1-VLOOKUP($AW172,'MP-2019_Female'!$A$3:$CH$103,IF(FL$104&gt;2034,84,(60+(FL$104-$AX$104)))))</f>
        <v>5.4867706094422784E-2</v>
      </c>
      <c r="FM172" s="381">
        <f>FL172*(1-VLOOKUP($AW172,'MP-2019_Female'!$A$3:$CH$103,IF(FM$104&gt;2034,84,(60+(FM$104-$AX$104)))))</f>
        <v>5.4384870280791864E-2</v>
      </c>
      <c r="FN172" s="381">
        <f>FM172*(1-VLOOKUP($AW172,'MP-2019_Female'!$A$3:$CH$103,IF(FN$104&gt;2034,84,(60+(FN$104-$AX$104)))))</f>
        <v>5.3906283422320893E-2</v>
      </c>
    </row>
    <row r="173" spans="49:170">
      <c r="AW173" s="172">
        <v>93</v>
      </c>
      <c r="AX173" s="199">
        <f t="shared" si="34"/>
        <v>0.15315265807484221</v>
      </c>
      <c r="AY173" s="334">
        <f t="shared" si="35"/>
        <v>0.15859019999999999</v>
      </c>
      <c r="AZ173" s="381">
        <f>AY173*(1-VLOOKUP($AW173,'MP-2019_Female'!$A$3:$CH$103,IF(AZ$104&gt;2034,84,(60+(AZ$104-$AX$104)))))</f>
        <v>0.15740077350000001</v>
      </c>
      <c r="BA173" s="381">
        <f>AZ173*(1-VLOOKUP($AW173,'MP-2019_Female'!$A$3:$CH$103,IF(BA$104&gt;2034,84,(60+(BA$104-$AX$104)))))</f>
        <v>0.15637766847225001</v>
      </c>
      <c r="BB173" s="381">
        <f>BA173*(1-VLOOKUP($AW173,'MP-2019_Female'!$A$3:$CH$103,IF(BB$104&gt;2034,84,(60+(BB$104-$AX$104)))))</f>
        <v>0.1555488668293471</v>
      </c>
      <c r="BC173" s="381">
        <f>BB173*(1-VLOOKUP($AW173,'MP-2019_Female'!$A$3:$CH$103,IF(BC$104&gt;2034,84,(60+(BC$104-$AX$104)))))</f>
        <v>0.15491111647534678</v>
      </c>
      <c r="BD173" s="381">
        <f>BC173*(1-VLOOKUP($AW173,'MP-2019_Female'!$A$3:$CH$103,IF(BD$104&gt;2034,84,(60+(BD$104-$AX$104)))))</f>
        <v>0.1544773653492158</v>
      </c>
      <c r="BE173" s="381">
        <f>BD173*(1-VLOOKUP($AW173,'MP-2019_Female'!$A$3:$CH$103,IF(BE$104&gt;2034,84,(60+(BE$104-$AX$104)))))</f>
        <v>0.1540602764627729</v>
      </c>
      <c r="BF173" s="381">
        <f>BE173*(1-VLOOKUP($AW173,'MP-2019_Female'!$A$3:$CH$103,IF(BF$104&gt;2034,84,(60+(BF$104-$AX$104)))))</f>
        <v>0.15362890768867712</v>
      </c>
      <c r="BG173" s="381">
        <f>BF173*(1-VLOOKUP($AW173,'MP-2019_Female'!$A$3:$CH$103,IF(BG$104&gt;2034,84,(60+(BG$104-$AX$104)))))</f>
        <v>0.15315265807484221</v>
      </c>
      <c r="BH173" s="381">
        <f>BG173*(1-VLOOKUP($AW173,'MP-2019_Female'!$A$3:$CH$103,IF(BH$104&gt;2034,84,(60+(BH$104-$AX$104)))))</f>
        <v>0.15263193903738775</v>
      </c>
      <c r="BI173" s="381">
        <f>BH173*(1-VLOOKUP($AW173,'MP-2019_Female'!$A$3:$CH$103,IF(BI$104&gt;2034,84,(60+(BI$104-$AX$104)))))</f>
        <v>0.15203667447514194</v>
      </c>
      <c r="BJ173" s="471">
        <f>BI173*(1-VLOOKUP($AW173,'MP-2019_Female'!$A$3:$CH$103,IF(BJ$104&gt;2034,84,(60+(BJ$104-$AX$104)))))</f>
        <v>0.15136771310745131</v>
      </c>
      <c r="BK173" s="381">
        <f>BJ173*(1-VLOOKUP($AW173,'MP-2019_Female'!$A$3:$CH$103,IF(BK$104&gt;2034,84,(60+(BK$104-$AX$104)))))</f>
        <v>0.15062601131322481</v>
      </c>
      <c r="BL173" s="381">
        <f>BK173*(1-VLOOKUP($AW173,'MP-2019_Female'!$A$3:$CH$103,IF(BL$104&gt;2034,84,(60+(BL$104-$AX$104)))))</f>
        <v>0.14981263085213339</v>
      </c>
      <c r="BM173" s="381">
        <f>BL173*(1-VLOOKUP($AW173,'MP-2019_Female'!$A$3:$CH$103,IF(BM$104&gt;2034,84,(60+(BM$104-$AX$104)))))</f>
        <v>0.14892873633010581</v>
      </c>
      <c r="BN173" s="381">
        <f>BM173*(1-VLOOKUP($AW173,'MP-2019_Female'!$A$3:$CH$103,IF(BN$104&gt;2034,84,(60+(BN$104-$AX$104)))))</f>
        <v>0.14800537816485915</v>
      </c>
      <c r="BO173" s="381">
        <f>BN173*(1-VLOOKUP($AW173,'MP-2019_Female'!$A$3:$CH$103,IF(BO$104&gt;2034,84,(60+(BO$104-$AX$104)))))</f>
        <v>0.14704334320678758</v>
      </c>
      <c r="BP173" s="381">
        <f>BO173*(1-VLOOKUP($AW173,'MP-2019_Female'!$A$3:$CH$103,IF(BP$104&gt;2034,84,(60+(BP$104-$AX$104)))))</f>
        <v>0.14604344847298142</v>
      </c>
      <c r="BQ173" s="381">
        <f>BP173*(1-VLOOKUP($AW173,'MP-2019_Female'!$A$3:$CH$103,IF(BQ$104&gt;2034,84,(60+(BQ$104-$AX$104)))))</f>
        <v>0.14499193564397597</v>
      </c>
      <c r="BR173" s="381">
        <f>BQ173*(1-VLOOKUP($AW173,'MP-2019_Female'!$A$3:$CH$103,IF(BR$104&gt;2034,84,(60+(BR$104-$AX$104)))))</f>
        <v>0.14390449612664616</v>
      </c>
      <c r="BS173" s="381">
        <f>BR173*(1-VLOOKUP($AW173,'MP-2019_Female'!$A$3:$CH$103,IF(BS$104&gt;2034,84,(60+(BS$104-$AX$104)))))</f>
        <v>0.14278204105685832</v>
      </c>
      <c r="BT173" s="381">
        <f>BS173*(1-VLOOKUP($AW173,'MP-2019_Female'!$A$3:$CH$103,IF(BT$104&gt;2034,84,(60+(BT$104-$AX$104)))))</f>
        <v>0.14162550652429778</v>
      </c>
      <c r="BU173" s="381">
        <f>BT173*(1-VLOOKUP($AW173,'MP-2019_Female'!$A$3:$CH$103,IF(BU$104&gt;2034,84,(60+(BU$104-$AX$104)))))</f>
        <v>0.14043585226949368</v>
      </c>
      <c r="BV173" s="381">
        <f>BU173*(1-VLOOKUP($AW173,'MP-2019_Female'!$A$3:$CH$103,IF(BV$104&gt;2034,84,(60+(BV$104-$AX$104)))))</f>
        <v>0.13922810393997603</v>
      </c>
      <c r="BW173" s="381">
        <f>BV173*(1-VLOOKUP($AW173,'MP-2019_Female'!$A$3:$CH$103,IF(BW$104&gt;2034,84,(60+(BW$104-$AX$104)))))</f>
        <v>0.13801681943569824</v>
      </c>
      <c r="BX173" s="381">
        <f>BW173*(1-VLOOKUP($AW173,'MP-2019_Female'!$A$3:$CH$103,IF(BX$104&gt;2034,84,(60+(BX$104-$AX$104)))))</f>
        <v>0.13682987478855121</v>
      </c>
      <c r="BY173" s="381">
        <f>BX173*(1-VLOOKUP($AW173,'MP-2019_Female'!$A$3:$CH$103,IF(BY$104&gt;2034,84,(60+(BY$104-$AX$104)))))</f>
        <v>0.13565313786536967</v>
      </c>
      <c r="BZ173" s="381">
        <f>BY173*(1-VLOOKUP($AW173,'MP-2019_Female'!$A$3:$CH$103,IF(BZ$104&gt;2034,84,(60+(BZ$104-$AX$104)))))</f>
        <v>0.13448652087972748</v>
      </c>
      <c r="CA173" s="381">
        <f>BZ173*(1-VLOOKUP($AW173,'MP-2019_Female'!$A$3:$CH$103,IF(CA$104&gt;2034,84,(60+(CA$104-$AX$104)))))</f>
        <v>0.13332993680016181</v>
      </c>
      <c r="CB173" s="381">
        <f>CA173*(1-VLOOKUP($AW173,'MP-2019_Female'!$A$3:$CH$103,IF(CB$104&gt;2034,84,(60+(CB$104-$AX$104)))))</f>
        <v>0.13218329934368042</v>
      </c>
      <c r="CC173" s="381">
        <f>CB173*(1-VLOOKUP($AW173,'MP-2019_Female'!$A$3:$CH$103,IF(CC$104&gt;2034,84,(60+(CC$104-$AX$104)))))</f>
        <v>0.13104652296932476</v>
      </c>
      <c r="CD173" s="381">
        <f>CC173*(1-VLOOKUP($AW173,'MP-2019_Female'!$A$3:$CH$103,IF(CD$104&gt;2034,84,(60+(CD$104-$AX$104)))))</f>
        <v>0.12991952287178857</v>
      </c>
      <c r="CE173" s="381">
        <f>CD173*(1-VLOOKUP($AW173,'MP-2019_Female'!$A$3:$CH$103,IF(CE$104&gt;2034,84,(60+(CE$104-$AX$104)))))</f>
        <v>0.12880221497509117</v>
      </c>
      <c r="CF173" s="381">
        <f>CE173*(1-VLOOKUP($AW173,'MP-2019_Female'!$A$3:$CH$103,IF(CF$104&gt;2034,84,(60+(CF$104-$AX$104)))))</f>
        <v>0.12769451592630537</v>
      </c>
      <c r="CG173" s="381">
        <f>CF173*(1-VLOOKUP($AW173,'MP-2019_Female'!$A$3:$CH$103,IF(CG$104&gt;2034,84,(60+(CG$104-$AX$104)))))</f>
        <v>0.12659634308933915</v>
      </c>
      <c r="CH173" s="381">
        <f>CG173*(1-VLOOKUP($AW173,'MP-2019_Female'!$A$3:$CH$103,IF(CH$104&gt;2034,84,(60+(CH$104-$AX$104)))))</f>
        <v>0.12550761453877082</v>
      </c>
      <c r="CI173" s="381">
        <f>CH173*(1-VLOOKUP($AW173,'MP-2019_Female'!$A$3:$CH$103,IF(CI$104&gt;2034,84,(60+(CI$104-$AX$104)))))</f>
        <v>0.12442824905373739</v>
      </c>
      <c r="CJ173" s="381">
        <f>CI173*(1-VLOOKUP($AW173,'MP-2019_Female'!$A$3:$CH$103,IF(CJ$104&gt;2034,84,(60+(CJ$104-$AX$104)))))</f>
        <v>0.12335816611187525</v>
      </c>
      <c r="CK173" s="381">
        <f>CJ173*(1-VLOOKUP($AW173,'MP-2019_Female'!$A$3:$CH$103,IF(CK$104&gt;2034,84,(60+(CK$104-$AX$104)))))</f>
        <v>0.12229728588331312</v>
      </c>
      <c r="CL173" s="381">
        <f>CK173*(1-VLOOKUP($AW173,'MP-2019_Female'!$A$3:$CH$103,IF(CL$104&gt;2034,84,(60+(CL$104-$AX$104)))))</f>
        <v>0.12124552922471662</v>
      </c>
      <c r="CM173" s="381">
        <f>CL173*(1-VLOOKUP($AW173,'MP-2019_Female'!$A$3:$CH$103,IF(CM$104&gt;2034,84,(60+(CM$104-$AX$104)))))</f>
        <v>0.12020281767338406</v>
      </c>
      <c r="CN173" s="381">
        <f>CM173*(1-VLOOKUP($AW173,'MP-2019_Female'!$A$3:$CH$103,IF(CN$104&gt;2034,84,(60+(CN$104-$AX$104)))))</f>
        <v>0.11916907344139295</v>
      </c>
      <c r="CO173" s="381">
        <f>CN173*(1-VLOOKUP($AW173,'MP-2019_Female'!$A$3:$CH$103,IF(CO$104&gt;2034,84,(60+(CO$104-$AX$104)))))</f>
        <v>0.11814421940979697</v>
      </c>
      <c r="CP173" s="381">
        <f>CO173*(1-VLOOKUP($AW173,'MP-2019_Female'!$A$3:$CH$103,IF(CP$104&gt;2034,84,(60+(CP$104-$AX$104)))))</f>
        <v>0.11712817912287271</v>
      </c>
      <c r="CQ173" s="381">
        <f>CP173*(1-VLOOKUP($AW173,'MP-2019_Female'!$A$3:$CH$103,IF(CQ$104&gt;2034,84,(60+(CQ$104-$AX$104)))))</f>
        <v>0.116120876782416</v>
      </c>
      <c r="CR173" s="381">
        <f>CQ173*(1-VLOOKUP($AW173,'MP-2019_Female'!$A$3:$CH$103,IF(CR$104&gt;2034,84,(60+(CR$104-$AX$104)))))</f>
        <v>0.11512223724208723</v>
      </c>
      <c r="CS173" s="381">
        <f>CR173*(1-VLOOKUP($AW173,'MP-2019_Female'!$A$3:$CH$103,IF(CS$104&gt;2034,84,(60+(CS$104-$AX$104)))))</f>
        <v>0.11413218600180527</v>
      </c>
      <c r="CT173" s="381">
        <f>CS173*(1-VLOOKUP($AW173,'MP-2019_Female'!$A$3:$CH$103,IF(CT$104&gt;2034,84,(60+(CT$104-$AX$104)))))</f>
        <v>0.11315064920218974</v>
      </c>
      <c r="CU173" s="381">
        <f>CT173*(1-VLOOKUP($AW173,'MP-2019_Female'!$A$3:$CH$103,IF(CU$104&gt;2034,84,(60+(CU$104-$AX$104)))))</f>
        <v>0.11217755361905091</v>
      </c>
      <c r="CV173" s="381">
        <f>CU173*(1-VLOOKUP($AW173,'MP-2019_Female'!$A$3:$CH$103,IF(CV$104&gt;2034,84,(60+(CV$104-$AX$104)))))</f>
        <v>0.11121282665792706</v>
      </c>
      <c r="CW173" s="381">
        <f>CV173*(1-VLOOKUP($AW173,'MP-2019_Female'!$A$3:$CH$103,IF(CW$104&gt;2034,84,(60+(CW$104-$AX$104)))))</f>
        <v>0.11025639634866888</v>
      </c>
      <c r="CX173" s="381">
        <f>CW173*(1-VLOOKUP($AW173,'MP-2019_Female'!$A$3:$CH$103,IF(CX$104&gt;2034,84,(60+(CX$104-$AX$104)))))</f>
        <v>0.10930819134007032</v>
      </c>
      <c r="CY173" s="381">
        <f>CX173*(1-VLOOKUP($AW173,'MP-2019_Female'!$A$3:$CH$103,IF(CY$104&gt;2034,84,(60+(CY$104-$AX$104)))))</f>
        <v>0.1083681408945457</v>
      </c>
      <c r="CZ173" s="381">
        <f>CY173*(1-VLOOKUP($AW173,'MP-2019_Female'!$A$3:$CH$103,IF(CZ$104&gt;2034,84,(60+(CZ$104-$AX$104)))))</f>
        <v>0.10743617488285261</v>
      </c>
      <c r="DA173" s="381">
        <f>CZ173*(1-VLOOKUP($AW173,'MP-2019_Female'!$A$3:$CH$103,IF(DA$104&gt;2034,84,(60+(DA$104-$AX$104)))))</f>
        <v>0.10651222377886006</v>
      </c>
      <c r="DB173" s="381">
        <f>DA173*(1-VLOOKUP($AW173,'MP-2019_Female'!$A$3:$CH$103,IF(DB$104&gt;2034,84,(60+(DB$104-$AX$104)))))</f>
        <v>0.10559621865436186</v>
      </c>
      <c r="DC173" s="381">
        <f>DB173*(1-VLOOKUP($AW173,'MP-2019_Female'!$A$3:$CH$103,IF(DC$104&gt;2034,84,(60+(DC$104-$AX$104)))))</f>
        <v>0.10468809117393435</v>
      </c>
      <c r="DD173" s="381">
        <f>DC173*(1-VLOOKUP($AW173,'MP-2019_Female'!$A$3:$CH$103,IF(DD$104&gt;2034,84,(60+(DD$104-$AX$104)))))</f>
        <v>0.10378777358983851</v>
      </c>
      <c r="DE173" s="381">
        <f>DD173*(1-VLOOKUP($AW173,'MP-2019_Female'!$A$3:$CH$103,IF(DE$104&gt;2034,84,(60+(DE$104-$AX$104)))))</f>
        <v>0.1028951987369659</v>
      </c>
      <c r="DF173" s="381">
        <f>DE173*(1-VLOOKUP($AW173,'MP-2019_Female'!$A$3:$CH$103,IF(DF$104&gt;2034,84,(60+(DF$104-$AX$104)))))</f>
        <v>0.10201030002782799</v>
      </c>
      <c r="DG173" s="381">
        <f>DF173*(1-VLOOKUP($AW173,'MP-2019_Female'!$A$3:$CH$103,IF(DG$104&gt;2034,84,(60+(DG$104-$AX$104)))))</f>
        <v>0.10113301144758866</v>
      </c>
      <c r="DH173" s="381">
        <f>DG173*(1-VLOOKUP($AW173,'MP-2019_Female'!$A$3:$CH$103,IF(DH$104&gt;2034,84,(60+(DH$104-$AX$104)))))</f>
        <v>0.10026326754913939</v>
      </c>
      <c r="DI173" s="381">
        <f>DH173*(1-VLOOKUP($AW173,'MP-2019_Female'!$A$3:$CH$103,IF(DI$104&gt;2034,84,(60+(DI$104-$AX$104)))))</f>
        <v>9.9401003448216785E-2</v>
      </c>
      <c r="DJ173" s="381">
        <f>DI173*(1-VLOOKUP($AW173,'MP-2019_Female'!$A$3:$CH$103,IF(DJ$104&gt;2034,84,(60+(DJ$104-$AX$104)))))</f>
        <v>9.8546154818562118E-2</v>
      </c>
      <c r="DK173" s="381">
        <f>DJ173*(1-VLOOKUP($AW173,'MP-2019_Female'!$A$3:$CH$103,IF(DK$104&gt;2034,84,(60+(DK$104-$AX$104)))))</f>
        <v>9.7698657887122481E-2</v>
      </c>
      <c r="DL173" s="381">
        <f>DK173*(1-VLOOKUP($AW173,'MP-2019_Female'!$A$3:$CH$103,IF(DL$104&gt;2034,84,(60+(DL$104-$AX$104)))))</f>
        <v>9.6858449429293225E-2</v>
      </c>
      <c r="DM173" s="381">
        <f>DL173*(1-VLOOKUP($AW173,'MP-2019_Female'!$A$3:$CH$103,IF(DM$104&gt;2034,84,(60+(DM$104-$AX$104)))))</f>
        <v>9.6025466764201303E-2</v>
      </c>
      <c r="DN173" s="381">
        <f>DM173*(1-VLOOKUP($AW173,'MP-2019_Female'!$A$3:$CH$103,IF(DN$104&gt;2034,84,(60+(DN$104-$AX$104)))))</f>
        <v>9.5199647750029162E-2</v>
      </c>
      <c r="DO173" s="381">
        <f>DN173*(1-VLOOKUP($AW173,'MP-2019_Female'!$A$3:$CH$103,IF(DO$104&gt;2034,84,(60+(DO$104-$AX$104)))))</f>
        <v>9.438093077937891E-2</v>
      </c>
      <c r="DP173" s="381">
        <f>DO173*(1-VLOOKUP($AW173,'MP-2019_Female'!$A$3:$CH$103,IF(DP$104&gt;2034,84,(60+(DP$104-$AX$104)))))</f>
        <v>9.3569254774676244E-2</v>
      </c>
      <c r="DQ173" s="381">
        <f>DP173*(1-VLOOKUP($AW173,'MP-2019_Female'!$A$3:$CH$103,IF(DQ$104&gt;2034,84,(60+(DQ$104-$AX$104)))))</f>
        <v>9.2764559183614023E-2</v>
      </c>
      <c r="DR173" s="381">
        <f>DQ173*(1-VLOOKUP($AW173,'MP-2019_Female'!$A$3:$CH$103,IF(DR$104&gt;2034,84,(60+(DR$104-$AX$104)))))</f>
        <v>9.1966783974634939E-2</v>
      </c>
      <c r="DS173" s="381">
        <f>DR173*(1-VLOOKUP($AW173,'MP-2019_Female'!$A$3:$CH$103,IF(DS$104&gt;2034,84,(60+(DS$104-$AX$104)))))</f>
        <v>9.1175869632453069E-2</v>
      </c>
      <c r="DT173" s="381">
        <f>DS173*(1-VLOOKUP($AW173,'MP-2019_Female'!$A$3:$CH$103,IF(DT$104&gt;2034,84,(60+(DT$104-$AX$104)))))</f>
        <v>9.0391757153613972E-2</v>
      </c>
      <c r="DU173" s="381">
        <f>DT173*(1-VLOOKUP($AW173,'MP-2019_Female'!$A$3:$CH$103,IF(DU$104&gt;2034,84,(60+(DU$104-$AX$104)))))</f>
        <v>8.9614388042092888E-2</v>
      </c>
      <c r="DV173" s="381">
        <f>DU173*(1-VLOOKUP($AW173,'MP-2019_Female'!$A$3:$CH$103,IF(DV$104&gt;2034,84,(60+(DV$104-$AX$104)))))</f>
        <v>8.8843704304930882E-2</v>
      </c>
      <c r="DW173" s="381">
        <f>DV173*(1-VLOOKUP($AW173,'MP-2019_Female'!$A$3:$CH$103,IF(DW$104&gt;2034,84,(60+(DW$104-$AX$104)))))</f>
        <v>8.8079648447908471E-2</v>
      </c>
      <c r="DX173" s="381">
        <f>DW173*(1-VLOOKUP($AW173,'MP-2019_Female'!$A$3:$CH$103,IF(DX$104&gt;2034,84,(60+(DX$104-$AX$104)))))</f>
        <v>8.7322163471256459E-2</v>
      </c>
      <c r="DY173" s="381">
        <f>DX173*(1-VLOOKUP($AW173,'MP-2019_Female'!$A$3:$CH$103,IF(DY$104&gt;2034,84,(60+(DY$104-$AX$104)))))</f>
        <v>8.6571192865403643E-2</v>
      </c>
      <c r="DZ173" s="381">
        <f>DY173*(1-VLOOKUP($AW173,'MP-2019_Female'!$A$3:$CH$103,IF(DZ$104&gt;2034,84,(60+(DZ$104-$AX$104)))))</f>
        <v>8.5826680606761171E-2</v>
      </c>
      <c r="EA173" s="381">
        <f>DZ173*(1-VLOOKUP($AW173,'MP-2019_Female'!$A$3:$CH$103,IF(EA$104&gt;2034,84,(60+(EA$104-$AX$104)))))</f>
        <v>8.5088571153543027E-2</v>
      </c>
      <c r="EB173" s="381">
        <f>EA173*(1-VLOOKUP($AW173,'MP-2019_Female'!$A$3:$CH$103,IF(EB$104&gt;2034,84,(60+(EB$104-$AX$104)))))</f>
        <v>8.4356809441622549E-2</v>
      </c>
      <c r="EC173" s="381">
        <f>EB173*(1-VLOOKUP($AW173,'MP-2019_Female'!$A$3:$CH$103,IF(EC$104&gt;2034,84,(60+(EC$104-$AX$104)))))</f>
        <v>8.3631340880424593E-2</v>
      </c>
      <c r="ED173" s="381">
        <f>EC173*(1-VLOOKUP($AW173,'MP-2019_Female'!$A$3:$CH$103,IF(ED$104&gt;2034,84,(60+(ED$104-$AX$104)))))</f>
        <v>8.2912111348852943E-2</v>
      </c>
      <c r="EE173" s="381">
        <f>ED173*(1-VLOOKUP($AW173,'MP-2019_Female'!$A$3:$CH$103,IF(EE$104&gt;2034,84,(60+(EE$104-$AX$104)))))</f>
        <v>8.2199067191252806E-2</v>
      </c>
      <c r="EF173" s="381">
        <f>EE173*(1-VLOOKUP($AW173,'MP-2019_Female'!$A$3:$CH$103,IF(EF$104&gt;2034,84,(60+(EF$104-$AX$104)))))</f>
        <v>8.1492155213408024E-2</v>
      </c>
      <c r="EG173" s="381">
        <f>EF173*(1-VLOOKUP($AW173,'MP-2019_Female'!$A$3:$CH$103,IF(EG$104&gt;2034,84,(60+(EG$104-$AX$104)))))</f>
        <v>8.0791322678572711E-2</v>
      </c>
      <c r="EH173" s="381">
        <f>EG173*(1-VLOOKUP($AW173,'MP-2019_Female'!$A$3:$CH$103,IF(EH$104&gt;2034,84,(60+(EH$104-$AX$104)))))</f>
        <v>8.0096517303536979E-2</v>
      </c>
      <c r="EI173" s="381">
        <f>EH173*(1-VLOOKUP($AW173,'MP-2019_Female'!$A$3:$CH$103,IF(EI$104&gt;2034,84,(60+(EI$104-$AX$104)))))</f>
        <v>7.9407687254726564E-2</v>
      </c>
      <c r="EJ173" s="381">
        <f>EI173*(1-VLOOKUP($AW173,'MP-2019_Female'!$A$3:$CH$103,IF(EJ$104&gt;2034,84,(60+(EJ$104-$AX$104)))))</f>
        <v>7.8724781144335912E-2</v>
      </c>
      <c r="EK173" s="381">
        <f>EJ173*(1-VLOOKUP($AW173,'MP-2019_Female'!$A$3:$CH$103,IF(EK$104&gt;2034,84,(60+(EK$104-$AX$104)))))</f>
        <v>7.8047748026494612E-2</v>
      </c>
      <c r="EL173" s="381">
        <f>EK173*(1-VLOOKUP($AW173,'MP-2019_Female'!$A$3:$CH$103,IF(EL$104&gt;2034,84,(60+(EL$104-$AX$104)))))</f>
        <v>7.7376537393466754E-2</v>
      </c>
      <c r="EM173" s="381">
        <f>EL173*(1-VLOOKUP($AW173,'MP-2019_Female'!$A$3:$CH$103,IF(EM$104&gt;2034,84,(60+(EM$104-$AX$104)))))</f>
        <v>7.6711099171882929E-2</v>
      </c>
      <c r="EN173" s="381">
        <f>EM173*(1-VLOOKUP($AW173,'MP-2019_Female'!$A$3:$CH$103,IF(EN$104&gt;2034,84,(60+(EN$104-$AX$104)))))</f>
        <v>7.6051383719004731E-2</v>
      </c>
      <c r="EO173" s="381">
        <f>EN173*(1-VLOOKUP($AW173,'MP-2019_Female'!$A$3:$CH$103,IF(EO$104&gt;2034,84,(60+(EO$104-$AX$104)))))</f>
        <v>7.5397341819021288E-2</v>
      </c>
      <c r="EP173" s="381">
        <f>EO173*(1-VLOOKUP($AW173,'MP-2019_Female'!$A$3:$CH$103,IF(EP$104&gt;2034,84,(60+(EP$104-$AX$104)))))</f>
        <v>7.4748924679377701E-2</v>
      </c>
      <c r="EQ173" s="381">
        <f>EP173*(1-VLOOKUP($AW173,'MP-2019_Female'!$A$3:$CH$103,IF(EQ$104&gt;2034,84,(60+(EQ$104-$AX$104)))))</f>
        <v>7.4106083927135052E-2</v>
      </c>
      <c r="ER173" s="381">
        <f>EQ173*(1-VLOOKUP($AW173,'MP-2019_Female'!$A$3:$CH$103,IF(ER$104&gt;2034,84,(60+(ER$104-$AX$104)))))</f>
        <v>7.3468771605361693E-2</v>
      </c>
      <c r="ES173" s="381">
        <f>ER173*(1-VLOOKUP($AW173,'MP-2019_Female'!$A$3:$CH$103,IF(ES$104&gt;2034,84,(60+(ES$104-$AX$104)))))</f>
        <v>7.2836940169555581E-2</v>
      </c>
      <c r="ET173" s="381">
        <f>ES173*(1-VLOOKUP($AW173,'MP-2019_Female'!$A$3:$CH$103,IF(ET$104&gt;2034,84,(60+(ET$104-$AX$104)))))</f>
        <v>7.2210542484097404E-2</v>
      </c>
      <c r="EU173" s="381">
        <f>ET173*(1-VLOOKUP($AW173,'MP-2019_Female'!$A$3:$CH$103,IF(EU$104&gt;2034,84,(60+(EU$104-$AX$104)))))</f>
        <v>7.1589531818734162E-2</v>
      </c>
      <c r="EV173" s="381">
        <f>EU173*(1-VLOOKUP($AW173,'MP-2019_Female'!$A$3:$CH$103,IF(EV$104&gt;2034,84,(60+(EV$104-$AX$104)))))</f>
        <v>7.097386184509305E-2</v>
      </c>
      <c r="EW173" s="381">
        <f>EV173*(1-VLOOKUP($AW173,'MP-2019_Female'!$A$3:$CH$103,IF(EW$104&gt;2034,84,(60+(EW$104-$AX$104)))))</f>
        <v>7.0363486633225253E-2</v>
      </c>
      <c r="EX173" s="381">
        <f>EW173*(1-VLOOKUP($AW173,'MP-2019_Female'!$A$3:$CH$103,IF(EX$104&gt;2034,84,(60+(EX$104-$AX$104)))))</f>
        <v>6.9758360648179515E-2</v>
      </c>
      <c r="EY173" s="381">
        <f>EX173*(1-VLOOKUP($AW173,'MP-2019_Female'!$A$3:$CH$103,IF(EY$104&gt;2034,84,(60+(EY$104-$AX$104)))))</f>
        <v>6.9158438746605169E-2</v>
      </c>
      <c r="EZ173" s="381">
        <f>EY173*(1-VLOOKUP($AW173,'MP-2019_Female'!$A$3:$CH$103,IF(EZ$104&gt;2034,84,(60+(EZ$104-$AX$104)))))</f>
        <v>6.8563676173384366E-2</v>
      </c>
      <c r="FA173" s="381">
        <f>EZ173*(1-VLOOKUP($AW173,'MP-2019_Female'!$A$3:$CH$103,IF(FA$104&gt;2034,84,(60+(FA$104-$AX$104)))))</f>
        <v>6.7974028558293251E-2</v>
      </c>
      <c r="FB173" s="381">
        <f>FA173*(1-VLOOKUP($AW173,'MP-2019_Female'!$A$3:$CH$103,IF(FB$104&gt;2034,84,(60+(FB$104-$AX$104)))))</f>
        <v>6.7389451912691925E-2</v>
      </c>
      <c r="FC173" s="381">
        <f>FB173*(1-VLOOKUP($AW173,'MP-2019_Female'!$A$3:$CH$103,IF(FC$104&gt;2034,84,(60+(FC$104-$AX$104)))))</f>
        <v>6.680990262624277E-2</v>
      </c>
      <c r="FD173" s="381">
        <f>FC173*(1-VLOOKUP($AW173,'MP-2019_Female'!$A$3:$CH$103,IF(FD$104&gt;2034,84,(60+(FD$104-$AX$104)))))</f>
        <v>6.6235337463657076E-2</v>
      </c>
      <c r="FE173" s="381">
        <f>FD173*(1-VLOOKUP($AW173,'MP-2019_Female'!$A$3:$CH$103,IF(FE$104&gt;2034,84,(60+(FE$104-$AX$104)))))</f>
        <v>6.5665713561469621E-2</v>
      </c>
      <c r="FF173" s="381">
        <f>FE173*(1-VLOOKUP($AW173,'MP-2019_Female'!$A$3:$CH$103,IF(FF$104&gt;2034,84,(60+(FF$104-$AX$104)))))</f>
        <v>6.510098842484098E-2</v>
      </c>
      <c r="FG173" s="381">
        <f>FF173*(1-VLOOKUP($AW173,'MP-2019_Female'!$A$3:$CH$103,IF(FG$104&gt;2034,84,(60+(FG$104-$AX$104)))))</f>
        <v>6.4541119924387338E-2</v>
      </c>
      <c r="FH173" s="381">
        <f>FG173*(1-VLOOKUP($AW173,'MP-2019_Female'!$A$3:$CH$103,IF(FH$104&gt;2034,84,(60+(FH$104-$AX$104)))))</f>
        <v>6.3986066293037602E-2</v>
      </c>
      <c r="FI173" s="381">
        <f>FH173*(1-VLOOKUP($AW173,'MP-2019_Female'!$A$3:$CH$103,IF(FI$104&gt;2034,84,(60+(FI$104-$AX$104)))))</f>
        <v>6.3435786122917476E-2</v>
      </c>
      <c r="FJ173" s="381">
        <f>FI173*(1-VLOOKUP($AW173,'MP-2019_Female'!$A$3:$CH$103,IF(FJ$104&gt;2034,84,(60+(FJ$104-$AX$104)))))</f>
        <v>6.2890238362260376E-2</v>
      </c>
      <c r="FK173" s="381">
        <f>FJ173*(1-VLOOKUP($AW173,'MP-2019_Female'!$A$3:$CH$103,IF(FK$104&gt;2034,84,(60+(FK$104-$AX$104)))))</f>
        <v>6.2349382312344936E-2</v>
      </c>
      <c r="FL173" s="381">
        <f>FK173*(1-VLOOKUP($AW173,'MP-2019_Female'!$A$3:$CH$103,IF(FL$104&gt;2034,84,(60+(FL$104-$AX$104)))))</f>
        <v>6.1813177624458766E-2</v>
      </c>
      <c r="FM173" s="381">
        <f>FL173*(1-VLOOKUP($AW173,'MP-2019_Female'!$A$3:$CH$103,IF(FM$104&gt;2034,84,(60+(FM$104-$AX$104)))))</f>
        <v>6.1281584296888417E-2</v>
      </c>
      <c r="FN173" s="381">
        <f>FM173*(1-VLOOKUP($AW173,'MP-2019_Female'!$A$3:$CH$103,IF(FN$104&gt;2034,84,(60+(FN$104-$AX$104)))))</f>
        <v>6.0754562671935172E-2</v>
      </c>
    </row>
    <row r="174" spans="49:170">
      <c r="AW174" s="172">
        <v>94</v>
      </c>
      <c r="AX174" s="199">
        <f t="shared" si="34"/>
        <v>0.16790240013503804</v>
      </c>
      <c r="AY174" s="334">
        <f t="shared" si="35"/>
        <v>0.17400279999999999</v>
      </c>
      <c r="AZ174" s="381">
        <f>AY174*(1-VLOOKUP($AW174,'MP-2019_Female'!$A$3:$CH$103,IF(AZ$104&gt;2034,84,(60+(AZ$104-$AX$104)))))</f>
        <v>0.17276738011999998</v>
      </c>
      <c r="BA174" s="381">
        <f>AZ174*(1-VLOOKUP($AW174,'MP-2019_Female'!$A$3:$CH$103,IF(BA$104&gt;2034,84,(60+(BA$104-$AX$104)))))</f>
        <v>0.17167894562524399</v>
      </c>
      <c r="BB174" s="381">
        <f>BA174*(1-VLOOKUP($AW174,'MP-2019_Female'!$A$3:$CH$103,IF(BB$104&gt;2034,84,(60+(BB$104-$AX$104)))))</f>
        <v>0.1707690472134302</v>
      </c>
      <c r="BC174" s="381">
        <f>BB174*(1-VLOOKUP($AW174,'MP-2019_Female'!$A$3:$CH$103,IF(BC$104&gt;2034,84,(60+(BC$104-$AX$104)))))</f>
        <v>0.17003474031041246</v>
      </c>
      <c r="BD174" s="381">
        <f>BC174*(1-VLOOKUP($AW174,'MP-2019_Female'!$A$3:$CH$103,IF(BD$104&gt;2034,84,(60+(BD$104-$AX$104)))))</f>
        <v>0.16949062914141916</v>
      </c>
      <c r="BE174" s="381">
        <f>BD174*(1-VLOOKUP($AW174,'MP-2019_Female'!$A$3:$CH$103,IF(BE$104&gt;2034,84,(60+(BE$104-$AX$104)))))</f>
        <v>0.1689821572539949</v>
      </c>
      <c r="BF174" s="381">
        <f>BE174*(1-VLOOKUP($AW174,'MP-2019_Female'!$A$3:$CH$103,IF(BF$104&gt;2034,84,(60+(BF$104-$AX$104)))))</f>
        <v>0.16845831256650751</v>
      </c>
      <c r="BG174" s="381">
        <f>BF174*(1-VLOOKUP($AW174,'MP-2019_Female'!$A$3:$CH$103,IF(BG$104&gt;2034,84,(60+(BG$104-$AX$104)))))</f>
        <v>0.16790240013503804</v>
      </c>
      <c r="BH174" s="381">
        <f>BG174*(1-VLOOKUP($AW174,'MP-2019_Female'!$A$3:$CH$103,IF(BH$104&gt;2034,84,(60+(BH$104-$AX$104)))))</f>
        <v>0.1672979514945519</v>
      </c>
      <c r="BI174" s="381">
        <f>BH174*(1-VLOOKUP($AW174,'MP-2019_Female'!$A$3:$CH$103,IF(BI$104&gt;2034,84,(60+(BI$104-$AX$104)))))</f>
        <v>0.16664548948372315</v>
      </c>
      <c r="BJ174" s="471">
        <f>BI174*(1-VLOOKUP($AW174,'MP-2019_Female'!$A$3:$CH$103,IF(BJ$104&gt;2034,84,(60+(BJ$104-$AX$104)))))</f>
        <v>0.16591224932999477</v>
      </c>
      <c r="BK174" s="381">
        <f>BJ174*(1-VLOOKUP($AW174,'MP-2019_Female'!$A$3:$CH$103,IF(BK$104&gt;2034,84,(60+(BK$104-$AX$104)))))</f>
        <v>0.16511587053321078</v>
      </c>
      <c r="BL174" s="381">
        <f>BK174*(1-VLOOKUP($AW174,'MP-2019_Female'!$A$3:$CH$103,IF(BL$104&gt;2034,84,(60+(BL$104-$AX$104)))))</f>
        <v>0.16424075641938476</v>
      </c>
      <c r="BM174" s="381">
        <f>BL174*(1-VLOOKUP($AW174,'MP-2019_Female'!$A$3:$CH$103,IF(BM$104&gt;2034,84,(60+(BM$104-$AX$104)))))</f>
        <v>0.16330458410779428</v>
      </c>
      <c r="BN174" s="381">
        <f>BM174*(1-VLOOKUP($AW174,'MP-2019_Female'!$A$3:$CH$103,IF(BN$104&gt;2034,84,(60+(BN$104-$AX$104)))))</f>
        <v>0.16232475660314752</v>
      </c>
      <c r="BO174" s="381">
        <f>BN174*(1-VLOOKUP($AW174,'MP-2019_Female'!$A$3:$CH$103,IF(BO$104&gt;2034,84,(60+(BO$104-$AX$104)))))</f>
        <v>0.161318343112208</v>
      </c>
      <c r="BP174" s="381">
        <f>BO174*(1-VLOOKUP($AW174,'MP-2019_Female'!$A$3:$CH$103,IF(BP$104&gt;2034,84,(60+(BP$104-$AX$104)))))</f>
        <v>0.16026977388197866</v>
      </c>
      <c r="BQ174" s="381">
        <f>BP174*(1-VLOOKUP($AW174,'MP-2019_Female'!$A$3:$CH$103,IF(BQ$104&gt;2034,84,(60+(BQ$104-$AX$104)))))</f>
        <v>0.159163912442193</v>
      </c>
      <c r="BR174" s="381">
        <f>BQ174*(1-VLOOKUP($AW174,'MP-2019_Female'!$A$3:$CH$103,IF(BR$104&gt;2034,84,(60+(BR$104-$AX$104)))))</f>
        <v>0.15801793227260921</v>
      </c>
      <c r="BS174" s="381">
        <f>BR174*(1-VLOOKUP($AW174,'MP-2019_Female'!$A$3:$CH$103,IF(BS$104&gt;2034,84,(60+(BS$104-$AX$104)))))</f>
        <v>0.15683279778056466</v>
      </c>
      <c r="BT174" s="381">
        <f>BS174*(1-VLOOKUP($AW174,'MP-2019_Female'!$A$3:$CH$103,IF(BT$104&gt;2034,84,(60+(BT$104-$AX$104)))))</f>
        <v>0.15560950195787626</v>
      </c>
      <c r="BU174" s="381">
        <f>BT174*(1-VLOOKUP($AW174,'MP-2019_Female'!$A$3:$CH$103,IF(BU$104&gt;2034,84,(60+(BU$104-$AX$104)))))</f>
        <v>0.15434906499201748</v>
      </c>
      <c r="BV174" s="381">
        <f>BU174*(1-VLOOKUP($AW174,'MP-2019_Female'!$A$3:$CH$103,IF(BV$104&gt;2034,84,(60+(BV$104-$AX$104)))))</f>
        <v>0.15306796775258374</v>
      </c>
      <c r="BW174" s="381">
        <f>BV174*(1-VLOOKUP($AW174,'MP-2019_Female'!$A$3:$CH$103,IF(BW$104&gt;2034,84,(60+(BW$104-$AX$104)))))</f>
        <v>0.15175158322991153</v>
      </c>
      <c r="BX174" s="381">
        <f>BW174*(1-VLOOKUP($AW174,'MP-2019_Female'!$A$3:$CH$103,IF(BX$104&gt;2034,84,(60+(BX$104-$AX$104)))))</f>
        <v>0.15049204508910327</v>
      </c>
      <c r="BY174" s="381">
        <f>BX174*(1-VLOOKUP($AW174,'MP-2019_Female'!$A$3:$CH$103,IF(BY$104&gt;2034,84,(60+(BY$104-$AX$104)))))</f>
        <v>0.14924296111486371</v>
      </c>
      <c r="BZ174" s="381">
        <f>BY174*(1-VLOOKUP($AW174,'MP-2019_Female'!$A$3:$CH$103,IF(BZ$104&gt;2034,84,(60+(BZ$104-$AX$104)))))</f>
        <v>0.14800424453761035</v>
      </c>
      <c r="CA174" s="381">
        <f>BZ174*(1-VLOOKUP($AW174,'MP-2019_Female'!$A$3:$CH$103,IF(CA$104&gt;2034,84,(60+(CA$104-$AX$104)))))</f>
        <v>0.1467758093079482</v>
      </c>
      <c r="CB174" s="381">
        <f>CA174*(1-VLOOKUP($AW174,'MP-2019_Female'!$A$3:$CH$103,IF(CB$104&gt;2034,84,(60+(CB$104-$AX$104)))))</f>
        <v>0.14555757009069223</v>
      </c>
      <c r="CC174" s="381">
        <f>CB174*(1-VLOOKUP($AW174,'MP-2019_Female'!$A$3:$CH$103,IF(CC$104&gt;2034,84,(60+(CC$104-$AX$104)))))</f>
        <v>0.14434944225893948</v>
      </c>
      <c r="CD174" s="381">
        <f>CC174*(1-VLOOKUP($AW174,'MP-2019_Female'!$A$3:$CH$103,IF(CD$104&gt;2034,84,(60+(CD$104-$AX$104)))))</f>
        <v>0.14315134188819029</v>
      </c>
      <c r="CE174" s="381">
        <f>CD174*(1-VLOOKUP($AW174,'MP-2019_Female'!$A$3:$CH$103,IF(CE$104&gt;2034,84,(60+(CE$104-$AX$104)))))</f>
        <v>0.14196318575051831</v>
      </c>
      <c r="CF174" s="381">
        <f>CE174*(1-VLOOKUP($AW174,'MP-2019_Female'!$A$3:$CH$103,IF(CF$104&gt;2034,84,(60+(CF$104-$AX$104)))))</f>
        <v>0.14078489130878902</v>
      </c>
      <c r="CG174" s="381">
        <f>CF174*(1-VLOOKUP($AW174,'MP-2019_Female'!$A$3:$CH$103,IF(CG$104&gt;2034,84,(60+(CG$104-$AX$104)))))</f>
        <v>0.13961637671092608</v>
      </c>
      <c r="CH174" s="381">
        <f>CG174*(1-VLOOKUP($AW174,'MP-2019_Female'!$A$3:$CH$103,IF(CH$104&gt;2034,84,(60+(CH$104-$AX$104)))))</f>
        <v>0.13845756078422539</v>
      </c>
      <c r="CI174" s="381">
        <f>CH174*(1-VLOOKUP($AW174,'MP-2019_Female'!$A$3:$CH$103,IF(CI$104&gt;2034,84,(60+(CI$104-$AX$104)))))</f>
        <v>0.13730836302971633</v>
      </c>
      <c r="CJ174" s="381">
        <f>CI174*(1-VLOOKUP($AW174,'MP-2019_Female'!$A$3:$CH$103,IF(CJ$104&gt;2034,84,(60+(CJ$104-$AX$104)))))</f>
        <v>0.13616870361656969</v>
      </c>
      <c r="CK174" s="381">
        <f>CJ174*(1-VLOOKUP($AW174,'MP-2019_Female'!$A$3:$CH$103,IF(CK$104&gt;2034,84,(60+(CK$104-$AX$104)))))</f>
        <v>0.13503850337655215</v>
      </c>
      <c r="CL174" s="381">
        <f>CK174*(1-VLOOKUP($AW174,'MP-2019_Female'!$A$3:$CH$103,IF(CL$104&gt;2034,84,(60+(CL$104-$AX$104)))))</f>
        <v>0.13391768379852678</v>
      </c>
      <c r="CM174" s="381">
        <f>CL174*(1-VLOOKUP($AW174,'MP-2019_Female'!$A$3:$CH$103,IF(CM$104&gt;2034,84,(60+(CM$104-$AX$104)))))</f>
        <v>0.13280616702299902</v>
      </c>
      <c r="CN174" s="381">
        <f>CM174*(1-VLOOKUP($AW174,'MP-2019_Female'!$A$3:$CH$103,IF(CN$104&gt;2034,84,(60+(CN$104-$AX$104)))))</f>
        <v>0.13170387583670815</v>
      </c>
      <c r="CO174" s="381">
        <f>CN174*(1-VLOOKUP($AW174,'MP-2019_Female'!$A$3:$CH$103,IF(CO$104&gt;2034,84,(60+(CO$104-$AX$104)))))</f>
        <v>0.13061073366726347</v>
      </c>
      <c r="CP174" s="381">
        <f>CO174*(1-VLOOKUP($AW174,'MP-2019_Female'!$A$3:$CH$103,IF(CP$104&gt;2034,84,(60+(CP$104-$AX$104)))))</f>
        <v>0.12952666457782519</v>
      </c>
      <c r="CQ174" s="381">
        <f>CP174*(1-VLOOKUP($AW174,'MP-2019_Female'!$A$3:$CH$103,IF(CQ$104&gt;2034,84,(60+(CQ$104-$AX$104)))))</f>
        <v>0.12845159326182926</v>
      </c>
      <c r="CR174" s="381">
        <f>CQ174*(1-VLOOKUP($AW174,'MP-2019_Female'!$A$3:$CH$103,IF(CR$104&gt;2034,84,(60+(CR$104-$AX$104)))))</f>
        <v>0.12738544503775609</v>
      </c>
      <c r="CS174" s="381">
        <f>CR174*(1-VLOOKUP($AW174,'MP-2019_Female'!$A$3:$CH$103,IF(CS$104&gt;2034,84,(60+(CS$104-$AX$104)))))</f>
        <v>0.12632814584394272</v>
      </c>
      <c r="CT174" s="381">
        <f>CS174*(1-VLOOKUP($AW174,'MP-2019_Female'!$A$3:$CH$103,IF(CT$104&gt;2034,84,(60+(CT$104-$AX$104)))))</f>
        <v>0.125279622233438</v>
      </c>
      <c r="CU174" s="381">
        <f>CT174*(1-VLOOKUP($AW174,'MP-2019_Female'!$A$3:$CH$103,IF(CU$104&gt;2034,84,(60+(CU$104-$AX$104)))))</f>
        <v>0.12423980136890046</v>
      </c>
      <c r="CV174" s="381">
        <f>CU174*(1-VLOOKUP($AW174,'MP-2019_Female'!$A$3:$CH$103,IF(CV$104&gt;2034,84,(60+(CV$104-$AX$104)))))</f>
        <v>0.12320861101753859</v>
      </c>
      <c r="CW174" s="381">
        <f>CV174*(1-VLOOKUP($AW174,'MP-2019_Female'!$A$3:$CH$103,IF(CW$104&gt;2034,84,(60+(CW$104-$AX$104)))))</f>
        <v>0.12218597954609302</v>
      </c>
      <c r="CX174" s="381">
        <f>CW174*(1-VLOOKUP($AW174,'MP-2019_Female'!$A$3:$CH$103,IF(CX$104&gt;2034,84,(60+(CX$104-$AX$104)))))</f>
        <v>0.12117183591586045</v>
      </c>
      <c r="CY174" s="381">
        <f>CX174*(1-VLOOKUP($AW174,'MP-2019_Female'!$A$3:$CH$103,IF(CY$104&gt;2034,84,(60+(CY$104-$AX$104)))))</f>
        <v>0.12016610967775881</v>
      </c>
      <c r="CZ174" s="381">
        <f>CY174*(1-VLOOKUP($AW174,'MP-2019_Female'!$A$3:$CH$103,IF(CZ$104&gt;2034,84,(60+(CZ$104-$AX$104)))))</f>
        <v>0.11916873096743343</v>
      </c>
      <c r="DA174" s="381">
        <f>CZ174*(1-VLOOKUP($AW174,'MP-2019_Female'!$A$3:$CH$103,IF(DA$104&gt;2034,84,(60+(DA$104-$AX$104)))))</f>
        <v>0.11817963050040373</v>
      </c>
      <c r="DB174" s="381">
        <f>DA174*(1-VLOOKUP($AW174,'MP-2019_Female'!$A$3:$CH$103,IF(DB$104&gt;2034,84,(60+(DB$104-$AX$104)))))</f>
        <v>0.11719873956725038</v>
      </c>
      <c r="DC174" s="381">
        <f>DB174*(1-VLOOKUP($AW174,'MP-2019_Female'!$A$3:$CH$103,IF(DC$104&gt;2034,84,(60+(DC$104-$AX$104)))))</f>
        <v>0.11622599002884221</v>
      </c>
      <c r="DD174" s="381">
        <f>DC174*(1-VLOOKUP($AW174,'MP-2019_Female'!$A$3:$CH$103,IF(DD$104&gt;2034,84,(60+(DD$104-$AX$104)))))</f>
        <v>0.11526131431160282</v>
      </c>
      <c r="DE174" s="381">
        <f>DD174*(1-VLOOKUP($AW174,'MP-2019_Female'!$A$3:$CH$103,IF(DE$104&gt;2034,84,(60+(DE$104-$AX$104)))))</f>
        <v>0.11430464540281651</v>
      </c>
      <c r="DF174" s="381">
        <f>DE174*(1-VLOOKUP($AW174,'MP-2019_Female'!$A$3:$CH$103,IF(DF$104&gt;2034,84,(60+(DF$104-$AX$104)))))</f>
        <v>0.11335591684597314</v>
      </c>
      <c r="DG174" s="381">
        <f>DF174*(1-VLOOKUP($AW174,'MP-2019_Female'!$A$3:$CH$103,IF(DG$104&gt;2034,84,(60+(DG$104-$AX$104)))))</f>
        <v>0.11241506273615157</v>
      </c>
      <c r="DH174" s="381">
        <f>DG174*(1-VLOOKUP($AW174,'MP-2019_Female'!$A$3:$CH$103,IF(DH$104&gt;2034,84,(60+(DH$104-$AX$104)))))</f>
        <v>0.11148201771544151</v>
      </c>
      <c r="DI174" s="381">
        <f>DH174*(1-VLOOKUP($AW174,'MP-2019_Female'!$A$3:$CH$103,IF(DI$104&gt;2034,84,(60+(DI$104-$AX$104)))))</f>
        <v>0.11055671696840336</v>
      </c>
      <c r="DJ174" s="381">
        <f>DI174*(1-VLOOKUP($AW174,'MP-2019_Female'!$A$3:$CH$103,IF(DJ$104&gt;2034,84,(60+(DJ$104-$AX$104)))))</f>
        <v>0.10963909621756561</v>
      </c>
      <c r="DK174" s="381">
        <f>DJ174*(1-VLOOKUP($AW174,'MP-2019_Female'!$A$3:$CH$103,IF(DK$104&gt;2034,84,(60+(DK$104-$AX$104)))))</f>
        <v>0.10872909171895982</v>
      </c>
      <c r="DL174" s="381">
        <f>DK174*(1-VLOOKUP($AW174,'MP-2019_Female'!$A$3:$CH$103,IF(DL$104&gt;2034,84,(60+(DL$104-$AX$104)))))</f>
        <v>0.10782664025769245</v>
      </c>
      <c r="DM174" s="381">
        <f>DL174*(1-VLOOKUP($AW174,'MP-2019_Female'!$A$3:$CH$103,IF(DM$104&gt;2034,84,(60+(DM$104-$AX$104)))))</f>
        <v>0.1069316791435536</v>
      </c>
      <c r="DN174" s="381">
        <f>DM174*(1-VLOOKUP($AW174,'MP-2019_Female'!$A$3:$CH$103,IF(DN$104&gt;2034,84,(60+(DN$104-$AX$104)))))</f>
        <v>0.10604414620666211</v>
      </c>
      <c r="DO174" s="381">
        <f>DN174*(1-VLOOKUP($AW174,'MP-2019_Female'!$A$3:$CH$103,IF(DO$104&gt;2034,84,(60+(DO$104-$AX$104)))))</f>
        <v>0.10516397979314682</v>
      </c>
      <c r="DP174" s="381">
        <f>DO174*(1-VLOOKUP($AW174,'MP-2019_Female'!$A$3:$CH$103,IF(DP$104&gt;2034,84,(60+(DP$104-$AX$104)))))</f>
        <v>0.10429111876086371</v>
      </c>
      <c r="DQ174" s="381">
        <f>DP174*(1-VLOOKUP($AW174,'MP-2019_Female'!$A$3:$CH$103,IF(DQ$104&gt;2034,84,(60+(DQ$104-$AX$104)))))</f>
        <v>0.10342550247514855</v>
      </c>
      <c r="DR174" s="381">
        <f>DQ174*(1-VLOOKUP($AW174,'MP-2019_Female'!$A$3:$CH$103,IF(DR$104&gt;2034,84,(60+(DR$104-$AX$104)))))</f>
        <v>0.10256707080460482</v>
      </c>
      <c r="DS174" s="381">
        <f>DR174*(1-VLOOKUP($AW174,'MP-2019_Female'!$A$3:$CH$103,IF(DS$104&gt;2034,84,(60+(DS$104-$AX$104)))))</f>
        <v>0.10171576411692661</v>
      </c>
      <c r="DT174" s="381">
        <f>DS174*(1-VLOOKUP($AW174,'MP-2019_Female'!$A$3:$CH$103,IF(DT$104&gt;2034,84,(60+(DT$104-$AX$104)))))</f>
        <v>0.10087152327475613</v>
      </c>
      <c r="DU174" s="381">
        <f>DT174*(1-VLOOKUP($AW174,'MP-2019_Female'!$A$3:$CH$103,IF(DU$104&gt;2034,84,(60+(DU$104-$AX$104)))))</f>
        <v>0.10003428963157565</v>
      </c>
      <c r="DV174" s="381">
        <f>DU174*(1-VLOOKUP($AW174,'MP-2019_Female'!$A$3:$CH$103,IF(DV$104&gt;2034,84,(60+(DV$104-$AX$104)))))</f>
        <v>9.9204005027633574E-2</v>
      </c>
      <c r="DW174" s="381">
        <f>DV174*(1-VLOOKUP($AW174,'MP-2019_Female'!$A$3:$CH$103,IF(DW$104&gt;2034,84,(60+(DW$104-$AX$104)))))</f>
        <v>9.8380611785904223E-2</v>
      </c>
      <c r="DX174" s="381">
        <f>DW174*(1-VLOOKUP($AW174,'MP-2019_Female'!$A$3:$CH$103,IF(DX$104&gt;2034,84,(60+(DX$104-$AX$104)))))</f>
        <v>9.7564052708081217E-2</v>
      </c>
      <c r="DY174" s="381">
        <f>DX174*(1-VLOOKUP($AW174,'MP-2019_Female'!$A$3:$CH$103,IF(DY$104&gt;2034,84,(60+(DY$104-$AX$104)))))</f>
        <v>9.675427107060415E-2</v>
      </c>
      <c r="DZ174" s="381">
        <f>DY174*(1-VLOOKUP($AW174,'MP-2019_Female'!$A$3:$CH$103,IF(DZ$104&gt;2034,84,(60+(DZ$104-$AX$104)))))</f>
        <v>9.5951210620718139E-2</v>
      </c>
      <c r="EA174" s="381">
        <f>DZ174*(1-VLOOKUP($AW174,'MP-2019_Female'!$A$3:$CH$103,IF(EA$104&gt;2034,84,(60+(EA$104-$AX$104)))))</f>
        <v>9.5154815572566179E-2</v>
      </c>
      <c r="EB174" s="381">
        <f>EA174*(1-VLOOKUP($AW174,'MP-2019_Female'!$A$3:$CH$103,IF(EB$104&gt;2034,84,(60+(EB$104-$AX$104)))))</f>
        <v>9.4365030603313887E-2</v>
      </c>
      <c r="EC174" s="381">
        <f>EB174*(1-VLOOKUP($AW174,'MP-2019_Female'!$A$3:$CH$103,IF(EC$104&gt;2034,84,(60+(EC$104-$AX$104)))))</f>
        <v>9.3581800849306382E-2</v>
      </c>
      <c r="ED174" s="381">
        <f>EC174*(1-VLOOKUP($AW174,'MP-2019_Female'!$A$3:$CH$103,IF(ED$104&gt;2034,84,(60+(ED$104-$AX$104)))))</f>
        <v>9.2805071902257147E-2</v>
      </c>
      <c r="EE174" s="381">
        <f>ED174*(1-VLOOKUP($AW174,'MP-2019_Female'!$A$3:$CH$103,IF(EE$104&gt;2034,84,(60+(EE$104-$AX$104)))))</f>
        <v>9.203478980546842E-2</v>
      </c>
      <c r="EF174" s="381">
        <f>EE174*(1-VLOOKUP($AW174,'MP-2019_Female'!$A$3:$CH$103,IF(EF$104&gt;2034,84,(60+(EF$104-$AX$104)))))</f>
        <v>9.1270901050083036E-2</v>
      </c>
      <c r="EG174" s="381">
        <f>EF174*(1-VLOOKUP($AW174,'MP-2019_Female'!$A$3:$CH$103,IF(EG$104&gt;2034,84,(60+(EG$104-$AX$104)))))</f>
        <v>9.0513352571367348E-2</v>
      </c>
      <c r="EH174" s="381">
        <f>EG174*(1-VLOOKUP($AW174,'MP-2019_Female'!$A$3:$CH$103,IF(EH$104&gt;2034,84,(60+(EH$104-$AX$104)))))</f>
        <v>8.9762091745025002E-2</v>
      </c>
      <c r="EI174" s="381">
        <f>EH174*(1-VLOOKUP($AW174,'MP-2019_Female'!$A$3:$CH$103,IF(EI$104&gt;2034,84,(60+(EI$104-$AX$104)))))</f>
        <v>8.9017066383541302E-2</v>
      </c>
      <c r="EJ174" s="381">
        <f>EI174*(1-VLOOKUP($AW174,'MP-2019_Female'!$A$3:$CH$103,IF(EJ$104&gt;2034,84,(60+(EJ$104-$AX$104)))))</f>
        <v>8.8278224732557906E-2</v>
      </c>
      <c r="EK174" s="381">
        <f>EJ174*(1-VLOOKUP($AW174,'MP-2019_Female'!$A$3:$CH$103,IF(EK$104&gt;2034,84,(60+(EK$104-$AX$104)))))</f>
        <v>8.7545515467277679E-2</v>
      </c>
      <c r="EL174" s="381">
        <f>EK174*(1-VLOOKUP($AW174,'MP-2019_Female'!$A$3:$CH$103,IF(EL$104&gt;2034,84,(60+(EL$104-$AX$104)))))</f>
        <v>8.6818887688899282E-2</v>
      </c>
      <c r="EM174" s="381">
        <f>EL174*(1-VLOOKUP($AW174,'MP-2019_Female'!$A$3:$CH$103,IF(EM$104&gt;2034,84,(60+(EM$104-$AX$104)))))</f>
        <v>8.6098290921081427E-2</v>
      </c>
      <c r="EN174" s="381">
        <f>EM174*(1-VLOOKUP($AW174,'MP-2019_Female'!$A$3:$CH$103,IF(EN$104&gt;2034,84,(60+(EN$104-$AX$104)))))</f>
        <v>8.5383675106436449E-2</v>
      </c>
      <c r="EO174" s="381">
        <f>EN174*(1-VLOOKUP($AW174,'MP-2019_Female'!$A$3:$CH$103,IF(EO$104&gt;2034,84,(60+(EO$104-$AX$104)))))</f>
        <v>8.467499060305303E-2</v>
      </c>
      <c r="EP174" s="381">
        <f>EO174*(1-VLOOKUP($AW174,'MP-2019_Female'!$A$3:$CH$103,IF(EP$104&gt;2034,84,(60+(EP$104-$AX$104)))))</f>
        <v>8.3972188181047694E-2</v>
      </c>
      <c r="EQ174" s="381">
        <f>EP174*(1-VLOOKUP($AW174,'MP-2019_Female'!$A$3:$CH$103,IF(EQ$104&gt;2034,84,(60+(EQ$104-$AX$104)))))</f>
        <v>8.3275219019145003E-2</v>
      </c>
      <c r="ER174" s="381">
        <f>EQ174*(1-VLOOKUP($AW174,'MP-2019_Female'!$A$3:$CH$103,IF(ER$104&gt;2034,84,(60+(ER$104-$AX$104)))))</f>
        <v>8.2584034701286099E-2</v>
      </c>
      <c r="ES174" s="381">
        <f>ER174*(1-VLOOKUP($AW174,'MP-2019_Female'!$A$3:$CH$103,IF(ES$104&gt;2034,84,(60+(ES$104-$AX$104)))))</f>
        <v>8.1898587213265428E-2</v>
      </c>
      <c r="ET174" s="381">
        <f>ES174*(1-VLOOKUP($AW174,'MP-2019_Female'!$A$3:$CH$103,IF(ET$104&gt;2034,84,(60+(ET$104-$AX$104)))))</f>
        <v>8.1218828939395332E-2</v>
      </c>
      <c r="EU174" s="381">
        <f>ET174*(1-VLOOKUP($AW174,'MP-2019_Female'!$A$3:$CH$103,IF(EU$104&gt;2034,84,(60+(EU$104-$AX$104)))))</f>
        <v>8.0544712659198353E-2</v>
      </c>
      <c r="EV174" s="381">
        <f>EU174*(1-VLOOKUP($AW174,'MP-2019_Female'!$A$3:$CH$103,IF(EV$104&gt;2034,84,(60+(EV$104-$AX$104)))))</f>
        <v>7.9876191544127007E-2</v>
      </c>
      <c r="EW174" s="381">
        <f>EV174*(1-VLOOKUP($AW174,'MP-2019_Female'!$A$3:$CH$103,IF(EW$104&gt;2034,84,(60+(EW$104-$AX$104)))))</f>
        <v>7.921321915431076E-2</v>
      </c>
      <c r="EX174" s="381">
        <f>EW174*(1-VLOOKUP($AW174,'MP-2019_Female'!$A$3:$CH$103,IF(EX$104&gt;2034,84,(60+(EX$104-$AX$104)))))</f>
        <v>7.8555749435329988E-2</v>
      </c>
      <c r="EY174" s="381">
        <f>EX174*(1-VLOOKUP($AW174,'MP-2019_Female'!$A$3:$CH$103,IF(EY$104&gt;2034,84,(60+(EY$104-$AX$104)))))</f>
        <v>7.7903736715016755E-2</v>
      </c>
      <c r="EZ174" s="381">
        <f>EY174*(1-VLOOKUP($AW174,'MP-2019_Female'!$A$3:$CH$103,IF(EZ$104&gt;2034,84,(60+(EZ$104-$AX$104)))))</f>
        <v>7.7257135700282115E-2</v>
      </c>
      <c r="FA174" s="381">
        <f>EZ174*(1-VLOOKUP($AW174,'MP-2019_Female'!$A$3:$CH$103,IF(FA$104&gt;2034,84,(60+(FA$104-$AX$104)))))</f>
        <v>7.661590147396978E-2</v>
      </c>
      <c r="FB174" s="381">
        <f>FA174*(1-VLOOKUP($AW174,'MP-2019_Female'!$A$3:$CH$103,IF(FB$104&gt;2034,84,(60+(FB$104-$AX$104)))))</f>
        <v>7.597998949173583E-2</v>
      </c>
      <c r="FC174" s="381">
        <f>FB174*(1-VLOOKUP($AW174,'MP-2019_Female'!$A$3:$CH$103,IF(FC$104&gt;2034,84,(60+(FC$104-$AX$104)))))</f>
        <v>7.5349355578954419E-2</v>
      </c>
      <c r="FD174" s="381">
        <f>FC174*(1-VLOOKUP($AW174,'MP-2019_Female'!$A$3:$CH$103,IF(FD$104&gt;2034,84,(60+(FD$104-$AX$104)))))</f>
        <v>7.4723955927649105E-2</v>
      </c>
      <c r="FE174" s="381">
        <f>FD174*(1-VLOOKUP($AW174,'MP-2019_Female'!$A$3:$CH$103,IF(FE$104&gt;2034,84,(60+(FE$104-$AX$104)))))</f>
        <v>7.4103747093449621E-2</v>
      </c>
      <c r="FF174" s="381">
        <f>FE174*(1-VLOOKUP($AW174,'MP-2019_Female'!$A$3:$CH$103,IF(FF$104&gt;2034,84,(60+(FF$104-$AX$104)))))</f>
        <v>7.3488685992573993E-2</v>
      </c>
      <c r="FG174" s="381">
        <f>FF174*(1-VLOOKUP($AW174,'MP-2019_Female'!$A$3:$CH$103,IF(FG$104&gt;2034,84,(60+(FG$104-$AX$104)))))</f>
        <v>7.2878729898835634E-2</v>
      </c>
      <c r="FH174" s="381">
        <f>FG174*(1-VLOOKUP($AW174,'MP-2019_Female'!$A$3:$CH$103,IF(FH$104&gt;2034,84,(60+(FH$104-$AX$104)))))</f>
        <v>7.2273836440675296E-2</v>
      </c>
      <c r="FI174" s="381">
        <f>FH174*(1-VLOOKUP($AW174,'MP-2019_Female'!$A$3:$CH$103,IF(FI$104&gt;2034,84,(60+(FI$104-$AX$104)))))</f>
        <v>7.1673963598217691E-2</v>
      </c>
      <c r="FJ174" s="381">
        <f>FI174*(1-VLOOKUP($AW174,'MP-2019_Female'!$A$3:$CH$103,IF(FJ$104&gt;2034,84,(60+(FJ$104-$AX$104)))))</f>
        <v>7.1079069700352479E-2</v>
      </c>
      <c r="FK174" s="381">
        <f>FJ174*(1-VLOOKUP($AW174,'MP-2019_Female'!$A$3:$CH$103,IF(FK$104&gt;2034,84,(60+(FK$104-$AX$104)))))</f>
        <v>7.0489113421839555E-2</v>
      </c>
      <c r="FL174" s="381">
        <f>FK174*(1-VLOOKUP($AW174,'MP-2019_Female'!$A$3:$CH$103,IF(FL$104&gt;2034,84,(60+(FL$104-$AX$104)))))</f>
        <v>6.9904053780438291E-2</v>
      </c>
      <c r="FM174" s="381">
        <f>FL174*(1-VLOOKUP($AW174,'MP-2019_Female'!$A$3:$CH$103,IF(FM$104&gt;2034,84,(60+(FM$104-$AX$104)))))</f>
        <v>6.9323850134060658E-2</v>
      </c>
      <c r="FN174" s="381">
        <f>FM174*(1-VLOOKUP($AW174,'MP-2019_Female'!$A$3:$CH$103,IF(FN$104&gt;2034,84,(60+(FN$104-$AX$104)))))</f>
        <v>6.8748462177947958E-2</v>
      </c>
    </row>
    <row r="175" spans="49:170">
      <c r="AW175" s="172">
        <v>95</v>
      </c>
      <c r="AX175" s="199">
        <f t="shared" si="34"/>
        <v>0.18330134623782401</v>
      </c>
      <c r="AY175" s="334">
        <f t="shared" si="35"/>
        <v>0.19013250000000001</v>
      </c>
      <c r="AZ175" s="381">
        <f>AY175*(1-VLOOKUP($AW175,'MP-2019_Female'!$A$3:$CH$103,IF(AZ$104&gt;2034,84,(60+(AZ$104-$AX$104)))))</f>
        <v>0.18885861225</v>
      </c>
      <c r="BA175" s="381">
        <f>AZ175*(1-VLOOKUP($AW175,'MP-2019_Female'!$A$3:$CH$103,IF(BA$104&gt;2034,84,(60+(BA$104-$AX$104)))))</f>
        <v>0.18770657471527499</v>
      </c>
      <c r="BB175" s="381">
        <f>BA175*(1-VLOOKUP($AW175,'MP-2019_Female'!$A$3:$CH$103,IF(BB$104&gt;2034,84,(60+(BB$104-$AX$104)))))</f>
        <v>0.18671172986928405</v>
      </c>
      <c r="BC175" s="381">
        <f>BB175*(1-VLOOKUP($AW175,'MP-2019_Female'!$A$3:$CH$103,IF(BC$104&gt;2034,84,(60+(BC$104-$AX$104)))))</f>
        <v>0.18587152708487228</v>
      </c>
      <c r="BD175" s="381">
        <f>BC175*(1-VLOOKUP($AW175,'MP-2019_Female'!$A$3:$CH$103,IF(BD$104&gt;2034,84,(60+(BD$104-$AX$104)))))</f>
        <v>0.18520238958736673</v>
      </c>
      <c r="BE175" s="381">
        <f>BD175*(1-VLOOKUP($AW175,'MP-2019_Female'!$A$3:$CH$103,IF(BE$104&gt;2034,84,(60+(BE$104-$AX$104)))))</f>
        <v>0.18457270146276969</v>
      </c>
      <c r="BF175" s="381">
        <f>BE175*(1-VLOOKUP($AW175,'MP-2019_Female'!$A$3:$CH$103,IF(BF$104&gt;2034,84,(60+(BF$104-$AX$104)))))</f>
        <v>0.18394515427779629</v>
      </c>
      <c r="BG175" s="381">
        <f>BF175*(1-VLOOKUP($AW175,'MP-2019_Female'!$A$3:$CH$103,IF(BG$104&gt;2034,84,(60+(BG$104-$AX$104)))))</f>
        <v>0.18330134623782401</v>
      </c>
      <c r="BH175" s="381">
        <f>BG175*(1-VLOOKUP($AW175,'MP-2019_Female'!$A$3:$CH$103,IF(BH$104&gt;2034,84,(60+(BH$104-$AX$104)))))</f>
        <v>0.18262313125674406</v>
      </c>
      <c r="BI175" s="381">
        <f>BH175*(1-VLOOKUP($AW175,'MP-2019_Female'!$A$3:$CH$103,IF(BI$104&gt;2034,84,(60+(BI$104-$AX$104)))))</f>
        <v>0.1818926387317171</v>
      </c>
      <c r="BJ175" s="471">
        <f>BI175*(1-VLOOKUP($AW175,'MP-2019_Female'!$A$3:$CH$103,IF(BJ$104&gt;2034,84,(60+(BJ$104-$AX$104)))))</f>
        <v>0.18109231112129756</v>
      </c>
      <c r="BK175" s="381">
        <f>BJ175*(1-VLOOKUP($AW175,'MP-2019_Female'!$A$3:$CH$103,IF(BK$104&gt;2034,84,(60+(BK$104-$AX$104)))))</f>
        <v>0.18022306802791532</v>
      </c>
      <c r="BL175" s="381">
        <f>BK175*(1-VLOOKUP($AW175,'MP-2019_Female'!$A$3:$CH$103,IF(BL$104&gt;2034,84,(60+(BL$104-$AX$104)))))</f>
        <v>0.17928590807417016</v>
      </c>
      <c r="BM175" s="381">
        <f>BL175*(1-VLOOKUP($AW175,'MP-2019_Female'!$A$3:$CH$103,IF(BM$104&gt;2034,84,(60+(BM$104-$AX$104)))))</f>
        <v>0.17829983557976223</v>
      </c>
      <c r="BN175" s="381">
        <f>BM175*(1-VLOOKUP($AW175,'MP-2019_Female'!$A$3:$CH$103,IF(BN$104&gt;2034,84,(60+(BN$104-$AX$104)))))</f>
        <v>0.1772656965333996</v>
      </c>
      <c r="BO175" s="381">
        <f>BN175*(1-VLOOKUP($AW175,'MP-2019_Female'!$A$3:$CH$103,IF(BO$104&gt;2034,84,(60+(BO$104-$AX$104)))))</f>
        <v>0.1762021023541992</v>
      </c>
      <c r="BP175" s="381">
        <f>BO175*(1-VLOOKUP($AW175,'MP-2019_Female'!$A$3:$CH$103,IF(BP$104&gt;2034,84,(60+(BP$104-$AX$104)))))</f>
        <v>0.17509202910936775</v>
      </c>
      <c r="BQ175" s="381">
        <f>BP175*(1-VLOOKUP($AW175,'MP-2019_Female'!$A$3:$CH$103,IF(BQ$104&gt;2034,84,(60+(BQ$104-$AX$104)))))</f>
        <v>0.17393642171724591</v>
      </c>
      <c r="BR175" s="381">
        <f>BQ175*(1-VLOOKUP($AW175,'MP-2019_Female'!$A$3:$CH$103,IF(BR$104&gt;2034,84,(60+(BR$104-$AX$104)))))</f>
        <v>0.1727362604073969</v>
      </c>
      <c r="BS175" s="381">
        <f>BR175*(1-VLOOKUP($AW175,'MP-2019_Female'!$A$3:$CH$103,IF(BS$104&gt;2034,84,(60+(BS$104-$AX$104)))))</f>
        <v>0.17149255933246363</v>
      </c>
      <c r="BT175" s="381">
        <f>BS175*(1-VLOOKUP($AW175,'MP-2019_Female'!$A$3:$CH$103,IF(BT$104&gt;2034,84,(60+(BT$104-$AX$104)))))</f>
        <v>0.17020636513747017</v>
      </c>
      <c r="BU175" s="381">
        <f>BT175*(1-VLOOKUP($AW175,'MP-2019_Female'!$A$3:$CH$103,IF(BU$104&gt;2034,84,(60+(BU$104-$AX$104)))))</f>
        <v>0.1688787554893979</v>
      </c>
      <c r="BV175" s="381">
        <f>BU175*(1-VLOOKUP($AW175,'MP-2019_Female'!$A$3:$CH$103,IF(BV$104&gt;2034,84,(60+(BV$104-$AX$104)))))</f>
        <v>0.16752772544548272</v>
      </c>
      <c r="BW175" s="381">
        <f>BV175*(1-VLOOKUP($AW175,'MP-2019_Female'!$A$3:$CH$103,IF(BW$104&gt;2034,84,(60+(BW$104-$AX$104)))))</f>
        <v>0.16613724532428523</v>
      </c>
      <c r="BX175" s="381">
        <f>BW175*(1-VLOOKUP($AW175,'MP-2019_Female'!$A$3:$CH$103,IF(BX$104&gt;2034,84,(60+(BX$104-$AX$104)))))</f>
        <v>0.16480814736169094</v>
      </c>
      <c r="BY175" s="381">
        <f>BX175*(1-VLOOKUP($AW175,'MP-2019_Female'!$A$3:$CH$103,IF(BY$104&gt;2034,84,(60+(BY$104-$AX$104)))))</f>
        <v>0.16348968218279741</v>
      </c>
      <c r="BZ175" s="381">
        <f>BY175*(1-VLOOKUP($AW175,'MP-2019_Female'!$A$3:$CH$103,IF(BZ$104&gt;2034,84,(60+(BZ$104-$AX$104)))))</f>
        <v>0.16218176472533502</v>
      </c>
      <c r="CA175" s="381">
        <f>BZ175*(1-VLOOKUP($AW175,'MP-2019_Female'!$A$3:$CH$103,IF(CA$104&gt;2034,84,(60+(CA$104-$AX$104)))))</f>
        <v>0.16088431060753233</v>
      </c>
      <c r="CB175" s="381">
        <f>CA175*(1-VLOOKUP($AW175,'MP-2019_Female'!$A$3:$CH$103,IF(CB$104&gt;2034,84,(60+(CB$104-$AX$104)))))</f>
        <v>0.15959723612267207</v>
      </c>
      <c r="CC175" s="381">
        <f>CB175*(1-VLOOKUP($AW175,'MP-2019_Female'!$A$3:$CH$103,IF(CC$104&gt;2034,84,(60+(CC$104-$AX$104)))))</f>
        <v>0.1583204582336907</v>
      </c>
      <c r="CD175" s="381">
        <f>CC175*(1-VLOOKUP($AW175,'MP-2019_Female'!$A$3:$CH$103,IF(CD$104&gt;2034,84,(60+(CD$104-$AX$104)))))</f>
        <v>0.15705389456782118</v>
      </c>
      <c r="CE175" s="381">
        <f>CD175*(1-VLOOKUP($AW175,'MP-2019_Female'!$A$3:$CH$103,IF(CE$104&gt;2034,84,(60+(CE$104-$AX$104)))))</f>
        <v>0.15579746341127862</v>
      </c>
      <c r="CF175" s="381">
        <f>CE175*(1-VLOOKUP($AW175,'MP-2019_Female'!$A$3:$CH$103,IF(CF$104&gt;2034,84,(60+(CF$104-$AX$104)))))</f>
        <v>0.1545510837039884</v>
      </c>
      <c r="CG175" s="381">
        <f>CF175*(1-VLOOKUP($AW175,'MP-2019_Female'!$A$3:$CH$103,IF(CG$104&gt;2034,84,(60+(CG$104-$AX$104)))))</f>
        <v>0.1533146750343565</v>
      </c>
      <c r="CH175" s="381">
        <f>CG175*(1-VLOOKUP($AW175,'MP-2019_Female'!$A$3:$CH$103,IF(CH$104&gt;2034,84,(60+(CH$104-$AX$104)))))</f>
        <v>0.15208815763408165</v>
      </c>
      <c r="CI175" s="381">
        <f>CH175*(1-VLOOKUP($AW175,'MP-2019_Female'!$A$3:$CH$103,IF(CI$104&gt;2034,84,(60+(CI$104-$AX$104)))))</f>
        <v>0.150871452373009</v>
      </c>
      <c r="CJ175" s="381">
        <f>CI175*(1-VLOOKUP($AW175,'MP-2019_Female'!$A$3:$CH$103,IF(CJ$104&gt;2034,84,(60+(CJ$104-$AX$104)))))</f>
        <v>0.14966448075402494</v>
      </c>
      <c r="CK175" s="381">
        <f>CJ175*(1-VLOOKUP($AW175,'MP-2019_Female'!$A$3:$CH$103,IF(CK$104&gt;2034,84,(60+(CK$104-$AX$104)))))</f>
        <v>0.14846716490799275</v>
      </c>
      <c r="CL175" s="381">
        <f>CK175*(1-VLOOKUP($AW175,'MP-2019_Female'!$A$3:$CH$103,IF(CL$104&gt;2034,84,(60+(CL$104-$AX$104)))))</f>
        <v>0.14727942758872881</v>
      </c>
      <c r="CM175" s="381">
        <f>CL175*(1-VLOOKUP($AW175,'MP-2019_Female'!$A$3:$CH$103,IF(CM$104&gt;2034,84,(60+(CM$104-$AX$104)))))</f>
        <v>0.14610119216801898</v>
      </c>
      <c r="CN175" s="381">
        <f>CM175*(1-VLOOKUP($AW175,'MP-2019_Female'!$A$3:$CH$103,IF(CN$104&gt;2034,84,(60+(CN$104-$AX$104)))))</f>
        <v>0.14493238263067482</v>
      </c>
      <c r="CO175" s="381">
        <f>CN175*(1-VLOOKUP($AW175,'MP-2019_Female'!$A$3:$CH$103,IF(CO$104&gt;2034,84,(60+(CO$104-$AX$104)))))</f>
        <v>0.14377292356962942</v>
      </c>
      <c r="CP175" s="381">
        <f>CO175*(1-VLOOKUP($AW175,'MP-2019_Female'!$A$3:$CH$103,IF(CP$104&gt;2034,84,(60+(CP$104-$AX$104)))))</f>
        <v>0.14262274018107238</v>
      </c>
      <c r="CQ175" s="381">
        <f>CP175*(1-VLOOKUP($AW175,'MP-2019_Female'!$A$3:$CH$103,IF(CQ$104&gt;2034,84,(60+(CQ$104-$AX$104)))))</f>
        <v>0.14148175825962381</v>
      </c>
      <c r="CR175" s="381">
        <f>CQ175*(1-VLOOKUP($AW175,'MP-2019_Female'!$A$3:$CH$103,IF(CR$104&gt;2034,84,(60+(CR$104-$AX$104)))))</f>
        <v>0.14034990419354682</v>
      </c>
      <c r="CS175" s="381">
        <f>CR175*(1-VLOOKUP($AW175,'MP-2019_Female'!$A$3:$CH$103,IF(CS$104&gt;2034,84,(60+(CS$104-$AX$104)))))</f>
        <v>0.13922710495999843</v>
      </c>
      <c r="CT175" s="381">
        <f>CS175*(1-VLOOKUP($AW175,'MP-2019_Female'!$A$3:$CH$103,IF(CT$104&gt;2034,84,(60+(CT$104-$AX$104)))))</f>
        <v>0.13811328812031845</v>
      </c>
      <c r="CU175" s="381">
        <f>CT175*(1-VLOOKUP($AW175,'MP-2019_Female'!$A$3:$CH$103,IF(CU$104&gt;2034,84,(60+(CU$104-$AX$104)))))</f>
        <v>0.13700838181535591</v>
      </c>
      <c r="CV175" s="381">
        <f>CU175*(1-VLOOKUP($AW175,'MP-2019_Female'!$A$3:$CH$103,IF(CV$104&gt;2034,84,(60+(CV$104-$AX$104)))))</f>
        <v>0.13591231476083307</v>
      </c>
      <c r="CW175" s="381">
        <f>CV175*(1-VLOOKUP($AW175,'MP-2019_Female'!$A$3:$CH$103,IF(CW$104&gt;2034,84,(60+(CW$104-$AX$104)))))</f>
        <v>0.1348250162427464</v>
      </c>
      <c r="CX175" s="381">
        <f>CW175*(1-VLOOKUP($AW175,'MP-2019_Female'!$A$3:$CH$103,IF(CX$104&gt;2034,84,(60+(CX$104-$AX$104)))))</f>
        <v>0.13374641611280444</v>
      </c>
      <c r="CY175" s="381">
        <f>CX175*(1-VLOOKUP($AW175,'MP-2019_Female'!$A$3:$CH$103,IF(CY$104&gt;2034,84,(60+(CY$104-$AX$104)))))</f>
        <v>0.132676444783902</v>
      </c>
      <c r="CZ175" s="381">
        <f>CY175*(1-VLOOKUP($AW175,'MP-2019_Female'!$A$3:$CH$103,IF(CZ$104&gt;2034,84,(60+(CZ$104-$AX$104)))))</f>
        <v>0.13161503322563078</v>
      </c>
      <c r="DA175" s="381">
        <f>CZ175*(1-VLOOKUP($AW175,'MP-2019_Female'!$A$3:$CH$103,IF(DA$104&gt;2034,84,(60+(DA$104-$AX$104)))))</f>
        <v>0.13056211295982573</v>
      </c>
      <c r="DB175" s="381">
        <f>DA175*(1-VLOOKUP($AW175,'MP-2019_Female'!$A$3:$CH$103,IF(DB$104&gt;2034,84,(60+(DB$104-$AX$104)))))</f>
        <v>0.12951761605614712</v>
      </c>
      <c r="DC175" s="381">
        <f>DB175*(1-VLOOKUP($AW175,'MP-2019_Female'!$A$3:$CH$103,IF(DC$104&gt;2034,84,(60+(DC$104-$AX$104)))))</f>
        <v>0.12848147512769795</v>
      </c>
      <c r="DD175" s="381">
        <f>DC175*(1-VLOOKUP($AW175,'MP-2019_Female'!$A$3:$CH$103,IF(DD$104&gt;2034,84,(60+(DD$104-$AX$104)))))</f>
        <v>0.12745362332667637</v>
      </c>
      <c r="DE175" s="381">
        <f>DD175*(1-VLOOKUP($AW175,'MP-2019_Female'!$A$3:$CH$103,IF(DE$104&gt;2034,84,(60+(DE$104-$AX$104)))))</f>
        <v>0.12643399434006294</v>
      </c>
      <c r="DF175" s="381">
        <f>DE175*(1-VLOOKUP($AW175,'MP-2019_Female'!$A$3:$CH$103,IF(DF$104&gt;2034,84,(60+(DF$104-$AX$104)))))</f>
        <v>0.12542252238534243</v>
      </c>
      <c r="DG175" s="381">
        <f>DF175*(1-VLOOKUP($AW175,'MP-2019_Female'!$A$3:$CH$103,IF(DG$104&gt;2034,84,(60+(DG$104-$AX$104)))))</f>
        <v>0.12441914220625969</v>
      </c>
      <c r="DH175" s="381">
        <f>DG175*(1-VLOOKUP($AW175,'MP-2019_Female'!$A$3:$CH$103,IF(DH$104&gt;2034,84,(60+(DH$104-$AX$104)))))</f>
        <v>0.12342378906860961</v>
      </c>
      <c r="DI175" s="381">
        <f>DH175*(1-VLOOKUP($AW175,'MP-2019_Female'!$A$3:$CH$103,IF(DI$104&gt;2034,84,(60+(DI$104-$AX$104)))))</f>
        <v>0.12243639875606073</v>
      </c>
      <c r="DJ175" s="381">
        <f>DI175*(1-VLOOKUP($AW175,'MP-2019_Female'!$A$3:$CH$103,IF(DJ$104&gt;2034,84,(60+(DJ$104-$AX$104)))))</f>
        <v>0.12145690756601224</v>
      </c>
      <c r="DK175" s="381">
        <f>DJ175*(1-VLOOKUP($AW175,'MP-2019_Female'!$A$3:$CH$103,IF(DK$104&gt;2034,84,(60+(DK$104-$AX$104)))))</f>
        <v>0.12048525230548414</v>
      </c>
      <c r="DL175" s="381">
        <f>DK175*(1-VLOOKUP($AW175,'MP-2019_Female'!$A$3:$CH$103,IF(DL$104&gt;2034,84,(60+(DL$104-$AX$104)))))</f>
        <v>0.11952137028704027</v>
      </c>
      <c r="DM175" s="381">
        <f>DL175*(1-VLOOKUP($AW175,'MP-2019_Female'!$A$3:$CH$103,IF(DM$104&gt;2034,84,(60+(DM$104-$AX$104)))))</f>
        <v>0.11856519932474395</v>
      </c>
      <c r="DN175" s="381">
        <f>DM175*(1-VLOOKUP($AW175,'MP-2019_Female'!$A$3:$CH$103,IF(DN$104&gt;2034,84,(60+(DN$104-$AX$104)))))</f>
        <v>0.117616677730146</v>
      </c>
      <c r="DO175" s="381">
        <f>DN175*(1-VLOOKUP($AW175,'MP-2019_Female'!$A$3:$CH$103,IF(DO$104&gt;2034,84,(60+(DO$104-$AX$104)))))</f>
        <v>0.11667574430830484</v>
      </c>
      <c r="DP175" s="381">
        <f>DO175*(1-VLOOKUP($AW175,'MP-2019_Female'!$A$3:$CH$103,IF(DP$104&gt;2034,84,(60+(DP$104-$AX$104)))))</f>
        <v>0.1157423383538384</v>
      </c>
      <c r="DQ175" s="381">
        <f>DP175*(1-VLOOKUP($AW175,'MP-2019_Female'!$A$3:$CH$103,IF(DQ$104&gt;2034,84,(60+(DQ$104-$AX$104)))))</f>
        <v>0.1148163996470077</v>
      </c>
      <c r="DR175" s="381">
        <f>DQ175*(1-VLOOKUP($AW175,'MP-2019_Female'!$A$3:$CH$103,IF(DR$104&gt;2034,84,(60+(DR$104-$AX$104)))))</f>
        <v>0.11389786844983163</v>
      </c>
      <c r="DS175" s="381">
        <f>DR175*(1-VLOOKUP($AW175,'MP-2019_Female'!$A$3:$CH$103,IF(DS$104&gt;2034,84,(60+(DS$104-$AX$104)))))</f>
        <v>0.11298668550223298</v>
      </c>
      <c r="DT175" s="381">
        <f>DS175*(1-VLOOKUP($AW175,'MP-2019_Female'!$A$3:$CH$103,IF(DT$104&gt;2034,84,(60+(DT$104-$AX$104)))))</f>
        <v>0.11208279201821511</v>
      </c>
      <c r="DU175" s="381">
        <f>DT175*(1-VLOOKUP($AW175,'MP-2019_Female'!$A$3:$CH$103,IF(DU$104&gt;2034,84,(60+(DU$104-$AX$104)))))</f>
        <v>0.1111861296820694</v>
      </c>
      <c r="DV175" s="381">
        <f>DU175*(1-VLOOKUP($AW175,'MP-2019_Female'!$A$3:$CH$103,IF(DV$104&gt;2034,84,(60+(DV$104-$AX$104)))))</f>
        <v>0.11029664064461284</v>
      </c>
      <c r="DW175" s="381">
        <f>DV175*(1-VLOOKUP($AW175,'MP-2019_Female'!$A$3:$CH$103,IF(DW$104&gt;2034,84,(60+(DW$104-$AX$104)))))</f>
        <v>0.10941426751945593</v>
      </c>
      <c r="DX175" s="381">
        <f>DW175*(1-VLOOKUP($AW175,'MP-2019_Female'!$A$3:$CH$103,IF(DX$104&gt;2034,84,(60+(DX$104-$AX$104)))))</f>
        <v>0.10853895337930028</v>
      </c>
      <c r="DY175" s="381">
        <f>DX175*(1-VLOOKUP($AW175,'MP-2019_Female'!$A$3:$CH$103,IF(DY$104&gt;2034,84,(60+(DY$104-$AX$104)))))</f>
        <v>0.10767064175226587</v>
      </c>
      <c r="DZ175" s="381">
        <f>DY175*(1-VLOOKUP($AW175,'MP-2019_Female'!$A$3:$CH$103,IF(DZ$104&gt;2034,84,(60+(DZ$104-$AX$104)))))</f>
        <v>0.10680927661824774</v>
      </c>
      <c r="EA175" s="381">
        <f>DZ175*(1-VLOOKUP($AW175,'MP-2019_Female'!$A$3:$CH$103,IF(EA$104&gt;2034,84,(60+(EA$104-$AX$104)))))</f>
        <v>0.10595480240530175</v>
      </c>
      <c r="EB175" s="381">
        <f>EA175*(1-VLOOKUP($AW175,'MP-2019_Female'!$A$3:$CH$103,IF(EB$104&gt;2034,84,(60+(EB$104-$AX$104)))))</f>
        <v>0.10510716398605933</v>
      </c>
      <c r="EC175" s="381">
        <f>EB175*(1-VLOOKUP($AW175,'MP-2019_Female'!$A$3:$CH$103,IF(EC$104&gt;2034,84,(60+(EC$104-$AX$104)))))</f>
        <v>0.10426630667417086</v>
      </c>
      <c r="ED175" s="381">
        <f>EC175*(1-VLOOKUP($AW175,'MP-2019_Female'!$A$3:$CH$103,IF(ED$104&gt;2034,84,(60+(ED$104-$AX$104)))))</f>
        <v>0.10343217622077749</v>
      </c>
      <c r="EE175" s="381">
        <f>ED175*(1-VLOOKUP($AW175,'MP-2019_Female'!$A$3:$CH$103,IF(EE$104&gt;2034,84,(60+(EE$104-$AX$104)))))</f>
        <v>0.10260471881101127</v>
      </c>
      <c r="EF175" s="381">
        <f>EE175*(1-VLOOKUP($AW175,'MP-2019_Female'!$A$3:$CH$103,IF(EF$104&gt;2034,84,(60+(EF$104-$AX$104)))))</f>
        <v>0.10178388106052318</v>
      </c>
      <c r="EG175" s="381">
        <f>EF175*(1-VLOOKUP($AW175,'MP-2019_Female'!$A$3:$CH$103,IF(EG$104&gt;2034,84,(60+(EG$104-$AX$104)))))</f>
        <v>0.100969610012039</v>
      </c>
      <c r="EH175" s="381">
        <f>EG175*(1-VLOOKUP($AW175,'MP-2019_Female'!$A$3:$CH$103,IF(EH$104&gt;2034,84,(60+(EH$104-$AX$104)))))</f>
        <v>0.10016185313194269</v>
      </c>
      <c r="EI175" s="381">
        <f>EH175*(1-VLOOKUP($AW175,'MP-2019_Female'!$A$3:$CH$103,IF(EI$104&gt;2034,84,(60+(EI$104-$AX$104)))))</f>
        <v>9.9360558306887142E-2</v>
      </c>
      <c r="EJ175" s="381">
        <f>EI175*(1-VLOOKUP($AW175,'MP-2019_Female'!$A$3:$CH$103,IF(EJ$104&gt;2034,84,(60+(EJ$104-$AX$104)))))</f>
        <v>9.856567384043205E-2</v>
      </c>
      <c r="EK175" s="381">
        <f>EJ175*(1-VLOOKUP($AW175,'MP-2019_Female'!$A$3:$CH$103,IF(EK$104&gt;2034,84,(60+(EK$104-$AX$104)))))</f>
        <v>9.7777148449708598E-2</v>
      </c>
      <c r="EL175" s="381">
        <f>EK175*(1-VLOOKUP($AW175,'MP-2019_Female'!$A$3:$CH$103,IF(EL$104&gt;2034,84,(60+(EL$104-$AX$104)))))</f>
        <v>9.6994931262110923E-2</v>
      </c>
      <c r="EM175" s="381">
        <f>EL175*(1-VLOOKUP($AW175,'MP-2019_Female'!$A$3:$CH$103,IF(EM$104&gt;2034,84,(60+(EM$104-$AX$104)))))</f>
        <v>9.621897181201404E-2</v>
      </c>
      <c r="EN175" s="381">
        <f>EM175*(1-VLOOKUP($AW175,'MP-2019_Female'!$A$3:$CH$103,IF(EN$104&gt;2034,84,(60+(EN$104-$AX$104)))))</f>
        <v>9.5449220037517921E-2</v>
      </c>
      <c r="EO175" s="381">
        <f>EN175*(1-VLOOKUP($AW175,'MP-2019_Female'!$A$3:$CH$103,IF(EO$104&gt;2034,84,(60+(EO$104-$AX$104)))))</f>
        <v>9.4685626277217771E-2</v>
      </c>
      <c r="EP175" s="381">
        <f>EO175*(1-VLOOKUP($AW175,'MP-2019_Female'!$A$3:$CH$103,IF(EP$104&gt;2034,84,(60+(EP$104-$AX$104)))))</f>
        <v>9.3928141267000026E-2</v>
      </c>
      <c r="EQ175" s="381">
        <f>EP175*(1-VLOOKUP($AW175,'MP-2019_Female'!$A$3:$CH$103,IF(EQ$104&gt;2034,84,(60+(EQ$104-$AX$104)))))</f>
        <v>9.3176716136864027E-2</v>
      </c>
      <c r="ER175" s="381">
        <f>EQ175*(1-VLOOKUP($AW175,'MP-2019_Female'!$A$3:$CH$103,IF(ER$104&gt;2034,84,(60+(ER$104-$AX$104)))))</f>
        <v>9.2431302407769117E-2</v>
      </c>
      <c r="ES175" s="381">
        <f>ER175*(1-VLOOKUP($AW175,'MP-2019_Female'!$A$3:$CH$103,IF(ES$104&gt;2034,84,(60+(ES$104-$AX$104)))))</f>
        <v>9.1691851988506962E-2</v>
      </c>
      <c r="ET175" s="381">
        <f>ES175*(1-VLOOKUP($AW175,'MP-2019_Female'!$A$3:$CH$103,IF(ET$104&gt;2034,84,(60+(ET$104-$AX$104)))))</f>
        <v>9.0958317172598904E-2</v>
      </c>
      <c r="EU175" s="381">
        <f>ET175*(1-VLOOKUP($AW175,'MP-2019_Female'!$A$3:$CH$103,IF(EU$104&gt;2034,84,(60+(EU$104-$AX$104)))))</f>
        <v>9.023065063521811E-2</v>
      </c>
      <c r="EV175" s="381">
        <f>EU175*(1-VLOOKUP($AW175,'MP-2019_Female'!$A$3:$CH$103,IF(EV$104&gt;2034,84,(60+(EV$104-$AX$104)))))</f>
        <v>8.9508805430136368E-2</v>
      </c>
      <c r="EW175" s="381">
        <f>EV175*(1-VLOOKUP($AW175,'MP-2019_Female'!$A$3:$CH$103,IF(EW$104&gt;2034,84,(60+(EW$104-$AX$104)))))</f>
        <v>8.8792734986695279E-2</v>
      </c>
      <c r="EX175" s="381">
        <f>EW175*(1-VLOOKUP($AW175,'MP-2019_Female'!$A$3:$CH$103,IF(EX$104&gt;2034,84,(60+(EX$104-$AX$104)))))</f>
        <v>8.8082393106801715E-2</v>
      </c>
      <c r="EY175" s="381">
        <f>EX175*(1-VLOOKUP($AW175,'MP-2019_Female'!$A$3:$CH$103,IF(EY$104&gt;2034,84,(60+(EY$104-$AX$104)))))</f>
        <v>8.7377733961947299E-2</v>
      </c>
      <c r="EZ175" s="381">
        <f>EY175*(1-VLOOKUP($AW175,'MP-2019_Female'!$A$3:$CH$103,IF(EZ$104&gt;2034,84,(60+(EZ$104-$AX$104)))))</f>
        <v>8.6678712090251714E-2</v>
      </c>
      <c r="FA175" s="381">
        <f>EZ175*(1-VLOOKUP($AW175,'MP-2019_Female'!$A$3:$CH$103,IF(FA$104&gt;2034,84,(60+(FA$104-$AX$104)))))</f>
        <v>8.5985282393529705E-2</v>
      </c>
      <c r="FB175" s="381">
        <f>FA175*(1-VLOOKUP($AW175,'MP-2019_Female'!$A$3:$CH$103,IF(FB$104&gt;2034,84,(60+(FB$104-$AX$104)))))</f>
        <v>8.5297400134381474E-2</v>
      </c>
      <c r="FC175" s="381">
        <f>FB175*(1-VLOOKUP($AW175,'MP-2019_Female'!$A$3:$CH$103,IF(FC$104&gt;2034,84,(60+(FC$104-$AX$104)))))</f>
        <v>8.4615020933306417E-2</v>
      </c>
      <c r="FD175" s="381">
        <f>FC175*(1-VLOOKUP($AW175,'MP-2019_Female'!$A$3:$CH$103,IF(FD$104&gt;2034,84,(60+(FD$104-$AX$104)))))</f>
        <v>8.3938100765839962E-2</v>
      </c>
      <c r="FE175" s="381">
        <f>FD175*(1-VLOOKUP($AW175,'MP-2019_Female'!$A$3:$CH$103,IF(FE$104&gt;2034,84,(60+(FE$104-$AX$104)))))</f>
        <v>8.3266595959713238E-2</v>
      </c>
      <c r="FF175" s="381">
        <f>FE175*(1-VLOOKUP($AW175,'MP-2019_Female'!$A$3:$CH$103,IF(FF$104&gt;2034,84,(60+(FF$104-$AX$104)))))</f>
        <v>8.2600463192035525E-2</v>
      </c>
      <c r="FG175" s="381">
        <f>FF175*(1-VLOOKUP($AW175,'MP-2019_Female'!$A$3:$CH$103,IF(FG$104&gt;2034,84,(60+(FG$104-$AX$104)))))</f>
        <v>8.1939659486499242E-2</v>
      </c>
      <c r="FH175" s="381">
        <f>FG175*(1-VLOOKUP($AW175,'MP-2019_Female'!$A$3:$CH$103,IF(FH$104&gt;2034,84,(60+(FH$104-$AX$104)))))</f>
        <v>8.1284142210607244E-2</v>
      </c>
      <c r="FI175" s="381">
        <f>FH175*(1-VLOOKUP($AW175,'MP-2019_Female'!$A$3:$CH$103,IF(FI$104&gt;2034,84,(60+(FI$104-$AX$104)))))</f>
        <v>8.0633869072922387E-2</v>
      </c>
      <c r="FJ175" s="381">
        <f>FI175*(1-VLOOKUP($AW175,'MP-2019_Female'!$A$3:$CH$103,IF(FJ$104&gt;2034,84,(60+(FJ$104-$AX$104)))))</f>
        <v>7.9988798120339002E-2</v>
      </c>
      <c r="FK175" s="381">
        <f>FJ175*(1-VLOOKUP($AW175,'MP-2019_Female'!$A$3:$CH$103,IF(FK$104&gt;2034,84,(60+(FK$104-$AX$104)))))</f>
        <v>7.9348887735376294E-2</v>
      </c>
      <c r="FL175" s="381">
        <f>FK175*(1-VLOOKUP($AW175,'MP-2019_Female'!$A$3:$CH$103,IF(FL$104&gt;2034,84,(60+(FL$104-$AX$104)))))</f>
        <v>7.8714096633493283E-2</v>
      </c>
      <c r="FM175" s="381">
        <f>FL175*(1-VLOOKUP($AW175,'MP-2019_Female'!$A$3:$CH$103,IF(FM$104&gt;2034,84,(60+(FM$104-$AX$104)))))</f>
        <v>7.8084383860425335E-2</v>
      </c>
      <c r="FN175" s="381">
        <f>FM175*(1-VLOOKUP($AW175,'MP-2019_Female'!$A$3:$CH$103,IF(FN$104&gt;2034,84,(60+(FN$104-$AX$104)))))</f>
        <v>7.7459708789541934E-2</v>
      </c>
    </row>
    <row r="176" spans="49:170">
      <c r="AW176" s="172">
        <v>96</v>
      </c>
      <c r="AX176" s="199">
        <f t="shared" si="34"/>
        <v>0.19998097446827459</v>
      </c>
      <c r="AY176" s="334">
        <f t="shared" si="35"/>
        <v>0.20710050000000002</v>
      </c>
      <c r="AZ176" s="381">
        <f>AY176*(1-VLOOKUP($AW176,'MP-2019_Female'!$A$3:$CH$103,IF(AZ$104&gt;2034,84,(60+(AZ$104-$AX$104)))))</f>
        <v>0.20577505680000002</v>
      </c>
      <c r="BA176" s="381">
        <f>AZ176*(1-VLOOKUP($AW176,'MP-2019_Female'!$A$3:$CH$103,IF(BA$104&gt;2034,84,(60+(BA$104-$AX$104)))))</f>
        <v>0.20458156147056003</v>
      </c>
      <c r="BB176" s="381">
        <f>BA176*(1-VLOOKUP($AW176,'MP-2019_Female'!$A$3:$CH$103,IF(BB$104&gt;2034,84,(60+(BB$104-$AX$104)))))</f>
        <v>0.20353819550706018</v>
      </c>
      <c r="BC176" s="381">
        <f>BB176*(1-VLOOKUP($AW176,'MP-2019_Female'!$A$3:$CH$103,IF(BC$104&gt;2034,84,(60+(BC$104-$AX$104)))))</f>
        <v>0.20266298126637983</v>
      </c>
      <c r="BD176" s="381">
        <f>BC176*(1-VLOOKUP($AW176,'MP-2019_Female'!$A$3:$CH$103,IF(BD$104&gt;2034,84,(60+(BD$104-$AX$104)))))</f>
        <v>0.20197392713007414</v>
      </c>
      <c r="BE176" s="381">
        <f>BD176*(1-VLOOKUP($AW176,'MP-2019_Female'!$A$3:$CH$103,IF(BE$104&gt;2034,84,(60+(BE$104-$AX$104)))))</f>
        <v>0.2013074131705449</v>
      </c>
      <c r="BF176" s="381">
        <f>BE176*(1-VLOOKUP($AW176,'MP-2019_Female'!$A$3:$CH$103,IF(BF$104&gt;2034,84,(60+(BF$104-$AX$104)))))</f>
        <v>0.20066322944839915</v>
      </c>
      <c r="BG176" s="381">
        <f>BF176*(1-VLOOKUP($AW176,'MP-2019_Female'!$A$3:$CH$103,IF(BG$104&gt;2034,84,(60+(BG$104-$AX$104)))))</f>
        <v>0.19998097446827459</v>
      </c>
      <c r="BH176" s="381">
        <f>BG176*(1-VLOOKUP($AW176,'MP-2019_Female'!$A$3:$CH$103,IF(BH$104&gt;2034,84,(60+(BH$104-$AX$104)))))</f>
        <v>0.19926104296018879</v>
      </c>
      <c r="BI176" s="381">
        <f>BH176*(1-VLOOKUP($AW176,'MP-2019_Female'!$A$3:$CH$103,IF(BI$104&gt;2034,84,(60+(BI$104-$AX$104)))))</f>
        <v>0.19850385099694007</v>
      </c>
      <c r="BJ176" s="471">
        <f>BI176*(1-VLOOKUP($AW176,'MP-2019_Female'!$A$3:$CH$103,IF(BJ$104&gt;2034,84,(60+(BJ$104-$AX$104)))))</f>
        <v>0.19767013482275292</v>
      </c>
      <c r="BK176" s="381">
        <f>BJ176*(1-VLOOKUP($AW176,'MP-2019_Female'!$A$3:$CH$103,IF(BK$104&gt;2034,84,(60+(BK$104-$AX$104)))))</f>
        <v>0.19678061921605053</v>
      </c>
      <c r="BL176" s="381">
        <f>BK176*(1-VLOOKUP($AW176,'MP-2019_Female'!$A$3:$CH$103,IF(BL$104&gt;2034,84,(60+(BL$104-$AX$104)))))</f>
        <v>0.19581639418189187</v>
      </c>
      <c r="BM176" s="381">
        <f>BL176*(1-VLOOKUP($AW176,'MP-2019_Female'!$A$3:$CH$103,IF(BM$104&gt;2034,84,(60+(BM$104-$AX$104)))))</f>
        <v>0.19479814893214603</v>
      </c>
      <c r="BN176" s="381">
        <f>BM176*(1-VLOOKUP($AW176,'MP-2019_Female'!$A$3:$CH$103,IF(BN$104&gt;2034,84,(60+(BN$104-$AX$104)))))</f>
        <v>0.19372675911301923</v>
      </c>
      <c r="BO176" s="381">
        <f>BN176*(1-VLOOKUP($AW176,'MP-2019_Female'!$A$3:$CH$103,IF(BO$104&gt;2034,84,(60+(BO$104-$AX$104)))))</f>
        <v>0.19262251658607502</v>
      </c>
      <c r="BP176" s="381">
        <f>BO176*(1-VLOOKUP($AW176,'MP-2019_Female'!$A$3:$CH$103,IF(BP$104&gt;2034,84,(60+(BP$104-$AX$104)))))</f>
        <v>0.19146678148655857</v>
      </c>
      <c r="BQ176" s="381">
        <f>BP176*(1-VLOOKUP($AW176,'MP-2019_Female'!$A$3:$CH$103,IF(BQ$104&gt;2034,84,(60+(BQ$104-$AX$104)))))</f>
        <v>0.19027968744134191</v>
      </c>
      <c r="BR176" s="381">
        <f>BQ176*(1-VLOOKUP($AW176,'MP-2019_Female'!$A$3:$CH$103,IF(BR$104&gt;2034,84,(60+(BR$104-$AX$104)))))</f>
        <v>0.18904286947297319</v>
      </c>
      <c r="BS176" s="381">
        <f>BR176*(1-VLOOKUP($AW176,'MP-2019_Female'!$A$3:$CH$103,IF(BS$104&gt;2034,84,(60+(BS$104-$AX$104)))))</f>
        <v>0.18775737796055697</v>
      </c>
      <c r="BT176" s="381">
        <f>BS176*(1-VLOOKUP($AW176,'MP-2019_Female'!$A$3:$CH$103,IF(BT$104&gt;2034,84,(60+(BT$104-$AX$104)))))</f>
        <v>0.18642430057703702</v>
      </c>
      <c r="BU176" s="381">
        <f>BT176*(1-VLOOKUP($AW176,'MP-2019_Female'!$A$3:$CH$103,IF(BU$104&gt;2034,84,(60+(BU$104-$AX$104)))))</f>
        <v>0.18504476075276696</v>
      </c>
      <c r="BV176" s="381">
        <f>BU176*(1-VLOOKUP($AW176,'MP-2019_Female'!$A$3:$CH$103,IF(BV$104&gt;2034,84,(60+(BV$104-$AX$104)))))</f>
        <v>0.18363842057104593</v>
      </c>
      <c r="BW176" s="381">
        <f>BV176*(1-VLOOKUP($AW176,'MP-2019_Female'!$A$3:$CH$103,IF(BW$104&gt;2034,84,(60+(BW$104-$AX$104)))))</f>
        <v>0.18218767704853467</v>
      </c>
      <c r="BX176" s="381">
        <f>BW176*(1-VLOOKUP($AW176,'MP-2019_Female'!$A$3:$CH$103,IF(BX$104&gt;2034,84,(60+(BX$104-$AX$104)))))</f>
        <v>0.18080305070296579</v>
      </c>
      <c r="BY176" s="381">
        <f>BX176*(1-VLOOKUP($AW176,'MP-2019_Female'!$A$3:$CH$103,IF(BY$104&gt;2034,84,(60+(BY$104-$AX$104)))))</f>
        <v>0.17942894751762323</v>
      </c>
      <c r="BZ176" s="381">
        <f>BY176*(1-VLOOKUP($AW176,'MP-2019_Female'!$A$3:$CH$103,IF(BZ$104&gt;2034,84,(60+(BZ$104-$AX$104)))))</f>
        <v>0.17806528751648928</v>
      </c>
      <c r="CA176" s="381">
        <f>BZ176*(1-VLOOKUP($AW176,'MP-2019_Female'!$A$3:$CH$103,IF(CA$104&gt;2034,84,(60+(CA$104-$AX$104)))))</f>
        <v>0.17671199133136395</v>
      </c>
      <c r="CB176" s="381">
        <f>CA176*(1-VLOOKUP($AW176,'MP-2019_Female'!$A$3:$CH$103,IF(CB$104&gt;2034,84,(60+(CB$104-$AX$104)))))</f>
        <v>0.17536898019724556</v>
      </c>
      <c r="CC176" s="381">
        <f>CB176*(1-VLOOKUP($AW176,'MP-2019_Female'!$A$3:$CH$103,IF(CC$104&gt;2034,84,(60+(CC$104-$AX$104)))))</f>
        <v>0.17403617594774648</v>
      </c>
      <c r="CD176" s="381">
        <f>CC176*(1-VLOOKUP($AW176,'MP-2019_Female'!$A$3:$CH$103,IF(CD$104&gt;2034,84,(60+(CD$104-$AX$104)))))</f>
        <v>0.17271350101054359</v>
      </c>
      <c r="CE176" s="381">
        <f>CD176*(1-VLOOKUP($AW176,'MP-2019_Female'!$A$3:$CH$103,IF(CE$104&gt;2034,84,(60+(CE$104-$AX$104)))))</f>
        <v>0.17140087840286344</v>
      </c>
      <c r="CF176" s="381">
        <f>CE176*(1-VLOOKUP($AW176,'MP-2019_Female'!$A$3:$CH$103,IF(CF$104&gt;2034,84,(60+(CF$104-$AX$104)))))</f>
        <v>0.17009823172700167</v>
      </c>
      <c r="CG176" s="381">
        <f>CF176*(1-VLOOKUP($AW176,'MP-2019_Female'!$A$3:$CH$103,IF(CG$104&gt;2034,84,(60+(CG$104-$AX$104)))))</f>
        <v>0.16880548516587646</v>
      </c>
      <c r="CH176" s="381">
        <f>CG176*(1-VLOOKUP($AW176,'MP-2019_Female'!$A$3:$CH$103,IF(CH$104&gt;2034,84,(60+(CH$104-$AX$104)))))</f>
        <v>0.1675225634786158</v>
      </c>
      <c r="CI176" s="381">
        <f>CH176*(1-VLOOKUP($AW176,'MP-2019_Female'!$A$3:$CH$103,IF(CI$104&gt;2034,84,(60+(CI$104-$AX$104)))))</f>
        <v>0.1662493919961783</v>
      </c>
      <c r="CJ176" s="381">
        <f>CI176*(1-VLOOKUP($AW176,'MP-2019_Female'!$A$3:$CH$103,IF(CJ$104&gt;2034,84,(60+(CJ$104-$AX$104)))))</f>
        <v>0.16498589661700733</v>
      </c>
      <c r="CK176" s="381">
        <f>CJ176*(1-VLOOKUP($AW176,'MP-2019_Female'!$A$3:$CH$103,IF(CK$104&gt;2034,84,(60+(CK$104-$AX$104)))))</f>
        <v>0.16373200380271807</v>
      </c>
      <c r="CL176" s="381">
        <f>CK176*(1-VLOOKUP($AW176,'MP-2019_Female'!$A$3:$CH$103,IF(CL$104&gt;2034,84,(60+(CL$104-$AX$104)))))</f>
        <v>0.1624876405738174</v>
      </c>
      <c r="CM176" s="381">
        <f>CL176*(1-VLOOKUP($AW176,'MP-2019_Female'!$A$3:$CH$103,IF(CM$104&gt;2034,84,(60+(CM$104-$AX$104)))))</f>
        <v>0.16125273450545638</v>
      </c>
      <c r="CN176" s="381">
        <f>CM176*(1-VLOOKUP($AW176,'MP-2019_Female'!$A$3:$CH$103,IF(CN$104&gt;2034,84,(60+(CN$104-$AX$104)))))</f>
        <v>0.16002721372321491</v>
      </c>
      <c r="CO176" s="381">
        <f>CN176*(1-VLOOKUP($AW176,'MP-2019_Female'!$A$3:$CH$103,IF(CO$104&gt;2034,84,(60+(CO$104-$AX$104)))))</f>
        <v>0.15881100689891847</v>
      </c>
      <c r="CP176" s="381">
        <f>CO176*(1-VLOOKUP($AW176,'MP-2019_Female'!$A$3:$CH$103,IF(CP$104&gt;2034,84,(60+(CP$104-$AX$104)))))</f>
        <v>0.15760404324648669</v>
      </c>
      <c r="CQ176" s="381">
        <f>CP176*(1-VLOOKUP($AW176,'MP-2019_Female'!$A$3:$CH$103,IF(CQ$104&gt;2034,84,(60+(CQ$104-$AX$104)))))</f>
        <v>0.15640625251781337</v>
      </c>
      <c r="CR176" s="381">
        <f>CQ176*(1-VLOOKUP($AW176,'MP-2019_Female'!$A$3:$CH$103,IF(CR$104&gt;2034,84,(60+(CR$104-$AX$104)))))</f>
        <v>0.15521756499867798</v>
      </c>
      <c r="CS176" s="381">
        <f>CR176*(1-VLOOKUP($AW176,'MP-2019_Female'!$A$3:$CH$103,IF(CS$104&gt;2034,84,(60+(CS$104-$AX$104)))))</f>
        <v>0.15403791150468801</v>
      </c>
      <c r="CT176" s="381">
        <f>CS176*(1-VLOOKUP($AW176,'MP-2019_Female'!$A$3:$CH$103,IF(CT$104&gt;2034,84,(60+(CT$104-$AX$104)))))</f>
        <v>0.15286722337725236</v>
      </c>
      <c r="CU176" s="381">
        <f>CT176*(1-VLOOKUP($AW176,'MP-2019_Female'!$A$3:$CH$103,IF(CU$104&gt;2034,84,(60+(CU$104-$AX$104)))))</f>
        <v>0.15170543247958523</v>
      </c>
      <c r="CV176" s="381">
        <f>CU176*(1-VLOOKUP($AW176,'MP-2019_Female'!$A$3:$CH$103,IF(CV$104&gt;2034,84,(60+(CV$104-$AX$104)))))</f>
        <v>0.15055247119274037</v>
      </c>
      <c r="CW176" s="381">
        <f>CV176*(1-VLOOKUP($AW176,'MP-2019_Female'!$A$3:$CH$103,IF(CW$104&gt;2034,84,(60+(CW$104-$AX$104)))))</f>
        <v>0.14940827241167554</v>
      </c>
      <c r="CX176" s="381">
        <f>CW176*(1-VLOOKUP($AW176,'MP-2019_Female'!$A$3:$CH$103,IF(CX$104&gt;2034,84,(60+(CX$104-$AX$104)))))</f>
        <v>0.1482727695413468</v>
      </c>
      <c r="CY176" s="381">
        <f>CX176*(1-VLOOKUP($AW176,'MP-2019_Female'!$A$3:$CH$103,IF(CY$104&gt;2034,84,(60+(CY$104-$AX$104)))))</f>
        <v>0.14714589649283255</v>
      </c>
      <c r="CZ176" s="381">
        <f>CY176*(1-VLOOKUP($AW176,'MP-2019_Female'!$A$3:$CH$103,IF(CZ$104&gt;2034,84,(60+(CZ$104-$AX$104)))))</f>
        <v>0.14602758767948701</v>
      </c>
      <c r="DA176" s="381">
        <f>CZ176*(1-VLOOKUP($AW176,'MP-2019_Female'!$A$3:$CH$103,IF(DA$104&gt;2034,84,(60+(DA$104-$AX$104)))))</f>
        <v>0.14491777801312289</v>
      </c>
      <c r="DB176" s="381">
        <f>DA176*(1-VLOOKUP($AW176,'MP-2019_Female'!$A$3:$CH$103,IF(DB$104&gt;2034,84,(60+(DB$104-$AX$104)))))</f>
        <v>0.14381640290022316</v>
      </c>
      <c r="DC176" s="381">
        <f>DB176*(1-VLOOKUP($AW176,'MP-2019_Female'!$A$3:$CH$103,IF(DC$104&gt;2034,84,(60+(DC$104-$AX$104)))))</f>
        <v>0.14272339823818145</v>
      </c>
      <c r="DD176" s="381">
        <f>DC176*(1-VLOOKUP($AW176,'MP-2019_Female'!$A$3:$CH$103,IF(DD$104&gt;2034,84,(60+(DD$104-$AX$104)))))</f>
        <v>0.14163870041157126</v>
      </c>
      <c r="DE176" s="381">
        <f>DD176*(1-VLOOKUP($AW176,'MP-2019_Female'!$A$3:$CH$103,IF(DE$104&gt;2034,84,(60+(DE$104-$AX$104)))))</f>
        <v>0.1405622462884433</v>
      </c>
      <c r="DF176" s="381">
        <f>DE176*(1-VLOOKUP($AW176,'MP-2019_Female'!$A$3:$CH$103,IF(DF$104&gt;2034,84,(60+(DF$104-$AX$104)))))</f>
        <v>0.13949397321665113</v>
      </c>
      <c r="DG176" s="381">
        <f>DF176*(1-VLOOKUP($AW176,'MP-2019_Female'!$A$3:$CH$103,IF(DG$104&gt;2034,84,(60+(DG$104-$AX$104)))))</f>
        <v>0.13843381902020457</v>
      </c>
      <c r="DH176" s="381">
        <f>DG176*(1-VLOOKUP($AW176,'MP-2019_Female'!$A$3:$CH$103,IF(DH$104&gt;2034,84,(60+(DH$104-$AX$104)))))</f>
        <v>0.13738172199565102</v>
      </c>
      <c r="DI176" s="381">
        <f>DH176*(1-VLOOKUP($AW176,'MP-2019_Female'!$A$3:$CH$103,IF(DI$104&gt;2034,84,(60+(DI$104-$AX$104)))))</f>
        <v>0.13633762090848406</v>
      </c>
      <c r="DJ176" s="381">
        <f>DI176*(1-VLOOKUP($AW176,'MP-2019_Female'!$A$3:$CH$103,IF(DJ$104&gt;2034,84,(60+(DJ$104-$AX$104)))))</f>
        <v>0.13530145498957957</v>
      </c>
      <c r="DK176" s="381">
        <f>DJ176*(1-VLOOKUP($AW176,'MP-2019_Female'!$A$3:$CH$103,IF(DK$104&gt;2034,84,(60+(DK$104-$AX$104)))))</f>
        <v>0.13427316393165875</v>
      </c>
      <c r="DL176" s="381">
        <f>DK176*(1-VLOOKUP($AW176,'MP-2019_Female'!$A$3:$CH$103,IF(DL$104&gt;2034,84,(60+(DL$104-$AX$104)))))</f>
        <v>0.13325268788577813</v>
      </c>
      <c r="DM176" s="381">
        <f>DL176*(1-VLOOKUP($AW176,'MP-2019_Female'!$A$3:$CH$103,IF(DM$104&gt;2034,84,(60+(DM$104-$AX$104)))))</f>
        <v>0.13223996745784622</v>
      </c>
      <c r="DN176" s="381">
        <f>DM176*(1-VLOOKUP($AW176,'MP-2019_Female'!$A$3:$CH$103,IF(DN$104&gt;2034,84,(60+(DN$104-$AX$104)))))</f>
        <v>0.13123494370516658</v>
      </c>
      <c r="DO176" s="381">
        <f>DN176*(1-VLOOKUP($AW176,'MP-2019_Female'!$A$3:$CH$103,IF(DO$104&gt;2034,84,(60+(DO$104-$AX$104)))))</f>
        <v>0.1302375581330073</v>
      </c>
      <c r="DP176" s="381">
        <f>DO176*(1-VLOOKUP($AW176,'MP-2019_Female'!$A$3:$CH$103,IF(DP$104&gt;2034,84,(60+(DP$104-$AX$104)))))</f>
        <v>0.12924775269119643</v>
      </c>
      <c r="DQ176" s="381">
        <f>DP176*(1-VLOOKUP($AW176,'MP-2019_Female'!$A$3:$CH$103,IF(DQ$104&gt;2034,84,(60+(DQ$104-$AX$104)))))</f>
        <v>0.12826546977074332</v>
      </c>
      <c r="DR176" s="381">
        <f>DQ176*(1-VLOOKUP($AW176,'MP-2019_Female'!$A$3:$CH$103,IF(DR$104&gt;2034,84,(60+(DR$104-$AX$104)))))</f>
        <v>0.12729065220048566</v>
      </c>
      <c r="DS176" s="381">
        <f>DR176*(1-VLOOKUP($AW176,'MP-2019_Female'!$A$3:$CH$103,IF(DS$104&gt;2034,84,(60+(DS$104-$AX$104)))))</f>
        <v>0.12632324324376196</v>
      </c>
      <c r="DT176" s="381">
        <f>DS176*(1-VLOOKUP($AW176,'MP-2019_Female'!$A$3:$CH$103,IF(DT$104&gt;2034,84,(60+(DT$104-$AX$104)))))</f>
        <v>0.12536318659510937</v>
      </c>
      <c r="DU176" s="381">
        <f>DT176*(1-VLOOKUP($AW176,'MP-2019_Female'!$A$3:$CH$103,IF(DU$104&gt;2034,84,(60+(DU$104-$AX$104)))))</f>
        <v>0.12441042637698653</v>
      </c>
      <c r="DV176" s="381">
        <f>DU176*(1-VLOOKUP($AW176,'MP-2019_Female'!$A$3:$CH$103,IF(DV$104&gt;2034,84,(60+(DV$104-$AX$104)))))</f>
        <v>0.12346490713652143</v>
      </c>
      <c r="DW176" s="381">
        <f>DV176*(1-VLOOKUP($AW176,'MP-2019_Female'!$A$3:$CH$103,IF(DW$104&gt;2034,84,(60+(DW$104-$AX$104)))))</f>
        <v>0.12252657384228387</v>
      </c>
      <c r="DX176" s="381">
        <f>DW176*(1-VLOOKUP($AW176,'MP-2019_Female'!$A$3:$CH$103,IF(DX$104&gt;2034,84,(60+(DX$104-$AX$104)))))</f>
        <v>0.12159537188108251</v>
      </c>
      <c r="DY176" s="381">
        <f>DX176*(1-VLOOKUP($AW176,'MP-2019_Female'!$A$3:$CH$103,IF(DY$104&gt;2034,84,(60+(DY$104-$AX$104)))))</f>
        <v>0.12067124705478627</v>
      </c>
      <c r="DZ176" s="381">
        <f>DY176*(1-VLOOKUP($AW176,'MP-2019_Female'!$A$3:$CH$103,IF(DZ$104&gt;2034,84,(60+(DZ$104-$AX$104)))))</f>
        <v>0.11975414557716989</v>
      </c>
      <c r="EA176" s="381">
        <f>DZ176*(1-VLOOKUP($AW176,'MP-2019_Female'!$A$3:$CH$103,IF(EA$104&gt;2034,84,(60+(EA$104-$AX$104)))))</f>
        <v>0.11884401407078339</v>
      </c>
      <c r="EB176" s="381">
        <f>EA176*(1-VLOOKUP($AW176,'MP-2019_Female'!$A$3:$CH$103,IF(EB$104&gt;2034,84,(60+(EB$104-$AX$104)))))</f>
        <v>0.11794079956384543</v>
      </c>
      <c r="EC176" s="381">
        <f>EB176*(1-VLOOKUP($AW176,'MP-2019_Female'!$A$3:$CH$103,IF(EC$104&gt;2034,84,(60+(EC$104-$AX$104)))))</f>
        <v>0.1170444494871602</v>
      </c>
      <c r="ED176" s="381">
        <f>EC176*(1-VLOOKUP($AW176,'MP-2019_Female'!$A$3:$CH$103,IF(ED$104&gt;2034,84,(60+(ED$104-$AX$104)))))</f>
        <v>0.11615491167105778</v>
      </c>
      <c r="EE176" s="381">
        <f>ED176*(1-VLOOKUP($AW176,'MP-2019_Female'!$A$3:$CH$103,IF(EE$104&gt;2034,84,(60+(EE$104-$AX$104)))))</f>
        <v>0.11527213434235774</v>
      </c>
      <c r="EF176" s="381">
        <f>EE176*(1-VLOOKUP($AW176,'MP-2019_Female'!$A$3:$CH$103,IF(EF$104&gt;2034,84,(60+(EF$104-$AX$104)))))</f>
        <v>0.11439606612135582</v>
      </c>
      <c r="EG176" s="381">
        <f>EF176*(1-VLOOKUP($AW176,'MP-2019_Female'!$A$3:$CH$103,IF(EG$104&gt;2034,84,(60+(EG$104-$AX$104)))))</f>
        <v>0.11352665601883351</v>
      </c>
      <c r="EH176" s="381">
        <f>EG176*(1-VLOOKUP($AW176,'MP-2019_Female'!$A$3:$CH$103,IF(EH$104&gt;2034,84,(60+(EH$104-$AX$104)))))</f>
        <v>0.11266385343309036</v>
      </c>
      <c r="EI176" s="381">
        <f>EH176*(1-VLOOKUP($AW176,'MP-2019_Female'!$A$3:$CH$103,IF(EI$104&gt;2034,84,(60+(EI$104-$AX$104)))))</f>
        <v>0.11180760814699887</v>
      </c>
      <c r="EJ176" s="381">
        <f>EI176*(1-VLOOKUP($AW176,'MP-2019_Female'!$A$3:$CH$103,IF(EJ$104&gt;2034,84,(60+(EJ$104-$AX$104)))))</f>
        <v>0.11095787032508168</v>
      </c>
      <c r="EK176" s="381">
        <f>EJ176*(1-VLOOKUP($AW176,'MP-2019_Female'!$A$3:$CH$103,IF(EK$104&gt;2034,84,(60+(EK$104-$AX$104)))))</f>
        <v>0.11011459051061105</v>
      </c>
      <c r="EL176" s="381">
        <f>EK176*(1-VLOOKUP($AW176,'MP-2019_Female'!$A$3:$CH$103,IF(EL$104&gt;2034,84,(60+(EL$104-$AX$104)))))</f>
        <v>0.1092777196227304</v>
      </c>
      <c r="EM176" s="381">
        <f>EL176*(1-VLOOKUP($AW176,'MP-2019_Female'!$A$3:$CH$103,IF(EM$104&gt;2034,84,(60+(EM$104-$AX$104)))))</f>
        <v>0.10844720895359765</v>
      </c>
      <c r="EN176" s="381">
        <f>EM176*(1-VLOOKUP($AW176,'MP-2019_Female'!$A$3:$CH$103,IF(EN$104&gt;2034,84,(60+(EN$104-$AX$104)))))</f>
        <v>0.1076230101655503</v>
      </c>
      <c r="EO176" s="381">
        <f>EN176*(1-VLOOKUP($AW176,'MP-2019_Female'!$A$3:$CH$103,IF(EO$104&gt;2034,84,(60+(EO$104-$AX$104)))))</f>
        <v>0.10680507528829211</v>
      </c>
      <c r="EP176" s="381">
        <f>EO176*(1-VLOOKUP($AW176,'MP-2019_Female'!$A$3:$CH$103,IF(EP$104&gt;2034,84,(60+(EP$104-$AX$104)))))</f>
        <v>0.10599335671610109</v>
      </c>
      <c r="EQ176" s="381">
        <f>EP176*(1-VLOOKUP($AW176,'MP-2019_Female'!$A$3:$CH$103,IF(EQ$104&gt;2034,84,(60+(EQ$104-$AX$104)))))</f>
        <v>0.10518780720505871</v>
      </c>
      <c r="ER176" s="381">
        <f>EQ176*(1-VLOOKUP($AW176,'MP-2019_Female'!$A$3:$CH$103,IF(ER$104&gt;2034,84,(60+(ER$104-$AX$104)))))</f>
        <v>0.10438837987030027</v>
      </c>
      <c r="ES176" s="381">
        <f>ER176*(1-VLOOKUP($AW176,'MP-2019_Female'!$A$3:$CH$103,IF(ES$104&gt;2034,84,(60+(ES$104-$AX$104)))))</f>
        <v>0.10359502818328598</v>
      </c>
      <c r="ET176" s="381">
        <f>ES176*(1-VLOOKUP($AW176,'MP-2019_Female'!$A$3:$CH$103,IF(ET$104&gt;2034,84,(60+(ET$104-$AX$104)))))</f>
        <v>0.102807705969093</v>
      </c>
      <c r="EU176" s="381">
        <f>ET176*(1-VLOOKUP($AW176,'MP-2019_Female'!$A$3:$CH$103,IF(EU$104&gt;2034,84,(60+(EU$104-$AX$104)))))</f>
        <v>0.10202636740372789</v>
      </c>
      <c r="EV176" s="381">
        <f>EU176*(1-VLOOKUP($AW176,'MP-2019_Female'!$A$3:$CH$103,IF(EV$104&gt;2034,84,(60+(EV$104-$AX$104)))))</f>
        <v>0.10125096701145955</v>
      </c>
      <c r="EW176" s="381">
        <f>EV176*(1-VLOOKUP($AW176,'MP-2019_Female'!$A$3:$CH$103,IF(EW$104&gt;2034,84,(60+(EW$104-$AX$104)))))</f>
        <v>0.10048145966217245</v>
      </c>
      <c r="EX176" s="381">
        <f>EW176*(1-VLOOKUP($AW176,'MP-2019_Female'!$A$3:$CH$103,IF(EX$104&gt;2034,84,(60+(EX$104-$AX$104)))))</f>
        <v>9.9717800568739939E-2</v>
      </c>
      <c r="EY176" s="381">
        <f>EX176*(1-VLOOKUP($AW176,'MP-2019_Female'!$A$3:$CH$103,IF(EY$104&gt;2034,84,(60+(EY$104-$AX$104)))))</f>
        <v>9.8959945284417511E-2</v>
      </c>
      <c r="EZ176" s="381">
        <f>EY176*(1-VLOOKUP($AW176,'MP-2019_Female'!$A$3:$CH$103,IF(EZ$104&gt;2034,84,(60+(EZ$104-$AX$104)))))</f>
        <v>9.8207849700255936E-2</v>
      </c>
      <c r="FA176" s="381">
        <f>EZ176*(1-VLOOKUP($AW176,'MP-2019_Female'!$A$3:$CH$103,IF(FA$104&gt;2034,84,(60+(FA$104-$AX$104)))))</f>
        <v>9.7461470042533985E-2</v>
      </c>
      <c r="FB176" s="381">
        <f>FA176*(1-VLOOKUP($AW176,'MP-2019_Female'!$A$3:$CH$103,IF(FB$104&gt;2034,84,(60+(FB$104-$AX$104)))))</f>
        <v>9.6720762870210725E-2</v>
      </c>
      <c r="FC176" s="381">
        <f>FB176*(1-VLOOKUP($AW176,'MP-2019_Female'!$A$3:$CH$103,IF(FC$104&gt;2034,84,(60+(FC$104-$AX$104)))))</f>
        <v>9.5985685072397117E-2</v>
      </c>
      <c r="FD176" s="381">
        <f>FC176*(1-VLOOKUP($AW176,'MP-2019_Female'!$A$3:$CH$103,IF(FD$104&gt;2034,84,(60+(FD$104-$AX$104)))))</f>
        <v>9.5256193865846897E-2</v>
      </c>
      <c r="FE176" s="381">
        <f>FD176*(1-VLOOKUP($AW176,'MP-2019_Female'!$A$3:$CH$103,IF(FE$104&gt;2034,84,(60+(FE$104-$AX$104)))))</f>
        <v>9.4532246792466454E-2</v>
      </c>
      <c r="FF176" s="381">
        <f>FE176*(1-VLOOKUP($AW176,'MP-2019_Female'!$A$3:$CH$103,IF(FF$104&gt;2034,84,(60+(FF$104-$AX$104)))))</f>
        <v>9.3813801716843698E-2</v>
      </c>
      <c r="FG176" s="381">
        <f>FF176*(1-VLOOKUP($AW176,'MP-2019_Female'!$A$3:$CH$103,IF(FG$104&gt;2034,84,(60+(FG$104-$AX$104)))))</f>
        <v>9.3100816823795687E-2</v>
      </c>
      <c r="FH176" s="381">
        <f>FG176*(1-VLOOKUP($AW176,'MP-2019_Female'!$A$3:$CH$103,IF(FH$104&gt;2034,84,(60+(FH$104-$AX$104)))))</f>
        <v>9.2393250615934841E-2</v>
      </c>
      <c r="FI176" s="381">
        <f>FH176*(1-VLOOKUP($AW176,'MP-2019_Female'!$A$3:$CH$103,IF(FI$104&gt;2034,84,(60+(FI$104-$AX$104)))))</f>
        <v>9.169106191125373E-2</v>
      </c>
      <c r="FJ176" s="381">
        <f>FI176*(1-VLOOKUP($AW176,'MP-2019_Female'!$A$3:$CH$103,IF(FJ$104&gt;2034,84,(60+(FJ$104-$AX$104)))))</f>
        <v>9.0994209840728202E-2</v>
      </c>
      <c r="FK176" s="381">
        <f>FJ176*(1-VLOOKUP($AW176,'MP-2019_Female'!$A$3:$CH$103,IF(FK$104&gt;2034,84,(60+(FK$104-$AX$104)))))</f>
        <v>9.0302653845938663E-2</v>
      </c>
      <c r="FL176" s="381">
        <f>FK176*(1-VLOOKUP($AW176,'MP-2019_Female'!$A$3:$CH$103,IF(FL$104&gt;2034,84,(60+(FL$104-$AX$104)))))</f>
        <v>8.9616353676709518E-2</v>
      </c>
      <c r="FM176" s="381">
        <f>FL176*(1-VLOOKUP($AW176,'MP-2019_Female'!$A$3:$CH$103,IF(FM$104&gt;2034,84,(60+(FM$104-$AX$104)))))</f>
        <v>8.8935269388766516E-2</v>
      </c>
      <c r="FN176" s="381">
        <f>FM176*(1-VLOOKUP($AW176,'MP-2019_Female'!$A$3:$CH$103,IF(FN$104&gt;2034,84,(60+(FN$104-$AX$104)))))</f>
        <v>8.8259361341411879E-2</v>
      </c>
    </row>
    <row r="177" spans="49:170">
      <c r="AW177" s="172">
        <v>97</v>
      </c>
      <c r="AX177" s="199">
        <f t="shared" si="34"/>
        <v>0.21770966104729675</v>
      </c>
      <c r="AY177" s="334">
        <f t="shared" si="35"/>
        <v>0.22500780000000001</v>
      </c>
      <c r="AZ177" s="381">
        <f>AY177*(1-VLOOKUP($AW177,'MP-2019_Female'!$A$3:$CH$103,IF(AZ$104&gt;2034,84,(60+(AZ$104-$AX$104)))))</f>
        <v>0.2236577532</v>
      </c>
      <c r="BA177" s="381">
        <f>AZ177*(1-VLOOKUP($AW177,'MP-2019_Female'!$A$3:$CH$103,IF(BA$104&gt;2034,84,(60+(BA$104-$AX$104)))))</f>
        <v>0.22242763555740003</v>
      </c>
      <c r="BB177" s="381">
        <f>BA177*(1-VLOOKUP($AW177,'MP-2019_Female'!$A$3:$CH$103,IF(BB$104&gt;2034,84,(60+(BB$104-$AX$104)))))</f>
        <v>0.22135998290672451</v>
      </c>
      <c r="BC177" s="381">
        <f>BB177*(1-VLOOKUP($AW177,'MP-2019_Female'!$A$3:$CH$103,IF(BC$104&gt;2034,84,(60+(BC$104-$AX$104)))))</f>
        <v>0.22047454297509761</v>
      </c>
      <c r="BD177" s="381">
        <f>BC177*(1-VLOOKUP($AW177,'MP-2019_Female'!$A$3:$CH$103,IF(BD$104&gt;2034,84,(60+(BD$104-$AX$104)))))</f>
        <v>0.21976902443757731</v>
      </c>
      <c r="BE177" s="381">
        <f>BD177*(1-VLOOKUP($AW177,'MP-2019_Female'!$A$3:$CH$103,IF(BE$104&gt;2034,84,(60+(BE$104-$AX$104)))))</f>
        <v>0.21908774046182083</v>
      </c>
      <c r="BF177" s="381">
        <f>BE177*(1-VLOOKUP($AW177,'MP-2019_Female'!$A$3:$CH$103,IF(BF$104&gt;2034,84,(60+(BF$104-$AX$104)))))</f>
        <v>0.2184085684663892</v>
      </c>
      <c r="BG177" s="381">
        <f>BF177*(1-VLOOKUP($AW177,'MP-2019_Female'!$A$3:$CH$103,IF(BG$104&gt;2034,84,(60+(BG$104-$AX$104)))))</f>
        <v>0.21770966104729675</v>
      </c>
      <c r="BH177" s="381">
        <f>BG177*(1-VLOOKUP($AW177,'MP-2019_Female'!$A$3:$CH$103,IF(BH$104&gt;2034,84,(60+(BH$104-$AX$104)))))</f>
        <v>0.21696944819973596</v>
      </c>
      <c r="BI177" s="381">
        <f>BH177*(1-VLOOKUP($AW177,'MP-2019_Female'!$A$3:$CH$103,IF(BI$104&gt;2034,84,(60+(BI$104-$AX$104)))))</f>
        <v>0.2161883581862169</v>
      </c>
      <c r="BJ177" s="471">
        <f>BI177*(1-VLOOKUP($AW177,'MP-2019_Female'!$A$3:$CH$103,IF(BJ$104&gt;2034,84,(60+(BJ$104-$AX$104)))))</f>
        <v>0.21532360475347204</v>
      </c>
      <c r="BK177" s="381">
        <f>BJ177*(1-VLOOKUP($AW177,'MP-2019_Female'!$A$3:$CH$103,IF(BK$104&gt;2034,84,(60+(BK$104-$AX$104)))))</f>
        <v>0.21439771325303211</v>
      </c>
      <c r="BL177" s="381">
        <f>BK177*(1-VLOOKUP($AW177,'MP-2019_Female'!$A$3:$CH$103,IF(BL$104&gt;2034,84,(60+(BL$104-$AX$104)))))</f>
        <v>0.21341148377206814</v>
      </c>
      <c r="BM177" s="381">
        <f>BL177*(1-VLOOKUP($AW177,'MP-2019_Female'!$A$3:$CH$103,IF(BM$104&gt;2034,84,(60+(BM$104-$AX$104)))))</f>
        <v>0.21236576750158501</v>
      </c>
      <c r="BN177" s="381">
        <f>BM177*(1-VLOOKUP($AW177,'MP-2019_Female'!$A$3:$CH$103,IF(BN$104&gt;2034,84,(60+(BN$104-$AX$104)))))</f>
        <v>0.21126146551057676</v>
      </c>
      <c r="BO177" s="381">
        <f>BN177*(1-VLOOKUP($AW177,'MP-2019_Female'!$A$3:$CH$103,IF(BO$104&gt;2034,84,(60+(BO$104-$AX$104)))))</f>
        <v>0.21012065359681964</v>
      </c>
      <c r="BP177" s="381">
        <f>BO177*(1-VLOOKUP($AW177,'MP-2019_Female'!$A$3:$CH$103,IF(BP$104&gt;2034,84,(60+(BP$104-$AX$104)))))</f>
        <v>0.20894397793667743</v>
      </c>
      <c r="BQ177" s="381">
        <f>BP177*(1-VLOOKUP($AW177,'MP-2019_Female'!$A$3:$CH$103,IF(BQ$104&gt;2034,84,(60+(BQ$104-$AX$104)))))</f>
        <v>0.20771120846685104</v>
      </c>
      <c r="BR177" s="381">
        <f>BQ177*(1-VLOOKUP($AW177,'MP-2019_Female'!$A$3:$CH$103,IF(BR$104&gt;2034,84,(60+(BR$104-$AX$104)))))</f>
        <v>0.20642339897435658</v>
      </c>
      <c r="BS177" s="381">
        <f>BR177*(1-VLOOKUP($AW177,'MP-2019_Female'!$A$3:$CH$103,IF(BS$104&gt;2034,84,(60+(BS$104-$AX$104)))))</f>
        <v>0.20508164688102326</v>
      </c>
      <c r="BT177" s="381">
        <f>BS177*(1-VLOOKUP($AW177,'MP-2019_Female'!$A$3:$CH$103,IF(BT$104&gt;2034,84,(60+(BT$104-$AX$104)))))</f>
        <v>0.20370759984692038</v>
      </c>
      <c r="BU177" s="381">
        <f>BT177*(1-VLOOKUP($AW177,'MP-2019_Female'!$A$3:$CH$103,IF(BU$104&gt;2034,84,(60+(BU$104-$AX$104)))))</f>
        <v>0.20228164664799195</v>
      </c>
      <c r="BV177" s="381">
        <f>BU177*(1-VLOOKUP($AW177,'MP-2019_Female'!$A$3:$CH$103,IF(BV$104&gt;2034,84,(60+(BV$104-$AX$104)))))</f>
        <v>0.20082521879212642</v>
      </c>
      <c r="BW177" s="381">
        <f>BV177*(1-VLOOKUP($AW177,'MP-2019_Female'!$A$3:$CH$103,IF(BW$104&gt;2034,84,(60+(BW$104-$AX$104)))))</f>
        <v>0.19931902965118548</v>
      </c>
      <c r="BX177" s="381">
        <f>BW177*(1-VLOOKUP($AW177,'MP-2019_Female'!$A$3:$CH$103,IF(BX$104&gt;2034,84,(60+(BX$104-$AX$104)))))</f>
        <v>0.19788393263769694</v>
      </c>
      <c r="BY177" s="381">
        <f>BX177*(1-VLOOKUP($AW177,'MP-2019_Female'!$A$3:$CH$103,IF(BY$104&gt;2034,84,(60+(BY$104-$AX$104)))))</f>
        <v>0.19645916832270552</v>
      </c>
      <c r="BZ177" s="381">
        <f>BY177*(1-VLOOKUP($AW177,'MP-2019_Female'!$A$3:$CH$103,IF(BZ$104&gt;2034,84,(60+(BZ$104-$AX$104)))))</f>
        <v>0.19504466231078205</v>
      </c>
      <c r="CA177" s="381">
        <f>BZ177*(1-VLOOKUP($AW177,'MP-2019_Female'!$A$3:$CH$103,IF(CA$104&gt;2034,84,(60+(CA$104-$AX$104)))))</f>
        <v>0.19364034074214442</v>
      </c>
      <c r="CB177" s="381">
        <f>CA177*(1-VLOOKUP($AW177,'MP-2019_Female'!$A$3:$CH$103,IF(CB$104&gt;2034,84,(60+(CB$104-$AX$104)))))</f>
        <v>0.192246130288801</v>
      </c>
      <c r="CC177" s="381">
        <f>CB177*(1-VLOOKUP($AW177,'MP-2019_Female'!$A$3:$CH$103,IF(CC$104&gt;2034,84,(60+(CC$104-$AX$104)))))</f>
        <v>0.19086195815072163</v>
      </c>
      <c r="CD177" s="381">
        <f>CC177*(1-VLOOKUP($AW177,'MP-2019_Female'!$A$3:$CH$103,IF(CD$104&gt;2034,84,(60+(CD$104-$AX$104)))))</f>
        <v>0.18948775205203644</v>
      </c>
      <c r="CE177" s="381">
        <f>CD177*(1-VLOOKUP($AW177,'MP-2019_Female'!$A$3:$CH$103,IF(CE$104&gt;2034,84,(60+(CE$104-$AX$104)))))</f>
        <v>0.18812344023726177</v>
      </c>
      <c r="CF177" s="381">
        <f>CE177*(1-VLOOKUP($AW177,'MP-2019_Female'!$A$3:$CH$103,IF(CF$104&gt;2034,84,(60+(CF$104-$AX$104)))))</f>
        <v>0.18676895146755348</v>
      </c>
      <c r="CG177" s="381">
        <f>CF177*(1-VLOOKUP($AW177,'MP-2019_Female'!$A$3:$CH$103,IF(CG$104&gt;2034,84,(60+(CG$104-$AX$104)))))</f>
        <v>0.18542421501698711</v>
      </c>
      <c r="CH177" s="381">
        <f>CG177*(1-VLOOKUP($AW177,'MP-2019_Female'!$A$3:$CH$103,IF(CH$104&gt;2034,84,(60+(CH$104-$AX$104)))))</f>
        <v>0.1840891606688648</v>
      </c>
      <c r="CI177" s="381">
        <f>CH177*(1-VLOOKUP($AW177,'MP-2019_Female'!$A$3:$CH$103,IF(CI$104&gt;2034,84,(60+(CI$104-$AX$104)))))</f>
        <v>0.18276371871204897</v>
      </c>
      <c r="CJ177" s="381">
        <f>CI177*(1-VLOOKUP($AW177,'MP-2019_Female'!$A$3:$CH$103,IF(CJ$104&gt;2034,84,(60+(CJ$104-$AX$104)))))</f>
        <v>0.18144781993732223</v>
      </c>
      <c r="CK177" s="381">
        <f>CJ177*(1-VLOOKUP($AW177,'MP-2019_Female'!$A$3:$CH$103,IF(CK$104&gt;2034,84,(60+(CK$104-$AX$104)))))</f>
        <v>0.18014139563377352</v>
      </c>
      <c r="CL177" s="381">
        <f>CK177*(1-VLOOKUP($AW177,'MP-2019_Female'!$A$3:$CH$103,IF(CL$104&gt;2034,84,(60+(CL$104-$AX$104)))))</f>
        <v>0.17884437758521035</v>
      </c>
      <c r="CM177" s="381">
        <f>CL177*(1-VLOOKUP($AW177,'MP-2019_Female'!$A$3:$CH$103,IF(CM$104&gt;2034,84,(60+(CM$104-$AX$104)))))</f>
        <v>0.17755669806659685</v>
      </c>
      <c r="CN177" s="381">
        <f>CM177*(1-VLOOKUP($AW177,'MP-2019_Female'!$A$3:$CH$103,IF(CN$104&gt;2034,84,(60+(CN$104-$AX$104)))))</f>
        <v>0.17627828984051735</v>
      </c>
      <c r="CO177" s="381">
        <f>CN177*(1-VLOOKUP($AW177,'MP-2019_Female'!$A$3:$CH$103,IF(CO$104&gt;2034,84,(60+(CO$104-$AX$104)))))</f>
        <v>0.17500908615366564</v>
      </c>
      <c r="CP177" s="381">
        <f>CO177*(1-VLOOKUP($AW177,'MP-2019_Female'!$A$3:$CH$103,IF(CP$104&gt;2034,84,(60+(CP$104-$AX$104)))))</f>
        <v>0.17374902073335927</v>
      </c>
      <c r="CQ177" s="381">
        <f>CP177*(1-VLOOKUP($AW177,'MP-2019_Female'!$A$3:$CH$103,IF(CQ$104&gt;2034,84,(60+(CQ$104-$AX$104)))))</f>
        <v>0.17249802778407908</v>
      </c>
      <c r="CR177" s="381">
        <f>CQ177*(1-VLOOKUP($AW177,'MP-2019_Female'!$A$3:$CH$103,IF(CR$104&gt;2034,84,(60+(CR$104-$AX$104)))))</f>
        <v>0.17125604198403371</v>
      </c>
      <c r="CS177" s="381">
        <f>CR177*(1-VLOOKUP($AW177,'MP-2019_Female'!$A$3:$CH$103,IF(CS$104&gt;2034,84,(60+(CS$104-$AX$104)))))</f>
        <v>0.17002299848174868</v>
      </c>
      <c r="CT177" s="381">
        <f>CS177*(1-VLOOKUP($AW177,'MP-2019_Female'!$A$3:$CH$103,IF(CT$104&gt;2034,84,(60+(CT$104-$AX$104)))))</f>
        <v>0.16879883289268008</v>
      </c>
      <c r="CU177" s="381">
        <f>CT177*(1-VLOOKUP($AW177,'MP-2019_Female'!$A$3:$CH$103,IF(CU$104&gt;2034,84,(60+(CU$104-$AX$104)))))</f>
        <v>0.16758348129585279</v>
      </c>
      <c r="CV177" s="381">
        <f>CU177*(1-VLOOKUP($AW177,'MP-2019_Female'!$A$3:$CH$103,IF(CV$104&gt;2034,84,(60+(CV$104-$AX$104)))))</f>
        <v>0.16637688023052266</v>
      </c>
      <c r="CW177" s="381">
        <f>CV177*(1-VLOOKUP($AW177,'MP-2019_Female'!$A$3:$CH$103,IF(CW$104&gt;2034,84,(60+(CW$104-$AX$104)))))</f>
        <v>0.16517896669286289</v>
      </c>
      <c r="CX177" s="381">
        <f>CW177*(1-VLOOKUP($AW177,'MP-2019_Female'!$A$3:$CH$103,IF(CX$104&gt;2034,84,(60+(CX$104-$AX$104)))))</f>
        <v>0.16398967813267429</v>
      </c>
      <c r="CY177" s="381">
        <f>CX177*(1-VLOOKUP($AW177,'MP-2019_Female'!$A$3:$CH$103,IF(CY$104&gt;2034,84,(60+(CY$104-$AX$104)))))</f>
        <v>0.16280895245011903</v>
      </c>
      <c r="CZ177" s="381">
        <f>CY177*(1-VLOOKUP($AW177,'MP-2019_Female'!$A$3:$CH$103,IF(CZ$104&gt;2034,84,(60+(CZ$104-$AX$104)))))</f>
        <v>0.16163672799247819</v>
      </c>
      <c r="DA177" s="381">
        <f>CZ177*(1-VLOOKUP($AW177,'MP-2019_Female'!$A$3:$CH$103,IF(DA$104&gt;2034,84,(60+(DA$104-$AX$104)))))</f>
        <v>0.16047294355093236</v>
      </c>
      <c r="DB177" s="381">
        <f>DA177*(1-VLOOKUP($AW177,'MP-2019_Female'!$A$3:$CH$103,IF(DB$104&gt;2034,84,(60+(DB$104-$AX$104)))))</f>
        <v>0.15931753835736565</v>
      </c>
      <c r="DC177" s="381">
        <f>DB177*(1-VLOOKUP($AW177,'MP-2019_Female'!$A$3:$CH$103,IF(DC$104&gt;2034,84,(60+(DC$104-$AX$104)))))</f>
        <v>0.15817045208119263</v>
      </c>
      <c r="DD177" s="381">
        <f>DC177*(1-VLOOKUP($AW177,'MP-2019_Female'!$A$3:$CH$103,IF(DD$104&gt;2034,84,(60+(DD$104-$AX$104)))))</f>
        <v>0.15703162482620803</v>
      </c>
      <c r="DE177" s="381">
        <f>DD177*(1-VLOOKUP($AW177,'MP-2019_Female'!$A$3:$CH$103,IF(DE$104&gt;2034,84,(60+(DE$104-$AX$104)))))</f>
        <v>0.15590099712745933</v>
      </c>
      <c r="DF177" s="381">
        <f>DE177*(1-VLOOKUP($AW177,'MP-2019_Female'!$A$3:$CH$103,IF(DF$104&gt;2034,84,(60+(DF$104-$AX$104)))))</f>
        <v>0.15477850994814163</v>
      </c>
      <c r="DG177" s="381">
        <f>DF177*(1-VLOOKUP($AW177,'MP-2019_Female'!$A$3:$CH$103,IF(DG$104&gt;2034,84,(60+(DG$104-$AX$104)))))</f>
        <v>0.15366410467651501</v>
      </c>
      <c r="DH177" s="381">
        <f>DG177*(1-VLOOKUP($AW177,'MP-2019_Female'!$A$3:$CH$103,IF(DH$104&gt;2034,84,(60+(DH$104-$AX$104)))))</f>
        <v>0.1525577231228441</v>
      </c>
      <c r="DI177" s="381">
        <f>DH177*(1-VLOOKUP($AW177,'MP-2019_Female'!$A$3:$CH$103,IF(DI$104&gt;2034,84,(60+(DI$104-$AX$104)))))</f>
        <v>0.15145930751635964</v>
      </c>
      <c r="DJ177" s="381">
        <f>DI177*(1-VLOOKUP($AW177,'MP-2019_Female'!$A$3:$CH$103,IF(DJ$104&gt;2034,84,(60+(DJ$104-$AX$104)))))</f>
        <v>0.15036880050224186</v>
      </c>
      <c r="DK177" s="381">
        <f>DJ177*(1-VLOOKUP($AW177,'MP-2019_Female'!$A$3:$CH$103,IF(DK$104&gt;2034,84,(60+(DK$104-$AX$104)))))</f>
        <v>0.14928614513862573</v>
      </c>
      <c r="DL177" s="381">
        <f>DK177*(1-VLOOKUP($AW177,'MP-2019_Female'!$A$3:$CH$103,IF(DL$104&gt;2034,84,(60+(DL$104-$AX$104)))))</f>
        <v>0.14821128489362762</v>
      </c>
      <c r="DM177" s="381">
        <f>DL177*(1-VLOOKUP($AW177,'MP-2019_Female'!$A$3:$CH$103,IF(DM$104&gt;2034,84,(60+(DM$104-$AX$104)))))</f>
        <v>0.14714416364239349</v>
      </c>
      <c r="DN177" s="381">
        <f>DM177*(1-VLOOKUP($AW177,'MP-2019_Female'!$A$3:$CH$103,IF(DN$104&gt;2034,84,(60+(DN$104-$AX$104)))))</f>
        <v>0.14608472566416827</v>
      </c>
      <c r="DO177" s="381">
        <f>DN177*(1-VLOOKUP($AW177,'MP-2019_Female'!$A$3:$CH$103,IF(DO$104&gt;2034,84,(60+(DO$104-$AX$104)))))</f>
        <v>0.14503291563938628</v>
      </c>
      <c r="DP177" s="381">
        <f>DO177*(1-VLOOKUP($AW177,'MP-2019_Female'!$A$3:$CH$103,IF(DP$104&gt;2034,84,(60+(DP$104-$AX$104)))))</f>
        <v>0.14398867864678269</v>
      </c>
      <c r="DQ177" s="381">
        <f>DP177*(1-VLOOKUP($AW177,'MP-2019_Female'!$A$3:$CH$103,IF(DQ$104&gt;2034,84,(60+(DQ$104-$AX$104)))))</f>
        <v>0.14295196016052586</v>
      </c>
      <c r="DR177" s="381">
        <f>DQ177*(1-VLOOKUP($AW177,'MP-2019_Female'!$A$3:$CH$103,IF(DR$104&gt;2034,84,(60+(DR$104-$AX$104)))))</f>
        <v>0.14192270604737006</v>
      </c>
      <c r="DS177" s="381">
        <f>DR177*(1-VLOOKUP($AW177,'MP-2019_Female'!$A$3:$CH$103,IF(DS$104&gt;2034,84,(60+(DS$104-$AX$104)))))</f>
        <v>0.140900862563829</v>
      </c>
      <c r="DT177" s="381">
        <f>DS177*(1-VLOOKUP($AW177,'MP-2019_Female'!$A$3:$CH$103,IF(DT$104&gt;2034,84,(60+(DT$104-$AX$104)))))</f>
        <v>0.13988637635336942</v>
      </c>
      <c r="DU177" s="381">
        <f>DT177*(1-VLOOKUP($AW177,'MP-2019_Female'!$A$3:$CH$103,IF(DU$104&gt;2034,84,(60+(DU$104-$AX$104)))))</f>
        <v>0.13887919444362518</v>
      </c>
      <c r="DV177" s="381">
        <f>DU177*(1-VLOOKUP($AW177,'MP-2019_Female'!$A$3:$CH$103,IF(DV$104&gt;2034,84,(60+(DV$104-$AX$104)))))</f>
        <v>0.13787926424363109</v>
      </c>
      <c r="DW177" s="381">
        <f>DV177*(1-VLOOKUP($AW177,'MP-2019_Female'!$A$3:$CH$103,IF(DW$104&gt;2034,84,(60+(DW$104-$AX$104)))))</f>
        <v>0.13688653354107694</v>
      </c>
      <c r="DX177" s="381">
        <f>DW177*(1-VLOOKUP($AW177,'MP-2019_Female'!$A$3:$CH$103,IF(DX$104&gt;2034,84,(60+(DX$104-$AX$104)))))</f>
        <v>0.13590095049958117</v>
      </c>
      <c r="DY177" s="381">
        <f>DX177*(1-VLOOKUP($AW177,'MP-2019_Female'!$A$3:$CH$103,IF(DY$104&gt;2034,84,(60+(DY$104-$AX$104)))))</f>
        <v>0.1349224636559842</v>
      </c>
      <c r="DZ177" s="381">
        <f>DY177*(1-VLOOKUP($AW177,'MP-2019_Female'!$A$3:$CH$103,IF(DZ$104&gt;2034,84,(60+(DZ$104-$AX$104)))))</f>
        <v>0.13395102191766112</v>
      </c>
      <c r="EA177" s="381">
        <f>DZ177*(1-VLOOKUP($AW177,'MP-2019_Female'!$A$3:$CH$103,IF(EA$104&gt;2034,84,(60+(EA$104-$AX$104)))))</f>
        <v>0.13298657455985397</v>
      </c>
      <c r="EB177" s="381">
        <f>EA177*(1-VLOOKUP($AW177,'MP-2019_Female'!$A$3:$CH$103,IF(EB$104&gt;2034,84,(60+(EB$104-$AX$104)))))</f>
        <v>0.13202907122302301</v>
      </c>
      <c r="EC177" s="381">
        <f>EB177*(1-VLOOKUP($AW177,'MP-2019_Female'!$A$3:$CH$103,IF(EC$104&gt;2034,84,(60+(EC$104-$AX$104)))))</f>
        <v>0.13107846191021724</v>
      </c>
      <c r="ED177" s="381">
        <f>EC177*(1-VLOOKUP($AW177,'MP-2019_Female'!$A$3:$CH$103,IF(ED$104&gt;2034,84,(60+(ED$104-$AX$104)))))</f>
        <v>0.13013469698446367</v>
      </c>
      <c r="EE177" s="381">
        <f>ED177*(1-VLOOKUP($AW177,'MP-2019_Female'!$A$3:$CH$103,IF(EE$104&gt;2034,84,(60+(EE$104-$AX$104)))))</f>
        <v>0.12919772716617553</v>
      </c>
      <c r="EF177" s="381">
        <f>EE177*(1-VLOOKUP($AW177,'MP-2019_Female'!$A$3:$CH$103,IF(EF$104&gt;2034,84,(60+(EF$104-$AX$104)))))</f>
        <v>0.12826750353057906</v>
      </c>
      <c r="EG177" s="381">
        <f>EF177*(1-VLOOKUP($AW177,'MP-2019_Female'!$A$3:$CH$103,IF(EG$104&gt;2034,84,(60+(EG$104-$AX$104)))))</f>
        <v>0.12734397750515888</v>
      </c>
      <c r="EH177" s="381">
        <f>EG177*(1-VLOOKUP($AW177,'MP-2019_Female'!$A$3:$CH$103,IF(EH$104&gt;2034,84,(60+(EH$104-$AX$104)))))</f>
        <v>0.12642710086712175</v>
      </c>
      <c r="EI177" s="381">
        <f>EH177*(1-VLOOKUP($AW177,'MP-2019_Female'!$A$3:$CH$103,IF(EI$104&gt;2034,84,(60+(EI$104-$AX$104)))))</f>
        <v>0.12551682574087847</v>
      </c>
      <c r="EJ177" s="381">
        <f>EI177*(1-VLOOKUP($AW177,'MP-2019_Female'!$A$3:$CH$103,IF(EJ$104&gt;2034,84,(60+(EJ$104-$AX$104)))))</f>
        <v>0.12461310459554414</v>
      </c>
      <c r="EK177" s="381">
        <f>EJ177*(1-VLOOKUP($AW177,'MP-2019_Female'!$A$3:$CH$103,IF(EK$104&gt;2034,84,(60+(EK$104-$AX$104)))))</f>
        <v>0.12371589024245623</v>
      </c>
      <c r="EL177" s="381">
        <f>EK177*(1-VLOOKUP($AW177,'MP-2019_Female'!$A$3:$CH$103,IF(EL$104&gt;2034,84,(60+(EL$104-$AX$104)))))</f>
        <v>0.12282513583271054</v>
      </c>
      <c r="EM177" s="381">
        <f>EL177*(1-VLOOKUP($AW177,'MP-2019_Female'!$A$3:$CH$103,IF(EM$104&gt;2034,84,(60+(EM$104-$AX$104)))))</f>
        <v>0.12194079485471503</v>
      </c>
      <c r="EN177" s="381">
        <f>EM177*(1-VLOOKUP($AW177,'MP-2019_Female'!$A$3:$CH$103,IF(EN$104&gt;2034,84,(60+(EN$104-$AX$104)))))</f>
        <v>0.12106282113176108</v>
      </c>
      <c r="EO177" s="381">
        <f>EN177*(1-VLOOKUP($AW177,'MP-2019_Female'!$A$3:$CH$103,IF(EO$104&gt;2034,84,(60+(EO$104-$AX$104)))))</f>
        <v>0.12019116881961239</v>
      </c>
      <c r="EP177" s="381">
        <f>EO177*(1-VLOOKUP($AW177,'MP-2019_Female'!$A$3:$CH$103,IF(EP$104&gt;2034,84,(60+(EP$104-$AX$104)))))</f>
        <v>0.11932579240411119</v>
      </c>
      <c r="EQ177" s="381">
        <f>EP177*(1-VLOOKUP($AW177,'MP-2019_Female'!$A$3:$CH$103,IF(EQ$104&gt;2034,84,(60+(EQ$104-$AX$104)))))</f>
        <v>0.11846664669880159</v>
      </c>
      <c r="ER177" s="381">
        <f>EQ177*(1-VLOOKUP($AW177,'MP-2019_Female'!$A$3:$CH$103,IF(ER$104&gt;2034,84,(60+(ER$104-$AX$104)))))</f>
        <v>0.11761368684257023</v>
      </c>
      <c r="ES177" s="381">
        <f>ER177*(1-VLOOKUP($AW177,'MP-2019_Female'!$A$3:$CH$103,IF(ES$104&gt;2034,84,(60+(ES$104-$AX$104)))))</f>
        <v>0.11676686829730373</v>
      </c>
      <c r="ET177" s="381">
        <f>ES177*(1-VLOOKUP($AW177,'MP-2019_Female'!$A$3:$CH$103,IF(ET$104&gt;2034,84,(60+(ET$104-$AX$104)))))</f>
        <v>0.11592614684556315</v>
      </c>
      <c r="EU177" s="381">
        <f>ET177*(1-VLOOKUP($AW177,'MP-2019_Female'!$A$3:$CH$103,IF(EU$104&gt;2034,84,(60+(EU$104-$AX$104)))))</f>
        <v>0.11509147858827511</v>
      </c>
      <c r="EV177" s="381">
        <f>EU177*(1-VLOOKUP($AW177,'MP-2019_Female'!$A$3:$CH$103,IF(EV$104&gt;2034,84,(60+(EV$104-$AX$104)))))</f>
        <v>0.11426281994243953</v>
      </c>
      <c r="EW177" s="381">
        <f>EV177*(1-VLOOKUP($AW177,'MP-2019_Female'!$A$3:$CH$103,IF(EW$104&gt;2034,84,(60+(EW$104-$AX$104)))))</f>
        <v>0.11344012763885397</v>
      </c>
      <c r="EX177" s="381">
        <f>EW177*(1-VLOOKUP($AW177,'MP-2019_Female'!$A$3:$CH$103,IF(EX$104&gt;2034,84,(60+(EX$104-$AX$104)))))</f>
        <v>0.11262335871985422</v>
      </c>
      <c r="EY177" s="381">
        <f>EX177*(1-VLOOKUP($AW177,'MP-2019_Female'!$A$3:$CH$103,IF(EY$104&gt;2034,84,(60+(EY$104-$AX$104)))))</f>
        <v>0.11181247053707127</v>
      </c>
      <c r="EZ177" s="381">
        <f>EY177*(1-VLOOKUP($AW177,'MP-2019_Female'!$A$3:$CH$103,IF(EZ$104&gt;2034,84,(60+(EZ$104-$AX$104)))))</f>
        <v>0.11100742074920436</v>
      </c>
      <c r="FA177" s="381">
        <f>EZ177*(1-VLOOKUP($AW177,'MP-2019_Female'!$A$3:$CH$103,IF(FA$104&gt;2034,84,(60+(FA$104-$AX$104)))))</f>
        <v>0.11020816731981009</v>
      </c>
      <c r="FB177" s="381">
        <f>FA177*(1-VLOOKUP($AW177,'MP-2019_Female'!$A$3:$CH$103,IF(FB$104&gt;2034,84,(60+(FB$104-$AX$104)))))</f>
        <v>0.10941466851510746</v>
      </c>
      <c r="FC177" s="381">
        <f>FB177*(1-VLOOKUP($AW177,'MP-2019_Female'!$A$3:$CH$103,IF(FC$104&gt;2034,84,(60+(FC$104-$AX$104)))))</f>
        <v>0.10862688290179869</v>
      </c>
      <c r="FD177" s="381">
        <f>FC177*(1-VLOOKUP($AW177,'MP-2019_Female'!$A$3:$CH$103,IF(FD$104&gt;2034,84,(60+(FD$104-$AX$104)))))</f>
        <v>0.10784476934490574</v>
      </c>
      <c r="FE177" s="381">
        <f>FD177*(1-VLOOKUP($AW177,'MP-2019_Female'!$A$3:$CH$103,IF(FE$104&gt;2034,84,(60+(FE$104-$AX$104)))))</f>
        <v>0.10706828700562242</v>
      </c>
      <c r="FF177" s="381">
        <f>FE177*(1-VLOOKUP($AW177,'MP-2019_Female'!$A$3:$CH$103,IF(FF$104&gt;2034,84,(60+(FF$104-$AX$104)))))</f>
        <v>0.10629739533918194</v>
      </c>
      <c r="FG177" s="381">
        <f>FF177*(1-VLOOKUP($AW177,'MP-2019_Female'!$A$3:$CH$103,IF(FG$104&gt;2034,84,(60+(FG$104-$AX$104)))))</f>
        <v>0.10553205409273983</v>
      </c>
      <c r="FH177" s="381">
        <f>FG177*(1-VLOOKUP($AW177,'MP-2019_Female'!$A$3:$CH$103,IF(FH$104&gt;2034,84,(60+(FH$104-$AX$104)))))</f>
        <v>0.1047722233032721</v>
      </c>
      <c r="FI177" s="381">
        <f>FH177*(1-VLOOKUP($AW177,'MP-2019_Female'!$A$3:$CH$103,IF(FI$104&gt;2034,84,(60+(FI$104-$AX$104)))))</f>
        <v>0.10401786329548854</v>
      </c>
      <c r="FJ177" s="381">
        <f>FI177*(1-VLOOKUP($AW177,'MP-2019_Female'!$A$3:$CH$103,IF(FJ$104&gt;2034,84,(60+(FJ$104-$AX$104)))))</f>
        <v>0.10326893467976102</v>
      </c>
      <c r="FK177" s="381">
        <f>FJ177*(1-VLOOKUP($AW177,'MP-2019_Female'!$A$3:$CH$103,IF(FK$104&gt;2034,84,(60+(FK$104-$AX$104)))))</f>
        <v>0.10252539835006674</v>
      </c>
      <c r="FL177" s="381">
        <f>FK177*(1-VLOOKUP($AW177,'MP-2019_Female'!$A$3:$CH$103,IF(FL$104&gt;2034,84,(60+(FL$104-$AX$104)))))</f>
        <v>0.10178721548194626</v>
      </c>
      <c r="FM177" s="381">
        <f>FL177*(1-VLOOKUP($AW177,'MP-2019_Female'!$A$3:$CH$103,IF(FM$104&gt;2034,84,(60+(FM$104-$AX$104)))))</f>
        <v>0.10105434753047625</v>
      </c>
      <c r="FN177" s="381">
        <f>FM177*(1-VLOOKUP($AW177,'MP-2019_Female'!$A$3:$CH$103,IF(FN$104&gt;2034,84,(60+(FN$104-$AX$104)))))</f>
        <v>0.10032675622825682</v>
      </c>
    </row>
    <row r="178" spans="49:170">
      <c r="AW178" s="172">
        <v>98</v>
      </c>
      <c r="AX178" s="199">
        <f t="shared" si="34"/>
        <v>0.23642495922145035</v>
      </c>
      <c r="AY178" s="334">
        <f t="shared" si="35"/>
        <v>0.24388469999999998</v>
      </c>
      <c r="AZ178" s="381">
        <f>AY178*(1-VLOOKUP($AW178,'MP-2019_Female'!$A$3:$CH$103,IF(AZ$104&gt;2034,84,(60+(AZ$104-$AX$104)))))</f>
        <v>0.24249455720999996</v>
      </c>
      <c r="BA178" s="381">
        <f>AZ178*(1-VLOOKUP($AW178,'MP-2019_Female'!$A$3:$CH$103,IF(BA$104&gt;2034,84,(60+(BA$104-$AX$104)))))</f>
        <v>0.24123358551250795</v>
      </c>
      <c r="BB178" s="381">
        <f>BA178*(1-VLOOKUP($AW178,'MP-2019_Female'!$A$3:$CH$103,IF(BB$104&gt;2034,84,(60+(BB$104-$AX$104)))))</f>
        <v>0.24014803437770169</v>
      </c>
      <c r="BC178" s="381">
        <f>BB178*(1-VLOOKUP($AW178,'MP-2019_Female'!$A$3:$CH$103,IF(BC$104&gt;2034,84,(60+(BC$104-$AX$104)))))</f>
        <v>0.23923547184706642</v>
      </c>
      <c r="BD178" s="381">
        <f>BC178*(1-VLOOKUP($AW178,'MP-2019_Female'!$A$3:$CH$103,IF(BD$104&gt;2034,84,(60+(BD$104-$AX$104)))))</f>
        <v>0.23851776543152522</v>
      </c>
      <c r="BE178" s="381">
        <f>BD178*(1-VLOOKUP($AW178,'MP-2019_Female'!$A$3:$CH$103,IF(BE$104&gt;2034,84,(60+(BE$104-$AX$104)))))</f>
        <v>0.2378260639117738</v>
      </c>
      <c r="BF178" s="381">
        <f>BE178*(1-VLOOKUP($AW178,'MP-2019_Female'!$A$3:$CH$103,IF(BF$104&gt;2034,84,(60+(BF$104-$AX$104)))))</f>
        <v>0.23713636832642965</v>
      </c>
      <c r="BG178" s="381">
        <f>BF178*(1-VLOOKUP($AW178,'MP-2019_Female'!$A$3:$CH$103,IF(BG$104&gt;2034,84,(60+(BG$104-$AX$104)))))</f>
        <v>0.23642495922145035</v>
      </c>
      <c r="BH178" s="381">
        <f>BG178*(1-VLOOKUP($AW178,'MP-2019_Female'!$A$3:$CH$103,IF(BH$104&gt;2034,84,(60+(BH$104-$AX$104)))))</f>
        <v>0.2356683993519417</v>
      </c>
      <c r="BI178" s="381">
        <f>BH178*(1-VLOOKUP($AW178,'MP-2019_Female'!$A$3:$CH$103,IF(BI$104&gt;2034,84,(60+(BI$104-$AX$104)))))</f>
        <v>0.23486712679414512</v>
      </c>
      <c r="BJ178" s="471">
        <f>BI178*(1-VLOOKUP($AW178,'MP-2019_Female'!$A$3:$CH$103,IF(BJ$104&gt;2034,84,(60+(BJ$104-$AX$104)))))</f>
        <v>0.23399811842500678</v>
      </c>
      <c r="BK178" s="381">
        <f>BJ178*(1-VLOOKUP($AW178,'MP-2019_Female'!$A$3:$CH$103,IF(BK$104&gt;2034,84,(60+(BK$104-$AX$104)))))</f>
        <v>0.23303872613946425</v>
      </c>
      <c r="BL178" s="381">
        <f>BK178*(1-VLOOKUP($AW178,'MP-2019_Female'!$A$3:$CH$103,IF(BL$104&gt;2034,84,(60+(BL$104-$AX$104)))))</f>
        <v>0.23201335574445062</v>
      </c>
      <c r="BM178" s="381">
        <f>BL178*(1-VLOOKUP($AW178,'MP-2019_Female'!$A$3:$CH$103,IF(BM$104&gt;2034,84,(60+(BM$104-$AX$104)))))</f>
        <v>0.23092289297245169</v>
      </c>
      <c r="BN178" s="381">
        <f>BM178*(1-VLOOKUP($AW178,'MP-2019_Female'!$A$3:$CH$103,IF(BN$104&gt;2034,84,(60+(BN$104-$AX$104)))))</f>
        <v>0.22979137079688666</v>
      </c>
      <c r="BO178" s="381">
        <f>BN178*(1-VLOOKUP($AW178,'MP-2019_Female'!$A$3:$CH$103,IF(BO$104&gt;2034,84,(60+(BO$104-$AX$104)))))</f>
        <v>0.22861943480582253</v>
      </c>
      <c r="BP178" s="381">
        <f>BO178*(1-VLOOKUP($AW178,'MP-2019_Female'!$A$3:$CH$103,IF(BP$104&gt;2034,84,(60+(BP$104-$AX$104)))))</f>
        <v>0.22740775180135167</v>
      </c>
      <c r="BQ178" s="381">
        <f>BP178*(1-VLOOKUP($AW178,'MP-2019_Female'!$A$3:$CH$103,IF(BQ$104&gt;2034,84,(60+(BQ$104-$AX$104)))))</f>
        <v>0.2261342683912641</v>
      </c>
      <c r="BR178" s="381">
        <f>BQ178*(1-VLOOKUP($AW178,'MP-2019_Female'!$A$3:$CH$103,IF(BR$104&gt;2034,84,(60+(BR$104-$AX$104)))))</f>
        <v>0.22480007620775563</v>
      </c>
      <c r="BS178" s="381">
        <f>BR178*(1-VLOOKUP($AW178,'MP-2019_Female'!$A$3:$CH$103,IF(BS$104&gt;2034,84,(60+(BS$104-$AX$104)))))</f>
        <v>0.22342879574288832</v>
      </c>
      <c r="BT178" s="381">
        <f>BS178*(1-VLOOKUP($AW178,'MP-2019_Female'!$A$3:$CH$103,IF(BT$104&gt;2034,84,(60+(BT$104-$AX$104)))))</f>
        <v>0.22199885145013384</v>
      </c>
      <c r="BU178" s="381">
        <f>BT178*(1-VLOOKUP($AW178,'MP-2019_Female'!$A$3:$CH$103,IF(BU$104&gt;2034,84,(60+(BU$104-$AX$104)))))</f>
        <v>0.22053365903056296</v>
      </c>
      <c r="BV178" s="381">
        <f>BU178*(1-VLOOKUP($AW178,'MP-2019_Female'!$A$3:$CH$103,IF(BV$104&gt;2034,84,(60+(BV$104-$AX$104)))))</f>
        <v>0.21903403014915512</v>
      </c>
      <c r="BW178" s="381">
        <f>BV178*(1-VLOOKUP($AW178,'MP-2019_Female'!$A$3:$CH$103,IF(BW$104&gt;2034,84,(60+(BW$104-$AX$104)))))</f>
        <v>0.21750079193811103</v>
      </c>
      <c r="BX178" s="381">
        <f>BW178*(1-VLOOKUP($AW178,'MP-2019_Female'!$A$3:$CH$103,IF(BX$104&gt;2034,84,(60+(BX$104-$AX$104)))))</f>
        <v>0.21602178655293186</v>
      </c>
      <c r="BY178" s="381">
        <f>BX178*(1-VLOOKUP($AW178,'MP-2019_Female'!$A$3:$CH$103,IF(BY$104&gt;2034,84,(60+(BY$104-$AX$104)))))</f>
        <v>0.21455283840437192</v>
      </c>
      <c r="BZ178" s="381">
        <f>BY178*(1-VLOOKUP($AW178,'MP-2019_Female'!$A$3:$CH$103,IF(BZ$104&gt;2034,84,(60+(BZ$104-$AX$104)))))</f>
        <v>0.21309387910322219</v>
      </c>
      <c r="CA178" s="381">
        <f>BZ178*(1-VLOOKUP($AW178,'MP-2019_Female'!$A$3:$CH$103,IF(CA$104&gt;2034,84,(60+(CA$104-$AX$104)))))</f>
        <v>0.21164484072532028</v>
      </c>
      <c r="CB178" s="381">
        <f>CA178*(1-VLOOKUP($AW178,'MP-2019_Female'!$A$3:$CH$103,IF(CB$104&gt;2034,84,(60+(CB$104-$AX$104)))))</f>
        <v>0.2102056558083881</v>
      </c>
      <c r="CC178" s="381">
        <f>CB178*(1-VLOOKUP($AW178,'MP-2019_Female'!$A$3:$CH$103,IF(CC$104&gt;2034,84,(60+(CC$104-$AX$104)))))</f>
        <v>0.20877625734889105</v>
      </c>
      <c r="CD178" s="381">
        <f>CC178*(1-VLOOKUP($AW178,'MP-2019_Female'!$A$3:$CH$103,IF(CD$104&gt;2034,84,(60+(CD$104-$AX$104)))))</f>
        <v>0.20735657879891858</v>
      </c>
      <c r="CE178" s="381">
        <f>CD178*(1-VLOOKUP($AW178,'MP-2019_Female'!$A$3:$CH$103,IF(CE$104&gt;2034,84,(60+(CE$104-$AX$104)))))</f>
        <v>0.20594655406308593</v>
      </c>
      <c r="CF178" s="381">
        <f>CE178*(1-VLOOKUP($AW178,'MP-2019_Female'!$A$3:$CH$103,IF(CF$104&gt;2034,84,(60+(CF$104-$AX$104)))))</f>
        <v>0.20454611749545695</v>
      </c>
      <c r="CG178" s="381">
        <f>CF178*(1-VLOOKUP($AW178,'MP-2019_Female'!$A$3:$CH$103,IF(CG$104&gt;2034,84,(60+(CG$104-$AX$104)))))</f>
        <v>0.20315520389648783</v>
      </c>
      <c r="CH178" s="381">
        <f>CG178*(1-VLOOKUP($AW178,'MP-2019_Female'!$A$3:$CH$103,IF(CH$104&gt;2034,84,(60+(CH$104-$AX$104)))))</f>
        <v>0.20177374850999172</v>
      </c>
      <c r="CI178" s="381">
        <f>CH178*(1-VLOOKUP($AW178,'MP-2019_Female'!$A$3:$CH$103,IF(CI$104&gt;2034,84,(60+(CI$104-$AX$104)))))</f>
        <v>0.20040168702012376</v>
      </c>
      <c r="CJ178" s="381">
        <f>CI178*(1-VLOOKUP($AW178,'MP-2019_Female'!$A$3:$CH$103,IF(CJ$104&gt;2034,84,(60+(CJ$104-$AX$104)))))</f>
        <v>0.19903895554838691</v>
      </c>
      <c r="CK178" s="381">
        <f>CJ178*(1-VLOOKUP($AW178,'MP-2019_Female'!$A$3:$CH$103,IF(CK$104&gt;2034,84,(60+(CK$104-$AX$104)))))</f>
        <v>0.19768549065065788</v>
      </c>
      <c r="CL178" s="381">
        <f>CK178*(1-VLOOKUP($AW178,'MP-2019_Female'!$A$3:$CH$103,IF(CL$104&gt;2034,84,(60+(CL$104-$AX$104)))))</f>
        <v>0.1963412293142334</v>
      </c>
      <c r="CM178" s="381">
        <f>CL178*(1-VLOOKUP($AW178,'MP-2019_Female'!$A$3:$CH$103,IF(CM$104&gt;2034,84,(60+(CM$104-$AX$104)))))</f>
        <v>0.19500610895489659</v>
      </c>
      <c r="CN178" s="381">
        <f>CM178*(1-VLOOKUP($AW178,'MP-2019_Female'!$A$3:$CH$103,IF(CN$104&gt;2034,84,(60+(CN$104-$AX$104)))))</f>
        <v>0.19368006741400329</v>
      </c>
      <c r="CO178" s="381">
        <f>CN178*(1-VLOOKUP($AW178,'MP-2019_Female'!$A$3:$CH$103,IF(CO$104&gt;2034,84,(60+(CO$104-$AX$104)))))</f>
        <v>0.19236304295558806</v>
      </c>
      <c r="CP178" s="381">
        <f>CO178*(1-VLOOKUP($AW178,'MP-2019_Female'!$A$3:$CH$103,IF(CP$104&gt;2034,84,(60+(CP$104-$AX$104)))))</f>
        <v>0.19105497426349005</v>
      </c>
      <c r="CQ178" s="381">
        <f>CP178*(1-VLOOKUP($AW178,'MP-2019_Female'!$A$3:$CH$103,IF(CQ$104&gt;2034,84,(60+(CQ$104-$AX$104)))))</f>
        <v>0.18975580043849832</v>
      </c>
      <c r="CR178" s="381">
        <f>CQ178*(1-VLOOKUP($AW178,'MP-2019_Female'!$A$3:$CH$103,IF(CR$104&gt;2034,84,(60+(CR$104-$AX$104)))))</f>
        <v>0.18846546099551653</v>
      </c>
      <c r="CS178" s="381">
        <f>CR178*(1-VLOOKUP($AW178,'MP-2019_Female'!$A$3:$CH$103,IF(CS$104&gt;2034,84,(60+(CS$104-$AX$104)))))</f>
        <v>0.18718389586074702</v>
      </c>
      <c r="CT178" s="381">
        <f>CS178*(1-VLOOKUP($AW178,'MP-2019_Female'!$A$3:$CH$103,IF(CT$104&gt;2034,84,(60+(CT$104-$AX$104)))))</f>
        <v>0.18591104536889394</v>
      </c>
      <c r="CU178" s="381">
        <f>CT178*(1-VLOOKUP($AW178,'MP-2019_Female'!$A$3:$CH$103,IF(CU$104&gt;2034,84,(60+(CU$104-$AX$104)))))</f>
        <v>0.18464685026038546</v>
      </c>
      <c r="CV178" s="381">
        <f>CU178*(1-VLOOKUP($AW178,'MP-2019_Female'!$A$3:$CH$103,IF(CV$104&gt;2034,84,(60+(CV$104-$AX$104)))))</f>
        <v>0.18339125167861484</v>
      </c>
      <c r="CW178" s="381">
        <f>CV178*(1-VLOOKUP($AW178,'MP-2019_Female'!$A$3:$CH$103,IF(CW$104&gt;2034,84,(60+(CW$104-$AX$104)))))</f>
        <v>0.18214419116720024</v>
      </c>
      <c r="CX178" s="381">
        <f>CW178*(1-VLOOKUP($AW178,'MP-2019_Female'!$A$3:$CH$103,IF(CX$104&gt;2034,84,(60+(CX$104-$AX$104)))))</f>
        <v>0.18090561066726327</v>
      </c>
      <c r="CY178" s="381">
        <f>CX178*(1-VLOOKUP($AW178,'MP-2019_Female'!$A$3:$CH$103,IF(CY$104&gt;2034,84,(60+(CY$104-$AX$104)))))</f>
        <v>0.17967545251472586</v>
      </c>
      <c r="CZ178" s="381">
        <f>CY178*(1-VLOOKUP($AW178,'MP-2019_Female'!$A$3:$CH$103,IF(CZ$104&gt;2034,84,(60+(CZ$104-$AX$104)))))</f>
        <v>0.17845365943762573</v>
      </c>
      <c r="DA178" s="381">
        <f>CZ178*(1-VLOOKUP($AW178,'MP-2019_Female'!$A$3:$CH$103,IF(DA$104&gt;2034,84,(60+(DA$104-$AX$104)))))</f>
        <v>0.17724017455344987</v>
      </c>
      <c r="DB178" s="381">
        <f>DA178*(1-VLOOKUP($AW178,'MP-2019_Female'!$A$3:$CH$103,IF(DB$104&gt;2034,84,(60+(DB$104-$AX$104)))))</f>
        <v>0.1760349413664864</v>
      </c>
      <c r="DC178" s="381">
        <f>DB178*(1-VLOOKUP($AW178,'MP-2019_Female'!$A$3:$CH$103,IF(DC$104&gt;2034,84,(60+(DC$104-$AX$104)))))</f>
        <v>0.17483790376519429</v>
      </c>
      <c r="DD178" s="381">
        <f>DC178*(1-VLOOKUP($AW178,'MP-2019_Female'!$A$3:$CH$103,IF(DD$104&gt;2034,84,(60+(DD$104-$AX$104)))))</f>
        <v>0.17364900601959096</v>
      </c>
      <c r="DE178" s="381">
        <f>DD178*(1-VLOOKUP($AW178,'MP-2019_Female'!$A$3:$CH$103,IF(DE$104&gt;2034,84,(60+(DE$104-$AX$104)))))</f>
        <v>0.17246819277865774</v>
      </c>
      <c r="DF178" s="381">
        <f>DE178*(1-VLOOKUP($AW178,'MP-2019_Female'!$A$3:$CH$103,IF(DF$104&gt;2034,84,(60+(DF$104-$AX$104)))))</f>
        <v>0.17129540906776286</v>
      </c>
      <c r="DG178" s="381">
        <f>DF178*(1-VLOOKUP($AW178,'MP-2019_Female'!$A$3:$CH$103,IF(DG$104&gt;2034,84,(60+(DG$104-$AX$104)))))</f>
        <v>0.17013060028610208</v>
      </c>
      <c r="DH178" s="381">
        <f>DG178*(1-VLOOKUP($AW178,'MP-2019_Female'!$A$3:$CH$103,IF(DH$104&gt;2034,84,(60+(DH$104-$AX$104)))))</f>
        <v>0.16897371220415658</v>
      </c>
      <c r="DI178" s="381">
        <f>DH178*(1-VLOOKUP($AW178,'MP-2019_Female'!$A$3:$CH$103,IF(DI$104&gt;2034,84,(60+(DI$104-$AX$104)))))</f>
        <v>0.16782469096116831</v>
      </c>
      <c r="DJ178" s="381">
        <f>DI178*(1-VLOOKUP($AW178,'MP-2019_Female'!$A$3:$CH$103,IF(DJ$104&gt;2034,84,(60+(DJ$104-$AX$104)))))</f>
        <v>0.16668348306263236</v>
      </c>
      <c r="DK178" s="381">
        <f>DJ178*(1-VLOOKUP($AW178,'MP-2019_Female'!$A$3:$CH$103,IF(DK$104&gt;2034,84,(60+(DK$104-$AX$104)))))</f>
        <v>0.16555003537780646</v>
      </c>
      <c r="DL178" s="381">
        <f>DK178*(1-VLOOKUP($AW178,'MP-2019_Female'!$A$3:$CH$103,IF(DL$104&gt;2034,84,(60+(DL$104-$AX$104)))))</f>
        <v>0.16442429513723739</v>
      </c>
      <c r="DM178" s="381">
        <f>DL178*(1-VLOOKUP($AW178,'MP-2019_Female'!$A$3:$CH$103,IF(DM$104&gt;2034,84,(60+(DM$104-$AX$104)))))</f>
        <v>0.16330620993030417</v>
      </c>
      <c r="DN178" s="381">
        <f>DM178*(1-VLOOKUP($AW178,'MP-2019_Female'!$A$3:$CH$103,IF(DN$104&gt;2034,84,(60+(DN$104-$AX$104)))))</f>
        <v>0.1621957277027781</v>
      </c>
      <c r="DO178" s="381">
        <f>DN178*(1-VLOOKUP($AW178,'MP-2019_Female'!$A$3:$CH$103,IF(DO$104&gt;2034,84,(60+(DO$104-$AX$104)))))</f>
        <v>0.16109279675439919</v>
      </c>
      <c r="DP178" s="381">
        <f>DO178*(1-VLOOKUP($AW178,'MP-2019_Female'!$A$3:$CH$103,IF(DP$104&gt;2034,84,(60+(DP$104-$AX$104)))))</f>
        <v>0.15999736573646928</v>
      </c>
      <c r="DQ178" s="381">
        <f>DP178*(1-VLOOKUP($AW178,'MP-2019_Female'!$A$3:$CH$103,IF(DQ$104&gt;2034,84,(60+(DQ$104-$AX$104)))))</f>
        <v>0.15890938364946128</v>
      </c>
      <c r="DR178" s="381">
        <f>DQ178*(1-VLOOKUP($AW178,'MP-2019_Female'!$A$3:$CH$103,IF(DR$104&gt;2034,84,(60+(DR$104-$AX$104)))))</f>
        <v>0.15782879984064493</v>
      </c>
      <c r="DS178" s="381">
        <f>DR178*(1-VLOOKUP($AW178,'MP-2019_Female'!$A$3:$CH$103,IF(DS$104&gt;2034,84,(60+(DS$104-$AX$104)))))</f>
        <v>0.15675556400172855</v>
      </c>
      <c r="DT178" s="381">
        <f>DS178*(1-VLOOKUP($AW178,'MP-2019_Female'!$A$3:$CH$103,IF(DT$104&gt;2034,84,(60+(DT$104-$AX$104)))))</f>
        <v>0.1556896261665168</v>
      </c>
      <c r="DU178" s="381">
        <f>DT178*(1-VLOOKUP($AW178,'MP-2019_Female'!$A$3:$CH$103,IF(DU$104&gt;2034,84,(60+(DU$104-$AX$104)))))</f>
        <v>0.15463093670858447</v>
      </c>
      <c r="DV178" s="381">
        <f>DU178*(1-VLOOKUP($AW178,'MP-2019_Female'!$A$3:$CH$103,IF(DV$104&gt;2034,84,(60+(DV$104-$AX$104)))))</f>
        <v>0.15357944633896609</v>
      </c>
      <c r="DW178" s="381">
        <f>DV178*(1-VLOOKUP($AW178,'MP-2019_Female'!$A$3:$CH$103,IF(DW$104&gt;2034,84,(60+(DW$104-$AX$104)))))</f>
        <v>0.15253510610386112</v>
      </c>
      <c r="DX178" s="381">
        <f>DW178*(1-VLOOKUP($AW178,'MP-2019_Female'!$A$3:$CH$103,IF(DX$104&gt;2034,84,(60+(DX$104-$AX$104)))))</f>
        <v>0.15149786738235485</v>
      </c>
      <c r="DY178" s="381">
        <f>DX178*(1-VLOOKUP($AW178,'MP-2019_Female'!$A$3:$CH$103,IF(DY$104&gt;2034,84,(60+(DY$104-$AX$104)))))</f>
        <v>0.15046768188415482</v>
      </c>
      <c r="DZ178" s="381">
        <f>DY178*(1-VLOOKUP($AW178,'MP-2019_Female'!$A$3:$CH$103,IF(DZ$104&gt;2034,84,(60+(DZ$104-$AX$104)))))</f>
        <v>0.14944450164734258</v>
      </c>
      <c r="EA178" s="381">
        <f>DZ178*(1-VLOOKUP($AW178,'MP-2019_Female'!$A$3:$CH$103,IF(EA$104&gt;2034,84,(60+(EA$104-$AX$104)))))</f>
        <v>0.14842827903614064</v>
      </c>
      <c r="EB178" s="381">
        <f>EA178*(1-VLOOKUP($AW178,'MP-2019_Female'!$A$3:$CH$103,IF(EB$104&gt;2034,84,(60+(EB$104-$AX$104)))))</f>
        <v>0.1474189667386949</v>
      </c>
      <c r="EC178" s="381">
        <f>EB178*(1-VLOOKUP($AW178,'MP-2019_Female'!$A$3:$CH$103,IF(EC$104&gt;2034,84,(60+(EC$104-$AX$104)))))</f>
        <v>0.14641651776487177</v>
      </c>
      <c r="ED178" s="381">
        <f>EC178*(1-VLOOKUP($AW178,'MP-2019_Female'!$A$3:$CH$103,IF(ED$104&gt;2034,84,(60+(ED$104-$AX$104)))))</f>
        <v>0.14542088544407064</v>
      </c>
      <c r="EE178" s="381">
        <f>ED178*(1-VLOOKUP($AW178,'MP-2019_Female'!$A$3:$CH$103,IF(EE$104&gt;2034,84,(60+(EE$104-$AX$104)))))</f>
        <v>0.14443202342305095</v>
      </c>
      <c r="EF178" s="381">
        <f>EE178*(1-VLOOKUP($AW178,'MP-2019_Female'!$A$3:$CH$103,IF(EF$104&gt;2034,84,(60+(EF$104-$AX$104)))))</f>
        <v>0.1434498856637742</v>
      </c>
      <c r="EG178" s="381">
        <f>EF178*(1-VLOOKUP($AW178,'MP-2019_Female'!$A$3:$CH$103,IF(EG$104&gt;2034,84,(60+(EG$104-$AX$104)))))</f>
        <v>0.14247442644126054</v>
      </c>
      <c r="EH178" s="381">
        <f>EG178*(1-VLOOKUP($AW178,'MP-2019_Female'!$A$3:$CH$103,IF(EH$104&gt;2034,84,(60+(EH$104-$AX$104)))))</f>
        <v>0.14150560034145998</v>
      </c>
      <c r="EI178" s="381">
        <f>EH178*(1-VLOOKUP($AW178,'MP-2019_Female'!$A$3:$CH$103,IF(EI$104&gt;2034,84,(60+(EI$104-$AX$104)))))</f>
        <v>0.14054336225913805</v>
      </c>
      <c r="EJ178" s="381">
        <f>EI178*(1-VLOOKUP($AW178,'MP-2019_Female'!$A$3:$CH$103,IF(EJ$104&gt;2034,84,(60+(EJ$104-$AX$104)))))</f>
        <v>0.13958766739577591</v>
      </c>
      <c r="EK178" s="381">
        <f>EJ178*(1-VLOOKUP($AW178,'MP-2019_Female'!$A$3:$CH$103,IF(EK$104&gt;2034,84,(60+(EK$104-$AX$104)))))</f>
        <v>0.13863847125748463</v>
      </c>
      <c r="EL178" s="381">
        <f>EK178*(1-VLOOKUP($AW178,'MP-2019_Female'!$A$3:$CH$103,IF(EL$104&gt;2034,84,(60+(EL$104-$AX$104)))))</f>
        <v>0.13769572965293372</v>
      </c>
      <c r="EM178" s="381">
        <f>EL178*(1-VLOOKUP($AW178,'MP-2019_Female'!$A$3:$CH$103,IF(EM$104&gt;2034,84,(60+(EM$104-$AX$104)))))</f>
        <v>0.13675939869129378</v>
      </c>
      <c r="EN178" s="381">
        <f>EM178*(1-VLOOKUP($AW178,'MP-2019_Female'!$A$3:$CH$103,IF(EN$104&gt;2034,84,(60+(EN$104-$AX$104)))))</f>
        <v>0.13582943478019296</v>
      </c>
      <c r="EO178" s="381">
        <f>EN178*(1-VLOOKUP($AW178,'MP-2019_Female'!$A$3:$CH$103,IF(EO$104&gt;2034,84,(60+(EO$104-$AX$104)))))</f>
        <v>0.13490579462368765</v>
      </c>
      <c r="EP178" s="381">
        <f>EO178*(1-VLOOKUP($AW178,'MP-2019_Female'!$A$3:$CH$103,IF(EP$104&gt;2034,84,(60+(EP$104-$AX$104)))))</f>
        <v>0.13398843522024656</v>
      </c>
      <c r="EQ178" s="381">
        <f>EP178*(1-VLOOKUP($AW178,'MP-2019_Female'!$A$3:$CH$103,IF(EQ$104&gt;2034,84,(60+(EQ$104-$AX$104)))))</f>
        <v>0.13307731386074889</v>
      </c>
      <c r="ER178" s="381">
        <f>EQ178*(1-VLOOKUP($AW178,'MP-2019_Female'!$A$3:$CH$103,IF(ER$104&gt;2034,84,(60+(ER$104-$AX$104)))))</f>
        <v>0.13217238812649579</v>
      </c>
      <c r="ES178" s="381">
        <f>ER178*(1-VLOOKUP($AW178,'MP-2019_Female'!$A$3:$CH$103,IF(ES$104&gt;2034,84,(60+(ES$104-$AX$104)))))</f>
        <v>0.1312736158872356</v>
      </c>
      <c r="ET178" s="381">
        <f>ES178*(1-VLOOKUP($AW178,'MP-2019_Female'!$A$3:$CH$103,IF(ET$104&gt;2034,84,(60+(ET$104-$AX$104)))))</f>
        <v>0.13038095529920241</v>
      </c>
      <c r="EU178" s="381">
        <f>ET178*(1-VLOOKUP($AW178,'MP-2019_Female'!$A$3:$CH$103,IF(EU$104&gt;2034,84,(60+(EU$104-$AX$104)))))</f>
        <v>0.12949436480316784</v>
      </c>
      <c r="EV178" s="381">
        <f>EU178*(1-VLOOKUP($AW178,'MP-2019_Female'!$A$3:$CH$103,IF(EV$104&gt;2034,84,(60+(EV$104-$AX$104)))))</f>
        <v>0.12861380312250628</v>
      </c>
      <c r="EW178" s="381">
        <f>EV178*(1-VLOOKUP($AW178,'MP-2019_Female'!$A$3:$CH$103,IF(EW$104&gt;2034,84,(60+(EW$104-$AX$104)))))</f>
        <v>0.12773922926127323</v>
      </c>
      <c r="EX178" s="381">
        <f>EW178*(1-VLOOKUP($AW178,'MP-2019_Female'!$A$3:$CH$103,IF(EX$104&gt;2034,84,(60+(EX$104-$AX$104)))))</f>
        <v>0.12687060250229656</v>
      </c>
      <c r="EY178" s="381">
        <f>EX178*(1-VLOOKUP($AW178,'MP-2019_Female'!$A$3:$CH$103,IF(EY$104&gt;2034,84,(60+(EY$104-$AX$104)))))</f>
        <v>0.12600788240528094</v>
      </c>
      <c r="EZ178" s="381">
        <f>EY178*(1-VLOOKUP($AW178,'MP-2019_Female'!$A$3:$CH$103,IF(EZ$104&gt;2034,84,(60+(EZ$104-$AX$104)))))</f>
        <v>0.12515102880492501</v>
      </c>
      <c r="FA178" s="381">
        <f>EZ178*(1-VLOOKUP($AW178,'MP-2019_Female'!$A$3:$CH$103,IF(FA$104&gt;2034,84,(60+(FA$104-$AX$104)))))</f>
        <v>0.12430000180905151</v>
      </c>
      <c r="FB178" s="381">
        <f>FA178*(1-VLOOKUP($AW178,'MP-2019_Female'!$A$3:$CH$103,IF(FB$104&gt;2034,84,(60+(FB$104-$AX$104)))))</f>
        <v>0.12345476179674995</v>
      </c>
      <c r="FC178" s="381">
        <f>FB178*(1-VLOOKUP($AW178,'MP-2019_Female'!$A$3:$CH$103,IF(FC$104&gt;2034,84,(60+(FC$104-$AX$104)))))</f>
        <v>0.12261526941653204</v>
      </c>
      <c r="FD178" s="381">
        <f>FC178*(1-VLOOKUP($AW178,'MP-2019_Female'!$A$3:$CH$103,IF(FD$104&gt;2034,84,(60+(FD$104-$AX$104)))))</f>
        <v>0.12178148558449962</v>
      </c>
      <c r="FE178" s="381">
        <f>FD178*(1-VLOOKUP($AW178,'MP-2019_Female'!$A$3:$CH$103,IF(FE$104&gt;2034,84,(60+(FE$104-$AX$104)))))</f>
        <v>0.12095337148252502</v>
      </c>
      <c r="FF178" s="381">
        <f>FE178*(1-VLOOKUP($AW178,'MP-2019_Female'!$A$3:$CH$103,IF(FF$104&gt;2034,84,(60+(FF$104-$AX$104)))))</f>
        <v>0.12013088855644385</v>
      </c>
      <c r="FG178" s="381">
        <f>FF178*(1-VLOOKUP($AW178,'MP-2019_Female'!$A$3:$CH$103,IF(FG$104&gt;2034,84,(60+(FG$104-$AX$104)))))</f>
        <v>0.11931399851426003</v>
      </c>
      <c r="FH178" s="381">
        <f>FG178*(1-VLOOKUP($AW178,'MP-2019_Female'!$A$3:$CH$103,IF(FH$104&gt;2034,84,(60+(FH$104-$AX$104)))))</f>
        <v>0.11850266332436306</v>
      </c>
      <c r="FI178" s="381">
        <f>FH178*(1-VLOOKUP($AW178,'MP-2019_Female'!$A$3:$CH$103,IF(FI$104&gt;2034,84,(60+(FI$104-$AX$104)))))</f>
        <v>0.11769684521375738</v>
      </c>
      <c r="FJ178" s="381">
        <f>FI178*(1-VLOOKUP($AW178,'MP-2019_Female'!$A$3:$CH$103,IF(FJ$104&gt;2034,84,(60+(FJ$104-$AX$104)))))</f>
        <v>0.11689650666630383</v>
      </c>
      <c r="FK178" s="381">
        <f>FJ178*(1-VLOOKUP($AW178,'MP-2019_Female'!$A$3:$CH$103,IF(FK$104&gt;2034,84,(60+(FK$104-$AX$104)))))</f>
        <v>0.11610161042097296</v>
      </c>
      <c r="FL178" s="381">
        <f>FK178*(1-VLOOKUP($AW178,'MP-2019_Female'!$A$3:$CH$103,IF(FL$104&gt;2034,84,(60+(FL$104-$AX$104)))))</f>
        <v>0.11531211947011034</v>
      </c>
      <c r="FM178" s="381">
        <f>FL178*(1-VLOOKUP($AW178,'MP-2019_Female'!$A$3:$CH$103,IF(FM$104&gt;2034,84,(60+(FM$104-$AX$104)))))</f>
        <v>0.11452799705771359</v>
      </c>
      <c r="FN178" s="381">
        <f>FM178*(1-VLOOKUP($AW178,'MP-2019_Female'!$A$3:$CH$103,IF(FN$104&gt;2034,84,(60+(FN$104-$AX$104)))))</f>
        <v>0.11374920667772113</v>
      </c>
    </row>
    <row r="179" spans="49:170">
      <c r="AW179" s="172">
        <v>99</v>
      </c>
      <c r="AX179" s="199">
        <f t="shared" si="34"/>
        <v>0.25611096576713116</v>
      </c>
      <c r="AY179" s="334">
        <f t="shared" si="35"/>
        <v>0.26374129999999996</v>
      </c>
      <c r="AZ179" s="381">
        <f>AY179*(1-VLOOKUP($AW179,'MP-2019_Female'!$A$3:$CH$103,IF(AZ$104&gt;2034,84,(60+(AZ$104-$AX$104)))))</f>
        <v>0.26231709697999994</v>
      </c>
      <c r="BA179" s="381">
        <f>AZ179*(1-VLOOKUP($AW179,'MP-2019_Female'!$A$3:$CH$103,IF(BA$104&gt;2034,84,(60+(BA$104-$AX$104)))))</f>
        <v>0.26103174320479794</v>
      </c>
      <c r="BB179" s="381">
        <f>BA179*(1-VLOOKUP($AW179,'MP-2019_Female'!$A$3:$CH$103,IF(BB$104&gt;2034,84,(60+(BB$104-$AX$104)))))</f>
        <v>0.2599093067090173</v>
      </c>
      <c r="BC179" s="381">
        <f>BB179*(1-VLOOKUP($AW179,'MP-2019_Female'!$A$3:$CH$103,IF(BC$104&gt;2034,84,(60+(BC$104-$AX$104)))))</f>
        <v>0.25897363320486483</v>
      </c>
      <c r="BD179" s="381">
        <f>BC179*(1-VLOOKUP($AW179,'MP-2019_Female'!$A$3:$CH$103,IF(BD$104&gt;2034,84,(60+(BD$104-$AX$104)))))</f>
        <v>0.25822260966857069</v>
      </c>
      <c r="BE179" s="381">
        <f>BD179*(1-VLOOKUP($AW179,'MP-2019_Female'!$A$3:$CH$103,IF(BE$104&gt;2034,84,(60+(BE$104-$AX$104)))))</f>
        <v>0.25752540862246553</v>
      </c>
      <c r="BF179" s="381">
        <f>BE179*(1-VLOOKUP($AW179,'MP-2019_Female'!$A$3:$CH$103,IF(BF$104&gt;2034,84,(60+(BF$104-$AX$104)))))</f>
        <v>0.25683009001918489</v>
      </c>
      <c r="BG179" s="381">
        <f>BF179*(1-VLOOKUP($AW179,'MP-2019_Female'!$A$3:$CH$103,IF(BG$104&gt;2034,84,(60+(BG$104-$AX$104)))))</f>
        <v>0.25611096576713116</v>
      </c>
      <c r="BH179" s="381">
        <f>BG179*(1-VLOOKUP($AW179,'MP-2019_Female'!$A$3:$CH$103,IF(BH$104&gt;2034,84,(60+(BH$104-$AX$104)))))</f>
        <v>0.25534263286982978</v>
      </c>
      <c r="BI179" s="381">
        <f>BH179*(1-VLOOKUP($AW179,'MP-2019_Female'!$A$3:$CH$103,IF(BI$104&gt;2034,84,(60+(BI$104-$AX$104)))))</f>
        <v>0.25452553644464632</v>
      </c>
      <c r="BJ179" s="471">
        <f>BI179*(1-VLOOKUP($AW179,'MP-2019_Female'!$A$3:$CH$103,IF(BJ$104&gt;2034,84,(60+(BJ$104-$AX$104)))))</f>
        <v>0.25363469706709008</v>
      </c>
      <c r="BK179" s="381">
        <f>BJ179*(1-VLOOKUP($AW179,'MP-2019_Female'!$A$3:$CH$103,IF(BK$104&gt;2034,84,(60+(BK$104-$AX$104)))))</f>
        <v>0.25267088521823511</v>
      </c>
      <c r="BL179" s="381">
        <f>BK179*(1-VLOOKUP($AW179,'MP-2019_Female'!$A$3:$CH$103,IF(BL$104&gt;2034,84,(60+(BL$104-$AX$104)))))</f>
        <v>0.25163493458884034</v>
      </c>
      <c r="BM179" s="381">
        <f>BL179*(1-VLOOKUP($AW179,'MP-2019_Female'!$A$3:$CH$103,IF(BM$104&gt;2034,84,(60+(BM$104-$AX$104)))))</f>
        <v>0.25052774087664947</v>
      </c>
      <c r="BN179" s="381">
        <f>BM179*(1-VLOOKUP($AW179,'MP-2019_Female'!$A$3:$CH$103,IF(BN$104&gt;2034,84,(60+(BN$104-$AX$104)))))</f>
        <v>0.24937531326861687</v>
      </c>
      <c r="BO179" s="381">
        <f>BN179*(1-VLOOKUP($AW179,'MP-2019_Female'!$A$3:$CH$103,IF(BO$104&gt;2034,84,(60+(BO$104-$AX$104)))))</f>
        <v>0.2481783117649275</v>
      </c>
      <c r="BP179" s="381">
        <f>BO179*(1-VLOOKUP($AW179,'MP-2019_Female'!$A$3:$CH$103,IF(BP$104&gt;2034,84,(60+(BP$104-$AX$104)))))</f>
        <v>0.24693742020610285</v>
      </c>
      <c r="BQ179" s="381">
        <f>BP179*(1-VLOOKUP($AW179,'MP-2019_Female'!$A$3:$CH$103,IF(BQ$104&gt;2034,84,(60+(BQ$104-$AX$104)))))</f>
        <v>0.24562865187901051</v>
      </c>
      <c r="BR179" s="381">
        <f>BQ179*(1-VLOOKUP($AW179,'MP-2019_Female'!$A$3:$CH$103,IF(BR$104&gt;2034,84,(60+(BR$104-$AX$104)))))</f>
        <v>0.24427769429367596</v>
      </c>
      <c r="BS179" s="381">
        <f>BR179*(1-VLOOKUP($AW179,'MP-2019_Female'!$A$3:$CH$103,IF(BS$104&gt;2034,84,(60+(BS$104-$AX$104)))))</f>
        <v>0.24286088366677264</v>
      </c>
      <c r="BT179" s="381">
        <f>BS179*(1-VLOOKUP($AW179,'MP-2019_Female'!$A$3:$CH$103,IF(BT$104&gt;2034,84,(60+(BT$104-$AX$104)))))</f>
        <v>0.24140371836477201</v>
      </c>
      <c r="BU179" s="381">
        <f>BT179*(1-VLOOKUP($AW179,'MP-2019_Female'!$A$3:$CH$103,IF(BU$104&gt;2034,84,(60+(BU$104-$AX$104)))))</f>
        <v>0.23990701531091044</v>
      </c>
      <c r="BV179" s="381">
        <f>BU179*(1-VLOOKUP($AW179,'MP-2019_Female'!$A$3:$CH$103,IF(BV$104&gt;2034,84,(60+(BV$104-$AX$104)))))</f>
        <v>0.23837161041292063</v>
      </c>
      <c r="BW179" s="381">
        <f>BV179*(1-VLOOKUP($AW179,'MP-2019_Female'!$A$3:$CH$103,IF(BW$104&gt;2034,84,(60+(BW$104-$AX$104)))))</f>
        <v>0.23679835778419533</v>
      </c>
      <c r="BX179" s="381">
        <f>BW179*(1-VLOOKUP($AW179,'MP-2019_Female'!$A$3:$CH$103,IF(BX$104&gt;2034,84,(60+(BX$104-$AX$104)))))</f>
        <v>0.23528284829437648</v>
      </c>
      <c r="BY179" s="381">
        <f>BX179*(1-VLOOKUP($AW179,'MP-2019_Female'!$A$3:$CH$103,IF(BY$104&gt;2034,84,(60+(BY$104-$AX$104)))))</f>
        <v>0.23377703806529249</v>
      </c>
      <c r="BZ179" s="381">
        <f>BY179*(1-VLOOKUP($AW179,'MP-2019_Female'!$A$3:$CH$103,IF(BZ$104&gt;2034,84,(60+(BZ$104-$AX$104)))))</f>
        <v>0.23228086502167461</v>
      </c>
      <c r="CA179" s="381">
        <f>BZ179*(1-VLOOKUP($AW179,'MP-2019_Female'!$A$3:$CH$103,IF(CA$104&gt;2034,84,(60+(CA$104-$AX$104)))))</f>
        <v>0.23079426748553591</v>
      </c>
      <c r="CB179" s="381">
        <f>CA179*(1-VLOOKUP($AW179,'MP-2019_Female'!$A$3:$CH$103,IF(CB$104&gt;2034,84,(60+(CB$104-$AX$104)))))</f>
        <v>0.22931718417362848</v>
      </c>
      <c r="CC179" s="381">
        <f>CB179*(1-VLOOKUP($AW179,'MP-2019_Female'!$A$3:$CH$103,IF(CC$104&gt;2034,84,(60+(CC$104-$AX$104)))))</f>
        <v>0.22784955419491726</v>
      </c>
      <c r="CD179" s="381">
        <f>CC179*(1-VLOOKUP($AW179,'MP-2019_Female'!$A$3:$CH$103,IF(CD$104&gt;2034,84,(60+(CD$104-$AX$104)))))</f>
        <v>0.22639131704806981</v>
      </c>
      <c r="CE179" s="381">
        <f>CD179*(1-VLOOKUP($AW179,'MP-2019_Female'!$A$3:$CH$103,IF(CE$104&gt;2034,84,(60+(CE$104-$AX$104)))))</f>
        <v>0.22494241261896217</v>
      </c>
      <c r="CF179" s="381">
        <f>CE179*(1-VLOOKUP($AW179,'MP-2019_Female'!$A$3:$CH$103,IF(CF$104&gt;2034,84,(60+(CF$104-$AX$104)))))</f>
        <v>0.22350278117820083</v>
      </c>
      <c r="CG179" s="381">
        <f>CF179*(1-VLOOKUP($AW179,'MP-2019_Female'!$A$3:$CH$103,IF(CG$104&gt;2034,84,(60+(CG$104-$AX$104)))))</f>
        <v>0.22207236337866035</v>
      </c>
      <c r="CH179" s="381">
        <f>CG179*(1-VLOOKUP($AW179,'MP-2019_Female'!$A$3:$CH$103,IF(CH$104&gt;2034,84,(60+(CH$104-$AX$104)))))</f>
        <v>0.22065110025303694</v>
      </c>
      <c r="CI179" s="381">
        <f>CH179*(1-VLOOKUP($AW179,'MP-2019_Female'!$A$3:$CH$103,IF(CI$104&gt;2034,84,(60+(CI$104-$AX$104)))))</f>
        <v>0.21923893321141752</v>
      </c>
      <c r="CJ179" s="381">
        <f>CI179*(1-VLOOKUP($AW179,'MP-2019_Female'!$A$3:$CH$103,IF(CJ$104&gt;2034,84,(60+(CJ$104-$AX$104)))))</f>
        <v>0.21783580403886446</v>
      </c>
      <c r="CK179" s="381">
        <f>CJ179*(1-VLOOKUP($AW179,'MP-2019_Female'!$A$3:$CH$103,IF(CK$104&gt;2034,84,(60+(CK$104-$AX$104)))))</f>
        <v>0.21644165489301573</v>
      </c>
      <c r="CL179" s="381">
        <f>CK179*(1-VLOOKUP($AW179,'MP-2019_Female'!$A$3:$CH$103,IF(CL$104&gt;2034,84,(60+(CL$104-$AX$104)))))</f>
        <v>0.21505642830170044</v>
      </c>
      <c r="CM179" s="381">
        <f>CL179*(1-VLOOKUP($AW179,'MP-2019_Female'!$A$3:$CH$103,IF(CM$104&gt;2034,84,(60+(CM$104-$AX$104)))))</f>
        <v>0.21368006716056956</v>
      </c>
      <c r="CN179" s="381">
        <f>CM179*(1-VLOOKUP($AW179,'MP-2019_Female'!$A$3:$CH$103,IF(CN$104&gt;2034,84,(60+(CN$104-$AX$104)))))</f>
        <v>0.21231251473074192</v>
      </c>
      <c r="CO179" s="381">
        <f>CN179*(1-VLOOKUP($AW179,'MP-2019_Female'!$A$3:$CH$103,IF(CO$104&gt;2034,84,(60+(CO$104-$AX$104)))))</f>
        <v>0.21095371463646517</v>
      </c>
      <c r="CP179" s="381">
        <f>CO179*(1-VLOOKUP($AW179,'MP-2019_Female'!$A$3:$CH$103,IF(CP$104&gt;2034,84,(60+(CP$104-$AX$104)))))</f>
        <v>0.20960361086279181</v>
      </c>
      <c r="CQ179" s="381">
        <f>CP179*(1-VLOOKUP($AW179,'MP-2019_Female'!$A$3:$CH$103,IF(CQ$104&gt;2034,84,(60+(CQ$104-$AX$104)))))</f>
        <v>0.20826214775326995</v>
      </c>
      <c r="CR179" s="381">
        <f>CQ179*(1-VLOOKUP($AW179,'MP-2019_Female'!$A$3:$CH$103,IF(CR$104&gt;2034,84,(60+(CR$104-$AX$104)))))</f>
        <v>0.20692927000764905</v>
      </c>
      <c r="CS179" s="381">
        <f>CR179*(1-VLOOKUP($AW179,'MP-2019_Female'!$A$3:$CH$103,IF(CS$104&gt;2034,84,(60+(CS$104-$AX$104)))))</f>
        <v>0.20560492267960009</v>
      </c>
      <c r="CT179" s="381">
        <f>CS179*(1-VLOOKUP($AW179,'MP-2019_Female'!$A$3:$CH$103,IF(CT$104&gt;2034,84,(60+(CT$104-$AX$104)))))</f>
        <v>0.20428905117445065</v>
      </c>
      <c r="CU179" s="381">
        <f>CT179*(1-VLOOKUP($AW179,'MP-2019_Female'!$A$3:$CH$103,IF(CU$104&gt;2034,84,(60+(CU$104-$AX$104)))))</f>
        <v>0.20298160124693418</v>
      </c>
      <c r="CV179" s="381">
        <f>CU179*(1-VLOOKUP($AW179,'MP-2019_Female'!$A$3:$CH$103,IF(CV$104&gt;2034,84,(60+(CV$104-$AX$104)))))</f>
        <v>0.20168251899895381</v>
      </c>
      <c r="CW179" s="381">
        <f>CV179*(1-VLOOKUP($AW179,'MP-2019_Female'!$A$3:$CH$103,IF(CW$104&gt;2034,84,(60+(CW$104-$AX$104)))))</f>
        <v>0.20039175087736052</v>
      </c>
      <c r="CX179" s="381">
        <f>CW179*(1-VLOOKUP($AW179,'MP-2019_Female'!$A$3:$CH$103,IF(CX$104&gt;2034,84,(60+(CX$104-$AX$104)))))</f>
        <v>0.19910924367174543</v>
      </c>
      <c r="CY179" s="381">
        <f>CX179*(1-VLOOKUP($AW179,'MP-2019_Female'!$A$3:$CH$103,IF(CY$104&gt;2034,84,(60+(CY$104-$AX$104)))))</f>
        <v>0.19783494451224626</v>
      </c>
      <c r="CZ179" s="381">
        <f>CY179*(1-VLOOKUP($AW179,'MP-2019_Female'!$A$3:$CH$103,IF(CZ$104&gt;2034,84,(60+(CZ$104-$AX$104)))))</f>
        <v>0.19656880086736789</v>
      </c>
      <c r="DA179" s="381">
        <f>CZ179*(1-VLOOKUP($AW179,'MP-2019_Female'!$A$3:$CH$103,IF(DA$104&gt;2034,84,(60+(DA$104-$AX$104)))))</f>
        <v>0.19531076054181673</v>
      </c>
      <c r="DB179" s="381">
        <f>DA179*(1-VLOOKUP($AW179,'MP-2019_Female'!$A$3:$CH$103,IF(DB$104&gt;2034,84,(60+(DB$104-$AX$104)))))</f>
        <v>0.1940607716743491</v>
      </c>
      <c r="DC179" s="381">
        <f>DB179*(1-VLOOKUP($AW179,'MP-2019_Female'!$A$3:$CH$103,IF(DC$104&gt;2034,84,(60+(DC$104-$AX$104)))))</f>
        <v>0.19281878273563327</v>
      </c>
      <c r="DD179" s="381">
        <f>DC179*(1-VLOOKUP($AW179,'MP-2019_Female'!$A$3:$CH$103,IF(DD$104&gt;2034,84,(60+(DD$104-$AX$104)))))</f>
        <v>0.19158474252612523</v>
      </c>
      <c r="DE179" s="381">
        <f>DD179*(1-VLOOKUP($AW179,'MP-2019_Female'!$A$3:$CH$103,IF(DE$104&gt;2034,84,(60+(DE$104-$AX$104)))))</f>
        <v>0.19035860017395803</v>
      </c>
      <c r="DF179" s="381">
        <f>DE179*(1-VLOOKUP($AW179,'MP-2019_Female'!$A$3:$CH$103,IF(DF$104&gt;2034,84,(60+(DF$104-$AX$104)))))</f>
        <v>0.18914030513284472</v>
      </c>
      <c r="DG179" s="381">
        <f>DF179*(1-VLOOKUP($AW179,'MP-2019_Female'!$A$3:$CH$103,IF(DG$104&gt;2034,84,(60+(DG$104-$AX$104)))))</f>
        <v>0.18792980717999452</v>
      </c>
      <c r="DH179" s="381">
        <f>DG179*(1-VLOOKUP($AW179,'MP-2019_Female'!$A$3:$CH$103,IF(DH$104&gt;2034,84,(60+(DH$104-$AX$104)))))</f>
        <v>0.18672705641404255</v>
      </c>
      <c r="DI179" s="381">
        <f>DH179*(1-VLOOKUP($AW179,'MP-2019_Female'!$A$3:$CH$103,IF(DI$104&gt;2034,84,(60+(DI$104-$AX$104)))))</f>
        <v>0.18553200325299268</v>
      </c>
      <c r="DJ179" s="381">
        <f>DI179*(1-VLOOKUP($AW179,'MP-2019_Female'!$A$3:$CH$103,IF(DJ$104&gt;2034,84,(60+(DJ$104-$AX$104)))))</f>
        <v>0.18434459843217355</v>
      </c>
      <c r="DK179" s="381">
        <f>DJ179*(1-VLOOKUP($AW179,'MP-2019_Female'!$A$3:$CH$103,IF(DK$104&gt;2034,84,(60+(DK$104-$AX$104)))))</f>
        <v>0.18316479300220764</v>
      </c>
      <c r="DL179" s="381">
        <f>DK179*(1-VLOOKUP($AW179,'MP-2019_Female'!$A$3:$CH$103,IF(DL$104&gt;2034,84,(60+(DL$104-$AX$104)))))</f>
        <v>0.18199253832699352</v>
      </c>
      <c r="DM179" s="381">
        <f>DL179*(1-VLOOKUP($AW179,'MP-2019_Female'!$A$3:$CH$103,IF(DM$104&gt;2034,84,(60+(DM$104-$AX$104)))))</f>
        <v>0.18082778608170078</v>
      </c>
      <c r="DN179" s="381">
        <f>DM179*(1-VLOOKUP($AW179,'MP-2019_Female'!$A$3:$CH$103,IF(DN$104&gt;2034,84,(60+(DN$104-$AX$104)))))</f>
        <v>0.17967048825077789</v>
      </c>
      <c r="DO179" s="381">
        <f>DN179*(1-VLOOKUP($AW179,'MP-2019_Female'!$A$3:$CH$103,IF(DO$104&gt;2034,84,(60+(DO$104-$AX$104)))))</f>
        <v>0.17852059712597293</v>
      </c>
      <c r="DP179" s="381">
        <f>DO179*(1-VLOOKUP($AW179,'MP-2019_Female'!$A$3:$CH$103,IF(DP$104&gt;2034,84,(60+(DP$104-$AX$104)))))</f>
        <v>0.1773780653043667</v>
      </c>
      <c r="DQ179" s="381">
        <f>DP179*(1-VLOOKUP($AW179,'MP-2019_Female'!$A$3:$CH$103,IF(DQ$104&gt;2034,84,(60+(DQ$104-$AX$104)))))</f>
        <v>0.17624284568641876</v>
      </c>
      <c r="DR179" s="381">
        <f>DQ179*(1-VLOOKUP($AW179,'MP-2019_Female'!$A$3:$CH$103,IF(DR$104&gt;2034,84,(60+(DR$104-$AX$104)))))</f>
        <v>0.1751148914740257</v>
      </c>
      <c r="DS179" s="381">
        <f>DR179*(1-VLOOKUP($AW179,'MP-2019_Female'!$A$3:$CH$103,IF(DS$104&gt;2034,84,(60+(DS$104-$AX$104)))))</f>
        <v>0.17399415616859196</v>
      </c>
      <c r="DT179" s="381">
        <f>DS179*(1-VLOOKUP($AW179,'MP-2019_Female'!$A$3:$CH$103,IF(DT$104&gt;2034,84,(60+(DT$104-$AX$104)))))</f>
        <v>0.17288059356911298</v>
      </c>
      <c r="DU179" s="381">
        <f>DT179*(1-VLOOKUP($AW179,'MP-2019_Female'!$A$3:$CH$103,IF(DU$104&gt;2034,84,(60+(DU$104-$AX$104)))))</f>
        <v>0.17177415777027066</v>
      </c>
      <c r="DV179" s="381">
        <f>DU179*(1-VLOOKUP($AW179,'MP-2019_Female'!$A$3:$CH$103,IF(DV$104&gt;2034,84,(60+(DV$104-$AX$104)))))</f>
        <v>0.17067480316054093</v>
      </c>
      <c r="DW179" s="381">
        <f>DV179*(1-VLOOKUP($AW179,'MP-2019_Female'!$A$3:$CH$103,IF(DW$104&gt;2034,84,(60+(DW$104-$AX$104)))))</f>
        <v>0.16958248442031348</v>
      </c>
      <c r="DX179" s="381">
        <f>DW179*(1-VLOOKUP($AW179,'MP-2019_Female'!$A$3:$CH$103,IF(DX$104&gt;2034,84,(60+(DX$104-$AX$104)))))</f>
        <v>0.16849715652002348</v>
      </c>
      <c r="DY179" s="381">
        <f>DX179*(1-VLOOKUP($AW179,'MP-2019_Female'!$A$3:$CH$103,IF(DY$104&gt;2034,84,(60+(DY$104-$AX$104)))))</f>
        <v>0.16741877471829533</v>
      </c>
      <c r="DZ179" s="381">
        <f>DY179*(1-VLOOKUP($AW179,'MP-2019_Female'!$A$3:$CH$103,IF(DZ$104&gt;2034,84,(60+(DZ$104-$AX$104)))))</f>
        <v>0.16634729456009825</v>
      </c>
      <c r="EA179" s="381">
        <f>DZ179*(1-VLOOKUP($AW179,'MP-2019_Female'!$A$3:$CH$103,IF(EA$104&gt;2034,84,(60+(EA$104-$AX$104)))))</f>
        <v>0.16528267187491363</v>
      </c>
      <c r="EB179" s="381">
        <f>EA179*(1-VLOOKUP($AW179,'MP-2019_Female'!$A$3:$CH$103,IF(EB$104&gt;2034,84,(60+(EB$104-$AX$104)))))</f>
        <v>0.16422486277491419</v>
      </c>
      <c r="EC179" s="381">
        <f>EB179*(1-VLOOKUP($AW179,'MP-2019_Female'!$A$3:$CH$103,IF(EC$104&gt;2034,84,(60+(EC$104-$AX$104)))))</f>
        <v>0.16317382365315475</v>
      </c>
      <c r="ED179" s="381">
        <f>EC179*(1-VLOOKUP($AW179,'MP-2019_Female'!$A$3:$CH$103,IF(ED$104&gt;2034,84,(60+(ED$104-$AX$104)))))</f>
        <v>0.16212951118177457</v>
      </c>
      <c r="EE179" s="381">
        <f>ED179*(1-VLOOKUP($AW179,'MP-2019_Female'!$A$3:$CH$103,IF(EE$104&gt;2034,84,(60+(EE$104-$AX$104)))))</f>
        <v>0.16109188231021121</v>
      </c>
      <c r="EF179" s="381">
        <f>EE179*(1-VLOOKUP($AW179,'MP-2019_Female'!$A$3:$CH$103,IF(EF$104&gt;2034,84,(60+(EF$104-$AX$104)))))</f>
        <v>0.16006089426342587</v>
      </c>
      <c r="EG179" s="381">
        <f>EF179*(1-VLOOKUP($AW179,'MP-2019_Female'!$A$3:$CH$103,IF(EG$104&gt;2034,84,(60+(EG$104-$AX$104)))))</f>
        <v>0.15903650454013996</v>
      </c>
      <c r="EH179" s="381">
        <f>EG179*(1-VLOOKUP($AW179,'MP-2019_Female'!$A$3:$CH$103,IF(EH$104&gt;2034,84,(60+(EH$104-$AX$104)))))</f>
        <v>0.15801867091108307</v>
      </c>
      <c r="EI179" s="381">
        <f>EH179*(1-VLOOKUP($AW179,'MP-2019_Female'!$A$3:$CH$103,IF(EI$104&gt;2034,84,(60+(EI$104-$AX$104)))))</f>
        <v>0.15700735141725214</v>
      </c>
      <c r="EJ179" s="381">
        <f>EI179*(1-VLOOKUP($AW179,'MP-2019_Female'!$A$3:$CH$103,IF(EJ$104&gt;2034,84,(60+(EJ$104-$AX$104)))))</f>
        <v>0.15600250436818172</v>
      </c>
      <c r="EK179" s="381">
        <f>EJ179*(1-VLOOKUP($AW179,'MP-2019_Female'!$A$3:$CH$103,IF(EK$104&gt;2034,84,(60+(EK$104-$AX$104)))))</f>
        <v>0.15500408834022536</v>
      </c>
      <c r="EL179" s="381">
        <f>EK179*(1-VLOOKUP($AW179,'MP-2019_Female'!$A$3:$CH$103,IF(EL$104&gt;2034,84,(60+(EL$104-$AX$104)))))</f>
        <v>0.15401206217484792</v>
      </c>
      <c r="EM179" s="381">
        <f>EL179*(1-VLOOKUP($AW179,'MP-2019_Female'!$A$3:$CH$103,IF(EM$104&gt;2034,84,(60+(EM$104-$AX$104)))))</f>
        <v>0.15302638497692889</v>
      </c>
      <c r="EN179" s="381">
        <f>EM179*(1-VLOOKUP($AW179,'MP-2019_Female'!$A$3:$CH$103,IF(EN$104&gt;2034,84,(60+(EN$104-$AX$104)))))</f>
        <v>0.15204701611307656</v>
      </c>
      <c r="EO179" s="381">
        <f>EN179*(1-VLOOKUP($AW179,'MP-2019_Female'!$A$3:$CH$103,IF(EO$104&gt;2034,84,(60+(EO$104-$AX$104)))))</f>
        <v>0.15107391520995286</v>
      </c>
      <c r="EP179" s="381">
        <f>EO179*(1-VLOOKUP($AW179,'MP-2019_Female'!$A$3:$CH$103,IF(EP$104&gt;2034,84,(60+(EP$104-$AX$104)))))</f>
        <v>0.15010704215260917</v>
      </c>
      <c r="EQ179" s="381">
        <f>EP179*(1-VLOOKUP($AW179,'MP-2019_Female'!$A$3:$CH$103,IF(EQ$104&gt;2034,84,(60+(EQ$104-$AX$104)))))</f>
        <v>0.14914635708283247</v>
      </c>
      <c r="ER179" s="381">
        <f>EQ179*(1-VLOOKUP($AW179,'MP-2019_Female'!$A$3:$CH$103,IF(ER$104&gt;2034,84,(60+(ER$104-$AX$104)))))</f>
        <v>0.14819182039750234</v>
      </c>
      <c r="ES179" s="381">
        <f>ER179*(1-VLOOKUP($AW179,'MP-2019_Female'!$A$3:$CH$103,IF(ES$104&gt;2034,84,(60+(ES$104-$AX$104)))))</f>
        <v>0.14724339274695833</v>
      </c>
      <c r="ET179" s="381">
        <f>ES179*(1-VLOOKUP($AW179,'MP-2019_Female'!$A$3:$CH$103,IF(ET$104&gt;2034,84,(60+(ET$104-$AX$104)))))</f>
        <v>0.1463010350333778</v>
      </c>
      <c r="EU179" s="381">
        <f>ET179*(1-VLOOKUP($AW179,'MP-2019_Female'!$A$3:$CH$103,IF(EU$104&gt;2034,84,(60+(EU$104-$AX$104)))))</f>
        <v>0.14536470840916418</v>
      </c>
      <c r="EV179" s="381">
        <f>EU179*(1-VLOOKUP($AW179,'MP-2019_Female'!$A$3:$CH$103,IF(EV$104&gt;2034,84,(60+(EV$104-$AX$104)))))</f>
        <v>0.14443437427534553</v>
      </c>
      <c r="EW179" s="381">
        <f>EV179*(1-VLOOKUP($AW179,'MP-2019_Female'!$A$3:$CH$103,IF(EW$104&gt;2034,84,(60+(EW$104-$AX$104)))))</f>
        <v>0.14350999427998332</v>
      </c>
      <c r="EX179" s="381">
        <f>EW179*(1-VLOOKUP($AW179,'MP-2019_Female'!$A$3:$CH$103,IF(EX$104&gt;2034,84,(60+(EX$104-$AX$104)))))</f>
        <v>0.14259153031659144</v>
      </c>
      <c r="EY179" s="381">
        <f>EX179*(1-VLOOKUP($AW179,'MP-2019_Female'!$A$3:$CH$103,IF(EY$104&gt;2034,84,(60+(EY$104-$AX$104)))))</f>
        <v>0.14167894452256527</v>
      </c>
      <c r="EZ179" s="381">
        <f>EY179*(1-VLOOKUP($AW179,'MP-2019_Female'!$A$3:$CH$103,IF(EZ$104&gt;2034,84,(60+(EZ$104-$AX$104)))))</f>
        <v>0.14077219927762086</v>
      </c>
      <c r="FA179" s="381">
        <f>EZ179*(1-VLOOKUP($AW179,'MP-2019_Female'!$A$3:$CH$103,IF(FA$104&gt;2034,84,(60+(FA$104-$AX$104)))))</f>
        <v>0.13987125720224408</v>
      </c>
      <c r="FB179" s="381">
        <f>FA179*(1-VLOOKUP($AW179,'MP-2019_Female'!$A$3:$CH$103,IF(FB$104&gt;2034,84,(60+(FB$104-$AX$104)))))</f>
        <v>0.13897608115614973</v>
      </c>
      <c r="FC179" s="381">
        <f>FB179*(1-VLOOKUP($AW179,'MP-2019_Female'!$A$3:$CH$103,IF(FC$104&gt;2034,84,(60+(FC$104-$AX$104)))))</f>
        <v>0.13808663423675038</v>
      </c>
      <c r="FD179" s="381">
        <f>FC179*(1-VLOOKUP($AW179,'MP-2019_Female'!$A$3:$CH$103,IF(FD$104&gt;2034,84,(60+(FD$104-$AX$104)))))</f>
        <v>0.13720287977763518</v>
      </c>
      <c r="FE179" s="381">
        <f>FD179*(1-VLOOKUP($AW179,'MP-2019_Female'!$A$3:$CH$103,IF(FE$104&gt;2034,84,(60+(FE$104-$AX$104)))))</f>
        <v>0.1363247813470583</v>
      </c>
      <c r="FF179" s="381">
        <f>FE179*(1-VLOOKUP($AW179,'MP-2019_Female'!$A$3:$CH$103,IF(FF$104&gt;2034,84,(60+(FF$104-$AX$104)))))</f>
        <v>0.13545230274643713</v>
      </c>
      <c r="FG179" s="381">
        <f>FF179*(1-VLOOKUP($AW179,'MP-2019_Female'!$A$3:$CH$103,IF(FG$104&gt;2034,84,(60+(FG$104-$AX$104)))))</f>
        <v>0.13458540800885993</v>
      </c>
      <c r="FH179" s="381">
        <f>FG179*(1-VLOOKUP($AW179,'MP-2019_Female'!$A$3:$CH$103,IF(FH$104&gt;2034,84,(60+(FH$104-$AX$104)))))</f>
        <v>0.13372406139760323</v>
      </c>
      <c r="FI179" s="381">
        <f>FH179*(1-VLOOKUP($AW179,'MP-2019_Female'!$A$3:$CH$103,IF(FI$104&gt;2034,84,(60+(FI$104-$AX$104)))))</f>
        <v>0.13286822740465859</v>
      </c>
      <c r="FJ179" s="381">
        <f>FI179*(1-VLOOKUP($AW179,'MP-2019_Female'!$A$3:$CH$103,IF(FJ$104&gt;2034,84,(60+(FJ$104-$AX$104)))))</f>
        <v>0.13201787074926877</v>
      </c>
      <c r="FK179" s="381">
        <f>FJ179*(1-VLOOKUP($AW179,'MP-2019_Female'!$A$3:$CH$103,IF(FK$104&gt;2034,84,(60+(FK$104-$AX$104)))))</f>
        <v>0.13117295637647344</v>
      </c>
      <c r="FL179" s="381">
        <f>FK179*(1-VLOOKUP($AW179,'MP-2019_Female'!$A$3:$CH$103,IF(FL$104&gt;2034,84,(60+(FL$104-$AX$104)))))</f>
        <v>0.13033344945566402</v>
      </c>
      <c r="FM179" s="381">
        <f>FL179*(1-VLOOKUP($AW179,'MP-2019_Female'!$A$3:$CH$103,IF(FM$104&gt;2034,84,(60+(FM$104-$AX$104)))))</f>
        <v>0.12949931537914777</v>
      </c>
      <c r="FN179" s="381">
        <f>FM179*(1-VLOOKUP($AW179,'MP-2019_Female'!$A$3:$CH$103,IF(FN$104&gt;2034,84,(60+(FN$104-$AX$104)))))</f>
        <v>0.12867051976072122</v>
      </c>
    </row>
    <row r="180" spans="49:170">
      <c r="AW180" s="172">
        <v>100</v>
      </c>
      <c r="AX180" s="199">
        <f t="shared" si="34"/>
        <v>0.27668707571289258</v>
      </c>
      <c r="AY180" s="334">
        <f t="shared" si="35"/>
        <v>0.284416</v>
      </c>
      <c r="AZ180" s="381">
        <f>AY180*(1-VLOOKUP($AW180,'MP-2019_Female'!$A$3:$CH$103,IF(AZ$104&gt;2034,84,(60+(AZ$104-$AX$104)))))</f>
        <v>0.28299392000000001</v>
      </c>
      <c r="BA180" s="381">
        <f>AZ180*(1-VLOOKUP($AW180,'MP-2019_Female'!$A$3:$CH$103,IF(BA$104&gt;2034,84,(60+(BA$104-$AX$104)))))</f>
        <v>0.28169214796800002</v>
      </c>
      <c r="BB180" s="381">
        <f>BA180*(1-VLOOKUP($AW180,'MP-2019_Female'!$A$3:$CH$103,IF(BB$104&gt;2034,84,(60+(BB$104-$AX$104)))))</f>
        <v>0.28056537937612802</v>
      </c>
      <c r="BC180" s="381">
        <f>BB180*(1-VLOOKUP($AW180,'MP-2019_Female'!$A$3:$CH$103,IF(BC$104&gt;2034,84,(60+(BC$104-$AX$104)))))</f>
        <v>0.27961145708624918</v>
      </c>
      <c r="BD180" s="381">
        <f>BC180*(1-VLOOKUP($AW180,'MP-2019_Female'!$A$3:$CH$103,IF(BD$104&gt;2034,84,(60+(BD$104-$AX$104)))))</f>
        <v>0.27885650615211632</v>
      </c>
      <c r="BE180" s="381">
        <f>BD180*(1-VLOOKUP($AW180,'MP-2019_Female'!$A$3:$CH$103,IF(BE$104&gt;2034,84,(60+(BE$104-$AX$104)))))</f>
        <v>0.2781314792361208</v>
      </c>
      <c r="BF180" s="381">
        <f>BE180*(1-VLOOKUP($AW180,'MP-2019_Female'!$A$3:$CH$103,IF(BF$104&gt;2034,84,(60+(BF$104-$AX$104)))))</f>
        <v>0.2774083373901069</v>
      </c>
      <c r="BG180" s="381">
        <f>BF180*(1-VLOOKUP($AW180,'MP-2019_Female'!$A$3:$CH$103,IF(BG$104&gt;2034,84,(60+(BG$104-$AX$104)))))</f>
        <v>0.27668707571289258</v>
      </c>
      <c r="BH180" s="381">
        <f>BG180*(1-VLOOKUP($AW180,'MP-2019_Female'!$A$3:$CH$103,IF(BH$104&gt;2034,84,(60+(BH$104-$AX$104)))))</f>
        <v>0.27591235190089647</v>
      </c>
      <c r="BI180" s="381">
        <f>BH180*(1-VLOOKUP($AW180,'MP-2019_Female'!$A$3:$CH$103,IF(BI$104&gt;2034,84,(60+(BI$104-$AX$104)))))</f>
        <v>0.27508461484519375</v>
      </c>
      <c r="BJ180" s="471">
        <f>BI180*(1-VLOOKUP($AW180,'MP-2019_Female'!$A$3:$CH$103,IF(BJ$104&gt;2034,84,(60+(BJ$104-$AX$104)))))</f>
        <v>0.27417683561620459</v>
      </c>
      <c r="BK180" s="381">
        <f>BJ180*(1-VLOOKUP($AW180,'MP-2019_Female'!$A$3:$CH$103,IF(BK$104&gt;2034,84,(60+(BK$104-$AX$104)))))</f>
        <v>0.27318979900798623</v>
      </c>
      <c r="BL180" s="381">
        <f>BK180*(1-VLOOKUP($AW180,'MP-2019_Female'!$A$3:$CH$103,IF(BL$104&gt;2034,84,(60+(BL$104-$AX$104)))))</f>
        <v>0.27212435879185509</v>
      </c>
      <c r="BM180" s="381">
        <f>BL180*(1-VLOOKUP($AW180,'MP-2019_Female'!$A$3:$CH$103,IF(BM$104&gt;2034,84,(60+(BM$104-$AX$104)))))</f>
        <v>0.2710086489208085</v>
      </c>
      <c r="BN180" s="381">
        <f>BM180*(1-VLOOKUP($AW180,'MP-2019_Female'!$A$3:$CH$103,IF(BN$104&gt;2034,84,(60+(BN$104-$AX$104)))))</f>
        <v>0.26984331173044901</v>
      </c>
      <c r="BO180" s="381">
        <f>BN180*(1-VLOOKUP($AW180,'MP-2019_Female'!$A$3:$CH$103,IF(BO$104&gt;2034,84,(60+(BO$104-$AX$104)))))</f>
        <v>0.26862901682766199</v>
      </c>
      <c r="BP180" s="381">
        <f>BO180*(1-VLOOKUP($AW180,'MP-2019_Female'!$A$3:$CH$103,IF(BP$104&gt;2034,84,(60+(BP$104-$AX$104)))))</f>
        <v>0.26736646044857199</v>
      </c>
      <c r="BQ180" s="381">
        <f>BP180*(1-VLOOKUP($AW180,'MP-2019_Female'!$A$3:$CH$103,IF(BQ$104&gt;2034,84,(60+(BQ$104-$AX$104)))))</f>
        <v>0.26605636479237399</v>
      </c>
      <c r="BR180" s="381">
        <f>BQ180*(1-VLOOKUP($AW180,'MP-2019_Female'!$A$3:$CH$103,IF(BR$104&gt;2034,84,(60+(BR$104-$AX$104)))))</f>
        <v>0.26467287169545367</v>
      </c>
      <c r="BS180" s="381">
        <f>BR180*(1-VLOOKUP($AW180,'MP-2019_Female'!$A$3:$CH$103,IF(BS$104&gt;2034,84,(60+(BS$104-$AX$104)))))</f>
        <v>0.26324363818829821</v>
      </c>
      <c r="BT180" s="381">
        <f>BS180*(1-VLOOKUP($AW180,'MP-2019_Female'!$A$3:$CH$103,IF(BT$104&gt;2034,84,(60+(BT$104-$AX$104)))))</f>
        <v>0.26176947381444371</v>
      </c>
      <c r="BU180" s="381">
        <f>BT180*(1-VLOOKUP($AW180,'MP-2019_Female'!$A$3:$CH$103,IF(BU$104&gt;2034,84,(60+(BU$104-$AX$104)))))</f>
        <v>0.26025121086631992</v>
      </c>
      <c r="BV180" s="381">
        <f>BU180*(1-VLOOKUP($AW180,'MP-2019_Female'!$A$3:$CH$103,IF(BV$104&gt;2034,84,(60+(BV$104-$AX$104)))))</f>
        <v>0.25868970360112198</v>
      </c>
      <c r="BW180" s="381">
        <f>BV180*(1-VLOOKUP($AW180,'MP-2019_Female'!$A$3:$CH$103,IF(BW$104&gt;2034,84,(60+(BW$104-$AX$104)))))</f>
        <v>0.25708582743879504</v>
      </c>
      <c r="BX180" s="381">
        <f>BW180*(1-VLOOKUP($AW180,'MP-2019_Female'!$A$3:$CH$103,IF(BX$104&gt;2034,84,(60+(BX$104-$AX$104)))))</f>
        <v>0.25554331247416229</v>
      </c>
      <c r="BY180" s="381">
        <f>BX180*(1-VLOOKUP($AW180,'MP-2019_Female'!$A$3:$CH$103,IF(BY$104&gt;2034,84,(60+(BY$104-$AX$104)))))</f>
        <v>0.2540100525993173</v>
      </c>
      <c r="BZ180" s="381">
        <f>BY180*(1-VLOOKUP($AW180,'MP-2019_Female'!$A$3:$CH$103,IF(BZ$104&gt;2034,84,(60+(BZ$104-$AX$104)))))</f>
        <v>0.25248599228372137</v>
      </c>
      <c r="CA180" s="381">
        <f>BZ180*(1-VLOOKUP($AW180,'MP-2019_Female'!$A$3:$CH$103,IF(CA$104&gt;2034,84,(60+(CA$104-$AX$104)))))</f>
        <v>0.25097107633001903</v>
      </c>
      <c r="CB180" s="381">
        <f>CA180*(1-VLOOKUP($AW180,'MP-2019_Female'!$A$3:$CH$103,IF(CB$104&gt;2034,84,(60+(CB$104-$AX$104)))))</f>
        <v>0.24946524987203891</v>
      </c>
      <c r="CC180" s="381">
        <f>CB180*(1-VLOOKUP($AW180,'MP-2019_Female'!$A$3:$CH$103,IF(CC$104&gt;2034,84,(60+(CC$104-$AX$104)))))</f>
        <v>0.24796845837280668</v>
      </c>
      <c r="CD180" s="381">
        <f>CC180*(1-VLOOKUP($AW180,'MP-2019_Female'!$A$3:$CH$103,IF(CD$104&gt;2034,84,(60+(CD$104-$AX$104)))))</f>
        <v>0.24648064762256983</v>
      </c>
      <c r="CE180" s="381">
        <f>CD180*(1-VLOOKUP($AW180,'MP-2019_Female'!$A$3:$CH$103,IF(CE$104&gt;2034,84,(60+(CE$104-$AX$104)))))</f>
        <v>0.24500176373683441</v>
      </c>
      <c r="CF180" s="381">
        <f>CE180*(1-VLOOKUP($AW180,'MP-2019_Female'!$A$3:$CH$103,IF(CF$104&gt;2034,84,(60+(CF$104-$AX$104)))))</f>
        <v>0.24353175315441342</v>
      </c>
      <c r="CG180" s="381">
        <f>CF180*(1-VLOOKUP($AW180,'MP-2019_Female'!$A$3:$CH$103,IF(CG$104&gt;2034,84,(60+(CG$104-$AX$104)))))</f>
        <v>0.24207056263548693</v>
      </c>
      <c r="CH180" s="381">
        <f>CG180*(1-VLOOKUP($AW180,'MP-2019_Female'!$A$3:$CH$103,IF(CH$104&gt;2034,84,(60+(CH$104-$AX$104)))))</f>
        <v>0.24061813925967401</v>
      </c>
      <c r="CI180" s="381">
        <f>CH180*(1-VLOOKUP($AW180,'MP-2019_Female'!$A$3:$CH$103,IF(CI$104&gt;2034,84,(60+(CI$104-$AX$104)))))</f>
        <v>0.23917443042411596</v>
      </c>
      <c r="CJ180" s="381">
        <f>CI180*(1-VLOOKUP($AW180,'MP-2019_Female'!$A$3:$CH$103,IF(CJ$104&gt;2034,84,(60+(CJ$104-$AX$104)))))</f>
        <v>0.23773938384157126</v>
      </c>
      <c r="CK180" s="381">
        <f>CJ180*(1-VLOOKUP($AW180,'MP-2019_Female'!$A$3:$CH$103,IF(CK$104&gt;2034,84,(60+(CK$104-$AX$104)))))</f>
        <v>0.23631294753852183</v>
      </c>
      <c r="CL180" s="381">
        <f>CK180*(1-VLOOKUP($AW180,'MP-2019_Female'!$A$3:$CH$103,IF(CL$104&gt;2034,84,(60+(CL$104-$AX$104)))))</f>
        <v>0.2348950698532907</v>
      </c>
      <c r="CM180" s="381">
        <f>CL180*(1-VLOOKUP($AW180,'MP-2019_Female'!$A$3:$CH$103,IF(CM$104&gt;2034,84,(60+(CM$104-$AX$104)))))</f>
        <v>0.23348569943417097</v>
      </c>
      <c r="CN180" s="381">
        <f>CM180*(1-VLOOKUP($AW180,'MP-2019_Female'!$A$3:$CH$103,IF(CN$104&gt;2034,84,(60+(CN$104-$AX$104)))))</f>
        <v>0.23208478523756593</v>
      </c>
      <c r="CO180" s="381">
        <f>CN180*(1-VLOOKUP($AW180,'MP-2019_Female'!$A$3:$CH$103,IF(CO$104&gt;2034,84,(60+(CO$104-$AX$104)))))</f>
        <v>0.23069227652614052</v>
      </c>
      <c r="CP180" s="381">
        <f>CO180*(1-VLOOKUP($AW180,'MP-2019_Female'!$A$3:$CH$103,IF(CP$104&gt;2034,84,(60+(CP$104-$AX$104)))))</f>
        <v>0.22930812286698368</v>
      </c>
      <c r="CQ180" s="381">
        <f>CP180*(1-VLOOKUP($AW180,'MP-2019_Female'!$A$3:$CH$103,IF(CQ$104&gt;2034,84,(60+(CQ$104-$AX$104)))))</f>
        <v>0.22793227412978179</v>
      </c>
      <c r="CR180" s="381">
        <f>CQ180*(1-VLOOKUP($AW180,'MP-2019_Female'!$A$3:$CH$103,IF(CR$104&gt;2034,84,(60+(CR$104-$AX$104)))))</f>
        <v>0.22656468048500308</v>
      </c>
      <c r="CS180" s="381">
        <f>CR180*(1-VLOOKUP($AW180,'MP-2019_Female'!$A$3:$CH$103,IF(CS$104&gt;2034,84,(60+(CS$104-$AX$104)))))</f>
        <v>0.22520529240209305</v>
      </c>
      <c r="CT180" s="381">
        <f>CS180*(1-VLOOKUP($AW180,'MP-2019_Female'!$A$3:$CH$103,IF(CT$104&gt;2034,84,(60+(CT$104-$AX$104)))))</f>
        <v>0.22385406064768049</v>
      </c>
      <c r="CU180" s="381">
        <f>CT180*(1-VLOOKUP($AW180,'MP-2019_Female'!$A$3:$CH$103,IF(CU$104&gt;2034,84,(60+(CU$104-$AX$104)))))</f>
        <v>0.2225109362837944</v>
      </c>
      <c r="CV180" s="381">
        <f>CU180*(1-VLOOKUP($AW180,'MP-2019_Female'!$A$3:$CH$103,IF(CV$104&gt;2034,84,(60+(CV$104-$AX$104)))))</f>
        <v>0.22117587066609162</v>
      </c>
      <c r="CW180" s="381">
        <f>CV180*(1-VLOOKUP($AW180,'MP-2019_Female'!$A$3:$CH$103,IF(CW$104&gt;2034,84,(60+(CW$104-$AX$104)))))</f>
        <v>0.21984881544209509</v>
      </c>
      <c r="CX180" s="381">
        <f>CW180*(1-VLOOKUP($AW180,'MP-2019_Female'!$A$3:$CH$103,IF(CX$104&gt;2034,84,(60+(CX$104-$AX$104)))))</f>
        <v>0.2185297225494425</v>
      </c>
      <c r="CY180" s="381">
        <f>CX180*(1-VLOOKUP($AW180,'MP-2019_Female'!$A$3:$CH$103,IF(CY$104&gt;2034,84,(60+(CY$104-$AX$104)))))</f>
        <v>0.21721854421414585</v>
      </c>
      <c r="CZ180" s="381">
        <f>CY180*(1-VLOOKUP($AW180,'MP-2019_Female'!$A$3:$CH$103,IF(CZ$104&gt;2034,84,(60+(CZ$104-$AX$104)))))</f>
        <v>0.21591523294886097</v>
      </c>
      <c r="DA180" s="381">
        <f>CZ180*(1-VLOOKUP($AW180,'MP-2019_Female'!$A$3:$CH$103,IF(DA$104&gt;2034,84,(60+(DA$104-$AX$104)))))</f>
        <v>0.21461974155116781</v>
      </c>
      <c r="DB180" s="381">
        <f>DA180*(1-VLOOKUP($AW180,'MP-2019_Female'!$A$3:$CH$103,IF(DB$104&gt;2034,84,(60+(DB$104-$AX$104)))))</f>
        <v>0.21333202310186081</v>
      </c>
      <c r="DC180" s="381">
        <f>DB180*(1-VLOOKUP($AW180,'MP-2019_Female'!$A$3:$CH$103,IF(DC$104&gt;2034,84,(60+(DC$104-$AX$104)))))</f>
        <v>0.21205203096324965</v>
      </c>
      <c r="DD180" s="381">
        <f>DC180*(1-VLOOKUP($AW180,'MP-2019_Female'!$A$3:$CH$103,IF(DD$104&gt;2034,84,(60+(DD$104-$AX$104)))))</f>
        <v>0.21077971877747015</v>
      </c>
      <c r="DE180" s="381">
        <f>DD180*(1-VLOOKUP($AW180,'MP-2019_Female'!$A$3:$CH$103,IF(DE$104&gt;2034,84,(60+(DE$104-$AX$104)))))</f>
        <v>0.20951504046480532</v>
      </c>
      <c r="DF180" s="381">
        <f>DE180*(1-VLOOKUP($AW180,'MP-2019_Female'!$A$3:$CH$103,IF(DF$104&gt;2034,84,(60+(DF$104-$AX$104)))))</f>
        <v>0.20825795022201649</v>
      </c>
      <c r="DG180" s="381">
        <f>DF180*(1-VLOOKUP($AW180,'MP-2019_Female'!$A$3:$CH$103,IF(DG$104&gt;2034,84,(60+(DG$104-$AX$104)))))</f>
        <v>0.20700840252068439</v>
      </c>
      <c r="DH180" s="381">
        <f>DG180*(1-VLOOKUP($AW180,'MP-2019_Female'!$A$3:$CH$103,IF(DH$104&gt;2034,84,(60+(DH$104-$AX$104)))))</f>
        <v>0.2057663521055603</v>
      </c>
      <c r="DI180" s="381">
        <f>DH180*(1-VLOOKUP($AW180,'MP-2019_Female'!$A$3:$CH$103,IF(DI$104&gt;2034,84,(60+(DI$104-$AX$104)))))</f>
        <v>0.20453175399292695</v>
      </c>
      <c r="DJ180" s="381">
        <f>DI180*(1-VLOOKUP($AW180,'MP-2019_Female'!$A$3:$CH$103,IF(DJ$104&gt;2034,84,(60+(DJ$104-$AX$104)))))</f>
        <v>0.20330456346896938</v>
      </c>
      <c r="DK180" s="381">
        <f>DJ180*(1-VLOOKUP($AW180,'MP-2019_Female'!$A$3:$CH$103,IF(DK$104&gt;2034,84,(60+(DK$104-$AX$104)))))</f>
        <v>0.20208473608815558</v>
      </c>
      <c r="DL180" s="381">
        <f>DK180*(1-VLOOKUP($AW180,'MP-2019_Female'!$A$3:$CH$103,IF(DL$104&gt;2034,84,(60+(DL$104-$AX$104)))))</f>
        <v>0.20087222767162666</v>
      </c>
      <c r="DM180" s="381">
        <f>DL180*(1-VLOOKUP($AW180,'MP-2019_Female'!$A$3:$CH$103,IF(DM$104&gt;2034,84,(60+(DM$104-$AX$104)))))</f>
        <v>0.1996669943055969</v>
      </c>
      <c r="DN180" s="381">
        <f>DM180*(1-VLOOKUP($AW180,'MP-2019_Female'!$A$3:$CH$103,IF(DN$104&gt;2034,84,(60+(DN$104-$AX$104)))))</f>
        <v>0.19846899233976331</v>
      </c>
      <c r="DO180" s="381">
        <f>DN180*(1-VLOOKUP($AW180,'MP-2019_Female'!$A$3:$CH$103,IF(DO$104&gt;2034,84,(60+(DO$104-$AX$104)))))</f>
        <v>0.19727817838572473</v>
      </c>
      <c r="DP180" s="381">
        <f>DO180*(1-VLOOKUP($AW180,'MP-2019_Female'!$A$3:$CH$103,IF(DP$104&gt;2034,84,(60+(DP$104-$AX$104)))))</f>
        <v>0.19609450931541039</v>
      </c>
      <c r="DQ180" s="381">
        <f>DP180*(1-VLOOKUP($AW180,'MP-2019_Female'!$A$3:$CH$103,IF(DQ$104&gt;2034,84,(60+(DQ$104-$AX$104)))))</f>
        <v>0.19491794225951792</v>
      </c>
      <c r="DR180" s="381">
        <f>DQ180*(1-VLOOKUP($AW180,'MP-2019_Female'!$A$3:$CH$103,IF(DR$104&gt;2034,84,(60+(DR$104-$AX$104)))))</f>
        <v>0.19374843460596081</v>
      </c>
      <c r="DS180" s="381">
        <f>DR180*(1-VLOOKUP($AW180,'MP-2019_Female'!$A$3:$CH$103,IF(DS$104&gt;2034,84,(60+(DS$104-$AX$104)))))</f>
        <v>0.19258594399832504</v>
      </c>
      <c r="DT180" s="381">
        <f>DS180*(1-VLOOKUP($AW180,'MP-2019_Female'!$A$3:$CH$103,IF(DT$104&gt;2034,84,(60+(DT$104-$AX$104)))))</f>
        <v>0.1914304283343351</v>
      </c>
      <c r="DU180" s="381">
        <f>DT180*(1-VLOOKUP($AW180,'MP-2019_Female'!$A$3:$CH$103,IF(DU$104&gt;2034,84,(60+(DU$104-$AX$104)))))</f>
        <v>0.19028184576432908</v>
      </c>
      <c r="DV180" s="381">
        <f>DU180*(1-VLOOKUP($AW180,'MP-2019_Female'!$A$3:$CH$103,IF(DV$104&gt;2034,84,(60+(DV$104-$AX$104)))))</f>
        <v>0.1891401546897431</v>
      </c>
      <c r="DW180" s="381">
        <f>DV180*(1-VLOOKUP($AW180,'MP-2019_Female'!$A$3:$CH$103,IF(DW$104&gt;2034,84,(60+(DW$104-$AX$104)))))</f>
        <v>0.18800531376160465</v>
      </c>
      <c r="DX180" s="381">
        <f>DW180*(1-VLOOKUP($AW180,'MP-2019_Female'!$A$3:$CH$103,IF(DX$104&gt;2034,84,(60+(DX$104-$AX$104)))))</f>
        <v>0.18687728187903502</v>
      </c>
      <c r="DY180" s="381">
        <f>DX180*(1-VLOOKUP($AW180,'MP-2019_Female'!$A$3:$CH$103,IF(DY$104&gt;2034,84,(60+(DY$104-$AX$104)))))</f>
        <v>0.1857560181877608</v>
      </c>
      <c r="DZ180" s="381">
        <f>DY180*(1-VLOOKUP($AW180,'MP-2019_Female'!$A$3:$CH$103,IF(DZ$104&gt;2034,84,(60+(DZ$104-$AX$104)))))</f>
        <v>0.18464148207863423</v>
      </c>
      <c r="EA180" s="381">
        <f>DZ180*(1-VLOOKUP($AW180,'MP-2019_Female'!$A$3:$CH$103,IF(EA$104&gt;2034,84,(60+(EA$104-$AX$104)))))</f>
        <v>0.18353363318616242</v>
      </c>
      <c r="EB180" s="381">
        <f>EA180*(1-VLOOKUP($AW180,'MP-2019_Female'!$A$3:$CH$103,IF(EB$104&gt;2034,84,(60+(EB$104-$AX$104)))))</f>
        <v>0.18243243138704546</v>
      </c>
      <c r="EC180" s="381">
        <f>EB180*(1-VLOOKUP($AW180,'MP-2019_Female'!$A$3:$CH$103,IF(EC$104&gt;2034,84,(60+(EC$104-$AX$104)))))</f>
        <v>0.18133783679872317</v>
      </c>
      <c r="ED180" s="381">
        <f>EC180*(1-VLOOKUP($AW180,'MP-2019_Female'!$A$3:$CH$103,IF(ED$104&gt;2034,84,(60+(ED$104-$AX$104)))))</f>
        <v>0.18024980977793084</v>
      </c>
      <c r="EE180" s="381">
        <f>ED180*(1-VLOOKUP($AW180,'MP-2019_Female'!$A$3:$CH$103,IF(EE$104&gt;2034,84,(60+(EE$104-$AX$104)))))</f>
        <v>0.17916831091926325</v>
      </c>
      <c r="EF180" s="381">
        <f>EE180*(1-VLOOKUP($AW180,'MP-2019_Female'!$A$3:$CH$103,IF(EF$104&gt;2034,84,(60+(EF$104-$AX$104)))))</f>
        <v>0.17809330105374765</v>
      </c>
      <c r="EG180" s="381">
        <f>EF180*(1-VLOOKUP($AW180,'MP-2019_Female'!$A$3:$CH$103,IF(EG$104&gt;2034,84,(60+(EG$104-$AX$104)))))</f>
        <v>0.17702474124742518</v>
      </c>
      <c r="EH180" s="381">
        <f>EG180*(1-VLOOKUP($AW180,'MP-2019_Female'!$A$3:$CH$103,IF(EH$104&gt;2034,84,(60+(EH$104-$AX$104)))))</f>
        <v>0.17596259279994061</v>
      </c>
      <c r="EI180" s="381">
        <f>EH180*(1-VLOOKUP($AW180,'MP-2019_Female'!$A$3:$CH$103,IF(EI$104&gt;2034,84,(60+(EI$104-$AX$104)))))</f>
        <v>0.17490681724314097</v>
      </c>
      <c r="EJ180" s="381">
        <f>EI180*(1-VLOOKUP($AW180,'MP-2019_Female'!$A$3:$CH$103,IF(EJ$104&gt;2034,84,(60+(EJ$104-$AX$104)))))</f>
        <v>0.17385737633968212</v>
      </c>
      <c r="EK180" s="381">
        <f>EJ180*(1-VLOOKUP($AW180,'MP-2019_Female'!$A$3:$CH$103,IF(EK$104&gt;2034,84,(60+(EK$104-$AX$104)))))</f>
        <v>0.17281423208164404</v>
      </c>
      <c r="EL180" s="381">
        <f>EK180*(1-VLOOKUP($AW180,'MP-2019_Female'!$A$3:$CH$103,IF(EL$104&gt;2034,84,(60+(EL$104-$AX$104)))))</f>
        <v>0.17177734668915418</v>
      </c>
      <c r="EM180" s="381">
        <f>EL180*(1-VLOOKUP($AW180,'MP-2019_Female'!$A$3:$CH$103,IF(EM$104&gt;2034,84,(60+(EM$104-$AX$104)))))</f>
        <v>0.17074668260901926</v>
      </c>
      <c r="EN180" s="381">
        <f>EM180*(1-VLOOKUP($AW180,'MP-2019_Female'!$A$3:$CH$103,IF(EN$104&gt;2034,84,(60+(EN$104-$AX$104)))))</f>
        <v>0.16972220251336514</v>
      </c>
      <c r="EO180" s="381">
        <f>EN180*(1-VLOOKUP($AW180,'MP-2019_Female'!$A$3:$CH$103,IF(EO$104&gt;2034,84,(60+(EO$104-$AX$104)))))</f>
        <v>0.16870386929828496</v>
      </c>
      <c r="EP180" s="381">
        <f>EO180*(1-VLOOKUP($AW180,'MP-2019_Female'!$A$3:$CH$103,IF(EP$104&gt;2034,84,(60+(EP$104-$AX$104)))))</f>
        <v>0.16769164608249526</v>
      </c>
      <c r="EQ180" s="381">
        <f>EP180*(1-VLOOKUP($AW180,'MP-2019_Female'!$A$3:$CH$103,IF(EQ$104&gt;2034,84,(60+(EQ$104-$AX$104)))))</f>
        <v>0.16668549620600029</v>
      </c>
      <c r="ER180" s="381">
        <f>EQ180*(1-VLOOKUP($AW180,'MP-2019_Female'!$A$3:$CH$103,IF(ER$104&gt;2034,84,(60+(ER$104-$AX$104)))))</f>
        <v>0.16568538322876428</v>
      </c>
      <c r="ES180" s="381">
        <f>ER180*(1-VLOOKUP($AW180,'MP-2019_Female'!$A$3:$CH$103,IF(ES$104&gt;2034,84,(60+(ES$104-$AX$104)))))</f>
        <v>0.1646912709293917</v>
      </c>
      <c r="ET180" s="381">
        <f>ES180*(1-VLOOKUP($AW180,'MP-2019_Female'!$A$3:$CH$103,IF(ET$104&gt;2034,84,(60+(ET$104-$AX$104)))))</f>
        <v>0.16370312330381534</v>
      </c>
      <c r="EU180" s="381">
        <f>ET180*(1-VLOOKUP($AW180,'MP-2019_Female'!$A$3:$CH$103,IF(EU$104&gt;2034,84,(60+(EU$104-$AX$104)))))</f>
        <v>0.16272090456399244</v>
      </c>
      <c r="EV180" s="381">
        <f>EU180*(1-VLOOKUP($AW180,'MP-2019_Female'!$A$3:$CH$103,IF(EV$104&gt;2034,84,(60+(EV$104-$AX$104)))))</f>
        <v>0.16174457913660847</v>
      </c>
      <c r="EW180" s="381">
        <f>EV180*(1-VLOOKUP($AW180,'MP-2019_Female'!$A$3:$CH$103,IF(EW$104&gt;2034,84,(60+(EW$104-$AX$104)))))</f>
        <v>0.16077411166178882</v>
      </c>
      <c r="EX180" s="381">
        <f>EW180*(1-VLOOKUP($AW180,'MP-2019_Female'!$A$3:$CH$103,IF(EX$104&gt;2034,84,(60+(EX$104-$AX$104)))))</f>
        <v>0.15980946699181808</v>
      </c>
      <c r="EY180" s="381">
        <f>EX180*(1-VLOOKUP($AW180,'MP-2019_Female'!$A$3:$CH$103,IF(EY$104&gt;2034,84,(60+(EY$104-$AX$104)))))</f>
        <v>0.15885061018986718</v>
      </c>
      <c r="EZ180" s="381">
        <f>EY180*(1-VLOOKUP($AW180,'MP-2019_Female'!$A$3:$CH$103,IF(EZ$104&gt;2034,84,(60+(EZ$104-$AX$104)))))</f>
        <v>0.15789750652872797</v>
      </c>
      <c r="FA180" s="381">
        <f>EZ180*(1-VLOOKUP($AW180,'MP-2019_Female'!$A$3:$CH$103,IF(FA$104&gt;2034,84,(60+(FA$104-$AX$104)))))</f>
        <v>0.15695012148955562</v>
      </c>
      <c r="FB180" s="381">
        <f>FA180*(1-VLOOKUP($AW180,'MP-2019_Female'!$A$3:$CH$103,IF(FB$104&gt;2034,84,(60+(FB$104-$AX$104)))))</f>
        <v>0.15600842076061827</v>
      </c>
      <c r="FC180" s="381">
        <f>FB180*(1-VLOOKUP($AW180,'MP-2019_Female'!$A$3:$CH$103,IF(FC$104&gt;2034,84,(60+(FC$104-$AX$104)))))</f>
        <v>0.15507237023605455</v>
      </c>
      <c r="FD180" s="381">
        <f>FC180*(1-VLOOKUP($AW180,'MP-2019_Female'!$A$3:$CH$103,IF(FD$104&gt;2034,84,(60+(FD$104-$AX$104)))))</f>
        <v>0.15414193601463821</v>
      </c>
      <c r="FE180" s="381">
        <f>FD180*(1-VLOOKUP($AW180,'MP-2019_Female'!$A$3:$CH$103,IF(FE$104&gt;2034,84,(60+(FE$104-$AX$104)))))</f>
        <v>0.15321708439855039</v>
      </c>
      <c r="FF180" s="381">
        <f>FE180*(1-VLOOKUP($AW180,'MP-2019_Female'!$A$3:$CH$103,IF(FF$104&gt;2034,84,(60+(FF$104-$AX$104)))))</f>
        <v>0.15229778189215909</v>
      </c>
      <c r="FG180" s="381">
        <f>FF180*(1-VLOOKUP($AW180,'MP-2019_Female'!$A$3:$CH$103,IF(FG$104&gt;2034,84,(60+(FG$104-$AX$104)))))</f>
        <v>0.15138399520080614</v>
      </c>
      <c r="FH180" s="381">
        <f>FG180*(1-VLOOKUP($AW180,'MP-2019_Female'!$A$3:$CH$103,IF(FH$104&gt;2034,84,(60+(FH$104-$AX$104)))))</f>
        <v>0.1504756912296013</v>
      </c>
      <c r="FI180" s="381">
        <f>FH180*(1-VLOOKUP($AW180,'MP-2019_Female'!$A$3:$CH$103,IF(FI$104&gt;2034,84,(60+(FI$104-$AX$104)))))</f>
        <v>0.14957283708222369</v>
      </c>
      <c r="FJ180" s="381">
        <f>FI180*(1-VLOOKUP($AW180,'MP-2019_Female'!$A$3:$CH$103,IF(FJ$104&gt;2034,84,(60+(FJ$104-$AX$104)))))</f>
        <v>0.14867540005973034</v>
      </c>
      <c r="FK180" s="381">
        <f>FJ180*(1-VLOOKUP($AW180,'MP-2019_Female'!$A$3:$CH$103,IF(FK$104&gt;2034,84,(60+(FK$104-$AX$104)))))</f>
        <v>0.14778334765937196</v>
      </c>
      <c r="FL180" s="381">
        <f>FK180*(1-VLOOKUP($AW180,'MP-2019_Female'!$A$3:$CH$103,IF(FL$104&gt;2034,84,(60+(FL$104-$AX$104)))))</f>
        <v>0.14689664757341572</v>
      </c>
      <c r="FM180" s="381">
        <f>FL180*(1-VLOOKUP($AW180,'MP-2019_Female'!$A$3:$CH$103,IF(FM$104&gt;2034,84,(60+(FM$104-$AX$104)))))</f>
        <v>0.14601526768797524</v>
      </c>
      <c r="FN180" s="381">
        <f>FM180*(1-VLOOKUP($AW180,'MP-2019_Female'!$A$3:$CH$103,IF(FN$104&gt;2034,84,(60+(FN$104-$AX$104)))))</f>
        <v>0.14513917608184737</v>
      </c>
    </row>
    <row r="181" spans="49:170">
      <c r="AW181" s="172">
        <v>101</v>
      </c>
      <c r="AX181" s="199">
        <f t="shared" si="34"/>
        <v>0.29793736960885531</v>
      </c>
      <c r="AY181" s="334">
        <f t="shared" si="35"/>
        <v>0.30567649999999996</v>
      </c>
      <c r="AZ181" s="381">
        <f>AY181*(1-VLOOKUP($AW181,'MP-2019_Female'!$A$3:$CH$103,IF(AZ$104&gt;2034,84,(60+(AZ$104-$AX$104)))))</f>
        <v>0.30423982044999998</v>
      </c>
      <c r="BA181" s="381">
        <f>AZ181*(1-VLOOKUP($AW181,'MP-2019_Female'!$A$3:$CH$103,IF(BA$104&gt;2034,84,(60+(BA$104-$AX$104)))))</f>
        <v>0.30293158922206498</v>
      </c>
      <c r="BB181" s="381">
        <f>BA181*(1-VLOOKUP($AW181,'MP-2019_Female'!$A$3:$CH$103,IF(BB$104&gt;2034,84,(60+(BB$104-$AX$104)))))</f>
        <v>0.30181074234194333</v>
      </c>
      <c r="BC181" s="381">
        <f>BB181*(1-VLOOKUP($AW181,'MP-2019_Female'!$A$3:$CH$103,IF(BC$104&gt;2034,84,(60+(BC$104-$AX$104)))))</f>
        <v>0.30087512904068331</v>
      </c>
      <c r="BD181" s="381">
        <f>BC181*(1-VLOOKUP($AW181,'MP-2019_Female'!$A$3:$CH$103,IF(BD$104&gt;2034,84,(60+(BD$104-$AX$104)))))</f>
        <v>0.30012294121808164</v>
      </c>
      <c r="BE181" s="381">
        <f>BD181*(1-VLOOKUP($AW181,'MP-2019_Female'!$A$3:$CH$103,IF(BE$104&gt;2034,84,(60+(BE$104-$AX$104)))))</f>
        <v>0.29940264615915824</v>
      </c>
      <c r="BF181" s="381">
        <f>BE181*(1-VLOOKUP($AW181,'MP-2019_Female'!$A$3:$CH$103,IF(BF$104&gt;2034,84,(60+(BF$104-$AX$104)))))</f>
        <v>0.29868407980837625</v>
      </c>
      <c r="BG181" s="381">
        <f>BF181*(1-VLOOKUP($AW181,'MP-2019_Female'!$A$3:$CH$103,IF(BG$104&gt;2034,84,(60+(BG$104-$AX$104)))))</f>
        <v>0.29793736960885531</v>
      </c>
      <c r="BH181" s="381">
        <f>BG181*(1-VLOOKUP($AW181,'MP-2019_Female'!$A$3:$CH$103,IF(BH$104&gt;2034,84,(60+(BH$104-$AX$104)))))</f>
        <v>0.29716273244787228</v>
      </c>
      <c r="BI181" s="381">
        <f>BH181*(1-VLOOKUP($AW181,'MP-2019_Female'!$A$3:$CH$103,IF(BI$104&gt;2034,84,(60+(BI$104-$AX$104)))))</f>
        <v>0.29633067679701824</v>
      </c>
      <c r="BJ181" s="471">
        <f>BI181*(1-VLOOKUP($AW181,'MP-2019_Female'!$A$3:$CH$103,IF(BJ$104&gt;2034,84,(60+(BJ$104-$AX$104)))))</f>
        <v>0.29541205169894746</v>
      </c>
      <c r="BK181" s="381">
        <f>BJ181*(1-VLOOKUP($AW181,'MP-2019_Female'!$A$3:$CH$103,IF(BK$104&gt;2034,84,(60+(BK$104-$AX$104)))))</f>
        <v>0.29443719192834095</v>
      </c>
      <c r="BL181" s="381">
        <f>BK181*(1-VLOOKUP($AW181,'MP-2019_Female'!$A$3:$CH$103,IF(BL$104&gt;2034,84,(60+(BL$104-$AX$104)))))</f>
        <v>0.29337721803739891</v>
      </c>
      <c r="BM181" s="381">
        <f>BL181*(1-VLOOKUP($AW181,'MP-2019_Female'!$A$3:$CH$103,IF(BM$104&gt;2034,84,(60+(BM$104-$AX$104)))))</f>
        <v>0.29226238460885678</v>
      </c>
      <c r="BN181" s="381">
        <f>BM181*(1-VLOOKUP($AW181,'MP-2019_Female'!$A$3:$CH$103,IF(BN$104&gt;2034,84,(60+(BN$104-$AX$104)))))</f>
        <v>0.29109333507042134</v>
      </c>
      <c r="BO181" s="381">
        <f>BN181*(1-VLOOKUP($AW181,'MP-2019_Female'!$A$3:$CH$103,IF(BO$104&gt;2034,84,(60+(BO$104-$AX$104)))))</f>
        <v>0.2898707430631256</v>
      </c>
      <c r="BP181" s="381">
        <f>BO181*(1-VLOOKUP($AW181,'MP-2019_Female'!$A$3:$CH$103,IF(BP$104&gt;2034,84,(60+(BP$104-$AX$104)))))</f>
        <v>0.28859531179364784</v>
      </c>
      <c r="BQ181" s="381">
        <f>BP181*(1-VLOOKUP($AW181,'MP-2019_Female'!$A$3:$CH$103,IF(BQ$104&gt;2034,84,(60+(BQ$104-$AX$104)))))</f>
        <v>0.28726777335939702</v>
      </c>
      <c r="BR181" s="381">
        <f>BQ181*(1-VLOOKUP($AW181,'MP-2019_Female'!$A$3:$CH$103,IF(BR$104&gt;2034,84,(60+(BR$104-$AX$104)))))</f>
        <v>0.28588888804727192</v>
      </c>
      <c r="BS181" s="381">
        <f>BR181*(1-VLOOKUP($AW181,'MP-2019_Female'!$A$3:$CH$103,IF(BS$104&gt;2034,84,(60+(BS$104-$AX$104)))))</f>
        <v>0.28445944360703557</v>
      </c>
      <c r="BT181" s="381">
        <f>BS181*(1-VLOOKUP($AW181,'MP-2019_Female'!$A$3:$CH$103,IF(BT$104&gt;2034,84,(60+(BT$104-$AX$104)))))</f>
        <v>0.28298025450027897</v>
      </c>
      <c r="BU181" s="381">
        <f>BT181*(1-VLOOKUP($AW181,'MP-2019_Female'!$A$3:$CH$103,IF(BU$104&gt;2034,84,(60+(BU$104-$AX$104)))))</f>
        <v>0.28145216112597748</v>
      </c>
      <c r="BV181" s="381">
        <f>BU181*(1-VLOOKUP($AW181,'MP-2019_Female'!$A$3:$CH$103,IF(BV$104&gt;2034,84,(60+(BV$104-$AX$104)))))</f>
        <v>0.27987602902367198</v>
      </c>
      <c r="BW181" s="381">
        <f>BV181*(1-VLOOKUP($AW181,'MP-2019_Female'!$A$3:$CH$103,IF(BW$104&gt;2034,84,(60+(BW$104-$AX$104)))))</f>
        <v>0.27825274805533468</v>
      </c>
      <c r="BX181" s="381">
        <f>BW181*(1-VLOOKUP($AW181,'MP-2019_Female'!$A$3:$CH$103,IF(BX$104&gt;2034,84,(60+(BX$104-$AX$104)))))</f>
        <v>0.27669453266622479</v>
      </c>
      <c r="BY181" s="381">
        <f>BX181*(1-VLOOKUP($AW181,'MP-2019_Female'!$A$3:$CH$103,IF(BY$104&gt;2034,84,(60+(BY$104-$AX$104)))))</f>
        <v>0.27514504328329392</v>
      </c>
      <c r="BZ181" s="381">
        <f>BY181*(1-VLOOKUP($AW181,'MP-2019_Female'!$A$3:$CH$103,IF(BZ$104&gt;2034,84,(60+(BZ$104-$AX$104)))))</f>
        <v>0.27360423104090748</v>
      </c>
      <c r="CA181" s="381">
        <f>BZ181*(1-VLOOKUP($AW181,'MP-2019_Female'!$A$3:$CH$103,IF(CA$104&gt;2034,84,(60+(CA$104-$AX$104)))))</f>
        <v>0.27207204734707841</v>
      </c>
      <c r="CB181" s="381">
        <f>CA181*(1-VLOOKUP($AW181,'MP-2019_Female'!$A$3:$CH$103,IF(CB$104&gt;2034,84,(60+(CB$104-$AX$104)))))</f>
        <v>0.27054844388193477</v>
      </c>
      <c r="CC181" s="381">
        <f>CB181*(1-VLOOKUP($AW181,'MP-2019_Female'!$A$3:$CH$103,IF(CC$104&gt;2034,84,(60+(CC$104-$AX$104)))))</f>
        <v>0.26903337259619592</v>
      </c>
      <c r="CD181" s="381">
        <f>CC181*(1-VLOOKUP($AW181,'MP-2019_Female'!$A$3:$CH$103,IF(CD$104&gt;2034,84,(60+(CD$104-$AX$104)))))</f>
        <v>0.26752678570965721</v>
      </c>
      <c r="CE181" s="381">
        <f>CD181*(1-VLOOKUP($AW181,'MP-2019_Female'!$A$3:$CH$103,IF(CE$104&gt;2034,84,(60+(CE$104-$AX$104)))))</f>
        <v>0.2660286357096831</v>
      </c>
      <c r="CF181" s="381">
        <f>CE181*(1-VLOOKUP($AW181,'MP-2019_Female'!$A$3:$CH$103,IF(CF$104&gt;2034,84,(60+(CF$104-$AX$104)))))</f>
        <v>0.26453887534970888</v>
      </c>
      <c r="CG181" s="381">
        <f>CF181*(1-VLOOKUP($AW181,'MP-2019_Female'!$A$3:$CH$103,IF(CG$104&gt;2034,84,(60+(CG$104-$AX$104)))))</f>
        <v>0.26305745764775051</v>
      </c>
      <c r="CH181" s="381">
        <f>CG181*(1-VLOOKUP($AW181,'MP-2019_Female'!$A$3:$CH$103,IF(CH$104&gt;2034,84,(60+(CH$104-$AX$104)))))</f>
        <v>0.26158433588492308</v>
      </c>
      <c r="CI181" s="381">
        <f>CH181*(1-VLOOKUP($AW181,'MP-2019_Female'!$A$3:$CH$103,IF(CI$104&gt;2034,84,(60+(CI$104-$AX$104)))))</f>
        <v>0.26011946360396748</v>
      </c>
      <c r="CJ181" s="381">
        <f>CI181*(1-VLOOKUP($AW181,'MP-2019_Female'!$A$3:$CH$103,IF(CJ$104&gt;2034,84,(60+(CJ$104-$AX$104)))))</f>
        <v>0.25866279460778524</v>
      </c>
      <c r="CK181" s="381">
        <f>CJ181*(1-VLOOKUP($AW181,'MP-2019_Female'!$A$3:$CH$103,IF(CK$104&gt;2034,84,(60+(CK$104-$AX$104)))))</f>
        <v>0.25721428295798165</v>
      </c>
      <c r="CL181" s="381">
        <f>CK181*(1-VLOOKUP($AW181,'MP-2019_Female'!$A$3:$CH$103,IF(CL$104&gt;2034,84,(60+(CL$104-$AX$104)))))</f>
        <v>0.25577388297341697</v>
      </c>
      <c r="CM181" s="381">
        <f>CL181*(1-VLOOKUP($AW181,'MP-2019_Female'!$A$3:$CH$103,IF(CM$104&gt;2034,84,(60+(CM$104-$AX$104)))))</f>
        <v>0.25434154922876584</v>
      </c>
      <c r="CN181" s="381">
        <f>CM181*(1-VLOOKUP($AW181,'MP-2019_Female'!$A$3:$CH$103,IF(CN$104&gt;2034,84,(60+(CN$104-$AX$104)))))</f>
        <v>0.25291723655308473</v>
      </c>
      <c r="CO181" s="381">
        <f>CN181*(1-VLOOKUP($AW181,'MP-2019_Female'!$A$3:$CH$103,IF(CO$104&gt;2034,84,(60+(CO$104-$AX$104)))))</f>
        <v>0.25150090002838743</v>
      </c>
      <c r="CP181" s="381">
        <f>CO181*(1-VLOOKUP($AW181,'MP-2019_Female'!$A$3:$CH$103,IF(CP$104&gt;2034,84,(60+(CP$104-$AX$104)))))</f>
        <v>0.25009249498822844</v>
      </c>
      <c r="CQ181" s="381">
        <f>CP181*(1-VLOOKUP($AW181,'MP-2019_Female'!$A$3:$CH$103,IF(CQ$104&gt;2034,84,(60+(CQ$104-$AX$104)))))</f>
        <v>0.24869197701629436</v>
      </c>
      <c r="CR181" s="381">
        <f>CQ181*(1-VLOOKUP($AW181,'MP-2019_Female'!$A$3:$CH$103,IF(CR$104&gt;2034,84,(60+(CR$104-$AX$104)))))</f>
        <v>0.2472993019450031</v>
      </c>
      <c r="CS181" s="381">
        <f>CR181*(1-VLOOKUP($AW181,'MP-2019_Female'!$A$3:$CH$103,IF(CS$104&gt;2034,84,(60+(CS$104-$AX$104)))))</f>
        <v>0.24591442585411108</v>
      </c>
      <c r="CT181" s="381">
        <f>CS181*(1-VLOOKUP($AW181,'MP-2019_Female'!$A$3:$CH$103,IF(CT$104&gt;2034,84,(60+(CT$104-$AX$104)))))</f>
        <v>0.24453730506932805</v>
      </c>
      <c r="CU181" s="381">
        <f>CT181*(1-VLOOKUP($AW181,'MP-2019_Female'!$A$3:$CH$103,IF(CU$104&gt;2034,84,(60+(CU$104-$AX$104)))))</f>
        <v>0.24316789616093981</v>
      </c>
      <c r="CV181" s="381">
        <f>CU181*(1-VLOOKUP($AW181,'MP-2019_Female'!$A$3:$CH$103,IF(CV$104&gt;2034,84,(60+(CV$104-$AX$104)))))</f>
        <v>0.24180615594243854</v>
      </c>
      <c r="CW181" s="381">
        <f>CV181*(1-VLOOKUP($AW181,'MP-2019_Female'!$A$3:$CH$103,IF(CW$104&gt;2034,84,(60+(CW$104-$AX$104)))))</f>
        <v>0.24045204146916088</v>
      </c>
      <c r="CX181" s="381">
        <f>CW181*(1-VLOOKUP($AW181,'MP-2019_Female'!$A$3:$CH$103,IF(CX$104&gt;2034,84,(60+(CX$104-$AX$104)))))</f>
        <v>0.23910551003693356</v>
      </c>
      <c r="CY181" s="381">
        <f>CX181*(1-VLOOKUP($AW181,'MP-2019_Female'!$A$3:$CH$103,IF(CY$104&gt;2034,84,(60+(CY$104-$AX$104)))))</f>
        <v>0.23776651918072672</v>
      </c>
      <c r="CZ181" s="381">
        <f>CY181*(1-VLOOKUP($AW181,'MP-2019_Female'!$A$3:$CH$103,IF(CZ$104&gt;2034,84,(60+(CZ$104-$AX$104)))))</f>
        <v>0.23643502667331465</v>
      </c>
      <c r="DA181" s="381">
        <f>CZ181*(1-VLOOKUP($AW181,'MP-2019_Female'!$A$3:$CH$103,IF(DA$104&gt;2034,84,(60+(DA$104-$AX$104)))))</f>
        <v>0.23511099052394407</v>
      </c>
      <c r="DB181" s="381">
        <f>DA181*(1-VLOOKUP($AW181,'MP-2019_Female'!$A$3:$CH$103,IF(DB$104&gt;2034,84,(60+(DB$104-$AX$104)))))</f>
        <v>0.23379436897700998</v>
      </c>
      <c r="DC181" s="381">
        <f>DB181*(1-VLOOKUP($AW181,'MP-2019_Female'!$A$3:$CH$103,IF(DC$104&gt;2034,84,(60+(DC$104-$AX$104)))))</f>
        <v>0.23248512051073872</v>
      </c>
      <c r="DD181" s="381">
        <f>DC181*(1-VLOOKUP($AW181,'MP-2019_Female'!$A$3:$CH$103,IF(DD$104&gt;2034,84,(60+(DD$104-$AX$104)))))</f>
        <v>0.23118320383587856</v>
      </c>
      <c r="DE181" s="381">
        <f>DD181*(1-VLOOKUP($AW181,'MP-2019_Female'!$A$3:$CH$103,IF(DE$104&gt;2034,84,(60+(DE$104-$AX$104)))))</f>
        <v>0.22988857789439762</v>
      </c>
      <c r="DF181" s="381">
        <f>DE181*(1-VLOOKUP($AW181,'MP-2019_Female'!$A$3:$CH$103,IF(DF$104&gt;2034,84,(60+(DF$104-$AX$104)))))</f>
        <v>0.228601201858189</v>
      </c>
      <c r="DG181" s="381">
        <f>DF181*(1-VLOOKUP($AW181,'MP-2019_Female'!$A$3:$CH$103,IF(DG$104&gt;2034,84,(60+(DG$104-$AX$104)))))</f>
        <v>0.22732103512778312</v>
      </c>
      <c r="DH181" s="381">
        <f>DG181*(1-VLOOKUP($AW181,'MP-2019_Female'!$A$3:$CH$103,IF(DH$104&gt;2034,84,(60+(DH$104-$AX$104)))))</f>
        <v>0.22604803733106751</v>
      </c>
      <c r="DI181" s="381">
        <f>DH181*(1-VLOOKUP($AW181,'MP-2019_Female'!$A$3:$CH$103,IF(DI$104&gt;2034,84,(60+(DI$104-$AX$104)))))</f>
        <v>0.22478216832201353</v>
      </c>
      <c r="DJ181" s="381">
        <f>DI181*(1-VLOOKUP($AW181,'MP-2019_Female'!$A$3:$CH$103,IF(DJ$104&gt;2034,84,(60+(DJ$104-$AX$104)))))</f>
        <v>0.22352338817941025</v>
      </c>
      <c r="DK181" s="381">
        <f>DJ181*(1-VLOOKUP($AW181,'MP-2019_Female'!$A$3:$CH$103,IF(DK$104&gt;2034,84,(60+(DK$104-$AX$104)))))</f>
        <v>0.22227165720560554</v>
      </c>
      <c r="DL181" s="381">
        <f>DK181*(1-VLOOKUP($AW181,'MP-2019_Female'!$A$3:$CH$103,IF(DL$104&gt;2034,84,(60+(DL$104-$AX$104)))))</f>
        <v>0.22102693592525413</v>
      </c>
      <c r="DM181" s="381">
        <f>DL181*(1-VLOOKUP($AW181,'MP-2019_Female'!$A$3:$CH$103,IF(DM$104&gt;2034,84,(60+(DM$104-$AX$104)))))</f>
        <v>0.21978918508407269</v>
      </c>
      <c r="DN181" s="381">
        <f>DM181*(1-VLOOKUP($AW181,'MP-2019_Female'!$A$3:$CH$103,IF(DN$104&gt;2034,84,(60+(DN$104-$AX$104)))))</f>
        <v>0.21855836564760187</v>
      </c>
      <c r="DO181" s="381">
        <f>DN181*(1-VLOOKUP($AW181,'MP-2019_Female'!$A$3:$CH$103,IF(DO$104&gt;2034,84,(60+(DO$104-$AX$104)))))</f>
        <v>0.21733443879997527</v>
      </c>
      <c r="DP181" s="381">
        <f>DO181*(1-VLOOKUP($AW181,'MP-2019_Female'!$A$3:$CH$103,IF(DP$104&gt;2034,84,(60+(DP$104-$AX$104)))))</f>
        <v>0.2161173659426954</v>
      </c>
      <c r="DQ181" s="381">
        <f>DP181*(1-VLOOKUP($AW181,'MP-2019_Female'!$A$3:$CH$103,IF(DQ$104&gt;2034,84,(60+(DQ$104-$AX$104)))))</f>
        <v>0.21490710869341628</v>
      </c>
      <c r="DR181" s="381">
        <f>DQ181*(1-VLOOKUP($AW181,'MP-2019_Female'!$A$3:$CH$103,IF(DR$104&gt;2034,84,(60+(DR$104-$AX$104)))))</f>
        <v>0.21370362888473313</v>
      </c>
      <c r="DS181" s="381">
        <f>DR181*(1-VLOOKUP($AW181,'MP-2019_Female'!$A$3:$CH$103,IF(DS$104&gt;2034,84,(60+(DS$104-$AX$104)))))</f>
        <v>0.21250688856297861</v>
      </c>
      <c r="DT181" s="381">
        <f>DS181*(1-VLOOKUP($AW181,'MP-2019_Female'!$A$3:$CH$103,IF(DT$104&gt;2034,84,(60+(DT$104-$AX$104)))))</f>
        <v>0.21131684998702593</v>
      </c>
      <c r="DU181" s="381">
        <f>DT181*(1-VLOOKUP($AW181,'MP-2019_Female'!$A$3:$CH$103,IF(DU$104&gt;2034,84,(60+(DU$104-$AX$104)))))</f>
        <v>0.21013347562709858</v>
      </c>
      <c r="DV181" s="381">
        <f>DU181*(1-VLOOKUP($AW181,'MP-2019_Female'!$A$3:$CH$103,IF(DV$104&gt;2034,84,(60+(DV$104-$AX$104)))))</f>
        <v>0.20895672816358682</v>
      </c>
      <c r="DW181" s="381">
        <f>DV181*(1-VLOOKUP($AW181,'MP-2019_Female'!$A$3:$CH$103,IF(DW$104&gt;2034,84,(60+(DW$104-$AX$104)))))</f>
        <v>0.20778657048587074</v>
      </c>
      <c r="DX181" s="381">
        <f>DW181*(1-VLOOKUP($AW181,'MP-2019_Female'!$A$3:$CH$103,IF(DX$104&gt;2034,84,(60+(DX$104-$AX$104)))))</f>
        <v>0.20662296569114985</v>
      </c>
      <c r="DY181" s="381">
        <f>DX181*(1-VLOOKUP($AW181,'MP-2019_Female'!$A$3:$CH$103,IF(DY$104&gt;2034,84,(60+(DY$104-$AX$104)))))</f>
        <v>0.2054658770832794</v>
      </c>
      <c r="DZ181" s="381">
        <f>DY181*(1-VLOOKUP($AW181,'MP-2019_Female'!$A$3:$CH$103,IF(DZ$104&gt;2034,84,(60+(DZ$104-$AX$104)))))</f>
        <v>0.20431526817161302</v>
      </c>
      <c r="EA181" s="381">
        <f>DZ181*(1-VLOOKUP($AW181,'MP-2019_Female'!$A$3:$CH$103,IF(EA$104&gt;2034,84,(60+(EA$104-$AX$104)))))</f>
        <v>0.20317110266985197</v>
      </c>
      <c r="EB181" s="381">
        <f>EA181*(1-VLOOKUP($AW181,'MP-2019_Female'!$A$3:$CH$103,IF(EB$104&gt;2034,84,(60+(EB$104-$AX$104)))))</f>
        <v>0.20203334449490079</v>
      </c>
      <c r="EC181" s="381">
        <f>EB181*(1-VLOOKUP($AW181,'MP-2019_Female'!$A$3:$CH$103,IF(EC$104&gt;2034,84,(60+(EC$104-$AX$104)))))</f>
        <v>0.20090195776572933</v>
      </c>
      <c r="ED181" s="381">
        <f>EC181*(1-VLOOKUP($AW181,'MP-2019_Female'!$A$3:$CH$103,IF(ED$104&gt;2034,84,(60+(ED$104-$AX$104)))))</f>
        <v>0.19977690680224125</v>
      </c>
      <c r="EE181" s="381">
        <f>ED181*(1-VLOOKUP($AW181,'MP-2019_Female'!$A$3:$CH$103,IF(EE$104&gt;2034,84,(60+(EE$104-$AX$104)))))</f>
        <v>0.19865815612414869</v>
      </c>
      <c r="EF181" s="381">
        <f>EE181*(1-VLOOKUP($AW181,'MP-2019_Female'!$A$3:$CH$103,IF(EF$104&gt;2034,84,(60+(EF$104-$AX$104)))))</f>
        <v>0.19754567044985344</v>
      </c>
      <c r="EG181" s="381">
        <f>EF181*(1-VLOOKUP($AW181,'MP-2019_Female'!$A$3:$CH$103,IF(EG$104&gt;2034,84,(60+(EG$104-$AX$104)))))</f>
        <v>0.19643941469533424</v>
      </c>
      <c r="EH181" s="381">
        <f>EG181*(1-VLOOKUP($AW181,'MP-2019_Female'!$A$3:$CH$103,IF(EH$104&gt;2034,84,(60+(EH$104-$AX$104)))))</f>
        <v>0.19533935397304036</v>
      </c>
      <c r="EI181" s="381">
        <f>EH181*(1-VLOOKUP($AW181,'MP-2019_Female'!$A$3:$CH$103,IF(EI$104&gt;2034,84,(60+(EI$104-$AX$104)))))</f>
        <v>0.19424545359079132</v>
      </c>
      <c r="EJ181" s="381">
        <f>EI181*(1-VLOOKUP($AW181,'MP-2019_Female'!$A$3:$CH$103,IF(EJ$104&gt;2034,84,(60+(EJ$104-$AX$104)))))</f>
        <v>0.19315767905068287</v>
      </c>
      <c r="EK181" s="381">
        <f>EJ181*(1-VLOOKUP($AW181,'MP-2019_Female'!$A$3:$CH$103,IF(EK$104&gt;2034,84,(60+(EK$104-$AX$104)))))</f>
        <v>0.19207599604799905</v>
      </c>
      <c r="EL181" s="381">
        <f>EK181*(1-VLOOKUP($AW181,'MP-2019_Female'!$A$3:$CH$103,IF(EL$104&gt;2034,84,(60+(EL$104-$AX$104)))))</f>
        <v>0.19100037047013024</v>
      </c>
      <c r="EM181" s="381">
        <f>EL181*(1-VLOOKUP($AW181,'MP-2019_Female'!$A$3:$CH$103,IF(EM$104&gt;2034,84,(60+(EM$104-$AX$104)))))</f>
        <v>0.1899307683954975</v>
      </c>
      <c r="EN181" s="381">
        <f>EM181*(1-VLOOKUP($AW181,'MP-2019_Female'!$A$3:$CH$103,IF(EN$104&gt;2034,84,(60+(EN$104-$AX$104)))))</f>
        <v>0.1888671560924827</v>
      </c>
      <c r="EO181" s="381">
        <f>EN181*(1-VLOOKUP($AW181,'MP-2019_Female'!$A$3:$CH$103,IF(EO$104&gt;2034,84,(60+(EO$104-$AX$104)))))</f>
        <v>0.18780950001836477</v>
      </c>
      <c r="EP181" s="381">
        <f>EO181*(1-VLOOKUP($AW181,'MP-2019_Female'!$A$3:$CH$103,IF(EP$104&gt;2034,84,(60+(EP$104-$AX$104)))))</f>
        <v>0.18675776681826192</v>
      </c>
      <c r="EQ181" s="381">
        <f>EP181*(1-VLOOKUP($AW181,'MP-2019_Female'!$A$3:$CH$103,IF(EQ$104&gt;2034,84,(60+(EQ$104-$AX$104)))))</f>
        <v>0.18571192332407965</v>
      </c>
      <c r="ER181" s="381">
        <f>EQ181*(1-VLOOKUP($AW181,'MP-2019_Female'!$A$3:$CH$103,IF(ER$104&gt;2034,84,(60+(ER$104-$AX$104)))))</f>
        <v>0.18467193655346481</v>
      </c>
      <c r="ES181" s="381">
        <f>ER181*(1-VLOOKUP($AW181,'MP-2019_Female'!$A$3:$CH$103,IF(ES$104&gt;2034,84,(60+(ES$104-$AX$104)))))</f>
        <v>0.18363777370876541</v>
      </c>
      <c r="ET181" s="381">
        <f>ES181*(1-VLOOKUP($AW181,'MP-2019_Female'!$A$3:$CH$103,IF(ET$104&gt;2034,84,(60+(ET$104-$AX$104)))))</f>
        <v>0.1826094021759963</v>
      </c>
      <c r="EU181" s="381">
        <f>ET181*(1-VLOOKUP($AW181,'MP-2019_Female'!$A$3:$CH$103,IF(EU$104&gt;2034,84,(60+(EU$104-$AX$104)))))</f>
        <v>0.18158678952381072</v>
      </c>
      <c r="EV181" s="381">
        <f>EU181*(1-VLOOKUP($AW181,'MP-2019_Female'!$A$3:$CH$103,IF(EV$104&gt;2034,84,(60+(EV$104-$AX$104)))))</f>
        <v>0.18056990350247737</v>
      </c>
      <c r="EW181" s="381">
        <f>EV181*(1-VLOOKUP($AW181,'MP-2019_Female'!$A$3:$CH$103,IF(EW$104&gt;2034,84,(60+(EW$104-$AX$104)))))</f>
        <v>0.1795587120428635</v>
      </c>
      <c r="EX181" s="381">
        <f>EW181*(1-VLOOKUP($AW181,'MP-2019_Female'!$A$3:$CH$103,IF(EX$104&gt;2034,84,(60+(EX$104-$AX$104)))))</f>
        <v>0.17855318325542346</v>
      </c>
      <c r="EY181" s="381">
        <f>EX181*(1-VLOOKUP($AW181,'MP-2019_Female'!$A$3:$CH$103,IF(EY$104&gt;2034,84,(60+(EY$104-$AX$104)))))</f>
        <v>0.17755328542919308</v>
      </c>
      <c r="EZ181" s="381">
        <f>EY181*(1-VLOOKUP($AW181,'MP-2019_Female'!$A$3:$CH$103,IF(EZ$104&gt;2034,84,(60+(EZ$104-$AX$104)))))</f>
        <v>0.17655898703078959</v>
      </c>
      <c r="FA181" s="381">
        <f>EZ181*(1-VLOOKUP($AW181,'MP-2019_Female'!$A$3:$CH$103,IF(FA$104&gt;2034,84,(60+(FA$104-$AX$104)))))</f>
        <v>0.17557025670341717</v>
      </c>
      <c r="FB181" s="381">
        <f>FA181*(1-VLOOKUP($AW181,'MP-2019_Female'!$A$3:$CH$103,IF(FB$104&gt;2034,84,(60+(FB$104-$AX$104)))))</f>
        <v>0.17458706326587803</v>
      </c>
      <c r="FC181" s="381">
        <f>FB181*(1-VLOOKUP($AW181,'MP-2019_Female'!$A$3:$CH$103,IF(FC$104&gt;2034,84,(60+(FC$104-$AX$104)))))</f>
        <v>0.1736093757115891</v>
      </c>
      <c r="FD181" s="381">
        <f>FC181*(1-VLOOKUP($AW181,'MP-2019_Female'!$A$3:$CH$103,IF(FD$104&gt;2034,84,(60+(FD$104-$AX$104)))))</f>
        <v>0.17263716320760419</v>
      </c>
      <c r="FE181" s="381">
        <f>FD181*(1-VLOOKUP($AW181,'MP-2019_Female'!$A$3:$CH$103,IF(FE$104&gt;2034,84,(60+(FE$104-$AX$104)))))</f>
        <v>0.1716703950936416</v>
      </c>
      <c r="FF181" s="381">
        <f>FE181*(1-VLOOKUP($AW181,'MP-2019_Female'!$A$3:$CH$103,IF(FF$104&gt;2034,84,(60+(FF$104-$AX$104)))))</f>
        <v>0.17070904088111719</v>
      </c>
      <c r="FG181" s="381">
        <f>FF181*(1-VLOOKUP($AW181,'MP-2019_Female'!$A$3:$CH$103,IF(FG$104&gt;2034,84,(60+(FG$104-$AX$104)))))</f>
        <v>0.16975307025218292</v>
      </c>
      <c r="FH181" s="381">
        <f>FG181*(1-VLOOKUP($AW181,'MP-2019_Female'!$A$3:$CH$103,IF(FH$104&gt;2034,84,(60+(FH$104-$AX$104)))))</f>
        <v>0.16880245305877067</v>
      </c>
      <c r="FI181" s="381">
        <f>FH181*(1-VLOOKUP($AW181,'MP-2019_Female'!$A$3:$CH$103,IF(FI$104&gt;2034,84,(60+(FI$104-$AX$104)))))</f>
        <v>0.16785715932164155</v>
      </c>
      <c r="FJ181" s="381">
        <f>FI181*(1-VLOOKUP($AW181,'MP-2019_Female'!$A$3:$CH$103,IF(FJ$104&gt;2034,84,(60+(FJ$104-$AX$104)))))</f>
        <v>0.16691715922944036</v>
      </c>
      <c r="FK181" s="381">
        <f>FJ181*(1-VLOOKUP($AW181,'MP-2019_Female'!$A$3:$CH$103,IF(FK$104&gt;2034,84,(60+(FK$104-$AX$104)))))</f>
        <v>0.16598242313775549</v>
      </c>
      <c r="FL181" s="381">
        <f>FK181*(1-VLOOKUP($AW181,'MP-2019_Female'!$A$3:$CH$103,IF(FL$104&gt;2034,84,(60+(FL$104-$AX$104)))))</f>
        <v>0.16505292156818405</v>
      </c>
      <c r="FM181" s="381">
        <f>FL181*(1-VLOOKUP($AW181,'MP-2019_Female'!$A$3:$CH$103,IF(FM$104&gt;2034,84,(60+(FM$104-$AX$104)))))</f>
        <v>0.16412862520740221</v>
      </c>
      <c r="FN181" s="381">
        <f>FM181*(1-VLOOKUP($AW181,'MP-2019_Female'!$A$3:$CH$103,IF(FN$104&gt;2034,84,(60+(FN$104-$AX$104)))))</f>
        <v>0.16320950490624075</v>
      </c>
    </row>
    <row r="182" spans="49:170">
      <c r="AW182" s="172">
        <v>102</v>
      </c>
      <c r="AX182" s="199">
        <f t="shared" si="34"/>
        <v>0.31935390538872388</v>
      </c>
      <c r="AY182" s="334">
        <f t="shared" si="35"/>
        <v>0.32705820000000002</v>
      </c>
      <c r="AZ182" s="381">
        <f>AY182*(1-VLOOKUP($AW182,'MP-2019_Female'!$A$3:$CH$103,IF(AZ$104&gt;2034,84,(60+(AZ$104-$AX$104)))))</f>
        <v>0.32561914392000002</v>
      </c>
      <c r="BA182" s="381">
        <f>AZ182*(1-VLOOKUP($AW182,'MP-2019_Female'!$A$3:$CH$103,IF(BA$104&gt;2034,84,(60+(BA$104-$AX$104)))))</f>
        <v>0.32431666734432002</v>
      </c>
      <c r="BB182" s="381">
        <f>BA182*(1-VLOOKUP($AW182,'MP-2019_Female'!$A$3:$CH$103,IF(BB$104&gt;2034,84,(60+(BB$104-$AX$104)))))</f>
        <v>0.32318155900861489</v>
      </c>
      <c r="BC182" s="381">
        <f>BB182*(1-VLOOKUP($AW182,'MP-2019_Female'!$A$3:$CH$103,IF(BC$104&gt;2034,84,(60+(BC$104-$AX$104)))))</f>
        <v>0.3222443324874899</v>
      </c>
      <c r="BD182" s="381">
        <f>BC182*(1-VLOOKUP($AW182,'MP-2019_Female'!$A$3:$CH$103,IF(BD$104&gt;2034,84,(60+(BD$104-$AX$104)))))</f>
        <v>0.32150317052276867</v>
      </c>
      <c r="BE182" s="381">
        <f>BD182*(1-VLOOKUP($AW182,'MP-2019_Female'!$A$3:$CH$103,IF(BE$104&gt;2034,84,(60+(BE$104-$AX$104)))))</f>
        <v>0.32079586354761858</v>
      </c>
      <c r="BF182" s="381">
        <f>BE182*(1-VLOOKUP($AW182,'MP-2019_Female'!$A$3:$CH$103,IF(BF$104&gt;2034,84,(60+(BF$104-$AX$104)))))</f>
        <v>0.32009011264781384</v>
      </c>
      <c r="BG182" s="381">
        <f>BF182*(1-VLOOKUP($AW182,'MP-2019_Female'!$A$3:$CH$103,IF(BG$104&gt;2034,84,(60+(BG$104-$AX$104)))))</f>
        <v>0.31935390538872388</v>
      </c>
      <c r="BH182" s="381">
        <f>BG182*(1-VLOOKUP($AW182,'MP-2019_Female'!$A$3:$CH$103,IF(BH$104&gt;2034,84,(60+(BH$104-$AX$104)))))</f>
        <v>0.31858745601579097</v>
      </c>
      <c r="BI182" s="381">
        <f>BH182*(1-VLOOKUP($AW182,'MP-2019_Female'!$A$3:$CH$103,IF(BI$104&gt;2034,84,(60+(BI$104-$AX$104)))))</f>
        <v>0.31775912863014988</v>
      </c>
      <c r="BJ182" s="471">
        <f>BI182*(1-VLOOKUP($AW182,'MP-2019_Female'!$A$3:$CH$103,IF(BJ$104&gt;2034,84,(60+(BJ$104-$AX$104)))))</f>
        <v>0.31683762715712244</v>
      </c>
      <c r="BK182" s="381">
        <f>BJ182*(1-VLOOKUP($AW182,'MP-2019_Female'!$A$3:$CH$103,IF(BK$104&gt;2034,84,(60+(BK$104-$AX$104)))))</f>
        <v>0.31585543051293535</v>
      </c>
      <c r="BL182" s="381">
        <f>BK182*(1-VLOOKUP($AW182,'MP-2019_Female'!$A$3:$CH$103,IF(BL$104&gt;2034,84,(60+(BL$104-$AX$104)))))</f>
        <v>0.31478152204919141</v>
      </c>
      <c r="BM182" s="381">
        <f>BL182*(1-VLOOKUP($AW182,'MP-2019_Female'!$A$3:$CH$103,IF(BM$104&gt;2034,84,(60+(BM$104-$AX$104)))))</f>
        <v>0.31364830856981429</v>
      </c>
      <c r="BN182" s="381">
        <f>BM182*(1-VLOOKUP($AW182,'MP-2019_Female'!$A$3:$CH$103,IF(BN$104&gt;2034,84,(60+(BN$104-$AX$104)))))</f>
        <v>0.31248780982810598</v>
      </c>
      <c r="BO182" s="381">
        <f>BN182*(1-VLOOKUP($AW182,'MP-2019_Female'!$A$3:$CH$103,IF(BO$104&gt;2034,84,(60+(BO$104-$AX$104)))))</f>
        <v>0.31126910736977637</v>
      </c>
      <c r="BP182" s="381">
        <f>BO182*(1-VLOOKUP($AW182,'MP-2019_Female'!$A$3:$CH$103,IF(BP$104&gt;2034,84,(60+(BP$104-$AX$104)))))</f>
        <v>0.30999290402956031</v>
      </c>
      <c r="BQ182" s="381">
        <f>BP182*(1-VLOOKUP($AW182,'MP-2019_Female'!$A$3:$CH$103,IF(BQ$104&gt;2034,84,(60+(BQ$104-$AX$104)))))</f>
        <v>0.30865993454223323</v>
      </c>
      <c r="BR182" s="381">
        <f>BQ182*(1-VLOOKUP($AW182,'MP-2019_Female'!$A$3:$CH$103,IF(BR$104&gt;2034,84,(60+(BR$104-$AX$104)))))</f>
        <v>0.30727096483679317</v>
      </c>
      <c r="BS182" s="381">
        <f>BR182*(1-VLOOKUP($AW182,'MP-2019_Female'!$A$3:$CH$103,IF(BS$104&gt;2034,84,(60+(BS$104-$AX$104)))))</f>
        <v>0.30582679130206025</v>
      </c>
      <c r="BT182" s="381">
        <f>BS182*(1-VLOOKUP($AW182,'MP-2019_Female'!$A$3:$CH$103,IF(BT$104&gt;2034,84,(60+(BT$104-$AX$104)))))</f>
        <v>0.30432824002468017</v>
      </c>
      <c r="BU182" s="381">
        <f>BT182*(1-VLOOKUP($AW182,'MP-2019_Female'!$A$3:$CH$103,IF(BU$104&gt;2034,84,(60+(BU$104-$AX$104)))))</f>
        <v>0.30277616600055429</v>
      </c>
      <c r="BV182" s="381">
        <f>BU182*(1-VLOOKUP($AW182,'MP-2019_Female'!$A$3:$CH$103,IF(BV$104&gt;2034,84,(60+(BV$104-$AX$104)))))</f>
        <v>0.30120172993735139</v>
      </c>
      <c r="BW182" s="381">
        <f>BV182*(1-VLOOKUP($AW182,'MP-2019_Female'!$A$3:$CH$103,IF(BW$104&gt;2034,84,(60+(BW$104-$AX$104)))))</f>
        <v>0.29957524059568968</v>
      </c>
      <c r="BX182" s="381">
        <f>BW182*(1-VLOOKUP($AW182,'MP-2019_Female'!$A$3:$CH$103,IF(BX$104&gt;2034,84,(60+(BX$104-$AX$104)))))</f>
        <v>0.29801744934459212</v>
      </c>
      <c r="BY182" s="381">
        <f>BX182*(1-VLOOKUP($AW182,'MP-2019_Female'!$A$3:$CH$103,IF(BY$104&gt;2034,84,(60+(BY$104-$AX$104)))))</f>
        <v>0.29646775860800023</v>
      </c>
      <c r="BZ182" s="381">
        <f>BY182*(1-VLOOKUP($AW182,'MP-2019_Female'!$A$3:$CH$103,IF(BZ$104&gt;2034,84,(60+(BZ$104-$AX$104)))))</f>
        <v>0.29492612626323861</v>
      </c>
      <c r="CA182" s="381">
        <f>BZ182*(1-VLOOKUP($AW182,'MP-2019_Female'!$A$3:$CH$103,IF(CA$104&gt;2034,84,(60+(CA$104-$AX$104)))))</f>
        <v>0.29339251040666975</v>
      </c>
      <c r="CB182" s="381">
        <f>CA182*(1-VLOOKUP($AW182,'MP-2019_Female'!$A$3:$CH$103,IF(CB$104&gt;2034,84,(60+(CB$104-$AX$104)))))</f>
        <v>0.29186686935255507</v>
      </c>
      <c r="CC182" s="381">
        <f>CB182*(1-VLOOKUP($AW182,'MP-2019_Female'!$A$3:$CH$103,IF(CC$104&gt;2034,84,(60+(CC$104-$AX$104)))))</f>
        <v>0.29034916163192181</v>
      </c>
      <c r="CD182" s="381">
        <f>CC182*(1-VLOOKUP($AW182,'MP-2019_Female'!$A$3:$CH$103,IF(CD$104&gt;2034,84,(60+(CD$104-$AX$104)))))</f>
        <v>0.28883934599143585</v>
      </c>
      <c r="CE182" s="381">
        <f>CD182*(1-VLOOKUP($AW182,'MP-2019_Female'!$A$3:$CH$103,IF(CE$104&gt;2034,84,(60+(CE$104-$AX$104)))))</f>
        <v>0.28733738139228038</v>
      </c>
      <c r="CF182" s="381">
        <f>CE182*(1-VLOOKUP($AW182,'MP-2019_Female'!$A$3:$CH$103,IF(CF$104&gt;2034,84,(60+(CF$104-$AX$104)))))</f>
        <v>0.28584322700904052</v>
      </c>
      <c r="CG182" s="381">
        <f>CF182*(1-VLOOKUP($AW182,'MP-2019_Female'!$A$3:$CH$103,IF(CG$104&gt;2034,84,(60+(CG$104-$AX$104)))))</f>
        <v>0.28435684222859353</v>
      </c>
      <c r="CH182" s="381">
        <f>CG182*(1-VLOOKUP($AW182,'MP-2019_Female'!$A$3:$CH$103,IF(CH$104&gt;2034,84,(60+(CH$104-$AX$104)))))</f>
        <v>0.28287818664900483</v>
      </c>
      <c r="CI182" s="381">
        <f>CH182*(1-VLOOKUP($AW182,'MP-2019_Female'!$A$3:$CH$103,IF(CI$104&gt;2034,84,(60+(CI$104-$AX$104)))))</f>
        <v>0.28140722007843</v>
      </c>
      <c r="CJ182" s="381">
        <f>CI182*(1-VLOOKUP($AW182,'MP-2019_Female'!$A$3:$CH$103,IF(CJ$104&gt;2034,84,(60+(CJ$104-$AX$104)))))</f>
        <v>0.27994390253402218</v>
      </c>
      <c r="CK182" s="381">
        <f>CJ182*(1-VLOOKUP($AW182,'MP-2019_Female'!$A$3:$CH$103,IF(CK$104&gt;2034,84,(60+(CK$104-$AX$104)))))</f>
        <v>0.27848819424084525</v>
      </c>
      <c r="CL182" s="381">
        <f>CK182*(1-VLOOKUP($AW182,'MP-2019_Female'!$A$3:$CH$103,IF(CL$104&gt;2034,84,(60+(CL$104-$AX$104)))))</f>
        <v>0.27704005563079287</v>
      </c>
      <c r="CM182" s="381">
        <f>CL182*(1-VLOOKUP($AW182,'MP-2019_Female'!$A$3:$CH$103,IF(CM$104&gt;2034,84,(60+(CM$104-$AX$104)))))</f>
        <v>0.27559944734151276</v>
      </c>
      <c r="CN182" s="381">
        <f>CM182*(1-VLOOKUP($AW182,'MP-2019_Female'!$A$3:$CH$103,IF(CN$104&gt;2034,84,(60+(CN$104-$AX$104)))))</f>
        <v>0.27416633021533687</v>
      </c>
      <c r="CO182" s="381">
        <f>CN182*(1-VLOOKUP($AW182,'MP-2019_Female'!$A$3:$CH$103,IF(CO$104&gt;2034,84,(60+(CO$104-$AX$104)))))</f>
        <v>0.27274066529821711</v>
      </c>
      <c r="CP182" s="381">
        <f>CO182*(1-VLOOKUP($AW182,'MP-2019_Female'!$A$3:$CH$103,IF(CP$104&gt;2034,84,(60+(CP$104-$AX$104)))))</f>
        <v>0.2713224138386664</v>
      </c>
      <c r="CQ182" s="381">
        <f>CP182*(1-VLOOKUP($AW182,'MP-2019_Female'!$A$3:$CH$103,IF(CQ$104&gt;2034,84,(60+(CQ$104-$AX$104)))))</f>
        <v>0.26991153728670536</v>
      </c>
      <c r="CR182" s="381">
        <f>CQ182*(1-VLOOKUP($AW182,'MP-2019_Female'!$A$3:$CH$103,IF(CR$104&gt;2034,84,(60+(CR$104-$AX$104)))))</f>
        <v>0.26850799729281449</v>
      </c>
      <c r="CS182" s="381">
        <f>CR182*(1-VLOOKUP($AW182,'MP-2019_Female'!$A$3:$CH$103,IF(CS$104&gt;2034,84,(60+(CS$104-$AX$104)))))</f>
        <v>0.26711175570689188</v>
      </c>
      <c r="CT182" s="381">
        <f>CS182*(1-VLOOKUP($AW182,'MP-2019_Female'!$A$3:$CH$103,IF(CT$104&gt;2034,84,(60+(CT$104-$AX$104)))))</f>
        <v>0.26572277457721605</v>
      </c>
      <c r="CU182" s="381">
        <f>CT182*(1-VLOOKUP($AW182,'MP-2019_Female'!$A$3:$CH$103,IF(CU$104&gt;2034,84,(60+(CU$104-$AX$104)))))</f>
        <v>0.26434101614941452</v>
      </c>
      <c r="CV182" s="381">
        <f>CU182*(1-VLOOKUP($AW182,'MP-2019_Female'!$A$3:$CH$103,IF(CV$104&gt;2034,84,(60+(CV$104-$AX$104)))))</f>
        <v>0.26296644286543758</v>
      </c>
      <c r="CW182" s="381">
        <f>CV182*(1-VLOOKUP($AW182,'MP-2019_Female'!$A$3:$CH$103,IF(CW$104&gt;2034,84,(60+(CW$104-$AX$104)))))</f>
        <v>0.26159901736253732</v>
      </c>
      <c r="CX182" s="381">
        <f>CW182*(1-VLOOKUP($AW182,'MP-2019_Female'!$A$3:$CH$103,IF(CX$104&gt;2034,84,(60+(CX$104-$AX$104)))))</f>
        <v>0.26023870247225211</v>
      </c>
      <c r="CY182" s="381">
        <f>CX182*(1-VLOOKUP($AW182,'MP-2019_Female'!$A$3:$CH$103,IF(CY$104&gt;2034,84,(60+(CY$104-$AX$104)))))</f>
        <v>0.25888546121939643</v>
      </c>
      <c r="CZ182" s="381">
        <f>CY182*(1-VLOOKUP($AW182,'MP-2019_Female'!$A$3:$CH$103,IF(CZ$104&gt;2034,84,(60+(CZ$104-$AX$104)))))</f>
        <v>0.25753925682105555</v>
      </c>
      <c r="DA182" s="381">
        <f>CZ182*(1-VLOOKUP($AW182,'MP-2019_Female'!$A$3:$CH$103,IF(DA$104&gt;2034,84,(60+(DA$104-$AX$104)))))</f>
        <v>0.25620005268558604</v>
      </c>
      <c r="DB182" s="381">
        <f>DA182*(1-VLOOKUP($AW182,'MP-2019_Female'!$A$3:$CH$103,IF(DB$104&gt;2034,84,(60+(DB$104-$AX$104)))))</f>
        <v>0.25486781241162099</v>
      </c>
      <c r="DC182" s="381">
        <f>DB182*(1-VLOOKUP($AW182,'MP-2019_Female'!$A$3:$CH$103,IF(DC$104&gt;2034,84,(60+(DC$104-$AX$104)))))</f>
        <v>0.25354249978708054</v>
      </c>
      <c r="DD182" s="381">
        <f>DC182*(1-VLOOKUP($AW182,'MP-2019_Female'!$A$3:$CH$103,IF(DD$104&gt;2034,84,(60+(DD$104-$AX$104)))))</f>
        <v>0.25222407878818776</v>
      </c>
      <c r="DE182" s="381">
        <f>DD182*(1-VLOOKUP($AW182,'MP-2019_Female'!$A$3:$CH$103,IF(DE$104&gt;2034,84,(60+(DE$104-$AX$104)))))</f>
        <v>0.2509125135784892</v>
      </c>
      <c r="DF182" s="381">
        <f>DE182*(1-VLOOKUP($AW182,'MP-2019_Female'!$A$3:$CH$103,IF(DF$104&gt;2034,84,(60+(DF$104-$AX$104)))))</f>
        <v>0.24960776850788108</v>
      </c>
      <c r="DG182" s="381">
        <f>DF182*(1-VLOOKUP($AW182,'MP-2019_Female'!$A$3:$CH$103,IF(DG$104&gt;2034,84,(60+(DG$104-$AX$104)))))</f>
        <v>0.24830980811164011</v>
      </c>
      <c r="DH182" s="381">
        <f>DG182*(1-VLOOKUP($AW182,'MP-2019_Female'!$A$3:$CH$103,IF(DH$104&gt;2034,84,(60+(DH$104-$AX$104)))))</f>
        <v>0.24701859710945959</v>
      </c>
      <c r="DI182" s="381">
        <f>DH182*(1-VLOOKUP($AW182,'MP-2019_Female'!$A$3:$CH$103,IF(DI$104&gt;2034,84,(60+(DI$104-$AX$104)))))</f>
        <v>0.2457341004044904</v>
      </c>
      <c r="DJ182" s="381">
        <f>DI182*(1-VLOOKUP($AW182,'MP-2019_Female'!$A$3:$CH$103,IF(DJ$104&gt;2034,84,(60+(DJ$104-$AX$104)))))</f>
        <v>0.24445628308238704</v>
      </c>
      <c r="DK182" s="381">
        <f>DJ182*(1-VLOOKUP($AW182,'MP-2019_Female'!$A$3:$CH$103,IF(DK$104&gt;2034,84,(60+(DK$104-$AX$104)))))</f>
        <v>0.24318511041035862</v>
      </c>
      <c r="DL182" s="381">
        <f>DK182*(1-VLOOKUP($AW182,'MP-2019_Female'!$A$3:$CH$103,IF(DL$104&gt;2034,84,(60+(DL$104-$AX$104)))))</f>
        <v>0.24192054783622477</v>
      </c>
      <c r="DM182" s="381">
        <f>DL182*(1-VLOOKUP($AW182,'MP-2019_Female'!$A$3:$CH$103,IF(DM$104&gt;2034,84,(60+(DM$104-$AX$104)))))</f>
        <v>0.2406625609874764</v>
      </c>
      <c r="DN182" s="381">
        <f>DM182*(1-VLOOKUP($AW182,'MP-2019_Female'!$A$3:$CH$103,IF(DN$104&gt;2034,84,(60+(DN$104-$AX$104)))))</f>
        <v>0.23941111567034154</v>
      </c>
      <c r="DO182" s="381">
        <f>DN182*(1-VLOOKUP($AW182,'MP-2019_Female'!$A$3:$CH$103,IF(DO$104&gt;2034,84,(60+(DO$104-$AX$104)))))</f>
        <v>0.23816617786885577</v>
      </c>
      <c r="DP182" s="381">
        <f>DO182*(1-VLOOKUP($AW182,'MP-2019_Female'!$A$3:$CH$103,IF(DP$104&gt;2034,84,(60+(DP$104-$AX$104)))))</f>
        <v>0.23692771374393773</v>
      </c>
      <c r="DQ182" s="381">
        <f>DP182*(1-VLOOKUP($AW182,'MP-2019_Female'!$A$3:$CH$103,IF(DQ$104&gt;2034,84,(60+(DQ$104-$AX$104)))))</f>
        <v>0.23569568963246926</v>
      </c>
      <c r="DR182" s="381">
        <f>DQ182*(1-VLOOKUP($AW182,'MP-2019_Female'!$A$3:$CH$103,IF(DR$104&gt;2034,84,(60+(DR$104-$AX$104)))))</f>
        <v>0.23447007204638043</v>
      </c>
      <c r="DS182" s="381">
        <f>DR182*(1-VLOOKUP($AW182,'MP-2019_Female'!$A$3:$CH$103,IF(DS$104&gt;2034,84,(60+(DS$104-$AX$104)))))</f>
        <v>0.23325082767173924</v>
      </c>
      <c r="DT182" s="381">
        <f>DS182*(1-VLOOKUP($AW182,'MP-2019_Female'!$A$3:$CH$103,IF(DT$104&gt;2034,84,(60+(DT$104-$AX$104)))))</f>
        <v>0.2320379233678462</v>
      </c>
      <c r="DU182" s="381">
        <f>DT182*(1-VLOOKUP($AW182,'MP-2019_Female'!$A$3:$CH$103,IF(DU$104&gt;2034,84,(60+(DU$104-$AX$104)))))</f>
        <v>0.23083132616633342</v>
      </c>
      <c r="DV182" s="381">
        <f>DU182*(1-VLOOKUP($AW182,'MP-2019_Female'!$A$3:$CH$103,IF(DV$104&gt;2034,84,(60+(DV$104-$AX$104)))))</f>
        <v>0.2296310032702685</v>
      </c>
      <c r="DW182" s="381">
        <f>DV182*(1-VLOOKUP($AW182,'MP-2019_Female'!$A$3:$CH$103,IF(DW$104&gt;2034,84,(60+(DW$104-$AX$104)))))</f>
        <v>0.2284369220532631</v>
      </c>
      <c r="DX182" s="381">
        <f>DW182*(1-VLOOKUP($AW182,'MP-2019_Female'!$A$3:$CH$103,IF(DX$104&gt;2034,84,(60+(DX$104-$AX$104)))))</f>
        <v>0.22724905005858614</v>
      </c>
      <c r="DY182" s="381">
        <f>DX182*(1-VLOOKUP($AW182,'MP-2019_Female'!$A$3:$CH$103,IF(DY$104&gt;2034,84,(60+(DY$104-$AX$104)))))</f>
        <v>0.22606735499828151</v>
      </c>
      <c r="DZ182" s="381">
        <f>DY182*(1-VLOOKUP($AW182,'MP-2019_Female'!$A$3:$CH$103,IF(DZ$104&gt;2034,84,(60+(DZ$104-$AX$104)))))</f>
        <v>0.22489180475229045</v>
      </c>
      <c r="EA182" s="381">
        <f>DZ182*(1-VLOOKUP($AW182,'MP-2019_Female'!$A$3:$CH$103,IF(EA$104&gt;2034,84,(60+(EA$104-$AX$104)))))</f>
        <v>0.22372236736757856</v>
      </c>
      <c r="EB182" s="381">
        <f>EA182*(1-VLOOKUP($AW182,'MP-2019_Female'!$A$3:$CH$103,IF(EB$104&gt;2034,84,(60+(EB$104-$AX$104)))))</f>
        <v>0.22255901105726716</v>
      </c>
      <c r="EC182" s="381">
        <f>EB182*(1-VLOOKUP($AW182,'MP-2019_Female'!$A$3:$CH$103,IF(EC$104&gt;2034,84,(60+(EC$104-$AX$104)))))</f>
        <v>0.22140170419976937</v>
      </c>
      <c r="ED182" s="381">
        <f>EC182*(1-VLOOKUP($AW182,'MP-2019_Female'!$A$3:$CH$103,IF(ED$104&gt;2034,84,(60+(ED$104-$AX$104)))))</f>
        <v>0.22025041533793058</v>
      </c>
      <c r="EE182" s="381">
        <f>ED182*(1-VLOOKUP($AW182,'MP-2019_Female'!$A$3:$CH$103,IF(EE$104&gt;2034,84,(60+(EE$104-$AX$104)))))</f>
        <v>0.21910511317817336</v>
      </c>
      <c r="EF182" s="381">
        <f>EE182*(1-VLOOKUP($AW182,'MP-2019_Female'!$A$3:$CH$103,IF(EF$104&gt;2034,84,(60+(EF$104-$AX$104)))))</f>
        <v>0.21796576658964686</v>
      </c>
      <c r="EG182" s="381">
        <f>EF182*(1-VLOOKUP($AW182,'MP-2019_Female'!$A$3:$CH$103,IF(EG$104&gt;2034,84,(60+(EG$104-$AX$104)))))</f>
        <v>0.21683234460338072</v>
      </c>
      <c r="EH182" s="381">
        <f>EG182*(1-VLOOKUP($AW182,'MP-2019_Female'!$A$3:$CH$103,IF(EH$104&gt;2034,84,(60+(EH$104-$AX$104)))))</f>
        <v>0.21570481641144315</v>
      </c>
      <c r="EI182" s="381">
        <f>EH182*(1-VLOOKUP($AW182,'MP-2019_Female'!$A$3:$CH$103,IF(EI$104&gt;2034,84,(60+(EI$104-$AX$104)))))</f>
        <v>0.21458315136610365</v>
      </c>
      <c r="EJ182" s="381">
        <f>EI182*(1-VLOOKUP($AW182,'MP-2019_Female'!$A$3:$CH$103,IF(EJ$104&gt;2034,84,(60+(EJ$104-$AX$104)))))</f>
        <v>0.2134673189789999</v>
      </c>
      <c r="EK182" s="381">
        <f>EJ182*(1-VLOOKUP($AW182,'MP-2019_Female'!$A$3:$CH$103,IF(EK$104&gt;2034,84,(60+(EK$104-$AX$104)))))</f>
        <v>0.21235728892030911</v>
      </c>
      <c r="EL182" s="381">
        <f>EK182*(1-VLOOKUP($AW182,'MP-2019_Female'!$A$3:$CH$103,IF(EL$104&gt;2034,84,(60+(EL$104-$AX$104)))))</f>
        <v>0.2112530310179235</v>
      </c>
      <c r="EM182" s="381">
        <f>EL182*(1-VLOOKUP($AW182,'MP-2019_Female'!$A$3:$CH$103,IF(EM$104&gt;2034,84,(60+(EM$104-$AX$104)))))</f>
        <v>0.21015451525663031</v>
      </c>
      <c r="EN182" s="381">
        <f>EM182*(1-VLOOKUP($AW182,'MP-2019_Female'!$A$3:$CH$103,IF(EN$104&gt;2034,84,(60+(EN$104-$AX$104)))))</f>
        <v>0.20906171177729585</v>
      </c>
      <c r="EO182" s="381">
        <f>EN182*(1-VLOOKUP($AW182,'MP-2019_Female'!$A$3:$CH$103,IF(EO$104&gt;2034,84,(60+(EO$104-$AX$104)))))</f>
        <v>0.20797459087605391</v>
      </c>
      <c r="EP182" s="381">
        <f>EO182*(1-VLOOKUP($AW182,'MP-2019_Female'!$A$3:$CH$103,IF(EP$104&gt;2034,84,(60+(EP$104-$AX$104)))))</f>
        <v>0.20689312300349844</v>
      </c>
      <c r="EQ182" s="381">
        <f>EP182*(1-VLOOKUP($AW182,'MP-2019_Female'!$A$3:$CH$103,IF(EQ$104&gt;2034,84,(60+(EQ$104-$AX$104)))))</f>
        <v>0.20581727876388026</v>
      </c>
      <c r="ER182" s="381">
        <f>EQ182*(1-VLOOKUP($AW182,'MP-2019_Female'!$A$3:$CH$103,IF(ER$104&gt;2034,84,(60+(ER$104-$AX$104)))))</f>
        <v>0.20474702891430807</v>
      </c>
      <c r="ES182" s="381">
        <f>ER182*(1-VLOOKUP($AW182,'MP-2019_Female'!$A$3:$CH$103,IF(ES$104&gt;2034,84,(60+(ES$104-$AX$104)))))</f>
        <v>0.20368234436395366</v>
      </c>
      <c r="ET182" s="381">
        <f>ES182*(1-VLOOKUP($AW182,'MP-2019_Female'!$A$3:$CH$103,IF(ET$104&gt;2034,84,(60+(ET$104-$AX$104)))))</f>
        <v>0.20262319617326111</v>
      </c>
      <c r="EU182" s="381">
        <f>ET182*(1-VLOOKUP($AW182,'MP-2019_Female'!$A$3:$CH$103,IF(EU$104&gt;2034,84,(60+(EU$104-$AX$104)))))</f>
        <v>0.20156955555316014</v>
      </c>
      <c r="EV182" s="381">
        <f>EU182*(1-VLOOKUP($AW182,'MP-2019_Female'!$A$3:$CH$103,IF(EV$104&gt;2034,84,(60+(EV$104-$AX$104)))))</f>
        <v>0.20052139386428372</v>
      </c>
      <c r="EW182" s="381">
        <f>EV182*(1-VLOOKUP($AW182,'MP-2019_Female'!$A$3:$CH$103,IF(EW$104&gt;2034,84,(60+(EW$104-$AX$104)))))</f>
        <v>0.19947868261618945</v>
      </c>
      <c r="EX182" s="381">
        <f>EW182*(1-VLOOKUP($AW182,'MP-2019_Female'!$A$3:$CH$103,IF(EX$104&gt;2034,84,(60+(EX$104-$AX$104)))))</f>
        <v>0.19844139346658526</v>
      </c>
      <c r="EY182" s="381">
        <f>EX182*(1-VLOOKUP($AW182,'MP-2019_Female'!$A$3:$CH$103,IF(EY$104&gt;2034,84,(60+(EY$104-$AX$104)))))</f>
        <v>0.19740949822055903</v>
      </c>
      <c r="EZ182" s="381">
        <f>EY182*(1-VLOOKUP($AW182,'MP-2019_Female'!$A$3:$CH$103,IF(EZ$104&gt;2034,84,(60+(EZ$104-$AX$104)))))</f>
        <v>0.19638296882981213</v>
      </c>
      <c r="FA182" s="381">
        <f>EZ182*(1-VLOOKUP($AW182,'MP-2019_Female'!$A$3:$CH$103,IF(FA$104&gt;2034,84,(60+(FA$104-$AX$104)))))</f>
        <v>0.19536177739189711</v>
      </c>
      <c r="FB182" s="381">
        <f>FA182*(1-VLOOKUP($AW182,'MP-2019_Female'!$A$3:$CH$103,IF(FB$104&gt;2034,84,(60+(FB$104-$AX$104)))))</f>
        <v>0.19434589614945924</v>
      </c>
      <c r="FC182" s="381">
        <f>FB182*(1-VLOOKUP($AW182,'MP-2019_Female'!$A$3:$CH$103,IF(FC$104&gt;2034,84,(60+(FC$104-$AX$104)))))</f>
        <v>0.19333529748948206</v>
      </c>
      <c r="FD182" s="381">
        <f>FC182*(1-VLOOKUP($AW182,'MP-2019_Female'!$A$3:$CH$103,IF(FD$104&gt;2034,84,(60+(FD$104-$AX$104)))))</f>
        <v>0.19232995394253674</v>
      </c>
      <c r="FE182" s="381">
        <f>FD182*(1-VLOOKUP($AW182,'MP-2019_Female'!$A$3:$CH$103,IF(FE$104&gt;2034,84,(60+(FE$104-$AX$104)))))</f>
        <v>0.19132983818203556</v>
      </c>
      <c r="FF182" s="381">
        <f>FE182*(1-VLOOKUP($AW182,'MP-2019_Female'!$A$3:$CH$103,IF(FF$104&gt;2034,84,(60+(FF$104-$AX$104)))))</f>
        <v>0.19033492302348898</v>
      </c>
      <c r="FG182" s="381">
        <f>FF182*(1-VLOOKUP($AW182,'MP-2019_Female'!$A$3:$CH$103,IF(FG$104&gt;2034,84,(60+(FG$104-$AX$104)))))</f>
        <v>0.18934518142376683</v>
      </c>
      <c r="FH182" s="381">
        <f>FG182*(1-VLOOKUP($AW182,'MP-2019_Female'!$A$3:$CH$103,IF(FH$104&gt;2034,84,(60+(FH$104-$AX$104)))))</f>
        <v>0.18836058648036325</v>
      </c>
      <c r="FI182" s="381">
        <f>FH182*(1-VLOOKUP($AW182,'MP-2019_Female'!$A$3:$CH$103,IF(FI$104&gt;2034,84,(60+(FI$104-$AX$104)))))</f>
        <v>0.18738111143066535</v>
      </c>
      <c r="FJ182" s="381">
        <f>FI182*(1-VLOOKUP($AW182,'MP-2019_Female'!$A$3:$CH$103,IF(FJ$104&gt;2034,84,(60+(FJ$104-$AX$104)))))</f>
        <v>0.1864067296512259</v>
      </c>
      <c r="FK182" s="381">
        <f>FJ182*(1-VLOOKUP($AW182,'MP-2019_Female'!$A$3:$CH$103,IF(FK$104&gt;2034,84,(60+(FK$104-$AX$104)))))</f>
        <v>0.18543741465703953</v>
      </c>
      <c r="FL182" s="381">
        <f>FK182*(1-VLOOKUP($AW182,'MP-2019_Female'!$A$3:$CH$103,IF(FL$104&gt;2034,84,(60+(FL$104-$AX$104)))))</f>
        <v>0.18447314010082291</v>
      </c>
      <c r="FM182" s="381">
        <f>FL182*(1-VLOOKUP($AW182,'MP-2019_Female'!$A$3:$CH$103,IF(FM$104&gt;2034,84,(60+(FM$104-$AX$104)))))</f>
        <v>0.18351387977229863</v>
      </c>
      <c r="FN182" s="381">
        <f>FM182*(1-VLOOKUP($AW182,'MP-2019_Female'!$A$3:$CH$103,IF(FN$104&gt;2034,84,(60+(FN$104-$AX$104)))))</f>
        <v>0.18255960759748269</v>
      </c>
    </row>
    <row r="183" spans="49:170">
      <c r="AW183" s="172">
        <v>103</v>
      </c>
      <c r="AX183" s="199">
        <f t="shared" si="34"/>
        <v>0.34083160451829114</v>
      </c>
      <c r="AY183" s="334">
        <f t="shared" si="35"/>
        <v>0.34838940000000002</v>
      </c>
      <c r="AZ183" s="381">
        <f>AY183*(1-VLOOKUP($AW183,'MP-2019_Female'!$A$3:$CH$103,IF(AZ$104&gt;2034,84,(60+(AZ$104-$AX$104)))))</f>
        <v>0.34699584240000003</v>
      </c>
      <c r="BA183" s="381">
        <f>AZ183*(1-VLOOKUP($AW183,'MP-2019_Female'!$A$3:$CH$103,IF(BA$104&gt;2034,84,(60+(BA$104-$AX$104)))))</f>
        <v>0.34571195778312003</v>
      </c>
      <c r="BB183" s="381">
        <f>BA183*(1-VLOOKUP($AW183,'MP-2019_Female'!$A$3:$CH$103,IF(BB$104&gt;2034,84,(60+(BB$104-$AX$104)))))</f>
        <v>0.34460567951821403</v>
      </c>
      <c r="BC183" s="381">
        <f>BB183*(1-VLOOKUP($AW183,'MP-2019_Female'!$A$3:$CH$103,IF(BC$104&gt;2034,84,(60+(BC$104-$AX$104)))))</f>
        <v>0.34367524418351486</v>
      </c>
      <c r="BD183" s="381">
        <f>BC183*(1-VLOOKUP($AW183,'MP-2019_Female'!$A$3:$CH$103,IF(BD$104&gt;2034,84,(60+(BD$104-$AX$104)))))</f>
        <v>0.34295352617072949</v>
      </c>
      <c r="BE183" s="381">
        <f>BD183*(1-VLOOKUP($AW183,'MP-2019_Female'!$A$3:$CH$103,IF(BE$104&gt;2034,84,(60+(BE$104-$AX$104)))))</f>
        <v>0.34223332376577098</v>
      </c>
      <c r="BF183" s="381">
        <f>BE183*(1-VLOOKUP($AW183,'MP-2019_Female'!$A$3:$CH$103,IF(BF$104&gt;2034,84,(60+(BF$104-$AX$104)))))</f>
        <v>0.34154885711823946</v>
      </c>
      <c r="BG183" s="381">
        <f>BF183*(1-VLOOKUP($AW183,'MP-2019_Female'!$A$3:$CH$103,IF(BG$104&gt;2034,84,(60+(BG$104-$AX$104)))))</f>
        <v>0.34083160451829114</v>
      </c>
      <c r="BH183" s="381">
        <f>BG183*(1-VLOOKUP($AW183,'MP-2019_Female'!$A$3:$CH$103,IF(BH$104&gt;2034,84,(60+(BH$104-$AX$104)))))</f>
        <v>0.3400817749883509</v>
      </c>
      <c r="BI183" s="381">
        <f>BH183*(1-VLOOKUP($AW183,'MP-2019_Female'!$A$3:$CH$103,IF(BI$104&gt;2034,84,(60+(BI$104-$AX$104)))))</f>
        <v>0.33926557872837887</v>
      </c>
      <c r="BJ183" s="471">
        <f>BI183*(1-VLOOKUP($AW183,'MP-2019_Female'!$A$3:$CH$103,IF(BJ$104&gt;2034,84,(60+(BJ$104-$AX$104)))))</f>
        <v>0.33838348822368508</v>
      </c>
      <c r="BK183" s="381">
        <f>BJ183*(1-VLOOKUP($AW183,'MP-2019_Female'!$A$3:$CH$103,IF(BK$104&gt;2034,84,(60+(BK$104-$AX$104)))))</f>
        <v>0.3374021761078364</v>
      </c>
      <c r="BL183" s="381">
        <f>BK183*(1-VLOOKUP($AW183,'MP-2019_Female'!$A$3:$CH$103,IF(BL$104&gt;2034,84,(60+(BL$104-$AX$104)))))</f>
        <v>0.33635622936190213</v>
      </c>
      <c r="BM183" s="381">
        <f>BL183*(1-VLOOKUP($AW183,'MP-2019_Female'!$A$3:$CH$103,IF(BM$104&gt;2034,84,(60+(BM$104-$AX$104)))))</f>
        <v>0.33524625380500783</v>
      </c>
      <c r="BN183" s="381">
        <f>BM183*(1-VLOOKUP($AW183,'MP-2019_Female'!$A$3:$CH$103,IF(BN$104&gt;2034,84,(60+(BN$104-$AX$104)))))</f>
        <v>0.33407289191669032</v>
      </c>
      <c r="BO183" s="381">
        <f>BN183*(1-VLOOKUP($AW183,'MP-2019_Female'!$A$3:$CH$103,IF(BO$104&gt;2034,84,(60+(BO$104-$AX$104)))))</f>
        <v>0.3328702295057902</v>
      </c>
      <c r="BP183" s="381">
        <f>BO183*(1-VLOOKUP($AW183,'MP-2019_Female'!$A$3:$CH$103,IF(BP$104&gt;2034,84,(60+(BP$104-$AX$104)))))</f>
        <v>0.33160532263366821</v>
      </c>
      <c r="BQ183" s="381">
        <f>BP183*(1-VLOOKUP($AW183,'MP-2019_Female'!$A$3:$CH$103,IF(BQ$104&gt;2034,84,(60+(BQ$104-$AX$104)))))</f>
        <v>0.33031206187539691</v>
      </c>
      <c r="BR183" s="381">
        <f>BQ183*(1-VLOOKUP($AW183,'MP-2019_Female'!$A$3:$CH$103,IF(BR$104&gt;2034,84,(60+(BR$104-$AX$104)))))</f>
        <v>0.32895778242170781</v>
      </c>
      <c r="BS183" s="381">
        <f>BR183*(1-VLOOKUP($AW183,'MP-2019_Female'!$A$3:$CH$103,IF(BS$104&gt;2034,84,(60+(BS$104-$AX$104)))))</f>
        <v>0.32754326395729449</v>
      </c>
      <c r="BT183" s="381">
        <f>BS183*(1-VLOOKUP($AW183,'MP-2019_Female'!$A$3:$CH$103,IF(BT$104&gt;2034,84,(60+(BT$104-$AX$104)))))</f>
        <v>0.32606931926948668</v>
      </c>
      <c r="BU183" s="381">
        <f>BT183*(1-VLOOKUP($AW183,'MP-2019_Female'!$A$3:$CH$103,IF(BU$104&gt;2034,84,(60+(BU$104-$AX$104)))))</f>
        <v>0.32453679346892006</v>
      </c>
      <c r="BV183" s="381">
        <f>BU183*(1-VLOOKUP($AW183,'MP-2019_Female'!$A$3:$CH$103,IF(BV$104&gt;2034,84,(60+(BV$104-$AX$104)))))</f>
        <v>0.32297901686026925</v>
      </c>
      <c r="BW183" s="381">
        <f>BV183*(1-VLOOKUP($AW183,'MP-2019_Female'!$A$3:$CH$103,IF(BW$104&gt;2034,84,(60+(BW$104-$AX$104)))))</f>
        <v>0.3213641217759679</v>
      </c>
      <c r="BX183" s="381">
        <f>BW183*(1-VLOOKUP($AW183,'MP-2019_Female'!$A$3:$CH$103,IF(BX$104&gt;2034,84,(60+(BX$104-$AX$104)))))</f>
        <v>0.31982157399144323</v>
      </c>
      <c r="BY183" s="381">
        <f>BX183*(1-VLOOKUP($AW183,'MP-2019_Female'!$A$3:$CH$103,IF(BY$104&gt;2034,84,(60+(BY$104-$AX$104)))))</f>
        <v>0.3182864304362843</v>
      </c>
      <c r="BZ183" s="381">
        <f>BY183*(1-VLOOKUP($AW183,'MP-2019_Female'!$A$3:$CH$103,IF(BZ$104&gt;2034,84,(60+(BZ$104-$AX$104)))))</f>
        <v>0.31675865557019012</v>
      </c>
      <c r="CA183" s="381">
        <f>BZ183*(1-VLOOKUP($AW183,'MP-2019_Female'!$A$3:$CH$103,IF(CA$104&gt;2034,84,(60+(CA$104-$AX$104)))))</f>
        <v>0.3152382140234532</v>
      </c>
      <c r="CB183" s="381">
        <f>CA183*(1-VLOOKUP($AW183,'MP-2019_Female'!$A$3:$CH$103,IF(CB$104&gt;2034,84,(60+(CB$104-$AX$104)))))</f>
        <v>0.31372507059614063</v>
      </c>
      <c r="CC183" s="381">
        <f>CB183*(1-VLOOKUP($AW183,'MP-2019_Female'!$A$3:$CH$103,IF(CC$104&gt;2034,84,(60+(CC$104-$AX$104)))))</f>
        <v>0.31221919025727912</v>
      </c>
      <c r="CD183" s="381">
        <f>CC183*(1-VLOOKUP($AW183,'MP-2019_Female'!$A$3:$CH$103,IF(CD$104&gt;2034,84,(60+(CD$104-$AX$104)))))</f>
        <v>0.31072053814404416</v>
      </c>
      <c r="CE183" s="381">
        <f>CD183*(1-VLOOKUP($AW183,'MP-2019_Female'!$A$3:$CH$103,IF(CE$104&gt;2034,84,(60+(CE$104-$AX$104)))))</f>
        <v>0.30922907956095275</v>
      </c>
      <c r="CF183" s="381">
        <f>CE183*(1-VLOOKUP($AW183,'MP-2019_Female'!$A$3:$CH$103,IF(CF$104&gt;2034,84,(60+(CF$104-$AX$104)))))</f>
        <v>0.30774477997906019</v>
      </c>
      <c r="CG183" s="381">
        <f>CF183*(1-VLOOKUP($AW183,'MP-2019_Female'!$A$3:$CH$103,IF(CG$104&gt;2034,84,(60+(CG$104-$AX$104)))))</f>
        <v>0.30626760503516071</v>
      </c>
      <c r="CH183" s="381">
        <f>CG183*(1-VLOOKUP($AW183,'MP-2019_Female'!$A$3:$CH$103,IF(CH$104&gt;2034,84,(60+(CH$104-$AX$104)))))</f>
        <v>0.30479752053099191</v>
      </c>
      <c r="CI183" s="381">
        <f>CH183*(1-VLOOKUP($AW183,'MP-2019_Female'!$A$3:$CH$103,IF(CI$104&gt;2034,84,(60+(CI$104-$AX$104)))))</f>
        <v>0.30333449243244315</v>
      </c>
      <c r="CJ183" s="381">
        <f>CI183*(1-VLOOKUP($AW183,'MP-2019_Female'!$A$3:$CH$103,IF(CJ$104&gt;2034,84,(60+(CJ$104-$AX$104)))))</f>
        <v>0.30187848686876739</v>
      </c>
      <c r="CK183" s="381">
        <f>CJ183*(1-VLOOKUP($AW183,'MP-2019_Female'!$A$3:$CH$103,IF(CK$104&gt;2034,84,(60+(CK$104-$AX$104)))))</f>
        <v>0.30042947013179733</v>
      </c>
      <c r="CL183" s="381">
        <f>CK183*(1-VLOOKUP($AW183,'MP-2019_Female'!$A$3:$CH$103,IF(CL$104&gt;2034,84,(60+(CL$104-$AX$104)))))</f>
        <v>0.29898740867516471</v>
      </c>
      <c r="CM183" s="381">
        <f>CL183*(1-VLOOKUP($AW183,'MP-2019_Female'!$A$3:$CH$103,IF(CM$104&gt;2034,84,(60+(CM$104-$AX$104)))))</f>
        <v>0.29755226911352389</v>
      </c>
      <c r="CN183" s="381">
        <f>CM183*(1-VLOOKUP($AW183,'MP-2019_Female'!$A$3:$CH$103,IF(CN$104&gt;2034,84,(60+(CN$104-$AX$104)))))</f>
        <v>0.29612401822177897</v>
      </c>
      <c r="CO183" s="381">
        <f>CN183*(1-VLOOKUP($AW183,'MP-2019_Female'!$A$3:$CH$103,IF(CO$104&gt;2034,84,(60+(CO$104-$AX$104)))))</f>
        <v>0.29470262293431443</v>
      </c>
      <c r="CP183" s="381">
        <f>CO183*(1-VLOOKUP($AW183,'MP-2019_Female'!$A$3:$CH$103,IF(CP$104&gt;2034,84,(60+(CP$104-$AX$104)))))</f>
        <v>0.29328805034422972</v>
      </c>
      <c r="CQ183" s="381">
        <f>CP183*(1-VLOOKUP($AW183,'MP-2019_Female'!$A$3:$CH$103,IF(CQ$104&gt;2034,84,(60+(CQ$104-$AX$104)))))</f>
        <v>0.29188026770257741</v>
      </c>
      <c r="CR183" s="381">
        <f>CQ183*(1-VLOOKUP($AW183,'MP-2019_Female'!$A$3:$CH$103,IF(CR$104&gt;2034,84,(60+(CR$104-$AX$104)))))</f>
        <v>0.29047924241760503</v>
      </c>
      <c r="CS183" s="381">
        <f>CR183*(1-VLOOKUP($AW183,'MP-2019_Female'!$A$3:$CH$103,IF(CS$104&gt;2034,84,(60+(CS$104-$AX$104)))))</f>
        <v>0.28908494205400054</v>
      </c>
      <c r="CT183" s="381">
        <f>CS183*(1-VLOOKUP($AW183,'MP-2019_Female'!$A$3:$CH$103,IF(CT$104&gt;2034,84,(60+(CT$104-$AX$104)))))</f>
        <v>0.28769733433214134</v>
      </c>
      <c r="CU183" s="381">
        <f>CT183*(1-VLOOKUP($AW183,'MP-2019_Female'!$A$3:$CH$103,IF(CU$104&gt;2034,84,(60+(CU$104-$AX$104)))))</f>
        <v>0.28631638712734708</v>
      </c>
      <c r="CV183" s="381">
        <f>CU183*(1-VLOOKUP($AW183,'MP-2019_Female'!$A$3:$CH$103,IF(CV$104&gt;2034,84,(60+(CV$104-$AX$104)))))</f>
        <v>0.28494206846913583</v>
      </c>
      <c r="CW183" s="381">
        <f>CV183*(1-VLOOKUP($AW183,'MP-2019_Female'!$A$3:$CH$103,IF(CW$104&gt;2034,84,(60+(CW$104-$AX$104)))))</f>
        <v>0.28357434654048397</v>
      </c>
      <c r="CX183" s="381">
        <f>CW183*(1-VLOOKUP($AW183,'MP-2019_Female'!$A$3:$CH$103,IF(CX$104&gt;2034,84,(60+(CX$104-$AX$104)))))</f>
        <v>0.28221318967708964</v>
      </c>
      <c r="CY183" s="381">
        <f>CX183*(1-VLOOKUP($AW183,'MP-2019_Female'!$A$3:$CH$103,IF(CY$104&gt;2034,84,(60+(CY$104-$AX$104)))))</f>
        <v>0.28085856636663958</v>
      </c>
      <c r="CZ183" s="381">
        <f>CY183*(1-VLOOKUP($AW183,'MP-2019_Female'!$A$3:$CH$103,IF(CZ$104&gt;2034,84,(60+(CZ$104-$AX$104)))))</f>
        <v>0.27951044524807972</v>
      </c>
      <c r="DA183" s="381">
        <f>CZ183*(1-VLOOKUP($AW183,'MP-2019_Female'!$A$3:$CH$103,IF(DA$104&gt;2034,84,(60+(DA$104-$AX$104)))))</f>
        <v>0.27816879511088893</v>
      </c>
      <c r="DB183" s="381">
        <f>DA183*(1-VLOOKUP($AW183,'MP-2019_Female'!$A$3:$CH$103,IF(DB$104&gt;2034,84,(60+(DB$104-$AX$104)))))</f>
        <v>0.27683358489435667</v>
      </c>
      <c r="DC183" s="381">
        <f>DB183*(1-VLOOKUP($AW183,'MP-2019_Female'!$A$3:$CH$103,IF(DC$104&gt;2034,84,(60+(DC$104-$AX$104)))))</f>
        <v>0.27550478368686376</v>
      </c>
      <c r="DD183" s="381">
        <f>DC183*(1-VLOOKUP($AW183,'MP-2019_Female'!$A$3:$CH$103,IF(DD$104&gt;2034,84,(60+(DD$104-$AX$104)))))</f>
        <v>0.27418236072516683</v>
      </c>
      <c r="DE183" s="381">
        <f>DD183*(1-VLOOKUP($AW183,'MP-2019_Female'!$A$3:$CH$103,IF(DE$104&gt;2034,84,(60+(DE$104-$AX$104)))))</f>
        <v>0.27286628539368601</v>
      </c>
      <c r="DF183" s="381">
        <f>DE183*(1-VLOOKUP($AW183,'MP-2019_Female'!$A$3:$CH$103,IF(DF$104&gt;2034,84,(60+(DF$104-$AX$104)))))</f>
        <v>0.27155652722379631</v>
      </c>
      <c r="DG183" s="381">
        <f>DF183*(1-VLOOKUP($AW183,'MP-2019_Female'!$A$3:$CH$103,IF(DG$104&gt;2034,84,(60+(DG$104-$AX$104)))))</f>
        <v>0.2702530558931221</v>
      </c>
      <c r="DH183" s="381">
        <f>DG183*(1-VLOOKUP($AW183,'MP-2019_Female'!$A$3:$CH$103,IF(DH$104&gt;2034,84,(60+(DH$104-$AX$104)))))</f>
        <v>0.26895584122483512</v>
      </c>
      <c r="DI183" s="381">
        <f>DH183*(1-VLOOKUP($AW183,'MP-2019_Female'!$A$3:$CH$103,IF(DI$104&gt;2034,84,(60+(DI$104-$AX$104)))))</f>
        <v>0.26766485318695593</v>
      </c>
      <c r="DJ183" s="381">
        <f>DI183*(1-VLOOKUP($AW183,'MP-2019_Female'!$A$3:$CH$103,IF(DJ$104&gt;2034,84,(60+(DJ$104-$AX$104)))))</f>
        <v>0.26638006189165853</v>
      </c>
      <c r="DK183" s="381">
        <f>DJ183*(1-VLOOKUP($AW183,'MP-2019_Female'!$A$3:$CH$103,IF(DK$104&gt;2034,84,(60+(DK$104-$AX$104)))))</f>
        <v>0.26510143759457855</v>
      </c>
      <c r="DL183" s="381">
        <f>DK183*(1-VLOOKUP($AW183,'MP-2019_Female'!$A$3:$CH$103,IF(DL$104&gt;2034,84,(60+(DL$104-$AX$104)))))</f>
        <v>0.26382895069412454</v>
      </c>
      <c r="DM183" s="381">
        <f>DL183*(1-VLOOKUP($AW183,'MP-2019_Female'!$A$3:$CH$103,IF(DM$104&gt;2034,84,(60+(DM$104-$AX$104)))))</f>
        <v>0.26256257173079273</v>
      </c>
      <c r="DN183" s="381">
        <f>DM183*(1-VLOOKUP($AW183,'MP-2019_Female'!$A$3:$CH$103,IF(DN$104&gt;2034,84,(60+(DN$104-$AX$104)))))</f>
        <v>0.26130227138648493</v>
      </c>
      <c r="DO183" s="381">
        <f>DN183*(1-VLOOKUP($AW183,'MP-2019_Female'!$A$3:$CH$103,IF(DO$104&gt;2034,84,(60+(DO$104-$AX$104)))))</f>
        <v>0.2600480204838298</v>
      </c>
      <c r="DP183" s="381">
        <f>DO183*(1-VLOOKUP($AW183,'MP-2019_Female'!$A$3:$CH$103,IF(DP$104&gt;2034,84,(60+(DP$104-$AX$104)))))</f>
        <v>0.2587997899855074</v>
      </c>
      <c r="DQ183" s="381">
        <f>DP183*(1-VLOOKUP($AW183,'MP-2019_Female'!$A$3:$CH$103,IF(DQ$104&gt;2034,84,(60+(DQ$104-$AX$104)))))</f>
        <v>0.25755755099357697</v>
      </c>
      <c r="DR183" s="381">
        <f>DQ183*(1-VLOOKUP($AW183,'MP-2019_Female'!$A$3:$CH$103,IF(DR$104&gt;2034,84,(60+(DR$104-$AX$104)))))</f>
        <v>0.25632127474880778</v>
      </c>
      <c r="DS183" s="381">
        <f>DR183*(1-VLOOKUP($AW183,'MP-2019_Female'!$A$3:$CH$103,IF(DS$104&gt;2034,84,(60+(DS$104-$AX$104)))))</f>
        <v>0.25509093263001348</v>
      </c>
      <c r="DT183" s="381">
        <f>DS183*(1-VLOOKUP($AW183,'MP-2019_Female'!$A$3:$CH$103,IF(DT$104&gt;2034,84,(60+(DT$104-$AX$104)))))</f>
        <v>0.25386649615338941</v>
      </c>
      <c r="DU183" s="381">
        <f>DT183*(1-VLOOKUP($AW183,'MP-2019_Female'!$A$3:$CH$103,IF(DU$104&gt;2034,84,(60+(DU$104-$AX$104)))))</f>
        <v>0.25264793697185312</v>
      </c>
      <c r="DV183" s="381">
        <f>DU183*(1-VLOOKUP($AW183,'MP-2019_Female'!$A$3:$CH$103,IF(DV$104&gt;2034,84,(60+(DV$104-$AX$104)))))</f>
        <v>0.25143522687438824</v>
      </c>
      <c r="DW183" s="381">
        <f>DV183*(1-VLOOKUP($AW183,'MP-2019_Female'!$A$3:$CH$103,IF(DW$104&gt;2034,84,(60+(DW$104-$AX$104)))))</f>
        <v>0.25022833778539116</v>
      </c>
      <c r="DX183" s="381">
        <f>DW183*(1-VLOOKUP($AW183,'MP-2019_Female'!$A$3:$CH$103,IF(DX$104&gt;2034,84,(60+(DX$104-$AX$104)))))</f>
        <v>0.24902724176402127</v>
      </c>
      <c r="DY183" s="381">
        <f>DX183*(1-VLOOKUP($AW183,'MP-2019_Female'!$A$3:$CH$103,IF(DY$104&gt;2034,84,(60+(DY$104-$AX$104)))))</f>
        <v>0.24783191100355395</v>
      </c>
      <c r="DZ183" s="381">
        <f>DY183*(1-VLOOKUP($AW183,'MP-2019_Female'!$A$3:$CH$103,IF(DZ$104&gt;2034,84,(60+(DZ$104-$AX$104)))))</f>
        <v>0.2466423178307369</v>
      </c>
      <c r="EA183" s="381">
        <f>DZ183*(1-VLOOKUP($AW183,'MP-2019_Female'!$A$3:$CH$103,IF(EA$104&gt;2034,84,(60+(EA$104-$AX$104)))))</f>
        <v>0.24545843470514936</v>
      </c>
      <c r="EB183" s="381">
        <f>EA183*(1-VLOOKUP($AW183,'MP-2019_Female'!$A$3:$CH$103,IF(EB$104&gt;2034,84,(60+(EB$104-$AX$104)))))</f>
        <v>0.24428023421856462</v>
      </c>
      <c r="EC183" s="381">
        <f>EB183*(1-VLOOKUP($AW183,'MP-2019_Female'!$A$3:$CH$103,IF(EC$104&gt;2034,84,(60+(EC$104-$AX$104)))))</f>
        <v>0.24310768909431552</v>
      </c>
      <c r="ED183" s="381">
        <f>EC183*(1-VLOOKUP($AW183,'MP-2019_Female'!$A$3:$CH$103,IF(ED$104&gt;2034,84,(60+(ED$104-$AX$104)))))</f>
        <v>0.24194077218666279</v>
      </c>
      <c r="EE183" s="381">
        <f>ED183*(1-VLOOKUP($AW183,'MP-2019_Female'!$A$3:$CH$103,IF(EE$104&gt;2034,84,(60+(EE$104-$AX$104)))))</f>
        <v>0.2407794564801668</v>
      </c>
      <c r="EF183" s="381">
        <f>EE183*(1-VLOOKUP($AW183,'MP-2019_Female'!$A$3:$CH$103,IF(EF$104&gt;2034,84,(60+(EF$104-$AX$104)))))</f>
        <v>0.23962371508906199</v>
      </c>
      <c r="EG183" s="381">
        <f>EF183*(1-VLOOKUP($AW183,'MP-2019_Female'!$A$3:$CH$103,IF(EG$104&gt;2034,84,(60+(EG$104-$AX$104)))))</f>
        <v>0.23847352125663449</v>
      </c>
      <c r="EH183" s="381">
        <f>EG183*(1-VLOOKUP($AW183,'MP-2019_Female'!$A$3:$CH$103,IF(EH$104&gt;2034,84,(60+(EH$104-$AX$104)))))</f>
        <v>0.23732884835460263</v>
      </c>
      <c r="EI183" s="381">
        <f>EH183*(1-VLOOKUP($AW183,'MP-2019_Female'!$A$3:$CH$103,IF(EI$104&gt;2034,84,(60+(EI$104-$AX$104)))))</f>
        <v>0.23618966988250054</v>
      </c>
      <c r="EJ183" s="381">
        <f>EI183*(1-VLOOKUP($AW183,'MP-2019_Female'!$A$3:$CH$103,IF(EJ$104&gt;2034,84,(60+(EJ$104-$AX$104)))))</f>
        <v>0.23505595946706453</v>
      </c>
      <c r="EK183" s="381">
        <f>EJ183*(1-VLOOKUP($AW183,'MP-2019_Female'!$A$3:$CH$103,IF(EK$104&gt;2034,84,(60+(EK$104-$AX$104)))))</f>
        <v>0.23392769086162263</v>
      </c>
      <c r="EL183" s="381">
        <f>EK183*(1-VLOOKUP($AW183,'MP-2019_Female'!$A$3:$CH$103,IF(EL$104&gt;2034,84,(60+(EL$104-$AX$104)))))</f>
        <v>0.23280483794548684</v>
      </c>
      <c r="EM183" s="381">
        <f>EL183*(1-VLOOKUP($AW183,'MP-2019_Female'!$A$3:$CH$103,IF(EM$104&gt;2034,84,(60+(EM$104-$AX$104)))))</f>
        <v>0.23168737472334849</v>
      </c>
      <c r="EN183" s="381">
        <f>EM183*(1-VLOOKUP($AW183,'MP-2019_Female'!$A$3:$CH$103,IF(EN$104&gt;2034,84,(60+(EN$104-$AX$104)))))</f>
        <v>0.23057527532467642</v>
      </c>
      <c r="EO183" s="381">
        <f>EN183*(1-VLOOKUP($AW183,'MP-2019_Female'!$A$3:$CH$103,IF(EO$104&gt;2034,84,(60+(EO$104-$AX$104)))))</f>
        <v>0.22946851400311796</v>
      </c>
      <c r="EP183" s="381">
        <f>EO183*(1-VLOOKUP($AW183,'MP-2019_Female'!$A$3:$CH$103,IF(EP$104&gt;2034,84,(60+(EP$104-$AX$104)))))</f>
        <v>0.22836706513590299</v>
      </c>
      <c r="EQ183" s="381">
        <f>EP183*(1-VLOOKUP($AW183,'MP-2019_Female'!$A$3:$CH$103,IF(EQ$104&gt;2034,84,(60+(EQ$104-$AX$104)))))</f>
        <v>0.22727090322325066</v>
      </c>
      <c r="ER183" s="381">
        <f>EQ183*(1-VLOOKUP($AW183,'MP-2019_Female'!$A$3:$CH$103,IF(ER$104&gt;2034,84,(60+(ER$104-$AX$104)))))</f>
        <v>0.22618000288777906</v>
      </c>
      <c r="ES183" s="381">
        <f>ER183*(1-VLOOKUP($AW183,'MP-2019_Female'!$A$3:$CH$103,IF(ES$104&gt;2034,84,(60+(ES$104-$AX$104)))))</f>
        <v>0.22509433887391772</v>
      </c>
      <c r="ET183" s="381">
        <f>ES183*(1-VLOOKUP($AW183,'MP-2019_Female'!$A$3:$CH$103,IF(ET$104&gt;2034,84,(60+(ET$104-$AX$104)))))</f>
        <v>0.22401388604732292</v>
      </c>
      <c r="EU183" s="381">
        <f>ET183*(1-VLOOKUP($AW183,'MP-2019_Female'!$A$3:$CH$103,IF(EU$104&gt;2034,84,(60+(EU$104-$AX$104)))))</f>
        <v>0.22293861939429577</v>
      </c>
      <c r="EV183" s="381">
        <f>EU183*(1-VLOOKUP($AW183,'MP-2019_Female'!$A$3:$CH$103,IF(EV$104&gt;2034,84,(60+(EV$104-$AX$104)))))</f>
        <v>0.22186851402120314</v>
      </c>
      <c r="EW183" s="381">
        <f>EV183*(1-VLOOKUP($AW183,'MP-2019_Female'!$A$3:$CH$103,IF(EW$104&gt;2034,84,(60+(EW$104-$AX$104)))))</f>
        <v>0.22080354515390135</v>
      </c>
      <c r="EX183" s="381">
        <f>EW183*(1-VLOOKUP($AW183,'MP-2019_Female'!$A$3:$CH$103,IF(EX$104&gt;2034,84,(60+(EX$104-$AX$104)))))</f>
        <v>0.21974368813716263</v>
      </c>
      <c r="EY183" s="381">
        <f>EX183*(1-VLOOKUP($AW183,'MP-2019_Female'!$A$3:$CH$103,IF(EY$104&gt;2034,84,(60+(EY$104-$AX$104)))))</f>
        <v>0.21868891843410423</v>
      </c>
      <c r="EZ183" s="381">
        <f>EY183*(1-VLOOKUP($AW183,'MP-2019_Female'!$A$3:$CH$103,IF(EZ$104&gt;2034,84,(60+(EZ$104-$AX$104)))))</f>
        <v>0.21763921162562053</v>
      </c>
      <c r="FA183" s="381">
        <f>EZ183*(1-VLOOKUP($AW183,'MP-2019_Female'!$A$3:$CH$103,IF(FA$104&gt;2034,84,(60+(FA$104-$AX$104)))))</f>
        <v>0.21659454340981754</v>
      </c>
      <c r="FB183" s="381">
        <f>FA183*(1-VLOOKUP($AW183,'MP-2019_Female'!$A$3:$CH$103,IF(FB$104&gt;2034,84,(60+(FB$104-$AX$104)))))</f>
        <v>0.21555488960145042</v>
      </c>
      <c r="FC183" s="381">
        <f>FB183*(1-VLOOKUP($AW183,'MP-2019_Female'!$A$3:$CH$103,IF(FC$104&gt;2034,84,(60+(FC$104-$AX$104)))))</f>
        <v>0.21452022613136346</v>
      </c>
      <c r="FD183" s="381">
        <f>FC183*(1-VLOOKUP($AW183,'MP-2019_Female'!$A$3:$CH$103,IF(FD$104&gt;2034,84,(60+(FD$104-$AX$104)))))</f>
        <v>0.21349052904593291</v>
      </c>
      <c r="FE183" s="381">
        <f>FD183*(1-VLOOKUP($AW183,'MP-2019_Female'!$A$3:$CH$103,IF(FE$104&gt;2034,84,(60+(FE$104-$AX$104)))))</f>
        <v>0.21246577450651241</v>
      </c>
      <c r="FF183" s="381">
        <f>FE183*(1-VLOOKUP($AW183,'MP-2019_Female'!$A$3:$CH$103,IF(FF$104&gt;2034,84,(60+(FF$104-$AX$104)))))</f>
        <v>0.21144593878888115</v>
      </c>
      <c r="FG183" s="381">
        <f>FF183*(1-VLOOKUP($AW183,'MP-2019_Female'!$A$3:$CH$103,IF(FG$104&gt;2034,84,(60+(FG$104-$AX$104)))))</f>
        <v>0.21043099828269451</v>
      </c>
      <c r="FH183" s="381">
        <f>FG183*(1-VLOOKUP($AW183,'MP-2019_Female'!$A$3:$CH$103,IF(FH$104&gt;2034,84,(60+(FH$104-$AX$104)))))</f>
        <v>0.20942092949093757</v>
      </c>
      <c r="FI183" s="381">
        <f>FH183*(1-VLOOKUP($AW183,'MP-2019_Female'!$A$3:$CH$103,IF(FI$104&gt;2034,84,(60+(FI$104-$AX$104)))))</f>
        <v>0.20841570902938106</v>
      </c>
      <c r="FJ183" s="381">
        <f>FI183*(1-VLOOKUP($AW183,'MP-2019_Female'!$A$3:$CH$103,IF(FJ$104&gt;2034,84,(60+(FJ$104-$AX$104)))))</f>
        <v>0.20741531362604002</v>
      </c>
      <c r="FK183" s="381">
        <f>FJ183*(1-VLOOKUP($AW183,'MP-2019_Female'!$A$3:$CH$103,IF(FK$104&gt;2034,84,(60+(FK$104-$AX$104)))))</f>
        <v>0.20641972012063503</v>
      </c>
      <c r="FL183" s="381">
        <f>FK183*(1-VLOOKUP($AW183,'MP-2019_Female'!$A$3:$CH$103,IF(FL$104&gt;2034,84,(60+(FL$104-$AX$104)))))</f>
        <v>0.20542890546405598</v>
      </c>
      <c r="FM183" s="381">
        <f>FL183*(1-VLOOKUP($AW183,'MP-2019_Female'!$A$3:$CH$103,IF(FM$104&gt;2034,84,(60+(FM$104-$AX$104)))))</f>
        <v>0.2044428467178285</v>
      </c>
      <c r="FN183" s="381">
        <f>FM183*(1-VLOOKUP($AW183,'MP-2019_Female'!$A$3:$CH$103,IF(FN$104&gt;2034,84,(60+(FN$104-$AX$104)))))</f>
        <v>0.20346152105358292</v>
      </c>
    </row>
    <row r="184" spans="49:170">
      <c r="AW184" s="172">
        <v>104</v>
      </c>
      <c r="AX184" s="199">
        <f t="shared" si="34"/>
        <v>0.36206978909792142</v>
      </c>
      <c r="AY184" s="334">
        <f t="shared" si="35"/>
        <v>0.36946810000000002</v>
      </c>
      <c r="AZ184" s="381">
        <f>AY184*(1-VLOOKUP($AW184,'MP-2019_Female'!$A$3:$CH$103,IF(AZ$104&gt;2034,84,(60+(AZ$104-$AX$104)))))</f>
        <v>0.36810106803000003</v>
      </c>
      <c r="BA184" s="381">
        <f>AZ184*(1-VLOOKUP($AW184,'MP-2019_Female'!$A$3:$CH$103,IF(BA$104&gt;2034,84,(60+(BA$104-$AX$104)))))</f>
        <v>0.36684952439869806</v>
      </c>
      <c r="BB184" s="381">
        <f>BA184*(1-VLOOKUP($AW184,'MP-2019_Female'!$A$3:$CH$103,IF(BB$104&gt;2034,84,(60+(BB$104-$AX$104)))))</f>
        <v>0.36578566077794183</v>
      </c>
      <c r="BC184" s="381">
        <f>BB184*(1-VLOOKUP($AW184,'MP-2019_Female'!$A$3:$CH$103,IF(BC$104&gt;2034,84,(60+(BC$104-$AX$104)))))</f>
        <v>0.36487119662599699</v>
      </c>
      <c r="BD184" s="381">
        <f>BC184*(1-VLOOKUP($AW184,'MP-2019_Female'!$A$3:$CH$103,IF(BD$104&gt;2034,84,(60+(BD$104-$AX$104)))))</f>
        <v>0.36414145423274497</v>
      </c>
      <c r="BE184" s="381">
        <f>BD184*(1-VLOOKUP($AW184,'MP-2019_Female'!$A$3:$CH$103,IF(BE$104&gt;2034,84,(60+(BE$104-$AX$104)))))</f>
        <v>0.36344958546970274</v>
      </c>
      <c r="BF184" s="381">
        <f>BE184*(1-VLOOKUP($AW184,'MP-2019_Female'!$A$3:$CH$103,IF(BF$104&gt;2034,84,(60+(BF$104-$AX$104)))))</f>
        <v>0.36275903125731029</v>
      </c>
      <c r="BG184" s="381">
        <f>BF184*(1-VLOOKUP($AW184,'MP-2019_Female'!$A$3:$CH$103,IF(BG$104&gt;2034,84,(60+(BG$104-$AX$104)))))</f>
        <v>0.36206978909792142</v>
      </c>
      <c r="BH184" s="381">
        <f>BG184*(1-VLOOKUP($AW184,'MP-2019_Female'!$A$3:$CH$103,IF(BH$104&gt;2034,84,(60+(BH$104-$AX$104)))))</f>
        <v>0.36130944254081582</v>
      </c>
      <c r="BI184" s="381">
        <f>BH184*(1-VLOOKUP($AW184,'MP-2019_Female'!$A$3:$CH$103,IF(BI$104&gt;2034,84,(60+(BI$104-$AX$104)))))</f>
        <v>0.36051456176722602</v>
      </c>
      <c r="BJ184" s="471">
        <f>BI184*(1-VLOOKUP($AW184,'MP-2019_Female'!$A$3:$CH$103,IF(BJ$104&gt;2034,84,(60+(BJ$104-$AX$104)))))</f>
        <v>0.3596493268189847</v>
      </c>
      <c r="BK184" s="381">
        <f>BJ184*(1-VLOOKUP($AW184,'MP-2019_Female'!$A$3:$CH$103,IF(BK$104&gt;2034,84,(60+(BK$104-$AX$104)))))</f>
        <v>0.35871423856925533</v>
      </c>
      <c r="BL184" s="381">
        <f>BK184*(1-VLOOKUP($AW184,'MP-2019_Female'!$A$3:$CH$103,IF(BL$104&gt;2034,84,(60+(BL$104-$AX$104)))))</f>
        <v>0.35770983870126138</v>
      </c>
      <c r="BM184" s="381">
        <f>BL184*(1-VLOOKUP($AW184,'MP-2019_Female'!$A$3:$CH$103,IF(BM$104&gt;2034,84,(60+(BM$104-$AX$104)))))</f>
        <v>0.35663670918515761</v>
      </c>
      <c r="BN184" s="381">
        <f>BM184*(1-VLOOKUP($AW184,'MP-2019_Female'!$A$3:$CH$103,IF(BN$104&gt;2034,84,(60+(BN$104-$AX$104)))))</f>
        <v>0.35549547171576512</v>
      </c>
      <c r="BO184" s="381">
        <f>BN184*(1-VLOOKUP($AW184,'MP-2019_Female'!$A$3:$CH$103,IF(BO$104&gt;2034,84,(60+(BO$104-$AX$104)))))</f>
        <v>0.35432233665910312</v>
      </c>
      <c r="BP184" s="381">
        <f>BO184*(1-VLOOKUP($AW184,'MP-2019_Female'!$A$3:$CH$103,IF(BP$104&gt;2034,84,(60+(BP$104-$AX$104)))))</f>
        <v>0.35311764071446217</v>
      </c>
      <c r="BQ184" s="381">
        <f>BP184*(1-VLOOKUP($AW184,'MP-2019_Female'!$A$3:$CH$103,IF(BQ$104&gt;2034,84,(60+(BQ$104-$AX$104)))))</f>
        <v>0.35184641720789006</v>
      </c>
      <c r="BR184" s="381">
        <f>BQ184*(1-VLOOKUP($AW184,'MP-2019_Female'!$A$3:$CH$103,IF(BR$104&gt;2034,84,(60+(BR$104-$AX$104)))))</f>
        <v>0.35050940082250009</v>
      </c>
      <c r="BS184" s="381">
        <f>BR184*(1-VLOOKUP($AW184,'MP-2019_Female'!$A$3:$CH$103,IF(BS$104&gt;2034,84,(60+(BS$104-$AX$104)))))</f>
        <v>0.3491073632192101</v>
      </c>
      <c r="BT184" s="381">
        <f>BS184*(1-VLOOKUP($AW184,'MP-2019_Female'!$A$3:$CH$103,IF(BT$104&gt;2034,84,(60+(BT$104-$AX$104)))))</f>
        <v>0.34767602303001133</v>
      </c>
      <c r="BU184" s="381">
        <f>BT184*(1-VLOOKUP($AW184,'MP-2019_Female'!$A$3:$CH$103,IF(BU$104&gt;2034,84,(60+(BU$104-$AX$104)))))</f>
        <v>0.34618101613098229</v>
      </c>
      <c r="BV184" s="381">
        <f>BU184*(1-VLOOKUP($AW184,'MP-2019_Female'!$A$3:$CH$103,IF(BV$104&gt;2034,84,(60+(BV$104-$AX$104)))))</f>
        <v>0.34465781966000597</v>
      </c>
      <c r="BW184" s="381">
        <f>BV184*(1-VLOOKUP($AW184,'MP-2019_Female'!$A$3:$CH$103,IF(BW$104&gt;2034,84,(60+(BW$104-$AX$104)))))</f>
        <v>0.34307239368956993</v>
      </c>
      <c r="BX184" s="381">
        <f>BW184*(1-VLOOKUP($AW184,'MP-2019_Female'!$A$3:$CH$103,IF(BX$104&gt;2034,84,(60+(BX$104-$AX$104)))))</f>
        <v>0.34156287515733585</v>
      </c>
      <c r="BY184" s="381">
        <f>BX184*(1-VLOOKUP($AW184,'MP-2019_Female'!$A$3:$CH$103,IF(BY$104&gt;2034,84,(60+(BY$104-$AX$104)))))</f>
        <v>0.34005999850664359</v>
      </c>
      <c r="BZ184" s="381">
        <f>BY184*(1-VLOOKUP($AW184,'MP-2019_Female'!$A$3:$CH$103,IF(BZ$104&gt;2034,84,(60+(BZ$104-$AX$104)))))</f>
        <v>0.33856373451321436</v>
      </c>
      <c r="CA184" s="381">
        <f>BZ184*(1-VLOOKUP($AW184,'MP-2019_Female'!$A$3:$CH$103,IF(CA$104&gt;2034,84,(60+(CA$104-$AX$104)))))</f>
        <v>0.33707405408135621</v>
      </c>
      <c r="CB184" s="381">
        <f>CA184*(1-VLOOKUP($AW184,'MP-2019_Female'!$A$3:$CH$103,IF(CB$104&gt;2034,84,(60+(CB$104-$AX$104)))))</f>
        <v>0.33559092824339826</v>
      </c>
      <c r="CC184" s="381">
        <f>CB184*(1-VLOOKUP($AW184,'MP-2019_Female'!$A$3:$CH$103,IF(CC$104&gt;2034,84,(60+(CC$104-$AX$104)))))</f>
        <v>0.33411432815912734</v>
      </c>
      <c r="CD184" s="381">
        <f>CC184*(1-VLOOKUP($AW184,'MP-2019_Female'!$A$3:$CH$103,IF(CD$104&gt;2034,84,(60+(CD$104-$AX$104)))))</f>
        <v>0.33264422511522718</v>
      </c>
      <c r="CE184" s="381">
        <f>CD184*(1-VLOOKUP($AW184,'MP-2019_Female'!$A$3:$CH$103,IF(CE$104&gt;2034,84,(60+(CE$104-$AX$104)))))</f>
        <v>0.33118059052472021</v>
      </c>
      <c r="CF184" s="381">
        <f>CE184*(1-VLOOKUP($AW184,'MP-2019_Female'!$A$3:$CH$103,IF(CF$104&gt;2034,84,(60+(CF$104-$AX$104)))))</f>
        <v>0.32972339592641148</v>
      </c>
      <c r="CG184" s="381">
        <f>CF184*(1-VLOOKUP($AW184,'MP-2019_Female'!$A$3:$CH$103,IF(CG$104&gt;2034,84,(60+(CG$104-$AX$104)))))</f>
        <v>0.3282726129843353</v>
      </c>
      <c r="CH184" s="381">
        <f>CG184*(1-VLOOKUP($AW184,'MP-2019_Female'!$A$3:$CH$103,IF(CH$104&gt;2034,84,(60+(CH$104-$AX$104)))))</f>
        <v>0.32682821348720426</v>
      </c>
      <c r="CI184" s="381">
        <f>CH184*(1-VLOOKUP($AW184,'MP-2019_Female'!$A$3:$CH$103,IF(CI$104&gt;2034,84,(60+(CI$104-$AX$104)))))</f>
        <v>0.32539016934786058</v>
      </c>
      <c r="CJ184" s="381">
        <f>CI184*(1-VLOOKUP($AW184,'MP-2019_Female'!$A$3:$CH$103,IF(CJ$104&gt;2034,84,(60+(CJ$104-$AX$104)))))</f>
        <v>0.32395845260272998</v>
      </c>
      <c r="CK184" s="381">
        <f>CJ184*(1-VLOOKUP($AW184,'MP-2019_Female'!$A$3:$CH$103,IF(CK$104&gt;2034,84,(60+(CK$104-$AX$104)))))</f>
        <v>0.32253303541127798</v>
      </c>
      <c r="CL184" s="381">
        <f>CK184*(1-VLOOKUP($AW184,'MP-2019_Female'!$A$3:$CH$103,IF(CL$104&gt;2034,84,(60+(CL$104-$AX$104)))))</f>
        <v>0.32111389005546837</v>
      </c>
      <c r="CM184" s="381">
        <f>CL184*(1-VLOOKUP($AW184,'MP-2019_Female'!$A$3:$CH$103,IF(CM$104&gt;2034,84,(60+(CM$104-$AX$104)))))</f>
        <v>0.31970098893922433</v>
      </c>
      <c r="CN184" s="381">
        <f>CM184*(1-VLOOKUP($AW184,'MP-2019_Female'!$A$3:$CH$103,IF(CN$104&gt;2034,84,(60+(CN$104-$AX$104)))))</f>
        <v>0.31829430458789176</v>
      </c>
      <c r="CO184" s="381">
        <f>CN184*(1-VLOOKUP($AW184,'MP-2019_Female'!$A$3:$CH$103,IF(CO$104&gt;2034,84,(60+(CO$104-$AX$104)))))</f>
        <v>0.31689380964770503</v>
      </c>
      <c r="CP184" s="381">
        <f>CO184*(1-VLOOKUP($AW184,'MP-2019_Female'!$A$3:$CH$103,IF(CP$104&gt;2034,84,(60+(CP$104-$AX$104)))))</f>
        <v>0.31549947688525515</v>
      </c>
      <c r="CQ184" s="381">
        <f>CP184*(1-VLOOKUP($AW184,'MP-2019_Female'!$A$3:$CH$103,IF(CQ$104&gt;2034,84,(60+(CQ$104-$AX$104)))))</f>
        <v>0.31411127918696002</v>
      </c>
      <c r="CR184" s="381">
        <f>CQ184*(1-VLOOKUP($AW184,'MP-2019_Female'!$A$3:$CH$103,IF(CR$104&gt;2034,84,(60+(CR$104-$AX$104)))))</f>
        <v>0.3127291895585374</v>
      </c>
      <c r="CS184" s="381">
        <f>CR184*(1-VLOOKUP($AW184,'MP-2019_Female'!$A$3:$CH$103,IF(CS$104&gt;2034,84,(60+(CS$104-$AX$104)))))</f>
        <v>0.31135318112447985</v>
      </c>
      <c r="CT184" s="381">
        <f>CS184*(1-VLOOKUP($AW184,'MP-2019_Female'!$A$3:$CH$103,IF(CT$104&gt;2034,84,(60+(CT$104-$AX$104)))))</f>
        <v>0.30998322712753212</v>
      </c>
      <c r="CU184" s="381">
        <f>CT184*(1-VLOOKUP($AW184,'MP-2019_Female'!$A$3:$CH$103,IF(CU$104&gt;2034,84,(60+(CU$104-$AX$104)))))</f>
        <v>0.30861930092817097</v>
      </c>
      <c r="CV184" s="381">
        <f>CU184*(1-VLOOKUP($AW184,'MP-2019_Female'!$A$3:$CH$103,IF(CV$104&gt;2034,84,(60+(CV$104-$AX$104)))))</f>
        <v>0.30726137600408704</v>
      </c>
      <c r="CW184" s="381">
        <f>CV184*(1-VLOOKUP($AW184,'MP-2019_Female'!$A$3:$CH$103,IF(CW$104&gt;2034,84,(60+(CW$104-$AX$104)))))</f>
        <v>0.30590942594966908</v>
      </c>
      <c r="CX184" s="381">
        <f>CW184*(1-VLOOKUP($AW184,'MP-2019_Female'!$A$3:$CH$103,IF(CX$104&gt;2034,84,(60+(CX$104-$AX$104)))))</f>
        <v>0.30456342447549056</v>
      </c>
      <c r="CY184" s="381">
        <f>CX184*(1-VLOOKUP($AW184,'MP-2019_Female'!$A$3:$CH$103,IF(CY$104&gt;2034,84,(60+(CY$104-$AX$104)))))</f>
        <v>0.30322334540779844</v>
      </c>
      <c r="CZ184" s="381">
        <f>CY184*(1-VLOOKUP($AW184,'MP-2019_Female'!$A$3:$CH$103,IF(CZ$104&gt;2034,84,(60+(CZ$104-$AX$104)))))</f>
        <v>0.30188916268800414</v>
      </c>
      <c r="DA184" s="381">
        <f>CZ184*(1-VLOOKUP($AW184,'MP-2019_Female'!$A$3:$CH$103,IF(DA$104&gt;2034,84,(60+(DA$104-$AX$104)))))</f>
        <v>0.30056085037217695</v>
      </c>
      <c r="DB184" s="381">
        <f>DA184*(1-VLOOKUP($AW184,'MP-2019_Female'!$A$3:$CH$103,IF(DB$104&gt;2034,84,(60+(DB$104-$AX$104)))))</f>
        <v>0.29923838263053937</v>
      </c>
      <c r="DC184" s="381">
        <f>DB184*(1-VLOOKUP($AW184,'MP-2019_Female'!$A$3:$CH$103,IF(DC$104&gt;2034,84,(60+(DC$104-$AX$104)))))</f>
        <v>0.29792173374696501</v>
      </c>
      <c r="DD184" s="381">
        <f>DC184*(1-VLOOKUP($AW184,'MP-2019_Female'!$A$3:$CH$103,IF(DD$104&gt;2034,84,(60+(DD$104-$AX$104)))))</f>
        <v>0.29661087811847836</v>
      </c>
      <c r="DE184" s="381">
        <f>DD184*(1-VLOOKUP($AW184,'MP-2019_Female'!$A$3:$CH$103,IF(DE$104&gt;2034,84,(60+(DE$104-$AX$104)))))</f>
        <v>0.29530579025475706</v>
      </c>
      <c r="DF184" s="381">
        <f>DE184*(1-VLOOKUP($AW184,'MP-2019_Female'!$A$3:$CH$103,IF(DF$104&gt;2034,84,(60+(DF$104-$AX$104)))))</f>
        <v>0.29400644477763616</v>
      </c>
      <c r="DG184" s="381">
        <f>DF184*(1-VLOOKUP($AW184,'MP-2019_Female'!$A$3:$CH$103,IF(DG$104&gt;2034,84,(60+(DG$104-$AX$104)))))</f>
        <v>0.29271281642061459</v>
      </c>
      <c r="DH184" s="381">
        <f>DG184*(1-VLOOKUP($AW184,'MP-2019_Female'!$A$3:$CH$103,IF(DH$104&gt;2034,84,(60+(DH$104-$AX$104)))))</f>
        <v>0.29142488002836392</v>
      </c>
      <c r="DI184" s="381">
        <f>DH184*(1-VLOOKUP($AW184,'MP-2019_Female'!$A$3:$CH$103,IF(DI$104&gt;2034,84,(60+(DI$104-$AX$104)))))</f>
        <v>0.29014261055623913</v>
      </c>
      <c r="DJ184" s="381">
        <f>DI184*(1-VLOOKUP($AW184,'MP-2019_Female'!$A$3:$CH$103,IF(DJ$104&gt;2034,84,(60+(DJ$104-$AX$104)))))</f>
        <v>0.28886598306979167</v>
      </c>
      <c r="DK184" s="381">
        <f>DJ184*(1-VLOOKUP($AW184,'MP-2019_Female'!$A$3:$CH$103,IF(DK$104&gt;2034,84,(60+(DK$104-$AX$104)))))</f>
        <v>0.28759497274428458</v>
      </c>
      <c r="DL184" s="381">
        <f>DK184*(1-VLOOKUP($AW184,'MP-2019_Female'!$A$3:$CH$103,IF(DL$104&gt;2034,84,(60+(DL$104-$AX$104)))))</f>
        <v>0.28632955486420975</v>
      </c>
      <c r="DM184" s="381">
        <f>DL184*(1-VLOOKUP($AW184,'MP-2019_Female'!$A$3:$CH$103,IF(DM$104&gt;2034,84,(60+(DM$104-$AX$104)))))</f>
        <v>0.28506970482280725</v>
      </c>
      <c r="DN184" s="381">
        <f>DM184*(1-VLOOKUP($AW184,'MP-2019_Female'!$A$3:$CH$103,IF(DN$104&gt;2034,84,(60+(DN$104-$AX$104)))))</f>
        <v>0.2838153981215869</v>
      </c>
      <c r="DO184" s="381">
        <f>DN184*(1-VLOOKUP($AW184,'MP-2019_Female'!$A$3:$CH$103,IF(DO$104&gt;2034,84,(60+(DO$104-$AX$104)))))</f>
        <v>0.28256661036985192</v>
      </c>
      <c r="DP184" s="381">
        <f>DO184*(1-VLOOKUP($AW184,'MP-2019_Female'!$A$3:$CH$103,IF(DP$104&gt;2034,84,(60+(DP$104-$AX$104)))))</f>
        <v>0.28132331728422461</v>
      </c>
      <c r="DQ184" s="381">
        <f>DP184*(1-VLOOKUP($AW184,'MP-2019_Female'!$A$3:$CH$103,IF(DQ$104&gt;2034,84,(60+(DQ$104-$AX$104)))))</f>
        <v>0.28008549468817401</v>
      </c>
      <c r="DR184" s="381">
        <f>DQ184*(1-VLOOKUP($AW184,'MP-2019_Female'!$A$3:$CH$103,IF(DR$104&gt;2034,84,(60+(DR$104-$AX$104)))))</f>
        <v>0.27885311851154604</v>
      </c>
      <c r="DS184" s="381">
        <f>DR184*(1-VLOOKUP($AW184,'MP-2019_Female'!$A$3:$CH$103,IF(DS$104&gt;2034,84,(60+(DS$104-$AX$104)))))</f>
        <v>0.27762616479009522</v>
      </c>
      <c r="DT184" s="381">
        <f>DS184*(1-VLOOKUP($AW184,'MP-2019_Female'!$A$3:$CH$103,IF(DT$104&gt;2034,84,(60+(DT$104-$AX$104)))))</f>
        <v>0.27640460966501879</v>
      </c>
      <c r="DU184" s="381">
        <f>DT184*(1-VLOOKUP($AW184,'MP-2019_Female'!$A$3:$CH$103,IF(DU$104&gt;2034,84,(60+(DU$104-$AX$104)))))</f>
        <v>0.27518842938249272</v>
      </c>
      <c r="DV184" s="381">
        <f>DU184*(1-VLOOKUP($AW184,'MP-2019_Female'!$A$3:$CH$103,IF(DV$104&gt;2034,84,(60+(DV$104-$AX$104)))))</f>
        <v>0.27397760029320978</v>
      </c>
      <c r="DW184" s="381">
        <f>DV184*(1-VLOOKUP($AW184,'MP-2019_Female'!$A$3:$CH$103,IF(DW$104&gt;2034,84,(60+(DW$104-$AX$104)))))</f>
        <v>0.27277209885191966</v>
      </c>
      <c r="DX184" s="381">
        <f>DW184*(1-VLOOKUP($AW184,'MP-2019_Female'!$A$3:$CH$103,IF(DX$104&gt;2034,84,(60+(DX$104-$AX$104)))))</f>
        <v>0.27157190161697126</v>
      </c>
      <c r="DY184" s="381">
        <f>DX184*(1-VLOOKUP($AW184,'MP-2019_Female'!$A$3:$CH$103,IF(DY$104&gt;2034,84,(60+(DY$104-$AX$104)))))</f>
        <v>0.27037698524985659</v>
      </c>
      <c r="DZ184" s="381">
        <f>DY184*(1-VLOOKUP($AW184,'MP-2019_Female'!$A$3:$CH$103,IF(DZ$104&gt;2034,84,(60+(DZ$104-$AX$104)))))</f>
        <v>0.26918732651475724</v>
      </c>
      <c r="EA184" s="381">
        <f>DZ184*(1-VLOOKUP($AW184,'MP-2019_Female'!$A$3:$CH$103,IF(EA$104&gt;2034,84,(60+(EA$104-$AX$104)))))</f>
        <v>0.26800290227809231</v>
      </c>
      <c r="EB184" s="381">
        <f>EA184*(1-VLOOKUP($AW184,'MP-2019_Female'!$A$3:$CH$103,IF(EB$104&gt;2034,84,(60+(EB$104-$AX$104)))))</f>
        <v>0.26682368950806873</v>
      </c>
      <c r="EC184" s="381">
        <f>EB184*(1-VLOOKUP($AW184,'MP-2019_Female'!$A$3:$CH$103,IF(EC$104&gt;2034,84,(60+(EC$104-$AX$104)))))</f>
        <v>0.26564966527423323</v>
      </c>
      <c r="ED184" s="381">
        <f>EC184*(1-VLOOKUP($AW184,'MP-2019_Female'!$A$3:$CH$103,IF(ED$104&gt;2034,84,(60+(ED$104-$AX$104)))))</f>
        <v>0.26448080674702662</v>
      </c>
      <c r="EE184" s="381">
        <f>ED184*(1-VLOOKUP($AW184,'MP-2019_Female'!$A$3:$CH$103,IF(EE$104&gt;2034,84,(60+(EE$104-$AX$104)))))</f>
        <v>0.2633170911973397</v>
      </c>
      <c r="EF184" s="381">
        <f>EE184*(1-VLOOKUP($AW184,'MP-2019_Female'!$A$3:$CH$103,IF(EF$104&gt;2034,84,(60+(EF$104-$AX$104)))))</f>
        <v>0.26215849599607144</v>
      </c>
      <c r="EG184" s="381">
        <f>EF184*(1-VLOOKUP($AW184,'MP-2019_Female'!$A$3:$CH$103,IF(EG$104&gt;2034,84,(60+(EG$104-$AX$104)))))</f>
        <v>0.26100499861368875</v>
      </c>
      <c r="EH184" s="381">
        <f>EG184*(1-VLOOKUP($AW184,'MP-2019_Female'!$A$3:$CH$103,IF(EH$104&gt;2034,84,(60+(EH$104-$AX$104)))))</f>
        <v>0.25985657661978856</v>
      </c>
      <c r="EI184" s="381">
        <f>EH184*(1-VLOOKUP($AW184,'MP-2019_Female'!$A$3:$CH$103,IF(EI$104&gt;2034,84,(60+(EI$104-$AX$104)))))</f>
        <v>0.25871320768266148</v>
      </c>
      <c r="EJ184" s="381">
        <f>EI184*(1-VLOOKUP($AW184,'MP-2019_Female'!$A$3:$CH$103,IF(EJ$104&gt;2034,84,(60+(EJ$104-$AX$104)))))</f>
        <v>0.25757486956885778</v>
      </c>
      <c r="EK184" s="381">
        <f>EJ184*(1-VLOOKUP($AW184,'MP-2019_Female'!$A$3:$CH$103,IF(EK$104&gt;2034,84,(60+(EK$104-$AX$104)))))</f>
        <v>0.25644154014275483</v>
      </c>
      <c r="EL184" s="381">
        <f>EK184*(1-VLOOKUP($AW184,'MP-2019_Female'!$A$3:$CH$103,IF(EL$104&gt;2034,84,(60+(EL$104-$AX$104)))))</f>
        <v>0.25531319736612673</v>
      </c>
      <c r="EM184" s="381">
        <f>EL184*(1-VLOOKUP($AW184,'MP-2019_Female'!$A$3:$CH$103,IF(EM$104&gt;2034,84,(60+(EM$104-$AX$104)))))</f>
        <v>0.25418981929771578</v>
      </c>
      <c r="EN184" s="381">
        <f>EM184*(1-VLOOKUP($AW184,'MP-2019_Female'!$A$3:$CH$103,IF(EN$104&gt;2034,84,(60+(EN$104-$AX$104)))))</f>
        <v>0.25307138409280583</v>
      </c>
      <c r="EO184" s="381">
        <f>EN184*(1-VLOOKUP($AW184,'MP-2019_Female'!$A$3:$CH$103,IF(EO$104&gt;2034,84,(60+(EO$104-$AX$104)))))</f>
        <v>0.25195787000279751</v>
      </c>
      <c r="EP184" s="381">
        <f>EO184*(1-VLOOKUP($AW184,'MP-2019_Female'!$A$3:$CH$103,IF(EP$104&gt;2034,84,(60+(EP$104-$AX$104)))))</f>
        <v>0.2508492553747852</v>
      </c>
      <c r="EQ184" s="381">
        <f>EP184*(1-VLOOKUP($AW184,'MP-2019_Female'!$A$3:$CH$103,IF(EQ$104&gt;2034,84,(60+(EQ$104-$AX$104)))))</f>
        <v>0.24974551865113614</v>
      </c>
      <c r="ER184" s="381">
        <f>EQ184*(1-VLOOKUP($AW184,'MP-2019_Female'!$A$3:$CH$103,IF(ER$104&gt;2034,84,(60+(ER$104-$AX$104)))))</f>
        <v>0.24864663836907117</v>
      </c>
      <c r="ES184" s="381">
        <f>ER184*(1-VLOOKUP($AW184,'MP-2019_Female'!$A$3:$CH$103,IF(ES$104&gt;2034,84,(60+(ES$104-$AX$104)))))</f>
        <v>0.24755259316024728</v>
      </c>
      <c r="ET184" s="381">
        <f>ES184*(1-VLOOKUP($AW184,'MP-2019_Female'!$A$3:$CH$103,IF(ET$104&gt;2034,84,(60+(ET$104-$AX$104)))))</f>
        <v>0.2464633617503422</v>
      </c>
      <c r="EU184" s="381">
        <f>ET184*(1-VLOOKUP($AW184,'MP-2019_Female'!$A$3:$CH$103,IF(EU$104&gt;2034,84,(60+(EU$104-$AX$104)))))</f>
        <v>0.24537892295864069</v>
      </c>
      <c r="EV184" s="381">
        <f>EU184*(1-VLOOKUP($AW184,'MP-2019_Female'!$A$3:$CH$103,IF(EV$104&gt;2034,84,(60+(EV$104-$AX$104)))))</f>
        <v>0.24429925569762267</v>
      </c>
      <c r="EW184" s="381">
        <f>EV184*(1-VLOOKUP($AW184,'MP-2019_Female'!$A$3:$CH$103,IF(EW$104&gt;2034,84,(60+(EW$104-$AX$104)))))</f>
        <v>0.24322433897255313</v>
      </c>
      <c r="EX184" s="381">
        <f>EW184*(1-VLOOKUP($AW184,'MP-2019_Female'!$A$3:$CH$103,IF(EX$104&gt;2034,84,(60+(EX$104-$AX$104)))))</f>
        <v>0.24215415188107392</v>
      </c>
      <c r="EY184" s="381">
        <f>EX184*(1-VLOOKUP($AW184,'MP-2019_Female'!$A$3:$CH$103,IF(EY$104&gt;2034,84,(60+(EY$104-$AX$104)))))</f>
        <v>0.24108867361279721</v>
      </c>
      <c r="EZ184" s="381">
        <f>EY184*(1-VLOOKUP($AW184,'MP-2019_Female'!$A$3:$CH$103,IF(EZ$104&gt;2034,84,(60+(EZ$104-$AX$104)))))</f>
        <v>0.24002788344890091</v>
      </c>
      <c r="FA184" s="381">
        <f>EZ184*(1-VLOOKUP($AW184,'MP-2019_Female'!$A$3:$CH$103,IF(FA$104&gt;2034,84,(60+(FA$104-$AX$104)))))</f>
        <v>0.23897176076172577</v>
      </c>
      <c r="FB184" s="381">
        <f>FA184*(1-VLOOKUP($AW184,'MP-2019_Female'!$A$3:$CH$103,IF(FB$104&gt;2034,84,(60+(FB$104-$AX$104)))))</f>
        <v>0.23792028501437418</v>
      </c>
      <c r="FC184" s="381">
        <f>FB184*(1-VLOOKUP($AW184,'MP-2019_Female'!$A$3:$CH$103,IF(FC$104&gt;2034,84,(60+(FC$104-$AX$104)))))</f>
        <v>0.23687343576031095</v>
      </c>
      <c r="FD184" s="381">
        <f>FC184*(1-VLOOKUP($AW184,'MP-2019_Female'!$A$3:$CH$103,IF(FD$104&gt;2034,84,(60+(FD$104-$AX$104)))))</f>
        <v>0.23583119264296559</v>
      </c>
      <c r="FE184" s="381">
        <f>FD184*(1-VLOOKUP($AW184,'MP-2019_Female'!$A$3:$CH$103,IF(FE$104&gt;2034,84,(60+(FE$104-$AX$104)))))</f>
        <v>0.23479353539533657</v>
      </c>
      <c r="FF184" s="381">
        <f>FE184*(1-VLOOKUP($AW184,'MP-2019_Female'!$A$3:$CH$103,IF(FF$104&gt;2034,84,(60+(FF$104-$AX$104)))))</f>
        <v>0.2337604438395971</v>
      </c>
      <c r="FG184" s="381">
        <f>FF184*(1-VLOOKUP($AW184,'MP-2019_Female'!$A$3:$CH$103,IF(FG$104&gt;2034,84,(60+(FG$104-$AX$104)))))</f>
        <v>0.23273189788670287</v>
      </c>
      <c r="FH184" s="381">
        <f>FG184*(1-VLOOKUP($AW184,'MP-2019_Female'!$A$3:$CH$103,IF(FH$104&gt;2034,84,(60+(FH$104-$AX$104)))))</f>
        <v>0.23170787753600139</v>
      </c>
      <c r="FI184" s="381">
        <f>FH184*(1-VLOOKUP($AW184,'MP-2019_Female'!$A$3:$CH$103,IF(FI$104&gt;2034,84,(60+(FI$104-$AX$104)))))</f>
        <v>0.23068836287484298</v>
      </c>
      <c r="FJ184" s="381">
        <f>FI184*(1-VLOOKUP($AW184,'MP-2019_Female'!$A$3:$CH$103,IF(FJ$104&gt;2034,84,(60+(FJ$104-$AX$104)))))</f>
        <v>0.22967333407819368</v>
      </c>
      <c r="FK184" s="381">
        <f>FJ184*(1-VLOOKUP($AW184,'MP-2019_Female'!$A$3:$CH$103,IF(FK$104&gt;2034,84,(60+(FK$104-$AX$104)))))</f>
        <v>0.22866277140824964</v>
      </c>
      <c r="FL184" s="381">
        <f>FK184*(1-VLOOKUP($AW184,'MP-2019_Female'!$A$3:$CH$103,IF(FL$104&gt;2034,84,(60+(FL$104-$AX$104)))))</f>
        <v>0.22765665521405334</v>
      </c>
      <c r="FM184" s="381">
        <f>FL184*(1-VLOOKUP($AW184,'MP-2019_Female'!$A$3:$CH$103,IF(FM$104&gt;2034,84,(60+(FM$104-$AX$104)))))</f>
        <v>0.22665496593111151</v>
      </c>
      <c r="FN184" s="381">
        <f>FM184*(1-VLOOKUP($AW184,'MP-2019_Female'!$A$3:$CH$103,IF(FN$104&gt;2034,84,(60+(FN$104-$AX$104)))))</f>
        <v>0.22565768408101464</v>
      </c>
    </row>
    <row r="185" spans="49:170">
      <c r="AW185" s="172">
        <v>105</v>
      </c>
      <c r="AX185" s="199">
        <f t="shared" si="34"/>
        <v>0.38299132495440313</v>
      </c>
      <c r="AY185" s="334">
        <f t="shared" si="35"/>
        <v>0.39011249999999997</v>
      </c>
      <c r="AZ185" s="381">
        <f>AY185*(1-VLOOKUP($AW185,'MP-2019_Female'!$A$3:$CH$103,IF(AZ$104&gt;2034,84,(60+(AZ$104-$AX$104)))))</f>
        <v>0.38878611749999997</v>
      </c>
      <c r="BA185" s="381">
        <f>AZ185*(1-VLOOKUP($AW185,'MP-2019_Female'!$A$3:$CH$103,IF(BA$104&gt;2034,84,(60+(BA$104-$AX$104)))))</f>
        <v>0.38758088053574996</v>
      </c>
      <c r="BB185" s="381">
        <f>BA185*(1-VLOOKUP($AW185,'MP-2019_Female'!$A$3:$CH$103,IF(BB$104&gt;2034,84,(60+(BB$104-$AX$104)))))</f>
        <v>0.38653441215830342</v>
      </c>
      <c r="BC185" s="381">
        <f>BB185*(1-VLOOKUP($AW185,'MP-2019_Female'!$A$3:$CH$103,IF(BC$104&gt;2034,84,(60+(BC$104-$AX$104)))))</f>
        <v>0.38568403645155513</v>
      </c>
      <c r="BD185" s="381">
        <f>BC185*(1-VLOOKUP($AW185,'MP-2019_Female'!$A$3:$CH$103,IF(BD$104&gt;2034,84,(60+(BD$104-$AX$104)))))</f>
        <v>0.38498980518594234</v>
      </c>
      <c r="BE185" s="381">
        <f>BD185*(1-VLOOKUP($AW185,'MP-2019_Female'!$A$3:$CH$103,IF(BE$104&gt;2034,84,(60+(BE$104-$AX$104)))))</f>
        <v>0.38433532251712621</v>
      </c>
      <c r="BF185" s="381">
        <f>BE185*(1-VLOOKUP($AW185,'MP-2019_Female'!$A$3:$CH$103,IF(BF$104&gt;2034,84,(60+(BF$104-$AX$104)))))</f>
        <v>0.38368195246884707</v>
      </c>
      <c r="BG185" s="381">
        <f>BF185*(1-VLOOKUP($AW185,'MP-2019_Female'!$A$3:$CH$103,IF(BG$104&gt;2034,84,(60+(BG$104-$AX$104)))))</f>
        <v>0.38299132495440313</v>
      </c>
      <c r="BH185" s="381">
        <f>BG185*(1-VLOOKUP($AW185,'MP-2019_Female'!$A$3:$CH$103,IF(BH$104&gt;2034,84,(60+(BH$104-$AX$104)))))</f>
        <v>0.38226364143698977</v>
      </c>
      <c r="BI185" s="381">
        <f>BH185*(1-VLOOKUP($AW185,'MP-2019_Female'!$A$3:$CH$103,IF(BI$104&gt;2034,84,(60+(BI$104-$AX$104)))))</f>
        <v>0.3814991141541158</v>
      </c>
      <c r="BJ185" s="471">
        <f>BI185*(1-VLOOKUP($AW185,'MP-2019_Female'!$A$3:$CH$103,IF(BJ$104&gt;2034,84,(60+(BJ$104-$AX$104)))))</f>
        <v>0.38065981610297678</v>
      </c>
      <c r="BK185" s="381">
        <f>BJ185*(1-VLOOKUP($AW185,'MP-2019_Female'!$A$3:$CH$103,IF(BK$104&gt;2034,84,(60+(BK$104-$AX$104)))))</f>
        <v>0.37974623254432965</v>
      </c>
      <c r="BL185" s="381">
        <f>BK185*(1-VLOOKUP($AW185,'MP-2019_Female'!$A$3:$CH$103,IF(BL$104&gt;2034,84,(60+(BL$104-$AX$104)))))</f>
        <v>0.37875889233971438</v>
      </c>
      <c r="BM185" s="381">
        <f>BL185*(1-VLOOKUP($AW185,'MP-2019_Female'!$A$3:$CH$103,IF(BM$104&gt;2034,84,(60+(BM$104-$AX$104)))))</f>
        <v>0.37773624333039713</v>
      </c>
      <c r="BN185" s="381">
        <f>BM185*(1-VLOOKUP($AW185,'MP-2019_Female'!$A$3:$CH$103,IF(BN$104&gt;2034,84,(60+(BN$104-$AX$104)))))</f>
        <v>0.37664080822473894</v>
      </c>
      <c r="BO185" s="381">
        <f>BN185*(1-VLOOKUP($AW185,'MP-2019_Female'!$A$3:$CH$103,IF(BO$104&gt;2034,84,(60+(BO$104-$AX$104)))))</f>
        <v>0.37551088580006475</v>
      </c>
      <c r="BP185" s="381">
        <f>BO185*(1-VLOOKUP($AW185,'MP-2019_Female'!$A$3:$CH$103,IF(BP$104&gt;2034,84,(60+(BP$104-$AX$104)))))</f>
        <v>0.37434680205408455</v>
      </c>
      <c r="BQ185" s="381">
        <f>BP185*(1-VLOOKUP($AW185,'MP-2019_Female'!$A$3:$CH$103,IF(BQ$104&gt;2034,84,(60+(BQ$104-$AX$104)))))</f>
        <v>0.37311145760730607</v>
      </c>
      <c r="BR185" s="381">
        <f>BQ185*(1-VLOOKUP($AW185,'MP-2019_Female'!$A$3:$CH$103,IF(BR$104&gt;2034,84,(60+(BR$104-$AX$104)))))</f>
        <v>0.37184287865144122</v>
      </c>
      <c r="BS185" s="381">
        <f>BR185*(1-VLOOKUP($AW185,'MP-2019_Female'!$A$3:$CH$103,IF(BS$104&gt;2034,84,(60+(BS$104-$AX$104)))))</f>
        <v>0.37050424428829604</v>
      </c>
      <c r="BT185" s="381">
        <f>BS185*(1-VLOOKUP($AW185,'MP-2019_Female'!$A$3:$CH$103,IF(BT$104&gt;2034,84,(60+(BT$104-$AX$104)))))</f>
        <v>0.36913337858442935</v>
      </c>
      <c r="BU185" s="381">
        <f>BT185*(1-VLOOKUP($AW185,'MP-2019_Female'!$A$3:$CH$103,IF(BU$104&gt;2034,84,(60+(BU$104-$AX$104)))))</f>
        <v>0.36769375840795004</v>
      </c>
      <c r="BV185" s="381">
        <f>BU185*(1-VLOOKUP($AW185,'MP-2019_Female'!$A$3:$CH$103,IF(BV$104&gt;2034,84,(60+(BV$104-$AX$104)))))</f>
        <v>0.36622298337431824</v>
      </c>
      <c r="BW185" s="381">
        <f>BV185*(1-VLOOKUP($AW185,'MP-2019_Female'!$A$3:$CH$103,IF(BW$104&gt;2034,84,(60+(BW$104-$AX$104)))))</f>
        <v>0.36472146914248355</v>
      </c>
      <c r="BX185" s="381">
        <f>BW185*(1-VLOOKUP($AW185,'MP-2019_Female'!$A$3:$CH$103,IF(BX$104&gt;2034,84,(60+(BX$104-$AX$104)))))</f>
        <v>0.3632625832659136</v>
      </c>
      <c r="BY185" s="381">
        <f>BX185*(1-VLOOKUP($AW185,'MP-2019_Female'!$A$3:$CH$103,IF(BY$104&gt;2034,84,(60+(BY$104-$AX$104)))))</f>
        <v>0.36180953293284995</v>
      </c>
      <c r="BZ185" s="381">
        <f>BY185*(1-VLOOKUP($AW185,'MP-2019_Female'!$A$3:$CH$103,IF(BZ$104&gt;2034,84,(60+(BZ$104-$AX$104)))))</f>
        <v>0.36036229480111853</v>
      </c>
      <c r="CA185" s="381">
        <f>BZ185*(1-VLOOKUP($AW185,'MP-2019_Female'!$A$3:$CH$103,IF(CA$104&gt;2034,84,(60+(CA$104-$AX$104)))))</f>
        <v>0.35892084562191406</v>
      </c>
      <c r="CB185" s="381">
        <f>CA185*(1-VLOOKUP($AW185,'MP-2019_Female'!$A$3:$CH$103,IF(CB$104&gt;2034,84,(60+(CB$104-$AX$104)))))</f>
        <v>0.35748516223942639</v>
      </c>
      <c r="CC185" s="381">
        <f>CB185*(1-VLOOKUP($AW185,'MP-2019_Female'!$A$3:$CH$103,IF(CC$104&gt;2034,84,(60+(CC$104-$AX$104)))))</f>
        <v>0.35605522159046871</v>
      </c>
      <c r="CD185" s="381">
        <f>CC185*(1-VLOOKUP($AW185,'MP-2019_Female'!$A$3:$CH$103,IF(CD$104&gt;2034,84,(60+(CD$104-$AX$104)))))</f>
        <v>0.35463100070410686</v>
      </c>
      <c r="CE185" s="381">
        <f>CD185*(1-VLOOKUP($AW185,'MP-2019_Female'!$A$3:$CH$103,IF(CE$104&gt;2034,84,(60+(CE$104-$AX$104)))))</f>
        <v>0.35321247670129041</v>
      </c>
      <c r="CF185" s="381">
        <f>CE185*(1-VLOOKUP($AW185,'MP-2019_Female'!$A$3:$CH$103,IF(CF$104&gt;2034,84,(60+(CF$104-$AX$104)))))</f>
        <v>0.35179962679448523</v>
      </c>
      <c r="CG185" s="381">
        <f>CF185*(1-VLOOKUP($AW185,'MP-2019_Female'!$A$3:$CH$103,IF(CG$104&gt;2034,84,(60+(CG$104-$AX$104)))))</f>
        <v>0.35039242828730727</v>
      </c>
      <c r="CH185" s="381">
        <f>CG185*(1-VLOOKUP($AW185,'MP-2019_Female'!$A$3:$CH$103,IF(CH$104&gt;2034,84,(60+(CH$104-$AX$104)))))</f>
        <v>0.34899085857415801</v>
      </c>
      <c r="CI185" s="381">
        <f>CH185*(1-VLOOKUP($AW185,'MP-2019_Female'!$A$3:$CH$103,IF(CI$104&gt;2034,84,(60+(CI$104-$AX$104)))))</f>
        <v>0.34759489513986136</v>
      </c>
      <c r="CJ185" s="381">
        <f>CI185*(1-VLOOKUP($AW185,'MP-2019_Female'!$A$3:$CH$103,IF(CJ$104&gt;2034,84,(60+(CJ$104-$AX$104)))))</f>
        <v>0.34620451555930193</v>
      </c>
      <c r="CK185" s="381">
        <f>CJ185*(1-VLOOKUP($AW185,'MP-2019_Female'!$A$3:$CH$103,IF(CK$104&gt;2034,84,(60+(CK$104-$AX$104)))))</f>
        <v>0.3448196974970647</v>
      </c>
      <c r="CL185" s="381">
        <f>CK185*(1-VLOOKUP($AW185,'MP-2019_Female'!$A$3:$CH$103,IF(CL$104&gt;2034,84,(60+(CL$104-$AX$104)))))</f>
        <v>0.34344041870707642</v>
      </c>
      <c r="CM185" s="381">
        <f>CL185*(1-VLOOKUP($AW185,'MP-2019_Female'!$A$3:$CH$103,IF(CM$104&gt;2034,84,(60+(CM$104-$AX$104)))))</f>
        <v>0.34206665703224809</v>
      </c>
      <c r="CN185" s="381">
        <f>CM185*(1-VLOOKUP($AW185,'MP-2019_Female'!$A$3:$CH$103,IF(CN$104&gt;2034,84,(60+(CN$104-$AX$104)))))</f>
        <v>0.34069839040411909</v>
      </c>
      <c r="CO185" s="381">
        <f>CN185*(1-VLOOKUP($AW185,'MP-2019_Female'!$A$3:$CH$103,IF(CO$104&gt;2034,84,(60+(CO$104-$AX$104)))))</f>
        <v>0.33933559684250258</v>
      </c>
      <c r="CP185" s="381">
        <f>CO185*(1-VLOOKUP($AW185,'MP-2019_Female'!$A$3:$CH$103,IF(CP$104&gt;2034,84,(60+(CP$104-$AX$104)))))</f>
        <v>0.33797825445513258</v>
      </c>
      <c r="CQ185" s="381">
        <f>CP185*(1-VLOOKUP($AW185,'MP-2019_Female'!$A$3:$CH$103,IF(CQ$104&gt;2034,84,(60+(CQ$104-$AX$104)))))</f>
        <v>0.33662634143731207</v>
      </c>
      <c r="CR185" s="381">
        <f>CQ185*(1-VLOOKUP($AW185,'MP-2019_Female'!$A$3:$CH$103,IF(CR$104&gt;2034,84,(60+(CR$104-$AX$104)))))</f>
        <v>0.33527983607156281</v>
      </c>
      <c r="CS185" s="381">
        <f>CR185*(1-VLOOKUP($AW185,'MP-2019_Female'!$A$3:$CH$103,IF(CS$104&gt;2034,84,(60+(CS$104-$AX$104)))))</f>
        <v>0.33393871672727654</v>
      </c>
      <c r="CT185" s="381">
        <f>CS185*(1-VLOOKUP($AW185,'MP-2019_Female'!$A$3:$CH$103,IF(CT$104&gt;2034,84,(60+(CT$104-$AX$104)))))</f>
        <v>0.33260296186036742</v>
      </c>
      <c r="CU185" s="381">
        <f>CT185*(1-VLOOKUP($AW185,'MP-2019_Female'!$A$3:$CH$103,IF(CU$104&gt;2034,84,(60+(CU$104-$AX$104)))))</f>
        <v>0.33127255001292594</v>
      </c>
      <c r="CV185" s="381">
        <f>CU185*(1-VLOOKUP($AW185,'MP-2019_Female'!$A$3:$CH$103,IF(CV$104&gt;2034,84,(60+(CV$104-$AX$104)))))</f>
        <v>0.32994745981287421</v>
      </c>
      <c r="CW185" s="381">
        <f>CV185*(1-VLOOKUP($AW185,'MP-2019_Female'!$A$3:$CH$103,IF(CW$104&gt;2034,84,(60+(CW$104-$AX$104)))))</f>
        <v>0.32862766997362269</v>
      </c>
      <c r="CX185" s="381">
        <f>CW185*(1-VLOOKUP($AW185,'MP-2019_Female'!$A$3:$CH$103,IF(CX$104&gt;2034,84,(60+(CX$104-$AX$104)))))</f>
        <v>0.32731315929372823</v>
      </c>
      <c r="CY185" s="381">
        <f>CX185*(1-VLOOKUP($AW185,'MP-2019_Female'!$A$3:$CH$103,IF(CY$104&gt;2034,84,(60+(CY$104-$AX$104)))))</f>
        <v>0.32600390665655332</v>
      </c>
      <c r="CZ185" s="381">
        <f>CY185*(1-VLOOKUP($AW185,'MP-2019_Female'!$A$3:$CH$103,IF(CZ$104&gt;2034,84,(60+(CZ$104-$AX$104)))))</f>
        <v>0.32469989102992713</v>
      </c>
      <c r="DA185" s="381">
        <f>CZ185*(1-VLOOKUP($AW185,'MP-2019_Female'!$A$3:$CH$103,IF(DA$104&gt;2034,84,(60+(DA$104-$AX$104)))))</f>
        <v>0.32340109146580742</v>
      </c>
      <c r="DB185" s="381">
        <f>DA185*(1-VLOOKUP($AW185,'MP-2019_Female'!$A$3:$CH$103,IF(DB$104&gt;2034,84,(60+(DB$104-$AX$104)))))</f>
        <v>0.32210748709994419</v>
      </c>
      <c r="DC185" s="381">
        <f>DB185*(1-VLOOKUP($AW185,'MP-2019_Female'!$A$3:$CH$103,IF(DC$104&gt;2034,84,(60+(DC$104-$AX$104)))))</f>
        <v>0.32081905715154441</v>
      </c>
      <c r="DD185" s="381">
        <f>DC185*(1-VLOOKUP($AW185,'MP-2019_Female'!$A$3:$CH$103,IF(DD$104&gt;2034,84,(60+(DD$104-$AX$104)))))</f>
        <v>0.31953578092293822</v>
      </c>
      <c r="DE185" s="381">
        <f>DD185*(1-VLOOKUP($AW185,'MP-2019_Female'!$A$3:$CH$103,IF(DE$104&gt;2034,84,(60+(DE$104-$AX$104)))))</f>
        <v>0.31825763779924648</v>
      </c>
      <c r="DF185" s="381">
        <f>DE185*(1-VLOOKUP($AW185,'MP-2019_Female'!$A$3:$CH$103,IF(DF$104&gt;2034,84,(60+(DF$104-$AX$104)))))</f>
        <v>0.3169846072480495</v>
      </c>
      <c r="DG185" s="381">
        <f>DF185*(1-VLOOKUP($AW185,'MP-2019_Female'!$A$3:$CH$103,IF(DG$104&gt;2034,84,(60+(DG$104-$AX$104)))))</f>
        <v>0.3157166688190573</v>
      </c>
      <c r="DH185" s="381">
        <f>DG185*(1-VLOOKUP($AW185,'MP-2019_Female'!$A$3:$CH$103,IF(DH$104&gt;2034,84,(60+(DH$104-$AX$104)))))</f>
        <v>0.31445380214378105</v>
      </c>
      <c r="DI185" s="381">
        <f>DH185*(1-VLOOKUP($AW185,'MP-2019_Female'!$A$3:$CH$103,IF(DI$104&gt;2034,84,(60+(DI$104-$AX$104)))))</f>
        <v>0.31319598693520589</v>
      </c>
      <c r="DJ185" s="381">
        <f>DI185*(1-VLOOKUP($AW185,'MP-2019_Female'!$A$3:$CH$103,IF(DJ$104&gt;2034,84,(60+(DJ$104-$AX$104)))))</f>
        <v>0.31194320298746508</v>
      </c>
      <c r="DK185" s="381">
        <f>DJ185*(1-VLOOKUP($AW185,'MP-2019_Female'!$A$3:$CH$103,IF(DK$104&gt;2034,84,(60+(DK$104-$AX$104)))))</f>
        <v>0.31069543017551521</v>
      </c>
      <c r="DL185" s="381">
        <f>DK185*(1-VLOOKUP($AW185,'MP-2019_Female'!$A$3:$CH$103,IF(DL$104&gt;2034,84,(60+(DL$104-$AX$104)))))</f>
        <v>0.30945264845481313</v>
      </c>
      <c r="DM185" s="381">
        <f>DL185*(1-VLOOKUP($AW185,'MP-2019_Female'!$A$3:$CH$103,IF(DM$104&gt;2034,84,(60+(DM$104-$AX$104)))))</f>
        <v>0.30821483786099385</v>
      </c>
      <c r="DN185" s="381">
        <f>DM185*(1-VLOOKUP($AW185,'MP-2019_Female'!$A$3:$CH$103,IF(DN$104&gt;2034,84,(60+(DN$104-$AX$104)))))</f>
        <v>0.30698197850954989</v>
      </c>
      <c r="DO185" s="381">
        <f>DN185*(1-VLOOKUP($AW185,'MP-2019_Female'!$A$3:$CH$103,IF(DO$104&gt;2034,84,(60+(DO$104-$AX$104)))))</f>
        <v>0.30575405059551169</v>
      </c>
      <c r="DP185" s="381">
        <f>DO185*(1-VLOOKUP($AW185,'MP-2019_Female'!$A$3:$CH$103,IF(DP$104&gt;2034,84,(60+(DP$104-$AX$104)))))</f>
        <v>0.30453103439312967</v>
      </c>
      <c r="DQ185" s="381">
        <f>DP185*(1-VLOOKUP($AW185,'MP-2019_Female'!$A$3:$CH$103,IF(DQ$104&gt;2034,84,(60+(DQ$104-$AX$104)))))</f>
        <v>0.30331291025555718</v>
      </c>
      <c r="DR185" s="381">
        <f>DQ185*(1-VLOOKUP($AW185,'MP-2019_Female'!$A$3:$CH$103,IF(DR$104&gt;2034,84,(60+(DR$104-$AX$104)))))</f>
        <v>0.30209965861453497</v>
      </c>
      <c r="DS185" s="381">
        <f>DR185*(1-VLOOKUP($AW185,'MP-2019_Female'!$A$3:$CH$103,IF(DS$104&gt;2034,84,(60+(DS$104-$AX$104)))))</f>
        <v>0.30089125998007682</v>
      </c>
      <c r="DT185" s="381">
        <f>DS185*(1-VLOOKUP($AW185,'MP-2019_Female'!$A$3:$CH$103,IF(DT$104&gt;2034,84,(60+(DT$104-$AX$104)))))</f>
        <v>0.29968769494015651</v>
      </c>
      <c r="DU185" s="381">
        <f>DT185*(1-VLOOKUP($AW185,'MP-2019_Female'!$A$3:$CH$103,IF(DU$104&gt;2034,84,(60+(DU$104-$AX$104)))))</f>
        <v>0.2984889441603959</v>
      </c>
      <c r="DV185" s="381">
        <f>DU185*(1-VLOOKUP($AW185,'MP-2019_Female'!$A$3:$CH$103,IF(DV$104&gt;2034,84,(60+(DV$104-$AX$104)))))</f>
        <v>0.29729498838375429</v>
      </c>
      <c r="DW185" s="381">
        <f>DV185*(1-VLOOKUP($AW185,'MP-2019_Female'!$A$3:$CH$103,IF(DW$104&gt;2034,84,(60+(DW$104-$AX$104)))))</f>
        <v>0.29610580843021927</v>
      </c>
      <c r="DX185" s="381">
        <f>DW185*(1-VLOOKUP($AW185,'MP-2019_Female'!$A$3:$CH$103,IF(DX$104&gt;2034,84,(60+(DX$104-$AX$104)))))</f>
        <v>0.29492138519649841</v>
      </c>
      <c r="DY185" s="381">
        <f>DX185*(1-VLOOKUP($AW185,'MP-2019_Female'!$A$3:$CH$103,IF(DY$104&gt;2034,84,(60+(DY$104-$AX$104)))))</f>
        <v>0.2937416996557124</v>
      </c>
      <c r="DZ185" s="381">
        <f>DY185*(1-VLOOKUP($AW185,'MP-2019_Female'!$A$3:$CH$103,IF(DZ$104&gt;2034,84,(60+(DZ$104-$AX$104)))))</f>
        <v>0.29256673285708956</v>
      </c>
      <c r="EA185" s="381">
        <f>DZ185*(1-VLOOKUP($AW185,'MP-2019_Female'!$A$3:$CH$103,IF(EA$104&gt;2034,84,(60+(EA$104-$AX$104)))))</f>
        <v>0.29139646592566121</v>
      </c>
      <c r="EB185" s="381">
        <f>EA185*(1-VLOOKUP($AW185,'MP-2019_Female'!$A$3:$CH$103,IF(EB$104&gt;2034,84,(60+(EB$104-$AX$104)))))</f>
        <v>0.29023088006195857</v>
      </c>
      <c r="EC185" s="381">
        <f>EB185*(1-VLOOKUP($AW185,'MP-2019_Female'!$A$3:$CH$103,IF(EC$104&gt;2034,84,(60+(EC$104-$AX$104)))))</f>
        <v>0.28906995654171075</v>
      </c>
      <c r="ED185" s="381">
        <f>EC185*(1-VLOOKUP($AW185,'MP-2019_Female'!$A$3:$CH$103,IF(ED$104&gt;2034,84,(60+(ED$104-$AX$104)))))</f>
        <v>0.28791367671554391</v>
      </c>
      <c r="EE185" s="381">
        <f>ED185*(1-VLOOKUP($AW185,'MP-2019_Female'!$A$3:$CH$103,IF(EE$104&gt;2034,84,(60+(EE$104-$AX$104)))))</f>
        <v>0.28676202200868173</v>
      </c>
      <c r="EF185" s="381">
        <f>EE185*(1-VLOOKUP($AW185,'MP-2019_Female'!$A$3:$CH$103,IF(EF$104&gt;2034,84,(60+(EF$104-$AX$104)))))</f>
        <v>0.285614973920647</v>
      </c>
      <c r="EG185" s="381">
        <f>EF185*(1-VLOOKUP($AW185,'MP-2019_Female'!$A$3:$CH$103,IF(EG$104&gt;2034,84,(60+(EG$104-$AX$104)))))</f>
        <v>0.28447251402496443</v>
      </c>
      <c r="EH185" s="381">
        <f>EG185*(1-VLOOKUP($AW185,'MP-2019_Female'!$A$3:$CH$103,IF(EH$104&gt;2034,84,(60+(EH$104-$AX$104)))))</f>
        <v>0.28333462396886455</v>
      </c>
      <c r="EI185" s="381">
        <f>EH185*(1-VLOOKUP($AW185,'MP-2019_Female'!$A$3:$CH$103,IF(EI$104&gt;2034,84,(60+(EI$104-$AX$104)))))</f>
        <v>0.28220128547298912</v>
      </c>
      <c r="EJ185" s="381">
        <f>EI185*(1-VLOOKUP($AW185,'MP-2019_Female'!$A$3:$CH$103,IF(EJ$104&gt;2034,84,(60+(EJ$104-$AX$104)))))</f>
        <v>0.28107248033109716</v>
      </c>
      <c r="EK185" s="381">
        <f>EJ185*(1-VLOOKUP($AW185,'MP-2019_Female'!$A$3:$CH$103,IF(EK$104&gt;2034,84,(60+(EK$104-$AX$104)))))</f>
        <v>0.27994819040977276</v>
      </c>
      <c r="EL185" s="381">
        <f>EK185*(1-VLOOKUP($AW185,'MP-2019_Female'!$A$3:$CH$103,IF(EL$104&gt;2034,84,(60+(EL$104-$AX$104)))))</f>
        <v>0.27882839764813366</v>
      </c>
      <c r="EM185" s="381">
        <f>EL185*(1-VLOOKUP($AW185,'MP-2019_Female'!$A$3:$CH$103,IF(EM$104&gt;2034,84,(60+(EM$104-$AX$104)))))</f>
        <v>0.27771308405754114</v>
      </c>
      <c r="EN185" s="381">
        <f>EM185*(1-VLOOKUP($AW185,'MP-2019_Female'!$A$3:$CH$103,IF(EN$104&gt;2034,84,(60+(EN$104-$AX$104)))))</f>
        <v>0.27660223172131099</v>
      </c>
      <c r="EO185" s="381">
        <f>EN185*(1-VLOOKUP($AW185,'MP-2019_Female'!$A$3:$CH$103,IF(EO$104&gt;2034,84,(60+(EO$104-$AX$104)))))</f>
        <v>0.27549582279442575</v>
      </c>
      <c r="EP185" s="381">
        <f>EO185*(1-VLOOKUP($AW185,'MP-2019_Female'!$A$3:$CH$103,IF(EP$104&gt;2034,84,(60+(EP$104-$AX$104)))))</f>
        <v>0.27439383950324803</v>
      </c>
      <c r="EQ185" s="381">
        <f>EP185*(1-VLOOKUP($AW185,'MP-2019_Female'!$A$3:$CH$103,IF(EQ$104&gt;2034,84,(60+(EQ$104-$AX$104)))))</f>
        <v>0.27329626414523506</v>
      </c>
      <c r="ER185" s="381">
        <f>EQ185*(1-VLOOKUP($AW185,'MP-2019_Female'!$A$3:$CH$103,IF(ER$104&gt;2034,84,(60+(ER$104-$AX$104)))))</f>
        <v>0.2722030790886541</v>
      </c>
      <c r="ES185" s="381">
        <f>ER185*(1-VLOOKUP($AW185,'MP-2019_Female'!$A$3:$CH$103,IF(ES$104&gt;2034,84,(60+(ES$104-$AX$104)))))</f>
        <v>0.27111426677229949</v>
      </c>
      <c r="ET185" s="381">
        <f>ES185*(1-VLOOKUP($AW185,'MP-2019_Female'!$A$3:$CH$103,IF(ET$104&gt;2034,84,(60+(ET$104-$AX$104)))))</f>
        <v>0.27002980970521029</v>
      </c>
      <c r="EU185" s="381">
        <f>ET185*(1-VLOOKUP($AW185,'MP-2019_Female'!$A$3:$CH$103,IF(EU$104&gt;2034,84,(60+(EU$104-$AX$104)))))</f>
        <v>0.26894969046638945</v>
      </c>
      <c r="EV185" s="381">
        <f>EU185*(1-VLOOKUP($AW185,'MP-2019_Female'!$A$3:$CH$103,IF(EV$104&gt;2034,84,(60+(EV$104-$AX$104)))))</f>
        <v>0.26787389170452391</v>
      </c>
      <c r="EW185" s="381">
        <f>EV185*(1-VLOOKUP($AW185,'MP-2019_Female'!$A$3:$CH$103,IF(EW$104&gt;2034,84,(60+(EW$104-$AX$104)))))</f>
        <v>0.26680239613770584</v>
      </c>
      <c r="EX185" s="381">
        <f>EW185*(1-VLOOKUP($AW185,'MP-2019_Female'!$A$3:$CH$103,IF(EX$104&gt;2034,84,(60+(EX$104-$AX$104)))))</f>
        <v>0.26573518655315503</v>
      </c>
      <c r="EY185" s="381">
        <f>EX185*(1-VLOOKUP($AW185,'MP-2019_Female'!$A$3:$CH$103,IF(EY$104&gt;2034,84,(60+(EY$104-$AX$104)))))</f>
        <v>0.26467224580694243</v>
      </c>
      <c r="EZ185" s="381">
        <f>EY185*(1-VLOOKUP($AW185,'MP-2019_Female'!$A$3:$CH$103,IF(EZ$104&gt;2034,84,(60+(EZ$104-$AX$104)))))</f>
        <v>0.26361355682371468</v>
      </c>
      <c r="FA185" s="381">
        <f>EZ185*(1-VLOOKUP($AW185,'MP-2019_Female'!$A$3:$CH$103,IF(FA$104&gt;2034,84,(60+(FA$104-$AX$104)))))</f>
        <v>0.26255910259641985</v>
      </c>
      <c r="FB185" s="381">
        <f>FA185*(1-VLOOKUP($AW185,'MP-2019_Female'!$A$3:$CH$103,IF(FB$104&gt;2034,84,(60+(FB$104-$AX$104)))))</f>
        <v>0.26150886618603414</v>
      </c>
      <c r="FC185" s="381">
        <f>FB185*(1-VLOOKUP($AW185,'MP-2019_Female'!$A$3:$CH$103,IF(FC$104&gt;2034,84,(60+(FC$104-$AX$104)))))</f>
        <v>0.26046283072129001</v>
      </c>
      <c r="FD185" s="381">
        <f>FC185*(1-VLOOKUP($AW185,'MP-2019_Female'!$A$3:$CH$103,IF(FD$104&gt;2034,84,(60+(FD$104-$AX$104)))))</f>
        <v>0.25942097939840486</v>
      </c>
      <c r="FE185" s="381">
        <f>FD185*(1-VLOOKUP($AW185,'MP-2019_Female'!$A$3:$CH$103,IF(FE$104&gt;2034,84,(60+(FE$104-$AX$104)))))</f>
        <v>0.25838329548081124</v>
      </c>
      <c r="FF185" s="381">
        <f>FE185*(1-VLOOKUP($AW185,'MP-2019_Female'!$A$3:$CH$103,IF(FF$104&gt;2034,84,(60+(FF$104-$AX$104)))))</f>
        <v>0.25734976229888801</v>
      </c>
      <c r="FG185" s="381">
        <f>FF185*(1-VLOOKUP($AW185,'MP-2019_Female'!$A$3:$CH$103,IF(FG$104&gt;2034,84,(60+(FG$104-$AX$104)))))</f>
        <v>0.25632036324969243</v>
      </c>
      <c r="FH185" s="381">
        <f>FG185*(1-VLOOKUP($AW185,'MP-2019_Female'!$A$3:$CH$103,IF(FH$104&gt;2034,84,(60+(FH$104-$AX$104)))))</f>
        <v>0.25529508179669363</v>
      </c>
      <c r="FI185" s="381">
        <f>FH185*(1-VLOOKUP($AW185,'MP-2019_Female'!$A$3:$CH$103,IF(FI$104&gt;2034,84,(60+(FI$104-$AX$104)))))</f>
        <v>0.25427390146950685</v>
      </c>
      <c r="FJ185" s="381">
        <f>FI185*(1-VLOOKUP($AW185,'MP-2019_Female'!$A$3:$CH$103,IF(FJ$104&gt;2034,84,(60+(FJ$104-$AX$104)))))</f>
        <v>0.25325680586362881</v>
      </c>
      <c r="FK185" s="381">
        <f>FJ185*(1-VLOOKUP($AW185,'MP-2019_Female'!$A$3:$CH$103,IF(FK$104&gt;2034,84,(60+(FK$104-$AX$104)))))</f>
        <v>0.25224377864017428</v>
      </c>
      <c r="FL185" s="381">
        <f>FK185*(1-VLOOKUP($AW185,'MP-2019_Female'!$A$3:$CH$103,IF(FL$104&gt;2034,84,(60+(FL$104-$AX$104)))))</f>
        <v>0.25123480352561356</v>
      </c>
      <c r="FM185" s="381">
        <f>FL185*(1-VLOOKUP($AW185,'MP-2019_Female'!$A$3:$CH$103,IF(FM$104&gt;2034,84,(60+(FM$104-$AX$104)))))</f>
        <v>0.25022986431151112</v>
      </c>
      <c r="FN185" s="381">
        <f>FM185*(1-VLOOKUP($AW185,'MP-2019_Female'!$A$3:$CH$103,IF(FN$104&gt;2034,84,(60+(FN$104-$AX$104)))))</f>
        <v>0.24922894485426508</v>
      </c>
    </row>
    <row r="186" spans="49:170">
      <c r="AW186" s="172">
        <v>106</v>
      </c>
      <c r="AX186" s="199">
        <f t="shared" si="34"/>
        <v>0.40351242403189236</v>
      </c>
      <c r="AY186" s="334">
        <f t="shared" si="35"/>
        <v>0.41015089999999998</v>
      </c>
      <c r="AZ186" s="381">
        <f>AY186*(1-VLOOKUP($AW186,'MP-2019_Female'!$A$3:$CH$103,IF(AZ$104&gt;2034,84,(60+(AZ$104-$AX$104)))))</f>
        <v>0.40892044729999999</v>
      </c>
      <c r="BA186" s="381">
        <f>AZ186*(1-VLOOKUP($AW186,'MP-2019_Female'!$A$3:$CH$103,IF(BA$104&gt;2034,84,(60+(BA$104-$AX$104)))))</f>
        <v>0.40781636209229</v>
      </c>
      <c r="BB186" s="381">
        <f>BA186*(1-VLOOKUP($AW186,'MP-2019_Female'!$A$3:$CH$103,IF(BB$104&gt;2034,84,(60+(BB$104-$AX$104)))))</f>
        <v>0.40683760282326853</v>
      </c>
      <c r="BC186" s="381">
        <f>BB186*(1-VLOOKUP($AW186,'MP-2019_Female'!$A$3:$CH$103,IF(BC$104&gt;2034,84,(60+(BC$104-$AX$104)))))</f>
        <v>0.40602392761762202</v>
      </c>
      <c r="BD186" s="381">
        <f>BC186*(1-VLOOKUP($AW186,'MP-2019_Female'!$A$3:$CH$103,IF(BD$104&gt;2034,84,(60+(BD$104-$AX$104)))))</f>
        <v>0.40537428933343378</v>
      </c>
      <c r="BE186" s="381">
        <f>BD186*(1-VLOOKUP($AW186,'MP-2019_Female'!$A$3:$CH$103,IF(BE$104&gt;2034,84,(60+(BE$104-$AX$104)))))</f>
        <v>0.40476622789943367</v>
      </c>
      <c r="BF186" s="381">
        <f>BE186*(1-VLOOKUP($AW186,'MP-2019_Female'!$A$3:$CH$103,IF(BF$104&gt;2034,84,(60+(BF$104-$AX$104)))))</f>
        <v>0.40415907855758454</v>
      </c>
      <c r="BG186" s="381">
        <f>BF186*(1-VLOOKUP($AW186,'MP-2019_Female'!$A$3:$CH$103,IF(BG$104&gt;2034,84,(60+(BG$104-$AX$104)))))</f>
        <v>0.40351242403189236</v>
      </c>
      <c r="BH186" s="381">
        <f>BG186*(1-VLOOKUP($AW186,'MP-2019_Female'!$A$3:$CH$103,IF(BH$104&gt;2034,84,(60+(BH$104-$AX$104)))))</f>
        <v>0.40282645291103814</v>
      </c>
      <c r="BI186" s="381">
        <f>BH186*(1-VLOOKUP($AW186,'MP-2019_Female'!$A$3:$CH$103,IF(BI$104&gt;2034,84,(60+(BI$104-$AX$104)))))</f>
        <v>0.40210136529579826</v>
      </c>
      <c r="BJ186" s="471">
        <f>BI186*(1-VLOOKUP($AW186,'MP-2019_Female'!$A$3:$CH$103,IF(BJ$104&gt;2034,84,(60+(BJ$104-$AX$104)))))</f>
        <v>0.40129716256520664</v>
      </c>
      <c r="BK186" s="381">
        <f>BJ186*(1-VLOOKUP($AW186,'MP-2019_Female'!$A$3:$CH$103,IF(BK$104&gt;2034,84,(60+(BK$104-$AX$104)))))</f>
        <v>0.40041430880756318</v>
      </c>
      <c r="BL186" s="381">
        <f>BK186*(1-VLOOKUP($AW186,'MP-2019_Female'!$A$3:$CH$103,IF(BL$104&gt;2034,84,(60+(BL$104-$AX$104)))))</f>
        <v>0.39949335589730578</v>
      </c>
      <c r="BM186" s="381">
        <f>BL186*(1-VLOOKUP($AW186,'MP-2019_Female'!$A$3:$CH$103,IF(BM$104&gt;2034,84,(60+(BM$104-$AX$104)))))</f>
        <v>0.39849462250756251</v>
      </c>
      <c r="BN186" s="381">
        <f>BM186*(1-VLOOKUP($AW186,'MP-2019_Female'!$A$3:$CH$103,IF(BN$104&gt;2034,84,(60+(BN$104-$AX$104)))))</f>
        <v>0.39745853648904284</v>
      </c>
      <c r="BO186" s="381">
        <f>BN186*(1-VLOOKUP($AW186,'MP-2019_Female'!$A$3:$CH$103,IF(BO$104&gt;2034,84,(60+(BO$104-$AX$104)))))</f>
        <v>0.3963853984405224</v>
      </c>
      <c r="BP186" s="381">
        <f>BO186*(1-VLOOKUP($AW186,'MP-2019_Female'!$A$3:$CH$103,IF(BP$104&gt;2034,84,(60+(BP$104-$AX$104)))))</f>
        <v>0.39527551932488891</v>
      </c>
      <c r="BQ186" s="381">
        <f>BP186*(1-VLOOKUP($AW186,'MP-2019_Female'!$A$3:$CH$103,IF(BQ$104&gt;2034,84,(60+(BQ$104-$AX$104)))))</f>
        <v>0.39408969276691425</v>
      </c>
      <c r="BR186" s="381">
        <f>BQ186*(1-VLOOKUP($AW186,'MP-2019_Female'!$A$3:$CH$103,IF(BR$104&gt;2034,84,(60+(BR$104-$AX$104)))))</f>
        <v>0.3928680147193368</v>
      </c>
      <c r="BS186" s="381">
        <f>BR186*(1-VLOOKUP($AW186,'MP-2019_Female'!$A$3:$CH$103,IF(BS$104&gt;2034,84,(60+(BS$104-$AX$104)))))</f>
        <v>0.39161083707223493</v>
      </c>
      <c r="BT186" s="381">
        <f>BS186*(1-VLOOKUP($AW186,'MP-2019_Female'!$A$3:$CH$103,IF(BT$104&gt;2034,84,(60+(BT$104-$AX$104)))))</f>
        <v>0.39027936022618936</v>
      </c>
      <c r="BU186" s="381">
        <f>BT186*(1-VLOOKUP($AW186,'MP-2019_Female'!$A$3:$CH$103,IF(BU$104&gt;2034,84,(60+(BU$104-$AX$104)))))</f>
        <v>0.38891338246539775</v>
      </c>
      <c r="BV186" s="381">
        <f>BU186*(1-VLOOKUP($AW186,'MP-2019_Female'!$A$3:$CH$103,IF(BV$104&gt;2034,84,(60+(BV$104-$AX$104)))))</f>
        <v>0.38751329428852233</v>
      </c>
      <c r="BW186" s="381">
        <f>BV186*(1-VLOOKUP($AW186,'MP-2019_Female'!$A$3:$CH$103,IF(BW$104&gt;2034,84,(60+(BW$104-$AX$104)))))</f>
        <v>0.38607949509965478</v>
      </c>
      <c r="BX186" s="381">
        <f>BW186*(1-VLOOKUP($AW186,'MP-2019_Female'!$A$3:$CH$103,IF(BX$104&gt;2034,84,(60+(BX$104-$AX$104)))))</f>
        <v>0.38468960891729598</v>
      </c>
      <c r="BY186" s="381">
        <f>BX186*(1-VLOOKUP($AW186,'MP-2019_Female'!$A$3:$CH$103,IF(BY$104&gt;2034,84,(60+(BY$104-$AX$104)))))</f>
        <v>0.38330472632519369</v>
      </c>
      <c r="BZ186" s="381">
        <f>BY186*(1-VLOOKUP($AW186,'MP-2019_Female'!$A$3:$CH$103,IF(BZ$104&gt;2034,84,(60+(BZ$104-$AX$104)))))</f>
        <v>0.38192482931042299</v>
      </c>
      <c r="CA186" s="381">
        <f>BZ186*(1-VLOOKUP($AW186,'MP-2019_Female'!$A$3:$CH$103,IF(CA$104&gt;2034,84,(60+(CA$104-$AX$104)))))</f>
        <v>0.38054989992490545</v>
      </c>
      <c r="CB186" s="381">
        <f>CA186*(1-VLOOKUP($AW186,'MP-2019_Female'!$A$3:$CH$103,IF(CB$104&gt;2034,84,(60+(CB$104-$AX$104)))))</f>
        <v>0.37917992028517578</v>
      </c>
      <c r="CC186" s="381">
        <f>CB186*(1-VLOOKUP($AW186,'MP-2019_Female'!$A$3:$CH$103,IF(CC$104&gt;2034,84,(60+(CC$104-$AX$104)))))</f>
        <v>0.37781487257214913</v>
      </c>
      <c r="CD186" s="381">
        <f>CC186*(1-VLOOKUP($AW186,'MP-2019_Female'!$A$3:$CH$103,IF(CD$104&gt;2034,84,(60+(CD$104-$AX$104)))))</f>
        <v>0.37645473903088938</v>
      </c>
      <c r="CE186" s="381">
        <f>CD186*(1-VLOOKUP($AW186,'MP-2019_Female'!$A$3:$CH$103,IF(CE$104&gt;2034,84,(60+(CE$104-$AX$104)))))</f>
        <v>0.37509950197037817</v>
      </c>
      <c r="CF186" s="381">
        <f>CE186*(1-VLOOKUP($AW186,'MP-2019_Female'!$A$3:$CH$103,IF(CF$104&gt;2034,84,(60+(CF$104-$AX$104)))))</f>
        <v>0.37374914376328477</v>
      </c>
      <c r="CG186" s="381">
        <f>CF186*(1-VLOOKUP($AW186,'MP-2019_Female'!$A$3:$CH$103,IF(CG$104&gt;2034,84,(60+(CG$104-$AX$104)))))</f>
        <v>0.37240364684573696</v>
      </c>
      <c r="CH186" s="381">
        <f>CG186*(1-VLOOKUP($AW186,'MP-2019_Female'!$A$3:$CH$103,IF(CH$104&gt;2034,84,(60+(CH$104-$AX$104)))))</f>
        <v>0.37106299371709228</v>
      </c>
      <c r="CI186" s="381">
        <f>CH186*(1-VLOOKUP($AW186,'MP-2019_Female'!$A$3:$CH$103,IF(CI$104&gt;2034,84,(60+(CI$104-$AX$104)))))</f>
        <v>0.36972716693971075</v>
      </c>
      <c r="CJ186" s="381">
        <f>CI186*(1-VLOOKUP($AW186,'MP-2019_Female'!$A$3:$CH$103,IF(CJ$104&gt;2034,84,(60+(CJ$104-$AX$104)))))</f>
        <v>0.36839614913872776</v>
      </c>
      <c r="CK186" s="381">
        <f>CJ186*(1-VLOOKUP($AW186,'MP-2019_Female'!$A$3:$CH$103,IF(CK$104&gt;2034,84,(60+(CK$104-$AX$104)))))</f>
        <v>0.36706992300182834</v>
      </c>
      <c r="CL186" s="381">
        <f>CK186*(1-VLOOKUP($AW186,'MP-2019_Female'!$A$3:$CH$103,IF(CL$104&gt;2034,84,(60+(CL$104-$AX$104)))))</f>
        <v>0.36574847127902171</v>
      </c>
      <c r="CM186" s="381">
        <f>CL186*(1-VLOOKUP($AW186,'MP-2019_Female'!$A$3:$CH$103,IF(CM$104&gt;2034,84,(60+(CM$104-$AX$104)))))</f>
        <v>0.36443177678241723</v>
      </c>
      <c r="CN186" s="381">
        <f>CM186*(1-VLOOKUP($AW186,'MP-2019_Female'!$A$3:$CH$103,IF(CN$104&gt;2034,84,(60+(CN$104-$AX$104)))))</f>
        <v>0.36311982238600049</v>
      </c>
      <c r="CO186" s="381">
        <f>CN186*(1-VLOOKUP($AW186,'MP-2019_Female'!$A$3:$CH$103,IF(CO$104&gt;2034,84,(60+(CO$104-$AX$104)))))</f>
        <v>0.36181259102541086</v>
      </c>
      <c r="CP186" s="381">
        <f>CO186*(1-VLOOKUP($AW186,'MP-2019_Female'!$A$3:$CH$103,IF(CP$104&gt;2034,84,(60+(CP$104-$AX$104)))))</f>
        <v>0.36051006569771937</v>
      </c>
      <c r="CQ186" s="381">
        <f>CP186*(1-VLOOKUP($AW186,'MP-2019_Female'!$A$3:$CH$103,IF(CQ$104&gt;2034,84,(60+(CQ$104-$AX$104)))))</f>
        <v>0.35921222946120757</v>
      </c>
      <c r="CR186" s="381">
        <f>CQ186*(1-VLOOKUP($AW186,'MP-2019_Female'!$A$3:$CH$103,IF(CR$104&gt;2034,84,(60+(CR$104-$AX$104)))))</f>
        <v>0.35791906543514718</v>
      </c>
      <c r="CS186" s="381">
        <f>CR186*(1-VLOOKUP($AW186,'MP-2019_Female'!$A$3:$CH$103,IF(CS$104&gt;2034,84,(60+(CS$104-$AX$104)))))</f>
        <v>0.35663055679958061</v>
      </c>
      <c r="CT186" s="381">
        <f>CS186*(1-VLOOKUP($AW186,'MP-2019_Female'!$A$3:$CH$103,IF(CT$104&gt;2034,84,(60+(CT$104-$AX$104)))))</f>
        <v>0.35534668679510212</v>
      </c>
      <c r="CU186" s="381">
        <f>CT186*(1-VLOOKUP($AW186,'MP-2019_Female'!$A$3:$CH$103,IF(CU$104&gt;2034,84,(60+(CU$104-$AX$104)))))</f>
        <v>0.35406743872263974</v>
      </c>
      <c r="CV186" s="381">
        <f>CU186*(1-VLOOKUP($AW186,'MP-2019_Female'!$A$3:$CH$103,IF(CV$104&gt;2034,84,(60+(CV$104-$AX$104)))))</f>
        <v>0.3527927959432382</v>
      </c>
      <c r="CW186" s="381">
        <f>CV186*(1-VLOOKUP($AW186,'MP-2019_Female'!$A$3:$CH$103,IF(CW$104&gt;2034,84,(60+(CW$104-$AX$104)))))</f>
        <v>0.35152274187784255</v>
      </c>
      <c r="CX186" s="381">
        <f>CW186*(1-VLOOKUP($AW186,'MP-2019_Female'!$A$3:$CH$103,IF(CX$104&gt;2034,84,(60+(CX$104-$AX$104)))))</f>
        <v>0.35025726000708229</v>
      </c>
      <c r="CY186" s="381">
        <f>CX186*(1-VLOOKUP($AW186,'MP-2019_Female'!$A$3:$CH$103,IF(CY$104&gt;2034,84,(60+(CY$104-$AX$104)))))</f>
        <v>0.34899633387105677</v>
      </c>
      <c r="CZ186" s="381">
        <f>CY186*(1-VLOOKUP($AW186,'MP-2019_Female'!$A$3:$CH$103,IF(CZ$104&gt;2034,84,(60+(CZ$104-$AX$104)))))</f>
        <v>0.34773994706912098</v>
      </c>
      <c r="DA186" s="381">
        <f>CZ186*(1-VLOOKUP($AW186,'MP-2019_Female'!$A$3:$CH$103,IF(DA$104&gt;2034,84,(60+(DA$104-$AX$104)))))</f>
        <v>0.34648808325967212</v>
      </c>
      <c r="DB186" s="381">
        <f>DA186*(1-VLOOKUP($AW186,'MP-2019_Female'!$A$3:$CH$103,IF(DB$104&gt;2034,84,(60+(DB$104-$AX$104)))))</f>
        <v>0.34524072615993728</v>
      </c>
      <c r="DC186" s="381">
        <f>DB186*(1-VLOOKUP($AW186,'MP-2019_Female'!$A$3:$CH$103,IF(DC$104&gt;2034,84,(60+(DC$104-$AX$104)))))</f>
        <v>0.34399785954576151</v>
      </c>
      <c r="DD186" s="381">
        <f>DC186*(1-VLOOKUP($AW186,'MP-2019_Female'!$A$3:$CH$103,IF(DD$104&gt;2034,84,(60+(DD$104-$AX$104)))))</f>
        <v>0.34275946725139678</v>
      </c>
      <c r="DE186" s="381">
        <f>DD186*(1-VLOOKUP($AW186,'MP-2019_Female'!$A$3:$CH$103,IF(DE$104&gt;2034,84,(60+(DE$104-$AX$104)))))</f>
        <v>0.34152553316929174</v>
      </c>
      <c r="DF186" s="381">
        <f>DE186*(1-VLOOKUP($AW186,'MP-2019_Female'!$A$3:$CH$103,IF(DF$104&gt;2034,84,(60+(DF$104-$AX$104)))))</f>
        <v>0.34029604124988228</v>
      </c>
      <c r="DG186" s="381">
        <f>DF186*(1-VLOOKUP($AW186,'MP-2019_Female'!$A$3:$CH$103,IF(DG$104&gt;2034,84,(60+(DG$104-$AX$104)))))</f>
        <v>0.33907097550138271</v>
      </c>
      <c r="DH186" s="381">
        <f>DG186*(1-VLOOKUP($AW186,'MP-2019_Female'!$A$3:$CH$103,IF(DH$104&gt;2034,84,(60+(DH$104-$AX$104)))))</f>
        <v>0.33785031998957771</v>
      </c>
      <c r="DI186" s="381">
        <f>DH186*(1-VLOOKUP($AW186,'MP-2019_Female'!$A$3:$CH$103,IF(DI$104&gt;2034,84,(60+(DI$104-$AX$104)))))</f>
        <v>0.33663405883761521</v>
      </c>
      <c r="DJ186" s="381">
        <f>DI186*(1-VLOOKUP($AW186,'MP-2019_Female'!$A$3:$CH$103,IF(DJ$104&gt;2034,84,(60+(DJ$104-$AX$104)))))</f>
        <v>0.33542217622579978</v>
      </c>
      <c r="DK186" s="381">
        <f>DJ186*(1-VLOOKUP($AW186,'MP-2019_Female'!$A$3:$CH$103,IF(DK$104&gt;2034,84,(60+(DK$104-$AX$104)))))</f>
        <v>0.33421465639138687</v>
      </c>
      <c r="DL186" s="381">
        <f>DK186*(1-VLOOKUP($AW186,'MP-2019_Female'!$A$3:$CH$103,IF(DL$104&gt;2034,84,(60+(DL$104-$AX$104)))))</f>
        <v>0.33301148362837785</v>
      </c>
      <c r="DM186" s="381">
        <f>DL186*(1-VLOOKUP($AW186,'MP-2019_Female'!$A$3:$CH$103,IF(DM$104&gt;2034,84,(60+(DM$104-$AX$104)))))</f>
        <v>0.33181264228731566</v>
      </c>
      <c r="DN186" s="381">
        <f>DM186*(1-VLOOKUP($AW186,'MP-2019_Female'!$A$3:$CH$103,IF(DN$104&gt;2034,84,(60+(DN$104-$AX$104)))))</f>
        <v>0.33061811677508129</v>
      </c>
      <c r="DO186" s="381">
        <f>DN186*(1-VLOOKUP($AW186,'MP-2019_Female'!$A$3:$CH$103,IF(DO$104&gt;2034,84,(60+(DO$104-$AX$104)))))</f>
        <v>0.32942789155469099</v>
      </c>
      <c r="DP186" s="381">
        <f>DO186*(1-VLOOKUP($AW186,'MP-2019_Female'!$A$3:$CH$103,IF(DP$104&gt;2034,84,(60+(DP$104-$AX$104)))))</f>
        <v>0.32824195114509408</v>
      </c>
      <c r="DQ186" s="381">
        <f>DP186*(1-VLOOKUP($AW186,'MP-2019_Female'!$A$3:$CH$103,IF(DQ$104&gt;2034,84,(60+(DQ$104-$AX$104)))))</f>
        <v>0.32706028012097171</v>
      </c>
      <c r="DR186" s="381">
        <f>DQ186*(1-VLOOKUP($AW186,'MP-2019_Female'!$A$3:$CH$103,IF(DR$104&gt;2034,84,(60+(DR$104-$AX$104)))))</f>
        <v>0.32588286311253623</v>
      </c>
      <c r="DS186" s="381">
        <f>DR186*(1-VLOOKUP($AW186,'MP-2019_Female'!$A$3:$CH$103,IF(DS$104&gt;2034,84,(60+(DS$104-$AX$104)))))</f>
        <v>0.32470968480533108</v>
      </c>
      <c r="DT186" s="381">
        <f>DS186*(1-VLOOKUP($AW186,'MP-2019_Female'!$A$3:$CH$103,IF(DT$104&gt;2034,84,(60+(DT$104-$AX$104)))))</f>
        <v>0.32354072994003186</v>
      </c>
      <c r="DU186" s="381">
        <f>DT186*(1-VLOOKUP($AW186,'MP-2019_Female'!$A$3:$CH$103,IF(DU$104&gt;2034,84,(60+(DU$104-$AX$104)))))</f>
        <v>0.3223759833122477</v>
      </c>
      <c r="DV186" s="381">
        <f>DU186*(1-VLOOKUP($AW186,'MP-2019_Female'!$A$3:$CH$103,IF(DV$104&gt;2034,84,(60+(DV$104-$AX$104)))))</f>
        <v>0.32121542977232359</v>
      </c>
      <c r="DW186" s="381">
        <f>DV186*(1-VLOOKUP($AW186,'MP-2019_Female'!$A$3:$CH$103,IF(DW$104&gt;2034,84,(60+(DW$104-$AX$104)))))</f>
        <v>0.32005905422514319</v>
      </c>
      <c r="DX186" s="381">
        <f>DW186*(1-VLOOKUP($AW186,'MP-2019_Female'!$A$3:$CH$103,IF(DX$104&gt;2034,84,(60+(DX$104-$AX$104)))))</f>
        <v>0.31890684162993266</v>
      </c>
      <c r="DY186" s="381">
        <f>DX186*(1-VLOOKUP($AW186,'MP-2019_Female'!$A$3:$CH$103,IF(DY$104&gt;2034,84,(60+(DY$104-$AX$104)))))</f>
        <v>0.31775877700006488</v>
      </c>
      <c r="DZ186" s="381">
        <f>DY186*(1-VLOOKUP($AW186,'MP-2019_Female'!$A$3:$CH$103,IF(DZ$104&gt;2034,84,(60+(DZ$104-$AX$104)))))</f>
        <v>0.31661484540286461</v>
      </c>
      <c r="EA186" s="381">
        <f>DZ186*(1-VLOOKUP($AW186,'MP-2019_Female'!$A$3:$CH$103,IF(EA$104&gt;2034,84,(60+(EA$104-$AX$104)))))</f>
        <v>0.31547503195941429</v>
      </c>
      <c r="EB186" s="381">
        <f>EA186*(1-VLOOKUP($AW186,'MP-2019_Female'!$A$3:$CH$103,IF(EB$104&gt;2034,84,(60+(EB$104-$AX$104)))))</f>
        <v>0.31433932184436036</v>
      </c>
      <c r="EC186" s="381">
        <f>EB186*(1-VLOOKUP($AW186,'MP-2019_Female'!$A$3:$CH$103,IF(EC$104&gt;2034,84,(60+(EC$104-$AX$104)))))</f>
        <v>0.31320770028572065</v>
      </c>
      <c r="ED186" s="381">
        <f>EC186*(1-VLOOKUP($AW186,'MP-2019_Female'!$A$3:$CH$103,IF(ED$104&gt;2034,84,(60+(ED$104-$AX$104)))))</f>
        <v>0.31208015256469201</v>
      </c>
      <c r="EE186" s="381">
        <f>ED186*(1-VLOOKUP($AW186,'MP-2019_Female'!$A$3:$CH$103,IF(EE$104&gt;2034,84,(60+(EE$104-$AX$104)))))</f>
        <v>0.31095666401545913</v>
      </c>
      <c r="EF186" s="381">
        <f>EE186*(1-VLOOKUP($AW186,'MP-2019_Female'!$A$3:$CH$103,IF(EF$104&gt;2034,84,(60+(EF$104-$AX$104)))))</f>
        <v>0.30983722002500347</v>
      </c>
      <c r="EG186" s="381">
        <f>EF186*(1-VLOOKUP($AW186,'MP-2019_Female'!$A$3:$CH$103,IF(EG$104&gt;2034,84,(60+(EG$104-$AX$104)))))</f>
        <v>0.30872180603291344</v>
      </c>
      <c r="EH186" s="381">
        <f>EG186*(1-VLOOKUP($AW186,'MP-2019_Female'!$A$3:$CH$103,IF(EH$104&gt;2034,84,(60+(EH$104-$AX$104)))))</f>
        <v>0.30761040753119495</v>
      </c>
      <c r="EI186" s="381">
        <f>EH186*(1-VLOOKUP($AW186,'MP-2019_Female'!$A$3:$CH$103,IF(EI$104&gt;2034,84,(60+(EI$104-$AX$104)))))</f>
        <v>0.30650301006408265</v>
      </c>
      <c r="EJ186" s="381">
        <f>EI186*(1-VLOOKUP($AW186,'MP-2019_Female'!$A$3:$CH$103,IF(EJ$104&gt;2034,84,(60+(EJ$104-$AX$104)))))</f>
        <v>0.30539959922785193</v>
      </c>
      <c r="EK186" s="381">
        <f>EJ186*(1-VLOOKUP($AW186,'MP-2019_Female'!$A$3:$CH$103,IF(EK$104&gt;2034,84,(60+(EK$104-$AX$104)))))</f>
        <v>0.30430016067063165</v>
      </c>
      <c r="EL186" s="381">
        <f>EK186*(1-VLOOKUP($AW186,'MP-2019_Female'!$A$3:$CH$103,IF(EL$104&gt;2034,84,(60+(EL$104-$AX$104)))))</f>
        <v>0.30320468009221735</v>
      </c>
      <c r="EM186" s="381">
        <f>EL186*(1-VLOOKUP($AW186,'MP-2019_Female'!$A$3:$CH$103,IF(EM$104&gt;2034,84,(60+(EM$104-$AX$104)))))</f>
        <v>0.30211314324388533</v>
      </c>
      <c r="EN186" s="381">
        <f>EM186*(1-VLOOKUP($AW186,'MP-2019_Female'!$A$3:$CH$103,IF(EN$104&gt;2034,84,(60+(EN$104-$AX$104)))))</f>
        <v>0.30102553592820736</v>
      </c>
      <c r="EO186" s="381">
        <f>EN186*(1-VLOOKUP($AW186,'MP-2019_Female'!$A$3:$CH$103,IF(EO$104&gt;2034,84,(60+(EO$104-$AX$104)))))</f>
        <v>0.29994184399886581</v>
      </c>
      <c r="EP186" s="381">
        <f>EO186*(1-VLOOKUP($AW186,'MP-2019_Female'!$A$3:$CH$103,IF(EP$104&gt;2034,84,(60+(EP$104-$AX$104)))))</f>
        <v>0.29886205336046989</v>
      </c>
      <c r="EQ186" s="381">
        <f>EP186*(1-VLOOKUP($AW186,'MP-2019_Female'!$A$3:$CH$103,IF(EQ$104&gt;2034,84,(60+(EQ$104-$AX$104)))))</f>
        <v>0.29778614996837216</v>
      </c>
      <c r="ER186" s="381">
        <f>EQ186*(1-VLOOKUP($AW186,'MP-2019_Female'!$A$3:$CH$103,IF(ER$104&gt;2034,84,(60+(ER$104-$AX$104)))))</f>
        <v>0.296714119828486</v>
      </c>
      <c r="ES186" s="381">
        <f>ER186*(1-VLOOKUP($AW186,'MP-2019_Female'!$A$3:$CH$103,IF(ES$104&gt;2034,84,(60+(ES$104-$AX$104)))))</f>
        <v>0.29564594899710345</v>
      </c>
      <c r="ET186" s="381">
        <f>ES186*(1-VLOOKUP($AW186,'MP-2019_Female'!$A$3:$CH$103,IF(ET$104&gt;2034,84,(60+(ET$104-$AX$104)))))</f>
        <v>0.29458162358071388</v>
      </c>
      <c r="EU186" s="381">
        <f>ET186*(1-VLOOKUP($AW186,'MP-2019_Female'!$A$3:$CH$103,IF(EU$104&gt;2034,84,(60+(EU$104-$AX$104)))))</f>
        <v>0.29352112973582328</v>
      </c>
      <c r="EV186" s="381">
        <f>EU186*(1-VLOOKUP($AW186,'MP-2019_Female'!$A$3:$CH$103,IF(EV$104&gt;2034,84,(60+(EV$104-$AX$104)))))</f>
        <v>0.29246445366877433</v>
      </c>
      <c r="EW186" s="381">
        <f>EV186*(1-VLOOKUP($AW186,'MP-2019_Female'!$A$3:$CH$103,IF(EW$104&gt;2034,84,(60+(EW$104-$AX$104)))))</f>
        <v>0.29141158163556674</v>
      </c>
      <c r="EX186" s="381">
        <f>EW186*(1-VLOOKUP($AW186,'MP-2019_Female'!$A$3:$CH$103,IF(EX$104&gt;2034,84,(60+(EX$104-$AX$104)))))</f>
        <v>0.29036249994167868</v>
      </c>
      <c r="EY186" s="381">
        <f>EX186*(1-VLOOKUP($AW186,'MP-2019_Female'!$A$3:$CH$103,IF(EY$104&gt;2034,84,(60+(EY$104-$AX$104)))))</f>
        <v>0.28931719494188862</v>
      </c>
      <c r="EZ186" s="381">
        <f>EY186*(1-VLOOKUP($AW186,'MP-2019_Female'!$A$3:$CH$103,IF(EZ$104&gt;2034,84,(60+(EZ$104-$AX$104)))))</f>
        <v>0.28827565304009783</v>
      </c>
      <c r="FA186" s="381">
        <f>EZ186*(1-VLOOKUP($AW186,'MP-2019_Female'!$A$3:$CH$103,IF(FA$104&gt;2034,84,(60+(FA$104-$AX$104)))))</f>
        <v>0.28723786068915347</v>
      </c>
      <c r="FB186" s="381">
        <f>FA186*(1-VLOOKUP($AW186,'MP-2019_Female'!$A$3:$CH$103,IF(FB$104&gt;2034,84,(60+(FB$104-$AX$104)))))</f>
        <v>0.2862038043906725</v>
      </c>
      <c r="FC186" s="381">
        <f>FB186*(1-VLOOKUP($AW186,'MP-2019_Female'!$A$3:$CH$103,IF(FC$104&gt;2034,84,(60+(FC$104-$AX$104)))))</f>
        <v>0.28517347069486609</v>
      </c>
      <c r="FD186" s="381">
        <f>FC186*(1-VLOOKUP($AW186,'MP-2019_Female'!$A$3:$CH$103,IF(FD$104&gt;2034,84,(60+(FD$104-$AX$104)))))</f>
        <v>0.28414684620036457</v>
      </c>
      <c r="FE186" s="381">
        <f>FD186*(1-VLOOKUP($AW186,'MP-2019_Female'!$A$3:$CH$103,IF(FE$104&gt;2034,84,(60+(FE$104-$AX$104)))))</f>
        <v>0.28312391755404326</v>
      </c>
      <c r="FF186" s="381">
        <f>FE186*(1-VLOOKUP($AW186,'MP-2019_Female'!$A$3:$CH$103,IF(FF$104&gt;2034,84,(60+(FF$104-$AX$104)))))</f>
        <v>0.28210467145084867</v>
      </c>
      <c r="FG186" s="381">
        <f>FF186*(1-VLOOKUP($AW186,'MP-2019_Female'!$A$3:$CH$103,IF(FG$104&gt;2034,84,(60+(FG$104-$AX$104)))))</f>
        <v>0.28108909463362558</v>
      </c>
      <c r="FH186" s="381">
        <f>FG186*(1-VLOOKUP($AW186,'MP-2019_Female'!$A$3:$CH$103,IF(FH$104&gt;2034,84,(60+(FH$104-$AX$104)))))</f>
        <v>0.28007717389294451</v>
      </c>
      <c r="FI186" s="381">
        <f>FH186*(1-VLOOKUP($AW186,'MP-2019_Female'!$A$3:$CH$103,IF(FI$104&gt;2034,84,(60+(FI$104-$AX$104)))))</f>
        <v>0.27906889606692992</v>
      </c>
      <c r="FJ186" s="381">
        <f>FI186*(1-VLOOKUP($AW186,'MP-2019_Female'!$A$3:$CH$103,IF(FJ$104&gt;2034,84,(60+(FJ$104-$AX$104)))))</f>
        <v>0.27806424804108898</v>
      </c>
      <c r="FK186" s="381">
        <f>FJ186*(1-VLOOKUP($AW186,'MP-2019_Female'!$A$3:$CH$103,IF(FK$104&gt;2034,84,(60+(FK$104-$AX$104)))))</f>
        <v>0.27706321674814105</v>
      </c>
      <c r="FL186" s="381">
        <f>FK186*(1-VLOOKUP($AW186,'MP-2019_Female'!$A$3:$CH$103,IF(FL$104&gt;2034,84,(60+(FL$104-$AX$104)))))</f>
        <v>0.27606578916784774</v>
      </c>
      <c r="FM186" s="381">
        <f>FL186*(1-VLOOKUP($AW186,'MP-2019_Female'!$A$3:$CH$103,IF(FM$104&gt;2034,84,(60+(FM$104-$AX$104)))))</f>
        <v>0.27507195232684345</v>
      </c>
      <c r="FN186" s="381">
        <f>FM186*(1-VLOOKUP($AW186,'MP-2019_Female'!$A$3:$CH$103,IF(FN$104&gt;2034,84,(60+(FN$104-$AX$104)))))</f>
        <v>0.27408169329846682</v>
      </c>
    </row>
    <row r="187" spans="49:170">
      <c r="AW187" s="172">
        <v>107</v>
      </c>
      <c r="AX187" s="199">
        <f t="shared" si="34"/>
        <v>0.42321154855104903</v>
      </c>
      <c r="AY187" s="334">
        <f t="shared" si="35"/>
        <v>0.42944190000000004</v>
      </c>
      <c r="AZ187" s="381">
        <f>AY187*(1-VLOOKUP($AW187,'MP-2019_Female'!$A$3:$CH$103,IF(AZ$104&gt;2034,84,(60+(AZ$104-$AX$104)))))</f>
        <v>0.42828240687000002</v>
      </c>
      <c r="BA187" s="381">
        <f>AZ187*(1-VLOOKUP($AW187,'MP-2019_Female'!$A$3:$CH$103,IF(BA$104&gt;2034,84,(60+(BA$104-$AX$104)))))</f>
        <v>0.42725452909351203</v>
      </c>
      <c r="BB187" s="381">
        <f>BA187*(1-VLOOKUP($AW187,'MP-2019_Female'!$A$3:$CH$103,IF(BB$104&gt;2034,84,(60+(BB$104-$AX$104)))))</f>
        <v>0.42635729458241567</v>
      </c>
      <c r="BC187" s="381">
        <f>BB187*(1-VLOOKUP($AW187,'MP-2019_Female'!$A$3:$CH$103,IF(BC$104&gt;2034,84,(60+(BC$104-$AX$104)))))</f>
        <v>0.42558985145216732</v>
      </c>
      <c r="BD187" s="381">
        <f>BC187*(1-VLOOKUP($AW187,'MP-2019_Female'!$A$3:$CH$103,IF(BD$104&gt;2034,84,(60+(BD$104-$AX$104)))))</f>
        <v>0.42499402566013433</v>
      </c>
      <c r="BE187" s="381">
        <f>BD187*(1-VLOOKUP($AW187,'MP-2019_Female'!$A$3:$CH$103,IF(BE$104&gt;2034,84,(60+(BE$104-$AX$104)))))</f>
        <v>0.42439903402421014</v>
      </c>
      <c r="BF187" s="381">
        <f>BE187*(1-VLOOKUP($AW187,'MP-2019_Female'!$A$3:$CH$103,IF(BF$104&gt;2034,84,(60+(BF$104-$AX$104)))))</f>
        <v>0.42380487537657624</v>
      </c>
      <c r="BG187" s="381">
        <f>BF187*(1-VLOOKUP($AW187,'MP-2019_Female'!$A$3:$CH$103,IF(BG$104&gt;2034,84,(60+(BG$104-$AX$104)))))</f>
        <v>0.42321154855104903</v>
      </c>
      <c r="BH187" s="381">
        <f>BG187*(1-VLOOKUP($AW187,'MP-2019_Female'!$A$3:$CH$103,IF(BH$104&gt;2034,84,(60+(BH$104-$AX$104)))))</f>
        <v>0.42257673122822248</v>
      </c>
      <c r="BI187" s="381">
        <f>BH187*(1-VLOOKUP($AW187,'MP-2019_Female'!$A$3:$CH$103,IF(BI$104&gt;2034,84,(60+(BI$104-$AX$104)))))</f>
        <v>0.42190060845825733</v>
      </c>
      <c r="BJ187" s="471">
        <f>BI187*(1-VLOOKUP($AW187,'MP-2019_Female'!$A$3:$CH$103,IF(BJ$104&gt;2034,84,(60+(BJ$104-$AX$104)))))</f>
        <v>0.42114118736303247</v>
      </c>
      <c r="BK187" s="381">
        <f>BJ187*(1-VLOOKUP($AW187,'MP-2019_Female'!$A$3:$CH$103,IF(BK$104&gt;2034,84,(60+(BK$104-$AX$104)))))</f>
        <v>0.42034101910704269</v>
      </c>
      <c r="BL187" s="381">
        <f>BK187*(1-VLOOKUP($AW187,'MP-2019_Female'!$A$3:$CH$103,IF(BL$104&gt;2034,84,(60+(BL$104-$AX$104)))))</f>
        <v>0.41945830296691788</v>
      </c>
      <c r="BM187" s="381">
        <f>BL187*(1-VLOOKUP($AW187,'MP-2019_Female'!$A$3:$CH$103,IF(BM$104&gt;2034,84,(60+(BM$104-$AX$104)))))</f>
        <v>0.4185354947003907</v>
      </c>
      <c r="BN187" s="381">
        <f>BM187*(1-VLOOKUP($AW187,'MP-2019_Female'!$A$3:$CH$103,IF(BN$104&gt;2034,84,(60+(BN$104-$AX$104)))))</f>
        <v>0.41757286306257979</v>
      </c>
      <c r="BO187" s="381">
        <f>BN187*(1-VLOOKUP($AW187,'MP-2019_Female'!$A$3:$CH$103,IF(BO$104&gt;2034,84,(60+(BO$104-$AX$104)))))</f>
        <v>0.41657068819122961</v>
      </c>
      <c r="BP187" s="381">
        <f>BO187*(1-VLOOKUP($AW187,'MP-2019_Female'!$A$3:$CH$103,IF(BP$104&gt;2034,84,(60+(BP$104-$AX$104)))))</f>
        <v>0.41552926147075153</v>
      </c>
      <c r="BQ187" s="381">
        <f>BP187*(1-VLOOKUP($AW187,'MP-2019_Female'!$A$3:$CH$103,IF(BQ$104&gt;2034,84,(60+(BQ$104-$AX$104)))))</f>
        <v>0.41444888539092756</v>
      </c>
      <c r="BR187" s="381">
        <f>BQ187*(1-VLOOKUP($AW187,'MP-2019_Female'!$A$3:$CH$103,IF(BR$104&gt;2034,84,(60+(BR$104-$AX$104)))))</f>
        <v>0.41328842851183295</v>
      </c>
      <c r="BS187" s="381">
        <f>BR187*(1-VLOOKUP($AW187,'MP-2019_Female'!$A$3:$CH$103,IF(BS$104&gt;2034,84,(60+(BS$104-$AX$104)))))</f>
        <v>0.41208989206914864</v>
      </c>
      <c r="BT187" s="381">
        <f>BS187*(1-VLOOKUP($AW187,'MP-2019_Female'!$A$3:$CH$103,IF(BT$104&gt;2034,84,(60+(BT$104-$AX$104)))))</f>
        <v>0.41085362239294121</v>
      </c>
      <c r="BU187" s="381">
        <f>BT187*(1-VLOOKUP($AW187,'MP-2019_Female'!$A$3:$CH$103,IF(BU$104&gt;2034,84,(60+(BU$104-$AX$104)))))</f>
        <v>0.4095799761635231</v>
      </c>
      <c r="BV187" s="381">
        <f>BU187*(1-VLOOKUP($AW187,'MP-2019_Female'!$A$3:$CH$103,IF(BV$104&gt;2034,84,(60+(BV$104-$AX$104)))))</f>
        <v>0.40826932023979984</v>
      </c>
      <c r="BW187" s="381">
        <f>BV187*(1-VLOOKUP($AW187,'MP-2019_Female'!$A$3:$CH$103,IF(BW$104&gt;2034,84,(60+(BW$104-$AX$104)))))</f>
        <v>0.40692203148300848</v>
      </c>
      <c r="BX187" s="381">
        <f>BW187*(1-VLOOKUP($AW187,'MP-2019_Female'!$A$3:$CH$103,IF(BX$104&gt;2034,84,(60+(BX$104-$AX$104)))))</f>
        <v>0.40561988098226287</v>
      </c>
      <c r="BY187" s="381">
        <f>BX187*(1-VLOOKUP($AW187,'MP-2019_Female'!$A$3:$CH$103,IF(BY$104&gt;2034,84,(60+(BY$104-$AX$104)))))</f>
        <v>0.40432189736311963</v>
      </c>
      <c r="BZ187" s="381">
        <f>BY187*(1-VLOOKUP($AW187,'MP-2019_Female'!$A$3:$CH$103,IF(BZ$104&gt;2034,84,(60+(BZ$104-$AX$104)))))</f>
        <v>0.40302806729155766</v>
      </c>
      <c r="CA187" s="381">
        <f>BZ187*(1-VLOOKUP($AW187,'MP-2019_Female'!$A$3:$CH$103,IF(CA$104&gt;2034,84,(60+(CA$104-$AX$104)))))</f>
        <v>0.40173837747622471</v>
      </c>
      <c r="CB187" s="381">
        <f>CA187*(1-VLOOKUP($AW187,'MP-2019_Female'!$A$3:$CH$103,IF(CB$104&gt;2034,84,(60+(CB$104-$AX$104)))))</f>
        <v>0.40045281466830079</v>
      </c>
      <c r="CC187" s="381">
        <f>CB187*(1-VLOOKUP($AW187,'MP-2019_Female'!$A$3:$CH$103,IF(CC$104&gt;2034,84,(60+(CC$104-$AX$104)))))</f>
        <v>0.39917136566136224</v>
      </c>
      <c r="CD187" s="381">
        <f>CC187*(1-VLOOKUP($AW187,'MP-2019_Female'!$A$3:$CH$103,IF(CD$104&gt;2034,84,(60+(CD$104-$AX$104)))))</f>
        <v>0.39789401729124591</v>
      </c>
      <c r="CE187" s="381">
        <f>CD187*(1-VLOOKUP($AW187,'MP-2019_Female'!$A$3:$CH$103,IF(CE$104&gt;2034,84,(60+(CE$104-$AX$104)))))</f>
        <v>0.39662075643591393</v>
      </c>
      <c r="CF187" s="381">
        <f>CE187*(1-VLOOKUP($AW187,'MP-2019_Female'!$A$3:$CH$103,IF(CF$104&gt;2034,84,(60+(CF$104-$AX$104)))))</f>
        <v>0.39535157001531901</v>
      </c>
      <c r="CG187" s="381">
        <f>CF187*(1-VLOOKUP($AW187,'MP-2019_Female'!$A$3:$CH$103,IF(CG$104&gt;2034,84,(60+(CG$104-$AX$104)))))</f>
        <v>0.39408644499126999</v>
      </c>
      <c r="CH187" s="381">
        <f>CG187*(1-VLOOKUP($AW187,'MP-2019_Female'!$A$3:$CH$103,IF(CH$104&gt;2034,84,(60+(CH$104-$AX$104)))))</f>
        <v>0.39282536836729792</v>
      </c>
      <c r="CI187" s="381">
        <f>CH187*(1-VLOOKUP($AW187,'MP-2019_Female'!$A$3:$CH$103,IF(CI$104&gt;2034,84,(60+(CI$104-$AX$104)))))</f>
        <v>0.39156832718852258</v>
      </c>
      <c r="CJ187" s="381">
        <f>CI187*(1-VLOOKUP($AW187,'MP-2019_Female'!$A$3:$CH$103,IF(CJ$104&gt;2034,84,(60+(CJ$104-$AX$104)))))</f>
        <v>0.3903153085415193</v>
      </c>
      <c r="CK187" s="381">
        <f>CJ187*(1-VLOOKUP($AW187,'MP-2019_Female'!$A$3:$CH$103,IF(CK$104&gt;2034,84,(60+(CK$104-$AX$104)))))</f>
        <v>0.38906629955418642</v>
      </c>
      <c r="CL187" s="381">
        <f>CK187*(1-VLOOKUP($AW187,'MP-2019_Female'!$A$3:$CH$103,IF(CL$104&gt;2034,84,(60+(CL$104-$AX$104)))))</f>
        <v>0.38782128739561306</v>
      </c>
      <c r="CM187" s="381">
        <f>CL187*(1-VLOOKUP($AW187,'MP-2019_Female'!$A$3:$CH$103,IF(CM$104&gt;2034,84,(60+(CM$104-$AX$104)))))</f>
        <v>0.38658025927594708</v>
      </c>
      <c r="CN187" s="381">
        <f>CM187*(1-VLOOKUP($AW187,'MP-2019_Female'!$A$3:$CH$103,IF(CN$104&gt;2034,84,(60+(CN$104-$AX$104)))))</f>
        <v>0.38534320244626408</v>
      </c>
      <c r="CO187" s="381">
        <f>CN187*(1-VLOOKUP($AW187,'MP-2019_Female'!$A$3:$CH$103,IF(CO$104&gt;2034,84,(60+(CO$104-$AX$104)))))</f>
        <v>0.38411010419843605</v>
      </c>
      <c r="CP187" s="381">
        <f>CO187*(1-VLOOKUP($AW187,'MP-2019_Female'!$A$3:$CH$103,IF(CP$104&gt;2034,84,(60+(CP$104-$AX$104)))))</f>
        <v>0.38288095186500104</v>
      </c>
      <c r="CQ187" s="381">
        <f>CP187*(1-VLOOKUP($AW187,'MP-2019_Female'!$A$3:$CH$103,IF(CQ$104&gt;2034,84,(60+(CQ$104-$AX$104)))))</f>
        <v>0.38165573281903303</v>
      </c>
      <c r="CR187" s="381">
        <f>CQ187*(1-VLOOKUP($AW187,'MP-2019_Female'!$A$3:$CH$103,IF(CR$104&gt;2034,84,(60+(CR$104-$AX$104)))))</f>
        <v>0.38043443447401215</v>
      </c>
      <c r="CS187" s="381">
        <f>CR187*(1-VLOOKUP($AW187,'MP-2019_Female'!$A$3:$CH$103,IF(CS$104&gt;2034,84,(60+(CS$104-$AX$104)))))</f>
        <v>0.37921704428369529</v>
      </c>
      <c r="CT187" s="381">
        <f>CS187*(1-VLOOKUP($AW187,'MP-2019_Female'!$A$3:$CH$103,IF(CT$104&gt;2034,84,(60+(CT$104-$AX$104)))))</f>
        <v>0.37800354974198747</v>
      </c>
      <c r="CU187" s="381">
        <f>CT187*(1-VLOOKUP($AW187,'MP-2019_Female'!$A$3:$CH$103,IF(CU$104&gt;2034,84,(60+(CU$104-$AX$104)))))</f>
        <v>0.37679393838281311</v>
      </c>
      <c r="CV187" s="381">
        <f>CU187*(1-VLOOKUP($AW187,'MP-2019_Female'!$A$3:$CH$103,IF(CV$104&gt;2034,84,(60+(CV$104-$AX$104)))))</f>
        <v>0.37558819777998814</v>
      </c>
      <c r="CW187" s="381">
        <f>CV187*(1-VLOOKUP($AW187,'MP-2019_Female'!$A$3:$CH$103,IF(CW$104&gt;2034,84,(60+(CW$104-$AX$104)))))</f>
        <v>0.37438631554709217</v>
      </c>
      <c r="CX187" s="381">
        <f>CW187*(1-VLOOKUP($AW187,'MP-2019_Female'!$A$3:$CH$103,IF(CX$104&gt;2034,84,(60+(CX$104-$AX$104)))))</f>
        <v>0.3731882793373415</v>
      </c>
      <c r="CY187" s="381">
        <f>CX187*(1-VLOOKUP($AW187,'MP-2019_Female'!$A$3:$CH$103,IF(CY$104&gt;2034,84,(60+(CY$104-$AX$104)))))</f>
        <v>0.37199407684346203</v>
      </c>
      <c r="CZ187" s="381">
        <f>CY187*(1-VLOOKUP($AW187,'MP-2019_Female'!$A$3:$CH$103,IF(CZ$104&gt;2034,84,(60+(CZ$104-$AX$104)))))</f>
        <v>0.37080369579756295</v>
      </c>
      <c r="DA187" s="381">
        <f>CZ187*(1-VLOOKUP($AW187,'MP-2019_Female'!$A$3:$CH$103,IF(DA$104&gt;2034,84,(60+(DA$104-$AX$104)))))</f>
        <v>0.36961712397101076</v>
      </c>
      <c r="DB187" s="381">
        <f>DA187*(1-VLOOKUP($AW187,'MP-2019_Female'!$A$3:$CH$103,IF(DB$104&gt;2034,84,(60+(DB$104-$AX$104)))))</f>
        <v>0.36843434917430351</v>
      </c>
      <c r="DC187" s="381">
        <f>DB187*(1-VLOOKUP($AW187,'MP-2019_Female'!$A$3:$CH$103,IF(DC$104&gt;2034,84,(60+(DC$104-$AX$104)))))</f>
        <v>0.36725535925694575</v>
      </c>
      <c r="DD187" s="381">
        <f>DC187*(1-VLOOKUP($AW187,'MP-2019_Female'!$A$3:$CH$103,IF(DD$104&gt;2034,84,(60+(DD$104-$AX$104)))))</f>
        <v>0.36608014210732354</v>
      </c>
      <c r="DE187" s="381">
        <f>DD187*(1-VLOOKUP($AW187,'MP-2019_Female'!$A$3:$CH$103,IF(DE$104&gt;2034,84,(60+(DE$104-$AX$104)))))</f>
        <v>0.36490868565258011</v>
      </c>
      <c r="DF187" s="381">
        <f>DE187*(1-VLOOKUP($AW187,'MP-2019_Female'!$A$3:$CH$103,IF(DF$104&gt;2034,84,(60+(DF$104-$AX$104)))))</f>
        <v>0.36374097785849185</v>
      </c>
      <c r="DG187" s="381">
        <f>DF187*(1-VLOOKUP($AW187,'MP-2019_Female'!$A$3:$CH$103,IF(DG$104&gt;2034,84,(60+(DG$104-$AX$104)))))</f>
        <v>0.36257700672934468</v>
      </c>
      <c r="DH187" s="381">
        <f>DG187*(1-VLOOKUP($AW187,'MP-2019_Female'!$A$3:$CH$103,IF(DH$104&gt;2034,84,(60+(DH$104-$AX$104)))))</f>
        <v>0.36141676030781078</v>
      </c>
      <c r="DI187" s="381">
        <f>DH187*(1-VLOOKUP($AW187,'MP-2019_Female'!$A$3:$CH$103,IF(DI$104&gt;2034,84,(60+(DI$104-$AX$104)))))</f>
        <v>0.36026022667482577</v>
      </c>
      <c r="DJ187" s="381">
        <f>DI187*(1-VLOOKUP($AW187,'MP-2019_Female'!$A$3:$CH$103,IF(DJ$104&gt;2034,84,(60+(DJ$104-$AX$104)))))</f>
        <v>0.35910739394946634</v>
      </c>
      <c r="DK187" s="381">
        <f>DJ187*(1-VLOOKUP($AW187,'MP-2019_Female'!$A$3:$CH$103,IF(DK$104&gt;2034,84,(60+(DK$104-$AX$104)))))</f>
        <v>0.35795825028882805</v>
      </c>
      <c r="DL187" s="381">
        <f>DK187*(1-VLOOKUP($AW187,'MP-2019_Female'!$A$3:$CH$103,IF(DL$104&gt;2034,84,(60+(DL$104-$AX$104)))))</f>
        <v>0.35681278388790383</v>
      </c>
      <c r="DM187" s="381">
        <f>DL187*(1-VLOOKUP($AW187,'MP-2019_Female'!$A$3:$CH$103,IF(DM$104&gt;2034,84,(60+(DM$104-$AX$104)))))</f>
        <v>0.35567098297946254</v>
      </c>
      <c r="DN187" s="381">
        <f>DM187*(1-VLOOKUP($AW187,'MP-2019_Female'!$A$3:$CH$103,IF(DN$104&gt;2034,84,(60+(DN$104-$AX$104)))))</f>
        <v>0.35453283583392825</v>
      </c>
      <c r="DO187" s="381">
        <f>DN187*(1-VLOOKUP($AW187,'MP-2019_Female'!$A$3:$CH$103,IF(DO$104&gt;2034,84,(60+(DO$104-$AX$104)))))</f>
        <v>0.35339833075925969</v>
      </c>
      <c r="DP187" s="381">
        <f>DO187*(1-VLOOKUP($AW187,'MP-2019_Female'!$A$3:$CH$103,IF(DP$104&gt;2034,84,(60+(DP$104-$AX$104)))))</f>
        <v>0.35226745610083005</v>
      </c>
      <c r="DQ187" s="381">
        <f>DP187*(1-VLOOKUP($AW187,'MP-2019_Female'!$A$3:$CH$103,IF(DQ$104&gt;2034,84,(60+(DQ$104-$AX$104)))))</f>
        <v>0.35114020024130738</v>
      </c>
      <c r="DR187" s="381">
        <f>DQ187*(1-VLOOKUP($AW187,'MP-2019_Female'!$A$3:$CH$103,IF(DR$104&gt;2034,84,(60+(DR$104-$AX$104)))))</f>
        <v>0.35001655160053519</v>
      </c>
      <c r="DS187" s="381">
        <f>DR187*(1-VLOOKUP($AW187,'MP-2019_Female'!$A$3:$CH$103,IF(DS$104&gt;2034,84,(60+(DS$104-$AX$104)))))</f>
        <v>0.3488964986354135</v>
      </c>
      <c r="DT187" s="381">
        <f>DS187*(1-VLOOKUP($AW187,'MP-2019_Female'!$A$3:$CH$103,IF(DT$104&gt;2034,84,(60+(DT$104-$AX$104)))))</f>
        <v>0.34778002983978018</v>
      </c>
      <c r="DU187" s="381">
        <f>DT187*(1-VLOOKUP($AW187,'MP-2019_Female'!$A$3:$CH$103,IF(DU$104&gt;2034,84,(60+(DU$104-$AX$104)))))</f>
        <v>0.34666713374429287</v>
      </c>
      <c r="DV187" s="381">
        <f>DU187*(1-VLOOKUP($AW187,'MP-2019_Female'!$A$3:$CH$103,IF(DV$104&gt;2034,84,(60+(DV$104-$AX$104)))))</f>
        <v>0.34555779891631111</v>
      </c>
      <c r="DW187" s="381">
        <f>DV187*(1-VLOOKUP($AW187,'MP-2019_Female'!$A$3:$CH$103,IF(DW$104&gt;2034,84,(60+(DW$104-$AX$104)))))</f>
        <v>0.34445201395977892</v>
      </c>
      <c r="DX187" s="381">
        <f>DW187*(1-VLOOKUP($AW187,'MP-2019_Female'!$A$3:$CH$103,IF(DX$104&gt;2034,84,(60+(DX$104-$AX$104)))))</f>
        <v>0.34334976751510765</v>
      </c>
      <c r="DY187" s="381">
        <f>DX187*(1-VLOOKUP($AW187,'MP-2019_Female'!$A$3:$CH$103,IF(DY$104&gt;2034,84,(60+(DY$104-$AX$104)))))</f>
        <v>0.34225104825905933</v>
      </c>
      <c r="DZ187" s="381">
        <f>DY187*(1-VLOOKUP($AW187,'MP-2019_Female'!$A$3:$CH$103,IF(DZ$104&gt;2034,84,(60+(DZ$104-$AX$104)))))</f>
        <v>0.34115584490463036</v>
      </c>
      <c r="EA187" s="381">
        <f>DZ187*(1-VLOOKUP($AW187,'MP-2019_Female'!$A$3:$CH$103,IF(EA$104&gt;2034,84,(60+(EA$104-$AX$104)))))</f>
        <v>0.34006414620093556</v>
      </c>
      <c r="EB187" s="381">
        <f>EA187*(1-VLOOKUP($AW187,'MP-2019_Female'!$A$3:$CH$103,IF(EB$104&gt;2034,84,(60+(EB$104-$AX$104)))))</f>
        <v>0.33897594093309258</v>
      </c>
      <c r="EC187" s="381">
        <f>EB187*(1-VLOOKUP($AW187,'MP-2019_Female'!$A$3:$CH$103,IF(EC$104&gt;2034,84,(60+(EC$104-$AX$104)))))</f>
        <v>0.33789121792210669</v>
      </c>
      <c r="ED187" s="381">
        <f>EC187*(1-VLOOKUP($AW187,'MP-2019_Female'!$A$3:$CH$103,IF(ED$104&gt;2034,84,(60+(ED$104-$AX$104)))))</f>
        <v>0.33680996602475594</v>
      </c>
      <c r="EE187" s="381">
        <f>ED187*(1-VLOOKUP($AW187,'MP-2019_Female'!$A$3:$CH$103,IF(EE$104&gt;2034,84,(60+(EE$104-$AX$104)))))</f>
        <v>0.33573217413347672</v>
      </c>
      <c r="EF187" s="381">
        <f>EE187*(1-VLOOKUP($AW187,'MP-2019_Female'!$A$3:$CH$103,IF(EF$104&gt;2034,84,(60+(EF$104-$AX$104)))))</f>
        <v>0.33465783117624959</v>
      </c>
      <c r="EG187" s="381">
        <f>EF187*(1-VLOOKUP($AW187,'MP-2019_Female'!$A$3:$CH$103,IF(EG$104&gt;2034,84,(60+(EG$104-$AX$104)))))</f>
        <v>0.3335869261164856</v>
      </c>
      <c r="EH187" s="381">
        <f>EG187*(1-VLOOKUP($AW187,'MP-2019_Female'!$A$3:$CH$103,IF(EH$104&gt;2034,84,(60+(EH$104-$AX$104)))))</f>
        <v>0.33251944795291288</v>
      </c>
      <c r="EI187" s="381">
        <f>EH187*(1-VLOOKUP($AW187,'MP-2019_Female'!$A$3:$CH$103,IF(EI$104&gt;2034,84,(60+(EI$104-$AX$104)))))</f>
        <v>0.33145538571946359</v>
      </c>
      <c r="EJ187" s="381">
        <f>EI187*(1-VLOOKUP($AW187,'MP-2019_Female'!$A$3:$CH$103,IF(EJ$104&gt;2034,84,(60+(EJ$104-$AX$104)))))</f>
        <v>0.33039472848516133</v>
      </c>
      <c r="EK187" s="381">
        <f>EJ187*(1-VLOOKUP($AW187,'MP-2019_Female'!$A$3:$CH$103,IF(EK$104&gt;2034,84,(60+(EK$104-$AX$104)))))</f>
        <v>0.32933746535400882</v>
      </c>
      <c r="EL187" s="381">
        <f>EK187*(1-VLOOKUP($AW187,'MP-2019_Female'!$A$3:$CH$103,IF(EL$104&gt;2034,84,(60+(EL$104-$AX$104)))))</f>
        <v>0.32828358546487602</v>
      </c>
      <c r="EM187" s="381">
        <f>EL187*(1-VLOOKUP($AW187,'MP-2019_Female'!$A$3:$CH$103,IF(EM$104&gt;2034,84,(60+(EM$104-$AX$104)))))</f>
        <v>0.3272330779913884</v>
      </c>
      <c r="EN187" s="381">
        <f>EM187*(1-VLOOKUP($AW187,'MP-2019_Female'!$A$3:$CH$103,IF(EN$104&gt;2034,84,(60+(EN$104-$AX$104)))))</f>
        <v>0.32618593214181596</v>
      </c>
      <c r="EO187" s="381">
        <f>EN187*(1-VLOOKUP($AW187,'MP-2019_Female'!$A$3:$CH$103,IF(EO$104&gt;2034,84,(60+(EO$104-$AX$104)))))</f>
        <v>0.32514213715896217</v>
      </c>
      <c r="EP187" s="381">
        <f>EO187*(1-VLOOKUP($AW187,'MP-2019_Female'!$A$3:$CH$103,IF(EP$104&gt;2034,84,(60+(EP$104-$AX$104)))))</f>
        <v>0.32410168232005349</v>
      </c>
      <c r="EQ187" s="381">
        <f>EP187*(1-VLOOKUP($AW187,'MP-2019_Female'!$A$3:$CH$103,IF(EQ$104&gt;2034,84,(60+(EQ$104-$AX$104)))))</f>
        <v>0.32306455693662933</v>
      </c>
      <c r="ER187" s="381">
        <f>EQ187*(1-VLOOKUP($AW187,'MP-2019_Female'!$A$3:$CH$103,IF(ER$104&gt;2034,84,(60+(ER$104-$AX$104)))))</f>
        <v>0.32203075035443213</v>
      </c>
      <c r="ES187" s="381">
        <f>ER187*(1-VLOOKUP($AW187,'MP-2019_Female'!$A$3:$CH$103,IF(ES$104&gt;2034,84,(60+(ES$104-$AX$104)))))</f>
        <v>0.32100025195329795</v>
      </c>
      <c r="ET187" s="381">
        <f>ES187*(1-VLOOKUP($AW187,'MP-2019_Female'!$A$3:$CH$103,IF(ET$104&gt;2034,84,(60+(ET$104-$AX$104)))))</f>
        <v>0.31997305114704738</v>
      </c>
      <c r="EU187" s="381">
        <f>ET187*(1-VLOOKUP($AW187,'MP-2019_Female'!$A$3:$CH$103,IF(EU$104&gt;2034,84,(60+(EU$104-$AX$104)))))</f>
        <v>0.31894913738337682</v>
      </c>
      <c r="EV187" s="381">
        <f>EU187*(1-VLOOKUP($AW187,'MP-2019_Female'!$A$3:$CH$103,IF(EV$104&gt;2034,84,(60+(EV$104-$AX$104)))))</f>
        <v>0.31792850014375001</v>
      </c>
      <c r="EW187" s="381">
        <f>EV187*(1-VLOOKUP($AW187,'MP-2019_Female'!$A$3:$CH$103,IF(EW$104&gt;2034,84,(60+(EW$104-$AX$104)))))</f>
        <v>0.31691112894329004</v>
      </c>
      <c r="EX187" s="381">
        <f>EW187*(1-VLOOKUP($AW187,'MP-2019_Female'!$A$3:$CH$103,IF(EX$104&gt;2034,84,(60+(EX$104-$AX$104)))))</f>
        <v>0.31589701333067149</v>
      </c>
      <c r="EY187" s="381">
        <f>EX187*(1-VLOOKUP($AW187,'MP-2019_Female'!$A$3:$CH$103,IF(EY$104&gt;2034,84,(60+(EY$104-$AX$104)))))</f>
        <v>0.31488614288801337</v>
      </c>
      <c r="EZ187" s="381">
        <f>EY187*(1-VLOOKUP($AW187,'MP-2019_Female'!$A$3:$CH$103,IF(EZ$104&gt;2034,84,(60+(EZ$104-$AX$104)))))</f>
        <v>0.31387850723077171</v>
      </c>
      <c r="FA187" s="381">
        <f>EZ187*(1-VLOOKUP($AW187,'MP-2019_Female'!$A$3:$CH$103,IF(FA$104&gt;2034,84,(60+(FA$104-$AX$104)))))</f>
        <v>0.31287409600763322</v>
      </c>
      <c r="FB187" s="381">
        <f>FA187*(1-VLOOKUP($AW187,'MP-2019_Female'!$A$3:$CH$103,IF(FB$104&gt;2034,84,(60+(FB$104-$AX$104)))))</f>
        <v>0.31187289890040881</v>
      </c>
      <c r="FC187" s="381">
        <f>FB187*(1-VLOOKUP($AW187,'MP-2019_Female'!$A$3:$CH$103,IF(FC$104&gt;2034,84,(60+(FC$104-$AX$104)))))</f>
        <v>0.3108749056239275</v>
      </c>
      <c r="FD187" s="381">
        <f>FC187*(1-VLOOKUP($AW187,'MP-2019_Female'!$A$3:$CH$103,IF(FD$104&gt;2034,84,(60+(FD$104-$AX$104)))))</f>
        <v>0.30988010592593096</v>
      </c>
      <c r="FE187" s="381">
        <f>FD187*(1-VLOOKUP($AW187,'MP-2019_Female'!$A$3:$CH$103,IF(FE$104&gt;2034,84,(60+(FE$104-$AX$104)))))</f>
        <v>0.30888848958696796</v>
      </c>
      <c r="FF187" s="381">
        <f>FE187*(1-VLOOKUP($AW187,'MP-2019_Female'!$A$3:$CH$103,IF(FF$104&gt;2034,84,(60+(FF$104-$AX$104)))))</f>
        <v>0.30790004642028967</v>
      </c>
      <c r="FG187" s="381">
        <f>FF187*(1-VLOOKUP($AW187,'MP-2019_Female'!$A$3:$CH$103,IF(FG$104&gt;2034,84,(60+(FG$104-$AX$104)))))</f>
        <v>0.30691476627174474</v>
      </c>
      <c r="FH187" s="381">
        <f>FG187*(1-VLOOKUP($AW187,'MP-2019_Female'!$A$3:$CH$103,IF(FH$104&gt;2034,84,(60+(FH$104-$AX$104)))))</f>
        <v>0.30593263901967516</v>
      </c>
      <c r="FI187" s="381">
        <f>FH187*(1-VLOOKUP($AW187,'MP-2019_Female'!$A$3:$CH$103,IF(FI$104&gt;2034,84,(60+(FI$104-$AX$104)))))</f>
        <v>0.30495365457481222</v>
      </c>
      <c r="FJ187" s="381">
        <f>FI187*(1-VLOOKUP($AW187,'MP-2019_Female'!$A$3:$CH$103,IF(FJ$104&gt;2034,84,(60+(FJ$104-$AX$104)))))</f>
        <v>0.30397780288017284</v>
      </c>
      <c r="FK187" s="381">
        <f>FJ187*(1-VLOOKUP($AW187,'MP-2019_Female'!$A$3:$CH$103,IF(FK$104&gt;2034,84,(60+(FK$104-$AX$104)))))</f>
        <v>0.30300507391095627</v>
      </c>
      <c r="FL187" s="381">
        <f>FK187*(1-VLOOKUP($AW187,'MP-2019_Female'!$A$3:$CH$103,IF(FL$104&gt;2034,84,(60+(FL$104-$AX$104)))))</f>
        <v>0.30203545767444123</v>
      </c>
      <c r="FM187" s="381">
        <f>FL187*(1-VLOOKUP($AW187,'MP-2019_Female'!$A$3:$CH$103,IF(FM$104&gt;2034,84,(60+(FM$104-$AX$104)))))</f>
        <v>0.301068944209883</v>
      </c>
      <c r="FN187" s="381">
        <f>FM187*(1-VLOOKUP($AW187,'MP-2019_Female'!$A$3:$CH$103,IF(FN$104&gt;2034,84,(60+(FN$104-$AX$104)))))</f>
        <v>0.30010552358841136</v>
      </c>
    </row>
    <row r="188" spans="49:170">
      <c r="AW188" s="172">
        <v>108</v>
      </c>
      <c r="AX188" s="199">
        <f t="shared" si="34"/>
        <v>0.44214338393140834</v>
      </c>
      <c r="AY188" s="334">
        <f t="shared" si="35"/>
        <v>0.44784410000000002</v>
      </c>
      <c r="AZ188" s="381">
        <f>AY188*(1-VLOOKUP($AW188,'MP-2019_Female'!$A$3:$CH$103,IF(AZ$104&gt;2034,84,(60+(AZ$104-$AX$104)))))</f>
        <v>0.44681405857000006</v>
      </c>
      <c r="BA188" s="381">
        <f>AZ188*(1-VLOOKUP($AW188,'MP-2019_Female'!$A$3:$CH$103,IF(BA$104&gt;2034,84,(60+(BA$104-$AX$104)))))</f>
        <v>0.44587574904700306</v>
      </c>
      <c r="BB188" s="381">
        <f>BA188*(1-VLOOKUP($AW188,'MP-2019_Female'!$A$3:$CH$103,IF(BB$104&gt;2034,84,(60+(BB$104-$AX$104)))))</f>
        <v>0.44502858512381377</v>
      </c>
      <c r="BC188" s="381">
        <f>BB188*(1-VLOOKUP($AW188,'MP-2019_Female'!$A$3:$CH$103,IF(BC$104&gt;2034,84,(60+(BC$104-$AX$104)))))</f>
        <v>0.44431653938761567</v>
      </c>
      <c r="BD188" s="381">
        <f>BC188*(1-VLOOKUP($AW188,'MP-2019_Female'!$A$3:$CH$103,IF(BD$104&gt;2034,84,(60+(BD$104-$AX$104)))))</f>
        <v>0.44373892788641178</v>
      </c>
      <c r="BE188" s="381">
        <f>BD188*(1-VLOOKUP($AW188,'MP-2019_Female'!$A$3:$CH$103,IF(BE$104&gt;2034,84,(60+(BE$104-$AX$104)))))</f>
        <v>0.44320644117294811</v>
      </c>
      <c r="BF188" s="381">
        <f>BE188*(1-VLOOKUP($AW188,'MP-2019_Female'!$A$3:$CH$103,IF(BF$104&gt;2034,84,(60+(BF$104-$AX$104)))))</f>
        <v>0.4426745934435406</v>
      </c>
      <c r="BG188" s="381">
        <f>BF188*(1-VLOOKUP($AW188,'MP-2019_Female'!$A$3:$CH$103,IF(BG$104&gt;2034,84,(60+(BG$104-$AX$104)))))</f>
        <v>0.44214338393140834</v>
      </c>
      <c r="BH188" s="381">
        <f>BG188*(1-VLOOKUP($AW188,'MP-2019_Female'!$A$3:$CH$103,IF(BH$104&gt;2034,84,(60+(BH$104-$AX$104)))))</f>
        <v>0.44156859753229755</v>
      </c>
      <c r="BI188" s="381">
        <f>BH188*(1-VLOOKUP($AW188,'MP-2019_Female'!$A$3:$CH$103,IF(BI$104&gt;2034,84,(60+(BI$104-$AX$104)))))</f>
        <v>0.44095040149575238</v>
      </c>
      <c r="BJ188" s="471">
        <f>BI188*(1-VLOOKUP($AW188,'MP-2019_Female'!$A$3:$CH$103,IF(BJ$104&gt;2034,84,(60+(BJ$104-$AX$104)))))</f>
        <v>0.44028897589350879</v>
      </c>
      <c r="BK188" s="381">
        <f>BJ188*(1-VLOOKUP($AW188,'MP-2019_Female'!$A$3:$CH$103,IF(BK$104&gt;2034,84,(60+(BK$104-$AX$104)))))</f>
        <v>0.4395404846344898</v>
      </c>
      <c r="BL188" s="381">
        <f>BK188*(1-VLOOKUP($AW188,'MP-2019_Female'!$A$3:$CH$103,IF(BL$104&gt;2034,84,(60+(BL$104-$AX$104)))))</f>
        <v>0.43874931176214771</v>
      </c>
      <c r="BM188" s="381">
        <f>BL188*(1-VLOOKUP($AW188,'MP-2019_Female'!$A$3:$CH$103,IF(BM$104&gt;2034,84,(60+(BM$104-$AX$104)))))</f>
        <v>0.43791568806979964</v>
      </c>
      <c r="BN188" s="381">
        <f>BM188*(1-VLOOKUP($AW188,'MP-2019_Female'!$A$3:$CH$103,IF(BN$104&gt;2034,84,(60+(BN$104-$AX$104)))))</f>
        <v>0.43703985669366002</v>
      </c>
      <c r="BO188" s="381">
        <f>BN188*(1-VLOOKUP($AW188,'MP-2019_Female'!$A$3:$CH$103,IF(BO$104&gt;2034,84,(60+(BO$104-$AX$104)))))</f>
        <v>0.43612207299460332</v>
      </c>
      <c r="BP188" s="381">
        <f>BO188*(1-VLOOKUP($AW188,'MP-2019_Female'!$A$3:$CH$103,IF(BP$104&gt;2034,84,(60+(BP$104-$AX$104)))))</f>
        <v>0.43516260443401522</v>
      </c>
      <c r="BQ188" s="381">
        <f>BP188*(1-VLOOKUP($AW188,'MP-2019_Female'!$A$3:$CH$103,IF(BQ$104&gt;2034,84,(60+(BQ$104-$AX$104)))))</f>
        <v>0.43416173044381701</v>
      </c>
      <c r="BR188" s="381">
        <f>BQ188*(1-VLOOKUP($AW188,'MP-2019_Female'!$A$3:$CH$103,IF(BR$104&gt;2034,84,(60+(BR$104-$AX$104)))))</f>
        <v>0.43311974229075184</v>
      </c>
      <c r="BS188" s="381">
        <f>BR188*(1-VLOOKUP($AW188,'MP-2019_Female'!$A$3:$CH$103,IF(BS$104&gt;2034,84,(60+(BS$104-$AX$104)))))</f>
        <v>0.43203694293502498</v>
      </c>
      <c r="BT188" s="381">
        <f>BS188*(1-VLOOKUP($AW188,'MP-2019_Female'!$A$3:$CH$103,IF(BT$104&gt;2034,84,(60+(BT$104-$AX$104)))))</f>
        <v>0.4309136468833939</v>
      </c>
      <c r="BU188" s="381">
        <f>BT188*(1-VLOOKUP($AW188,'MP-2019_Female'!$A$3:$CH$103,IF(BU$104&gt;2034,84,(60+(BU$104-$AX$104)))))</f>
        <v>0.4297501800368087</v>
      </c>
      <c r="BV188" s="381">
        <f>BU188*(1-VLOOKUP($AW188,'MP-2019_Female'!$A$3:$CH$103,IF(BV$104&gt;2034,84,(60+(BV$104-$AX$104)))))</f>
        <v>0.42854687953270565</v>
      </c>
      <c r="BW188" s="381">
        <f>BV188*(1-VLOOKUP($AW188,'MP-2019_Female'!$A$3:$CH$103,IF(BW$104&gt;2034,84,(60+(BW$104-$AX$104)))))</f>
        <v>0.42730409358206078</v>
      </c>
      <c r="BX188" s="381">
        <f>BW188*(1-VLOOKUP($AW188,'MP-2019_Female'!$A$3:$CH$103,IF(BX$104&gt;2034,84,(60+(BX$104-$AX$104)))))</f>
        <v>0.42610764212003099</v>
      </c>
      <c r="BY188" s="381">
        <f>BX188*(1-VLOOKUP($AW188,'MP-2019_Female'!$A$3:$CH$103,IF(BY$104&gt;2034,84,(60+(BY$104-$AX$104)))))</f>
        <v>0.42491454072209489</v>
      </c>
      <c r="BZ188" s="381">
        <f>BY188*(1-VLOOKUP($AW188,'MP-2019_Female'!$A$3:$CH$103,IF(BZ$104&gt;2034,84,(60+(BZ$104-$AX$104)))))</f>
        <v>0.42372478000807301</v>
      </c>
      <c r="CA188" s="381">
        <f>BZ188*(1-VLOOKUP($AW188,'MP-2019_Female'!$A$3:$CH$103,IF(CA$104&gt;2034,84,(60+(CA$104-$AX$104)))))</f>
        <v>0.42253835062405037</v>
      </c>
      <c r="CB188" s="381">
        <f>CA188*(1-VLOOKUP($AW188,'MP-2019_Female'!$A$3:$CH$103,IF(CB$104&gt;2034,84,(60+(CB$104-$AX$104)))))</f>
        <v>0.421355243242303</v>
      </c>
      <c r="CC188" s="381">
        <f>CB188*(1-VLOOKUP($AW188,'MP-2019_Female'!$A$3:$CH$103,IF(CC$104&gt;2034,84,(60+(CC$104-$AX$104)))))</f>
        <v>0.42017544856122452</v>
      </c>
      <c r="CD188" s="381">
        <f>CC188*(1-VLOOKUP($AW188,'MP-2019_Female'!$A$3:$CH$103,IF(CD$104&gt;2034,84,(60+(CD$104-$AX$104)))))</f>
        <v>0.41899895730525311</v>
      </c>
      <c r="CE188" s="381">
        <f>CD188*(1-VLOOKUP($AW188,'MP-2019_Female'!$A$3:$CH$103,IF(CE$104&gt;2034,84,(60+(CE$104-$AX$104)))))</f>
        <v>0.41782576022479839</v>
      </c>
      <c r="CF188" s="381">
        <f>CE188*(1-VLOOKUP($AW188,'MP-2019_Female'!$A$3:$CH$103,IF(CF$104&gt;2034,84,(60+(CF$104-$AX$104)))))</f>
        <v>0.41665584809616896</v>
      </c>
      <c r="CG188" s="381">
        <f>CF188*(1-VLOOKUP($AW188,'MP-2019_Female'!$A$3:$CH$103,IF(CG$104&gt;2034,84,(60+(CG$104-$AX$104)))))</f>
        <v>0.41548921172149966</v>
      </c>
      <c r="CH188" s="381">
        <f>CG188*(1-VLOOKUP($AW188,'MP-2019_Female'!$A$3:$CH$103,IF(CH$104&gt;2034,84,(60+(CH$104-$AX$104)))))</f>
        <v>0.41432584192867944</v>
      </c>
      <c r="CI188" s="381">
        <f>CH188*(1-VLOOKUP($AW188,'MP-2019_Female'!$A$3:$CH$103,IF(CI$104&gt;2034,84,(60+(CI$104-$AX$104)))))</f>
        <v>0.41316572957127912</v>
      </c>
      <c r="CJ188" s="381">
        <f>CI188*(1-VLOOKUP($AW188,'MP-2019_Female'!$A$3:$CH$103,IF(CJ$104&gt;2034,84,(60+(CJ$104-$AX$104)))))</f>
        <v>0.41200886552847954</v>
      </c>
      <c r="CK188" s="381">
        <f>CJ188*(1-VLOOKUP($AW188,'MP-2019_Female'!$A$3:$CH$103,IF(CK$104&gt;2034,84,(60+(CK$104-$AX$104)))))</f>
        <v>0.41085524070499979</v>
      </c>
      <c r="CL188" s="381">
        <f>CK188*(1-VLOOKUP($AW188,'MP-2019_Female'!$A$3:$CH$103,IF(CL$104&gt;2034,84,(60+(CL$104-$AX$104)))))</f>
        <v>0.4097048460310258</v>
      </c>
      <c r="CM188" s="381">
        <f>CL188*(1-VLOOKUP($AW188,'MP-2019_Female'!$A$3:$CH$103,IF(CM$104&gt;2034,84,(60+(CM$104-$AX$104)))))</f>
        <v>0.40855767246213892</v>
      </c>
      <c r="CN188" s="381">
        <f>CM188*(1-VLOOKUP($AW188,'MP-2019_Female'!$A$3:$CH$103,IF(CN$104&gt;2034,84,(60+(CN$104-$AX$104)))))</f>
        <v>0.40741371097924495</v>
      </c>
      <c r="CO188" s="381">
        <f>CN188*(1-VLOOKUP($AW188,'MP-2019_Female'!$A$3:$CH$103,IF(CO$104&gt;2034,84,(60+(CO$104-$AX$104)))))</f>
        <v>0.40627295258850304</v>
      </c>
      <c r="CP188" s="381">
        <f>CO188*(1-VLOOKUP($AW188,'MP-2019_Female'!$A$3:$CH$103,IF(CP$104&gt;2034,84,(60+(CP$104-$AX$104)))))</f>
        <v>0.40513538832125523</v>
      </c>
      <c r="CQ188" s="381">
        <f>CP188*(1-VLOOKUP($AW188,'MP-2019_Female'!$A$3:$CH$103,IF(CQ$104&gt;2034,84,(60+(CQ$104-$AX$104)))))</f>
        <v>0.40400100923395571</v>
      </c>
      <c r="CR188" s="381">
        <f>CQ188*(1-VLOOKUP($AW188,'MP-2019_Female'!$A$3:$CH$103,IF(CR$104&gt;2034,84,(60+(CR$104-$AX$104)))))</f>
        <v>0.40286980640810061</v>
      </c>
      <c r="CS188" s="381">
        <f>CR188*(1-VLOOKUP($AW188,'MP-2019_Female'!$A$3:$CH$103,IF(CS$104&gt;2034,84,(60+(CS$104-$AX$104)))))</f>
        <v>0.40174177095015789</v>
      </c>
      <c r="CT188" s="381">
        <f>CS188*(1-VLOOKUP($AW188,'MP-2019_Female'!$A$3:$CH$103,IF(CT$104&gt;2034,84,(60+(CT$104-$AX$104)))))</f>
        <v>0.40061689399149747</v>
      </c>
      <c r="CU188" s="381">
        <f>CT188*(1-VLOOKUP($AW188,'MP-2019_Female'!$A$3:$CH$103,IF(CU$104&gt;2034,84,(60+(CU$104-$AX$104)))))</f>
        <v>0.39949516668832125</v>
      </c>
      <c r="CV188" s="381">
        <f>CU188*(1-VLOOKUP($AW188,'MP-2019_Female'!$A$3:$CH$103,IF(CV$104&gt;2034,84,(60+(CV$104-$AX$104)))))</f>
        <v>0.39837658022159395</v>
      </c>
      <c r="CW188" s="381">
        <f>CV188*(1-VLOOKUP($AW188,'MP-2019_Female'!$A$3:$CH$103,IF(CW$104&gt;2034,84,(60+(CW$104-$AX$104)))))</f>
        <v>0.39726112579697348</v>
      </c>
      <c r="CX188" s="381">
        <f>CW188*(1-VLOOKUP($AW188,'MP-2019_Female'!$A$3:$CH$103,IF(CX$104&gt;2034,84,(60+(CX$104-$AX$104)))))</f>
        <v>0.39614879464474195</v>
      </c>
      <c r="CY188" s="381">
        <f>CX188*(1-VLOOKUP($AW188,'MP-2019_Female'!$A$3:$CH$103,IF(CY$104&gt;2034,84,(60+(CY$104-$AX$104)))))</f>
        <v>0.39503957801973666</v>
      </c>
      <c r="CZ188" s="381">
        <f>CY188*(1-VLOOKUP($AW188,'MP-2019_Female'!$A$3:$CH$103,IF(CZ$104&gt;2034,84,(60+(CZ$104-$AX$104)))))</f>
        <v>0.39393346720128136</v>
      </c>
      <c r="DA188" s="381">
        <f>CZ188*(1-VLOOKUP($AW188,'MP-2019_Female'!$A$3:$CH$103,IF(DA$104&gt;2034,84,(60+(DA$104-$AX$104)))))</f>
        <v>0.39283045349311774</v>
      </c>
      <c r="DB188" s="381">
        <f>DA188*(1-VLOOKUP($AW188,'MP-2019_Female'!$A$3:$CH$103,IF(DB$104&gt;2034,84,(60+(DB$104-$AX$104)))))</f>
        <v>0.39173052822333698</v>
      </c>
      <c r="DC188" s="381">
        <f>DB188*(1-VLOOKUP($AW188,'MP-2019_Female'!$A$3:$CH$103,IF(DC$104&gt;2034,84,(60+(DC$104-$AX$104)))))</f>
        <v>0.39063368274431165</v>
      </c>
      <c r="DD188" s="381">
        <f>DC188*(1-VLOOKUP($AW188,'MP-2019_Female'!$A$3:$CH$103,IF(DD$104&gt;2034,84,(60+(DD$104-$AX$104)))))</f>
        <v>0.38953990843262759</v>
      </c>
      <c r="DE188" s="381">
        <f>DD188*(1-VLOOKUP($AW188,'MP-2019_Female'!$A$3:$CH$103,IF(DE$104&gt;2034,84,(60+(DE$104-$AX$104)))))</f>
        <v>0.38844919668901623</v>
      </c>
      <c r="DF188" s="381">
        <f>DE188*(1-VLOOKUP($AW188,'MP-2019_Female'!$A$3:$CH$103,IF(DF$104&gt;2034,84,(60+(DF$104-$AX$104)))))</f>
        <v>0.38736153893828695</v>
      </c>
      <c r="DG188" s="381">
        <f>DF188*(1-VLOOKUP($AW188,'MP-2019_Female'!$A$3:$CH$103,IF(DG$104&gt;2034,84,(60+(DG$104-$AX$104)))))</f>
        <v>0.38627692662925972</v>
      </c>
      <c r="DH188" s="381">
        <f>DG188*(1-VLOOKUP($AW188,'MP-2019_Female'!$A$3:$CH$103,IF(DH$104&gt;2034,84,(60+(DH$104-$AX$104)))))</f>
        <v>0.38519535123469778</v>
      </c>
      <c r="DI188" s="381">
        <f>DH188*(1-VLOOKUP($AW188,'MP-2019_Female'!$A$3:$CH$103,IF(DI$104&gt;2034,84,(60+(DI$104-$AX$104)))))</f>
        <v>0.38411680425124062</v>
      </c>
      <c r="DJ188" s="381">
        <f>DI188*(1-VLOOKUP($AW188,'MP-2019_Female'!$A$3:$CH$103,IF(DJ$104&gt;2034,84,(60+(DJ$104-$AX$104)))))</f>
        <v>0.38304127719933712</v>
      </c>
      <c r="DK188" s="381">
        <f>DJ188*(1-VLOOKUP($AW188,'MP-2019_Female'!$A$3:$CH$103,IF(DK$104&gt;2034,84,(60+(DK$104-$AX$104)))))</f>
        <v>0.38196876162317894</v>
      </c>
      <c r="DL188" s="381">
        <f>DK188*(1-VLOOKUP($AW188,'MP-2019_Female'!$A$3:$CH$103,IF(DL$104&gt;2034,84,(60+(DL$104-$AX$104)))))</f>
        <v>0.38089924909063405</v>
      </c>
      <c r="DM188" s="381">
        <f>DL188*(1-VLOOKUP($AW188,'MP-2019_Female'!$A$3:$CH$103,IF(DM$104&gt;2034,84,(60+(DM$104-$AX$104)))))</f>
        <v>0.37983273119318028</v>
      </c>
      <c r="DN188" s="381">
        <f>DM188*(1-VLOOKUP($AW188,'MP-2019_Female'!$A$3:$CH$103,IF(DN$104&gt;2034,84,(60+(DN$104-$AX$104)))))</f>
        <v>0.37876919954583937</v>
      </c>
      <c r="DO188" s="381">
        <f>DN188*(1-VLOOKUP($AW188,'MP-2019_Female'!$A$3:$CH$103,IF(DO$104&gt;2034,84,(60+(DO$104-$AX$104)))))</f>
        <v>0.377708645787111</v>
      </c>
      <c r="DP188" s="381">
        <f>DO188*(1-VLOOKUP($AW188,'MP-2019_Female'!$A$3:$CH$103,IF(DP$104&gt;2034,84,(60+(DP$104-$AX$104)))))</f>
        <v>0.3766510615789071</v>
      </c>
      <c r="DQ188" s="381">
        <f>DP188*(1-VLOOKUP($AW188,'MP-2019_Female'!$A$3:$CH$103,IF(DQ$104&gt;2034,84,(60+(DQ$104-$AX$104)))))</f>
        <v>0.37559643860648617</v>
      </c>
      <c r="DR188" s="381">
        <f>DQ188*(1-VLOOKUP($AW188,'MP-2019_Female'!$A$3:$CH$103,IF(DR$104&gt;2034,84,(60+(DR$104-$AX$104)))))</f>
        <v>0.37454476857838798</v>
      </c>
      <c r="DS188" s="381">
        <f>DR188*(1-VLOOKUP($AW188,'MP-2019_Female'!$A$3:$CH$103,IF(DS$104&gt;2034,84,(60+(DS$104-$AX$104)))))</f>
        <v>0.37349604322636848</v>
      </c>
      <c r="DT188" s="381">
        <f>DS188*(1-VLOOKUP($AW188,'MP-2019_Female'!$A$3:$CH$103,IF(DT$104&gt;2034,84,(60+(DT$104-$AX$104)))))</f>
        <v>0.37245025430533463</v>
      </c>
      <c r="DU188" s="381">
        <f>DT188*(1-VLOOKUP($AW188,'MP-2019_Female'!$A$3:$CH$103,IF(DU$104&gt;2034,84,(60+(DU$104-$AX$104)))))</f>
        <v>0.37140739359327968</v>
      </c>
      <c r="DV188" s="381">
        <f>DU188*(1-VLOOKUP($AW188,'MP-2019_Female'!$A$3:$CH$103,IF(DV$104&gt;2034,84,(60+(DV$104-$AX$104)))))</f>
        <v>0.37036745289121847</v>
      </c>
      <c r="DW188" s="381">
        <f>DV188*(1-VLOOKUP($AW188,'MP-2019_Female'!$A$3:$CH$103,IF(DW$104&gt;2034,84,(60+(DW$104-$AX$104)))))</f>
        <v>0.36933042402312305</v>
      </c>
      <c r="DX188" s="381">
        <f>DW188*(1-VLOOKUP($AW188,'MP-2019_Female'!$A$3:$CH$103,IF(DX$104&gt;2034,84,(60+(DX$104-$AX$104)))))</f>
        <v>0.36829629883585829</v>
      </c>
      <c r="DY188" s="381">
        <f>DX188*(1-VLOOKUP($AW188,'MP-2019_Female'!$A$3:$CH$103,IF(DY$104&gt;2034,84,(60+(DY$104-$AX$104)))))</f>
        <v>0.36726506919911789</v>
      </c>
      <c r="DZ188" s="381">
        <f>DY188*(1-VLOOKUP($AW188,'MP-2019_Female'!$A$3:$CH$103,IF(DZ$104&gt;2034,84,(60+(DZ$104-$AX$104)))))</f>
        <v>0.36623672700536036</v>
      </c>
      <c r="EA188" s="381">
        <f>DZ188*(1-VLOOKUP($AW188,'MP-2019_Female'!$A$3:$CH$103,IF(EA$104&gt;2034,84,(60+(EA$104-$AX$104)))))</f>
        <v>0.36521126416974536</v>
      </c>
      <c r="EB188" s="381">
        <f>EA188*(1-VLOOKUP($AW188,'MP-2019_Female'!$A$3:$CH$103,IF(EB$104&gt;2034,84,(60+(EB$104-$AX$104)))))</f>
        <v>0.36418867263007004</v>
      </c>
      <c r="EC188" s="381">
        <f>EB188*(1-VLOOKUP($AW188,'MP-2019_Female'!$A$3:$CH$103,IF(EC$104&gt;2034,84,(60+(EC$104-$AX$104)))))</f>
        <v>0.36316894434670582</v>
      </c>
      <c r="ED188" s="381">
        <f>EC188*(1-VLOOKUP($AW188,'MP-2019_Female'!$A$3:$CH$103,IF(ED$104&gt;2034,84,(60+(ED$104-$AX$104)))))</f>
        <v>0.36215207130253502</v>
      </c>
      <c r="EE188" s="381">
        <f>ED188*(1-VLOOKUP($AW188,'MP-2019_Female'!$A$3:$CH$103,IF(EE$104&gt;2034,84,(60+(EE$104-$AX$104)))))</f>
        <v>0.36113804550288792</v>
      </c>
      <c r="EF188" s="381">
        <f>EE188*(1-VLOOKUP($AW188,'MP-2019_Female'!$A$3:$CH$103,IF(EF$104&gt;2034,84,(60+(EF$104-$AX$104)))))</f>
        <v>0.3601268589754798</v>
      </c>
      <c r="EG188" s="381">
        <f>EF188*(1-VLOOKUP($AW188,'MP-2019_Female'!$A$3:$CH$103,IF(EG$104&gt;2034,84,(60+(EG$104-$AX$104)))))</f>
        <v>0.35911850377034843</v>
      </c>
      <c r="EH188" s="381">
        <f>EG188*(1-VLOOKUP($AW188,'MP-2019_Female'!$A$3:$CH$103,IF(EH$104&gt;2034,84,(60+(EH$104-$AX$104)))))</f>
        <v>0.35811297195979147</v>
      </c>
      <c r="EI188" s="381">
        <f>EH188*(1-VLOOKUP($AW188,'MP-2019_Female'!$A$3:$CH$103,IF(EI$104&gt;2034,84,(60+(EI$104-$AX$104)))))</f>
        <v>0.35711025563830406</v>
      </c>
      <c r="EJ188" s="381">
        <f>EI188*(1-VLOOKUP($AW188,'MP-2019_Female'!$A$3:$CH$103,IF(EJ$104&gt;2034,84,(60+(EJ$104-$AX$104)))))</f>
        <v>0.35611034692251681</v>
      </c>
      <c r="EK188" s="381">
        <f>EJ188*(1-VLOOKUP($AW188,'MP-2019_Female'!$A$3:$CH$103,IF(EK$104&gt;2034,84,(60+(EK$104-$AX$104)))))</f>
        <v>0.35511323795113375</v>
      </c>
      <c r="EL188" s="381">
        <f>EK188*(1-VLOOKUP($AW188,'MP-2019_Female'!$A$3:$CH$103,IF(EL$104&gt;2034,84,(60+(EL$104-$AX$104)))))</f>
        <v>0.35411892088487057</v>
      </c>
      <c r="EM188" s="381">
        <f>EL188*(1-VLOOKUP($AW188,'MP-2019_Female'!$A$3:$CH$103,IF(EM$104&gt;2034,84,(60+(EM$104-$AX$104)))))</f>
        <v>0.35312738790639292</v>
      </c>
      <c r="EN188" s="381">
        <f>EM188*(1-VLOOKUP($AW188,'MP-2019_Female'!$A$3:$CH$103,IF(EN$104&gt;2034,84,(60+(EN$104-$AX$104)))))</f>
        <v>0.35213863122025502</v>
      </c>
      <c r="EO188" s="381">
        <f>EN188*(1-VLOOKUP($AW188,'MP-2019_Female'!$A$3:$CH$103,IF(EO$104&gt;2034,84,(60+(EO$104-$AX$104)))))</f>
        <v>0.35115264305283828</v>
      </c>
      <c r="EP188" s="381">
        <f>EO188*(1-VLOOKUP($AW188,'MP-2019_Female'!$A$3:$CH$103,IF(EP$104&gt;2034,84,(60+(EP$104-$AX$104)))))</f>
        <v>0.35016941565229032</v>
      </c>
      <c r="EQ188" s="381">
        <f>EP188*(1-VLOOKUP($AW188,'MP-2019_Female'!$A$3:$CH$103,IF(EQ$104&gt;2034,84,(60+(EQ$104-$AX$104)))))</f>
        <v>0.34918894128846389</v>
      </c>
      <c r="ER188" s="381">
        <f>EQ188*(1-VLOOKUP($AW188,'MP-2019_Female'!$A$3:$CH$103,IF(ER$104&gt;2034,84,(60+(ER$104-$AX$104)))))</f>
        <v>0.34821121225285617</v>
      </c>
      <c r="ES188" s="381">
        <f>ER188*(1-VLOOKUP($AW188,'MP-2019_Female'!$A$3:$CH$103,IF(ES$104&gt;2034,84,(60+(ES$104-$AX$104)))))</f>
        <v>0.34723622085854816</v>
      </c>
      <c r="ET188" s="381">
        <f>ES188*(1-VLOOKUP($AW188,'MP-2019_Female'!$A$3:$CH$103,IF(ET$104&gt;2034,84,(60+(ET$104-$AX$104)))))</f>
        <v>0.34626395944014421</v>
      </c>
      <c r="EU188" s="381">
        <f>ET188*(1-VLOOKUP($AW188,'MP-2019_Female'!$A$3:$CH$103,IF(EU$104&gt;2034,84,(60+(EU$104-$AX$104)))))</f>
        <v>0.34529442035371177</v>
      </c>
      <c r="EV188" s="381">
        <f>EU188*(1-VLOOKUP($AW188,'MP-2019_Female'!$A$3:$CH$103,IF(EV$104&gt;2034,84,(60+(EV$104-$AX$104)))))</f>
        <v>0.34432759597672136</v>
      </c>
      <c r="EW188" s="381">
        <f>EV188*(1-VLOOKUP($AW188,'MP-2019_Female'!$A$3:$CH$103,IF(EW$104&gt;2034,84,(60+(EW$104-$AX$104)))))</f>
        <v>0.3433634787079865</v>
      </c>
      <c r="EX188" s="381">
        <f>EW188*(1-VLOOKUP($AW188,'MP-2019_Female'!$A$3:$CH$103,IF(EX$104&gt;2034,84,(60+(EX$104-$AX$104)))))</f>
        <v>0.34240206096760412</v>
      </c>
      <c r="EY188" s="381">
        <f>EX188*(1-VLOOKUP($AW188,'MP-2019_Female'!$A$3:$CH$103,IF(EY$104&gt;2034,84,(60+(EY$104-$AX$104)))))</f>
        <v>0.34144333519689479</v>
      </c>
      <c r="EZ188" s="381">
        <f>EY188*(1-VLOOKUP($AW188,'MP-2019_Female'!$A$3:$CH$103,IF(EZ$104&gt;2034,84,(60+(EZ$104-$AX$104)))))</f>
        <v>0.34048729385834348</v>
      </c>
      <c r="FA188" s="381">
        <f>EZ188*(1-VLOOKUP($AW188,'MP-2019_Female'!$A$3:$CH$103,IF(FA$104&gt;2034,84,(60+(FA$104-$AX$104)))))</f>
        <v>0.33953392943554012</v>
      </c>
      <c r="FB188" s="381">
        <f>FA188*(1-VLOOKUP($AW188,'MP-2019_Female'!$A$3:$CH$103,IF(FB$104&gt;2034,84,(60+(FB$104-$AX$104)))))</f>
        <v>0.33858323443312061</v>
      </c>
      <c r="FC188" s="381">
        <f>FB188*(1-VLOOKUP($AW188,'MP-2019_Female'!$A$3:$CH$103,IF(FC$104&gt;2034,84,(60+(FC$104-$AX$104)))))</f>
        <v>0.33763520137670788</v>
      </c>
      <c r="FD188" s="381">
        <f>FC188*(1-VLOOKUP($AW188,'MP-2019_Female'!$A$3:$CH$103,IF(FD$104&gt;2034,84,(60+(FD$104-$AX$104)))))</f>
        <v>0.33668982281285309</v>
      </c>
      <c r="FE188" s="381">
        <f>FD188*(1-VLOOKUP($AW188,'MP-2019_Female'!$A$3:$CH$103,IF(FE$104&gt;2034,84,(60+(FE$104-$AX$104)))))</f>
        <v>0.33574709130897712</v>
      </c>
      <c r="FF188" s="381">
        <f>FE188*(1-VLOOKUP($AW188,'MP-2019_Female'!$A$3:$CH$103,IF(FF$104&gt;2034,84,(60+(FF$104-$AX$104)))))</f>
        <v>0.33480699945331199</v>
      </c>
      <c r="FG188" s="381">
        <f>FF188*(1-VLOOKUP($AW188,'MP-2019_Female'!$A$3:$CH$103,IF(FG$104&gt;2034,84,(60+(FG$104-$AX$104)))))</f>
        <v>0.33386953985484269</v>
      </c>
      <c r="FH188" s="381">
        <f>FG188*(1-VLOOKUP($AW188,'MP-2019_Female'!$A$3:$CH$103,IF(FH$104&gt;2034,84,(60+(FH$104-$AX$104)))))</f>
        <v>0.33293470514324913</v>
      </c>
      <c r="FI188" s="381">
        <f>FH188*(1-VLOOKUP($AW188,'MP-2019_Female'!$A$3:$CH$103,IF(FI$104&gt;2034,84,(60+(FI$104-$AX$104)))))</f>
        <v>0.33200248796884801</v>
      </c>
      <c r="FJ188" s="381">
        <f>FI188*(1-VLOOKUP($AW188,'MP-2019_Female'!$A$3:$CH$103,IF(FJ$104&gt;2034,84,(60+(FJ$104-$AX$104)))))</f>
        <v>0.33107288100253524</v>
      </c>
      <c r="FK188" s="381">
        <f>FJ188*(1-VLOOKUP($AW188,'MP-2019_Female'!$A$3:$CH$103,IF(FK$104&gt;2034,84,(60+(FK$104-$AX$104)))))</f>
        <v>0.33014587693572811</v>
      </c>
      <c r="FL188" s="381">
        <f>FK188*(1-VLOOKUP($AW188,'MP-2019_Female'!$A$3:$CH$103,IF(FL$104&gt;2034,84,(60+(FL$104-$AX$104)))))</f>
        <v>0.32922146848030809</v>
      </c>
      <c r="FM188" s="381">
        <f>FL188*(1-VLOOKUP($AW188,'MP-2019_Female'!$A$3:$CH$103,IF(FM$104&gt;2034,84,(60+(FM$104-$AX$104)))))</f>
        <v>0.32829964836856323</v>
      </c>
      <c r="FN188" s="381">
        <f>FM188*(1-VLOOKUP($AW188,'MP-2019_Female'!$A$3:$CH$103,IF(FN$104&gt;2034,84,(60+(FN$104-$AX$104)))))</f>
        <v>0.32738040935313123</v>
      </c>
    </row>
    <row r="189" spans="49:170">
      <c r="AW189" s="172">
        <v>109</v>
      </c>
      <c r="AX189" s="199">
        <f t="shared" si="34"/>
        <v>0.46022905863693003</v>
      </c>
      <c r="AY189" s="334">
        <f t="shared" si="35"/>
        <v>0.46527670000000004</v>
      </c>
      <c r="AZ189" s="381">
        <f>AY189*(1-VLOOKUP($AW189,'MP-2019_Female'!$A$3:$CH$103,IF(AZ$104&gt;2034,84,(60+(AZ$104-$AX$104)))))</f>
        <v>0.46434614660000006</v>
      </c>
      <c r="BA189" s="381">
        <f>AZ189*(1-VLOOKUP($AW189,'MP-2019_Female'!$A$3:$CH$103,IF(BA$104&gt;2034,84,(60+(BA$104-$AX$104)))))</f>
        <v>0.46351032353612004</v>
      </c>
      <c r="BB189" s="381">
        <f>BA189*(1-VLOOKUP($AW189,'MP-2019_Female'!$A$3:$CH$103,IF(BB$104&gt;2034,84,(60+(BB$104-$AX$104)))))</f>
        <v>0.46276870701846223</v>
      </c>
      <c r="BC189" s="381">
        <f>BB189*(1-VLOOKUP($AW189,'MP-2019_Female'!$A$3:$CH$103,IF(BC$104&gt;2034,84,(60+(BC$104-$AX$104)))))</f>
        <v>0.46216710769933822</v>
      </c>
      <c r="BD189" s="381">
        <f>BC189*(1-VLOOKUP($AW189,'MP-2019_Female'!$A$3:$CH$103,IF(BD$104&gt;2034,84,(60+(BD$104-$AX$104)))))</f>
        <v>0.46165872388086893</v>
      </c>
      <c r="BE189" s="381">
        <f>BD189*(1-VLOOKUP($AW189,'MP-2019_Female'!$A$3:$CH$103,IF(BE$104&gt;2034,84,(60+(BE$104-$AX$104)))))</f>
        <v>0.46119706515698805</v>
      </c>
      <c r="BF189" s="381">
        <f>BE189*(1-VLOOKUP($AW189,'MP-2019_Female'!$A$3:$CH$103,IF(BF$104&gt;2034,84,(60+(BF$104-$AX$104)))))</f>
        <v>0.46073586809183104</v>
      </c>
      <c r="BG189" s="381">
        <f>BF189*(1-VLOOKUP($AW189,'MP-2019_Female'!$A$3:$CH$103,IF(BG$104&gt;2034,84,(60+(BG$104-$AX$104)))))</f>
        <v>0.46022905863693003</v>
      </c>
      <c r="BH189" s="381">
        <f>BG189*(1-VLOOKUP($AW189,'MP-2019_Female'!$A$3:$CH$103,IF(BH$104&gt;2034,84,(60+(BH$104-$AX$104)))))</f>
        <v>0.45972280667242943</v>
      </c>
      <c r="BI189" s="381">
        <f>BH189*(1-VLOOKUP($AW189,'MP-2019_Female'!$A$3:$CH$103,IF(BI$104&gt;2034,84,(60+(BI$104-$AX$104)))))</f>
        <v>0.45917113930442255</v>
      </c>
      <c r="BJ189" s="471">
        <f>BI189*(1-VLOOKUP($AW189,'MP-2019_Female'!$A$3:$CH$103,IF(BJ$104&gt;2034,84,(60+(BJ$104-$AX$104)))))</f>
        <v>0.45857421682332683</v>
      </c>
      <c r="BK189" s="381">
        <f>BJ189*(1-VLOOKUP($AW189,'MP-2019_Female'!$A$3:$CH$103,IF(BK$104&gt;2034,84,(60+(BK$104-$AX$104)))))</f>
        <v>0.45793221291977421</v>
      </c>
      <c r="BL189" s="381">
        <f>BK189*(1-VLOOKUP($AW189,'MP-2019_Female'!$A$3:$CH$103,IF(BL$104&gt;2034,84,(60+(BL$104-$AX$104)))))</f>
        <v>0.45724531460039458</v>
      </c>
      <c r="BM189" s="381">
        <f>BL189*(1-VLOOKUP($AW189,'MP-2019_Female'!$A$3:$CH$103,IF(BM$104&gt;2034,84,(60+(BM$104-$AX$104)))))</f>
        <v>0.45651372209703395</v>
      </c>
      <c r="BN189" s="381">
        <f>BM189*(1-VLOOKUP($AW189,'MP-2019_Female'!$A$3:$CH$103,IF(BN$104&gt;2034,84,(60+(BN$104-$AX$104)))))</f>
        <v>0.45573764876946898</v>
      </c>
      <c r="BO189" s="381">
        <f>BN189*(1-VLOOKUP($AW189,'MP-2019_Female'!$A$3:$CH$103,IF(BO$104&gt;2034,84,(60+(BO$104-$AX$104)))))</f>
        <v>0.45491732100168392</v>
      </c>
      <c r="BP189" s="381">
        <f>BO189*(1-VLOOKUP($AW189,'MP-2019_Female'!$A$3:$CH$103,IF(BP$104&gt;2034,84,(60+(BP$104-$AX$104)))))</f>
        <v>0.45405297809178069</v>
      </c>
      <c r="BQ189" s="381">
        <f>BP189*(1-VLOOKUP($AW189,'MP-2019_Female'!$A$3:$CH$103,IF(BQ$104&gt;2034,84,(60+(BQ$104-$AX$104)))))</f>
        <v>0.45314487213559712</v>
      </c>
      <c r="BR189" s="381">
        <f>BQ189*(1-VLOOKUP($AW189,'MP-2019_Female'!$A$3:$CH$103,IF(BR$104&gt;2034,84,(60+(BR$104-$AX$104)))))</f>
        <v>0.45219326790411235</v>
      </c>
      <c r="BS189" s="381">
        <f>BR189*(1-VLOOKUP($AW189,'MP-2019_Female'!$A$3:$CH$103,IF(BS$104&gt;2034,84,(60+(BS$104-$AX$104)))))</f>
        <v>0.45119844271472331</v>
      </c>
      <c r="BT189" s="381">
        <f>BS189*(1-VLOOKUP($AW189,'MP-2019_Female'!$A$3:$CH$103,IF(BT$104&gt;2034,84,(60+(BT$104-$AX$104)))))</f>
        <v>0.45020580614075095</v>
      </c>
      <c r="BU189" s="381">
        <f>BT189*(1-VLOOKUP($AW189,'MP-2019_Female'!$A$3:$CH$103,IF(BU$104&gt;2034,84,(60+(BU$104-$AX$104)))))</f>
        <v>0.44917033278662721</v>
      </c>
      <c r="BV189" s="381">
        <f>BU189*(1-VLOOKUP($AW189,'MP-2019_Female'!$A$3:$CH$103,IF(BV$104&gt;2034,84,(60+(BV$104-$AX$104)))))</f>
        <v>0.4480923239879393</v>
      </c>
      <c r="BW189" s="381">
        <f>BV189*(1-VLOOKUP($AW189,'MP-2019_Female'!$A$3:$CH$103,IF(BW$104&gt;2034,84,(60+(BW$104-$AX$104)))))</f>
        <v>0.44697209317796949</v>
      </c>
      <c r="BX189" s="381">
        <f>BW189*(1-VLOOKUP($AW189,'MP-2019_Female'!$A$3:$CH$103,IF(BX$104&gt;2034,84,(60+(BX$104-$AX$104)))))</f>
        <v>0.44589936015434239</v>
      </c>
      <c r="BY189" s="381">
        <f>BX189*(1-VLOOKUP($AW189,'MP-2019_Female'!$A$3:$CH$103,IF(BY$104&gt;2034,84,(60+(BY$104-$AX$104)))))</f>
        <v>0.44482920168997198</v>
      </c>
      <c r="BZ189" s="381">
        <f>BY189*(1-VLOOKUP($AW189,'MP-2019_Female'!$A$3:$CH$103,IF(BZ$104&gt;2034,84,(60+(BZ$104-$AX$104)))))</f>
        <v>0.44376161160591604</v>
      </c>
      <c r="CA189" s="381">
        <f>BZ189*(1-VLOOKUP($AW189,'MP-2019_Female'!$A$3:$CH$103,IF(CA$104&gt;2034,84,(60+(CA$104-$AX$104)))))</f>
        <v>0.44269658373806187</v>
      </c>
      <c r="CB189" s="381">
        <f>CA189*(1-VLOOKUP($AW189,'MP-2019_Female'!$A$3:$CH$103,IF(CB$104&gt;2034,84,(60+(CB$104-$AX$104)))))</f>
        <v>0.44163411193709051</v>
      </c>
      <c r="CC189" s="381">
        <f>CB189*(1-VLOOKUP($AW189,'MP-2019_Female'!$A$3:$CH$103,IF(CC$104&gt;2034,84,(60+(CC$104-$AX$104)))))</f>
        <v>0.44057419006844151</v>
      </c>
      <c r="CD189" s="381">
        <f>CC189*(1-VLOOKUP($AW189,'MP-2019_Female'!$A$3:$CH$103,IF(CD$104&gt;2034,84,(60+(CD$104-$AX$104)))))</f>
        <v>0.43951681201227727</v>
      </c>
      <c r="CE189" s="381">
        <f>CD189*(1-VLOOKUP($AW189,'MP-2019_Female'!$A$3:$CH$103,IF(CE$104&gt;2034,84,(60+(CE$104-$AX$104)))))</f>
        <v>0.4384619716634478</v>
      </c>
      <c r="CF189" s="381">
        <f>CE189*(1-VLOOKUP($AW189,'MP-2019_Female'!$A$3:$CH$103,IF(CF$104&gt;2034,84,(60+(CF$104-$AX$104)))))</f>
        <v>0.43740966293145556</v>
      </c>
      <c r="CG189" s="381">
        <f>CF189*(1-VLOOKUP($AW189,'MP-2019_Female'!$A$3:$CH$103,IF(CG$104&gt;2034,84,(60+(CG$104-$AX$104)))))</f>
        <v>0.43635987974042006</v>
      </c>
      <c r="CH189" s="381">
        <f>CG189*(1-VLOOKUP($AW189,'MP-2019_Female'!$A$3:$CH$103,IF(CH$104&gt;2034,84,(60+(CH$104-$AX$104)))))</f>
        <v>0.43531261602904309</v>
      </c>
      <c r="CI189" s="381">
        <f>CH189*(1-VLOOKUP($AW189,'MP-2019_Female'!$A$3:$CH$103,IF(CI$104&gt;2034,84,(60+(CI$104-$AX$104)))))</f>
        <v>0.43426786575057341</v>
      </c>
      <c r="CJ189" s="381">
        <f>CI189*(1-VLOOKUP($AW189,'MP-2019_Female'!$A$3:$CH$103,IF(CJ$104&gt;2034,84,(60+(CJ$104-$AX$104)))))</f>
        <v>0.43322562287277205</v>
      </c>
      <c r="CK189" s="381">
        <f>CJ189*(1-VLOOKUP($AW189,'MP-2019_Female'!$A$3:$CH$103,IF(CK$104&gt;2034,84,(60+(CK$104-$AX$104)))))</f>
        <v>0.43218588137787745</v>
      </c>
      <c r="CL189" s="381">
        <f>CK189*(1-VLOOKUP($AW189,'MP-2019_Female'!$A$3:$CH$103,IF(CL$104&gt;2034,84,(60+(CL$104-$AX$104)))))</f>
        <v>0.43114863526257058</v>
      </c>
      <c r="CM189" s="381">
        <f>CL189*(1-VLOOKUP($AW189,'MP-2019_Female'!$A$3:$CH$103,IF(CM$104&gt;2034,84,(60+(CM$104-$AX$104)))))</f>
        <v>0.43011387853794042</v>
      </c>
      <c r="CN189" s="381">
        <f>CM189*(1-VLOOKUP($AW189,'MP-2019_Female'!$A$3:$CH$103,IF(CN$104&gt;2034,84,(60+(CN$104-$AX$104)))))</f>
        <v>0.42908160522944938</v>
      </c>
      <c r="CO189" s="381">
        <f>CN189*(1-VLOOKUP($AW189,'MP-2019_Female'!$A$3:$CH$103,IF(CO$104&gt;2034,84,(60+(CO$104-$AX$104)))))</f>
        <v>0.42805180937689874</v>
      </c>
      <c r="CP189" s="381">
        <f>CO189*(1-VLOOKUP($AW189,'MP-2019_Female'!$A$3:$CH$103,IF(CP$104&gt;2034,84,(60+(CP$104-$AX$104)))))</f>
        <v>0.42702448503439422</v>
      </c>
      <c r="CQ189" s="381">
        <f>CP189*(1-VLOOKUP($AW189,'MP-2019_Female'!$A$3:$CH$103,IF(CQ$104&gt;2034,84,(60+(CQ$104-$AX$104)))))</f>
        <v>0.42599962627031168</v>
      </c>
      <c r="CR189" s="381">
        <f>CQ189*(1-VLOOKUP($AW189,'MP-2019_Female'!$A$3:$CH$103,IF(CR$104&gt;2034,84,(60+(CR$104-$AX$104)))))</f>
        <v>0.42497722716726294</v>
      </c>
      <c r="CS189" s="381">
        <f>CR189*(1-VLOOKUP($AW189,'MP-2019_Female'!$A$3:$CH$103,IF(CS$104&gt;2034,84,(60+(CS$104-$AX$104)))))</f>
        <v>0.42395728182206155</v>
      </c>
      <c r="CT189" s="381">
        <f>CS189*(1-VLOOKUP($AW189,'MP-2019_Female'!$A$3:$CH$103,IF(CT$104&gt;2034,84,(60+(CT$104-$AX$104)))))</f>
        <v>0.42293978434568863</v>
      </c>
      <c r="CU189" s="381">
        <f>CT189*(1-VLOOKUP($AW189,'MP-2019_Female'!$A$3:$CH$103,IF(CU$104&gt;2034,84,(60+(CU$104-$AX$104)))))</f>
        <v>0.42192472886325899</v>
      </c>
      <c r="CV189" s="381">
        <f>CU189*(1-VLOOKUP($AW189,'MP-2019_Female'!$A$3:$CH$103,IF(CV$104&gt;2034,84,(60+(CV$104-$AX$104)))))</f>
        <v>0.42091210951398716</v>
      </c>
      <c r="CW189" s="381">
        <f>CV189*(1-VLOOKUP($AW189,'MP-2019_Female'!$A$3:$CH$103,IF(CW$104&gt;2034,84,(60+(CW$104-$AX$104)))))</f>
        <v>0.4199019204511536</v>
      </c>
      <c r="CX189" s="381">
        <f>CW189*(1-VLOOKUP($AW189,'MP-2019_Female'!$A$3:$CH$103,IF(CX$104&gt;2034,84,(60+(CX$104-$AX$104)))))</f>
        <v>0.41889415584207085</v>
      </c>
      <c r="CY189" s="381">
        <f>CX189*(1-VLOOKUP($AW189,'MP-2019_Female'!$A$3:$CH$103,IF(CY$104&gt;2034,84,(60+(CY$104-$AX$104)))))</f>
        <v>0.41788880986804988</v>
      </c>
      <c r="CZ189" s="381">
        <f>CY189*(1-VLOOKUP($AW189,'MP-2019_Female'!$A$3:$CH$103,IF(CZ$104&gt;2034,84,(60+(CZ$104-$AX$104)))))</f>
        <v>0.41688587672436656</v>
      </c>
      <c r="DA189" s="381">
        <f>CZ189*(1-VLOOKUP($AW189,'MP-2019_Female'!$A$3:$CH$103,IF(DA$104&gt;2034,84,(60+(DA$104-$AX$104)))))</f>
        <v>0.41588535062022808</v>
      </c>
      <c r="DB189" s="381">
        <f>DA189*(1-VLOOKUP($AW189,'MP-2019_Female'!$A$3:$CH$103,IF(DB$104&gt;2034,84,(60+(DB$104-$AX$104)))))</f>
        <v>0.41488722577873954</v>
      </c>
      <c r="DC189" s="381">
        <f>DB189*(1-VLOOKUP($AW189,'MP-2019_Female'!$A$3:$CH$103,IF(DC$104&gt;2034,84,(60+(DC$104-$AX$104)))))</f>
        <v>0.41389149643687057</v>
      </c>
      <c r="DD189" s="381">
        <f>DC189*(1-VLOOKUP($AW189,'MP-2019_Female'!$A$3:$CH$103,IF(DD$104&gt;2034,84,(60+(DD$104-$AX$104)))))</f>
        <v>0.41289815684542208</v>
      </c>
      <c r="DE189" s="381">
        <f>DD189*(1-VLOOKUP($AW189,'MP-2019_Female'!$A$3:$CH$103,IF(DE$104&gt;2034,84,(60+(DE$104-$AX$104)))))</f>
        <v>0.41190720126899311</v>
      </c>
      <c r="DF189" s="381">
        <f>DE189*(1-VLOOKUP($AW189,'MP-2019_Female'!$A$3:$CH$103,IF(DF$104&gt;2034,84,(60+(DF$104-$AX$104)))))</f>
        <v>0.41091862398594753</v>
      </c>
      <c r="DG189" s="381">
        <f>DF189*(1-VLOOKUP($AW189,'MP-2019_Female'!$A$3:$CH$103,IF(DG$104&gt;2034,84,(60+(DG$104-$AX$104)))))</f>
        <v>0.40993241928838126</v>
      </c>
      <c r="DH189" s="381">
        <f>DG189*(1-VLOOKUP($AW189,'MP-2019_Female'!$A$3:$CH$103,IF(DH$104&gt;2034,84,(60+(DH$104-$AX$104)))))</f>
        <v>0.40894858148208918</v>
      </c>
      <c r="DI189" s="381">
        <f>DH189*(1-VLOOKUP($AW189,'MP-2019_Female'!$A$3:$CH$103,IF(DI$104&gt;2034,84,(60+(DI$104-$AX$104)))))</f>
        <v>0.40796710488653221</v>
      </c>
      <c r="DJ189" s="381">
        <f>DI189*(1-VLOOKUP($AW189,'MP-2019_Female'!$A$3:$CH$103,IF(DJ$104&gt;2034,84,(60+(DJ$104-$AX$104)))))</f>
        <v>0.40698798383480456</v>
      </c>
      <c r="DK189" s="381">
        <f>DJ189*(1-VLOOKUP($AW189,'MP-2019_Female'!$A$3:$CH$103,IF(DK$104&gt;2034,84,(60+(DK$104-$AX$104)))))</f>
        <v>0.40601121267360102</v>
      </c>
      <c r="DL189" s="381">
        <f>DK189*(1-VLOOKUP($AW189,'MP-2019_Female'!$A$3:$CH$103,IF(DL$104&gt;2034,84,(60+(DL$104-$AX$104)))))</f>
        <v>0.40503678576318441</v>
      </c>
      <c r="DM189" s="381">
        <f>DL189*(1-VLOOKUP($AW189,'MP-2019_Female'!$A$3:$CH$103,IF(DM$104&gt;2034,84,(60+(DM$104-$AX$104)))))</f>
        <v>0.4040646974773528</v>
      </c>
      <c r="DN189" s="381">
        <f>DM189*(1-VLOOKUP($AW189,'MP-2019_Female'!$A$3:$CH$103,IF(DN$104&gt;2034,84,(60+(DN$104-$AX$104)))))</f>
        <v>0.40309494220340719</v>
      </c>
      <c r="DO189" s="381">
        <f>DN189*(1-VLOOKUP($AW189,'MP-2019_Female'!$A$3:$CH$103,IF(DO$104&gt;2034,84,(60+(DO$104-$AX$104)))))</f>
        <v>0.40212751434211902</v>
      </c>
      <c r="DP189" s="381">
        <f>DO189*(1-VLOOKUP($AW189,'MP-2019_Female'!$A$3:$CH$103,IF(DP$104&gt;2034,84,(60+(DP$104-$AX$104)))))</f>
        <v>0.40116240830769795</v>
      </c>
      <c r="DQ189" s="381">
        <f>DP189*(1-VLOOKUP($AW189,'MP-2019_Female'!$A$3:$CH$103,IF(DQ$104&gt;2034,84,(60+(DQ$104-$AX$104)))))</f>
        <v>0.40019961852775948</v>
      </c>
      <c r="DR189" s="381">
        <f>DQ189*(1-VLOOKUP($AW189,'MP-2019_Female'!$A$3:$CH$103,IF(DR$104&gt;2034,84,(60+(DR$104-$AX$104)))))</f>
        <v>0.39923913944329287</v>
      </c>
      <c r="DS189" s="381">
        <f>DR189*(1-VLOOKUP($AW189,'MP-2019_Female'!$A$3:$CH$103,IF(DS$104&gt;2034,84,(60+(DS$104-$AX$104)))))</f>
        <v>0.39828096550862896</v>
      </c>
      <c r="DT189" s="381">
        <f>DS189*(1-VLOOKUP($AW189,'MP-2019_Female'!$A$3:$CH$103,IF(DT$104&gt;2034,84,(60+(DT$104-$AX$104)))))</f>
        <v>0.39732509119140824</v>
      </c>
      <c r="DU189" s="381">
        <f>DT189*(1-VLOOKUP($AW189,'MP-2019_Female'!$A$3:$CH$103,IF(DU$104&gt;2034,84,(60+(DU$104-$AX$104)))))</f>
        <v>0.39637151097254886</v>
      </c>
      <c r="DV189" s="381">
        <f>DU189*(1-VLOOKUP($AW189,'MP-2019_Female'!$A$3:$CH$103,IF(DV$104&gt;2034,84,(60+(DV$104-$AX$104)))))</f>
        <v>0.39542021934621474</v>
      </c>
      <c r="DW189" s="381">
        <f>DV189*(1-VLOOKUP($AW189,'MP-2019_Female'!$A$3:$CH$103,IF(DW$104&gt;2034,84,(60+(DW$104-$AX$104)))))</f>
        <v>0.39447121081978387</v>
      </c>
      <c r="DX189" s="381">
        <f>DW189*(1-VLOOKUP($AW189,'MP-2019_Female'!$A$3:$CH$103,IF(DX$104&gt;2034,84,(60+(DX$104-$AX$104)))))</f>
        <v>0.39352447991381639</v>
      </c>
      <c r="DY189" s="381">
        <f>DX189*(1-VLOOKUP($AW189,'MP-2019_Female'!$A$3:$CH$103,IF(DY$104&gt;2034,84,(60+(DY$104-$AX$104)))))</f>
        <v>0.39258002116202323</v>
      </c>
      <c r="DZ189" s="381">
        <f>DY189*(1-VLOOKUP($AW189,'MP-2019_Female'!$A$3:$CH$103,IF(DZ$104&gt;2034,84,(60+(DZ$104-$AX$104)))))</f>
        <v>0.3916378291112344</v>
      </c>
      <c r="EA189" s="381">
        <f>DZ189*(1-VLOOKUP($AW189,'MP-2019_Female'!$A$3:$CH$103,IF(EA$104&gt;2034,84,(60+(EA$104-$AX$104)))))</f>
        <v>0.39069789832136748</v>
      </c>
      <c r="EB189" s="381">
        <f>EA189*(1-VLOOKUP($AW189,'MP-2019_Female'!$A$3:$CH$103,IF(EB$104&gt;2034,84,(60+(EB$104-$AX$104)))))</f>
        <v>0.38976022336539623</v>
      </c>
      <c r="EC189" s="381">
        <f>EB189*(1-VLOOKUP($AW189,'MP-2019_Female'!$A$3:$CH$103,IF(EC$104&gt;2034,84,(60+(EC$104-$AX$104)))))</f>
        <v>0.38882479882931931</v>
      </c>
      <c r="ED189" s="381">
        <f>EC189*(1-VLOOKUP($AW189,'MP-2019_Female'!$A$3:$CH$103,IF(ED$104&gt;2034,84,(60+(ED$104-$AX$104)))))</f>
        <v>0.38789161931212895</v>
      </c>
      <c r="EE189" s="381">
        <f>ED189*(1-VLOOKUP($AW189,'MP-2019_Female'!$A$3:$CH$103,IF(EE$104&gt;2034,84,(60+(EE$104-$AX$104)))))</f>
        <v>0.38696067942577989</v>
      </c>
      <c r="EF189" s="381">
        <f>EE189*(1-VLOOKUP($AW189,'MP-2019_Female'!$A$3:$CH$103,IF(EF$104&gt;2034,84,(60+(EF$104-$AX$104)))))</f>
        <v>0.38603197379515802</v>
      </c>
      <c r="EG189" s="381">
        <f>EF189*(1-VLOOKUP($AW189,'MP-2019_Female'!$A$3:$CH$103,IF(EG$104&gt;2034,84,(60+(EG$104-$AX$104)))))</f>
        <v>0.38510549705804964</v>
      </c>
      <c r="EH189" s="381">
        <f>EG189*(1-VLOOKUP($AW189,'MP-2019_Female'!$A$3:$CH$103,IF(EH$104&gt;2034,84,(60+(EH$104-$AX$104)))))</f>
        <v>0.38418124386511032</v>
      </c>
      <c r="EI189" s="381">
        <f>EH189*(1-VLOOKUP($AW189,'MP-2019_Female'!$A$3:$CH$103,IF(EI$104&gt;2034,84,(60+(EI$104-$AX$104)))))</f>
        <v>0.38325920887983406</v>
      </c>
      <c r="EJ189" s="381">
        <f>EI189*(1-VLOOKUP($AW189,'MP-2019_Female'!$A$3:$CH$103,IF(EJ$104&gt;2034,84,(60+(EJ$104-$AX$104)))))</f>
        <v>0.38233938677852247</v>
      </c>
      <c r="EK189" s="381">
        <f>EJ189*(1-VLOOKUP($AW189,'MP-2019_Female'!$A$3:$CH$103,IF(EK$104&gt;2034,84,(60+(EK$104-$AX$104)))))</f>
        <v>0.38142177225025403</v>
      </c>
      <c r="EL189" s="381">
        <f>EK189*(1-VLOOKUP($AW189,'MP-2019_Female'!$A$3:$CH$103,IF(EL$104&gt;2034,84,(60+(EL$104-$AX$104)))))</f>
        <v>0.38050635999685345</v>
      </c>
      <c r="EM189" s="381">
        <f>EL189*(1-VLOOKUP($AW189,'MP-2019_Female'!$A$3:$CH$103,IF(EM$104&gt;2034,84,(60+(EM$104-$AX$104)))))</f>
        <v>0.37959314473286104</v>
      </c>
      <c r="EN189" s="381">
        <f>EM189*(1-VLOOKUP($AW189,'MP-2019_Female'!$A$3:$CH$103,IF(EN$104&gt;2034,84,(60+(EN$104-$AX$104)))))</f>
        <v>0.37868212118550221</v>
      </c>
      <c r="EO189" s="381">
        <f>EN189*(1-VLOOKUP($AW189,'MP-2019_Female'!$A$3:$CH$103,IF(EO$104&gt;2034,84,(60+(EO$104-$AX$104)))))</f>
        <v>0.37777328409465699</v>
      </c>
      <c r="EP189" s="381">
        <f>EO189*(1-VLOOKUP($AW189,'MP-2019_Female'!$A$3:$CH$103,IF(EP$104&gt;2034,84,(60+(EP$104-$AX$104)))))</f>
        <v>0.37686662821282985</v>
      </c>
      <c r="EQ189" s="381">
        <f>EP189*(1-VLOOKUP($AW189,'MP-2019_Female'!$A$3:$CH$103,IF(EQ$104&gt;2034,84,(60+(EQ$104-$AX$104)))))</f>
        <v>0.37596214830511909</v>
      </c>
      <c r="ER189" s="381">
        <f>EQ189*(1-VLOOKUP($AW189,'MP-2019_Female'!$A$3:$CH$103,IF(ER$104&gt;2034,84,(60+(ER$104-$AX$104)))))</f>
        <v>0.37505983914918684</v>
      </c>
      <c r="ES189" s="381">
        <f>ER189*(1-VLOOKUP($AW189,'MP-2019_Female'!$A$3:$CH$103,IF(ES$104&gt;2034,84,(60+(ES$104-$AX$104)))))</f>
        <v>0.37415969553522882</v>
      </c>
      <c r="ET189" s="381">
        <f>ES189*(1-VLOOKUP($AW189,'MP-2019_Female'!$A$3:$CH$103,IF(ET$104&gt;2034,84,(60+(ET$104-$AX$104)))))</f>
        <v>0.37326171226594429</v>
      </c>
      <c r="EU189" s="381">
        <f>ET189*(1-VLOOKUP($AW189,'MP-2019_Female'!$A$3:$CH$103,IF(EU$104&gt;2034,84,(60+(EU$104-$AX$104)))))</f>
        <v>0.37236588415650607</v>
      </c>
      <c r="EV189" s="381">
        <f>EU189*(1-VLOOKUP($AW189,'MP-2019_Female'!$A$3:$CH$103,IF(EV$104&gt;2034,84,(60+(EV$104-$AX$104)))))</f>
        <v>0.37147220603453046</v>
      </c>
      <c r="EW189" s="381">
        <f>EV189*(1-VLOOKUP($AW189,'MP-2019_Female'!$A$3:$CH$103,IF(EW$104&gt;2034,84,(60+(EW$104-$AX$104)))))</f>
        <v>0.37058067274004758</v>
      </c>
      <c r="EX189" s="381">
        <f>EW189*(1-VLOOKUP($AW189,'MP-2019_Female'!$A$3:$CH$103,IF(EX$104&gt;2034,84,(60+(EX$104-$AX$104)))))</f>
        <v>0.36969127912547151</v>
      </c>
      <c r="EY189" s="381">
        <f>EX189*(1-VLOOKUP($AW189,'MP-2019_Female'!$A$3:$CH$103,IF(EY$104&gt;2034,84,(60+(EY$104-$AX$104)))))</f>
        <v>0.36880402005557039</v>
      </c>
      <c r="EZ189" s="381">
        <f>EY189*(1-VLOOKUP($AW189,'MP-2019_Female'!$A$3:$CH$103,IF(EZ$104&gt;2034,84,(60+(EZ$104-$AX$104)))))</f>
        <v>0.36791889040743703</v>
      </c>
      <c r="FA189" s="381">
        <f>EZ189*(1-VLOOKUP($AW189,'MP-2019_Female'!$A$3:$CH$103,IF(FA$104&gt;2034,84,(60+(FA$104-$AX$104)))))</f>
        <v>0.3670358850704592</v>
      </c>
      <c r="FB189" s="381">
        <f>FA189*(1-VLOOKUP($AW189,'MP-2019_Female'!$A$3:$CH$103,IF(FB$104&gt;2034,84,(60+(FB$104-$AX$104)))))</f>
        <v>0.36615499894629011</v>
      </c>
      <c r="FC189" s="381">
        <f>FB189*(1-VLOOKUP($AW189,'MP-2019_Female'!$A$3:$CH$103,IF(FC$104&gt;2034,84,(60+(FC$104-$AX$104)))))</f>
        <v>0.36527622694881901</v>
      </c>
      <c r="FD189" s="381">
        <f>FC189*(1-VLOOKUP($AW189,'MP-2019_Female'!$A$3:$CH$103,IF(FD$104&gt;2034,84,(60+(FD$104-$AX$104)))))</f>
        <v>0.36439956400414186</v>
      </c>
      <c r="FE189" s="381">
        <f>FD189*(1-VLOOKUP($AW189,'MP-2019_Female'!$A$3:$CH$103,IF(FE$104&gt;2034,84,(60+(FE$104-$AX$104)))))</f>
        <v>0.36352500505053192</v>
      </c>
      <c r="FF189" s="381">
        <f>FE189*(1-VLOOKUP($AW189,'MP-2019_Female'!$A$3:$CH$103,IF(FF$104&gt;2034,84,(60+(FF$104-$AX$104)))))</f>
        <v>0.36265254503841066</v>
      </c>
      <c r="FG189" s="381">
        <f>FF189*(1-VLOOKUP($AW189,'MP-2019_Female'!$A$3:$CH$103,IF(FG$104&gt;2034,84,(60+(FG$104-$AX$104)))))</f>
        <v>0.3617821789303185</v>
      </c>
      <c r="FH189" s="381">
        <f>FG189*(1-VLOOKUP($AW189,'MP-2019_Female'!$A$3:$CH$103,IF(FH$104&gt;2034,84,(60+(FH$104-$AX$104)))))</f>
        <v>0.36091390170088578</v>
      </c>
      <c r="FI189" s="381">
        <f>FH189*(1-VLOOKUP($AW189,'MP-2019_Female'!$A$3:$CH$103,IF(FI$104&gt;2034,84,(60+(FI$104-$AX$104)))))</f>
        <v>0.36004770833680366</v>
      </c>
      <c r="FJ189" s="381">
        <f>FI189*(1-VLOOKUP($AW189,'MP-2019_Female'!$A$3:$CH$103,IF(FJ$104&gt;2034,84,(60+(FJ$104-$AX$104)))))</f>
        <v>0.35918359383679532</v>
      </c>
      <c r="FK189" s="381">
        <f>FJ189*(1-VLOOKUP($AW189,'MP-2019_Female'!$A$3:$CH$103,IF(FK$104&gt;2034,84,(60+(FK$104-$AX$104)))))</f>
        <v>0.35832155321158704</v>
      </c>
      <c r="FL189" s="381">
        <f>FK189*(1-VLOOKUP($AW189,'MP-2019_Female'!$A$3:$CH$103,IF(FL$104&gt;2034,84,(60+(FL$104-$AX$104)))))</f>
        <v>0.35746158148387924</v>
      </c>
      <c r="FM189" s="381">
        <f>FL189*(1-VLOOKUP($AW189,'MP-2019_Female'!$A$3:$CH$103,IF(FM$104&gt;2034,84,(60+(FM$104-$AX$104)))))</f>
        <v>0.35660367368831797</v>
      </c>
      <c r="FN189" s="381">
        <f>FM189*(1-VLOOKUP($AW189,'MP-2019_Female'!$A$3:$CH$103,IF(FN$104&gt;2034,84,(60+(FN$104-$AX$104)))))</f>
        <v>0.355747824871466</v>
      </c>
    </row>
    <row r="190" spans="49:170">
      <c r="AW190" s="172">
        <v>110</v>
      </c>
      <c r="AX190" s="199">
        <f t="shared" si="34"/>
        <v>0.47725527299053055</v>
      </c>
      <c r="AY190" s="334">
        <f t="shared" si="35"/>
        <v>0.48166900000000001</v>
      </c>
      <c r="AZ190" s="381">
        <f>AY190*(1-VLOOKUP($AW190,'MP-2019_Female'!$A$3:$CH$103,IF(AZ$104&gt;2034,84,(60+(AZ$104-$AX$104)))))</f>
        <v>0.48085016269999997</v>
      </c>
      <c r="BA190" s="381">
        <f>AZ190*(1-VLOOKUP($AW190,'MP-2019_Female'!$A$3:$CH$103,IF(BA$104&gt;2034,84,(60+(BA$104-$AX$104)))))</f>
        <v>0.48012888745595</v>
      </c>
      <c r="BB190" s="381">
        <f>BA190*(1-VLOOKUP($AW190,'MP-2019_Female'!$A$3:$CH$103,IF(BB$104&gt;2034,84,(60+(BB$104-$AX$104)))))</f>
        <v>0.47950471990225729</v>
      </c>
      <c r="BC190" s="381">
        <f>BB190*(1-VLOOKUP($AW190,'MP-2019_Female'!$A$3:$CH$103,IF(BC$104&gt;2034,84,(60+(BC$104-$AX$104)))))</f>
        <v>0.47897726471036484</v>
      </c>
      <c r="BD190" s="381">
        <f>BC190*(1-VLOOKUP($AW190,'MP-2019_Female'!$A$3:$CH$103,IF(BD$104&gt;2034,84,(60+(BD$104-$AX$104)))))</f>
        <v>0.47854618517212549</v>
      </c>
      <c r="BE190" s="381">
        <f>BD190*(1-VLOOKUP($AW190,'MP-2019_Female'!$A$3:$CH$103,IF(BE$104&gt;2034,84,(60+(BE$104-$AX$104)))))</f>
        <v>0.47811549360547057</v>
      </c>
      <c r="BF190" s="381">
        <f>BE190*(1-VLOOKUP($AW190,'MP-2019_Female'!$A$3:$CH$103,IF(BF$104&gt;2034,84,(60+(BF$104-$AX$104)))))</f>
        <v>0.47768518966122564</v>
      </c>
      <c r="BG190" s="381">
        <f>BF190*(1-VLOOKUP($AW190,'MP-2019_Female'!$A$3:$CH$103,IF(BG$104&gt;2034,84,(60+(BG$104-$AX$104)))))</f>
        <v>0.47725527299053055</v>
      </c>
      <c r="BH190" s="381">
        <f>BG190*(1-VLOOKUP($AW190,'MP-2019_Female'!$A$3:$CH$103,IF(BH$104&gt;2034,84,(60+(BH$104-$AX$104)))))</f>
        <v>0.47682574324483906</v>
      </c>
      <c r="BI190" s="381">
        <f>BH190*(1-VLOOKUP($AW190,'MP-2019_Female'!$A$3:$CH$103,IF(BI$104&gt;2034,84,(60+(BI$104-$AX$104)))))</f>
        <v>0.47634891750159425</v>
      </c>
      <c r="BJ190" s="471">
        <f>BI190*(1-VLOOKUP($AW190,'MP-2019_Female'!$A$3:$CH$103,IF(BJ$104&gt;2034,84,(60+(BJ$104-$AX$104)))))</f>
        <v>0.47582493369234252</v>
      </c>
      <c r="BK190" s="381">
        <f>BJ190*(1-VLOOKUP($AW190,'MP-2019_Female'!$A$3:$CH$103,IF(BK$104&gt;2034,84,(60+(BK$104-$AX$104)))))</f>
        <v>0.47525394377191171</v>
      </c>
      <c r="BL190" s="381">
        <f>BK190*(1-VLOOKUP($AW190,'MP-2019_Female'!$A$3:$CH$103,IF(BL$104&gt;2034,84,(60+(BL$104-$AX$104)))))</f>
        <v>0.47463611364500824</v>
      </c>
      <c r="BM190" s="381">
        <f>BL190*(1-VLOOKUP($AW190,'MP-2019_Female'!$A$3:$CH$103,IF(BM$104&gt;2034,84,(60+(BM$104-$AX$104)))))</f>
        <v>0.47397162308590524</v>
      </c>
      <c r="BN190" s="381">
        <f>BM190*(1-VLOOKUP($AW190,'MP-2019_Female'!$A$3:$CH$103,IF(BN$104&gt;2034,84,(60+(BN$104-$AX$104)))))</f>
        <v>0.47330806281358501</v>
      </c>
      <c r="BO190" s="381">
        <f>BN190*(1-VLOOKUP($AW190,'MP-2019_Female'!$A$3:$CH$103,IF(BO$104&gt;2034,84,(60+(BO$104-$AX$104)))))</f>
        <v>0.47259810071936464</v>
      </c>
      <c r="BP190" s="381">
        <f>BO190*(1-VLOOKUP($AW190,'MP-2019_Female'!$A$3:$CH$103,IF(BP$104&gt;2034,84,(60+(BP$104-$AX$104)))))</f>
        <v>0.47184194375821364</v>
      </c>
      <c r="BQ190" s="381">
        <f>BP190*(1-VLOOKUP($AW190,'MP-2019_Female'!$A$3:$CH$103,IF(BQ$104&gt;2034,84,(60+(BQ$104-$AX$104)))))</f>
        <v>0.47108699664820047</v>
      </c>
      <c r="BR190" s="381">
        <f>BQ190*(1-VLOOKUP($AW190,'MP-2019_Female'!$A$3:$CH$103,IF(BR$104&gt;2034,84,(60+(BR$104-$AX$104)))))</f>
        <v>0.47028614875389851</v>
      </c>
      <c r="BS190" s="381">
        <f>BR190*(1-VLOOKUP($AW190,'MP-2019_Female'!$A$3:$CH$103,IF(BS$104&gt;2034,84,(60+(BS$104-$AX$104)))))</f>
        <v>0.4694396336861415</v>
      </c>
      <c r="BT190" s="381">
        <f>BS190*(1-VLOOKUP($AW190,'MP-2019_Female'!$A$3:$CH$103,IF(BT$104&gt;2034,84,(60+(BT$104-$AX$104)))))</f>
        <v>0.46854769838213783</v>
      </c>
      <c r="BU190" s="381">
        <f>BT190*(1-VLOOKUP($AW190,'MP-2019_Female'!$A$3:$CH$103,IF(BU$104&gt;2034,84,(60+(BU$104-$AX$104)))))</f>
        <v>0.46765745775521178</v>
      </c>
      <c r="BV190" s="381">
        <f>BU190*(1-VLOOKUP($AW190,'MP-2019_Female'!$A$3:$CH$103,IF(BV$104&gt;2034,84,(60+(BV$104-$AX$104)))))</f>
        <v>0.46672214283970137</v>
      </c>
      <c r="BW190" s="381">
        <f>BV190*(1-VLOOKUP($AW190,'MP-2019_Female'!$A$3:$CH$103,IF(BW$104&gt;2034,84,(60+(BW$104-$AX$104)))))</f>
        <v>0.46574202633973799</v>
      </c>
      <c r="BX190" s="381">
        <f>BW190*(1-VLOOKUP($AW190,'MP-2019_Female'!$A$3:$CH$103,IF(BX$104&gt;2034,84,(60+(BX$104-$AX$104)))))</f>
        <v>0.46481054228705854</v>
      </c>
      <c r="BY190" s="381">
        <f>BX190*(1-VLOOKUP($AW190,'MP-2019_Female'!$A$3:$CH$103,IF(BY$104&gt;2034,84,(60+(BY$104-$AX$104)))))</f>
        <v>0.46388092120248442</v>
      </c>
      <c r="BZ190" s="381">
        <f>BY190*(1-VLOOKUP($AW190,'MP-2019_Female'!$A$3:$CH$103,IF(BZ$104&gt;2034,84,(60+(BZ$104-$AX$104)))))</f>
        <v>0.46295315936007947</v>
      </c>
      <c r="CA190" s="381">
        <f>BZ190*(1-VLOOKUP($AW190,'MP-2019_Female'!$A$3:$CH$103,IF(CA$104&gt;2034,84,(60+(CA$104-$AX$104)))))</f>
        <v>0.46202725304135933</v>
      </c>
      <c r="CB190" s="381">
        <f>CA190*(1-VLOOKUP($AW190,'MP-2019_Female'!$A$3:$CH$103,IF(CB$104&gt;2034,84,(60+(CB$104-$AX$104)))))</f>
        <v>0.46110319853527659</v>
      </c>
      <c r="CC190" s="381">
        <f>CB190*(1-VLOOKUP($AW190,'MP-2019_Female'!$A$3:$CH$103,IF(CC$104&gt;2034,84,(60+(CC$104-$AX$104)))))</f>
        <v>0.46018099213820601</v>
      </c>
      <c r="CD190" s="381">
        <f>CC190*(1-VLOOKUP($AW190,'MP-2019_Female'!$A$3:$CH$103,IF(CD$104&gt;2034,84,(60+(CD$104-$AX$104)))))</f>
        <v>0.45926063015392959</v>
      </c>
      <c r="CE190" s="381">
        <f>CD190*(1-VLOOKUP($AW190,'MP-2019_Female'!$A$3:$CH$103,IF(CE$104&gt;2034,84,(60+(CE$104-$AX$104)))))</f>
        <v>0.45834210889362176</v>
      </c>
      <c r="CF190" s="381">
        <f>CE190*(1-VLOOKUP($AW190,'MP-2019_Female'!$A$3:$CH$103,IF(CF$104&gt;2034,84,(60+(CF$104-$AX$104)))))</f>
        <v>0.45742542467583452</v>
      </c>
      <c r="CG190" s="381">
        <f>CF190*(1-VLOOKUP($AW190,'MP-2019_Female'!$A$3:$CH$103,IF(CG$104&gt;2034,84,(60+(CG$104-$AX$104)))))</f>
        <v>0.45651057382648286</v>
      </c>
      <c r="CH190" s="381">
        <f>CG190*(1-VLOOKUP($AW190,'MP-2019_Female'!$A$3:$CH$103,IF(CH$104&gt;2034,84,(60+(CH$104-$AX$104)))))</f>
        <v>0.4555975526788299</v>
      </c>
      <c r="CI190" s="381">
        <f>CH190*(1-VLOOKUP($AW190,'MP-2019_Female'!$A$3:$CH$103,IF(CI$104&gt;2034,84,(60+(CI$104-$AX$104)))))</f>
        <v>0.45468635757347226</v>
      </c>
      <c r="CJ190" s="381">
        <f>CI190*(1-VLOOKUP($AW190,'MP-2019_Female'!$A$3:$CH$103,IF(CJ$104&gt;2034,84,(60+(CJ$104-$AX$104)))))</f>
        <v>0.45377698485832529</v>
      </c>
      <c r="CK190" s="381">
        <f>CJ190*(1-VLOOKUP($AW190,'MP-2019_Female'!$A$3:$CH$103,IF(CK$104&gt;2034,84,(60+(CK$104-$AX$104)))))</f>
        <v>0.45286943088860865</v>
      </c>
      <c r="CL190" s="381">
        <f>CK190*(1-VLOOKUP($AW190,'MP-2019_Female'!$A$3:$CH$103,IF(CL$104&gt;2034,84,(60+(CL$104-$AX$104)))))</f>
        <v>0.45196369202683145</v>
      </c>
      <c r="CM190" s="381">
        <f>CL190*(1-VLOOKUP($AW190,'MP-2019_Female'!$A$3:$CH$103,IF(CM$104&gt;2034,84,(60+(CM$104-$AX$104)))))</f>
        <v>0.45105976464277781</v>
      </c>
      <c r="CN190" s="381">
        <f>CM190*(1-VLOOKUP($AW190,'MP-2019_Female'!$A$3:$CH$103,IF(CN$104&gt;2034,84,(60+(CN$104-$AX$104)))))</f>
        <v>0.45015764511349227</v>
      </c>
      <c r="CO190" s="381">
        <f>CN190*(1-VLOOKUP($AW190,'MP-2019_Female'!$A$3:$CH$103,IF(CO$104&gt;2034,84,(60+(CO$104-$AX$104)))))</f>
        <v>0.44925732982326527</v>
      </c>
      <c r="CP190" s="381">
        <f>CO190*(1-VLOOKUP($AW190,'MP-2019_Female'!$A$3:$CH$103,IF(CP$104&gt;2034,84,(60+(CP$104-$AX$104)))))</f>
        <v>0.44835881516361875</v>
      </c>
      <c r="CQ190" s="381">
        <f>CP190*(1-VLOOKUP($AW190,'MP-2019_Female'!$A$3:$CH$103,IF(CQ$104&gt;2034,84,(60+(CQ$104-$AX$104)))))</f>
        <v>0.44746209753329153</v>
      </c>
      <c r="CR190" s="381">
        <f>CQ190*(1-VLOOKUP($AW190,'MP-2019_Female'!$A$3:$CH$103,IF(CR$104&gt;2034,84,(60+(CR$104-$AX$104)))))</f>
        <v>0.44656717333822493</v>
      </c>
      <c r="CS190" s="381">
        <f>CR190*(1-VLOOKUP($AW190,'MP-2019_Female'!$A$3:$CH$103,IF(CS$104&gt;2034,84,(60+(CS$104-$AX$104)))))</f>
        <v>0.4456740389915485</v>
      </c>
      <c r="CT190" s="381">
        <f>CS190*(1-VLOOKUP($AW190,'MP-2019_Female'!$A$3:$CH$103,IF(CT$104&gt;2034,84,(60+(CT$104-$AX$104)))))</f>
        <v>0.44478269091356543</v>
      </c>
      <c r="CU190" s="381">
        <f>CT190*(1-VLOOKUP($AW190,'MP-2019_Female'!$A$3:$CH$103,IF(CU$104&gt;2034,84,(60+(CU$104-$AX$104)))))</f>
        <v>0.44389312553173832</v>
      </c>
      <c r="CV190" s="381">
        <f>CU190*(1-VLOOKUP($AW190,'MP-2019_Female'!$A$3:$CH$103,IF(CV$104&gt;2034,84,(60+(CV$104-$AX$104)))))</f>
        <v>0.44300533928067481</v>
      </c>
      <c r="CW190" s="381">
        <f>CV190*(1-VLOOKUP($AW190,'MP-2019_Female'!$A$3:$CH$103,IF(CW$104&gt;2034,84,(60+(CW$104-$AX$104)))))</f>
        <v>0.44211932860211345</v>
      </c>
      <c r="CX190" s="381">
        <f>CW190*(1-VLOOKUP($AW190,'MP-2019_Female'!$A$3:$CH$103,IF(CX$104&gt;2034,84,(60+(CX$104-$AX$104)))))</f>
        <v>0.44123508994490923</v>
      </c>
      <c r="CY190" s="381">
        <f>CX190*(1-VLOOKUP($AW190,'MP-2019_Female'!$A$3:$CH$103,IF(CY$104&gt;2034,84,(60+(CY$104-$AX$104)))))</f>
        <v>0.44035261976501944</v>
      </c>
      <c r="CZ190" s="381">
        <f>CY190*(1-VLOOKUP($AW190,'MP-2019_Female'!$A$3:$CH$103,IF(CZ$104&gt;2034,84,(60+(CZ$104-$AX$104)))))</f>
        <v>0.43947191452548939</v>
      </c>
      <c r="DA190" s="381">
        <f>CZ190*(1-VLOOKUP($AW190,'MP-2019_Female'!$A$3:$CH$103,IF(DA$104&gt;2034,84,(60+(DA$104-$AX$104)))))</f>
        <v>0.43859297069643843</v>
      </c>
      <c r="DB190" s="381">
        <f>DA190*(1-VLOOKUP($AW190,'MP-2019_Female'!$A$3:$CH$103,IF(DB$104&gt;2034,84,(60+(DB$104-$AX$104)))))</f>
        <v>0.43771578475504558</v>
      </c>
      <c r="DC190" s="381">
        <f>DB190*(1-VLOOKUP($AW190,'MP-2019_Female'!$A$3:$CH$103,IF(DC$104&gt;2034,84,(60+(DC$104-$AX$104)))))</f>
        <v>0.43684035318553549</v>
      </c>
      <c r="DD190" s="381">
        <f>DC190*(1-VLOOKUP($AW190,'MP-2019_Female'!$A$3:$CH$103,IF(DD$104&gt;2034,84,(60+(DD$104-$AX$104)))))</f>
        <v>0.43596667247916443</v>
      </c>
      <c r="DE190" s="381">
        <f>DD190*(1-VLOOKUP($AW190,'MP-2019_Female'!$A$3:$CH$103,IF(DE$104&gt;2034,84,(60+(DE$104-$AX$104)))))</f>
        <v>0.4350947391342061</v>
      </c>
      <c r="DF190" s="381">
        <f>DE190*(1-VLOOKUP($AW190,'MP-2019_Female'!$A$3:$CH$103,IF(DF$104&gt;2034,84,(60+(DF$104-$AX$104)))))</f>
        <v>0.43422454965593771</v>
      </c>
      <c r="DG190" s="381">
        <f>DF190*(1-VLOOKUP($AW190,'MP-2019_Female'!$A$3:$CH$103,IF(DG$104&gt;2034,84,(60+(DG$104-$AX$104)))))</f>
        <v>0.43335610055662582</v>
      </c>
      <c r="DH190" s="381">
        <f>DG190*(1-VLOOKUP($AW190,'MP-2019_Female'!$A$3:$CH$103,IF(DH$104&gt;2034,84,(60+(DH$104-$AX$104)))))</f>
        <v>0.43248938835551259</v>
      </c>
      <c r="DI190" s="381">
        <f>DH190*(1-VLOOKUP($AW190,'MP-2019_Female'!$A$3:$CH$103,IF(DI$104&gt;2034,84,(60+(DI$104-$AX$104)))))</f>
        <v>0.43162440957880155</v>
      </c>
      <c r="DJ190" s="381">
        <f>DI190*(1-VLOOKUP($AW190,'MP-2019_Female'!$A$3:$CH$103,IF(DJ$104&gt;2034,84,(60+(DJ$104-$AX$104)))))</f>
        <v>0.43076116075964394</v>
      </c>
      <c r="DK190" s="381">
        <f>DJ190*(1-VLOOKUP($AW190,'MP-2019_Female'!$A$3:$CH$103,IF(DK$104&gt;2034,84,(60+(DK$104-$AX$104)))))</f>
        <v>0.42989963843812462</v>
      </c>
      <c r="DL190" s="381">
        <f>DK190*(1-VLOOKUP($AW190,'MP-2019_Female'!$A$3:$CH$103,IF(DL$104&gt;2034,84,(60+(DL$104-$AX$104)))))</f>
        <v>0.42903983916124838</v>
      </c>
      <c r="DM190" s="381">
        <f>DL190*(1-VLOOKUP($AW190,'MP-2019_Female'!$A$3:$CH$103,IF(DM$104&gt;2034,84,(60+(DM$104-$AX$104)))))</f>
        <v>0.42818175948292586</v>
      </c>
      <c r="DN190" s="381">
        <f>DM190*(1-VLOOKUP($AW190,'MP-2019_Female'!$A$3:$CH$103,IF(DN$104&gt;2034,84,(60+(DN$104-$AX$104)))))</f>
        <v>0.42732539596396002</v>
      </c>
      <c r="DO190" s="381">
        <f>DN190*(1-VLOOKUP($AW190,'MP-2019_Female'!$A$3:$CH$103,IF(DO$104&gt;2034,84,(60+(DO$104-$AX$104)))))</f>
        <v>0.4264707451720321</v>
      </c>
      <c r="DP190" s="381">
        <f>DO190*(1-VLOOKUP($AW190,'MP-2019_Female'!$A$3:$CH$103,IF(DP$104&gt;2034,84,(60+(DP$104-$AX$104)))))</f>
        <v>0.42561780368168806</v>
      </c>
      <c r="DQ190" s="381">
        <f>DP190*(1-VLOOKUP($AW190,'MP-2019_Female'!$A$3:$CH$103,IF(DQ$104&gt;2034,84,(60+(DQ$104-$AX$104)))))</f>
        <v>0.42476656807432467</v>
      </c>
      <c r="DR190" s="381">
        <f>DQ190*(1-VLOOKUP($AW190,'MP-2019_Female'!$A$3:$CH$103,IF(DR$104&gt;2034,84,(60+(DR$104-$AX$104)))))</f>
        <v>0.42391703493817601</v>
      </c>
      <c r="DS190" s="381">
        <f>DR190*(1-VLOOKUP($AW190,'MP-2019_Female'!$A$3:$CH$103,IF(DS$104&gt;2034,84,(60+(DS$104-$AX$104)))))</f>
        <v>0.42306920086829963</v>
      </c>
      <c r="DT190" s="381">
        <f>DS190*(1-VLOOKUP($AW190,'MP-2019_Female'!$A$3:$CH$103,IF(DT$104&gt;2034,84,(60+(DT$104-$AX$104)))))</f>
        <v>0.42222306246656305</v>
      </c>
      <c r="DU190" s="381">
        <f>DT190*(1-VLOOKUP($AW190,'MP-2019_Female'!$A$3:$CH$103,IF(DU$104&gt;2034,84,(60+(DU$104-$AX$104)))))</f>
        <v>0.42137861634162993</v>
      </c>
      <c r="DV190" s="381">
        <f>DU190*(1-VLOOKUP($AW190,'MP-2019_Female'!$A$3:$CH$103,IF(DV$104&gt;2034,84,(60+(DV$104-$AX$104)))))</f>
        <v>0.4205358591089467</v>
      </c>
      <c r="DW190" s="381">
        <f>DV190*(1-VLOOKUP($AW190,'MP-2019_Female'!$A$3:$CH$103,IF(DW$104&gt;2034,84,(60+(DW$104-$AX$104)))))</f>
        <v>0.4196947873907288</v>
      </c>
      <c r="DX190" s="381">
        <f>DW190*(1-VLOOKUP($AW190,'MP-2019_Female'!$A$3:$CH$103,IF(DX$104&gt;2034,84,(60+(DX$104-$AX$104)))))</f>
        <v>0.41885539781594733</v>
      </c>
      <c r="DY190" s="381">
        <f>DX190*(1-VLOOKUP($AW190,'MP-2019_Female'!$A$3:$CH$103,IF(DY$104&gt;2034,84,(60+(DY$104-$AX$104)))))</f>
        <v>0.41801768702031544</v>
      </c>
      <c r="DZ190" s="381">
        <f>DY190*(1-VLOOKUP($AW190,'MP-2019_Female'!$A$3:$CH$103,IF(DZ$104&gt;2034,84,(60+(DZ$104-$AX$104)))))</f>
        <v>0.4171816516462748</v>
      </c>
      <c r="EA190" s="381">
        <f>DZ190*(1-VLOOKUP($AW190,'MP-2019_Female'!$A$3:$CH$103,IF(EA$104&gt;2034,84,(60+(EA$104-$AX$104)))))</f>
        <v>0.41634728834298224</v>
      </c>
      <c r="EB190" s="381">
        <f>EA190*(1-VLOOKUP($AW190,'MP-2019_Female'!$A$3:$CH$103,IF(EB$104&gt;2034,84,(60+(EB$104-$AX$104)))))</f>
        <v>0.41551459376629629</v>
      </c>
      <c r="EC190" s="381">
        <f>EB190*(1-VLOOKUP($AW190,'MP-2019_Female'!$A$3:$CH$103,IF(EC$104&gt;2034,84,(60+(EC$104-$AX$104)))))</f>
        <v>0.41468356457876371</v>
      </c>
      <c r="ED190" s="381">
        <f>EC190*(1-VLOOKUP($AW190,'MP-2019_Female'!$A$3:$CH$103,IF(ED$104&gt;2034,84,(60+(ED$104-$AX$104)))))</f>
        <v>0.41385419744960616</v>
      </c>
      <c r="EE190" s="381">
        <f>ED190*(1-VLOOKUP($AW190,'MP-2019_Female'!$A$3:$CH$103,IF(EE$104&gt;2034,84,(60+(EE$104-$AX$104)))))</f>
        <v>0.41302648905470696</v>
      </c>
      <c r="EF190" s="381">
        <f>EE190*(1-VLOOKUP($AW190,'MP-2019_Female'!$A$3:$CH$103,IF(EF$104&gt;2034,84,(60+(EF$104-$AX$104)))))</f>
        <v>0.41220043607659757</v>
      </c>
      <c r="EG190" s="381">
        <f>EF190*(1-VLOOKUP($AW190,'MP-2019_Female'!$A$3:$CH$103,IF(EG$104&gt;2034,84,(60+(EG$104-$AX$104)))))</f>
        <v>0.41137603520444438</v>
      </c>
      <c r="EH190" s="381">
        <f>EG190*(1-VLOOKUP($AW190,'MP-2019_Female'!$A$3:$CH$103,IF(EH$104&gt;2034,84,(60+(EH$104-$AX$104)))))</f>
        <v>0.4105532831340355</v>
      </c>
      <c r="EI190" s="381">
        <f>EH190*(1-VLOOKUP($AW190,'MP-2019_Female'!$A$3:$CH$103,IF(EI$104&gt;2034,84,(60+(EI$104-$AX$104)))))</f>
        <v>0.40973217656776745</v>
      </c>
      <c r="EJ190" s="381">
        <f>EI190*(1-VLOOKUP($AW190,'MP-2019_Female'!$A$3:$CH$103,IF(EJ$104&gt;2034,84,(60+(EJ$104-$AX$104)))))</f>
        <v>0.40891271221463193</v>
      </c>
      <c r="EK190" s="381">
        <f>EJ190*(1-VLOOKUP($AW190,'MP-2019_Female'!$A$3:$CH$103,IF(EK$104&gt;2034,84,(60+(EK$104-$AX$104)))))</f>
        <v>0.40809488679020267</v>
      </c>
      <c r="EL190" s="381">
        <f>EK190*(1-VLOOKUP($AW190,'MP-2019_Female'!$A$3:$CH$103,IF(EL$104&gt;2034,84,(60+(EL$104-$AX$104)))))</f>
        <v>0.40727869701662228</v>
      </c>
      <c r="EM190" s="381">
        <f>EL190*(1-VLOOKUP($AW190,'MP-2019_Female'!$A$3:$CH$103,IF(EM$104&gt;2034,84,(60+(EM$104-$AX$104)))))</f>
        <v>0.40646413962258904</v>
      </c>
      <c r="EN190" s="381">
        <f>EM190*(1-VLOOKUP($AW190,'MP-2019_Female'!$A$3:$CH$103,IF(EN$104&gt;2034,84,(60+(EN$104-$AX$104)))))</f>
        <v>0.40565121134334386</v>
      </c>
      <c r="EO190" s="381">
        <f>EN190*(1-VLOOKUP($AW190,'MP-2019_Female'!$A$3:$CH$103,IF(EO$104&gt;2034,84,(60+(EO$104-$AX$104)))))</f>
        <v>0.40483990892065719</v>
      </c>
      <c r="EP190" s="381">
        <f>EO190*(1-VLOOKUP($AW190,'MP-2019_Female'!$A$3:$CH$103,IF(EP$104&gt;2034,84,(60+(EP$104-$AX$104)))))</f>
        <v>0.40403022910281589</v>
      </c>
      <c r="EQ190" s="381">
        <f>EP190*(1-VLOOKUP($AW190,'MP-2019_Female'!$A$3:$CH$103,IF(EQ$104&gt;2034,84,(60+(EQ$104-$AX$104)))))</f>
        <v>0.40322216864461025</v>
      </c>
      <c r="ER190" s="381">
        <f>EQ190*(1-VLOOKUP($AW190,'MP-2019_Female'!$A$3:$CH$103,IF(ER$104&gt;2034,84,(60+(ER$104-$AX$104)))))</f>
        <v>0.40241572430732103</v>
      </c>
      <c r="ES190" s="381">
        <f>ER190*(1-VLOOKUP($AW190,'MP-2019_Female'!$A$3:$CH$103,IF(ES$104&gt;2034,84,(60+(ES$104-$AX$104)))))</f>
        <v>0.40161089285870638</v>
      </c>
      <c r="ET190" s="381">
        <f>ES190*(1-VLOOKUP($AW190,'MP-2019_Female'!$A$3:$CH$103,IF(ET$104&gt;2034,84,(60+(ET$104-$AX$104)))))</f>
        <v>0.40080767107298898</v>
      </c>
      <c r="EU190" s="381">
        <f>ET190*(1-VLOOKUP($AW190,'MP-2019_Female'!$A$3:$CH$103,IF(EU$104&gt;2034,84,(60+(EU$104-$AX$104)))))</f>
        <v>0.40000605573084302</v>
      </c>
      <c r="EV190" s="381">
        <f>EU190*(1-VLOOKUP($AW190,'MP-2019_Female'!$A$3:$CH$103,IF(EV$104&gt;2034,84,(60+(EV$104-$AX$104)))))</f>
        <v>0.39920604361938133</v>
      </c>
      <c r="EW190" s="381">
        <f>EV190*(1-VLOOKUP($AW190,'MP-2019_Female'!$A$3:$CH$103,IF(EW$104&gt;2034,84,(60+(EW$104-$AX$104)))))</f>
        <v>0.39840763153214259</v>
      </c>
      <c r="EX190" s="381">
        <f>EW190*(1-VLOOKUP($AW190,'MP-2019_Female'!$A$3:$CH$103,IF(EX$104&gt;2034,84,(60+(EX$104-$AX$104)))))</f>
        <v>0.39761081626907829</v>
      </c>
      <c r="EY190" s="381">
        <f>EX190*(1-VLOOKUP($AW190,'MP-2019_Female'!$A$3:$CH$103,IF(EY$104&gt;2034,84,(60+(EY$104-$AX$104)))))</f>
        <v>0.39681559463654015</v>
      </c>
      <c r="EZ190" s="381">
        <f>EY190*(1-VLOOKUP($AW190,'MP-2019_Female'!$A$3:$CH$103,IF(EZ$104&gt;2034,84,(60+(EZ$104-$AX$104)))))</f>
        <v>0.39602196344726709</v>
      </c>
      <c r="FA190" s="381">
        <f>EZ190*(1-VLOOKUP($AW190,'MP-2019_Female'!$A$3:$CH$103,IF(FA$104&gt;2034,84,(60+(FA$104-$AX$104)))))</f>
        <v>0.39522991952037256</v>
      </c>
      <c r="FB190" s="381">
        <f>FA190*(1-VLOOKUP($AW190,'MP-2019_Female'!$A$3:$CH$103,IF(FB$104&gt;2034,84,(60+(FB$104-$AX$104)))))</f>
        <v>0.39443945968133182</v>
      </c>
      <c r="FC190" s="381">
        <f>FB190*(1-VLOOKUP($AW190,'MP-2019_Female'!$A$3:$CH$103,IF(FC$104&gt;2034,84,(60+(FC$104-$AX$104)))))</f>
        <v>0.39365058076196913</v>
      </c>
      <c r="FD190" s="381">
        <f>FC190*(1-VLOOKUP($AW190,'MP-2019_Female'!$A$3:$CH$103,IF(FD$104&gt;2034,84,(60+(FD$104-$AX$104)))))</f>
        <v>0.3928632796004452</v>
      </c>
      <c r="FE190" s="381">
        <f>FD190*(1-VLOOKUP($AW190,'MP-2019_Female'!$A$3:$CH$103,IF(FE$104&gt;2034,84,(60+(FE$104-$AX$104)))))</f>
        <v>0.39207755304124431</v>
      </c>
      <c r="FF190" s="381">
        <f>FE190*(1-VLOOKUP($AW190,'MP-2019_Female'!$A$3:$CH$103,IF(FF$104&gt;2034,84,(60+(FF$104-$AX$104)))))</f>
        <v>0.39129339793516182</v>
      </c>
      <c r="FG190" s="381">
        <f>FF190*(1-VLOOKUP($AW190,'MP-2019_Female'!$A$3:$CH$103,IF(FG$104&gt;2034,84,(60+(FG$104-$AX$104)))))</f>
        <v>0.39051081113929148</v>
      </c>
      <c r="FH190" s="381">
        <f>FG190*(1-VLOOKUP($AW190,'MP-2019_Female'!$A$3:$CH$103,IF(FH$104&gt;2034,84,(60+(FH$104-$AX$104)))))</f>
        <v>0.38972978951701287</v>
      </c>
      <c r="FI190" s="381">
        <f>FH190*(1-VLOOKUP($AW190,'MP-2019_Female'!$A$3:$CH$103,IF(FI$104&gt;2034,84,(60+(FI$104-$AX$104)))))</f>
        <v>0.38895032993797884</v>
      </c>
      <c r="FJ190" s="381">
        <f>FI190*(1-VLOOKUP($AW190,'MP-2019_Female'!$A$3:$CH$103,IF(FJ$104&gt;2034,84,(60+(FJ$104-$AX$104)))))</f>
        <v>0.38817242927810286</v>
      </c>
      <c r="FK190" s="381">
        <f>FJ190*(1-VLOOKUP($AW190,'MP-2019_Female'!$A$3:$CH$103,IF(FK$104&gt;2034,84,(60+(FK$104-$AX$104)))))</f>
        <v>0.38739608441954665</v>
      </c>
      <c r="FL190" s="381">
        <f>FK190*(1-VLOOKUP($AW190,'MP-2019_Female'!$A$3:$CH$103,IF(FL$104&gt;2034,84,(60+(FL$104-$AX$104)))))</f>
        <v>0.38662129225070757</v>
      </c>
      <c r="FM190" s="381">
        <f>FL190*(1-VLOOKUP($AW190,'MP-2019_Female'!$A$3:$CH$103,IF(FM$104&gt;2034,84,(60+(FM$104-$AX$104)))))</f>
        <v>0.38584804966620617</v>
      </c>
      <c r="FN190" s="381">
        <f>FM190*(1-VLOOKUP($AW190,'MP-2019_Female'!$A$3:$CH$103,IF(FN$104&gt;2034,84,(60+(FN$104-$AX$104)))))</f>
        <v>0.38507635356687375</v>
      </c>
    </row>
    <row r="191" spans="49:170">
      <c r="AW191" s="172">
        <v>111</v>
      </c>
      <c r="AX191" s="199">
        <f t="shared" si="34"/>
        <v>0.4933540698783313</v>
      </c>
      <c r="AY191" s="334">
        <f t="shared" si="35"/>
        <v>0.49697049999999998</v>
      </c>
      <c r="AZ191" s="381">
        <f>AY191*(1-VLOOKUP($AW191,'MP-2019_Female'!$A$3:$CH$103,IF(AZ$104&gt;2034,84,(60+(AZ$104-$AX$104)))))</f>
        <v>0.49632443835000001</v>
      </c>
      <c r="BA191" s="381">
        <f>AZ191*(1-VLOOKUP($AW191,'MP-2019_Female'!$A$3:$CH$103,IF(BA$104&gt;2034,84,(60+(BA$104-$AX$104)))))</f>
        <v>0.49572884902398001</v>
      </c>
      <c r="BB191" s="381">
        <f>BA191*(1-VLOOKUP($AW191,'MP-2019_Female'!$A$3:$CH$103,IF(BB$104&gt;2034,84,(60+(BB$104-$AX$104)))))</f>
        <v>0.49518354729005365</v>
      </c>
      <c r="BC191" s="381">
        <f>BB191*(1-VLOOKUP($AW191,'MP-2019_Female'!$A$3:$CH$103,IF(BC$104&gt;2034,84,(60+(BC$104-$AX$104)))))</f>
        <v>0.49473788209749259</v>
      </c>
      <c r="BD191" s="381">
        <f>BC191*(1-VLOOKUP($AW191,'MP-2019_Female'!$A$3:$CH$103,IF(BD$104&gt;2034,84,(60+(BD$104-$AX$104)))))</f>
        <v>0.49439156558002434</v>
      </c>
      <c r="BE191" s="381">
        <f>BD191*(1-VLOOKUP($AW191,'MP-2019_Female'!$A$3:$CH$103,IF(BE$104&gt;2034,84,(60+(BE$104-$AX$104)))))</f>
        <v>0.4940454914841183</v>
      </c>
      <c r="BF191" s="381">
        <f>BE191*(1-VLOOKUP($AW191,'MP-2019_Female'!$A$3:$CH$103,IF(BF$104&gt;2034,84,(60+(BF$104-$AX$104)))))</f>
        <v>0.49369965964007939</v>
      </c>
      <c r="BG191" s="381">
        <f>BF191*(1-VLOOKUP($AW191,'MP-2019_Female'!$A$3:$CH$103,IF(BG$104&gt;2034,84,(60+(BG$104-$AX$104)))))</f>
        <v>0.4933540698783313</v>
      </c>
      <c r="BH191" s="381">
        <f>BG191*(1-VLOOKUP($AW191,'MP-2019_Female'!$A$3:$CH$103,IF(BH$104&gt;2034,84,(60+(BH$104-$AX$104)))))</f>
        <v>0.49300872202941648</v>
      </c>
      <c r="BI191" s="381">
        <f>BH191*(1-VLOOKUP($AW191,'MP-2019_Female'!$A$3:$CH$103,IF(BI$104&gt;2034,84,(60+(BI$104-$AX$104)))))</f>
        <v>0.49261431505179293</v>
      </c>
      <c r="BJ191" s="471">
        <f>BI191*(1-VLOOKUP($AW191,'MP-2019_Female'!$A$3:$CH$103,IF(BJ$104&gt;2034,84,(60+(BJ$104-$AX$104)))))</f>
        <v>0.4921709621682463</v>
      </c>
      <c r="BK191" s="381">
        <f>BJ191*(1-VLOOKUP($AW191,'MP-2019_Female'!$A$3:$CH$103,IF(BK$104&gt;2034,84,(60+(BK$104-$AX$104)))))</f>
        <v>0.49167879120607805</v>
      </c>
      <c r="BL191" s="381">
        <f>BK191*(1-VLOOKUP($AW191,'MP-2019_Female'!$A$3:$CH$103,IF(BL$104&gt;2034,84,(60+(BL$104-$AX$104)))))</f>
        <v>0.49118711241487195</v>
      </c>
      <c r="BM191" s="381">
        <f>BL191*(1-VLOOKUP($AW191,'MP-2019_Female'!$A$3:$CH$103,IF(BM$104&gt;2034,84,(60+(BM$104-$AX$104)))))</f>
        <v>0.49064680659121562</v>
      </c>
      <c r="BN191" s="381">
        <f>BM191*(1-VLOOKUP($AW191,'MP-2019_Female'!$A$3:$CH$103,IF(BN$104&gt;2034,84,(60+(BN$104-$AX$104)))))</f>
        <v>0.4900580304233062</v>
      </c>
      <c r="BO191" s="381">
        <f>BN191*(1-VLOOKUP($AW191,'MP-2019_Female'!$A$3:$CH$103,IF(BO$104&gt;2034,84,(60+(BO$104-$AX$104)))))</f>
        <v>0.48946996078679822</v>
      </c>
      <c r="BP191" s="381">
        <f>BO191*(1-VLOOKUP($AW191,'MP-2019_Female'!$A$3:$CH$103,IF(BP$104&gt;2034,84,(60+(BP$104-$AX$104)))))</f>
        <v>0.48883364983777539</v>
      </c>
      <c r="BQ191" s="381">
        <f>BP191*(1-VLOOKUP($AW191,'MP-2019_Female'!$A$3:$CH$103,IF(BQ$104&gt;2034,84,(60+(BQ$104-$AX$104)))))</f>
        <v>0.48819816609298627</v>
      </c>
      <c r="BR191" s="381">
        <f>BQ191*(1-VLOOKUP($AW191,'MP-2019_Female'!$A$3:$CH$103,IF(BR$104&gt;2034,84,(60+(BR$104-$AX$104)))))</f>
        <v>0.48751468866045611</v>
      </c>
      <c r="BS191" s="381">
        <f>BR191*(1-VLOOKUP($AW191,'MP-2019_Female'!$A$3:$CH$103,IF(BS$104&gt;2034,84,(60+(BS$104-$AX$104)))))</f>
        <v>0.48683216809633151</v>
      </c>
      <c r="BT191" s="381">
        <f>BS191*(1-VLOOKUP($AW191,'MP-2019_Female'!$A$3:$CH$103,IF(BT$104&gt;2034,84,(60+(BT$104-$AX$104)))))</f>
        <v>0.48610191984418705</v>
      </c>
      <c r="BU191" s="381">
        <f>BT191*(1-VLOOKUP($AW191,'MP-2019_Female'!$A$3:$CH$103,IF(BU$104&gt;2034,84,(60+(BU$104-$AX$104)))))</f>
        <v>0.48532415677243634</v>
      </c>
      <c r="BV191" s="381">
        <f>BU191*(1-VLOOKUP($AW191,'MP-2019_Female'!$A$3:$CH$103,IF(BV$104&gt;2034,84,(60+(BV$104-$AX$104)))))</f>
        <v>0.4845476381216004</v>
      </c>
      <c r="BW191" s="381">
        <f>BV191*(1-VLOOKUP($AW191,'MP-2019_Female'!$A$3:$CH$103,IF(BW$104&gt;2034,84,(60+(BW$104-$AX$104)))))</f>
        <v>0.48372390713679364</v>
      </c>
      <c r="BX191" s="381">
        <f>BW191*(1-VLOOKUP($AW191,'MP-2019_Female'!$A$3:$CH$103,IF(BX$104&gt;2034,84,(60+(BX$104-$AX$104)))))</f>
        <v>0.48294994888537474</v>
      </c>
      <c r="BY191" s="381">
        <f>BX191*(1-VLOOKUP($AW191,'MP-2019_Female'!$A$3:$CH$103,IF(BY$104&gt;2034,84,(60+(BY$104-$AX$104)))))</f>
        <v>0.48217722896715809</v>
      </c>
      <c r="BZ191" s="381">
        <f>BY191*(1-VLOOKUP($AW191,'MP-2019_Female'!$A$3:$CH$103,IF(BZ$104&gt;2034,84,(60+(BZ$104-$AX$104)))))</f>
        <v>0.4814057454008106</v>
      </c>
      <c r="CA191" s="381">
        <f>BZ191*(1-VLOOKUP($AW191,'MP-2019_Female'!$A$3:$CH$103,IF(CA$104&gt;2034,84,(60+(CA$104-$AX$104)))))</f>
        <v>0.48063549620816931</v>
      </c>
      <c r="CB191" s="381">
        <f>CA191*(1-VLOOKUP($AW191,'MP-2019_Female'!$A$3:$CH$103,IF(CB$104&gt;2034,84,(60+(CB$104-$AX$104)))))</f>
        <v>0.47986647941423621</v>
      </c>
      <c r="CC191" s="381">
        <f>CB191*(1-VLOOKUP($AW191,'MP-2019_Female'!$A$3:$CH$103,IF(CC$104&gt;2034,84,(60+(CC$104-$AX$104)))))</f>
        <v>0.4790986930471734</v>
      </c>
      <c r="CD191" s="381">
        <f>CC191*(1-VLOOKUP($AW191,'MP-2019_Female'!$A$3:$CH$103,IF(CD$104&gt;2034,84,(60+(CD$104-$AX$104)))))</f>
        <v>0.47833213513829792</v>
      </c>
      <c r="CE191" s="381">
        <f>CD191*(1-VLOOKUP($AW191,'MP-2019_Female'!$A$3:$CH$103,IF(CE$104&gt;2034,84,(60+(CE$104-$AX$104)))))</f>
        <v>0.4775668037220766</v>
      </c>
      <c r="CF191" s="381">
        <f>CE191*(1-VLOOKUP($AW191,'MP-2019_Female'!$A$3:$CH$103,IF(CF$104&gt;2034,84,(60+(CF$104-$AX$104)))))</f>
        <v>0.47680269683612125</v>
      </c>
      <c r="CG191" s="381">
        <f>CF191*(1-VLOOKUP($AW191,'MP-2019_Female'!$A$3:$CH$103,IF(CG$104&gt;2034,84,(60+(CG$104-$AX$104)))))</f>
        <v>0.47603981252118344</v>
      </c>
      <c r="CH191" s="381">
        <f>CG191*(1-VLOOKUP($AW191,'MP-2019_Female'!$A$3:$CH$103,IF(CH$104&gt;2034,84,(60+(CH$104-$AX$104)))))</f>
        <v>0.47527814882114955</v>
      </c>
      <c r="CI191" s="381">
        <f>CH191*(1-VLOOKUP($AW191,'MP-2019_Female'!$A$3:$CH$103,IF(CI$104&gt;2034,84,(60+(CI$104-$AX$104)))))</f>
        <v>0.4745177037830357</v>
      </c>
      <c r="CJ191" s="381">
        <f>CI191*(1-VLOOKUP($AW191,'MP-2019_Female'!$A$3:$CH$103,IF(CJ$104&gt;2034,84,(60+(CJ$104-$AX$104)))))</f>
        <v>0.47375847545698285</v>
      </c>
      <c r="CK191" s="381">
        <f>CJ191*(1-VLOOKUP($AW191,'MP-2019_Female'!$A$3:$CH$103,IF(CK$104&gt;2034,84,(60+(CK$104-$AX$104)))))</f>
        <v>0.47300046189625167</v>
      </c>
      <c r="CL191" s="381">
        <f>CK191*(1-VLOOKUP($AW191,'MP-2019_Female'!$A$3:$CH$103,IF(CL$104&gt;2034,84,(60+(CL$104-$AX$104)))))</f>
        <v>0.47224366115721766</v>
      </c>
      <c r="CM191" s="381">
        <f>CL191*(1-VLOOKUP($AW191,'MP-2019_Female'!$A$3:$CH$103,IF(CM$104&gt;2034,84,(60+(CM$104-$AX$104)))))</f>
        <v>0.4714880712993661</v>
      </c>
      <c r="CN191" s="381">
        <f>CM191*(1-VLOOKUP($AW191,'MP-2019_Female'!$A$3:$CH$103,IF(CN$104&gt;2034,84,(60+(CN$104-$AX$104)))))</f>
        <v>0.47073369038528706</v>
      </c>
      <c r="CO191" s="381">
        <f>CN191*(1-VLOOKUP($AW191,'MP-2019_Female'!$A$3:$CH$103,IF(CO$104&gt;2034,84,(60+(CO$104-$AX$104)))))</f>
        <v>0.46998051648067057</v>
      </c>
      <c r="CP191" s="381">
        <f>CO191*(1-VLOOKUP($AW191,'MP-2019_Female'!$A$3:$CH$103,IF(CP$104&gt;2034,84,(60+(CP$104-$AX$104)))))</f>
        <v>0.4692285476543015</v>
      </c>
      <c r="CQ191" s="381">
        <f>CP191*(1-VLOOKUP($AW191,'MP-2019_Female'!$A$3:$CH$103,IF(CQ$104&gt;2034,84,(60+(CQ$104-$AX$104)))))</f>
        <v>0.46847778197805462</v>
      </c>
      <c r="CR191" s="381">
        <f>CQ191*(1-VLOOKUP($AW191,'MP-2019_Female'!$A$3:$CH$103,IF(CR$104&gt;2034,84,(60+(CR$104-$AX$104)))))</f>
        <v>0.4677282175268897</v>
      </c>
      <c r="CS191" s="381">
        <f>CR191*(1-VLOOKUP($AW191,'MP-2019_Female'!$A$3:$CH$103,IF(CS$104&gt;2034,84,(60+(CS$104-$AX$104)))))</f>
        <v>0.46697985237884665</v>
      </c>
      <c r="CT191" s="381">
        <f>CS191*(1-VLOOKUP($AW191,'MP-2019_Female'!$A$3:$CH$103,IF(CT$104&gt;2034,84,(60+(CT$104-$AX$104)))))</f>
        <v>0.46623268461504047</v>
      </c>
      <c r="CU191" s="381">
        <f>CT191*(1-VLOOKUP($AW191,'MP-2019_Female'!$A$3:$CH$103,IF(CU$104&gt;2034,84,(60+(CU$104-$AX$104)))))</f>
        <v>0.46548671231965638</v>
      </c>
      <c r="CV191" s="381">
        <f>CU191*(1-VLOOKUP($AW191,'MP-2019_Female'!$A$3:$CH$103,IF(CV$104&gt;2034,84,(60+(CV$104-$AX$104)))))</f>
        <v>0.46474193357994492</v>
      </c>
      <c r="CW191" s="381">
        <f>CV191*(1-VLOOKUP($AW191,'MP-2019_Female'!$A$3:$CH$103,IF(CW$104&gt;2034,84,(60+(CW$104-$AX$104)))))</f>
        <v>0.46399834648621696</v>
      </c>
      <c r="CX191" s="381">
        <f>CW191*(1-VLOOKUP($AW191,'MP-2019_Female'!$A$3:$CH$103,IF(CX$104&gt;2034,84,(60+(CX$104-$AX$104)))))</f>
        <v>0.46325594913183898</v>
      </c>
      <c r="CY191" s="381">
        <f>CX191*(1-VLOOKUP($AW191,'MP-2019_Female'!$A$3:$CH$103,IF(CY$104&gt;2034,84,(60+(CY$104-$AX$104)))))</f>
        <v>0.46251473961322803</v>
      </c>
      <c r="CZ191" s="381">
        <f>CY191*(1-VLOOKUP($AW191,'MP-2019_Female'!$A$3:$CH$103,IF(CZ$104&gt;2034,84,(60+(CZ$104-$AX$104)))))</f>
        <v>0.46177471602984682</v>
      </c>
      <c r="DA191" s="381">
        <f>CZ191*(1-VLOOKUP($AW191,'MP-2019_Female'!$A$3:$CH$103,IF(DA$104&gt;2034,84,(60+(DA$104-$AX$104)))))</f>
        <v>0.46103587648419903</v>
      </c>
      <c r="DB191" s="381">
        <f>DA191*(1-VLOOKUP($AW191,'MP-2019_Female'!$A$3:$CH$103,IF(DB$104&gt;2034,84,(60+(DB$104-$AX$104)))))</f>
        <v>0.46029821908182428</v>
      </c>
      <c r="DC191" s="381">
        <f>DB191*(1-VLOOKUP($AW191,'MP-2019_Female'!$A$3:$CH$103,IF(DC$104&gt;2034,84,(60+(DC$104-$AX$104)))))</f>
        <v>0.45956174193129334</v>
      </c>
      <c r="DD191" s="381">
        <f>DC191*(1-VLOOKUP($AW191,'MP-2019_Female'!$A$3:$CH$103,IF(DD$104&gt;2034,84,(60+(DD$104-$AX$104)))))</f>
        <v>0.45882644314420323</v>
      </c>
      <c r="DE191" s="381">
        <f>DD191*(1-VLOOKUP($AW191,'MP-2019_Female'!$A$3:$CH$103,IF(DE$104&gt;2034,84,(60+(DE$104-$AX$104)))))</f>
        <v>0.45809232083517248</v>
      </c>
      <c r="DF191" s="381">
        <f>DE191*(1-VLOOKUP($AW191,'MP-2019_Female'!$A$3:$CH$103,IF(DF$104&gt;2034,84,(60+(DF$104-$AX$104)))))</f>
        <v>0.45735937312183617</v>
      </c>
      <c r="DG191" s="381">
        <f>DF191*(1-VLOOKUP($AW191,'MP-2019_Female'!$A$3:$CH$103,IF(DG$104&gt;2034,84,(60+(DG$104-$AX$104)))))</f>
        <v>0.45662759812484122</v>
      </c>
      <c r="DH191" s="381">
        <f>DG191*(1-VLOOKUP($AW191,'MP-2019_Female'!$A$3:$CH$103,IF(DH$104&gt;2034,84,(60+(DH$104-$AX$104)))))</f>
        <v>0.45589699396784145</v>
      </c>
      <c r="DI191" s="381">
        <f>DH191*(1-VLOOKUP($AW191,'MP-2019_Female'!$A$3:$CH$103,IF(DI$104&gt;2034,84,(60+(DI$104-$AX$104)))))</f>
        <v>0.45516755877749288</v>
      </c>
      <c r="DJ191" s="381">
        <f>DI191*(1-VLOOKUP($AW191,'MP-2019_Female'!$A$3:$CH$103,IF(DJ$104&gt;2034,84,(60+(DJ$104-$AX$104)))))</f>
        <v>0.45443929068344885</v>
      </c>
      <c r="DK191" s="381">
        <f>DJ191*(1-VLOOKUP($AW191,'MP-2019_Female'!$A$3:$CH$103,IF(DK$104&gt;2034,84,(60+(DK$104-$AX$104)))))</f>
        <v>0.45371218781835532</v>
      </c>
      <c r="DL191" s="381">
        <f>DK191*(1-VLOOKUP($AW191,'MP-2019_Female'!$A$3:$CH$103,IF(DL$104&gt;2034,84,(60+(DL$104-$AX$104)))))</f>
        <v>0.45298624831784595</v>
      </c>
      <c r="DM191" s="381">
        <f>DL191*(1-VLOOKUP($AW191,'MP-2019_Female'!$A$3:$CH$103,IF(DM$104&gt;2034,84,(60+(DM$104-$AX$104)))))</f>
        <v>0.45226147032053737</v>
      </c>
      <c r="DN191" s="381">
        <f>DM191*(1-VLOOKUP($AW191,'MP-2019_Female'!$A$3:$CH$103,IF(DN$104&gt;2034,84,(60+(DN$104-$AX$104)))))</f>
        <v>0.45153785196802448</v>
      </c>
      <c r="DO191" s="381">
        <f>DN191*(1-VLOOKUP($AW191,'MP-2019_Female'!$A$3:$CH$103,IF(DO$104&gt;2034,84,(60+(DO$104-$AX$104)))))</f>
        <v>0.45081539140487564</v>
      </c>
      <c r="DP191" s="381">
        <f>DO191*(1-VLOOKUP($AW191,'MP-2019_Female'!$A$3:$CH$103,IF(DP$104&gt;2034,84,(60+(DP$104-$AX$104)))))</f>
        <v>0.45009408677862783</v>
      </c>
      <c r="DQ191" s="381">
        <f>DP191*(1-VLOOKUP($AW191,'MP-2019_Female'!$A$3:$CH$103,IF(DQ$104&gt;2034,84,(60+(DQ$104-$AX$104)))))</f>
        <v>0.449373936239782</v>
      </c>
      <c r="DR191" s="381">
        <f>DQ191*(1-VLOOKUP($AW191,'MP-2019_Female'!$A$3:$CH$103,IF(DR$104&gt;2034,84,(60+(DR$104-$AX$104)))))</f>
        <v>0.44865493794179834</v>
      </c>
      <c r="DS191" s="381">
        <f>DR191*(1-VLOOKUP($AW191,'MP-2019_Female'!$A$3:$CH$103,IF(DS$104&gt;2034,84,(60+(DS$104-$AX$104)))))</f>
        <v>0.44793709004109145</v>
      </c>
      <c r="DT191" s="381">
        <f>DS191*(1-VLOOKUP($AW191,'MP-2019_Female'!$A$3:$CH$103,IF(DT$104&gt;2034,84,(60+(DT$104-$AX$104)))))</f>
        <v>0.44722039069702568</v>
      </c>
      <c r="DU191" s="381">
        <f>DT191*(1-VLOOKUP($AW191,'MP-2019_Female'!$A$3:$CH$103,IF(DU$104&gt;2034,84,(60+(DU$104-$AX$104)))))</f>
        <v>0.44650483807191044</v>
      </c>
      <c r="DV191" s="381">
        <f>DU191*(1-VLOOKUP($AW191,'MP-2019_Female'!$A$3:$CH$103,IF(DV$104&gt;2034,84,(60+(DV$104-$AX$104)))))</f>
        <v>0.44579043033099536</v>
      </c>
      <c r="DW191" s="381">
        <f>DV191*(1-VLOOKUP($AW191,'MP-2019_Female'!$A$3:$CH$103,IF(DW$104&gt;2034,84,(60+(DW$104-$AX$104)))))</f>
        <v>0.44507716564246574</v>
      </c>
      <c r="DX191" s="381">
        <f>DW191*(1-VLOOKUP($AW191,'MP-2019_Female'!$A$3:$CH$103,IF(DX$104&gt;2034,84,(60+(DX$104-$AX$104)))))</f>
        <v>0.44436504217743777</v>
      </c>
      <c r="DY191" s="381">
        <f>DX191*(1-VLOOKUP($AW191,'MP-2019_Female'!$A$3:$CH$103,IF(DY$104&gt;2034,84,(60+(DY$104-$AX$104)))))</f>
        <v>0.44365405810995384</v>
      </c>
      <c r="DZ191" s="381">
        <f>DY191*(1-VLOOKUP($AW191,'MP-2019_Female'!$A$3:$CH$103,IF(DZ$104&gt;2034,84,(60+(DZ$104-$AX$104)))))</f>
        <v>0.44294421161697789</v>
      </c>
      <c r="EA191" s="381">
        <f>DZ191*(1-VLOOKUP($AW191,'MP-2019_Female'!$A$3:$CH$103,IF(EA$104&gt;2034,84,(60+(EA$104-$AX$104)))))</f>
        <v>0.4422355008783907</v>
      </c>
      <c r="EB191" s="381">
        <f>EA191*(1-VLOOKUP($AW191,'MP-2019_Female'!$A$3:$CH$103,IF(EB$104&gt;2034,84,(60+(EB$104-$AX$104)))))</f>
        <v>0.44152792407698527</v>
      </c>
      <c r="EC191" s="381">
        <f>EB191*(1-VLOOKUP($AW191,'MP-2019_Female'!$A$3:$CH$103,IF(EC$104&gt;2034,84,(60+(EC$104-$AX$104)))))</f>
        <v>0.44082147939846206</v>
      </c>
      <c r="ED191" s="381">
        <f>EC191*(1-VLOOKUP($AW191,'MP-2019_Female'!$A$3:$CH$103,IF(ED$104&gt;2034,84,(60+(ED$104-$AX$104)))))</f>
        <v>0.44011616503142448</v>
      </c>
      <c r="EE191" s="381">
        <f>ED191*(1-VLOOKUP($AW191,'MP-2019_Female'!$A$3:$CH$103,IF(EE$104&gt;2034,84,(60+(EE$104-$AX$104)))))</f>
        <v>0.43941197916737418</v>
      </c>
      <c r="EF191" s="381">
        <f>EE191*(1-VLOOKUP($AW191,'MP-2019_Female'!$A$3:$CH$103,IF(EF$104&gt;2034,84,(60+(EF$104-$AX$104)))))</f>
        <v>0.43870892000070638</v>
      </c>
      <c r="EG191" s="381">
        <f>EF191*(1-VLOOKUP($AW191,'MP-2019_Female'!$A$3:$CH$103,IF(EG$104&gt;2034,84,(60+(EG$104-$AX$104)))))</f>
        <v>0.43800698572870522</v>
      </c>
      <c r="EH191" s="381">
        <f>EG191*(1-VLOOKUP($AW191,'MP-2019_Female'!$A$3:$CH$103,IF(EH$104&gt;2034,84,(60+(EH$104-$AX$104)))))</f>
        <v>0.43730617455153925</v>
      </c>
      <c r="EI191" s="381">
        <f>EH191*(1-VLOOKUP($AW191,'MP-2019_Female'!$A$3:$CH$103,IF(EI$104&gt;2034,84,(60+(EI$104-$AX$104)))))</f>
        <v>0.43660648467225677</v>
      </c>
      <c r="EJ191" s="381">
        <f>EI191*(1-VLOOKUP($AW191,'MP-2019_Female'!$A$3:$CH$103,IF(EJ$104&gt;2034,84,(60+(EJ$104-$AX$104)))))</f>
        <v>0.43590791429678116</v>
      </c>
      <c r="EK191" s="381">
        <f>EJ191*(1-VLOOKUP($AW191,'MP-2019_Female'!$A$3:$CH$103,IF(EK$104&gt;2034,84,(60+(EK$104-$AX$104)))))</f>
        <v>0.43521046163390631</v>
      </c>
      <c r="EL191" s="381">
        <f>EK191*(1-VLOOKUP($AW191,'MP-2019_Female'!$A$3:$CH$103,IF(EL$104&gt;2034,84,(60+(EL$104-$AX$104)))))</f>
        <v>0.43451412489529206</v>
      </c>
      <c r="EM191" s="381">
        <f>EL191*(1-VLOOKUP($AW191,'MP-2019_Female'!$A$3:$CH$103,IF(EM$104&gt;2034,84,(60+(EM$104-$AX$104)))))</f>
        <v>0.43381890229545955</v>
      </c>
      <c r="EN191" s="381">
        <f>EM191*(1-VLOOKUP($AW191,'MP-2019_Female'!$A$3:$CH$103,IF(EN$104&gt;2034,84,(60+(EN$104-$AX$104)))))</f>
        <v>0.43312479205178678</v>
      </c>
      <c r="EO191" s="381">
        <f>EN191*(1-VLOOKUP($AW191,'MP-2019_Female'!$A$3:$CH$103,IF(EO$104&gt;2034,84,(60+(EO$104-$AX$104)))))</f>
        <v>0.43243179238450391</v>
      </c>
      <c r="EP191" s="381">
        <f>EO191*(1-VLOOKUP($AW191,'MP-2019_Female'!$A$3:$CH$103,IF(EP$104&gt;2034,84,(60+(EP$104-$AX$104)))))</f>
        <v>0.43173990151668867</v>
      </c>
      <c r="EQ191" s="381">
        <f>EP191*(1-VLOOKUP($AW191,'MP-2019_Female'!$A$3:$CH$103,IF(EQ$104&gt;2034,84,(60+(EQ$104-$AX$104)))))</f>
        <v>0.43104911767426196</v>
      </c>
      <c r="ER191" s="381">
        <f>EQ191*(1-VLOOKUP($AW191,'MP-2019_Female'!$A$3:$CH$103,IF(ER$104&gt;2034,84,(60+(ER$104-$AX$104)))))</f>
        <v>0.43035943908598312</v>
      </c>
      <c r="ES191" s="381">
        <f>ER191*(1-VLOOKUP($AW191,'MP-2019_Female'!$A$3:$CH$103,IF(ES$104&gt;2034,84,(60+(ES$104-$AX$104)))))</f>
        <v>0.42967086398344551</v>
      </c>
      <c r="ET191" s="381">
        <f>ES191*(1-VLOOKUP($AW191,'MP-2019_Female'!$A$3:$CH$103,IF(ET$104&gt;2034,84,(60+(ET$104-$AX$104)))))</f>
        <v>0.42898339060107199</v>
      </c>
      <c r="EU191" s="381">
        <f>ET191*(1-VLOOKUP($AW191,'MP-2019_Female'!$A$3:$CH$103,IF(EU$104&gt;2034,84,(60+(EU$104-$AX$104)))))</f>
        <v>0.42829701717611024</v>
      </c>
      <c r="EV191" s="381">
        <f>EU191*(1-VLOOKUP($AW191,'MP-2019_Female'!$A$3:$CH$103,IF(EV$104&gt;2034,84,(60+(EV$104-$AX$104)))))</f>
        <v>0.42761174194862844</v>
      </c>
      <c r="EW191" s="381">
        <f>EV191*(1-VLOOKUP($AW191,'MP-2019_Female'!$A$3:$CH$103,IF(EW$104&gt;2034,84,(60+(EW$104-$AX$104)))))</f>
        <v>0.42692756316151059</v>
      </c>
      <c r="EX191" s="381">
        <f>EW191*(1-VLOOKUP($AW191,'MP-2019_Female'!$A$3:$CH$103,IF(EX$104&gt;2034,84,(60+(EX$104-$AX$104)))))</f>
        <v>0.42624447906045215</v>
      </c>
      <c r="EY191" s="381">
        <f>EX191*(1-VLOOKUP($AW191,'MP-2019_Female'!$A$3:$CH$103,IF(EY$104&gt;2034,84,(60+(EY$104-$AX$104)))))</f>
        <v>0.4255624878939554</v>
      </c>
      <c r="EZ191" s="381">
        <f>EY191*(1-VLOOKUP($AW191,'MP-2019_Female'!$A$3:$CH$103,IF(EZ$104&gt;2034,84,(60+(EZ$104-$AX$104)))))</f>
        <v>0.42488158791332503</v>
      </c>
      <c r="FA191" s="381">
        <f>EZ191*(1-VLOOKUP($AW191,'MP-2019_Female'!$A$3:$CH$103,IF(FA$104&gt;2034,84,(60+(FA$104-$AX$104)))))</f>
        <v>0.42420177737266368</v>
      </c>
      <c r="FB191" s="381">
        <f>FA191*(1-VLOOKUP($AW191,'MP-2019_Female'!$A$3:$CH$103,IF(FB$104&gt;2034,84,(60+(FB$104-$AX$104)))))</f>
        <v>0.4235230545288674</v>
      </c>
      <c r="FC191" s="381">
        <f>FB191*(1-VLOOKUP($AW191,'MP-2019_Female'!$A$3:$CH$103,IF(FC$104&gt;2034,84,(60+(FC$104-$AX$104)))))</f>
        <v>0.4228454176416212</v>
      </c>
      <c r="FD191" s="381">
        <f>FC191*(1-VLOOKUP($AW191,'MP-2019_Female'!$A$3:$CH$103,IF(FD$104&gt;2034,84,(60+(FD$104-$AX$104)))))</f>
        <v>0.42216886497339456</v>
      </c>
      <c r="FE191" s="381">
        <f>FD191*(1-VLOOKUP($AW191,'MP-2019_Female'!$A$3:$CH$103,IF(FE$104&gt;2034,84,(60+(FE$104-$AX$104)))))</f>
        <v>0.42149339478943709</v>
      </c>
      <c r="FF191" s="381">
        <f>FE191*(1-VLOOKUP($AW191,'MP-2019_Female'!$A$3:$CH$103,IF(FF$104&gt;2034,84,(60+(FF$104-$AX$104)))))</f>
        <v>0.420819005357774</v>
      </c>
      <c r="FG191" s="381">
        <f>FF191*(1-VLOOKUP($AW191,'MP-2019_Female'!$A$3:$CH$103,IF(FG$104&gt;2034,84,(60+(FG$104-$AX$104)))))</f>
        <v>0.42014569494920156</v>
      </c>
      <c r="FH191" s="381">
        <f>FG191*(1-VLOOKUP($AW191,'MP-2019_Female'!$A$3:$CH$103,IF(FH$104&gt;2034,84,(60+(FH$104-$AX$104)))))</f>
        <v>0.41947346183728285</v>
      </c>
      <c r="FI191" s="381">
        <f>FH191*(1-VLOOKUP($AW191,'MP-2019_Female'!$A$3:$CH$103,IF(FI$104&gt;2034,84,(60+(FI$104-$AX$104)))))</f>
        <v>0.4188023042983432</v>
      </c>
      <c r="FJ191" s="381">
        <f>FI191*(1-VLOOKUP($AW191,'MP-2019_Female'!$A$3:$CH$103,IF(FJ$104&gt;2034,84,(60+(FJ$104-$AX$104)))))</f>
        <v>0.41813222061146582</v>
      </c>
      <c r="FK191" s="381">
        <f>FJ191*(1-VLOOKUP($AW191,'MP-2019_Female'!$A$3:$CH$103,IF(FK$104&gt;2034,84,(60+(FK$104-$AX$104)))))</f>
        <v>0.41746320905848744</v>
      </c>
      <c r="FL191" s="381">
        <f>FK191*(1-VLOOKUP($AW191,'MP-2019_Female'!$A$3:$CH$103,IF(FL$104&gt;2034,84,(60+(FL$104-$AX$104)))))</f>
        <v>0.41679526792399385</v>
      </c>
      <c r="FM191" s="381">
        <f>FL191*(1-VLOOKUP($AW191,'MP-2019_Female'!$A$3:$CH$103,IF(FM$104&gt;2034,84,(60+(FM$104-$AX$104)))))</f>
        <v>0.41612839549531544</v>
      </c>
      <c r="FN191" s="381">
        <f>FM191*(1-VLOOKUP($AW191,'MP-2019_Female'!$A$3:$CH$103,IF(FN$104&gt;2034,84,(60+(FN$104-$AX$104)))))</f>
        <v>0.4154625900625229</v>
      </c>
    </row>
    <row r="192" spans="49:170">
      <c r="AW192" s="172">
        <v>112</v>
      </c>
      <c r="AX192" s="199">
        <f t="shared" si="34"/>
        <v>0.50227935965667414</v>
      </c>
      <c r="AY192" s="334">
        <f t="shared" si="35"/>
        <v>0.505</v>
      </c>
      <c r="AZ192" s="381">
        <f>AY192*(1-VLOOKUP($AW192,'MP-2019_Female'!$A$3:$CH$103,IF(AZ$104&gt;2034,84,(60+(AZ$104-$AX$104)))))</f>
        <v>0.50449500000000003</v>
      </c>
      <c r="BA192" s="381">
        <f>AZ192*(1-VLOOKUP($AW192,'MP-2019_Female'!$A$3:$CH$103,IF(BA$104&gt;2034,84,(60+(BA$104-$AX$104)))))</f>
        <v>0.50404095449999997</v>
      </c>
      <c r="BB192" s="381">
        <f>BA192*(1-VLOOKUP($AW192,'MP-2019_Female'!$A$3:$CH$103,IF(BB$104&gt;2034,84,(60+(BB$104-$AX$104)))))</f>
        <v>0.50363772173639998</v>
      </c>
      <c r="BC192" s="381">
        <f>BB192*(1-VLOOKUP($AW192,'MP-2019_Female'!$A$3:$CH$103,IF(BC$104&gt;2034,84,(60+(BC$104-$AX$104)))))</f>
        <v>0.50328517533118444</v>
      </c>
      <c r="BD192" s="381">
        <f>BC192*(1-VLOOKUP($AW192,'MP-2019_Female'!$A$3:$CH$103,IF(BD$104&gt;2034,84,(60+(BD$104-$AX$104)))))</f>
        <v>0.50303353274351892</v>
      </c>
      <c r="BE192" s="381">
        <f>BD192*(1-VLOOKUP($AW192,'MP-2019_Female'!$A$3:$CH$103,IF(BE$104&gt;2034,84,(60+(BE$104-$AX$104)))))</f>
        <v>0.50278201597714722</v>
      </c>
      <c r="BF192" s="381">
        <f>BE192*(1-VLOOKUP($AW192,'MP-2019_Female'!$A$3:$CH$103,IF(BF$104&gt;2034,84,(60+(BF$104-$AX$104)))))</f>
        <v>0.50253062496915868</v>
      </c>
      <c r="BG192" s="381">
        <f>BF192*(1-VLOOKUP($AW192,'MP-2019_Female'!$A$3:$CH$103,IF(BG$104&gt;2034,84,(60+(BG$104-$AX$104)))))</f>
        <v>0.50227935965667414</v>
      </c>
      <c r="BH192" s="381">
        <f>BG192*(1-VLOOKUP($AW192,'MP-2019_Female'!$A$3:$CH$103,IF(BH$104&gt;2034,84,(60+(BH$104-$AX$104)))))</f>
        <v>0.50197799204088012</v>
      </c>
      <c r="BI192" s="381">
        <f>BH192*(1-VLOOKUP($AW192,'MP-2019_Female'!$A$3:$CH$103,IF(BI$104&gt;2034,84,(60+(BI$104-$AX$104)))))</f>
        <v>0.50167680524565561</v>
      </c>
      <c r="BJ192" s="471">
        <f>BI192*(1-VLOOKUP($AW192,'MP-2019_Female'!$A$3:$CH$103,IF(BJ$104&gt;2034,84,(60+(BJ$104-$AX$104)))))</f>
        <v>0.50132563148198361</v>
      </c>
      <c r="BK192" s="381">
        <f>BJ192*(1-VLOOKUP($AW192,'MP-2019_Female'!$A$3:$CH$103,IF(BK$104&gt;2034,84,(60+(BK$104-$AX$104)))))</f>
        <v>0.50097470353994622</v>
      </c>
      <c r="BL192" s="381">
        <f>BK192*(1-VLOOKUP($AW192,'MP-2019_Female'!$A$3:$CH$103,IF(BL$104&gt;2034,84,(60+(BL$104-$AX$104)))))</f>
        <v>0.50057392377711429</v>
      </c>
      <c r="BM192" s="381">
        <f>BL192*(1-VLOOKUP($AW192,'MP-2019_Female'!$A$3:$CH$103,IF(BM$104&gt;2034,84,(60+(BM$104-$AX$104)))))</f>
        <v>0.50017346463809254</v>
      </c>
      <c r="BN192" s="381">
        <f>BM192*(1-VLOOKUP($AW192,'MP-2019_Female'!$A$3:$CH$103,IF(BN$104&gt;2034,84,(60+(BN$104-$AX$104)))))</f>
        <v>0.49972330851991825</v>
      </c>
      <c r="BO192" s="381">
        <f>BN192*(1-VLOOKUP($AW192,'MP-2019_Female'!$A$3:$CH$103,IF(BO$104&gt;2034,84,(60+(BO$104-$AX$104)))))</f>
        <v>0.49927355754225033</v>
      </c>
      <c r="BP192" s="381">
        <f>BO192*(1-VLOOKUP($AW192,'MP-2019_Female'!$A$3:$CH$103,IF(BP$104&gt;2034,84,(60+(BP$104-$AX$104)))))</f>
        <v>0.49882421134046229</v>
      </c>
      <c r="BQ192" s="381">
        <f>BP192*(1-VLOOKUP($AW192,'MP-2019_Female'!$A$3:$CH$103,IF(BQ$104&gt;2034,84,(60+(BQ$104-$AX$104)))))</f>
        <v>0.49832538712912183</v>
      </c>
      <c r="BR192" s="381">
        <f>BQ192*(1-VLOOKUP($AW192,'MP-2019_Female'!$A$3:$CH$103,IF(BR$104&gt;2034,84,(60+(BR$104-$AX$104)))))</f>
        <v>0.4978270617419927</v>
      </c>
      <c r="BS192" s="381">
        <f>BR192*(1-VLOOKUP($AW192,'MP-2019_Female'!$A$3:$CH$103,IF(BS$104&gt;2034,84,(60+(BS$104-$AX$104)))))</f>
        <v>0.49727945197407653</v>
      </c>
      <c r="BT192" s="381">
        <f>BS192*(1-VLOOKUP($AW192,'MP-2019_Female'!$A$3:$CH$103,IF(BT$104&gt;2034,84,(60+(BT$104-$AX$104)))))</f>
        <v>0.49673244457690502</v>
      </c>
      <c r="BU192" s="381">
        <f>BT192*(1-VLOOKUP($AW192,'MP-2019_Female'!$A$3:$CH$103,IF(BU$104&gt;2034,84,(60+(BU$104-$AX$104)))))</f>
        <v>0.49613636564341274</v>
      </c>
      <c r="BV192" s="381">
        <f>BU192*(1-VLOOKUP($AW192,'MP-2019_Female'!$A$3:$CH$103,IF(BV$104&gt;2034,84,(60+(BV$104-$AX$104)))))</f>
        <v>0.49554100200464063</v>
      </c>
      <c r="BW192" s="381">
        <f>BV192*(1-VLOOKUP($AW192,'MP-2019_Female'!$A$3:$CH$103,IF(BW$104&gt;2034,84,(60+(BW$104-$AX$104)))))</f>
        <v>0.49494635280223509</v>
      </c>
      <c r="BX192" s="381">
        <f>BW192*(1-VLOOKUP($AW192,'MP-2019_Female'!$A$3:$CH$103,IF(BX$104&gt;2034,84,(60+(BX$104-$AX$104)))))</f>
        <v>0.49435241717887241</v>
      </c>
      <c r="BY192" s="381">
        <f>BX192*(1-VLOOKUP($AW192,'MP-2019_Female'!$A$3:$CH$103,IF(BY$104&gt;2034,84,(60+(BY$104-$AX$104)))))</f>
        <v>0.49375919427825776</v>
      </c>
      <c r="BZ192" s="381">
        <f>BY192*(1-VLOOKUP($AW192,'MP-2019_Female'!$A$3:$CH$103,IF(BZ$104&gt;2034,84,(60+(BZ$104-$AX$104)))))</f>
        <v>0.49316668324512386</v>
      </c>
      <c r="CA192" s="381">
        <f>BZ192*(1-VLOOKUP($AW192,'MP-2019_Female'!$A$3:$CH$103,IF(CA$104&gt;2034,84,(60+(CA$104-$AX$104)))))</f>
        <v>0.49257488322522974</v>
      </c>
      <c r="CB192" s="381">
        <f>CA192*(1-VLOOKUP($AW192,'MP-2019_Female'!$A$3:$CH$103,IF(CB$104&gt;2034,84,(60+(CB$104-$AX$104)))))</f>
        <v>0.49198379336535947</v>
      </c>
      <c r="CC192" s="381">
        <f>CB192*(1-VLOOKUP($AW192,'MP-2019_Female'!$A$3:$CH$103,IF(CC$104&gt;2034,84,(60+(CC$104-$AX$104)))))</f>
        <v>0.49139341281332105</v>
      </c>
      <c r="CD192" s="381">
        <f>CC192*(1-VLOOKUP($AW192,'MP-2019_Female'!$A$3:$CH$103,IF(CD$104&gt;2034,84,(60+(CD$104-$AX$104)))))</f>
        <v>0.49080374071794508</v>
      </c>
      <c r="CE192" s="381">
        <f>CD192*(1-VLOOKUP($AW192,'MP-2019_Female'!$A$3:$CH$103,IF(CE$104&gt;2034,84,(60+(CE$104-$AX$104)))))</f>
        <v>0.49021477622908355</v>
      </c>
      <c r="CF192" s="381">
        <f>CE192*(1-VLOOKUP($AW192,'MP-2019_Female'!$A$3:$CH$103,IF(CF$104&gt;2034,84,(60+(CF$104-$AX$104)))))</f>
        <v>0.48962651849760863</v>
      </c>
      <c r="CG192" s="381">
        <f>CF192*(1-VLOOKUP($AW192,'MP-2019_Female'!$A$3:$CH$103,IF(CG$104&gt;2034,84,(60+(CG$104-$AX$104)))))</f>
        <v>0.48903896667541152</v>
      </c>
      <c r="CH192" s="381">
        <f>CG192*(1-VLOOKUP($AW192,'MP-2019_Female'!$A$3:$CH$103,IF(CH$104&gt;2034,84,(60+(CH$104-$AX$104)))))</f>
        <v>0.48845211991540105</v>
      </c>
      <c r="CI192" s="381">
        <f>CH192*(1-VLOOKUP($AW192,'MP-2019_Female'!$A$3:$CH$103,IF(CI$104&gt;2034,84,(60+(CI$104-$AX$104)))))</f>
        <v>0.48786597737150256</v>
      </c>
      <c r="CJ192" s="381">
        <f>CI192*(1-VLOOKUP($AW192,'MP-2019_Female'!$A$3:$CH$103,IF(CJ$104&gt;2034,84,(60+(CJ$104-$AX$104)))))</f>
        <v>0.48728053819865674</v>
      </c>
      <c r="CK192" s="381">
        <f>CJ192*(1-VLOOKUP($AW192,'MP-2019_Female'!$A$3:$CH$103,IF(CK$104&gt;2034,84,(60+(CK$104-$AX$104)))))</f>
        <v>0.48669580155281839</v>
      </c>
      <c r="CL192" s="381">
        <f>CK192*(1-VLOOKUP($AW192,'MP-2019_Female'!$A$3:$CH$103,IF(CL$104&gt;2034,84,(60+(CL$104-$AX$104)))))</f>
        <v>0.48611176659095501</v>
      </c>
      <c r="CM192" s="381">
        <f>CL192*(1-VLOOKUP($AW192,'MP-2019_Female'!$A$3:$CH$103,IF(CM$104&gt;2034,84,(60+(CM$104-$AX$104)))))</f>
        <v>0.48552843247104588</v>
      </c>
      <c r="CN192" s="381">
        <f>CM192*(1-VLOOKUP($AW192,'MP-2019_Female'!$A$3:$CH$103,IF(CN$104&gt;2034,84,(60+(CN$104-$AX$104)))))</f>
        <v>0.48494579835208063</v>
      </c>
      <c r="CO192" s="381">
        <f>CN192*(1-VLOOKUP($AW192,'MP-2019_Female'!$A$3:$CH$103,IF(CO$104&gt;2034,84,(60+(CO$104-$AX$104)))))</f>
        <v>0.48436386339405813</v>
      </c>
      <c r="CP192" s="381">
        <f>CO192*(1-VLOOKUP($AW192,'MP-2019_Female'!$A$3:$CH$103,IF(CP$104&gt;2034,84,(60+(CP$104-$AX$104)))))</f>
        <v>0.48378262675798528</v>
      </c>
      <c r="CQ192" s="381">
        <f>CP192*(1-VLOOKUP($AW192,'MP-2019_Female'!$A$3:$CH$103,IF(CQ$104&gt;2034,84,(60+(CQ$104-$AX$104)))))</f>
        <v>0.48320208760587569</v>
      </c>
      <c r="CR192" s="381">
        <f>CQ192*(1-VLOOKUP($AW192,'MP-2019_Female'!$A$3:$CH$103,IF(CR$104&gt;2034,84,(60+(CR$104-$AX$104)))))</f>
        <v>0.48262224510074864</v>
      </c>
      <c r="CS192" s="381">
        <f>CR192*(1-VLOOKUP($AW192,'MP-2019_Female'!$A$3:$CH$103,IF(CS$104&gt;2034,84,(60+(CS$104-$AX$104)))))</f>
        <v>0.48204309840662773</v>
      </c>
      <c r="CT192" s="381">
        <f>CS192*(1-VLOOKUP($AW192,'MP-2019_Female'!$A$3:$CH$103,IF(CT$104&gt;2034,84,(60+(CT$104-$AX$104)))))</f>
        <v>0.48146464668853978</v>
      </c>
      <c r="CU192" s="381">
        <f>CT192*(1-VLOOKUP($AW192,'MP-2019_Female'!$A$3:$CH$103,IF(CU$104&gt;2034,84,(60+(CU$104-$AX$104)))))</f>
        <v>0.48088688911251354</v>
      </c>
      <c r="CV192" s="381">
        <f>CU192*(1-VLOOKUP($AW192,'MP-2019_Female'!$A$3:$CH$103,IF(CV$104&gt;2034,84,(60+(CV$104-$AX$104)))))</f>
        <v>0.48030982484557855</v>
      </c>
      <c r="CW192" s="381">
        <f>CV192*(1-VLOOKUP($AW192,'MP-2019_Female'!$A$3:$CH$103,IF(CW$104&gt;2034,84,(60+(CW$104-$AX$104)))))</f>
        <v>0.47973345305576387</v>
      </c>
      <c r="CX192" s="381">
        <f>CW192*(1-VLOOKUP($AW192,'MP-2019_Female'!$A$3:$CH$103,IF(CX$104&gt;2034,84,(60+(CX$104-$AX$104)))))</f>
        <v>0.47915777291209699</v>
      </c>
      <c r="CY192" s="381">
        <f>CX192*(1-VLOOKUP($AW192,'MP-2019_Female'!$A$3:$CH$103,IF(CY$104&gt;2034,84,(60+(CY$104-$AX$104)))))</f>
        <v>0.47858278358460249</v>
      </c>
      <c r="CZ192" s="381">
        <f>CY192*(1-VLOOKUP($AW192,'MP-2019_Female'!$A$3:$CH$103,IF(CZ$104&gt;2034,84,(60+(CZ$104-$AX$104)))))</f>
        <v>0.47800848424430098</v>
      </c>
      <c r="DA192" s="381">
        <f>CZ192*(1-VLOOKUP($AW192,'MP-2019_Female'!$A$3:$CH$103,IF(DA$104&gt;2034,84,(60+(DA$104-$AX$104)))))</f>
        <v>0.47743487406320784</v>
      </c>
      <c r="DB192" s="381">
        <f>DA192*(1-VLOOKUP($AW192,'MP-2019_Female'!$A$3:$CH$103,IF(DB$104&gt;2034,84,(60+(DB$104-$AX$104)))))</f>
        <v>0.47686195221433197</v>
      </c>
      <c r="DC192" s="381">
        <f>DB192*(1-VLOOKUP($AW192,'MP-2019_Female'!$A$3:$CH$103,IF(DC$104&gt;2034,84,(60+(DC$104-$AX$104)))))</f>
        <v>0.47628971787167479</v>
      </c>
      <c r="DD192" s="381">
        <f>DC192*(1-VLOOKUP($AW192,'MP-2019_Female'!$A$3:$CH$103,IF(DD$104&gt;2034,84,(60+(DD$104-$AX$104)))))</f>
        <v>0.47571817021022877</v>
      </c>
      <c r="DE192" s="381">
        <f>DD192*(1-VLOOKUP($AW192,'MP-2019_Female'!$A$3:$CH$103,IF(DE$104&gt;2034,84,(60+(DE$104-$AX$104)))))</f>
        <v>0.47514730840597652</v>
      </c>
      <c r="DF192" s="381">
        <f>DE192*(1-VLOOKUP($AW192,'MP-2019_Female'!$A$3:$CH$103,IF(DF$104&gt;2034,84,(60+(DF$104-$AX$104)))))</f>
        <v>0.47457713163588938</v>
      </c>
      <c r="DG192" s="381">
        <f>DF192*(1-VLOOKUP($AW192,'MP-2019_Female'!$A$3:$CH$103,IF(DG$104&gt;2034,84,(60+(DG$104-$AX$104)))))</f>
        <v>0.47400763907792631</v>
      </c>
      <c r="DH192" s="381">
        <f>DG192*(1-VLOOKUP($AW192,'MP-2019_Female'!$A$3:$CH$103,IF(DH$104&gt;2034,84,(60+(DH$104-$AX$104)))))</f>
        <v>0.47343882991103281</v>
      </c>
      <c r="DI192" s="381">
        <f>DH192*(1-VLOOKUP($AW192,'MP-2019_Female'!$A$3:$CH$103,IF(DI$104&gt;2034,84,(60+(DI$104-$AX$104)))))</f>
        <v>0.47287070331513958</v>
      </c>
      <c r="DJ192" s="381">
        <f>DI192*(1-VLOOKUP($AW192,'MP-2019_Female'!$A$3:$CH$103,IF(DJ$104&gt;2034,84,(60+(DJ$104-$AX$104)))))</f>
        <v>0.47230325847116145</v>
      </c>
      <c r="DK192" s="381">
        <f>DJ192*(1-VLOOKUP($AW192,'MP-2019_Female'!$A$3:$CH$103,IF(DK$104&gt;2034,84,(60+(DK$104-$AX$104)))))</f>
        <v>0.47173649456099609</v>
      </c>
      <c r="DL192" s="381">
        <f>DK192*(1-VLOOKUP($AW192,'MP-2019_Female'!$A$3:$CH$103,IF(DL$104&gt;2034,84,(60+(DL$104-$AX$104)))))</f>
        <v>0.47117041076752292</v>
      </c>
      <c r="DM192" s="381">
        <f>DL192*(1-VLOOKUP($AW192,'MP-2019_Female'!$A$3:$CH$103,IF(DM$104&gt;2034,84,(60+(DM$104-$AX$104)))))</f>
        <v>0.47060500627460189</v>
      </c>
      <c r="DN192" s="381">
        <f>DM192*(1-VLOOKUP($AW192,'MP-2019_Female'!$A$3:$CH$103,IF(DN$104&gt;2034,84,(60+(DN$104-$AX$104)))))</f>
        <v>0.4700402802670724</v>
      </c>
      <c r="DO192" s="381">
        <f>DN192*(1-VLOOKUP($AW192,'MP-2019_Female'!$A$3:$CH$103,IF(DO$104&gt;2034,84,(60+(DO$104-$AX$104)))))</f>
        <v>0.46947623193075194</v>
      </c>
      <c r="DP192" s="381">
        <f>DO192*(1-VLOOKUP($AW192,'MP-2019_Female'!$A$3:$CH$103,IF(DP$104&gt;2034,84,(60+(DP$104-$AX$104)))))</f>
        <v>0.46891286045243508</v>
      </c>
      <c r="DQ192" s="381">
        <f>DP192*(1-VLOOKUP($AW192,'MP-2019_Female'!$A$3:$CH$103,IF(DQ$104&gt;2034,84,(60+(DQ$104-$AX$104)))))</f>
        <v>0.46835016501989218</v>
      </c>
      <c r="DR192" s="381">
        <f>DQ192*(1-VLOOKUP($AW192,'MP-2019_Female'!$A$3:$CH$103,IF(DR$104&gt;2034,84,(60+(DR$104-$AX$104)))))</f>
        <v>0.46778814482186831</v>
      </c>
      <c r="DS192" s="381">
        <f>DR192*(1-VLOOKUP($AW192,'MP-2019_Female'!$A$3:$CH$103,IF(DS$104&gt;2034,84,(60+(DS$104-$AX$104)))))</f>
        <v>0.46722679904808206</v>
      </c>
      <c r="DT192" s="381">
        <f>DS192*(1-VLOOKUP($AW192,'MP-2019_Female'!$A$3:$CH$103,IF(DT$104&gt;2034,84,(60+(DT$104-$AX$104)))))</f>
        <v>0.46666612688922438</v>
      </c>
      <c r="DU192" s="381">
        <f>DT192*(1-VLOOKUP($AW192,'MP-2019_Female'!$A$3:$CH$103,IF(DU$104&gt;2034,84,(60+(DU$104-$AX$104)))))</f>
        <v>0.46610612753695729</v>
      </c>
      <c r="DV192" s="381">
        <f>DU192*(1-VLOOKUP($AW192,'MP-2019_Female'!$A$3:$CH$103,IF(DV$104&gt;2034,84,(60+(DV$104-$AX$104)))))</f>
        <v>0.46554680018391298</v>
      </c>
      <c r="DW192" s="381">
        <f>DV192*(1-VLOOKUP($AW192,'MP-2019_Female'!$A$3:$CH$103,IF(DW$104&gt;2034,84,(60+(DW$104-$AX$104)))))</f>
        <v>0.46498814402369232</v>
      </c>
      <c r="DX192" s="381">
        <f>DW192*(1-VLOOKUP($AW192,'MP-2019_Female'!$A$3:$CH$103,IF(DX$104&gt;2034,84,(60+(DX$104-$AX$104)))))</f>
        <v>0.46443015825086392</v>
      </c>
      <c r="DY192" s="381">
        <f>DX192*(1-VLOOKUP($AW192,'MP-2019_Female'!$A$3:$CH$103,IF(DY$104&gt;2034,84,(60+(DY$104-$AX$104)))))</f>
        <v>0.46387284206096291</v>
      </c>
      <c r="DZ192" s="381">
        <f>DY192*(1-VLOOKUP($AW192,'MP-2019_Female'!$A$3:$CH$103,IF(DZ$104&gt;2034,84,(60+(DZ$104-$AX$104)))))</f>
        <v>0.46331619465048979</v>
      </c>
      <c r="EA192" s="381">
        <f>DZ192*(1-VLOOKUP($AW192,'MP-2019_Female'!$A$3:$CH$103,IF(EA$104&gt;2034,84,(60+(EA$104-$AX$104)))))</f>
        <v>0.46276021521690919</v>
      </c>
      <c r="EB192" s="381">
        <f>EA192*(1-VLOOKUP($AW192,'MP-2019_Female'!$A$3:$CH$103,IF(EB$104&gt;2034,84,(60+(EB$104-$AX$104)))))</f>
        <v>0.46220490295864891</v>
      </c>
      <c r="EC192" s="381">
        <f>EB192*(1-VLOOKUP($AW192,'MP-2019_Female'!$A$3:$CH$103,IF(EC$104&gt;2034,84,(60+(EC$104-$AX$104)))))</f>
        <v>0.46165025707509855</v>
      </c>
      <c r="ED192" s="381">
        <f>EC192*(1-VLOOKUP($AW192,'MP-2019_Female'!$A$3:$CH$103,IF(ED$104&gt;2034,84,(60+(ED$104-$AX$104)))))</f>
        <v>0.46109627676660841</v>
      </c>
      <c r="EE192" s="381">
        <f>ED192*(1-VLOOKUP($AW192,'MP-2019_Female'!$A$3:$CH$103,IF(EE$104&gt;2034,84,(60+(EE$104-$AX$104)))))</f>
        <v>0.46054296123448851</v>
      </c>
      <c r="EF192" s="381">
        <f>EE192*(1-VLOOKUP($AW192,'MP-2019_Female'!$A$3:$CH$103,IF(EF$104&gt;2034,84,(60+(EF$104-$AX$104)))))</f>
        <v>0.45999030968100713</v>
      </c>
      <c r="EG192" s="381">
        <f>EF192*(1-VLOOKUP($AW192,'MP-2019_Female'!$A$3:$CH$103,IF(EG$104&gt;2034,84,(60+(EG$104-$AX$104)))))</f>
        <v>0.45943832130938994</v>
      </c>
      <c r="EH192" s="381">
        <f>EG192*(1-VLOOKUP($AW192,'MP-2019_Female'!$A$3:$CH$103,IF(EH$104&gt;2034,84,(60+(EH$104-$AX$104)))))</f>
        <v>0.45888699532381866</v>
      </c>
      <c r="EI192" s="381">
        <f>EH192*(1-VLOOKUP($AW192,'MP-2019_Female'!$A$3:$CH$103,IF(EI$104&gt;2034,84,(60+(EI$104-$AX$104)))))</f>
        <v>0.4583363309294301</v>
      </c>
      <c r="EJ192" s="381">
        <f>EI192*(1-VLOOKUP($AW192,'MP-2019_Female'!$A$3:$CH$103,IF(EJ$104&gt;2034,84,(60+(EJ$104-$AX$104)))))</f>
        <v>0.45778632733231478</v>
      </c>
      <c r="EK192" s="381">
        <f>EJ192*(1-VLOOKUP($AW192,'MP-2019_Female'!$A$3:$CH$103,IF(EK$104&gt;2034,84,(60+(EK$104-$AX$104)))))</f>
        <v>0.45723698373951599</v>
      </c>
      <c r="EL192" s="381">
        <f>EK192*(1-VLOOKUP($AW192,'MP-2019_Female'!$A$3:$CH$103,IF(EL$104&gt;2034,84,(60+(EL$104-$AX$104)))))</f>
        <v>0.4566882993590286</v>
      </c>
      <c r="EM192" s="381">
        <f>EL192*(1-VLOOKUP($AW192,'MP-2019_Female'!$A$3:$CH$103,IF(EM$104&gt;2034,84,(60+(EM$104-$AX$104)))))</f>
        <v>0.45614027339979779</v>
      </c>
      <c r="EN192" s="381">
        <f>EM192*(1-VLOOKUP($AW192,'MP-2019_Female'!$A$3:$CH$103,IF(EN$104&gt;2034,84,(60+(EN$104-$AX$104)))))</f>
        <v>0.45559290507171807</v>
      </c>
      <c r="EO192" s="381">
        <f>EN192*(1-VLOOKUP($AW192,'MP-2019_Female'!$A$3:$CH$103,IF(EO$104&gt;2034,84,(60+(EO$104-$AX$104)))))</f>
        <v>0.45504619358563203</v>
      </c>
      <c r="EP192" s="381">
        <f>EO192*(1-VLOOKUP($AW192,'MP-2019_Female'!$A$3:$CH$103,IF(EP$104&gt;2034,84,(60+(EP$104-$AX$104)))))</f>
        <v>0.45450013815332929</v>
      </c>
      <c r="EQ192" s="381">
        <f>EP192*(1-VLOOKUP($AW192,'MP-2019_Female'!$A$3:$CH$103,IF(EQ$104&gt;2034,84,(60+(EQ$104-$AX$104)))))</f>
        <v>0.45395473798754532</v>
      </c>
      <c r="ER192" s="381">
        <f>EQ192*(1-VLOOKUP($AW192,'MP-2019_Female'!$A$3:$CH$103,IF(ER$104&gt;2034,84,(60+(ER$104-$AX$104)))))</f>
        <v>0.45340999230196027</v>
      </c>
      <c r="ES192" s="381">
        <f>ER192*(1-VLOOKUP($AW192,'MP-2019_Female'!$A$3:$CH$103,IF(ES$104&gt;2034,84,(60+(ES$104-$AX$104)))))</f>
        <v>0.45286590031119794</v>
      </c>
      <c r="ET192" s="381">
        <f>ES192*(1-VLOOKUP($AW192,'MP-2019_Female'!$A$3:$CH$103,IF(ET$104&gt;2034,84,(60+(ET$104-$AX$104)))))</f>
        <v>0.45232246123082454</v>
      </c>
      <c r="EU192" s="381">
        <f>ET192*(1-VLOOKUP($AW192,'MP-2019_Female'!$A$3:$CH$103,IF(EU$104&gt;2034,84,(60+(EU$104-$AX$104)))))</f>
        <v>0.45177967427734755</v>
      </c>
      <c r="EV192" s="381">
        <f>EU192*(1-VLOOKUP($AW192,'MP-2019_Female'!$A$3:$CH$103,IF(EV$104&gt;2034,84,(60+(EV$104-$AX$104)))))</f>
        <v>0.45123753866821475</v>
      </c>
      <c r="EW192" s="381">
        <f>EV192*(1-VLOOKUP($AW192,'MP-2019_Female'!$A$3:$CH$103,IF(EW$104&gt;2034,84,(60+(EW$104-$AX$104)))))</f>
        <v>0.45069605362181292</v>
      </c>
      <c r="EX192" s="381">
        <f>EW192*(1-VLOOKUP($AW192,'MP-2019_Female'!$A$3:$CH$103,IF(EX$104&gt;2034,84,(60+(EX$104-$AX$104)))))</f>
        <v>0.45015521835746675</v>
      </c>
      <c r="EY192" s="381">
        <f>EX192*(1-VLOOKUP($AW192,'MP-2019_Female'!$A$3:$CH$103,IF(EY$104&gt;2034,84,(60+(EY$104-$AX$104)))))</f>
        <v>0.44961503209543779</v>
      </c>
      <c r="EZ192" s="381">
        <f>EY192*(1-VLOOKUP($AW192,'MP-2019_Female'!$A$3:$CH$103,IF(EZ$104&gt;2034,84,(60+(EZ$104-$AX$104)))))</f>
        <v>0.44907549405692326</v>
      </c>
      <c r="FA192" s="381">
        <f>EZ192*(1-VLOOKUP($AW192,'MP-2019_Female'!$A$3:$CH$103,IF(FA$104&gt;2034,84,(60+(FA$104-$AX$104)))))</f>
        <v>0.44853660346405494</v>
      </c>
      <c r="FB192" s="381">
        <f>FA192*(1-VLOOKUP($AW192,'MP-2019_Female'!$A$3:$CH$103,IF(FB$104&gt;2034,84,(60+(FB$104-$AX$104)))))</f>
        <v>0.44799835953989808</v>
      </c>
      <c r="FC192" s="381">
        <f>FB192*(1-VLOOKUP($AW192,'MP-2019_Female'!$A$3:$CH$103,IF(FC$104&gt;2034,84,(60+(FC$104-$AX$104)))))</f>
        <v>0.44746076150845021</v>
      </c>
      <c r="FD192" s="381">
        <f>FC192*(1-VLOOKUP($AW192,'MP-2019_Female'!$A$3:$CH$103,IF(FD$104&gt;2034,84,(60+(FD$104-$AX$104)))))</f>
        <v>0.44692380859464009</v>
      </c>
      <c r="FE192" s="381">
        <f>FD192*(1-VLOOKUP($AW192,'MP-2019_Female'!$A$3:$CH$103,IF(FE$104&gt;2034,84,(60+(FE$104-$AX$104)))))</f>
        <v>0.44638750002432653</v>
      </c>
      <c r="FF192" s="381">
        <f>FE192*(1-VLOOKUP($AW192,'MP-2019_Female'!$A$3:$CH$103,IF(FF$104&gt;2034,84,(60+(FF$104-$AX$104)))))</f>
        <v>0.44585183502429737</v>
      </c>
      <c r="FG192" s="381">
        <f>FF192*(1-VLOOKUP($AW192,'MP-2019_Female'!$A$3:$CH$103,IF(FG$104&gt;2034,84,(60+(FG$104-$AX$104)))))</f>
        <v>0.4453168128222682</v>
      </c>
      <c r="FH192" s="381">
        <f>FG192*(1-VLOOKUP($AW192,'MP-2019_Female'!$A$3:$CH$103,IF(FH$104&gt;2034,84,(60+(FH$104-$AX$104)))))</f>
        <v>0.4447824326468815</v>
      </c>
      <c r="FI192" s="381">
        <f>FH192*(1-VLOOKUP($AW192,'MP-2019_Female'!$A$3:$CH$103,IF(FI$104&gt;2034,84,(60+(FI$104-$AX$104)))))</f>
        <v>0.44424869372770526</v>
      </c>
      <c r="FJ192" s="381">
        <f>FI192*(1-VLOOKUP($AW192,'MP-2019_Female'!$A$3:$CH$103,IF(FJ$104&gt;2034,84,(60+(FJ$104-$AX$104)))))</f>
        <v>0.44371559529523202</v>
      </c>
      <c r="FK192" s="381">
        <f>FJ192*(1-VLOOKUP($AW192,'MP-2019_Female'!$A$3:$CH$103,IF(FK$104&gt;2034,84,(60+(FK$104-$AX$104)))))</f>
        <v>0.44318313658087777</v>
      </c>
      <c r="FL192" s="381">
        <f>FK192*(1-VLOOKUP($AW192,'MP-2019_Female'!$A$3:$CH$103,IF(FL$104&gt;2034,84,(60+(FL$104-$AX$104)))))</f>
        <v>0.44265131681698072</v>
      </c>
      <c r="FM192" s="381">
        <f>FL192*(1-VLOOKUP($AW192,'MP-2019_Female'!$A$3:$CH$103,IF(FM$104&gt;2034,84,(60+(FM$104-$AX$104)))))</f>
        <v>0.44212013523680038</v>
      </c>
      <c r="FN192" s="381">
        <f>FM192*(1-VLOOKUP($AW192,'MP-2019_Female'!$A$3:$CH$103,IF(FN$104&gt;2034,84,(60+(FN$104-$AX$104)))))</f>
        <v>0.44158959107451623</v>
      </c>
    </row>
    <row r="193" spans="49:170">
      <c r="AW193" s="172">
        <v>113</v>
      </c>
      <c r="AX193" s="199">
        <f t="shared" si="34"/>
        <v>0.5031848255177569</v>
      </c>
      <c r="AY193" s="334">
        <f t="shared" si="35"/>
        <v>0.505</v>
      </c>
      <c r="AZ193" s="381">
        <f>AY193*(1-VLOOKUP($AW193,'MP-2019_Female'!$A$3:$CH$103,IF(AZ$104&gt;2034,84,(60+(AZ$104-$AX$104)))))</f>
        <v>0.5046465</v>
      </c>
      <c r="BA193" s="381">
        <f>AZ193*(1-VLOOKUP($AW193,'MP-2019_Female'!$A$3:$CH$103,IF(BA$104&gt;2034,84,(60+(BA$104-$AX$104)))))</f>
        <v>0.50434371209999995</v>
      </c>
      <c r="BB193" s="381">
        <f>BA193*(1-VLOOKUP($AW193,'MP-2019_Female'!$A$3:$CH$103,IF(BB$104&gt;2034,84,(60+(BB$104-$AX$104)))))</f>
        <v>0.50409154024394998</v>
      </c>
      <c r="BC193" s="381">
        <f>BB193*(1-VLOOKUP($AW193,'MP-2019_Female'!$A$3:$CH$103,IF(BC$104&gt;2034,84,(60+(BC$104-$AX$104)))))</f>
        <v>0.50388990362785246</v>
      </c>
      <c r="BD193" s="381">
        <f>BC193*(1-VLOOKUP($AW193,'MP-2019_Female'!$A$3:$CH$103,IF(BD$104&gt;2034,84,(60+(BD$104-$AX$104)))))</f>
        <v>0.50368834766640136</v>
      </c>
      <c r="BE193" s="381">
        <f>BD193*(1-VLOOKUP($AW193,'MP-2019_Female'!$A$3:$CH$103,IF(BE$104&gt;2034,84,(60+(BE$104-$AX$104)))))</f>
        <v>0.50353724116210141</v>
      </c>
      <c r="BF193" s="381">
        <f>BE193*(1-VLOOKUP($AW193,'MP-2019_Female'!$A$3:$CH$103,IF(BF$104&gt;2034,84,(60+(BF$104-$AX$104)))))</f>
        <v>0.50338617998975277</v>
      </c>
      <c r="BG193" s="381">
        <f>BF193*(1-VLOOKUP($AW193,'MP-2019_Female'!$A$3:$CH$103,IF(BG$104&gt;2034,84,(60+(BG$104-$AX$104)))))</f>
        <v>0.5031848255177569</v>
      </c>
      <c r="BH193" s="381">
        <f>BG193*(1-VLOOKUP($AW193,'MP-2019_Female'!$A$3:$CH$103,IF(BH$104&gt;2034,84,(60+(BH$104-$AX$104)))))</f>
        <v>0.50298355158754982</v>
      </c>
      <c r="BI193" s="381">
        <f>BH193*(1-VLOOKUP($AW193,'MP-2019_Female'!$A$3:$CH$103,IF(BI$104&gt;2034,84,(60+(BI$104-$AX$104)))))</f>
        <v>0.50278235816691486</v>
      </c>
      <c r="BJ193" s="471">
        <f>BI193*(1-VLOOKUP($AW193,'MP-2019_Female'!$A$3:$CH$103,IF(BJ$104&gt;2034,84,(60+(BJ$104-$AX$104)))))</f>
        <v>0.50258124522364811</v>
      </c>
      <c r="BK193" s="381">
        <f>BJ193*(1-VLOOKUP($AW193,'MP-2019_Female'!$A$3:$CH$103,IF(BK$104&gt;2034,84,(60+(BK$104-$AX$104)))))</f>
        <v>0.50232995460103635</v>
      </c>
      <c r="BL193" s="381">
        <f>BK193*(1-VLOOKUP($AW193,'MP-2019_Female'!$A$3:$CH$103,IF(BL$104&gt;2034,84,(60+(BL$104-$AX$104)))))</f>
        <v>0.50207878962373587</v>
      </c>
      <c r="BM193" s="381">
        <f>BL193*(1-VLOOKUP($AW193,'MP-2019_Female'!$A$3:$CH$103,IF(BM$104&gt;2034,84,(60+(BM$104-$AX$104)))))</f>
        <v>0.50182775022892401</v>
      </c>
      <c r="BN193" s="381">
        <f>BM193*(1-VLOOKUP($AW193,'MP-2019_Female'!$A$3:$CH$103,IF(BN$104&gt;2034,84,(60+(BN$104-$AX$104)))))</f>
        <v>0.50152665357878667</v>
      </c>
      <c r="BO193" s="381">
        <f>BN193*(1-VLOOKUP($AW193,'MP-2019_Female'!$A$3:$CH$103,IF(BO$104&gt;2034,84,(60+(BO$104-$AX$104)))))</f>
        <v>0.50122573758663935</v>
      </c>
      <c r="BP193" s="381">
        <f>BO193*(1-VLOOKUP($AW193,'MP-2019_Female'!$A$3:$CH$103,IF(BP$104&gt;2034,84,(60+(BP$104-$AX$104)))))</f>
        <v>0.50092500214408731</v>
      </c>
      <c r="BQ193" s="381">
        <f>BP193*(1-VLOOKUP($AW193,'MP-2019_Female'!$A$3:$CH$103,IF(BQ$104&gt;2034,84,(60+(BQ$104-$AX$104)))))</f>
        <v>0.50057435464258637</v>
      </c>
      <c r="BR193" s="381">
        <f>BQ193*(1-VLOOKUP($AW193,'MP-2019_Female'!$A$3:$CH$103,IF(BR$104&gt;2034,84,(60+(BR$104-$AX$104)))))</f>
        <v>0.5002239525943365</v>
      </c>
      <c r="BS193" s="381">
        <f>BR193*(1-VLOOKUP($AW193,'MP-2019_Female'!$A$3:$CH$103,IF(BS$104&gt;2034,84,(60+(BS$104-$AX$104)))))</f>
        <v>0.49987379582752045</v>
      </c>
      <c r="BT193" s="381">
        <f>BS193*(1-VLOOKUP($AW193,'MP-2019_Female'!$A$3:$CH$103,IF(BT$104&gt;2034,84,(60+(BT$104-$AX$104)))))</f>
        <v>0.49952388417044119</v>
      </c>
      <c r="BU193" s="381">
        <f>BT193*(1-VLOOKUP($AW193,'MP-2019_Female'!$A$3:$CH$103,IF(BU$104&gt;2034,84,(60+(BU$104-$AX$104)))))</f>
        <v>0.49912426506310481</v>
      </c>
      <c r="BV193" s="381">
        <f>BU193*(1-VLOOKUP($AW193,'MP-2019_Female'!$A$3:$CH$103,IF(BV$104&gt;2034,84,(60+(BV$104-$AX$104)))))</f>
        <v>0.49872496565105434</v>
      </c>
      <c r="BW193" s="381">
        <f>BV193*(1-VLOOKUP($AW193,'MP-2019_Female'!$A$3:$CH$103,IF(BW$104&gt;2034,84,(60+(BW$104-$AX$104)))))</f>
        <v>0.49832598567853348</v>
      </c>
      <c r="BX193" s="381">
        <f>BW193*(1-VLOOKUP($AW193,'MP-2019_Female'!$A$3:$CH$103,IF(BX$104&gt;2034,84,(60+(BX$104-$AX$104)))))</f>
        <v>0.49792732488999064</v>
      </c>
      <c r="BY193" s="381">
        <f>BX193*(1-VLOOKUP($AW193,'MP-2019_Female'!$A$3:$CH$103,IF(BY$104&gt;2034,84,(60+(BY$104-$AX$104)))))</f>
        <v>0.49752898303007864</v>
      </c>
      <c r="BZ193" s="381">
        <f>BY193*(1-VLOOKUP($AW193,'MP-2019_Female'!$A$3:$CH$103,IF(BZ$104&gt;2034,84,(60+(BZ$104-$AX$104)))))</f>
        <v>0.49713095984365457</v>
      </c>
      <c r="CA193" s="381">
        <f>BZ193*(1-VLOOKUP($AW193,'MP-2019_Female'!$A$3:$CH$103,IF(CA$104&gt;2034,84,(60+(CA$104-$AX$104)))))</f>
        <v>0.49673325507577964</v>
      </c>
      <c r="CB193" s="381">
        <f>CA193*(1-VLOOKUP($AW193,'MP-2019_Female'!$A$3:$CH$103,IF(CB$104&gt;2034,84,(60+(CB$104-$AX$104)))))</f>
        <v>0.49633586847171901</v>
      </c>
      <c r="CC193" s="381">
        <f>CB193*(1-VLOOKUP($AW193,'MP-2019_Female'!$A$3:$CH$103,IF(CC$104&gt;2034,84,(60+(CC$104-$AX$104)))))</f>
        <v>0.49593879977694161</v>
      </c>
      <c r="CD193" s="381">
        <f>CC193*(1-VLOOKUP($AW193,'MP-2019_Female'!$A$3:$CH$103,IF(CD$104&gt;2034,84,(60+(CD$104-$AX$104)))))</f>
        <v>0.49554204873712004</v>
      </c>
      <c r="CE193" s="381">
        <f>CD193*(1-VLOOKUP($AW193,'MP-2019_Female'!$A$3:$CH$103,IF(CE$104&gt;2034,84,(60+(CE$104-$AX$104)))))</f>
        <v>0.49514561509813032</v>
      </c>
      <c r="CF193" s="381">
        <f>CE193*(1-VLOOKUP($AW193,'MP-2019_Female'!$A$3:$CH$103,IF(CF$104&gt;2034,84,(60+(CF$104-$AX$104)))))</f>
        <v>0.49474949860605183</v>
      </c>
      <c r="CG193" s="381">
        <f>CF193*(1-VLOOKUP($AW193,'MP-2019_Female'!$A$3:$CH$103,IF(CG$104&gt;2034,84,(60+(CG$104-$AX$104)))))</f>
        <v>0.49435369900716697</v>
      </c>
      <c r="CH193" s="381">
        <f>CG193*(1-VLOOKUP($AW193,'MP-2019_Female'!$A$3:$CH$103,IF(CH$104&gt;2034,84,(60+(CH$104-$AX$104)))))</f>
        <v>0.49395821604796125</v>
      </c>
      <c r="CI193" s="381">
        <f>CH193*(1-VLOOKUP($AW193,'MP-2019_Female'!$A$3:$CH$103,IF(CI$104&gt;2034,84,(60+(CI$104-$AX$104)))))</f>
        <v>0.49356304947512286</v>
      </c>
      <c r="CJ193" s="381">
        <f>CI193*(1-VLOOKUP($AW193,'MP-2019_Female'!$A$3:$CH$103,IF(CJ$104&gt;2034,84,(60+(CJ$104-$AX$104)))))</f>
        <v>0.49316819903554276</v>
      </c>
      <c r="CK193" s="381">
        <f>CJ193*(1-VLOOKUP($AW193,'MP-2019_Female'!$A$3:$CH$103,IF(CK$104&gt;2034,84,(60+(CK$104-$AX$104)))))</f>
        <v>0.49277366447631432</v>
      </c>
      <c r="CL193" s="381">
        <f>CK193*(1-VLOOKUP($AW193,'MP-2019_Female'!$A$3:$CH$103,IF(CL$104&gt;2034,84,(60+(CL$104-$AX$104)))))</f>
        <v>0.49237944554473329</v>
      </c>
      <c r="CM193" s="381">
        <f>CL193*(1-VLOOKUP($AW193,'MP-2019_Female'!$A$3:$CH$103,IF(CM$104&gt;2034,84,(60+(CM$104-$AX$104)))))</f>
        <v>0.49198554198829747</v>
      </c>
      <c r="CN193" s="381">
        <f>CM193*(1-VLOOKUP($AW193,'MP-2019_Female'!$A$3:$CH$103,IF(CN$104&gt;2034,84,(60+(CN$104-$AX$104)))))</f>
        <v>0.49159195355470681</v>
      </c>
      <c r="CO193" s="381">
        <f>CN193*(1-VLOOKUP($AW193,'MP-2019_Female'!$A$3:$CH$103,IF(CO$104&gt;2034,84,(60+(CO$104-$AX$104)))))</f>
        <v>0.49119867999186301</v>
      </c>
      <c r="CP193" s="381">
        <f>CO193*(1-VLOOKUP($AW193,'MP-2019_Female'!$A$3:$CH$103,IF(CP$104&gt;2034,84,(60+(CP$104-$AX$104)))))</f>
        <v>0.49080572104786951</v>
      </c>
      <c r="CQ193" s="381">
        <f>CP193*(1-VLOOKUP($AW193,'MP-2019_Female'!$A$3:$CH$103,IF(CQ$104&gt;2034,84,(60+(CQ$104-$AX$104)))))</f>
        <v>0.49041307647103122</v>
      </c>
      <c r="CR193" s="381">
        <f>CQ193*(1-VLOOKUP($AW193,'MP-2019_Female'!$A$3:$CH$103,IF(CR$104&gt;2034,84,(60+(CR$104-$AX$104)))))</f>
        <v>0.4900207460098544</v>
      </c>
      <c r="CS193" s="381">
        <f>CR193*(1-VLOOKUP($AW193,'MP-2019_Female'!$A$3:$CH$103,IF(CS$104&gt;2034,84,(60+(CS$104-$AX$104)))))</f>
        <v>0.48962872941304653</v>
      </c>
      <c r="CT193" s="381">
        <f>CS193*(1-VLOOKUP($AW193,'MP-2019_Female'!$A$3:$CH$103,IF(CT$104&gt;2034,84,(60+(CT$104-$AX$104)))))</f>
        <v>0.48923702642951605</v>
      </c>
      <c r="CU193" s="381">
        <f>CT193*(1-VLOOKUP($AW193,'MP-2019_Female'!$A$3:$CH$103,IF(CU$104&gt;2034,84,(60+(CU$104-$AX$104)))))</f>
        <v>0.48884563680837245</v>
      </c>
      <c r="CV193" s="381">
        <f>CU193*(1-VLOOKUP($AW193,'MP-2019_Female'!$A$3:$CH$103,IF(CV$104&gt;2034,84,(60+(CV$104-$AX$104)))))</f>
        <v>0.48845456029892576</v>
      </c>
      <c r="CW193" s="381">
        <f>CV193*(1-VLOOKUP($AW193,'MP-2019_Female'!$A$3:$CH$103,IF(CW$104&gt;2034,84,(60+(CW$104-$AX$104)))))</f>
        <v>0.48806379665068661</v>
      </c>
      <c r="CX193" s="381">
        <f>CW193*(1-VLOOKUP($AW193,'MP-2019_Female'!$A$3:$CH$103,IF(CX$104&gt;2034,84,(60+(CX$104-$AX$104)))))</f>
        <v>0.48767334561336606</v>
      </c>
      <c r="CY193" s="381">
        <f>CX193*(1-VLOOKUP($AW193,'MP-2019_Female'!$A$3:$CH$103,IF(CY$104&gt;2034,84,(60+(CY$104-$AX$104)))))</f>
        <v>0.48728320693687538</v>
      </c>
      <c r="CZ193" s="381">
        <f>CY193*(1-VLOOKUP($AW193,'MP-2019_Female'!$A$3:$CH$103,IF(CZ$104&gt;2034,84,(60+(CZ$104-$AX$104)))))</f>
        <v>0.48689338037132585</v>
      </c>
      <c r="DA193" s="381">
        <f>CZ193*(1-VLOOKUP($AW193,'MP-2019_Female'!$A$3:$CH$103,IF(DA$104&gt;2034,84,(60+(DA$104-$AX$104)))))</f>
        <v>0.4865038656670288</v>
      </c>
      <c r="DB193" s="381">
        <f>DA193*(1-VLOOKUP($AW193,'MP-2019_Female'!$A$3:$CH$103,IF(DB$104&gt;2034,84,(60+(DB$104-$AX$104)))))</f>
        <v>0.48611466257449515</v>
      </c>
      <c r="DC193" s="381">
        <f>DB193*(1-VLOOKUP($AW193,'MP-2019_Female'!$A$3:$CH$103,IF(DC$104&gt;2034,84,(60+(DC$104-$AX$104)))))</f>
        <v>0.48572577084443552</v>
      </c>
      <c r="DD193" s="381">
        <f>DC193*(1-VLOOKUP($AW193,'MP-2019_Female'!$A$3:$CH$103,IF(DD$104&gt;2034,84,(60+(DD$104-$AX$104)))))</f>
        <v>0.48533719022775995</v>
      </c>
      <c r="DE193" s="381">
        <f>DD193*(1-VLOOKUP($AW193,'MP-2019_Female'!$A$3:$CH$103,IF(DE$104&gt;2034,84,(60+(DE$104-$AX$104)))))</f>
        <v>0.48494892047557775</v>
      </c>
      <c r="DF193" s="381">
        <f>DE193*(1-VLOOKUP($AW193,'MP-2019_Female'!$A$3:$CH$103,IF(DF$104&gt;2034,84,(60+(DF$104-$AX$104)))))</f>
        <v>0.48456096133919729</v>
      </c>
      <c r="DG193" s="381">
        <f>DF193*(1-VLOOKUP($AW193,'MP-2019_Female'!$A$3:$CH$103,IF(DG$104&gt;2034,84,(60+(DG$104-$AX$104)))))</f>
        <v>0.48417331257012591</v>
      </c>
      <c r="DH193" s="381">
        <f>DG193*(1-VLOOKUP($AW193,'MP-2019_Female'!$A$3:$CH$103,IF(DH$104&gt;2034,84,(60+(DH$104-$AX$104)))))</f>
        <v>0.48378597392006978</v>
      </c>
      <c r="DI193" s="381">
        <f>DH193*(1-VLOOKUP($AW193,'MP-2019_Female'!$A$3:$CH$103,IF(DI$104&gt;2034,84,(60+(DI$104-$AX$104)))))</f>
        <v>0.48339894514093373</v>
      </c>
      <c r="DJ193" s="381">
        <f>DI193*(1-VLOOKUP($AW193,'MP-2019_Female'!$A$3:$CH$103,IF(DJ$104&gt;2034,84,(60+(DJ$104-$AX$104)))))</f>
        <v>0.48301222598482096</v>
      </c>
      <c r="DK193" s="381">
        <f>DJ193*(1-VLOOKUP($AW193,'MP-2019_Female'!$A$3:$CH$103,IF(DK$104&gt;2034,84,(60+(DK$104-$AX$104)))))</f>
        <v>0.48262581620403311</v>
      </c>
      <c r="DL193" s="381">
        <f>DK193*(1-VLOOKUP($AW193,'MP-2019_Female'!$A$3:$CH$103,IF(DL$104&gt;2034,84,(60+(DL$104-$AX$104)))))</f>
        <v>0.48223971555106987</v>
      </c>
      <c r="DM193" s="381">
        <f>DL193*(1-VLOOKUP($AW193,'MP-2019_Female'!$A$3:$CH$103,IF(DM$104&gt;2034,84,(60+(DM$104-$AX$104)))))</f>
        <v>0.48185392377862901</v>
      </c>
      <c r="DN193" s="381">
        <f>DM193*(1-VLOOKUP($AW193,'MP-2019_Female'!$A$3:$CH$103,IF(DN$104&gt;2034,84,(60+(DN$104-$AX$104)))))</f>
        <v>0.48146844063960609</v>
      </c>
      <c r="DO193" s="381">
        <f>DN193*(1-VLOOKUP($AW193,'MP-2019_Female'!$A$3:$CH$103,IF(DO$104&gt;2034,84,(60+(DO$104-$AX$104)))))</f>
        <v>0.48108326588709438</v>
      </c>
      <c r="DP193" s="381">
        <f>DO193*(1-VLOOKUP($AW193,'MP-2019_Female'!$A$3:$CH$103,IF(DP$104&gt;2034,84,(60+(DP$104-$AX$104)))))</f>
        <v>0.48069839927438468</v>
      </c>
      <c r="DQ193" s="381">
        <f>DP193*(1-VLOOKUP($AW193,'MP-2019_Female'!$A$3:$CH$103,IF(DQ$104&gt;2034,84,(60+(DQ$104-$AX$104)))))</f>
        <v>0.48031384055496518</v>
      </c>
      <c r="DR193" s="381">
        <f>DQ193*(1-VLOOKUP($AW193,'MP-2019_Female'!$A$3:$CH$103,IF(DR$104&gt;2034,84,(60+(DR$104-$AX$104)))))</f>
        <v>0.47992958948252118</v>
      </c>
      <c r="DS193" s="381">
        <f>DR193*(1-VLOOKUP($AW193,'MP-2019_Female'!$A$3:$CH$103,IF(DS$104&gt;2034,84,(60+(DS$104-$AX$104)))))</f>
        <v>0.47954564581093517</v>
      </c>
      <c r="DT193" s="381">
        <f>DS193*(1-VLOOKUP($AW193,'MP-2019_Female'!$A$3:$CH$103,IF(DT$104&gt;2034,84,(60+(DT$104-$AX$104)))))</f>
        <v>0.47916200929428643</v>
      </c>
      <c r="DU193" s="381">
        <f>DT193*(1-VLOOKUP($AW193,'MP-2019_Female'!$A$3:$CH$103,IF(DU$104&gt;2034,84,(60+(DU$104-$AX$104)))))</f>
        <v>0.47877867968685101</v>
      </c>
      <c r="DV193" s="381">
        <f>DU193*(1-VLOOKUP($AW193,'MP-2019_Female'!$A$3:$CH$103,IF(DV$104&gt;2034,84,(60+(DV$104-$AX$104)))))</f>
        <v>0.47839565674310153</v>
      </c>
      <c r="DW193" s="381">
        <f>DV193*(1-VLOOKUP($AW193,'MP-2019_Female'!$A$3:$CH$103,IF(DW$104&gt;2034,84,(60+(DW$104-$AX$104)))))</f>
        <v>0.47801294021770702</v>
      </c>
      <c r="DX193" s="381">
        <f>DW193*(1-VLOOKUP($AW193,'MP-2019_Female'!$A$3:$CH$103,IF(DX$104&gt;2034,84,(60+(DX$104-$AX$104)))))</f>
        <v>0.47763052986553284</v>
      </c>
      <c r="DY193" s="381">
        <f>DX193*(1-VLOOKUP($AW193,'MP-2019_Female'!$A$3:$CH$103,IF(DY$104&gt;2034,84,(60+(DY$104-$AX$104)))))</f>
        <v>0.47724842544164042</v>
      </c>
      <c r="DZ193" s="381">
        <f>DY193*(1-VLOOKUP($AW193,'MP-2019_Female'!$A$3:$CH$103,IF(DZ$104&gt;2034,84,(60+(DZ$104-$AX$104)))))</f>
        <v>0.4768666267012871</v>
      </c>
      <c r="EA193" s="381">
        <f>DZ193*(1-VLOOKUP($AW193,'MP-2019_Female'!$A$3:$CH$103,IF(EA$104&gt;2034,84,(60+(EA$104-$AX$104)))))</f>
        <v>0.47648513339992604</v>
      </c>
      <c r="EB193" s="381">
        <f>EA193*(1-VLOOKUP($AW193,'MP-2019_Female'!$A$3:$CH$103,IF(EB$104&gt;2034,84,(60+(EB$104-$AX$104)))))</f>
        <v>0.4761039452932061</v>
      </c>
      <c r="EC193" s="381">
        <f>EB193*(1-VLOOKUP($AW193,'MP-2019_Female'!$A$3:$CH$103,IF(EC$104&gt;2034,84,(60+(EC$104-$AX$104)))))</f>
        <v>0.47572306213697152</v>
      </c>
      <c r="ED193" s="381">
        <f>EC193*(1-VLOOKUP($AW193,'MP-2019_Female'!$A$3:$CH$103,IF(ED$104&gt;2034,84,(60+(ED$104-$AX$104)))))</f>
        <v>0.47534248368726195</v>
      </c>
      <c r="EE193" s="381">
        <f>ED193*(1-VLOOKUP($AW193,'MP-2019_Female'!$A$3:$CH$103,IF(EE$104&gt;2034,84,(60+(EE$104-$AX$104)))))</f>
        <v>0.47496220970031211</v>
      </c>
      <c r="EF193" s="381">
        <f>EE193*(1-VLOOKUP($AW193,'MP-2019_Female'!$A$3:$CH$103,IF(EF$104&gt;2034,84,(60+(EF$104-$AX$104)))))</f>
        <v>0.47458223993255183</v>
      </c>
      <c r="EG193" s="381">
        <f>EF193*(1-VLOOKUP($AW193,'MP-2019_Female'!$A$3:$CH$103,IF(EG$104&gt;2034,84,(60+(EG$104-$AX$104)))))</f>
        <v>0.47420257414060579</v>
      </c>
      <c r="EH193" s="381">
        <f>EG193*(1-VLOOKUP($AW193,'MP-2019_Female'!$A$3:$CH$103,IF(EH$104&gt;2034,84,(60+(EH$104-$AX$104)))))</f>
        <v>0.4738232120812933</v>
      </c>
      <c r="EI193" s="381">
        <f>EH193*(1-VLOOKUP($AW193,'MP-2019_Female'!$A$3:$CH$103,IF(EI$104&gt;2034,84,(60+(EI$104-$AX$104)))))</f>
        <v>0.47344415351162827</v>
      </c>
      <c r="EJ193" s="381">
        <f>EI193*(1-VLOOKUP($AW193,'MP-2019_Female'!$A$3:$CH$103,IF(EJ$104&gt;2034,84,(60+(EJ$104-$AX$104)))))</f>
        <v>0.47306539818881899</v>
      </c>
      <c r="EK193" s="381">
        <f>EJ193*(1-VLOOKUP($AW193,'MP-2019_Female'!$A$3:$CH$103,IF(EK$104&gt;2034,84,(60+(EK$104-$AX$104)))))</f>
        <v>0.47268694587026794</v>
      </c>
      <c r="EL193" s="381">
        <f>EK193*(1-VLOOKUP($AW193,'MP-2019_Female'!$A$3:$CH$103,IF(EL$104&gt;2034,84,(60+(EL$104-$AX$104)))))</f>
        <v>0.4723087963135717</v>
      </c>
      <c r="EM193" s="381">
        <f>EL193*(1-VLOOKUP($AW193,'MP-2019_Female'!$A$3:$CH$103,IF(EM$104&gt;2034,84,(60+(EM$104-$AX$104)))))</f>
        <v>0.47193094927652085</v>
      </c>
      <c r="EN193" s="381">
        <f>EM193*(1-VLOOKUP($AW193,'MP-2019_Female'!$A$3:$CH$103,IF(EN$104&gt;2034,84,(60+(EN$104-$AX$104)))))</f>
        <v>0.47155340451709965</v>
      </c>
      <c r="EO193" s="381">
        <f>EN193*(1-VLOOKUP($AW193,'MP-2019_Female'!$A$3:$CH$103,IF(EO$104&gt;2034,84,(60+(EO$104-$AX$104)))))</f>
        <v>0.47117616179348598</v>
      </c>
      <c r="EP193" s="381">
        <f>EO193*(1-VLOOKUP($AW193,'MP-2019_Female'!$A$3:$CH$103,IF(EP$104&gt;2034,84,(60+(EP$104-$AX$104)))))</f>
        <v>0.47079922086405118</v>
      </c>
      <c r="EQ193" s="381">
        <f>EP193*(1-VLOOKUP($AW193,'MP-2019_Female'!$A$3:$CH$103,IF(EQ$104&gt;2034,84,(60+(EQ$104-$AX$104)))))</f>
        <v>0.47042258148735994</v>
      </c>
      <c r="ER193" s="381">
        <f>EQ193*(1-VLOOKUP($AW193,'MP-2019_Female'!$A$3:$CH$103,IF(ER$104&gt;2034,84,(60+(ER$104-$AX$104)))))</f>
        <v>0.47004624342217005</v>
      </c>
      <c r="ES193" s="381">
        <f>ER193*(1-VLOOKUP($AW193,'MP-2019_Female'!$A$3:$CH$103,IF(ES$104&gt;2034,84,(60+(ES$104-$AX$104)))))</f>
        <v>0.46967020642743229</v>
      </c>
      <c r="ET193" s="381">
        <f>ES193*(1-VLOOKUP($AW193,'MP-2019_Female'!$A$3:$CH$103,IF(ET$104&gt;2034,84,(60+(ET$104-$AX$104)))))</f>
        <v>0.46929447026229032</v>
      </c>
      <c r="EU193" s="381">
        <f>ET193*(1-VLOOKUP($AW193,'MP-2019_Female'!$A$3:$CH$103,IF(EU$104&gt;2034,84,(60+(EU$104-$AX$104)))))</f>
        <v>0.46891903468608048</v>
      </c>
      <c r="EV193" s="381">
        <f>EU193*(1-VLOOKUP($AW193,'MP-2019_Female'!$A$3:$CH$103,IF(EV$104&gt;2034,84,(60+(EV$104-$AX$104)))))</f>
        <v>0.46854389945833158</v>
      </c>
      <c r="EW193" s="381">
        <f>EV193*(1-VLOOKUP($AW193,'MP-2019_Female'!$A$3:$CH$103,IF(EW$104&gt;2034,84,(60+(EW$104-$AX$104)))))</f>
        <v>0.46816906433876493</v>
      </c>
      <c r="EX193" s="381">
        <f>EW193*(1-VLOOKUP($AW193,'MP-2019_Female'!$A$3:$CH$103,IF(EX$104&gt;2034,84,(60+(EX$104-$AX$104)))))</f>
        <v>0.46779452908729391</v>
      </c>
      <c r="EY193" s="381">
        <f>EX193*(1-VLOOKUP($AW193,'MP-2019_Female'!$A$3:$CH$103,IF(EY$104&gt;2034,84,(60+(EY$104-$AX$104)))))</f>
        <v>0.46742029346402408</v>
      </c>
      <c r="EZ193" s="381">
        <f>EY193*(1-VLOOKUP($AW193,'MP-2019_Female'!$A$3:$CH$103,IF(EZ$104&gt;2034,84,(60+(EZ$104-$AX$104)))))</f>
        <v>0.46704635722925286</v>
      </c>
      <c r="FA193" s="381">
        <f>EZ193*(1-VLOOKUP($AW193,'MP-2019_Female'!$A$3:$CH$103,IF(FA$104&gt;2034,84,(60+(FA$104-$AX$104)))))</f>
        <v>0.46667272014346944</v>
      </c>
      <c r="FB193" s="381">
        <f>FA193*(1-VLOOKUP($AW193,'MP-2019_Female'!$A$3:$CH$103,IF(FB$104&gt;2034,84,(60+(FB$104-$AX$104)))))</f>
        <v>0.46629938196735465</v>
      </c>
      <c r="FC193" s="381">
        <f>FB193*(1-VLOOKUP($AW193,'MP-2019_Female'!$A$3:$CH$103,IF(FC$104&gt;2034,84,(60+(FC$104-$AX$104)))))</f>
        <v>0.46592634246178077</v>
      </c>
      <c r="FD193" s="381">
        <f>FC193*(1-VLOOKUP($AW193,'MP-2019_Female'!$A$3:$CH$103,IF(FD$104&gt;2034,84,(60+(FD$104-$AX$104)))))</f>
        <v>0.46555360138781132</v>
      </c>
      <c r="FE193" s="381">
        <f>FD193*(1-VLOOKUP($AW193,'MP-2019_Female'!$A$3:$CH$103,IF(FE$104&gt;2034,84,(60+(FE$104-$AX$104)))))</f>
        <v>0.46518115850670105</v>
      </c>
      <c r="FF193" s="381">
        <f>FE193*(1-VLOOKUP($AW193,'MP-2019_Female'!$A$3:$CH$103,IF(FF$104&gt;2034,84,(60+(FF$104-$AX$104)))))</f>
        <v>0.46480901357989568</v>
      </c>
      <c r="FG193" s="381">
        <f>FF193*(1-VLOOKUP($AW193,'MP-2019_Female'!$A$3:$CH$103,IF(FG$104&gt;2034,84,(60+(FG$104-$AX$104)))))</f>
        <v>0.46443716636903176</v>
      </c>
      <c r="FH193" s="381">
        <f>FG193*(1-VLOOKUP($AW193,'MP-2019_Female'!$A$3:$CH$103,IF(FH$104&gt;2034,84,(60+(FH$104-$AX$104)))))</f>
        <v>0.46406561663593654</v>
      </c>
      <c r="FI193" s="381">
        <f>FH193*(1-VLOOKUP($AW193,'MP-2019_Female'!$A$3:$CH$103,IF(FI$104&gt;2034,84,(60+(FI$104-$AX$104)))))</f>
        <v>0.46369436414262777</v>
      </c>
      <c r="FJ193" s="381">
        <f>FI193*(1-VLOOKUP($AW193,'MP-2019_Female'!$A$3:$CH$103,IF(FJ$104&gt;2034,84,(60+(FJ$104-$AX$104)))))</f>
        <v>0.46332340865131366</v>
      </c>
      <c r="FK193" s="381">
        <f>FJ193*(1-VLOOKUP($AW193,'MP-2019_Female'!$A$3:$CH$103,IF(FK$104&gt;2034,84,(60+(FK$104-$AX$104)))))</f>
        <v>0.46295274992439261</v>
      </c>
      <c r="FL193" s="381">
        <f>FK193*(1-VLOOKUP($AW193,'MP-2019_Female'!$A$3:$CH$103,IF(FL$104&gt;2034,84,(60+(FL$104-$AX$104)))))</f>
        <v>0.46258238772445309</v>
      </c>
      <c r="FM193" s="381">
        <f>FL193*(1-VLOOKUP($AW193,'MP-2019_Female'!$A$3:$CH$103,IF(FM$104&gt;2034,84,(60+(FM$104-$AX$104)))))</f>
        <v>0.46221232181427352</v>
      </c>
      <c r="FN193" s="381">
        <f>FM193*(1-VLOOKUP($AW193,'MP-2019_Female'!$A$3:$CH$103,IF(FN$104&gt;2034,84,(60+(FN$104-$AX$104)))))</f>
        <v>0.46184255195682211</v>
      </c>
    </row>
    <row r="194" spans="49:170">
      <c r="AW194" s="172">
        <v>114</v>
      </c>
      <c r="AX194" s="199">
        <f t="shared" si="34"/>
        <v>0.50404129247792384</v>
      </c>
      <c r="AY194" s="334">
        <f t="shared" si="35"/>
        <v>0.505</v>
      </c>
      <c r="AZ194" s="381">
        <f>AY194*(1-VLOOKUP($AW194,'MP-2019_Female'!$A$3:$CH$103,IF(AZ$104&gt;2034,84,(60+(AZ$104-$AX$104)))))</f>
        <v>0.50484850000000003</v>
      </c>
      <c r="BA194" s="381">
        <f>AZ194*(1-VLOOKUP($AW194,'MP-2019_Female'!$A$3:$CH$103,IF(BA$104&gt;2034,84,(60+(BA$104-$AX$104)))))</f>
        <v>0.50469704545000005</v>
      </c>
      <c r="BB194" s="381">
        <f>BA194*(1-VLOOKUP($AW194,'MP-2019_Female'!$A$3:$CH$103,IF(BB$104&gt;2034,84,(60+(BB$104-$AX$104)))))</f>
        <v>0.50454563633636507</v>
      </c>
      <c r="BC194" s="381">
        <f>BB194*(1-VLOOKUP($AW194,'MP-2019_Female'!$A$3:$CH$103,IF(BC$104&gt;2034,84,(60+(BC$104-$AX$104)))))</f>
        <v>0.50444472720909783</v>
      </c>
      <c r="BD194" s="381">
        <f>BC194*(1-VLOOKUP($AW194,'MP-2019_Female'!$A$3:$CH$103,IF(BD$104&gt;2034,84,(60+(BD$104-$AX$104)))))</f>
        <v>0.50434383826365603</v>
      </c>
      <c r="BE194" s="381">
        <f>BD194*(1-VLOOKUP($AW194,'MP-2019_Female'!$A$3:$CH$103,IF(BE$104&gt;2034,84,(60+(BE$104-$AX$104)))))</f>
        <v>0.50424296949600333</v>
      </c>
      <c r="BF194" s="381">
        <f>BE194*(1-VLOOKUP($AW194,'MP-2019_Female'!$A$3:$CH$103,IF(BF$104&gt;2034,84,(60+(BF$104-$AX$104)))))</f>
        <v>0.5041421209021042</v>
      </c>
      <c r="BG194" s="381">
        <f>BF194*(1-VLOOKUP($AW194,'MP-2019_Female'!$A$3:$CH$103,IF(BG$104&gt;2034,84,(60+(BG$104-$AX$104)))))</f>
        <v>0.50404129247792384</v>
      </c>
      <c r="BH194" s="381">
        <f>BG194*(1-VLOOKUP($AW194,'MP-2019_Female'!$A$3:$CH$103,IF(BH$104&gt;2034,84,(60+(BH$104-$AX$104)))))</f>
        <v>0.50394048421942828</v>
      </c>
      <c r="BI194" s="381">
        <f>BH194*(1-VLOOKUP($AW194,'MP-2019_Female'!$A$3:$CH$103,IF(BI$104&gt;2034,84,(60+(BI$104-$AX$104)))))</f>
        <v>0.50383969612258439</v>
      </c>
      <c r="BJ194" s="471">
        <f>BI194*(1-VLOOKUP($AW194,'MP-2019_Female'!$A$3:$CH$103,IF(BJ$104&gt;2034,84,(60+(BJ$104-$AX$104)))))</f>
        <v>0.50373892818335986</v>
      </c>
      <c r="BK194" s="381">
        <f>BJ194*(1-VLOOKUP($AW194,'MP-2019_Female'!$A$3:$CH$103,IF(BK$104&gt;2034,84,(60+(BK$104-$AX$104)))))</f>
        <v>0.50363818039772323</v>
      </c>
      <c r="BL194" s="381">
        <f>BK194*(1-VLOOKUP($AW194,'MP-2019_Female'!$A$3:$CH$103,IF(BL$104&gt;2034,84,(60+(BL$104-$AX$104)))))</f>
        <v>0.50348708894360394</v>
      </c>
      <c r="BM194" s="381">
        <f>BL194*(1-VLOOKUP($AW194,'MP-2019_Female'!$A$3:$CH$103,IF(BM$104&gt;2034,84,(60+(BM$104-$AX$104)))))</f>
        <v>0.5033360428169209</v>
      </c>
      <c r="BN194" s="381">
        <f>BM194*(1-VLOOKUP($AW194,'MP-2019_Female'!$A$3:$CH$103,IF(BN$104&gt;2034,84,(60+(BN$104-$AX$104)))))</f>
        <v>0.50318504200407588</v>
      </c>
      <c r="BO194" s="381">
        <f>BN194*(1-VLOOKUP($AW194,'MP-2019_Female'!$A$3:$CH$103,IF(BO$104&gt;2034,84,(60+(BO$104-$AX$104)))))</f>
        <v>0.50303408649147463</v>
      </c>
      <c r="BP194" s="381">
        <f>BO194*(1-VLOOKUP($AW194,'MP-2019_Female'!$A$3:$CH$103,IF(BP$104&gt;2034,84,(60+(BP$104-$AX$104)))))</f>
        <v>0.50288317626552725</v>
      </c>
      <c r="BQ194" s="381">
        <f>BP194*(1-VLOOKUP($AW194,'MP-2019_Female'!$A$3:$CH$103,IF(BQ$104&gt;2034,84,(60+(BQ$104-$AX$104)))))</f>
        <v>0.50273231131264762</v>
      </c>
      <c r="BR194" s="381">
        <f>BQ194*(1-VLOOKUP($AW194,'MP-2019_Female'!$A$3:$CH$103,IF(BR$104&gt;2034,84,(60+(BR$104-$AX$104)))))</f>
        <v>0.50258149161925381</v>
      </c>
      <c r="BS194" s="381">
        <f>BR194*(1-VLOOKUP($AW194,'MP-2019_Female'!$A$3:$CH$103,IF(BS$104&gt;2034,84,(60+(BS$104-$AX$104)))))</f>
        <v>0.50238045902260609</v>
      </c>
      <c r="BT194" s="381">
        <f>BS194*(1-VLOOKUP($AW194,'MP-2019_Female'!$A$3:$CH$103,IF(BT$104&gt;2034,84,(60+(BT$104-$AX$104)))))</f>
        <v>0.50217950683899704</v>
      </c>
      <c r="BU194" s="381">
        <f>BT194*(1-VLOOKUP($AW194,'MP-2019_Female'!$A$3:$CH$103,IF(BU$104&gt;2034,84,(60+(BU$104-$AX$104)))))</f>
        <v>0.5019786350362615</v>
      </c>
      <c r="BV194" s="381">
        <f>BU194*(1-VLOOKUP($AW194,'MP-2019_Female'!$A$3:$CH$103,IF(BV$104&gt;2034,84,(60+(BV$104-$AX$104)))))</f>
        <v>0.50177784358224697</v>
      </c>
      <c r="BW194" s="381">
        <f>BV194*(1-VLOOKUP($AW194,'MP-2019_Female'!$A$3:$CH$103,IF(BW$104&gt;2034,84,(60+(BW$104-$AX$104)))))</f>
        <v>0.50157713244481406</v>
      </c>
      <c r="BX194" s="381">
        <f>BW194*(1-VLOOKUP($AW194,'MP-2019_Female'!$A$3:$CH$103,IF(BX$104&gt;2034,84,(60+(BX$104-$AX$104)))))</f>
        <v>0.50137650159183611</v>
      </c>
      <c r="BY194" s="381">
        <f>BX194*(1-VLOOKUP($AW194,'MP-2019_Female'!$A$3:$CH$103,IF(BY$104&gt;2034,84,(60+(BY$104-$AX$104)))))</f>
        <v>0.50117595099119938</v>
      </c>
      <c r="BZ194" s="381">
        <f>BY194*(1-VLOOKUP($AW194,'MP-2019_Female'!$A$3:$CH$103,IF(BZ$104&gt;2034,84,(60+(BZ$104-$AX$104)))))</f>
        <v>0.50097548061080288</v>
      </c>
      <c r="CA194" s="381">
        <f>BZ194*(1-VLOOKUP($AW194,'MP-2019_Female'!$A$3:$CH$103,IF(CA$104&gt;2034,84,(60+(CA$104-$AX$104)))))</f>
        <v>0.50077509041855861</v>
      </c>
      <c r="CB194" s="381">
        <f>CA194*(1-VLOOKUP($AW194,'MP-2019_Female'!$A$3:$CH$103,IF(CB$104&gt;2034,84,(60+(CB$104-$AX$104)))))</f>
        <v>0.50057478038239123</v>
      </c>
      <c r="CC194" s="381">
        <f>CB194*(1-VLOOKUP($AW194,'MP-2019_Female'!$A$3:$CH$103,IF(CC$104&gt;2034,84,(60+(CC$104-$AX$104)))))</f>
        <v>0.50037455047023827</v>
      </c>
      <c r="CD194" s="381">
        <f>CC194*(1-VLOOKUP($AW194,'MP-2019_Female'!$A$3:$CH$103,IF(CD$104&gt;2034,84,(60+(CD$104-$AX$104)))))</f>
        <v>0.50017440065005014</v>
      </c>
      <c r="CE194" s="381">
        <f>CD194*(1-VLOOKUP($AW194,'MP-2019_Female'!$A$3:$CH$103,IF(CE$104&gt;2034,84,(60+(CE$104-$AX$104)))))</f>
        <v>0.49997433088979015</v>
      </c>
      <c r="CF194" s="381">
        <f>CE194*(1-VLOOKUP($AW194,'MP-2019_Female'!$A$3:$CH$103,IF(CF$104&gt;2034,84,(60+(CF$104-$AX$104)))))</f>
        <v>0.49977434115743424</v>
      </c>
      <c r="CG194" s="381">
        <f>CF194*(1-VLOOKUP($AW194,'MP-2019_Female'!$A$3:$CH$103,IF(CG$104&gt;2034,84,(60+(CG$104-$AX$104)))))</f>
        <v>0.4995744314209713</v>
      </c>
      <c r="CH194" s="381">
        <f>CG194*(1-VLOOKUP($AW194,'MP-2019_Female'!$A$3:$CH$103,IF(CH$104&gt;2034,84,(60+(CH$104-$AX$104)))))</f>
        <v>0.49937460164840292</v>
      </c>
      <c r="CI194" s="381">
        <f>CH194*(1-VLOOKUP($AW194,'MP-2019_Female'!$A$3:$CH$103,IF(CI$104&gt;2034,84,(60+(CI$104-$AX$104)))))</f>
        <v>0.49917485180774357</v>
      </c>
      <c r="CJ194" s="381">
        <f>CI194*(1-VLOOKUP($AW194,'MP-2019_Female'!$A$3:$CH$103,IF(CJ$104&gt;2034,84,(60+(CJ$104-$AX$104)))))</f>
        <v>0.4989751818670205</v>
      </c>
      <c r="CK194" s="381">
        <f>CJ194*(1-VLOOKUP($AW194,'MP-2019_Female'!$A$3:$CH$103,IF(CK$104&gt;2034,84,(60+(CK$104-$AX$104)))))</f>
        <v>0.49877559179427372</v>
      </c>
      <c r="CL194" s="381">
        <f>CK194*(1-VLOOKUP($AW194,'MP-2019_Female'!$A$3:$CH$103,IF(CL$104&gt;2034,84,(60+(CL$104-$AX$104)))))</f>
        <v>0.49857608155755601</v>
      </c>
      <c r="CM194" s="381">
        <f>CL194*(1-VLOOKUP($AW194,'MP-2019_Female'!$A$3:$CH$103,IF(CM$104&gt;2034,84,(60+(CM$104-$AX$104)))))</f>
        <v>0.49837665112493301</v>
      </c>
      <c r="CN194" s="381">
        <f>CM194*(1-VLOOKUP($AW194,'MP-2019_Female'!$A$3:$CH$103,IF(CN$104&gt;2034,84,(60+(CN$104-$AX$104)))))</f>
        <v>0.49817730046448305</v>
      </c>
      <c r="CO194" s="381">
        <f>CN194*(1-VLOOKUP($AW194,'MP-2019_Female'!$A$3:$CH$103,IF(CO$104&gt;2034,84,(60+(CO$104-$AX$104)))))</f>
        <v>0.49797802954429726</v>
      </c>
      <c r="CP194" s="381">
        <f>CO194*(1-VLOOKUP($AW194,'MP-2019_Female'!$A$3:$CH$103,IF(CP$104&gt;2034,84,(60+(CP$104-$AX$104)))))</f>
        <v>0.49777883833247955</v>
      </c>
      <c r="CQ194" s="381">
        <f>CP194*(1-VLOOKUP($AW194,'MP-2019_Female'!$A$3:$CH$103,IF(CQ$104&gt;2034,84,(60+(CQ$104-$AX$104)))))</f>
        <v>0.49757972679714657</v>
      </c>
      <c r="CR194" s="381">
        <f>CQ194*(1-VLOOKUP($AW194,'MP-2019_Female'!$A$3:$CH$103,IF(CR$104&gt;2034,84,(60+(CR$104-$AX$104)))))</f>
        <v>0.49738069490642772</v>
      </c>
      <c r="CS194" s="381">
        <f>CR194*(1-VLOOKUP($AW194,'MP-2019_Female'!$A$3:$CH$103,IF(CS$104&gt;2034,84,(60+(CS$104-$AX$104)))))</f>
        <v>0.49718174262846515</v>
      </c>
      <c r="CT194" s="381">
        <f>CS194*(1-VLOOKUP($AW194,'MP-2019_Female'!$A$3:$CH$103,IF(CT$104&gt;2034,84,(60+(CT$104-$AX$104)))))</f>
        <v>0.49698286993141377</v>
      </c>
      <c r="CU194" s="381">
        <f>CT194*(1-VLOOKUP($AW194,'MP-2019_Female'!$A$3:$CH$103,IF(CU$104&gt;2034,84,(60+(CU$104-$AX$104)))))</f>
        <v>0.49678407678344122</v>
      </c>
      <c r="CV194" s="381">
        <f>CU194*(1-VLOOKUP($AW194,'MP-2019_Female'!$A$3:$CH$103,IF(CV$104&gt;2034,84,(60+(CV$104-$AX$104)))))</f>
        <v>0.49658536315272789</v>
      </c>
      <c r="CW194" s="381">
        <f>CV194*(1-VLOOKUP($AW194,'MP-2019_Female'!$A$3:$CH$103,IF(CW$104&gt;2034,84,(60+(CW$104-$AX$104)))))</f>
        <v>0.49638672900746683</v>
      </c>
      <c r="CX194" s="381">
        <f>CW194*(1-VLOOKUP($AW194,'MP-2019_Female'!$A$3:$CH$103,IF(CX$104&gt;2034,84,(60+(CX$104-$AX$104)))))</f>
        <v>0.49618817431586387</v>
      </c>
      <c r="CY194" s="381">
        <f>CX194*(1-VLOOKUP($AW194,'MP-2019_Female'!$A$3:$CH$103,IF(CY$104&gt;2034,84,(60+(CY$104-$AX$104)))))</f>
        <v>0.49598969904613754</v>
      </c>
      <c r="CZ194" s="381">
        <f>CY194*(1-VLOOKUP($AW194,'MP-2019_Female'!$A$3:$CH$103,IF(CZ$104&gt;2034,84,(60+(CZ$104-$AX$104)))))</f>
        <v>0.49579130316651909</v>
      </c>
      <c r="DA194" s="381">
        <f>CZ194*(1-VLOOKUP($AW194,'MP-2019_Female'!$A$3:$CH$103,IF(DA$104&gt;2034,84,(60+(DA$104-$AX$104)))))</f>
        <v>0.49559298664525253</v>
      </c>
      <c r="DB194" s="381">
        <f>DA194*(1-VLOOKUP($AW194,'MP-2019_Female'!$A$3:$CH$103,IF(DB$104&gt;2034,84,(60+(DB$104-$AX$104)))))</f>
        <v>0.49539474945059447</v>
      </c>
      <c r="DC194" s="381">
        <f>DB194*(1-VLOOKUP($AW194,'MP-2019_Female'!$A$3:$CH$103,IF(DC$104&gt;2034,84,(60+(DC$104-$AX$104)))))</f>
        <v>0.49519659155081425</v>
      </c>
      <c r="DD194" s="381">
        <f>DC194*(1-VLOOKUP($AW194,'MP-2019_Female'!$A$3:$CH$103,IF(DD$104&gt;2034,84,(60+(DD$104-$AX$104)))))</f>
        <v>0.49499851291419394</v>
      </c>
      <c r="DE194" s="381">
        <f>DD194*(1-VLOOKUP($AW194,'MP-2019_Female'!$A$3:$CH$103,IF(DE$104&gt;2034,84,(60+(DE$104-$AX$104)))))</f>
        <v>0.49480051350902826</v>
      </c>
      <c r="DF194" s="381">
        <f>DE194*(1-VLOOKUP($AW194,'MP-2019_Female'!$A$3:$CH$103,IF(DF$104&gt;2034,84,(60+(DF$104-$AX$104)))))</f>
        <v>0.49460259330362466</v>
      </c>
      <c r="DG194" s="381">
        <f>DF194*(1-VLOOKUP($AW194,'MP-2019_Female'!$A$3:$CH$103,IF(DG$104&gt;2034,84,(60+(DG$104-$AX$104)))))</f>
        <v>0.4944047522663032</v>
      </c>
      <c r="DH194" s="381">
        <f>DG194*(1-VLOOKUP($AW194,'MP-2019_Female'!$A$3:$CH$103,IF(DH$104&gt;2034,84,(60+(DH$104-$AX$104)))))</f>
        <v>0.49420699036539673</v>
      </c>
      <c r="DI194" s="381">
        <f>DH194*(1-VLOOKUP($AW194,'MP-2019_Female'!$A$3:$CH$103,IF(DI$104&gt;2034,84,(60+(DI$104-$AX$104)))))</f>
        <v>0.4940093075692506</v>
      </c>
      <c r="DJ194" s="381">
        <f>DI194*(1-VLOOKUP($AW194,'MP-2019_Female'!$A$3:$CH$103,IF(DJ$104&gt;2034,84,(60+(DJ$104-$AX$104)))))</f>
        <v>0.49381170384622292</v>
      </c>
      <c r="DK194" s="381">
        <f>DJ194*(1-VLOOKUP($AW194,'MP-2019_Female'!$A$3:$CH$103,IF(DK$104&gt;2034,84,(60+(DK$104-$AX$104)))))</f>
        <v>0.49361417916468447</v>
      </c>
      <c r="DL194" s="381">
        <f>DK194*(1-VLOOKUP($AW194,'MP-2019_Female'!$A$3:$CH$103,IF(DL$104&gt;2034,84,(60+(DL$104-$AX$104)))))</f>
        <v>0.49341673349301862</v>
      </c>
      <c r="DM194" s="381">
        <f>DL194*(1-VLOOKUP($AW194,'MP-2019_Female'!$A$3:$CH$103,IF(DM$104&gt;2034,84,(60+(DM$104-$AX$104)))))</f>
        <v>0.49321936679962142</v>
      </c>
      <c r="DN194" s="381">
        <f>DM194*(1-VLOOKUP($AW194,'MP-2019_Female'!$A$3:$CH$103,IF(DN$104&gt;2034,84,(60+(DN$104-$AX$104)))))</f>
        <v>0.49302207905290157</v>
      </c>
      <c r="DO194" s="381">
        <f>DN194*(1-VLOOKUP($AW194,'MP-2019_Female'!$A$3:$CH$103,IF(DO$104&gt;2034,84,(60+(DO$104-$AX$104)))))</f>
        <v>0.49282487022128041</v>
      </c>
      <c r="DP194" s="381">
        <f>DO194*(1-VLOOKUP($AW194,'MP-2019_Female'!$A$3:$CH$103,IF(DP$104&gt;2034,84,(60+(DP$104-$AX$104)))))</f>
        <v>0.49262774027319189</v>
      </c>
      <c r="DQ194" s="381">
        <f>DP194*(1-VLOOKUP($AW194,'MP-2019_Female'!$A$3:$CH$103,IF(DQ$104&gt;2034,84,(60+(DQ$104-$AX$104)))))</f>
        <v>0.49243068917708266</v>
      </c>
      <c r="DR194" s="381">
        <f>DQ194*(1-VLOOKUP($AW194,'MP-2019_Female'!$A$3:$CH$103,IF(DR$104&gt;2034,84,(60+(DR$104-$AX$104)))))</f>
        <v>0.49223371690141182</v>
      </c>
      <c r="DS194" s="381">
        <f>DR194*(1-VLOOKUP($AW194,'MP-2019_Female'!$A$3:$CH$103,IF(DS$104&gt;2034,84,(60+(DS$104-$AX$104)))))</f>
        <v>0.49203682341465127</v>
      </c>
      <c r="DT194" s="381">
        <f>DS194*(1-VLOOKUP($AW194,'MP-2019_Female'!$A$3:$CH$103,IF(DT$104&gt;2034,84,(60+(DT$104-$AX$104)))))</f>
        <v>0.49184000868528543</v>
      </c>
      <c r="DU194" s="381">
        <f>DT194*(1-VLOOKUP($AW194,'MP-2019_Female'!$A$3:$CH$103,IF(DU$104&gt;2034,84,(60+(DU$104-$AX$104)))))</f>
        <v>0.49164327268181135</v>
      </c>
      <c r="DV194" s="381">
        <f>DU194*(1-VLOOKUP($AW194,'MP-2019_Female'!$A$3:$CH$103,IF(DV$104&gt;2034,84,(60+(DV$104-$AX$104)))))</f>
        <v>0.49144661537273865</v>
      </c>
      <c r="DW194" s="381">
        <f>DV194*(1-VLOOKUP($AW194,'MP-2019_Female'!$A$3:$CH$103,IF(DW$104&gt;2034,84,(60+(DW$104-$AX$104)))))</f>
        <v>0.49125003672658957</v>
      </c>
      <c r="DX194" s="381">
        <f>DW194*(1-VLOOKUP($AW194,'MP-2019_Female'!$A$3:$CH$103,IF(DX$104&gt;2034,84,(60+(DX$104-$AX$104)))))</f>
        <v>0.49105353671189894</v>
      </c>
      <c r="DY194" s="381">
        <f>DX194*(1-VLOOKUP($AW194,'MP-2019_Female'!$A$3:$CH$103,IF(DY$104&gt;2034,84,(60+(DY$104-$AX$104)))))</f>
        <v>0.49085711529721421</v>
      </c>
      <c r="DZ194" s="381">
        <f>DY194*(1-VLOOKUP($AW194,'MP-2019_Female'!$A$3:$CH$103,IF(DZ$104&gt;2034,84,(60+(DZ$104-$AX$104)))))</f>
        <v>0.49066077245109535</v>
      </c>
      <c r="EA194" s="381">
        <f>DZ194*(1-VLOOKUP($AW194,'MP-2019_Female'!$A$3:$CH$103,IF(EA$104&gt;2034,84,(60+(EA$104-$AX$104)))))</f>
        <v>0.49046450814211495</v>
      </c>
      <c r="EB194" s="381">
        <f>EA194*(1-VLOOKUP($AW194,'MP-2019_Female'!$A$3:$CH$103,IF(EB$104&gt;2034,84,(60+(EB$104-$AX$104)))))</f>
        <v>0.49026832233885814</v>
      </c>
      <c r="EC194" s="381">
        <f>EB194*(1-VLOOKUP($AW194,'MP-2019_Female'!$A$3:$CH$103,IF(EC$104&gt;2034,84,(60+(EC$104-$AX$104)))))</f>
        <v>0.4900722150099226</v>
      </c>
      <c r="ED194" s="381">
        <f>EC194*(1-VLOOKUP($AW194,'MP-2019_Female'!$A$3:$CH$103,IF(ED$104&gt;2034,84,(60+(ED$104-$AX$104)))))</f>
        <v>0.48987618612391864</v>
      </c>
      <c r="EE194" s="381">
        <f>ED194*(1-VLOOKUP($AW194,'MP-2019_Female'!$A$3:$CH$103,IF(EE$104&gt;2034,84,(60+(EE$104-$AX$104)))))</f>
        <v>0.48968023564946911</v>
      </c>
      <c r="EF194" s="381">
        <f>EE194*(1-VLOOKUP($AW194,'MP-2019_Female'!$A$3:$CH$103,IF(EF$104&gt;2034,84,(60+(EF$104-$AX$104)))))</f>
        <v>0.48948436355520936</v>
      </c>
      <c r="EG194" s="381">
        <f>EF194*(1-VLOOKUP($AW194,'MP-2019_Female'!$A$3:$CH$103,IF(EG$104&gt;2034,84,(60+(EG$104-$AX$104)))))</f>
        <v>0.4892885698097873</v>
      </c>
      <c r="EH194" s="381">
        <f>EG194*(1-VLOOKUP($AW194,'MP-2019_Female'!$A$3:$CH$103,IF(EH$104&gt;2034,84,(60+(EH$104-$AX$104)))))</f>
        <v>0.4890928543818634</v>
      </c>
      <c r="EI194" s="381">
        <f>EH194*(1-VLOOKUP($AW194,'MP-2019_Female'!$A$3:$CH$103,IF(EI$104&gt;2034,84,(60+(EI$104-$AX$104)))))</f>
        <v>0.48889721724011065</v>
      </c>
      <c r="EJ194" s="381">
        <f>EI194*(1-VLOOKUP($AW194,'MP-2019_Female'!$A$3:$CH$103,IF(EJ$104&gt;2034,84,(60+(EJ$104-$AX$104)))))</f>
        <v>0.48870165835321461</v>
      </c>
      <c r="EK194" s="381">
        <f>EJ194*(1-VLOOKUP($AW194,'MP-2019_Female'!$A$3:$CH$103,IF(EK$104&gt;2034,84,(60+(EK$104-$AX$104)))))</f>
        <v>0.48850617768987337</v>
      </c>
      <c r="EL194" s="381">
        <f>EK194*(1-VLOOKUP($AW194,'MP-2019_Female'!$A$3:$CH$103,IF(EL$104&gt;2034,84,(60+(EL$104-$AX$104)))))</f>
        <v>0.48831077521879745</v>
      </c>
      <c r="EM194" s="381">
        <f>EL194*(1-VLOOKUP($AW194,'MP-2019_Female'!$A$3:$CH$103,IF(EM$104&gt;2034,84,(60+(EM$104-$AX$104)))))</f>
        <v>0.48811545090870995</v>
      </c>
      <c r="EN194" s="381">
        <f>EM194*(1-VLOOKUP($AW194,'MP-2019_Female'!$A$3:$CH$103,IF(EN$104&gt;2034,84,(60+(EN$104-$AX$104)))))</f>
        <v>0.48792020472834646</v>
      </c>
      <c r="EO194" s="381">
        <f>EN194*(1-VLOOKUP($AW194,'MP-2019_Female'!$A$3:$CH$103,IF(EO$104&gt;2034,84,(60+(EO$104-$AX$104)))))</f>
        <v>0.48772503664645517</v>
      </c>
      <c r="EP194" s="381">
        <f>EO194*(1-VLOOKUP($AW194,'MP-2019_Female'!$A$3:$CH$103,IF(EP$104&gt;2034,84,(60+(EP$104-$AX$104)))))</f>
        <v>0.48752994663179661</v>
      </c>
      <c r="EQ194" s="381">
        <f>EP194*(1-VLOOKUP($AW194,'MP-2019_Female'!$A$3:$CH$103,IF(EQ$104&gt;2034,84,(60+(EQ$104-$AX$104)))))</f>
        <v>0.48733493465314393</v>
      </c>
      <c r="ER194" s="381">
        <f>EQ194*(1-VLOOKUP($AW194,'MP-2019_Female'!$A$3:$CH$103,IF(ER$104&gt;2034,84,(60+(ER$104-$AX$104)))))</f>
        <v>0.4871400006792827</v>
      </c>
      <c r="ES194" s="381">
        <f>ER194*(1-VLOOKUP($AW194,'MP-2019_Female'!$A$3:$CH$103,IF(ES$104&gt;2034,84,(60+(ES$104-$AX$104)))))</f>
        <v>0.48694514467901101</v>
      </c>
      <c r="ET194" s="381">
        <f>ES194*(1-VLOOKUP($AW194,'MP-2019_Female'!$A$3:$CH$103,IF(ET$104&gt;2034,84,(60+(ET$104-$AX$104)))))</f>
        <v>0.48675036662113941</v>
      </c>
      <c r="EU194" s="381">
        <f>ET194*(1-VLOOKUP($AW194,'MP-2019_Female'!$A$3:$CH$103,IF(EU$104&gt;2034,84,(60+(EU$104-$AX$104)))))</f>
        <v>0.486555666474491</v>
      </c>
      <c r="EV194" s="381">
        <f>EU194*(1-VLOOKUP($AW194,'MP-2019_Female'!$A$3:$CH$103,IF(EV$104&gt;2034,84,(60+(EV$104-$AX$104)))))</f>
        <v>0.48636104420790122</v>
      </c>
      <c r="EW194" s="381">
        <f>EV194*(1-VLOOKUP($AW194,'MP-2019_Female'!$A$3:$CH$103,IF(EW$104&gt;2034,84,(60+(EW$104-$AX$104)))))</f>
        <v>0.48616649979021809</v>
      </c>
      <c r="EX194" s="381">
        <f>EW194*(1-VLOOKUP($AW194,'MP-2019_Female'!$A$3:$CH$103,IF(EX$104&gt;2034,84,(60+(EX$104-$AX$104)))))</f>
        <v>0.48597203319030202</v>
      </c>
      <c r="EY194" s="381">
        <f>EX194*(1-VLOOKUP($AW194,'MP-2019_Female'!$A$3:$CH$103,IF(EY$104&gt;2034,84,(60+(EY$104-$AX$104)))))</f>
        <v>0.48577764437702592</v>
      </c>
      <c r="EZ194" s="381">
        <f>EY194*(1-VLOOKUP($AW194,'MP-2019_Female'!$A$3:$CH$103,IF(EZ$104&gt;2034,84,(60+(EZ$104-$AX$104)))))</f>
        <v>0.48558333331927511</v>
      </c>
      <c r="FA194" s="381">
        <f>EZ194*(1-VLOOKUP($AW194,'MP-2019_Female'!$A$3:$CH$103,IF(FA$104&gt;2034,84,(60+(FA$104-$AX$104)))))</f>
        <v>0.48538909998594743</v>
      </c>
      <c r="FB194" s="381">
        <f>FA194*(1-VLOOKUP($AW194,'MP-2019_Female'!$A$3:$CH$103,IF(FB$104&gt;2034,84,(60+(FB$104-$AX$104)))))</f>
        <v>0.48519494434595306</v>
      </c>
      <c r="FC194" s="381">
        <f>FB194*(1-VLOOKUP($AW194,'MP-2019_Female'!$A$3:$CH$103,IF(FC$104&gt;2034,84,(60+(FC$104-$AX$104)))))</f>
        <v>0.48500086636821471</v>
      </c>
      <c r="FD194" s="381">
        <f>FC194*(1-VLOOKUP($AW194,'MP-2019_Female'!$A$3:$CH$103,IF(FD$104&gt;2034,84,(60+(FD$104-$AX$104)))))</f>
        <v>0.48480686602166745</v>
      </c>
      <c r="FE194" s="381">
        <f>FD194*(1-VLOOKUP($AW194,'MP-2019_Female'!$A$3:$CH$103,IF(FE$104&gt;2034,84,(60+(FE$104-$AX$104)))))</f>
        <v>0.48461294327525878</v>
      </c>
      <c r="FF194" s="381">
        <f>FE194*(1-VLOOKUP($AW194,'MP-2019_Female'!$A$3:$CH$103,IF(FF$104&gt;2034,84,(60+(FF$104-$AX$104)))))</f>
        <v>0.4844190980979487</v>
      </c>
      <c r="FG194" s="381">
        <f>FF194*(1-VLOOKUP($AW194,'MP-2019_Female'!$A$3:$CH$103,IF(FG$104&gt;2034,84,(60+(FG$104-$AX$104)))))</f>
        <v>0.48422533045870952</v>
      </c>
      <c r="FH194" s="381">
        <f>FG194*(1-VLOOKUP($AW194,'MP-2019_Female'!$A$3:$CH$103,IF(FH$104&gt;2034,84,(60+(FH$104-$AX$104)))))</f>
        <v>0.48403164032652607</v>
      </c>
      <c r="FI194" s="381">
        <f>FH194*(1-VLOOKUP($AW194,'MP-2019_Female'!$A$3:$CH$103,IF(FI$104&gt;2034,84,(60+(FI$104-$AX$104)))))</f>
        <v>0.48383802767039547</v>
      </c>
      <c r="FJ194" s="381">
        <f>FI194*(1-VLOOKUP($AW194,'MP-2019_Female'!$A$3:$CH$103,IF(FJ$104&gt;2034,84,(60+(FJ$104-$AX$104)))))</f>
        <v>0.48364449245932734</v>
      </c>
      <c r="FK194" s="381">
        <f>FJ194*(1-VLOOKUP($AW194,'MP-2019_Female'!$A$3:$CH$103,IF(FK$104&gt;2034,84,(60+(FK$104-$AX$104)))))</f>
        <v>0.48345103466234363</v>
      </c>
      <c r="FL194" s="381">
        <f>FK194*(1-VLOOKUP($AW194,'MP-2019_Female'!$A$3:$CH$103,IF(FL$104&gt;2034,84,(60+(FL$104-$AX$104)))))</f>
        <v>0.48325765424847872</v>
      </c>
      <c r="FM194" s="381">
        <f>FL194*(1-VLOOKUP($AW194,'MP-2019_Female'!$A$3:$CH$103,IF(FM$104&gt;2034,84,(60+(FM$104-$AX$104)))))</f>
        <v>0.48306435118677937</v>
      </c>
      <c r="FN194" s="381">
        <f>FM194*(1-VLOOKUP($AW194,'MP-2019_Female'!$A$3:$CH$103,IF(FN$104&gt;2034,84,(60+(FN$104-$AX$104)))))</f>
        <v>0.48287112544630467</v>
      </c>
    </row>
    <row r="195" spans="49:170">
      <c r="AW195" s="172">
        <v>115</v>
      </c>
      <c r="AX195" s="199">
        <f t="shared" si="34"/>
        <v>0.505</v>
      </c>
      <c r="AY195" s="334">
        <f t="shared" si="35"/>
        <v>0.505</v>
      </c>
      <c r="AZ195" s="381">
        <f>AY195*(1-VLOOKUP($AW195,'MP-2019_Female'!$A$3:$CH$103,IF(AZ$104&gt;2034,84,(60+(AZ$104-$AX$104)))))</f>
        <v>0.505</v>
      </c>
      <c r="BA195" s="381">
        <f>AZ195*(1-VLOOKUP($AW195,'MP-2019_Female'!$A$3:$CH$103,IF(BA$104&gt;2034,84,(60+(BA$104-$AX$104)))))</f>
        <v>0.505</v>
      </c>
      <c r="BB195" s="381">
        <f>BA195*(1-VLOOKUP($AW195,'MP-2019_Female'!$A$3:$CH$103,IF(BB$104&gt;2034,84,(60+(BB$104-$AX$104)))))</f>
        <v>0.505</v>
      </c>
      <c r="BC195" s="381">
        <f>BB195*(1-VLOOKUP($AW195,'MP-2019_Female'!$A$3:$CH$103,IF(BC$104&gt;2034,84,(60+(BC$104-$AX$104)))))</f>
        <v>0.505</v>
      </c>
      <c r="BD195" s="381">
        <f>BC195*(1-VLOOKUP($AW195,'MP-2019_Female'!$A$3:$CH$103,IF(BD$104&gt;2034,84,(60+(BD$104-$AX$104)))))</f>
        <v>0.505</v>
      </c>
      <c r="BE195" s="381">
        <f>BD195*(1-VLOOKUP($AW195,'MP-2019_Female'!$A$3:$CH$103,IF(BE$104&gt;2034,84,(60+(BE$104-$AX$104)))))</f>
        <v>0.505</v>
      </c>
      <c r="BF195" s="381">
        <f>BE195*(1-VLOOKUP($AW195,'MP-2019_Female'!$A$3:$CH$103,IF(BF$104&gt;2034,84,(60+(BF$104-$AX$104)))))</f>
        <v>0.505</v>
      </c>
      <c r="BG195" s="381">
        <f>BF195*(1-VLOOKUP($AW195,'MP-2019_Female'!$A$3:$CH$103,IF(BG$104&gt;2034,84,(60+(BG$104-$AX$104)))))</f>
        <v>0.505</v>
      </c>
      <c r="BH195" s="381">
        <f>BG195*(1-VLOOKUP($AW195,'MP-2019_Female'!$A$3:$CH$103,IF(BH$104&gt;2034,84,(60+(BH$104-$AX$104)))))</f>
        <v>0.505</v>
      </c>
      <c r="BI195" s="381">
        <f>BH195*(1-VLOOKUP($AW195,'MP-2019_Female'!$A$3:$CH$103,IF(BI$104&gt;2034,84,(60+(BI$104-$AX$104)))))</f>
        <v>0.505</v>
      </c>
      <c r="BJ195" s="471">
        <f>BI195*(1-VLOOKUP($AW195,'MP-2019_Female'!$A$3:$CH$103,IF(BJ$104&gt;2034,84,(60+(BJ$104-$AX$104)))))</f>
        <v>0.505</v>
      </c>
      <c r="BK195" s="381">
        <f>BJ195*(1-VLOOKUP($AW195,'MP-2019_Female'!$A$3:$CH$103,IF(BK$104&gt;2034,84,(60+(BK$104-$AX$104)))))</f>
        <v>0.505</v>
      </c>
      <c r="BL195" s="381">
        <f>BK195*(1-VLOOKUP($AW195,'MP-2019_Female'!$A$3:$CH$103,IF(BL$104&gt;2034,84,(60+(BL$104-$AX$104)))))</f>
        <v>0.505</v>
      </c>
      <c r="BM195" s="381">
        <f>BL195*(1-VLOOKUP($AW195,'MP-2019_Female'!$A$3:$CH$103,IF(BM$104&gt;2034,84,(60+(BM$104-$AX$104)))))</f>
        <v>0.505</v>
      </c>
      <c r="BN195" s="381">
        <f>BM195*(1-VLOOKUP($AW195,'MP-2019_Female'!$A$3:$CH$103,IF(BN$104&gt;2034,84,(60+(BN$104-$AX$104)))))</f>
        <v>0.505</v>
      </c>
      <c r="BO195" s="381">
        <f>BN195*(1-VLOOKUP($AW195,'MP-2019_Female'!$A$3:$CH$103,IF(BO$104&gt;2034,84,(60+(BO$104-$AX$104)))))</f>
        <v>0.505</v>
      </c>
      <c r="BP195" s="381">
        <f>BO195*(1-VLOOKUP($AW195,'MP-2019_Female'!$A$3:$CH$103,IF(BP$104&gt;2034,84,(60+(BP$104-$AX$104)))))</f>
        <v>0.505</v>
      </c>
      <c r="BQ195" s="381">
        <f>BP195*(1-VLOOKUP($AW195,'MP-2019_Female'!$A$3:$CH$103,IF(BQ$104&gt;2034,84,(60+(BQ$104-$AX$104)))))</f>
        <v>0.505</v>
      </c>
      <c r="BR195" s="381">
        <f>BQ195*(1-VLOOKUP($AW195,'MP-2019_Female'!$A$3:$CH$103,IF(BR$104&gt;2034,84,(60+(BR$104-$AX$104)))))</f>
        <v>0.505</v>
      </c>
      <c r="BS195" s="381">
        <f>BR195*(1-VLOOKUP($AW195,'MP-2019_Female'!$A$3:$CH$103,IF(BS$104&gt;2034,84,(60+(BS$104-$AX$104)))))</f>
        <v>0.505</v>
      </c>
      <c r="BT195" s="381">
        <f>BS195*(1-VLOOKUP($AW195,'MP-2019_Female'!$A$3:$CH$103,IF(BT$104&gt;2034,84,(60+(BT$104-$AX$104)))))</f>
        <v>0.505</v>
      </c>
      <c r="BU195" s="381">
        <f>BT195*(1-VLOOKUP($AW195,'MP-2019_Female'!$A$3:$CH$103,IF(BU$104&gt;2034,84,(60+(BU$104-$AX$104)))))</f>
        <v>0.505</v>
      </c>
      <c r="BV195" s="381">
        <f>BU195*(1-VLOOKUP($AW195,'MP-2019_Female'!$A$3:$CH$103,IF(BV$104&gt;2034,84,(60+(BV$104-$AX$104)))))</f>
        <v>0.505</v>
      </c>
      <c r="BW195" s="381">
        <f>BV195*(1-VLOOKUP($AW195,'MP-2019_Female'!$A$3:$CH$103,IF(BW$104&gt;2034,84,(60+(BW$104-$AX$104)))))</f>
        <v>0.505</v>
      </c>
      <c r="BX195" s="381">
        <f>BW195*(1-VLOOKUP($AW195,'MP-2019_Female'!$A$3:$CH$103,IF(BX$104&gt;2034,84,(60+(BX$104-$AX$104)))))</f>
        <v>0.505</v>
      </c>
      <c r="BY195" s="381">
        <f>BX195*(1-VLOOKUP($AW195,'MP-2019_Female'!$A$3:$CH$103,IF(BY$104&gt;2034,84,(60+(BY$104-$AX$104)))))</f>
        <v>0.505</v>
      </c>
      <c r="BZ195" s="381">
        <f>BY195*(1-VLOOKUP($AW195,'MP-2019_Female'!$A$3:$CH$103,IF(BZ$104&gt;2034,84,(60+(BZ$104-$AX$104)))))</f>
        <v>0.505</v>
      </c>
      <c r="CA195" s="381">
        <f>BZ195*(1-VLOOKUP($AW195,'MP-2019_Female'!$A$3:$CH$103,IF(CA$104&gt;2034,84,(60+(CA$104-$AX$104)))))</f>
        <v>0.505</v>
      </c>
      <c r="CB195" s="381">
        <f>CA195*(1-VLOOKUP($AW195,'MP-2019_Female'!$A$3:$CH$103,IF(CB$104&gt;2034,84,(60+(CB$104-$AX$104)))))</f>
        <v>0.505</v>
      </c>
      <c r="CC195" s="381">
        <f>CB195*(1-VLOOKUP($AW195,'MP-2019_Female'!$A$3:$CH$103,IF(CC$104&gt;2034,84,(60+(CC$104-$AX$104)))))</f>
        <v>0.505</v>
      </c>
      <c r="CD195" s="381">
        <f>CC195*(1-VLOOKUP($AW195,'MP-2019_Female'!$A$3:$CH$103,IF(CD$104&gt;2034,84,(60+(CD$104-$AX$104)))))</f>
        <v>0.505</v>
      </c>
      <c r="CE195" s="381">
        <f>CD195*(1-VLOOKUP($AW195,'MP-2019_Female'!$A$3:$CH$103,IF(CE$104&gt;2034,84,(60+(CE$104-$AX$104)))))</f>
        <v>0.505</v>
      </c>
      <c r="CF195" s="381">
        <f>CE195*(1-VLOOKUP($AW195,'MP-2019_Female'!$A$3:$CH$103,IF(CF$104&gt;2034,84,(60+(CF$104-$AX$104)))))</f>
        <v>0.505</v>
      </c>
      <c r="CG195" s="381">
        <f>CF195*(1-VLOOKUP($AW195,'MP-2019_Female'!$A$3:$CH$103,IF(CG$104&gt;2034,84,(60+(CG$104-$AX$104)))))</f>
        <v>0.505</v>
      </c>
      <c r="CH195" s="381">
        <f>CG195*(1-VLOOKUP($AW195,'MP-2019_Female'!$A$3:$CH$103,IF(CH$104&gt;2034,84,(60+(CH$104-$AX$104)))))</f>
        <v>0.505</v>
      </c>
      <c r="CI195" s="381">
        <f>CH195*(1-VLOOKUP($AW195,'MP-2019_Female'!$A$3:$CH$103,IF(CI$104&gt;2034,84,(60+(CI$104-$AX$104)))))</f>
        <v>0.505</v>
      </c>
      <c r="CJ195" s="381">
        <f>CI195*(1-VLOOKUP($AW195,'MP-2019_Female'!$A$3:$CH$103,IF(CJ$104&gt;2034,84,(60+(CJ$104-$AX$104)))))</f>
        <v>0.505</v>
      </c>
      <c r="CK195" s="381">
        <f>CJ195*(1-VLOOKUP($AW195,'MP-2019_Female'!$A$3:$CH$103,IF(CK$104&gt;2034,84,(60+(CK$104-$AX$104)))))</f>
        <v>0.505</v>
      </c>
      <c r="CL195" s="381">
        <f>CK195*(1-VLOOKUP($AW195,'MP-2019_Female'!$A$3:$CH$103,IF(CL$104&gt;2034,84,(60+(CL$104-$AX$104)))))</f>
        <v>0.505</v>
      </c>
      <c r="CM195" s="381">
        <f>CL195*(1-VLOOKUP($AW195,'MP-2019_Female'!$A$3:$CH$103,IF(CM$104&gt;2034,84,(60+(CM$104-$AX$104)))))</f>
        <v>0.505</v>
      </c>
      <c r="CN195" s="381">
        <f>CM195*(1-VLOOKUP($AW195,'MP-2019_Female'!$A$3:$CH$103,IF(CN$104&gt;2034,84,(60+(CN$104-$AX$104)))))</f>
        <v>0.505</v>
      </c>
      <c r="CO195" s="381">
        <f>CN195*(1-VLOOKUP($AW195,'MP-2019_Female'!$A$3:$CH$103,IF(CO$104&gt;2034,84,(60+(CO$104-$AX$104)))))</f>
        <v>0.505</v>
      </c>
      <c r="CP195" s="381">
        <f>CO195*(1-VLOOKUP($AW195,'MP-2019_Female'!$A$3:$CH$103,IF(CP$104&gt;2034,84,(60+(CP$104-$AX$104)))))</f>
        <v>0.505</v>
      </c>
      <c r="CQ195" s="381">
        <f>CP195*(1-VLOOKUP($AW195,'MP-2019_Female'!$A$3:$CH$103,IF(CQ$104&gt;2034,84,(60+(CQ$104-$AX$104)))))</f>
        <v>0.505</v>
      </c>
      <c r="CR195" s="381">
        <f>CQ195*(1-VLOOKUP($AW195,'MP-2019_Female'!$A$3:$CH$103,IF(CR$104&gt;2034,84,(60+(CR$104-$AX$104)))))</f>
        <v>0.505</v>
      </c>
      <c r="CS195" s="381">
        <f>CR195*(1-VLOOKUP($AW195,'MP-2019_Female'!$A$3:$CH$103,IF(CS$104&gt;2034,84,(60+(CS$104-$AX$104)))))</f>
        <v>0.505</v>
      </c>
      <c r="CT195" s="381">
        <f>CS195*(1-VLOOKUP($AW195,'MP-2019_Female'!$A$3:$CH$103,IF(CT$104&gt;2034,84,(60+(CT$104-$AX$104)))))</f>
        <v>0.505</v>
      </c>
      <c r="CU195" s="381">
        <f>CT195*(1-VLOOKUP($AW195,'MP-2019_Female'!$A$3:$CH$103,IF(CU$104&gt;2034,84,(60+(CU$104-$AX$104)))))</f>
        <v>0.505</v>
      </c>
      <c r="CV195" s="381">
        <f>CU195*(1-VLOOKUP($AW195,'MP-2019_Female'!$A$3:$CH$103,IF(CV$104&gt;2034,84,(60+(CV$104-$AX$104)))))</f>
        <v>0.505</v>
      </c>
      <c r="CW195" s="381">
        <f>CV195*(1-VLOOKUP($AW195,'MP-2019_Female'!$A$3:$CH$103,IF(CW$104&gt;2034,84,(60+(CW$104-$AX$104)))))</f>
        <v>0.505</v>
      </c>
      <c r="CX195" s="381">
        <f>CW195*(1-VLOOKUP($AW195,'MP-2019_Female'!$A$3:$CH$103,IF(CX$104&gt;2034,84,(60+(CX$104-$AX$104)))))</f>
        <v>0.505</v>
      </c>
      <c r="CY195" s="381">
        <f>CX195*(1-VLOOKUP($AW195,'MP-2019_Female'!$A$3:$CH$103,IF(CY$104&gt;2034,84,(60+(CY$104-$AX$104)))))</f>
        <v>0.505</v>
      </c>
      <c r="CZ195" s="381">
        <f>CY195*(1-VLOOKUP($AW195,'MP-2019_Female'!$A$3:$CH$103,IF(CZ$104&gt;2034,84,(60+(CZ$104-$AX$104)))))</f>
        <v>0.505</v>
      </c>
      <c r="DA195" s="381">
        <f>CZ195*(1-VLOOKUP($AW195,'MP-2019_Female'!$A$3:$CH$103,IF(DA$104&gt;2034,84,(60+(DA$104-$AX$104)))))</f>
        <v>0.505</v>
      </c>
      <c r="DB195" s="381">
        <f>DA195*(1-VLOOKUP($AW195,'MP-2019_Female'!$A$3:$CH$103,IF(DB$104&gt;2034,84,(60+(DB$104-$AX$104)))))</f>
        <v>0.505</v>
      </c>
      <c r="DC195" s="381">
        <f>DB195*(1-VLOOKUP($AW195,'MP-2019_Female'!$A$3:$CH$103,IF(DC$104&gt;2034,84,(60+(DC$104-$AX$104)))))</f>
        <v>0.505</v>
      </c>
      <c r="DD195" s="381">
        <f>DC195*(1-VLOOKUP($AW195,'MP-2019_Female'!$A$3:$CH$103,IF(DD$104&gt;2034,84,(60+(DD$104-$AX$104)))))</f>
        <v>0.505</v>
      </c>
      <c r="DE195" s="381">
        <f>DD195*(1-VLOOKUP($AW195,'MP-2019_Female'!$A$3:$CH$103,IF(DE$104&gt;2034,84,(60+(DE$104-$AX$104)))))</f>
        <v>0.505</v>
      </c>
      <c r="DF195" s="381">
        <f>DE195*(1-VLOOKUP($AW195,'MP-2019_Female'!$A$3:$CH$103,IF(DF$104&gt;2034,84,(60+(DF$104-$AX$104)))))</f>
        <v>0.505</v>
      </c>
      <c r="DG195" s="381">
        <f>DF195*(1-VLOOKUP($AW195,'MP-2019_Female'!$A$3:$CH$103,IF(DG$104&gt;2034,84,(60+(DG$104-$AX$104)))))</f>
        <v>0.505</v>
      </c>
      <c r="DH195" s="381">
        <f>DG195*(1-VLOOKUP($AW195,'MP-2019_Female'!$A$3:$CH$103,IF(DH$104&gt;2034,84,(60+(DH$104-$AX$104)))))</f>
        <v>0.505</v>
      </c>
      <c r="DI195" s="381">
        <f>DH195*(1-VLOOKUP($AW195,'MP-2019_Female'!$A$3:$CH$103,IF(DI$104&gt;2034,84,(60+(DI$104-$AX$104)))))</f>
        <v>0.505</v>
      </c>
      <c r="DJ195" s="381">
        <f>DI195*(1-VLOOKUP($AW195,'MP-2019_Female'!$A$3:$CH$103,IF(DJ$104&gt;2034,84,(60+(DJ$104-$AX$104)))))</f>
        <v>0.505</v>
      </c>
      <c r="DK195" s="381">
        <f>DJ195*(1-VLOOKUP($AW195,'MP-2019_Female'!$A$3:$CH$103,IF(DK$104&gt;2034,84,(60+(DK$104-$AX$104)))))</f>
        <v>0.505</v>
      </c>
      <c r="DL195" s="381">
        <f>DK195*(1-VLOOKUP($AW195,'MP-2019_Female'!$A$3:$CH$103,IF(DL$104&gt;2034,84,(60+(DL$104-$AX$104)))))</f>
        <v>0.505</v>
      </c>
      <c r="DM195" s="381">
        <f>DL195*(1-VLOOKUP($AW195,'MP-2019_Female'!$A$3:$CH$103,IF(DM$104&gt;2034,84,(60+(DM$104-$AX$104)))))</f>
        <v>0.505</v>
      </c>
      <c r="DN195" s="381">
        <f>DM195*(1-VLOOKUP($AW195,'MP-2019_Female'!$A$3:$CH$103,IF(DN$104&gt;2034,84,(60+(DN$104-$AX$104)))))</f>
        <v>0.505</v>
      </c>
      <c r="DO195" s="381">
        <f>DN195*(1-VLOOKUP($AW195,'MP-2019_Female'!$A$3:$CH$103,IF(DO$104&gt;2034,84,(60+(DO$104-$AX$104)))))</f>
        <v>0.505</v>
      </c>
      <c r="DP195" s="381">
        <f>DO195*(1-VLOOKUP($AW195,'MP-2019_Female'!$A$3:$CH$103,IF(DP$104&gt;2034,84,(60+(DP$104-$AX$104)))))</f>
        <v>0.505</v>
      </c>
      <c r="DQ195" s="381">
        <f>DP195*(1-VLOOKUP($AW195,'MP-2019_Female'!$A$3:$CH$103,IF(DQ$104&gt;2034,84,(60+(DQ$104-$AX$104)))))</f>
        <v>0.505</v>
      </c>
      <c r="DR195" s="381">
        <f>DQ195*(1-VLOOKUP($AW195,'MP-2019_Female'!$A$3:$CH$103,IF(DR$104&gt;2034,84,(60+(DR$104-$AX$104)))))</f>
        <v>0.505</v>
      </c>
      <c r="DS195" s="381">
        <f>DR195*(1-VLOOKUP($AW195,'MP-2019_Female'!$A$3:$CH$103,IF(DS$104&gt;2034,84,(60+(DS$104-$AX$104)))))</f>
        <v>0.505</v>
      </c>
      <c r="DT195" s="381">
        <f>DS195*(1-VLOOKUP($AW195,'MP-2019_Female'!$A$3:$CH$103,IF(DT$104&gt;2034,84,(60+(DT$104-$AX$104)))))</f>
        <v>0.505</v>
      </c>
      <c r="DU195" s="381">
        <f>DT195*(1-VLOOKUP($AW195,'MP-2019_Female'!$A$3:$CH$103,IF(DU$104&gt;2034,84,(60+(DU$104-$AX$104)))))</f>
        <v>0.505</v>
      </c>
      <c r="DV195" s="381">
        <f>DU195*(1-VLOOKUP($AW195,'MP-2019_Female'!$A$3:$CH$103,IF(DV$104&gt;2034,84,(60+(DV$104-$AX$104)))))</f>
        <v>0.505</v>
      </c>
      <c r="DW195" s="381">
        <f>DV195*(1-VLOOKUP($AW195,'MP-2019_Female'!$A$3:$CH$103,IF(DW$104&gt;2034,84,(60+(DW$104-$AX$104)))))</f>
        <v>0.505</v>
      </c>
      <c r="DX195" s="381">
        <f>DW195*(1-VLOOKUP($AW195,'MP-2019_Female'!$A$3:$CH$103,IF(DX$104&gt;2034,84,(60+(DX$104-$AX$104)))))</f>
        <v>0.505</v>
      </c>
      <c r="DY195" s="381">
        <f>DX195*(1-VLOOKUP($AW195,'MP-2019_Female'!$A$3:$CH$103,IF(DY$104&gt;2034,84,(60+(DY$104-$AX$104)))))</f>
        <v>0.505</v>
      </c>
      <c r="DZ195" s="381">
        <f>DY195*(1-VLOOKUP($AW195,'MP-2019_Female'!$A$3:$CH$103,IF(DZ$104&gt;2034,84,(60+(DZ$104-$AX$104)))))</f>
        <v>0.505</v>
      </c>
      <c r="EA195" s="381">
        <f>DZ195*(1-VLOOKUP($AW195,'MP-2019_Female'!$A$3:$CH$103,IF(EA$104&gt;2034,84,(60+(EA$104-$AX$104)))))</f>
        <v>0.505</v>
      </c>
      <c r="EB195" s="381">
        <f>EA195*(1-VLOOKUP($AW195,'MP-2019_Female'!$A$3:$CH$103,IF(EB$104&gt;2034,84,(60+(EB$104-$AX$104)))))</f>
        <v>0.505</v>
      </c>
      <c r="EC195" s="381">
        <f>EB195*(1-VLOOKUP($AW195,'MP-2019_Female'!$A$3:$CH$103,IF(EC$104&gt;2034,84,(60+(EC$104-$AX$104)))))</f>
        <v>0.505</v>
      </c>
      <c r="ED195" s="381">
        <f>EC195*(1-VLOOKUP($AW195,'MP-2019_Female'!$A$3:$CH$103,IF(ED$104&gt;2034,84,(60+(ED$104-$AX$104)))))</f>
        <v>0.505</v>
      </c>
      <c r="EE195" s="381">
        <f>ED195*(1-VLOOKUP($AW195,'MP-2019_Female'!$A$3:$CH$103,IF(EE$104&gt;2034,84,(60+(EE$104-$AX$104)))))</f>
        <v>0.505</v>
      </c>
      <c r="EF195" s="381">
        <f>EE195*(1-VLOOKUP($AW195,'MP-2019_Female'!$A$3:$CH$103,IF(EF$104&gt;2034,84,(60+(EF$104-$AX$104)))))</f>
        <v>0.505</v>
      </c>
      <c r="EG195" s="381">
        <f>EF195*(1-VLOOKUP($AW195,'MP-2019_Female'!$A$3:$CH$103,IF(EG$104&gt;2034,84,(60+(EG$104-$AX$104)))))</f>
        <v>0.505</v>
      </c>
      <c r="EH195" s="381">
        <f>EG195*(1-VLOOKUP($AW195,'MP-2019_Female'!$A$3:$CH$103,IF(EH$104&gt;2034,84,(60+(EH$104-$AX$104)))))</f>
        <v>0.505</v>
      </c>
      <c r="EI195" s="381">
        <f>EH195*(1-VLOOKUP($AW195,'MP-2019_Female'!$A$3:$CH$103,IF(EI$104&gt;2034,84,(60+(EI$104-$AX$104)))))</f>
        <v>0.505</v>
      </c>
      <c r="EJ195" s="381">
        <f>EI195*(1-VLOOKUP($AW195,'MP-2019_Female'!$A$3:$CH$103,IF(EJ$104&gt;2034,84,(60+(EJ$104-$AX$104)))))</f>
        <v>0.505</v>
      </c>
      <c r="EK195" s="381">
        <f>EJ195*(1-VLOOKUP($AW195,'MP-2019_Female'!$A$3:$CH$103,IF(EK$104&gt;2034,84,(60+(EK$104-$AX$104)))))</f>
        <v>0.505</v>
      </c>
      <c r="EL195" s="381">
        <f>EK195*(1-VLOOKUP($AW195,'MP-2019_Female'!$A$3:$CH$103,IF(EL$104&gt;2034,84,(60+(EL$104-$AX$104)))))</f>
        <v>0.505</v>
      </c>
      <c r="EM195" s="381">
        <f>EL195*(1-VLOOKUP($AW195,'MP-2019_Female'!$A$3:$CH$103,IF(EM$104&gt;2034,84,(60+(EM$104-$AX$104)))))</f>
        <v>0.505</v>
      </c>
      <c r="EN195" s="381">
        <f>EM195*(1-VLOOKUP($AW195,'MP-2019_Female'!$A$3:$CH$103,IF(EN$104&gt;2034,84,(60+(EN$104-$AX$104)))))</f>
        <v>0.505</v>
      </c>
      <c r="EO195" s="381">
        <f>EN195*(1-VLOOKUP($AW195,'MP-2019_Female'!$A$3:$CH$103,IF(EO$104&gt;2034,84,(60+(EO$104-$AX$104)))))</f>
        <v>0.505</v>
      </c>
      <c r="EP195" s="381">
        <f>EO195*(1-VLOOKUP($AW195,'MP-2019_Female'!$A$3:$CH$103,IF(EP$104&gt;2034,84,(60+(EP$104-$AX$104)))))</f>
        <v>0.505</v>
      </c>
      <c r="EQ195" s="381">
        <f>EP195*(1-VLOOKUP($AW195,'MP-2019_Female'!$A$3:$CH$103,IF(EQ$104&gt;2034,84,(60+(EQ$104-$AX$104)))))</f>
        <v>0.505</v>
      </c>
      <c r="ER195" s="381">
        <f>EQ195*(1-VLOOKUP($AW195,'MP-2019_Female'!$A$3:$CH$103,IF(ER$104&gt;2034,84,(60+(ER$104-$AX$104)))))</f>
        <v>0.505</v>
      </c>
      <c r="ES195" s="381">
        <f>ER195*(1-VLOOKUP($AW195,'MP-2019_Female'!$A$3:$CH$103,IF(ES$104&gt;2034,84,(60+(ES$104-$AX$104)))))</f>
        <v>0.505</v>
      </c>
      <c r="ET195" s="381">
        <f>ES195*(1-VLOOKUP($AW195,'MP-2019_Female'!$A$3:$CH$103,IF(ET$104&gt;2034,84,(60+(ET$104-$AX$104)))))</f>
        <v>0.505</v>
      </c>
      <c r="EU195" s="381">
        <f>ET195*(1-VLOOKUP($AW195,'MP-2019_Female'!$A$3:$CH$103,IF(EU$104&gt;2034,84,(60+(EU$104-$AX$104)))))</f>
        <v>0.505</v>
      </c>
      <c r="EV195" s="381">
        <f>EU195*(1-VLOOKUP($AW195,'MP-2019_Female'!$A$3:$CH$103,IF(EV$104&gt;2034,84,(60+(EV$104-$AX$104)))))</f>
        <v>0.505</v>
      </c>
      <c r="EW195" s="381">
        <f>EV195*(1-VLOOKUP($AW195,'MP-2019_Female'!$A$3:$CH$103,IF(EW$104&gt;2034,84,(60+(EW$104-$AX$104)))))</f>
        <v>0.505</v>
      </c>
      <c r="EX195" s="381">
        <f>EW195*(1-VLOOKUP($AW195,'MP-2019_Female'!$A$3:$CH$103,IF(EX$104&gt;2034,84,(60+(EX$104-$AX$104)))))</f>
        <v>0.505</v>
      </c>
      <c r="EY195" s="381">
        <f>EX195*(1-VLOOKUP($AW195,'MP-2019_Female'!$A$3:$CH$103,IF(EY$104&gt;2034,84,(60+(EY$104-$AX$104)))))</f>
        <v>0.505</v>
      </c>
      <c r="EZ195" s="381">
        <f>EY195*(1-VLOOKUP($AW195,'MP-2019_Female'!$A$3:$CH$103,IF(EZ$104&gt;2034,84,(60+(EZ$104-$AX$104)))))</f>
        <v>0.505</v>
      </c>
      <c r="FA195" s="381">
        <f>EZ195*(1-VLOOKUP($AW195,'MP-2019_Female'!$A$3:$CH$103,IF(FA$104&gt;2034,84,(60+(FA$104-$AX$104)))))</f>
        <v>0.505</v>
      </c>
      <c r="FB195" s="381">
        <f>FA195*(1-VLOOKUP($AW195,'MP-2019_Female'!$A$3:$CH$103,IF(FB$104&gt;2034,84,(60+(FB$104-$AX$104)))))</f>
        <v>0.505</v>
      </c>
      <c r="FC195" s="381">
        <f>FB195*(1-VLOOKUP($AW195,'MP-2019_Female'!$A$3:$CH$103,IF(FC$104&gt;2034,84,(60+(FC$104-$AX$104)))))</f>
        <v>0.505</v>
      </c>
      <c r="FD195" s="381">
        <f>FC195*(1-VLOOKUP($AW195,'MP-2019_Female'!$A$3:$CH$103,IF(FD$104&gt;2034,84,(60+(FD$104-$AX$104)))))</f>
        <v>0.505</v>
      </c>
      <c r="FE195" s="381">
        <f>FD195*(1-VLOOKUP($AW195,'MP-2019_Female'!$A$3:$CH$103,IF(FE$104&gt;2034,84,(60+(FE$104-$AX$104)))))</f>
        <v>0.505</v>
      </c>
      <c r="FF195" s="381">
        <f>FE195*(1-VLOOKUP($AW195,'MP-2019_Female'!$A$3:$CH$103,IF(FF$104&gt;2034,84,(60+(FF$104-$AX$104)))))</f>
        <v>0.505</v>
      </c>
      <c r="FG195" s="381">
        <f>FF195*(1-VLOOKUP($AW195,'MP-2019_Female'!$A$3:$CH$103,IF(FG$104&gt;2034,84,(60+(FG$104-$AX$104)))))</f>
        <v>0.505</v>
      </c>
      <c r="FH195" s="381">
        <f>FG195*(1-VLOOKUP($AW195,'MP-2019_Female'!$A$3:$CH$103,IF(FH$104&gt;2034,84,(60+(FH$104-$AX$104)))))</f>
        <v>0.505</v>
      </c>
      <c r="FI195" s="381">
        <f>FH195*(1-VLOOKUP($AW195,'MP-2019_Female'!$A$3:$CH$103,IF(FI$104&gt;2034,84,(60+(FI$104-$AX$104)))))</f>
        <v>0.505</v>
      </c>
      <c r="FJ195" s="381">
        <f>FI195*(1-VLOOKUP($AW195,'MP-2019_Female'!$A$3:$CH$103,IF(FJ$104&gt;2034,84,(60+(FJ$104-$AX$104)))))</f>
        <v>0.505</v>
      </c>
      <c r="FK195" s="381">
        <f>FJ195*(1-VLOOKUP($AW195,'MP-2019_Female'!$A$3:$CH$103,IF(FK$104&gt;2034,84,(60+(FK$104-$AX$104)))))</f>
        <v>0.505</v>
      </c>
      <c r="FL195" s="381">
        <f>FK195*(1-VLOOKUP($AW195,'MP-2019_Female'!$A$3:$CH$103,IF(FL$104&gt;2034,84,(60+(FL$104-$AX$104)))))</f>
        <v>0.505</v>
      </c>
      <c r="FM195" s="381">
        <f>FL195*(1-VLOOKUP($AW195,'MP-2019_Female'!$A$3:$CH$103,IF(FM$104&gt;2034,84,(60+(FM$104-$AX$104)))))</f>
        <v>0.505</v>
      </c>
      <c r="FN195" s="381">
        <f>FM195*(1-VLOOKUP($AW195,'MP-2019_Female'!$A$3:$CH$103,IF(FN$104&gt;2034,84,(60+(FN$104-$AX$104)))))</f>
        <v>0.505</v>
      </c>
    </row>
    <row r="196" spans="49:170">
      <c r="AW196" s="172">
        <v>116</v>
      </c>
      <c r="AX196" s="199">
        <f t="shared" si="34"/>
        <v>0.505</v>
      </c>
      <c r="AY196" s="334">
        <f t="shared" si="35"/>
        <v>0.505</v>
      </c>
      <c r="AZ196" s="381">
        <f>AY196*(1-VLOOKUP($AW196,'MP-2019_Female'!$A$3:$CH$103,IF(AZ$104&gt;2034,84,(60+(AZ$104-$AX$104)))))</f>
        <v>0.505</v>
      </c>
      <c r="BA196" s="381">
        <f>AZ196*(1-VLOOKUP($AW196,'MP-2019_Female'!$A$3:$CH$103,IF(BA$104&gt;2034,84,(60+(BA$104-$AX$104)))))</f>
        <v>0.505</v>
      </c>
      <c r="BB196" s="381">
        <f>BA196*(1-VLOOKUP($AW196,'MP-2019_Female'!$A$3:$CH$103,IF(BB$104&gt;2034,84,(60+(BB$104-$AX$104)))))</f>
        <v>0.505</v>
      </c>
      <c r="BC196" s="381">
        <f>BB196*(1-VLOOKUP($AW196,'MP-2019_Female'!$A$3:$CH$103,IF(BC$104&gt;2034,84,(60+(BC$104-$AX$104)))))</f>
        <v>0.505</v>
      </c>
      <c r="BD196" s="381">
        <f>BC196*(1-VLOOKUP($AW196,'MP-2019_Female'!$A$3:$CH$103,IF(BD$104&gt;2034,84,(60+(BD$104-$AX$104)))))</f>
        <v>0.505</v>
      </c>
      <c r="BE196" s="381">
        <f>BD196*(1-VLOOKUP($AW196,'MP-2019_Female'!$A$3:$CH$103,IF(BE$104&gt;2034,84,(60+(BE$104-$AX$104)))))</f>
        <v>0.505</v>
      </c>
      <c r="BF196" s="381">
        <f>BE196*(1-VLOOKUP($AW196,'MP-2019_Female'!$A$3:$CH$103,IF(BF$104&gt;2034,84,(60+(BF$104-$AX$104)))))</f>
        <v>0.505</v>
      </c>
      <c r="BG196" s="381">
        <f>BF196*(1-VLOOKUP($AW196,'MP-2019_Female'!$A$3:$CH$103,IF(BG$104&gt;2034,84,(60+(BG$104-$AX$104)))))</f>
        <v>0.505</v>
      </c>
      <c r="BH196" s="381">
        <f>BG196*(1-VLOOKUP($AW196,'MP-2019_Female'!$A$3:$CH$103,IF(BH$104&gt;2034,84,(60+(BH$104-$AX$104)))))</f>
        <v>0.505</v>
      </c>
      <c r="BI196" s="381">
        <f>BH196*(1-VLOOKUP($AW196,'MP-2019_Female'!$A$3:$CH$103,IF(BI$104&gt;2034,84,(60+(BI$104-$AX$104)))))</f>
        <v>0.505</v>
      </c>
      <c r="BJ196" s="471">
        <f>BI196*(1-VLOOKUP($AW196,'MP-2019_Female'!$A$3:$CH$103,IF(BJ$104&gt;2034,84,(60+(BJ$104-$AX$104)))))</f>
        <v>0.505</v>
      </c>
      <c r="BK196" s="381">
        <f>BJ196*(1-VLOOKUP($AW196,'MP-2019_Female'!$A$3:$CH$103,IF(BK$104&gt;2034,84,(60+(BK$104-$AX$104)))))</f>
        <v>0.505</v>
      </c>
      <c r="BL196" s="381">
        <f>BK196*(1-VLOOKUP($AW196,'MP-2019_Female'!$A$3:$CH$103,IF(BL$104&gt;2034,84,(60+(BL$104-$AX$104)))))</f>
        <v>0.505</v>
      </c>
      <c r="BM196" s="381">
        <f>BL196*(1-VLOOKUP($AW196,'MP-2019_Female'!$A$3:$CH$103,IF(BM$104&gt;2034,84,(60+(BM$104-$AX$104)))))</f>
        <v>0.505</v>
      </c>
      <c r="BN196" s="381">
        <f>BM196*(1-VLOOKUP($AW196,'MP-2019_Female'!$A$3:$CH$103,IF(BN$104&gt;2034,84,(60+(BN$104-$AX$104)))))</f>
        <v>0.505</v>
      </c>
      <c r="BO196" s="381">
        <f>BN196*(1-VLOOKUP($AW196,'MP-2019_Female'!$A$3:$CH$103,IF(BO$104&gt;2034,84,(60+(BO$104-$AX$104)))))</f>
        <v>0.505</v>
      </c>
      <c r="BP196" s="381">
        <f>BO196*(1-VLOOKUP($AW196,'MP-2019_Female'!$A$3:$CH$103,IF(BP$104&gt;2034,84,(60+(BP$104-$AX$104)))))</f>
        <v>0.505</v>
      </c>
      <c r="BQ196" s="381">
        <f>BP196*(1-VLOOKUP($AW196,'MP-2019_Female'!$A$3:$CH$103,IF(BQ$104&gt;2034,84,(60+(BQ$104-$AX$104)))))</f>
        <v>0.505</v>
      </c>
      <c r="BR196" s="381">
        <f>BQ196*(1-VLOOKUP($AW196,'MP-2019_Female'!$A$3:$CH$103,IF(BR$104&gt;2034,84,(60+(BR$104-$AX$104)))))</f>
        <v>0.505</v>
      </c>
      <c r="BS196" s="381">
        <f>BR196*(1-VLOOKUP($AW196,'MP-2019_Female'!$A$3:$CH$103,IF(BS$104&gt;2034,84,(60+(BS$104-$AX$104)))))</f>
        <v>0.505</v>
      </c>
      <c r="BT196" s="381">
        <f>BS196*(1-VLOOKUP($AW196,'MP-2019_Female'!$A$3:$CH$103,IF(BT$104&gt;2034,84,(60+(BT$104-$AX$104)))))</f>
        <v>0.505</v>
      </c>
      <c r="BU196" s="381">
        <f>BT196*(1-VLOOKUP($AW196,'MP-2019_Female'!$A$3:$CH$103,IF(BU$104&gt;2034,84,(60+(BU$104-$AX$104)))))</f>
        <v>0.505</v>
      </c>
      <c r="BV196" s="381">
        <f>BU196*(1-VLOOKUP($AW196,'MP-2019_Female'!$A$3:$CH$103,IF(BV$104&gt;2034,84,(60+(BV$104-$AX$104)))))</f>
        <v>0.505</v>
      </c>
      <c r="BW196" s="381">
        <f>BV196*(1-VLOOKUP($AW196,'MP-2019_Female'!$A$3:$CH$103,IF(BW$104&gt;2034,84,(60+(BW$104-$AX$104)))))</f>
        <v>0.505</v>
      </c>
      <c r="BX196" s="381">
        <f>BW196*(1-VLOOKUP($AW196,'MP-2019_Female'!$A$3:$CH$103,IF(BX$104&gt;2034,84,(60+(BX$104-$AX$104)))))</f>
        <v>0.505</v>
      </c>
      <c r="BY196" s="381">
        <f>BX196*(1-VLOOKUP($AW196,'MP-2019_Female'!$A$3:$CH$103,IF(BY$104&gt;2034,84,(60+(BY$104-$AX$104)))))</f>
        <v>0.505</v>
      </c>
      <c r="BZ196" s="381">
        <f>BY196*(1-VLOOKUP($AW196,'MP-2019_Female'!$A$3:$CH$103,IF(BZ$104&gt;2034,84,(60+(BZ$104-$AX$104)))))</f>
        <v>0.505</v>
      </c>
      <c r="CA196" s="381">
        <f>BZ196*(1-VLOOKUP($AW196,'MP-2019_Female'!$A$3:$CH$103,IF(CA$104&gt;2034,84,(60+(CA$104-$AX$104)))))</f>
        <v>0.505</v>
      </c>
      <c r="CB196" s="381">
        <f>CA196*(1-VLOOKUP($AW196,'MP-2019_Female'!$A$3:$CH$103,IF(CB$104&gt;2034,84,(60+(CB$104-$AX$104)))))</f>
        <v>0.505</v>
      </c>
      <c r="CC196" s="381">
        <f>CB196*(1-VLOOKUP($AW196,'MP-2019_Female'!$A$3:$CH$103,IF(CC$104&gt;2034,84,(60+(CC$104-$AX$104)))))</f>
        <v>0.505</v>
      </c>
      <c r="CD196" s="381">
        <f>CC196*(1-VLOOKUP($AW196,'MP-2019_Female'!$A$3:$CH$103,IF(CD$104&gt;2034,84,(60+(CD$104-$AX$104)))))</f>
        <v>0.505</v>
      </c>
      <c r="CE196" s="381">
        <f>CD196*(1-VLOOKUP($AW196,'MP-2019_Female'!$A$3:$CH$103,IF(CE$104&gt;2034,84,(60+(CE$104-$AX$104)))))</f>
        <v>0.505</v>
      </c>
      <c r="CF196" s="381">
        <f>CE196*(1-VLOOKUP($AW196,'MP-2019_Female'!$A$3:$CH$103,IF(CF$104&gt;2034,84,(60+(CF$104-$AX$104)))))</f>
        <v>0.505</v>
      </c>
      <c r="CG196" s="381">
        <f>CF196*(1-VLOOKUP($AW196,'MP-2019_Female'!$A$3:$CH$103,IF(CG$104&gt;2034,84,(60+(CG$104-$AX$104)))))</f>
        <v>0.505</v>
      </c>
      <c r="CH196" s="381">
        <f>CG196*(1-VLOOKUP($AW196,'MP-2019_Female'!$A$3:$CH$103,IF(CH$104&gt;2034,84,(60+(CH$104-$AX$104)))))</f>
        <v>0.505</v>
      </c>
      <c r="CI196" s="381">
        <f>CH196*(1-VLOOKUP($AW196,'MP-2019_Female'!$A$3:$CH$103,IF(CI$104&gt;2034,84,(60+(CI$104-$AX$104)))))</f>
        <v>0.505</v>
      </c>
      <c r="CJ196" s="381">
        <f>CI196*(1-VLOOKUP($AW196,'MP-2019_Female'!$A$3:$CH$103,IF(CJ$104&gt;2034,84,(60+(CJ$104-$AX$104)))))</f>
        <v>0.505</v>
      </c>
      <c r="CK196" s="381">
        <f>CJ196*(1-VLOOKUP($AW196,'MP-2019_Female'!$A$3:$CH$103,IF(CK$104&gt;2034,84,(60+(CK$104-$AX$104)))))</f>
        <v>0.505</v>
      </c>
      <c r="CL196" s="381">
        <f>CK196*(1-VLOOKUP($AW196,'MP-2019_Female'!$A$3:$CH$103,IF(CL$104&gt;2034,84,(60+(CL$104-$AX$104)))))</f>
        <v>0.505</v>
      </c>
      <c r="CM196" s="381">
        <f>CL196*(1-VLOOKUP($AW196,'MP-2019_Female'!$A$3:$CH$103,IF(CM$104&gt;2034,84,(60+(CM$104-$AX$104)))))</f>
        <v>0.505</v>
      </c>
      <c r="CN196" s="381">
        <f>CM196*(1-VLOOKUP($AW196,'MP-2019_Female'!$A$3:$CH$103,IF(CN$104&gt;2034,84,(60+(CN$104-$AX$104)))))</f>
        <v>0.505</v>
      </c>
      <c r="CO196" s="381">
        <f>CN196*(1-VLOOKUP($AW196,'MP-2019_Female'!$A$3:$CH$103,IF(CO$104&gt;2034,84,(60+(CO$104-$AX$104)))))</f>
        <v>0.505</v>
      </c>
      <c r="CP196" s="381">
        <f>CO196*(1-VLOOKUP($AW196,'MP-2019_Female'!$A$3:$CH$103,IF(CP$104&gt;2034,84,(60+(CP$104-$AX$104)))))</f>
        <v>0.505</v>
      </c>
      <c r="CQ196" s="381">
        <f>CP196*(1-VLOOKUP($AW196,'MP-2019_Female'!$A$3:$CH$103,IF(CQ$104&gt;2034,84,(60+(CQ$104-$AX$104)))))</f>
        <v>0.505</v>
      </c>
      <c r="CR196" s="381">
        <f>CQ196*(1-VLOOKUP($AW196,'MP-2019_Female'!$A$3:$CH$103,IF(CR$104&gt;2034,84,(60+(CR$104-$AX$104)))))</f>
        <v>0.505</v>
      </c>
      <c r="CS196" s="381">
        <f>CR196*(1-VLOOKUP($AW196,'MP-2019_Female'!$A$3:$CH$103,IF(CS$104&gt;2034,84,(60+(CS$104-$AX$104)))))</f>
        <v>0.505</v>
      </c>
      <c r="CT196" s="381">
        <f>CS196*(1-VLOOKUP($AW196,'MP-2019_Female'!$A$3:$CH$103,IF(CT$104&gt;2034,84,(60+(CT$104-$AX$104)))))</f>
        <v>0.505</v>
      </c>
      <c r="CU196" s="381">
        <f>CT196*(1-VLOOKUP($AW196,'MP-2019_Female'!$A$3:$CH$103,IF(CU$104&gt;2034,84,(60+(CU$104-$AX$104)))))</f>
        <v>0.505</v>
      </c>
      <c r="CV196" s="381">
        <f>CU196*(1-VLOOKUP($AW196,'MP-2019_Female'!$A$3:$CH$103,IF(CV$104&gt;2034,84,(60+(CV$104-$AX$104)))))</f>
        <v>0.505</v>
      </c>
      <c r="CW196" s="381">
        <f>CV196*(1-VLOOKUP($AW196,'MP-2019_Female'!$A$3:$CH$103,IF(CW$104&gt;2034,84,(60+(CW$104-$AX$104)))))</f>
        <v>0.505</v>
      </c>
      <c r="CX196" s="381">
        <f>CW196*(1-VLOOKUP($AW196,'MP-2019_Female'!$A$3:$CH$103,IF(CX$104&gt;2034,84,(60+(CX$104-$AX$104)))))</f>
        <v>0.505</v>
      </c>
      <c r="CY196" s="381">
        <f>CX196*(1-VLOOKUP($AW196,'MP-2019_Female'!$A$3:$CH$103,IF(CY$104&gt;2034,84,(60+(CY$104-$AX$104)))))</f>
        <v>0.505</v>
      </c>
      <c r="CZ196" s="381">
        <f>CY196*(1-VLOOKUP($AW196,'MP-2019_Female'!$A$3:$CH$103,IF(CZ$104&gt;2034,84,(60+(CZ$104-$AX$104)))))</f>
        <v>0.505</v>
      </c>
      <c r="DA196" s="381">
        <f>CZ196*(1-VLOOKUP($AW196,'MP-2019_Female'!$A$3:$CH$103,IF(DA$104&gt;2034,84,(60+(DA$104-$AX$104)))))</f>
        <v>0.505</v>
      </c>
      <c r="DB196" s="381">
        <f>DA196*(1-VLOOKUP($AW196,'MP-2019_Female'!$A$3:$CH$103,IF(DB$104&gt;2034,84,(60+(DB$104-$AX$104)))))</f>
        <v>0.505</v>
      </c>
      <c r="DC196" s="381">
        <f>DB196*(1-VLOOKUP($AW196,'MP-2019_Female'!$A$3:$CH$103,IF(DC$104&gt;2034,84,(60+(DC$104-$AX$104)))))</f>
        <v>0.505</v>
      </c>
      <c r="DD196" s="381">
        <f>DC196*(1-VLOOKUP($AW196,'MP-2019_Female'!$A$3:$CH$103,IF(DD$104&gt;2034,84,(60+(DD$104-$AX$104)))))</f>
        <v>0.505</v>
      </c>
      <c r="DE196" s="381">
        <f>DD196*(1-VLOOKUP($AW196,'MP-2019_Female'!$A$3:$CH$103,IF(DE$104&gt;2034,84,(60+(DE$104-$AX$104)))))</f>
        <v>0.505</v>
      </c>
      <c r="DF196" s="381">
        <f>DE196*(1-VLOOKUP($AW196,'MP-2019_Female'!$A$3:$CH$103,IF(DF$104&gt;2034,84,(60+(DF$104-$AX$104)))))</f>
        <v>0.505</v>
      </c>
      <c r="DG196" s="381">
        <f>DF196*(1-VLOOKUP($AW196,'MP-2019_Female'!$A$3:$CH$103,IF(DG$104&gt;2034,84,(60+(DG$104-$AX$104)))))</f>
        <v>0.505</v>
      </c>
      <c r="DH196" s="381">
        <f>DG196*(1-VLOOKUP($AW196,'MP-2019_Female'!$A$3:$CH$103,IF(DH$104&gt;2034,84,(60+(DH$104-$AX$104)))))</f>
        <v>0.505</v>
      </c>
      <c r="DI196" s="381">
        <f>DH196*(1-VLOOKUP($AW196,'MP-2019_Female'!$A$3:$CH$103,IF(DI$104&gt;2034,84,(60+(DI$104-$AX$104)))))</f>
        <v>0.505</v>
      </c>
      <c r="DJ196" s="381">
        <f>DI196*(1-VLOOKUP($AW196,'MP-2019_Female'!$A$3:$CH$103,IF(DJ$104&gt;2034,84,(60+(DJ$104-$AX$104)))))</f>
        <v>0.505</v>
      </c>
      <c r="DK196" s="381">
        <f>DJ196*(1-VLOOKUP($AW196,'MP-2019_Female'!$A$3:$CH$103,IF(DK$104&gt;2034,84,(60+(DK$104-$AX$104)))))</f>
        <v>0.505</v>
      </c>
      <c r="DL196" s="381">
        <f>DK196*(1-VLOOKUP($AW196,'MP-2019_Female'!$A$3:$CH$103,IF(DL$104&gt;2034,84,(60+(DL$104-$AX$104)))))</f>
        <v>0.505</v>
      </c>
      <c r="DM196" s="381">
        <f>DL196*(1-VLOOKUP($AW196,'MP-2019_Female'!$A$3:$CH$103,IF(DM$104&gt;2034,84,(60+(DM$104-$AX$104)))))</f>
        <v>0.505</v>
      </c>
      <c r="DN196" s="381">
        <f>DM196*(1-VLOOKUP($AW196,'MP-2019_Female'!$A$3:$CH$103,IF(DN$104&gt;2034,84,(60+(DN$104-$AX$104)))))</f>
        <v>0.505</v>
      </c>
      <c r="DO196" s="381">
        <f>DN196*(1-VLOOKUP($AW196,'MP-2019_Female'!$A$3:$CH$103,IF(DO$104&gt;2034,84,(60+(DO$104-$AX$104)))))</f>
        <v>0.505</v>
      </c>
      <c r="DP196" s="381">
        <f>DO196*(1-VLOOKUP($AW196,'MP-2019_Female'!$A$3:$CH$103,IF(DP$104&gt;2034,84,(60+(DP$104-$AX$104)))))</f>
        <v>0.505</v>
      </c>
      <c r="DQ196" s="381">
        <f>DP196*(1-VLOOKUP($AW196,'MP-2019_Female'!$A$3:$CH$103,IF(DQ$104&gt;2034,84,(60+(DQ$104-$AX$104)))))</f>
        <v>0.505</v>
      </c>
      <c r="DR196" s="381">
        <f>DQ196*(1-VLOOKUP($AW196,'MP-2019_Female'!$A$3:$CH$103,IF(DR$104&gt;2034,84,(60+(DR$104-$AX$104)))))</f>
        <v>0.505</v>
      </c>
      <c r="DS196" s="381">
        <f>DR196*(1-VLOOKUP($AW196,'MP-2019_Female'!$A$3:$CH$103,IF(DS$104&gt;2034,84,(60+(DS$104-$AX$104)))))</f>
        <v>0.505</v>
      </c>
      <c r="DT196" s="381">
        <f>DS196*(1-VLOOKUP($AW196,'MP-2019_Female'!$A$3:$CH$103,IF(DT$104&gt;2034,84,(60+(DT$104-$AX$104)))))</f>
        <v>0.505</v>
      </c>
      <c r="DU196" s="381">
        <f>DT196*(1-VLOOKUP($AW196,'MP-2019_Female'!$A$3:$CH$103,IF(DU$104&gt;2034,84,(60+(DU$104-$AX$104)))))</f>
        <v>0.505</v>
      </c>
      <c r="DV196" s="381">
        <f>DU196*(1-VLOOKUP($AW196,'MP-2019_Female'!$A$3:$CH$103,IF(DV$104&gt;2034,84,(60+(DV$104-$AX$104)))))</f>
        <v>0.505</v>
      </c>
      <c r="DW196" s="381">
        <f>DV196*(1-VLOOKUP($AW196,'MP-2019_Female'!$A$3:$CH$103,IF(DW$104&gt;2034,84,(60+(DW$104-$AX$104)))))</f>
        <v>0.505</v>
      </c>
      <c r="DX196" s="381">
        <f>DW196*(1-VLOOKUP($AW196,'MP-2019_Female'!$A$3:$CH$103,IF(DX$104&gt;2034,84,(60+(DX$104-$AX$104)))))</f>
        <v>0.505</v>
      </c>
      <c r="DY196" s="381">
        <f>DX196*(1-VLOOKUP($AW196,'MP-2019_Female'!$A$3:$CH$103,IF(DY$104&gt;2034,84,(60+(DY$104-$AX$104)))))</f>
        <v>0.505</v>
      </c>
      <c r="DZ196" s="381">
        <f>DY196*(1-VLOOKUP($AW196,'MP-2019_Female'!$A$3:$CH$103,IF(DZ$104&gt;2034,84,(60+(DZ$104-$AX$104)))))</f>
        <v>0.505</v>
      </c>
      <c r="EA196" s="381">
        <f>DZ196*(1-VLOOKUP($AW196,'MP-2019_Female'!$A$3:$CH$103,IF(EA$104&gt;2034,84,(60+(EA$104-$AX$104)))))</f>
        <v>0.505</v>
      </c>
      <c r="EB196" s="381">
        <f>EA196*(1-VLOOKUP($AW196,'MP-2019_Female'!$A$3:$CH$103,IF(EB$104&gt;2034,84,(60+(EB$104-$AX$104)))))</f>
        <v>0.505</v>
      </c>
      <c r="EC196" s="381">
        <f>EB196*(1-VLOOKUP($AW196,'MP-2019_Female'!$A$3:$CH$103,IF(EC$104&gt;2034,84,(60+(EC$104-$AX$104)))))</f>
        <v>0.505</v>
      </c>
      <c r="ED196" s="381">
        <f>EC196*(1-VLOOKUP($AW196,'MP-2019_Female'!$A$3:$CH$103,IF(ED$104&gt;2034,84,(60+(ED$104-$AX$104)))))</f>
        <v>0.505</v>
      </c>
      <c r="EE196" s="381">
        <f>ED196*(1-VLOOKUP($AW196,'MP-2019_Female'!$A$3:$CH$103,IF(EE$104&gt;2034,84,(60+(EE$104-$AX$104)))))</f>
        <v>0.505</v>
      </c>
      <c r="EF196" s="381">
        <f>EE196*(1-VLOOKUP($AW196,'MP-2019_Female'!$A$3:$CH$103,IF(EF$104&gt;2034,84,(60+(EF$104-$AX$104)))))</f>
        <v>0.505</v>
      </c>
      <c r="EG196" s="381">
        <f>EF196*(1-VLOOKUP($AW196,'MP-2019_Female'!$A$3:$CH$103,IF(EG$104&gt;2034,84,(60+(EG$104-$AX$104)))))</f>
        <v>0.505</v>
      </c>
      <c r="EH196" s="381">
        <f>EG196*(1-VLOOKUP($AW196,'MP-2019_Female'!$A$3:$CH$103,IF(EH$104&gt;2034,84,(60+(EH$104-$AX$104)))))</f>
        <v>0.505</v>
      </c>
      <c r="EI196" s="381">
        <f>EH196*(1-VLOOKUP($AW196,'MP-2019_Female'!$A$3:$CH$103,IF(EI$104&gt;2034,84,(60+(EI$104-$AX$104)))))</f>
        <v>0.505</v>
      </c>
      <c r="EJ196" s="381">
        <f>EI196*(1-VLOOKUP($AW196,'MP-2019_Female'!$A$3:$CH$103,IF(EJ$104&gt;2034,84,(60+(EJ$104-$AX$104)))))</f>
        <v>0.505</v>
      </c>
      <c r="EK196" s="381">
        <f>EJ196*(1-VLOOKUP($AW196,'MP-2019_Female'!$A$3:$CH$103,IF(EK$104&gt;2034,84,(60+(EK$104-$AX$104)))))</f>
        <v>0.505</v>
      </c>
      <c r="EL196" s="381">
        <f>EK196*(1-VLOOKUP($AW196,'MP-2019_Female'!$A$3:$CH$103,IF(EL$104&gt;2034,84,(60+(EL$104-$AX$104)))))</f>
        <v>0.505</v>
      </c>
      <c r="EM196" s="381">
        <f>EL196*(1-VLOOKUP($AW196,'MP-2019_Female'!$A$3:$CH$103,IF(EM$104&gt;2034,84,(60+(EM$104-$AX$104)))))</f>
        <v>0.505</v>
      </c>
      <c r="EN196" s="381">
        <f>EM196*(1-VLOOKUP($AW196,'MP-2019_Female'!$A$3:$CH$103,IF(EN$104&gt;2034,84,(60+(EN$104-$AX$104)))))</f>
        <v>0.505</v>
      </c>
      <c r="EO196" s="381">
        <f>EN196*(1-VLOOKUP($AW196,'MP-2019_Female'!$A$3:$CH$103,IF(EO$104&gt;2034,84,(60+(EO$104-$AX$104)))))</f>
        <v>0.505</v>
      </c>
      <c r="EP196" s="381">
        <f>EO196*(1-VLOOKUP($AW196,'MP-2019_Female'!$A$3:$CH$103,IF(EP$104&gt;2034,84,(60+(EP$104-$AX$104)))))</f>
        <v>0.505</v>
      </c>
      <c r="EQ196" s="381">
        <f>EP196*(1-VLOOKUP($AW196,'MP-2019_Female'!$A$3:$CH$103,IF(EQ$104&gt;2034,84,(60+(EQ$104-$AX$104)))))</f>
        <v>0.505</v>
      </c>
      <c r="ER196" s="381">
        <f>EQ196*(1-VLOOKUP($AW196,'MP-2019_Female'!$A$3:$CH$103,IF(ER$104&gt;2034,84,(60+(ER$104-$AX$104)))))</f>
        <v>0.505</v>
      </c>
      <c r="ES196" s="381">
        <f>ER196*(1-VLOOKUP($AW196,'MP-2019_Female'!$A$3:$CH$103,IF(ES$104&gt;2034,84,(60+(ES$104-$AX$104)))))</f>
        <v>0.505</v>
      </c>
      <c r="ET196" s="381">
        <f>ES196*(1-VLOOKUP($AW196,'MP-2019_Female'!$A$3:$CH$103,IF(ET$104&gt;2034,84,(60+(ET$104-$AX$104)))))</f>
        <v>0.505</v>
      </c>
      <c r="EU196" s="381">
        <f>ET196*(1-VLOOKUP($AW196,'MP-2019_Female'!$A$3:$CH$103,IF(EU$104&gt;2034,84,(60+(EU$104-$AX$104)))))</f>
        <v>0.505</v>
      </c>
      <c r="EV196" s="381">
        <f>EU196*(1-VLOOKUP($AW196,'MP-2019_Female'!$A$3:$CH$103,IF(EV$104&gt;2034,84,(60+(EV$104-$AX$104)))))</f>
        <v>0.505</v>
      </c>
      <c r="EW196" s="381">
        <f>EV196*(1-VLOOKUP($AW196,'MP-2019_Female'!$A$3:$CH$103,IF(EW$104&gt;2034,84,(60+(EW$104-$AX$104)))))</f>
        <v>0.505</v>
      </c>
      <c r="EX196" s="381">
        <f>EW196*(1-VLOOKUP($AW196,'MP-2019_Female'!$A$3:$CH$103,IF(EX$104&gt;2034,84,(60+(EX$104-$AX$104)))))</f>
        <v>0.505</v>
      </c>
      <c r="EY196" s="381">
        <f>EX196*(1-VLOOKUP($AW196,'MP-2019_Female'!$A$3:$CH$103,IF(EY$104&gt;2034,84,(60+(EY$104-$AX$104)))))</f>
        <v>0.505</v>
      </c>
      <c r="EZ196" s="381">
        <f>EY196*(1-VLOOKUP($AW196,'MP-2019_Female'!$A$3:$CH$103,IF(EZ$104&gt;2034,84,(60+(EZ$104-$AX$104)))))</f>
        <v>0.505</v>
      </c>
      <c r="FA196" s="381">
        <f>EZ196*(1-VLOOKUP($AW196,'MP-2019_Female'!$A$3:$CH$103,IF(FA$104&gt;2034,84,(60+(FA$104-$AX$104)))))</f>
        <v>0.505</v>
      </c>
      <c r="FB196" s="381">
        <f>FA196*(1-VLOOKUP($AW196,'MP-2019_Female'!$A$3:$CH$103,IF(FB$104&gt;2034,84,(60+(FB$104-$AX$104)))))</f>
        <v>0.505</v>
      </c>
      <c r="FC196" s="381">
        <f>FB196*(1-VLOOKUP($AW196,'MP-2019_Female'!$A$3:$CH$103,IF(FC$104&gt;2034,84,(60+(FC$104-$AX$104)))))</f>
        <v>0.505</v>
      </c>
      <c r="FD196" s="381">
        <f>FC196*(1-VLOOKUP($AW196,'MP-2019_Female'!$A$3:$CH$103,IF(FD$104&gt;2034,84,(60+(FD$104-$AX$104)))))</f>
        <v>0.505</v>
      </c>
      <c r="FE196" s="381">
        <f>FD196*(1-VLOOKUP($AW196,'MP-2019_Female'!$A$3:$CH$103,IF(FE$104&gt;2034,84,(60+(FE$104-$AX$104)))))</f>
        <v>0.505</v>
      </c>
      <c r="FF196" s="381">
        <f>FE196*(1-VLOOKUP($AW196,'MP-2019_Female'!$A$3:$CH$103,IF(FF$104&gt;2034,84,(60+(FF$104-$AX$104)))))</f>
        <v>0.505</v>
      </c>
      <c r="FG196" s="381">
        <f>FF196*(1-VLOOKUP($AW196,'MP-2019_Female'!$A$3:$CH$103,IF(FG$104&gt;2034,84,(60+(FG$104-$AX$104)))))</f>
        <v>0.505</v>
      </c>
      <c r="FH196" s="381">
        <f>FG196*(1-VLOOKUP($AW196,'MP-2019_Female'!$A$3:$CH$103,IF(FH$104&gt;2034,84,(60+(FH$104-$AX$104)))))</f>
        <v>0.505</v>
      </c>
      <c r="FI196" s="381">
        <f>FH196*(1-VLOOKUP($AW196,'MP-2019_Female'!$A$3:$CH$103,IF(FI$104&gt;2034,84,(60+(FI$104-$AX$104)))))</f>
        <v>0.505</v>
      </c>
      <c r="FJ196" s="381">
        <f>FI196*(1-VLOOKUP($AW196,'MP-2019_Female'!$A$3:$CH$103,IF(FJ$104&gt;2034,84,(60+(FJ$104-$AX$104)))))</f>
        <v>0.505</v>
      </c>
      <c r="FK196" s="381">
        <f>FJ196*(1-VLOOKUP($AW196,'MP-2019_Female'!$A$3:$CH$103,IF(FK$104&gt;2034,84,(60+(FK$104-$AX$104)))))</f>
        <v>0.505</v>
      </c>
      <c r="FL196" s="381">
        <f>FK196*(1-VLOOKUP($AW196,'MP-2019_Female'!$A$3:$CH$103,IF(FL$104&gt;2034,84,(60+(FL$104-$AX$104)))))</f>
        <v>0.505</v>
      </c>
      <c r="FM196" s="381">
        <f>FL196*(1-VLOOKUP($AW196,'MP-2019_Female'!$A$3:$CH$103,IF(FM$104&gt;2034,84,(60+(FM$104-$AX$104)))))</f>
        <v>0.505</v>
      </c>
      <c r="FN196" s="381">
        <f>FM196*(1-VLOOKUP($AW196,'MP-2019_Female'!$A$3:$CH$103,IF(FN$104&gt;2034,84,(60+(FN$104-$AX$104)))))</f>
        <v>0.505</v>
      </c>
    </row>
    <row r="197" spans="49:170">
      <c r="AW197" s="172">
        <v>117</v>
      </c>
      <c r="AX197" s="199">
        <f t="shared" si="34"/>
        <v>0.505</v>
      </c>
      <c r="AY197" s="334">
        <f t="shared" si="35"/>
        <v>0.505</v>
      </c>
      <c r="AZ197" s="381">
        <f>AY197*(1-VLOOKUP($AW197,'MP-2019_Female'!$A$3:$CH$103,IF(AZ$104&gt;2034,84,(60+(AZ$104-$AX$104)))))</f>
        <v>0.505</v>
      </c>
      <c r="BA197" s="381">
        <f>AZ197*(1-VLOOKUP($AW197,'MP-2019_Female'!$A$3:$CH$103,IF(BA$104&gt;2034,84,(60+(BA$104-$AX$104)))))</f>
        <v>0.505</v>
      </c>
      <c r="BB197" s="381">
        <f>BA197*(1-VLOOKUP($AW197,'MP-2019_Female'!$A$3:$CH$103,IF(BB$104&gt;2034,84,(60+(BB$104-$AX$104)))))</f>
        <v>0.505</v>
      </c>
      <c r="BC197" s="381">
        <f>BB197*(1-VLOOKUP($AW197,'MP-2019_Female'!$A$3:$CH$103,IF(BC$104&gt;2034,84,(60+(BC$104-$AX$104)))))</f>
        <v>0.505</v>
      </c>
      <c r="BD197" s="381">
        <f>BC197*(1-VLOOKUP($AW197,'MP-2019_Female'!$A$3:$CH$103,IF(BD$104&gt;2034,84,(60+(BD$104-$AX$104)))))</f>
        <v>0.505</v>
      </c>
      <c r="BE197" s="381">
        <f>BD197*(1-VLOOKUP($AW197,'MP-2019_Female'!$A$3:$CH$103,IF(BE$104&gt;2034,84,(60+(BE$104-$AX$104)))))</f>
        <v>0.505</v>
      </c>
      <c r="BF197" s="381">
        <f>BE197*(1-VLOOKUP($AW197,'MP-2019_Female'!$A$3:$CH$103,IF(BF$104&gt;2034,84,(60+(BF$104-$AX$104)))))</f>
        <v>0.505</v>
      </c>
      <c r="BG197" s="381">
        <f>BF197*(1-VLOOKUP($AW197,'MP-2019_Female'!$A$3:$CH$103,IF(BG$104&gt;2034,84,(60+(BG$104-$AX$104)))))</f>
        <v>0.505</v>
      </c>
      <c r="BH197" s="381">
        <f>BG197*(1-VLOOKUP($AW197,'MP-2019_Female'!$A$3:$CH$103,IF(BH$104&gt;2034,84,(60+(BH$104-$AX$104)))))</f>
        <v>0.505</v>
      </c>
      <c r="BI197" s="381">
        <f>BH197*(1-VLOOKUP($AW197,'MP-2019_Female'!$A$3:$CH$103,IF(BI$104&gt;2034,84,(60+(BI$104-$AX$104)))))</f>
        <v>0.505</v>
      </c>
      <c r="BJ197" s="471">
        <f>BI197*(1-VLOOKUP($AW197,'MP-2019_Female'!$A$3:$CH$103,IF(BJ$104&gt;2034,84,(60+(BJ$104-$AX$104)))))</f>
        <v>0.505</v>
      </c>
      <c r="BK197" s="381">
        <f>BJ197*(1-VLOOKUP($AW197,'MP-2019_Female'!$A$3:$CH$103,IF(BK$104&gt;2034,84,(60+(BK$104-$AX$104)))))</f>
        <v>0.505</v>
      </c>
      <c r="BL197" s="381">
        <f>BK197*(1-VLOOKUP($AW197,'MP-2019_Female'!$A$3:$CH$103,IF(BL$104&gt;2034,84,(60+(BL$104-$AX$104)))))</f>
        <v>0.505</v>
      </c>
      <c r="BM197" s="381">
        <f>BL197*(1-VLOOKUP($AW197,'MP-2019_Female'!$A$3:$CH$103,IF(BM$104&gt;2034,84,(60+(BM$104-$AX$104)))))</f>
        <v>0.505</v>
      </c>
      <c r="BN197" s="381">
        <f>BM197*(1-VLOOKUP($AW197,'MP-2019_Female'!$A$3:$CH$103,IF(BN$104&gt;2034,84,(60+(BN$104-$AX$104)))))</f>
        <v>0.505</v>
      </c>
      <c r="BO197" s="381">
        <f>BN197*(1-VLOOKUP($AW197,'MP-2019_Female'!$A$3:$CH$103,IF(BO$104&gt;2034,84,(60+(BO$104-$AX$104)))))</f>
        <v>0.505</v>
      </c>
      <c r="BP197" s="381">
        <f>BO197*(1-VLOOKUP($AW197,'MP-2019_Female'!$A$3:$CH$103,IF(BP$104&gt;2034,84,(60+(BP$104-$AX$104)))))</f>
        <v>0.505</v>
      </c>
      <c r="BQ197" s="381">
        <f>BP197*(1-VLOOKUP($AW197,'MP-2019_Female'!$A$3:$CH$103,IF(BQ$104&gt;2034,84,(60+(BQ$104-$AX$104)))))</f>
        <v>0.505</v>
      </c>
      <c r="BR197" s="381">
        <f>BQ197*(1-VLOOKUP($AW197,'MP-2019_Female'!$A$3:$CH$103,IF(BR$104&gt;2034,84,(60+(BR$104-$AX$104)))))</f>
        <v>0.505</v>
      </c>
      <c r="BS197" s="381">
        <f>BR197*(1-VLOOKUP($AW197,'MP-2019_Female'!$A$3:$CH$103,IF(BS$104&gt;2034,84,(60+(BS$104-$AX$104)))))</f>
        <v>0.505</v>
      </c>
      <c r="BT197" s="381">
        <f>BS197*(1-VLOOKUP($AW197,'MP-2019_Female'!$A$3:$CH$103,IF(BT$104&gt;2034,84,(60+(BT$104-$AX$104)))))</f>
        <v>0.505</v>
      </c>
      <c r="BU197" s="381">
        <f>BT197*(1-VLOOKUP($AW197,'MP-2019_Female'!$A$3:$CH$103,IF(BU$104&gt;2034,84,(60+(BU$104-$AX$104)))))</f>
        <v>0.505</v>
      </c>
      <c r="BV197" s="381">
        <f>BU197*(1-VLOOKUP($AW197,'MP-2019_Female'!$A$3:$CH$103,IF(BV$104&gt;2034,84,(60+(BV$104-$AX$104)))))</f>
        <v>0.505</v>
      </c>
      <c r="BW197" s="381">
        <f>BV197*(1-VLOOKUP($AW197,'MP-2019_Female'!$A$3:$CH$103,IF(BW$104&gt;2034,84,(60+(BW$104-$AX$104)))))</f>
        <v>0.505</v>
      </c>
      <c r="BX197" s="381">
        <f>BW197*(1-VLOOKUP($AW197,'MP-2019_Female'!$A$3:$CH$103,IF(BX$104&gt;2034,84,(60+(BX$104-$AX$104)))))</f>
        <v>0.505</v>
      </c>
      <c r="BY197" s="381">
        <f>BX197*(1-VLOOKUP($AW197,'MP-2019_Female'!$A$3:$CH$103,IF(BY$104&gt;2034,84,(60+(BY$104-$AX$104)))))</f>
        <v>0.505</v>
      </c>
      <c r="BZ197" s="381">
        <f>BY197*(1-VLOOKUP($AW197,'MP-2019_Female'!$A$3:$CH$103,IF(BZ$104&gt;2034,84,(60+(BZ$104-$AX$104)))))</f>
        <v>0.505</v>
      </c>
      <c r="CA197" s="381">
        <f>BZ197*(1-VLOOKUP($AW197,'MP-2019_Female'!$A$3:$CH$103,IF(CA$104&gt;2034,84,(60+(CA$104-$AX$104)))))</f>
        <v>0.505</v>
      </c>
      <c r="CB197" s="381">
        <f>CA197*(1-VLOOKUP($AW197,'MP-2019_Female'!$A$3:$CH$103,IF(CB$104&gt;2034,84,(60+(CB$104-$AX$104)))))</f>
        <v>0.505</v>
      </c>
      <c r="CC197" s="381">
        <f>CB197*(1-VLOOKUP($AW197,'MP-2019_Female'!$A$3:$CH$103,IF(CC$104&gt;2034,84,(60+(CC$104-$AX$104)))))</f>
        <v>0.505</v>
      </c>
      <c r="CD197" s="381">
        <f>CC197*(1-VLOOKUP($AW197,'MP-2019_Female'!$A$3:$CH$103,IF(CD$104&gt;2034,84,(60+(CD$104-$AX$104)))))</f>
        <v>0.505</v>
      </c>
      <c r="CE197" s="381">
        <f>CD197*(1-VLOOKUP($AW197,'MP-2019_Female'!$A$3:$CH$103,IF(CE$104&gt;2034,84,(60+(CE$104-$AX$104)))))</f>
        <v>0.505</v>
      </c>
      <c r="CF197" s="381">
        <f>CE197*(1-VLOOKUP($AW197,'MP-2019_Female'!$A$3:$CH$103,IF(CF$104&gt;2034,84,(60+(CF$104-$AX$104)))))</f>
        <v>0.505</v>
      </c>
      <c r="CG197" s="381">
        <f>CF197*(1-VLOOKUP($AW197,'MP-2019_Female'!$A$3:$CH$103,IF(CG$104&gt;2034,84,(60+(CG$104-$AX$104)))))</f>
        <v>0.505</v>
      </c>
      <c r="CH197" s="381">
        <f>CG197*(1-VLOOKUP($AW197,'MP-2019_Female'!$A$3:$CH$103,IF(CH$104&gt;2034,84,(60+(CH$104-$AX$104)))))</f>
        <v>0.505</v>
      </c>
      <c r="CI197" s="381">
        <f>CH197*(1-VLOOKUP($AW197,'MP-2019_Female'!$A$3:$CH$103,IF(CI$104&gt;2034,84,(60+(CI$104-$AX$104)))))</f>
        <v>0.505</v>
      </c>
      <c r="CJ197" s="381">
        <f>CI197*(1-VLOOKUP($AW197,'MP-2019_Female'!$A$3:$CH$103,IF(CJ$104&gt;2034,84,(60+(CJ$104-$AX$104)))))</f>
        <v>0.505</v>
      </c>
      <c r="CK197" s="381">
        <f>CJ197*(1-VLOOKUP($AW197,'MP-2019_Female'!$A$3:$CH$103,IF(CK$104&gt;2034,84,(60+(CK$104-$AX$104)))))</f>
        <v>0.505</v>
      </c>
      <c r="CL197" s="381">
        <f>CK197*(1-VLOOKUP($AW197,'MP-2019_Female'!$A$3:$CH$103,IF(CL$104&gt;2034,84,(60+(CL$104-$AX$104)))))</f>
        <v>0.505</v>
      </c>
      <c r="CM197" s="381">
        <f>CL197*(1-VLOOKUP($AW197,'MP-2019_Female'!$A$3:$CH$103,IF(CM$104&gt;2034,84,(60+(CM$104-$AX$104)))))</f>
        <v>0.505</v>
      </c>
      <c r="CN197" s="381">
        <f>CM197*(1-VLOOKUP($AW197,'MP-2019_Female'!$A$3:$CH$103,IF(CN$104&gt;2034,84,(60+(CN$104-$AX$104)))))</f>
        <v>0.505</v>
      </c>
      <c r="CO197" s="381">
        <f>CN197*(1-VLOOKUP($AW197,'MP-2019_Female'!$A$3:$CH$103,IF(CO$104&gt;2034,84,(60+(CO$104-$AX$104)))))</f>
        <v>0.505</v>
      </c>
      <c r="CP197" s="381">
        <f>CO197*(1-VLOOKUP($AW197,'MP-2019_Female'!$A$3:$CH$103,IF(CP$104&gt;2034,84,(60+(CP$104-$AX$104)))))</f>
        <v>0.505</v>
      </c>
      <c r="CQ197" s="381">
        <f>CP197*(1-VLOOKUP($AW197,'MP-2019_Female'!$A$3:$CH$103,IF(CQ$104&gt;2034,84,(60+(CQ$104-$AX$104)))))</f>
        <v>0.505</v>
      </c>
      <c r="CR197" s="381">
        <f>CQ197*(1-VLOOKUP($AW197,'MP-2019_Female'!$A$3:$CH$103,IF(CR$104&gt;2034,84,(60+(CR$104-$AX$104)))))</f>
        <v>0.505</v>
      </c>
      <c r="CS197" s="381">
        <f>CR197*(1-VLOOKUP($AW197,'MP-2019_Female'!$A$3:$CH$103,IF(CS$104&gt;2034,84,(60+(CS$104-$AX$104)))))</f>
        <v>0.505</v>
      </c>
      <c r="CT197" s="381">
        <f>CS197*(1-VLOOKUP($AW197,'MP-2019_Female'!$A$3:$CH$103,IF(CT$104&gt;2034,84,(60+(CT$104-$AX$104)))))</f>
        <v>0.505</v>
      </c>
      <c r="CU197" s="381">
        <f>CT197*(1-VLOOKUP($AW197,'MP-2019_Female'!$A$3:$CH$103,IF(CU$104&gt;2034,84,(60+(CU$104-$AX$104)))))</f>
        <v>0.505</v>
      </c>
      <c r="CV197" s="381">
        <f>CU197*(1-VLOOKUP($AW197,'MP-2019_Female'!$A$3:$CH$103,IF(CV$104&gt;2034,84,(60+(CV$104-$AX$104)))))</f>
        <v>0.505</v>
      </c>
      <c r="CW197" s="381">
        <f>CV197*(1-VLOOKUP($AW197,'MP-2019_Female'!$A$3:$CH$103,IF(CW$104&gt;2034,84,(60+(CW$104-$AX$104)))))</f>
        <v>0.505</v>
      </c>
      <c r="CX197" s="381">
        <f>CW197*(1-VLOOKUP($AW197,'MP-2019_Female'!$A$3:$CH$103,IF(CX$104&gt;2034,84,(60+(CX$104-$AX$104)))))</f>
        <v>0.505</v>
      </c>
      <c r="CY197" s="381">
        <f>CX197*(1-VLOOKUP($AW197,'MP-2019_Female'!$A$3:$CH$103,IF(CY$104&gt;2034,84,(60+(CY$104-$AX$104)))))</f>
        <v>0.505</v>
      </c>
      <c r="CZ197" s="381">
        <f>CY197*(1-VLOOKUP($AW197,'MP-2019_Female'!$A$3:$CH$103,IF(CZ$104&gt;2034,84,(60+(CZ$104-$AX$104)))))</f>
        <v>0.505</v>
      </c>
      <c r="DA197" s="381">
        <f>CZ197*(1-VLOOKUP($AW197,'MP-2019_Female'!$A$3:$CH$103,IF(DA$104&gt;2034,84,(60+(DA$104-$AX$104)))))</f>
        <v>0.505</v>
      </c>
      <c r="DB197" s="381">
        <f>DA197*(1-VLOOKUP($AW197,'MP-2019_Female'!$A$3:$CH$103,IF(DB$104&gt;2034,84,(60+(DB$104-$AX$104)))))</f>
        <v>0.505</v>
      </c>
      <c r="DC197" s="381">
        <f>DB197*(1-VLOOKUP($AW197,'MP-2019_Female'!$A$3:$CH$103,IF(DC$104&gt;2034,84,(60+(DC$104-$AX$104)))))</f>
        <v>0.505</v>
      </c>
      <c r="DD197" s="381">
        <f>DC197*(1-VLOOKUP($AW197,'MP-2019_Female'!$A$3:$CH$103,IF(DD$104&gt;2034,84,(60+(DD$104-$AX$104)))))</f>
        <v>0.505</v>
      </c>
      <c r="DE197" s="381">
        <f>DD197*(1-VLOOKUP($AW197,'MP-2019_Female'!$A$3:$CH$103,IF(DE$104&gt;2034,84,(60+(DE$104-$AX$104)))))</f>
        <v>0.505</v>
      </c>
      <c r="DF197" s="381">
        <f>DE197*(1-VLOOKUP($AW197,'MP-2019_Female'!$A$3:$CH$103,IF(DF$104&gt;2034,84,(60+(DF$104-$AX$104)))))</f>
        <v>0.505</v>
      </c>
      <c r="DG197" s="381">
        <f>DF197*(1-VLOOKUP($AW197,'MP-2019_Female'!$A$3:$CH$103,IF(DG$104&gt;2034,84,(60+(DG$104-$AX$104)))))</f>
        <v>0.505</v>
      </c>
      <c r="DH197" s="381">
        <f>DG197*(1-VLOOKUP($AW197,'MP-2019_Female'!$A$3:$CH$103,IF(DH$104&gt;2034,84,(60+(DH$104-$AX$104)))))</f>
        <v>0.505</v>
      </c>
      <c r="DI197" s="381">
        <f>DH197*(1-VLOOKUP($AW197,'MP-2019_Female'!$A$3:$CH$103,IF(DI$104&gt;2034,84,(60+(DI$104-$AX$104)))))</f>
        <v>0.505</v>
      </c>
      <c r="DJ197" s="381">
        <f>DI197*(1-VLOOKUP($AW197,'MP-2019_Female'!$A$3:$CH$103,IF(DJ$104&gt;2034,84,(60+(DJ$104-$AX$104)))))</f>
        <v>0.505</v>
      </c>
      <c r="DK197" s="381">
        <f>DJ197*(1-VLOOKUP($AW197,'MP-2019_Female'!$A$3:$CH$103,IF(DK$104&gt;2034,84,(60+(DK$104-$AX$104)))))</f>
        <v>0.505</v>
      </c>
      <c r="DL197" s="381">
        <f>DK197*(1-VLOOKUP($AW197,'MP-2019_Female'!$A$3:$CH$103,IF(DL$104&gt;2034,84,(60+(DL$104-$AX$104)))))</f>
        <v>0.505</v>
      </c>
      <c r="DM197" s="381">
        <f>DL197*(1-VLOOKUP($AW197,'MP-2019_Female'!$A$3:$CH$103,IF(DM$104&gt;2034,84,(60+(DM$104-$AX$104)))))</f>
        <v>0.505</v>
      </c>
      <c r="DN197" s="381">
        <f>DM197*(1-VLOOKUP($AW197,'MP-2019_Female'!$A$3:$CH$103,IF(DN$104&gt;2034,84,(60+(DN$104-$AX$104)))))</f>
        <v>0.505</v>
      </c>
      <c r="DO197" s="381">
        <f>DN197*(1-VLOOKUP($AW197,'MP-2019_Female'!$A$3:$CH$103,IF(DO$104&gt;2034,84,(60+(DO$104-$AX$104)))))</f>
        <v>0.505</v>
      </c>
      <c r="DP197" s="381">
        <f>DO197*(1-VLOOKUP($AW197,'MP-2019_Female'!$A$3:$CH$103,IF(DP$104&gt;2034,84,(60+(DP$104-$AX$104)))))</f>
        <v>0.505</v>
      </c>
      <c r="DQ197" s="381">
        <f>DP197*(1-VLOOKUP($AW197,'MP-2019_Female'!$A$3:$CH$103,IF(DQ$104&gt;2034,84,(60+(DQ$104-$AX$104)))))</f>
        <v>0.505</v>
      </c>
      <c r="DR197" s="381">
        <f>DQ197*(1-VLOOKUP($AW197,'MP-2019_Female'!$A$3:$CH$103,IF(DR$104&gt;2034,84,(60+(DR$104-$AX$104)))))</f>
        <v>0.505</v>
      </c>
      <c r="DS197" s="381">
        <f>DR197*(1-VLOOKUP($AW197,'MP-2019_Female'!$A$3:$CH$103,IF(DS$104&gt;2034,84,(60+(DS$104-$AX$104)))))</f>
        <v>0.505</v>
      </c>
      <c r="DT197" s="381">
        <f>DS197*(1-VLOOKUP($AW197,'MP-2019_Female'!$A$3:$CH$103,IF(DT$104&gt;2034,84,(60+(DT$104-$AX$104)))))</f>
        <v>0.505</v>
      </c>
      <c r="DU197" s="381">
        <f>DT197*(1-VLOOKUP($AW197,'MP-2019_Female'!$A$3:$CH$103,IF(DU$104&gt;2034,84,(60+(DU$104-$AX$104)))))</f>
        <v>0.505</v>
      </c>
      <c r="DV197" s="381">
        <f>DU197*(1-VLOOKUP($AW197,'MP-2019_Female'!$A$3:$CH$103,IF(DV$104&gt;2034,84,(60+(DV$104-$AX$104)))))</f>
        <v>0.505</v>
      </c>
      <c r="DW197" s="381">
        <f>DV197*(1-VLOOKUP($AW197,'MP-2019_Female'!$A$3:$CH$103,IF(DW$104&gt;2034,84,(60+(DW$104-$AX$104)))))</f>
        <v>0.505</v>
      </c>
      <c r="DX197" s="381">
        <f>DW197*(1-VLOOKUP($AW197,'MP-2019_Female'!$A$3:$CH$103,IF(DX$104&gt;2034,84,(60+(DX$104-$AX$104)))))</f>
        <v>0.505</v>
      </c>
      <c r="DY197" s="381">
        <f>DX197*(1-VLOOKUP($AW197,'MP-2019_Female'!$A$3:$CH$103,IF(DY$104&gt;2034,84,(60+(DY$104-$AX$104)))))</f>
        <v>0.505</v>
      </c>
      <c r="DZ197" s="381">
        <f>DY197*(1-VLOOKUP($AW197,'MP-2019_Female'!$A$3:$CH$103,IF(DZ$104&gt;2034,84,(60+(DZ$104-$AX$104)))))</f>
        <v>0.505</v>
      </c>
      <c r="EA197" s="381">
        <f>DZ197*(1-VLOOKUP($AW197,'MP-2019_Female'!$A$3:$CH$103,IF(EA$104&gt;2034,84,(60+(EA$104-$AX$104)))))</f>
        <v>0.505</v>
      </c>
      <c r="EB197" s="381">
        <f>EA197*(1-VLOOKUP($AW197,'MP-2019_Female'!$A$3:$CH$103,IF(EB$104&gt;2034,84,(60+(EB$104-$AX$104)))))</f>
        <v>0.505</v>
      </c>
      <c r="EC197" s="381">
        <f>EB197*(1-VLOOKUP($AW197,'MP-2019_Female'!$A$3:$CH$103,IF(EC$104&gt;2034,84,(60+(EC$104-$AX$104)))))</f>
        <v>0.505</v>
      </c>
      <c r="ED197" s="381">
        <f>EC197*(1-VLOOKUP($AW197,'MP-2019_Female'!$A$3:$CH$103,IF(ED$104&gt;2034,84,(60+(ED$104-$AX$104)))))</f>
        <v>0.505</v>
      </c>
      <c r="EE197" s="381">
        <f>ED197*(1-VLOOKUP($AW197,'MP-2019_Female'!$A$3:$CH$103,IF(EE$104&gt;2034,84,(60+(EE$104-$AX$104)))))</f>
        <v>0.505</v>
      </c>
      <c r="EF197" s="381">
        <f>EE197*(1-VLOOKUP($AW197,'MP-2019_Female'!$A$3:$CH$103,IF(EF$104&gt;2034,84,(60+(EF$104-$AX$104)))))</f>
        <v>0.505</v>
      </c>
      <c r="EG197" s="381">
        <f>EF197*(1-VLOOKUP($AW197,'MP-2019_Female'!$A$3:$CH$103,IF(EG$104&gt;2034,84,(60+(EG$104-$AX$104)))))</f>
        <v>0.505</v>
      </c>
      <c r="EH197" s="381">
        <f>EG197*(1-VLOOKUP($AW197,'MP-2019_Female'!$A$3:$CH$103,IF(EH$104&gt;2034,84,(60+(EH$104-$AX$104)))))</f>
        <v>0.505</v>
      </c>
      <c r="EI197" s="381">
        <f>EH197*(1-VLOOKUP($AW197,'MP-2019_Female'!$A$3:$CH$103,IF(EI$104&gt;2034,84,(60+(EI$104-$AX$104)))))</f>
        <v>0.505</v>
      </c>
      <c r="EJ197" s="381">
        <f>EI197*(1-VLOOKUP($AW197,'MP-2019_Female'!$A$3:$CH$103,IF(EJ$104&gt;2034,84,(60+(EJ$104-$AX$104)))))</f>
        <v>0.505</v>
      </c>
      <c r="EK197" s="381">
        <f>EJ197*(1-VLOOKUP($AW197,'MP-2019_Female'!$A$3:$CH$103,IF(EK$104&gt;2034,84,(60+(EK$104-$AX$104)))))</f>
        <v>0.505</v>
      </c>
      <c r="EL197" s="381">
        <f>EK197*(1-VLOOKUP($AW197,'MP-2019_Female'!$A$3:$CH$103,IF(EL$104&gt;2034,84,(60+(EL$104-$AX$104)))))</f>
        <v>0.505</v>
      </c>
      <c r="EM197" s="381">
        <f>EL197*(1-VLOOKUP($AW197,'MP-2019_Female'!$A$3:$CH$103,IF(EM$104&gt;2034,84,(60+(EM$104-$AX$104)))))</f>
        <v>0.505</v>
      </c>
      <c r="EN197" s="381">
        <f>EM197*(1-VLOOKUP($AW197,'MP-2019_Female'!$A$3:$CH$103,IF(EN$104&gt;2034,84,(60+(EN$104-$AX$104)))))</f>
        <v>0.505</v>
      </c>
      <c r="EO197" s="381">
        <f>EN197*(1-VLOOKUP($AW197,'MP-2019_Female'!$A$3:$CH$103,IF(EO$104&gt;2034,84,(60+(EO$104-$AX$104)))))</f>
        <v>0.505</v>
      </c>
      <c r="EP197" s="381">
        <f>EO197*(1-VLOOKUP($AW197,'MP-2019_Female'!$A$3:$CH$103,IF(EP$104&gt;2034,84,(60+(EP$104-$AX$104)))))</f>
        <v>0.505</v>
      </c>
      <c r="EQ197" s="381">
        <f>EP197*(1-VLOOKUP($AW197,'MP-2019_Female'!$A$3:$CH$103,IF(EQ$104&gt;2034,84,(60+(EQ$104-$AX$104)))))</f>
        <v>0.505</v>
      </c>
      <c r="ER197" s="381">
        <f>EQ197*(1-VLOOKUP($AW197,'MP-2019_Female'!$A$3:$CH$103,IF(ER$104&gt;2034,84,(60+(ER$104-$AX$104)))))</f>
        <v>0.505</v>
      </c>
      <c r="ES197" s="381">
        <f>ER197*(1-VLOOKUP($AW197,'MP-2019_Female'!$A$3:$CH$103,IF(ES$104&gt;2034,84,(60+(ES$104-$AX$104)))))</f>
        <v>0.505</v>
      </c>
      <c r="ET197" s="381">
        <f>ES197*(1-VLOOKUP($AW197,'MP-2019_Female'!$A$3:$CH$103,IF(ET$104&gt;2034,84,(60+(ET$104-$AX$104)))))</f>
        <v>0.505</v>
      </c>
      <c r="EU197" s="381">
        <f>ET197*(1-VLOOKUP($AW197,'MP-2019_Female'!$A$3:$CH$103,IF(EU$104&gt;2034,84,(60+(EU$104-$AX$104)))))</f>
        <v>0.505</v>
      </c>
      <c r="EV197" s="381">
        <f>EU197*(1-VLOOKUP($AW197,'MP-2019_Female'!$A$3:$CH$103,IF(EV$104&gt;2034,84,(60+(EV$104-$AX$104)))))</f>
        <v>0.505</v>
      </c>
      <c r="EW197" s="381">
        <f>EV197*(1-VLOOKUP($AW197,'MP-2019_Female'!$A$3:$CH$103,IF(EW$104&gt;2034,84,(60+(EW$104-$AX$104)))))</f>
        <v>0.505</v>
      </c>
      <c r="EX197" s="381">
        <f>EW197*(1-VLOOKUP($AW197,'MP-2019_Female'!$A$3:$CH$103,IF(EX$104&gt;2034,84,(60+(EX$104-$AX$104)))))</f>
        <v>0.505</v>
      </c>
      <c r="EY197" s="381">
        <f>EX197*(1-VLOOKUP($AW197,'MP-2019_Female'!$A$3:$CH$103,IF(EY$104&gt;2034,84,(60+(EY$104-$AX$104)))))</f>
        <v>0.505</v>
      </c>
      <c r="EZ197" s="381">
        <f>EY197*(1-VLOOKUP($AW197,'MP-2019_Female'!$A$3:$CH$103,IF(EZ$104&gt;2034,84,(60+(EZ$104-$AX$104)))))</f>
        <v>0.505</v>
      </c>
      <c r="FA197" s="381">
        <f>EZ197*(1-VLOOKUP($AW197,'MP-2019_Female'!$A$3:$CH$103,IF(FA$104&gt;2034,84,(60+(FA$104-$AX$104)))))</f>
        <v>0.505</v>
      </c>
      <c r="FB197" s="381">
        <f>FA197*(1-VLOOKUP($AW197,'MP-2019_Female'!$A$3:$CH$103,IF(FB$104&gt;2034,84,(60+(FB$104-$AX$104)))))</f>
        <v>0.505</v>
      </c>
      <c r="FC197" s="381">
        <f>FB197*(1-VLOOKUP($AW197,'MP-2019_Female'!$A$3:$CH$103,IF(FC$104&gt;2034,84,(60+(FC$104-$AX$104)))))</f>
        <v>0.505</v>
      </c>
      <c r="FD197" s="381">
        <f>FC197*(1-VLOOKUP($AW197,'MP-2019_Female'!$A$3:$CH$103,IF(FD$104&gt;2034,84,(60+(FD$104-$AX$104)))))</f>
        <v>0.505</v>
      </c>
      <c r="FE197" s="381">
        <f>FD197*(1-VLOOKUP($AW197,'MP-2019_Female'!$A$3:$CH$103,IF(FE$104&gt;2034,84,(60+(FE$104-$AX$104)))))</f>
        <v>0.505</v>
      </c>
      <c r="FF197" s="381">
        <f>FE197*(1-VLOOKUP($AW197,'MP-2019_Female'!$A$3:$CH$103,IF(FF$104&gt;2034,84,(60+(FF$104-$AX$104)))))</f>
        <v>0.505</v>
      </c>
      <c r="FG197" s="381">
        <f>FF197*(1-VLOOKUP($AW197,'MP-2019_Female'!$A$3:$CH$103,IF(FG$104&gt;2034,84,(60+(FG$104-$AX$104)))))</f>
        <v>0.505</v>
      </c>
      <c r="FH197" s="381">
        <f>FG197*(1-VLOOKUP($AW197,'MP-2019_Female'!$A$3:$CH$103,IF(FH$104&gt;2034,84,(60+(FH$104-$AX$104)))))</f>
        <v>0.505</v>
      </c>
      <c r="FI197" s="381">
        <f>FH197*(1-VLOOKUP($AW197,'MP-2019_Female'!$A$3:$CH$103,IF(FI$104&gt;2034,84,(60+(FI$104-$AX$104)))))</f>
        <v>0.505</v>
      </c>
      <c r="FJ197" s="381">
        <f>FI197*(1-VLOOKUP($AW197,'MP-2019_Female'!$A$3:$CH$103,IF(FJ$104&gt;2034,84,(60+(FJ$104-$AX$104)))))</f>
        <v>0.505</v>
      </c>
      <c r="FK197" s="381">
        <f>FJ197*(1-VLOOKUP($AW197,'MP-2019_Female'!$A$3:$CH$103,IF(FK$104&gt;2034,84,(60+(FK$104-$AX$104)))))</f>
        <v>0.505</v>
      </c>
      <c r="FL197" s="381">
        <f>FK197*(1-VLOOKUP($AW197,'MP-2019_Female'!$A$3:$CH$103,IF(FL$104&gt;2034,84,(60+(FL$104-$AX$104)))))</f>
        <v>0.505</v>
      </c>
      <c r="FM197" s="381">
        <f>FL197*(1-VLOOKUP($AW197,'MP-2019_Female'!$A$3:$CH$103,IF(FM$104&gt;2034,84,(60+(FM$104-$AX$104)))))</f>
        <v>0.505</v>
      </c>
      <c r="FN197" s="381">
        <f>FM197*(1-VLOOKUP($AW197,'MP-2019_Female'!$A$3:$CH$103,IF(FN$104&gt;2034,84,(60+(FN$104-$AX$104)))))</f>
        <v>0.505</v>
      </c>
    </row>
    <row r="198" spans="49:170">
      <c r="AW198" s="172">
        <v>118</v>
      </c>
      <c r="AX198" s="199">
        <f t="shared" si="34"/>
        <v>0.505</v>
      </c>
      <c r="AY198" s="334">
        <f t="shared" si="35"/>
        <v>0.505</v>
      </c>
      <c r="AZ198" s="381">
        <f>AY198*(1-VLOOKUP($AW198,'MP-2019_Female'!$A$3:$CH$103,IF(AZ$104&gt;2034,84,(60+(AZ$104-$AX$104)))))</f>
        <v>0.505</v>
      </c>
      <c r="BA198" s="381">
        <f>AZ198*(1-VLOOKUP($AW198,'MP-2019_Female'!$A$3:$CH$103,IF(BA$104&gt;2034,84,(60+(BA$104-$AX$104)))))</f>
        <v>0.505</v>
      </c>
      <c r="BB198" s="381">
        <f>BA198*(1-VLOOKUP($AW198,'MP-2019_Female'!$A$3:$CH$103,IF(BB$104&gt;2034,84,(60+(BB$104-$AX$104)))))</f>
        <v>0.505</v>
      </c>
      <c r="BC198" s="381">
        <f>BB198*(1-VLOOKUP($AW198,'MP-2019_Female'!$A$3:$CH$103,IF(BC$104&gt;2034,84,(60+(BC$104-$AX$104)))))</f>
        <v>0.505</v>
      </c>
      <c r="BD198" s="381">
        <f>BC198*(1-VLOOKUP($AW198,'MP-2019_Female'!$A$3:$CH$103,IF(BD$104&gt;2034,84,(60+(BD$104-$AX$104)))))</f>
        <v>0.505</v>
      </c>
      <c r="BE198" s="381">
        <f>BD198*(1-VLOOKUP($AW198,'MP-2019_Female'!$A$3:$CH$103,IF(BE$104&gt;2034,84,(60+(BE$104-$AX$104)))))</f>
        <v>0.505</v>
      </c>
      <c r="BF198" s="381">
        <f>BE198*(1-VLOOKUP($AW198,'MP-2019_Female'!$A$3:$CH$103,IF(BF$104&gt;2034,84,(60+(BF$104-$AX$104)))))</f>
        <v>0.505</v>
      </c>
      <c r="BG198" s="381">
        <f>BF198*(1-VLOOKUP($AW198,'MP-2019_Female'!$A$3:$CH$103,IF(BG$104&gt;2034,84,(60+(BG$104-$AX$104)))))</f>
        <v>0.505</v>
      </c>
      <c r="BH198" s="381">
        <f>BG198*(1-VLOOKUP($AW198,'MP-2019_Female'!$A$3:$CH$103,IF(BH$104&gt;2034,84,(60+(BH$104-$AX$104)))))</f>
        <v>0.505</v>
      </c>
      <c r="BI198" s="381">
        <f>BH198*(1-VLOOKUP($AW198,'MP-2019_Female'!$A$3:$CH$103,IF(BI$104&gt;2034,84,(60+(BI$104-$AX$104)))))</f>
        <v>0.505</v>
      </c>
      <c r="BJ198" s="471">
        <f>BI198*(1-VLOOKUP($AW198,'MP-2019_Female'!$A$3:$CH$103,IF(BJ$104&gt;2034,84,(60+(BJ$104-$AX$104)))))</f>
        <v>0.505</v>
      </c>
      <c r="BK198" s="381">
        <f>BJ198*(1-VLOOKUP($AW198,'MP-2019_Female'!$A$3:$CH$103,IF(BK$104&gt;2034,84,(60+(BK$104-$AX$104)))))</f>
        <v>0.505</v>
      </c>
      <c r="BL198" s="381">
        <f>BK198*(1-VLOOKUP($AW198,'MP-2019_Female'!$A$3:$CH$103,IF(BL$104&gt;2034,84,(60+(BL$104-$AX$104)))))</f>
        <v>0.505</v>
      </c>
      <c r="BM198" s="381">
        <f>BL198*(1-VLOOKUP($AW198,'MP-2019_Female'!$A$3:$CH$103,IF(BM$104&gt;2034,84,(60+(BM$104-$AX$104)))))</f>
        <v>0.505</v>
      </c>
      <c r="BN198" s="381">
        <f>BM198*(1-VLOOKUP($AW198,'MP-2019_Female'!$A$3:$CH$103,IF(BN$104&gt;2034,84,(60+(BN$104-$AX$104)))))</f>
        <v>0.505</v>
      </c>
      <c r="BO198" s="381">
        <f>BN198*(1-VLOOKUP($AW198,'MP-2019_Female'!$A$3:$CH$103,IF(BO$104&gt;2034,84,(60+(BO$104-$AX$104)))))</f>
        <v>0.505</v>
      </c>
      <c r="BP198" s="381">
        <f>BO198*(1-VLOOKUP($AW198,'MP-2019_Female'!$A$3:$CH$103,IF(BP$104&gt;2034,84,(60+(BP$104-$AX$104)))))</f>
        <v>0.505</v>
      </c>
      <c r="BQ198" s="381">
        <f>BP198*(1-VLOOKUP($AW198,'MP-2019_Female'!$A$3:$CH$103,IF(BQ$104&gt;2034,84,(60+(BQ$104-$AX$104)))))</f>
        <v>0.505</v>
      </c>
      <c r="BR198" s="381">
        <f>BQ198*(1-VLOOKUP($AW198,'MP-2019_Female'!$A$3:$CH$103,IF(BR$104&gt;2034,84,(60+(BR$104-$AX$104)))))</f>
        <v>0.505</v>
      </c>
      <c r="BS198" s="381">
        <f>BR198*(1-VLOOKUP($AW198,'MP-2019_Female'!$A$3:$CH$103,IF(BS$104&gt;2034,84,(60+(BS$104-$AX$104)))))</f>
        <v>0.505</v>
      </c>
      <c r="BT198" s="381">
        <f>BS198*(1-VLOOKUP($AW198,'MP-2019_Female'!$A$3:$CH$103,IF(BT$104&gt;2034,84,(60+(BT$104-$AX$104)))))</f>
        <v>0.505</v>
      </c>
      <c r="BU198" s="381">
        <f>BT198*(1-VLOOKUP($AW198,'MP-2019_Female'!$A$3:$CH$103,IF(BU$104&gt;2034,84,(60+(BU$104-$AX$104)))))</f>
        <v>0.505</v>
      </c>
      <c r="BV198" s="381">
        <f>BU198*(1-VLOOKUP($AW198,'MP-2019_Female'!$A$3:$CH$103,IF(BV$104&gt;2034,84,(60+(BV$104-$AX$104)))))</f>
        <v>0.505</v>
      </c>
      <c r="BW198" s="381">
        <f>BV198*(1-VLOOKUP($AW198,'MP-2019_Female'!$A$3:$CH$103,IF(BW$104&gt;2034,84,(60+(BW$104-$AX$104)))))</f>
        <v>0.505</v>
      </c>
      <c r="BX198" s="381">
        <f>BW198*(1-VLOOKUP($AW198,'MP-2019_Female'!$A$3:$CH$103,IF(BX$104&gt;2034,84,(60+(BX$104-$AX$104)))))</f>
        <v>0.505</v>
      </c>
      <c r="BY198" s="381">
        <f>BX198*(1-VLOOKUP($AW198,'MP-2019_Female'!$A$3:$CH$103,IF(BY$104&gt;2034,84,(60+(BY$104-$AX$104)))))</f>
        <v>0.505</v>
      </c>
      <c r="BZ198" s="381">
        <f>BY198*(1-VLOOKUP($AW198,'MP-2019_Female'!$A$3:$CH$103,IF(BZ$104&gt;2034,84,(60+(BZ$104-$AX$104)))))</f>
        <v>0.505</v>
      </c>
      <c r="CA198" s="381">
        <f>BZ198*(1-VLOOKUP($AW198,'MP-2019_Female'!$A$3:$CH$103,IF(CA$104&gt;2034,84,(60+(CA$104-$AX$104)))))</f>
        <v>0.505</v>
      </c>
      <c r="CB198" s="381">
        <f>CA198*(1-VLOOKUP($AW198,'MP-2019_Female'!$A$3:$CH$103,IF(CB$104&gt;2034,84,(60+(CB$104-$AX$104)))))</f>
        <v>0.505</v>
      </c>
      <c r="CC198" s="381">
        <f>CB198*(1-VLOOKUP($AW198,'MP-2019_Female'!$A$3:$CH$103,IF(CC$104&gt;2034,84,(60+(CC$104-$AX$104)))))</f>
        <v>0.505</v>
      </c>
      <c r="CD198" s="381">
        <f>CC198*(1-VLOOKUP($AW198,'MP-2019_Female'!$A$3:$CH$103,IF(CD$104&gt;2034,84,(60+(CD$104-$AX$104)))))</f>
        <v>0.505</v>
      </c>
      <c r="CE198" s="381">
        <f>CD198*(1-VLOOKUP($AW198,'MP-2019_Female'!$A$3:$CH$103,IF(CE$104&gt;2034,84,(60+(CE$104-$AX$104)))))</f>
        <v>0.505</v>
      </c>
      <c r="CF198" s="381">
        <f>CE198*(1-VLOOKUP($AW198,'MP-2019_Female'!$A$3:$CH$103,IF(CF$104&gt;2034,84,(60+(CF$104-$AX$104)))))</f>
        <v>0.505</v>
      </c>
      <c r="CG198" s="381">
        <f>CF198*(1-VLOOKUP($AW198,'MP-2019_Female'!$A$3:$CH$103,IF(CG$104&gt;2034,84,(60+(CG$104-$AX$104)))))</f>
        <v>0.505</v>
      </c>
      <c r="CH198" s="381">
        <f>CG198*(1-VLOOKUP($AW198,'MP-2019_Female'!$A$3:$CH$103,IF(CH$104&gt;2034,84,(60+(CH$104-$AX$104)))))</f>
        <v>0.505</v>
      </c>
      <c r="CI198" s="381">
        <f>CH198*(1-VLOOKUP($AW198,'MP-2019_Female'!$A$3:$CH$103,IF(CI$104&gt;2034,84,(60+(CI$104-$AX$104)))))</f>
        <v>0.505</v>
      </c>
      <c r="CJ198" s="381">
        <f>CI198*(1-VLOOKUP($AW198,'MP-2019_Female'!$A$3:$CH$103,IF(CJ$104&gt;2034,84,(60+(CJ$104-$AX$104)))))</f>
        <v>0.505</v>
      </c>
      <c r="CK198" s="381">
        <f>CJ198*(1-VLOOKUP($AW198,'MP-2019_Female'!$A$3:$CH$103,IF(CK$104&gt;2034,84,(60+(CK$104-$AX$104)))))</f>
        <v>0.505</v>
      </c>
      <c r="CL198" s="381">
        <f>CK198*(1-VLOOKUP($AW198,'MP-2019_Female'!$A$3:$CH$103,IF(CL$104&gt;2034,84,(60+(CL$104-$AX$104)))))</f>
        <v>0.505</v>
      </c>
      <c r="CM198" s="381">
        <f>CL198*(1-VLOOKUP($AW198,'MP-2019_Female'!$A$3:$CH$103,IF(CM$104&gt;2034,84,(60+(CM$104-$AX$104)))))</f>
        <v>0.505</v>
      </c>
      <c r="CN198" s="381">
        <f>CM198*(1-VLOOKUP($AW198,'MP-2019_Female'!$A$3:$CH$103,IF(CN$104&gt;2034,84,(60+(CN$104-$AX$104)))))</f>
        <v>0.505</v>
      </c>
      <c r="CO198" s="381">
        <f>CN198*(1-VLOOKUP($AW198,'MP-2019_Female'!$A$3:$CH$103,IF(CO$104&gt;2034,84,(60+(CO$104-$AX$104)))))</f>
        <v>0.505</v>
      </c>
      <c r="CP198" s="381">
        <f>CO198*(1-VLOOKUP($AW198,'MP-2019_Female'!$A$3:$CH$103,IF(CP$104&gt;2034,84,(60+(CP$104-$AX$104)))))</f>
        <v>0.505</v>
      </c>
      <c r="CQ198" s="381">
        <f>CP198*(1-VLOOKUP($AW198,'MP-2019_Female'!$A$3:$CH$103,IF(CQ$104&gt;2034,84,(60+(CQ$104-$AX$104)))))</f>
        <v>0.505</v>
      </c>
      <c r="CR198" s="381">
        <f>CQ198*(1-VLOOKUP($AW198,'MP-2019_Female'!$A$3:$CH$103,IF(CR$104&gt;2034,84,(60+(CR$104-$AX$104)))))</f>
        <v>0.505</v>
      </c>
      <c r="CS198" s="381">
        <f>CR198*(1-VLOOKUP($AW198,'MP-2019_Female'!$A$3:$CH$103,IF(CS$104&gt;2034,84,(60+(CS$104-$AX$104)))))</f>
        <v>0.505</v>
      </c>
      <c r="CT198" s="381">
        <f>CS198*(1-VLOOKUP($AW198,'MP-2019_Female'!$A$3:$CH$103,IF(CT$104&gt;2034,84,(60+(CT$104-$AX$104)))))</f>
        <v>0.505</v>
      </c>
      <c r="CU198" s="381">
        <f>CT198*(1-VLOOKUP($AW198,'MP-2019_Female'!$A$3:$CH$103,IF(CU$104&gt;2034,84,(60+(CU$104-$AX$104)))))</f>
        <v>0.505</v>
      </c>
      <c r="CV198" s="381">
        <f>CU198*(1-VLOOKUP($AW198,'MP-2019_Female'!$A$3:$CH$103,IF(CV$104&gt;2034,84,(60+(CV$104-$AX$104)))))</f>
        <v>0.505</v>
      </c>
      <c r="CW198" s="381">
        <f>CV198*(1-VLOOKUP($AW198,'MP-2019_Female'!$A$3:$CH$103,IF(CW$104&gt;2034,84,(60+(CW$104-$AX$104)))))</f>
        <v>0.505</v>
      </c>
      <c r="CX198" s="381">
        <f>CW198*(1-VLOOKUP($AW198,'MP-2019_Female'!$A$3:$CH$103,IF(CX$104&gt;2034,84,(60+(CX$104-$AX$104)))))</f>
        <v>0.505</v>
      </c>
      <c r="CY198" s="381">
        <f>CX198*(1-VLOOKUP($AW198,'MP-2019_Female'!$A$3:$CH$103,IF(CY$104&gt;2034,84,(60+(CY$104-$AX$104)))))</f>
        <v>0.505</v>
      </c>
      <c r="CZ198" s="381">
        <f>CY198*(1-VLOOKUP($AW198,'MP-2019_Female'!$A$3:$CH$103,IF(CZ$104&gt;2034,84,(60+(CZ$104-$AX$104)))))</f>
        <v>0.505</v>
      </c>
      <c r="DA198" s="381">
        <f>CZ198*(1-VLOOKUP($AW198,'MP-2019_Female'!$A$3:$CH$103,IF(DA$104&gt;2034,84,(60+(DA$104-$AX$104)))))</f>
        <v>0.505</v>
      </c>
      <c r="DB198" s="381">
        <f>DA198*(1-VLOOKUP($AW198,'MP-2019_Female'!$A$3:$CH$103,IF(DB$104&gt;2034,84,(60+(DB$104-$AX$104)))))</f>
        <v>0.505</v>
      </c>
      <c r="DC198" s="381">
        <f>DB198*(1-VLOOKUP($AW198,'MP-2019_Female'!$A$3:$CH$103,IF(DC$104&gt;2034,84,(60+(DC$104-$AX$104)))))</f>
        <v>0.505</v>
      </c>
      <c r="DD198" s="381">
        <f>DC198*(1-VLOOKUP($AW198,'MP-2019_Female'!$A$3:$CH$103,IF(DD$104&gt;2034,84,(60+(DD$104-$AX$104)))))</f>
        <v>0.505</v>
      </c>
      <c r="DE198" s="381">
        <f>DD198*(1-VLOOKUP($AW198,'MP-2019_Female'!$A$3:$CH$103,IF(DE$104&gt;2034,84,(60+(DE$104-$AX$104)))))</f>
        <v>0.505</v>
      </c>
      <c r="DF198" s="381">
        <f>DE198*(1-VLOOKUP($AW198,'MP-2019_Female'!$A$3:$CH$103,IF(DF$104&gt;2034,84,(60+(DF$104-$AX$104)))))</f>
        <v>0.505</v>
      </c>
      <c r="DG198" s="381">
        <f>DF198*(1-VLOOKUP($AW198,'MP-2019_Female'!$A$3:$CH$103,IF(DG$104&gt;2034,84,(60+(DG$104-$AX$104)))))</f>
        <v>0.505</v>
      </c>
      <c r="DH198" s="381">
        <f>DG198*(1-VLOOKUP($AW198,'MP-2019_Female'!$A$3:$CH$103,IF(DH$104&gt;2034,84,(60+(DH$104-$AX$104)))))</f>
        <v>0.505</v>
      </c>
      <c r="DI198" s="381">
        <f>DH198*(1-VLOOKUP($AW198,'MP-2019_Female'!$A$3:$CH$103,IF(DI$104&gt;2034,84,(60+(DI$104-$AX$104)))))</f>
        <v>0.505</v>
      </c>
      <c r="DJ198" s="381">
        <f>DI198*(1-VLOOKUP($AW198,'MP-2019_Female'!$A$3:$CH$103,IF(DJ$104&gt;2034,84,(60+(DJ$104-$AX$104)))))</f>
        <v>0.505</v>
      </c>
      <c r="DK198" s="381">
        <f>DJ198*(1-VLOOKUP($AW198,'MP-2019_Female'!$A$3:$CH$103,IF(DK$104&gt;2034,84,(60+(DK$104-$AX$104)))))</f>
        <v>0.505</v>
      </c>
      <c r="DL198" s="381">
        <f>DK198*(1-VLOOKUP($AW198,'MP-2019_Female'!$A$3:$CH$103,IF(DL$104&gt;2034,84,(60+(DL$104-$AX$104)))))</f>
        <v>0.505</v>
      </c>
      <c r="DM198" s="381">
        <f>DL198*(1-VLOOKUP($AW198,'MP-2019_Female'!$A$3:$CH$103,IF(DM$104&gt;2034,84,(60+(DM$104-$AX$104)))))</f>
        <v>0.505</v>
      </c>
      <c r="DN198" s="381">
        <f>DM198*(1-VLOOKUP($AW198,'MP-2019_Female'!$A$3:$CH$103,IF(DN$104&gt;2034,84,(60+(DN$104-$AX$104)))))</f>
        <v>0.505</v>
      </c>
      <c r="DO198" s="381">
        <f>DN198*(1-VLOOKUP($AW198,'MP-2019_Female'!$A$3:$CH$103,IF(DO$104&gt;2034,84,(60+(DO$104-$AX$104)))))</f>
        <v>0.505</v>
      </c>
      <c r="DP198" s="381">
        <f>DO198*(1-VLOOKUP($AW198,'MP-2019_Female'!$A$3:$CH$103,IF(DP$104&gt;2034,84,(60+(DP$104-$AX$104)))))</f>
        <v>0.505</v>
      </c>
      <c r="DQ198" s="381">
        <f>DP198*(1-VLOOKUP($AW198,'MP-2019_Female'!$A$3:$CH$103,IF(DQ$104&gt;2034,84,(60+(DQ$104-$AX$104)))))</f>
        <v>0.505</v>
      </c>
      <c r="DR198" s="381">
        <f>DQ198*(1-VLOOKUP($AW198,'MP-2019_Female'!$A$3:$CH$103,IF(DR$104&gt;2034,84,(60+(DR$104-$AX$104)))))</f>
        <v>0.505</v>
      </c>
      <c r="DS198" s="381">
        <f>DR198*(1-VLOOKUP($AW198,'MP-2019_Female'!$A$3:$CH$103,IF(DS$104&gt;2034,84,(60+(DS$104-$AX$104)))))</f>
        <v>0.505</v>
      </c>
      <c r="DT198" s="381">
        <f>DS198*(1-VLOOKUP($AW198,'MP-2019_Female'!$A$3:$CH$103,IF(DT$104&gt;2034,84,(60+(DT$104-$AX$104)))))</f>
        <v>0.505</v>
      </c>
      <c r="DU198" s="381">
        <f>DT198*(1-VLOOKUP($AW198,'MP-2019_Female'!$A$3:$CH$103,IF(DU$104&gt;2034,84,(60+(DU$104-$AX$104)))))</f>
        <v>0.505</v>
      </c>
      <c r="DV198" s="381">
        <f>DU198*(1-VLOOKUP($AW198,'MP-2019_Female'!$A$3:$CH$103,IF(DV$104&gt;2034,84,(60+(DV$104-$AX$104)))))</f>
        <v>0.505</v>
      </c>
      <c r="DW198" s="381">
        <f>DV198*(1-VLOOKUP($AW198,'MP-2019_Female'!$A$3:$CH$103,IF(DW$104&gt;2034,84,(60+(DW$104-$AX$104)))))</f>
        <v>0.505</v>
      </c>
      <c r="DX198" s="381">
        <f>DW198*(1-VLOOKUP($AW198,'MP-2019_Female'!$A$3:$CH$103,IF(DX$104&gt;2034,84,(60+(DX$104-$AX$104)))))</f>
        <v>0.505</v>
      </c>
      <c r="DY198" s="381">
        <f>DX198*(1-VLOOKUP($AW198,'MP-2019_Female'!$A$3:$CH$103,IF(DY$104&gt;2034,84,(60+(DY$104-$AX$104)))))</f>
        <v>0.505</v>
      </c>
      <c r="DZ198" s="381">
        <f>DY198*(1-VLOOKUP($AW198,'MP-2019_Female'!$A$3:$CH$103,IF(DZ$104&gt;2034,84,(60+(DZ$104-$AX$104)))))</f>
        <v>0.505</v>
      </c>
      <c r="EA198" s="381">
        <f>DZ198*(1-VLOOKUP($AW198,'MP-2019_Female'!$A$3:$CH$103,IF(EA$104&gt;2034,84,(60+(EA$104-$AX$104)))))</f>
        <v>0.505</v>
      </c>
      <c r="EB198" s="381">
        <f>EA198*(1-VLOOKUP($AW198,'MP-2019_Female'!$A$3:$CH$103,IF(EB$104&gt;2034,84,(60+(EB$104-$AX$104)))))</f>
        <v>0.505</v>
      </c>
      <c r="EC198" s="381">
        <f>EB198*(1-VLOOKUP($AW198,'MP-2019_Female'!$A$3:$CH$103,IF(EC$104&gt;2034,84,(60+(EC$104-$AX$104)))))</f>
        <v>0.505</v>
      </c>
      <c r="ED198" s="381">
        <f>EC198*(1-VLOOKUP($AW198,'MP-2019_Female'!$A$3:$CH$103,IF(ED$104&gt;2034,84,(60+(ED$104-$AX$104)))))</f>
        <v>0.505</v>
      </c>
      <c r="EE198" s="381">
        <f>ED198*(1-VLOOKUP($AW198,'MP-2019_Female'!$A$3:$CH$103,IF(EE$104&gt;2034,84,(60+(EE$104-$AX$104)))))</f>
        <v>0.505</v>
      </c>
      <c r="EF198" s="381">
        <f>EE198*(1-VLOOKUP($AW198,'MP-2019_Female'!$A$3:$CH$103,IF(EF$104&gt;2034,84,(60+(EF$104-$AX$104)))))</f>
        <v>0.505</v>
      </c>
      <c r="EG198" s="381">
        <f>EF198*(1-VLOOKUP($AW198,'MP-2019_Female'!$A$3:$CH$103,IF(EG$104&gt;2034,84,(60+(EG$104-$AX$104)))))</f>
        <v>0.505</v>
      </c>
      <c r="EH198" s="381">
        <f>EG198*(1-VLOOKUP($AW198,'MP-2019_Female'!$A$3:$CH$103,IF(EH$104&gt;2034,84,(60+(EH$104-$AX$104)))))</f>
        <v>0.505</v>
      </c>
      <c r="EI198" s="381">
        <f>EH198*(1-VLOOKUP($AW198,'MP-2019_Female'!$A$3:$CH$103,IF(EI$104&gt;2034,84,(60+(EI$104-$AX$104)))))</f>
        <v>0.505</v>
      </c>
      <c r="EJ198" s="381">
        <f>EI198*(1-VLOOKUP($AW198,'MP-2019_Female'!$A$3:$CH$103,IF(EJ$104&gt;2034,84,(60+(EJ$104-$AX$104)))))</f>
        <v>0.505</v>
      </c>
      <c r="EK198" s="381">
        <f>EJ198*(1-VLOOKUP($AW198,'MP-2019_Female'!$A$3:$CH$103,IF(EK$104&gt;2034,84,(60+(EK$104-$AX$104)))))</f>
        <v>0.505</v>
      </c>
      <c r="EL198" s="381">
        <f>EK198*(1-VLOOKUP($AW198,'MP-2019_Female'!$A$3:$CH$103,IF(EL$104&gt;2034,84,(60+(EL$104-$AX$104)))))</f>
        <v>0.505</v>
      </c>
      <c r="EM198" s="381">
        <f>EL198*(1-VLOOKUP($AW198,'MP-2019_Female'!$A$3:$CH$103,IF(EM$104&gt;2034,84,(60+(EM$104-$AX$104)))))</f>
        <v>0.505</v>
      </c>
      <c r="EN198" s="381">
        <f>EM198*(1-VLOOKUP($AW198,'MP-2019_Female'!$A$3:$CH$103,IF(EN$104&gt;2034,84,(60+(EN$104-$AX$104)))))</f>
        <v>0.505</v>
      </c>
      <c r="EO198" s="381">
        <f>EN198*(1-VLOOKUP($AW198,'MP-2019_Female'!$A$3:$CH$103,IF(EO$104&gt;2034,84,(60+(EO$104-$AX$104)))))</f>
        <v>0.505</v>
      </c>
      <c r="EP198" s="381">
        <f>EO198*(1-VLOOKUP($AW198,'MP-2019_Female'!$A$3:$CH$103,IF(EP$104&gt;2034,84,(60+(EP$104-$AX$104)))))</f>
        <v>0.505</v>
      </c>
      <c r="EQ198" s="381">
        <f>EP198*(1-VLOOKUP($AW198,'MP-2019_Female'!$A$3:$CH$103,IF(EQ$104&gt;2034,84,(60+(EQ$104-$AX$104)))))</f>
        <v>0.505</v>
      </c>
      <c r="ER198" s="381">
        <f>EQ198*(1-VLOOKUP($AW198,'MP-2019_Female'!$A$3:$CH$103,IF(ER$104&gt;2034,84,(60+(ER$104-$AX$104)))))</f>
        <v>0.505</v>
      </c>
      <c r="ES198" s="381">
        <f>ER198*(1-VLOOKUP($AW198,'MP-2019_Female'!$A$3:$CH$103,IF(ES$104&gt;2034,84,(60+(ES$104-$AX$104)))))</f>
        <v>0.505</v>
      </c>
      <c r="ET198" s="381">
        <f>ES198*(1-VLOOKUP($AW198,'MP-2019_Female'!$A$3:$CH$103,IF(ET$104&gt;2034,84,(60+(ET$104-$AX$104)))))</f>
        <v>0.505</v>
      </c>
      <c r="EU198" s="381">
        <f>ET198*(1-VLOOKUP($AW198,'MP-2019_Female'!$A$3:$CH$103,IF(EU$104&gt;2034,84,(60+(EU$104-$AX$104)))))</f>
        <v>0.505</v>
      </c>
      <c r="EV198" s="381">
        <f>EU198*(1-VLOOKUP($AW198,'MP-2019_Female'!$A$3:$CH$103,IF(EV$104&gt;2034,84,(60+(EV$104-$AX$104)))))</f>
        <v>0.505</v>
      </c>
      <c r="EW198" s="381">
        <f>EV198*(1-VLOOKUP($AW198,'MP-2019_Female'!$A$3:$CH$103,IF(EW$104&gt;2034,84,(60+(EW$104-$AX$104)))))</f>
        <v>0.505</v>
      </c>
      <c r="EX198" s="381">
        <f>EW198*(1-VLOOKUP($AW198,'MP-2019_Female'!$A$3:$CH$103,IF(EX$104&gt;2034,84,(60+(EX$104-$AX$104)))))</f>
        <v>0.505</v>
      </c>
      <c r="EY198" s="381">
        <f>EX198*(1-VLOOKUP($AW198,'MP-2019_Female'!$A$3:$CH$103,IF(EY$104&gt;2034,84,(60+(EY$104-$AX$104)))))</f>
        <v>0.505</v>
      </c>
      <c r="EZ198" s="381">
        <f>EY198*(1-VLOOKUP($AW198,'MP-2019_Female'!$A$3:$CH$103,IF(EZ$104&gt;2034,84,(60+(EZ$104-$AX$104)))))</f>
        <v>0.505</v>
      </c>
      <c r="FA198" s="381">
        <f>EZ198*(1-VLOOKUP($AW198,'MP-2019_Female'!$A$3:$CH$103,IF(FA$104&gt;2034,84,(60+(FA$104-$AX$104)))))</f>
        <v>0.505</v>
      </c>
      <c r="FB198" s="381">
        <f>FA198*(1-VLOOKUP($AW198,'MP-2019_Female'!$A$3:$CH$103,IF(FB$104&gt;2034,84,(60+(FB$104-$AX$104)))))</f>
        <v>0.505</v>
      </c>
      <c r="FC198" s="381">
        <f>FB198*(1-VLOOKUP($AW198,'MP-2019_Female'!$A$3:$CH$103,IF(FC$104&gt;2034,84,(60+(FC$104-$AX$104)))))</f>
        <v>0.505</v>
      </c>
      <c r="FD198" s="381">
        <f>FC198*(1-VLOOKUP($AW198,'MP-2019_Female'!$A$3:$CH$103,IF(FD$104&gt;2034,84,(60+(FD$104-$AX$104)))))</f>
        <v>0.505</v>
      </c>
      <c r="FE198" s="381">
        <f>FD198*(1-VLOOKUP($AW198,'MP-2019_Female'!$A$3:$CH$103,IF(FE$104&gt;2034,84,(60+(FE$104-$AX$104)))))</f>
        <v>0.505</v>
      </c>
      <c r="FF198" s="381">
        <f>FE198*(1-VLOOKUP($AW198,'MP-2019_Female'!$A$3:$CH$103,IF(FF$104&gt;2034,84,(60+(FF$104-$AX$104)))))</f>
        <v>0.505</v>
      </c>
      <c r="FG198" s="381">
        <f>FF198*(1-VLOOKUP($AW198,'MP-2019_Female'!$A$3:$CH$103,IF(FG$104&gt;2034,84,(60+(FG$104-$AX$104)))))</f>
        <v>0.505</v>
      </c>
      <c r="FH198" s="381">
        <f>FG198*(1-VLOOKUP($AW198,'MP-2019_Female'!$A$3:$CH$103,IF(FH$104&gt;2034,84,(60+(FH$104-$AX$104)))))</f>
        <v>0.505</v>
      </c>
      <c r="FI198" s="381">
        <f>FH198*(1-VLOOKUP($AW198,'MP-2019_Female'!$A$3:$CH$103,IF(FI$104&gt;2034,84,(60+(FI$104-$AX$104)))))</f>
        <v>0.505</v>
      </c>
      <c r="FJ198" s="381">
        <f>FI198*(1-VLOOKUP($AW198,'MP-2019_Female'!$A$3:$CH$103,IF(FJ$104&gt;2034,84,(60+(FJ$104-$AX$104)))))</f>
        <v>0.505</v>
      </c>
      <c r="FK198" s="381">
        <f>FJ198*(1-VLOOKUP($AW198,'MP-2019_Female'!$A$3:$CH$103,IF(FK$104&gt;2034,84,(60+(FK$104-$AX$104)))))</f>
        <v>0.505</v>
      </c>
      <c r="FL198" s="381">
        <f>FK198*(1-VLOOKUP($AW198,'MP-2019_Female'!$A$3:$CH$103,IF(FL$104&gt;2034,84,(60+(FL$104-$AX$104)))))</f>
        <v>0.505</v>
      </c>
      <c r="FM198" s="381">
        <f>FL198*(1-VLOOKUP($AW198,'MP-2019_Female'!$A$3:$CH$103,IF(FM$104&gt;2034,84,(60+(FM$104-$AX$104)))))</f>
        <v>0.505</v>
      </c>
      <c r="FN198" s="381">
        <f>FM198*(1-VLOOKUP($AW198,'MP-2019_Female'!$A$3:$CH$103,IF(FN$104&gt;2034,84,(60+(FN$104-$AX$104)))))</f>
        <v>0.505</v>
      </c>
    </row>
    <row r="199" spans="49:170">
      <c r="AW199" s="172">
        <v>119</v>
      </c>
      <c r="AX199" s="199">
        <f t="shared" si="34"/>
        <v>0.505</v>
      </c>
      <c r="AY199" s="334">
        <f t="shared" si="35"/>
        <v>0.505</v>
      </c>
      <c r="AZ199" s="381">
        <f>AY199*(1-VLOOKUP($AW199,'MP-2019_Female'!$A$3:$CH$103,IF(AZ$104&gt;2034,84,(60+(AZ$104-$AX$104)))))</f>
        <v>0.505</v>
      </c>
      <c r="BA199" s="381">
        <f>AZ199*(1-VLOOKUP($AW199,'MP-2019_Female'!$A$3:$CH$103,IF(BA$104&gt;2034,84,(60+(BA$104-$AX$104)))))</f>
        <v>0.505</v>
      </c>
      <c r="BB199" s="381">
        <f>BA199*(1-VLOOKUP($AW199,'MP-2019_Female'!$A$3:$CH$103,IF(BB$104&gt;2034,84,(60+(BB$104-$AX$104)))))</f>
        <v>0.505</v>
      </c>
      <c r="BC199" s="381">
        <f>BB199*(1-VLOOKUP($AW199,'MP-2019_Female'!$A$3:$CH$103,IF(BC$104&gt;2034,84,(60+(BC$104-$AX$104)))))</f>
        <v>0.505</v>
      </c>
      <c r="BD199" s="381">
        <f>BC199*(1-VLOOKUP($AW199,'MP-2019_Female'!$A$3:$CH$103,IF(BD$104&gt;2034,84,(60+(BD$104-$AX$104)))))</f>
        <v>0.505</v>
      </c>
      <c r="BE199" s="381">
        <f>BD199*(1-VLOOKUP($AW199,'MP-2019_Female'!$A$3:$CH$103,IF(BE$104&gt;2034,84,(60+(BE$104-$AX$104)))))</f>
        <v>0.505</v>
      </c>
      <c r="BF199" s="381">
        <f>BE199*(1-VLOOKUP($AW199,'MP-2019_Female'!$A$3:$CH$103,IF(BF$104&gt;2034,84,(60+(BF$104-$AX$104)))))</f>
        <v>0.505</v>
      </c>
      <c r="BG199" s="381">
        <f>BF199*(1-VLOOKUP($AW199,'MP-2019_Female'!$A$3:$CH$103,IF(BG$104&gt;2034,84,(60+(BG$104-$AX$104)))))</f>
        <v>0.505</v>
      </c>
      <c r="BH199" s="381">
        <f>BG199*(1-VLOOKUP($AW199,'MP-2019_Female'!$A$3:$CH$103,IF(BH$104&gt;2034,84,(60+(BH$104-$AX$104)))))</f>
        <v>0.505</v>
      </c>
      <c r="BI199" s="381">
        <f>BH199*(1-VLOOKUP($AW199,'MP-2019_Female'!$A$3:$CH$103,IF(BI$104&gt;2034,84,(60+(BI$104-$AX$104)))))</f>
        <v>0.505</v>
      </c>
      <c r="BJ199" s="471">
        <f>BI199*(1-VLOOKUP($AW199,'MP-2019_Female'!$A$3:$CH$103,IF(BJ$104&gt;2034,84,(60+(BJ$104-$AX$104)))))</f>
        <v>0.505</v>
      </c>
      <c r="BK199" s="381">
        <f>BJ199*(1-VLOOKUP($AW199,'MP-2019_Female'!$A$3:$CH$103,IF(BK$104&gt;2034,84,(60+(BK$104-$AX$104)))))</f>
        <v>0.505</v>
      </c>
      <c r="BL199" s="381">
        <f>BK199*(1-VLOOKUP($AW199,'MP-2019_Female'!$A$3:$CH$103,IF(BL$104&gt;2034,84,(60+(BL$104-$AX$104)))))</f>
        <v>0.505</v>
      </c>
      <c r="BM199" s="381">
        <f>BL199*(1-VLOOKUP($AW199,'MP-2019_Female'!$A$3:$CH$103,IF(BM$104&gt;2034,84,(60+(BM$104-$AX$104)))))</f>
        <v>0.505</v>
      </c>
      <c r="BN199" s="381">
        <f>BM199*(1-VLOOKUP($AW199,'MP-2019_Female'!$A$3:$CH$103,IF(BN$104&gt;2034,84,(60+(BN$104-$AX$104)))))</f>
        <v>0.505</v>
      </c>
      <c r="BO199" s="381">
        <f>BN199*(1-VLOOKUP($AW199,'MP-2019_Female'!$A$3:$CH$103,IF(BO$104&gt;2034,84,(60+(BO$104-$AX$104)))))</f>
        <v>0.505</v>
      </c>
      <c r="BP199" s="381">
        <f>BO199*(1-VLOOKUP($AW199,'MP-2019_Female'!$A$3:$CH$103,IF(BP$104&gt;2034,84,(60+(BP$104-$AX$104)))))</f>
        <v>0.505</v>
      </c>
      <c r="BQ199" s="381">
        <f>BP199*(1-VLOOKUP($AW199,'MP-2019_Female'!$A$3:$CH$103,IF(BQ$104&gt;2034,84,(60+(BQ$104-$AX$104)))))</f>
        <v>0.505</v>
      </c>
      <c r="BR199" s="381">
        <f>BQ199*(1-VLOOKUP($AW199,'MP-2019_Female'!$A$3:$CH$103,IF(BR$104&gt;2034,84,(60+(BR$104-$AX$104)))))</f>
        <v>0.505</v>
      </c>
      <c r="BS199" s="381">
        <f>BR199*(1-VLOOKUP($AW199,'MP-2019_Female'!$A$3:$CH$103,IF(BS$104&gt;2034,84,(60+(BS$104-$AX$104)))))</f>
        <v>0.505</v>
      </c>
      <c r="BT199" s="381">
        <f>BS199*(1-VLOOKUP($AW199,'MP-2019_Female'!$A$3:$CH$103,IF(BT$104&gt;2034,84,(60+(BT$104-$AX$104)))))</f>
        <v>0.505</v>
      </c>
      <c r="BU199" s="381">
        <f>BT199*(1-VLOOKUP($AW199,'MP-2019_Female'!$A$3:$CH$103,IF(BU$104&gt;2034,84,(60+(BU$104-$AX$104)))))</f>
        <v>0.505</v>
      </c>
      <c r="BV199" s="381">
        <f>BU199*(1-VLOOKUP($AW199,'MP-2019_Female'!$A$3:$CH$103,IF(BV$104&gt;2034,84,(60+(BV$104-$AX$104)))))</f>
        <v>0.505</v>
      </c>
      <c r="BW199" s="381">
        <f>BV199*(1-VLOOKUP($AW199,'MP-2019_Female'!$A$3:$CH$103,IF(BW$104&gt;2034,84,(60+(BW$104-$AX$104)))))</f>
        <v>0.505</v>
      </c>
      <c r="BX199" s="381">
        <f>BW199*(1-VLOOKUP($AW199,'MP-2019_Female'!$A$3:$CH$103,IF(BX$104&gt;2034,84,(60+(BX$104-$AX$104)))))</f>
        <v>0.505</v>
      </c>
      <c r="BY199" s="381">
        <f>BX199*(1-VLOOKUP($AW199,'MP-2019_Female'!$A$3:$CH$103,IF(BY$104&gt;2034,84,(60+(BY$104-$AX$104)))))</f>
        <v>0.505</v>
      </c>
      <c r="BZ199" s="381">
        <f>BY199*(1-VLOOKUP($AW199,'MP-2019_Female'!$A$3:$CH$103,IF(BZ$104&gt;2034,84,(60+(BZ$104-$AX$104)))))</f>
        <v>0.505</v>
      </c>
      <c r="CA199" s="381">
        <f>BZ199*(1-VLOOKUP($AW199,'MP-2019_Female'!$A$3:$CH$103,IF(CA$104&gt;2034,84,(60+(CA$104-$AX$104)))))</f>
        <v>0.505</v>
      </c>
      <c r="CB199" s="381">
        <f>CA199*(1-VLOOKUP($AW199,'MP-2019_Female'!$A$3:$CH$103,IF(CB$104&gt;2034,84,(60+(CB$104-$AX$104)))))</f>
        <v>0.505</v>
      </c>
      <c r="CC199" s="381">
        <f>CB199*(1-VLOOKUP($AW199,'MP-2019_Female'!$A$3:$CH$103,IF(CC$104&gt;2034,84,(60+(CC$104-$AX$104)))))</f>
        <v>0.505</v>
      </c>
      <c r="CD199" s="381">
        <f>CC199*(1-VLOOKUP($AW199,'MP-2019_Female'!$A$3:$CH$103,IF(CD$104&gt;2034,84,(60+(CD$104-$AX$104)))))</f>
        <v>0.505</v>
      </c>
      <c r="CE199" s="381">
        <f>CD199*(1-VLOOKUP($AW199,'MP-2019_Female'!$A$3:$CH$103,IF(CE$104&gt;2034,84,(60+(CE$104-$AX$104)))))</f>
        <v>0.505</v>
      </c>
      <c r="CF199" s="381">
        <f>CE199*(1-VLOOKUP($AW199,'MP-2019_Female'!$A$3:$CH$103,IF(CF$104&gt;2034,84,(60+(CF$104-$AX$104)))))</f>
        <v>0.505</v>
      </c>
      <c r="CG199" s="381">
        <f>CF199*(1-VLOOKUP($AW199,'MP-2019_Female'!$A$3:$CH$103,IF(CG$104&gt;2034,84,(60+(CG$104-$AX$104)))))</f>
        <v>0.505</v>
      </c>
      <c r="CH199" s="381">
        <f>CG199*(1-VLOOKUP($AW199,'MP-2019_Female'!$A$3:$CH$103,IF(CH$104&gt;2034,84,(60+(CH$104-$AX$104)))))</f>
        <v>0.505</v>
      </c>
      <c r="CI199" s="381">
        <f>CH199*(1-VLOOKUP($AW199,'MP-2019_Female'!$A$3:$CH$103,IF(CI$104&gt;2034,84,(60+(CI$104-$AX$104)))))</f>
        <v>0.505</v>
      </c>
      <c r="CJ199" s="381">
        <f>CI199*(1-VLOOKUP($AW199,'MP-2019_Female'!$A$3:$CH$103,IF(CJ$104&gt;2034,84,(60+(CJ$104-$AX$104)))))</f>
        <v>0.505</v>
      </c>
      <c r="CK199" s="381">
        <f>CJ199*(1-VLOOKUP($AW199,'MP-2019_Female'!$A$3:$CH$103,IF(CK$104&gt;2034,84,(60+(CK$104-$AX$104)))))</f>
        <v>0.505</v>
      </c>
      <c r="CL199" s="381">
        <f>CK199*(1-VLOOKUP($AW199,'MP-2019_Female'!$A$3:$CH$103,IF(CL$104&gt;2034,84,(60+(CL$104-$AX$104)))))</f>
        <v>0.505</v>
      </c>
      <c r="CM199" s="381">
        <f>CL199*(1-VLOOKUP($AW199,'MP-2019_Female'!$A$3:$CH$103,IF(CM$104&gt;2034,84,(60+(CM$104-$AX$104)))))</f>
        <v>0.505</v>
      </c>
      <c r="CN199" s="381">
        <f>CM199*(1-VLOOKUP($AW199,'MP-2019_Female'!$A$3:$CH$103,IF(CN$104&gt;2034,84,(60+(CN$104-$AX$104)))))</f>
        <v>0.505</v>
      </c>
      <c r="CO199" s="381">
        <f>CN199*(1-VLOOKUP($AW199,'MP-2019_Female'!$A$3:$CH$103,IF(CO$104&gt;2034,84,(60+(CO$104-$AX$104)))))</f>
        <v>0.505</v>
      </c>
      <c r="CP199" s="381">
        <f>CO199*(1-VLOOKUP($AW199,'MP-2019_Female'!$A$3:$CH$103,IF(CP$104&gt;2034,84,(60+(CP$104-$AX$104)))))</f>
        <v>0.505</v>
      </c>
      <c r="CQ199" s="381">
        <f>CP199*(1-VLOOKUP($AW199,'MP-2019_Female'!$A$3:$CH$103,IF(CQ$104&gt;2034,84,(60+(CQ$104-$AX$104)))))</f>
        <v>0.505</v>
      </c>
      <c r="CR199" s="381">
        <f>CQ199*(1-VLOOKUP($AW199,'MP-2019_Female'!$A$3:$CH$103,IF(CR$104&gt;2034,84,(60+(CR$104-$AX$104)))))</f>
        <v>0.505</v>
      </c>
      <c r="CS199" s="381">
        <f>CR199*(1-VLOOKUP($AW199,'MP-2019_Female'!$A$3:$CH$103,IF(CS$104&gt;2034,84,(60+(CS$104-$AX$104)))))</f>
        <v>0.505</v>
      </c>
      <c r="CT199" s="381">
        <f>CS199*(1-VLOOKUP($AW199,'MP-2019_Female'!$A$3:$CH$103,IF(CT$104&gt;2034,84,(60+(CT$104-$AX$104)))))</f>
        <v>0.505</v>
      </c>
      <c r="CU199" s="381">
        <f>CT199*(1-VLOOKUP($AW199,'MP-2019_Female'!$A$3:$CH$103,IF(CU$104&gt;2034,84,(60+(CU$104-$AX$104)))))</f>
        <v>0.505</v>
      </c>
      <c r="CV199" s="381">
        <f>CU199*(1-VLOOKUP($AW199,'MP-2019_Female'!$A$3:$CH$103,IF(CV$104&gt;2034,84,(60+(CV$104-$AX$104)))))</f>
        <v>0.505</v>
      </c>
      <c r="CW199" s="381">
        <f>CV199*(1-VLOOKUP($AW199,'MP-2019_Female'!$A$3:$CH$103,IF(CW$104&gt;2034,84,(60+(CW$104-$AX$104)))))</f>
        <v>0.505</v>
      </c>
      <c r="CX199" s="381">
        <f>CW199*(1-VLOOKUP($AW199,'MP-2019_Female'!$A$3:$CH$103,IF(CX$104&gt;2034,84,(60+(CX$104-$AX$104)))))</f>
        <v>0.505</v>
      </c>
      <c r="CY199" s="381">
        <f>CX199*(1-VLOOKUP($AW199,'MP-2019_Female'!$A$3:$CH$103,IF(CY$104&gt;2034,84,(60+(CY$104-$AX$104)))))</f>
        <v>0.505</v>
      </c>
      <c r="CZ199" s="381">
        <f>CY199*(1-VLOOKUP($AW199,'MP-2019_Female'!$A$3:$CH$103,IF(CZ$104&gt;2034,84,(60+(CZ$104-$AX$104)))))</f>
        <v>0.505</v>
      </c>
      <c r="DA199" s="381">
        <f>CZ199*(1-VLOOKUP($AW199,'MP-2019_Female'!$A$3:$CH$103,IF(DA$104&gt;2034,84,(60+(DA$104-$AX$104)))))</f>
        <v>0.505</v>
      </c>
      <c r="DB199" s="381">
        <f>DA199*(1-VLOOKUP($AW199,'MP-2019_Female'!$A$3:$CH$103,IF(DB$104&gt;2034,84,(60+(DB$104-$AX$104)))))</f>
        <v>0.505</v>
      </c>
      <c r="DC199" s="381">
        <f>DB199*(1-VLOOKUP($AW199,'MP-2019_Female'!$A$3:$CH$103,IF(DC$104&gt;2034,84,(60+(DC$104-$AX$104)))))</f>
        <v>0.505</v>
      </c>
      <c r="DD199" s="381">
        <f>DC199*(1-VLOOKUP($AW199,'MP-2019_Female'!$A$3:$CH$103,IF(DD$104&gt;2034,84,(60+(DD$104-$AX$104)))))</f>
        <v>0.505</v>
      </c>
      <c r="DE199" s="381">
        <f>DD199*(1-VLOOKUP($AW199,'MP-2019_Female'!$A$3:$CH$103,IF(DE$104&gt;2034,84,(60+(DE$104-$AX$104)))))</f>
        <v>0.505</v>
      </c>
      <c r="DF199" s="381">
        <f>DE199*(1-VLOOKUP($AW199,'MP-2019_Female'!$A$3:$CH$103,IF(DF$104&gt;2034,84,(60+(DF$104-$AX$104)))))</f>
        <v>0.505</v>
      </c>
      <c r="DG199" s="381">
        <f>DF199*(1-VLOOKUP($AW199,'MP-2019_Female'!$A$3:$CH$103,IF(DG$104&gt;2034,84,(60+(DG$104-$AX$104)))))</f>
        <v>0.505</v>
      </c>
      <c r="DH199" s="381">
        <f>DG199*(1-VLOOKUP($AW199,'MP-2019_Female'!$A$3:$CH$103,IF(DH$104&gt;2034,84,(60+(DH$104-$AX$104)))))</f>
        <v>0.505</v>
      </c>
      <c r="DI199" s="381">
        <f>DH199*(1-VLOOKUP($AW199,'MP-2019_Female'!$A$3:$CH$103,IF(DI$104&gt;2034,84,(60+(DI$104-$AX$104)))))</f>
        <v>0.505</v>
      </c>
      <c r="DJ199" s="381">
        <f>DI199*(1-VLOOKUP($AW199,'MP-2019_Female'!$A$3:$CH$103,IF(DJ$104&gt;2034,84,(60+(DJ$104-$AX$104)))))</f>
        <v>0.505</v>
      </c>
      <c r="DK199" s="381">
        <f>DJ199*(1-VLOOKUP($AW199,'MP-2019_Female'!$A$3:$CH$103,IF(DK$104&gt;2034,84,(60+(DK$104-$AX$104)))))</f>
        <v>0.505</v>
      </c>
      <c r="DL199" s="381">
        <f>DK199*(1-VLOOKUP($AW199,'MP-2019_Female'!$A$3:$CH$103,IF(DL$104&gt;2034,84,(60+(DL$104-$AX$104)))))</f>
        <v>0.505</v>
      </c>
      <c r="DM199" s="381">
        <f>DL199*(1-VLOOKUP($AW199,'MP-2019_Female'!$A$3:$CH$103,IF(DM$104&gt;2034,84,(60+(DM$104-$AX$104)))))</f>
        <v>0.505</v>
      </c>
      <c r="DN199" s="381">
        <f>DM199*(1-VLOOKUP($AW199,'MP-2019_Female'!$A$3:$CH$103,IF(DN$104&gt;2034,84,(60+(DN$104-$AX$104)))))</f>
        <v>0.505</v>
      </c>
      <c r="DO199" s="381">
        <f>DN199*(1-VLOOKUP($AW199,'MP-2019_Female'!$A$3:$CH$103,IF(DO$104&gt;2034,84,(60+(DO$104-$AX$104)))))</f>
        <v>0.505</v>
      </c>
      <c r="DP199" s="381">
        <f>DO199*(1-VLOOKUP($AW199,'MP-2019_Female'!$A$3:$CH$103,IF(DP$104&gt;2034,84,(60+(DP$104-$AX$104)))))</f>
        <v>0.505</v>
      </c>
      <c r="DQ199" s="381">
        <f>DP199*(1-VLOOKUP($AW199,'MP-2019_Female'!$A$3:$CH$103,IF(DQ$104&gt;2034,84,(60+(DQ$104-$AX$104)))))</f>
        <v>0.505</v>
      </c>
      <c r="DR199" s="381">
        <f>DQ199*(1-VLOOKUP($AW199,'MP-2019_Female'!$A$3:$CH$103,IF(DR$104&gt;2034,84,(60+(DR$104-$AX$104)))))</f>
        <v>0.505</v>
      </c>
      <c r="DS199" s="381">
        <f>DR199*(1-VLOOKUP($AW199,'MP-2019_Female'!$A$3:$CH$103,IF(DS$104&gt;2034,84,(60+(DS$104-$AX$104)))))</f>
        <v>0.505</v>
      </c>
      <c r="DT199" s="381">
        <f>DS199*(1-VLOOKUP($AW199,'MP-2019_Female'!$A$3:$CH$103,IF(DT$104&gt;2034,84,(60+(DT$104-$AX$104)))))</f>
        <v>0.505</v>
      </c>
      <c r="DU199" s="381">
        <f>DT199*(1-VLOOKUP($AW199,'MP-2019_Female'!$A$3:$CH$103,IF(DU$104&gt;2034,84,(60+(DU$104-$AX$104)))))</f>
        <v>0.505</v>
      </c>
      <c r="DV199" s="381">
        <f>DU199*(1-VLOOKUP($AW199,'MP-2019_Female'!$A$3:$CH$103,IF(DV$104&gt;2034,84,(60+(DV$104-$AX$104)))))</f>
        <v>0.505</v>
      </c>
      <c r="DW199" s="381">
        <f>DV199*(1-VLOOKUP($AW199,'MP-2019_Female'!$A$3:$CH$103,IF(DW$104&gt;2034,84,(60+(DW$104-$AX$104)))))</f>
        <v>0.505</v>
      </c>
      <c r="DX199" s="381">
        <f>DW199*(1-VLOOKUP($AW199,'MP-2019_Female'!$A$3:$CH$103,IF(DX$104&gt;2034,84,(60+(DX$104-$AX$104)))))</f>
        <v>0.505</v>
      </c>
      <c r="DY199" s="381">
        <f>DX199*(1-VLOOKUP($AW199,'MP-2019_Female'!$A$3:$CH$103,IF(DY$104&gt;2034,84,(60+(DY$104-$AX$104)))))</f>
        <v>0.505</v>
      </c>
      <c r="DZ199" s="381">
        <f>DY199*(1-VLOOKUP($AW199,'MP-2019_Female'!$A$3:$CH$103,IF(DZ$104&gt;2034,84,(60+(DZ$104-$AX$104)))))</f>
        <v>0.505</v>
      </c>
      <c r="EA199" s="381">
        <f>DZ199*(1-VLOOKUP($AW199,'MP-2019_Female'!$A$3:$CH$103,IF(EA$104&gt;2034,84,(60+(EA$104-$AX$104)))))</f>
        <v>0.505</v>
      </c>
      <c r="EB199" s="381">
        <f>EA199*(1-VLOOKUP($AW199,'MP-2019_Female'!$A$3:$CH$103,IF(EB$104&gt;2034,84,(60+(EB$104-$AX$104)))))</f>
        <v>0.505</v>
      </c>
      <c r="EC199" s="381">
        <f>EB199*(1-VLOOKUP($AW199,'MP-2019_Female'!$A$3:$CH$103,IF(EC$104&gt;2034,84,(60+(EC$104-$AX$104)))))</f>
        <v>0.505</v>
      </c>
      <c r="ED199" s="381">
        <f>EC199*(1-VLOOKUP($AW199,'MP-2019_Female'!$A$3:$CH$103,IF(ED$104&gt;2034,84,(60+(ED$104-$AX$104)))))</f>
        <v>0.505</v>
      </c>
      <c r="EE199" s="381">
        <f>ED199*(1-VLOOKUP($AW199,'MP-2019_Female'!$A$3:$CH$103,IF(EE$104&gt;2034,84,(60+(EE$104-$AX$104)))))</f>
        <v>0.505</v>
      </c>
      <c r="EF199" s="381">
        <f>EE199*(1-VLOOKUP($AW199,'MP-2019_Female'!$A$3:$CH$103,IF(EF$104&gt;2034,84,(60+(EF$104-$AX$104)))))</f>
        <v>0.505</v>
      </c>
      <c r="EG199" s="381">
        <f>EF199*(1-VLOOKUP($AW199,'MP-2019_Female'!$A$3:$CH$103,IF(EG$104&gt;2034,84,(60+(EG$104-$AX$104)))))</f>
        <v>0.505</v>
      </c>
      <c r="EH199" s="381">
        <f>EG199*(1-VLOOKUP($AW199,'MP-2019_Female'!$A$3:$CH$103,IF(EH$104&gt;2034,84,(60+(EH$104-$AX$104)))))</f>
        <v>0.505</v>
      </c>
      <c r="EI199" s="381">
        <f>EH199*(1-VLOOKUP($AW199,'MP-2019_Female'!$A$3:$CH$103,IF(EI$104&gt;2034,84,(60+(EI$104-$AX$104)))))</f>
        <v>0.505</v>
      </c>
      <c r="EJ199" s="381">
        <f>EI199*(1-VLOOKUP($AW199,'MP-2019_Female'!$A$3:$CH$103,IF(EJ$104&gt;2034,84,(60+(EJ$104-$AX$104)))))</f>
        <v>0.505</v>
      </c>
      <c r="EK199" s="381">
        <f>EJ199*(1-VLOOKUP($AW199,'MP-2019_Female'!$A$3:$CH$103,IF(EK$104&gt;2034,84,(60+(EK$104-$AX$104)))))</f>
        <v>0.505</v>
      </c>
      <c r="EL199" s="381">
        <f>EK199*(1-VLOOKUP($AW199,'MP-2019_Female'!$A$3:$CH$103,IF(EL$104&gt;2034,84,(60+(EL$104-$AX$104)))))</f>
        <v>0.505</v>
      </c>
      <c r="EM199" s="381">
        <f>EL199*(1-VLOOKUP($AW199,'MP-2019_Female'!$A$3:$CH$103,IF(EM$104&gt;2034,84,(60+(EM$104-$AX$104)))))</f>
        <v>0.505</v>
      </c>
      <c r="EN199" s="381">
        <f>EM199*(1-VLOOKUP($AW199,'MP-2019_Female'!$A$3:$CH$103,IF(EN$104&gt;2034,84,(60+(EN$104-$AX$104)))))</f>
        <v>0.505</v>
      </c>
      <c r="EO199" s="381">
        <f>EN199*(1-VLOOKUP($AW199,'MP-2019_Female'!$A$3:$CH$103,IF(EO$104&gt;2034,84,(60+(EO$104-$AX$104)))))</f>
        <v>0.505</v>
      </c>
      <c r="EP199" s="381">
        <f>EO199*(1-VLOOKUP($AW199,'MP-2019_Female'!$A$3:$CH$103,IF(EP$104&gt;2034,84,(60+(EP$104-$AX$104)))))</f>
        <v>0.505</v>
      </c>
      <c r="EQ199" s="381">
        <f>EP199*(1-VLOOKUP($AW199,'MP-2019_Female'!$A$3:$CH$103,IF(EQ$104&gt;2034,84,(60+(EQ$104-$AX$104)))))</f>
        <v>0.505</v>
      </c>
      <c r="ER199" s="381">
        <f>EQ199*(1-VLOOKUP($AW199,'MP-2019_Female'!$A$3:$CH$103,IF(ER$104&gt;2034,84,(60+(ER$104-$AX$104)))))</f>
        <v>0.505</v>
      </c>
      <c r="ES199" s="381">
        <f>ER199*(1-VLOOKUP($AW199,'MP-2019_Female'!$A$3:$CH$103,IF(ES$104&gt;2034,84,(60+(ES$104-$AX$104)))))</f>
        <v>0.505</v>
      </c>
      <c r="ET199" s="381">
        <f>ES199*(1-VLOOKUP($AW199,'MP-2019_Female'!$A$3:$CH$103,IF(ET$104&gt;2034,84,(60+(ET$104-$AX$104)))))</f>
        <v>0.505</v>
      </c>
      <c r="EU199" s="381">
        <f>ET199*(1-VLOOKUP($AW199,'MP-2019_Female'!$A$3:$CH$103,IF(EU$104&gt;2034,84,(60+(EU$104-$AX$104)))))</f>
        <v>0.505</v>
      </c>
      <c r="EV199" s="381">
        <f>EU199*(1-VLOOKUP($AW199,'MP-2019_Female'!$A$3:$CH$103,IF(EV$104&gt;2034,84,(60+(EV$104-$AX$104)))))</f>
        <v>0.505</v>
      </c>
      <c r="EW199" s="381">
        <f>EV199*(1-VLOOKUP($AW199,'MP-2019_Female'!$A$3:$CH$103,IF(EW$104&gt;2034,84,(60+(EW$104-$AX$104)))))</f>
        <v>0.505</v>
      </c>
      <c r="EX199" s="381">
        <f>EW199*(1-VLOOKUP($AW199,'MP-2019_Female'!$A$3:$CH$103,IF(EX$104&gt;2034,84,(60+(EX$104-$AX$104)))))</f>
        <v>0.505</v>
      </c>
      <c r="EY199" s="381">
        <f>EX199*(1-VLOOKUP($AW199,'MP-2019_Female'!$A$3:$CH$103,IF(EY$104&gt;2034,84,(60+(EY$104-$AX$104)))))</f>
        <v>0.505</v>
      </c>
      <c r="EZ199" s="381">
        <f>EY199*(1-VLOOKUP($AW199,'MP-2019_Female'!$A$3:$CH$103,IF(EZ$104&gt;2034,84,(60+(EZ$104-$AX$104)))))</f>
        <v>0.505</v>
      </c>
      <c r="FA199" s="381">
        <f>EZ199*(1-VLOOKUP($AW199,'MP-2019_Female'!$A$3:$CH$103,IF(FA$104&gt;2034,84,(60+(FA$104-$AX$104)))))</f>
        <v>0.505</v>
      </c>
      <c r="FB199" s="381">
        <f>FA199*(1-VLOOKUP($AW199,'MP-2019_Female'!$A$3:$CH$103,IF(FB$104&gt;2034,84,(60+(FB$104-$AX$104)))))</f>
        <v>0.505</v>
      </c>
      <c r="FC199" s="381">
        <f>FB199*(1-VLOOKUP($AW199,'MP-2019_Female'!$A$3:$CH$103,IF(FC$104&gt;2034,84,(60+(FC$104-$AX$104)))))</f>
        <v>0.505</v>
      </c>
      <c r="FD199" s="381">
        <f>FC199*(1-VLOOKUP($AW199,'MP-2019_Female'!$A$3:$CH$103,IF(FD$104&gt;2034,84,(60+(FD$104-$AX$104)))))</f>
        <v>0.505</v>
      </c>
      <c r="FE199" s="381">
        <f>FD199*(1-VLOOKUP($AW199,'MP-2019_Female'!$A$3:$CH$103,IF(FE$104&gt;2034,84,(60+(FE$104-$AX$104)))))</f>
        <v>0.505</v>
      </c>
      <c r="FF199" s="381">
        <f>FE199*(1-VLOOKUP($AW199,'MP-2019_Female'!$A$3:$CH$103,IF(FF$104&gt;2034,84,(60+(FF$104-$AX$104)))))</f>
        <v>0.505</v>
      </c>
      <c r="FG199" s="381">
        <f>FF199*(1-VLOOKUP($AW199,'MP-2019_Female'!$A$3:$CH$103,IF(FG$104&gt;2034,84,(60+(FG$104-$AX$104)))))</f>
        <v>0.505</v>
      </c>
      <c r="FH199" s="381">
        <f>FG199*(1-VLOOKUP($AW199,'MP-2019_Female'!$A$3:$CH$103,IF(FH$104&gt;2034,84,(60+(FH$104-$AX$104)))))</f>
        <v>0.505</v>
      </c>
      <c r="FI199" s="381">
        <f>FH199*(1-VLOOKUP($AW199,'MP-2019_Female'!$A$3:$CH$103,IF(FI$104&gt;2034,84,(60+(FI$104-$AX$104)))))</f>
        <v>0.505</v>
      </c>
      <c r="FJ199" s="381">
        <f>FI199*(1-VLOOKUP($AW199,'MP-2019_Female'!$A$3:$CH$103,IF(FJ$104&gt;2034,84,(60+(FJ$104-$AX$104)))))</f>
        <v>0.505</v>
      </c>
      <c r="FK199" s="381">
        <f>FJ199*(1-VLOOKUP($AW199,'MP-2019_Female'!$A$3:$CH$103,IF(FK$104&gt;2034,84,(60+(FK$104-$AX$104)))))</f>
        <v>0.505</v>
      </c>
      <c r="FL199" s="381">
        <f>FK199*(1-VLOOKUP($AW199,'MP-2019_Female'!$A$3:$CH$103,IF(FL$104&gt;2034,84,(60+(FL$104-$AX$104)))))</f>
        <v>0.505</v>
      </c>
      <c r="FM199" s="381">
        <f>FL199*(1-VLOOKUP($AW199,'MP-2019_Female'!$A$3:$CH$103,IF(FM$104&gt;2034,84,(60+(FM$104-$AX$104)))))</f>
        <v>0.505</v>
      </c>
      <c r="FN199" s="381">
        <f>FM199*(1-VLOOKUP($AW199,'MP-2019_Female'!$A$3:$CH$103,IF(FN$104&gt;2034,84,(60+(FN$104-$AX$104)))))</f>
        <v>0.505</v>
      </c>
    </row>
    <row r="200" spans="49:170">
      <c r="AW200" s="172">
        <v>120</v>
      </c>
      <c r="AX200" s="199">
        <f t="shared" si="34"/>
        <v>1.01</v>
      </c>
      <c r="AY200" s="334">
        <f t="shared" si="35"/>
        <v>1.01</v>
      </c>
      <c r="AZ200" s="381">
        <f>AY200*(1-VLOOKUP($AW200,'MP-2019_Female'!$A$3:$CH$103,IF(AZ$104&gt;2034,84,(60+(AZ$104-$AX$104)))))</f>
        <v>1.01</v>
      </c>
      <c r="BA200" s="381">
        <f>AZ200*(1-VLOOKUP($AW200,'MP-2019_Female'!$A$3:$CH$103,IF(BA$104&gt;2034,84,(60+(BA$104-$AX$104)))))</f>
        <v>1.01</v>
      </c>
      <c r="BB200" s="381">
        <f>BA200*(1-VLOOKUP($AW200,'MP-2019_Female'!$A$3:$CH$103,IF(BB$104&gt;2034,84,(60+(BB$104-$AX$104)))))</f>
        <v>1.01</v>
      </c>
      <c r="BC200" s="381">
        <f>BB200*(1-VLOOKUP($AW200,'MP-2019_Female'!$A$3:$CH$103,IF(BC$104&gt;2034,84,(60+(BC$104-$AX$104)))))</f>
        <v>1.01</v>
      </c>
      <c r="BD200" s="381">
        <f>BC200*(1-VLOOKUP($AW200,'MP-2019_Female'!$A$3:$CH$103,IF(BD$104&gt;2034,84,(60+(BD$104-$AX$104)))))</f>
        <v>1.01</v>
      </c>
      <c r="BE200" s="381">
        <f>BD200*(1-VLOOKUP($AW200,'MP-2019_Female'!$A$3:$CH$103,IF(BE$104&gt;2034,84,(60+(BE$104-$AX$104)))))</f>
        <v>1.01</v>
      </c>
      <c r="BF200" s="381">
        <f>BE200*(1-VLOOKUP($AW200,'MP-2019_Female'!$A$3:$CH$103,IF(BF$104&gt;2034,84,(60+(BF$104-$AX$104)))))</f>
        <v>1.01</v>
      </c>
      <c r="BG200" s="381">
        <f>BF200*(1-VLOOKUP($AW200,'MP-2019_Female'!$A$3:$CH$103,IF(BG$104&gt;2034,84,(60+(BG$104-$AX$104)))))</f>
        <v>1.01</v>
      </c>
      <c r="BH200" s="381">
        <f>BG200*(1-VLOOKUP($AW200,'MP-2019_Female'!$A$3:$CH$103,IF(BH$104&gt;2034,84,(60+(BH$104-$AX$104)))))</f>
        <v>1.01</v>
      </c>
      <c r="BI200" s="381">
        <f>BH200*(1-VLOOKUP($AW200,'MP-2019_Female'!$A$3:$CH$103,IF(BI$104&gt;2034,84,(60+(BI$104-$AX$104)))))</f>
        <v>1.01</v>
      </c>
      <c r="BJ200" s="471">
        <f>BI200*(1-VLOOKUP($AW200,'MP-2019_Female'!$A$3:$CH$103,IF(BJ$104&gt;2034,84,(60+(BJ$104-$AX$104)))))</f>
        <v>1.01</v>
      </c>
      <c r="BK200" s="381">
        <f>BJ200*(1-VLOOKUP($AW200,'MP-2019_Female'!$A$3:$CH$103,IF(BK$104&gt;2034,84,(60+(BK$104-$AX$104)))))</f>
        <v>1.01</v>
      </c>
      <c r="BL200" s="381">
        <f>BK200*(1-VLOOKUP($AW200,'MP-2019_Female'!$A$3:$CH$103,IF(BL$104&gt;2034,84,(60+(BL$104-$AX$104)))))</f>
        <v>1.01</v>
      </c>
      <c r="BM200" s="381">
        <f>BL200*(1-VLOOKUP($AW200,'MP-2019_Female'!$A$3:$CH$103,IF(BM$104&gt;2034,84,(60+(BM$104-$AX$104)))))</f>
        <v>1.01</v>
      </c>
      <c r="BN200" s="381">
        <f>BM200*(1-VLOOKUP($AW200,'MP-2019_Female'!$A$3:$CH$103,IF(BN$104&gt;2034,84,(60+(BN$104-$AX$104)))))</f>
        <v>1.01</v>
      </c>
      <c r="BO200" s="381">
        <f>BN200*(1-VLOOKUP($AW200,'MP-2019_Female'!$A$3:$CH$103,IF(BO$104&gt;2034,84,(60+(BO$104-$AX$104)))))</f>
        <v>1.01</v>
      </c>
      <c r="BP200" s="381">
        <f>BO200*(1-VLOOKUP($AW200,'MP-2019_Female'!$A$3:$CH$103,IF(BP$104&gt;2034,84,(60+(BP$104-$AX$104)))))</f>
        <v>1.01</v>
      </c>
      <c r="BQ200" s="381">
        <f>BP200*(1-VLOOKUP($AW200,'MP-2019_Female'!$A$3:$CH$103,IF(BQ$104&gt;2034,84,(60+(BQ$104-$AX$104)))))</f>
        <v>1.01</v>
      </c>
      <c r="BR200" s="381">
        <f>BQ200*(1-VLOOKUP($AW200,'MP-2019_Female'!$A$3:$CH$103,IF(BR$104&gt;2034,84,(60+(BR$104-$AX$104)))))</f>
        <v>1.01</v>
      </c>
      <c r="BS200" s="381">
        <f>BR200*(1-VLOOKUP($AW200,'MP-2019_Female'!$A$3:$CH$103,IF(BS$104&gt;2034,84,(60+(BS$104-$AX$104)))))</f>
        <v>1.01</v>
      </c>
      <c r="BT200" s="381">
        <f>BS200*(1-VLOOKUP($AW200,'MP-2019_Female'!$A$3:$CH$103,IF(BT$104&gt;2034,84,(60+(BT$104-$AX$104)))))</f>
        <v>1.01</v>
      </c>
      <c r="BU200" s="381">
        <f>BT200*(1-VLOOKUP($AW200,'MP-2019_Female'!$A$3:$CH$103,IF(BU$104&gt;2034,84,(60+(BU$104-$AX$104)))))</f>
        <v>1.01</v>
      </c>
      <c r="BV200" s="381">
        <f>BU200*(1-VLOOKUP($AW200,'MP-2019_Female'!$A$3:$CH$103,IF(BV$104&gt;2034,84,(60+(BV$104-$AX$104)))))</f>
        <v>1.01</v>
      </c>
      <c r="BW200" s="381">
        <f>BV200*(1-VLOOKUP($AW200,'MP-2019_Female'!$A$3:$CH$103,IF(BW$104&gt;2034,84,(60+(BW$104-$AX$104)))))</f>
        <v>1.01</v>
      </c>
      <c r="BX200" s="381">
        <f>BW200*(1-VLOOKUP($AW200,'MP-2019_Female'!$A$3:$CH$103,IF(BX$104&gt;2034,84,(60+(BX$104-$AX$104)))))</f>
        <v>1.01</v>
      </c>
      <c r="BY200" s="381">
        <f>BX200*(1-VLOOKUP($AW200,'MP-2019_Female'!$A$3:$CH$103,IF(BY$104&gt;2034,84,(60+(BY$104-$AX$104)))))</f>
        <v>1.01</v>
      </c>
      <c r="BZ200" s="381">
        <f>BY200*(1-VLOOKUP($AW200,'MP-2019_Female'!$A$3:$CH$103,IF(BZ$104&gt;2034,84,(60+(BZ$104-$AX$104)))))</f>
        <v>1.01</v>
      </c>
      <c r="CA200" s="381">
        <f>BZ200*(1-VLOOKUP($AW200,'MP-2019_Female'!$A$3:$CH$103,IF(CA$104&gt;2034,84,(60+(CA$104-$AX$104)))))</f>
        <v>1.01</v>
      </c>
      <c r="CB200" s="381">
        <f>CA200*(1-VLOOKUP($AW200,'MP-2019_Female'!$A$3:$CH$103,IF(CB$104&gt;2034,84,(60+(CB$104-$AX$104)))))</f>
        <v>1.01</v>
      </c>
      <c r="CC200" s="381">
        <f>CB200*(1-VLOOKUP($AW200,'MP-2019_Female'!$A$3:$CH$103,IF(CC$104&gt;2034,84,(60+(CC$104-$AX$104)))))</f>
        <v>1.01</v>
      </c>
      <c r="CD200" s="381">
        <f>CC200*(1-VLOOKUP($AW200,'MP-2019_Female'!$A$3:$CH$103,IF(CD$104&gt;2034,84,(60+(CD$104-$AX$104)))))</f>
        <v>1.01</v>
      </c>
      <c r="CE200" s="381">
        <f>CD200*(1-VLOOKUP($AW200,'MP-2019_Female'!$A$3:$CH$103,IF(CE$104&gt;2034,84,(60+(CE$104-$AX$104)))))</f>
        <v>1.01</v>
      </c>
      <c r="CF200" s="381">
        <f>CE200*(1-VLOOKUP($AW200,'MP-2019_Female'!$A$3:$CH$103,IF(CF$104&gt;2034,84,(60+(CF$104-$AX$104)))))</f>
        <v>1.01</v>
      </c>
      <c r="CG200" s="381">
        <f>CF200*(1-VLOOKUP($AW200,'MP-2019_Female'!$A$3:$CH$103,IF(CG$104&gt;2034,84,(60+(CG$104-$AX$104)))))</f>
        <v>1.01</v>
      </c>
      <c r="CH200" s="381">
        <f>CG200*(1-VLOOKUP($AW200,'MP-2019_Female'!$A$3:$CH$103,IF(CH$104&gt;2034,84,(60+(CH$104-$AX$104)))))</f>
        <v>1.01</v>
      </c>
      <c r="CI200" s="381">
        <f>CH200*(1-VLOOKUP($AW200,'MP-2019_Female'!$A$3:$CH$103,IF(CI$104&gt;2034,84,(60+(CI$104-$AX$104)))))</f>
        <v>1.01</v>
      </c>
      <c r="CJ200" s="381">
        <f>CI200*(1-VLOOKUP($AW200,'MP-2019_Female'!$A$3:$CH$103,IF(CJ$104&gt;2034,84,(60+(CJ$104-$AX$104)))))</f>
        <v>1.01</v>
      </c>
      <c r="CK200" s="381">
        <f>CJ200*(1-VLOOKUP($AW200,'MP-2019_Female'!$A$3:$CH$103,IF(CK$104&gt;2034,84,(60+(CK$104-$AX$104)))))</f>
        <v>1.01</v>
      </c>
      <c r="CL200" s="381">
        <f>CK200*(1-VLOOKUP($AW200,'MP-2019_Female'!$A$3:$CH$103,IF(CL$104&gt;2034,84,(60+(CL$104-$AX$104)))))</f>
        <v>1.01</v>
      </c>
      <c r="CM200" s="381">
        <f>CL200*(1-VLOOKUP($AW200,'MP-2019_Female'!$A$3:$CH$103,IF(CM$104&gt;2034,84,(60+(CM$104-$AX$104)))))</f>
        <v>1.01</v>
      </c>
      <c r="CN200" s="381">
        <f>CM200*(1-VLOOKUP($AW200,'MP-2019_Female'!$A$3:$CH$103,IF(CN$104&gt;2034,84,(60+(CN$104-$AX$104)))))</f>
        <v>1.01</v>
      </c>
      <c r="CO200" s="381">
        <f>CN200*(1-VLOOKUP($AW200,'MP-2019_Female'!$A$3:$CH$103,IF(CO$104&gt;2034,84,(60+(CO$104-$AX$104)))))</f>
        <v>1.01</v>
      </c>
      <c r="CP200" s="381">
        <f>CO200*(1-VLOOKUP($AW200,'MP-2019_Female'!$A$3:$CH$103,IF(CP$104&gt;2034,84,(60+(CP$104-$AX$104)))))</f>
        <v>1.01</v>
      </c>
      <c r="CQ200" s="381">
        <f>CP200*(1-VLOOKUP($AW200,'MP-2019_Female'!$A$3:$CH$103,IF(CQ$104&gt;2034,84,(60+(CQ$104-$AX$104)))))</f>
        <v>1.01</v>
      </c>
      <c r="CR200" s="381">
        <f>CQ200*(1-VLOOKUP($AW200,'MP-2019_Female'!$A$3:$CH$103,IF(CR$104&gt;2034,84,(60+(CR$104-$AX$104)))))</f>
        <v>1.01</v>
      </c>
      <c r="CS200" s="381">
        <f>CR200*(1-VLOOKUP($AW200,'MP-2019_Female'!$A$3:$CH$103,IF(CS$104&gt;2034,84,(60+(CS$104-$AX$104)))))</f>
        <v>1.01</v>
      </c>
      <c r="CT200" s="381">
        <f>CS200*(1-VLOOKUP($AW200,'MP-2019_Female'!$A$3:$CH$103,IF(CT$104&gt;2034,84,(60+(CT$104-$AX$104)))))</f>
        <v>1.01</v>
      </c>
      <c r="CU200" s="381">
        <f>CT200*(1-VLOOKUP($AW200,'MP-2019_Female'!$A$3:$CH$103,IF(CU$104&gt;2034,84,(60+(CU$104-$AX$104)))))</f>
        <v>1.01</v>
      </c>
      <c r="CV200" s="381">
        <f>CU200*(1-VLOOKUP($AW200,'MP-2019_Female'!$A$3:$CH$103,IF(CV$104&gt;2034,84,(60+(CV$104-$AX$104)))))</f>
        <v>1.01</v>
      </c>
      <c r="CW200" s="381">
        <f>CV200*(1-VLOOKUP($AW200,'MP-2019_Female'!$A$3:$CH$103,IF(CW$104&gt;2034,84,(60+(CW$104-$AX$104)))))</f>
        <v>1.01</v>
      </c>
      <c r="CX200" s="381">
        <f>CW200*(1-VLOOKUP($AW200,'MP-2019_Female'!$A$3:$CH$103,IF(CX$104&gt;2034,84,(60+(CX$104-$AX$104)))))</f>
        <v>1.01</v>
      </c>
      <c r="CY200" s="381">
        <f>CX200*(1-VLOOKUP($AW200,'MP-2019_Female'!$A$3:$CH$103,IF(CY$104&gt;2034,84,(60+(CY$104-$AX$104)))))</f>
        <v>1.01</v>
      </c>
      <c r="CZ200" s="381">
        <f>CY200*(1-VLOOKUP($AW200,'MP-2019_Female'!$A$3:$CH$103,IF(CZ$104&gt;2034,84,(60+(CZ$104-$AX$104)))))</f>
        <v>1.01</v>
      </c>
      <c r="DA200" s="381">
        <f>CZ200*(1-VLOOKUP($AW200,'MP-2019_Female'!$A$3:$CH$103,IF(DA$104&gt;2034,84,(60+(DA$104-$AX$104)))))</f>
        <v>1.01</v>
      </c>
      <c r="DB200" s="381">
        <f>DA200*(1-VLOOKUP($AW200,'MP-2019_Female'!$A$3:$CH$103,IF(DB$104&gt;2034,84,(60+(DB$104-$AX$104)))))</f>
        <v>1.01</v>
      </c>
      <c r="DC200" s="381">
        <f>DB200*(1-VLOOKUP($AW200,'MP-2019_Female'!$A$3:$CH$103,IF(DC$104&gt;2034,84,(60+(DC$104-$AX$104)))))</f>
        <v>1.01</v>
      </c>
      <c r="DD200" s="381">
        <f>DC200*(1-VLOOKUP($AW200,'MP-2019_Female'!$A$3:$CH$103,IF(DD$104&gt;2034,84,(60+(DD$104-$AX$104)))))</f>
        <v>1.01</v>
      </c>
      <c r="DE200" s="381">
        <f>DD200*(1-VLOOKUP($AW200,'MP-2019_Female'!$A$3:$CH$103,IF(DE$104&gt;2034,84,(60+(DE$104-$AX$104)))))</f>
        <v>1.01</v>
      </c>
      <c r="DF200" s="381">
        <f>DE200*(1-VLOOKUP($AW200,'MP-2019_Female'!$A$3:$CH$103,IF(DF$104&gt;2034,84,(60+(DF$104-$AX$104)))))</f>
        <v>1.01</v>
      </c>
      <c r="DG200" s="381">
        <f>DF200*(1-VLOOKUP($AW200,'MP-2019_Female'!$A$3:$CH$103,IF(DG$104&gt;2034,84,(60+(DG$104-$AX$104)))))</f>
        <v>1.01</v>
      </c>
      <c r="DH200" s="381">
        <f>DG200*(1-VLOOKUP($AW200,'MP-2019_Female'!$A$3:$CH$103,IF(DH$104&gt;2034,84,(60+(DH$104-$AX$104)))))</f>
        <v>1.01</v>
      </c>
      <c r="DI200" s="381">
        <f>DH200*(1-VLOOKUP($AW200,'MP-2019_Female'!$A$3:$CH$103,IF(DI$104&gt;2034,84,(60+(DI$104-$AX$104)))))</f>
        <v>1.01</v>
      </c>
      <c r="DJ200" s="381">
        <f>DI200*(1-VLOOKUP($AW200,'MP-2019_Female'!$A$3:$CH$103,IF(DJ$104&gt;2034,84,(60+(DJ$104-$AX$104)))))</f>
        <v>1.01</v>
      </c>
      <c r="DK200" s="381">
        <f>DJ200*(1-VLOOKUP($AW200,'MP-2019_Female'!$A$3:$CH$103,IF(DK$104&gt;2034,84,(60+(DK$104-$AX$104)))))</f>
        <v>1.01</v>
      </c>
      <c r="DL200" s="381">
        <f>DK200*(1-VLOOKUP($AW200,'MP-2019_Female'!$A$3:$CH$103,IF(DL$104&gt;2034,84,(60+(DL$104-$AX$104)))))</f>
        <v>1.01</v>
      </c>
      <c r="DM200" s="381">
        <f>DL200*(1-VLOOKUP($AW200,'MP-2019_Female'!$A$3:$CH$103,IF(DM$104&gt;2034,84,(60+(DM$104-$AX$104)))))</f>
        <v>1.01</v>
      </c>
      <c r="DN200" s="381">
        <f>DM200*(1-VLOOKUP($AW200,'MP-2019_Female'!$A$3:$CH$103,IF(DN$104&gt;2034,84,(60+(DN$104-$AX$104)))))</f>
        <v>1.01</v>
      </c>
      <c r="DO200" s="381">
        <f>DN200*(1-VLOOKUP($AW200,'MP-2019_Female'!$A$3:$CH$103,IF(DO$104&gt;2034,84,(60+(DO$104-$AX$104)))))</f>
        <v>1.01</v>
      </c>
      <c r="DP200" s="381">
        <f>DO200*(1-VLOOKUP($AW200,'MP-2019_Female'!$A$3:$CH$103,IF(DP$104&gt;2034,84,(60+(DP$104-$AX$104)))))</f>
        <v>1.01</v>
      </c>
      <c r="DQ200" s="381">
        <f>DP200*(1-VLOOKUP($AW200,'MP-2019_Female'!$A$3:$CH$103,IF(DQ$104&gt;2034,84,(60+(DQ$104-$AX$104)))))</f>
        <v>1.01</v>
      </c>
      <c r="DR200" s="381">
        <f>DQ200*(1-VLOOKUP($AW200,'MP-2019_Female'!$A$3:$CH$103,IF(DR$104&gt;2034,84,(60+(DR$104-$AX$104)))))</f>
        <v>1.01</v>
      </c>
      <c r="DS200" s="381">
        <f>DR200*(1-VLOOKUP($AW200,'MP-2019_Female'!$A$3:$CH$103,IF(DS$104&gt;2034,84,(60+(DS$104-$AX$104)))))</f>
        <v>1.01</v>
      </c>
      <c r="DT200" s="381">
        <f>DS200*(1-VLOOKUP($AW200,'MP-2019_Female'!$A$3:$CH$103,IF(DT$104&gt;2034,84,(60+(DT$104-$AX$104)))))</f>
        <v>1.01</v>
      </c>
      <c r="DU200" s="381">
        <f>DT200*(1-VLOOKUP($AW200,'MP-2019_Female'!$A$3:$CH$103,IF(DU$104&gt;2034,84,(60+(DU$104-$AX$104)))))</f>
        <v>1.01</v>
      </c>
      <c r="DV200" s="381">
        <f>DU200*(1-VLOOKUP($AW200,'MP-2019_Female'!$A$3:$CH$103,IF(DV$104&gt;2034,84,(60+(DV$104-$AX$104)))))</f>
        <v>1.01</v>
      </c>
      <c r="DW200" s="381">
        <f>DV200*(1-VLOOKUP($AW200,'MP-2019_Female'!$A$3:$CH$103,IF(DW$104&gt;2034,84,(60+(DW$104-$AX$104)))))</f>
        <v>1.01</v>
      </c>
      <c r="DX200" s="381">
        <f>DW200*(1-VLOOKUP($AW200,'MP-2019_Female'!$A$3:$CH$103,IF(DX$104&gt;2034,84,(60+(DX$104-$AX$104)))))</f>
        <v>1.01</v>
      </c>
      <c r="DY200" s="381">
        <f>DX200*(1-VLOOKUP($AW200,'MP-2019_Female'!$A$3:$CH$103,IF(DY$104&gt;2034,84,(60+(DY$104-$AX$104)))))</f>
        <v>1.01</v>
      </c>
      <c r="DZ200" s="381">
        <f>DY200*(1-VLOOKUP($AW200,'MP-2019_Female'!$A$3:$CH$103,IF(DZ$104&gt;2034,84,(60+(DZ$104-$AX$104)))))</f>
        <v>1.01</v>
      </c>
      <c r="EA200" s="381">
        <f>DZ200*(1-VLOOKUP($AW200,'MP-2019_Female'!$A$3:$CH$103,IF(EA$104&gt;2034,84,(60+(EA$104-$AX$104)))))</f>
        <v>1.01</v>
      </c>
      <c r="EB200" s="381">
        <f>EA200*(1-VLOOKUP($AW200,'MP-2019_Female'!$A$3:$CH$103,IF(EB$104&gt;2034,84,(60+(EB$104-$AX$104)))))</f>
        <v>1.01</v>
      </c>
      <c r="EC200" s="381">
        <f>EB200*(1-VLOOKUP($AW200,'MP-2019_Female'!$A$3:$CH$103,IF(EC$104&gt;2034,84,(60+(EC$104-$AX$104)))))</f>
        <v>1.01</v>
      </c>
      <c r="ED200" s="381">
        <f>EC200*(1-VLOOKUP($AW200,'MP-2019_Female'!$A$3:$CH$103,IF(ED$104&gt;2034,84,(60+(ED$104-$AX$104)))))</f>
        <v>1.01</v>
      </c>
      <c r="EE200" s="381">
        <f>ED200*(1-VLOOKUP($AW200,'MP-2019_Female'!$A$3:$CH$103,IF(EE$104&gt;2034,84,(60+(EE$104-$AX$104)))))</f>
        <v>1.01</v>
      </c>
      <c r="EF200" s="381">
        <f>EE200*(1-VLOOKUP($AW200,'MP-2019_Female'!$A$3:$CH$103,IF(EF$104&gt;2034,84,(60+(EF$104-$AX$104)))))</f>
        <v>1.01</v>
      </c>
      <c r="EG200" s="381">
        <f>EF200*(1-VLOOKUP($AW200,'MP-2019_Female'!$A$3:$CH$103,IF(EG$104&gt;2034,84,(60+(EG$104-$AX$104)))))</f>
        <v>1.01</v>
      </c>
      <c r="EH200" s="381">
        <f>EG200*(1-VLOOKUP($AW200,'MP-2019_Female'!$A$3:$CH$103,IF(EH$104&gt;2034,84,(60+(EH$104-$AX$104)))))</f>
        <v>1.01</v>
      </c>
      <c r="EI200" s="381">
        <f>EH200*(1-VLOOKUP($AW200,'MP-2019_Female'!$A$3:$CH$103,IF(EI$104&gt;2034,84,(60+(EI$104-$AX$104)))))</f>
        <v>1.01</v>
      </c>
      <c r="EJ200" s="381">
        <f>EI200*(1-VLOOKUP($AW200,'MP-2019_Female'!$A$3:$CH$103,IF(EJ$104&gt;2034,84,(60+(EJ$104-$AX$104)))))</f>
        <v>1.01</v>
      </c>
      <c r="EK200" s="381">
        <f>EJ200*(1-VLOOKUP($AW200,'MP-2019_Female'!$A$3:$CH$103,IF(EK$104&gt;2034,84,(60+(EK$104-$AX$104)))))</f>
        <v>1.01</v>
      </c>
      <c r="EL200" s="381">
        <f>EK200*(1-VLOOKUP($AW200,'MP-2019_Female'!$A$3:$CH$103,IF(EL$104&gt;2034,84,(60+(EL$104-$AX$104)))))</f>
        <v>1.01</v>
      </c>
      <c r="EM200" s="381">
        <f>EL200*(1-VLOOKUP($AW200,'MP-2019_Female'!$A$3:$CH$103,IF(EM$104&gt;2034,84,(60+(EM$104-$AX$104)))))</f>
        <v>1.01</v>
      </c>
      <c r="EN200" s="381">
        <f>EM200*(1-VLOOKUP($AW200,'MP-2019_Female'!$A$3:$CH$103,IF(EN$104&gt;2034,84,(60+(EN$104-$AX$104)))))</f>
        <v>1.01</v>
      </c>
      <c r="EO200" s="381">
        <f>EN200*(1-VLOOKUP($AW200,'MP-2019_Female'!$A$3:$CH$103,IF(EO$104&gt;2034,84,(60+(EO$104-$AX$104)))))</f>
        <v>1.01</v>
      </c>
      <c r="EP200" s="381">
        <f>EO200*(1-VLOOKUP($AW200,'MP-2019_Female'!$A$3:$CH$103,IF(EP$104&gt;2034,84,(60+(EP$104-$AX$104)))))</f>
        <v>1.01</v>
      </c>
      <c r="EQ200" s="381">
        <f>EP200*(1-VLOOKUP($AW200,'MP-2019_Female'!$A$3:$CH$103,IF(EQ$104&gt;2034,84,(60+(EQ$104-$AX$104)))))</f>
        <v>1.01</v>
      </c>
      <c r="ER200" s="381">
        <f>EQ200*(1-VLOOKUP($AW200,'MP-2019_Female'!$A$3:$CH$103,IF(ER$104&gt;2034,84,(60+(ER$104-$AX$104)))))</f>
        <v>1.01</v>
      </c>
      <c r="ES200" s="381">
        <f>ER200*(1-VLOOKUP($AW200,'MP-2019_Female'!$A$3:$CH$103,IF(ES$104&gt;2034,84,(60+(ES$104-$AX$104)))))</f>
        <v>1.01</v>
      </c>
      <c r="ET200" s="381">
        <f>ES200*(1-VLOOKUP($AW200,'MP-2019_Female'!$A$3:$CH$103,IF(ET$104&gt;2034,84,(60+(ET$104-$AX$104)))))</f>
        <v>1.01</v>
      </c>
      <c r="EU200" s="381">
        <f>ET200*(1-VLOOKUP($AW200,'MP-2019_Female'!$A$3:$CH$103,IF(EU$104&gt;2034,84,(60+(EU$104-$AX$104)))))</f>
        <v>1.01</v>
      </c>
      <c r="EV200" s="381">
        <f>EU200*(1-VLOOKUP($AW200,'MP-2019_Female'!$A$3:$CH$103,IF(EV$104&gt;2034,84,(60+(EV$104-$AX$104)))))</f>
        <v>1.01</v>
      </c>
      <c r="EW200" s="381">
        <f>EV200*(1-VLOOKUP($AW200,'MP-2019_Female'!$A$3:$CH$103,IF(EW$104&gt;2034,84,(60+(EW$104-$AX$104)))))</f>
        <v>1.01</v>
      </c>
      <c r="EX200" s="381">
        <f>EW200*(1-VLOOKUP($AW200,'MP-2019_Female'!$A$3:$CH$103,IF(EX$104&gt;2034,84,(60+(EX$104-$AX$104)))))</f>
        <v>1.01</v>
      </c>
      <c r="EY200" s="381">
        <f>EX200*(1-VLOOKUP($AW200,'MP-2019_Female'!$A$3:$CH$103,IF(EY$104&gt;2034,84,(60+(EY$104-$AX$104)))))</f>
        <v>1.01</v>
      </c>
      <c r="EZ200" s="381">
        <f>EY200*(1-VLOOKUP($AW200,'MP-2019_Female'!$A$3:$CH$103,IF(EZ$104&gt;2034,84,(60+(EZ$104-$AX$104)))))</f>
        <v>1.01</v>
      </c>
      <c r="FA200" s="381">
        <f>EZ200*(1-VLOOKUP($AW200,'MP-2019_Female'!$A$3:$CH$103,IF(FA$104&gt;2034,84,(60+(FA$104-$AX$104)))))</f>
        <v>1.01</v>
      </c>
      <c r="FB200" s="381">
        <f>FA200*(1-VLOOKUP($AW200,'MP-2019_Female'!$A$3:$CH$103,IF(FB$104&gt;2034,84,(60+(FB$104-$AX$104)))))</f>
        <v>1.01</v>
      </c>
      <c r="FC200" s="381">
        <f>FB200*(1-VLOOKUP($AW200,'MP-2019_Female'!$A$3:$CH$103,IF(FC$104&gt;2034,84,(60+(FC$104-$AX$104)))))</f>
        <v>1.01</v>
      </c>
      <c r="FD200" s="381">
        <f>FC200*(1-VLOOKUP($AW200,'MP-2019_Female'!$A$3:$CH$103,IF(FD$104&gt;2034,84,(60+(FD$104-$AX$104)))))</f>
        <v>1.01</v>
      </c>
      <c r="FE200" s="381">
        <f>FD200*(1-VLOOKUP($AW200,'MP-2019_Female'!$A$3:$CH$103,IF(FE$104&gt;2034,84,(60+(FE$104-$AX$104)))))</f>
        <v>1.01</v>
      </c>
      <c r="FF200" s="381">
        <f>FE200*(1-VLOOKUP($AW200,'MP-2019_Female'!$A$3:$CH$103,IF(FF$104&gt;2034,84,(60+(FF$104-$AX$104)))))</f>
        <v>1.01</v>
      </c>
      <c r="FG200" s="381">
        <f>FF200*(1-VLOOKUP($AW200,'MP-2019_Female'!$A$3:$CH$103,IF(FG$104&gt;2034,84,(60+(FG$104-$AX$104)))))</f>
        <v>1.01</v>
      </c>
      <c r="FH200" s="381">
        <f>FG200*(1-VLOOKUP($AW200,'MP-2019_Female'!$A$3:$CH$103,IF(FH$104&gt;2034,84,(60+(FH$104-$AX$104)))))</f>
        <v>1.01</v>
      </c>
      <c r="FI200" s="381">
        <f>FH200*(1-VLOOKUP($AW200,'MP-2019_Female'!$A$3:$CH$103,IF(FI$104&gt;2034,84,(60+(FI$104-$AX$104)))))</f>
        <v>1.01</v>
      </c>
      <c r="FJ200" s="381">
        <f>FI200*(1-VLOOKUP($AW200,'MP-2019_Female'!$A$3:$CH$103,IF(FJ$104&gt;2034,84,(60+(FJ$104-$AX$104)))))</f>
        <v>1.01</v>
      </c>
      <c r="FK200" s="381">
        <f>FJ200*(1-VLOOKUP($AW200,'MP-2019_Female'!$A$3:$CH$103,IF(FK$104&gt;2034,84,(60+(FK$104-$AX$104)))))</f>
        <v>1.01</v>
      </c>
      <c r="FL200" s="381">
        <f>FK200*(1-VLOOKUP($AW200,'MP-2019_Female'!$A$3:$CH$103,IF(FL$104&gt;2034,84,(60+(FL$104-$AX$104)))))</f>
        <v>1.01</v>
      </c>
      <c r="FM200" s="381">
        <f>FL200*(1-VLOOKUP($AW200,'MP-2019_Female'!$A$3:$CH$103,IF(FM$104&gt;2034,84,(60+(FM$104-$AX$104)))))</f>
        <v>1.01</v>
      </c>
      <c r="FN200" s="381">
        <f>FM200*(1-VLOOKUP($AW200,'MP-2019_Female'!$A$3:$CH$103,IF(FN$104&gt;2034,84,(60+(FN$104-$AX$104)))))</f>
        <v>1.01</v>
      </c>
    </row>
  </sheetData>
  <mergeCells count="10">
    <mergeCell ref="B1:D1"/>
    <mergeCell ref="E1:G1"/>
    <mergeCell ref="J5:O5"/>
    <mergeCell ref="AF2:AL2"/>
    <mergeCell ref="AF4:AH4"/>
    <mergeCell ref="AJ4:AL4"/>
    <mergeCell ref="M6:O6"/>
    <mergeCell ref="J6:L6"/>
    <mergeCell ref="T4:W4"/>
    <mergeCell ref="Y4:AB4"/>
  </mergeCells>
  <hyperlinks>
    <hyperlink ref="AO14" r:id="rId1" xr:uid="{00000000-0004-0000-0400-000000000000}"/>
    <hyperlink ref="AO13" r:id="rId2" xr:uid="{00000000-0004-0000-0400-000001000000}"/>
    <hyperlink ref="J50" r:id="rId3" xr:uid="{DAE26A24-6735-3B4C-813E-CF1A0C1CCF67}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76"/>
  <sheetViews>
    <sheetView zoomScaleNormal="70"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AJ26" sqref="AJ26"/>
    </sheetView>
  </sheetViews>
  <sheetFormatPr baseColWidth="10" defaultColWidth="10.83203125" defaultRowHeight="16"/>
  <cols>
    <col min="1" max="1" width="7.1640625" style="24" customWidth="1"/>
    <col min="2" max="21" width="7.1640625" style="22" customWidth="1"/>
    <col min="22" max="32" width="9.6640625" style="22" customWidth="1"/>
    <col min="33" max="33" width="13.33203125" style="22" customWidth="1"/>
    <col min="34" max="34" width="12.83203125" style="22" customWidth="1"/>
    <col min="35" max="52" width="7.1640625" style="22" customWidth="1"/>
    <col min="53" max="57" width="7.1640625" style="162" customWidth="1"/>
    <col min="58" max="16384" width="10.83203125" style="22"/>
  </cols>
  <sheetData>
    <row r="1" spans="1:57">
      <c r="A1" s="368" t="s">
        <v>186</v>
      </c>
      <c r="B1" s="166"/>
      <c r="C1" s="166"/>
      <c r="D1" s="264"/>
      <c r="E1" s="264"/>
      <c r="F1" s="264"/>
      <c r="G1" s="264"/>
      <c r="H1" s="264"/>
      <c r="I1" s="264"/>
      <c r="J1" s="367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367"/>
      <c r="BA1" s="163"/>
    </row>
    <row r="2" spans="1:57">
      <c r="A2" s="25"/>
      <c r="AH2" s="394"/>
    </row>
    <row r="3" spans="1:57" s="23" customFormat="1" ht="68">
      <c r="A3" s="26" t="s">
        <v>56</v>
      </c>
      <c r="B3" s="27">
        <v>25</v>
      </c>
      <c r="C3" s="27">
        <v>26</v>
      </c>
      <c r="D3" s="27">
        <v>27</v>
      </c>
      <c r="E3" s="27">
        <v>28</v>
      </c>
      <c r="F3" s="27">
        <v>29</v>
      </c>
      <c r="G3" s="27">
        <v>30</v>
      </c>
      <c r="H3" s="27">
        <v>31</v>
      </c>
      <c r="I3" s="27">
        <v>32</v>
      </c>
      <c r="J3" s="27">
        <v>33</v>
      </c>
      <c r="K3" s="27">
        <v>34</v>
      </c>
      <c r="L3" s="27">
        <v>35</v>
      </c>
      <c r="M3" s="27">
        <v>36</v>
      </c>
      <c r="N3" s="27">
        <v>37</v>
      </c>
      <c r="O3" s="27">
        <v>38</v>
      </c>
      <c r="P3" s="27">
        <v>39</v>
      </c>
      <c r="Q3" s="27">
        <v>40</v>
      </c>
      <c r="R3" s="27">
        <v>41</v>
      </c>
      <c r="S3" s="27">
        <v>42</v>
      </c>
      <c r="T3" s="27">
        <v>43</v>
      </c>
      <c r="U3" s="27">
        <v>44</v>
      </c>
      <c r="V3" s="27">
        <v>45</v>
      </c>
      <c r="W3" s="27">
        <v>46</v>
      </c>
      <c r="X3" s="27">
        <v>47</v>
      </c>
      <c r="Y3" s="27">
        <v>48</v>
      </c>
      <c r="Z3" s="27">
        <v>49</v>
      </c>
      <c r="AA3" s="27">
        <v>50</v>
      </c>
      <c r="AB3" s="27">
        <v>51</v>
      </c>
      <c r="AC3" s="27">
        <v>52</v>
      </c>
      <c r="AD3" s="27">
        <v>53</v>
      </c>
      <c r="AE3" s="27">
        <v>54</v>
      </c>
      <c r="AF3" s="27">
        <v>55</v>
      </c>
      <c r="AG3" s="27">
        <v>56</v>
      </c>
      <c r="AH3" s="27">
        <v>57</v>
      </c>
      <c r="AI3" s="27">
        <v>58</v>
      </c>
      <c r="AJ3" s="27">
        <v>59</v>
      </c>
      <c r="AK3" s="27">
        <v>60</v>
      </c>
      <c r="AL3" s="27">
        <v>61</v>
      </c>
      <c r="AM3" s="27">
        <v>62</v>
      </c>
      <c r="AN3" s="27">
        <v>63</v>
      </c>
      <c r="AO3" s="27">
        <v>64</v>
      </c>
      <c r="AP3" s="27">
        <v>65</v>
      </c>
      <c r="AQ3" s="27">
        <v>66</v>
      </c>
      <c r="AR3" s="27">
        <v>67</v>
      </c>
      <c r="AS3" s="27">
        <v>68</v>
      </c>
      <c r="AT3" s="27">
        <v>69</v>
      </c>
      <c r="AU3" s="27">
        <v>70</v>
      </c>
      <c r="AV3" s="27">
        <v>71</v>
      </c>
      <c r="AW3" s="27">
        <v>72</v>
      </c>
      <c r="AX3" s="27">
        <v>73</v>
      </c>
      <c r="AY3" s="27">
        <v>74</v>
      </c>
      <c r="AZ3" s="27">
        <v>75</v>
      </c>
      <c r="BA3" s="159">
        <f>AZ3+1</f>
        <v>76</v>
      </c>
      <c r="BB3" s="159">
        <f t="shared" ref="BB3:BE3" si="0">BA3+1</f>
        <v>77</v>
      </c>
      <c r="BC3" s="159">
        <f t="shared" si="0"/>
        <v>78</v>
      </c>
      <c r="BD3" s="159">
        <f t="shared" si="0"/>
        <v>79</v>
      </c>
      <c r="BE3" s="159">
        <f t="shared" si="0"/>
        <v>80</v>
      </c>
    </row>
    <row r="4" spans="1:57" s="23" customFormat="1">
      <c r="A4" s="25">
        <v>3</v>
      </c>
      <c r="B4" s="343">
        <v>0</v>
      </c>
      <c r="C4" s="343">
        <v>0</v>
      </c>
      <c r="D4" s="343">
        <v>0</v>
      </c>
      <c r="E4" s="343">
        <v>0</v>
      </c>
      <c r="F4" s="343">
        <v>0</v>
      </c>
      <c r="G4" s="343">
        <v>0</v>
      </c>
      <c r="H4" s="343">
        <v>0</v>
      </c>
      <c r="I4" s="343">
        <v>0</v>
      </c>
      <c r="J4" s="343">
        <v>0</v>
      </c>
      <c r="K4" s="343">
        <v>0</v>
      </c>
      <c r="L4" s="343">
        <v>0</v>
      </c>
      <c r="M4" s="343">
        <v>0</v>
      </c>
      <c r="N4" s="343">
        <v>0</v>
      </c>
      <c r="O4" s="343">
        <v>0</v>
      </c>
      <c r="P4" s="343">
        <v>0</v>
      </c>
      <c r="Q4" s="343">
        <v>0</v>
      </c>
      <c r="R4" s="343">
        <v>0</v>
      </c>
      <c r="S4" s="343">
        <v>0</v>
      </c>
      <c r="T4" s="343">
        <v>0</v>
      </c>
      <c r="U4" s="343">
        <v>0</v>
      </c>
      <c r="V4" s="343">
        <v>0</v>
      </c>
      <c r="W4" s="343">
        <v>0</v>
      </c>
      <c r="X4" s="343">
        <v>0</v>
      </c>
      <c r="Y4" s="343">
        <v>0</v>
      </c>
      <c r="Z4" s="343">
        <v>0</v>
      </c>
      <c r="AA4" s="343">
        <v>0</v>
      </c>
      <c r="AB4" s="343">
        <v>0</v>
      </c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451">
        <f>1-(2/3/100*12*(Main!$B$14-ReplacementRates!AK$3))</f>
        <v>0.60000000000000009</v>
      </c>
      <c r="AL4" s="451">
        <f>1-(2/3/100*12*(Main!$B$14-ReplacementRates!AL$3))</f>
        <v>0.68</v>
      </c>
      <c r="AM4" s="451">
        <f>1-(2/3/100*12*(Main!$B$14-ReplacementRates!AM$3))</f>
        <v>0.76</v>
      </c>
      <c r="AN4" s="451">
        <f>1-(2/3/100*12*(Main!$B$14-ReplacementRates!AN$3))</f>
        <v>0.84000000000000008</v>
      </c>
      <c r="AO4" s="451">
        <f>1-(2/3/100*12*(Main!$B$14-ReplacementRates!AO$3))</f>
        <v>0.92</v>
      </c>
      <c r="AP4" s="342">
        <f>IF(AP$3&gt;=Main!$B$14,100%,IF(AND(AP$3+$A4&gt;=Main!$B$19,AP$3&gt;=Main!$B$18),100%,0%))</f>
        <v>1</v>
      </c>
      <c r="AQ4" s="341">
        <f>IF(AQ$3&gt;=Main!$B$14,100%,IF(AND(AQ$3+$A4&gt;=Main!$B$19,AQ$3&gt;=Main!$B$18),100%,0%))</f>
        <v>1</v>
      </c>
      <c r="AR4" s="341">
        <f>IF(AR$3&gt;=Main!$B$14,100%,IF(AND(AR$3+$A4&gt;=Main!$B$19,AR$3&gt;=Main!$B$18),100%,0%))</f>
        <v>1</v>
      </c>
      <c r="AS4" s="341">
        <f>IF(AS$3&gt;=Main!$B$14,100%,IF(AND(AS$3+$A4&gt;=Main!$B$19,AS$3&gt;=Main!$B$18),100%,0%))</f>
        <v>1</v>
      </c>
      <c r="AT4" s="341">
        <f>IF(AT$3&gt;=Main!$B$14,100%,IF(AND(AT$3+$A4&gt;=Main!$B$19,AT$3&gt;=Main!$B$18),100%,0%))</f>
        <v>1</v>
      </c>
      <c r="AU4" s="341">
        <f>IF(AU$3&gt;=Main!$B$14,100%,IF(AND(AU$3+$A4&gt;=Main!$B$19,AU$3&gt;=Main!$B$18),100%,0%))</f>
        <v>1</v>
      </c>
      <c r="AV4" s="341">
        <f>IF(AV$3&gt;=Main!$B$14,100%,IF(AND(AV$3+$A4&gt;=Main!$B$19,AV$3&gt;=Main!$B$18),100%,0%))</f>
        <v>1</v>
      </c>
      <c r="AW4" s="341">
        <f>IF(AW$3&gt;=Main!$B$14,100%,IF(AND(AW$3+$A4&gt;=Main!$B$19,AW$3&gt;=Main!$B$18),100%,0%))</f>
        <v>1</v>
      </c>
      <c r="AX4" s="341">
        <f>IF(AX$3&gt;=Main!$B$14,100%,IF(AND(AX$3+$A4&gt;=Main!$B$19,AX$3&gt;=Main!$B$18),100%,0%))</f>
        <v>1</v>
      </c>
      <c r="AY4" s="341">
        <f>IF(AY$3&gt;=Main!$B$14,100%,IF(AND(AY$3+$A4&gt;=Main!$B$19,AY$3&gt;=Main!$B$18),100%,0%))</f>
        <v>1</v>
      </c>
      <c r="AZ4" s="341">
        <f>IF(AZ$3&gt;=Main!$B$14,100%,IF(AND(AZ$3+$A4&gt;=Main!$B$19,AZ$3&gt;=Main!$B$18),100%,0%))</f>
        <v>1</v>
      </c>
      <c r="BA4" s="341">
        <f>IF(BA$3&gt;=Main!$B$14,100%,IF(AND(BA$3+$A4&gt;=Main!$B$19,BA$3&gt;=Main!$B$18),100%,0%))</f>
        <v>1</v>
      </c>
      <c r="BB4" s="341">
        <f>IF(BB$3&gt;=Main!$B$14,100%,IF(AND(BB$3+$A4&gt;=Main!$B$19,BB$3&gt;=Main!$B$18),100%,0%))</f>
        <v>1</v>
      </c>
      <c r="BC4" s="341">
        <f>IF(BC$3&gt;=Main!$B$14,100%,IF(AND(BC$3+$A4&gt;=Main!$B$19,BC$3&gt;=Main!$B$18),100%,0%))</f>
        <v>1</v>
      </c>
      <c r="BD4" s="341">
        <f>IF(BD$3&gt;=Main!$B$14,100%,IF(AND(BD$3+$A4&gt;=Main!$B$19,BD$3&gt;=Main!$B$18),100%,0%))</f>
        <v>1</v>
      </c>
      <c r="BE4" s="341">
        <f>IF(BE$3&gt;=Main!$B$14,100%,IF(AND(BE$3+$A4&gt;=Main!$B$19,BE$3&gt;=Main!$B$18),100%,0%))</f>
        <v>1</v>
      </c>
    </row>
    <row r="5" spans="1:57" s="23" customFormat="1">
      <c r="A5" s="25">
        <v>4</v>
      </c>
      <c r="B5" s="343">
        <v>0</v>
      </c>
      <c r="C5" s="343">
        <v>0</v>
      </c>
      <c r="D5" s="343">
        <v>0</v>
      </c>
      <c r="E5" s="343">
        <v>0</v>
      </c>
      <c r="F5" s="343">
        <v>0</v>
      </c>
      <c r="G5" s="343">
        <v>0</v>
      </c>
      <c r="H5" s="343">
        <v>0</v>
      </c>
      <c r="I5" s="343">
        <v>0</v>
      </c>
      <c r="J5" s="343">
        <v>0</v>
      </c>
      <c r="K5" s="343">
        <v>0</v>
      </c>
      <c r="L5" s="343">
        <v>0</v>
      </c>
      <c r="M5" s="343">
        <v>0</v>
      </c>
      <c r="N5" s="343">
        <v>0</v>
      </c>
      <c r="O5" s="343">
        <v>0</v>
      </c>
      <c r="P5" s="343">
        <v>0</v>
      </c>
      <c r="Q5" s="343">
        <v>0</v>
      </c>
      <c r="R5" s="343">
        <v>0</v>
      </c>
      <c r="S5" s="343">
        <v>0</v>
      </c>
      <c r="T5" s="343">
        <v>0</v>
      </c>
      <c r="U5" s="343">
        <v>0</v>
      </c>
      <c r="V5" s="343">
        <v>0</v>
      </c>
      <c r="W5" s="343">
        <v>0</v>
      </c>
      <c r="X5" s="343">
        <v>0</v>
      </c>
      <c r="Y5" s="343">
        <v>0</v>
      </c>
      <c r="Z5" s="343">
        <v>0</v>
      </c>
      <c r="AA5" s="343">
        <v>0</v>
      </c>
      <c r="AB5" s="343">
        <v>0</v>
      </c>
      <c r="AC5" s="343">
        <v>0</v>
      </c>
      <c r="AD5" s="343">
        <v>0</v>
      </c>
      <c r="AE5" s="343">
        <v>0</v>
      </c>
      <c r="AF5" s="343">
        <v>0</v>
      </c>
      <c r="AG5" s="343">
        <v>0</v>
      </c>
      <c r="AH5" s="343">
        <v>0</v>
      </c>
      <c r="AI5" s="343">
        <v>0</v>
      </c>
      <c r="AJ5" s="343">
        <v>0</v>
      </c>
      <c r="AK5" s="451">
        <f>1-(2/3/100*12*(Main!$B$14-ReplacementRates!AK$3))</f>
        <v>0.60000000000000009</v>
      </c>
      <c r="AL5" s="451">
        <f>1-(2/3/100*12*(Main!$B$14-ReplacementRates!AL$3))</f>
        <v>0.68</v>
      </c>
      <c r="AM5" s="451">
        <f>1-(2/3/100*12*(Main!$B$14-ReplacementRates!AM$3))</f>
        <v>0.76</v>
      </c>
      <c r="AN5" s="451">
        <f>1-(2/3/100*12*(Main!$B$14-ReplacementRates!AN$3))</f>
        <v>0.84000000000000008</v>
      </c>
      <c r="AO5" s="451">
        <f>1-(2/3/100*12*(Main!$B$14-ReplacementRates!AO$3))</f>
        <v>0.92</v>
      </c>
      <c r="AP5" s="342">
        <f>IF(AP$3&gt;=Main!$B$14,100%,IF(AND(AP$3+$A5&gt;=Main!$B$19,AP$3&gt;=Main!$B$18),100%,0%))</f>
        <v>1</v>
      </c>
      <c r="AQ5" s="341">
        <f>IF(AQ$3&gt;=Main!$B$14,100%,IF(AND(AQ$3+$A5&gt;=Main!$B$19,AQ$3&gt;=Main!$B$18),100%,0%))</f>
        <v>1</v>
      </c>
      <c r="AR5" s="341">
        <f>IF(AR$3&gt;=Main!$B$14,100%,IF(AND(AR$3+$A5&gt;=Main!$B$19,AR$3&gt;=Main!$B$18),100%,0%))</f>
        <v>1</v>
      </c>
      <c r="AS5" s="341">
        <f>IF(AS$3&gt;=Main!$B$14,100%,IF(AND(AS$3+$A5&gt;=Main!$B$19,AS$3&gt;=Main!$B$18),100%,0%))</f>
        <v>1</v>
      </c>
      <c r="AT5" s="341">
        <f>IF(AT$3&gt;=Main!$B$14,100%,IF(AND(AT$3+$A5&gt;=Main!$B$19,AT$3&gt;=Main!$B$18),100%,0%))</f>
        <v>1</v>
      </c>
      <c r="AU5" s="341">
        <f>IF(AU$3&gt;=Main!$B$14,100%,IF(AND(AU$3+$A5&gt;=Main!$B$19,AU$3&gt;=Main!$B$18),100%,0%))</f>
        <v>1</v>
      </c>
      <c r="AV5" s="341">
        <f>IF(AV$3&gt;=Main!$B$14,100%,IF(AND(AV$3+$A5&gt;=Main!$B$19,AV$3&gt;=Main!$B$18),100%,0%))</f>
        <v>1</v>
      </c>
      <c r="AW5" s="341">
        <f>IF(AW$3&gt;=Main!$B$14,100%,IF(AND(AW$3+$A5&gt;=Main!$B$19,AW$3&gt;=Main!$B$18),100%,0%))</f>
        <v>1</v>
      </c>
      <c r="AX5" s="341">
        <f>IF(AX$3&gt;=Main!$B$14,100%,IF(AND(AX$3+$A5&gt;=Main!$B$19,AX$3&gt;=Main!$B$18),100%,0%))</f>
        <v>1</v>
      </c>
      <c r="AY5" s="341">
        <f>IF(AY$3&gt;=Main!$B$14,100%,IF(AND(AY$3+$A5&gt;=Main!$B$19,AY$3&gt;=Main!$B$18),100%,0%))</f>
        <v>1</v>
      </c>
      <c r="AZ5" s="341">
        <f>IF(AZ$3&gt;=Main!$B$14,100%,IF(AND(AZ$3+$A5&gt;=Main!$B$19,AZ$3&gt;=Main!$B$18),100%,0%))</f>
        <v>1</v>
      </c>
      <c r="BA5" s="341">
        <f>IF(BA$3&gt;=Main!$B$14,100%,IF(AND(BA$3+$A5&gt;=Main!$B$19,BA$3&gt;=Main!$B$18),100%,0%))</f>
        <v>1</v>
      </c>
      <c r="BB5" s="341">
        <f>IF(BB$3&gt;=Main!$B$14,100%,IF(AND(BB$3+$A5&gt;=Main!$B$19,BB$3&gt;=Main!$B$18),100%,0%))</f>
        <v>1</v>
      </c>
      <c r="BC5" s="341">
        <f>IF(BC$3&gt;=Main!$B$14,100%,IF(AND(BC$3+$A5&gt;=Main!$B$19,BC$3&gt;=Main!$B$18),100%,0%))</f>
        <v>1</v>
      </c>
      <c r="BD5" s="341">
        <f>IF(BD$3&gt;=Main!$B$14,100%,IF(AND(BD$3+$A5&gt;=Main!$B$19,BD$3&gt;=Main!$B$18),100%,0%))</f>
        <v>1</v>
      </c>
      <c r="BE5" s="341">
        <f>IF(BE$3&gt;=Main!$B$14,100%,IF(AND(BE$3+$A5&gt;=Main!$B$19,BE$3&gt;=Main!$B$18),100%,0%))</f>
        <v>1</v>
      </c>
    </row>
    <row r="6" spans="1:57">
      <c r="A6" s="25">
        <v>5</v>
      </c>
      <c r="B6" s="343">
        <v>0</v>
      </c>
      <c r="C6" s="343">
        <v>0</v>
      </c>
      <c r="D6" s="343">
        <v>0</v>
      </c>
      <c r="E6" s="343">
        <v>0</v>
      </c>
      <c r="F6" s="343">
        <v>0</v>
      </c>
      <c r="G6" s="343">
        <v>0</v>
      </c>
      <c r="H6" s="343">
        <v>0</v>
      </c>
      <c r="I6" s="343">
        <v>0</v>
      </c>
      <c r="J6" s="343">
        <v>0</v>
      </c>
      <c r="K6" s="343">
        <v>0</v>
      </c>
      <c r="L6" s="343">
        <v>0</v>
      </c>
      <c r="M6" s="343">
        <v>0</v>
      </c>
      <c r="N6" s="343">
        <v>0</v>
      </c>
      <c r="O6" s="343">
        <v>0</v>
      </c>
      <c r="P6" s="343">
        <v>0</v>
      </c>
      <c r="Q6" s="343">
        <v>0</v>
      </c>
      <c r="R6" s="343">
        <v>0</v>
      </c>
      <c r="S6" s="343">
        <v>0</v>
      </c>
      <c r="T6" s="343">
        <v>0</v>
      </c>
      <c r="U6" s="343">
        <v>0</v>
      </c>
      <c r="V6" s="343">
        <v>0</v>
      </c>
      <c r="W6" s="343">
        <v>0</v>
      </c>
      <c r="X6" s="343">
        <v>0</v>
      </c>
      <c r="Y6" s="343">
        <v>0</v>
      </c>
      <c r="Z6" s="343">
        <v>0</v>
      </c>
      <c r="AA6" s="343">
        <v>0</v>
      </c>
      <c r="AB6" s="343">
        <v>0</v>
      </c>
      <c r="AC6" s="343">
        <v>0</v>
      </c>
      <c r="AD6" s="343">
        <v>0</v>
      </c>
      <c r="AE6" s="343">
        <v>0</v>
      </c>
      <c r="AF6" s="343">
        <v>0</v>
      </c>
      <c r="AG6" s="343">
        <v>0</v>
      </c>
      <c r="AH6" s="343">
        <v>0</v>
      </c>
      <c r="AI6" s="343">
        <v>0</v>
      </c>
      <c r="AJ6" s="343">
        <v>0</v>
      </c>
      <c r="AK6" s="451">
        <f>1-(2/3/100*12*(Main!$B$14-ReplacementRates!AK$3))</f>
        <v>0.60000000000000009</v>
      </c>
      <c r="AL6" s="451">
        <f>1-(2/3/100*12*(Main!$B$14-ReplacementRates!AL$3))</f>
        <v>0.68</v>
      </c>
      <c r="AM6" s="451">
        <f>1-(2/3/100*12*(Main!$B$14-ReplacementRates!AM$3))</f>
        <v>0.76</v>
      </c>
      <c r="AN6" s="451">
        <f>1-(2/3/100*12*(Main!$B$14-ReplacementRates!AN$3))</f>
        <v>0.84000000000000008</v>
      </c>
      <c r="AO6" s="451">
        <f>1-(2/3/100*12*(Main!$B$14-ReplacementRates!AO$3))</f>
        <v>0.92</v>
      </c>
      <c r="AP6" s="342">
        <f>IF(AP$3&gt;=Main!$B$14,100%,IF(AND(AP$3+$A6&gt;=Main!$B$19,AP$3&gt;=Main!$B$18),100%,0%))</f>
        <v>1</v>
      </c>
      <c r="AQ6" s="341">
        <f>IF(AQ$3&gt;=Main!$B$14,100%,IF(AND(AQ$3+$A6&gt;=Main!$B$19,AQ$3&gt;=Main!$B$18),100%,0%))</f>
        <v>1</v>
      </c>
      <c r="AR6" s="341">
        <f>IF(AR$3&gt;=Main!$B$14,100%,IF(AND(AR$3+$A6&gt;=Main!$B$19,AR$3&gt;=Main!$B$18),100%,0%))</f>
        <v>1</v>
      </c>
      <c r="AS6" s="341">
        <f>IF(AS$3&gt;=Main!$B$14,100%,IF(AND(AS$3+$A6&gt;=Main!$B$19,AS$3&gt;=Main!$B$18),100%,0%))</f>
        <v>1</v>
      </c>
      <c r="AT6" s="341">
        <f>IF(AT$3&gt;=Main!$B$14,100%,IF(AND(AT$3+$A6&gt;=Main!$B$19,AT$3&gt;=Main!$B$18),100%,0%))</f>
        <v>1</v>
      </c>
      <c r="AU6" s="341">
        <f>IF(AU$3&gt;=Main!$B$14,100%,IF(AND(AU$3+$A6&gt;=Main!$B$19,AU$3&gt;=Main!$B$18),100%,0%))</f>
        <v>1</v>
      </c>
      <c r="AV6" s="341">
        <f>IF(AV$3&gt;=Main!$B$14,100%,IF(AND(AV$3+$A6&gt;=Main!$B$19,AV$3&gt;=Main!$B$18),100%,0%))</f>
        <v>1</v>
      </c>
      <c r="AW6" s="341">
        <f>IF(AW$3&gt;=Main!$B$14,100%,IF(AND(AW$3+$A6&gt;=Main!$B$19,AW$3&gt;=Main!$B$18),100%,0%))</f>
        <v>1</v>
      </c>
      <c r="AX6" s="341">
        <f>IF(AX$3&gt;=Main!$B$14,100%,IF(AND(AX$3+$A6&gt;=Main!$B$19,AX$3&gt;=Main!$B$18),100%,0%))</f>
        <v>1</v>
      </c>
      <c r="AY6" s="341">
        <f>IF(AY$3&gt;=Main!$B$14,100%,IF(AND(AY$3+$A6&gt;=Main!$B$19,AY$3&gt;=Main!$B$18),100%,0%))</f>
        <v>1</v>
      </c>
      <c r="AZ6" s="341">
        <f>IF(AZ$3&gt;=Main!$B$14,100%,IF(AND(AZ$3+$A6&gt;=Main!$B$19,AZ$3&gt;=Main!$B$18),100%,0%))</f>
        <v>1</v>
      </c>
      <c r="BA6" s="341">
        <f>IF(BA$3&gt;=Main!$B$14,100%,IF(AND(BA$3+$A6&gt;=Main!$B$19,BA$3&gt;=Main!$B$18),100%,0%))</f>
        <v>1</v>
      </c>
      <c r="BB6" s="341">
        <f>IF(BB$3&gt;=Main!$B$14,100%,IF(AND(BB$3+$A6&gt;=Main!$B$19,BB$3&gt;=Main!$B$18),100%,0%))</f>
        <v>1</v>
      </c>
      <c r="BC6" s="341">
        <f>IF(BC$3&gt;=Main!$B$14,100%,IF(AND(BC$3+$A6&gt;=Main!$B$19,BC$3&gt;=Main!$B$18),100%,0%))</f>
        <v>1</v>
      </c>
      <c r="BD6" s="341">
        <f>IF(BD$3&gt;=Main!$B$14,100%,IF(AND(BD$3+$A6&gt;=Main!$B$19,BD$3&gt;=Main!$B$18),100%,0%))</f>
        <v>1</v>
      </c>
      <c r="BE6" s="341">
        <f>IF(BE$3&gt;=Main!$B$14,100%,IF(AND(BE$3+$A6&gt;=Main!$B$19,BE$3&gt;=Main!$B$18),100%,0%))</f>
        <v>1</v>
      </c>
    </row>
    <row r="7" spans="1:57">
      <c r="A7" s="25">
        <v>6</v>
      </c>
      <c r="B7" s="343">
        <v>0</v>
      </c>
      <c r="C7" s="343">
        <v>0</v>
      </c>
      <c r="D7" s="343">
        <v>0</v>
      </c>
      <c r="E7" s="343">
        <v>0</v>
      </c>
      <c r="F7" s="343">
        <v>0</v>
      </c>
      <c r="G7" s="343">
        <v>0</v>
      </c>
      <c r="H7" s="343">
        <v>0</v>
      </c>
      <c r="I7" s="343">
        <v>0</v>
      </c>
      <c r="J7" s="343">
        <v>0</v>
      </c>
      <c r="K7" s="343">
        <v>0</v>
      </c>
      <c r="L7" s="343">
        <v>0</v>
      </c>
      <c r="M7" s="343">
        <v>0</v>
      </c>
      <c r="N7" s="343">
        <v>0</v>
      </c>
      <c r="O7" s="343">
        <v>0</v>
      </c>
      <c r="P7" s="343">
        <v>0</v>
      </c>
      <c r="Q7" s="343">
        <v>0</v>
      </c>
      <c r="R7" s="343">
        <v>0</v>
      </c>
      <c r="S7" s="343">
        <v>0</v>
      </c>
      <c r="T7" s="343">
        <v>0</v>
      </c>
      <c r="U7" s="343">
        <v>0</v>
      </c>
      <c r="V7" s="343">
        <v>0</v>
      </c>
      <c r="W7" s="343">
        <v>0</v>
      </c>
      <c r="X7" s="343">
        <v>0</v>
      </c>
      <c r="Y7" s="343">
        <v>0</v>
      </c>
      <c r="Z7" s="343">
        <v>0</v>
      </c>
      <c r="AA7" s="343">
        <v>0</v>
      </c>
      <c r="AB7" s="343">
        <v>0</v>
      </c>
      <c r="AC7" s="343">
        <v>0</v>
      </c>
      <c r="AD7" s="343">
        <v>0</v>
      </c>
      <c r="AE7" s="343">
        <v>0</v>
      </c>
      <c r="AF7" s="343">
        <v>0</v>
      </c>
      <c r="AG7" s="343">
        <v>0</v>
      </c>
      <c r="AH7" s="343">
        <v>0</v>
      </c>
      <c r="AI7" s="343">
        <v>0</v>
      </c>
      <c r="AJ7" s="343">
        <v>0</v>
      </c>
      <c r="AK7" s="451">
        <f>1-(2/3/100*12*(Main!$B$14-ReplacementRates!AK$3))</f>
        <v>0.60000000000000009</v>
      </c>
      <c r="AL7" s="451">
        <f>1-(2/3/100*12*(Main!$B$14-ReplacementRates!AL$3))</f>
        <v>0.68</v>
      </c>
      <c r="AM7" s="451">
        <f>1-(2/3/100*12*(Main!$B$14-ReplacementRates!AM$3))</f>
        <v>0.76</v>
      </c>
      <c r="AN7" s="451">
        <f>1-(2/3/100*12*(Main!$B$14-ReplacementRates!AN$3))</f>
        <v>0.84000000000000008</v>
      </c>
      <c r="AO7" s="451">
        <f>1-(2/3/100*12*(Main!$B$14-ReplacementRates!AO$3))</f>
        <v>0.92</v>
      </c>
      <c r="AP7" s="342">
        <f>IF(AP$3&gt;=Main!$B$14,100%,IF(AND(AP$3+$A7&gt;=Main!$B$19,AP$3&gt;=Main!$B$18),100%,0%))</f>
        <v>1</v>
      </c>
      <c r="AQ7" s="341">
        <f>IF(AQ$3&gt;=Main!$B$14,100%,IF(AND(AQ$3+$A7&gt;=Main!$B$19,AQ$3&gt;=Main!$B$18),100%,0%))</f>
        <v>1</v>
      </c>
      <c r="AR7" s="341">
        <f>IF(AR$3&gt;=Main!$B$14,100%,IF(AND(AR$3+$A7&gt;=Main!$B$19,AR$3&gt;=Main!$B$18),100%,0%))</f>
        <v>1</v>
      </c>
      <c r="AS7" s="341">
        <f>IF(AS$3&gt;=Main!$B$14,100%,IF(AND(AS$3+$A7&gt;=Main!$B$19,AS$3&gt;=Main!$B$18),100%,0%))</f>
        <v>1</v>
      </c>
      <c r="AT7" s="341">
        <f>IF(AT$3&gt;=Main!$B$14,100%,IF(AND(AT$3+$A7&gt;=Main!$B$19,AT$3&gt;=Main!$B$18),100%,0%))</f>
        <v>1</v>
      </c>
      <c r="AU7" s="341">
        <f>IF(AU$3&gt;=Main!$B$14,100%,IF(AND(AU$3+$A7&gt;=Main!$B$19,AU$3&gt;=Main!$B$18),100%,0%))</f>
        <v>1</v>
      </c>
      <c r="AV7" s="341">
        <f>IF(AV$3&gt;=Main!$B$14,100%,IF(AND(AV$3+$A7&gt;=Main!$B$19,AV$3&gt;=Main!$B$18),100%,0%))</f>
        <v>1</v>
      </c>
      <c r="AW7" s="341">
        <f>IF(AW$3&gt;=Main!$B$14,100%,IF(AND(AW$3+$A7&gt;=Main!$B$19,AW$3&gt;=Main!$B$18),100%,0%))</f>
        <v>1</v>
      </c>
      <c r="AX7" s="341">
        <f>IF(AX$3&gt;=Main!$B$14,100%,IF(AND(AX$3+$A7&gt;=Main!$B$19,AX$3&gt;=Main!$B$18),100%,0%))</f>
        <v>1</v>
      </c>
      <c r="AY7" s="341">
        <f>IF(AY$3&gt;=Main!$B$14,100%,IF(AND(AY$3+$A7&gt;=Main!$B$19,AY$3&gt;=Main!$B$18),100%,0%))</f>
        <v>1</v>
      </c>
      <c r="AZ7" s="341">
        <f>IF(AZ$3&gt;=Main!$B$14,100%,IF(AND(AZ$3+$A7&gt;=Main!$B$19,AZ$3&gt;=Main!$B$18),100%,0%))</f>
        <v>1</v>
      </c>
      <c r="BA7" s="341">
        <f>IF(BA$3&gt;=Main!$B$14,100%,IF(AND(BA$3+$A7&gt;=Main!$B$19,BA$3&gt;=Main!$B$18),100%,0%))</f>
        <v>1</v>
      </c>
      <c r="BB7" s="341">
        <f>IF(BB$3&gt;=Main!$B$14,100%,IF(AND(BB$3+$A7&gt;=Main!$B$19,BB$3&gt;=Main!$B$18),100%,0%))</f>
        <v>1</v>
      </c>
      <c r="BC7" s="341">
        <f>IF(BC$3&gt;=Main!$B$14,100%,IF(AND(BC$3+$A7&gt;=Main!$B$19,BC$3&gt;=Main!$B$18),100%,0%))</f>
        <v>1</v>
      </c>
      <c r="BD7" s="341">
        <f>IF(BD$3&gt;=Main!$B$14,100%,IF(AND(BD$3+$A7&gt;=Main!$B$19,BD$3&gt;=Main!$B$18),100%,0%))</f>
        <v>1</v>
      </c>
      <c r="BE7" s="341">
        <f>IF(BE$3&gt;=Main!$B$14,100%,IF(AND(BE$3+$A7&gt;=Main!$B$19,BE$3&gt;=Main!$B$18),100%,0%))</f>
        <v>1</v>
      </c>
    </row>
    <row r="8" spans="1:57">
      <c r="A8" s="25">
        <v>7</v>
      </c>
      <c r="B8" s="343">
        <v>0</v>
      </c>
      <c r="C8" s="343">
        <v>0</v>
      </c>
      <c r="D8" s="343">
        <v>0</v>
      </c>
      <c r="E8" s="343">
        <v>0</v>
      </c>
      <c r="F8" s="343">
        <v>0</v>
      </c>
      <c r="G8" s="343">
        <v>0</v>
      </c>
      <c r="H8" s="343">
        <v>0</v>
      </c>
      <c r="I8" s="343">
        <v>0</v>
      </c>
      <c r="J8" s="343">
        <v>0</v>
      </c>
      <c r="K8" s="343">
        <v>0</v>
      </c>
      <c r="L8" s="343">
        <v>0</v>
      </c>
      <c r="M8" s="343">
        <v>0</v>
      </c>
      <c r="N8" s="343">
        <v>0</v>
      </c>
      <c r="O8" s="343">
        <v>0</v>
      </c>
      <c r="P8" s="343">
        <v>0</v>
      </c>
      <c r="Q8" s="343">
        <v>0</v>
      </c>
      <c r="R8" s="343">
        <v>0</v>
      </c>
      <c r="S8" s="343">
        <v>0</v>
      </c>
      <c r="T8" s="343">
        <v>0</v>
      </c>
      <c r="U8" s="343">
        <v>0</v>
      </c>
      <c r="V8" s="343">
        <v>0</v>
      </c>
      <c r="W8" s="343">
        <v>0</v>
      </c>
      <c r="X8" s="343">
        <v>0</v>
      </c>
      <c r="Y8" s="343">
        <v>0</v>
      </c>
      <c r="Z8" s="343">
        <v>0</v>
      </c>
      <c r="AA8" s="343">
        <v>0</v>
      </c>
      <c r="AB8" s="343">
        <v>0</v>
      </c>
      <c r="AC8" s="343">
        <v>0</v>
      </c>
      <c r="AD8" s="343">
        <v>0</v>
      </c>
      <c r="AE8" s="343">
        <v>0</v>
      </c>
      <c r="AF8" s="343">
        <v>0</v>
      </c>
      <c r="AG8" s="343">
        <v>0</v>
      </c>
      <c r="AH8" s="343">
        <v>0</v>
      </c>
      <c r="AI8" s="343">
        <v>0</v>
      </c>
      <c r="AJ8" s="343">
        <v>0</v>
      </c>
      <c r="AK8" s="451">
        <f>1-(2/3/100*12*(Main!$B$14-ReplacementRates!AK$3))</f>
        <v>0.60000000000000009</v>
      </c>
      <c r="AL8" s="451">
        <f>1-(2/3/100*12*(Main!$B$14-ReplacementRates!AL$3))</f>
        <v>0.68</v>
      </c>
      <c r="AM8" s="451">
        <f>1-(2/3/100*12*(Main!$B$14-ReplacementRates!AM$3))</f>
        <v>0.76</v>
      </c>
      <c r="AN8" s="451">
        <f>1-(2/3/100*12*(Main!$B$14-ReplacementRates!AN$3))</f>
        <v>0.84000000000000008</v>
      </c>
      <c r="AO8" s="451">
        <f>1-(2/3/100*12*(Main!$B$14-ReplacementRates!AO$3))</f>
        <v>0.92</v>
      </c>
      <c r="AP8" s="342">
        <f>IF(AP$3&gt;=Main!$B$14,100%,IF(AND(AP$3+$A8&gt;=Main!$B$19,AP$3&gt;=Main!$B$18),100%,0%))</f>
        <v>1</v>
      </c>
      <c r="AQ8" s="341">
        <f>IF(AQ$3&gt;=Main!$B$14,100%,IF(AND(AQ$3+$A8&gt;=Main!$B$19,AQ$3&gt;=Main!$B$18),100%,0%))</f>
        <v>1</v>
      </c>
      <c r="AR8" s="341">
        <f>IF(AR$3&gt;=Main!$B$14,100%,IF(AND(AR$3+$A8&gt;=Main!$B$19,AR$3&gt;=Main!$B$18),100%,0%))</f>
        <v>1</v>
      </c>
      <c r="AS8" s="341">
        <f>IF(AS$3&gt;=Main!$B$14,100%,IF(AND(AS$3+$A8&gt;=Main!$B$19,AS$3&gt;=Main!$B$18),100%,0%))</f>
        <v>1</v>
      </c>
      <c r="AT8" s="341">
        <f>IF(AT$3&gt;=Main!$B$14,100%,IF(AND(AT$3+$A8&gt;=Main!$B$19,AT$3&gt;=Main!$B$18),100%,0%))</f>
        <v>1</v>
      </c>
      <c r="AU8" s="341">
        <f>IF(AU$3&gt;=Main!$B$14,100%,IF(AND(AU$3+$A8&gt;=Main!$B$19,AU$3&gt;=Main!$B$18),100%,0%))</f>
        <v>1</v>
      </c>
      <c r="AV8" s="341">
        <f>IF(AV$3&gt;=Main!$B$14,100%,IF(AND(AV$3+$A8&gt;=Main!$B$19,AV$3&gt;=Main!$B$18),100%,0%))</f>
        <v>1</v>
      </c>
      <c r="AW8" s="341">
        <f>IF(AW$3&gt;=Main!$B$14,100%,IF(AND(AW$3+$A8&gt;=Main!$B$19,AW$3&gt;=Main!$B$18),100%,0%))</f>
        <v>1</v>
      </c>
      <c r="AX8" s="341">
        <f>IF(AX$3&gt;=Main!$B$14,100%,IF(AND(AX$3+$A8&gt;=Main!$B$19,AX$3&gt;=Main!$B$18),100%,0%))</f>
        <v>1</v>
      </c>
      <c r="AY8" s="341">
        <f>IF(AY$3&gt;=Main!$B$14,100%,IF(AND(AY$3+$A8&gt;=Main!$B$19,AY$3&gt;=Main!$B$18),100%,0%))</f>
        <v>1</v>
      </c>
      <c r="AZ8" s="341">
        <f>IF(AZ$3&gt;=Main!$B$14,100%,IF(AND(AZ$3+$A8&gt;=Main!$B$19,AZ$3&gt;=Main!$B$18),100%,0%))</f>
        <v>1</v>
      </c>
      <c r="BA8" s="341">
        <f>IF(BA$3&gt;=Main!$B$14,100%,IF(AND(BA$3+$A8&gt;=Main!$B$19,BA$3&gt;=Main!$B$18),100%,0%))</f>
        <v>1</v>
      </c>
      <c r="BB8" s="341">
        <f>IF(BB$3&gt;=Main!$B$14,100%,IF(AND(BB$3+$A8&gt;=Main!$B$19,BB$3&gt;=Main!$B$18),100%,0%))</f>
        <v>1</v>
      </c>
      <c r="BC8" s="341">
        <f>IF(BC$3&gt;=Main!$B$14,100%,IF(AND(BC$3+$A8&gt;=Main!$B$19,BC$3&gt;=Main!$B$18),100%,0%))</f>
        <v>1</v>
      </c>
      <c r="BD8" s="341">
        <f>IF(BD$3&gt;=Main!$B$14,100%,IF(AND(BD$3+$A8&gt;=Main!$B$19,BD$3&gt;=Main!$B$18),100%,0%))</f>
        <v>1</v>
      </c>
      <c r="BE8" s="341">
        <f>IF(BE$3&gt;=Main!$B$14,100%,IF(AND(BE$3+$A8&gt;=Main!$B$19,BE$3&gt;=Main!$B$18),100%,0%))</f>
        <v>1</v>
      </c>
    </row>
    <row r="9" spans="1:57">
      <c r="A9" s="25">
        <v>8</v>
      </c>
      <c r="B9" s="343">
        <v>0</v>
      </c>
      <c r="C9" s="343">
        <v>0</v>
      </c>
      <c r="D9" s="343">
        <v>0</v>
      </c>
      <c r="E9" s="343">
        <v>0</v>
      </c>
      <c r="F9" s="343">
        <v>0</v>
      </c>
      <c r="G9" s="343">
        <v>0</v>
      </c>
      <c r="H9" s="343">
        <v>0</v>
      </c>
      <c r="I9" s="343">
        <v>0</v>
      </c>
      <c r="J9" s="343">
        <v>0</v>
      </c>
      <c r="K9" s="343">
        <v>0</v>
      </c>
      <c r="L9" s="343">
        <v>0</v>
      </c>
      <c r="M9" s="343">
        <v>0</v>
      </c>
      <c r="N9" s="343">
        <v>0</v>
      </c>
      <c r="O9" s="343">
        <v>0</v>
      </c>
      <c r="P9" s="343">
        <v>0</v>
      </c>
      <c r="Q9" s="343">
        <v>0</v>
      </c>
      <c r="R9" s="343">
        <v>0</v>
      </c>
      <c r="S9" s="343">
        <v>0</v>
      </c>
      <c r="T9" s="343">
        <v>0</v>
      </c>
      <c r="U9" s="343">
        <v>0</v>
      </c>
      <c r="V9" s="343">
        <v>0</v>
      </c>
      <c r="W9" s="343">
        <v>0</v>
      </c>
      <c r="X9" s="343">
        <v>0</v>
      </c>
      <c r="Y9" s="343">
        <v>0</v>
      </c>
      <c r="Z9" s="343">
        <v>0</v>
      </c>
      <c r="AA9" s="343">
        <v>0</v>
      </c>
      <c r="AB9" s="343">
        <v>0</v>
      </c>
      <c r="AC9" s="343">
        <v>0</v>
      </c>
      <c r="AD9" s="343">
        <v>0</v>
      </c>
      <c r="AE9" s="343">
        <v>0</v>
      </c>
      <c r="AF9" s="343">
        <v>0</v>
      </c>
      <c r="AG9" s="343">
        <v>0</v>
      </c>
      <c r="AH9" s="343">
        <v>0</v>
      </c>
      <c r="AI9" s="343">
        <v>0</v>
      </c>
      <c r="AJ9" s="343">
        <v>0</v>
      </c>
      <c r="AK9" s="451">
        <f>1-(2/3/100*12*(Main!$B$14-ReplacementRates!AK$3))</f>
        <v>0.60000000000000009</v>
      </c>
      <c r="AL9" s="451">
        <f>1-(2/3/100*12*(Main!$B$14-ReplacementRates!AL$3))</f>
        <v>0.68</v>
      </c>
      <c r="AM9" s="451">
        <f>1-(2/3/100*12*(Main!$B$14-ReplacementRates!AM$3))</f>
        <v>0.76</v>
      </c>
      <c r="AN9" s="451">
        <f>1-(2/3/100*12*(Main!$B$14-ReplacementRates!AN$3))</f>
        <v>0.84000000000000008</v>
      </c>
      <c r="AO9" s="451">
        <f>1-(2/3/100*12*(Main!$B$14-ReplacementRates!AO$3))</f>
        <v>0.92</v>
      </c>
      <c r="AP9" s="342">
        <f>IF(AP$3&gt;=Main!$B$14,100%,IF(AND(AP$3+$A9&gt;=Main!$B$19,AP$3&gt;=Main!$B$18),100%,0%))</f>
        <v>1</v>
      </c>
      <c r="AQ9" s="341">
        <f>IF(AQ$3&gt;=Main!$B$14,100%,IF(AND(AQ$3+$A9&gt;=Main!$B$19,AQ$3&gt;=Main!$B$18),100%,0%))</f>
        <v>1</v>
      </c>
      <c r="AR9" s="341">
        <f>IF(AR$3&gt;=Main!$B$14,100%,IF(AND(AR$3+$A9&gt;=Main!$B$19,AR$3&gt;=Main!$B$18),100%,0%))</f>
        <v>1</v>
      </c>
      <c r="AS9" s="341">
        <f>IF(AS$3&gt;=Main!$B$14,100%,IF(AND(AS$3+$A9&gt;=Main!$B$19,AS$3&gt;=Main!$B$18),100%,0%))</f>
        <v>1</v>
      </c>
      <c r="AT9" s="341">
        <f>IF(AT$3&gt;=Main!$B$14,100%,IF(AND(AT$3+$A9&gt;=Main!$B$19,AT$3&gt;=Main!$B$18),100%,0%))</f>
        <v>1</v>
      </c>
      <c r="AU9" s="341">
        <f>IF(AU$3&gt;=Main!$B$14,100%,IF(AND(AU$3+$A9&gt;=Main!$B$19,AU$3&gt;=Main!$B$18),100%,0%))</f>
        <v>1</v>
      </c>
      <c r="AV9" s="341">
        <f>IF(AV$3&gt;=Main!$B$14,100%,IF(AND(AV$3+$A9&gt;=Main!$B$19,AV$3&gt;=Main!$B$18),100%,0%))</f>
        <v>1</v>
      </c>
      <c r="AW9" s="341">
        <f>IF(AW$3&gt;=Main!$B$14,100%,IF(AND(AW$3+$A9&gt;=Main!$B$19,AW$3&gt;=Main!$B$18),100%,0%))</f>
        <v>1</v>
      </c>
      <c r="AX9" s="341">
        <f>IF(AX$3&gt;=Main!$B$14,100%,IF(AND(AX$3+$A9&gt;=Main!$B$19,AX$3&gt;=Main!$B$18),100%,0%))</f>
        <v>1</v>
      </c>
      <c r="AY9" s="341">
        <f>IF(AY$3&gt;=Main!$B$14,100%,IF(AND(AY$3+$A9&gt;=Main!$B$19,AY$3&gt;=Main!$B$18),100%,0%))</f>
        <v>1</v>
      </c>
      <c r="AZ9" s="341">
        <f>IF(AZ$3&gt;=Main!$B$14,100%,IF(AND(AZ$3+$A9&gt;=Main!$B$19,AZ$3&gt;=Main!$B$18),100%,0%))</f>
        <v>1</v>
      </c>
      <c r="BA9" s="341">
        <f>IF(BA$3&gt;=Main!$B$14,100%,IF(AND(BA$3+$A9&gt;=Main!$B$19,BA$3&gt;=Main!$B$18),100%,0%))</f>
        <v>1</v>
      </c>
      <c r="BB9" s="341">
        <f>IF(BB$3&gt;=Main!$B$14,100%,IF(AND(BB$3+$A9&gt;=Main!$B$19,BB$3&gt;=Main!$B$18),100%,0%))</f>
        <v>1</v>
      </c>
      <c r="BC9" s="341">
        <f>IF(BC$3&gt;=Main!$B$14,100%,IF(AND(BC$3+$A9&gt;=Main!$B$19,BC$3&gt;=Main!$B$18),100%,0%))</f>
        <v>1</v>
      </c>
      <c r="BD9" s="341">
        <f>IF(BD$3&gt;=Main!$B$14,100%,IF(AND(BD$3+$A9&gt;=Main!$B$19,BD$3&gt;=Main!$B$18),100%,0%))</f>
        <v>1</v>
      </c>
      <c r="BE9" s="341">
        <f>IF(BE$3&gt;=Main!$B$14,100%,IF(AND(BE$3+$A9&gt;=Main!$B$19,BE$3&gt;=Main!$B$18),100%,0%))</f>
        <v>1</v>
      </c>
    </row>
    <row r="10" spans="1:57">
      <c r="A10" s="25">
        <v>9</v>
      </c>
      <c r="B10" s="343">
        <v>0</v>
      </c>
      <c r="C10" s="343">
        <v>0</v>
      </c>
      <c r="D10" s="343">
        <v>0</v>
      </c>
      <c r="E10" s="343">
        <v>0</v>
      </c>
      <c r="F10" s="343">
        <v>0</v>
      </c>
      <c r="G10" s="343">
        <v>0</v>
      </c>
      <c r="H10" s="343">
        <v>0</v>
      </c>
      <c r="I10" s="343">
        <v>0</v>
      </c>
      <c r="J10" s="343">
        <v>0</v>
      </c>
      <c r="K10" s="343">
        <v>0</v>
      </c>
      <c r="L10" s="343">
        <v>0</v>
      </c>
      <c r="M10" s="343">
        <v>0</v>
      </c>
      <c r="N10" s="343">
        <v>0</v>
      </c>
      <c r="O10" s="343">
        <v>0</v>
      </c>
      <c r="P10" s="343">
        <v>0</v>
      </c>
      <c r="Q10" s="343">
        <v>0</v>
      </c>
      <c r="R10" s="343">
        <v>0</v>
      </c>
      <c r="S10" s="343">
        <v>0</v>
      </c>
      <c r="T10" s="343">
        <v>0</v>
      </c>
      <c r="U10" s="343">
        <v>0</v>
      </c>
      <c r="V10" s="343">
        <v>0</v>
      </c>
      <c r="W10" s="343">
        <v>0</v>
      </c>
      <c r="X10" s="343">
        <v>0</v>
      </c>
      <c r="Y10" s="343">
        <v>0</v>
      </c>
      <c r="Z10" s="343">
        <v>0</v>
      </c>
      <c r="AA10" s="343">
        <v>0</v>
      </c>
      <c r="AB10" s="343">
        <v>0</v>
      </c>
      <c r="AC10" s="343">
        <v>0</v>
      </c>
      <c r="AD10" s="343">
        <v>0</v>
      </c>
      <c r="AE10" s="343">
        <v>0</v>
      </c>
      <c r="AF10" s="343">
        <v>0</v>
      </c>
      <c r="AG10" s="343">
        <v>0</v>
      </c>
      <c r="AH10" s="343">
        <v>0</v>
      </c>
      <c r="AI10" s="343">
        <v>0</v>
      </c>
      <c r="AJ10" s="343">
        <v>0</v>
      </c>
      <c r="AK10" s="451">
        <f>1-(2/3/100*12*(Main!$B$14-ReplacementRates!AK$3))</f>
        <v>0.60000000000000009</v>
      </c>
      <c r="AL10" s="451">
        <f>1-(2/3/100*12*(Main!$B$14-ReplacementRates!AL$3))</f>
        <v>0.68</v>
      </c>
      <c r="AM10" s="451">
        <f>1-(2/3/100*12*(Main!$B$14-ReplacementRates!AM$3))</f>
        <v>0.76</v>
      </c>
      <c r="AN10" s="451">
        <f>1-(2/3/100*12*(Main!$B$14-ReplacementRates!AN$3))</f>
        <v>0.84000000000000008</v>
      </c>
      <c r="AO10" s="451">
        <f>1-(2/3/100*12*(Main!$B$14-ReplacementRates!AO$3))</f>
        <v>0.92</v>
      </c>
      <c r="AP10" s="342">
        <f>IF(AP$3&gt;=Main!$B$14,100%,IF(AND(AP$3+$A10&gt;=Main!$B$19,AP$3&gt;=Main!$B$18),100%,0%))</f>
        <v>1</v>
      </c>
      <c r="AQ10" s="341">
        <f>IF(AQ$3&gt;=Main!$B$14,100%,IF(AND(AQ$3+$A10&gt;=Main!$B$19,AQ$3&gt;=Main!$B$18),100%,0%))</f>
        <v>1</v>
      </c>
      <c r="AR10" s="341">
        <f>IF(AR$3&gt;=Main!$B$14,100%,IF(AND(AR$3+$A10&gt;=Main!$B$19,AR$3&gt;=Main!$B$18),100%,0%))</f>
        <v>1</v>
      </c>
      <c r="AS10" s="341">
        <f>IF(AS$3&gt;=Main!$B$14,100%,IF(AND(AS$3+$A10&gt;=Main!$B$19,AS$3&gt;=Main!$B$18),100%,0%))</f>
        <v>1</v>
      </c>
      <c r="AT10" s="341">
        <f>IF(AT$3&gt;=Main!$B$14,100%,IF(AND(AT$3+$A10&gt;=Main!$B$19,AT$3&gt;=Main!$B$18),100%,0%))</f>
        <v>1</v>
      </c>
      <c r="AU10" s="341">
        <f>IF(AU$3&gt;=Main!$B$14,100%,IF(AND(AU$3+$A10&gt;=Main!$B$19,AU$3&gt;=Main!$B$18),100%,0%))</f>
        <v>1</v>
      </c>
      <c r="AV10" s="341">
        <f>IF(AV$3&gt;=Main!$B$14,100%,IF(AND(AV$3+$A10&gt;=Main!$B$19,AV$3&gt;=Main!$B$18),100%,0%))</f>
        <v>1</v>
      </c>
      <c r="AW10" s="341">
        <f>IF(AW$3&gt;=Main!$B$14,100%,IF(AND(AW$3+$A10&gt;=Main!$B$19,AW$3&gt;=Main!$B$18),100%,0%))</f>
        <v>1</v>
      </c>
      <c r="AX10" s="341">
        <f>IF(AX$3&gt;=Main!$B$14,100%,IF(AND(AX$3+$A10&gt;=Main!$B$19,AX$3&gt;=Main!$B$18),100%,0%))</f>
        <v>1</v>
      </c>
      <c r="AY10" s="341">
        <f>IF(AY$3&gt;=Main!$B$14,100%,IF(AND(AY$3+$A10&gt;=Main!$B$19,AY$3&gt;=Main!$B$18),100%,0%))</f>
        <v>1</v>
      </c>
      <c r="AZ10" s="341">
        <f>IF(AZ$3&gt;=Main!$B$14,100%,IF(AND(AZ$3+$A10&gt;=Main!$B$19,AZ$3&gt;=Main!$B$18),100%,0%))</f>
        <v>1</v>
      </c>
      <c r="BA10" s="341">
        <f>IF(BA$3&gt;=Main!$B$14,100%,IF(AND(BA$3+$A10&gt;=Main!$B$19,BA$3&gt;=Main!$B$18),100%,0%))</f>
        <v>1</v>
      </c>
      <c r="BB10" s="341">
        <f>IF(BB$3&gt;=Main!$B$14,100%,IF(AND(BB$3+$A10&gt;=Main!$B$19,BB$3&gt;=Main!$B$18),100%,0%))</f>
        <v>1</v>
      </c>
      <c r="BC10" s="341">
        <f>IF(BC$3&gt;=Main!$B$14,100%,IF(AND(BC$3+$A10&gt;=Main!$B$19,BC$3&gt;=Main!$B$18),100%,0%))</f>
        <v>1</v>
      </c>
      <c r="BD10" s="341">
        <f>IF(BD$3&gt;=Main!$B$14,100%,IF(AND(BD$3+$A10&gt;=Main!$B$19,BD$3&gt;=Main!$B$18),100%,0%))</f>
        <v>1</v>
      </c>
      <c r="BE10" s="341">
        <f>IF(BE$3&gt;=Main!$B$14,100%,IF(AND(BE$3+$A10&gt;=Main!$B$19,BE$3&gt;=Main!$B$18),100%,0%))</f>
        <v>1</v>
      </c>
    </row>
    <row r="11" spans="1:57">
      <c r="A11" s="25">
        <v>10</v>
      </c>
      <c r="B11" s="343">
        <v>0</v>
      </c>
      <c r="C11" s="343">
        <v>0</v>
      </c>
      <c r="D11" s="343">
        <v>0</v>
      </c>
      <c r="E11" s="343">
        <v>0</v>
      </c>
      <c r="F11" s="343">
        <v>0</v>
      </c>
      <c r="G11" s="343">
        <v>0</v>
      </c>
      <c r="H11" s="343">
        <v>0</v>
      </c>
      <c r="I11" s="343">
        <v>0</v>
      </c>
      <c r="J11" s="343">
        <v>0</v>
      </c>
      <c r="K11" s="343">
        <v>0</v>
      </c>
      <c r="L11" s="343">
        <v>0</v>
      </c>
      <c r="M11" s="343">
        <v>0</v>
      </c>
      <c r="N11" s="343">
        <v>0</v>
      </c>
      <c r="O11" s="343">
        <v>0</v>
      </c>
      <c r="P11" s="343">
        <v>0</v>
      </c>
      <c r="Q11" s="343">
        <v>0</v>
      </c>
      <c r="R11" s="343">
        <v>0</v>
      </c>
      <c r="S11" s="343">
        <v>0</v>
      </c>
      <c r="T11" s="343">
        <v>0</v>
      </c>
      <c r="U11" s="343">
        <v>0</v>
      </c>
      <c r="V11" s="343">
        <v>0</v>
      </c>
      <c r="W11" s="343">
        <v>0</v>
      </c>
      <c r="X11" s="343">
        <v>0</v>
      </c>
      <c r="Y11" s="343">
        <v>0</v>
      </c>
      <c r="Z11" s="343">
        <v>0</v>
      </c>
      <c r="AA11" s="343">
        <v>0</v>
      </c>
      <c r="AB11" s="343">
        <v>0</v>
      </c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451">
        <f>1-(2/3/100*12*(Main!$B$14-ReplacementRates!AK$3))</f>
        <v>0.60000000000000009</v>
      </c>
      <c r="AL11" s="451">
        <f>1-(2/3/100*12*(Main!$B$14-ReplacementRates!AL$3))</f>
        <v>0.68</v>
      </c>
      <c r="AM11" s="451">
        <f>1-(2/3/100*12*(Main!$B$14-ReplacementRates!AM$3))</f>
        <v>0.76</v>
      </c>
      <c r="AN11" s="451">
        <f>1-(2/3/100*12*(Main!$B$14-ReplacementRates!AN$3))</f>
        <v>0.84000000000000008</v>
      </c>
      <c r="AO11" s="451">
        <f>1-(2/3/100*12*(Main!$B$14-ReplacementRates!AO$3))</f>
        <v>0.92</v>
      </c>
      <c r="AP11" s="342">
        <f>IF(AP$3&gt;=Main!$B$14,100%,IF(AND(AP$3+$A11&gt;=Main!$B$19,AP$3&gt;=Main!$B$18),100%,0%))</f>
        <v>1</v>
      </c>
      <c r="AQ11" s="341">
        <f>IF(AQ$3&gt;=Main!$B$14,100%,IF(AND(AQ$3+$A11&gt;=Main!$B$19,AQ$3&gt;=Main!$B$18),100%,0%))</f>
        <v>1</v>
      </c>
      <c r="AR11" s="341">
        <f>IF(AR$3&gt;=Main!$B$14,100%,IF(AND(AR$3+$A11&gt;=Main!$B$19,AR$3&gt;=Main!$B$18),100%,0%))</f>
        <v>1</v>
      </c>
      <c r="AS11" s="341">
        <f>IF(AS$3&gt;=Main!$B$14,100%,IF(AND(AS$3+$A11&gt;=Main!$B$19,AS$3&gt;=Main!$B$18),100%,0%))</f>
        <v>1</v>
      </c>
      <c r="AT11" s="341">
        <f>IF(AT$3&gt;=Main!$B$14,100%,IF(AND(AT$3+$A11&gt;=Main!$B$19,AT$3&gt;=Main!$B$18),100%,0%))</f>
        <v>1</v>
      </c>
      <c r="AU11" s="341">
        <f>IF(AU$3&gt;=Main!$B$14,100%,IF(AND(AU$3+$A11&gt;=Main!$B$19,AU$3&gt;=Main!$B$18),100%,0%))</f>
        <v>1</v>
      </c>
      <c r="AV11" s="341">
        <f>IF(AV$3&gt;=Main!$B$14,100%,IF(AND(AV$3+$A11&gt;=Main!$B$19,AV$3&gt;=Main!$B$18),100%,0%))</f>
        <v>1</v>
      </c>
      <c r="AW11" s="341">
        <f>IF(AW$3&gt;=Main!$B$14,100%,IF(AND(AW$3+$A11&gt;=Main!$B$19,AW$3&gt;=Main!$B$18),100%,0%))</f>
        <v>1</v>
      </c>
      <c r="AX11" s="341">
        <f>IF(AX$3&gt;=Main!$B$14,100%,IF(AND(AX$3+$A11&gt;=Main!$B$19,AX$3&gt;=Main!$B$18),100%,0%))</f>
        <v>1</v>
      </c>
      <c r="AY11" s="341">
        <f>IF(AY$3&gt;=Main!$B$14,100%,IF(AND(AY$3+$A11&gt;=Main!$B$19,AY$3&gt;=Main!$B$18),100%,0%))</f>
        <v>1</v>
      </c>
      <c r="AZ11" s="341">
        <f>IF(AZ$3&gt;=Main!$B$14,100%,IF(AND(AZ$3+$A11&gt;=Main!$B$19,AZ$3&gt;=Main!$B$18),100%,0%))</f>
        <v>1</v>
      </c>
      <c r="BA11" s="341">
        <f>IF(BA$3&gt;=Main!$B$14,100%,IF(AND(BA$3+$A11&gt;=Main!$B$19,BA$3&gt;=Main!$B$18),100%,0%))</f>
        <v>1</v>
      </c>
      <c r="BB11" s="341">
        <f>IF(BB$3&gt;=Main!$B$14,100%,IF(AND(BB$3+$A11&gt;=Main!$B$19,BB$3&gt;=Main!$B$18),100%,0%))</f>
        <v>1</v>
      </c>
      <c r="BC11" s="341">
        <f>IF(BC$3&gt;=Main!$B$14,100%,IF(AND(BC$3+$A11&gt;=Main!$B$19,BC$3&gt;=Main!$B$18),100%,0%))</f>
        <v>1</v>
      </c>
      <c r="BD11" s="341">
        <f>IF(BD$3&gt;=Main!$B$14,100%,IF(AND(BD$3+$A11&gt;=Main!$B$19,BD$3&gt;=Main!$B$18),100%,0%))</f>
        <v>1</v>
      </c>
      <c r="BE11" s="341">
        <f>IF(BE$3&gt;=Main!$B$14,100%,IF(AND(BE$3+$A11&gt;=Main!$B$19,BE$3&gt;=Main!$B$18),100%,0%))</f>
        <v>1</v>
      </c>
    </row>
    <row r="12" spans="1:57">
      <c r="A12" s="25">
        <v>11</v>
      </c>
      <c r="B12" s="343">
        <v>0</v>
      </c>
      <c r="C12" s="343">
        <v>0</v>
      </c>
      <c r="D12" s="343">
        <v>0</v>
      </c>
      <c r="E12" s="343">
        <v>0</v>
      </c>
      <c r="F12" s="343">
        <v>0</v>
      </c>
      <c r="G12" s="343">
        <v>0</v>
      </c>
      <c r="H12" s="343">
        <v>0</v>
      </c>
      <c r="I12" s="343">
        <v>0</v>
      </c>
      <c r="J12" s="343">
        <v>0</v>
      </c>
      <c r="K12" s="343">
        <v>0</v>
      </c>
      <c r="L12" s="343">
        <v>0</v>
      </c>
      <c r="M12" s="343">
        <v>0</v>
      </c>
      <c r="N12" s="343">
        <v>0</v>
      </c>
      <c r="O12" s="343">
        <v>0</v>
      </c>
      <c r="P12" s="343">
        <v>0</v>
      </c>
      <c r="Q12" s="343">
        <v>0</v>
      </c>
      <c r="R12" s="343">
        <v>0</v>
      </c>
      <c r="S12" s="343">
        <v>0</v>
      </c>
      <c r="T12" s="343">
        <v>0</v>
      </c>
      <c r="U12" s="343">
        <v>0</v>
      </c>
      <c r="V12" s="343">
        <v>0</v>
      </c>
      <c r="W12" s="343">
        <v>0</v>
      </c>
      <c r="X12" s="343">
        <v>0</v>
      </c>
      <c r="Y12" s="343">
        <v>0</v>
      </c>
      <c r="Z12" s="343">
        <v>0</v>
      </c>
      <c r="AA12" s="343">
        <v>0</v>
      </c>
      <c r="AB12" s="343">
        <v>0</v>
      </c>
      <c r="AC12" s="343">
        <v>0</v>
      </c>
      <c r="AD12" s="343">
        <v>0</v>
      </c>
      <c r="AE12" s="343">
        <v>0</v>
      </c>
      <c r="AF12" s="343">
        <v>0</v>
      </c>
      <c r="AG12" s="343">
        <v>0</v>
      </c>
      <c r="AH12" s="343">
        <v>0</v>
      </c>
      <c r="AI12" s="343">
        <v>0</v>
      </c>
      <c r="AJ12" s="343">
        <v>0</v>
      </c>
      <c r="AK12" s="451">
        <f>1-(2/3/100*12*(Main!$B$14-ReplacementRates!AK$3))</f>
        <v>0.60000000000000009</v>
      </c>
      <c r="AL12" s="451">
        <f>1-(2/3/100*12*(Main!$B$14-ReplacementRates!AL$3))</f>
        <v>0.68</v>
      </c>
      <c r="AM12" s="451">
        <f>1-(2/3/100*12*(Main!$B$14-ReplacementRates!AM$3))</f>
        <v>0.76</v>
      </c>
      <c r="AN12" s="451">
        <f>1-(2/3/100*12*(Main!$B$14-ReplacementRates!AN$3))</f>
        <v>0.84000000000000008</v>
      </c>
      <c r="AO12" s="451">
        <f>1-(2/3/100*12*(Main!$B$14-ReplacementRates!AO$3))</f>
        <v>0.92</v>
      </c>
      <c r="AP12" s="342">
        <f>IF(AP$3&gt;=Main!$B$14,100%,IF(AND(AP$3+$A12&gt;=Main!$B$19,AP$3&gt;=Main!$B$18),100%,0%))</f>
        <v>1</v>
      </c>
      <c r="AQ12" s="341">
        <f>IF(AQ$3&gt;=Main!$B$14,100%,IF(AND(AQ$3+$A12&gt;=Main!$B$19,AQ$3&gt;=Main!$B$18),100%,0%))</f>
        <v>1</v>
      </c>
      <c r="AR12" s="341">
        <f>IF(AR$3&gt;=Main!$B$14,100%,IF(AND(AR$3+$A12&gt;=Main!$B$19,AR$3&gt;=Main!$B$18),100%,0%))</f>
        <v>1</v>
      </c>
      <c r="AS12" s="341">
        <f>IF(AS$3&gt;=Main!$B$14,100%,IF(AND(AS$3+$A12&gt;=Main!$B$19,AS$3&gt;=Main!$B$18),100%,0%))</f>
        <v>1</v>
      </c>
      <c r="AT12" s="341">
        <f>IF(AT$3&gt;=Main!$B$14,100%,IF(AND(AT$3+$A12&gt;=Main!$B$19,AT$3&gt;=Main!$B$18),100%,0%))</f>
        <v>1</v>
      </c>
      <c r="AU12" s="341">
        <f>IF(AU$3&gt;=Main!$B$14,100%,IF(AND(AU$3+$A12&gt;=Main!$B$19,AU$3&gt;=Main!$B$18),100%,0%))</f>
        <v>1</v>
      </c>
      <c r="AV12" s="341">
        <f>IF(AV$3&gt;=Main!$B$14,100%,IF(AND(AV$3+$A12&gt;=Main!$B$19,AV$3&gt;=Main!$B$18),100%,0%))</f>
        <v>1</v>
      </c>
      <c r="AW12" s="341">
        <f>IF(AW$3&gt;=Main!$B$14,100%,IF(AND(AW$3+$A12&gt;=Main!$B$19,AW$3&gt;=Main!$B$18),100%,0%))</f>
        <v>1</v>
      </c>
      <c r="AX12" s="341">
        <f>IF(AX$3&gt;=Main!$B$14,100%,IF(AND(AX$3+$A12&gt;=Main!$B$19,AX$3&gt;=Main!$B$18),100%,0%))</f>
        <v>1</v>
      </c>
      <c r="AY12" s="341">
        <f>IF(AY$3&gt;=Main!$B$14,100%,IF(AND(AY$3+$A12&gt;=Main!$B$19,AY$3&gt;=Main!$B$18),100%,0%))</f>
        <v>1</v>
      </c>
      <c r="AZ12" s="341">
        <f>IF(AZ$3&gt;=Main!$B$14,100%,IF(AND(AZ$3+$A12&gt;=Main!$B$19,AZ$3&gt;=Main!$B$18),100%,0%))</f>
        <v>1</v>
      </c>
      <c r="BA12" s="341">
        <f>IF(BA$3&gt;=Main!$B$14,100%,IF(AND(BA$3+$A12&gt;=Main!$B$19,BA$3&gt;=Main!$B$18),100%,0%))</f>
        <v>1</v>
      </c>
      <c r="BB12" s="341">
        <f>IF(BB$3&gt;=Main!$B$14,100%,IF(AND(BB$3+$A12&gt;=Main!$B$19,BB$3&gt;=Main!$B$18),100%,0%))</f>
        <v>1</v>
      </c>
      <c r="BC12" s="341">
        <f>IF(BC$3&gt;=Main!$B$14,100%,IF(AND(BC$3+$A12&gt;=Main!$B$19,BC$3&gt;=Main!$B$18),100%,0%))</f>
        <v>1</v>
      </c>
      <c r="BD12" s="341">
        <f>IF(BD$3&gt;=Main!$B$14,100%,IF(AND(BD$3+$A12&gt;=Main!$B$19,BD$3&gt;=Main!$B$18),100%,0%))</f>
        <v>1</v>
      </c>
      <c r="BE12" s="341">
        <f>IF(BE$3&gt;=Main!$B$14,100%,IF(AND(BE$3+$A12&gt;=Main!$B$19,BE$3&gt;=Main!$B$18),100%,0%))</f>
        <v>1</v>
      </c>
    </row>
    <row r="13" spans="1:57">
      <c r="A13" s="25">
        <v>12</v>
      </c>
      <c r="B13" s="343">
        <v>0</v>
      </c>
      <c r="C13" s="343">
        <v>0</v>
      </c>
      <c r="D13" s="343">
        <v>0</v>
      </c>
      <c r="E13" s="343">
        <v>0</v>
      </c>
      <c r="F13" s="343">
        <v>0</v>
      </c>
      <c r="G13" s="343">
        <v>0</v>
      </c>
      <c r="H13" s="343">
        <v>0</v>
      </c>
      <c r="I13" s="343">
        <v>0</v>
      </c>
      <c r="J13" s="343">
        <v>0</v>
      </c>
      <c r="K13" s="343">
        <v>0</v>
      </c>
      <c r="L13" s="343">
        <v>0</v>
      </c>
      <c r="M13" s="343">
        <v>0</v>
      </c>
      <c r="N13" s="343">
        <v>0</v>
      </c>
      <c r="O13" s="343">
        <v>0</v>
      </c>
      <c r="P13" s="343">
        <v>0</v>
      </c>
      <c r="Q13" s="343">
        <v>0</v>
      </c>
      <c r="R13" s="343">
        <v>0</v>
      </c>
      <c r="S13" s="343">
        <v>0</v>
      </c>
      <c r="T13" s="343">
        <v>0</v>
      </c>
      <c r="U13" s="343">
        <v>0</v>
      </c>
      <c r="V13" s="343">
        <v>0</v>
      </c>
      <c r="W13" s="343">
        <v>0</v>
      </c>
      <c r="X13" s="343">
        <v>0</v>
      </c>
      <c r="Y13" s="343">
        <v>0</v>
      </c>
      <c r="Z13" s="343">
        <v>0</v>
      </c>
      <c r="AA13" s="343">
        <v>0</v>
      </c>
      <c r="AB13" s="343">
        <v>0</v>
      </c>
      <c r="AC13" s="343">
        <v>0</v>
      </c>
      <c r="AD13" s="343">
        <v>0</v>
      </c>
      <c r="AE13" s="343">
        <v>0</v>
      </c>
      <c r="AF13" s="343">
        <v>0</v>
      </c>
      <c r="AG13" s="343">
        <v>0</v>
      </c>
      <c r="AH13" s="343">
        <v>0</v>
      </c>
      <c r="AI13" s="343">
        <v>0</v>
      </c>
      <c r="AJ13" s="343">
        <v>0</v>
      </c>
      <c r="AK13" s="451">
        <f>1-(2/3/100*12*(Main!$B$14-ReplacementRates!AK$3))</f>
        <v>0.60000000000000009</v>
      </c>
      <c r="AL13" s="451">
        <f>1-(2/3/100*12*(Main!$B$14-ReplacementRates!AL$3))</f>
        <v>0.68</v>
      </c>
      <c r="AM13" s="451">
        <f>1-(2/3/100*12*(Main!$B$14-ReplacementRates!AM$3))</f>
        <v>0.76</v>
      </c>
      <c r="AN13" s="451">
        <f>1-(2/3/100*12*(Main!$B$14-ReplacementRates!AN$3))</f>
        <v>0.84000000000000008</v>
      </c>
      <c r="AO13" s="451">
        <f>1-(2/3/100*12*(Main!$B$14-ReplacementRates!AO$3))</f>
        <v>0.92</v>
      </c>
      <c r="AP13" s="342">
        <f>IF(AP$3&gt;=Main!$B$14,100%,IF(AND(AP$3+$A13&gt;=Main!$B$19,AP$3&gt;=Main!$B$18),100%,0%))</f>
        <v>1</v>
      </c>
      <c r="AQ13" s="341">
        <f>IF(AQ$3&gt;=Main!$B$14,100%,IF(AND(AQ$3+$A13&gt;=Main!$B$19,AQ$3&gt;=Main!$B$18),100%,0%))</f>
        <v>1</v>
      </c>
      <c r="AR13" s="341">
        <f>IF(AR$3&gt;=Main!$B$14,100%,IF(AND(AR$3+$A13&gt;=Main!$B$19,AR$3&gt;=Main!$B$18),100%,0%))</f>
        <v>1</v>
      </c>
      <c r="AS13" s="341">
        <f>IF(AS$3&gt;=Main!$B$14,100%,IF(AND(AS$3+$A13&gt;=Main!$B$19,AS$3&gt;=Main!$B$18),100%,0%))</f>
        <v>1</v>
      </c>
      <c r="AT13" s="341">
        <f>IF(AT$3&gt;=Main!$B$14,100%,IF(AND(AT$3+$A13&gt;=Main!$B$19,AT$3&gt;=Main!$B$18),100%,0%))</f>
        <v>1</v>
      </c>
      <c r="AU13" s="341">
        <f>IF(AU$3&gt;=Main!$B$14,100%,IF(AND(AU$3+$A13&gt;=Main!$B$19,AU$3&gt;=Main!$B$18),100%,0%))</f>
        <v>1</v>
      </c>
      <c r="AV13" s="341">
        <f>IF(AV$3&gt;=Main!$B$14,100%,IF(AND(AV$3+$A13&gt;=Main!$B$19,AV$3&gt;=Main!$B$18),100%,0%))</f>
        <v>1</v>
      </c>
      <c r="AW13" s="341">
        <f>IF(AW$3&gt;=Main!$B$14,100%,IF(AND(AW$3+$A13&gt;=Main!$B$19,AW$3&gt;=Main!$B$18),100%,0%))</f>
        <v>1</v>
      </c>
      <c r="AX13" s="341">
        <f>IF(AX$3&gt;=Main!$B$14,100%,IF(AND(AX$3+$A13&gt;=Main!$B$19,AX$3&gt;=Main!$B$18),100%,0%))</f>
        <v>1</v>
      </c>
      <c r="AY13" s="341">
        <f>IF(AY$3&gt;=Main!$B$14,100%,IF(AND(AY$3+$A13&gt;=Main!$B$19,AY$3&gt;=Main!$B$18),100%,0%))</f>
        <v>1</v>
      </c>
      <c r="AZ13" s="341">
        <f>IF(AZ$3&gt;=Main!$B$14,100%,IF(AND(AZ$3+$A13&gt;=Main!$B$19,AZ$3&gt;=Main!$B$18),100%,0%))</f>
        <v>1</v>
      </c>
      <c r="BA13" s="341">
        <f>IF(BA$3&gt;=Main!$B$14,100%,IF(AND(BA$3+$A13&gt;=Main!$B$19,BA$3&gt;=Main!$B$18),100%,0%))</f>
        <v>1</v>
      </c>
      <c r="BB13" s="341">
        <f>IF(BB$3&gt;=Main!$B$14,100%,IF(AND(BB$3+$A13&gt;=Main!$B$19,BB$3&gt;=Main!$B$18),100%,0%))</f>
        <v>1</v>
      </c>
      <c r="BC13" s="341">
        <f>IF(BC$3&gt;=Main!$B$14,100%,IF(AND(BC$3+$A13&gt;=Main!$B$19,BC$3&gt;=Main!$B$18),100%,0%))</f>
        <v>1</v>
      </c>
      <c r="BD13" s="341">
        <f>IF(BD$3&gt;=Main!$B$14,100%,IF(AND(BD$3+$A13&gt;=Main!$B$19,BD$3&gt;=Main!$B$18),100%,0%))</f>
        <v>1</v>
      </c>
      <c r="BE13" s="341">
        <f>IF(BE$3&gt;=Main!$B$14,100%,IF(AND(BE$3+$A13&gt;=Main!$B$19,BE$3&gt;=Main!$B$18),100%,0%))</f>
        <v>1</v>
      </c>
    </row>
    <row r="14" spans="1:57">
      <c r="A14" s="25">
        <v>13</v>
      </c>
      <c r="B14" s="343">
        <v>0</v>
      </c>
      <c r="C14" s="343">
        <v>0</v>
      </c>
      <c r="D14" s="343">
        <v>0</v>
      </c>
      <c r="E14" s="343">
        <v>0</v>
      </c>
      <c r="F14" s="343">
        <v>0</v>
      </c>
      <c r="G14" s="343">
        <v>0</v>
      </c>
      <c r="H14" s="343">
        <v>0</v>
      </c>
      <c r="I14" s="343">
        <v>0</v>
      </c>
      <c r="J14" s="343">
        <v>0</v>
      </c>
      <c r="K14" s="343">
        <v>0</v>
      </c>
      <c r="L14" s="343">
        <v>0</v>
      </c>
      <c r="M14" s="343">
        <v>0</v>
      </c>
      <c r="N14" s="343">
        <v>0</v>
      </c>
      <c r="O14" s="343">
        <v>0</v>
      </c>
      <c r="P14" s="343">
        <v>0</v>
      </c>
      <c r="Q14" s="343">
        <v>0</v>
      </c>
      <c r="R14" s="343">
        <v>0</v>
      </c>
      <c r="S14" s="343">
        <v>0</v>
      </c>
      <c r="T14" s="343">
        <v>0</v>
      </c>
      <c r="U14" s="343">
        <v>0</v>
      </c>
      <c r="V14" s="343">
        <v>0</v>
      </c>
      <c r="W14" s="343">
        <v>0</v>
      </c>
      <c r="X14" s="343">
        <v>0</v>
      </c>
      <c r="Y14" s="343">
        <v>0</v>
      </c>
      <c r="Z14" s="343">
        <v>0</v>
      </c>
      <c r="AA14" s="343">
        <v>0</v>
      </c>
      <c r="AB14" s="343">
        <v>0</v>
      </c>
      <c r="AC14" s="343">
        <v>0</v>
      </c>
      <c r="AD14" s="343">
        <v>0</v>
      </c>
      <c r="AE14" s="343">
        <v>0</v>
      </c>
      <c r="AF14" s="343">
        <v>0</v>
      </c>
      <c r="AG14" s="343">
        <v>0</v>
      </c>
      <c r="AH14" s="343">
        <v>0</v>
      </c>
      <c r="AI14" s="343">
        <v>0</v>
      </c>
      <c r="AJ14" s="343">
        <v>0</v>
      </c>
      <c r="AK14" s="451">
        <f>1-(2/3/100*12*(Main!$B$14-ReplacementRates!AK$3))</f>
        <v>0.60000000000000009</v>
      </c>
      <c r="AL14" s="451">
        <f>1-(2/3/100*12*(Main!$B$14-ReplacementRates!AL$3))</f>
        <v>0.68</v>
      </c>
      <c r="AM14" s="451">
        <f>1-(2/3/100*12*(Main!$B$14-ReplacementRates!AM$3))</f>
        <v>0.76</v>
      </c>
      <c r="AN14" s="451">
        <f>1-(2/3/100*12*(Main!$B$14-ReplacementRates!AN$3))</f>
        <v>0.84000000000000008</v>
      </c>
      <c r="AO14" s="451">
        <f>1-(2/3/100*12*(Main!$B$14-ReplacementRates!AO$3))</f>
        <v>0.92</v>
      </c>
      <c r="AP14" s="342">
        <f>IF(AP$3&gt;=Main!$B$14,100%,IF(AND(AP$3+$A14&gt;=Main!$B$19,AP$3&gt;=Main!$B$18),100%,0%))</f>
        <v>1</v>
      </c>
      <c r="AQ14" s="341">
        <f>IF(AQ$3&gt;=Main!$B$14,100%,IF(AND(AQ$3+$A14&gt;=Main!$B$19,AQ$3&gt;=Main!$B$18),100%,0%))</f>
        <v>1</v>
      </c>
      <c r="AR14" s="341">
        <f>IF(AR$3&gt;=Main!$B$14,100%,IF(AND(AR$3+$A14&gt;=Main!$B$19,AR$3&gt;=Main!$B$18),100%,0%))</f>
        <v>1</v>
      </c>
      <c r="AS14" s="341">
        <f>IF(AS$3&gt;=Main!$B$14,100%,IF(AND(AS$3+$A14&gt;=Main!$B$19,AS$3&gt;=Main!$B$18),100%,0%))</f>
        <v>1</v>
      </c>
      <c r="AT14" s="341">
        <f>IF(AT$3&gt;=Main!$B$14,100%,IF(AND(AT$3+$A14&gt;=Main!$B$19,AT$3&gt;=Main!$B$18),100%,0%))</f>
        <v>1</v>
      </c>
      <c r="AU14" s="341">
        <f>IF(AU$3&gt;=Main!$B$14,100%,IF(AND(AU$3+$A14&gt;=Main!$B$19,AU$3&gt;=Main!$B$18),100%,0%))</f>
        <v>1</v>
      </c>
      <c r="AV14" s="341">
        <f>IF(AV$3&gt;=Main!$B$14,100%,IF(AND(AV$3+$A14&gt;=Main!$B$19,AV$3&gt;=Main!$B$18),100%,0%))</f>
        <v>1</v>
      </c>
      <c r="AW14" s="341">
        <f>IF(AW$3&gt;=Main!$B$14,100%,IF(AND(AW$3+$A14&gt;=Main!$B$19,AW$3&gt;=Main!$B$18),100%,0%))</f>
        <v>1</v>
      </c>
      <c r="AX14" s="341">
        <f>IF(AX$3&gt;=Main!$B$14,100%,IF(AND(AX$3+$A14&gt;=Main!$B$19,AX$3&gt;=Main!$B$18),100%,0%))</f>
        <v>1</v>
      </c>
      <c r="AY14" s="341">
        <f>IF(AY$3&gt;=Main!$B$14,100%,IF(AND(AY$3+$A14&gt;=Main!$B$19,AY$3&gt;=Main!$B$18),100%,0%))</f>
        <v>1</v>
      </c>
      <c r="AZ14" s="341">
        <f>IF(AZ$3&gt;=Main!$B$14,100%,IF(AND(AZ$3+$A14&gt;=Main!$B$19,AZ$3&gt;=Main!$B$18),100%,0%))</f>
        <v>1</v>
      </c>
      <c r="BA14" s="341">
        <f>IF(BA$3&gt;=Main!$B$14,100%,IF(AND(BA$3+$A14&gt;=Main!$B$19,BA$3&gt;=Main!$B$18),100%,0%))</f>
        <v>1</v>
      </c>
      <c r="BB14" s="341">
        <f>IF(BB$3&gt;=Main!$B$14,100%,IF(AND(BB$3+$A14&gt;=Main!$B$19,BB$3&gt;=Main!$B$18),100%,0%))</f>
        <v>1</v>
      </c>
      <c r="BC14" s="341">
        <f>IF(BC$3&gt;=Main!$B$14,100%,IF(AND(BC$3+$A14&gt;=Main!$B$19,BC$3&gt;=Main!$B$18),100%,0%))</f>
        <v>1</v>
      </c>
      <c r="BD14" s="341">
        <f>IF(BD$3&gt;=Main!$B$14,100%,IF(AND(BD$3+$A14&gt;=Main!$B$19,BD$3&gt;=Main!$B$18),100%,0%))</f>
        <v>1</v>
      </c>
      <c r="BE14" s="341">
        <f>IF(BE$3&gt;=Main!$B$14,100%,IF(AND(BE$3+$A14&gt;=Main!$B$19,BE$3&gt;=Main!$B$18),100%,0%))</f>
        <v>1</v>
      </c>
    </row>
    <row r="15" spans="1:57">
      <c r="A15" s="25">
        <v>14</v>
      </c>
      <c r="B15" s="343">
        <v>0</v>
      </c>
      <c r="C15" s="343">
        <v>0</v>
      </c>
      <c r="D15" s="343">
        <v>0</v>
      </c>
      <c r="E15" s="343">
        <v>0</v>
      </c>
      <c r="F15" s="343">
        <v>0</v>
      </c>
      <c r="G15" s="343">
        <v>0</v>
      </c>
      <c r="H15" s="343">
        <v>0</v>
      </c>
      <c r="I15" s="343">
        <v>0</v>
      </c>
      <c r="J15" s="343">
        <v>0</v>
      </c>
      <c r="K15" s="343">
        <v>0</v>
      </c>
      <c r="L15" s="343">
        <v>0</v>
      </c>
      <c r="M15" s="343">
        <v>0</v>
      </c>
      <c r="N15" s="343">
        <v>0</v>
      </c>
      <c r="O15" s="343">
        <v>0</v>
      </c>
      <c r="P15" s="343">
        <v>0</v>
      </c>
      <c r="Q15" s="343">
        <v>0</v>
      </c>
      <c r="R15" s="343">
        <v>0</v>
      </c>
      <c r="S15" s="343">
        <v>0</v>
      </c>
      <c r="T15" s="343">
        <v>0</v>
      </c>
      <c r="U15" s="343">
        <v>0</v>
      </c>
      <c r="V15" s="343">
        <v>0</v>
      </c>
      <c r="W15" s="343">
        <v>0</v>
      </c>
      <c r="X15" s="343">
        <v>0</v>
      </c>
      <c r="Y15" s="343">
        <v>0</v>
      </c>
      <c r="Z15" s="343">
        <v>0</v>
      </c>
      <c r="AA15" s="343">
        <v>0</v>
      </c>
      <c r="AB15" s="343">
        <v>0</v>
      </c>
      <c r="AC15" s="343">
        <v>0</v>
      </c>
      <c r="AD15" s="343">
        <v>0</v>
      </c>
      <c r="AE15" s="343">
        <v>0</v>
      </c>
      <c r="AF15" s="343">
        <v>0</v>
      </c>
      <c r="AG15" s="343">
        <v>0</v>
      </c>
      <c r="AH15" s="343">
        <v>0</v>
      </c>
      <c r="AI15" s="343">
        <v>0</v>
      </c>
      <c r="AJ15" s="343">
        <v>0</v>
      </c>
      <c r="AK15" s="451">
        <f>1-(2/3/100*12*(Main!$B$14-ReplacementRates!AK$3))</f>
        <v>0.60000000000000009</v>
      </c>
      <c r="AL15" s="451">
        <f>1-(2/3/100*12*(Main!$B$14-ReplacementRates!AL$3))</f>
        <v>0.68</v>
      </c>
      <c r="AM15" s="451">
        <f>1-(2/3/100*12*(Main!$B$14-ReplacementRates!AM$3))</f>
        <v>0.76</v>
      </c>
      <c r="AN15" s="451">
        <f>1-(2/3/100*12*(Main!$B$14-ReplacementRates!AN$3))</f>
        <v>0.84000000000000008</v>
      </c>
      <c r="AO15" s="451">
        <f>1-(2/3/100*12*(Main!$B$14-ReplacementRates!AO$3))</f>
        <v>0.92</v>
      </c>
      <c r="AP15" s="342">
        <f>IF(AP$3&gt;=Main!$B$14,100%,IF(AND(AP$3+$A15&gt;=Main!$B$19,AP$3&gt;=Main!$B$18),100%,0%))</f>
        <v>1</v>
      </c>
      <c r="AQ15" s="341">
        <f>IF(AQ$3&gt;=Main!$B$14,100%,IF(AND(AQ$3+$A15&gt;=Main!$B$19,AQ$3&gt;=Main!$B$18),100%,0%))</f>
        <v>1</v>
      </c>
      <c r="AR15" s="341">
        <f>IF(AR$3&gt;=Main!$B$14,100%,IF(AND(AR$3+$A15&gt;=Main!$B$19,AR$3&gt;=Main!$B$18),100%,0%))</f>
        <v>1</v>
      </c>
      <c r="AS15" s="341">
        <f>IF(AS$3&gt;=Main!$B$14,100%,IF(AND(AS$3+$A15&gt;=Main!$B$19,AS$3&gt;=Main!$B$18),100%,0%))</f>
        <v>1</v>
      </c>
      <c r="AT15" s="341">
        <f>IF(AT$3&gt;=Main!$B$14,100%,IF(AND(AT$3+$A15&gt;=Main!$B$19,AT$3&gt;=Main!$B$18),100%,0%))</f>
        <v>1</v>
      </c>
      <c r="AU15" s="341">
        <f>IF(AU$3&gt;=Main!$B$14,100%,IF(AND(AU$3+$A15&gt;=Main!$B$19,AU$3&gt;=Main!$B$18),100%,0%))</f>
        <v>1</v>
      </c>
      <c r="AV15" s="341">
        <f>IF(AV$3&gt;=Main!$B$14,100%,IF(AND(AV$3+$A15&gt;=Main!$B$19,AV$3&gt;=Main!$B$18),100%,0%))</f>
        <v>1</v>
      </c>
      <c r="AW15" s="341">
        <f>IF(AW$3&gt;=Main!$B$14,100%,IF(AND(AW$3+$A15&gt;=Main!$B$19,AW$3&gt;=Main!$B$18),100%,0%))</f>
        <v>1</v>
      </c>
      <c r="AX15" s="341">
        <f>IF(AX$3&gt;=Main!$B$14,100%,IF(AND(AX$3+$A15&gt;=Main!$B$19,AX$3&gt;=Main!$B$18),100%,0%))</f>
        <v>1</v>
      </c>
      <c r="AY15" s="341">
        <f>IF(AY$3&gt;=Main!$B$14,100%,IF(AND(AY$3+$A15&gt;=Main!$B$19,AY$3&gt;=Main!$B$18),100%,0%))</f>
        <v>1</v>
      </c>
      <c r="AZ15" s="341">
        <f>IF(AZ$3&gt;=Main!$B$14,100%,IF(AND(AZ$3+$A15&gt;=Main!$B$19,AZ$3&gt;=Main!$B$18),100%,0%))</f>
        <v>1</v>
      </c>
      <c r="BA15" s="341">
        <f>IF(BA$3&gt;=Main!$B$14,100%,IF(AND(BA$3+$A15&gt;=Main!$B$19,BA$3&gt;=Main!$B$18),100%,0%))</f>
        <v>1</v>
      </c>
      <c r="BB15" s="341">
        <f>IF(BB$3&gt;=Main!$B$14,100%,IF(AND(BB$3+$A15&gt;=Main!$B$19,BB$3&gt;=Main!$B$18),100%,0%))</f>
        <v>1</v>
      </c>
      <c r="BC15" s="341">
        <f>IF(BC$3&gt;=Main!$B$14,100%,IF(AND(BC$3+$A15&gt;=Main!$B$19,BC$3&gt;=Main!$B$18),100%,0%))</f>
        <v>1</v>
      </c>
      <c r="BD15" s="341">
        <f>IF(BD$3&gt;=Main!$B$14,100%,IF(AND(BD$3+$A15&gt;=Main!$B$19,BD$3&gt;=Main!$B$18),100%,0%))</f>
        <v>1</v>
      </c>
      <c r="BE15" s="341">
        <f>IF(BE$3&gt;=Main!$B$14,100%,IF(AND(BE$3+$A15&gt;=Main!$B$19,BE$3&gt;=Main!$B$18),100%,0%))</f>
        <v>1</v>
      </c>
    </row>
    <row r="16" spans="1:57">
      <c r="A16" s="25">
        <v>15</v>
      </c>
      <c r="B16" s="343">
        <v>0</v>
      </c>
      <c r="C16" s="343">
        <v>0</v>
      </c>
      <c r="D16" s="343">
        <v>0</v>
      </c>
      <c r="E16" s="343">
        <v>0</v>
      </c>
      <c r="F16" s="343">
        <v>0</v>
      </c>
      <c r="G16" s="343">
        <v>0</v>
      </c>
      <c r="H16" s="343">
        <v>0</v>
      </c>
      <c r="I16" s="343">
        <v>0</v>
      </c>
      <c r="J16" s="343">
        <v>0</v>
      </c>
      <c r="K16" s="343">
        <v>0</v>
      </c>
      <c r="L16" s="343">
        <v>0</v>
      </c>
      <c r="M16" s="343">
        <v>0</v>
      </c>
      <c r="N16" s="343">
        <v>0</v>
      </c>
      <c r="O16" s="343">
        <v>0</v>
      </c>
      <c r="P16" s="343">
        <v>0</v>
      </c>
      <c r="Q16" s="343">
        <v>0</v>
      </c>
      <c r="R16" s="343">
        <v>0</v>
      </c>
      <c r="S16" s="343">
        <v>0</v>
      </c>
      <c r="T16" s="343">
        <v>0</v>
      </c>
      <c r="U16" s="343">
        <v>0</v>
      </c>
      <c r="V16" s="343">
        <v>0</v>
      </c>
      <c r="W16" s="343">
        <v>0</v>
      </c>
      <c r="X16" s="343">
        <v>0</v>
      </c>
      <c r="Y16" s="343">
        <v>0</v>
      </c>
      <c r="Z16" s="343">
        <v>0</v>
      </c>
      <c r="AA16" s="343">
        <v>0</v>
      </c>
      <c r="AB16" s="343">
        <v>0</v>
      </c>
      <c r="AC16" s="343">
        <v>0</v>
      </c>
      <c r="AD16" s="343">
        <v>0</v>
      </c>
      <c r="AE16" s="343">
        <v>0</v>
      </c>
      <c r="AF16" s="343">
        <v>0</v>
      </c>
      <c r="AG16" s="343">
        <v>0</v>
      </c>
      <c r="AH16" s="343">
        <v>0</v>
      </c>
      <c r="AI16" s="343">
        <v>0</v>
      </c>
      <c r="AJ16" s="343">
        <v>0</v>
      </c>
      <c r="AK16" s="451">
        <f>1-(2/3/100*12*(Main!$B$14-ReplacementRates!AK$3))</f>
        <v>0.60000000000000009</v>
      </c>
      <c r="AL16" s="451">
        <f>1-(2/3/100*12*(Main!$B$14-ReplacementRates!AL$3))</f>
        <v>0.68</v>
      </c>
      <c r="AM16" s="451">
        <f>1-(2/3/100*12*(Main!$B$14-ReplacementRates!AM$3))</f>
        <v>0.76</v>
      </c>
      <c r="AN16" s="451">
        <f>1-(2/3/100*12*(Main!$B$14-ReplacementRates!AN$3))</f>
        <v>0.84000000000000008</v>
      </c>
      <c r="AO16" s="451">
        <f>1-(2/3/100*12*(Main!$B$14-ReplacementRates!AO$3))</f>
        <v>0.92</v>
      </c>
      <c r="AP16" s="342">
        <f>IF(AP$3&gt;=Main!$B$14,100%,IF(AND(AP$3+$A16&gt;=Main!$B$19,AP$3&gt;=Main!$B$18),100%,0%))</f>
        <v>1</v>
      </c>
      <c r="AQ16" s="341">
        <f>IF(AQ$3&gt;=Main!$B$14,100%,IF(AND(AQ$3+$A16&gt;=Main!$B$19,AQ$3&gt;=Main!$B$18),100%,0%))</f>
        <v>1</v>
      </c>
      <c r="AR16" s="341">
        <f>IF(AR$3&gt;=Main!$B$14,100%,IF(AND(AR$3+$A16&gt;=Main!$B$19,AR$3&gt;=Main!$B$18),100%,0%))</f>
        <v>1</v>
      </c>
      <c r="AS16" s="341">
        <f>IF(AS$3&gt;=Main!$B$14,100%,IF(AND(AS$3+$A16&gt;=Main!$B$19,AS$3&gt;=Main!$B$18),100%,0%))</f>
        <v>1</v>
      </c>
      <c r="AT16" s="341">
        <f>IF(AT$3&gt;=Main!$B$14,100%,IF(AND(AT$3+$A16&gt;=Main!$B$19,AT$3&gt;=Main!$B$18),100%,0%))</f>
        <v>1</v>
      </c>
      <c r="AU16" s="341">
        <f>IF(AU$3&gt;=Main!$B$14,100%,IF(AND(AU$3+$A16&gt;=Main!$B$19,AU$3&gt;=Main!$B$18),100%,0%))</f>
        <v>1</v>
      </c>
      <c r="AV16" s="341">
        <f>IF(AV$3&gt;=Main!$B$14,100%,IF(AND(AV$3+$A16&gt;=Main!$B$19,AV$3&gt;=Main!$B$18),100%,0%))</f>
        <v>1</v>
      </c>
      <c r="AW16" s="341">
        <f>IF(AW$3&gt;=Main!$B$14,100%,IF(AND(AW$3+$A16&gt;=Main!$B$19,AW$3&gt;=Main!$B$18),100%,0%))</f>
        <v>1</v>
      </c>
      <c r="AX16" s="341">
        <f>IF(AX$3&gt;=Main!$B$14,100%,IF(AND(AX$3+$A16&gt;=Main!$B$19,AX$3&gt;=Main!$B$18),100%,0%))</f>
        <v>1</v>
      </c>
      <c r="AY16" s="341">
        <f>IF(AY$3&gt;=Main!$B$14,100%,IF(AND(AY$3+$A16&gt;=Main!$B$19,AY$3&gt;=Main!$B$18),100%,0%))</f>
        <v>1</v>
      </c>
      <c r="AZ16" s="341">
        <f>IF(AZ$3&gt;=Main!$B$14,100%,IF(AND(AZ$3+$A16&gt;=Main!$B$19,AZ$3&gt;=Main!$B$18),100%,0%))</f>
        <v>1</v>
      </c>
      <c r="BA16" s="341">
        <f>IF(BA$3&gt;=Main!$B$14,100%,IF(AND(BA$3+$A16&gt;=Main!$B$19,BA$3&gt;=Main!$B$18),100%,0%))</f>
        <v>1</v>
      </c>
      <c r="BB16" s="341">
        <f>IF(BB$3&gt;=Main!$B$14,100%,IF(AND(BB$3+$A16&gt;=Main!$B$19,BB$3&gt;=Main!$B$18),100%,0%))</f>
        <v>1</v>
      </c>
      <c r="BC16" s="341">
        <f>IF(BC$3&gt;=Main!$B$14,100%,IF(AND(BC$3+$A16&gt;=Main!$B$19,BC$3&gt;=Main!$B$18),100%,0%))</f>
        <v>1</v>
      </c>
      <c r="BD16" s="341">
        <f>IF(BD$3&gt;=Main!$B$14,100%,IF(AND(BD$3+$A16&gt;=Main!$B$19,BD$3&gt;=Main!$B$18),100%,0%))</f>
        <v>1</v>
      </c>
      <c r="BE16" s="341">
        <f>IF(BE$3&gt;=Main!$B$14,100%,IF(AND(BE$3+$A16&gt;=Main!$B$19,BE$3&gt;=Main!$B$18),100%,0%))</f>
        <v>1</v>
      </c>
    </row>
    <row r="17" spans="1:57">
      <c r="A17" s="25">
        <v>16</v>
      </c>
      <c r="B17" s="343">
        <v>0</v>
      </c>
      <c r="C17" s="343">
        <v>0</v>
      </c>
      <c r="D17" s="343">
        <v>0</v>
      </c>
      <c r="E17" s="343">
        <v>0</v>
      </c>
      <c r="F17" s="343">
        <v>0</v>
      </c>
      <c r="G17" s="343">
        <v>0</v>
      </c>
      <c r="H17" s="343">
        <v>0</v>
      </c>
      <c r="I17" s="343">
        <v>0</v>
      </c>
      <c r="J17" s="343">
        <v>0</v>
      </c>
      <c r="K17" s="343">
        <v>0</v>
      </c>
      <c r="L17" s="343">
        <v>0</v>
      </c>
      <c r="M17" s="343">
        <v>0</v>
      </c>
      <c r="N17" s="343">
        <v>0</v>
      </c>
      <c r="O17" s="343">
        <v>0</v>
      </c>
      <c r="P17" s="343">
        <v>0</v>
      </c>
      <c r="Q17" s="343">
        <v>0</v>
      </c>
      <c r="R17" s="343">
        <v>0</v>
      </c>
      <c r="S17" s="343">
        <v>0</v>
      </c>
      <c r="T17" s="343">
        <v>0</v>
      </c>
      <c r="U17" s="343">
        <v>0</v>
      </c>
      <c r="V17" s="343">
        <v>0</v>
      </c>
      <c r="W17" s="343">
        <v>0</v>
      </c>
      <c r="X17" s="343">
        <v>0</v>
      </c>
      <c r="Y17" s="343">
        <v>0</v>
      </c>
      <c r="Z17" s="343">
        <v>0</v>
      </c>
      <c r="AA17" s="343">
        <v>0</v>
      </c>
      <c r="AB17" s="343">
        <v>0</v>
      </c>
      <c r="AC17" s="343">
        <v>0</v>
      </c>
      <c r="AD17" s="343">
        <v>0</v>
      </c>
      <c r="AE17" s="343">
        <v>0</v>
      </c>
      <c r="AF17" s="343">
        <v>0</v>
      </c>
      <c r="AG17" s="343">
        <v>0</v>
      </c>
      <c r="AH17" s="343">
        <v>0</v>
      </c>
      <c r="AI17" s="343">
        <v>0</v>
      </c>
      <c r="AJ17" s="343">
        <v>0</v>
      </c>
      <c r="AK17" s="451">
        <f>1-(2/3/100*12*(Main!$B$14-ReplacementRates!AK$3))</f>
        <v>0.60000000000000009</v>
      </c>
      <c r="AL17" s="451">
        <f>1-(2/3/100*12*(Main!$B$14-ReplacementRates!AL$3))</f>
        <v>0.68</v>
      </c>
      <c r="AM17" s="451">
        <f>1-(2/3/100*12*(Main!$B$14-ReplacementRates!AM$3))</f>
        <v>0.76</v>
      </c>
      <c r="AN17" s="451">
        <f>1-(2/3/100*12*(Main!$B$14-ReplacementRates!AN$3))</f>
        <v>0.84000000000000008</v>
      </c>
      <c r="AO17" s="451">
        <f>1-(2/3/100*12*(Main!$B$14-ReplacementRates!AO$3))</f>
        <v>0.92</v>
      </c>
      <c r="AP17" s="342">
        <f>IF(AP$3&gt;=Main!$B$14,100%,IF(AND(AP$3+$A17&gt;=Main!$B$19,AP$3&gt;=Main!$B$18),100%,0%))</f>
        <v>1</v>
      </c>
      <c r="AQ17" s="341">
        <f>IF(AQ$3&gt;=Main!$B$14,100%,IF(AND(AQ$3+$A17&gt;=Main!$B$19,AQ$3&gt;=Main!$B$18),100%,0%))</f>
        <v>1</v>
      </c>
      <c r="AR17" s="341">
        <f>IF(AR$3&gt;=Main!$B$14,100%,IF(AND(AR$3+$A17&gt;=Main!$B$19,AR$3&gt;=Main!$B$18),100%,0%))</f>
        <v>1</v>
      </c>
      <c r="AS17" s="341">
        <f>IF(AS$3&gt;=Main!$B$14,100%,IF(AND(AS$3+$A17&gt;=Main!$B$19,AS$3&gt;=Main!$B$18),100%,0%))</f>
        <v>1</v>
      </c>
      <c r="AT17" s="341">
        <f>IF(AT$3&gt;=Main!$B$14,100%,IF(AND(AT$3+$A17&gt;=Main!$B$19,AT$3&gt;=Main!$B$18),100%,0%))</f>
        <v>1</v>
      </c>
      <c r="AU17" s="341">
        <f>IF(AU$3&gt;=Main!$B$14,100%,IF(AND(AU$3+$A17&gt;=Main!$B$19,AU$3&gt;=Main!$B$18),100%,0%))</f>
        <v>1</v>
      </c>
      <c r="AV17" s="341">
        <f>IF(AV$3&gt;=Main!$B$14,100%,IF(AND(AV$3+$A17&gt;=Main!$B$19,AV$3&gt;=Main!$B$18),100%,0%))</f>
        <v>1</v>
      </c>
      <c r="AW17" s="341">
        <f>IF(AW$3&gt;=Main!$B$14,100%,IF(AND(AW$3+$A17&gt;=Main!$B$19,AW$3&gt;=Main!$B$18),100%,0%))</f>
        <v>1</v>
      </c>
      <c r="AX17" s="341">
        <f>IF(AX$3&gt;=Main!$B$14,100%,IF(AND(AX$3+$A17&gt;=Main!$B$19,AX$3&gt;=Main!$B$18),100%,0%))</f>
        <v>1</v>
      </c>
      <c r="AY17" s="341">
        <f>IF(AY$3&gt;=Main!$B$14,100%,IF(AND(AY$3+$A17&gt;=Main!$B$19,AY$3&gt;=Main!$B$18),100%,0%))</f>
        <v>1</v>
      </c>
      <c r="AZ17" s="341">
        <f>IF(AZ$3&gt;=Main!$B$14,100%,IF(AND(AZ$3+$A17&gt;=Main!$B$19,AZ$3&gt;=Main!$B$18),100%,0%))</f>
        <v>1</v>
      </c>
      <c r="BA17" s="341">
        <f>IF(BA$3&gt;=Main!$B$14,100%,IF(AND(BA$3+$A17&gt;=Main!$B$19,BA$3&gt;=Main!$B$18),100%,0%))</f>
        <v>1</v>
      </c>
      <c r="BB17" s="341">
        <f>IF(BB$3&gt;=Main!$B$14,100%,IF(AND(BB$3+$A17&gt;=Main!$B$19,BB$3&gt;=Main!$B$18),100%,0%))</f>
        <v>1</v>
      </c>
      <c r="BC17" s="341">
        <f>IF(BC$3&gt;=Main!$B$14,100%,IF(AND(BC$3+$A17&gt;=Main!$B$19,BC$3&gt;=Main!$B$18),100%,0%))</f>
        <v>1</v>
      </c>
      <c r="BD17" s="341">
        <f>IF(BD$3&gt;=Main!$B$14,100%,IF(AND(BD$3+$A17&gt;=Main!$B$19,BD$3&gt;=Main!$B$18),100%,0%))</f>
        <v>1</v>
      </c>
      <c r="BE17" s="341">
        <f>IF(BE$3&gt;=Main!$B$14,100%,IF(AND(BE$3+$A17&gt;=Main!$B$19,BE$3&gt;=Main!$B$18),100%,0%))</f>
        <v>1</v>
      </c>
    </row>
    <row r="18" spans="1:57">
      <c r="A18" s="25">
        <v>17</v>
      </c>
      <c r="B18" s="343">
        <v>0</v>
      </c>
      <c r="C18" s="343">
        <v>0</v>
      </c>
      <c r="D18" s="343">
        <v>0</v>
      </c>
      <c r="E18" s="343">
        <v>0</v>
      </c>
      <c r="F18" s="343">
        <v>0</v>
      </c>
      <c r="G18" s="343">
        <v>0</v>
      </c>
      <c r="H18" s="343">
        <v>0</v>
      </c>
      <c r="I18" s="343">
        <v>0</v>
      </c>
      <c r="J18" s="343">
        <v>0</v>
      </c>
      <c r="K18" s="343">
        <v>0</v>
      </c>
      <c r="L18" s="343">
        <v>0</v>
      </c>
      <c r="M18" s="343">
        <v>0</v>
      </c>
      <c r="N18" s="343">
        <v>0</v>
      </c>
      <c r="O18" s="343">
        <v>0</v>
      </c>
      <c r="P18" s="343">
        <v>0</v>
      </c>
      <c r="Q18" s="343">
        <v>0</v>
      </c>
      <c r="R18" s="343">
        <v>0</v>
      </c>
      <c r="S18" s="343">
        <v>0</v>
      </c>
      <c r="T18" s="343">
        <v>0</v>
      </c>
      <c r="U18" s="343">
        <v>0</v>
      </c>
      <c r="V18" s="343">
        <v>0</v>
      </c>
      <c r="W18" s="343">
        <v>0</v>
      </c>
      <c r="X18" s="343">
        <v>0</v>
      </c>
      <c r="Y18" s="343">
        <v>0</v>
      </c>
      <c r="Z18" s="343">
        <v>0</v>
      </c>
      <c r="AA18" s="343">
        <v>0</v>
      </c>
      <c r="AB18" s="343">
        <v>0</v>
      </c>
      <c r="AC18" s="343">
        <v>0</v>
      </c>
      <c r="AD18" s="343">
        <v>0</v>
      </c>
      <c r="AE18" s="343">
        <v>0</v>
      </c>
      <c r="AF18" s="343">
        <v>0</v>
      </c>
      <c r="AG18" s="343">
        <v>0</v>
      </c>
      <c r="AH18" s="343">
        <v>0</v>
      </c>
      <c r="AI18" s="343">
        <v>0</v>
      </c>
      <c r="AJ18" s="343">
        <v>0</v>
      </c>
      <c r="AK18" s="451">
        <f>1-(2/3/100*12*(Main!$B$14-ReplacementRates!AK$3))</f>
        <v>0.60000000000000009</v>
      </c>
      <c r="AL18" s="451">
        <f>1-(2/3/100*12*(Main!$B$14-ReplacementRates!AL$3))</f>
        <v>0.68</v>
      </c>
      <c r="AM18" s="451">
        <f>1-(2/3/100*12*(Main!$B$14-ReplacementRates!AM$3))</f>
        <v>0.76</v>
      </c>
      <c r="AN18" s="451">
        <f>1-(2/3/100*12*(Main!$B$14-ReplacementRates!AN$3))</f>
        <v>0.84000000000000008</v>
      </c>
      <c r="AO18" s="451">
        <f>1-(2/3/100*12*(Main!$B$14-ReplacementRates!AO$3))</f>
        <v>0.92</v>
      </c>
      <c r="AP18" s="342">
        <f>IF(AP$3&gt;=Main!$B$14,100%,IF(AND(AP$3+$A18&gt;=Main!$B$19,AP$3&gt;=Main!$B$18),100%,0%))</f>
        <v>1</v>
      </c>
      <c r="AQ18" s="341">
        <f>IF(AQ$3&gt;=Main!$B$14,100%,IF(AND(AQ$3+$A18&gt;=Main!$B$19,AQ$3&gt;=Main!$B$18),100%,0%))</f>
        <v>1</v>
      </c>
      <c r="AR18" s="341">
        <f>IF(AR$3&gt;=Main!$B$14,100%,IF(AND(AR$3+$A18&gt;=Main!$B$19,AR$3&gt;=Main!$B$18),100%,0%))</f>
        <v>1</v>
      </c>
      <c r="AS18" s="341">
        <f>IF(AS$3&gt;=Main!$B$14,100%,IF(AND(AS$3+$A18&gt;=Main!$B$19,AS$3&gt;=Main!$B$18),100%,0%))</f>
        <v>1</v>
      </c>
      <c r="AT18" s="341">
        <f>IF(AT$3&gt;=Main!$B$14,100%,IF(AND(AT$3+$A18&gt;=Main!$B$19,AT$3&gt;=Main!$B$18),100%,0%))</f>
        <v>1</v>
      </c>
      <c r="AU18" s="341">
        <f>IF(AU$3&gt;=Main!$B$14,100%,IF(AND(AU$3+$A18&gt;=Main!$B$19,AU$3&gt;=Main!$B$18),100%,0%))</f>
        <v>1</v>
      </c>
      <c r="AV18" s="341">
        <f>IF(AV$3&gt;=Main!$B$14,100%,IF(AND(AV$3+$A18&gt;=Main!$B$19,AV$3&gt;=Main!$B$18),100%,0%))</f>
        <v>1</v>
      </c>
      <c r="AW18" s="341">
        <f>IF(AW$3&gt;=Main!$B$14,100%,IF(AND(AW$3+$A18&gt;=Main!$B$19,AW$3&gt;=Main!$B$18),100%,0%))</f>
        <v>1</v>
      </c>
      <c r="AX18" s="341">
        <f>IF(AX$3&gt;=Main!$B$14,100%,IF(AND(AX$3+$A18&gt;=Main!$B$19,AX$3&gt;=Main!$B$18),100%,0%))</f>
        <v>1</v>
      </c>
      <c r="AY18" s="341">
        <f>IF(AY$3&gt;=Main!$B$14,100%,IF(AND(AY$3+$A18&gt;=Main!$B$19,AY$3&gt;=Main!$B$18),100%,0%))</f>
        <v>1</v>
      </c>
      <c r="AZ18" s="341">
        <f>IF(AZ$3&gt;=Main!$B$14,100%,IF(AND(AZ$3+$A18&gt;=Main!$B$19,AZ$3&gt;=Main!$B$18),100%,0%))</f>
        <v>1</v>
      </c>
      <c r="BA18" s="341">
        <f>IF(BA$3&gt;=Main!$B$14,100%,IF(AND(BA$3+$A18&gt;=Main!$B$19,BA$3&gt;=Main!$B$18),100%,0%))</f>
        <v>1</v>
      </c>
      <c r="BB18" s="341">
        <f>IF(BB$3&gt;=Main!$B$14,100%,IF(AND(BB$3+$A18&gt;=Main!$B$19,BB$3&gt;=Main!$B$18),100%,0%))</f>
        <v>1</v>
      </c>
      <c r="BC18" s="341">
        <f>IF(BC$3&gt;=Main!$B$14,100%,IF(AND(BC$3+$A18&gt;=Main!$B$19,BC$3&gt;=Main!$B$18),100%,0%))</f>
        <v>1</v>
      </c>
      <c r="BD18" s="341">
        <f>IF(BD$3&gt;=Main!$B$14,100%,IF(AND(BD$3+$A18&gt;=Main!$B$19,BD$3&gt;=Main!$B$18),100%,0%))</f>
        <v>1</v>
      </c>
      <c r="BE18" s="341">
        <f>IF(BE$3&gt;=Main!$B$14,100%,IF(AND(BE$3+$A18&gt;=Main!$B$19,BE$3&gt;=Main!$B$18),100%,0%))</f>
        <v>1</v>
      </c>
    </row>
    <row r="19" spans="1:57">
      <c r="A19" s="25">
        <v>18</v>
      </c>
      <c r="B19" s="343">
        <v>0</v>
      </c>
      <c r="C19" s="343">
        <v>0</v>
      </c>
      <c r="D19" s="343">
        <v>0</v>
      </c>
      <c r="E19" s="343">
        <v>0</v>
      </c>
      <c r="F19" s="343">
        <v>0</v>
      </c>
      <c r="G19" s="343">
        <v>0</v>
      </c>
      <c r="H19" s="343">
        <v>0</v>
      </c>
      <c r="I19" s="343">
        <v>0</v>
      </c>
      <c r="J19" s="343">
        <v>0</v>
      </c>
      <c r="K19" s="343">
        <v>0</v>
      </c>
      <c r="L19" s="343">
        <v>0</v>
      </c>
      <c r="M19" s="343">
        <v>0</v>
      </c>
      <c r="N19" s="343">
        <v>0</v>
      </c>
      <c r="O19" s="343">
        <v>0</v>
      </c>
      <c r="P19" s="343">
        <v>0</v>
      </c>
      <c r="Q19" s="343">
        <v>0</v>
      </c>
      <c r="R19" s="343">
        <v>0</v>
      </c>
      <c r="S19" s="343">
        <v>0</v>
      </c>
      <c r="T19" s="343">
        <v>0</v>
      </c>
      <c r="U19" s="343">
        <v>0</v>
      </c>
      <c r="V19" s="343">
        <v>0</v>
      </c>
      <c r="W19" s="343">
        <v>0</v>
      </c>
      <c r="X19" s="343">
        <v>0</v>
      </c>
      <c r="Y19" s="343">
        <v>0</v>
      </c>
      <c r="Z19" s="343">
        <v>0</v>
      </c>
      <c r="AA19" s="343">
        <v>0</v>
      </c>
      <c r="AB19" s="343">
        <v>0</v>
      </c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451">
        <f>1-(2/3/100*12*(Main!$B$14-ReplacementRates!AK$3))</f>
        <v>0.60000000000000009</v>
      </c>
      <c r="AL19" s="451">
        <f>1-(2/3/100*12*(Main!$B$14-ReplacementRates!AL$3))</f>
        <v>0.68</v>
      </c>
      <c r="AM19" s="451">
        <f>1-(2/3/100*12*(Main!$B$14-ReplacementRates!AM$3))</f>
        <v>0.76</v>
      </c>
      <c r="AN19" s="451">
        <f>1-(2/3/100*12*(Main!$B$14-ReplacementRates!AN$3))</f>
        <v>0.84000000000000008</v>
      </c>
      <c r="AO19" s="451">
        <f>1-(2/3/100*12*(Main!$B$14-ReplacementRates!AO$3))</f>
        <v>0.92</v>
      </c>
      <c r="AP19" s="342">
        <f>IF(AP$3&gt;=Main!$B$14,100%,IF(AND(AP$3+$A19&gt;=Main!$B$19,AP$3&gt;=Main!$B$18),100%,0%))</f>
        <v>1</v>
      </c>
      <c r="AQ19" s="341">
        <f>IF(AQ$3&gt;=Main!$B$14,100%,IF(AND(AQ$3+$A19&gt;=Main!$B$19,AQ$3&gt;=Main!$B$18),100%,0%))</f>
        <v>1</v>
      </c>
      <c r="AR19" s="341">
        <f>IF(AR$3&gt;=Main!$B$14,100%,IF(AND(AR$3+$A19&gt;=Main!$B$19,AR$3&gt;=Main!$B$18),100%,0%))</f>
        <v>1</v>
      </c>
      <c r="AS19" s="341">
        <f>IF(AS$3&gt;=Main!$B$14,100%,IF(AND(AS$3+$A19&gt;=Main!$B$19,AS$3&gt;=Main!$B$18),100%,0%))</f>
        <v>1</v>
      </c>
      <c r="AT19" s="341">
        <f>IF(AT$3&gt;=Main!$B$14,100%,IF(AND(AT$3+$A19&gt;=Main!$B$19,AT$3&gt;=Main!$B$18),100%,0%))</f>
        <v>1</v>
      </c>
      <c r="AU19" s="341">
        <f>IF(AU$3&gt;=Main!$B$14,100%,IF(AND(AU$3+$A19&gt;=Main!$B$19,AU$3&gt;=Main!$B$18),100%,0%))</f>
        <v>1</v>
      </c>
      <c r="AV19" s="341">
        <f>IF(AV$3&gt;=Main!$B$14,100%,IF(AND(AV$3+$A19&gt;=Main!$B$19,AV$3&gt;=Main!$B$18),100%,0%))</f>
        <v>1</v>
      </c>
      <c r="AW19" s="341">
        <f>IF(AW$3&gt;=Main!$B$14,100%,IF(AND(AW$3+$A19&gt;=Main!$B$19,AW$3&gt;=Main!$B$18),100%,0%))</f>
        <v>1</v>
      </c>
      <c r="AX19" s="341">
        <f>IF(AX$3&gt;=Main!$B$14,100%,IF(AND(AX$3+$A19&gt;=Main!$B$19,AX$3&gt;=Main!$B$18),100%,0%))</f>
        <v>1</v>
      </c>
      <c r="AY19" s="341">
        <f>IF(AY$3&gt;=Main!$B$14,100%,IF(AND(AY$3+$A19&gt;=Main!$B$19,AY$3&gt;=Main!$B$18),100%,0%))</f>
        <v>1</v>
      </c>
      <c r="AZ19" s="341">
        <f>IF(AZ$3&gt;=Main!$B$14,100%,IF(AND(AZ$3+$A19&gt;=Main!$B$19,AZ$3&gt;=Main!$B$18),100%,0%))</f>
        <v>1</v>
      </c>
      <c r="BA19" s="341">
        <f>IF(BA$3&gt;=Main!$B$14,100%,IF(AND(BA$3+$A19&gt;=Main!$B$19,BA$3&gt;=Main!$B$18),100%,0%))</f>
        <v>1</v>
      </c>
      <c r="BB19" s="341">
        <f>IF(BB$3&gt;=Main!$B$14,100%,IF(AND(BB$3+$A19&gt;=Main!$B$19,BB$3&gt;=Main!$B$18),100%,0%))</f>
        <v>1</v>
      </c>
      <c r="BC19" s="341">
        <f>IF(BC$3&gt;=Main!$B$14,100%,IF(AND(BC$3+$A19&gt;=Main!$B$19,BC$3&gt;=Main!$B$18),100%,0%))</f>
        <v>1</v>
      </c>
      <c r="BD19" s="341">
        <f>IF(BD$3&gt;=Main!$B$14,100%,IF(AND(BD$3+$A19&gt;=Main!$B$19,BD$3&gt;=Main!$B$18),100%,0%))</f>
        <v>1</v>
      </c>
      <c r="BE19" s="341">
        <f>IF(BE$3&gt;=Main!$B$14,100%,IF(AND(BE$3+$A19&gt;=Main!$B$19,BE$3&gt;=Main!$B$18),100%,0%))</f>
        <v>1</v>
      </c>
    </row>
    <row r="20" spans="1:57">
      <c r="A20" s="25">
        <v>19</v>
      </c>
      <c r="B20" s="343">
        <v>0</v>
      </c>
      <c r="C20" s="343">
        <v>0</v>
      </c>
      <c r="D20" s="343">
        <v>0</v>
      </c>
      <c r="E20" s="343">
        <v>0</v>
      </c>
      <c r="F20" s="343">
        <v>0</v>
      </c>
      <c r="G20" s="343">
        <v>0</v>
      </c>
      <c r="H20" s="343">
        <v>0</v>
      </c>
      <c r="I20" s="343">
        <v>0</v>
      </c>
      <c r="J20" s="343">
        <v>0</v>
      </c>
      <c r="K20" s="343">
        <v>0</v>
      </c>
      <c r="L20" s="343">
        <v>0</v>
      </c>
      <c r="M20" s="343">
        <v>0</v>
      </c>
      <c r="N20" s="343">
        <v>0</v>
      </c>
      <c r="O20" s="343">
        <v>0</v>
      </c>
      <c r="P20" s="343">
        <v>0</v>
      </c>
      <c r="Q20" s="343">
        <v>0</v>
      </c>
      <c r="R20" s="343">
        <v>0</v>
      </c>
      <c r="S20" s="343">
        <v>0</v>
      </c>
      <c r="T20" s="343">
        <v>0</v>
      </c>
      <c r="U20" s="343">
        <v>0</v>
      </c>
      <c r="V20" s="343">
        <v>0</v>
      </c>
      <c r="W20" s="343">
        <v>0</v>
      </c>
      <c r="X20" s="343">
        <v>0</v>
      </c>
      <c r="Y20" s="343">
        <v>0</v>
      </c>
      <c r="Z20" s="343">
        <v>0</v>
      </c>
      <c r="AA20" s="343">
        <v>0</v>
      </c>
      <c r="AB20" s="343">
        <v>0</v>
      </c>
      <c r="AC20" s="343">
        <v>0</v>
      </c>
      <c r="AD20" s="343">
        <v>0</v>
      </c>
      <c r="AE20" s="343">
        <v>0</v>
      </c>
      <c r="AF20" s="343">
        <v>0</v>
      </c>
      <c r="AG20" s="343">
        <v>0</v>
      </c>
      <c r="AH20" s="343">
        <v>0</v>
      </c>
      <c r="AI20" s="343">
        <v>0</v>
      </c>
      <c r="AJ20" s="343">
        <v>0</v>
      </c>
      <c r="AK20" s="451">
        <f>1-(2/3/100*12*(Main!$B$14-ReplacementRates!AK$3))</f>
        <v>0.60000000000000009</v>
      </c>
      <c r="AL20" s="451">
        <f>1-(2/3/100*12*(Main!$B$14-ReplacementRates!AL$3))</f>
        <v>0.68</v>
      </c>
      <c r="AM20" s="451">
        <f>1-(2/3/100*12*(Main!$B$14-ReplacementRates!AM$3))</f>
        <v>0.76</v>
      </c>
      <c r="AN20" s="451">
        <f>1-(2/3/100*12*(Main!$B$14-ReplacementRates!AN$3))</f>
        <v>0.84000000000000008</v>
      </c>
      <c r="AO20" s="451">
        <f>1-(2/3/100*12*(Main!$B$14-ReplacementRates!AO$3))</f>
        <v>0.92</v>
      </c>
      <c r="AP20" s="342">
        <f>IF(AP$3&gt;=Main!$B$14,100%,IF(AND(AP$3+$A20&gt;=Main!$B$19,AP$3&gt;=Main!$B$18),100%,0%))</f>
        <v>1</v>
      </c>
      <c r="AQ20" s="341">
        <f>IF(AQ$3&gt;=Main!$B$14,100%,IF(AND(AQ$3+$A20&gt;=Main!$B$19,AQ$3&gt;=Main!$B$18),100%,0%))</f>
        <v>1</v>
      </c>
      <c r="AR20" s="341">
        <f>IF(AR$3&gt;=Main!$B$14,100%,IF(AND(AR$3+$A20&gt;=Main!$B$19,AR$3&gt;=Main!$B$18),100%,0%))</f>
        <v>1</v>
      </c>
      <c r="AS20" s="341">
        <f>IF(AS$3&gt;=Main!$B$14,100%,IF(AND(AS$3+$A20&gt;=Main!$B$19,AS$3&gt;=Main!$B$18),100%,0%))</f>
        <v>1</v>
      </c>
      <c r="AT20" s="341">
        <f>IF(AT$3&gt;=Main!$B$14,100%,IF(AND(AT$3+$A20&gt;=Main!$B$19,AT$3&gt;=Main!$B$18),100%,0%))</f>
        <v>1</v>
      </c>
      <c r="AU20" s="341">
        <f>IF(AU$3&gt;=Main!$B$14,100%,IF(AND(AU$3+$A20&gt;=Main!$B$19,AU$3&gt;=Main!$B$18),100%,0%))</f>
        <v>1</v>
      </c>
      <c r="AV20" s="341">
        <f>IF(AV$3&gt;=Main!$B$14,100%,IF(AND(AV$3+$A20&gt;=Main!$B$19,AV$3&gt;=Main!$B$18),100%,0%))</f>
        <v>1</v>
      </c>
      <c r="AW20" s="341">
        <f>IF(AW$3&gt;=Main!$B$14,100%,IF(AND(AW$3+$A20&gt;=Main!$B$19,AW$3&gt;=Main!$B$18),100%,0%))</f>
        <v>1</v>
      </c>
      <c r="AX20" s="341">
        <f>IF(AX$3&gt;=Main!$B$14,100%,IF(AND(AX$3+$A20&gt;=Main!$B$19,AX$3&gt;=Main!$B$18),100%,0%))</f>
        <v>1</v>
      </c>
      <c r="AY20" s="341">
        <f>IF(AY$3&gt;=Main!$B$14,100%,IF(AND(AY$3+$A20&gt;=Main!$B$19,AY$3&gt;=Main!$B$18),100%,0%))</f>
        <v>1</v>
      </c>
      <c r="AZ20" s="341">
        <f>IF(AZ$3&gt;=Main!$B$14,100%,IF(AND(AZ$3+$A20&gt;=Main!$B$19,AZ$3&gt;=Main!$B$18),100%,0%))</f>
        <v>1</v>
      </c>
      <c r="BA20" s="341">
        <f>IF(BA$3&gt;=Main!$B$14,100%,IF(AND(BA$3+$A20&gt;=Main!$B$19,BA$3&gt;=Main!$B$18),100%,0%))</f>
        <v>1</v>
      </c>
      <c r="BB20" s="341">
        <f>IF(BB$3&gt;=Main!$B$14,100%,IF(AND(BB$3+$A20&gt;=Main!$B$19,BB$3&gt;=Main!$B$18),100%,0%))</f>
        <v>1</v>
      </c>
      <c r="BC20" s="341">
        <f>IF(BC$3&gt;=Main!$B$14,100%,IF(AND(BC$3+$A20&gt;=Main!$B$19,BC$3&gt;=Main!$B$18),100%,0%))</f>
        <v>1</v>
      </c>
      <c r="BD20" s="341">
        <f>IF(BD$3&gt;=Main!$B$14,100%,IF(AND(BD$3+$A20&gt;=Main!$B$19,BD$3&gt;=Main!$B$18),100%,0%))</f>
        <v>1</v>
      </c>
      <c r="BE20" s="341">
        <f>IF(BE$3&gt;=Main!$B$14,100%,IF(AND(BE$3+$A20&gt;=Main!$B$19,BE$3&gt;=Main!$B$18),100%,0%))</f>
        <v>1</v>
      </c>
    </row>
    <row r="21" spans="1:57">
      <c r="A21" s="25">
        <v>20</v>
      </c>
      <c r="B21" s="343">
        <v>0</v>
      </c>
      <c r="C21" s="343">
        <v>0</v>
      </c>
      <c r="D21" s="343">
        <v>0</v>
      </c>
      <c r="E21" s="343">
        <v>0</v>
      </c>
      <c r="F21" s="343">
        <v>0</v>
      </c>
      <c r="G21" s="343">
        <v>0</v>
      </c>
      <c r="H21" s="343">
        <v>0</v>
      </c>
      <c r="I21" s="343">
        <v>0</v>
      </c>
      <c r="J21" s="343">
        <v>0</v>
      </c>
      <c r="K21" s="343">
        <v>0</v>
      </c>
      <c r="L21" s="343">
        <v>0</v>
      </c>
      <c r="M21" s="343">
        <v>0</v>
      </c>
      <c r="N21" s="343">
        <v>0</v>
      </c>
      <c r="O21" s="343">
        <v>0</v>
      </c>
      <c r="P21" s="343">
        <v>0</v>
      </c>
      <c r="Q21" s="343">
        <v>0</v>
      </c>
      <c r="R21" s="343">
        <v>0</v>
      </c>
      <c r="S21" s="343">
        <v>0</v>
      </c>
      <c r="T21" s="343">
        <v>0</v>
      </c>
      <c r="U21" s="343">
        <v>0</v>
      </c>
      <c r="V21" s="343">
        <v>0</v>
      </c>
      <c r="W21" s="343">
        <v>0</v>
      </c>
      <c r="X21" s="343">
        <v>0</v>
      </c>
      <c r="Y21" s="343">
        <v>0</v>
      </c>
      <c r="Z21" s="343">
        <v>0</v>
      </c>
      <c r="AA21" s="343">
        <v>0</v>
      </c>
      <c r="AB21" s="343">
        <v>0</v>
      </c>
      <c r="AC21" s="343">
        <v>0</v>
      </c>
      <c r="AD21" s="343">
        <v>0</v>
      </c>
      <c r="AE21" s="343">
        <v>0</v>
      </c>
      <c r="AF21" s="343">
        <v>0</v>
      </c>
      <c r="AG21" s="343">
        <v>0</v>
      </c>
      <c r="AH21" s="343">
        <v>0</v>
      </c>
      <c r="AI21" s="343">
        <v>0</v>
      </c>
      <c r="AJ21" s="343">
        <v>0</v>
      </c>
      <c r="AK21" s="451">
        <f>1-(2/3/100*12*(Main!$B$14-ReplacementRates!AK$3))</f>
        <v>0.60000000000000009</v>
      </c>
      <c r="AL21" s="451">
        <f>1-(2/3/100*12*(Main!$B$14-ReplacementRates!AL$3))</f>
        <v>0.68</v>
      </c>
      <c r="AM21" s="451">
        <f>1-(2/3/100*12*(Main!$B$14-ReplacementRates!AM$3))</f>
        <v>0.76</v>
      </c>
      <c r="AN21" s="451">
        <f>1-(2/3/100*12*(Main!$B$14-ReplacementRates!AN$3))</f>
        <v>0.84000000000000008</v>
      </c>
      <c r="AO21" s="451">
        <f>1-(2/3/100*12*(Main!$B$14-ReplacementRates!AO$3))</f>
        <v>0.92</v>
      </c>
      <c r="AP21" s="342">
        <f>IF(AP$3&gt;=Main!$B$14,100%,IF(AND(AP$3+$A21&gt;=Main!$B$19,AP$3&gt;=Main!$B$18),100%,0%))</f>
        <v>1</v>
      </c>
      <c r="AQ21" s="341">
        <f>IF(AQ$3&gt;=Main!$B$14,100%,IF(AND(AQ$3+$A21&gt;=Main!$B$19,AQ$3&gt;=Main!$B$18),100%,0%))</f>
        <v>1</v>
      </c>
      <c r="AR21" s="341">
        <f>IF(AR$3&gt;=Main!$B$14,100%,IF(AND(AR$3+$A21&gt;=Main!$B$19,AR$3&gt;=Main!$B$18),100%,0%))</f>
        <v>1</v>
      </c>
      <c r="AS21" s="341">
        <f>IF(AS$3&gt;=Main!$B$14,100%,IF(AND(AS$3+$A21&gt;=Main!$B$19,AS$3&gt;=Main!$B$18),100%,0%))</f>
        <v>1</v>
      </c>
      <c r="AT21" s="341">
        <f>IF(AT$3&gt;=Main!$B$14,100%,IF(AND(AT$3+$A21&gt;=Main!$B$19,AT$3&gt;=Main!$B$18),100%,0%))</f>
        <v>1</v>
      </c>
      <c r="AU21" s="341">
        <f>IF(AU$3&gt;=Main!$B$14,100%,IF(AND(AU$3+$A21&gt;=Main!$B$19,AU$3&gt;=Main!$B$18),100%,0%))</f>
        <v>1</v>
      </c>
      <c r="AV21" s="341">
        <f>IF(AV$3&gt;=Main!$B$14,100%,IF(AND(AV$3+$A21&gt;=Main!$B$19,AV$3&gt;=Main!$B$18),100%,0%))</f>
        <v>1</v>
      </c>
      <c r="AW21" s="341">
        <f>IF(AW$3&gt;=Main!$B$14,100%,IF(AND(AW$3+$A21&gt;=Main!$B$19,AW$3&gt;=Main!$B$18),100%,0%))</f>
        <v>1</v>
      </c>
      <c r="AX21" s="341">
        <f>IF(AX$3&gt;=Main!$B$14,100%,IF(AND(AX$3+$A21&gt;=Main!$B$19,AX$3&gt;=Main!$B$18),100%,0%))</f>
        <v>1</v>
      </c>
      <c r="AY21" s="341">
        <f>IF(AY$3&gt;=Main!$B$14,100%,IF(AND(AY$3+$A21&gt;=Main!$B$19,AY$3&gt;=Main!$B$18),100%,0%))</f>
        <v>1</v>
      </c>
      <c r="AZ21" s="341">
        <f>IF(AZ$3&gt;=Main!$B$14,100%,IF(AND(AZ$3+$A21&gt;=Main!$B$19,AZ$3&gt;=Main!$B$18),100%,0%))</f>
        <v>1</v>
      </c>
      <c r="BA21" s="341">
        <f>IF(BA$3&gt;=Main!$B$14,100%,IF(AND(BA$3+$A21&gt;=Main!$B$19,BA$3&gt;=Main!$B$18),100%,0%))</f>
        <v>1</v>
      </c>
      <c r="BB21" s="341">
        <f>IF(BB$3&gt;=Main!$B$14,100%,IF(AND(BB$3+$A21&gt;=Main!$B$19,BB$3&gt;=Main!$B$18),100%,0%))</f>
        <v>1</v>
      </c>
      <c r="BC21" s="341">
        <f>IF(BC$3&gt;=Main!$B$14,100%,IF(AND(BC$3+$A21&gt;=Main!$B$19,BC$3&gt;=Main!$B$18),100%,0%))</f>
        <v>1</v>
      </c>
      <c r="BD21" s="341">
        <f>IF(BD$3&gt;=Main!$B$14,100%,IF(AND(BD$3+$A21&gt;=Main!$B$19,BD$3&gt;=Main!$B$18),100%,0%))</f>
        <v>1</v>
      </c>
      <c r="BE21" s="341">
        <f>IF(BE$3&gt;=Main!$B$14,100%,IF(AND(BE$3+$A21&gt;=Main!$B$19,BE$3&gt;=Main!$B$18),100%,0%))</f>
        <v>1</v>
      </c>
    </row>
    <row r="22" spans="1:57">
      <c r="A22" s="25">
        <v>21</v>
      </c>
      <c r="B22" s="343">
        <v>0</v>
      </c>
      <c r="C22" s="343">
        <v>0</v>
      </c>
      <c r="D22" s="343">
        <v>0</v>
      </c>
      <c r="E22" s="343">
        <v>0</v>
      </c>
      <c r="F22" s="343">
        <v>0</v>
      </c>
      <c r="G22" s="343">
        <v>0</v>
      </c>
      <c r="H22" s="343">
        <v>0</v>
      </c>
      <c r="I22" s="343">
        <v>0</v>
      </c>
      <c r="J22" s="343">
        <v>0</v>
      </c>
      <c r="K22" s="343">
        <v>0</v>
      </c>
      <c r="L22" s="343">
        <v>0</v>
      </c>
      <c r="M22" s="343">
        <v>0</v>
      </c>
      <c r="N22" s="343">
        <v>0</v>
      </c>
      <c r="O22" s="343">
        <v>0</v>
      </c>
      <c r="P22" s="343">
        <v>0</v>
      </c>
      <c r="Q22" s="343">
        <v>0</v>
      </c>
      <c r="R22" s="343">
        <v>0</v>
      </c>
      <c r="S22" s="343">
        <v>0</v>
      </c>
      <c r="T22" s="343">
        <v>0</v>
      </c>
      <c r="U22" s="343">
        <v>0</v>
      </c>
      <c r="V22" s="343">
        <v>0</v>
      </c>
      <c r="W22" s="343">
        <v>0</v>
      </c>
      <c r="X22" s="343">
        <v>0</v>
      </c>
      <c r="Y22" s="343">
        <v>0</v>
      </c>
      <c r="Z22" s="343">
        <v>0</v>
      </c>
      <c r="AA22" s="343">
        <v>0</v>
      </c>
      <c r="AB22" s="343">
        <v>0</v>
      </c>
      <c r="AC22" s="343">
        <v>0</v>
      </c>
      <c r="AD22" s="343">
        <v>0</v>
      </c>
      <c r="AE22" s="343">
        <v>0</v>
      </c>
      <c r="AF22" s="343">
        <v>0</v>
      </c>
      <c r="AG22" s="343">
        <v>0</v>
      </c>
      <c r="AH22" s="343">
        <v>0</v>
      </c>
      <c r="AI22" s="343">
        <v>0</v>
      </c>
      <c r="AJ22" s="343">
        <v>0</v>
      </c>
      <c r="AK22" s="451">
        <f>1-(2/3/100*12*(Main!$B$14-ReplacementRates!AK$3))</f>
        <v>0.60000000000000009</v>
      </c>
      <c r="AL22" s="451">
        <f>1-(2/3/100*12*(Main!$B$14-ReplacementRates!AL$3))</f>
        <v>0.68</v>
      </c>
      <c r="AM22" s="451">
        <f>1-(2/3/100*12*(Main!$B$14-ReplacementRates!AM$3))</f>
        <v>0.76</v>
      </c>
      <c r="AN22" s="451">
        <f>1-(2/3/100*12*(Main!$B$14-ReplacementRates!AN$3))</f>
        <v>0.84000000000000008</v>
      </c>
      <c r="AO22" s="451">
        <f>1-(2/3/100*12*(Main!$B$14-ReplacementRates!AO$3))</f>
        <v>0.92</v>
      </c>
      <c r="AP22" s="342">
        <f>IF(AP$3&gt;=Main!$B$14,100%,IF(AND(AP$3+$A22&gt;=Main!$B$19,AP$3&gt;=Main!$B$18),100%,0%))</f>
        <v>1</v>
      </c>
      <c r="AQ22" s="341">
        <f>IF(AQ$3&gt;=Main!$B$14,100%,IF(AND(AQ$3+$A22&gt;=Main!$B$19,AQ$3&gt;=Main!$B$18),100%,0%))</f>
        <v>1</v>
      </c>
      <c r="AR22" s="341">
        <f>IF(AR$3&gt;=Main!$B$14,100%,IF(AND(AR$3+$A22&gt;=Main!$B$19,AR$3&gt;=Main!$B$18),100%,0%))</f>
        <v>1</v>
      </c>
      <c r="AS22" s="341">
        <f>IF(AS$3&gt;=Main!$B$14,100%,IF(AND(AS$3+$A22&gt;=Main!$B$19,AS$3&gt;=Main!$B$18),100%,0%))</f>
        <v>1</v>
      </c>
      <c r="AT22" s="341">
        <f>IF(AT$3&gt;=Main!$B$14,100%,IF(AND(AT$3+$A22&gt;=Main!$B$19,AT$3&gt;=Main!$B$18),100%,0%))</f>
        <v>1</v>
      </c>
      <c r="AU22" s="341">
        <f>IF(AU$3&gt;=Main!$B$14,100%,IF(AND(AU$3+$A22&gt;=Main!$B$19,AU$3&gt;=Main!$B$18),100%,0%))</f>
        <v>1</v>
      </c>
      <c r="AV22" s="341">
        <f>IF(AV$3&gt;=Main!$B$14,100%,IF(AND(AV$3+$A22&gt;=Main!$B$19,AV$3&gt;=Main!$B$18),100%,0%))</f>
        <v>1</v>
      </c>
      <c r="AW22" s="341">
        <f>IF(AW$3&gt;=Main!$B$14,100%,IF(AND(AW$3+$A22&gt;=Main!$B$19,AW$3&gt;=Main!$B$18),100%,0%))</f>
        <v>1</v>
      </c>
      <c r="AX22" s="341">
        <f>IF(AX$3&gt;=Main!$B$14,100%,IF(AND(AX$3+$A22&gt;=Main!$B$19,AX$3&gt;=Main!$B$18),100%,0%))</f>
        <v>1</v>
      </c>
      <c r="AY22" s="341">
        <f>IF(AY$3&gt;=Main!$B$14,100%,IF(AND(AY$3+$A22&gt;=Main!$B$19,AY$3&gt;=Main!$B$18),100%,0%))</f>
        <v>1</v>
      </c>
      <c r="AZ22" s="341">
        <f>IF(AZ$3&gt;=Main!$B$14,100%,IF(AND(AZ$3+$A22&gt;=Main!$B$19,AZ$3&gt;=Main!$B$18),100%,0%))</f>
        <v>1</v>
      </c>
      <c r="BA22" s="341">
        <f>IF(BA$3&gt;=Main!$B$14,100%,IF(AND(BA$3+$A22&gt;=Main!$B$19,BA$3&gt;=Main!$B$18),100%,0%))</f>
        <v>1</v>
      </c>
      <c r="BB22" s="341">
        <f>IF(BB$3&gt;=Main!$B$14,100%,IF(AND(BB$3+$A22&gt;=Main!$B$19,BB$3&gt;=Main!$B$18),100%,0%))</f>
        <v>1</v>
      </c>
      <c r="BC22" s="341">
        <f>IF(BC$3&gt;=Main!$B$14,100%,IF(AND(BC$3+$A22&gt;=Main!$B$19,BC$3&gt;=Main!$B$18),100%,0%))</f>
        <v>1</v>
      </c>
      <c r="BD22" s="341">
        <f>IF(BD$3&gt;=Main!$B$14,100%,IF(AND(BD$3+$A22&gt;=Main!$B$19,BD$3&gt;=Main!$B$18),100%,0%))</f>
        <v>1</v>
      </c>
      <c r="BE22" s="341">
        <f>IF(BE$3&gt;=Main!$B$14,100%,IF(AND(BE$3+$A22&gt;=Main!$B$19,BE$3&gt;=Main!$B$18),100%,0%))</f>
        <v>1</v>
      </c>
    </row>
    <row r="23" spans="1:57">
      <c r="A23" s="25">
        <v>22</v>
      </c>
      <c r="B23" s="343">
        <v>0</v>
      </c>
      <c r="C23" s="343">
        <v>0</v>
      </c>
      <c r="D23" s="343">
        <v>0</v>
      </c>
      <c r="E23" s="343">
        <v>0</v>
      </c>
      <c r="F23" s="343">
        <v>0</v>
      </c>
      <c r="G23" s="343">
        <v>0</v>
      </c>
      <c r="H23" s="343">
        <v>0</v>
      </c>
      <c r="I23" s="343">
        <v>0</v>
      </c>
      <c r="J23" s="343">
        <v>0</v>
      </c>
      <c r="K23" s="343">
        <v>0</v>
      </c>
      <c r="L23" s="343">
        <v>0</v>
      </c>
      <c r="M23" s="343">
        <v>0</v>
      </c>
      <c r="N23" s="343">
        <v>0</v>
      </c>
      <c r="O23" s="343">
        <v>0</v>
      </c>
      <c r="P23" s="343">
        <v>0</v>
      </c>
      <c r="Q23" s="343">
        <v>0</v>
      </c>
      <c r="R23" s="343">
        <v>0</v>
      </c>
      <c r="S23" s="343">
        <v>0</v>
      </c>
      <c r="T23" s="343">
        <v>0</v>
      </c>
      <c r="U23" s="343">
        <v>0</v>
      </c>
      <c r="V23" s="343">
        <v>0</v>
      </c>
      <c r="W23" s="343">
        <v>0</v>
      </c>
      <c r="X23" s="343">
        <v>0</v>
      </c>
      <c r="Y23" s="343">
        <v>0</v>
      </c>
      <c r="Z23" s="343">
        <v>0</v>
      </c>
      <c r="AA23" s="343">
        <v>0</v>
      </c>
      <c r="AB23" s="343">
        <v>0</v>
      </c>
      <c r="AC23" s="343">
        <v>0</v>
      </c>
      <c r="AD23" s="343">
        <v>0</v>
      </c>
      <c r="AE23" s="343">
        <v>0</v>
      </c>
      <c r="AF23" s="343">
        <v>0</v>
      </c>
      <c r="AG23" s="343">
        <v>0</v>
      </c>
      <c r="AH23" s="343">
        <v>0</v>
      </c>
      <c r="AI23" s="343">
        <v>0</v>
      </c>
      <c r="AJ23" s="343">
        <v>0</v>
      </c>
      <c r="AK23" s="451">
        <f>1-(2/3/100*12*(Main!$B$14-ReplacementRates!AK$3))</f>
        <v>0.60000000000000009</v>
      </c>
      <c r="AL23" s="451">
        <f>1-(2/3/100*12*(Main!$B$14-ReplacementRates!AL$3))</f>
        <v>0.68</v>
      </c>
      <c r="AM23" s="451">
        <f>1-(2/3/100*12*(Main!$B$14-ReplacementRates!AM$3))</f>
        <v>0.76</v>
      </c>
      <c r="AN23" s="451">
        <f>1-(2/3/100*12*(Main!$B$14-ReplacementRates!AN$3))</f>
        <v>0.84000000000000008</v>
      </c>
      <c r="AO23" s="451">
        <f>1-(2/3/100*12*(Main!$B$14-ReplacementRates!AO$3))</f>
        <v>0.92</v>
      </c>
      <c r="AP23" s="342">
        <f>IF(AP$3&gt;=Main!$B$14,100%,IF(AND(AP$3+$A23&gt;=Main!$B$19,AP$3&gt;=Main!$B$18),100%,0%))</f>
        <v>1</v>
      </c>
      <c r="AQ23" s="341">
        <f>IF(AQ$3&gt;=Main!$B$14,100%,IF(AND(AQ$3+$A23&gt;=Main!$B$19,AQ$3&gt;=Main!$B$18),100%,0%))</f>
        <v>1</v>
      </c>
      <c r="AR23" s="341">
        <f>IF(AR$3&gt;=Main!$B$14,100%,IF(AND(AR$3+$A23&gt;=Main!$B$19,AR$3&gt;=Main!$B$18),100%,0%))</f>
        <v>1</v>
      </c>
      <c r="AS23" s="341">
        <f>IF(AS$3&gt;=Main!$B$14,100%,IF(AND(AS$3+$A23&gt;=Main!$B$19,AS$3&gt;=Main!$B$18),100%,0%))</f>
        <v>1</v>
      </c>
      <c r="AT23" s="341">
        <f>IF(AT$3&gt;=Main!$B$14,100%,IF(AND(AT$3+$A23&gt;=Main!$B$19,AT$3&gt;=Main!$B$18),100%,0%))</f>
        <v>1</v>
      </c>
      <c r="AU23" s="341">
        <f>IF(AU$3&gt;=Main!$B$14,100%,IF(AND(AU$3+$A23&gt;=Main!$B$19,AU$3&gt;=Main!$B$18),100%,0%))</f>
        <v>1</v>
      </c>
      <c r="AV23" s="341">
        <f>IF(AV$3&gt;=Main!$B$14,100%,IF(AND(AV$3+$A23&gt;=Main!$B$19,AV$3&gt;=Main!$B$18),100%,0%))</f>
        <v>1</v>
      </c>
      <c r="AW23" s="341">
        <f>IF(AW$3&gt;=Main!$B$14,100%,IF(AND(AW$3+$A23&gt;=Main!$B$19,AW$3&gt;=Main!$B$18),100%,0%))</f>
        <v>1</v>
      </c>
      <c r="AX23" s="341">
        <f>IF(AX$3&gt;=Main!$B$14,100%,IF(AND(AX$3+$A23&gt;=Main!$B$19,AX$3&gt;=Main!$B$18),100%,0%))</f>
        <v>1</v>
      </c>
      <c r="AY23" s="341">
        <f>IF(AY$3&gt;=Main!$B$14,100%,IF(AND(AY$3+$A23&gt;=Main!$B$19,AY$3&gt;=Main!$B$18),100%,0%))</f>
        <v>1</v>
      </c>
      <c r="AZ23" s="341">
        <f>IF(AZ$3&gt;=Main!$B$14,100%,IF(AND(AZ$3+$A23&gt;=Main!$B$19,AZ$3&gt;=Main!$B$18),100%,0%))</f>
        <v>1</v>
      </c>
      <c r="BA23" s="341">
        <f>IF(BA$3&gt;=Main!$B$14,100%,IF(AND(BA$3+$A23&gt;=Main!$B$19,BA$3&gt;=Main!$B$18),100%,0%))</f>
        <v>1</v>
      </c>
      <c r="BB23" s="341">
        <f>IF(BB$3&gt;=Main!$B$14,100%,IF(AND(BB$3+$A23&gt;=Main!$B$19,BB$3&gt;=Main!$B$18),100%,0%))</f>
        <v>1</v>
      </c>
      <c r="BC23" s="341">
        <f>IF(BC$3&gt;=Main!$B$14,100%,IF(AND(BC$3+$A23&gt;=Main!$B$19,BC$3&gt;=Main!$B$18),100%,0%))</f>
        <v>1</v>
      </c>
      <c r="BD23" s="341">
        <f>IF(BD$3&gt;=Main!$B$14,100%,IF(AND(BD$3+$A23&gt;=Main!$B$19,BD$3&gt;=Main!$B$18),100%,0%))</f>
        <v>1</v>
      </c>
      <c r="BE23" s="341">
        <f>IF(BE$3&gt;=Main!$B$14,100%,IF(AND(BE$3+$A23&gt;=Main!$B$19,BE$3&gt;=Main!$B$18),100%,0%))</f>
        <v>1</v>
      </c>
    </row>
    <row r="24" spans="1:57">
      <c r="A24" s="25">
        <v>23</v>
      </c>
      <c r="B24" s="343">
        <v>0</v>
      </c>
      <c r="C24" s="343">
        <v>0</v>
      </c>
      <c r="D24" s="343">
        <v>0</v>
      </c>
      <c r="E24" s="343">
        <v>0</v>
      </c>
      <c r="F24" s="343">
        <v>0</v>
      </c>
      <c r="G24" s="343">
        <v>0</v>
      </c>
      <c r="H24" s="343">
        <v>0</v>
      </c>
      <c r="I24" s="343">
        <v>0</v>
      </c>
      <c r="J24" s="343">
        <v>0</v>
      </c>
      <c r="K24" s="343">
        <v>0</v>
      </c>
      <c r="L24" s="343">
        <v>0</v>
      </c>
      <c r="M24" s="343">
        <v>0</v>
      </c>
      <c r="N24" s="343">
        <v>0</v>
      </c>
      <c r="O24" s="343">
        <v>0</v>
      </c>
      <c r="P24" s="343">
        <v>0</v>
      </c>
      <c r="Q24" s="343">
        <v>0</v>
      </c>
      <c r="R24" s="343">
        <v>0</v>
      </c>
      <c r="S24" s="343">
        <v>0</v>
      </c>
      <c r="T24" s="343">
        <v>0</v>
      </c>
      <c r="U24" s="343">
        <v>0</v>
      </c>
      <c r="V24" s="343">
        <v>0</v>
      </c>
      <c r="W24" s="343">
        <v>0</v>
      </c>
      <c r="X24" s="343">
        <v>0</v>
      </c>
      <c r="Y24" s="343">
        <v>0</v>
      </c>
      <c r="Z24" s="343">
        <v>0</v>
      </c>
      <c r="AA24" s="343">
        <v>0</v>
      </c>
      <c r="AB24" s="343">
        <v>0</v>
      </c>
      <c r="AC24" s="343">
        <v>0</v>
      </c>
      <c r="AD24" s="343">
        <v>0</v>
      </c>
      <c r="AE24" s="343">
        <v>0</v>
      </c>
      <c r="AF24" s="343">
        <v>0</v>
      </c>
      <c r="AG24" s="343">
        <v>0</v>
      </c>
      <c r="AH24" s="343">
        <v>0</v>
      </c>
      <c r="AI24" s="343">
        <v>0</v>
      </c>
      <c r="AJ24" s="343">
        <v>0</v>
      </c>
      <c r="AK24" s="451">
        <f>1-(2/3/100*12*(Main!$B$14-ReplacementRates!AK$3))</f>
        <v>0.60000000000000009</v>
      </c>
      <c r="AL24" s="451">
        <f>1-(2/3/100*12*(Main!$B$14-ReplacementRates!AL$3))</f>
        <v>0.68</v>
      </c>
      <c r="AM24" s="451">
        <f>1-(2/3/100*12*(Main!$B$14-ReplacementRates!AM$3))</f>
        <v>0.76</v>
      </c>
      <c r="AN24" s="451">
        <f>1-(2/3/100*12*(Main!$B$14-ReplacementRates!AN$3))</f>
        <v>0.84000000000000008</v>
      </c>
      <c r="AO24" s="451">
        <f>1-(2/3/100*12*(Main!$B$14-ReplacementRates!AO$3))</f>
        <v>0.92</v>
      </c>
      <c r="AP24" s="342">
        <f>IF(AP$3&gt;=Main!$B$14,100%,IF(AND(AP$3+$A24&gt;=Main!$B$19,AP$3&gt;=Main!$B$18),100%,0%))</f>
        <v>1</v>
      </c>
      <c r="AQ24" s="341">
        <f>IF(AQ$3&gt;=Main!$B$14,100%,IF(AND(AQ$3+$A24&gt;=Main!$B$19,AQ$3&gt;=Main!$B$18),100%,0%))</f>
        <v>1</v>
      </c>
      <c r="AR24" s="341">
        <f>IF(AR$3&gt;=Main!$B$14,100%,IF(AND(AR$3+$A24&gt;=Main!$B$19,AR$3&gt;=Main!$B$18),100%,0%))</f>
        <v>1</v>
      </c>
      <c r="AS24" s="341">
        <f>IF(AS$3&gt;=Main!$B$14,100%,IF(AND(AS$3+$A24&gt;=Main!$B$19,AS$3&gt;=Main!$B$18),100%,0%))</f>
        <v>1</v>
      </c>
      <c r="AT24" s="341">
        <f>IF(AT$3&gt;=Main!$B$14,100%,IF(AND(AT$3+$A24&gt;=Main!$B$19,AT$3&gt;=Main!$B$18),100%,0%))</f>
        <v>1</v>
      </c>
      <c r="AU24" s="341">
        <f>IF(AU$3&gt;=Main!$B$14,100%,IF(AND(AU$3+$A24&gt;=Main!$B$19,AU$3&gt;=Main!$B$18),100%,0%))</f>
        <v>1</v>
      </c>
      <c r="AV24" s="341">
        <f>IF(AV$3&gt;=Main!$B$14,100%,IF(AND(AV$3+$A24&gt;=Main!$B$19,AV$3&gt;=Main!$B$18),100%,0%))</f>
        <v>1</v>
      </c>
      <c r="AW24" s="341">
        <f>IF(AW$3&gt;=Main!$B$14,100%,IF(AND(AW$3+$A24&gt;=Main!$B$19,AW$3&gt;=Main!$B$18),100%,0%))</f>
        <v>1</v>
      </c>
      <c r="AX24" s="341">
        <f>IF(AX$3&gt;=Main!$B$14,100%,IF(AND(AX$3+$A24&gt;=Main!$B$19,AX$3&gt;=Main!$B$18),100%,0%))</f>
        <v>1</v>
      </c>
      <c r="AY24" s="341">
        <f>IF(AY$3&gt;=Main!$B$14,100%,IF(AND(AY$3+$A24&gt;=Main!$B$19,AY$3&gt;=Main!$B$18),100%,0%))</f>
        <v>1</v>
      </c>
      <c r="AZ24" s="341">
        <f>IF(AZ$3&gt;=Main!$B$14,100%,IF(AND(AZ$3+$A24&gt;=Main!$B$19,AZ$3&gt;=Main!$B$18),100%,0%))</f>
        <v>1</v>
      </c>
      <c r="BA24" s="341">
        <f>IF(BA$3&gt;=Main!$B$14,100%,IF(AND(BA$3+$A24&gt;=Main!$B$19,BA$3&gt;=Main!$B$18),100%,0%))</f>
        <v>1</v>
      </c>
      <c r="BB24" s="341">
        <f>IF(BB$3&gt;=Main!$B$14,100%,IF(AND(BB$3+$A24&gt;=Main!$B$19,BB$3&gt;=Main!$B$18),100%,0%))</f>
        <v>1</v>
      </c>
      <c r="BC24" s="341">
        <f>IF(BC$3&gt;=Main!$B$14,100%,IF(AND(BC$3+$A24&gt;=Main!$B$19,BC$3&gt;=Main!$B$18),100%,0%))</f>
        <v>1</v>
      </c>
      <c r="BD24" s="341">
        <f>IF(BD$3&gt;=Main!$B$14,100%,IF(AND(BD$3+$A24&gt;=Main!$B$19,BD$3&gt;=Main!$B$18),100%,0%))</f>
        <v>1</v>
      </c>
      <c r="BE24" s="341">
        <f>IF(BE$3&gt;=Main!$B$14,100%,IF(AND(BE$3+$A24&gt;=Main!$B$19,BE$3&gt;=Main!$B$18),100%,0%))</f>
        <v>1</v>
      </c>
    </row>
    <row r="25" spans="1:57">
      <c r="A25" s="25">
        <v>24</v>
      </c>
      <c r="B25" s="343">
        <v>0</v>
      </c>
      <c r="C25" s="343">
        <v>0</v>
      </c>
      <c r="D25" s="343">
        <v>0</v>
      </c>
      <c r="E25" s="343">
        <v>0</v>
      </c>
      <c r="F25" s="343">
        <v>0</v>
      </c>
      <c r="G25" s="343">
        <v>0</v>
      </c>
      <c r="H25" s="343">
        <v>0</v>
      </c>
      <c r="I25" s="343">
        <v>0</v>
      </c>
      <c r="J25" s="343">
        <v>0</v>
      </c>
      <c r="K25" s="343">
        <v>0</v>
      </c>
      <c r="L25" s="343">
        <v>0</v>
      </c>
      <c r="M25" s="343">
        <v>0</v>
      </c>
      <c r="N25" s="343">
        <v>0</v>
      </c>
      <c r="O25" s="343">
        <v>0</v>
      </c>
      <c r="P25" s="343">
        <v>0</v>
      </c>
      <c r="Q25" s="343">
        <v>0</v>
      </c>
      <c r="R25" s="343">
        <v>0</v>
      </c>
      <c r="S25" s="343">
        <v>0</v>
      </c>
      <c r="T25" s="343">
        <v>0</v>
      </c>
      <c r="U25" s="343">
        <v>0</v>
      </c>
      <c r="V25" s="343">
        <v>0</v>
      </c>
      <c r="W25" s="343">
        <v>0</v>
      </c>
      <c r="X25" s="343">
        <v>0</v>
      </c>
      <c r="Y25" s="343">
        <v>0</v>
      </c>
      <c r="Z25" s="343">
        <v>0</v>
      </c>
      <c r="AA25" s="343">
        <v>0</v>
      </c>
      <c r="AB25" s="343">
        <v>0</v>
      </c>
      <c r="AC25" s="343">
        <v>0</v>
      </c>
      <c r="AD25" s="343">
        <v>0</v>
      </c>
      <c r="AE25" s="343">
        <v>0</v>
      </c>
      <c r="AF25" s="343">
        <v>0</v>
      </c>
      <c r="AG25" s="343">
        <v>0</v>
      </c>
      <c r="AH25" s="343">
        <v>0</v>
      </c>
      <c r="AI25" s="343">
        <v>0</v>
      </c>
      <c r="AJ25" s="343">
        <v>0</v>
      </c>
      <c r="AK25" s="451">
        <f>1-(2/3/100*12*(Main!$B$14-ReplacementRates!AK$3))</f>
        <v>0.60000000000000009</v>
      </c>
      <c r="AL25" s="451">
        <f>1-(2/3/100*12*(Main!$B$14-ReplacementRates!AL$3))</f>
        <v>0.68</v>
      </c>
      <c r="AM25" s="451">
        <f>1-(2/3/100*12*(Main!$B$14-ReplacementRates!AM$3))</f>
        <v>0.76</v>
      </c>
      <c r="AN25" s="451">
        <f>1-(2/3/100*12*(Main!$B$14-ReplacementRates!AN$3))</f>
        <v>0.84000000000000008</v>
      </c>
      <c r="AO25" s="451">
        <f>1-(2/3/100*12*(Main!$B$14-ReplacementRates!AO$3))</f>
        <v>0.92</v>
      </c>
      <c r="AP25" s="342">
        <f>IF(AP$3&gt;=Main!$B$14,100%,IF(AND(AP$3+$A25&gt;=Main!$B$19,AP$3&gt;=Main!$B$18),100%,0%))</f>
        <v>1</v>
      </c>
      <c r="AQ25" s="341">
        <f>IF(AQ$3&gt;=Main!$B$14,100%,IF(AND(AQ$3+$A25&gt;=Main!$B$19,AQ$3&gt;=Main!$B$18),100%,0%))</f>
        <v>1</v>
      </c>
      <c r="AR25" s="341">
        <f>IF(AR$3&gt;=Main!$B$14,100%,IF(AND(AR$3+$A25&gt;=Main!$B$19,AR$3&gt;=Main!$B$18),100%,0%))</f>
        <v>1</v>
      </c>
      <c r="AS25" s="341">
        <f>IF(AS$3&gt;=Main!$B$14,100%,IF(AND(AS$3+$A25&gt;=Main!$B$19,AS$3&gt;=Main!$B$18),100%,0%))</f>
        <v>1</v>
      </c>
      <c r="AT25" s="341">
        <f>IF(AT$3&gt;=Main!$B$14,100%,IF(AND(AT$3+$A25&gt;=Main!$B$19,AT$3&gt;=Main!$B$18),100%,0%))</f>
        <v>1</v>
      </c>
      <c r="AU25" s="341">
        <f>IF(AU$3&gt;=Main!$B$14,100%,IF(AND(AU$3+$A25&gt;=Main!$B$19,AU$3&gt;=Main!$B$18),100%,0%))</f>
        <v>1</v>
      </c>
      <c r="AV25" s="341">
        <f>IF(AV$3&gt;=Main!$B$14,100%,IF(AND(AV$3+$A25&gt;=Main!$B$19,AV$3&gt;=Main!$B$18),100%,0%))</f>
        <v>1</v>
      </c>
      <c r="AW25" s="341">
        <f>IF(AW$3&gt;=Main!$B$14,100%,IF(AND(AW$3+$A25&gt;=Main!$B$19,AW$3&gt;=Main!$B$18),100%,0%))</f>
        <v>1</v>
      </c>
      <c r="AX25" s="341">
        <f>IF(AX$3&gt;=Main!$B$14,100%,IF(AND(AX$3+$A25&gt;=Main!$B$19,AX$3&gt;=Main!$B$18),100%,0%))</f>
        <v>1</v>
      </c>
      <c r="AY25" s="341">
        <f>IF(AY$3&gt;=Main!$B$14,100%,IF(AND(AY$3+$A25&gt;=Main!$B$19,AY$3&gt;=Main!$B$18),100%,0%))</f>
        <v>1</v>
      </c>
      <c r="AZ25" s="341">
        <f>IF(AZ$3&gt;=Main!$B$14,100%,IF(AND(AZ$3+$A25&gt;=Main!$B$19,AZ$3&gt;=Main!$B$18),100%,0%))</f>
        <v>1</v>
      </c>
      <c r="BA25" s="341">
        <f>IF(BA$3&gt;=Main!$B$14,100%,IF(AND(BA$3+$A25&gt;=Main!$B$19,BA$3&gt;=Main!$B$18),100%,0%))</f>
        <v>1</v>
      </c>
      <c r="BB25" s="341">
        <f>IF(BB$3&gt;=Main!$B$14,100%,IF(AND(BB$3+$A25&gt;=Main!$B$19,BB$3&gt;=Main!$B$18),100%,0%))</f>
        <v>1</v>
      </c>
      <c r="BC25" s="341">
        <f>IF(BC$3&gt;=Main!$B$14,100%,IF(AND(BC$3+$A25&gt;=Main!$B$19,BC$3&gt;=Main!$B$18),100%,0%))</f>
        <v>1</v>
      </c>
      <c r="BD25" s="341">
        <f>IF(BD$3&gt;=Main!$B$14,100%,IF(AND(BD$3+$A25&gt;=Main!$B$19,BD$3&gt;=Main!$B$18),100%,0%))</f>
        <v>1</v>
      </c>
      <c r="BE25" s="341">
        <f>IF(BE$3&gt;=Main!$B$14,100%,IF(AND(BE$3+$A25&gt;=Main!$B$19,BE$3&gt;=Main!$B$18),100%,0%))</f>
        <v>1</v>
      </c>
    </row>
    <row r="26" spans="1:57">
      <c r="A26" s="25">
        <v>25</v>
      </c>
      <c r="B26" s="343">
        <v>0</v>
      </c>
      <c r="C26" s="343">
        <v>0</v>
      </c>
      <c r="D26" s="343">
        <v>0</v>
      </c>
      <c r="E26" s="343">
        <v>0</v>
      </c>
      <c r="F26" s="343">
        <v>0</v>
      </c>
      <c r="G26" s="343">
        <v>0</v>
      </c>
      <c r="H26" s="343">
        <v>0</v>
      </c>
      <c r="I26" s="343">
        <v>0</v>
      </c>
      <c r="J26" s="343">
        <v>0</v>
      </c>
      <c r="K26" s="343">
        <v>0</v>
      </c>
      <c r="L26" s="343">
        <v>0</v>
      </c>
      <c r="M26" s="343">
        <v>0</v>
      </c>
      <c r="N26" s="343">
        <v>0</v>
      </c>
      <c r="O26" s="343">
        <v>0</v>
      </c>
      <c r="P26" s="343">
        <v>0</v>
      </c>
      <c r="Q26" s="343">
        <v>0</v>
      </c>
      <c r="R26" s="343">
        <v>0</v>
      </c>
      <c r="S26" s="343">
        <v>0</v>
      </c>
      <c r="T26" s="343">
        <v>0</v>
      </c>
      <c r="U26" s="343">
        <v>0</v>
      </c>
      <c r="V26" s="343">
        <v>0</v>
      </c>
      <c r="W26" s="343">
        <v>0</v>
      </c>
      <c r="X26" s="343">
        <v>0</v>
      </c>
      <c r="Y26" s="343">
        <v>0</v>
      </c>
      <c r="Z26" s="343">
        <v>0</v>
      </c>
      <c r="AA26" s="343">
        <v>0</v>
      </c>
      <c r="AB26" s="343">
        <v>0</v>
      </c>
      <c r="AC26" s="343">
        <v>0</v>
      </c>
      <c r="AD26" s="343">
        <v>0</v>
      </c>
      <c r="AE26" s="343">
        <v>0</v>
      </c>
      <c r="AF26" s="343">
        <v>0</v>
      </c>
      <c r="AG26" s="343">
        <v>0</v>
      </c>
      <c r="AH26" s="343">
        <v>0</v>
      </c>
      <c r="AI26" s="343">
        <v>0</v>
      </c>
      <c r="AJ26" s="343">
        <v>0</v>
      </c>
      <c r="AK26" s="451">
        <f>1-(2/3/100*12*(Main!$B$14-ReplacementRates!AK$3))</f>
        <v>0.60000000000000009</v>
      </c>
      <c r="AL26" s="451">
        <f>1-(2/3/100*12*(Main!$B$14-ReplacementRates!AL$3))</f>
        <v>0.68</v>
      </c>
      <c r="AM26" s="451">
        <f>1-(2/3/100*12*(Main!$B$14-ReplacementRates!AM$3))</f>
        <v>0.76</v>
      </c>
      <c r="AN26" s="451">
        <f>1-(2/3/100*12*(Main!$B$14-ReplacementRates!AN$3))</f>
        <v>0.84000000000000008</v>
      </c>
      <c r="AO26" s="451">
        <f>1-(2/3/100*12*(Main!$B$14-ReplacementRates!AO$3))</f>
        <v>0.92</v>
      </c>
      <c r="AP26" s="342">
        <f>IF(AP$3&gt;=Main!$B$14,100%,IF(AND(AP$3+$A26&gt;=Main!$B$19,AP$3&gt;=Main!$B$18),100%,0%))</f>
        <v>1</v>
      </c>
      <c r="AQ26" s="341">
        <f>IF(AQ$3&gt;=Main!$B$14,100%,IF(AND(AQ$3+$A26&gt;=Main!$B$19,AQ$3&gt;=Main!$B$18),100%,0%))</f>
        <v>1</v>
      </c>
      <c r="AR26" s="341">
        <f>IF(AR$3&gt;=Main!$B$14,100%,IF(AND(AR$3+$A26&gt;=Main!$B$19,AR$3&gt;=Main!$B$18),100%,0%))</f>
        <v>1</v>
      </c>
      <c r="AS26" s="341">
        <f>IF(AS$3&gt;=Main!$B$14,100%,IF(AND(AS$3+$A26&gt;=Main!$B$19,AS$3&gt;=Main!$B$18),100%,0%))</f>
        <v>1</v>
      </c>
      <c r="AT26" s="341">
        <f>IF(AT$3&gt;=Main!$B$14,100%,IF(AND(AT$3+$A26&gt;=Main!$B$19,AT$3&gt;=Main!$B$18),100%,0%))</f>
        <v>1</v>
      </c>
      <c r="AU26" s="341">
        <f>IF(AU$3&gt;=Main!$B$14,100%,IF(AND(AU$3+$A26&gt;=Main!$B$19,AU$3&gt;=Main!$B$18),100%,0%))</f>
        <v>1</v>
      </c>
      <c r="AV26" s="341">
        <f>IF(AV$3&gt;=Main!$B$14,100%,IF(AND(AV$3+$A26&gt;=Main!$B$19,AV$3&gt;=Main!$B$18),100%,0%))</f>
        <v>1</v>
      </c>
      <c r="AW26" s="341">
        <f>IF(AW$3&gt;=Main!$B$14,100%,IF(AND(AW$3+$A26&gt;=Main!$B$19,AW$3&gt;=Main!$B$18),100%,0%))</f>
        <v>1</v>
      </c>
      <c r="AX26" s="341">
        <f>IF(AX$3&gt;=Main!$B$14,100%,IF(AND(AX$3+$A26&gt;=Main!$B$19,AX$3&gt;=Main!$B$18),100%,0%))</f>
        <v>1</v>
      </c>
      <c r="AY26" s="341">
        <f>IF(AY$3&gt;=Main!$B$14,100%,IF(AND(AY$3+$A26&gt;=Main!$B$19,AY$3&gt;=Main!$B$18),100%,0%))</f>
        <v>1</v>
      </c>
      <c r="AZ26" s="341">
        <f>IF(AZ$3&gt;=Main!$B$14,100%,IF(AND(AZ$3+$A26&gt;=Main!$B$19,AZ$3&gt;=Main!$B$18),100%,0%))</f>
        <v>1</v>
      </c>
      <c r="BA26" s="341">
        <f>IF(BA$3&gt;=Main!$B$14,100%,IF(AND(BA$3+$A26&gt;=Main!$B$19,BA$3&gt;=Main!$B$18),100%,0%))</f>
        <v>1</v>
      </c>
      <c r="BB26" s="341">
        <f>IF(BB$3&gt;=Main!$B$14,100%,IF(AND(BB$3+$A26&gt;=Main!$B$19,BB$3&gt;=Main!$B$18),100%,0%))</f>
        <v>1</v>
      </c>
      <c r="BC26" s="341">
        <f>IF(BC$3&gt;=Main!$B$14,100%,IF(AND(BC$3+$A26&gt;=Main!$B$19,BC$3&gt;=Main!$B$18),100%,0%))</f>
        <v>1</v>
      </c>
      <c r="BD26" s="341">
        <f>IF(BD$3&gt;=Main!$B$14,100%,IF(AND(BD$3+$A26&gt;=Main!$B$19,BD$3&gt;=Main!$B$18),100%,0%))</f>
        <v>1</v>
      </c>
      <c r="BE26" s="341">
        <f>IF(BE$3&gt;=Main!$B$14,100%,IF(AND(BE$3+$A26&gt;=Main!$B$19,BE$3&gt;=Main!$B$18),100%,0%))</f>
        <v>1</v>
      </c>
    </row>
    <row r="27" spans="1:57">
      <c r="A27" s="25">
        <v>26</v>
      </c>
      <c r="B27" s="343">
        <v>0</v>
      </c>
      <c r="C27" s="343">
        <v>0</v>
      </c>
      <c r="D27" s="343">
        <v>0</v>
      </c>
      <c r="E27" s="343">
        <v>0</v>
      </c>
      <c r="F27" s="343">
        <v>0</v>
      </c>
      <c r="G27" s="343">
        <v>0</v>
      </c>
      <c r="H27" s="343">
        <v>0</v>
      </c>
      <c r="I27" s="343">
        <v>0</v>
      </c>
      <c r="J27" s="343">
        <v>0</v>
      </c>
      <c r="K27" s="343">
        <v>0</v>
      </c>
      <c r="L27" s="343">
        <v>0</v>
      </c>
      <c r="M27" s="343">
        <v>0</v>
      </c>
      <c r="N27" s="343">
        <v>0</v>
      </c>
      <c r="O27" s="343">
        <v>0</v>
      </c>
      <c r="P27" s="343">
        <v>0</v>
      </c>
      <c r="Q27" s="343">
        <v>0</v>
      </c>
      <c r="R27" s="343">
        <v>0</v>
      </c>
      <c r="S27" s="343">
        <v>0</v>
      </c>
      <c r="T27" s="343">
        <v>0</v>
      </c>
      <c r="U27" s="343">
        <v>0</v>
      </c>
      <c r="V27" s="343">
        <v>0</v>
      </c>
      <c r="W27" s="343">
        <v>0</v>
      </c>
      <c r="X27" s="343">
        <v>0</v>
      </c>
      <c r="Y27" s="343">
        <v>0</v>
      </c>
      <c r="Z27" s="343">
        <v>0</v>
      </c>
      <c r="AA27" s="343">
        <v>0</v>
      </c>
      <c r="AB27" s="343">
        <v>0</v>
      </c>
      <c r="AC27" s="343">
        <v>0</v>
      </c>
      <c r="AD27" s="343">
        <v>0</v>
      </c>
      <c r="AE27" s="343">
        <v>0</v>
      </c>
      <c r="AF27" s="343">
        <v>0</v>
      </c>
      <c r="AG27" s="343">
        <v>0</v>
      </c>
      <c r="AH27" s="343">
        <v>0</v>
      </c>
      <c r="AI27" s="343">
        <v>0</v>
      </c>
      <c r="AJ27" s="343">
        <v>0</v>
      </c>
      <c r="AK27" s="451">
        <f>1-(2/3/100*12*(Main!$B$14-ReplacementRates!AK$3))</f>
        <v>0.60000000000000009</v>
      </c>
      <c r="AL27" s="451">
        <f>1-(2/3/100*12*(Main!$B$14-ReplacementRates!AL$3))</f>
        <v>0.68</v>
      </c>
      <c r="AM27" s="451">
        <f>1-(2/3/100*12*(Main!$B$14-ReplacementRates!AM$3))</f>
        <v>0.76</v>
      </c>
      <c r="AN27" s="451">
        <f>1-(2/3/100*12*(Main!$B$14-ReplacementRates!AN$3))</f>
        <v>0.84000000000000008</v>
      </c>
      <c r="AO27" s="342">
        <f>IF(AO$3&gt;=Main!$B$14,100%,IF(AND(AO$3+$A27&gt;=Main!$B$19,AO$3&gt;=Main!$B$18),100%,0%))</f>
        <v>1</v>
      </c>
      <c r="AP27" s="341">
        <f>IF(AP$3&gt;=Main!$B$14,100%,IF(AND(AP$3+$A27&gt;=Main!$B$19,AP$3&gt;=Main!$B$18),100%,0%))</f>
        <v>1</v>
      </c>
      <c r="AQ27" s="341">
        <f>IF(AQ$3&gt;=Main!$B$14,100%,IF(AND(AQ$3+$A27&gt;=Main!$B$19,AQ$3&gt;=Main!$B$18),100%,0%))</f>
        <v>1</v>
      </c>
      <c r="AR27" s="341">
        <f>IF(AR$3&gt;=Main!$B$14,100%,IF(AND(AR$3+$A27&gt;=Main!$B$19,AR$3&gt;=Main!$B$18),100%,0%))</f>
        <v>1</v>
      </c>
      <c r="AS27" s="341">
        <f>IF(AS$3&gt;=Main!$B$14,100%,IF(AND(AS$3+$A27&gt;=Main!$B$19,AS$3&gt;=Main!$B$18),100%,0%))</f>
        <v>1</v>
      </c>
      <c r="AT27" s="341">
        <f>IF(AT$3&gt;=Main!$B$14,100%,IF(AND(AT$3+$A27&gt;=Main!$B$19,AT$3&gt;=Main!$B$18),100%,0%))</f>
        <v>1</v>
      </c>
      <c r="AU27" s="341">
        <f>IF(AU$3&gt;=Main!$B$14,100%,IF(AND(AU$3+$A27&gt;=Main!$B$19,AU$3&gt;=Main!$B$18),100%,0%))</f>
        <v>1</v>
      </c>
      <c r="AV27" s="341">
        <f>IF(AV$3&gt;=Main!$B$14,100%,IF(AND(AV$3+$A27&gt;=Main!$B$19,AV$3&gt;=Main!$B$18),100%,0%))</f>
        <v>1</v>
      </c>
      <c r="AW27" s="341">
        <f>IF(AW$3&gt;=Main!$B$14,100%,IF(AND(AW$3+$A27&gt;=Main!$B$19,AW$3&gt;=Main!$B$18),100%,0%))</f>
        <v>1</v>
      </c>
      <c r="AX27" s="341">
        <f>IF(AX$3&gt;=Main!$B$14,100%,IF(AND(AX$3+$A27&gt;=Main!$B$19,AX$3&gt;=Main!$B$18),100%,0%))</f>
        <v>1</v>
      </c>
      <c r="AY27" s="341">
        <f>IF(AY$3&gt;=Main!$B$14,100%,IF(AND(AY$3+$A27&gt;=Main!$B$19,AY$3&gt;=Main!$B$18),100%,0%))</f>
        <v>1</v>
      </c>
      <c r="AZ27" s="341">
        <f>IF(AZ$3&gt;=Main!$B$14,100%,IF(AND(AZ$3+$A27&gt;=Main!$B$19,AZ$3&gt;=Main!$B$18),100%,0%))</f>
        <v>1</v>
      </c>
      <c r="BA27" s="341">
        <f>IF(BA$3&gt;=Main!$B$14,100%,IF(AND(BA$3+$A27&gt;=Main!$B$19,BA$3&gt;=Main!$B$18),100%,0%))</f>
        <v>1</v>
      </c>
      <c r="BB27" s="341">
        <f>IF(BB$3&gt;=Main!$B$14,100%,IF(AND(BB$3+$A27&gt;=Main!$B$19,BB$3&gt;=Main!$B$18),100%,0%))</f>
        <v>1</v>
      </c>
      <c r="BC27" s="341">
        <f>IF(BC$3&gt;=Main!$B$14,100%,IF(AND(BC$3+$A27&gt;=Main!$B$19,BC$3&gt;=Main!$B$18),100%,0%))</f>
        <v>1</v>
      </c>
      <c r="BD27" s="341">
        <f>IF(BD$3&gt;=Main!$B$14,100%,IF(AND(BD$3+$A27&gt;=Main!$B$19,BD$3&gt;=Main!$B$18),100%,0%))</f>
        <v>1</v>
      </c>
      <c r="BE27" s="341">
        <f>IF(BE$3&gt;=Main!$B$14,100%,IF(AND(BE$3+$A27&gt;=Main!$B$19,BE$3&gt;=Main!$B$18),100%,0%))</f>
        <v>1</v>
      </c>
    </row>
    <row r="28" spans="1:57">
      <c r="A28" s="25">
        <v>27</v>
      </c>
      <c r="B28" s="343">
        <v>0</v>
      </c>
      <c r="C28" s="343">
        <v>0</v>
      </c>
      <c r="D28" s="343">
        <v>0</v>
      </c>
      <c r="E28" s="343">
        <v>0</v>
      </c>
      <c r="F28" s="343">
        <v>0</v>
      </c>
      <c r="G28" s="343">
        <v>0</v>
      </c>
      <c r="H28" s="343">
        <v>0</v>
      </c>
      <c r="I28" s="343">
        <v>0</v>
      </c>
      <c r="J28" s="343">
        <v>0</v>
      </c>
      <c r="K28" s="343">
        <v>0</v>
      </c>
      <c r="L28" s="343">
        <v>0</v>
      </c>
      <c r="M28" s="343">
        <v>0</v>
      </c>
      <c r="N28" s="343">
        <v>0</v>
      </c>
      <c r="O28" s="343">
        <v>0</v>
      </c>
      <c r="P28" s="343">
        <v>0</v>
      </c>
      <c r="Q28" s="343">
        <v>0</v>
      </c>
      <c r="R28" s="343">
        <v>0</v>
      </c>
      <c r="S28" s="343">
        <v>0</v>
      </c>
      <c r="T28" s="343">
        <v>0</v>
      </c>
      <c r="U28" s="343">
        <v>0</v>
      </c>
      <c r="V28" s="343">
        <v>0</v>
      </c>
      <c r="W28" s="343">
        <v>0</v>
      </c>
      <c r="X28" s="343">
        <v>0</v>
      </c>
      <c r="Y28" s="343">
        <v>0</v>
      </c>
      <c r="Z28" s="343">
        <v>0</v>
      </c>
      <c r="AA28" s="343">
        <v>0</v>
      </c>
      <c r="AB28" s="343">
        <v>0</v>
      </c>
      <c r="AC28" s="343">
        <v>0</v>
      </c>
      <c r="AD28" s="343">
        <v>0</v>
      </c>
      <c r="AE28" s="343">
        <v>0</v>
      </c>
      <c r="AF28" s="343">
        <v>0</v>
      </c>
      <c r="AG28" s="343">
        <v>0</v>
      </c>
      <c r="AH28" s="343">
        <v>0</v>
      </c>
      <c r="AI28" s="343">
        <v>0</v>
      </c>
      <c r="AJ28" s="343">
        <v>0</v>
      </c>
      <c r="AK28" s="451">
        <f>1-(2/3/100*12*(Main!$B$14-ReplacementRates!AK$3))</f>
        <v>0.60000000000000009</v>
      </c>
      <c r="AL28" s="451">
        <f>1-(2/3/100*12*(Main!$B$14-ReplacementRates!AL$3))</f>
        <v>0.68</v>
      </c>
      <c r="AM28" s="451">
        <f>1-(2/3/100*12*(Main!$B$14-ReplacementRates!AM$3))</f>
        <v>0.76</v>
      </c>
      <c r="AN28" s="342">
        <f>IF(AN$3&gt;=Main!$B$14,100%,IF(AND(AN$3+$A28&gt;=Main!$B$19,AN$3&gt;=Main!$B$18),100%,0%))</f>
        <v>1</v>
      </c>
      <c r="AO28" s="341">
        <f>IF(AO$3&gt;=Main!$B$14,100%,IF(AND(AO$3+$A28&gt;=Main!$B$19,AO$3&gt;=Main!$B$18),100%,0%))</f>
        <v>1</v>
      </c>
      <c r="AP28" s="341">
        <f>IF(AP$3&gt;=Main!$B$14,100%,IF(AND(AP$3+$A28&gt;=Main!$B$19,AP$3&gt;=Main!$B$18),100%,0%))</f>
        <v>1</v>
      </c>
      <c r="AQ28" s="341">
        <f>IF(AQ$3&gt;=Main!$B$14,100%,IF(AND(AQ$3+$A28&gt;=Main!$B$19,AQ$3&gt;=Main!$B$18),100%,0%))</f>
        <v>1</v>
      </c>
      <c r="AR28" s="341">
        <f>IF(AR$3&gt;=Main!$B$14,100%,IF(AND(AR$3+$A28&gt;=Main!$B$19,AR$3&gt;=Main!$B$18),100%,0%))</f>
        <v>1</v>
      </c>
      <c r="AS28" s="341">
        <f>IF(AS$3&gt;=Main!$B$14,100%,IF(AND(AS$3+$A28&gt;=Main!$B$19,AS$3&gt;=Main!$B$18),100%,0%))</f>
        <v>1</v>
      </c>
      <c r="AT28" s="341">
        <f>IF(AT$3&gt;=Main!$B$14,100%,IF(AND(AT$3+$A28&gt;=Main!$B$19,AT$3&gt;=Main!$B$18),100%,0%))</f>
        <v>1</v>
      </c>
      <c r="AU28" s="341">
        <f>IF(AU$3&gt;=Main!$B$14,100%,IF(AND(AU$3+$A28&gt;=Main!$B$19,AU$3&gt;=Main!$B$18),100%,0%))</f>
        <v>1</v>
      </c>
      <c r="AV28" s="341">
        <f>IF(AV$3&gt;=Main!$B$14,100%,IF(AND(AV$3+$A28&gt;=Main!$B$19,AV$3&gt;=Main!$B$18),100%,0%))</f>
        <v>1</v>
      </c>
      <c r="AW28" s="341">
        <f>IF(AW$3&gt;=Main!$B$14,100%,IF(AND(AW$3+$A28&gt;=Main!$B$19,AW$3&gt;=Main!$B$18),100%,0%))</f>
        <v>1</v>
      </c>
      <c r="AX28" s="341">
        <f>IF(AX$3&gt;=Main!$B$14,100%,IF(AND(AX$3+$A28&gt;=Main!$B$19,AX$3&gt;=Main!$B$18),100%,0%))</f>
        <v>1</v>
      </c>
      <c r="AY28" s="341">
        <f>IF(AY$3&gt;=Main!$B$14,100%,IF(AND(AY$3+$A28&gt;=Main!$B$19,AY$3&gt;=Main!$B$18),100%,0%))</f>
        <v>1</v>
      </c>
      <c r="AZ28" s="341">
        <f>IF(AZ$3&gt;=Main!$B$14,100%,IF(AND(AZ$3+$A28&gt;=Main!$B$19,AZ$3&gt;=Main!$B$18),100%,0%))</f>
        <v>1</v>
      </c>
      <c r="BA28" s="341">
        <f>IF(BA$3&gt;=Main!$B$14,100%,IF(AND(BA$3+$A28&gt;=Main!$B$19,BA$3&gt;=Main!$B$18),100%,0%))</f>
        <v>1</v>
      </c>
      <c r="BB28" s="341">
        <f>IF(BB$3&gt;=Main!$B$14,100%,IF(AND(BB$3+$A28&gt;=Main!$B$19,BB$3&gt;=Main!$B$18),100%,0%))</f>
        <v>1</v>
      </c>
      <c r="BC28" s="341">
        <f>IF(BC$3&gt;=Main!$B$14,100%,IF(AND(BC$3+$A28&gt;=Main!$B$19,BC$3&gt;=Main!$B$18),100%,0%))</f>
        <v>1</v>
      </c>
      <c r="BD28" s="341">
        <f>IF(BD$3&gt;=Main!$B$14,100%,IF(AND(BD$3+$A28&gt;=Main!$B$19,BD$3&gt;=Main!$B$18),100%,0%))</f>
        <v>1</v>
      </c>
      <c r="BE28" s="341">
        <f>IF(BE$3&gt;=Main!$B$14,100%,IF(AND(BE$3+$A28&gt;=Main!$B$19,BE$3&gt;=Main!$B$18),100%,0%))</f>
        <v>1</v>
      </c>
    </row>
    <row r="29" spans="1:57">
      <c r="A29" s="25">
        <v>28</v>
      </c>
      <c r="B29" s="343">
        <v>0</v>
      </c>
      <c r="C29" s="343">
        <v>0</v>
      </c>
      <c r="D29" s="343">
        <v>0</v>
      </c>
      <c r="E29" s="343">
        <v>0</v>
      </c>
      <c r="F29" s="343">
        <v>0</v>
      </c>
      <c r="G29" s="343">
        <v>0</v>
      </c>
      <c r="H29" s="343">
        <v>0</v>
      </c>
      <c r="I29" s="343">
        <v>0</v>
      </c>
      <c r="J29" s="343">
        <v>0</v>
      </c>
      <c r="K29" s="343">
        <v>0</v>
      </c>
      <c r="L29" s="343">
        <v>0</v>
      </c>
      <c r="M29" s="343">
        <v>0</v>
      </c>
      <c r="N29" s="343">
        <v>0</v>
      </c>
      <c r="O29" s="343">
        <v>0</v>
      </c>
      <c r="P29" s="343">
        <v>0</v>
      </c>
      <c r="Q29" s="343">
        <v>0</v>
      </c>
      <c r="R29" s="343">
        <v>0</v>
      </c>
      <c r="S29" s="343">
        <v>0</v>
      </c>
      <c r="T29" s="343">
        <v>0</v>
      </c>
      <c r="U29" s="343">
        <v>0</v>
      </c>
      <c r="V29" s="343">
        <v>0</v>
      </c>
      <c r="W29" s="343">
        <v>0</v>
      </c>
      <c r="X29" s="343">
        <v>0</v>
      </c>
      <c r="Y29" s="343">
        <v>0</v>
      </c>
      <c r="Z29" s="343">
        <v>0</v>
      </c>
      <c r="AA29" s="343">
        <v>0</v>
      </c>
      <c r="AB29" s="343">
        <v>0</v>
      </c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451">
        <f>1-(2/3/100*12*(Main!$B$14-ReplacementRates!AK$3))</f>
        <v>0.60000000000000009</v>
      </c>
      <c r="AL29" s="451">
        <f>1-(2/3/100*12*(Main!$B$14-ReplacementRates!AL$3))</f>
        <v>0.68</v>
      </c>
      <c r="AM29" s="342">
        <f>IF(AM$3&gt;=Main!$B$14,100%,IF(AND(AM$3+$A29&gt;=Main!$B$19,AM$3&gt;=Main!$B$18),100%,0%))</f>
        <v>1</v>
      </c>
      <c r="AN29" s="341">
        <f>IF(AN$3&gt;=Main!$B$14,100%,IF(AND(AN$3+$A29&gt;=Main!$B$19,AN$3&gt;=Main!$B$18),100%,0%))</f>
        <v>1</v>
      </c>
      <c r="AO29" s="341">
        <f>IF(AO$3&gt;=Main!$B$14,100%,IF(AND(AO$3+$A29&gt;=Main!$B$19,AO$3&gt;=Main!$B$18),100%,0%))</f>
        <v>1</v>
      </c>
      <c r="AP29" s="341">
        <f>IF(AP$3&gt;=Main!$B$14,100%,IF(AND(AP$3+$A29&gt;=Main!$B$19,AP$3&gt;=Main!$B$18),100%,0%))</f>
        <v>1</v>
      </c>
      <c r="AQ29" s="341">
        <f>IF(AQ$3&gt;=Main!$B$14,100%,IF(AND(AQ$3+$A29&gt;=Main!$B$19,AQ$3&gt;=Main!$B$18),100%,0%))</f>
        <v>1</v>
      </c>
      <c r="AR29" s="341">
        <f>IF(AR$3&gt;=Main!$B$14,100%,IF(AND(AR$3+$A29&gt;=Main!$B$19,AR$3&gt;=Main!$B$18),100%,0%))</f>
        <v>1</v>
      </c>
      <c r="AS29" s="341">
        <f>IF(AS$3&gt;=Main!$B$14,100%,IF(AND(AS$3+$A29&gt;=Main!$B$19,AS$3&gt;=Main!$B$18),100%,0%))</f>
        <v>1</v>
      </c>
      <c r="AT29" s="341">
        <f>IF(AT$3&gt;=Main!$B$14,100%,IF(AND(AT$3+$A29&gt;=Main!$B$19,AT$3&gt;=Main!$B$18),100%,0%))</f>
        <v>1</v>
      </c>
      <c r="AU29" s="341">
        <f>IF(AU$3&gt;=Main!$B$14,100%,IF(AND(AU$3+$A29&gt;=Main!$B$19,AU$3&gt;=Main!$B$18),100%,0%))</f>
        <v>1</v>
      </c>
      <c r="AV29" s="341">
        <f>IF(AV$3&gt;=Main!$B$14,100%,IF(AND(AV$3+$A29&gt;=Main!$B$19,AV$3&gt;=Main!$B$18),100%,0%))</f>
        <v>1</v>
      </c>
      <c r="AW29" s="341">
        <f>IF(AW$3&gt;=Main!$B$14,100%,IF(AND(AW$3+$A29&gt;=Main!$B$19,AW$3&gt;=Main!$B$18),100%,0%))</f>
        <v>1</v>
      </c>
      <c r="AX29" s="341">
        <f>IF(AX$3&gt;=Main!$B$14,100%,IF(AND(AX$3+$A29&gt;=Main!$B$19,AX$3&gt;=Main!$B$18),100%,0%))</f>
        <v>1</v>
      </c>
      <c r="AY29" s="341">
        <f>IF(AY$3&gt;=Main!$B$14,100%,IF(AND(AY$3+$A29&gt;=Main!$B$19,AY$3&gt;=Main!$B$18),100%,0%))</f>
        <v>1</v>
      </c>
      <c r="AZ29" s="341">
        <f>IF(AZ$3&gt;=Main!$B$14,100%,IF(AND(AZ$3+$A29&gt;=Main!$B$19,AZ$3&gt;=Main!$B$18),100%,0%))</f>
        <v>1</v>
      </c>
      <c r="BA29" s="341">
        <f>IF(BA$3&gt;=Main!$B$14,100%,IF(AND(BA$3+$A29&gt;=Main!$B$19,BA$3&gt;=Main!$B$18),100%,0%))</f>
        <v>1</v>
      </c>
      <c r="BB29" s="341">
        <f>IF(BB$3&gt;=Main!$B$14,100%,IF(AND(BB$3+$A29&gt;=Main!$B$19,BB$3&gt;=Main!$B$18),100%,0%))</f>
        <v>1</v>
      </c>
      <c r="BC29" s="341">
        <f>IF(BC$3&gt;=Main!$B$14,100%,IF(AND(BC$3+$A29&gt;=Main!$B$19,BC$3&gt;=Main!$B$18),100%,0%))</f>
        <v>1</v>
      </c>
      <c r="BD29" s="341">
        <f>IF(BD$3&gt;=Main!$B$14,100%,IF(AND(BD$3+$A29&gt;=Main!$B$19,BD$3&gt;=Main!$B$18),100%,0%))</f>
        <v>1</v>
      </c>
      <c r="BE29" s="341">
        <f>IF(BE$3&gt;=Main!$B$14,100%,IF(AND(BE$3+$A29&gt;=Main!$B$19,BE$3&gt;=Main!$B$18),100%,0%))</f>
        <v>1</v>
      </c>
    </row>
    <row r="30" spans="1:57">
      <c r="A30" s="25">
        <v>29</v>
      </c>
      <c r="B30" s="343">
        <v>0</v>
      </c>
      <c r="C30" s="343">
        <v>0</v>
      </c>
      <c r="D30" s="343">
        <v>0</v>
      </c>
      <c r="E30" s="343">
        <v>0</v>
      </c>
      <c r="F30" s="343">
        <v>0</v>
      </c>
      <c r="G30" s="343">
        <v>0</v>
      </c>
      <c r="H30" s="343">
        <v>0</v>
      </c>
      <c r="I30" s="343">
        <v>0</v>
      </c>
      <c r="J30" s="343">
        <v>0</v>
      </c>
      <c r="K30" s="343">
        <v>0</v>
      </c>
      <c r="L30" s="343">
        <v>0</v>
      </c>
      <c r="M30" s="343">
        <v>0</v>
      </c>
      <c r="N30" s="343">
        <v>0</v>
      </c>
      <c r="O30" s="343">
        <v>0</v>
      </c>
      <c r="P30" s="343">
        <v>0</v>
      </c>
      <c r="Q30" s="343">
        <v>0</v>
      </c>
      <c r="R30" s="343">
        <v>0</v>
      </c>
      <c r="S30" s="343">
        <v>0</v>
      </c>
      <c r="T30" s="343">
        <v>0</v>
      </c>
      <c r="U30" s="343">
        <v>0</v>
      </c>
      <c r="V30" s="343">
        <v>0</v>
      </c>
      <c r="W30" s="343">
        <v>0</v>
      </c>
      <c r="X30" s="343">
        <v>0</v>
      </c>
      <c r="Y30" s="343">
        <v>0</v>
      </c>
      <c r="Z30" s="343">
        <v>0</v>
      </c>
      <c r="AA30" s="343">
        <v>0</v>
      </c>
      <c r="AB30" s="343">
        <v>0</v>
      </c>
      <c r="AC30" s="343">
        <v>0</v>
      </c>
      <c r="AD30" s="343">
        <v>0</v>
      </c>
      <c r="AE30" s="343">
        <v>0</v>
      </c>
      <c r="AF30" s="343">
        <v>0</v>
      </c>
      <c r="AG30" s="343">
        <v>0</v>
      </c>
      <c r="AH30" s="343">
        <v>0</v>
      </c>
      <c r="AI30" s="343">
        <v>0</v>
      </c>
      <c r="AJ30" s="343">
        <v>0</v>
      </c>
      <c r="AK30" s="451">
        <f>1-(2/3/100*12*(Main!$B$14-ReplacementRates!AK$3))</f>
        <v>0.60000000000000009</v>
      </c>
      <c r="AL30" s="342">
        <f>IF(AL$3&gt;=Main!$B$14,100%,IF(AND(AL$3+$A30&gt;=Main!$B$19,AL$3&gt;=Main!$B$18),100%,0%))</f>
        <v>1</v>
      </c>
      <c r="AM30" s="341">
        <f>IF(AM$3&gt;=Main!$B$14,100%,IF(AND(AM$3+$A30&gt;=Main!$B$19,AM$3&gt;=Main!$B$18),100%,0%))</f>
        <v>1</v>
      </c>
      <c r="AN30" s="341">
        <f>IF(AN$3&gt;=Main!$B$14,100%,IF(AND(AN$3+$A30&gt;=Main!$B$19,AN$3&gt;=Main!$B$18),100%,0%))</f>
        <v>1</v>
      </c>
      <c r="AO30" s="341">
        <f>IF(AO$3&gt;=Main!$B$14,100%,IF(AND(AO$3+$A30&gt;=Main!$B$19,AO$3&gt;=Main!$B$18),100%,0%))</f>
        <v>1</v>
      </c>
      <c r="AP30" s="341">
        <f>IF(AP$3&gt;=Main!$B$14,100%,IF(AND(AP$3+$A30&gt;=Main!$B$19,AP$3&gt;=Main!$B$18),100%,0%))</f>
        <v>1</v>
      </c>
      <c r="AQ30" s="341">
        <f>IF(AQ$3&gt;=Main!$B$14,100%,IF(AND(AQ$3+$A30&gt;=Main!$B$19,AQ$3&gt;=Main!$B$18),100%,0%))</f>
        <v>1</v>
      </c>
      <c r="AR30" s="341">
        <f>IF(AR$3&gt;=Main!$B$14,100%,IF(AND(AR$3+$A30&gt;=Main!$B$19,AR$3&gt;=Main!$B$18),100%,0%))</f>
        <v>1</v>
      </c>
      <c r="AS30" s="341">
        <f>IF(AS$3&gt;=Main!$B$14,100%,IF(AND(AS$3+$A30&gt;=Main!$B$19,AS$3&gt;=Main!$B$18),100%,0%))</f>
        <v>1</v>
      </c>
      <c r="AT30" s="341">
        <f>IF(AT$3&gt;=Main!$B$14,100%,IF(AND(AT$3+$A30&gt;=Main!$B$19,AT$3&gt;=Main!$B$18),100%,0%))</f>
        <v>1</v>
      </c>
      <c r="AU30" s="341">
        <f>IF(AU$3&gt;=Main!$B$14,100%,IF(AND(AU$3+$A30&gt;=Main!$B$19,AU$3&gt;=Main!$B$18),100%,0%))</f>
        <v>1</v>
      </c>
      <c r="AV30" s="341">
        <f>IF(AV$3&gt;=Main!$B$14,100%,IF(AND(AV$3+$A30&gt;=Main!$B$19,AV$3&gt;=Main!$B$18),100%,0%))</f>
        <v>1</v>
      </c>
      <c r="AW30" s="341">
        <f>IF(AW$3&gt;=Main!$B$14,100%,IF(AND(AW$3+$A30&gt;=Main!$B$19,AW$3&gt;=Main!$B$18),100%,0%))</f>
        <v>1</v>
      </c>
      <c r="AX30" s="341">
        <f>IF(AX$3&gt;=Main!$B$14,100%,IF(AND(AX$3+$A30&gt;=Main!$B$19,AX$3&gt;=Main!$B$18),100%,0%))</f>
        <v>1</v>
      </c>
      <c r="AY30" s="341">
        <f>IF(AY$3&gt;=Main!$B$14,100%,IF(AND(AY$3+$A30&gt;=Main!$B$19,AY$3&gt;=Main!$B$18),100%,0%))</f>
        <v>1</v>
      </c>
      <c r="AZ30" s="341">
        <f>IF(AZ$3&gt;=Main!$B$14,100%,IF(AND(AZ$3+$A30&gt;=Main!$B$19,AZ$3&gt;=Main!$B$18),100%,0%))</f>
        <v>1</v>
      </c>
      <c r="BA30" s="341">
        <f>IF(BA$3&gt;=Main!$B$14,100%,IF(AND(BA$3+$A30&gt;=Main!$B$19,BA$3&gt;=Main!$B$18),100%,0%))</f>
        <v>1</v>
      </c>
      <c r="BB30" s="341">
        <f>IF(BB$3&gt;=Main!$B$14,100%,IF(AND(BB$3+$A30&gt;=Main!$B$19,BB$3&gt;=Main!$B$18),100%,0%))</f>
        <v>1</v>
      </c>
      <c r="BC30" s="341">
        <f>IF(BC$3&gt;=Main!$B$14,100%,IF(AND(BC$3+$A30&gt;=Main!$B$19,BC$3&gt;=Main!$B$18),100%,0%))</f>
        <v>1</v>
      </c>
      <c r="BD30" s="341">
        <f>IF(BD$3&gt;=Main!$B$14,100%,IF(AND(BD$3+$A30&gt;=Main!$B$19,BD$3&gt;=Main!$B$18),100%,0%))</f>
        <v>1</v>
      </c>
      <c r="BE30" s="341">
        <f>IF(BE$3&gt;=Main!$B$14,100%,IF(AND(BE$3+$A30&gt;=Main!$B$19,BE$3&gt;=Main!$B$18),100%,0%))</f>
        <v>1</v>
      </c>
    </row>
    <row r="31" spans="1:57">
      <c r="A31" s="25">
        <v>30</v>
      </c>
      <c r="B31" s="343">
        <v>0</v>
      </c>
      <c r="C31" s="343">
        <v>0</v>
      </c>
      <c r="D31" s="343">
        <v>0</v>
      </c>
      <c r="E31" s="343">
        <v>0</v>
      </c>
      <c r="F31" s="343">
        <v>0</v>
      </c>
      <c r="G31" s="343">
        <v>0</v>
      </c>
      <c r="H31" s="343">
        <v>0</v>
      </c>
      <c r="I31" s="343">
        <v>0</v>
      </c>
      <c r="J31" s="343">
        <v>0</v>
      </c>
      <c r="K31" s="343">
        <v>0</v>
      </c>
      <c r="L31" s="343">
        <v>0</v>
      </c>
      <c r="M31" s="343">
        <v>0</v>
      </c>
      <c r="N31" s="343">
        <v>0</v>
      </c>
      <c r="O31" s="343">
        <v>0</v>
      </c>
      <c r="P31" s="343">
        <v>0</v>
      </c>
      <c r="Q31" s="343">
        <v>0</v>
      </c>
      <c r="R31" s="343">
        <v>0</v>
      </c>
      <c r="S31" s="343">
        <v>0</v>
      </c>
      <c r="T31" s="343">
        <v>0</v>
      </c>
      <c r="U31" s="343">
        <v>0</v>
      </c>
      <c r="V31" s="343">
        <v>0</v>
      </c>
      <c r="W31" s="343">
        <v>0</v>
      </c>
      <c r="X31" s="343">
        <v>0</v>
      </c>
      <c r="Y31" s="343">
        <v>0</v>
      </c>
      <c r="Z31" s="343">
        <v>0</v>
      </c>
      <c r="AA31" s="343">
        <v>0</v>
      </c>
      <c r="AB31" s="343">
        <v>0</v>
      </c>
      <c r="AC31" s="343">
        <v>0</v>
      </c>
      <c r="AD31" s="343">
        <v>0</v>
      </c>
      <c r="AE31" s="343">
        <v>0</v>
      </c>
      <c r="AF31" s="343">
        <v>0</v>
      </c>
      <c r="AG31" s="343">
        <v>0</v>
      </c>
      <c r="AH31" s="343">
        <v>0</v>
      </c>
      <c r="AI31" s="343">
        <v>0</v>
      </c>
      <c r="AJ31" s="343">
        <v>0</v>
      </c>
      <c r="AK31" s="342">
        <f>IF(AK$3&gt;=Main!$B$14,100%,IF(AND(AK$3+$A31&gt;=Main!$B$19,AK$3&gt;=Main!$B$18),100%,0%))</f>
        <v>1</v>
      </c>
      <c r="AL31" s="341">
        <f>IF(AL$3&gt;=Main!$B$14,100%,IF(AND(AL$3+$A31&gt;=Main!$B$19,AL$3&gt;=Main!$B$18),100%,0%))</f>
        <v>1</v>
      </c>
      <c r="AM31" s="341">
        <f>IF(AM$3&gt;=Main!$B$14,100%,IF(AND(AM$3+$A31&gt;=Main!$B$19,AM$3&gt;=Main!$B$18),100%,0%))</f>
        <v>1</v>
      </c>
      <c r="AN31" s="341">
        <f>IF(AN$3&gt;=Main!$B$14,100%,IF(AND(AN$3+$A31&gt;=Main!$B$19,AN$3&gt;=Main!$B$18),100%,0%))</f>
        <v>1</v>
      </c>
      <c r="AO31" s="341">
        <f>IF(AO$3&gt;=Main!$B$14,100%,IF(AND(AO$3+$A31&gt;=Main!$B$19,AO$3&gt;=Main!$B$18),100%,0%))</f>
        <v>1</v>
      </c>
      <c r="AP31" s="341">
        <f>IF(AP$3&gt;=Main!$B$14,100%,IF(AND(AP$3+$A31&gt;=Main!$B$19,AP$3&gt;=Main!$B$18),100%,0%))</f>
        <v>1</v>
      </c>
      <c r="AQ31" s="341">
        <f>IF(AQ$3&gt;=Main!$B$14,100%,IF(AND(AQ$3+$A31&gt;=Main!$B$19,AQ$3&gt;=Main!$B$18),100%,0%))</f>
        <v>1</v>
      </c>
      <c r="AR31" s="341">
        <f>IF(AR$3&gt;=Main!$B$14,100%,IF(AND(AR$3+$A31&gt;=Main!$B$19,AR$3&gt;=Main!$B$18),100%,0%))</f>
        <v>1</v>
      </c>
      <c r="AS31" s="341">
        <f>IF(AS$3&gt;=Main!$B$14,100%,IF(AND(AS$3+$A31&gt;=Main!$B$19,AS$3&gt;=Main!$B$18),100%,0%))</f>
        <v>1</v>
      </c>
      <c r="AT31" s="341">
        <f>IF(AT$3&gt;=Main!$B$14,100%,IF(AND(AT$3+$A31&gt;=Main!$B$19,AT$3&gt;=Main!$B$18),100%,0%))</f>
        <v>1</v>
      </c>
      <c r="AU31" s="341">
        <f>IF(AU$3&gt;=Main!$B$14,100%,IF(AND(AU$3+$A31&gt;=Main!$B$19,AU$3&gt;=Main!$B$18),100%,0%))</f>
        <v>1</v>
      </c>
      <c r="AV31" s="341">
        <f>IF(AV$3&gt;=Main!$B$14,100%,IF(AND(AV$3+$A31&gt;=Main!$B$19,AV$3&gt;=Main!$B$18),100%,0%))</f>
        <v>1</v>
      </c>
      <c r="AW31" s="341">
        <f>IF(AW$3&gt;=Main!$B$14,100%,IF(AND(AW$3+$A31&gt;=Main!$B$19,AW$3&gt;=Main!$B$18),100%,0%))</f>
        <v>1</v>
      </c>
      <c r="AX31" s="341">
        <f>IF(AX$3&gt;=Main!$B$14,100%,IF(AND(AX$3+$A31&gt;=Main!$B$19,AX$3&gt;=Main!$B$18),100%,0%))</f>
        <v>1</v>
      </c>
      <c r="AY31" s="341">
        <f>IF(AY$3&gt;=Main!$B$14,100%,IF(AND(AY$3+$A31&gt;=Main!$B$19,AY$3&gt;=Main!$B$18),100%,0%))</f>
        <v>1</v>
      </c>
      <c r="AZ31" s="341">
        <f>IF(AZ$3&gt;=Main!$B$14,100%,IF(AND(AZ$3+$A31&gt;=Main!$B$19,AZ$3&gt;=Main!$B$18),100%,0%))</f>
        <v>1</v>
      </c>
      <c r="BA31" s="341">
        <f>IF(BA$3&gt;=Main!$B$14,100%,IF(AND(BA$3+$A31&gt;=Main!$B$19,BA$3&gt;=Main!$B$18),100%,0%))</f>
        <v>1</v>
      </c>
      <c r="BB31" s="341">
        <f>IF(BB$3&gt;=Main!$B$14,100%,IF(AND(BB$3+$A31&gt;=Main!$B$19,BB$3&gt;=Main!$B$18),100%,0%))</f>
        <v>1</v>
      </c>
      <c r="BC31" s="341">
        <f>IF(BC$3&gt;=Main!$B$14,100%,IF(AND(BC$3+$A31&gt;=Main!$B$19,BC$3&gt;=Main!$B$18),100%,0%))</f>
        <v>1</v>
      </c>
      <c r="BD31" s="341">
        <f>IF(BD$3&gt;=Main!$B$14,100%,IF(AND(BD$3+$A31&gt;=Main!$B$19,BD$3&gt;=Main!$B$18),100%,0%))</f>
        <v>1</v>
      </c>
      <c r="BE31" s="341">
        <f>IF(BE$3&gt;=Main!$B$14,100%,IF(AND(BE$3+$A31&gt;=Main!$B$19,BE$3&gt;=Main!$B$18),100%,0%))</f>
        <v>1</v>
      </c>
    </row>
    <row r="32" spans="1:57">
      <c r="A32" s="25">
        <v>31</v>
      </c>
      <c r="B32" s="343">
        <v>0</v>
      </c>
      <c r="C32" s="343">
        <v>0</v>
      </c>
      <c r="D32" s="343">
        <v>0</v>
      </c>
      <c r="E32" s="343">
        <v>0</v>
      </c>
      <c r="F32" s="343">
        <v>0</v>
      </c>
      <c r="G32" s="343">
        <v>0</v>
      </c>
      <c r="H32" s="343">
        <v>0</v>
      </c>
      <c r="I32" s="343">
        <v>0</v>
      </c>
      <c r="J32" s="343">
        <v>0</v>
      </c>
      <c r="K32" s="343">
        <v>0</v>
      </c>
      <c r="L32" s="343">
        <v>0</v>
      </c>
      <c r="M32" s="343">
        <v>0</v>
      </c>
      <c r="N32" s="343">
        <v>0</v>
      </c>
      <c r="O32" s="343">
        <v>0</v>
      </c>
      <c r="P32" s="343">
        <v>0</v>
      </c>
      <c r="Q32" s="343">
        <v>0</v>
      </c>
      <c r="R32" s="343">
        <v>0</v>
      </c>
      <c r="S32" s="343">
        <v>0</v>
      </c>
      <c r="T32" s="343">
        <v>0</v>
      </c>
      <c r="U32" s="343">
        <v>0</v>
      </c>
      <c r="V32" s="343">
        <v>0</v>
      </c>
      <c r="W32" s="343">
        <v>0</v>
      </c>
      <c r="X32" s="343">
        <v>0</v>
      </c>
      <c r="Y32" s="343">
        <v>0</v>
      </c>
      <c r="Z32" s="343">
        <v>0</v>
      </c>
      <c r="AA32" s="343">
        <v>0</v>
      </c>
      <c r="AB32" s="343">
        <v>0</v>
      </c>
      <c r="AC32" s="343">
        <v>0</v>
      </c>
      <c r="AD32" s="343">
        <v>0</v>
      </c>
      <c r="AE32" s="343">
        <v>0</v>
      </c>
      <c r="AF32" s="343">
        <v>0</v>
      </c>
      <c r="AG32" s="343">
        <v>0</v>
      </c>
      <c r="AH32" s="343">
        <v>0</v>
      </c>
      <c r="AI32" s="343">
        <v>0</v>
      </c>
      <c r="AJ32" s="343">
        <v>0</v>
      </c>
      <c r="AK32" s="342">
        <f>IF(AK$3&gt;=Main!$B$14,100%,IF(AND(AK$3+$A32&gt;=Main!$B$19,AK$3&gt;=Main!$B$18),100%,0%))</f>
        <v>1</v>
      </c>
      <c r="AL32" s="341">
        <f>IF(AL$3&gt;=Main!$B$14,100%,IF(AND(AL$3+$A32&gt;=Main!$B$19,AL$3&gt;=Main!$B$18),100%,0%))</f>
        <v>1</v>
      </c>
      <c r="AM32" s="341">
        <f>IF(AM$3&gt;=Main!$B$14,100%,IF(AND(AM$3+$A32&gt;=Main!$B$19,AM$3&gt;=Main!$B$18),100%,0%))</f>
        <v>1</v>
      </c>
      <c r="AN32" s="341">
        <f>IF(AN$3&gt;=Main!$B$14,100%,IF(AND(AN$3+$A32&gt;=Main!$B$19,AN$3&gt;=Main!$B$18),100%,0%))</f>
        <v>1</v>
      </c>
      <c r="AO32" s="341">
        <f>IF(AO$3&gt;=Main!$B$14,100%,IF(AND(AO$3+$A32&gt;=Main!$B$19,AO$3&gt;=Main!$B$18),100%,0%))</f>
        <v>1</v>
      </c>
      <c r="AP32" s="341">
        <f>IF(AP$3&gt;=Main!$B$14,100%,IF(AND(AP$3+$A32&gt;=Main!$B$19,AP$3&gt;=Main!$B$18),100%,0%))</f>
        <v>1</v>
      </c>
      <c r="AQ32" s="341">
        <f>IF(AQ$3&gt;=Main!$B$14,100%,IF(AND(AQ$3+$A32&gt;=Main!$B$19,AQ$3&gt;=Main!$B$18),100%,0%))</f>
        <v>1</v>
      </c>
      <c r="AR32" s="341">
        <f>IF(AR$3&gt;=Main!$B$14,100%,IF(AND(AR$3+$A32&gt;=Main!$B$19,AR$3&gt;=Main!$B$18),100%,0%))</f>
        <v>1</v>
      </c>
      <c r="AS32" s="341">
        <f>IF(AS$3&gt;=Main!$B$14,100%,IF(AND(AS$3+$A32&gt;=Main!$B$19,AS$3&gt;=Main!$B$18),100%,0%))</f>
        <v>1</v>
      </c>
      <c r="AT32" s="341">
        <f>IF(AT$3&gt;=Main!$B$14,100%,IF(AND(AT$3+$A32&gt;=Main!$B$19,AT$3&gt;=Main!$B$18),100%,0%))</f>
        <v>1</v>
      </c>
      <c r="AU32" s="341">
        <f>IF(AU$3&gt;=Main!$B$14,100%,IF(AND(AU$3+$A32&gt;=Main!$B$19,AU$3&gt;=Main!$B$18),100%,0%))</f>
        <v>1</v>
      </c>
      <c r="AV32" s="341">
        <f>IF(AV$3&gt;=Main!$B$14,100%,IF(AND(AV$3+$A32&gt;=Main!$B$19,AV$3&gt;=Main!$B$18),100%,0%))</f>
        <v>1</v>
      </c>
      <c r="AW32" s="341">
        <f>IF(AW$3&gt;=Main!$B$14,100%,IF(AND(AW$3+$A32&gt;=Main!$B$19,AW$3&gt;=Main!$B$18),100%,0%))</f>
        <v>1</v>
      </c>
      <c r="AX32" s="341">
        <f>IF(AX$3&gt;=Main!$B$14,100%,IF(AND(AX$3+$A32&gt;=Main!$B$19,AX$3&gt;=Main!$B$18),100%,0%))</f>
        <v>1</v>
      </c>
      <c r="AY32" s="341">
        <f>IF(AY$3&gt;=Main!$B$14,100%,IF(AND(AY$3+$A32&gt;=Main!$B$19,AY$3&gt;=Main!$B$18),100%,0%))</f>
        <v>1</v>
      </c>
      <c r="AZ32" s="341">
        <f>IF(AZ$3&gt;=Main!$B$14,100%,IF(AND(AZ$3+$A32&gt;=Main!$B$19,AZ$3&gt;=Main!$B$18),100%,0%))</f>
        <v>1</v>
      </c>
      <c r="BA32" s="341">
        <f>IF(BA$3&gt;=Main!$B$14,100%,IF(AND(BA$3+$A32&gt;=Main!$B$19,BA$3&gt;=Main!$B$18),100%,0%))</f>
        <v>1</v>
      </c>
      <c r="BB32" s="341">
        <f>IF(BB$3&gt;=Main!$B$14,100%,IF(AND(BB$3+$A32&gt;=Main!$B$19,BB$3&gt;=Main!$B$18),100%,0%))</f>
        <v>1</v>
      </c>
      <c r="BC32" s="341">
        <f>IF(BC$3&gt;=Main!$B$14,100%,IF(AND(BC$3+$A32&gt;=Main!$B$19,BC$3&gt;=Main!$B$18),100%,0%))</f>
        <v>1</v>
      </c>
      <c r="BD32" s="341">
        <f>IF(BD$3&gt;=Main!$B$14,100%,IF(AND(BD$3+$A32&gt;=Main!$B$19,BD$3&gt;=Main!$B$18),100%,0%))</f>
        <v>1</v>
      </c>
      <c r="BE32" s="341">
        <f>IF(BE$3&gt;=Main!$B$14,100%,IF(AND(BE$3+$A32&gt;=Main!$B$19,BE$3&gt;=Main!$B$18),100%,0%))</f>
        <v>1</v>
      </c>
    </row>
    <row r="33" spans="1:57">
      <c r="A33" s="25">
        <v>32</v>
      </c>
      <c r="B33" s="343">
        <v>0</v>
      </c>
      <c r="C33" s="343">
        <v>0</v>
      </c>
      <c r="D33" s="343">
        <v>0</v>
      </c>
      <c r="E33" s="343">
        <v>0</v>
      </c>
      <c r="F33" s="343">
        <v>0</v>
      </c>
      <c r="G33" s="343">
        <v>0</v>
      </c>
      <c r="H33" s="343">
        <v>0</v>
      </c>
      <c r="I33" s="343">
        <v>0</v>
      </c>
      <c r="J33" s="343">
        <v>0</v>
      </c>
      <c r="K33" s="343">
        <v>0</v>
      </c>
      <c r="L33" s="343">
        <v>0</v>
      </c>
      <c r="M33" s="343">
        <v>0</v>
      </c>
      <c r="N33" s="343">
        <v>0</v>
      </c>
      <c r="O33" s="343">
        <v>0</v>
      </c>
      <c r="P33" s="343">
        <v>0</v>
      </c>
      <c r="Q33" s="343">
        <v>0</v>
      </c>
      <c r="R33" s="343">
        <v>0</v>
      </c>
      <c r="S33" s="343">
        <v>0</v>
      </c>
      <c r="T33" s="343">
        <v>0</v>
      </c>
      <c r="U33" s="343">
        <v>0</v>
      </c>
      <c r="V33" s="343">
        <v>0</v>
      </c>
      <c r="W33" s="343">
        <v>0</v>
      </c>
      <c r="X33" s="343">
        <v>0</v>
      </c>
      <c r="Y33" s="343">
        <v>0</v>
      </c>
      <c r="Z33" s="343">
        <v>0</v>
      </c>
      <c r="AA33" s="343">
        <v>0</v>
      </c>
      <c r="AB33" s="343">
        <v>0</v>
      </c>
      <c r="AC33" s="343">
        <v>0</v>
      </c>
      <c r="AD33" s="343">
        <v>0</v>
      </c>
      <c r="AE33" s="343">
        <v>0</v>
      </c>
      <c r="AF33" s="343">
        <v>0</v>
      </c>
      <c r="AG33" s="343">
        <v>0</v>
      </c>
      <c r="AH33" s="343">
        <v>0</v>
      </c>
      <c r="AI33" s="343">
        <v>0</v>
      </c>
      <c r="AJ33" s="343">
        <v>0</v>
      </c>
      <c r="AK33" s="342">
        <f>IF(AK$3&gt;=Main!$B$14,100%,IF(AND(AK$3+$A33&gt;=Main!$B$19,AK$3&gt;=Main!$B$18),100%,0%))</f>
        <v>1</v>
      </c>
      <c r="AL33" s="341">
        <f>IF(AL$3&gt;=Main!$B$14,100%,IF(AND(AL$3+$A33&gt;=Main!$B$19,AL$3&gt;=Main!$B$18),100%,0%))</f>
        <v>1</v>
      </c>
      <c r="AM33" s="341">
        <f>IF(AM$3&gt;=Main!$B$14,100%,IF(AND(AM$3+$A33&gt;=Main!$B$19,AM$3&gt;=Main!$B$18),100%,0%))</f>
        <v>1</v>
      </c>
      <c r="AN33" s="341">
        <f>IF(AN$3&gt;=Main!$B$14,100%,IF(AND(AN$3+$A33&gt;=Main!$B$19,AN$3&gt;=Main!$B$18),100%,0%))</f>
        <v>1</v>
      </c>
      <c r="AO33" s="341">
        <f>IF(AO$3&gt;=Main!$B$14,100%,IF(AND(AO$3+$A33&gt;=Main!$B$19,AO$3&gt;=Main!$B$18),100%,0%))</f>
        <v>1</v>
      </c>
      <c r="AP33" s="341">
        <f>IF(AP$3&gt;=Main!$B$14,100%,IF(AND(AP$3+$A33&gt;=Main!$B$19,AP$3&gt;=Main!$B$18),100%,0%))</f>
        <v>1</v>
      </c>
      <c r="AQ33" s="341">
        <f>IF(AQ$3&gt;=Main!$B$14,100%,IF(AND(AQ$3+$A33&gt;=Main!$B$19,AQ$3&gt;=Main!$B$18),100%,0%))</f>
        <v>1</v>
      </c>
      <c r="AR33" s="341">
        <f>IF(AR$3&gt;=Main!$B$14,100%,IF(AND(AR$3+$A33&gt;=Main!$B$19,AR$3&gt;=Main!$B$18),100%,0%))</f>
        <v>1</v>
      </c>
      <c r="AS33" s="341">
        <f>IF(AS$3&gt;=Main!$B$14,100%,IF(AND(AS$3+$A33&gt;=Main!$B$19,AS$3&gt;=Main!$B$18),100%,0%))</f>
        <v>1</v>
      </c>
      <c r="AT33" s="341">
        <f>IF(AT$3&gt;=Main!$B$14,100%,IF(AND(AT$3+$A33&gt;=Main!$B$19,AT$3&gt;=Main!$B$18),100%,0%))</f>
        <v>1</v>
      </c>
      <c r="AU33" s="341">
        <f>IF(AU$3&gt;=Main!$B$14,100%,IF(AND(AU$3+$A33&gt;=Main!$B$19,AU$3&gt;=Main!$B$18),100%,0%))</f>
        <v>1</v>
      </c>
      <c r="AV33" s="341">
        <f>IF(AV$3&gt;=Main!$B$14,100%,IF(AND(AV$3+$A33&gt;=Main!$B$19,AV$3&gt;=Main!$B$18),100%,0%))</f>
        <v>1</v>
      </c>
      <c r="AW33" s="341">
        <f>IF(AW$3&gt;=Main!$B$14,100%,IF(AND(AW$3+$A33&gt;=Main!$B$19,AW$3&gt;=Main!$B$18),100%,0%))</f>
        <v>1</v>
      </c>
      <c r="AX33" s="341">
        <f>IF(AX$3&gt;=Main!$B$14,100%,IF(AND(AX$3+$A33&gt;=Main!$B$19,AX$3&gt;=Main!$B$18),100%,0%))</f>
        <v>1</v>
      </c>
      <c r="AY33" s="341">
        <f>IF(AY$3&gt;=Main!$B$14,100%,IF(AND(AY$3+$A33&gt;=Main!$B$19,AY$3&gt;=Main!$B$18),100%,0%))</f>
        <v>1</v>
      </c>
      <c r="AZ33" s="341">
        <f>IF(AZ$3&gt;=Main!$B$14,100%,IF(AND(AZ$3+$A33&gt;=Main!$B$19,AZ$3&gt;=Main!$B$18),100%,0%))</f>
        <v>1</v>
      </c>
      <c r="BA33" s="341">
        <f>IF(BA$3&gt;=Main!$B$14,100%,IF(AND(BA$3+$A33&gt;=Main!$B$19,BA$3&gt;=Main!$B$18),100%,0%))</f>
        <v>1</v>
      </c>
      <c r="BB33" s="341">
        <f>IF(BB$3&gt;=Main!$B$14,100%,IF(AND(BB$3+$A33&gt;=Main!$B$19,BB$3&gt;=Main!$B$18),100%,0%))</f>
        <v>1</v>
      </c>
      <c r="BC33" s="341">
        <f>IF(BC$3&gt;=Main!$B$14,100%,IF(AND(BC$3+$A33&gt;=Main!$B$19,BC$3&gt;=Main!$B$18),100%,0%))</f>
        <v>1</v>
      </c>
      <c r="BD33" s="341">
        <f>IF(BD$3&gt;=Main!$B$14,100%,IF(AND(BD$3+$A33&gt;=Main!$B$19,BD$3&gt;=Main!$B$18),100%,0%))</f>
        <v>1</v>
      </c>
      <c r="BE33" s="341">
        <f>IF(BE$3&gt;=Main!$B$14,100%,IF(AND(BE$3+$A33&gt;=Main!$B$19,BE$3&gt;=Main!$B$18),100%,0%))</f>
        <v>1</v>
      </c>
    </row>
    <row r="34" spans="1:57">
      <c r="A34" s="25">
        <v>33</v>
      </c>
      <c r="B34" s="343">
        <v>0</v>
      </c>
      <c r="C34" s="343">
        <v>0</v>
      </c>
      <c r="D34" s="343">
        <v>0</v>
      </c>
      <c r="E34" s="343">
        <v>0</v>
      </c>
      <c r="F34" s="343">
        <v>0</v>
      </c>
      <c r="G34" s="343">
        <v>0</v>
      </c>
      <c r="H34" s="343">
        <v>0</v>
      </c>
      <c r="I34" s="343">
        <v>0</v>
      </c>
      <c r="J34" s="343">
        <v>0</v>
      </c>
      <c r="K34" s="343">
        <v>0</v>
      </c>
      <c r="L34" s="343">
        <v>0</v>
      </c>
      <c r="M34" s="343">
        <v>0</v>
      </c>
      <c r="N34" s="343">
        <v>0</v>
      </c>
      <c r="O34" s="343">
        <v>0</v>
      </c>
      <c r="P34" s="343">
        <v>0</v>
      </c>
      <c r="Q34" s="343">
        <v>0</v>
      </c>
      <c r="R34" s="343">
        <v>0</v>
      </c>
      <c r="S34" s="343">
        <v>0</v>
      </c>
      <c r="T34" s="343">
        <v>0</v>
      </c>
      <c r="U34" s="343">
        <v>0</v>
      </c>
      <c r="V34" s="343">
        <v>0</v>
      </c>
      <c r="W34" s="343">
        <v>0</v>
      </c>
      <c r="X34" s="343">
        <v>0</v>
      </c>
      <c r="Y34" s="343">
        <v>0</v>
      </c>
      <c r="Z34" s="343">
        <v>0</v>
      </c>
      <c r="AA34" s="343">
        <v>0</v>
      </c>
      <c r="AB34" s="343">
        <v>0</v>
      </c>
      <c r="AC34" s="343">
        <v>0</v>
      </c>
      <c r="AD34" s="343">
        <v>0</v>
      </c>
      <c r="AE34" s="343">
        <v>0</v>
      </c>
      <c r="AF34" s="343">
        <v>0</v>
      </c>
      <c r="AG34" s="343">
        <v>0</v>
      </c>
      <c r="AH34" s="343">
        <v>0</v>
      </c>
      <c r="AI34" s="343">
        <v>0</v>
      </c>
      <c r="AJ34" s="343">
        <v>0</v>
      </c>
      <c r="AK34" s="342">
        <f>IF(AK$3&gt;=Main!$B$14,100%,IF(AND(AK$3+$A34&gt;=Main!$B$19,AK$3&gt;=Main!$B$18),100%,0%))</f>
        <v>1</v>
      </c>
      <c r="AL34" s="341">
        <f>IF(AL$3&gt;=Main!$B$14,100%,IF(AND(AL$3+$A34&gt;=Main!$B$19,AL$3&gt;=Main!$B$18),100%,0%))</f>
        <v>1</v>
      </c>
      <c r="AM34" s="341">
        <f>IF(AM$3&gt;=Main!$B$14,100%,IF(AND(AM$3+$A34&gt;=Main!$B$19,AM$3&gt;=Main!$B$18),100%,0%))</f>
        <v>1</v>
      </c>
      <c r="AN34" s="341">
        <f>IF(AN$3&gt;=Main!$B$14,100%,IF(AND(AN$3+$A34&gt;=Main!$B$19,AN$3&gt;=Main!$B$18),100%,0%))</f>
        <v>1</v>
      </c>
      <c r="AO34" s="341">
        <f>IF(AO$3&gt;=Main!$B$14,100%,IF(AND(AO$3+$A34&gt;=Main!$B$19,AO$3&gt;=Main!$B$18),100%,0%))</f>
        <v>1</v>
      </c>
      <c r="AP34" s="341">
        <f>IF(AP$3&gt;=Main!$B$14,100%,IF(AND(AP$3+$A34&gt;=Main!$B$19,AP$3&gt;=Main!$B$18),100%,0%))</f>
        <v>1</v>
      </c>
      <c r="AQ34" s="341">
        <f>IF(AQ$3&gt;=Main!$B$14,100%,IF(AND(AQ$3+$A34&gt;=Main!$B$19,AQ$3&gt;=Main!$B$18),100%,0%))</f>
        <v>1</v>
      </c>
      <c r="AR34" s="341">
        <f>IF(AR$3&gt;=Main!$B$14,100%,IF(AND(AR$3+$A34&gt;=Main!$B$19,AR$3&gt;=Main!$B$18),100%,0%))</f>
        <v>1</v>
      </c>
      <c r="AS34" s="341">
        <f>IF(AS$3&gt;=Main!$B$14,100%,IF(AND(AS$3+$A34&gt;=Main!$B$19,AS$3&gt;=Main!$B$18),100%,0%))</f>
        <v>1</v>
      </c>
      <c r="AT34" s="341">
        <f>IF(AT$3&gt;=Main!$B$14,100%,IF(AND(AT$3+$A34&gt;=Main!$B$19,AT$3&gt;=Main!$B$18),100%,0%))</f>
        <v>1</v>
      </c>
      <c r="AU34" s="341">
        <f>IF(AU$3&gt;=Main!$B$14,100%,IF(AND(AU$3+$A34&gt;=Main!$B$19,AU$3&gt;=Main!$B$18),100%,0%))</f>
        <v>1</v>
      </c>
      <c r="AV34" s="341">
        <f>IF(AV$3&gt;=Main!$B$14,100%,IF(AND(AV$3+$A34&gt;=Main!$B$19,AV$3&gt;=Main!$B$18),100%,0%))</f>
        <v>1</v>
      </c>
      <c r="AW34" s="341">
        <f>IF(AW$3&gt;=Main!$B$14,100%,IF(AND(AW$3+$A34&gt;=Main!$B$19,AW$3&gt;=Main!$B$18),100%,0%))</f>
        <v>1</v>
      </c>
      <c r="AX34" s="341">
        <f>IF(AX$3&gt;=Main!$B$14,100%,IF(AND(AX$3+$A34&gt;=Main!$B$19,AX$3&gt;=Main!$B$18),100%,0%))</f>
        <v>1</v>
      </c>
      <c r="AY34" s="341">
        <f>IF(AY$3&gt;=Main!$B$14,100%,IF(AND(AY$3+$A34&gt;=Main!$B$19,AY$3&gt;=Main!$B$18),100%,0%))</f>
        <v>1</v>
      </c>
      <c r="AZ34" s="341">
        <f>IF(AZ$3&gt;=Main!$B$14,100%,IF(AND(AZ$3+$A34&gt;=Main!$B$19,AZ$3&gt;=Main!$B$18),100%,0%))</f>
        <v>1</v>
      </c>
      <c r="BA34" s="341">
        <f>IF(BA$3&gt;=Main!$B$14,100%,IF(AND(BA$3+$A34&gt;=Main!$B$19,BA$3&gt;=Main!$B$18),100%,0%))</f>
        <v>1</v>
      </c>
      <c r="BB34" s="341">
        <f>IF(BB$3&gt;=Main!$B$14,100%,IF(AND(BB$3+$A34&gt;=Main!$B$19,BB$3&gt;=Main!$B$18),100%,0%))</f>
        <v>1</v>
      </c>
      <c r="BC34" s="341">
        <f>IF(BC$3&gt;=Main!$B$14,100%,IF(AND(BC$3+$A34&gt;=Main!$B$19,BC$3&gt;=Main!$B$18),100%,0%))</f>
        <v>1</v>
      </c>
      <c r="BD34" s="341">
        <f>IF(BD$3&gt;=Main!$B$14,100%,IF(AND(BD$3+$A34&gt;=Main!$B$19,BD$3&gt;=Main!$B$18),100%,0%))</f>
        <v>1</v>
      </c>
      <c r="BE34" s="341">
        <f>IF(BE$3&gt;=Main!$B$14,100%,IF(AND(BE$3+$A34&gt;=Main!$B$19,BE$3&gt;=Main!$B$18),100%,0%))</f>
        <v>1</v>
      </c>
    </row>
    <row r="35" spans="1:57">
      <c r="A35" s="25">
        <v>34</v>
      </c>
      <c r="B35" s="343">
        <v>0</v>
      </c>
      <c r="C35" s="343">
        <v>0</v>
      </c>
      <c r="D35" s="343">
        <v>0</v>
      </c>
      <c r="E35" s="343">
        <v>0</v>
      </c>
      <c r="F35" s="343">
        <v>0</v>
      </c>
      <c r="G35" s="343">
        <v>0</v>
      </c>
      <c r="H35" s="343">
        <v>0</v>
      </c>
      <c r="I35" s="343">
        <v>0</v>
      </c>
      <c r="J35" s="343">
        <v>0</v>
      </c>
      <c r="K35" s="343">
        <v>0</v>
      </c>
      <c r="L35" s="343">
        <v>0</v>
      </c>
      <c r="M35" s="343">
        <v>0</v>
      </c>
      <c r="N35" s="343">
        <v>0</v>
      </c>
      <c r="O35" s="343">
        <v>0</v>
      </c>
      <c r="P35" s="343">
        <v>0</v>
      </c>
      <c r="Q35" s="343">
        <v>0</v>
      </c>
      <c r="R35" s="343">
        <v>0</v>
      </c>
      <c r="S35" s="343">
        <v>0</v>
      </c>
      <c r="T35" s="343">
        <v>0</v>
      </c>
      <c r="U35" s="343">
        <v>0</v>
      </c>
      <c r="V35" s="343">
        <v>0</v>
      </c>
      <c r="W35" s="343">
        <v>0</v>
      </c>
      <c r="X35" s="343">
        <v>0</v>
      </c>
      <c r="Y35" s="343">
        <v>0</v>
      </c>
      <c r="Z35" s="343">
        <v>0</v>
      </c>
      <c r="AA35" s="343">
        <v>0</v>
      </c>
      <c r="AB35" s="343">
        <v>0</v>
      </c>
      <c r="AC35" s="343">
        <v>0</v>
      </c>
      <c r="AD35" s="343">
        <v>0</v>
      </c>
      <c r="AE35" s="343">
        <v>0</v>
      </c>
      <c r="AF35" s="343">
        <v>0</v>
      </c>
      <c r="AG35" s="343">
        <v>0</v>
      </c>
      <c r="AH35" s="343">
        <v>0</v>
      </c>
      <c r="AI35" s="343">
        <v>0</v>
      </c>
      <c r="AJ35" s="343">
        <v>0</v>
      </c>
      <c r="AK35" s="342">
        <f>IF(AK$3&gt;=Main!$B$14,100%,IF(AND(AK$3+$A35&gt;=Main!$B$19,AK$3&gt;=Main!$B$18),100%,0%))</f>
        <v>1</v>
      </c>
      <c r="AL35" s="341">
        <f>IF(AL$3&gt;=Main!$B$14,100%,IF(AND(AL$3+$A35&gt;=Main!$B$19,AL$3&gt;=Main!$B$18),100%,0%))</f>
        <v>1</v>
      </c>
      <c r="AM35" s="341">
        <f>IF(AM$3&gt;=Main!$B$14,100%,IF(AND(AM$3+$A35&gt;=Main!$B$19,AM$3&gt;=Main!$B$18),100%,0%))</f>
        <v>1</v>
      </c>
      <c r="AN35" s="341">
        <f>IF(AN$3&gt;=Main!$B$14,100%,IF(AND(AN$3+$A35&gt;=Main!$B$19,AN$3&gt;=Main!$B$18),100%,0%))</f>
        <v>1</v>
      </c>
      <c r="AO35" s="341">
        <f>IF(AO$3&gt;=Main!$B$14,100%,IF(AND(AO$3+$A35&gt;=Main!$B$19,AO$3&gt;=Main!$B$18),100%,0%))</f>
        <v>1</v>
      </c>
      <c r="AP35" s="341">
        <f>IF(AP$3&gt;=Main!$B$14,100%,IF(AND(AP$3+$A35&gt;=Main!$B$19,AP$3&gt;=Main!$B$18),100%,0%))</f>
        <v>1</v>
      </c>
      <c r="AQ35" s="341">
        <f>IF(AQ$3&gt;=Main!$B$14,100%,IF(AND(AQ$3+$A35&gt;=Main!$B$19,AQ$3&gt;=Main!$B$18),100%,0%))</f>
        <v>1</v>
      </c>
      <c r="AR35" s="341">
        <f>IF(AR$3&gt;=Main!$B$14,100%,IF(AND(AR$3+$A35&gt;=Main!$B$19,AR$3&gt;=Main!$B$18),100%,0%))</f>
        <v>1</v>
      </c>
      <c r="AS35" s="341">
        <f>IF(AS$3&gt;=Main!$B$14,100%,IF(AND(AS$3+$A35&gt;=Main!$B$19,AS$3&gt;=Main!$B$18),100%,0%))</f>
        <v>1</v>
      </c>
      <c r="AT35" s="341">
        <f>IF(AT$3&gt;=Main!$B$14,100%,IF(AND(AT$3+$A35&gt;=Main!$B$19,AT$3&gt;=Main!$B$18),100%,0%))</f>
        <v>1</v>
      </c>
      <c r="AU35" s="341">
        <f>IF(AU$3&gt;=Main!$B$14,100%,IF(AND(AU$3+$A35&gt;=Main!$B$19,AU$3&gt;=Main!$B$18),100%,0%))</f>
        <v>1</v>
      </c>
      <c r="AV35" s="341">
        <f>IF(AV$3&gt;=Main!$B$14,100%,IF(AND(AV$3+$A35&gt;=Main!$B$19,AV$3&gt;=Main!$B$18),100%,0%))</f>
        <v>1</v>
      </c>
      <c r="AW35" s="341">
        <f>IF(AW$3&gt;=Main!$B$14,100%,IF(AND(AW$3+$A35&gt;=Main!$B$19,AW$3&gt;=Main!$B$18),100%,0%))</f>
        <v>1</v>
      </c>
      <c r="AX35" s="341">
        <f>IF(AX$3&gt;=Main!$B$14,100%,IF(AND(AX$3+$A35&gt;=Main!$B$19,AX$3&gt;=Main!$B$18),100%,0%))</f>
        <v>1</v>
      </c>
      <c r="AY35" s="341">
        <f>IF(AY$3&gt;=Main!$B$14,100%,IF(AND(AY$3+$A35&gt;=Main!$B$19,AY$3&gt;=Main!$B$18),100%,0%))</f>
        <v>1</v>
      </c>
      <c r="AZ35" s="341">
        <f>IF(AZ$3&gt;=Main!$B$14,100%,IF(AND(AZ$3+$A35&gt;=Main!$B$19,AZ$3&gt;=Main!$B$18),100%,0%))</f>
        <v>1</v>
      </c>
      <c r="BA35" s="341">
        <f>IF(BA$3&gt;=Main!$B$14,100%,IF(AND(BA$3+$A35&gt;=Main!$B$19,BA$3&gt;=Main!$B$18),100%,0%))</f>
        <v>1</v>
      </c>
      <c r="BB35" s="341">
        <f>IF(BB$3&gt;=Main!$B$14,100%,IF(AND(BB$3+$A35&gt;=Main!$B$19,BB$3&gt;=Main!$B$18),100%,0%))</f>
        <v>1</v>
      </c>
      <c r="BC35" s="341">
        <f>IF(BC$3&gt;=Main!$B$14,100%,IF(AND(BC$3+$A35&gt;=Main!$B$19,BC$3&gt;=Main!$B$18),100%,0%))</f>
        <v>1</v>
      </c>
      <c r="BD35" s="341">
        <f>IF(BD$3&gt;=Main!$B$14,100%,IF(AND(BD$3+$A35&gt;=Main!$B$19,BD$3&gt;=Main!$B$18),100%,0%))</f>
        <v>1</v>
      </c>
      <c r="BE35" s="341">
        <f>IF(BE$3&gt;=Main!$B$14,100%,IF(AND(BE$3+$A35&gt;=Main!$B$19,BE$3&gt;=Main!$B$18),100%,0%))</f>
        <v>1</v>
      </c>
    </row>
    <row r="36" spans="1:57">
      <c r="A36" s="28">
        <v>35</v>
      </c>
      <c r="B36" s="343">
        <v>0</v>
      </c>
      <c r="C36" s="343">
        <v>0</v>
      </c>
      <c r="D36" s="343">
        <v>0</v>
      </c>
      <c r="E36" s="343">
        <v>0</v>
      </c>
      <c r="F36" s="343">
        <v>0</v>
      </c>
      <c r="G36" s="343">
        <v>0</v>
      </c>
      <c r="H36" s="343">
        <v>0</v>
      </c>
      <c r="I36" s="343">
        <v>0</v>
      </c>
      <c r="J36" s="343">
        <v>0</v>
      </c>
      <c r="K36" s="343">
        <v>0</v>
      </c>
      <c r="L36" s="343">
        <v>0</v>
      </c>
      <c r="M36" s="343">
        <v>0</v>
      </c>
      <c r="N36" s="343">
        <v>0</v>
      </c>
      <c r="O36" s="343">
        <v>0</v>
      </c>
      <c r="P36" s="343">
        <v>0</v>
      </c>
      <c r="Q36" s="343">
        <v>0</v>
      </c>
      <c r="R36" s="343">
        <v>0</v>
      </c>
      <c r="S36" s="343">
        <v>0</v>
      </c>
      <c r="T36" s="343">
        <v>0</v>
      </c>
      <c r="U36" s="343">
        <v>0</v>
      </c>
      <c r="V36" s="343">
        <v>0</v>
      </c>
      <c r="W36" s="343">
        <v>0</v>
      </c>
      <c r="X36" s="343">
        <v>0</v>
      </c>
      <c r="Y36" s="343">
        <v>0</v>
      </c>
      <c r="Z36" s="343">
        <v>0</v>
      </c>
      <c r="AA36" s="343">
        <v>0</v>
      </c>
      <c r="AB36" s="343">
        <v>0</v>
      </c>
      <c r="AC36" s="343">
        <v>0</v>
      </c>
      <c r="AD36" s="343">
        <v>0</v>
      </c>
      <c r="AE36" s="343">
        <v>0</v>
      </c>
      <c r="AF36" s="343">
        <v>0</v>
      </c>
      <c r="AG36" s="343">
        <v>0</v>
      </c>
      <c r="AH36" s="343">
        <v>0</v>
      </c>
      <c r="AI36" s="343">
        <v>0</v>
      </c>
      <c r="AJ36" s="343">
        <v>0</v>
      </c>
      <c r="AK36" s="342">
        <f>IF(AK$3&gt;=Main!$B$14,100%,IF(AND(AK$3+$A36&gt;=Main!$B$19,AK$3&gt;=Main!$B$18),100%,0%))</f>
        <v>1</v>
      </c>
      <c r="AL36" s="341">
        <f>IF(AL$3&gt;=Main!$B$14,100%,IF(AND(AL$3+$A36&gt;=Main!$B$19,AL$3&gt;=Main!$B$18),100%,0%))</f>
        <v>1</v>
      </c>
      <c r="AM36" s="341">
        <f>IF(AM$3&gt;=Main!$B$14,100%,IF(AND(AM$3+$A36&gt;=Main!$B$19,AM$3&gt;=Main!$B$18),100%,0%))</f>
        <v>1</v>
      </c>
      <c r="AN36" s="341">
        <f>IF(AN$3&gt;=Main!$B$14,100%,IF(AND(AN$3+$A36&gt;=Main!$B$19,AN$3&gt;=Main!$B$18),100%,0%))</f>
        <v>1</v>
      </c>
      <c r="AO36" s="341">
        <f>IF(AO$3&gt;=Main!$B$14,100%,IF(AND(AO$3+$A36&gt;=Main!$B$19,AO$3&gt;=Main!$B$18),100%,0%))</f>
        <v>1</v>
      </c>
      <c r="AP36" s="341">
        <f>IF(AP$3&gt;=Main!$B$14,100%,IF(AND(AP$3+$A36&gt;=Main!$B$19,AP$3&gt;=Main!$B$18),100%,0%))</f>
        <v>1</v>
      </c>
      <c r="AQ36" s="341">
        <f>IF(AQ$3&gt;=Main!$B$14,100%,IF(AND(AQ$3+$A36&gt;=Main!$B$19,AQ$3&gt;=Main!$B$18),100%,0%))</f>
        <v>1</v>
      </c>
      <c r="AR36" s="341">
        <f>IF(AR$3&gt;=Main!$B$14,100%,IF(AND(AR$3+$A36&gt;=Main!$B$19,AR$3&gt;=Main!$B$18),100%,0%))</f>
        <v>1</v>
      </c>
      <c r="AS36" s="341">
        <f>IF(AS$3&gt;=Main!$B$14,100%,IF(AND(AS$3+$A36&gt;=Main!$B$19,AS$3&gt;=Main!$B$18),100%,0%))</f>
        <v>1</v>
      </c>
      <c r="AT36" s="341">
        <f>IF(AT$3&gt;=Main!$B$14,100%,IF(AND(AT$3+$A36&gt;=Main!$B$19,AT$3&gt;=Main!$B$18),100%,0%))</f>
        <v>1</v>
      </c>
      <c r="AU36" s="341">
        <f>IF(AU$3&gt;=Main!$B$14,100%,IF(AND(AU$3+$A36&gt;=Main!$B$19,AU$3&gt;=Main!$B$18),100%,0%))</f>
        <v>1</v>
      </c>
      <c r="AV36" s="341">
        <f>IF(AV$3&gt;=Main!$B$14,100%,IF(AND(AV$3+$A36&gt;=Main!$B$19,AV$3&gt;=Main!$B$18),100%,0%))</f>
        <v>1</v>
      </c>
      <c r="AW36" s="341">
        <f>IF(AW$3&gt;=Main!$B$14,100%,IF(AND(AW$3+$A36&gt;=Main!$B$19,AW$3&gt;=Main!$B$18),100%,0%))</f>
        <v>1</v>
      </c>
      <c r="AX36" s="341">
        <f>IF(AX$3&gt;=Main!$B$14,100%,IF(AND(AX$3+$A36&gt;=Main!$B$19,AX$3&gt;=Main!$B$18),100%,0%))</f>
        <v>1</v>
      </c>
      <c r="AY36" s="341">
        <f>IF(AY$3&gt;=Main!$B$14,100%,IF(AND(AY$3+$A36&gt;=Main!$B$19,AY$3&gt;=Main!$B$18),100%,0%))</f>
        <v>1</v>
      </c>
      <c r="AZ36" s="341">
        <f>IF(AZ$3&gt;=Main!$B$14,100%,IF(AND(AZ$3+$A36&gt;=Main!$B$19,AZ$3&gt;=Main!$B$18),100%,0%))</f>
        <v>1</v>
      </c>
      <c r="BA36" s="341">
        <f>IF(BA$3&gt;=Main!$B$14,100%,IF(AND(BA$3+$A36&gt;=Main!$B$19,BA$3&gt;=Main!$B$18),100%,0%))</f>
        <v>1</v>
      </c>
      <c r="BB36" s="341">
        <f>IF(BB$3&gt;=Main!$B$14,100%,IF(AND(BB$3+$A36&gt;=Main!$B$19,BB$3&gt;=Main!$B$18),100%,0%))</f>
        <v>1</v>
      </c>
      <c r="BC36" s="341">
        <f>IF(BC$3&gt;=Main!$B$14,100%,IF(AND(BC$3+$A36&gt;=Main!$B$19,BC$3&gt;=Main!$B$18),100%,0%))</f>
        <v>1</v>
      </c>
      <c r="BD36" s="341">
        <f>IF(BD$3&gt;=Main!$B$14,100%,IF(AND(BD$3+$A36&gt;=Main!$B$19,BD$3&gt;=Main!$B$18),100%,0%))</f>
        <v>1</v>
      </c>
      <c r="BE36" s="341">
        <f>IF(BE$3&gt;=Main!$B$14,100%,IF(AND(BE$3+$A36&gt;=Main!$B$19,BE$3&gt;=Main!$B$18),100%,0%))</f>
        <v>1</v>
      </c>
    </row>
    <row r="37" spans="1:57">
      <c r="A37" s="25">
        <v>36</v>
      </c>
      <c r="B37" s="343">
        <v>0</v>
      </c>
      <c r="C37" s="343">
        <v>0</v>
      </c>
      <c r="D37" s="343">
        <v>0</v>
      </c>
      <c r="E37" s="343">
        <v>0</v>
      </c>
      <c r="F37" s="343">
        <v>0</v>
      </c>
      <c r="G37" s="343">
        <v>0</v>
      </c>
      <c r="H37" s="343">
        <v>0</v>
      </c>
      <c r="I37" s="343">
        <v>0</v>
      </c>
      <c r="J37" s="343">
        <v>0</v>
      </c>
      <c r="K37" s="343">
        <v>0</v>
      </c>
      <c r="L37" s="343">
        <v>0</v>
      </c>
      <c r="M37" s="343">
        <v>0</v>
      </c>
      <c r="N37" s="343">
        <v>0</v>
      </c>
      <c r="O37" s="343">
        <v>0</v>
      </c>
      <c r="P37" s="343">
        <v>0</v>
      </c>
      <c r="Q37" s="343">
        <v>0</v>
      </c>
      <c r="R37" s="343">
        <v>0</v>
      </c>
      <c r="S37" s="343">
        <v>0</v>
      </c>
      <c r="T37" s="343">
        <v>0</v>
      </c>
      <c r="U37" s="343">
        <v>0</v>
      </c>
      <c r="V37" s="343">
        <v>0</v>
      </c>
      <c r="W37" s="343">
        <v>0</v>
      </c>
      <c r="X37" s="343">
        <v>0</v>
      </c>
      <c r="Y37" s="343">
        <v>0</v>
      </c>
      <c r="Z37" s="343">
        <v>0</v>
      </c>
      <c r="AA37" s="343">
        <v>0</v>
      </c>
      <c r="AB37" s="343">
        <v>0</v>
      </c>
      <c r="AC37" s="343">
        <v>0</v>
      </c>
      <c r="AD37" s="343">
        <v>0</v>
      </c>
      <c r="AE37" s="343">
        <v>0</v>
      </c>
      <c r="AF37" s="343">
        <v>0</v>
      </c>
      <c r="AG37" s="343">
        <v>0</v>
      </c>
      <c r="AH37" s="343">
        <v>0</v>
      </c>
      <c r="AI37" s="343">
        <v>0</v>
      </c>
      <c r="AJ37" s="343">
        <v>0</v>
      </c>
      <c r="AK37" s="342">
        <f>IF(AK$3&gt;=Main!$B$14,100%,IF(AND(AK$3+$A37&gt;=Main!$B$19,AK$3&gt;=Main!$B$18),100%,0%))</f>
        <v>1</v>
      </c>
      <c r="AL37" s="341">
        <f>IF(AL$3&gt;=Main!$B$14,100%,IF(AND(AL$3+$A37&gt;=Main!$B$19,AL$3&gt;=Main!$B$18),100%,0%))</f>
        <v>1</v>
      </c>
      <c r="AM37" s="341">
        <f>IF(AM$3&gt;=Main!$B$14,100%,IF(AND(AM$3+$A37&gt;=Main!$B$19,AM$3&gt;=Main!$B$18),100%,0%))</f>
        <v>1</v>
      </c>
      <c r="AN37" s="341">
        <f>IF(AN$3&gt;=Main!$B$14,100%,IF(AND(AN$3+$A37&gt;=Main!$B$19,AN$3&gt;=Main!$B$18),100%,0%))</f>
        <v>1</v>
      </c>
      <c r="AO37" s="341">
        <f>IF(AO$3&gt;=Main!$B$14,100%,IF(AND(AO$3+$A37&gt;=Main!$B$19,AO$3&gt;=Main!$B$18),100%,0%))</f>
        <v>1</v>
      </c>
      <c r="AP37" s="341">
        <f>IF(AP$3&gt;=Main!$B$14,100%,IF(AND(AP$3+$A37&gt;=Main!$B$19,AP$3&gt;=Main!$B$18),100%,0%))</f>
        <v>1</v>
      </c>
      <c r="AQ37" s="341">
        <f>IF(AQ$3&gt;=Main!$B$14,100%,IF(AND(AQ$3+$A37&gt;=Main!$B$19,AQ$3&gt;=Main!$B$18),100%,0%))</f>
        <v>1</v>
      </c>
      <c r="AR37" s="341">
        <f>IF(AR$3&gt;=Main!$B$14,100%,IF(AND(AR$3+$A37&gt;=Main!$B$19,AR$3&gt;=Main!$B$18),100%,0%))</f>
        <v>1</v>
      </c>
      <c r="AS37" s="341">
        <f>IF(AS$3&gt;=Main!$B$14,100%,IF(AND(AS$3+$A37&gt;=Main!$B$19,AS$3&gt;=Main!$B$18),100%,0%))</f>
        <v>1</v>
      </c>
      <c r="AT37" s="341">
        <f>IF(AT$3&gt;=Main!$B$14,100%,IF(AND(AT$3+$A37&gt;=Main!$B$19,AT$3&gt;=Main!$B$18),100%,0%))</f>
        <v>1</v>
      </c>
      <c r="AU37" s="341">
        <f>IF(AU$3&gt;=Main!$B$14,100%,IF(AND(AU$3+$A37&gt;=Main!$B$19,AU$3&gt;=Main!$B$18),100%,0%))</f>
        <v>1</v>
      </c>
      <c r="AV37" s="341">
        <f>IF(AV$3&gt;=Main!$B$14,100%,IF(AND(AV$3+$A37&gt;=Main!$B$19,AV$3&gt;=Main!$B$18),100%,0%))</f>
        <v>1</v>
      </c>
      <c r="AW37" s="341">
        <f>IF(AW$3&gt;=Main!$B$14,100%,IF(AND(AW$3+$A37&gt;=Main!$B$19,AW$3&gt;=Main!$B$18),100%,0%))</f>
        <v>1</v>
      </c>
      <c r="AX37" s="341">
        <f>IF(AX$3&gt;=Main!$B$14,100%,IF(AND(AX$3+$A37&gt;=Main!$B$19,AX$3&gt;=Main!$B$18),100%,0%))</f>
        <v>1</v>
      </c>
      <c r="AY37" s="341">
        <f>IF(AY$3&gt;=Main!$B$14,100%,IF(AND(AY$3+$A37&gt;=Main!$B$19,AY$3&gt;=Main!$B$18),100%,0%))</f>
        <v>1</v>
      </c>
      <c r="AZ37" s="341">
        <f>IF(AZ$3&gt;=Main!$B$14,100%,IF(AND(AZ$3+$A37&gt;=Main!$B$19,AZ$3&gt;=Main!$B$18),100%,0%))</f>
        <v>1</v>
      </c>
      <c r="BA37" s="341">
        <f>IF(BA$3&gt;=Main!$B$14,100%,IF(AND(BA$3+$A37&gt;=Main!$B$19,BA$3&gt;=Main!$B$18),100%,0%))</f>
        <v>1</v>
      </c>
      <c r="BB37" s="341">
        <f>IF(BB$3&gt;=Main!$B$14,100%,IF(AND(BB$3+$A37&gt;=Main!$B$19,BB$3&gt;=Main!$B$18),100%,0%))</f>
        <v>1</v>
      </c>
      <c r="BC37" s="341">
        <f>IF(BC$3&gt;=Main!$B$14,100%,IF(AND(BC$3+$A37&gt;=Main!$B$19,BC$3&gt;=Main!$B$18),100%,0%))</f>
        <v>1</v>
      </c>
      <c r="BD37" s="341">
        <f>IF(BD$3&gt;=Main!$B$14,100%,IF(AND(BD$3+$A37&gt;=Main!$B$19,BD$3&gt;=Main!$B$18),100%,0%))</f>
        <v>1</v>
      </c>
      <c r="BE37" s="341">
        <f>IF(BE$3&gt;=Main!$B$14,100%,IF(AND(BE$3+$A37&gt;=Main!$B$19,BE$3&gt;=Main!$B$18),100%,0%))</f>
        <v>1</v>
      </c>
    </row>
    <row r="38" spans="1:57">
      <c r="A38" s="25">
        <v>37</v>
      </c>
      <c r="B38" s="343">
        <v>0</v>
      </c>
      <c r="C38" s="343">
        <v>0</v>
      </c>
      <c r="D38" s="343">
        <v>0</v>
      </c>
      <c r="E38" s="343">
        <v>0</v>
      </c>
      <c r="F38" s="343">
        <v>0</v>
      </c>
      <c r="G38" s="343">
        <v>0</v>
      </c>
      <c r="H38" s="343">
        <v>0</v>
      </c>
      <c r="I38" s="343">
        <v>0</v>
      </c>
      <c r="J38" s="343">
        <v>0</v>
      </c>
      <c r="K38" s="343">
        <v>0</v>
      </c>
      <c r="L38" s="343">
        <v>0</v>
      </c>
      <c r="M38" s="343">
        <v>0</v>
      </c>
      <c r="N38" s="343">
        <v>0</v>
      </c>
      <c r="O38" s="343">
        <v>0</v>
      </c>
      <c r="P38" s="343">
        <v>0</v>
      </c>
      <c r="Q38" s="343">
        <v>0</v>
      </c>
      <c r="R38" s="343">
        <v>0</v>
      </c>
      <c r="S38" s="343">
        <v>0</v>
      </c>
      <c r="T38" s="343">
        <v>0</v>
      </c>
      <c r="U38" s="343">
        <v>0</v>
      </c>
      <c r="V38" s="343">
        <v>0</v>
      </c>
      <c r="W38" s="343">
        <v>0</v>
      </c>
      <c r="X38" s="343">
        <v>0</v>
      </c>
      <c r="Y38" s="343">
        <v>0</v>
      </c>
      <c r="Z38" s="343">
        <v>0</v>
      </c>
      <c r="AA38" s="343">
        <v>0</v>
      </c>
      <c r="AB38" s="343">
        <v>0</v>
      </c>
      <c r="AC38" s="343">
        <v>0</v>
      </c>
      <c r="AD38" s="343">
        <v>0</v>
      </c>
      <c r="AE38" s="343">
        <v>0</v>
      </c>
      <c r="AF38" s="343">
        <v>0</v>
      </c>
      <c r="AG38" s="343">
        <v>0</v>
      </c>
      <c r="AH38" s="343">
        <v>0</v>
      </c>
      <c r="AI38" s="343">
        <v>0</v>
      </c>
      <c r="AJ38" s="343">
        <v>0</v>
      </c>
      <c r="AK38" s="342">
        <f>IF(AK$3&gt;=Main!$B$14,100%,IF(AND(AK$3+$A38&gt;=Main!$B$19,AK$3&gt;=Main!$B$18),100%,0%))</f>
        <v>1</v>
      </c>
      <c r="AL38" s="341">
        <f>IF(AL$3&gt;=Main!$B$14,100%,IF(AND(AL$3+$A38&gt;=Main!$B$19,AL$3&gt;=Main!$B$18),100%,0%))</f>
        <v>1</v>
      </c>
      <c r="AM38" s="341">
        <f>IF(AM$3&gt;=Main!$B$14,100%,IF(AND(AM$3+$A38&gt;=Main!$B$19,AM$3&gt;=Main!$B$18),100%,0%))</f>
        <v>1</v>
      </c>
      <c r="AN38" s="341">
        <f>IF(AN$3&gt;=Main!$B$14,100%,IF(AND(AN$3+$A38&gt;=Main!$B$19,AN$3&gt;=Main!$B$18),100%,0%))</f>
        <v>1</v>
      </c>
      <c r="AO38" s="341">
        <f>IF(AO$3&gt;=Main!$B$14,100%,IF(AND(AO$3+$A38&gt;=Main!$B$19,AO$3&gt;=Main!$B$18),100%,0%))</f>
        <v>1</v>
      </c>
      <c r="AP38" s="341">
        <f>IF(AP$3&gt;=Main!$B$14,100%,IF(AND(AP$3+$A38&gt;=Main!$B$19,AP$3&gt;=Main!$B$18),100%,0%))</f>
        <v>1</v>
      </c>
      <c r="AQ38" s="341">
        <f>IF(AQ$3&gt;=Main!$B$14,100%,IF(AND(AQ$3+$A38&gt;=Main!$B$19,AQ$3&gt;=Main!$B$18),100%,0%))</f>
        <v>1</v>
      </c>
      <c r="AR38" s="341">
        <f>IF(AR$3&gt;=Main!$B$14,100%,IF(AND(AR$3+$A38&gt;=Main!$B$19,AR$3&gt;=Main!$B$18),100%,0%))</f>
        <v>1</v>
      </c>
      <c r="AS38" s="341">
        <f>IF(AS$3&gt;=Main!$B$14,100%,IF(AND(AS$3+$A38&gt;=Main!$B$19,AS$3&gt;=Main!$B$18),100%,0%))</f>
        <v>1</v>
      </c>
      <c r="AT38" s="341">
        <f>IF(AT$3&gt;=Main!$B$14,100%,IF(AND(AT$3+$A38&gt;=Main!$B$19,AT$3&gt;=Main!$B$18),100%,0%))</f>
        <v>1</v>
      </c>
      <c r="AU38" s="341">
        <f>IF(AU$3&gt;=Main!$B$14,100%,IF(AND(AU$3+$A38&gt;=Main!$B$19,AU$3&gt;=Main!$B$18),100%,0%))</f>
        <v>1</v>
      </c>
      <c r="AV38" s="341">
        <f>IF(AV$3&gt;=Main!$B$14,100%,IF(AND(AV$3+$A38&gt;=Main!$B$19,AV$3&gt;=Main!$B$18),100%,0%))</f>
        <v>1</v>
      </c>
      <c r="AW38" s="341">
        <f>IF(AW$3&gt;=Main!$B$14,100%,IF(AND(AW$3+$A38&gt;=Main!$B$19,AW$3&gt;=Main!$B$18),100%,0%))</f>
        <v>1</v>
      </c>
      <c r="AX38" s="341">
        <f>IF(AX$3&gt;=Main!$B$14,100%,IF(AND(AX$3+$A38&gt;=Main!$B$19,AX$3&gt;=Main!$B$18),100%,0%))</f>
        <v>1</v>
      </c>
      <c r="AY38" s="341">
        <f>IF(AY$3&gt;=Main!$B$14,100%,IF(AND(AY$3+$A38&gt;=Main!$B$19,AY$3&gt;=Main!$B$18),100%,0%))</f>
        <v>1</v>
      </c>
      <c r="AZ38" s="341">
        <f>IF(AZ$3&gt;=Main!$B$14,100%,IF(AND(AZ$3+$A38&gt;=Main!$B$19,AZ$3&gt;=Main!$B$18),100%,0%))</f>
        <v>1</v>
      </c>
      <c r="BA38" s="341">
        <f>IF(BA$3&gt;=Main!$B$14,100%,IF(AND(BA$3+$A38&gt;=Main!$B$19,BA$3&gt;=Main!$B$18),100%,0%))</f>
        <v>1</v>
      </c>
      <c r="BB38" s="341">
        <f>IF(BB$3&gt;=Main!$B$14,100%,IF(AND(BB$3+$A38&gt;=Main!$B$19,BB$3&gt;=Main!$B$18),100%,0%))</f>
        <v>1</v>
      </c>
      <c r="BC38" s="341">
        <f>IF(BC$3&gt;=Main!$B$14,100%,IF(AND(BC$3+$A38&gt;=Main!$B$19,BC$3&gt;=Main!$B$18),100%,0%))</f>
        <v>1</v>
      </c>
      <c r="BD38" s="341">
        <f>IF(BD$3&gt;=Main!$B$14,100%,IF(AND(BD$3+$A38&gt;=Main!$B$19,BD$3&gt;=Main!$B$18),100%,0%))</f>
        <v>1</v>
      </c>
      <c r="BE38" s="341">
        <f>IF(BE$3&gt;=Main!$B$14,100%,IF(AND(BE$3+$A38&gt;=Main!$B$19,BE$3&gt;=Main!$B$18),100%,0%))</f>
        <v>1</v>
      </c>
    </row>
    <row r="39" spans="1:57">
      <c r="A39" s="25">
        <v>38</v>
      </c>
      <c r="B39" s="343">
        <v>0</v>
      </c>
      <c r="C39" s="343">
        <v>0</v>
      </c>
      <c r="D39" s="343">
        <v>0</v>
      </c>
      <c r="E39" s="343">
        <v>0</v>
      </c>
      <c r="F39" s="343">
        <v>0</v>
      </c>
      <c r="G39" s="343">
        <v>0</v>
      </c>
      <c r="H39" s="343">
        <v>0</v>
      </c>
      <c r="I39" s="343">
        <v>0</v>
      </c>
      <c r="J39" s="343">
        <v>0</v>
      </c>
      <c r="K39" s="343">
        <v>0</v>
      </c>
      <c r="L39" s="343">
        <v>0</v>
      </c>
      <c r="M39" s="343">
        <v>0</v>
      </c>
      <c r="N39" s="343">
        <v>0</v>
      </c>
      <c r="O39" s="343">
        <v>0</v>
      </c>
      <c r="P39" s="343">
        <v>0</v>
      </c>
      <c r="Q39" s="343">
        <v>0</v>
      </c>
      <c r="R39" s="343">
        <v>0</v>
      </c>
      <c r="S39" s="343">
        <v>0</v>
      </c>
      <c r="T39" s="343">
        <v>0</v>
      </c>
      <c r="U39" s="343">
        <v>0</v>
      </c>
      <c r="V39" s="343">
        <v>0</v>
      </c>
      <c r="W39" s="343">
        <v>0</v>
      </c>
      <c r="X39" s="343">
        <v>0</v>
      </c>
      <c r="Y39" s="343">
        <v>0</v>
      </c>
      <c r="Z39" s="343">
        <v>0</v>
      </c>
      <c r="AA39" s="343">
        <v>0</v>
      </c>
      <c r="AB39" s="343">
        <v>0</v>
      </c>
      <c r="AC39" s="343">
        <v>0</v>
      </c>
      <c r="AD39" s="343">
        <v>0</v>
      </c>
      <c r="AE39" s="343">
        <v>0</v>
      </c>
      <c r="AF39" s="343">
        <v>0</v>
      </c>
      <c r="AG39" s="343">
        <v>0</v>
      </c>
      <c r="AH39" s="343">
        <v>0</v>
      </c>
      <c r="AI39" s="343">
        <v>0</v>
      </c>
      <c r="AJ39" s="343">
        <v>0</v>
      </c>
      <c r="AK39" s="342">
        <f>IF(AK$3&gt;=Main!$B$14,100%,IF(AND(AK$3+$A39&gt;=Main!$B$19,AK$3&gt;=Main!$B$18),100%,0%))</f>
        <v>1</v>
      </c>
      <c r="AL39" s="341">
        <f>IF(AL$3&gt;=Main!$B$14,100%,IF(AND(AL$3+$A39&gt;=Main!$B$19,AL$3&gt;=Main!$B$18),100%,0%))</f>
        <v>1</v>
      </c>
      <c r="AM39" s="341">
        <f>IF(AM$3&gt;=Main!$B$14,100%,IF(AND(AM$3+$A39&gt;=Main!$B$19,AM$3&gt;=Main!$B$18),100%,0%))</f>
        <v>1</v>
      </c>
      <c r="AN39" s="341">
        <f>IF(AN$3&gt;=Main!$B$14,100%,IF(AND(AN$3+$A39&gt;=Main!$B$19,AN$3&gt;=Main!$B$18),100%,0%))</f>
        <v>1</v>
      </c>
      <c r="AO39" s="341">
        <f>IF(AO$3&gt;=Main!$B$14,100%,IF(AND(AO$3+$A39&gt;=Main!$B$19,AO$3&gt;=Main!$B$18),100%,0%))</f>
        <v>1</v>
      </c>
      <c r="AP39" s="341">
        <f>IF(AP$3&gt;=Main!$B$14,100%,IF(AND(AP$3+$A39&gt;=Main!$B$19,AP$3&gt;=Main!$B$18),100%,0%))</f>
        <v>1</v>
      </c>
      <c r="AQ39" s="341">
        <f>IF(AQ$3&gt;=Main!$B$14,100%,IF(AND(AQ$3+$A39&gt;=Main!$B$19,AQ$3&gt;=Main!$B$18),100%,0%))</f>
        <v>1</v>
      </c>
      <c r="AR39" s="341">
        <f>IF(AR$3&gt;=Main!$B$14,100%,IF(AND(AR$3+$A39&gt;=Main!$B$19,AR$3&gt;=Main!$B$18),100%,0%))</f>
        <v>1</v>
      </c>
      <c r="AS39" s="341">
        <f>IF(AS$3&gt;=Main!$B$14,100%,IF(AND(AS$3+$A39&gt;=Main!$B$19,AS$3&gt;=Main!$B$18),100%,0%))</f>
        <v>1</v>
      </c>
      <c r="AT39" s="341">
        <f>IF(AT$3&gt;=Main!$B$14,100%,IF(AND(AT$3+$A39&gt;=Main!$B$19,AT$3&gt;=Main!$B$18),100%,0%))</f>
        <v>1</v>
      </c>
      <c r="AU39" s="341">
        <f>IF(AU$3&gt;=Main!$B$14,100%,IF(AND(AU$3+$A39&gt;=Main!$B$19,AU$3&gt;=Main!$B$18),100%,0%))</f>
        <v>1</v>
      </c>
      <c r="AV39" s="341">
        <f>IF(AV$3&gt;=Main!$B$14,100%,IF(AND(AV$3+$A39&gt;=Main!$B$19,AV$3&gt;=Main!$B$18),100%,0%))</f>
        <v>1</v>
      </c>
      <c r="AW39" s="341">
        <f>IF(AW$3&gt;=Main!$B$14,100%,IF(AND(AW$3+$A39&gt;=Main!$B$19,AW$3&gt;=Main!$B$18),100%,0%))</f>
        <v>1</v>
      </c>
      <c r="AX39" s="341">
        <f>IF(AX$3&gt;=Main!$B$14,100%,IF(AND(AX$3+$A39&gt;=Main!$B$19,AX$3&gt;=Main!$B$18),100%,0%))</f>
        <v>1</v>
      </c>
      <c r="AY39" s="341">
        <f>IF(AY$3&gt;=Main!$B$14,100%,IF(AND(AY$3+$A39&gt;=Main!$B$19,AY$3&gt;=Main!$B$18),100%,0%))</f>
        <v>1</v>
      </c>
      <c r="AZ39" s="341">
        <f>IF(AZ$3&gt;=Main!$B$14,100%,IF(AND(AZ$3+$A39&gt;=Main!$B$19,AZ$3&gt;=Main!$B$18),100%,0%))</f>
        <v>1</v>
      </c>
      <c r="BA39" s="341">
        <f>IF(BA$3&gt;=Main!$B$14,100%,IF(AND(BA$3+$A39&gt;=Main!$B$19,BA$3&gt;=Main!$B$18),100%,0%))</f>
        <v>1</v>
      </c>
      <c r="BB39" s="341">
        <f>IF(BB$3&gt;=Main!$B$14,100%,IF(AND(BB$3+$A39&gt;=Main!$B$19,BB$3&gt;=Main!$B$18),100%,0%))</f>
        <v>1</v>
      </c>
      <c r="BC39" s="341">
        <f>IF(BC$3&gt;=Main!$B$14,100%,IF(AND(BC$3+$A39&gt;=Main!$B$19,BC$3&gt;=Main!$B$18),100%,0%))</f>
        <v>1</v>
      </c>
      <c r="BD39" s="341">
        <f>IF(BD$3&gt;=Main!$B$14,100%,IF(AND(BD$3+$A39&gt;=Main!$B$19,BD$3&gt;=Main!$B$18),100%,0%))</f>
        <v>1</v>
      </c>
      <c r="BE39" s="341">
        <f>IF(BE$3&gt;=Main!$B$14,100%,IF(AND(BE$3+$A39&gt;=Main!$B$19,BE$3&gt;=Main!$B$18),100%,0%))</f>
        <v>1</v>
      </c>
    </row>
    <row r="40" spans="1:57">
      <c r="A40" s="25">
        <v>39</v>
      </c>
      <c r="B40" s="343">
        <v>0</v>
      </c>
      <c r="C40" s="343">
        <v>0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3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43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3">
        <v>0</v>
      </c>
      <c r="V40" s="343">
        <v>0</v>
      </c>
      <c r="W40" s="343">
        <v>0</v>
      </c>
      <c r="X40" s="343">
        <v>0</v>
      </c>
      <c r="Y40" s="343">
        <v>0</v>
      </c>
      <c r="Z40" s="343">
        <v>0</v>
      </c>
      <c r="AA40" s="343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3">
        <v>0</v>
      </c>
      <c r="AH40" s="343">
        <v>0</v>
      </c>
      <c r="AI40" s="343">
        <v>0</v>
      </c>
      <c r="AJ40" s="343">
        <v>0</v>
      </c>
      <c r="AK40" s="342">
        <f>IF(AK$3&gt;=Main!$B$14,100%,IF(AND(AK$3+$A40&gt;=Main!$B$19,AK$3&gt;=Main!$B$18),100%,0%))</f>
        <v>1</v>
      </c>
      <c r="AL40" s="341">
        <f>IF(AL$3&gt;=Main!$B$14,100%,IF(AND(AL$3+$A40&gt;=Main!$B$19,AL$3&gt;=Main!$B$18),100%,0%))</f>
        <v>1</v>
      </c>
      <c r="AM40" s="341">
        <f>IF(AM$3&gt;=Main!$B$14,100%,IF(AND(AM$3+$A40&gt;=Main!$B$19,AM$3&gt;=Main!$B$18),100%,0%))</f>
        <v>1</v>
      </c>
      <c r="AN40" s="341">
        <f>IF(AN$3&gt;=Main!$B$14,100%,IF(AND(AN$3+$A40&gt;=Main!$B$19,AN$3&gt;=Main!$B$18),100%,0%))</f>
        <v>1</v>
      </c>
      <c r="AO40" s="341">
        <f>IF(AO$3&gt;=Main!$B$14,100%,IF(AND(AO$3+$A40&gt;=Main!$B$19,AO$3&gt;=Main!$B$18),100%,0%))</f>
        <v>1</v>
      </c>
      <c r="AP40" s="341">
        <f>IF(AP$3&gt;=Main!$B$14,100%,IF(AND(AP$3+$A40&gt;=Main!$B$19,AP$3&gt;=Main!$B$18),100%,0%))</f>
        <v>1</v>
      </c>
      <c r="AQ40" s="341">
        <f>IF(AQ$3&gt;=Main!$B$14,100%,IF(AND(AQ$3+$A40&gt;=Main!$B$19,AQ$3&gt;=Main!$B$18),100%,0%))</f>
        <v>1</v>
      </c>
      <c r="AR40" s="341">
        <f>IF(AR$3&gt;=Main!$B$14,100%,IF(AND(AR$3+$A40&gt;=Main!$B$19,AR$3&gt;=Main!$B$18),100%,0%))</f>
        <v>1</v>
      </c>
      <c r="AS40" s="341">
        <f>IF(AS$3&gt;=Main!$B$14,100%,IF(AND(AS$3+$A40&gt;=Main!$B$19,AS$3&gt;=Main!$B$18),100%,0%))</f>
        <v>1</v>
      </c>
      <c r="AT40" s="341">
        <f>IF(AT$3&gt;=Main!$B$14,100%,IF(AND(AT$3+$A40&gt;=Main!$B$19,AT$3&gt;=Main!$B$18),100%,0%))</f>
        <v>1</v>
      </c>
      <c r="AU40" s="341">
        <f>IF(AU$3&gt;=Main!$B$14,100%,IF(AND(AU$3+$A40&gt;=Main!$B$19,AU$3&gt;=Main!$B$18),100%,0%))</f>
        <v>1</v>
      </c>
      <c r="AV40" s="341">
        <f>IF(AV$3&gt;=Main!$B$14,100%,IF(AND(AV$3+$A40&gt;=Main!$B$19,AV$3&gt;=Main!$B$18),100%,0%))</f>
        <v>1</v>
      </c>
      <c r="AW40" s="341">
        <f>IF(AW$3&gt;=Main!$B$14,100%,IF(AND(AW$3+$A40&gt;=Main!$B$19,AW$3&gt;=Main!$B$18),100%,0%))</f>
        <v>1</v>
      </c>
      <c r="AX40" s="341">
        <f>IF(AX$3&gt;=Main!$B$14,100%,IF(AND(AX$3+$A40&gt;=Main!$B$19,AX$3&gt;=Main!$B$18),100%,0%))</f>
        <v>1</v>
      </c>
      <c r="AY40" s="341">
        <f>IF(AY$3&gt;=Main!$B$14,100%,IF(AND(AY$3+$A40&gt;=Main!$B$19,AY$3&gt;=Main!$B$18),100%,0%))</f>
        <v>1</v>
      </c>
      <c r="AZ40" s="341">
        <f>IF(AZ$3&gt;=Main!$B$14,100%,IF(AND(AZ$3+$A40&gt;=Main!$B$19,AZ$3&gt;=Main!$B$18),100%,0%))</f>
        <v>1</v>
      </c>
      <c r="BA40" s="341">
        <f>IF(BA$3&gt;=Main!$B$14,100%,IF(AND(BA$3+$A40&gt;=Main!$B$19,BA$3&gt;=Main!$B$18),100%,0%))</f>
        <v>1</v>
      </c>
      <c r="BB40" s="341">
        <f>IF(BB$3&gt;=Main!$B$14,100%,IF(AND(BB$3+$A40&gt;=Main!$B$19,BB$3&gt;=Main!$B$18),100%,0%))</f>
        <v>1</v>
      </c>
      <c r="BC40" s="341">
        <f>IF(BC$3&gt;=Main!$B$14,100%,IF(AND(BC$3+$A40&gt;=Main!$B$19,BC$3&gt;=Main!$B$18),100%,0%))</f>
        <v>1</v>
      </c>
      <c r="BD40" s="341">
        <f>IF(BD$3&gt;=Main!$B$14,100%,IF(AND(BD$3+$A40&gt;=Main!$B$19,BD$3&gt;=Main!$B$18),100%,0%))</f>
        <v>1</v>
      </c>
      <c r="BE40" s="341">
        <f>IF(BE$3&gt;=Main!$B$14,100%,IF(AND(BE$3+$A40&gt;=Main!$B$19,BE$3&gt;=Main!$B$18),100%,0%))</f>
        <v>1</v>
      </c>
    </row>
    <row r="41" spans="1:57">
      <c r="A41" s="25">
        <v>40</v>
      </c>
      <c r="B41" s="343">
        <v>0</v>
      </c>
      <c r="C41" s="343">
        <v>0</v>
      </c>
      <c r="D41" s="343">
        <v>0</v>
      </c>
      <c r="E41" s="343">
        <v>0</v>
      </c>
      <c r="F41" s="343">
        <v>0</v>
      </c>
      <c r="G41" s="343">
        <v>0</v>
      </c>
      <c r="H41" s="343">
        <v>0</v>
      </c>
      <c r="I41" s="343">
        <v>0</v>
      </c>
      <c r="J41" s="343">
        <v>0</v>
      </c>
      <c r="K41" s="343">
        <v>0</v>
      </c>
      <c r="L41" s="343">
        <v>0</v>
      </c>
      <c r="M41" s="343">
        <v>0</v>
      </c>
      <c r="N41" s="343">
        <v>0</v>
      </c>
      <c r="O41" s="343">
        <v>0</v>
      </c>
      <c r="P41" s="343">
        <v>0</v>
      </c>
      <c r="Q41" s="343">
        <v>0</v>
      </c>
      <c r="R41" s="343">
        <v>0</v>
      </c>
      <c r="S41" s="343">
        <v>0</v>
      </c>
      <c r="T41" s="343">
        <v>0</v>
      </c>
      <c r="U41" s="343">
        <v>0</v>
      </c>
      <c r="V41" s="343">
        <v>0</v>
      </c>
      <c r="W41" s="343">
        <v>0</v>
      </c>
      <c r="X41" s="343">
        <v>0</v>
      </c>
      <c r="Y41" s="343">
        <v>0</v>
      </c>
      <c r="Z41" s="343">
        <v>0</v>
      </c>
      <c r="AA41" s="343">
        <v>0</v>
      </c>
      <c r="AB41" s="343">
        <v>0</v>
      </c>
      <c r="AC41" s="343">
        <v>0</v>
      </c>
      <c r="AD41" s="343">
        <v>0</v>
      </c>
      <c r="AE41" s="343">
        <v>0</v>
      </c>
      <c r="AF41" s="343">
        <v>0</v>
      </c>
      <c r="AG41" s="343">
        <v>0</v>
      </c>
      <c r="AH41" s="343">
        <v>0</v>
      </c>
      <c r="AI41" s="343">
        <v>0</v>
      </c>
      <c r="AJ41" s="343">
        <v>0</v>
      </c>
      <c r="AK41" s="342">
        <f>IF(AK$3&gt;=Main!$B$14,100%,IF(AND(AK$3+$A41&gt;=Main!$B$19,AK$3&gt;=Main!$B$18),100%,0%))</f>
        <v>1</v>
      </c>
      <c r="AL41" s="341">
        <f>IF(AL$3&gt;=Main!$B$14,100%,IF(AND(AL$3+$A41&gt;=Main!$B$19,AL$3&gt;=Main!$B$18),100%,0%))</f>
        <v>1</v>
      </c>
      <c r="AM41" s="341">
        <f>IF(AM$3&gt;=Main!$B$14,100%,IF(AND(AM$3+$A41&gt;=Main!$B$19,AM$3&gt;=Main!$B$18),100%,0%))</f>
        <v>1</v>
      </c>
      <c r="AN41" s="341">
        <f>IF(AN$3&gt;=Main!$B$14,100%,IF(AND(AN$3+$A41&gt;=Main!$B$19,AN$3&gt;=Main!$B$18),100%,0%))</f>
        <v>1</v>
      </c>
      <c r="AO41" s="341">
        <f>IF(AO$3&gt;=Main!$B$14,100%,IF(AND(AO$3+$A41&gt;=Main!$B$19,AO$3&gt;=Main!$B$18),100%,0%))</f>
        <v>1</v>
      </c>
      <c r="AP41" s="341">
        <f>IF(AP$3&gt;=Main!$B$14,100%,IF(AND(AP$3+$A41&gt;=Main!$B$19,AP$3&gt;=Main!$B$18),100%,0%))</f>
        <v>1</v>
      </c>
      <c r="AQ41" s="341">
        <f>IF(AQ$3&gt;=Main!$B$14,100%,IF(AND(AQ$3+$A41&gt;=Main!$B$19,AQ$3&gt;=Main!$B$18),100%,0%))</f>
        <v>1</v>
      </c>
      <c r="AR41" s="341">
        <f>IF(AR$3&gt;=Main!$B$14,100%,IF(AND(AR$3+$A41&gt;=Main!$B$19,AR$3&gt;=Main!$B$18),100%,0%))</f>
        <v>1</v>
      </c>
      <c r="AS41" s="341">
        <f>IF(AS$3&gt;=Main!$B$14,100%,IF(AND(AS$3+$A41&gt;=Main!$B$19,AS$3&gt;=Main!$B$18),100%,0%))</f>
        <v>1</v>
      </c>
      <c r="AT41" s="341">
        <f>IF(AT$3&gt;=Main!$B$14,100%,IF(AND(AT$3+$A41&gt;=Main!$B$19,AT$3&gt;=Main!$B$18),100%,0%))</f>
        <v>1</v>
      </c>
      <c r="AU41" s="341">
        <f>IF(AU$3&gt;=Main!$B$14,100%,IF(AND(AU$3+$A41&gt;=Main!$B$19,AU$3&gt;=Main!$B$18),100%,0%))</f>
        <v>1</v>
      </c>
      <c r="AV41" s="341">
        <f>IF(AV$3&gt;=Main!$B$14,100%,IF(AND(AV$3+$A41&gt;=Main!$B$19,AV$3&gt;=Main!$B$18),100%,0%))</f>
        <v>1</v>
      </c>
      <c r="AW41" s="341">
        <f>IF(AW$3&gt;=Main!$B$14,100%,IF(AND(AW$3+$A41&gt;=Main!$B$19,AW$3&gt;=Main!$B$18),100%,0%))</f>
        <v>1</v>
      </c>
      <c r="AX41" s="341">
        <f>IF(AX$3&gt;=Main!$B$14,100%,IF(AND(AX$3+$A41&gt;=Main!$B$19,AX$3&gt;=Main!$B$18),100%,0%))</f>
        <v>1</v>
      </c>
      <c r="AY41" s="341">
        <f>IF(AY$3&gt;=Main!$B$14,100%,IF(AND(AY$3+$A41&gt;=Main!$B$19,AY$3&gt;=Main!$B$18),100%,0%))</f>
        <v>1</v>
      </c>
      <c r="AZ41" s="341">
        <f>IF(AZ$3&gt;=Main!$B$14,100%,IF(AND(AZ$3+$A41&gt;=Main!$B$19,AZ$3&gt;=Main!$B$18),100%,0%))</f>
        <v>1</v>
      </c>
      <c r="BA41" s="341">
        <f>IF(BA$3&gt;=Main!$B$14,100%,IF(AND(BA$3+$A41&gt;=Main!$B$19,BA$3&gt;=Main!$B$18),100%,0%))</f>
        <v>1</v>
      </c>
      <c r="BB41" s="341">
        <f>IF(BB$3&gt;=Main!$B$14,100%,IF(AND(BB$3+$A41&gt;=Main!$B$19,BB$3&gt;=Main!$B$18),100%,0%))</f>
        <v>1</v>
      </c>
      <c r="BC41" s="341">
        <f>IF(BC$3&gt;=Main!$B$14,100%,IF(AND(BC$3+$A41&gt;=Main!$B$19,BC$3&gt;=Main!$B$18),100%,0%))</f>
        <v>1</v>
      </c>
      <c r="BD41" s="341">
        <f>IF(BD$3&gt;=Main!$B$14,100%,IF(AND(BD$3+$A41&gt;=Main!$B$19,BD$3&gt;=Main!$B$18),100%,0%))</f>
        <v>1</v>
      </c>
      <c r="BE41" s="341">
        <f>IF(BE$3&gt;=Main!$B$14,100%,IF(AND(BE$3+$A41&gt;=Main!$B$19,BE$3&gt;=Main!$B$18),100%,0%))</f>
        <v>1</v>
      </c>
    </row>
    <row r="42" spans="1:57">
      <c r="A42" s="25">
        <v>41</v>
      </c>
      <c r="B42" s="343">
        <v>0</v>
      </c>
      <c r="C42" s="343">
        <v>0</v>
      </c>
      <c r="D42" s="343">
        <v>0</v>
      </c>
      <c r="E42" s="343">
        <v>0</v>
      </c>
      <c r="F42" s="343">
        <v>0</v>
      </c>
      <c r="G42" s="343">
        <v>0</v>
      </c>
      <c r="H42" s="343">
        <v>0</v>
      </c>
      <c r="I42" s="343">
        <v>0</v>
      </c>
      <c r="J42" s="343">
        <v>0</v>
      </c>
      <c r="K42" s="343">
        <v>0</v>
      </c>
      <c r="L42" s="343">
        <v>0</v>
      </c>
      <c r="M42" s="343">
        <v>0</v>
      </c>
      <c r="N42" s="343">
        <v>0</v>
      </c>
      <c r="O42" s="343">
        <v>0</v>
      </c>
      <c r="P42" s="343">
        <v>0</v>
      </c>
      <c r="Q42" s="343">
        <v>0</v>
      </c>
      <c r="R42" s="343">
        <v>0</v>
      </c>
      <c r="S42" s="343">
        <v>0</v>
      </c>
      <c r="T42" s="343">
        <v>0</v>
      </c>
      <c r="U42" s="343">
        <v>0</v>
      </c>
      <c r="V42" s="343">
        <v>0</v>
      </c>
      <c r="W42" s="343">
        <v>0</v>
      </c>
      <c r="X42" s="343">
        <v>0</v>
      </c>
      <c r="Y42" s="343">
        <v>0</v>
      </c>
      <c r="Z42" s="343">
        <v>0</v>
      </c>
      <c r="AA42" s="343">
        <v>0</v>
      </c>
      <c r="AB42" s="343">
        <v>0</v>
      </c>
      <c r="AC42" s="343">
        <v>0</v>
      </c>
      <c r="AD42" s="343">
        <v>0</v>
      </c>
      <c r="AE42" s="343">
        <v>0</v>
      </c>
      <c r="AF42" s="343">
        <v>0</v>
      </c>
      <c r="AG42" s="343">
        <v>0</v>
      </c>
      <c r="AH42" s="343">
        <v>0</v>
      </c>
      <c r="AI42" s="343">
        <v>0</v>
      </c>
      <c r="AJ42" s="343">
        <v>0</v>
      </c>
      <c r="AK42" s="342">
        <f>IF(AK$3&gt;=Main!$B$14,100%,IF(AND(AK$3+$A42&gt;=Main!$B$19,AK$3&gt;=Main!$B$18),100%,0%))</f>
        <v>1</v>
      </c>
      <c r="AL42" s="341">
        <f>IF(AL$3&gt;=Main!$B$14,100%,IF(AND(AL$3+$A42&gt;=Main!$B$19,AL$3&gt;=Main!$B$18),100%,0%))</f>
        <v>1</v>
      </c>
      <c r="AM42" s="341">
        <f>IF(AM$3&gt;=Main!$B$14,100%,IF(AND(AM$3+$A42&gt;=Main!$B$19,AM$3&gt;=Main!$B$18),100%,0%))</f>
        <v>1</v>
      </c>
      <c r="AN42" s="341">
        <f>IF(AN$3&gt;=Main!$B$14,100%,IF(AND(AN$3+$A42&gt;=Main!$B$19,AN$3&gt;=Main!$B$18),100%,0%))</f>
        <v>1</v>
      </c>
      <c r="AO42" s="341">
        <f>IF(AO$3&gt;=Main!$B$14,100%,IF(AND(AO$3+$A42&gt;=Main!$B$19,AO$3&gt;=Main!$B$18),100%,0%))</f>
        <v>1</v>
      </c>
      <c r="AP42" s="341">
        <f>IF(AP$3&gt;=Main!$B$14,100%,IF(AND(AP$3+$A42&gt;=Main!$B$19,AP$3&gt;=Main!$B$18),100%,0%))</f>
        <v>1</v>
      </c>
      <c r="AQ42" s="341">
        <f>IF(AQ$3&gt;=Main!$B$14,100%,IF(AND(AQ$3+$A42&gt;=Main!$B$19,AQ$3&gt;=Main!$B$18),100%,0%))</f>
        <v>1</v>
      </c>
      <c r="AR42" s="341">
        <f>IF(AR$3&gt;=Main!$B$14,100%,IF(AND(AR$3+$A42&gt;=Main!$B$19,AR$3&gt;=Main!$B$18),100%,0%))</f>
        <v>1</v>
      </c>
      <c r="AS42" s="341">
        <f>IF(AS$3&gt;=Main!$B$14,100%,IF(AND(AS$3+$A42&gt;=Main!$B$19,AS$3&gt;=Main!$B$18),100%,0%))</f>
        <v>1</v>
      </c>
      <c r="AT42" s="341">
        <f>IF(AT$3&gt;=Main!$B$14,100%,IF(AND(AT$3+$A42&gt;=Main!$B$19,AT$3&gt;=Main!$B$18),100%,0%))</f>
        <v>1</v>
      </c>
      <c r="AU42" s="341">
        <f>IF(AU$3&gt;=Main!$B$14,100%,IF(AND(AU$3+$A42&gt;=Main!$B$19,AU$3&gt;=Main!$B$18),100%,0%))</f>
        <v>1</v>
      </c>
      <c r="AV42" s="341">
        <f>IF(AV$3&gt;=Main!$B$14,100%,IF(AND(AV$3+$A42&gt;=Main!$B$19,AV$3&gt;=Main!$B$18),100%,0%))</f>
        <v>1</v>
      </c>
      <c r="AW42" s="341">
        <f>IF(AW$3&gt;=Main!$B$14,100%,IF(AND(AW$3+$A42&gt;=Main!$B$19,AW$3&gt;=Main!$B$18),100%,0%))</f>
        <v>1</v>
      </c>
      <c r="AX42" s="341">
        <f>IF(AX$3&gt;=Main!$B$14,100%,IF(AND(AX$3+$A42&gt;=Main!$B$19,AX$3&gt;=Main!$B$18),100%,0%))</f>
        <v>1</v>
      </c>
      <c r="AY42" s="341">
        <f>IF(AY$3&gt;=Main!$B$14,100%,IF(AND(AY$3+$A42&gt;=Main!$B$19,AY$3&gt;=Main!$B$18),100%,0%))</f>
        <v>1</v>
      </c>
      <c r="AZ42" s="341">
        <f>IF(AZ$3&gt;=Main!$B$14,100%,IF(AND(AZ$3+$A42&gt;=Main!$B$19,AZ$3&gt;=Main!$B$18),100%,0%))</f>
        <v>1</v>
      </c>
      <c r="BA42" s="341">
        <f>IF(BA$3&gt;=Main!$B$14,100%,IF(AND(BA$3+$A42&gt;=Main!$B$19,BA$3&gt;=Main!$B$18),100%,0%))</f>
        <v>1</v>
      </c>
      <c r="BB42" s="341">
        <f>IF(BB$3&gt;=Main!$B$14,100%,IF(AND(BB$3+$A42&gt;=Main!$B$19,BB$3&gt;=Main!$B$18),100%,0%))</f>
        <v>1</v>
      </c>
      <c r="BC42" s="341">
        <f>IF(BC$3&gt;=Main!$B$14,100%,IF(AND(BC$3+$A42&gt;=Main!$B$19,BC$3&gt;=Main!$B$18),100%,0%))</f>
        <v>1</v>
      </c>
      <c r="BD42" s="341">
        <f>IF(BD$3&gt;=Main!$B$14,100%,IF(AND(BD$3+$A42&gt;=Main!$B$19,BD$3&gt;=Main!$B$18),100%,0%))</f>
        <v>1</v>
      </c>
      <c r="BE42" s="341">
        <f>IF(BE$3&gt;=Main!$B$14,100%,IF(AND(BE$3+$A42&gt;=Main!$B$19,BE$3&gt;=Main!$B$18),100%,0%))</f>
        <v>1</v>
      </c>
    </row>
    <row r="43" spans="1:57">
      <c r="A43" s="25">
        <v>42</v>
      </c>
      <c r="B43" s="343">
        <v>0</v>
      </c>
      <c r="C43" s="343">
        <v>0</v>
      </c>
      <c r="D43" s="343">
        <v>0</v>
      </c>
      <c r="E43" s="343">
        <v>0</v>
      </c>
      <c r="F43" s="343">
        <v>0</v>
      </c>
      <c r="G43" s="343">
        <v>0</v>
      </c>
      <c r="H43" s="343">
        <v>0</v>
      </c>
      <c r="I43" s="343">
        <v>0</v>
      </c>
      <c r="J43" s="343">
        <v>0</v>
      </c>
      <c r="K43" s="343">
        <v>0</v>
      </c>
      <c r="L43" s="343">
        <v>0</v>
      </c>
      <c r="M43" s="343">
        <v>0</v>
      </c>
      <c r="N43" s="343">
        <v>0</v>
      </c>
      <c r="O43" s="343">
        <v>0</v>
      </c>
      <c r="P43" s="343">
        <v>0</v>
      </c>
      <c r="Q43" s="343">
        <v>0</v>
      </c>
      <c r="R43" s="343">
        <v>0</v>
      </c>
      <c r="S43" s="343">
        <v>0</v>
      </c>
      <c r="T43" s="343">
        <v>0</v>
      </c>
      <c r="U43" s="343">
        <v>0</v>
      </c>
      <c r="V43" s="343">
        <v>0</v>
      </c>
      <c r="W43" s="343">
        <v>0</v>
      </c>
      <c r="X43" s="343">
        <v>0</v>
      </c>
      <c r="Y43" s="343">
        <v>0</v>
      </c>
      <c r="Z43" s="343">
        <v>0</v>
      </c>
      <c r="AA43" s="343">
        <v>0</v>
      </c>
      <c r="AB43" s="343">
        <v>0</v>
      </c>
      <c r="AC43" s="343">
        <v>0</v>
      </c>
      <c r="AD43" s="343">
        <v>0</v>
      </c>
      <c r="AE43" s="343">
        <v>0</v>
      </c>
      <c r="AF43" s="343">
        <v>0</v>
      </c>
      <c r="AG43" s="343">
        <v>0</v>
      </c>
      <c r="AH43" s="343">
        <v>0</v>
      </c>
      <c r="AI43" s="343">
        <v>0</v>
      </c>
      <c r="AJ43" s="343">
        <v>0</v>
      </c>
      <c r="AK43" s="342">
        <f>IF(AK$3&gt;=Main!$B$14,100%,IF(AND(AK$3+$A43&gt;=Main!$B$19,AK$3&gt;=Main!$B$18),100%,0%))</f>
        <v>1</v>
      </c>
      <c r="AL43" s="341">
        <f>IF(AL$3&gt;=Main!$B$14,100%,IF(AND(AL$3+$A43&gt;=Main!$B$19,AL$3&gt;=Main!$B$18),100%,0%))</f>
        <v>1</v>
      </c>
      <c r="AM43" s="341">
        <f>IF(AM$3&gt;=Main!$B$14,100%,IF(AND(AM$3+$A43&gt;=Main!$B$19,AM$3&gt;=Main!$B$18),100%,0%))</f>
        <v>1</v>
      </c>
      <c r="AN43" s="341">
        <f>IF(AN$3&gt;=Main!$B$14,100%,IF(AND(AN$3+$A43&gt;=Main!$B$19,AN$3&gt;=Main!$B$18),100%,0%))</f>
        <v>1</v>
      </c>
      <c r="AO43" s="341">
        <f>IF(AO$3&gt;=Main!$B$14,100%,IF(AND(AO$3+$A43&gt;=Main!$B$19,AO$3&gt;=Main!$B$18),100%,0%))</f>
        <v>1</v>
      </c>
      <c r="AP43" s="341">
        <f>IF(AP$3&gt;=Main!$B$14,100%,IF(AND(AP$3+$A43&gt;=Main!$B$19,AP$3&gt;=Main!$B$18),100%,0%))</f>
        <v>1</v>
      </c>
      <c r="AQ43" s="341">
        <f>IF(AQ$3&gt;=Main!$B$14,100%,IF(AND(AQ$3+$A43&gt;=Main!$B$19,AQ$3&gt;=Main!$B$18),100%,0%))</f>
        <v>1</v>
      </c>
      <c r="AR43" s="341">
        <f>IF(AR$3&gt;=Main!$B$14,100%,IF(AND(AR$3+$A43&gt;=Main!$B$19,AR$3&gt;=Main!$B$18),100%,0%))</f>
        <v>1</v>
      </c>
      <c r="AS43" s="341">
        <f>IF(AS$3&gt;=Main!$B$14,100%,IF(AND(AS$3+$A43&gt;=Main!$B$19,AS$3&gt;=Main!$B$18),100%,0%))</f>
        <v>1</v>
      </c>
      <c r="AT43" s="341">
        <f>IF(AT$3&gt;=Main!$B$14,100%,IF(AND(AT$3+$A43&gt;=Main!$B$19,AT$3&gt;=Main!$B$18),100%,0%))</f>
        <v>1</v>
      </c>
      <c r="AU43" s="341">
        <f>IF(AU$3&gt;=Main!$B$14,100%,IF(AND(AU$3+$A43&gt;=Main!$B$19,AU$3&gt;=Main!$B$18),100%,0%))</f>
        <v>1</v>
      </c>
      <c r="AV43" s="341">
        <f>IF(AV$3&gt;=Main!$B$14,100%,IF(AND(AV$3+$A43&gt;=Main!$B$19,AV$3&gt;=Main!$B$18),100%,0%))</f>
        <v>1</v>
      </c>
      <c r="AW43" s="341">
        <f>IF(AW$3&gt;=Main!$B$14,100%,IF(AND(AW$3+$A43&gt;=Main!$B$19,AW$3&gt;=Main!$B$18),100%,0%))</f>
        <v>1</v>
      </c>
      <c r="AX43" s="341">
        <f>IF(AX$3&gt;=Main!$B$14,100%,IF(AND(AX$3+$A43&gt;=Main!$B$19,AX$3&gt;=Main!$B$18),100%,0%))</f>
        <v>1</v>
      </c>
      <c r="AY43" s="341">
        <f>IF(AY$3&gt;=Main!$B$14,100%,IF(AND(AY$3+$A43&gt;=Main!$B$19,AY$3&gt;=Main!$B$18),100%,0%))</f>
        <v>1</v>
      </c>
      <c r="AZ43" s="341">
        <f>IF(AZ$3&gt;=Main!$B$14,100%,IF(AND(AZ$3+$A43&gt;=Main!$B$19,AZ$3&gt;=Main!$B$18),100%,0%))</f>
        <v>1</v>
      </c>
      <c r="BA43" s="341">
        <f>IF(BA$3&gt;=Main!$B$14,100%,IF(AND(BA$3+$A43&gt;=Main!$B$19,BA$3&gt;=Main!$B$18),100%,0%))</f>
        <v>1</v>
      </c>
      <c r="BB43" s="341">
        <f>IF(BB$3&gt;=Main!$B$14,100%,IF(AND(BB$3+$A43&gt;=Main!$B$19,BB$3&gt;=Main!$B$18),100%,0%))</f>
        <v>1</v>
      </c>
      <c r="BC43" s="341">
        <f>IF(BC$3&gt;=Main!$B$14,100%,IF(AND(BC$3+$A43&gt;=Main!$B$19,BC$3&gt;=Main!$B$18),100%,0%))</f>
        <v>1</v>
      </c>
      <c r="BD43" s="341">
        <f>IF(BD$3&gt;=Main!$B$14,100%,IF(AND(BD$3+$A43&gt;=Main!$B$19,BD$3&gt;=Main!$B$18),100%,0%))</f>
        <v>1</v>
      </c>
      <c r="BE43" s="341">
        <f>IF(BE$3&gt;=Main!$B$14,100%,IF(AND(BE$3+$A43&gt;=Main!$B$19,BE$3&gt;=Main!$B$18),100%,0%))</f>
        <v>1</v>
      </c>
    </row>
    <row r="44" spans="1:57">
      <c r="A44" s="25">
        <v>43</v>
      </c>
      <c r="B44" s="343">
        <v>0</v>
      </c>
      <c r="C44" s="343">
        <v>0</v>
      </c>
      <c r="D44" s="343">
        <v>0</v>
      </c>
      <c r="E44" s="343">
        <v>0</v>
      </c>
      <c r="F44" s="343">
        <v>0</v>
      </c>
      <c r="G44" s="343">
        <v>0</v>
      </c>
      <c r="H44" s="343">
        <v>0</v>
      </c>
      <c r="I44" s="343">
        <v>0</v>
      </c>
      <c r="J44" s="343">
        <v>0</v>
      </c>
      <c r="K44" s="343">
        <v>0</v>
      </c>
      <c r="L44" s="343">
        <v>0</v>
      </c>
      <c r="M44" s="343">
        <v>0</v>
      </c>
      <c r="N44" s="343">
        <v>0</v>
      </c>
      <c r="O44" s="343">
        <v>0</v>
      </c>
      <c r="P44" s="343">
        <v>0</v>
      </c>
      <c r="Q44" s="343">
        <v>0</v>
      </c>
      <c r="R44" s="343">
        <v>0</v>
      </c>
      <c r="S44" s="343">
        <v>0</v>
      </c>
      <c r="T44" s="343">
        <v>0</v>
      </c>
      <c r="U44" s="343">
        <v>0</v>
      </c>
      <c r="V44" s="343">
        <v>0</v>
      </c>
      <c r="W44" s="343">
        <v>0</v>
      </c>
      <c r="X44" s="343">
        <v>0</v>
      </c>
      <c r="Y44" s="343">
        <v>0</v>
      </c>
      <c r="Z44" s="343">
        <v>0</v>
      </c>
      <c r="AA44" s="343">
        <v>0</v>
      </c>
      <c r="AB44" s="343">
        <v>0</v>
      </c>
      <c r="AC44" s="343">
        <v>0</v>
      </c>
      <c r="AD44" s="343">
        <v>0</v>
      </c>
      <c r="AE44" s="343">
        <v>0</v>
      </c>
      <c r="AF44" s="343">
        <v>0</v>
      </c>
      <c r="AG44" s="343">
        <v>0</v>
      </c>
      <c r="AH44" s="343">
        <v>0</v>
      </c>
      <c r="AI44" s="343">
        <v>0</v>
      </c>
      <c r="AJ44" s="343">
        <v>0</v>
      </c>
      <c r="AK44" s="342">
        <f>IF(AK$3&gt;=Main!$B$14,100%,IF(AND(AK$3+$A44&gt;=Main!$B$19,AK$3&gt;=Main!$B$18),100%,0%))</f>
        <v>1</v>
      </c>
      <c r="AL44" s="341">
        <f>IF(AL$3&gt;=Main!$B$14,100%,IF(AND(AL$3+$A44&gt;=Main!$B$19,AL$3&gt;=Main!$B$18),100%,0%))</f>
        <v>1</v>
      </c>
      <c r="AM44" s="341">
        <f>IF(AM$3&gt;=Main!$B$14,100%,IF(AND(AM$3+$A44&gt;=Main!$B$19,AM$3&gt;=Main!$B$18),100%,0%))</f>
        <v>1</v>
      </c>
      <c r="AN44" s="341">
        <f>IF(AN$3&gt;=Main!$B$14,100%,IF(AND(AN$3+$A44&gt;=Main!$B$19,AN$3&gt;=Main!$B$18),100%,0%))</f>
        <v>1</v>
      </c>
      <c r="AO44" s="341">
        <f>IF(AO$3&gt;=Main!$B$14,100%,IF(AND(AO$3+$A44&gt;=Main!$B$19,AO$3&gt;=Main!$B$18),100%,0%))</f>
        <v>1</v>
      </c>
      <c r="AP44" s="341">
        <f>IF(AP$3&gt;=Main!$B$14,100%,IF(AND(AP$3+$A44&gt;=Main!$B$19,AP$3&gt;=Main!$B$18),100%,0%))</f>
        <v>1</v>
      </c>
      <c r="AQ44" s="341">
        <f>IF(AQ$3&gt;=Main!$B$14,100%,IF(AND(AQ$3+$A44&gt;=Main!$B$19,AQ$3&gt;=Main!$B$18),100%,0%))</f>
        <v>1</v>
      </c>
      <c r="AR44" s="341">
        <f>IF(AR$3&gt;=Main!$B$14,100%,IF(AND(AR$3+$A44&gt;=Main!$B$19,AR$3&gt;=Main!$B$18),100%,0%))</f>
        <v>1</v>
      </c>
      <c r="AS44" s="341">
        <f>IF(AS$3&gt;=Main!$B$14,100%,IF(AND(AS$3+$A44&gt;=Main!$B$19,AS$3&gt;=Main!$B$18),100%,0%))</f>
        <v>1</v>
      </c>
      <c r="AT44" s="341">
        <f>IF(AT$3&gt;=Main!$B$14,100%,IF(AND(AT$3+$A44&gt;=Main!$B$19,AT$3&gt;=Main!$B$18),100%,0%))</f>
        <v>1</v>
      </c>
      <c r="AU44" s="341">
        <f>IF(AU$3&gt;=Main!$B$14,100%,IF(AND(AU$3+$A44&gt;=Main!$B$19,AU$3&gt;=Main!$B$18),100%,0%))</f>
        <v>1</v>
      </c>
      <c r="AV44" s="341">
        <f>IF(AV$3&gt;=Main!$B$14,100%,IF(AND(AV$3+$A44&gt;=Main!$B$19,AV$3&gt;=Main!$B$18),100%,0%))</f>
        <v>1</v>
      </c>
      <c r="AW44" s="341">
        <f>IF(AW$3&gt;=Main!$B$14,100%,IF(AND(AW$3+$A44&gt;=Main!$B$19,AW$3&gt;=Main!$B$18),100%,0%))</f>
        <v>1</v>
      </c>
      <c r="AX44" s="341">
        <f>IF(AX$3&gt;=Main!$B$14,100%,IF(AND(AX$3+$A44&gt;=Main!$B$19,AX$3&gt;=Main!$B$18),100%,0%))</f>
        <v>1</v>
      </c>
      <c r="AY44" s="341">
        <f>IF(AY$3&gt;=Main!$B$14,100%,IF(AND(AY$3+$A44&gt;=Main!$B$19,AY$3&gt;=Main!$B$18),100%,0%))</f>
        <v>1</v>
      </c>
      <c r="AZ44" s="341">
        <f>IF(AZ$3&gt;=Main!$B$14,100%,IF(AND(AZ$3+$A44&gt;=Main!$B$19,AZ$3&gt;=Main!$B$18),100%,0%))</f>
        <v>1</v>
      </c>
      <c r="BA44" s="341">
        <f>IF(BA$3&gt;=Main!$B$14,100%,IF(AND(BA$3+$A44&gt;=Main!$B$19,BA$3&gt;=Main!$B$18),100%,0%))</f>
        <v>1</v>
      </c>
      <c r="BB44" s="341">
        <f>IF(BB$3&gt;=Main!$B$14,100%,IF(AND(BB$3+$A44&gt;=Main!$B$19,BB$3&gt;=Main!$B$18),100%,0%))</f>
        <v>1</v>
      </c>
      <c r="BC44" s="341">
        <f>IF(BC$3&gt;=Main!$B$14,100%,IF(AND(BC$3+$A44&gt;=Main!$B$19,BC$3&gt;=Main!$B$18),100%,0%))</f>
        <v>1</v>
      </c>
      <c r="BD44" s="341">
        <f>IF(BD$3&gt;=Main!$B$14,100%,IF(AND(BD$3+$A44&gt;=Main!$B$19,BD$3&gt;=Main!$B$18),100%,0%))</f>
        <v>1</v>
      </c>
      <c r="BE44" s="341">
        <f>IF(BE$3&gt;=Main!$B$14,100%,IF(AND(BE$3+$A44&gt;=Main!$B$19,BE$3&gt;=Main!$B$18),100%,0%))</f>
        <v>1</v>
      </c>
    </row>
    <row r="45" spans="1:57">
      <c r="A45" s="25">
        <v>44</v>
      </c>
      <c r="B45" s="343">
        <v>0</v>
      </c>
      <c r="C45" s="343">
        <v>0</v>
      </c>
      <c r="D45" s="343">
        <v>0</v>
      </c>
      <c r="E45" s="343">
        <v>0</v>
      </c>
      <c r="F45" s="343">
        <v>0</v>
      </c>
      <c r="G45" s="343">
        <v>0</v>
      </c>
      <c r="H45" s="343">
        <v>0</v>
      </c>
      <c r="I45" s="343">
        <v>0</v>
      </c>
      <c r="J45" s="343">
        <v>0</v>
      </c>
      <c r="K45" s="343">
        <v>0</v>
      </c>
      <c r="L45" s="343">
        <v>0</v>
      </c>
      <c r="M45" s="343">
        <v>0</v>
      </c>
      <c r="N45" s="343">
        <v>0</v>
      </c>
      <c r="O45" s="343">
        <v>0</v>
      </c>
      <c r="P45" s="343">
        <v>0</v>
      </c>
      <c r="Q45" s="343">
        <v>0</v>
      </c>
      <c r="R45" s="343">
        <v>0</v>
      </c>
      <c r="S45" s="343">
        <v>0</v>
      </c>
      <c r="T45" s="343">
        <v>0</v>
      </c>
      <c r="U45" s="343">
        <v>0</v>
      </c>
      <c r="V45" s="343">
        <v>0</v>
      </c>
      <c r="W45" s="343">
        <v>0</v>
      </c>
      <c r="X45" s="343">
        <v>0</v>
      </c>
      <c r="Y45" s="343">
        <v>0</v>
      </c>
      <c r="Z45" s="343">
        <v>0</v>
      </c>
      <c r="AA45" s="343">
        <v>0</v>
      </c>
      <c r="AB45" s="343">
        <v>0</v>
      </c>
      <c r="AC45" s="343">
        <v>0</v>
      </c>
      <c r="AD45" s="343">
        <v>0</v>
      </c>
      <c r="AE45" s="343">
        <v>0</v>
      </c>
      <c r="AF45" s="343">
        <v>0</v>
      </c>
      <c r="AG45" s="343">
        <v>0</v>
      </c>
      <c r="AH45" s="343">
        <v>0</v>
      </c>
      <c r="AI45" s="343">
        <v>0</v>
      </c>
      <c r="AJ45" s="343">
        <v>0</v>
      </c>
      <c r="AK45" s="342">
        <f>IF(AK$3&gt;=Main!$B$14,100%,IF(AND(AK$3+$A45&gt;=Main!$B$19,AK$3&gt;=Main!$B$18),100%,0%))</f>
        <v>1</v>
      </c>
      <c r="AL45" s="341">
        <f>IF(AL$3&gt;=Main!$B$14,100%,IF(AND(AL$3+$A45&gt;=Main!$B$19,AL$3&gt;=Main!$B$18),100%,0%))</f>
        <v>1</v>
      </c>
      <c r="AM45" s="341">
        <f>IF(AM$3&gt;=Main!$B$14,100%,IF(AND(AM$3+$A45&gt;=Main!$B$19,AM$3&gt;=Main!$B$18),100%,0%))</f>
        <v>1</v>
      </c>
      <c r="AN45" s="341">
        <f>IF(AN$3&gt;=Main!$B$14,100%,IF(AND(AN$3+$A45&gt;=Main!$B$19,AN$3&gt;=Main!$B$18),100%,0%))</f>
        <v>1</v>
      </c>
      <c r="AO45" s="341">
        <f>IF(AO$3&gt;=Main!$B$14,100%,IF(AND(AO$3+$A45&gt;=Main!$B$19,AO$3&gt;=Main!$B$18),100%,0%))</f>
        <v>1</v>
      </c>
      <c r="AP45" s="341">
        <f>IF(AP$3&gt;=Main!$B$14,100%,IF(AND(AP$3+$A45&gt;=Main!$B$19,AP$3&gt;=Main!$B$18),100%,0%))</f>
        <v>1</v>
      </c>
      <c r="AQ45" s="341">
        <f>IF(AQ$3&gt;=Main!$B$14,100%,IF(AND(AQ$3+$A45&gt;=Main!$B$19,AQ$3&gt;=Main!$B$18),100%,0%))</f>
        <v>1</v>
      </c>
      <c r="AR45" s="341">
        <f>IF(AR$3&gt;=Main!$B$14,100%,IF(AND(AR$3+$A45&gt;=Main!$B$19,AR$3&gt;=Main!$B$18),100%,0%))</f>
        <v>1</v>
      </c>
      <c r="AS45" s="341">
        <f>IF(AS$3&gt;=Main!$B$14,100%,IF(AND(AS$3+$A45&gt;=Main!$B$19,AS$3&gt;=Main!$B$18),100%,0%))</f>
        <v>1</v>
      </c>
      <c r="AT45" s="341">
        <f>IF(AT$3&gt;=Main!$B$14,100%,IF(AND(AT$3+$A45&gt;=Main!$B$19,AT$3&gt;=Main!$B$18),100%,0%))</f>
        <v>1</v>
      </c>
      <c r="AU45" s="341">
        <f>IF(AU$3&gt;=Main!$B$14,100%,IF(AND(AU$3+$A45&gt;=Main!$B$19,AU$3&gt;=Main!$B$18),100%,0%))</f>
        <v>1</v>
      </c>
      <c r="AV45" s="341">
        <f>IF(AV$3&gt;=Main!$B$14,100%,IF(AND(AV$3+$A45&gt;=Main!$B$19,AV$3&gt;=Main!$B$18),100%,0%))</f>
        <v>1</v>
      </c>
      <c r="AW45" s="341">
        <f>IF(AW$3&gt;=Main!$B$14,100%,IF(AND(AW$3+$A45&gt;=Main!$B$19,AW$3&gt;=Main!$B$18),100%,0%))</f>
        <v>1</v>
      </c>
      <c r="AX45" s="341">
        <f>IF(AX$3&gt;=Main!$B$14,100%,IF(AND(AX$3+$A45&gt;=Main!$B$19,AX$3&gt;=Main!$B$18),100%,0%))</f>
        <v>1</v>
      </c>
      <c r="AY45" s="341">
        <f>IF(AY$3&gt;=Main!$B$14,100%,IF(AND(AY$3+$A45&gt;=Main!$B$19,AY$3&gt;=Main!$B$18),100%,0%))</f>
        <v>1</v>
      </c>
      <c r="AZ45" s="341">
        <f>IF(AZ$3&gt;=Main!$B$14,100%,IF(AND(AZ$3+$A45&gt;=Main!$B$19,AZ$3&gt;=Main!$B$18),100%,0%))</f>
        <v>1</v>
      </c>
      <c r="BA45" s="341">
        <f>IF(BA$3&gt;=Main!$B$14,100%,IF(AND(BA$3+$A45&gt;=Main!$B$19,BA$3&gt;=Main!$B$18),100%,0%))</f>
        <v>1</v>
      </c>
      <c r="BB45" s="341">
        <f>IF(BB$3&gt;=Main!$B$14,100%,IF(AND(BB$3+$A45&gt;=Main!$B$19,BB$3&gt;=Main!$B$18),100%,0%))</f>
        <v>1</v>
      </c>
      <c r="BC45" s="341">
        <f>IF(BC$3&gt;=Main!$B$14,100%,IF(AND(BC$3+$A45&gt;=Main!$B$19,BC$3&gt;=Main!$B$18),100%,0%))</f>
        <v>1</v>
      </c>
      <c r="BD45" s="341">
        <f>IF(BD$3&gt;=Main!$B$14,100%,IF(AND(BD$3+$A45&gt;=Main!$B$19,BD$3&gt;=Main!$B$18),100%,0%))</f>
        <v>1</v>
      </c>
      <c r="BE45" s="341">
        <f>IF(BE$3&gt;=Main!$B$14,100%,IF(AND(BE$3+$A45&gt;=Main!$B$19,BE$3&gt;=Main!$B$18),100%,0%))</f>
        <v>1</v>
      </c>
    </row>
    <row r="46" spans="1:57">
      <c r="A46" s="25">
        <v>45</v>
      </c>
      <c r="B46" s="343">
        <v>0</v>
      </c>
      <c r="C46" s="343">
        <v>0</v>
      </c>
      <c r="D46" s="343">
        <v>0</v>
      </c>
      <c r="E46" s="343">
        <v>0</v>
      </c>
      <c r="F46" s="343">
        <v>0</v>
      </c>
      <c r="G46" s="343">
        <v>0</v>
      </c>
      <c r="H46" s="343">
        <v>0</v>
      </c>
      <c r="I46" s="343">
        <v>0</v>
      </c>
      <c r="J46" s="343">
        <v>0</v>
      </c>
      <c r="K46" s="343">
        <v>0</v>
      </c>
      <c r="L46" s="343">
        <v>0</v>
      </c>
      <c r="M46" s="343">
        <v>0</v>
      </c>
      <c r="N46" s="343">
        <v>0</v>
      </c>
      <c r="O46" s="343">
        <v>0</v>
      </c>
      <c r="P46" s="343">
        <v>0</v>
      </c>
      <c r="Q46" s="343">
        <v>0</v>
      </c>
      <c r="R46" s="343">
        <v>0</v>
      </c>
      <c r="S46" s="343">
        <v>0</v>
      </c>
      <c r="T46" s="343">
        <v>0</v>
      </c>
      <c r="U46" s="343">
        <v>0</v>
      </c>
      <c r="V46" s="343">
        <v>0</v>
      </c>
      <c r="W46" s="343">
        <v>0</v>
      </c>
      <c r="X46" s="343">
        <v>0</v>
      </c>
      <c r="Y46" s="343">
        <v>0</v>
      </c>
      <c r="Z46" s="343">
        <v>0</v>
      </c>
      <c r="AA46" s="343">
        <v>0</v>
      </c>
      <c r="AB46" s="343">
        <v>0</v>
      </c>
      <c r="AC46" s="343">
        <v>0</v>
      </c>
      <c r="AD46" s="343">
        <v>0</v>
      </c>
      <c r="AE46" s="343">
        <v>0</v>
      </c>
      <c r="AF46" s="343">
        <v>0</v>
      </c>
      <c r="AG46" s="343">
        <v>0</v>
      </c>
      <c r="AH46" s="343">
        <v>0</v>
      </c>
      <c r="AI46" s="343">
        <v>0</v>
      </c>
      <c r="AJ46" s="343">
        <v>0</v>
      </c>
      <c r="AK46" s="342">
        <f>IF(AK$3&gt;=Main!$B$14,100%,IF(AND(AK$3+$A46&gt;=Main!$B$19,AK$3&gt;=Main!$B$18),100%,0%))</f>
        <v>1</v>
      </c>
      <c r="AL46" s="341">
        <f>IF(AL$3&gt;=Main!$B$14,100%,IF(AND(AL$3+$A46&gt;=Main!$B$19,AL$3&gt;=Main!$B$18),100%,0%))</f>
        <v>1</v>
      </c>
      <c r="AM46" s="341">
        <f>IF(AM$3&gt;=Main!$B$14,100%,IF(AND(AM$3+$A46&gt;=Main!$B$19,AM$3&gt;=Main!$B$18),100%,0%))</f>
        <v>1</v>
      </c>
      <c r="AN46" s="341">
        <f>IF(AN$3&gt;=Main!$B$14,100%,IF(AND(AN$3+$A46&gt;=Main!$B$19,AN$3&gt;=Main!$B$18),100%,0%))</f>
        <v>1</v>
      </c>
      <c r="AO46" s="341">
        <f>IF(AO$3&gt;=Main!$B$14,100%,IF(AND(AO$3+$A46&gt;=Main!$B$19,AO$3&gt;=Main!$B$18),100%,0%))</f>
        <v>1</v>
      </c>
      <c r="AP46" s="341">
        <f>IF(AP$3&gt;=Main!$B$14,100%,IF(AND(AP$3+$A46&gt;=Main!$B$19,AP$3&gt;=Main!$B$18),100%,0%))</f>
        <v>1</v>
      </c>
      <c r="AQ46" s="341">
        <f>IF(AQ$3&gt;=Main!$B$14,100%,IF(AND(AQ$3+$A46&gt;=Main!$B$19,AQ$3&gt;=Main!$B$18),100%,0%))</f>
        <v>1</v>
      </c>
      <c r="AR46" s="341">
        <f>IF(AR$3&gt;=Main!$B$14,100%,IF(AND(AR$3+$A46&gt;=Main!$B$19,AR$3&gt;=Main!$B$18),100%,0%))</f>
        <v>1</v>
      </c>
      <c r="AS46" s="341">
        <f>IF(AS$3&gt;=Main!$B$14,100%,IF(AND(AS$3+$A46&gt;=Main!$B$19,AS$3&gt;=Main!$B$18),100%,0%))</f>
        <v>1</v>
      </c>
      <c r="AT46" s="341">
        <f>IF(AT$3&gt;=Main!$B$14,100%,IF(AND(AT$3+$A46&gt;=Main!$B$19,AT$3&gt;=Main!$B$18),100%,0%))</f>
        <v>1</v>
      </c>
      <c r="AU46" s="341">
        <f>IF(AU$3&gt;=Main!$B$14,100%,IF(AND(AU$3+$A46&gt;=Main!$B$19,AU$3&gt;=Main!$B$18),100%,0%))</f>
        <v>1</v>
      </c>
      <c r="AV46" s="341">
        <f>IF(AV$3&gt;=Main!$B$14,100%,IF(AND(AV$3+$A46&gt;=Main!$B$19,AV$3&gt;=Main!$B$18),100%,0%))</f>
        <v>1</v>
      </c>
      <c r="AW46" s="341">
        <f>IF(AW$3&gt;=Main!$B$14,100%,IF(AND(AW$3+$A46&gt;=Main!$B$19,AW$3&gt;=Main!$B$18),100%,0%))</f>
        <v>1</v>
      </c>
      <c r="AX46" s="341">
        <f>IF(AX$3&gt;=Main!$B$14,100%,IF(AND(AX$3+$A46&gt;=Main!$B$19,AX$3&gt;=Main!$B$18),100%,0%))</f>
        <v>1</v>
      </c>
      <c r="AY46" s="341">
        <f>IF(AY$3&gt;=Main!$B$14,100%,IF(AND(AY$3+$A46&gt;=Main!$B$19,AY$3&gt;=Main!$B$18),100%,0%))</f>
        <v>1</v>
      </c>
      <c r="AZ46" s="341">
        <f>IF(AZ$3&gt;=Main!$B$14,100%,IF(AND(AZ$3+$A46&gt;=Main!$B$19,AZ$3&gt;=Main!$B$18),100%,0%))</f>
        <v>1</v>
      </c>
      <c r="BA46" s="341">
        <f>IF(BA$3&gt;=Main!$B$14,100%,IF(AND(BA$3+$A46&gt;=Main!$B$19,BA$3&gt;=Main!$B$18),100%,0%))</f>
        <v>1</v>
      </c>
      <c r="BB46" s="341">
        <f>IF(BB$3&gt;=Main!$B$14,100%,IF(AND(BB$3+$A46&gt;=Main!$B$19,BB$3&gt;=Main!$B$18),100%,0%))</f>
        <v>1</v>
      </c>
      <c r="BC46" s="341">
        <f>IF(BC$3&gt;=Main!$B$14,100%,IF(AND(BC$3+$A46&gt;=Main!$B$19,BC$3&gt;=Main!$B$18),100%,0%))</f>
        <v>1</v>
      </c>
      <c r="BD46" s="341">
        <f>IF(BD$3&gt;=Main!$B$14,100%,IF(AND(BD$3+$A46&gt;=Main!$B$19,BD$3&gt;=Main!$B$18),100%,0%))</f>
        <v>1</v>
      </c>
      <c r="BE46" s="341">
        <f>IF(BE$3&gt;=Main!$B$14,100%,IF(AND(BE$3+$A46&gt;=Main!$B$19,BE$3&gt;=Main!$B$18),100%,0%))</f>
        <v>1</v>
      </c>
    </row>
    <row r="47" spans="1:57">
      <c r="A47" s="25">
        <v>46</v>
      </c>
      <c r="B47" s="343">
        <v>0</v>
      </c>
      <c r="C47" s="343">
        <v>0</v>
      </c>
      <c r="D47" s="343">
        <v>0</v>
      </c>
      <c r="E47" s="343">
        <v>0</v>
      </c>
      <c r="F47" s="343">
        <v>0</v>
      </c>
      <c r="G47" s="343">
        <v>0</v>
      </c>
      <c r="H47" s="343">
        <v>0</v>
      </c>
      <c r="I47" s="343">
        <v>0</v>
      </c>
      <c r="J47" s="343">
        <v>0</v>
      </c>
      <c r="K47" s="343">
        <v>0</v>
      </c>
      <c r="L47" s="343">
        <v>0</v>
      </c>
      <c r="M47" s="343">
        <v>0</v>
      </c>
      <c r="N47" s="343">
        <v>0</v>
      </c>
      <c r="O47" s="343">
        <v>0</v>
      </c>
      <c r="P47" s="343">
        <v>0</v>
      </c>
      <c r="Q47" s="343">
        <v>0</v>
      </c>
      <c r="R47" s="343">
        <v>0</v>
      </c>
      <c r="S47" s="343">
        <v>0</v>
      </c>
      <c r="T47" s="343">
        <v>0</v>
      </c>
      <c r="U47" s="343">
        <v>0</v>
      </c>
      <c r="V47" s="343">
        <v>0</v>
      </c>
      <c r="W47" s="343">
        <v>0</v>
      </c>
      <c r="X47" s="343">
        <v>0</v>
      </c>
      <c r="Y47" s="343">
        <v>0</v>
      </c>
      <c r="Z47" s="343">
        <v>0</v>
      </c>
      <c r="AA47" s="343">
        <v>0</v>
      </c>
      <c r="AB47" s="343">
        <v>0</v>
      </c>
      <c r="AC47" s="343">
        <v>0</v>
      </c>
      <c r="AD47" s="343">
        <v>0</v>
      </c>
      <c r="AE47" s="343">
        <v>0</v>
      </c>
      <c r="AF47" s="343">
        <v>0</v>
      </c>
      <c r="AG47" s="343">
        <v>0</v>
      </c>
      <c r="AH47" s="343">
        <v>0</v>
      </c>
      <c r="AI47" s="343">
        <v>0</v>
      </c>
      <c r="AJ47" s="343">
        <v>0</v>
      </c>
      <c r="AK47" s="342">
        <f>IF(AK$3&gt;=Main!$B$14,100%,IF(AND(AK$3+$A47&gt;=Main!$B$19,AK$3&gt;=Main!$B$18),100%,0%))</f>
        <v>1</v>
      </c>
      <c r="AL47" s="341">
        <f>IF(AL$3&gt;=Main!$B$14,100%,IF(AND(AL$3+$A47&gt;=Main!$B$19,AL$3&gt;=Main!$B$18),100%,0%))</f>
        <v>1</v>
      </c>
      <c r="AM47" s="341">
        <f>IF(AM$3&gt;=Main!$B$14,100%,IF(AND(AM$3+$A47&gt;=Main!$B$19,AM$3&gt;=Main!$B$18),100%,0%))</f>
        <v>1</v>
      </c>
      <c r="AN47" s="341">
        <f>IF(AN$3&gt;=Main!$B$14,100%,IF(AND(AN$3+$A47&gt;=Main!$B$19,AN$3&gt;=Main!$B$18),100%,0%))</f>
        <v>1</v>
      </c>
      <c r="AO47" s="341">
        <f>IF(AO$3&gt;=Main!$B$14,100%,IF(AND(AO$3+$A47&gt;=Main!$B$19,AO$3&gt;=Main!$B$18),100%,0%))</f>
        <v>1</v>
      </c>
      <c r="AP47" s="341">
        <f>IF(AP$3&gt;=Main!$B$14,100%,IF(AND(AP$3+$A47&gt;=Main!$B$19,AP$3&gt;=Main!$B$18),100%,0%))</f>
        <v>1</v>
      </c>
      <c r="AQ47" s="341">
        <f>IF(AQ$3&gt;=Main!$B$14,100%,IF(AND(AQ$3+$A47&gt;=Main!$B$19,AQ$3&gt;=Main!$B$18),100%,0%))</f>
        <v>1</v>
      </c>
      <c r="AR47" s="341">
        <f>IF(AR$3&gt;=Main!$B$14,100%,IF(AND(AR$3+$A47&gt;=Main!$B$19,AR$3&gt;=Main!$B$18),100%,0%))</f>
        <v>1</v>
      </c>
      <c r="AS47" s="341">
        <f>IF(AS$3&gt;=Main!$B$14,100%,IF(AND(AS$3+$A47&gt;=Main!$B$19,AS$3&gt;=Main!$B$18),100%,0%))</f>
        <v>1</v>
      </c>
      <c r="AT47" s="341">
        <f>IF(AT$3&gt;=Main!$B$14,100%,IF(AND(AT$3+$A47&gt;=Main!$B$19,AT$3&gt;=Main!$B$18),100%,0%))</f>
        <v>1</v>
      </c>
      <c r="AU47" s="341">
        <f>IF(AU$3&gt;=Main!$B$14,100%,IF(AND(AU$3+$A47&gt;=Main!$B$19,AU$3&gt;=Main!$B$18),100%,0%))</f>
        <v>1</v>
      </c>
      <c r="AV47" s="341">
        <f>IF(AV$3&gt;=Main!$B$14,100%,IF(AND(AV$3+$A47&gt;=Main!$B$19,AV$3&gt;=Main!$B$18),100%,0%))</f>
        <v>1</v>
      </c>
      <c r="AW47" s="341">
        <f>IF(AW$3&gt;=Main!$B$14,100%,IF(AND(AW$3+$A47&gt;=Main!$B$19,AW$3&gt;=Main!$B$18),100%,0%))</f>
        <v>1</v>
      </c>
      <c r="AX47" s="341">
        <f>IF(AX$3&gt;=Main!$B$14,100%,IF(AND(AX$3+$A47&gt;=Main!$B$19,AX$3&gt;=Main!$B$18),100%,0%))</f>
        <v>1</v>
      </c>
      <c r="AY47" s="341">
        <f>IF(AY$3&gt;=Main!$B$14,100%,IF(AND(AY$3+$A47&gt;=Main!$B$19,AY$3&gt;=Main!$B$18),100%,0%))</f>
        <v>1</v>
      </c>
      <c r="AZ47" s="341">
        <f>IF(AZ$3&gt;=Main!$B$14,100%,IF(AND(AZ$3+$A47&gt;=Main!$B$19,AZ$3&gt;=Main!$B$18),100%,0%))</f>
        <v>1</v>
      </c>
      <c r="BA47" s="341">
        <f>IF(BA$3&gt;=Main!$B$14,100%,IF(AND(BA$3+$A47&gt;=Main!$B$19,BA$3&gt;=Main!$B$18),100%,0%))</f>
        <v>1</v>
      </c>
      <c r="BB47" s="341">
        <f>IF(BB$3&gt;=Main!$B$14,100%,IF(AND(BB$3+$A47&gt;=Main!$B$19,BB$3&gt;=Main!$B$18),100%,0%))</f>
        <v>1</v>
      </c>
      <c r="BC47" s="341">
        <f>IF(BC$3&gt;=Main!$B$14,100%,IF(AND(BC$3+$A47&gt;=Main!$B$19,BC$3&gt;=Main!$B$18),100%,0%))</f>
        <v>1</v>
      </c>
      <c r="BD47" s="341">
        <f>IF(BD$3&gt;=Main!$B$14,100%,IF(AND(BD$3+$A47&gt;=Main!$B$19,BD$3&gt;=Main!$B$18),100%,0%))</f>
        <v>1</v>
      </c>
      <c r="BE47" s="341">
        <f>IF(BE$3&gt;=Main!$B$14,100%,IF(AND(BE$3+$A47&gt;=Main!$B$19,BE$3&gt;=Main!$B$18),100%,0%))</f>
        <v>1</v>
      </c>
    </row>
    <row r="48" spans="1:57">
      <c r="A48" s="25">
        <v>47</v>
      </c>
      <c r="B48" s="343">
        <v>0</v>
      </c>
      <c r="C48" s="343">
        <v>0</v>
      </c>
      <c r="D48" s="343">
        <v>0</v>
      </c>
      <c r="E48" s="343">
        <v>0</v>
      </c>
      <c r="F48" s="343">
        <v>0</v>
      </c>
      <c r="G48" s="343">
        <v>0</v>
      </c>
      <c r="H48" s="343">
        <v>0</v>
      </c>
      <c r="I48" s="343">
        <v>0</v>
      </c>
      <c r="J48" s="343">
        <v>0</v>
      </c>
      <c r="K48" s="343">
        <v>0</v>
      </c>
      <c r="L48" s="343">
        <v>0</v>
      </c>
      <c r="M48" s="343">
        <v>0</v>
      </c>
      <c r="N48" s="343">
        <v>0</v>
      </c>
      <c r="O48" s="343">
        <v>0</v>
      </c>
      <c r="P48" s="343">
        <v>0</v>
      </c>
      <c r="Q48" s="343">
        <v>0</v>
      </c>
      <c r="R48" s="343">
        <v>0</v>
      </c>
      <c r="S48" s="343">
        <v>0</v>
      </c>
      <c r="T48" s="343">
        <v>0</v>
      </c>
      <c r="U48" s="343">
        <v>0</v>
      </c>
      <c r="V48" s="343">
        <v>0</v>
      </c>
      <c r="W48" s="343">
        <v>0</v>
      </c>
      <c r="X48" s="343">
        <v>0</v>
      </c>
      <c r="Y48" s="343">
        <v>0</v>
      </c>
      <c r="Z48" s="343">
        <v>0</v>
      </c>
      <c r="AA48" s="343">
        <v>0</v>
      </c>
      <c r="AB48" s="343">
        <v>0</v>
      </c>
      <c r="AC48" s="343">
        <v>0</v>
      </c>
      <c r="AD48" s="343">
        <v>0</v>
      </c>
      <c r="AE48" s="343">
        <v>0</v>
      </c>
      <c r="AF48" s="343">
        <v>0</v>
      </c>
      <c r="AG48" s="343">
        <v>0</v>
      </c>
      <c r="AH48" s="343">
        <v>0</v>
      </c>
      <c r="AI48" s="343">
        <v>0</v>
      </c>
      <c r="AJ48" s="343">
        <v>0</v>
      </c>
      <c r="AK48" s="342">
        <f>IF(AK$3&gt;=Main!$B$14,100%,IF(AND(AK$3+$A48&gt;=Main!$B$19,AK$3&gt;=Main!$B$18),100%,0%))</f>
        <v>1</v>
      </c>
      <c r="AL48" s="341">
        <f>IF(AL$3&gt;=Main!$B$14,100%,IF(AND(AL$3+$A48&gt;=Main!$B$19,AL$3&gt;=Main!$B$18),100%,0%))</f>
        <v>1</v>
      </c>
      <c r="AM48" s="341">
        <f>IF(AM$3&gt;=Main!$B$14,100%,IF(AND(AM$3+$A48&gt;=Main!$B$19,AM$3&gt;=Main!$B$18),100%,0%))</f>
        <v>1</v>
      </c>
      <c r="AN48" s="341">
        <f>IF(AN$3&gt;=Main!$B$14,100%,IF(AND(AN$3+$A48&gt;=Main!$B$19,AN$3&gt;=Main!$B$18),100%,0%))</f>
        <v>1</v>
      </c>
      <c r="AO48" s="341">
        <f>IF(AO$3&gt;=Main!$B$14,100%,IF(AND(AO$3+$A48&gt;=Main!$B$19,AO$3&gt;=Main!$B$18),100%,0%))</f>
        <v>1</v>
      </c>
      <c r="AP48" s="341">
        <f>IF(AP$3&gt;=Main!$B$14,100%,IF(AND(AP$3+$A48&gt;=Main!$B$19,AP$3&gt;=Main!$B$18),100%,0%))</f>
        <v>1</v>
      </c>
      <c r="AQ48" s="341">
        <f>IF(AQ$3&gt;=Main!$B$14,100%,IF(AND(AQ$3+$A48&gt;=Main!$B$19,AQ$3&gt;=Main!$B$18),100%,0%))</f>
        <v>1</v>
      </c>
      <c r="AR48" s="341">
        <f>IF(AR$3&gt;=Main!$B$14,100%,IF(AND(AR$3+$A48&gt;=Main!$B$19,AR$3&gt;=Main!$B$18),100%,0%))</f>
        <v>1</v>
      </c>
      <c r="AS48" s="341">
        <f>IF(AS$3&gt;=Main!$B$14,100%,IF(AND(AS$3+$A48&gt;=Main!$B$19,AS$3&gt;=Main!$B$18),100%,0%))</f>
        <v>1</v>
      </c>
      <c r="AT48" s="341">
        <f>IF(AT$3&gt;=Main!$B$14,100%,IF(AND(AT$3+$A48&gt;=Main!$B$19,AT$3&gt;=Main!$B$18),100%,0%))</f>
        <v>1</v>
      </c>
      <c r="AU48" s="341">
        <f>IF(AU$3&gt;=Main!$B$14,100%,IF(AND(AU$3+$A48&gt;=Main!$B$19,AU$3&gt;=Main!$B$18),100%,0%))</f>
        <v>1</v>
      </c>
      <c r="AV48" s="341">
        <f>IF(AV$3&gt;=Main!$B$14,100%,IF(AND(AV$3+$A48&gt;=Main!$B$19,AV$3&gt;=Main!$B$18),100%,0%))</f>
        <v>1</v>
      </c>
      <c r="AW48" s="341">
        <f>IF(AW$3&gt;=Main!$B$14,100%,IF(AND(AW$3+$A48&gt;=Main!$B$19,AW$3&gt;=Main!$B$18),100%,0%))</f>
        <v>1</v>
      </c>
      <c r="AX48" s="341">
        <f>IF(AX$3&gt;=Main!$B$14,100%,IF(AND(AX$3+$A48&gt;=Main!$B$19,AX$3&gt;=Main!$B$18),100%,0%))</f>
        <v>1</v>
      </c>
      <c r="AY48" s="341">
        <f>IF(AY$3&gt;=Main!$B$14,100%,IF(AND(AY$3+$A48&gt;=Main!$B$19,AY$3&gt;=Main!$B$18),100%,0%))</f>
        <v>1</v>
      </c>
      <c r="AZ48" s="341">
        <f>IF(AZ$3&gt;=Main!$B$14,100%,IF(AND(AZ$3+$A48&gt;=Main!$B$19,AZ$3&gt;=Main!$B$18),100%,0%))</f>
        <v>1</v>
      </c>
      <c r="BA48" s="341">
        <f>IF(BA$3&gt;=Main!$B$14,100%,IF(AND(BA$3+$A48&gt;=Main!$B$19,BA$3&gt;=Main!$B$18),100%,0%))</f>
        <v>1</v>
      </c>
      <c r="BB48" s="341">
        <f>IF(BB$3&gt;=Main!$B$14,100%,IF(AND(BB$3+$A48&gt;=Main!$B$19,BB$3&gt;=Main!$B$18),100%,0%))</f>
        <v>1</v>
      </c>
      <c r="BC48" s="341">
        <f>IF(BC$3&gt;=Main!$B$14,100%,IF(AND(BC$3+$A48&gt;=Main!$B$19,BC$3&gt;=Main!$B$18),100%,0%))</f>
        <v>1</v>
      </c>
      <c r="BD48" s="341">
        <f>IF(BD$3&gt;=Main!$B$14,100%,IF(AND(BD$3+$A48&gt;=Main!$B$19,BD$3&gt;=Main!$B$18),100%,0%))</f>
        <v>1</v>
      </c>
      <c r="BE48" s="341">
        <f>IF(BE$3&gt;=Main!$B$14,100%,IF(AND(BE$3+$A48&gt;=Main!$B$19,BE$3&gt;=Main!$B$18),100%,0%))</f>
        <v>1</v>
      </c>
    </row>
    <row r="49" spans="1:57">
      <c r="A49" s="25">
        <v>48</v>
      </c>
      <c r="B49" s="343">
        <v>0</v>
      </c>
      <c r="C49" s="343">
        <v>0</v>
      </c>
      <c r="D49" s="343">
        <v>0</v>
      </c>
      <c r="E49" s="343">
        <v>0</v>
      </c>
      <c r="F49" s="343">
        <v>0</v>
      </c>
      <c r="G49" s="343">
        <v>0</v>
      </c>
      <c r="H49" s="343">
        <v>0</v>
      </c>
      <c r="I49" s="343">
        <v>0</v>
      </c>
      <c r="J49" s="343">
        <v>0</v>
      </c>
      <c r="K49" s="343">
        <v>0</v>
      </c>
      <c r="L49" s="343">
        <v>0</v>
      </c>
      <c r="M49" s="343">
        <v>0</v>
      </c>
      <c r="N49" s="343">
        <v>0</v>
      </c>
      <c r="O49" s="343">
        <v>0</v>
      </c>
      <c r="P49" s="343">
        <v>0</v>
      </c>
      <c r="Q49" s="343">
        <v>0</v>
      </c>
      <c r="R49" s="343">
        <v>0</v>
      </c>
      <c r="S49" s="343">
        <v>0</v>
      </c>
      <c r="T49" s="343">
        <v>0</v>
      </c>
      <c r="U49" s="343">
        <v>0</v>
      </c>
      <c r="V49" s="343">
        <v>0</v>
      </c>
      <c r="W49" s="343">
        <v>0</v>
      </c>
      <c r="X49" s="343">
        <v>0</v>
      </c>
      <c r="Y49" s="343">
        <v>0</v>
      </c>
      <c r="Z49" s="343">
        <v>0</v>
      </c>
      <c r="AA49" s="343">
        <v>0</v>
      </c>
      <c r="AB49" s="343">
        <v>0</v>
      </c>
      <c r="AC49" s="343">
        <v>0</v>
      </c>
      <c r="AD49" s="343">
        <v>0</v>
      </c>
      <c r="AE49" s="343">
        <v>0</v>
      </c>
      <c r="AF49" s="343">
        <v>0</v>
      </c>
      <c r="AG49" s="343">
        <v>0</v>
      </c>
      <c r="AH49" s="343">
        <v>0</v>
      </c>
      <c r="AI49" s="343">
        <v>0</v>
      </c>
      <c r="AJ49" s="343">
        <v>0</v>
      </c>
      <c r="AK49" s="342">
        <f>IF(AK$3&gt;=Main!$B$14,100%,IF(AND(AK$3+$A49&gt;=Main!$B$19,AK$3&gt;=Main!$B$18),100%,0%))</f>
        <v>1</v>
      </c>
      <c r="AL49" s="341">
        <f>IF(AL$3&gt;=Main!$B$14,100%,IF(AND(AL$3+$A49&gt;=Main!$B$19,AL$3&gt;=Main!$B$18),100%,0%))</f>
        <v>1</v>
      </c>
      <c r="AM49" s="341">
        <f>IF(AM$3&gt;=Main!$B$14,100%,IF(AND(AM$3+$A49&gt;=Main!$B$19,AM$3&gt;=Main!$B$18),100%,0%))</f>
        <v>1</v>
      </c>
      <c r="AN49" s="341">
        <f>IF(AN$3&gt;=Main!$B$14,100%,IF(AND(AN$3+$A49&gt;=Main!$B$19,AN$3&gt;=Main!$B$18),100%,0%))</f>
        <v>1</v>
      </c>
      <c r="AO49" s="341">
        <f>IF(AO$3&gt;=Main!$B$14,100%,IF(AND(AO$3+$A49&gt;=Main!$B$19,AO$3&gt;=Main!$B$18),100%,0%))</f>
        <v>1</v>
      </c>
      <c r="AP49" s="341">
        <f>IF(AP$3&gt;=Main!$B$14,100%,IF(AND(AP$3+$A49&gt;=Main!$B$19,AP$3&gt;=Main!$B$18),100%,0%))</f>
        <v>1</v>
      </c>
      <c r="AQ49" s="341">
        <f>IF(AQ$3&gt;=Main!$B$14,100%,IF(AND(AQ$3+$A49&gt;=Main!$B$19,AQ$3&gt;=Main!$B$18),100%,0%))</f>
        <v>1</v>
      </c>
      <c r="AR49" s="341">
        <f>IF(AR$3&gt;=Main!$B$14,100%,IF(AND(AR$3+$A49&gt;=Main!$B$19,AR$3&gt;=Main!$B$18),100%,0%))</f>
        <v>1</v>
      </c>
      <c r="AS49" s="341">
        <f>IF(AS$3&gt;=Main!$B$14,100%,IF(AND(AS$3+$A49&gt;=Main!$B$19,AS$3&gt;=Main!$B$18),100%,0%))</f>
        <v>1</v>
      </c>
      <c r="AT49" s="341">
        <f>IF(AT$3&gt;=Main!$B$14,100%,IF(AND(AT$3+$A49&gt;=Main!$B$19,AT$3&gt;=Main!$B$18),100%,0%))</f>
        <v>1</v>
      </c>
      <c r="AU49" s="341">
        <f>IF(AU$3&gt;=Main!$B$14,100%,IF(AND(AU$3+$A49&gt;=Main!$B$19,AU$3&gt;=Main!$B$18),100%,0%))</f>
        <v>1</v>
      </c>
      <c r="AV49" s="341">
        <f>IF(AV$3&gt;=Main!$B$14,100%,IF(AND(AV$3+$A49&gt;=Main!$B$19,AV$3&gt;=Main!$B$18),100%,0%))</f>
        <v>1</v>
      </c>
      <c r="AW49" s="341">
        <f>IF(AW$3&gt;=Main!$B$14,100%,IF(AND(AW$3+$A49&gt;=Main!$B$19,AW$3&gt;=Main!$B$18),100%,0%))</f>
        <v>1</v>
      </c>
      <c r="AX49" s="341">
        <f>IF(AX$3&gt;=Main!$B$14,100%,IF(AND(AX$3+$A49&gt;=Main!$B$19,AX$3&gt;=Main!$B$18),100%,0%))</f>
        <v>1</v>
      </c>
      <c r="AY49" s="341">
        <f>IF(AY$3&gt;=Main!$B$14,100%,IF(AND(AY$3+$A49&gt;=Main!$B$19,AY$3&gt;=Main!$B$18),100%,0%))</f>
        <v>1</v>
      </c>
      <c r="AZ49" s="341">
        <f>IF(AZ$3&gt;=Main!$B$14,100%,IF(AND(AZ$3+$A49&gt;=Main!$B$19,AZ$3&gt;=Main!$B$18),100%,0%))</f>
        <v>1</v>
      </c>
      <c r="BA49" s="341">
        <f>IF(BA$3&gt;=Main!$B$14,100%,IF(AND(BA$3+$A49&gt;=Main!$B$19,BA$3&gt;=Main!$B$18),100%,0%))</f>
        <v>1</v>
      </c>
      <c r="BB49" s="341">
        <f>IF(BB$3&gt;=Main!$B$14,100%,IF(AND(BB$3+$A49&gt;=Main!$B$19,BB$3&gt;=Main!$B$18),100%,0%))</f>
        <v>1</v>
      </c>
      <c r="BC49" s="341">
        <f>IF(BC$3&gt;=Main!$B$14,100%,IF(AND(BC$3+$A49&gt;=Main!$B$19,BC$3&gt;=Main!$B$18),100%,0%))</f>
        <v>1</v>
      </c>
      <c r="BD49" s="341">
        <f>IF(BD$3&gt;=Main!$B$14,100%,IF(AND(BD$3+$A49&gt;=Main!$B$19,BD$3&gt;=Main!$B$18),100%,0%))</f>
        <v>1</v>
      </c>
      <c r="BE49" s="341">
        <f>IF(BE$3&gt;=Main!$B$14,100%,IF(AND(BE$3+$A49&gt;=Main!$B$19,BE$3&gt;=Main!$B$18),100%,0%))</f>
        <v>1</v>
      </c>
    </row>
    <row r="50" spans="1:57">
      <c r="A50" s="25">
        <v>49</v>
      </c>
      <c r="B50" s="343">
        <v>0</v>
      </c>
      <c r="C50" s="343">
        <v>0</v>
      </c>
      <c r="D50" s="343">
        <v>0</v>
      </c>
      <c r="E50" s="343">
        <v>0</v>
      </c>
      <c r="F50" s="343">
        <v>0</v>
      </c>
      <c r="G50" s="343">
        <v>0</v>
      </c>
      <c r="H50" s="343">
        <v>0</v>
      </c>
      <c r="I50" s="343">
        <v>0</v>
      </c>
      <c r="J50" s="343">
        <v>0</v>
      </c>
      <c r="K50" s="343">
        <v>0</v>
      </c>
      <c r="L50" s="343">
        <v>0</v>
      </c>
      <c r="M50" s="343">
        <v>0</v>
      </c>
      <c r="N50" s="343">
        <v>0</v>
      </c>
      <c r="O50" s="343">
        <v>0</v>
      </c>
      <c r="P50" s="343">
        <v>0</v>
      </c>
      <c r="Q50" s="343">
        <v>0</v>
      </c>
      <c r="R50" s="343">
        <v>0</v>
      </c>
      <c r="S50" s="343">
        <v>0</v>
      </c>
      <c r="T50" s="343">
        <v>0</v>
      </c>
      <c r="U50" s="343">
        <v>0</v>
      </c>
      <c r="V50" s="343">
        <v>0</v>
      </c>
      <c r="W50" s="343">
        <v>0</v>
      </c>
      <c r="X50" s="343">
        <v>0</v>
      </c>
      <c r="Y50" s="343">
        <v>0</v>
      </c>
      <c r="Z50" s="343">
        <v>0</v>
      </c>
      <c r="AA50" s="343">
        <v>0</v>
      </c>
      <c r="AB50" s="343">
        <v>0</v>
      </c>
      <c r="AC50" s="343">
        <v>0</v>
      </c>
      <c r="AD50" s="343">
        <v>0</v>
      </c>
      <c r="AE50" s="343">
        <v>0</v>
      </c>
      <c r="AF50" s="343">
        <v>0</v>
      </c>
      <c r="AG50" s="343">
        <v>0</v>
      </c>
      <c r="AH50" s="343">
        <v>0</v>
      </c>
      <c r="AI50" s="343">
        <v>0</v>
      </c>
      <c r="AJ50" s="343">
        <v>0</v>
      </c>
      <c r="AK50" s="342">
        <f>IF(AK$3&gt;=Main!$B$14,100%,IF(AND(AK$3+$A50&gt;=Main!$B$19,AK$3&gt;=Main!$B$18),100%,0%))</f>
        <v>1</v>
      </c>
      <c r="AL50" s="341">
        <f>IF(AL$3&gt;=Main!$B$14,100%,IF(AND(AL$3+$A50&gt;=Main!$B$19,AL$3&gt;=Main!$B$18),100%,0%))</f>
        <v>1</v>
      </c>
      <c r="AM50" s="341">
        <f>IF(AM$3&gt;=Main!$B$14,100%,IF(AND(AM$3+$A50&gt;=Main!$B$19,AM$3&gt;=Main!$B$18),100%,0%))</f>
        <v>1</v>
      </c>
      <c r="AN50" s="341">
        <f>IF(AN$3&gt;=Main!$B$14,100%,IF(AND(AN$3+$A50&gt;=Main!$B$19,AN$3&gt;=Main!$B$18),100%,0%))</f>
        <v>1</v>
      </c>
      <c r="AO50" s="341">
        <f>IF(AO$3&gt;=Main!$B$14,100%,IF(AND(AO$3+$A50&gt;=Main!$B$19,AO$3&gt;=Main!$B$18),100%,0%))</f>
        <v>1</v>
      </c>
      <c r="AP50" s="341">
        <f>IF(AP$3&gt;=Main!$B$14,100%,IF(AND(AP$3+$A50&gt;=Main!$B$19,AP$3&gt;=Main!$B$18),100%,0%))</f>
        <v>1</v>
      </c>
      <c r="AQ50" s="341">
        <f>IF(AQ$3&gt;=Main!$B$14,100%,IF(AND(AQ$3+$A50&gt;=Main!$B$19,AQ$3&gt;=Main!$B$18),100%,0%))</f>
        <v>1</v>
      </c>
      <c r="AR50" s="341">
        <f>IF(AR$3&gt;=Main!$B$14,100%,IF(AND(AR$3+$A50&gt;=Main!$B$19,AR$3&gt;=Main!$B$18),100%,0%))</f>
        <v>1</v>
      </c>
      <c r="AS50" s="341">
        <f>IF(AS$3&gt;=Main!$B$14,100%,IF(AND(AS$3+$A50&gt;=Main!$B$19,AS$3&gt;=Main!$B$18),100%,0%))</f>
        <v>1</v>
      </c>
      <c r="AT50" s="341">
        <f>IF(AT$3&gt;=Main!$B$14,100%,IF(AND(AT$3+$A50&gt;=Main!$B$19,AT$3&gt;=Main!$B$18),100%,0%))</f>
        <v>1</v>
      </c>
      <c r="AU50" s="341">
        <f>IF(AU$3&gt;=Main!$B$14,100%,IF(AND(AU$3+$A50&gt;=Main!$B$19,AU$3&gt;=Main!$B$18),100%,0%))</f>
        <v>1</v>
      </c>
      <c r="AV50" s="341">
        <f>IF(AV$3&gt;=Main!$B$14,100%,IF(AND(AV$3+$A50&gt;=Main!$B$19,AV$3&gt;=Main!$B$18),100%,0%))</f>
        <v>1</v>
      </c>
      <c r="AW50" s="341">
        <f>IF(AW$3&gt;=Main!$B$14,100%,IF(AND(AW$3+$A50&gt;=Main!$B$19,AW$3&gt;=Main!$B$18),100%,0%))</f>
        <v>1</v>
      </c>
      <c r="AX50" s="341">
        <f>IF(AX$3&gt;=Main!$B$14,100%,IF(AND(AX$3+$A50&gt;=Main!$B$19,AX$3&gt;=Main!$B$18),100%,0%))</f>
        <v>1</v>
      </c>
      <c r="AY50" s="341">
        <f>IF(AY$3&gt;=Main!$B$14,100%,IF(AND(AY$3+$A50&gt;=Main!$B$19,AY$3&gt;=Main!$B$18),100%,0%))</f>
        <v>1</v>
      </c>
      <c r="AZ50" s="341">
        <f>IF(AZ$3&gt;=Main!$B$14,100%,IF(AND(AZ$3+$A50&gt;=Main!$B$19,AZ$3&gt;=Main!$B$18),100%,0%))</f>
        <v>1</v>
      </c>
      <c r="BA50" s="341">
        <f>IF(BA$3&gt;=Main!$B$14,100%,IF(AND(BA$3+$A50&gt;=Main!$B$19,BA$3&gt;=Main!$B$18),100%,0%))</f>
        <v>1</v>
      </c>
      <c r="BB50" s="341">
        <f>IF(BB$3&gt;=Main!$B$14,100%,IF(AND(BB$3+$A50&gt;=Main!$B$19,BB$3&gt;=Main!$B$18),100%,0%))</f>
        <v>1</v>
      </c>
      <c r="BC50" s="341">
        <f>IF(BC$3&gt;=Main!$B$14,100%,IF(AND(BC$3+$A50&gt;=Main!$B$19,BC$3&gt;=Main!$B$18),100%,0%))</f>
        <v>1</v>
      </c>
      <c r="BD50" s="341">
        <f>IF(BD$3&gt;=Main!$B$14,100%,IF(AND(BD$3+$A50&gt;=Main!$B$19,BD$3&gt;=Main!$B$18),100%,0%))</f>
        <v>1</v>
      </c>
      <c r="BE50" s="341">
        <f>IF(BE$3&gt;=Main!$B$14,100%,IF(AND(BE$3+$A50&gt;=Main!$B$19,BE$3&gt;=Main!$B$18),100%,0%))</f>
        <v>1</v>
      </c>
    </row>
    <row r="51" spans="1:57">
      <c r="A51" s="25">
        <v>50</v>
      </c>
      <c r="B51" s="343">
        <v>0</v>
      </c>
      <c r="C51" s="343">
        <v>0</v>
      </c>
      <c r="D51" s="343">
        <v>0</v>
      </c>
      <c r="E51" s="343">
        <v>0</v>
      </c>
      <c r="F51" s="343">
        <v>0</v>
      </c>
      <c r="G51" s="343">
        <v>0</v>
      </c>
      <c r="H51" s="343">
        <v>0</v>
      </c>
      <c r="I51" s="343">
        <v>0</v>
      </c>
      <c r="J51" s="343">
        <v>0</v>
      </c>
      <c r="K51" s="343">
        <v>0</v>
      </c>
      <c r="L51" s="343">
        <v>0</v>
      </c>
      <c r="M51" s="343">
        <v>0</v>
      </c>
      <c r="N51" s="343">
        <v>0</v>
      </c>
      <c r="O51" s="343">
        <v>0</v>
      </c>
      <c r="P51" s="343">
        <v>0</v>
      </c>
      <c r="Q51" s="343">
        <v>0</v>
      </c>
      <c r="R51" s="343">
        <v>0</v>
      </c>
      <c r="S51" s="343">
        <v>0</v>
      </c>
      <c r="T51" s="343">
        <v>0</v>
      </c>
      <c r="U51" s="343">
        <v>0</v>
      </c>
      <c r="V51" s="343">
        <v>0</v>
      </c>
      <c r="W51" s="343">
        <v>0</v>
      </c>
      <c r="X51" s="343">
        <v>0</v>
      </c>
      <c r="Y51" s="343">
        <v>0</v>
      </c>
      <c r="Z51" s="343">
        <v>0</v>
      </c>
      <c r="AA51" s="343">
        <v>0</v>
      </c>
      <c r="AB51" s="343">
        <v>0</v>
      </c>
      <c r="AC51" s="343">
        <v>0</v>
      </c>
      <c r="AD51" s="343">
        <v>0</v>
      </c>
      <c r="AE51" s="343">
        <v>0</v>
      </c>
      <c r="AF51" s="343">
        <v>0</v>
      </c>
      <c r="AG51" s="343">
        <v>0</v>
      </c>
      <c r="AH51" s="343">
        <v>0</v>
      </c>
      <c r="AI51" s="343">
        <v>0</v>
      </c>
      <c r="AJ51" s="343">
        <v>0</v>
      </c>
      <c r="AK51" s="342">
        <f>IF(AK$3&gt;=Main!$B$14,100%,IF(AND(AK$3+$A51&gt;=Main!$B$19,AK$3&gt;=Main!$B$18),100%,0%))</f>
        <v>1</v>
      </c>
      <c r="AL51" s="341">
        <f>IF(AL$3&gt;=Main!$B$14,100%,IF(AND(AL$3+$A51&gt;=Main!$B$19,AL$3&gt;=Main!$B$18),100%,0%))</f>
        <v>1</v>
      </c>
      <c r="AM51" s="341">
        <f>IF(AM$3&gt;=Main!$B$14,100%,IF(AND(AM$3+$A51&gt;=Main!$B$19,AM$3&gt;=Main!$B$18),100%,0%))</f>
        <v>1</v>
      </c>
      <c r="AN51" s="341">
        <f>IF(AN$3&gt;=Main!$B$14,100%,IF(AND(AN$3+$A51&gt;=Main!$B$19,AN$3&gt;=Main!$B$18),100%,0%))</f>
        <v>1</v>
      </c>
      <c r="AO51" s="341">
        <f>IF(AO$3&gt;=Main!$B$14,100%,IF(AND(AO$3+$A51&gt;=Main!$B$19,AO$3&gt;=Main!$B$18),100%,0%))</f>
        <v>1</v>
      </c>
      <c r="AP51" s="341">
        <f>IF(AP$3&gt;=Main!$B$14,100%,IF(AND(AP$3+$A51&gt;=Main!$B$19,AP$3&gt;=Main!$B$18),100%,0%))</f>
        <v>1</v>
      </c>
      <c r="AQ51" s="341">
        <f>IF(AQ$3&gt;=Main!$B$14,100%,IF(AND(AQ$3+$A51&gt;=Main!$B$19,AQ$3&gt;=Main!$B$18),100%,0%))</f>
        <v>1</v>
      </c>
      <c r="AR51" s="341">
        <f>IF(AR$3&gt;=Main!$B$14,100%,IF(AND(AR$3+$A51&gt;=Main!$B$19,AR$3&gt;=Main!$B$18),100%,0%))</f>
        <v>1</v>
      </c>
      <c r="AS51" s="341">
        <f>IF(AS$3&gt;=Main!$B$14,100%,IF(AND(AS$3+$A51&gt;=Main!$B$19,AS$3&gt;=Main!$B$18),100%,0%))</f>
        <v>1</v>
      </c>
      <c r="AT51" s="341">
        <f>IF(AT$3&gt;=Main!$B$14,100%,IF(AND(AT$3+$A51&gt;=Main!$B$19,AT$3&gt;=Main!$B$18),100%,0%))</f>
        <v>1</v>
      </c>
      <c r="AU51" s="341">
        <f>IF(AU$3&gt;=Main!$B$14,100%,IF(AND(AU$3+$A51&gt;=Main!$B$19,AU$3&gt;=Main!$B$18),100%,0%))</f>
        <v>1</v>
      </c>
      <c r="AV51" s="341">
        <f>IF(AV$3&gt;=Main!$B$14,100%,IF(AND(AV$3+$A51&gt;=Main!$B$19,AV$3&gt;=Main!$B$18),100%,0%))</f>
        <v>1</v>
      </c>
      <c r="AW51" s="341">
        <f>IF(AW$3&gt;=Main!$B$14,100%,IF(AND(AW$3+$A51&gt;=Main!$B$19,AW$3&gt;=Main!$B$18),100%,0%))</f>
        <v>1</v>
      </c>
      <c r="AX51" s="341">
        <f>IF(AX$3&gt;=Main!$B$14,100%,IF(AND(AX$3+$A51&gt;=Main!$B$19,AX$3&gt;=Main!$B$18),100%,0%))</f>
        <v>1</v>
      </c>
      <c r="AY51" s="341">
        <f>IF(AY$3&gt;=Main!$B$14,100%,IF(AND(AY$3+$A51&gt;=Main!$B$19,AY$3&gt;=Main!$B$18),100%,0%))</f>
        <v>1</v>
      </c>
      <c r="AZ51" s="341">
        <f>IF(AZ$3&gt;=Main!$B$14,100%,IF(AND(AZ$3+$A51&gt;=Main!$B$19,AZ$3&gt;=Main!$B$18),100%,0%))</f>
        <v>1</v>
      </c>
      <c r="BA51" s="341">
        <f>IF(BA$3&gt;=Main!$B$14,100%,IF(AND(BA$3+$A51&gt;=Main!$B$19,BA$3&gt;=Main!$B$18),100%,0%))</f>
        <v>1</v>
      </c>
      <c r="BB51" s="341">
        <f>IF(BB$3&gt;=Main!$B$14,100%,IF(AND(BB$3+$A51&gt;=Main!$B$19,BB$3&gt;=Main!$B$18),100%,0%))</f>
        <v>1</v>
      </c>
      <c r="BC51" s="341">
        <f>IF(BC$3&gt;=Main!$B$14,100%,IF(AND(BC$3+$A51&gt;=Main!$B$19,BC$3&gt;=Main!$B$18),100%,0%))</f>
        <v>1</v>
      </c>
      <c r="BD51" s="341">
        <f>IF(BD$3&gt;=Main!$B$14,100%,IF(AND(BD$3+$A51&gt;=Main!$B$19,BD$3&gt;=Main!$B$18),100%,0%))</f>
        <v>1</v>
      </c>
      <c r="BE51" s="341">
        <f>IF(BE$3&gt;=Main!$B$14,100%,IF(AND(BE$3+$A51&gt;=Main!$B$19,BE$3&gt;=Main!$B$18),100%,0%))</f>
        <v>1</v>
      </c>
    </row>
    <row r="52" spans="1:57">
      <c r="A52" s="25">
        <v>51</v>
      </c>
      <c r="B52" s="343">
        <v>0</v>
      </c>
      <c r="C52" s="343">
        <v>0</v>
      </c>
      <c r="D52" s="343">
        <v>0</v>
      </c>
      <c r="E52" s="343">
        <v>0</v>
      </c>
      <c r="F52" s="343">
        <v>0</v>
      </c>
      <c r="G52" s="343">
        <v>0</v>
      </c>
      <c r="H52" s="343">
        <v>0</v>
      </c>
      <c r="I52" s="343">
        <v>0</v>
      </c>
      <c r="J52" s="343">
        <v>0</v>
      </c>
      <c r="K52" s="343">
        <v>0</v>
      </c>
      <c r="L52" s="343">
        <v>0</v>
      </c>
      <c r="M52" s="343">
        <v>0</v>
      </c>
      <c r="N52" s="343">
        <v>0</v>
      </c>
      <c r="O52" s="343">
        <v>0</v>
      </c>
      <c r="P52" s="343">
        <v>0</v>
      </c>
      <c r="Q52" s="343">
        <v>0</v>
      </c>
      <c r="R52" s="343">
        <v>0</v>
      </c>
      <c r="S52" s="343">
        <v>0</v>
      </c>
      <c r="T52" s="343">
        <v>0</v>
      </c>
      <c r="U52" s="343">
        <v>0</v>
      </c>
      <c r="V52" s="343">
        <v>0</v>
      </c>
      <c r="W52" s="343">
        <v>0</v>
      </c>
      <c r="X52" s="343">
        <v>0</v>
      </c>
      <c r="Y52" s="343">
        <v>0</v>
      </c>
      <c r="Z52" s="343">
        <v>0</v>
      </c>
      <c r="AA52" s="343">
        <v>0</v>
      </c>
      <c r="AB52" s="343">
        <v>0</v>
      </c>
      <c r="AC52" s="343">
        <v>0</v>
      </c>
      <c r="AD52" s="343">
        <v>0</v>
      </c>
      <c r="AE52" s="343">
        <v>0</v>
      </c>
      <c r="AF52" s="343">
        <v>0</v>
      </c>
      <c r="AG52" s="343">
        <v>0</v>
      </c>
      <c r="AH52" s="343">
        <v>0</v>
      </c>
      <c r="AI52" s="343">
        <v>0</v>
      </c>
      <c r="AJ52" s="343">
        <v>0</v>
      </c>
      <c r="AK52" s="342">
        <f>IF(AK$3&gt;=Main!$B$14,100%,IF(AND(AK$3+$A52&gt;=Main!$B$19,AK$3&gt;=Main!$B$18),100%,0%))</f>
        <v>1</v>
      </c>
      <c r="AL52" s="341">
        <f>IF(AL$3&gt;=Main!$B$14,100%,IF(AND(AL$3+$A52&gt;=Main!$B$19,AL$3&gt;=Main!$B$18),100%,0%))</f>
        <v>1</v>
      </c>
      <c r="AM52" s="341">
        <f>IF(AM$3&gt;=Main!$B$14,100%,IF(AND(AM$3+$A52&gt;=Main!$B$19,AM$3&gt;=Main!$B$18),100%,0%))</f>
        <v>1</v>
      </c>
      <c r="AN52" s="341">
        <f>IF(AN$3&gt;=Main!$B$14,100%,IF(AND(AN$3+$A52&gt;=Main!$B$19,AN$3&gt;=Main!$B$18),100%,0%))</f>
        <v>1</v>
      </c>
      <c r="AO52" s="341">
        <f>IF(AO$3&gt;=Main!$B$14,100%,IF(AND(AO$3+$A52&gt;=Main!$B$19,AO$3&gt;=Main!$B$18),100%,0%))</f>
        <v>1</v>
      </c>
      <c r="AP52" s="341">
        <f>IF(AP$3&gt;=Main!$B$14,100%,IF(AND(AP$3+$A52&gt;=Main!$B$19,AP$3&gt;=Main!$B$18),100%,0%))</f>
        <v>1</v>
      </c>
      <c r="AQ52" s="341">
        <f>IF(AQ$3&gt;=Main!$B$14,100%,IF(AND(AQ$3+$A52&gt;=Main!$B$19,AQ$3&gt;=Main!$B$18),100%,0%))</f>
        <v>1</v>
      </c>
      <c r="AR52" s="341">
        <f>IF(AR$3&gt;=Main!$B$14,100%,IF(AND(AR$3+$A52&gt;=Main!$B$19,AR$3&gt;=Main!$B$18),100%,0%))</f>
        <v>1</v>
      </c>
      <c r="AS52" s="341">
        <f>IF(AS$3&gt;=Main!$B$14,100%,IF(AND(AS$3+$A52&gt;=Main!$B$19,AS$3&gt;=Main!$B$18),100%,0%))</f>
        <v>1</v>
      </c>
      <c r="AT52" s="341">
        <f>IF(AT$3&gt;=Main!$B$14,100%,IF(AND(AT$3+$A52&gt;=Main!$B$19,AT$3&gt;=Main!$B$18),100%,0%))</f>
        <v>1</v>
      </c>
      <c r="AU52" s="341">
        <f>IF(AU$3&gt;=Main!$B$14,100%,IF(AND(AU$3+$A52&gt;=Main!$B$19,AU$3&gt;=Main!$B$18),100%,0%))</f>
        <v>1</v>
      </c>
      <c r="AV52" s="341">
        <f>IF(AV$3&gt;=Main!$B$14,100%,IF(AND(AV$3+$A52&gt;=Main!$B$19,AV$3&gt;=Main!$B$18),100%,0%))</f>
        <v>1</v>
      </c>
      <c r="AW52" s="341">
        <f>IF(AW$3&gt;=Main!$B$14,100%,IF(AND(AW$3+$A52&gt;=Main!$B$19,AW$3&gt;=Main!$B$18),100%,0%))</f>
        <v>1</v>
      </c>
      <c r="AX52" s="341">
        <f>IF(AX$3&gt;=Main!$B$14,100%,IF(AND(AX$3+$A52&gt;=Main!$B$19,AX$3&gt;=Main!$B$18),100%,0%))</f>
        <v>1</v>
      </c>
      <c r="AY52" s="341">
        <f>IF(AY$3&gt;=Main!$B$14,100%,IF(AND(AY$3+$A52&gt;=Main!$B$19,AY$3&gt;=Main!$B$18),100%,0%))</f>
        <v>1</v>
      </c>
      <c r="AZ52" s="341">
        <f>IF(AZ$3&gt;=Main!$B$14,100%,IF(AND(AZ$3+$A52&gt;=Main!$B$19,AZ$3&gt;=Main!$B$18),100%,0%))</f>
        <v>1</v>
      </c>
      <c r="BA52" s="341">
        <f>IF(BA$3&gt;=Main!$B$14,100%,IF(AND(BA$3+$A52&gt;=Main!$B$19,BA$3&gt;=Main!$B$18),100%,0%))</f>
        <v>1</v>
      </c>
      <c r="BB52" s="341">
        <f>IF(BB$3&gt;=Main!$B$14,100%,IF(AND(BB$3+$A52&gt;=Main!$B$19,BB$3&gt;=Main!$B$18),100%,0%))</f>
        <v>1</v>
      </c>
      <c r="BC52" s="341">
        <f>IF(BC$3&gt;=Main!$B$14,100%,IF(AND(BC$3+$A52&gt;=Main!$B$19,BC$3&gt;=Main!$B$18),100%,0%))</f>
        <v>1</v>
      </c>
      <c r="BD52" s="341">
        <f>IF(BD$3&gt;=Main!$B$14,100%,IF(AND(BD$3+$A52&gt;=Main!$B$19,BD$3&gt;=Main!$B$18),100%,0%))</f>
        <v>1</v>
      </c>
      <c r="BE52" s="341">
        <f>IF(BE$3&gt;=Main!$B$14,100%,IF(AND(BE$3+$A52&gt;=Main!$B$19,BE$3&gt;=Main!$B$18),100%,0%))</f>
        <v>1</v>
      </c>
    </row>
    <row r="53" spans="1:57">
      <c r="A53" s="25">
        <v>52</v>
      </c>
      <c r="B53" s="343">
        <v>0</v>
      </c>
      <c r="C53" s="343">
        <v>0</v>
      </c>
      <c r="D53" s="343">
        <v>0</v>
      </c>
      <c r="E53" s="343">
        <v>0</v>
      </c>
      <c r="F53" s="343">
        <v>0</v>
      </c>
      <c r="G53" s="343">
        <v>0</v>
      </c>
      <c r="H53" s="343">
        <v>0</v>
      </c>
      <c r="I53" s="343">
        <v>0</v>
      </c>
      <c r="J53" s="343">
        <v>0</v>
      </c>
      <c r="K53" s="343">
        <v>0</v>
      </c>
      <c r="L53" s="343">
        <v>0</v>
      </c>
      <c r="M53" s="343">
        <v>0</v>
      </c>
      <c r="N53" s="343">
        <v>0</v>
      </c>
      <c r="O53" s="343">
        <v>0</v>
      </c>
      <c r="P53" s="343">
        <v>0</v>
      </c>
      <c r="Q53" s="343">
        <v>0</v>
      </c>
      <c r="R53" s="343">
        <v>0</v>
      </c>
      <c r="S53" s="343">
        <v>0</v>
      </c>
      <c r="T53" s="343">
        <v>0</v>
      </c>
      <c r="U53" s="343">
        <v>0</v>
      </c>
      <c r="V53" s="343">
        <v>0</v>
      </c>
      <c r="W53" s="343">
        <v>0</v>
      </c>
      <c r="X53" s="343">
        <v>0</v>
      </c>
      <c r="Y53" s="343">
        <v>0</v>
      </c>
      <c r="Z53" s="343">
        <v>0</v>
      </c>
      <c r="AA53" s="343">
        <v>0</v>
      </c>
      <c r="AB53" s="343">
        <v>0</v>
      </c>
      <c r="AC53" s="343">
        <v>0</v>
      </c>
      <c r="AD53" s="343">
        <v>0</v>
      </c>
      <c r="AE53" s="343">
        <v>0</v>
      </c>
      <c r="AF53" s="343">
        <v>0</v>
      </c>
      <c r="AG53" s="343">
        <v>0</v>
      </c>
      <c r="AH53" s="343">
        <v>0</v>
      </c>
      <c r="AI53" s="343">
        <v>0</v>
      </c>
      <c r="AJ53" s="343">
        <v>0</v>
      </c>
      <c r="AK53" s="342">
        <f>IF(AK$3&gt;=Main!$B$14,100%,IF(AND(AK$3+$A53&gt;=Main!$B$19,AK$3&gt;=Main!$B$18),100%,0%))</f>
        <v>1</v>
      </c>
      <c r="AL53" s="341">
        <f>IF(AL$3&gt;=Main!$B$14,100%,IF(AND(AL$3+$A53&gt;=Main!$B$19,AL$3&gt;=Main!$B$18),100%,0%))</f>
        <v>1</v>
      </c>
      <c r="AM53" s="341">
        <f>IF(AM$3&gt;=Main!$B$14,100%,IF(AND(AM$3+$A53&gt;=Main!$B$19,AM$3&gt;=Main!$B$18),100%,0%))</f>
        <v>1</v>
      </c>
      <c r="AN53" s="341">
        <f>IF(AN$3&gt;=Main!$B$14,100%,IF(AND(AN$3+$A53&gt;=Main!$B$19,AN$3&gt;=Main!$B$18),100%,0%))</f>
        <v>1</v>
      </c>
      <c r="AO53" s="341">
        <f>IF(AO$3&gt;=Main!$B$14,100%,IF(AND(AO$3+$A53&gt;=Main!$B$19,AO$3&gt;=Main!$B$18),100%,0%))</f>
        <v>1</v>
      </c>
      <c r="AP53" s="341">
        <f>IF(AP$3&gt;=Main!$B$14,100%,IF(AND(AP$3+$A53&gt;=Main!$B$19,AP$3&gt;=Main!$B$18),100%,0%))</f>
        <v>1</v>
      </c>
      <c r="AQ53" s="341">
        <f>IF(AQ$3&gt;=Main!$B$14,100%,IF(AND(AQ$3+$A53&gt;=Main!$B$19,AQ$3&gt;=Main!$B$18),100%,0%))</f>
        <v>1</v>
      </c>
      <c r="AR53" s="341">
        <f>IF(AR$3&gt;=Main!$B$14,100%,IF(AND(AR$3+$A53&gt;=Main!$B$19,AR$3&gt;=Main!$B$18),100%,0%))</f>
        <v>1</v>
      </c>
      <c r="AS53" s="341">
        <f>IF(AS$3&gt;=Main!$B$14,100%,IF(AND(AS$3+$A53&gt;=Main!$B$19,AS$3&gt;=Main!$B$18),100%,0%))</f>
        <v>1</v>
      </c>
      <c r="AT53" s="341">
        <f>IF(AT$3&gt;=Main!$B$14,100%,IF(AND(AT$3+$A53&gt;=Main!$B$19,AT$3&gt;=Main!$B$18),100%,0%))</f>
        <v>1</v>
      </c>
      <c r="AU53" s="341">
        <f>IF(AU$3&gt;=Main!$B$14,100%,IF(AND(AU$3+$A53&gt;=Main!$B$19,AU$3&gt;=Main!$B$18),100%,0%))</f>
        <v>1</v>
      </c>
      <c r="AV53" s="341">
        <f>IF(AV$3&gt;=Main!$B$14,100%,IF(AND(AV$3+$A53&gt;=Main!$B$19,AV$3&gt;=Main!$B$18),100%,0%))</f>
        <v>1</v>
      </c>
      <c r="AW53" s="341">
        <f>IF(AW$3&gt;=Main!$B$14,100%,IF(AND(AW$3+$A53&gt;=Main!$B$19,AW$3&gt;=Main!$B$18),100%,0%))</f>
        <v>1</v>
      </c>
      <c r="AX53" s="341">
        <f>IF(AX$3&gt;=Main!$B$14,100%,IF(AND(AX$3+$A53&gt;=Main!$B$19,AX$3&gt;=Main!$B$18),100%,0%))</f>
        <v>1</v>
      </c>
      <c r="AY53" s="341">
        <f>IF(AY$3&gt;=Main!$B$14,100%,IF(AND(AY$3+$A53&gt;=Main!$B$19,AY$3&gt;=Main!$B$18),100%,0%))</f>
        <v>1</v>
      </c>
      <c r="AZ53" s="341">
        <f>IF(AZ$3&gt;=Main!$B$14,100%,IF(AND(AZ$3+$A53&gt;=Main!$B$19,AZ$3&gt;=Main!$B$18),100%,0%))</f>
        <v>1</v>
      </c>
      <c r="BA53" s="341">
        <f>IF(BA$3&gt;=Main!$B$14,100%,IF(AND(BA$3+$A53&gt;=Main!$B$19,BA$3&gt;=Main!$B$18),100%,0%))</f>
        <v>1</v>
      </c>
      <c r="BB53" s="341">
        <f>IF(BB$3&gt;=Main!$B$14,100%,IF(AND(BB$3+$A53&gt;=Main!$B$19,BB$3&gt;=Main!$B$18),100%,0%))</f>
        <v>1</v>
      </c>
      <c r="BC53" s="341">
        <f>IF(BC$3&gt;=Main!$B$14,100%,IF(AND(BC$3+$A53&gt;=Main!$B$19,BC$3&gt;=Main!$B$18),100%,0%))</f>
        <v>1</v>
      </c>
      <c r="BD53" s="341">
        <f>IF(BD$3&gt;=Main!$B$14,100%,IF(AND(BD$3+$A53&gt;=Main!$B$19,BD$3&gt;=Main!$B$18),100%,0%))</f>
        <v>1</v>
      </c>
      <c r="BE53" s="341">
        <f>IF(BE$3&gt;=Main!$B$14,100%,IF(AND(BE$3+$A53&gt;=Main!$B$19,BE$3&gt;=Main!$B$18),100%,0%))</f>
        <v>1</v>
      </c>
    </row>
    <row r="54" spans="1:57">
      <c r="A54" s="25">
        <v>53</v>
      </c>
      <c r="B54" s="343">
        <v>0</v>
      </c>
      <c r="C54" s="343">
        <v>0</v>
      </c>
      <c r="D54" s="343">
        <v>0</v>
      </c>
      <c r="E54" s="343">
        <v>0</v>
      </c>
      <c r="F54" s="343">
        <v>0</v>
      </c>
      <c r="G54" s="343">
        <v>0</v>
      </c>
      <c r="H54" s="343">
        <v>0</v>
      </c>
      <c r="I54" s="343">
        <v>0</v>
      </c>
      <c r="J54" s="343">
        <v>0</v>
      </c>
      <c r="K54" s="343">
        <v>0</v>
      </c>
      <c r="L54" s="343">
        <v>0</v>
      </c>
      <c r="M54" s="343">
        <v>0</v>
      </c>
      <c r="N54" s="343">
        <v>0</v>
      </c>
      <c r="O54" s="343">
        <v>0</v>
      </c>
      <c r="P54" s="343">
        <v>0</v>
      </c>
      <c r="Q54" s="343">
        <v>0</v>
      </c>
      <c r="R54" s="343">
        <v>0</v>
      </c>
      <c r="S54" s="343">
        <v>0</v>
      </c>
      <c r="T54" s="343">
        <v>0</v>
      </c>
      <c r="U54" s="343">
        <v>0</v>
      </c>
      <c r="V54" s="343">
        <v>0</v>
      </c>
      <c r="W54" s="343">
        <v>0</v>
      </c>
      <c r="X54" s="343">
        <v>0</v>
      </c>
      <c r="Y54" s="343">
        <v>0</v>
      </c>
      <c r="Z54" s="343">
        <v>0</v>
      </c>
      <c r="AA54" s="343">
        <v>0</v>
      </c>
      <c r="AB54" s="343">
        <v>0</v>
      </c>
      <c r="AC54" s="343">
        <v>0</v>
      </c>
      <c r="AD54" s="343">
        <v>0</v>
      </c>
      <c r="AE54" s="343">
        <v>0</v>
      </c>
      <c r="AF54" s="343">
        <v>0</v>
      </c>
      <c r="AG54" s="343">
        <v>0</v>
      </c>
      <c r="AH54" s="343">
        <v>0</v>
      </c>
      <c r="AI54" s="343">
        <v>0</v>
      </c>
      <c r="AJ54" s="343">
        <v>0</v>
      </c>
      <c r="AK54" s="342">
        <f>IF(AK$3&gt;=Main!$B$14,100%,IF(AND(AK$3+$A54&gt;=Main!$B$19,AK$3&gt;=Main!$B$18),100%,0%))</f>
        <v>1</v>
      </c>
      <c r="AL54" s="341">
        <f>IF(AL$3&gt;=Main!$B$14,100%,IF(AND(AL$3+$A54&gt;=Main!$B$19,AL$3&gt;=Main!$B$18),100%,0%))</f>
        <v>1</v>
      </c>
      <c r="AM54" s="341">
        <f>IF(AM$3&gt;=Main!$B$14,100%,IF(AND(AM$3+$A54&gt;=Main!$B$19,AM$3&gt;=Main!$B$18),100%,0%))</f>
        <v>1</v>
      </c>
      <c r="AN54" s="341">
        <f>IF(AN$3&gt;=Main!$B$14,100%,IF(AND(AN$3+$A54&gt;=Main!$B$19,AN$3&gt;=Main!$B$18),100%,0%))</f>
        <v>1</v>
      </c>
      <c r="AO54" s="341">
        <f>IF(AO$3&gt;=Main!$B$14,100%,IF(AND(AO$3+$A54&gt;=Main!$B$19,AO$3&gt;=Main!$B$18),100%,0%))</f>
        <v>1</v>
      </c>
      <c r="AP54" s="341">
        <f>IF(AP$3&gt;=Main!$B$14,100%,IF(AND(AP$3+$A54&gt;=Main!$B$19,AP$3&gt;=Main!$B$18),100%,0%))</f>
        <v>1</v>
      </c>
      <c r="AQ54" s="341">
        <f>IF(AQ$3&gt;=Main!$B$14,100%,IF(AND(AQ$3+$A54&gt;=Main!$B$19,AQ$3&gt;=Main!$B$18),100%,0%))</f>
        <v>1</v>
      </c>
      <c r="AR54" s="341">
        <f>IF(AR$3&gt;=Main!$B$14,100%,IF(AND(AR$3+$A54&gt;=Main!$B$19,AR$3&gt;=Main!$B$18),100%,0%))</f>
        <v>1</v>
      </c>
      <c r="AS54" s="341">
        <f>IF(AS$3&gt;=Main!$B$14,100%,IF(AND(AS$3+$A54&gt;=Main!$B$19,AS$3&gt;=Main!$B$18),100%,0%))</f>
        <v>1</v>
      </c>
      <c r="AT54" s="341">
        <f>IF(AT$3&gt;=Main!$B$14,100%,IF(AND(AT$3+$A54&gt;=Main!$B$19,AT$3&gt;=Main!$B$18),100%,0%))</f>
        <v>1</v>
      </c>
      <c r="AU54" s="341">
        <f>IF(AU$3&gt;=Main!$B$14,100%,IF(AND(AU$3+$A54&gt;=Main!$B$19,AU$3&gt;=Main!$B$18),100%,0%))</f>
        <v>1</v>
      </c>
      <c r="AV54" s="341">
        <f>IF(AV$3&gt;=Main!$B$14,100%,IF(AND(AV$3+$A54&gt;=Main!$B$19,AV$3&gt;=Main!$B$18),100%,0%))</f>
        <v>1</v>
      </c>
      <c r="AW54" s="341">
        <f>IF(AW$3&gt;=Main!$B$14,100%,IF(AND(AW$3+$A54&gt;=Main!$B$19,AW$3&gt;=Main!$B$18),100%,0%))</f>
        <v>1</v>
      </c>
      <c r="AX54" s="341">
        <f>IF(AX$3&gt;=Main!$B$14,100%,IF(AND(AX$3+$A54&gt;=Main!$B$19,AX$3&gt;=Main!$B$18),100%,0%))</f>
        <v>1</v>
      </c>
      <c r="AY54" s="341">
        <f>IF(AY$3&gt;=Main!$B$14,100%,IF(AND(AY$3+$A54&gt;=Main!$B$19,AY$3&gt;=Main!$B$18),100%,0%))</f>
        <v>1</v>
      </c>
      <c r="AZ54" s="341">
        <f>IF(AZ$3&gt;=Main!$B$14,100%,IF(AND(AZ$3+$A54&gt;=Main!$B$19,AZ$3&gt;=Main!$B$18),100%,0%))</f>
        <v>1</v>
      </c>
      <c r="BA54" s="341">
        <f>IF(BA$3&gt;=Main!$B$14,100%,IF(AND(BA$3+$A54&gt;=Main!$B$19,BA$3&gt;=Main!$B$18),100%,0%))</f>
        <v>1</v>
      </c>
      <c r="BB54" s="341">
        <f>IF(BB$3&gt;=Main!$B$14,100%,IF(AND(BB$3+$A54&gt;=Main!$B$19,BB$3&gt;=Main!$B$18),100%,0%))</f>
        <v>1</v>
      </c>
      <c r="BC54" s="341">
        <f>IF(BC$3&gt;=Main!$B$14,100%,IF(AND(BC$3+$A54&gt;=Main!$B$19,BC$3&gt;=Main!$B$18),100%,0%))</f>
        <v>1</v>
      </c>
      <c r="BD54" s="341">
        <f>IF(BD$3&gt;=Main!$B$14,100%,IF(AND(BD$3+$A54&gt;=Main!$B$19,BD$3&gt;=Main!$B$18),100%,0%))</f>
        <v>1</v>
      </c>
      <c r="BE54" s="341">
        <f>IF(BE$3&gt;=Main!$B$14,100%,IF(AND(BE$3+$A54&gt;=Main!$B$19,BE$3&gt;=Main!$B$18),100%,0%))</f>
        <v>1</v>
      </c>
    </row>
    <row r="55" spans="1:57">
      <c r="A55" s="25">
        <v>54</v>
      </c>
      <c r="B55" s="343">
        <v>0</v>
      </c>
      <c r="C55" s="343">
        <v>0</v>
      </c>
      <c r="D55" s="343">
        <v>0</v>
      </c>
      <c r="E55" s="343">
        <v>0</v>
      </c>
      <c r="F55" s="343">
        <v>0</v>
      </c>
      <c r="G55" s="343">
        <v>0</v>
      </c>
      <c r="H55" s="343">
        <v>0</v>
      </c>
      <c r="I55" s="343">
        <v>0</v>
      </c>
      <c r="J55" s="343">
        <v>0</v>
      </c>
      <c r="K55" s="343">
        <v>0</v>
      </c>
      <c r="L55" s="343">
        <v>0</v>
      </c>
      <c r="M55" s="343">
        <v>0</v>
      </c>
      <c r="N55" s="343">
        <v>0</v>
      </c>
      <c r="O55" s="343">
        <v>0</v>
      </c>
      <c r="P55" s="343">
        <v>0</v>
      </c>
      <c r="Q55" s="343">
        <v>0</v>
      </c>
      <c r="R55" s="343">
        <v>0</v>
      </c>
      <c r="S55" s="343">
        <v>0</v>
      </c>
      <c r="T55" s="343">
        <v>0</v>
      </c>
      <c r="U55" s="343">
        <v>0</v>
      </c>
      <c r="V55" s="343">
        <v>0</v>
      </c>
      <c r="W55" s="343">
        <v>0</v>
      </c>
      <c r="X55" s="343">
        <v>0</v>
      </c>
      <c r="Y55" s="343">
        <v>0</v>
      </c>
      <c r="Z55" s="343">
        <v>0</v>
      </c>
      <c r="AA55" s="343">
        <v>0</v>
      </c>
      <c r="AB55" s="343">
        <v>0</v>
      </c>
      <c r="AC55" s="343">
        <v>0</v>
      </c>
      <c r="AD55" s="343">
        <v>0</v>
      </c>
      <c r="AE55" s="343">
        <v>0</v>
      </c>
      <c r="AF55" s="343">
        <v>0</v>
      </c>
      <c r="AG55" s="343">
        <v>0</v>
      </c>
      <c r="AH55" s="343">
        <v>0</v>
      </c>
      <c r="AI55" s="343">
        <v>0</v>
      </c>
      <c r="AJ55" s="343">
        <v>0</v>
      </c>
      <c r="AK55" s="342">
        <f>IF(AK$3&gt;=Main!$B$14,100%,IF(AND(AK$3+$A55&gt;=Main!$B$19,AK$3&gt;=Main!$B$18),100%,0%))</f>
        <v>1</v>
      </c>
      <c r="AL55" s="341">
        <f>IF(AL$3&gt;=Main!$B$14,100%,IF(AND(AL$3+$A55&gt;=Main!$B$19,AL$3&gt;=Main!$B$18),100%,0%))</f>
        <v>1</v>
      </c>
      <c r="AM55" s="341">
        <f>IF(AM$3&gt;=Main!$B$14,100%,IF(AND(AM$3+$A55&gt;=Main!$B$19,AM$3&gt;=Main!$B$18),100%,0%))</f>
        <v>1</v>
      </c>
      <c r="AN55" s="341">
        <f>IF(AN$3&gt;=Main!$B$14,100%,IF(AND(AN$3+$A55&gt;=Main!$B$19,AN$3&gt;=Main!$B$18),100%,0%))</f>
        <v>1</v>
      </c>
      <c r="AO55" s="341">
        <f>IF(AO$3&gt;=Main!$B$14,100%,IF(AND(AO$3+$A55&gt;=Main!$B$19,AO$3&gt;=Main!$B$18),100%,0%))</f>
        <v>1</v>
      </c>
      <c r="AP55" s="341">
        <f>IF(AP$3&gt;=Main!$B$14,100%,IF(AND(AP$3+$A55&gt;=Main!$B$19,AP$3&gt;=Main!$B$18),100%,0%))</f>
        <v>1</v>
      </c>
      <c r="AQ55" s="341">
        <f>IF(AQ$3&gt;=Main!$B$14,100%,IF(AND(AQ$3+$A55&gt;=Main!$B$19,AQ$3&gt;=Main!$B$18),100%,0%))</f>
        <v>1</v>
      </c>
      <c r="AR55" s="341">
        <f>IF(AR$3&gt;=Main!$B$14,100%,IF(AND(AR$3+$A55&gt;=Main!$B$19,AR$3&gt;=Main!$B$18),100%,0%))</f>
        <v>1</v>
      </c>
      <c r="AS55" s="341">
        <f>IF(AS$3&gt;=Main!$B$14,100%,IF(AND(AS$3+$A55&gt;=Main!$B$19,AS$3&gt;=Main!$B$18),100%,0%))</f>
        <v>1</v>
      </c>
      <c r="AT55" s="341">
        <f>IF(AT$3&gt;=Main!$B$14,100%,IF(AND(AT$3+$A55&gt;=Main!$B$19,AT$3&gt;=Main!$B$18),100%,0%))</f>
        <v>1</v>
      </c>
      <c r="AU55" s="341">
        <f>IF(AU$3&gt;=Main!$B$14,100%,IF(AND(AU$3+$A55&gt;=Main!$B$19,AU$3&gt;=Main!$B$18),100%,0%))</f>
        <v>1</v>
      </c>
      <c r="AV55" s="341">
        <f>IF(AV$3&gt;=Main!$B$14,100%,IF(AND(AV$3+$A55&gt;=Main!$B$19,AV$3&gt;=Main!$B$18),100%,0%))</f>
        <v>1</v>
      </c>
      <c r="AW55" s="341">
        <f>IF(AW$3&gt;=Main!$B$14,100%,IF(AND(AW$3+$A55&gt;=Main!$B$19,AW$3&gt;=Main!$B$18),100%,0%))</f>
        <v>1</v>
      </c>
      <c r="AX55" s="341">
        <f>IF(AX$3&gt;=Main!$B$14,100%,IF(AND(AX$3+$A55&gt;=Main!$B$19,AX$3&gt;=Main!$B$18),100%,0%))</f>
        <v>1</v>
      </c>
      <c r="AY55" s="341">
        <f>IF(AY$3&gt;=Main!$B$14,100%,IF(AND(AY$3+$A55&gt;=Main!$B$19,AY$3&gt;=Main!$B$18),100%,0%))</f>
        <v>1</v>
      </c>
      <c r="AZ55" s="341">
        <f>IF(AZ$3&gt;=Main!$B$14,100%,IF(AND(AZ$3+$A55&gt;=Main!$B$19,AZ$3&gt;=Main!$B$18),100%,0%))</f>
        <v>1</v>
      </c>
      <c r="BA55" s="341">
        <f>IF(BA$3&gt;=Main!$B$14,100%,IF(AND(BA$3+$A55&gt;=Main!$B$19,BA$3&gt;=Main!$B$18),100%,0%))</f>
        <v>1</v>
      </c>
      <c r="BB55" s="341">
        <f>IF(BB$3&gt;=Main!$B$14,100%,IF(AND(BB$3+$A55&gt;=Main!$B$19,BB$3&gt;=Main!$B$18),100%,0%))</f>
        <v>1</v>
      </c>
      <c r="BC55" s="341">
        <f>IF(BC$3&gt;=Main!$B$14,100%,IF(AND(BC$3+$A55&gt;=Main!$B$19,BC$3&gt;=Main!$B$18),100%,0%))</f>
        <v>1</v>
      </c>
      <c r="BD55" s="341">
        <f>IF(BD$3&gt;=Main!$B$14,100%,IF(AND(BD$3+$A55&gt;=Main!$B$19,BD$3&gt;=Main!$B$18),100%,0%))</f>
        <v>1</v>
      </c>
      <c r="BE55" s="341">
        <f>IF(BE$3&gt;=Main!$B$14,100%,IF(AND(BE$3+$A55&gt;=Main!$B$19,BE$3&gt;=Main!$B$18),100%,0%))</f>
        <v>1</v>
      </c>
    </row>
    <row r="56" spans="1:57">
      <c r="A56" s="25">
        <v>55</v>
      </c>
      <c r="B56" s="343">
        <v>0</v>
      </c>
      <c r="C56" s="343">
        <v>0</v>
      </c>
      <c r="D56" s="343">
        <v>0</v>
      </c>
      <c r="E56" s="343">
        <v>0</v>
      </c>
      <c r="F56" s="343">
        <v>0</v>
      </c>
      <c r="G56" s="343">
        <v>0</v>
      </c>
      <c r="H56" s="343">
        <v>0</v>
      </c>
      <c r="I56" s="343">
        <v>0</v>
      </c>
      <c r="J56" s="343">
        <v>0</v>
      </c>
      <c r="K56" s="343">
        <v>0</v>
      </c>
      <c r="L56" s="343">
        <v>0</v>
      </c>
      <c r="M56" s="343">
        <v>0</v>
      </c>
      <c r="N56" s="343">
        <v>0</v>
      </c>
      <c r="O56" s="343">
        <v>0</v>
      </c>
      <c r="P56" s="343">
        <v>0</v>
      </c>
      <c r="Q56" s="343">
        <v>0</v>
      </c>
      <c r="R56" s="343">
        <v>0</v>
      </c>
      <c r="S56" s="343">
        <v>0</v>
      </c>
      <c r="T56" s="343">
        <v>0</v>
      </c>
      <c r="U56" s="343">
        <v>0</v>
      </c>
      <c r="V56" s="343">
        <v>0</v>
      </c>
      <c r="W56" s="343">
        <v>0</v>
      </c>
      <c r="X56" s="343">
        <v>0</v>
      </c>
      <c r="Y56" s="343">
        <v>0</v>
      </c>
      <c r="Z56" s="343">
        <v>0</v>
      </c>
      <c r="AA56" s="343">
        <v>0</v>
      </c>
      <c r="AB56" s="343">
        <v>0</v>
      </c>
      <c r="AC56" s="343">
        <v>0</v>
      </c>
      <c r="AD56" s="343">
        <v>0</v>
      </c>
      <c r="AE56" s="343">
        <v>0</v>
      </c>
      <c r="AF56" s="343">
        <v>0</v>
      </c>
      <c r="AG56" s="343">
        <v>0</v>
      </c>
      <c r="AH56" s="343">
        <v>0</v>
      </c>
      <c r="AI56" s="343">
        <v>0</v>
      </c>
      <c r="AJ56" s="343">
        <v>0</v>
      </c>
      <c r="AK56" s="342">
        <f>IF(AK$3&gt;=Main!$B$14,100%,IF(AND(AK$3+$A56&gt;=Main!$B$19,AK$3&gt;=Main!$B$18),100%,0%))</f>
        <v>1</v>
      </c>
      <c r="AL56" s="341">
        <f>IF(AL$3&gt;=Main!$B$14,100%,IF(AND(AL$3+$A56&gt;=Main!$B$19,AL$3&gt;=Main!$B$18),100%,0%))</f>
        <v>1</v>
      </c>
      <c r="AM56" s="341">
        <f>IF(AM$3&gt;=Main!$B$14,100%,IF(AND(AM$3+$A56&gt;=Main!$B$19,AM$3&gt;=Main!$B$18),100%,0%))</f>
        <v>1</v>
      </c>
      <c r="AN56" s="341">
        <f>IF(AN$3&gt;=Main!$B$14,100%,IF(AND(AN$3+$A56&gt;=Main!$B$19,AN$3&gt;=Main!$B$18),100%,0%))</f>
        <v>1</v>
      </c>
      <c r="AO56" s="341">
        <f>IF(AO$3&gt;=Main!$B$14,100%,IF(AND(AO$3+$A56&gt;=Main!$B$19,AO$3&gt;=Main!$B$18),100%,0%))</f>
        <v>1</v>
      </c>
      <c r="AP56" s="341">
        <f>IF(AP$3&gt;=Main!$B$14,100%,IF(AND(AP$3+$A56&gt;=Main!$B$19,AP$3&gt;=Main!$B$18),100%,0%))</f>
        <v>1</v>
      </c>
      <c r="AQ56" s="341">
        <f>IF(AQ$3&gt;=Main!$B$14,100%,IF(AND(AQ$3+$A56&gt;=Main!$B$19,AQ$3&gt;=Main!$B$18),100%,0%))</f>
        <v>1</v>
      </c>
      <c r="AR56" s="341">
        <f>IF(AR$3&gt;=Main!$B$14,100%,IF(AND(AR$3+$A56&gt;=Main!$B$19,AR$3&gt;=Main!$B$18),100%,0%))</f>
        <v>1</v>
      </c>
      <c r="AS56" s="341">
        <f>IF(AS$3&gt;=Main!$B$14,100%,IF(AND(AS$3+$A56&gt;=Main!$B$19,AS$3&gt;=Main!$B$18),100%,0%))</f>
        <v>1</v>
      </c>
      <c r="AT56" s="341">
        <f>IF(AT$3&gt;=Main!$B$14,100%,IF(AND(AT$3+$A56&gt;=Main!$B$19,AT$3&gt;=Main!$B$18),100%,0%))</f>
        <v>1</v>
      </c>
      <c r="AU56" s="341">
        <f>IF(AU$3&gt;=Main!$B$14,100%,IF(AND(AU$3+$A56&gt;=Main!$B$19,AU$3&gt;=Main!$B$18),100%,0%))</f>
        <v>1</v>
      </c>
      <c r="AV56" s="341">
        <f>IF(AV$3&gt;=Main!$B$14,100%,IF(AND(AV$3+$A56&gt;=Main!$B$19,AV$3&gt;=Main!$B$18),100%,0%))</f>
        <v>1</v>
      </c>
      <c r="AW56" s="341">
        <f>IF(AW$3&gt;=Main!$B$14,100%,IF(AND(AW$3+$A56&gt;=Main!$B$19,AW$3&gt;=Main!$B$18),100%,0%))</f>
        <v>1</v>
      </c>
      <c r="AX56" s="341">
        <f>IF(AX$3&gt;=Main!$B$14,100%,IF(AND(AX$3+$A56&gt;=Main!$B$19,AX$3&gt;=Main!$B$18),100%,0%))</f>
        <v>1</v>
      </c>
      <c r="AY56" s="341">
        <f>IF(AY$3&gt;=Main!$B$14,100%,IF(AND(AY$3+$A56&gt;=Main!$B$19,AY$3&gt;=Main!$B$18),100%,0%))</f>
        <v>1</v>
      </c>
      <c r="AZ56" s="341">
        <f>IF(AZ$3&gt;=Main!$B$14,100%,IF(AND(AZ$3+$A56&gt;=Main!$B$19,AZ$3&gt;=Main!$B$18),100%,0%))</f>
        <v>1</v>
      </c>
      <c r="BA56" s="341">
        <f>IF(BA$3&gt;=Main!$B$14,100%,IF(AND(BA$3+$A56&gt;=Main!$B$19,BA$3&gt;=Main!$B$18),100%,0%))</f>
        <v>1</v>
      </c>
      <c r="BB56" s="341">
        <f>IF(BB$3&gt;=Main!$B$14,100%,IF(AND(BB$3+$A56&gt;=Main!$B$19,BB$3&gt;=Main!$B$18),100%,0%))</f>
        <v>1</v>
      </c>
      <c r="BC56" s="341">
        <f>IF(BC$3&gt;=Main!$B$14,100%,IF(AND(BC$3+$A56&gt;=Main!$B$19,BC$3&gt;=Main!$B$18),100%,0%))</f>
        <v>1</v>
      </c>
      <c r="BD56" s="341">
        <f>IF(BD$3&gt;=Main!$B$14,100%,IF(AND(BD$3+$A56&gt;=Main!$B$19,BD$3&gt;=Main!$B$18),100%,0%))</f>
        <v>1</v>
      </c>
      <c r="BE56" s="341">
        <f>IF(BE$3&gt;=Main!$B$14,100%,IF(AND(BE$3+$A56&gt;=Main!$B$19,BE$3&gt;=Main!$B$18),100%,0%))</f>
        <v>1</v>
      </c>
    </row>
    <row r="57" spans="1:57">
      <c r="A57" s="25">
        <f>A56+1</f>
        <v>56</v>
      </c>
      <c r="B57" s="343">
        <v>0</v>
      </c>
      <c r="C57" s="343">
        <v>0</v>
      </c>
      <c r="D57" s="343">
        <v>0</v>
      </c>
      <c r="E57" s="343">
        <v>0</v>
      </c>
      <c r="F57" s="343">
        <v>0</v>
      </c>
      <c r="G57" s="343">
        <v>0</v>
      </c>
      <c r="H57" s="343">
        <v>0</v>
      </c>
      <c r="I57" s="343">
        <v>0</v>
      </c>
      <c r="J57" s="343">
        <v>0</v>
      </c>
      <c r="K57" s="343">
        <v>0</v>
      </c>
      <c r="L57" s="343">
        <v>0</v>
      </c>
      <c r="M57" s="343">
        <v>0</v>
      </c>
      <c r="N57" s="343">
        <v>0</v>
      </c>
      <c r="O57" s="343">
        <v>0</v>
      </c>
      <c r="P57" s="343">
        <v>0</v>
      </c>
      <c r="Q57" s="343">
        <v>0</v>
      </c>
      <c r="R57" s="343">
        <v>0</v>
      </c>
      <c r="S57" s="343">
        <v>0</v>
      </c>
      <c r="T57" s="343">
        <v>0</v>
      </c>
      <c r="U57" s="343">
        <v>0</v>
      </c>
      <c r="V57" s="343">
        <v>0</v>
      </c>
      <c r="W57" s="343">
        <v>0</v>
      </c>
      <c r="X57" s="343">
        <v>0</v>
      </c>
      <c r="Y57" s="343">
        <v>0</v>
      </c>
      <c r="Z57" s="343">
        <v>0</v>
      </c>
      <c r="AA57" s="343">
        <v>0</v>
      </c>
      <c r="AB57" s="343">
        <v>0</v>
      </c>
      <c r="AC57" s="343">
        <v>0</v>
      </c>
      <c r="AD57" s="343">
        <v>0</v>
      </c>
      <c r="AE57" s="343">
        <v>0</v>
      </c>
      <c r="AF57" s="343">
        <v>0</v>
      </c>
      <c r="AG57" s="343">
        <v>0</v>
      </c>
      <c r="AH57" s="343">
        <v>0</v>
      </c>
      <c r="AI57" s="343">
        <v>0</v>
      </c>
      <c r="AJ57" s="343">
        <v>0</v>
      </c>
      <c r="AK57" s="342">
        <f>IF(AK$3&gt;=Main!$B$14,100%,IF(AND(AK$3+$A57&gt;=Main!$B$19,AK$3&gt;=Main!$B$18),100%,0%))</f>
        <v>1</v>
      </c>
      <c r="AL57" s="341">
        <f>IF(AL$3&gt;=Main!$B$14,100%,IF(AND(AL$3+$A57&gt;=Main!$B$19,AL$3&gt;=Main!$B$18),100%,0%))</f>
        <v>1</v>
      </c>
      <c r="AM57" s="341">
        <f>IF(AM$3&gt;=Main!$B$14,100%,IF(AND(AM$3+$A57&gt;=Main!$B$19,AM$3&gt;=Main!$B$18),100%,0%))</f>
        <v>1</v>
      </c>
      <c r="AN57" s="341">
        <f>IF(AN$3&gt;=Main!$B$14,100%,IF(AND(AN$3+$A57&gt;=Main!$B$19,AN$3&gt;=Main!$B$18),100%,0%))</f>
        <v>1</v>
      </c>
      <c r="AO57" s="341">
        <f>IF(AO$3&gt;=Main!$B$14,100%,IF(AND(AO$3+$A57&gt;=Main!$B$19,AO$3&gt;=Main!$B$18),100%,0%))</f>
        <v>1</v>
      </c>
      <c r="AP57" s="341">
        <f>IF(AP$3&gt;=Main!$B$14,100%,IF(AND(AP$3+$A57&gt;=Main!$B$19,AP$3&gt;=Main!$B$18),100%,0%))</f>
        <v>1</v>
      </c>
      <c r="AQ57" s="341">
        <f>IF(AQ$3&gt;=Main!$B$14,100%,IF(AND(AQ$3+$A57&gt;=Main!$B$19,AQ$3&gt;=Main!$B$18),100%,0%))</f>
        <v>1</v>
      </c>
      <c r="AR57" s="341">
        <f>IF(AR$3&gt;=Main!$B$14,100%,IF(AND(AR$3+$A57&gt;=Main!$B$19,AR$3&gt;=Main!$B$18),100%,0%))</f>
        <v>1</v>
      </c>
      <c r="AS57" s="341">
        <f>IF(AS$3&gt;=Main!$B$14,100%,IF(AND(AS$3+$A57&gt;=Main!$B$19,AS$3&gt;=Main!$B$18),100%,0%))</f>
        <v>1</v>
      </c>
      <c r="AT57" s="341">
        <f>IF(AT$3&gt;=Main!$B$14,100%,IF(AND(AT$3+$A57&gt;=Main!$B$19,AT$3&gt;=Main!$B$18),100%,0%))</f>
        <v>1</v>
      </c>
      <c r="AU57" s="341">
        <f>IF(AU$3&gt;=Main!$B$14,100%,IF(AND(AU$3+$A57&gt;=Main!$B$19,AU$3&gt;=Main!$B$18),100%,0%))</f>
        <v>1</v>
      </c>
      <c r="AV57" s="341">
        <f>IF(AV$3&gt;=Main!$B$14,100%,IF(AND(AV$3+$A57&gt;=Main!$B$19,AV$3&gt;=Main!$B$18),100%,0%))</f>
        <v>1</v>
      </c>
      <c r="AW57" s="341">
        <f>IF(AW$3&gt;=Main!$B$14,100%,IF(AND(AW$3+$A57&gt;=Main!$B$19,AW$3&gt;=Main!$B$18),100%,0%))</f>
        <v>1</v>
      </c>
      <c r="AX57" s="341">
        <f>IF(AX$3&gt;=Main!$B$14,100%,IF(AND(AX$3+$A57&gt;=Main!$B$19,AX$3&gt;=Main!$B$18),100%,0%))</f>
        <v>1</v>
      </c>
      <c r="AY57" s="341">
        <f>IF(AY$3&gt;=Main!$B$14,100%,IF(AND(AY$3+$A57&gt;=Main!$B$19,AY$3&gt;=Main!$B$18),100%,0%))</f>
        <v>1</v>
      </c>
      <c r="AZ57" s="341">
        <f>IF(AZ$3&gt;=Main!$B$14,100%,IF(AND(AZ$3+$A57&gt;=Main!$B$19,AZ$3&gt;=Main!$B$18),100%,0%))</f>
        <v>1</v>
      </c>
      <c r="BA57" s="341">
        <f>IF(BA$3&gt;=Main!$B$14,100%,IF(AND(BA$3+$A57&gt;=Main!$B$19,BA$3&gt;=Main!$B$18),100%,0%))</f>
        <v>1</v>
      </c>
      <c r="BB57" s="341">
        <f>IF(BB$3&gt;=Main!$B$14,100%,IF(AND(BB$3+$A57&gt;=Main!$B$19,BB$3&gt;=Main!$B$18),100%,0%))</f>
        <v>1</v>
      </c>
      <c r="BC57" s="341">
        <f>IF(BC$3&gt;=Main!$B$14,100%,IF(AND(BC$3+$A57&gt;=Main!$B$19,BC$3&gt;=Main!$B$18),100%,0%))</f>
        <v>1</v>
      </c>
      <c r="BD57" s="341">
        <f>IF(BD$3&gt;=Main!$B$14,100%,IF(AND(BD$3+$A57&gt;=Main!$B$19,BD$3&gt;=Main!$B$18),100%,0%))</f>
        <v>1</v>
      </c>
      <c r="BE57" s="341">
        <f>IF(BE$3&gt;=Main!$B$14,100%,IF(AND(BE$3+$A57&gt;=Main!$B$19,BE$3&gt;=Main!$B$18),100%,0%))</f>
        <v>1</v>
      </c>
    </row>
    <row r="58" spans="1:57">
      <c r="A58" s="25">
        <f t="shared" ref="A58:A61" si="1">A57+1</f>
        <v>57</v>
      </c>
      <c r="B58" s="343">
        <v>0</v>
      </c>
      <c r="C58" s="343">
        <v>0</v>
      </c>
      <c r="D58" s="343">
        <v>0</v>
      </c>
      <c r="E58" s="343">
        <v>0</v>
      </c>
      <c r="F58" s="343">
        <v>0</v>
      </c>
      <c r="G58" s="343">
        <v>0</v>
      </c>
      <c r="H58" s="343">
        <v>0</v>
      </c>
      <c r="I58" s="343">
        <v>0</v>
      </c>
      <c r="J58" s="343">
        <v>0</v>
      </c>
      <c r="K58" s="343">
        <v>0</v>
      </c>
      <c r="L58" s="343">
        <v>0</v>
      </c>
      <c r="M58" s="343">
        <v>0</v>
      </c>
      <c r="N58" s="343">
        <v>0</v>
      </c>
      <c r="O58" s="343">
        <v>0</v>
      </c>
      <c r="P58" s="343">
        <v>0</v>
      </c>
      <c r="Q58" s="343">
        <v>0</v>
      </c>
      <c r="R58" s="343">
        <v>0</v>
      </c>
      <c r="S58" s="343">
        <v>0</v>
      </c>
      <c r="T58" s="343">
        <v>0</v>
      </c>
      <c r="U58" s="343">
        <v>0</v>
      </c>
      <c r="V58" s="343">
        <v>0</v>
      </c>
      <c r="W58" s="343">
        <v>0</v>
      </c>
      <c r="X58" s="343">
        <v>0</v>
      </c>
      <c r="Y58" s="343">
        <v>0</v>
      </c>
      <c r="Z58" s="343">
        <v>0</v>
      </c>
      <c r="AA58" s="343">
        <v>0</v>
      </c>
      <c r="AB58" s="343">
        <v>0</v>
      </c>
      <c r="AC58" s="343">
        <v>0</v>
      </c>
      <c r="AD58" s="343">
        <v>0</v>
      </c>
      <c r="AE58" s="343">
        <v>0</v>
      </c>
      <c r="AF58" s="343">
        <v>0</v>
      </c>
      <c r="AG58" s="343">
        <v>0</v>
      </c>
      <c r="AH58" s="343">
        <v>0</v>
      </c>
      <c r="AI58" s="343">
        <v>0</v>
      </c>
      <c r="AJ58" s="343">
        <v>0</v>
      </c>
      <c r="AK58" s="342">
        <f>IF(AK$3&gt;=Main!$B$14,100%,IF(AND(AK$3+$A58&gt;=Main!$B$19,AK$3&gt;=Main!$B$18),100%,0%))</f>
        <v>1</v>
      </c>
      <c r="AL58" s="341">
        <f>IF(AL$3&gt;=Main!$B$14,100%,IF(AND(AL$3+$A58&gt;=Main!$B$19,AL$3&gt;=Main!$B$18),100%,0%))</f>
        <v>1</v>
      </c>
      <c r="AM58" s="341">
        <f>IF(AM$3&gt;=Main!$B$14,100%,IF(AND(AM$3+$A58&gt;=Main!$B$19,AM$3&gt;=Main!$B$18),100%,0%))</f>
        <v>1</v>
      </c>
      <c r="AN58" s="341">
        <f>IF(AN$3&gt;=Main!$B$14,100%,IF(AND(AN$3+$A58&gt;=Main!$B$19,AN$3&gt;=Main!$B$18),100%,0%))</f>
        <v>1</v>
      </c>
      <c r="AO58" s="341">
        <f>IF(AO$3&gt;=Main!$B$14,100%,IF(AND(AO$3+$A58&gt;=Main!$B$19,AO$3&gt;=Main!$B$18),100%,0%))</f>
        <v>1</v>
      </c>
      <c r="AP58" s="341">
        <f>IF(AP$3&gt;=Main!$B$14,100%,IF(AND(AP$3+$A58&gt;=Main!$B$19,AP$3&gt;=Main!$B$18),100%,0%))</f>
        <v>1</v>
      </c>
      <c r="AQ58" s="341">
        <f>IF(AQ$3&gt;=Main!$B$14,100%,IF(AND(AQ$3+$A58&gt;=Main!$B$19,AQ$3&gt;=Main!$B$18),100%,0%))</f>
        <v>1</v>
      </c>
      <c r="AR58" s="341">
        <f>IF(AR$3&gt;=Main!$B$14,100%,IF(AND(AR$3+$A58&gt;=Main!$B$19,AR$3&gt;=Main!$B$18),100%,0%))</f>
        <v>1</v>
      </c>
      <c r="AS58" s="341">
        <f>IF(AS$3&gt;=Main!$B$14,100%,IF(AND(AS$3+$A58&gt;=Main!$B$19,AS$3&gt;=Main!$B$18),100%,0%))</f>
        <v>1</v>
      </c>
      <c r="AT58" s="341">
        <f>IF(AT$3&gt;=Main!$B$14,100%,IF(AND(AT$3+$A58&gt;=Main!$B$19,AT$3&gt;=Main!$B$18),100%,0%))</f>
        <v>1</v>
      </c>
      <c r="AU58" s="341">
        <f>IF(AU$3&gt;=Main!$B$14,100%,IF(AND(AU$3+$A58&gt;=Main!$B$19,AU$3&gt;=Main!$B$18),100%,0%))</f>
        <v>1</v>
      </c>
      <c r="AV58" s="341">
        <f>IF(AV$3&gt;=Main!$B$14,100%,IF(AND(AV$3+$A58&gt;=Main!$B$19,AV$3&gt;=Main!$B$18),100%,0%))</f>
        <v>1</v>
      </c>
      <c r="AW58" s="341">
        <f>IF(AW$3&gt;=Main!$B$14,100%,IF(AND(AW$3+$A58&gt;=Main!$B$19,AW$3&gt;=Main!$B$18),100%,0%))</f>
        <v>1</v>
      </c>
      <c r="AX58" s="341">
        <f>IF(AX$3&gt;=Main!$B$14,100%,IF(AND(AX$3+$A58&gt;=Main!$B$19,AX$3&gt;=Main!$B$18),100%,0%))</f>
        <v>1</v>
      </c>
      <c r="AY58" s="341">
        <f>IF(AY$3&gt;=Main!$B$14,100%,IF(AND(AY$3+$A58&gt;=Main!$B$19,AY$3&gt;=Main!$B$18),100%,0%))</f>
        <v>1</v>
      </c>
      <c r="AZ58" s="341">
        <f>IF(AZ$3&gt;=Main!$B$14,100%,IF(AND(AZ$3+$A58&gt;=Main!$B$19,AZ$3&gt;=Main!$B$18),100%,0%))</f>
        <v>1</v>
      </c>
      <c r="BA58" s="341">
        <f>IF(BA$3&gt;=Main!$B$14,100%,IF(AND(BA$3+$A58&gt;=Main!$B$19,BA$3&gt;=Main!$B$18),100%,0%))</f>
        <v>1</v>
      </c>
      <c r="BB58" s="341">
        <f>IF(BB$3&gt;=Main!$B$14,100%,IF(AND(BB$3+$A58&gt;=Main!$B$19,BB$3&gt;=Main!$B$18),100%,0%))</f>
        <v>1</v>
      </c>
      <c r="BC58" s="341">
        <f>IF(BC$3&gt;=Main!$B$14,100%,IF(AND(BC$3+$A58&gt;=Main!$B$19,BC$3&gt;=Main!$B$18),100%,0%))</f>
        <v>1</v>
      </c>
      <c r="BD58" s="341">
        <f>IF(BD$3&gt;=Main!$B$14,100%,IF(AND(BD$3+$A58&gt;=Main!$B$19,BD$3&gt;=Main!$B$18),100%,0%))</f>
        <v>1</v>
      </c>
      <c r="BE58" s="341">
        <f>IF(BE$3&gt;=Main!$B$14,100%,IF(AND(BE$3+$A58&gt;=Main!$B$19,BE$3&gt;=Main!$B$18),100%,0%))</f>
        <v>1</v>
      </c>
    </row>
    <row r="59" spans="1:57">
      <c r="A59" s="25">
        <f t="shared" si="1"/>
        <v>58</v>
      </c>
      <c r="B59" s="343">
        <v>0</v>
      </c>
      <c r="C59" s="343">
        <v>0</v>
      </c>
      <c r="D59" s="343">
        <v>0</v>
      </c>
      <c r="E59" s="343">
        <v>0</v>
      </c>
      <c r="F59" s="343">
        <v>0</v>
      </c>
      <c r="G59" s="343">
        <v>0</v>
      </c>
      <c r="H59" s="343">
        <v>0</v>
      </c>
      <c r="I59" s="343">
        <v>0</v>
      </c>
      <c r="J59" s="343">
        <v>0</v>
      </c>
      <c r="K59" s="343">
        <v>0</v>
      </c>
      <c r="L59" s="343">
        <v>0</v>
      </c>
      <c r="M59" s="343">
        <v>0</v>
      </c>
      <c r="N59" s="343">
        <v>0</v>
      </c>
      <c r="O59" s="343">
        <v>0</v>
      </c>
      <c r="P59" s="343">
        <v>0</v>
      </c>
      <c r="Q59" s="343">
        <v>0</v>
      </c>
      <c r="R59" s="343">
        <v>0</v>
      </c>
      <c r="S59" s="343">
        <v>0</v>
      </c>
      <c r="T59" s="343">
        <v>0</v>
      </c>
      <c r="U59" s="343">
        <v>0</v>
      </c>
      <c r="V59" s="343">
        <v>0</v>
      </c>
      <c r="W59" s="343">
        <v>0</v>
      </c>
      <c r="X59" s="343">
        <v>0</v>
      </c>
      <c r="Y59" s="343">
        <v>0</v>
      </c>
      <c r="Z59" s="343">
        <v>0</v>
      </c>
      <c r="AA59" s="343">
        <v>0</v>
      </c>
      <c r="AB59" s="343">
        <v>0</v>
      </c>
      <c r="AC59" s="343">
        <v>0</v>
      </c>
      <c r="AD59" s="343">
        <v>0</v>
      </c>
      <c r="AE59" s="343">
        <v>0</v>
      </c>
      <c r="AF59" s="343">
        <v>0</v>
      </c>
      <c r="AG59" s="343">
        <v>0</v>
      </c>
      <c r="AH59" s="343">
        <v>0</v>
      </c>
      <c r="AI59" s="343">
        <v>0</v>
      </c>
      <c r="AJ59" s="343">
        <v>0</v>
      </c>
      <c r="AK59" s="342">
        <f>IF(AK$3&gt;=Main!$B$14,100%,IF(AND(AK$3+$A59&gt;=Main!$B$19,AK$3&gt;=Main!$B$18),100%,0%))</f>
        <v>1</v>
      </c>
      <c r="AL59" s="341">
        <f>IF(AL$3&gt;=Main!$B$14,100%,IF(AND(AL$3+$A59&gt;=Main!$B$19,AL$3&gt;=Main!$B$18),100%,0%))</f>
        <v>1</v>
      </c>
      <c r="AM59" s="341">
        <f>IF(AM$3&gt;=Main!$B$14,100%,IF(AND(AM$3+$A59&gt;=Main!$B$19,AM$3&gt;=Main!$B$18),100%,0%))</f>
        <v>1</v>
      </c>
      <c r="AN59" s="341">
        <f>IF(AN$3&gt;=Main!$B$14,100%,IF(AND(AN$3+$A59&gt;=Main!$B$19,AN$3&gt;=Main!$B$18),100%,0%))</f>
        <v>1</v>
      </c>
      <c r="AO59" s="341">
        <f>IF(AO$3&gt;=Main!$B$14,100%,IF(AND(AO$3+$A59&gt;=Main!$B$19,AO$3&gt;=Main!$B$18),100%,0%))</f>
        <v>1</v>
      </c>
      <c r="AP59" s="341">
        <f>IF(AP$3&gt;=Main!$B$14,100%,IF(AND(AP$3+$A59&gt;=Main!$B$19,AP$3&gt;=Main!$B$18),100%,0%))</f>
        <v>1</v>
      </c>
      <c r="AQ59" s="341">
        <f>IF(AQ$3&gt;=Main!$B$14,100%,IF(AND(AQ$3+$A59&gt;=Main!$B$19,AQ$3&gt;=Main!$B$18),100%,0%))</f>
        <v>1</v>
      </c>
      <c r="AR59" s="341">
        <f>IF(AR$3&gt;=Main!$B$14,100%,IF(AND(AR$3+$A59&gt;=Main!$B$19,AR$3&gt;=Main!$B$18),100%,0%))</f>
        <v>1</v>
      </c>
      <c r="AS59" s="341">
        <f>IF(AS$3&gt;=Main!$B$14,100%,IF(AND(AS$3+$A59&gt;=Main!$B$19,AS$3&gt;=Main!$B$18),100%,0%))</f>
        <v>1</v>
      </c>
      <c r="AT59" s="341">
        <f>IF(AT$3&gt;=Main!$B$14,100%,IF(AND(AT$3+$A59&gt;=Main!$B$19,AT$3&gt;=Main!$B$18),100%,0%))</f>
        <v>1</v>
      </c>
      <c r="AU59" s="341">
        <f>IF(AU$3&gt;=Main!$B$14,100%,IF(AND(AU$3+$A59&gt;=Main!$B$19,AU$3&gt;=Main!$B$18),100%,0%))</f>
        <v>1</v>
      </c>
      <c r="AV59" s="341">
        <f>IF(AV$3&gt;=Main!$B$14,100%,IF(AND(AV$3+$A59&gt;=Main!$B$19,AV$3&gt;=Main!$B$18),100%,0%))</f>
        <v>1</v>
      </c>
      <c r="AW59" s="341">
        <f>IF(AW$3&gt;=Main!$B$14,100%,IF(AND(AW$3+$A59&gt;=Main!$B$19,AW$3&gt;=Main!$B$18),100%,0%))</f>
        <v>1</v>
      </c>
      <c r="AX59" s="341">
        <f>IF(AX$3&gt;=Main!$B$14,100%,IF(AND(AX$3+$A59&gt;=Main!$B$19,AX$3&gt;=Main!$B$18),100%,0%))</f>
        <v>1</v>
      </c>
      <c r="AY59" s="341">
        <f>IF(AY$3&gt;=Main!$B$14,100%,IF(AND(AY$3+$A59&gt;=Main!$B$19,AY$3&gt;=Main!$B$18),100%,0%))</f>
        <v>1</v>
      </c>
      <c r="AZ59" s="341">
        <f>IF(AZ$3&gt;=Main!$B$14,100%,IF(AND(AZ$3+$A59&gt;=Main!$B$19,AZ$3&gt;=Main!$B$18),100%,0%))</f>
        <v>1</v>
      </c>
      <c r="BA59" s="341">
        <f>IF(BA$3&gt;=Main!$B$14,100%,IF(AND(BA$3+$A59&gt;=Main!$B$19,BA$3&gt;=Main!$B$18),100%,0%))</f>
        <v>1</v>
      </c>
      <c r="BB59" s="341">
        <f>IF(BB$3&gt;=Main!$B$14,100%,IF(AND(BB$3+$A59&gt;=Main!$B$19,BB$3&gt;=Main!$B$18),100%,0%))</f>
        <v>1</v>
      </c>
      <c r="BC59" s="341">
        <f>IF(BC$3&gt;=Main!$B$14,100%,IF(AND(BC$3+$A59&gt;=Main!$B$19,BC$3&gt;=Main!$B$18),100%,0%))</f>
        <v>1</v>
      </c>
      <c r="BD59" s="341">
        <f>IF(BD$3&gt;=Main!$B$14,100%,IF(AND(BD$3+$A59&gt;=Main!$B$19,BD$3&gt;=Main!$B$18),100%,0%))</f>
        <v>1</v>
      </c>
      <c r="BE59" s="341">
        <f>IF(BE$3&gt;=Main!$B$14,100%,IF(AND(BE$3+$A59&gt;=Main!$B$19,BE$3&gt;=Main!$B$18),100%,0%))</f>
        <v>1</v>
      </c>
    </row>
    <row r="60" spans="1:57">
      <c r="A60" s="25">
        <f t="shared" si="1"/>
        <v>59</v>
      </c>
      <c r="B60" s="343">
        <v>0</v>
      </c>
      <c r="C60" s="343">
        <v>0</v>
      </c>
      <c r="D60" s="343">
        <v>0</v>
      </c>
      <c r="E60" s="343">
        <v>0</v>
      </c>
      <c r="F60" s="343">
        <v>0</v>
      </c>
      <c r="G60" s="343">
        <v>0</v>
      </c>
      <c r="H60" s="343">
        <v>0</v>
      </c>
      <c r="I60" s="343">
        <v>0</v>
      </c>
      <c r="J60" s="343">
        <v>0</v>
      </c>
      <c r="K60" s="343">
        <v>0</v>
      </c>
      <c r="L60" s="343">
        <v>0</v>
      </c>
      <c r="M60" s="343">
        <v>0</v>
      </c>
      <c r="N60" s="343">
        <v>0</v>
      </c>
      <c r="O60" s="343">
        <v>0</v>
      </c>
      <c r="P60" s="343">
        <v>0</v>
      </c>
      <c r="Q60" s="343">
        <v>0</v>
      </c>
      <c r="R60" s="343">
        <v>0</v>
      </c>
      <c r="S60" s="343">
        <v>0</v>
      </c>
      <c r="T60" s="343">
        <v>0</v>
      </c>
      <c r="U60" s="343">
        <v>0</v>
      </c>
      <c r="V60" s="343">
        <v>0</v>
      </c>
      <c r="W60" s="343">
        <v>0</v>
      </c>
      <c r="X60" s="343">
        <v>0</v>
      </c>
      <c r="Y60" s="343">
        <v>0</v>
      </c>
      <c r="Z60" s="343">
        <v>0</v>
      </c>
      <c r="AA60" s="343">
        <v>0</v>
      </c>
      <c r="AB60" s="343">
        <v>0</v>
      </c>
      <c r="AC60" s="343">
        <v>0</v>
      </c>
      <c r="AD60" s="343">
        <v>0</v>
      </c>
      <c r="AE60" s="343">
        <v>0</v>
      </c>
      <c r="AF60" s="343">
        <v>0</v>
      </c>
      <c r="AG60" s="343">
        <v>0</v>
      </c>
      <c r="AH60" s="343">
        <v>0</v>
      </c>
      <c r="AI60" s="343">
        <v>0</v>
      </c>
      <c r="AJ60" s="343">
        <v>0</v>
      </c>
      <c r="AK60" s="342">
        <f>IF(AK$3&gt;=Main!$B$14,100%,IF(AND(AK$3+$A60&gt;=Main!$B$19,AK$3&gt;=Main!$B$18),100%,0%))</f>
        <v>1</v>
      </c>
      <c r="AL60" s="341">
        <f>IF(AL$3&gt;=Main!$B$14,100%,IF(AND(AL$3+$A60&gt;=Main!$B$19,AL$3&gt;=Main!$B$18),100%,0%))</f>
        <v>1</v>
      </c>
      <c r="AM60" s="341">
        <f>IF(AM$3&gt;=Main!$B$14,100%,IF(AND(AM$3+$A60&gt;=Main!$B$19,AM$3&gt;=Main!$B$18),100%,0%))</f>
        <v>1</v>
      </c>
      <c r="AN60" s="341">
        <f>IF(AN$3&gt;=Main!$B$14,100%,IF(AND(AN$3+$A60&gt;=Main!$B$19,AN$3&gt;=Main!$B$18),100%,0%))</f>
        <v>1</v>
      </c>
      <c r="AO60" s="341">
        <f>IF(AO$3&gt;=Main!$B$14,100%,IF(AND(AO$3+$A60&gt;=Main!$B$19,AO$3&gt;=Main!$B$18),100%,0%))</f>
        <v>1</v>
      </c>
      <c r="AP60" s="341">
        <f>IF(AP$3&gt;=Main!$B$14,100%,IF(AND(AP$3+$A60&gt;=Main!$B$19,AP$3&gt;=Main!$B$18),100%,0%))</f>
        <v>1</v>
      </c>
      <c r="AQ60" s="341">
        <f>IF(AQ$3&gt;=Main!$B$14,100%,IF(AND(AQ$3+$A60&gt;=Main!$B$19,AQ$3&gt;=Main!$B$18),100%,0%))</f>
        <v>1</v>
      </c>
      <c r="AR60" s="341">
        <f>IF(AR$3&gt;=Main!$B$14,100%,IF(AND(AR$3+$A60&gt;=Main!$B$19,AR$3&gt;=Main!$B$18),100%,0%))</f>
        <v>1</v>
      </c>
      <c r="AS60" s="341">
        <f>IF(AS$3&gt;=Main!$B$14,100%,IF(AND(AS$3+$A60&gt;=Main!$B$19,AS$3&gt;=Main!$B$18),100%,0%))</f>
        <v>1</v>
      </c>
      <c r="AT60" s="341">
        <f>IF(AT$3&gt;=Main!$B$14,100%,IF(AND(AT$3+$A60&gt;=Main!$B$19,AT$3&gt;=Main!$B$18),100%,0%))</f>
        <v>1</v>
      </c>
      <c r="AU60" s="341">
        <f>IF(AU$3&gt;=Main!$B$14,100%,IF(AND(AU$3+$A60&gt;=Main!$B$19,AU$3&gt;=Main!$B$18),100%,0%))</f>
        <v>1</v>
      </c>
      <c r="AV60" s="341">
        <f>IF(AV$3&gt;=Main!$B$14,100%,IF(AND(AV$3+$A60&gt;=Main!$B$19,AV$3&gt;=Main!$B$18),100%,0%))</f>
        <v>1</v>
      </c>
      <c r="AW60" s="341">
        <f>IF(AW$3&gt;=Main!$B$14,100%,IF(AND(AW$3+$A60&gt;=Main!$B$19,AW$3&gt;=Main!$B$18),100%,0%))</f>
        <v>1</v>
      </c>
      <c r="AX60" s="341">
        <f>IF(AX$3&gt;=Main!$B$14,100%,IF(AND(AX$3+$A60&gt;=Main!$B$19,AX$3&gt;=Main!$B$18),100%,0%))</f>
        <v>1</v>
      </c>
      <c r="AY60" s="341">
        <f>IF(AY$3&gt;=Main!$B$14,100%,IF(AND(AY$3+$A60&gt;=Main!$B$19,AY$3&gt;=Main!$B$18),100%,0%))</f>
        <v>1</v>
      </c>
      <c r="AZ60" s="341">
        <f>IF(AZ$3&gt;=Main!$B$14,100%,IF(AND(AZ$3+$A60&gt;=Main!$B$19,AZ$3&gt;=Main!$B$18),100%,0%))</f>
        <v>1</v>
      </c>
      <c r="BA60" s="341">
        <f>IF(BA$3&gt;=Main!$B$14,100%,IF(AND(BA$3+$A60&gt;=Main!$B$19,BA$3&gt;=Main!$B$18),100%,0%))</f>
        <v>1</v>
      </c>
      <c r="BB60" s="341">
        <f>IF(BB$3&gt;=Main!$B$14,100%,IF(AND(BB$3+$A60&gt;=Main!$B$19,BB$3&gt;=Main!$B$18),100%,0%))</f>
        <v>1</v>
      </c>
      <c r="BC60" s="341">
        <f>IF(BC$3&gt;=Main!$B$14,100%,IF(AND(BC$3+$A60&gt;=Main!$B$19,BC$3&gt;=Main!$B$18),100%,0%))</f>
        <v>1</v>
      </c>
      <c r="BD60" s="341">
        <f>IF(BD$3&gt;=Main!$B$14,100%,IF(AND(BD$3+$A60&gt;=Main!$B$19,BD$3&gt;=Main!$B$18),100%,0%))</f>
        <v>1</v>
      </c>
      <c r="BE60" s="341">
        <f>IF(BE$3&gt;=Main!$B$14,100%,IF(AND(BE$3+$A60&gt;=Main!$B$19,BE$3&gt;=Main!$B$18),100%,0%))</f>
        <v>1</v>
      </c>
    </row>
    <row r="61" spans="1:57">
      <c r="A61" s="25">
        <f t="shared" si="1"/>
        <v>60</v>
      </c>
      <c r="B61" s="343">
        <v>0</v>
      </c>
      <c r="C61" s="343">
        <v>0</v>
      </c>
      <c r="D61" s="343">
        <v>0</v>
      </c>
      <c r="E61" s="343">
        <v>0</v>
      </c>
      <c r="F61" s="343">
        <v>0</v>
      </c>
      <c r="G61" s="343">
        <v>0</v>
      </c>
      <c r="H61" s="343">
        <v>0</v>
      </c>
      <c r="I61" s="343">
        <v>0</v>
      </c>
      <c r="J61" s="343">
        <v>0</v>
      </c>
      <c r="K61" s="343">
        <v>0</v>
      </c>
      <c r="L61" s="343">
        <v>0</v>
      </c>
      <c r="M61" s="343">
        <v>0</v>
      </c>
      <c r="N61" s="343">
        <v>0</v>
      </c>
      <c r="O61" s="343">
        <v>0</v>
      </c>
      <c r="P61" s="343">
        <v>0</v>
      </c>
      <c r="Q61" s="343">
        <v>0</v>
      </c>
      <c r="R61" s="343">
        <v>0</v>
      </c>
      <c r="S61" s="343">
        <v>0</v>
      </c>
      <c r="T61" s="343">
        <v>0</v>
      </c>
      <c r="U61" s="343">
        <v>0</v>
      </c>
      <c r="V61" s="343">
        <v>0</v>
      </c>
      <c r="W61" s="343">
        <v>0</v>
      </c>
      <c r="X61" s="343">
        <v>0</v>
      </c>
      <c r="Y61" s="343">
        <v>0</v>
      </c>
      <c r="Z61" s="343">
        <v>0</v>
      </c>
      <c r="AA61" s="343">
        <v>0</v>
      </c>
      <c r="AB61" s="343">
        <v>0</v>
      </c>
      <c r="AC61" s="343">
        <v>0</v>
      </c>
      <c r="AD61" s="343">
        <v>0</v>
      </c>
      <c r="AE61" s="343">
        <v>0</v>
      </c>
      <c r="AF61" s="343">
        <v>0</v>
      </c>
      <c r="AG61" s="343">
        <v>0</v>
      </c>
      <c r="AH61" s="343">
        <v>0</v>
      </c>
      <c r="AI61" s="343">
        <v>0</v>
      </c>
      <c r="AJ61" s="343">
        <v>0</v>
      </c>
      <c r="AK61" s="342">
        <f>IF(AK$3&gt;=Main!$B$14,100%,IF(AND(AK$3+$A61&gt;=Main!$B$19,AK$3&gt;=Main!$B$18),100%,0%))</f>
        <v>1</v>
      </c>
      <c r="AL61" s="341">
        <f>IF(AL$3&gt;=Main!$B$14,100%,IF(AND(AL$3+$A61&gt;=Main!$B$19,AL$3&gt;=Main!$B$18),100%,0%))</f>
        <v>1</v>
      </c>
      <c r="AM61" s="341">
        <f>IF(AM$3&gt;=Main!$B$14,100%,IF(AND(AM$3+$A61&gt;=Main!$B$19,AM$3&gt;=Main!$B$18),100%,0%))</f>
        <v>1</v>
      </c>
      <c r="AN61" s="341">
        <f>IF(AN$3&gt;=Main!$B$14,100%,IF(AND(AN$3+$A61&gt;=Main!$B$19,AN$3&gt;=Main!$B$18),100%,0%))</f>
        <v>1</v>
      </c>
      <c r="AO61" s="341">
        <f>IF(AO$3&gt;=Main!$B$14,100%,IF(AND(AO$3+$A61&gt;=Main!$B$19,AO$3&gt;=Main!$B$18),100%,0%))</f>
        <v>1</v>
      </c>
      <c r="AP61" s="341">
        <f>IF(AP$3&gt;=Main!$B$14,100%,IF(AND(AP$3+$A61&gt;=Main!$B$19,AP$3&gt;=Main!$B$18),100%,0%))</f>
        <v>1</v>
      </c>
      <c r="AQ61" s="341">
        <f>IF(AQ$3&gt;=Main!$B$14,100%,IF(AND(AQ$3+$A61&gt;=Main!$B$19,AQ$3&gt;=Main!$B$18),100%,0%))</f>
        <v>1</v>
      </c>
      <c r="AR61" s="341">
        <f>IF(AR$3&gt;=Main!$B$14,100%,IF(AND(AR$3+$A61&gt;=Main!$B$19,AR$3&gt;=Main!$B$18),100%,0%))</f>
        <v>1</v>
      </c>
      <c r="AS61" s="341">
        <f>IF(AS$3&gt;=Main!$B$14,100%,IF(AND(AS$3+$A61&gt;=Main!$B$19,AS$3&gt;=Main!$B$18),100%,0%))</f>
        <v>1</v>
      </c>
      <c r="AT61" s="341">
        <f>IF(AT$3&gt;=Main!$B$14,100%,IF(AND(AT$3+$A61&gt;=Main!$B$19,AT$3&gt;=Main!$B$18),100%,0%))</f>
        <v>1</v>
      </c>
      <c r="AU61" s="341">
        <f>IF(AU$3&gt;=Main!$B$14,100%,IF(AND(AU$3+$A61&gt;=Main!$B$19,AU$3&gt;=Main!$B$18),100%,0%))</f>
        <v>1</v>
      </c>
      <c r="AV61" s="341">
        <f>IF(AV$3&gt;=Main!$B$14,100%,IF(AND(AV$3+$A61&gt;=Main!$B$19,AV$3&gt;=Main!$B$18),100%,0%))</f>
        <v>1</v>
      </c>
      <c r="AW61" s="341">
        <f>IF(AW$3&gt;=Main!$B$14,100%,IF(AND(AW$3+$A61&gt;=Main!$B$19,AW$3&gt;=Main!$B$18),100%,0%))</f>
        <v>1</v>
      </c>
      <c r="AX61" s="341">
        <f>IF(AX$3&gt;=Main!$B$14,100%,IF(AND(AX$3+$A61&gt;=Main!$B$19,AX$3&gt;=Main!$B$18),100%,0%))</f>
        <v>1</v>
      </c>
      <c r="AY61" s="341">
        <f>IF(AY$3&gt;=Main!$B$14,100%,IF(AND(AY$3+$A61&gt;=Main!$B$19,AY$3&gt;=Main!$B$18),100%,0%))</f>
        <v>1</v>
      </c>
      <c r="AZ61" s="341">
        <f>IF(AZ$3&gt;=Main!$B$14,100%,IF(AND(AZ$3+$A61&gt;=Main!$B$19,AZ$3&gt;=Main!$B$18),100%,0%))</f>
        <v>1</v>
      </c>
      <c r="BA61" s="341">
        <f>IF(BA$3&gt;=Main!$B$14,100%,IF(AND(BA$3+$A61&gt;=Main!$B$19,BA$3&gt;=Main!$B$18),100%,0%))</f>
        <v>1</v>
      </c>
      <c r="BB61" s="341">
        <f>IF(BB$3&gt;=Main!$B$14,100%,IF(AND(BB$3+$A61&gt;=Main!$B$19,BB$3&gt;=Main!$B$18),100%,0%))</f>
        <v>1</v>
      </c>
      <c r="BC61" s="341">
        <f>IF(BC$3&gt;=Main!$B$14,100%,IF(AND(BC$3+$A61&gt;=Main!$B$19,BC$3&gt;=Main!$B$18),100%,0%))</f>
        <v>1</v>
      </c>
      <c r="BD61" s="341">
        <f>IF(BD$3&gt;=Main!$B$14,100%,IF(AND(BD$3+$A61&gt;=Main!$B$19,BD$3&gt;=Main!$B$18),100%,0%))</f>
        <v>1</v>
      </c>
      <c r="BE61" s="341">
        <f>IF(BE$3&gt;=Main!$B$14,100%,IF(AND(BE$3+$A61&gt;=Main!$B$19,BE$3&gt;=Main!$B$18),100%,0%))</f>
        <v>1</v>
      </c>
    </row>
    <row r="62" spans="1:57">
      <c r="A62" s="25"/>
      <c r="F62" s="123"/>
      <c r="V62" s="123"/>
    </row>
    <row r="63" spans="1:57">
      <c r="A63" s="25"/>
    </row>
    <row r="64" spans="1:57">
      <c r="A64" s="25"/>
    </row>
    <row r="76" spans="6:22">
      <c r="F76" s="123"/>
      <c r="V76" s="123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E102"/>
  <sheetViews>
    <sheetView workbookViewId="0">
      <selection activeCell="BT5" sqref="BT5"/>
    </sheetView>
  </sheetViews>
  <sheetFormatPr baseColWidth="10" defaultColWidth="10.6640625" defaultRowHeight="16"/>
  <cols>
    <col min="58" max="58" width="10.6640625" style="4"/>
  </cols>
  <sheetData>
    <row r="1" spans="1:109">
      <c r="A1" s="47" t="s">
        <v>0</v>
      </c>
      <c r="B1" s="32">
        <v>1951</v>
      </c>
      <c r="C1" s="32">
        <v>1952</v>
      </c>
      <c r="D1" s="32">
        <v>1953</v>
      </c>
      <c r="E1" s="32">
        <v>1954</v>
      </c>
      <c r="F1" s="32">
        <v>1955</v>
      </c>
      <c r="G1" s="32">
        <v>1956</v>
      </c>
      <c r="H1" s="32">
        <v>1957</v>
      </c>
      <c r="I1" s="32">
        <v>1958</v>
      </c>
      <c r="J1" s="32">
        <v>1959</v>
      </c>
      <c r="K1" s="32">
        <v>1960</v>
      </c>
      <c r="L1" s="32">
        <v>1961</v>
      </c>
      <c r="M1" s="32">
        <v>1962</v>
      </c>
      <c r="N1" s="32">
        <v>1963</v>
      </c>
      <c r="O1" s="32">
        <v>1964</v>
      </c>
      <c r="P1" s="32">
        <v>1965</v>
      </c>
      <c r="Q1" s="32">
        <v>1966</v>
      </c>
      <c r="R1" s="32">
        <v>1967</v>
      </c>
      <c r="S1" s="32">
        <v>1968</v>
      </c>
      <c r="T1" s="32">
        <v>1969</v>
      </c>
      <c r="U1" s="32">
        <v>1970</v>
      </c>
      <c r="V1" s="32">
        <v>1971</v>
      </c>
      <c r="W1" s="32">
        <v>1972</v>
      </c>
      <c r="X1" s="32">
        <v>1973</v>
      </c>
      <c r="Y1" s="32">
        <v>1974</v>
      </c>
      <c r="Z1" s="32">
        <v>1975</v>
      </c>
      <c r="AA1" s="32">
        <v>1976</v>
      </c>
      <c r="AB1" s="32">
        <v>1977</v>
      </c>
      <c r="AC1" s="32">
        <v>1978</v>
      </c>
      <c r="AD1" s="32">
        <v>1979</v>
      </c>
      <c r="AE1" s="32">
        <v>1980</v>
      </c>
      <c r="AF1" s="32">
        <v>1981</v>
      </c>
      <c r="AG1" s="32">
        <v>1982</v>
      </c>
      <c r="AH1" s="32">
        <v>1983</v>
      </c>
      <c r="AI1" s="32">
        <v>1984</v>
      </c>
      <c r="AJ1" s="32">
        <v>1985</v>
      </c>
      <c r="AK1" s="32">
        <v>1986</v>
      </c>
      <c r="AL1" s="32">
        <v>1987</v>
      </c>
      <c r="AM1" s="32">
        <v>1988</v>
      </c>
      <c r="AN1" s="32">
        <v>1989</v>
      </c>
      <c r="AO1" s="32">
        <v>1990</v>
      </c>
      <c r="AP1" s="32">
        <v>1991</v>
      </c>
      <c r="AQ1" s="32">
        <v>1992</v>
      </c>
      <c r="AR1" s="32">
        <v>1993</v>
      </c>
      <c r="AS1" s="32">
        <v>1994</v>
      </c>
      <c r="AT1" s="32">
        <v>1995</v>
      </c>
      <c r="AU1" s="32">
        <v>1996</v>
      </c>
      <c r="AV1" s="32">
        <v>1997</v>
      </c>
      <c r="AW1" s="32">
        <v>1998</v>
      </c>
      <c r="AX1" s="32">
        <v>1999</v>
      </c>
      <c r="AY1" s="32">
        <v>2000</v>
      </c>
      <c r="AZ1" s="32">
        <v>2001</v>
      </c>
      <c r="BA1" s="32">
        <v>2002</v>
      </c>
      <c r="BB1" s="32">
        <v>2003</v>
      </c>
      <c r="BC1" s="32">
        <v>2004</v>
      </c>
      <c r="BD1" s="32">
        <v>2005</v>
      </c>
      <c r="BE1" s="32">
        <v>2006</v>
      </c>
      <c r="BF1" s="48">
        <v>2007</v>
      </c>
      <c r="BG1" s="32">
        <v>2008</v>
      </c>
      <c r="BH1" s="32">
        <v>2009</v>
      </c>
      <c r="BI1" s="32">
        <v>2010</v>
      </c>
      <c r="BJ1" s="32">
        <v>2011</v>
      </c>
      <c r="BK1" s="32">
        <v>2012</v>
      </c>
      <c r="BL1" s="32">
        <v>2013</v>
      </c>
      <c r="BM1" s="32">
        <v>2014</v>
      </c>
      <c r="BN1" s="32">
        <v>2015</v>
      </c>
      <c r="BO1" s="32">
        <v>2016</v>
      </c>
      <c r="BP1" s="32">
        <v>2017</v>
      </c>
      <c r="BQ1" s="32">
        <v>2018</v>
      </c>
      <c r="BR1" s="32">
        <v>2019</v>
      </c>
      <c r="BS1" s="32">
        <v>2020</v>
      </c>
      <c r="BT1" s="32">
        <v>2021</v>
      </c>
      <c r="BU1" s="32">
        <v>2022</v>
      </c>
      <c r="BV1" s="32">
        <v>2023</v>
      </c>
      <c r="BW1" s="32">
        <v>2024</v>
      </c>
      <c r="BX1" s="32">
        <v>2025</v>
      </c>
      <c r="BY1" s="32">
        <v>2026</v>
      </c>
      <c r="BZ1" s="32">
        <v>2027</v>
      </c>
      <c r="CA1" s="32">
        <v>2028</v>
      </c>
      <c r="CB1" s="32">
        <v>2029</v>
      </c>
      <c r="CC1" s="32">
        <v>2030</v>
      </c>
      <c r="CD1" s="32">
        <v>2031</v>
      </c>
      <c r="CE1" s="32">
        <v>2032</v>
      </c>
      <c r="CF1" s="32">
        <v>2033</v>
      </c>
      <c r="CG1" s="32">
        <v>2034</v>
      </c>
      <c r="CH1" s="32">
        <v>2035</v>
      </c>
      <c r="CI1" s="122"/>
      <c r="CJ1" s="122"/>
      <c r="CK1" s="122"/>
      <c r="CL1" s="122"/>
      <c r="CM1" s="122"/>
      <c r="CN1" s="122"/>
      <c r="CO1" s="122"/>
      <c r="CP1" s="122"/>
      <c r="CQ1" s="122"/>
      <c r="CR1" s="122"/>
      <c r="CS1" s="122"/>
      <c r="CT1" s="122"/>
      <c r="CU1" s="122"/>
      <c r="CV1" s="122"/>
      <c r="CW1" s="122"/>
      <c r="CX1" s="122"/>
      <c r="CY1" s="122"/>
      <c r="CZ1" s="122"/>
      <c r="DA1" s="122"/>
      <c r="DB1" s="122"/>
      <c r="DC1" s="122"/>
      <c r="DD1" s="122"/>
      <c r="DE1" s="122"/>
    </row>
    <row r="2" spans="1:109">
      <c r="A2" s="30">
        <v>20</v>
      </c>
      <c r="B2" s="440">
        <v>-1.4999999999999999E-2</v>
      </c>
      <c r="C2" s="440">
        <v>-6.4999999999999997E-3</v>
      </c>
      <c r="D2" s="440">
        <v>1.6999999999999999E-3</v>
      </c>
      <c r="E2" s="440">
        <v>8.9999999999999993E-3</v>
      </c>
      <c r="F2" s="440">
        <v>1.49E-2</v>
      </c>
      <c r="G2" s="440">
        <v>1.9199999999999998E-2</v>
      </c>
      <c r="H2" s="440">
        <v>2.1499999999999998E-2</v>
      </c>
      <c r="I2" s="440">
        <v>2.1299999999999999E-2</v>
      </c>
      <c r="J2" s="440">
        <v>1.83E-2</v>
      </c>
      <c r="K2" s="440">
        <v>1.2500000000000001E-2</v>
      </c>
      <c r="L2" s="440">
        <v>4.1999999999999997E-3</v>
      </c>
      <c r="M2" s="440">
        <v>-5.7000000000000002E-3</v>
      </c>
      <c r="N2" s="440">
        <v>-1.6199999999999999E-2</v>
      </c>
      <c r="O2" s="440">
        <v>-2.58E-2</v>
      </c>
      <c r="P2" s="440">
        <v>-3.32E-2</v>
      </c>
      <c r="Q2" s="440">
        <v>-3.7199999999999997E-2</v>
      </c>
      <c r="R2" s="440">
        <v>-3.7199999999999997E-2</v>
      </c>
      <c r="S2" s="440">
        <v>-3.2899999999999999E-2</v>
      </c>
      <c r="T2" s="440">
        <v>-2.5000000000000001E-2</v>
      </c>
      <c r="U2" s="440">
        <v>-1.5100000000000001E-2</v>
      </c>
      <c r="V2" s="440">
        <v>-5.0000000000000001E-3</v>
      </c>
      <c r="W2" s="440">
        <v>3.8999999999999998E-3</v>
      </c>
      <c r="X2" s="440">
        <v>1.0999999999999999E-2</v>
      </c>
      <c r="Y2" s="440">
        <v>1.5699999999999999E-2</v>
      </c>
      <c r="Z2" s="440">
        <v>1.8200000000000001E-2</v>
      </c>
      <c r="AA2" s="440">
        <v>1.9199999999999998E-2</v>
      </c>
      <c r="AB2" s="440">
        <v>0.02</v>
      </c>
      <c r="AC2" s="440">
        <v>2.1999999999999999E-2</v>
      </c>
      <c r="AD2" s="440">
        <v>2.5700000000000001E-2</v>
      </c>
      <c r="AE2" s="440">
        <v>3.0200000000000001E-2</v>
      </c>
      <c r="AF2" s="440">
        <v>3.3500000000000002E-2</v>
      </c>
      <c r="AG2" s="440">
        <v>3.3599999999999998E-2</v>
      </c>
      <c r="AH2" s="440">
        <v>2.9499999999999998E-2</v>
      </c>
      <c r="AI2" s="440">
        <v>2.1899999999999999E-2</v>
      </c>
      <c r="AJ2" s="440">
        <v>1.2999999999999999E-2</v>
      </c>
      <c r="AK2" s="440">
        <v>4.7999999999999996E-3</v>
      </c>
      <c r="AL2" s="440">
        <v>-1.1999999999999999E-3</v>
      </c>
      <c r="AM2" s="440">
        <v>-4.4000000000000003E-3</v>
      </c>
      <c r="AN2" s="440">
        <v>-4.7999999999999996E-3</v>
      </c>
      <c r="AO2" s="440">
        <v>-2.7000000000000001E-3</v>
      </c>
      <c r="AP2" s="440">
        <v>1.6999999999999999E-3</v>
      </c>
      <c r="AQ2" s="440">
        <v>7.7999999999999996E-3</v>
      </c>
      <c r="AR2" s="440">
        <v>1.46E-2</v>
      </c>
      <c r="AS2" s="440">
        <v>2.1399999999999999E-2</v>
      </c>
      <c r="AT2" s="440">
        <v>2.69E-2</v>
      </c>
      <c r="AU2" s="440">
        <v>2.98E-2</v>
      </c>
      <c r="AV2" s="440">
        <v>2.92E-2</v>
      </c>
      <c r="AW2" s="440">
        <v>2.4899999999999999E-2</v>
      </c>
      <c r="AX2" s="440">
        <v>1.78E-2</v>
      </c>
      <c r="AY2" s="440">
        <v>9.5999999999999992E-3</v>
      </c>
      <c r="AZ2" s="440">
        <v>2.3E-3</v>
      </c>
      <c r="BA2" s="440">
        <v>-2.3999999999999998E-3</v>
      </c>
      <c r="BB2" s="440">
        <v>-3.3999999999999998E-3</v>
      </c>
      <c r="BC2" s="440">
        <v>-4.0000000000000002E-4</v>
      </c>
      <c r="BD2" s="440">
        <v>6.1999999999999998E-3</v>
      </c>
      <c r="BE2" s="440">
        <v>1.5599999999999999E-2</v>
      </c>
      <c r="BF2" s="440">
        <v>2.5700000000000001E-2</v>
      </c>
      <c r="BG2" s="440">
        <v>3.4200000000000001E-2</v>
      </c>
      <c r="BH2" s="440">
        <v>3.8800000000000001E-2</v>
      </c>
      <c r="BI2" s="440">
        <v>3.8300000000000001E-2</v>
      </c>
      <c r="BJ2" s="440">
        <v>3.3000000000000002E-2</v>
      </c>
      <c r="BK2" s="440">
        <v>2.3199999999999998E-2</v>
      </c>
      <c r="BL2" s="440">
        <v>9.9000000000000008E-3</v>
      </c>
      <c r="BM2" s="440">
        <v>-6.0000000000000001E-3</v>
      </c>
      <c r="BN2" s="440">
        <v>-2.3E-2</v>
      </c>
      <c r="BO2" s="36">
        <v>-2.24E-2</v>
      </c>
      <c r="BP2" s="36">
        <v>-2.0799999999999999E-2</v>
      </c>
      <c r="BQ2" s="36">
        <v>-1.84E-2</v>
      </c>
      <c r="BR2" s="36">
        <v>-1.54E-2</v>
      </c>
      <c r="BS2" s="36">
        <v>-1.21E-2</v>
      </c>
      <c r="BT2" s="36">
        <v>-8.6999999999999994E-3</v>
      </c>
      <c r="BU2" s="36">
        <v>-5.4000000000000003E-3</v>
      </c>
      <c r="BV2" s="36">
        <v>-2.3999999999999998E-3</v>
      </c>
      <c r="BW2" s="36">
        <v>1E-4</v>
      </c>
      <c r="BX2" s="36">
        <v>1.8E-3</v>
      </c>
      <c r="BY2" s="36">
        <v>3.0000000000000001E-3</v>
      </c>
      <c r="BZ2" s="36">
        <v>4.1999999999999997E-3</v>
      </c>
      <c r="CA2" s="36">
        <v>5.4000000000000003E-3</v>
      </c>
      <c r="CB2" s="36">
        <v>6.4000000000000003E-3</v>
      </c>
      <c r="CC2" s="36">
        <v>7.4000000000000003E-3</v>
      </c>
      <c r="CD2" s="36">
        <v>8.3000000000000001E-3</v>
      </c>
      <c r="CE2" s="36">
        <v>8.9999999999999993E-3</v>
      </c>
      <c r="CF2" s="36">
        <v>9.4999999999999998E-3</v>
      </c>
      <c r="CG2" s="36">
        <v>9.9000000000000008E-3</v>
      </c>
      <c r="CH2" s="36">
        <v>0.01</v>
      </c>
      <c r="CI2" s="122"/>
      <c r="CJ2" s="122"/>
      <c r="CK2" s="122"/>
      <c r="CL2" s="122"/>
      <c r="CM2" s="122"/>
      <c r="CN2" s="122"/>
      <c r="CO2" s="122"/>
      <c r="CP2" s="122"/>
      <c r="CQ2" s="122"/>
      <c r="CR2" s="122"/>
      <c r="CS2" s="122"/>
      <c r="CT2" s="122"/>
      <c r="CU2" s="122"/>
      <c r="CV2" s="122"/>
      <c r="CW2" s="122"/>
      <c r="CX2" s="122"/>
      <c r="CY2" s="122"/>
      <c r="CZ2" s="122"/>
      <c r="DA2" s="122"/>
      <c r="DB2" s="122"/>
      <c r="DC2" s="122"/>
      <c r="DD2" s="122"/>
      <c r="DE2" s="122"/>
    </row>
    <row r="3" spans="1:109">
      <c r="A3" s="47">
        <v>21</v>
      </c>
      <c r="B3" s="440">
        <v>-1.43E-2</v>
      </c>
      <c r="C3" s="440">
        <v>-6.0000000000000001E-3</v>
      </c>
      <c r="D3" s="440">
        <v>2.0999999999999999E-3</v>
      </c>
      <c r="E3" s="440">
        <v>9.2999999999999992E-3</v>
      </c>
      <c r="F3" s="440">
        <v>1.5100000000000001E-2</v>
      </c>
      <c r="G3" s="440">
        <v>1.9300000000000001E-2</v>
      </c>
      <c r="H3" s="440">
        <v>2.1399999999999999E-2</v>
      </c>
      <c r="I3" s="440">
        <v>2.1000000000000001E-2</v>
      </c>
      <c r="J3" s="440">
        <v>1.7899999999999999E-2</v>
      </c>
      <c r="K3" s="440">
        <v>1.2E-2</v>
      </c>
      <c r="L3" s="440">
        <v>3.7000000000000002E-3</v>
      </c>
      <c r="M3" s="440">
        <v>-6.0000000000000001E-3</v>
      </c>
      <c r="N3" s="440">
        <v>-1.6E-2</v>
      </c>
      <c r="O3" s="440">
        <v>-2.53E-2</v>
      </c>
      <c r="P3" s="440">
        <v>-3.2399999999999998E-2</v>
      </c>
      <c r="Q3" s="440">
        <v>-3.6299999999999999E-2</v>
      </c>
      <c r="R3" s="440">
        <v>-3.6200000000000003E-2</v>
      </c>
      <c r="S3" s="440">
        <v>-3.2000000000000001E-2</v>
      </c>
      <c r="T3" s="440">
        <v>-2.4299999999999999E-2</v>
      </c>
      <c r="U3" s="440">
        <v>-1.47E-2</v>
      </c>
      <c r="V3" s="440">
        <v>-4.8999999999999998E-3</v>
      </c>
      <c r="W3" s="440">
        <v>3.7000000000000002E-3</v>
      </c>
      <c r="X3" s="440">
        <v>1.03E-2</v>
      </c>
      <c r="Y3" s="440">
        <v>1.47E-2</v>
      </c>
      <c r="Z3" s="440">
        <v>1.6799999999999999E-2</v>
      </c>
      <c r="AA3" s="440">
        <v>1.77E-2</v>
      </c>
      <c r="AB3" s="440">
        <v>1.84E-2</v>
      </c>
      <c r="AC3" s="440">
        <v>2.0400000000000001E-2</v>
      </c>
      <c r="AD3" s="440">
        <v>2.41E-2</v>
      </c>
      <c r="AE3" s="440">
        <v>2.87E-2</v>
      </c>
      <c r="AF3" s="440">
        <v>3.2300000000000002E-2</v>
      </c>
      <c r="AG3" s="440">
        <v>3.27E-2</v>
      </c>
      <c r="AH3" s="440">
        <v>2.9000000000000001E-2</v>
      </c>
      <c r="AI3" s="440">
        <v>2.1899999999999999E-2</v>
      </c>
      <c r="AJ3" s="440">
        <v>1.34E-2</v>
      </c>
      <c r="AK3" s="440">
        <v>5.4999999999999997E-3</v>
      </c>
      <c r="AL3" s="440">
        <v>0</v>
      </c>
      <c r="AM3" s="440">
        <v>-2.8E-3</v>
      </c>
      <c r="AN3" s="440">
        <v>-2.8999999999999998E-3</v>
      </c>
      <c r="AO3" s="440">
        <v>-5.9999999999999995E-4</v>
      </c>
      <c r="AP3" s="440">
        <v>3.8E-3</v>
      </c>
      <c r="AQ3" s="440">
        <v>9.5999999999999992E-3</v>
      </c>
      <c r="AR3" s="440">
        <v>1.6E-2</v>
      </c>
      <c r="AS3" s="440">
        <v>2.2200000000000001E-2</v>
      </c>
      <c r="AT3" s="440">
        <v>2.7E-2</v>
      </c>
      <c r="AU3" s="440">
        <v>2.9100000000000001E-2</v>
      </c>
      <c r="AV3" s="440">
        <v>2.76E-2</v>
      </c>
      <c r="AW3" s="440">
        <v>2.2599999999999999E-2</v>
      </c>
      <c r="AX3" s="440">
        <v>1.4800000000000001E-2</v>
      </c>
      <c r="AY3" s="440">
        <v>6.0000000000000001E-3</v>
      </c>
      <c r="AZ3" s="440">
        <v>-1.6999999999999999E-3</v>
      </c>
      <c r="BA3" s="440">
        <v>-6.6E-3</v>
      </c>
      <c r="BB3" s="440">
        <v>-7.7999999999999996E-3</v>
      </c>
      <c r="BC3" s="440">
        <v>-5.0000000000000001E-3</v>
      </c>
      <c r="BD3" s="440">
        <v>1.5E-3</v>
      </c>
      <c r="BE3" s="440">
        <v>1.0800000000000001E-2</v>
      </c>
      <c r="BF3" s="440">
        <v>2.1000000000000001E-2</v>
      </c>
      <c r="BG3" s="440">
        <v>2.9600000000000001E-2</v>
      </c>
      <c r="BH3" s="440">
        <v>3.4500000000000003E-2</v>
      </c>
      <c r="BI3" s="440">
        <v>3.4299999999999997E-2</v>
      </c>
      <c r="BJ3" s="440">
        <v>2.92E-2</v>
      </c>
      <c r="BK3" s="440">
        <v>1.9800000000000002E-2</v>
      </c>
      <c r="BL3" s="440">
        <v>6.8999999999999999E-3</v>
      </c>
      <c r="BM3" s="440">
        <v>-8.5000000000000006E-3</v>
      </c>
      <c r="BN3" s="440">
        <v>-2.4899999999999999E-2</v>
      </c>
      <c r="BO3" s="36">
        <v>-2.3300000000000001E-2</v>
      </c>
      <c r="BP3" s="36">
        <v>-2.1600000000000001E-2</v>
      </c>
      <c r="BQ3" s="36">
        <v>-1.9099999999999999E-2</v>
      </c>
      <c r="BR3" s="36">
        <v>-1.61E-2</v>
      </c>
      <c r="BS3" s="36">
        <v>-1.26E-2</v>
      </c>
      <c r="BT3" s="36">
        <v>-9.1000000000000004E-3</v>
      </c>
      <c r="BU3" s="36">
        <v>-5.5999999999999999E-3</v>
      </c>
      <c r="BV3" s="36">
        <v>-2.5000000000000001E-3</v>
      </c>
      <c r="BW3" s="36">
        <v>0</v>
      </c>
      <c r="BX3" s="36">
        <v>1.8E-3</v>
      </c>
      <c r="BY3" s="36">
        <v>3.0000000000000001E-3</v>
      </c>
      <c r="BZ3" s="36">
        <v>4.1999999999999997E-3</v>
      </c>
      <c r="CA3" s="36">
        <v>5.4000000000000003E-3</v>
      </c>
      <c r="CB3" s="36">
        <v>6.4000000000000003E-3</v>
      </c>
      <c r="CC3" s="36">
        <v>7.4000000000000003E-3</v>
      </c>
      <c r="CD3" s="36">
        <v>8.3000000000000001E-3</v>
      </c>
      <c r="CE3" s="36">
        <v>8.9999999999999993E-3</v>
      </c>
      <c r="CF3" s="36">
        <v>9.4999999999999998E-3</v>
      </c>
      <c r="CG3" s="36">
        <v>9.9000000000000008E-3</v>
      </c>
      <c r="CH3" s="36">
        <v>0.01</v>
      </c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</row>
    <row r="4" spans="1:109">
      <c r="A4" s="47">
        <v>22</v>
      </c>
      <c r="B4" s="440">
        <v>-1.1900000000000001E-2</v>
      </c>
      <c r="C4" s="440">
        <v>-4.0000000000000001E-3</v>
      </c>
      <c r="D4" s="440">
        <v>3.5999999999999999E-3</v>
      </c>
      <c r="E4" s="440">
        <v>1.03E-2</v>
      </c>
      <c r="F4" s="440">
        <v>1.5699999999999999E-2</v>
      </c>
      <c r="G4" s="440">
        <v>1.95E-2</v>
      </c>
      <c r="H4" s="440">
        <v>2.12E-2</v>
      </c>
      <c r="I4" s="440">
        <v>2.0400000000000001E-2</v>
      </c>
      <c r="J4" s="440">
        <v>1.7000000000000001E-2</v>
      </c>
      <c r="K4" s="440">
        <v>1.0999999999999999E-2</v>
      </c>
      <c r="L4" s="440">
        <v>3.0000000000000001E-3</v>
      </c>
      <c r="M4" s="440">
        <v>-6.4000000000000003E-3</v>
      </c>
      <c r="N4" s="440">
        <v>-1.5900000000000001E-2</v>
      </c>
      <c r="O4" s="440">
        <v>-2.46E-2</v>
      </c>
      <c r="P4" s="440">
        <v>-3.1300000000000001E-2</v>
      </c>
      <c r="Q4" s="440">
        <v>-3.49E-2</v>
      </c>
      <c r="R4" s="440">
        <v>-3.4700000000000002E-2</v>
      </c>
      <c r="S4" s="440">
        <v>-3.0599999999999999E-2</v>
      </c>
      <c r="T4" s="440">
        <v>-2.3099999999999999E-2</v>
      </c>
      <c r="U4" s="440">
        <v>-1.38E-2</v>
      </c>
      <c r="V4" s="440">
        <v>-4.4999999999999997E-3</v>
      </c>
      <c r="W4" s="440">
        <v>3.7000000000000002E-3</v>
      </c>
      <c r="X4" s="440">
        <v>9.7999999999999997E-3</v>
      </c>
      <c r="Y4" s="440">
        <v>1.38E-2</v>
      </c>
      <c r="Z4" s="440">
        <v>1.5599999999999999E-2</v>
      </c>
      <c r="AA4" s="440">
        <v>1.6199999999999999E-2</v>
      </c>
      <c r="AB4" s="440">
        <v>1.6799999999999999E-2</v>
      </c>
      <c r="AC4" s="440">
        <v>1.8599999999999998E-2</v>
      </c>
      <c r="AD4" s="440">
        <v>2.23E-2</v>
      </c>
      <c r="AE4" s="440">
        <v>2.6800000000000001E-2</v>
      </c>
      <c r="AF4" s="440">
        <v>3.0599999999999999E-2</v>
      </c>
      <c r="AG4" s="440">
        <v>3.1300000000000001E-2</v>
      </c>
      <c r="AH4" s="440">
        <v>2.7900000000000001E-2</v>
      </c>
      <c r="AI4" s="440">
        <v>2.1100000000000001E-2</v>
      </c>
      <c r="AJ4" s="440">
        <v>1.29E-2</v>
      </c>
      <c r="AK4" s="440">
        <v>5.3E-3</v>
      </c>
      <c r="AL4" s="440">
        <v>1E-4</v>
      </c>
      <c r="AM4" s="440">
        <v>-2.3E-3</v>
      </c>
      <c r="AN4" s="440">
        <v>-1.9E-3</v>
      </c>
      <c r="AO4" s="440">
        <v>8.0000000000000004E-4</v>
      </c>
      <c r="AP4" s="440">
        <v>5.4999999999999997E-3</v>
      </c>
      <c r="AQ4" s="440">
        <v>1.1599999999999999E-2</v>
      </c>
      <c r="AR4" s="440">
        <v>1.7999999999999999E-2</v>
      </c>
      <c r="AS4" s="440">
        <v>2.4E-2</v>
      </c>
      <c r="AT4" s="440">
        <v>2.8299999999999999E-2</v>
      </c>
      <c r="AU4" s="440">
        <v>2.98E-2</v>
      </c>
      <c r="AV4" s="440">
        <v>2.76E-2</v>
      </c>
      <c r="AW4" s="440">
        <v>2.1700000000000001E-2</v>
      </c>
      <c r="AX4" s="440">
        <v>1.2999999999999999E-2</v>
      </c>
      <c r="AY4" s="440">
        <v>3.5000000000000001E-3</v>
      </c>
      <c r="AZ4" s="440">
        <v>-4.8999999999999998E-3</v>
      </c>
      <c r="BA4" s="440">
        <v>-1.0200000000000001E-2</v>
      </c>
      <c r="BB4" s="440">
        <v>-1.17E-2</v>
      </c>
      <c r="BC4" s="440">
        <v>-9.1000000000000004E-3</v>
      </c>
      <c r="BD4" s="440">
        <v>-2.7000000000000001E-3</v>
      </c>
      <c r="BE4" s="440">
        <v>6.4999999999999997E-3</v>
      </c>
      <c r="BF4" s="440">
        <v>1.67E-2</v>
      </c>
      <c r="BG4" s="440">
        <v>2.53E-2</v>
      </c>
      <c r="BH4" s="440">
        <v>3.0300000000000001E-2</v>
      </c>
      <c r="BI4" s="440">
        <v>3.0300000000000001E-2</v>
      </c>
      <c r="BJ4" s="440">
        <v>2.5399999999999999E-2</v>
      </c>
      <c r="BK4" s="440">
        <v>1.6199999999999999E-2</v>
      </c>
      <c r="BL4" s="440">
        <v>3.5999999999999999E-3</v>
      </c>
      <c r="BM4" s="440">
        <v>-1.15E-2</v>
      </c>
      <c r="BN4" s="440">
        <v>-2.7400000000000001E-2</v>
      </c>
      <c r="BO4" s="36">
        <v>-2.5499999999999998E-2</v>
      </c>
      <c r="BP4" s="36">
        <v>-2.2800000000000001E-2</v>
      </c>
      <c r="BQ4" s="36">
        <v>-2.0199999999999999E-2</v>
      </c>
      <c r="BR4" s="36">
        <v>-1.6899999999999998E-2</v>
      </c>
      <c r="BS4" s="36">
        <v>-1.3299999999999999E-2</v>
      </c>
      <c r="BT4" s="36">
        <v>-9.4999999999999998E-3</v>
      </c>
      <c r="BU4" s="36">
        <v>-5.8999999999999999E-3</v>
      </c>
      <c r="BV4" s="36">
        <v>-2.5999999999999999E-3</v>
      </c>
      <c r="BW4" s="36">
        <v>0</v>
      </c>
      <c r="BX4" s="36">
        <v>1.8E-3</v>
      </c>
      <c r="BY4" s="36">
        <v>3.0000000000000001E-3</v>
      </c>
      <c r="BZ4" s="36">
        <v>4.1999999999999997E-3</v>
      </c>
      <c r="CA4" s="36">
        <v>5.4000000000000003E-3</v>
      </c>
      <c r="CB4" s="36">
        <v>6.4000000000000003E-3</v>
      </c>
      <c r="CC4" s="36">
        <v>7.4000000000000003E-3</v>
      </c>
      <c r="CD4" s="36">
        <v>8.3000000000000001E-3</v>
      </c>
      <c r="CE4" s="36">
        <v>8.9999999999999993E-3</v>
      </c>
      <c r="CF4" s="36">
        <v>9.4999999999999998E-3</v>
      </c>
      <c r="CG4" s="36">
        <v>9.9000000000000008E-3</v>
      </c>
      <c r="CH4" s="36">
        <v>0.01</v>
      </c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</row>
    <row r="5" spans="1:109">
      <c r="A5" s="47">
        <v>23</v>
      </c>
      <c r="B5" s="440">
        <v>-8.0000000000000002E-3</v>
      </c>
      <c r="C5" s="440">
        <v>-8.0000000000000004E-4</v>
      </c>
      <c r="D5" s="440">
        <v>6.0000000000000001E-3</v>
      </c>
      <c r="E5" s="440">
        <v>1.2E-2</v>
      </c>
      <c r="F5" s="440">
        <v>1.66E-2</v>
      </c>
      <c r="G5" s="440">
        <v>1.9699999999999999E-2</v>
      </c>
      <c r="H5" s="440">
        <v>2.07E-2</v>
      </c>
      <c r="I5" s="440">
        <v>1.95E-2</v>
      </c>
      <c r="J5" s="440">
        <v>1.5800000000000002E-2</v>
      </c>
      <c r="K5" s="440">
        <v>9.7999999999999997E-3</v>
      </c>
      <c r="L5" s="440">
        <v>2E-3</v>
      </c>
      <c r="M5" s="440">
        <v>-6.8999999999999999E-3</v>
      </c>
      <c r="N5" s="440">
        <v>-1.5900000000000001E-2</v>
      </c>
      <c r="O5" s="440">
        <v>-2.3900000000000001E-2</v>
      </c>
      <c r="P5" s="440">
        <v>-0.03</v>
      </c>
      <c r="Q5" s="440">
        <v>-3.3099999999999997E-2</v>
      </c>
      <c r="R5" s="440">
        <v>-3.27E-2</v>
      </c>
      <c r="S5" s="440">
        <v>-2.86E-2</v>
      </c>
      <c r="T5" s="440">
        <v>-2.1499999999999998E-2</v>
      </c>
      <c r="U5" s="440">
        <v>-1.2699999999999999E-2</v>
      </c>
      <c r="V5" s="440">
        <v>-3.8E-3</v>
      </c>
      <c r="W5" s="440">
        <v>3.8E-3</v>
      </c>
      <c r="X5" s="440">
        <v>9.4999999999999998E-3</v>
      </c>
      <c r="Y5" s="440">
        <v>1.2999999999999999E-2</v>
      </c>
      <c r="Z5" s="440">
        <v>1.4500000000000001E-2</v>
      </c>
      <c r="AA5" s="440">
        <v>1.49E-2</v>
      </c>
      <c r="AB5" s="440">
        <v>1.5299999999999999E-2</v>
      </c>
      <c r="AC5" s="440">
        <v>1.6899999999999998E-2</v>
      </c>
      <c r="AD5" s="440">
        <v>2.0199999999999999E-2</v>
      </c>
      <c r="AE5" s="440">
        <v>2.47E-2</v>
      </c>
      <c r="AF5" s="440">
        <v>2.8400000000000002E-2</v>
      </c>
      <c r="AG5" s="440">
        <v>2.93E-2</v>
      </c>
      <c r="AH5" s="440">
        <v>2.6100000000000002E-2</v>
      </c>
      <c r="AI5" s="440">
        <v>1.9599999999999999E-2</v>
      </c>
      <c r="AJ5" s="440">
        <v>1.15E-2</v>
      </c>
      <c r="AK5" s="440">
        <v>4.1999999999999997E-3</v>
      </c>
      <c r="AL5" s="440">
        <v>-8.0000000000000004E-4</v>
      </c>
      <c r="AM5" s="440">
        <v>-2.8E-3</v>
      </c>
      <c r="AN5" s="440">
        <v>-2E-3</v>
      </c>
      <c r="AO5" s="440">
        <v>1.4E-3</v>
      </c>
      <c r="AP5" s="440">
        <v>6.8999999999999999E-3</v>
      </c>
      <c r="AQ5" s="440">
        <v>1.35E-2</v>
      </c>
      <c r="AR5" s="440">
        <v>2.0299999999999999E-2</v>
      </c>
      <c r="AS5" s="440">
        <v>2.6499999999999999E-2</v>
      </c>
      <c r="AT5" s="440">
        <v>3.0800000000000001E-2</v>
      </c>
      <c r="AU5" s="440">
        <v>3.2000000000000001E-2</v>
      </c>
      <c r="AV5" s="440">
        <v>2.9100000000000001E-2</v>
      </c>
      <c r="AW5" s="440">
        <v>2.23E-2</v>
      </c>
      <c r="AX5" s="440">
        <v>1.2699999999999999E-2</v>
      </c>
      <c r="AY5" s="440">
        <v>2.0999999999999999E-3</v>
      </c>
      <c r="AZ5" s="440">
        <v>-7.0000000000000001E-3</v>
      </c>
      <c r="BA5" s="440">
        <v>-1.2999999999999999E-2</v>
      </c>
      <c r="BB5" s="440">
        <v>-1.4999999999999999E-2</v>
      </c>
      <c r="BC5" s="440">
        <v>-1.26E-2</v>
      </c>
      <c r="BD5" s="440">
        <v>-6.4000000000000003E-3</v>
      </c>
      <c r="BE5" s="440">
        <v>2.5999999999999999E-3</v>
      </c>
      <c r="BF5" s="440">
        <v>1.2699999999999999E-2</v>
      </c>
      <c r="BG5" s="440">
        <v>2.1299999999999999E-2</v>
      </c>
      <c r="BH5" s="440">
        <v>2.6200000000000001E-2</v>
      </c>
      <c r="BI5" s="440">
        <v>2.6200000000000001E-2</v>
      </c>
      <c r="BJ5" s="440">
        <v>2.1399999999999999E-2</v>
      </c>
      <c r="BK5" s="440">
        <v>1.24E-2</v>
      </c>
      <c r="BL5" s="440">
        <v>0</v>
      </c>
      <c r="BM5" s="440">
        <v>-1.4800000000000001E-2</v>
      </c>
      <c r="BN5" s="440">
        <v>-3.0599999999999999E-2</v>
      </c>
      <c r="BO5" s="36">
        <v>-2.8299999999999999E-2</v>
      </c>
      <c r="BP5" s="36">
        <v>-2.5100000000000001E-2</v>
      </c>
      <c r="BQ5" s="36">
        <v>-2.1399999999999999E-2</v>
      </c>
      <c r="BR5" s="36">
        <v>-1.7899999999999999E-2</v>
      </c>
      <c r="BS5" s="36">
        <v>-1.41E-2</v>
      </c>
      <c r="BT5" s="36">
        <v>-1.01E-2</v>
      </c>
      <c r="BU5" s="36">
        <v>-6.1999999999999998E-3</v>
      </c>
      <c r="BV5" s="36">
        <v>-2.8E-3</v>
      </c>
      <c r="BW5" s="36">
        <v>0</v>
      </c>
      <c r="BX5" s="36">
        <v>1.8E-3</v>
      </c>
      <c r="BY5" s="36">
        <v>3.0000000000000001E-3</v>
      </c>
      <c r="BZ5" s="36">
        <v>4.1999999999999997E-3</v>
      </c>
      <c r="CA5" s="36">
        <v>5.4000000000000003E-3</v>
      </c>
      <c r="CB5" s="36">
        <v>6.4000000000000003E-3</v>
      </c>
      <c r="CC5" s="36">
        <v>7.4000000000000003E-3</v>
      </c>
      <c r="CD5" s="36">
        <v>8.3000000000000001E-3</v>
      </c>
      <c r="CE5" s="36">
        <v>8.9999999999999993E-3</v>
      </c>
      <c r="CF5" s="36">
        <v>9.4999999999999998E-3</v>
      </c>
      <c r="CG5" s="36">
        <v>9.9000000000000008E-3</v>
      </c>
      <c r="CH5" s="36">
        <v>0.01</v>
      </c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</row>
    <row r="6" spans="1:109">
      <c r="A6" s="47">
        <v>24</v>
      </c>
      <c r="B6" s="440">
        <v>-2.8999999999999998E-3</v>
      </c>
      <c r="C6" s="440">
        <v>3.2000000000000002E-3</v>
      </c>
      <c r="D6" s="440">
        <v>8.9999999999999993E-3</v>
      </c>
      <c r="E6" s="440">
        <v>1.4E-2</v>
      </c>
      <c r="F6" s="440">
        <v>1.77E-2</v>
      </c>
      <c r="G6" s="440">
        <v>1.9800000000000002E-2</v>
      </c>
      <c r="H6" s="440">
        <v>2.01E-2</v>
      </c>
      <c r="I6" s="440">
        <v>1.83E-2</v>
      </c>
      <c r="J6" s="440">
        <v>1.43E-2</v>
      </c>
      <c r="K6" s="440">
        <v>8.3000000000000001E-3</v>
      </c>
      <c r="L6" s="440">
        <v>8.0000000000000004E-4</v>
      </c>
      <c r="M6" s="440">
        <v>-7.6E-3</v>
      </c>
      <c r="N6" s="440">
        <v>-1.5900000000000001E-2</v>
      </c>
      <c r="O6" s="440">
        <v>-2.3099999999999999E-2</v>
      </c>
      <c r="P6" s="440">
        <v>-2.8500000000000001E-2</v>
      </c>
      <c r="Q6" s="440">
        <v>-3.1099999999999999E-2</v>
      </c>
      <c r="R6" s="440">
        <v>-3.04E-2</v>
      </c>
      <c r="S6" s="440">
        <v>-2.63E-2</v>
      </c>
      <c r="T6" s="440">
        <v>-1.95E-2</v>
      </c>
      <c r="U6" s="440">
        <v>-1.1299999999999999E-2</v>
      </c>
      <c r="V6" s="440">
        <v>-3.0000000000000001E-3</v>
      </c>
      <c r="W6" s="440">
        <v>4.1000000000000003E-3</v>
      </c>
      <c r="X6" s="440">
        <v>9.4000000000000004E-3</v>
      </c>
      <c r="Y6" s="440">
        <v>1.26E-2</v>
      </c>
      <c r="Z6" s="440">
        <v>1.38E-2</v>
      </c>
      <c r="AA6" s="440">
        <v>1.3899999999999999E-2</v>
      </c>
      <c r="AB6" s="440">
        <v>1.4E-2</v>
      </c>
      <c r="AC6" s="440">
        <v>1.52E-2</v>
      </c>
      <c r="AD6" s="440">
        <v>1.8100000000000002E-2</v>
      </c>
      <c r="AE6" s="440">
        <v>2.2200000000000001E-2</v>
      </c>
      <c r="AF6" s="440">
        <v>2.58E-2</v>
      </c>
      <c r="AG6" s="440">
        <v>2.6599999999999999E-2</v>
      </c>
      <c r="AH6" s="440">
        <v>2.3599999999999999E-2</v>
      </c>
      <c r="AI6" s="440">
        <v>1.72E-2</v>
      </c>
      <c r="AJ6" s="440">
        <v>9.2999999999999992E-3</v>
      </c>
      <c r="AK6" s="440">
        <v>2.0999999999999999E-3</v>
      </c>
      <c r="AL6" s="440">
        <v>-2.7000000000000001E-3</v>
      </c>
      <c r="AM6" s="440">
        <v>-4.4000000000000003E-3</v>
      </c>
      <c r="AN6" s="440">
        <v>-3.0000000000000001E-3</v>
      </c>
      <c r="AO6" s="440">
        <v>1.2999999999999999E-3</v>
      </c>
      <c r="AP6" s="440">
        <v>7.6E-3</v>
      </c>
      <c r="AQ6" s="440">
        <v>1.52E-2</v>
      </c>
      <c r="AR6" s="440">
        <v>2.2800000000000001E-2</v>
      </c>
      <c r="AS6" s="440">
        <v>2.9600000000000001E-2</v>
      </c>
      <c r="AT6" s="440">
        <v>3.4299999999999997E-2</v>
      </c>
      <c r="AU6" s="440">
        <v>3.5400000000000001E-2</v>
      </c>
      <c r="AV6" s="440">
        <v>3.2099999999999997E-2</v>
      </c>
      <c r="AW6" s="440">
        <v>2.4500000000000001E-2</v>
      </c>
      <c r="AX6" s="440">
        <v>1.38E-2</v>
      </c>
      <c r="AY6" s="440">
        <v>2.0999999999999999E-3</v>
      </c>
      <c r="AZ6" s="440">
        <v>-8.0000000000000002E-3</v>
      </c>
      <c r="BA6" s="440">
        <v>-1.4800000000000001E-2</v>
      </c>
      <c r="BB6" s="440">
        <v>-1.7399999999999999E-2</v>
      </c>
      <c r="BC6" s="440">
        <v>-1.55E-2</v>
      </c>
      <c r="BD6" s="440">
        <v>-9.4999999999999998E-3</v>
      </c>
      <c r="BE6" s="440">
        <v>-6.9999999999999999E-4</v>
      </c>
      <c r="BF6" s="440">
        <v>9.1000000000000004E-3</v>
      </c>
      <c r="BG6" s="440">
        <v>1.7500000000000002E-2</v>
      </c>
      <c r="BH6" s="440">
        <v>2.2200000000000001E-2</v>
      </c>
      <c r="BI6" s="440">
        <v>2.2200000000000001E-2</v>
      </c>
      <c r="BJ6" s="440">
        <v>1.7500000000000002E-2</v>
      </c>
      <c r="BK6" s="440">
        <v>8.6E-3</v>
      </c>
      <c r="BL6" s="440">
        <v>-3.7000000000000002E-3</v>
      </c>
      <c r="BM6" s="440">
        <v>-1.84E-2</v>
      </c>
      <c r="BN6" s="440">
        <v>-3.4200000000000001E-2</v>
      </c>
      <c r="BO6" s="36">
        <v>-3.1600000000000003E-2</v>
      </c>
      <c r="BP6" s="36">
        <v>-2.8000000000000001E-2</v>
      </c>
      <c r="BQ6" s="36">
        <v>-2.3699999999999999E-2</v>
      </c>
      <c r="BR6" s="36">
        <v>-1.9099999999999999E-2</v>
      </c>
      <c r="BS6" s="36">
        <v>-1.49E-2</v>
      </c>
      <c r="BT6" s="36">
        <v>-1.0699999999999999E-2</v>
      </c>
      <c r="BU6" s="36">
        <v>-6.6E-3</v>
      </c>
      <c r="BV6" s="36">
        <v>-3.0000000000000001E-3</v>
      </c>
      <c r="BW6" s="36">
        <v>-1E-4</v>
      </c>
      <c r="BX6" s="36">
        <v>1.8E-3</v>
      </c>
      <c r="BY6" s="36">
        <v>3.0000000000000001E-3</v>
      </c>
      <c r="BZ6" s="36">
        <v>4.1999999999999997E-3</v>
      </c>
      <c r="CA6" s="36">
        <v>5.4000000000000003E-3</v>
      </c>
      <c r="CB6" s="36">
        <v>6.4000000000000003E-3</v>
      </c>
      <c r="CC6" s="36">
        <v>7.4000000000000003E-3</v>
      </c>
      <c r="CD6" s="36">
        <v>8.3000000000000001E-3</v>
      </c>
      <c r="CE6" s="36">
        <v>8.9999999999999993E-3</v>
      </c>
      <c r="CF6" s="36">
        <v>9.4999999999999998E-3</v>
      </c>
      <c r="CG6" s="36">
        <v>9.9000000000000008E-3</v>
      </c>
      <c r="CH6" s="36">
        <v>0.01</v>
      </c>
      <c r="CI6" s="122"/>
      <c r="CJ6" s="122"/>
      <c r="CK6" s="122"/>
      <c r="CL6" s="122"/>
      <c r="CM6" s="122"/>
      <c r="CN6" s="122"/>
      <c r="CO6" s="122"/>
      <c r="CP6" s="122"/>
      <c r="CQ6" s="122"/>
      <c r="CR6" s="122"/>
      <c r="CS6" s="122"/>
      <c r="CT6" s="122"/>
      <c r="CU6" s="122"/>
      <c r="CV6" s="122"/>
      <c r="CW6" s="122"/>
      <c r="CX6" s="122"/>
      <c r="CY6" s="122"/>
      <c r="CZ6" s="122"/>
      <c r="DA6" s="122"/>
      <c r="DB6" s="122"/>
      <c r="DC6" s="122"/>
      <c r="DD6" s="122"/>
      <c r="DE6" s="122"/>
    </row>
    <row r="7" spans="1:109">
      <c r="A7" s="47">
        <v>25</v>
      </c>
      <c r="B7" s="440">
        <v>3.0000000000000001E-3</v>
      </c>
      <c r="C7" s="440">
        <v>7.9000000000000008E-3</v>
      </c>
      <c r="D7" s="440">
        <v>1.2500000000000001E-2</v>
      </c>
      <c r="E7" s="440">
        <v>1.6299999999999999E-2</v>
      </c>
      <c r="F7" s="440">
        <v>1.8800000000000001E-2</v>
      </c>
      <c r="G7" s="440">
        <v>1.9900000000000001E-2</v>
      </c>
      <c r="H7" s="440">
        <v>1.9199999999999998E-2</v>
      </c>
      <c r="I7" s="440">
        <v>1.6799999999999999E-2</v>
      </c>
      <c r="J7" s="440">
        <v>1.2500000000000001E-2</v>
      </c>
      <c r="K7" s="440">
        <v>6.6E-3</v>
      </c>
      <c r="L7" s="440">
        <v>-5.0000000000000001E-4</v>
      </c>
      <c r="M7" s="440">
        <v>-8.3000000000000001E-3</v>
      </c>
      <c r="N7" s="440">
        <v>-1.5900000000000001E-2</v>
      </c>
      <c r="O7" s="440">
        <v>-2.24E-2</v>
      </c>
      <c r="P7" s="440">
        <v>-2.7E-2</v>
      </c>
      <c r="Q7" s="440">
        <v>-2.9000000000000001E-2</v>
      </c>
      <c r="R7" s="440">
        <v>-2.7900000000000001E-2</v>
      </c>
      <c r="S7" s="440">
        <v>-2.3900000000000001E-2</v>
      </c>
      <c r="T7" s="440">
        <v>-1.7500000000000002E-2</v>
      </c>
      <c r="U7" s="440">
        <v>-9.7000000000000003E-3</v>
      </c>
      <c r="V7" s="440">
        <v>-1.9E-3</v>
      </c>
      <c r="W7" s="440">
        <v>4.7000000000000002E-3</v>
      </c>
      <c r="X7" s="440">
        <v>9.5999999999999992E-3</v>
      </c>
      <c r="Y7" s="440">
        <v>1.2500000000000001E-2</v>
      </c>
      <c r="Z7" s="440">
        <v>1.35E-2</v>
      </c>
      <c r="AA7" s="440">
        <v>1.34E-2</v>
      </c>
      <c r="AB7" s="440">
        <v>1.2999999999999999E-2</v>
      </c>
      <c r="AC7" s="440">
        <v>1.38E-2</v>
      </c>
      <c r="AD7" s="440">
        <v>1.61E-2</v>
      </c>
      <c r="AE7" s="440">
        <v>1.9599999999999999E-2</v>
      </c>
      <c r="AF7" s="440">
        <v>2.2800000000000001E-2</v>
      </c>
      <c r="AG7" s="440">
        <v>2.3400000000000001E-2</v>
      </c>
      <c r="AH7" s="440">
        <v>2.0400000000000001E-2</v>
      </c>
      <c r="AI7" s="440">
        <v>1.4E-2</v>
      </c>
      <c r="AJ7" s="440">
        <v>6.1999999999999998E-3</v>
      </c>
      <c r="AK7" s="440">
        <v>-8.9999999999999998E-4</v>
      </c>
      <c r="AL7" s="440">
        <v>-5.4999999999999997E-3</v>
      </c>
      <c r="AM7" s="440">
        <v>-6.8999999999999999E-3</v>
      </c>
      <c r="AN7" s="440">
        <v>-4.7999999999999996E-3</v>
      </c>
      <c r="AO7" s="440">
        <v>2.9999999999999997E-4</v>
      </c>
      <c r="AP7" s="440">
        <v>7.7999999999999996E-3</v>
      </c>
      <c r="AQ7" s="440">
        <v>1.6400000000000001E-2</v>
      </c>
      <c r="AR7" s="440">
        <v>2.52E-2</v>
      </c>
      <c r="AS7" s="440">
        <v>3.2899999999999999E-2</v>
      </c>
      <c r="AT7" s="440">
        <v>3.8300000000000001E-2</v>
      </c>
      <c r="AU7" s="440">
        <v>3.9800000000000002E-2</v>
      </c>
      <c r="AV7" s="440">
        <v>3.6299999999999999E-2</v>
      </c>
      <c r="AW7" s="440">
        <v>2.8000000000000001E-2</v>
      </c>
      <c r="AX7" s="440">
        <v>1.6299999999999999E-2</v>
      </c>
      <c r="AY7" s="440">
        <v>3.5000000000000001E-3</v>
      </c>
      <c r="AZ7" s="440">
        <v>-7.7999999999999996E-3</v>
      </c>
      <c r="BA7" s="440">
        <v>-1.55E-2</v>
      </c>
      <c r="BB7" s="440">
        <v>-1.8800000000000001E-2</v>
      </c>
      <c r="BC7" s="440">
        <v>-1.7500000000000002E-2</v>
      </c>
      <c r="BD7" s="440">
        <v>-1.2E-2</v>
      </c>
      <c r="BE7" s="440">
        <v>-3.5000000000000001E-3</v>
      </c>
      <c r="BF7" s="440">
        <v>6.0000000000000001E-3</v>
      </c>
      <c r="BG7" s="440">
        <v>1.4E-2</v>
      </c>
      <c r="BH7" s="440">
        <v>1.8499999999999999E-2</v>
      </c>
      <c r="BI7" s="440">
        <v>1.83E-2</v>
      </c>
      <c r="BJ7" s="440">
        <v>1.3599999999999999E-2</v>
      </c>
      <c r="BK7" s="440">
        <v>4.7000000000000002E-3</v>
      </c>
      <c r="BL7" s="440">
        <v>-7.4999999999999997E-3</v>
      </c>
      <c r="BM7" s="440">
        <v>-2.2100000000000002E-2</v>
      </c>
      <c r="BN7" s="440">
        <v>-3.7999999999999999E-2</v>
      </c>
      <c r="BO7" s="36">
        <v>-3.5200000000000002E-2</v>
      </c>
      <c r="BP7" s="36">
        <v>-3.1199999999999999E-2</v>
      </c>
      <c r="BQ7" s="36">
        <v>-2.64E-2</v>
      </c>
      <c r="BR7" s="36">
        <v>-2.12E-2</v>
      </c>
      <c r="BS7" s="36">
        <v>-1.5900000000000001E-2</v>
      </c>
      <c r="BT7" s="36">
        <v>-1.14E-2</v>
      </c>
      <c r="BU7" s="36">
        <v>-7.0000000000000001E-3</v>
      </c>
      <c r="BV7" s="36">
        <v>-3.2000000000000002E-3</v>
      </c>
      <c r="BW7" s="36">
        <v>-1E-4</v>
      </c>
      <c r="BX7" s="36">
        <v>1.8E-3</v>
      </c>
      <c r="BY7" s="36">
        <v>3.0000000000000001E-3</v>
      </c>
      <c r="BZ7" s="36">
        <v>4.1999999999999997E-3</v>
      </c>
      <c r="CA7" s="36">
        <v>5.4000000000000003E-3</v>
      </c>
      <c r="CB7" s="36">
        <v>6.4000000000000003E-3</v>
      </c>
      <c r="CC7" s="36">
        <v>7.4000000000000003E-3</v>
      </c>
      <c r="CD7" s="36">
        <v>8.3000000000000001E-3</v>
      </c>
      <c r="CE7" s="36">
        <v>8.9999999999999993E-3</v>
      </c>
      <c r="CF7" s="36">
        <v>9.4999999999999998E-3</v>
      </c>
      <c r="CG7" s="36">
        <v>9.9000000000000008E-3</v>
      </c>
      <c r="CH7" s="36">
        <v>0.01</v>
      </c>
      <c r="CI7" s="122"/>
      <c r="CJ7" s="122"/>
      <c r="CK7" s="122"/>
      <c r="CL7" s="122"/>
      <c r="CM7" s="122"/>
      <c r="CN7" s="122"/>
      <c r="CO7" s="122"/>
      <c r="CP7" s="122"/>
      <c r="CQ7" s="122"/>
      <c r="CR7" s="122"/>
      <c r="CS7" s="122"/>
      <c r="CT7" s="122"/>
      <c r="CU7" s="122"/>
      <c r="CV7" s="122"/>
      <c r="CW7" s="122"/>
      <c r="CX7" s="122"/>
      <c r="CY7" s="122"/>
      <c r="CZ7" s="122"/>
      <c r="DA7" s="122"/>
      <c r="DB7" s="122"/>
      <c r="DC7" s="122"/>
      <c r="DD7" s="122"/>
      <c r="DE7" s="122"/>
    </row>
    <row r="8" spans="1:109">
      <c r="A8" s="47">
        <v>26</v>
      </c>
      <c r="B8" s="440">
        <v>9.1999999999999998E-3</v>
      </c>
      <c r="C8" s="440">
        <v>1.2800000000000001E-2</v>
      </c>
      <c r="D8" s="440">
        <v>1.61E-2</v>
      </c>
      <c r="E8" s="440">
        <v>1.8599999999999998E-2</v>
      </c>
      <c r="F8" s="440">
        <v>1.9800000000000002E-2</v>
      </c>
      <c r="G8" s="440">
        <v>1.9800000000000002E-2</v>
      </c>
      <c r="H8" s="440">
        <v>1.8200000000000001E-2</v>
      </c>
      <c r="I8" s="440">
        <v>1.52E-2</v>
      </c>
      <c r="J8" s="440">
        <v>1.0699999999999999E-2</v>
      </c>
      <c r="K8" s="440">
        <v>4.8999999999999998E-3</v>
      </c>
      <c r="L8" s="440">
        <v>-1.8E-3</v>
      </c>
      <c r="M8" s="440">
        <v>-8.9999999999999993E-3</v>
      </c>
      <c r="N8" s="440">
        <v>-1.5900000000000001E-2</v>
      </c>
      <c r="O8" s="440">
        <v>-2.1600000000000001E-2</v>
      </c>
      <c r="P8" s="440">
        <v>-2.5399999999999999E-2</v>
      </c>
      <c r="Q8" s="440">
        <v>-2.69E-2</v>
      </c>
      <c r="R8" s="440">
        <v>-2.5499999999999998E-2</v>
      </c>
      <c r="S8" s="440">
        <v>-2.1600000000000001E-2</v>
      </c>
      <c r="T8" s="440">
        <v>-1.54E-2</v>
      </c>
      <c r="U8" s="440">
        <v>-8.0999999999999996E-3</v>
      </c>
      <c r="V8" s="440">
        <v>-8.0000000000000004E-4</v>
      </c>
      <c r="W8" s="440">
        <v>5.4999999999999997E-3</v>
      </c>
      <c r="X8" s="440">
        <v>1.0200000000000001E-2</v>
      </c>
      <c r="Y8" s="440">
        <v>1.2999999999999999E-2</v>
      </c>
      <c r="Z8" s="440">
        <v>1.38E-2</v>
      </c>
      <c r="AA8" s="440">
        <v>1.34E-2</v>
      </c>
      <c r="AB8" s="440">
        <v>1.2699999999999999E-2</v>
      </c>
      <c r="AC8" s="440">
        <v>1.2800000000000001E-2</v>
      </c>
      <c r="AD8" s="440">
        <v>1.43E-2</v>
      </c>
      <c r="AE8" s="440">
        <v>1.7000000000000001E-2</v>
      </c>
      <c r="AF8" s="440">
        <v>1.9400000000000001E-2</v>
      </c>
      <c r="AG8" s="440">
        <v>1.9599999999999999E-2</v>
      </c>
      <c r="AH8" s="440">
        <v>1.6400000000000001E-2</v>
      </c>
      <c r="AI8" s="440">
        <v>0.01</v>
      </c>
      <c r="AJ8" s="440">
        <v>2.2000000000000001E-3</v>
      </c>
      <c r="AK8" s="440">
        <v>-4.7000000000000002E-3</v>
      </c>
      <c r="AL8" s="440">
        <v>-9.1000000000000004E-3</v>
      </c>
      <c r="AM8" s="440">
        <v>-0.01</v>
      </c>
      <c r="AN8" s="440">
        <v>-7.3000000000000001E-3</v>
      </c>
      <c r="AO8" s="440">
        <v>-1.2999999999999999E-3</v>
      </c>
      <c r="AP8" s="440">
        <v>7.1999999999999998E-3</v>
      </c>
      <c r="AQ8" s="440">
        <v>1.7000000000000001E-2</v>
      </c>
      <c r="AR8" s="440">
        <v>2.7E-2</v>
      </c>
      <c r="AS8" s="440">
        <v>3.5999999999999997E-2</v>
      </c>
      <c r="AT8" s="440">
        <v>4.2500000000000003E-2</v>
      </c>
      <c r="AU8" s="440">
        <v>4.4699999999999997E-2</v>
      </c>
      <c r="AV8" s="440">
        <v>4.1300000000000003E-2</v>
      </c>
      <c r="AW8" s="440">
        <v>3.2599999999999997E-2</v>
      </c>
      <c r="AX8" s="440">
        <v>2.01E-2</v>
      </c>
      <c r="AY8" s="440">
        <v>6.1999999999999998E-3</v>
      </c>
      <c r="AZ8" s="440">
        <v>-6.3E-3</v>
      </c>
      <c r="BA8" s="440">
        <v>-1.4999999999999999E-2</v>
      </c>
      <c r="BB8" s="440">
        <v>-1.9199999999999998E-2</v>
      </c>
      <c r="BC8" s="440">
        <v>-1.8599999999999998E-2</v>
      </c>
      <c r="BD8" s="440">
        <v>-1.3599999999999999E-2</v>
      </c>
      <c r="BE8" s="440">
        <v>-5.7000000000000002E-3</v>
      </c>
      <c r="BF8" s="440">
        <v>3.3E-3</v>
      </c>
      <c r="BG8" s="440">
        <v>1.0800000000000001E-2</v>
      </c>
      <c r="BH8" s="440">
        <v>1.4999999999999999E-2</v>
      </c>
      <c r="BI8" s="440">
        <v>1.46E-2</v>
      </c>
      <c r="BJ8" s="440">
        <v>9.7999999999999997E-3</v>
      </c>
      <c r="BK8" s="440">
        <v>8.9999999999999998E-4</v>
      </c>
      <c r="BL8" s="440">
        <v>-1.1299999999999999E-2</v>
      </c>
      <c r="BM8" s="440">
        <v>-2.5899999999999999E-2</v>
      </c>
      <c r="BN8" s="440">
        <v>-4.1799999999999997E-2</v>
      </c>
      <c r="BO8" s="36">
        <v>-3.9E-2</v>
      </c>
      <c r="BP8" s="36">
        <v>-3.4700000000000002E-2</v>
      </c>
      <c r="BQ8" s="36">
        <v>-2.9399999999999999E-2</v>
      </c>
      <c r="BR8" s="36">
        <v>-2.3599999999999999E-2</v>
      </c>
      <c r="BS8" s="36">
        <v>-1.77E-2</v>
      </c>
      <c r="BT8" s="36">
        <v>-1.2E-2</v>
      </c>
      <c r="BU8" s="36">
        <v>-7.4000000000000003E-3</v>
      </c>
      <c r="BV8" s="36">
        <v>-3.3999999999999998E-3</v>
      </c>
      <c r="BW8" s="36">
        <v>-2.0000000000000001E-4</v>
      </c>
      <c r="BX8" s="36">
        <v>1.8E-3</v>
      </c>
      <c r="BY8" s="36">
        <v>3.0000000000000001E-3</v>
      </c>
      <c r="BZ8" s="36">
        <v>4.1999999999999997E-3</v>
      </c>
      <c r="CA8" s="36">
        <v>5.4000000000000003E-3</v>
      </c>
      <c r="CB8" s="36">
        <v>6.4000000000000003E-3</v>
      </c>
      <c r="CC8" s="36">
        <v>7.4000000000000003E-3</v>
      </c>
      <c r="CD8" s="36">
        <v>8.3000000000000001E-3</v>
      </c>
      <c r="CE8" s="36">
        <v>8.9999999999999993E-3</v>
      </c>
      <c r="CF8" s="36">
        <v>9.4999999999999998E-3</v>
      </c>
      <c r="CG8" s="36">
        <v>9.9000000000000008E-3</v>
      </c>
      <c r="CH8" s="36">
        <v>0.01</v>
      </c>
      <c r="CI8" s="122"/>
      <c r="CJ8" s="122"/>
      <c r="CK8" s="122"/>
      <c r="CL8" s="122"/>
      <c r="CM8" s="122"/>
      <c r="CN8" s="122"/>
      <c r="CO8" s="122"/>
      <c r="CP8" s="122"/>
      <c r="CQ8" s="122"/>
      <c r="CR8" s="122"/>
      <c r="CS8" s="122"/>
      <c r="CT8" s="122"/>
      <c r="CU8" s="122"/>
      <c r="CV8" s="122"/>
      <c r="CW8" s="122"/>
      <c r="CX8" s="122"/>
      <c r="CY8" s="122"/>
      <c r="CZ8" s="122"/>
      <c r="DA8" s="122"/>
      <c r="DB8" s="122"/>
      <c r="DC8" s="122"/>
      <c r="DD8" s="122"/>
      <c r="DE8" s="122"/>
    </row>
    <row r="9" spans="1:109">
      <c r="A9" s="47">
        <v>27</v>
      </c>
      <c r="B9" s="440">
        <v>1.54E-2</v>
      </c>
      <c r="C9" s="440">
        <v>1.77E-2</v>
      </c>
      <c r="D9" s="440">
        <v>1.9599999999999999E-2</v>
      </c>
      <c r="E9" s="440">
        <v>2.07E-2</v>
      </c>
      <c r="F9" s="440">
        <v>2.06E-2</v>
      </c>
      <c r="G9" s="440">
        <v>1.95E-2</v>
      </c>
      <c r="H9" s="440">
        <v>1.7100000000000001E-2</v>
      </c>
      <c r="I9" s="440">
        <v>1.35E-2</v>
      </c>
      <c r="J9" s="440">
        <v>8.8999999999999999E-3</v>
      </c>
      <c r="K9" s="440">
        <v>3.3E-3</v>
      </c>
      <c r="L9" s="440">
        <v>-3.0000000000000001E-3</v>
      </c>
      <c r="M9" s="440">
        <v>-9.5999999999999992E-3</v>
      </c>
      <c r="N9" s="440">
        <v>-1.5800000000000002E-2</v>
      </c>
      <c r="O9" s="440">
        <v>-2.0799999999999999E-2</v>
      </c>
      <c r="P9" s="440">
        <v>-2.4E-2</v>
      </c>
      <c r="Q9" s="440">
        <v>-2.4899999999999999E-2</v>
      </c>
      <c r="R9" s="440">
        <v>-2.3300000000000001E-2</v>
      </c>
      <c r="S9" s="440">
        <v>-1.9300000000000001E-2</v>
      </c>
      <c r="T9" s="440">
        <v>-1.34E-2</v>
      </c>
      <c r="U9" s="440">
        <v>-6.4000000000000003E-3</v>
      </c>
      <c r="V9" s="440">
        <v>5.0000000000000001E-4</v>
      </c>
      <c r="W9" s="440">
        <v>6.6E-3</v>
      </c>
      <c r="X9" s="440">
        <v>1.12E-2</v>
      </c>
      <c r="Y9" s="440">
        <v>1.3899999999999999E-2</v>
      </c>
      <c r="Z9" s="440">
        <v>1.4800000000000001E-2</v>
      </c>
      <c r="AA9" s="440">
        <v>1.4200000000000001E-2</v>
      </c>
      <c r="AB9" s="440">
        <v>1.2999999999999999E-2</v>
      </c>
      <c r="AC9" s="440">
        <v>1.24E-2</v>
      </c>
      <c r="AD9" s="440">
        <v>1.29E-2</v>
      </c>
      <c r="AE9" s="440">
        <v>1.46E-2</v>
      </c>
      <c r="AF9" s="440">
        <v>1.6E-2</v>
      </c>
      <c r="AG9" s="440">
        <v>1.54E-2</v>
      </c>
      <c r="AH9" s="440">
        <v>1.18E-2</v>
      </c>
      <c r="AI9" s="440">
        <v>5.1999999999999998E-3</v>
      </c>
      <c r="AJ9" s="440">
        <v>-2.5000000000000001E-3</v>
      </c>
      <c r="AK9" s="440">
        <v>-9.1999999999999998E-3</v>
      </c>
      <c r="AL9" s="440">
        <v>-1.32E-2</v>
      </c>
      <c r="AM9" s="440">
        <v>-1.3599999999999999E-2</v>
      </c>
      <c r="AN9" s="440">
        <v>-1.03E-2</v>
      </c>
      <c r="AO9" s="440">
        <v>-3.5000000000000001E-3</v>
      </c>
      <c r="AP9" s="440">
        <v>6.0000000000000001E-3</v>
      </c>
      <c r="AQ9" s="440">
        <v>1.6899999999999998E-2</v>
      </c>
      <c r="AR9" s="440">
        <v>2.8199999999999999E-2</v>
      </c>
      <c r="AS9" s="440">
        <v>3.8600000000000002E-2</v>
      </c>
      <c r="AT9" s="440">
        <v>4.6399999999999997E-2</v>
      </c>
      <c r="AU9" s="440">
        <v>4.9700000000000001E-2</v>
      </c>
      <c r="AV9" s="440">
        <v>4.6899999999999997E-2</v>
      </c>
      <c r="AW9" s="440">
        <v>3.7999999999999999E-2</v>
      </c>
      <c r="AX9" s="440">
        <v>2.4799999999999999E-2</v>
      </c>
      <c r="AY9" s="440">
        <v>0.01</v>
      </c>
      <c r="AZ9" s="440">
        <v>-3.5000000000000001E-3</v>
      </c>
      <c r="BA9" s="440">
        <v>-1.34E-2</v>
      </c>
      <c r="BB9" s="440">
        <v>-1.84E-2</v>
      </c>
      <c r="BC9" s="440">
        <v>-1.8599999999999998E-2</v>
      </c>
      <c r="BD9" s="440">
        <v>-1.44E-2</v>
      </c>
      <c r="BE9" s="440">
        <v>-7.1999999999999998E-3</v>
      </c>
      <c r="BF9" s="440">
        <v>1.1000000000000001E-3</v>
      </c>
      <c r="BG9" s="440">
        <v>8.0999999999999996E-3</v>
      </c>
      <c r="BH9" s="440">
        <v>1.18E-2</v>
      </c>
      <c r="BI9" s="440">
        <v>1.12E-2</v>
      </c>
      <c r="BJ9" s="440">
        <v>6.1999999999999998E-3</v>
      </c>
      <c r="BK9" s="440">
        <v>-2.7000000000000001E-3</v>
      </c>
      <c r="BL9" s="440">
        <v>-1.4800000000000001E-2</v>
      </c>
      <c r="BM9" s="440">
        <v>-2.9499999999999998E-2</v>
      </c>
      <c r="BN9" s="440">
        <v>-4.5400000000000003E-2</v>
      </c>
      <c r="BO9" s="36">
        <v>-4.2599999999999999E-2</v>
      </c>
      <c r="BP9" s="36">
        <v>-3.8100000000000002E-2</v>
      </c>
      <c r="BQ9" s="36">
        <v>-3.2500000000000001E-2</v>
      </c>
      <c r="BR9" s="36">
        <v>-2.6200000000000001E-2</v>
      </c>
      <c r="BS9" s="36">
        <v>-1.9699999999999999E-2</v>
      </c>
      <c r="BT9" s="36">
        <v>-1.34E-2</v>
      </c>
      <c r="BU9" s="36">
        <v>-7.7999999999999996E-3</v>
      </c>
      <c r="BV9" s="36">
        <v>-3.5999999999999999E-3</v>
      </c>
      <c r="BW9" s="36">
        <v>-2.0000000000000001E-4</v>
      </c>
      <c r="BX9" s="36">
        <v>1.8E-3</v>
      </c>
      <c r="BY9" s="36">
        <v>3.0000000000000001E-3</v>
      </c>
      <c r="BZ9" s="36">
        <v>4.1999999999999997E-3</v>
      </c>
      <c r="CA9" s="36">
        <v>5.4000000000000003E-3</v>
      </c>
      <c r="CB9" s="36">
        <v>6.4000000000000003E-3</v>
      </c>
      <c r="CC9" s="36">
        <v>7.4000000000000003E-3</v>
      </c>
      <c r="CD9" s="36">
        <v>8.3000000000000001E-3</v>
      </c>
      <c r="CE9" s="36">
        <v>8.9999999999999993E-3</v>
      </c>
      <c r="CF9" s="36">
        <v>9.4999999999999998E-3</v>
      </c>
      <c r="CG9" s="36">
        <v>9.9000000000000008E-3</v>
      </c>
      <c r="CH9" s="36">
        <v>0.01</v>
      </c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</row>
    <row r="10" spans="1:109">
      <c r="A10" s="47">
        <v>28</v>
      </c>
      <c r="B10" s="440">
        <v>2.1299999999999999E-2</v>
      </c>
      <c r="C10" s="440">
        <v>2.2100000000000002E-2</v>
      </c>
      <c r="D10" s="440">
        <v>2.2700000000000001E-2</v>
      </c>
      <c r="E10" s="440">
        <v>2.24E-2</v>
      </c>
      <c r="F10" s="440">
        <v>2.12E-2</v>
      </c>
      <c r="G10" s="440">
        <v>1.9E-2</v>
      </c>
      <c r="H10" s="440">
        <v>1.5900000000000001E-2</v>
      </c>
      <c r="I10" s="440">
        <v>1.1900000000000001E-2</v>
      </c>
      <c r="J10" s="440">
        <v>7.1999999999999998E-3</v>
      </c>
      <c r="K10" s="440">
        <v>1.8E-3</v>
      </c>
      <c r="L10" s="440">
        <v>-4.0000000000000001E-3</v>
      </c>
      <c r="M10" s="440">
        <v>-1.01E-2</v>
      </c>
      <c r="N10" s="440">
        <v>-1.5699999999999999E-2</v>
      </c>
      <c r="O10" s="440">
        <v>-2.01E-2</v>
      </c>
      <c r="P10" s="440">
        <v>-2.2700000000000001E-2</v>
      </c>
      <c r="Q10" s="440">
        <v>-2.3099999999999999E-2</v>
      </c>
      <c r="R10" s="440">
        <v>-2.1299999999999999E-2</v>
      </c>
      <c r="S10" s="440">
        <v>-1.7399999999999999E-2</v>
      </c>
      <c r="T10" s="440">
        <v>-1.17E-2</v>
      </c>
      <c r="U10" s="440">
        <v>-4.8999999999999998E-3</v>
      </c>
      <c r="V10" s="440">
        <v>1.8E-3</v>
      </c>
      <c r="W10" s="440">
        <v>7.7999999999999996E-3</v>
      </c>
      <c r="X10" s="440">
        <v>1.2500000000000001E-2</v>
      </c>
      <c r="Y10" s="440">
        <v>1.54E-2</v>
      </c>
      <c r="Z10" s="440">
        <v>1.6299999999999999E-2</v>
      </c>
      <c r="AA10" s="440">
        <v>1.5599999999999999E-2</v>
      </c>
      <c r="AB10" s="440">
        <v>1.4E-2</v>
      </c>
      <c r="AC10" s="440">
        <v>1.26E-2</v>
      </c>
      <c r="AD10" s="440">
        <v>1.21E-2</v>
      </c>
      <c r="AE10" s="440">
        <v>1.24E-2</v>
      </c>
      <c r="AF10" s="440">
        <v>1.26E-2</v>
      </c>
      <c r="AG10" s="440">
        <v>1.11E-2</v>
      </c>
      <c r="AH10" s="440">
        <v>6.7999999999999996E-3</v>
      </c>
      <c r="AI10" s="440">
        <v>0</v>
      </c>
      <c r="AJ10" s="440">
        <v>-7.6E-3</v>
      </c>
      <c r="AK10" s="440">
        <v>-1.41E-2</v>
      </c>
      <c r="AL10" s="440">
        <v>-1.7600000000000001E-2</v>
      </c>
      <c r="AM10" s="440">
        <v>-1.7399999999999999E-2</v>
      </c>
      <c r="AN10" s="440">
        <v>-1.35E-2</v>
      </c>
      <c r="AO10" s="440">
        <v>-6.0000000000000001E-3</v>
      </c>
      <c r="AP10" s="440">
        <v>4.1000000000000003E-3</v>
      </c>
      <c r="AQ10" s="440">
        <v>1.6E-2</v>
      </c>
      <c r="AR10" s="440">
        <v>2.8500000000000001E-2</v>
      </c>
      <c r="AS10" s="440">
        <v>4.0500000000000001E-2</v>
      </c>
      <c r="AT10" s="440">
        <v>4.99E-2</v>
      </c>
      <c r="AU10" s="440">
        <v>5.4399999999999997E-2</v>
      </c>
      <c r="AV10" s="440">
        <v>5.2400000000000002E-2</v>
      </c>
      <c r="AW10" s="440">
        <v>4.3799999999999999E-2</v>
      </c>
      <c r="AX10" s="440">
        <v>3.0200000000000001E-2</v>
      </c>
      <c r="AY10" s="440">
        <v>1.46E-2</v>
      </c>
      <c r="AZ10" s="440">
        <v>2.0000000000000001E-4</v>
      </c>
      <c r="BA10" s="440">
        <v>-1.06E-2</v>
      </c>
      <c r="BB10" s="440">
        <v>-1.66E-2</v>
      </c>
      <c r="BC10" s="440">
        <v>-1.77E-2</v>
      </c>
      <c r="BD10" s="440">
        <v>-1.43E-2</v>
      </c>
      <c r="BE10" s="440">
        <v>-8.0000000000000002E-3</v>
      </c>
      <c r="BF10" s="440">
        <v>-5.0000000000000001E-4</v>
      </c>
      <c r="BG10" s="440">
        <v>5.7999999999999996E-3</v>
      </c>
      <c r="BH10" s="440">
        <v>8.9999999999999993E-3</v>
      </c>
      <c r="BI10" s="440">
        <v>8.0999999999999996E-3</v>
      </c>
      <c r="BJ10" s="440">
        <v>2.8999999999999998E-3</v>
      </c>
      <c r="BK10" s="440">
        <v>-6.0000000000000001E-3</v>
      </c>
      <c r="BL10" s="440">
        <v>-1.8200000000000001E-2</v>
      </c>
      <c r="BM10" s="440">
        <v>-3.2800000000000003E-2</v>
      </c>
      <c r="BN10" s="440">
        <v>-4.8800000000000003E-2</v>
      </c>
      <c r="BO10" s="36">
        <v>-4.6100000000000002E-2</v>
      </c>
      <c r="BP10" s="36">
        <v>-4.1500000000000002E-2</v>
      </c>
      <c r="BQ10" s="36">
        <v>-3.56E-2</v>
      </c>
      <c r="BR10" s="36">
        <v>-2.8799999999999999E-2</v>
      </c>
      <c r="BS10" s="36">
        <v>-2.18E-2</v>
      </c>
      <c r="BT10" s="36">
        <v>-1.4999999999999999E-2</v>
      </c>
      <c r="BU10" s="36">
        <v>-8.8999999999999999E-3</v>
      </c>
      <c r="BV10" s="36">
        <v>-3.7000000000000002E-3</v>
      </c>
      <c r="BW10" s="36">
        <v>-2.9999999999999997E-4</v>
      </c>
      <c r="BX10" s="36">
        <v>1.8E-3</v>
      </c>
      <c r="BY10" s="36">
        <v>3.0000000000000001E-3</v>
      </c>
      <c r="BZ10" s="36">
        <v>4.1999999999999997E-3</v>
      </c>
      <c r="CA10" s="36">
        <v>5.4000000000000003E-3</v>
      </c>
      <c r="CB10" s="36">
        <v>6.4000000000000003E-3</v>
      </c>
      <c r="CC10" s="36">
        <v>7.4000000000000003E-3</v>
      </c>
      <c r="CD10" s="36">
        <v>8.3000000000000001E-3</v>
      </c>
      <c r="CE10" s="36">
        <v>8.9999999999999993E-3</v>
      </c>
      <c r="CF10" s="36">
        <v>9.4999999999999998E-3</v>
      </c>
      <c r="CG10" s="36">
        <v>9.9000000000000008E-3</v>
      </c>
      <c r="CH10" s="36">
        <v>0.01</v>
      </c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</row>
    <row r="11" spans="1:109">
      <c r="A11" s="47">
        <v>29</v>
      </c>
      <c r="B11" s="440">
        <v>2.6499999999999999E-2</v>
      </c>
      <c r="C11" s="440">
        <v>2.5999999999999999E-2</v>
      </c>
      <c r="D11" s="440">
        <v>2.53E-2</v>
      </c>
      <c r="E11" s="440">
        <v>2.3800000000000002E-2</v>
      </c>
      <c r="F11" s="440">
        <v>2.1499999999999998E-2</v>
      </c>
      <c r="G11" s="440">
        <v>1.83E-2</v>
      </c>
      <c r="H11" s="440">
        <v>1.46E-2</v>
      </c>
      <c r="I11" s="440">
        <v>1.04E-2</v>
      </c>
      <c r="J11" s="440">
        <v>5.7000000000000002E-3</v>
      </c>
      <c r="K11" s="440">
        <v>5.9999999999999995E-4</v>
      </c>
      <c r="L11" s="440">
        <v>-4.8999999999999998E-3</v>
      </c>
      <c r="M11" s="440">
        <v>-1.0500000000000001E-2</v>
      </c>
      <c r="N11" s="440">
        <v>-1.55E-2</v>
      </c>
      <c r="O11" s="440">
        <v>-1.9300000000000001E-2</v>
      </c>
      <c r="P11" s="440">
        <v>-2.1399999999999999E-2</v>
      </c>
      <c r="Q11" s="440">
        <v>-2.1600000000000001E-2</v>
      </c>
      <c r="R11" s="440">
        <v>-1.9599999999999999E-2</v>
      </c>
      <c r="S11" s="440">
        <v>-1.5699999999999999E-2</v>
      </c>
      <c r="T11" s="440">
        <v>-1.01E-2</v>
      </c>
      <c r="U11" s="440">
        <v>-3.5000000000000001E-3</v>
      </c>
      <c r="V11" s="440">
        <v>3.2000000000000002E-3</v>
      </c>
      <c r="W11" s="440">
        <v>9.2999999999999992E-3</v>
      </c>
      <c r="X11" s="440">
        <v>1.41E-2</v>
      </c>
      <c r="Y11" s="440">
        <v>1.72E-2</v>
      </c>
      <c r="Z11" s="440">
        <v>1.83E-2</v>
      </c>
      <c r="AA11" s="440">
        <v>1.7600000000000001E-2</v>
      </c>
      <c r="AB11" s="440">
        <v>1.5599999999999999E-2</v>
      </c>
      <c r="AC11" s="440">
        <v>1.35E-2</v>
      </c>
      <c r="AD11" s="440">
        <v>1.18E-2</v>
      </c>
      <c r="AE11" s="440">
        <v>1.0800000000000001E-2</v>
      </c>
      <c r="AF11" s="440">
        <v>9.5999999999999992E-3</v>
      </c>
      <c r="AG11" s="440">
        <v>6.8999999999999999E-3</v>
      </c>
      <c r="AH11" s="440">
        <v>1.8E-3</v>
      </c>
      <c r="AI11" s="440">
        <v>-5.4000000000000003E-3</v>
      </c>
      <c r="AJ11" s="440">
        <v>-1.2999999999999999E-2</v>
      </c>
      <c r="AK11" s="440">
        <v>-1.9099999999999999E-2</v>
      </c>
      <c r="AL11" s="440">
        <v>-2.2100000000000002E-2</v>
      </c>
      <c r="AM11" s="440">
        <v>-2.1299999999999999E-2</v>
      </c>
      <c r="AN11" s="440">
        <v>-1.6799999999999999E-2</v>
      </c>
      <c r="AO11" s="440">
        <v>-8.8999999999999999E-3</v>
      </c>
      <c r="AP11" s="440">
        <v>1.8E-3</v>
      </c>
      <c r="AQ11" s="440">
        <v>1.44E-2</v>
      </c>
      <c r="AR11" s="440">
        <v>2.81E-2</v>
      </c>
      <c r="AS11" s="440">
        <v>4.1500000000000002E-2</v>
      </c>
      <c r="AT11" s="440">
        <v>5.2600000000000001E-2</v>
      </c>
      <c r="AU11" s="440">
        <v>5.8599999999999999E-2</v>
      </c>
      <c r="AV11" s="440">
        <v>5.7500000000000002E-2</v>
      </c>
      <c r="AW11" s="440">
        <v>4.9299999999999997E-2</v>
      </c>
      <c r="AX11" s="440">
        <v>3.56E-2</v>
      </c>
      <c r="AY11" s="440">
        <v>1.9599999999999999E-2</v>
      </c>
      <c r="AZ11" s="440">
        <v>4.5999999999999999E-3</v>
      </c>
      <c r="BA11" s="440">
        <v>-7.0000000000000001E-3</v>
      </c>
      <c r="BB11" s="440">
        <v>-1.38E-2</v>
      </c>
      <c r="BC11" s="440">
        <v>-1.5699999999999999E-2</v>
      </c>
      <c r="BD11" s="440">
        <v>-1.3299999999999999E-2</v>
      </c>
      <c r="BE11" s="440">
        <v>-7.9000000000000008E-3</v>
      </c>
      <c r="BF11" s="440">
        <v>-1.4E-3</v>
      </c>
      <c r="BG11" s="440">
        <v>4.1000000000000003E-3</v>
      </c>
      <c r="BH11" s="440">
        <v>6.7000000000000002E-3</v>
      </c>
      <c r="BI11" s="440">
        <v>5.4000000000000003E-3</v>
      </c>
      <c r="BJ11" s="440">
        <v>1E-4</v>
      </c>
      <c r="BK11" s="440">
        <v>-8.8999999999999999E-3</v>
      </c>
      <c r="BL11" s="440">
        <v>-2.1100000000000001E-2</v>
      </c>
      <c r="BM11" s="440">
        <v>-3.5700000000000003E-2</v>
      </c>
      <c r="BN11" s="440">
        <v>-5.1700000000000003E-2</v>
      </c>
      <c r="BO11" s="36">
        <v>-4.9200000000000001E-2</v>
      </c>
      <c r="BP11" s="36">
        <v>-4.4600000000000001E-2</v>
      </c>
      <c r="BQ11" s="36">
        <v>-3.85E-2</v>
      </c>
      <c r="BR11" s="36">
        <v>-3.15E-2</v>
      </c>
      <c r="BS11" s="36">
        <v>-2.4E-2</v>
      </c>
      <c r="BT11" s="36">
        <v>-1.6799999999999999E-2</v>
      </c>
      <c r="BU11" s="36">
        <v>-1.01E-2</v>
      </c>
      <c r="BV11" s="36">
        <v>-4.4999999999999997E-3</v>
      </c>
      <c r="BW11" s="36">
        <v>-2.9999999999999997E-4</v>
      </c>
      <c r="BX11" s="36">
        <v>1.8E-3</v>
      </c>
      <c r="BY11" s="36">
        <v>3.0000000000000001E-3</v>
      </c>
      <c r="BZ11" s="36">
        <v>4.1999999999999997E-3</v>
      </c>
      <c r="CA11" s="36">
        <v>5.4000000000000003E-3</v>
      </c>
      <c r="CB11" s="36">
        <v>6.4000000000000003E-3</v>
      </c>
      <c r="CC11" s="36">
        <v>7.4000000000000003E-3</v>
      </c>
      <c r="CD11" s="36">
        <v>8.3000000000000001E-3</v>
      </c>
      <c r="CE11" s="36">
        <v>8.9999999999999993E-3</v>
      </c>
      <c r="CF11" s="36">
        <v>9.4999999999999998E-3</v>
      </c>
      <c r="CG11" s="36">
        <v>9.9000000000000008E-3</v>
      </c>
      <c r="CH11" s="36">
        <v>0.01</v>
      </c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</row>
    <row r="12" spans="1:109">
      <c r="A12" s="47">
        <v>30</v>
      </c>
      <c r="B12" s="440">
        <v>3.1E-2</v>
      </c>
      <c r="C12" s="440">
        <v>2.93E-2</v>
      </c>
      <c r="D12" s="440">
        <v>2.7300000000000001E-2</v>
      </c>
      <c r="E12" s="440">
        <v>2.4799999999999999E-2</v>
      </c>
      <c r="F12" s="440">
        <v>2.1499999999999998E-2</v>
      </c>
      <c r="G12" s="440">
        <v>1.7600000000000001E-2</v>
      </c>
      <c r="H12" s="440">
        <v>1.34E-2</v>
      </c>
      <c r="I12" s="440">
        <v>8.9999999999999993E-3</v>
      </c>
      <c r="J12" s="440">
        <v>4.4000000000000003E-3</v>
      </c>
      <c r="K12" s="440">
        <v>-4.0000000000000002E-4</v>
      </c>
      <c r="L12" s="440">
        <v>-5.5999999999999999E-3</v>
      </c>
      <c r="M12" s="440">
        <v>-1.0699999999999999E-2</v>
      </c>
      <c r="N12" s="440">
        <v>-1.52E-2</v>
      </c>
      <c r="O12" s="440">
        <v>-1.8599999999999998E-2</v>
      </c>
      <c r="P12" s="440">
        <v>-2.0400000000000001E-2</v>
      </c>
      <c r="Q12" s="440">
        <v>-2.0299999999999999E-2</v>
      </c>
      <c r="R12" s="440">
        <v>-1.8200000000000001E-2</v>
      </c>
      <c r="S12" s="440">
        <v>-1.43E-2</v>
      </c>
      <c r="T12" s="440">
        <v>-8.8000000000000005E-3</v>
      </c>
      <c r="U12" s="440">
        <v>-2.2000000000000001E-3</v>
      </c>
      <c r="V12" s="440">
        <v>4.4999999999999997E-3</v>
      </c>
      <c r="W12" s="440">
        <v>1.0800000000000001E-2</v>
      </c>
      <c r="X12" s="440">
        <v>1.5900000000000001E-2</v>
      </c>
      <c r="Y12" s="440">
        <v>1.9300000000000001E-2</v>
      </c>
      <c r="Z12" s="440">
        <v>2.06E-2</v>
      </c>
      <c r="AA12" s="440">
        <v>0.02</v>
      </c>
      <c r="AB12" s="440">
        <v>1.78E-2</v>
      </c>
      <c r="AC12" s="440">
        <v>1.4999999999999999E-2</v>
      </c>
      <c r="AD12" s="440">
        <v>1.23E-2</v>
      </c>
      <c r="AE12" s="440">
        <v>0.01</v>
      </c>
      <c r="AF12" s="440">
        <v>7.3000000000000001E-3</v>
      </c>
      <c r="AG12" s="440">
        <v>3.2000000000000002E-3</v>
      </c>
      <c r="AH12" s="440">
        <v>-2.8999999999999998E-3</v>
      </c>
      <c r="AI12" s="440">
        <v>-1.0500000000000001E-2</v>
      </c>
      <c r="AJ12" s="440">
        <v>-1.8200000000000001E-2</v>
      </c>
      <c r="AK12" s="440">
        <v>-2.4E-2</v>
      </c>
      <c r="AL12" s="440">
        <v>-2.6499999999999999E-2</v>
      </c>
      <c r="AM12" s="440">
        <v>-2.52E-2</v>
      </c>
      <c r="AN12" s="440">
        <v>-2.0199999999999999E-2</v>
      </c>
      <c r="AO12" s="440">
        <v>-1.1900000000000001E-2</v>
      </c>
      <c r="AP12" s="440">
        <v>-8.0000000000000004E-4</v>
      </c>
      <c r="AQ12" s="440">
        <v>1.24E-2</v>
      </c>
      <c r="AR12" s="440">
        <v>2.7E-2</v>
      </c>
      <c r="AS12" s="440">
        <v>4.1799999999999997E-2</v>
      </c>
      <c r="AT12" s="440">
        <v>5.4300000000000001E-2</v>
      </c>
      <c r="AU12" s="440">
        <v>6.1800000000000001E-2</v>
      </c>
      <c r="AV12" s="440">
        <v>6.1800000000000001E-2</v>
      </c>
      <c r="AW12" s="440">
        <v>5.4100000000000002E-2</v>
      </c>
      <c r="AX12" s="440">
        <v>4.07E-2</v>
      </c>
      <c r="AY12" s="440">
        <v>2.46E-2</v>
      </c>
      <c r="AZ12" s="440">
        <v>9.1999999999999998E-3</v>
      </c>
      <c r="BA12" s="440">
        <v>-2.8E-3</v>
      </c>
      <c r="BB12" s="440">
        <v>-1.0200000000000001E-2</v>
      </c>
      <c r="BC12" s="440">
        <v>-1.29E-2</v>
      </c>
      <c r="BD12" s="440">
        <v>-1.14E-2</v>
      </c>
      <c r="BE12" s="440">
        <v>-7.0000000000000001E-3</v>
      </c>
      <c r="BF12" s="440">
        <v>-1.5E-3</v>
      </c>
      <c r="BG12" s="440">
        <v>3.0999999999999999E-3</v>
      </c>
      <c r="BH12" s="440">
        <v>5.1000000000000004E-3</v>
      </c>
      <c r="BI12" s="440">
        <v>3.3999999999999998E-3</v>
      </c>
      <c r="BJ12" s="440">
        <v>-2.0999999999999999E-3</v>
      </c>
      <c r="BK12" s="440">
        <v>-1.1299999999999999E-2</v>
      </c>
      <c r="BL12" s="440">
        <v>-2.35E-2</v>
      </c>
      <c r="BM12" s="440">
        <v>-3.7999999999999999E-2</v>
      </c>
      <c r="BN12" s="440">
        <v>-5.3999999999999999E-2</v>
      </c>
      <c r="BO12" s="36">
        <v>-5.1700000000000003E-2</v>
      </c>
      <c r="BP12" s="36">
        <v>-4.7300000000000002E-2</v>
      </c>
      <c r="BQ12" s="36">
        <v>-4.1099999999999998E-2</v>
      </c>
      <c r="BR12" s="36">
        <v>-3.39E-2</v>
      </c>
      <c r="BS12" s="36">
        <v>-2.6200000000000001E-2</v>
      </c>
      <c r="BT12" s="36">
        <v>-1.8599999999999998E-2</v>
      </c>
      <c r="BU12" s="36">
        <v>-1.15E-2</v>
      </c>
      <c r="BV12" s="36">
        <v>-5.4999999999999997E-3</v>
      </c>
      <c r="BW12" s="36">
        <v>-8.9999999999999998E-4</v>
      </c>
      <c r="BX12" s="36">
        <v>1.8E-3</v>
      </c>
      <c r="BY12" s="36">
        <v>3.0000000000000001E-3</v>
      </c>
      <c r="BZ12" s="36">
        <v>4.1999999999999997E-3</v>
      </c>
      <c r="CA12" s="36">
        <v>5.4000000000000003E-3</v>
      </c>
      <c r="CB12" s="36">
        <v>6.4000000000000003E-3</v>
      </c>
      <c r="CC12" s="36">
        <v>7.4000000000000003E-3</v>
      </c>
      <c r="CD12" s="36">
        <v>8.3000000000000001E-3</v>
      </c>
      <c r="CE12" s="36">
        <v>8.9999999999999993E-3</v>
      </c>
      <c r="CF12" s="36">
        <v>9.4999999999999998E-3</v>
      </c>
      <c r="CG12" s="36">
        <v>9.9000000000000008E-3</v>
      </c>
      <c r="CH12" s="36">
        <v>0.01</v>
      </c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</row>
    <row r="13" spans="1:109">
      <c r="A13" s="47">
        <v>31</v>
      </c>
      <c r="B13" s="440">
        <v>3.4500000000000003E-2</v>
      </c>
      <c r="C13" s="440">
        <v>3.1800000000000002E-2</v>
      </c>
      <c r="D13" s="440">
        <v>2.8899999999999999E-2</v>
      </c>
      <c r="E13" s="440">
        <v>2.5399999999999999E-2</v>
      </c>
      <c r="F13" s="440">
        <v>2.1299999999999999E-2</v>
      </c>
      <c r="G13" s="440">
        <v>1.6799999999999999E-2</v>
      </c>
      <c r="H13" s="440">
        <v>1.23E-2</v>
      </c>
      <c r="I13" s="440">
        <v>7.7999999999999996E-3</v>
      </c>
      <c r="J13" s="440">
        <v>3.3E-3</v>
      </c>
      <c r="K13" s="440">
        <v>-1.2999999999999999E-3</v>
      </c>
      <c r="L13" s="440">
        <v>-6.1000000000000004E-3</v>
      </c>
      <c r="M13" s="440">
        <v>-1.0800000000000001E-2</v>
      </c>
      <c r="N13" s="440">
        <v>-1.49E-2</v>
      </c>
      <c r="O13" s="440">
        <v>-1.7999999999999999E-2</v>
      </c>
      <c r="P13" s="440">
        <v>-1.9400000000000001E-2</v>
      </c>
      <c r="Q13" s="440">
        <v>-1.9199999999999998E-2</v>
      </c>
      <c r="R13" s="440">
        <v>-1.7000000000000001E-2</v>
      </c>
      <c r="S13" s="440">
        <v>-1.3100000000000001E-2</v>
      </c>
      <c r="T13" s="440">
        <v>-7.6E-3</v>
      </c>
      <c r="U13" s="440">
        <v>-1E-3</v>
      </c>
      <c r="V13" s="440">
        <v>5.8999999999999999E-3</v>
      </c>
      <c r="W13" s="440">
        <v>1.23E-2</v>
      </c>
      <c r="X13" s="440">
        <v>1.77E-2</v>
      </c>
      <c r="Y13" s="440">
        <v>2.1499999999999998E-2</v>
      </c>
      <c r="Z13" s="440">
        <v>2.3099999999999999E-2</v>
      </c>
      <c r="AA13" s="440">
        <v>2.2599999999999999E-2</v>
      </c>
      <c r="AB13" s="440">
        <v>2.0199999999999999E-2</v>
      </c>
      <c r="AC13" s="440">
        <v>1.6899999999999998E-2</v>
      </c>
      <c r="AD13" s="440">
        <v>1.34E-2</v>
      </c>
      <c r="AE13" s="440">
        <v>9.9000000000000008E-3</v>
      </c>
      <c r="AF13" s="440">
        <v>5.7999999999999996E-3</v>
      </c>
      <c r="AG13" s="440">
        <v>4.0000000000000002E-4</v>
      </c>
      <c r="AH13" s="440">
        <v>-6.7000000000000002E-3</v>
      </c>
      <c r="AI13" s="440">
        <v>-1.49E-2</v>
      </c>
      <c r="AJ13" s="440">
        <v>-2.2800000000000001E-2</v>
      </c>
      <c r="AK13" s="440">
        <v>-2.8500000000000001E-2</v>
      </c>
      <c r="AL13" s="440">
        <v>-3.0599999999999999E-2</v>
      </c>
      <c r="AM13" s="440">
        <v>-2.8899999999999999E-2</v>
      </c>
      <c r="AN13" s="440">
        <v>-2.35E-2</v>
      </c>
      <c r="AO13" s="440">
        <v>-1.49E-2</v>
      </c>
      <c r="AP13" s="440">
        <v>-3.5999999999999999E-3</v>
      </c>
      <c r="AQ13" s="440">
        <v>0.01</v>
      </c>
      <c r="AR13" s="440">
        <v>2.5399999999999999E-2</v>
      </c>
      <c r="AS13" s="440">
        <v>4.1300000000000003E-2</v>
      </c>
      <c r="AT13" s="440">
        <v>5.5199999999999999E-2</v>
      </c>
      <c r="AU13" s="440">
        <v>6.3899999999999998E-2</v>
      </c>
      <c r="AV13" s="440">
        <v>6.4899999999999999E-2</v>
      </c>
      <c r="AW13" s="440">
        <v>5.79E-2</v>
      </c>
      <c r="AX13" s="440">
        <v>4.48E-2</v>
      </c>
      <c r="AY13" s="440">
        <v>2.9000000000000001E-2</v>
      </c>
      <c r="AZ13" s="440">
        <v>1.37E-2</v>
      </c>
      <c r="BA13" s="440">
        <v>1.6000000000000001E-3</v>
      </c>
      <c r="BB13" s="440">
        <v>-6.1000000000000004E-3</v>
      </c>
      <c r="BC13" s="440">
        <v>-9.2999999999999992E-3</v>
      </c>
      <c r="BD13" s="440">
        <v>-8.6999999999999994E-3</v>
      </c>
      <c r="BE13" s="440">
        <v>-5.3E-3</v>
      </c>
      <c r="BF13" s="440">
        <v>-6.9999999999999999E-4</v>
      </c>
      <c r="BG13" s="440">
        <v>3.0000000000000001E-3</v>
      </c>
      <c r="BH13" s="440">
        <v>4.3E-3</v>
      </c>
      <c r="BI13" s="440">
        <v>2.2000000000000001E-3</v>
      </c>
      <c r="BJ13" s="440">
        <v>-3.7000000000000002E-3</v>
      </c>
      <c r="BK13" s="440">
        <v>-1.2999999999999999E-2</v>
      </c>
      <c r="BL13" s="440">
        <v>-2.53E-2</v>
      </c>
      <c r="BM13" s="440">
        <v>-3.9800000000000002E-2</v>
      </c>
      <c r="BN13" s="440">
        <v>-5.5800000000000002E-2</v>
      </c>
      <c r="BO13" s="36">
        <v>-5.3800000000000001E-2</v>
      </c>
      <c r="BP13" s="36">
        <v>-4.9500000000000002E-2</v>
      </c>
      <c r="BQ13" s="36">
        <v>-4.3400000000000001E-2</v>
      </c>
      <c r="BR13" s="36">
        <v>-3.6200000000000003E-2</v>
      </c>
      <c r="BS13" s="36">
        <v>-2.8299999999999999E-2</v>
      </c>
      <c r="BT13" s="36">
        <v>-2.0400000000000001E-2</v>
      </c>
      <c r="BU13" s="36">
        <v>-1.2999999999999999E-2</v>
      </c>
      <c r="BV13" s="36">
        <v>-6.6E-3</v>
      </c>
      <c r="BW13" s="36">
        <v>-1.6999999999999999E-3</v>
      </c>
      <c r="BX13" s="36">
        <v>1.2999999999999999E-3</v>
      </c>
      <c r="BY13" s="36">
        <v>3.0000000000000001E-3</v>
      </c>
      <c r="BZ13" s="36">
        <v>4.1999999999999997E-3</v>
      </c>
      <c r="CA13" s="36">
        <v>5.4000000000000003E-3</v>
      </c>
      <c r="CB13" s="36">
        <v>6.4000000000000003E-3</v>
      </c>
      <c r="CC13" s="36">
        <v>7.4000000000000003E-3</v>
      </c>
      <c r="CD13" s="36">
        <v>8.3000000000000001E-3</v>
      </c>
      <c r="CE13" s="36">
        <v>8.9999999999999993E-3</v>
      </c>
      <c r="CF13" s="36">
        <v>9.4999999999999998E-3</v>
      </c>
      <c r="CG13" s="36">
        <v>9.9000000000000008E-3</v>
      </c>
      <c r="CH13" s="36">
        <v>0.01</v>
      </c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</row>
    <row r="14" spans="1:109">
      <c r="A14" s="47">
        <v>32</v>
      </c>
      <c r="B14" s="440">
        <v>3.7199999999999997E-2</v>
      </c>
      <c r="C14" s="440">
        <v>3.3700000000000001E-2</v>
      </c>
      <c r="D14" s="440">
        <v>2.9899999999999999E-2</v>
      </c>
      <c r="E14" s="440">
        <v>2.58E-2</v>
      </c>
      <c r="F14" s="440">
        <v>2.1100000000000001E-2</v>
      </c>
      <c r="G14" s="440">
        <v>1.61E-2</v>
      </c>
      <c r="H14" s="440">
        <v>1.1299999999999999E-2</v>
      </c>
      <c r="I14" s="440">
        <v>6.7999999999999996E-3</v>
      </c>
      <c r="J14" s="440">
        <v>2.3999999999999998E-3</v>
      </c>
      <c r="K14" s="440">
        <v>-1.9E-3</v>
      </c>
      <c r="L14" s="440">
        <v>-6.4000000000000003E-3</v>
      </c>
      <c r="M14" s="440">
        <v>-1.0800000000000001E-2</v>
      </c>
      <c r="N14" s="440">
        <v>-1.46E-2</v>
      </c>
      <c r="O14" s="440">
        <v>-1.7299999999999999E-2</v>
      </c>
      <c r="P14" s="440">
        <v>-1.8599999999999998E-2</v>
      </c>
      <c r="Q14" s="440">
        <v>-1.8200000000000001E-2</v>
      </c>
      <c r="R14" s="440">
        <v>-1.6E-2</v>
      </c>
      <c r="S14" s="440">
        <v>-1.21E-2</v>
      </c>
      <c r="T14" s="440">
        <v>-6.4999999999999997E-3</v>
      </c>
      <c r="U14" s="440">
        <v>1E-4</v>
      </c>
      <c r="V14" s="440">
        <v>7.1000000000000004E-3</v>
      </c>
      <c r="W14" s="440">
        <v>1.38E-2</v>
      </c>
      <c r="X14" s="440">
        <v>1.95E-2</v>
      </c>
      <c r="Y14" s="440">
        <v>2.3599999999999999E-2</v>
      </c>
      <c r="Z14" s="440">
        <v>2.5499999999999998E-2</v>
      </c>
      <c r="AA14" s="440">
        <v>2.52E-2</v>
      </c>
      <c r="AB14" s="440">
        <v>2.2800000000000001E-2</v>
      </c>
      <c r="AC14" s="440">
        <v>1.9300000000000001E-2</v>
      </c>
      <c r="AD14" s="440">
        <v>1.5100000000000001E-2</v>
      </c>
      <c r="AE14" s="440">
        <v>1.06E-2</v>
      </c>
      <c r="AF14" s="440">
        <v>5.3E-3</v>
      </c>
      <c r="AG14" s="440">
        <v>-1.2999999999999999E-3</v>
      </c>
      <c r="AH14" s="440">
        <v>-9.2999999999999992E-3</v>
      </c>
      <c r="AI14" s="440">
        <v>-1.8200000000000001E-2</v>
      </c>
      <c r="AJ14" s="440">
        <v>-2.6499999999999999E-2</v>
      </c>
      <c r="AK14" s="440">
        <v>-3.2199999999999999E-2</v>
      </c>
      <c r="AL14" s="440">
        <v>-3.4200000000000001E-2</v>
      </c>
      <c r="AM14" s="440">
        <v>-3.2199999999999999E-2</v>
      </c>
      <c r="AN14" s="440">
        <v>-2.6599999999999999E-2</v>
      </c>
      <c r="AO14" s="440">
        <v>-1.78E-2</v>
      </c>
      <c r="AP14" s="440">
        <v>-6.3E-3</v>
      </c>
      <c r="AQ14" s="440">
        <v>7.6E-3</v>
      </c>
      <c r="AR14" s="440">
        <v>2.3599999999999999E-2</v>
      </c>
      <c r="AS14" s="440">
        <v>4.0300000000000002E-2</v>
      </c>
      <c r="AT14" s="440">
        <v>5.5100000000000003E-2</v>
      </c>
      <c r="AU14" s="440">
        <v>6.4799999999999996E-2</v>
      </c>
      <c r="AV14" s="440">
        <v>6.6699999999999995E-2</v>
      </c>
      <c r="AW14" s="440">
        <v>6.0299999999999999E-2</v>
      </c>
      <c r="AX14" s="440">
        <v>4.7800000000000002E-2</v>
      </c>
      <c r="AY14" s="440">
        <v>3.2500000000000001E-2</v>
      </c>
      <c r="AZ14" s="440">
        <v>1.7600000000000001E-2</v>
      </c>
      <c r="BA14" s="440">
        <v>5.7000000000000002E-3</v>
      </c>
      <c r="BB14" s="440">
        <v>-1.9E-3</v>
      </c>
      <c r="BC14" s="440">
        <v>-5.3E-3</v>
      </c>
      <c r="BD14" s="440">
        <v>-5.3E-3</v>
      </c>
      <c r="BE14" s="440">
        <v>-2.7000000000000001E-3</v>
      </c>
      <c r="BF14" s="440">
        <v>8.9999999999999998E-4</v>
      </c>
      <c r="BG14" s="440">
        <v>3.7000000000000002E-3</v>
      </c>
      <c r="BH14" s="440">
        <v>4.3E-3</v>
      </c>
      <c r="BI14" s="440">
        <v>1.6999999999999999E-3</v>
      </c>
      <c r="BJ14" s="440">
        <v>-4.4000000000000003E-3</v>
      </c>
      <c r="BK14" s="440">
        <v>-1.3899999999999999E-2</v>
      </c>
      <c r="BL14" s="440">
        <v>-2.63E-2</v>
      </c>
      <c r="BM14" s="440">
        <v>-4.1000000000000002E-2</v>
      </c>
      <c r="BN14" s="440">
        <v>-5.7000000000000002E-2</v>
      </c>
      <c r="BO14" s="36">
        <v>-5.5199999999999999E-2</v>
      </c>
      <c r="BP14" s="36">
        <v>-5.11E-2</v>
      </c>
      <c r="BQ14" s="36">
        <v>-4.5199999999999997E-2</v>
      </c>
      <c r="BR14" s="36">
        <v>-3.7999999999999999E-2</v>
      </c>
      <c r="BS14" s="36">
        <v>-3.0099999999999998E-2</v>
      </c>
      <c r="BT14" s="36">
        <v>-2.2100000000000002E-2</v>
      </c>
      <c r="BU14" s="36">
        <v>-1.4500000000000001E-2</v>
      </c>
      <c r="BV14" s="36">
        <v>-7.7999999999999996E-3</v>
      </c>
      <c r="BW14" s="36">
        <v>-2.5999999999999999E-3</v>
      </c>
      <c r="BX14" s="36">
        <v>5.9999999999999995E-4</v>
      </c>
      <c r="BY14" s="36">
        <v>2.5999999999999999E-3</v>
      </c>
      <c r="BZ14" s="36">
        <v>4.1999999999999997E-3</v>
      </c>
      <c r="CA14" s="36">
        <v>5.4000000000000003E-3</v>
      </c>
      <c r="CB14" s="36">
        <v>6.4000000000000003E-3</v>
      </c>
      <c r="CC14" s="36">
        <v>7.4000000000000003E-3</v>
      </c>
      <c r="CD14" s="36">
        <v>8.3000000000000001E-3</v>
      </c>
      <c r="CE14" s="36">
        <v>8.9999999999999993E-3</v>
      </c>
      <c r="CF14" s="36">
        <v>9.4999999999999998E-3</v>
      </c>
      <c r="CG14" s="36">
        <v>9.9000000000000008E-3</v>
      </c>
      <c r="CH14" s="36">
        <v>0.01</v>
      </c>
      <c r="CI14" s="122"/>
      <c r="CJ14" s="122"/>
      <c r="CK14" s="122"/>
      <c r="CL14" s="122"/>
      <c r="CM14" s="122"/>
      <c r="CN14" s="122"/>
      <c r="CO14" s="122"/>
      <c r="CP14" s="122"/>
      <c r="CQ14" s="122"/>
      <c r="CR14" s="122"/>
      <c r="CS14" s="122"/>
      <c r="CT14" s="122"/>
      <c r="CU14" s="122"/>
      <c r="CV14" s="122"/>
      <c r="CW14" s="122"/>
      <c r="CX14" s="122"/>
      <c r="CY14" s="122"/>
      <c r="CZ14" s="122"/>
      <c r="DA14" s="122"/>
      <c r="DB14" s="122"/>
      <c r="DC14" s="122"/>
      <c r="DD14" s="122"/>
      <c r="DE14" s="122"/>
    </row>
    <row r="15" spans="1:109">
      <c r="A15" s="47">
        <v>33</v>
      </c>
      <c r="B15" s="440">
        <v>3.9E-2</v>
      </c>
      <c r="C15" s="440">
        <v>3.49E-2</v>
      </c>
      <c r="D15" s="440">
        <v>3.0499999999999999E-2</v>
      </c>
      <c r="E15" s="440">
        <v>2.5899999999999999E-2</v>
      </c>
      <c r="F15" s="440">
        <v>2.0799999999999999E-2</v>
      </c>
      <c r="G15" s="440">
        <v>1.55E-2</v>
      </c>
      <c r="H15" s="440">
        <v>1.0500000000000001E-2</v>
      </c>
      <c r="I15" s="440">
        <v>6.0000000000000001E-3</v>
      </c>
      <c r="J15" s="440">
        <v>1.8E-3</v>
      </c>
      <c r="K15" s="440">
        <v>-2.3999999999999998E-3</v>
      </c>
      <c r="L15" s="440">
        <v>-6.7000000000000002E-3</v>
      </c>
      <c r="M15" s="440">
        <v>-1.0699999999999999E-2</v>
      </c>
      <c r="N15" s="440">
        <v>-1.43E-2</v>
      </c>
      <c r="O15" s="440">
        <v>-1.67E-2</v>
      </c>
      <c r="P15" s="440">
        <v>-1.78E-2</v>
      </c>
      <c r="Q15" s="440">
        <v>-1.7299999999999999E-2</v>
      </c>
      <c r="R15" s="440">
        <v>-1.5100000000000001E-2</v>
      </c>
      <c r="S15" s="440">
        <v>-1.11E-2</v>
      </c>
      <c r="T15" s="440">
        <v>-5.4999999999999997E-3</v>
      </c>
      <c r="U15" s="440">
        <v>1.1999999999999999E-3</v>
      </c>
      <c r="V15" s="440">
        <v>8.3000000000000001E-3</v>
      </c>
      <c r="W15" s="440">
        <v>1.52E-2</v>
      </c>
      <c r="X15" s="440">
        <v>2.12E-2</v>
      </c>
      <c r="Y15" s="440">
        <v>2.5600000000000001E-2</v>
      </c>
      <c r="Z15" s="440">
        <v>2.7799999999999998E-2</v>
      </c>
      <c r="AA15" s="440">
        <v>2.76E-2</v>
      </c>
      <c r="AB15" s="440">
        <v>2.5399999999999999E-2</v>
      </c>
      <c r="AC15" s="440">
        <v>2.18E-2</v>
      </c>
      <c r="AD15" s="440">
        <v>1.72E-2</v>
      </c>
      <c r="AE15" s="440">
        <v>1.2E-2</v>
      </c>
      <c r="AF15" s="440">
        <v>5.8999999999999999E-3</v>
      </c>
      <c r="AG15" s="440">
        <v>-1.6999999999999999E-3</v>
      </c>
      <c r="AH15" s="440">
        <v>-1.06E-2</v>
      </c>
      <c r="AI15" s="440">
        <v>-2.0199999999999999E-2</v>
      </c>
      <c r="AJ15" s="440">
        <v>-2.8899999999999999E-2</v>
      </c>
      <c r="AK15" s="440">
        <v>-3.5000000000000003E-2</v>
      </c>
      <c r="AL15" s="440">
        <v>-3.6999999999999998E-2</v>
      </c>
      <c r="AM15" s="440">
        <v>-3.5000000000000003E-2</v>
      </c>
      <c r="AN15" s="440">
        <v>-2.9399999999999999E-2</v>
      </c>
      <c r="AO15" s="440">
        <v>-2.0500000000000001E-2</v>
      </c>
      <c r="AP15" s="440">
        <v>-8.8999999999999999E-3</v>
      </c>
      <c r="AQ15" s="440">
        <v>5.1999999999999998E-3</v>
      </c>
      <c r="AR15" s="440">
        <v>2.1499999999999998E-2</v>
      </c>
      <c r="AS15" s="440">
        <v>3.8699999999999998E-2</v>
      </c>
      <c r="AT15" s="440">
        <v>5.4100000000000002E-2</v>
      </c>
      <c r="AU15" s="440">
        <v>6.4399999999999999E-2</v>
      </c>
      <c r="AV15" s="440">
        <v>6.7000000000000004E-2</v>
      </c>
      <c r="AW15" s="440">
        <v>6.13E-2</v>
      </c>
      <c r="AX15" s="440">
        <v>4.9399999999999999E-2</v>
      </c>
      <c r="AY15" s="440">
        <v>3.4799999999999998E-2</v>
      </c>
      <c r="AZ15" s="440">
        <v>2.06E-2</v>
      </c>
      <c r="BA15" s="440">
        <v>9.4000000000000004E-3</v>
      </c>
      <c r="BB15" s="440">
        <v>2.2000000000000001E-3</v>
      </c>
      <c r="BC15" s="440">
        <v>-1.1000000000000001E-3</v>
      </c>
      <c r="BD15" s="440">
        <v>-1.4E-3</v>
      </c>
      <c r="BE15" s="440">
        <v>5.0000000000000001E-4</v>
      </c>
      <c r="BF15" s="440">
        <v>3.3E-3</v>
      </c>
      <c r="BG15" s="440">
        <v>5.3E-3</v>
      </c>
      <c r="BH15" s="440">
        <v>5.1999999999999998E-3</v>
      </c>
      <c r="BI15" s="440">
        <v>2.0999999999999999E-3</v>
      </c>
      <c r="BJ15" s="440">
        <v>-4.3E-3</v>
      </c>
      <c r="BK15" s="440">
        <v>-1.41E-2</v>
      </c>
      <c r="BL15" s="440">
        <v>-2.6700000000000002E-2</v>
      </c>
      <c r="BM15" s="440">
        <v>-4.1399999999999999E-2</v>
      </c>
      <c r="BN15" s="440">
        <v>-5.74E-2</v>
      </c>
      <c r="BO15" s="36">
        <v>-5.6000000000000001E-2</v>
      </c>
      <c r="BP15" s="36">
        <v>-5.2200000000000003E-2</v>
      </c>
      <c r="BQ15" s="36">
        <v>-4.65E-2</v>
      </c>
      <c r="BR15" s="36">
        <v>-3.95E-2</v>
      </c>
      <c r="BS15" s="36">
        <v>-3.1600000000000003E-2</v>
      </c>
      <c r="BT15" s="36">
        <v>-2.3599999999999999E-2</v>
      </c>
      <c r="BU15" s="36">
        <v>-1.5900000000000001E-2</v>
      </c>
      <c r="BV15" s="36">
        <v>-8.9999999999999993E-3</v>
      </c>
      <c r="BW15" s="36">
        <v>-3.5999999999999999E-3</v>
      </c>
      <c r="BX15" s="36">
        <v>-1E-4</v>
      </c>
      <c r="BY15" s="36">
        <v>2E-3</v>
      </c>
      <c r="BZ15" s="36">
        <v>3.8999999999999998E-3</v>
      </c>
      <c r="CA15" s="36">
        <v>5.4000000000000003E-3</v>
      </c>
      <c r="CB15" s="36">
        <v>6.4000000000000003E-3</v>
      </c>
      <c r="CC15" s="36">
        <v>7.4000000000000003E-3</v>
      </c>
      <c r="CD15" s="36">
        <v>8.3000000000000001E-3</v>
      </c>
      <c r="CE15" s="36">
        <v>8.9999999999999993E-3</v>
      </c>
      <c r="CF15" s="36">
        <v>9.4999999999999998E-3</v>
      </c>
      <c r="CG15" s="36">
        <v>9.9000000000000008E-3</v>
      </c>
      <c r="CH15" s="36">
        <v>0.01</v>
      </c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</row>
    <row r="16" spans="1:109">
      <c r="A16" s="47">
        <v>34</v>
      </c>
      <c r="B16" s="440">
        <v>0.04</v>
      </c>
      <c r="C16" s="440">
        <v>3.5499999999999997E-2</v>
      </c>
      <c r="D16" s="440">
        <v>3.0800000000000001E-2</v>
      </c>
      <c r="E16" s="440">
        <v>2.58E-2</v>
      </c>
      <c r="F16" s="440">
        <v>2.0500000000000001E-2</v>
      </c>
      <c r="G16" s="440">
        <v>1.5100000000000001E-2</v>
      </c>
      <c r="H16" s="440">
        <v>0.01</v>
      </c>
      <c r="I16" s="440">
        <v>5.4999999999999997E-3</v>
      </c>
      <c r="J16" s="440">
        <v>1.2999999999999999E-3</v>
      </c>
      <c r="K16" s="440">
        <v>-2.8E-3</v>
      </c>
      <c r="L16" s="440">
        <v>-6.7999999999999996E-3</v>
      </c>
      <c r="M16" s="440">
        <v>-1.06E-2</v>
      </c>
      <c r="N16" s="440">
        <v>-1.3899999999999999E-2</v>
      </c>
      <c r="O16" s="440">
        <v>-1.61E-2</v>
      </c>
      <c r="P16" s="440">
        <v>-1.7100000000000001E-2</v>
      </c>
      <c r="Q16" s="440">
        <v>-1.6500000000000001E-2</v>
      </c>
      <c r="R16" s="440">
        <v>-1.43E-2</v>
      </c>
      <c r="S16" s="440">
        <v>-1.03E-2</v>
      </c>
      <c r="T16" s="440">
        <v>-4.5999999999999999E-3</v>
      </c>
      <c r="U16" s="440">
        <v>2.2000000000000001E-3</v>
      </c>
      <c r="V16" s="440">
        <v>9.4000000000000004E-3</v>
      </c>
      <c r="W16" s="440">
        <v>1.6500000000000001E-2</v>
      </c>
      <c r="X16" s="440">
        <v>2.2599999999999999E-2</v>
      </c>
      <c r="Y16" s="440">
        <v>2.7199999999999998E-2</v>
      </c>
      <c r="Z16" s="440">
        <v>2.9700000000000001E-2</v>
      </c>
      <c r="AA16" s="440">
        <v>2.98E-2</v>
      </c>
      <c r="AB16" s="440">
        <v>2.7799999999999998E-2</v>
      </c>
      <c r="AC16" s="440">
        <v>2.4299999999999999E-2</v>
      </c>
      <c r="AD16" s="440">
        <v>1.9699999999999999E-2</v>
      </c>
      <c r="AE16" s="440">
        <v>1.41E-2</v>
      </c>
      <c r="AF16" s="440">
        <v>7.3000000000000001E-3</v>
      </c>
      <c r="AG16" s="440">
        <v>-8.9999999999999998E-4</v>
      </c>
      <c r="AH16" s="440">
        <v>-1.0500000000000001E-2</v>
      </c>
      <c r="AI16" s="440">
        <v>-2.0799999999999999E-2</v>
      </c>
      <c r="AJ16" s="440">
        <v>-0.03</v>
      </c>
      <c r="AK16" s="440">
        <v>-3.6400000000000002E-2</v>
      </c>
      <c r="AL16" s="440">
        <v>-3.8800000000000001E-2</v>
      </c>
      <c r="AM16" s="440">
        <v>-3.7100000000000001E-2</v>
      </c>
      <c r="AN16" s="440">
        <v>-3.1600000000000003E-2</v>
      </c>
      <c r="AO16" s="440">
        <v>-2.29E-2</v>
      </c>
      <c r="AP16" s="440">
        <v>-1.1299999999999999E-2</v>
      </c>
      <c r="AQ16" s="440">
        <v>2.8999999999999998E-3</v>
      </c>
      <c r="AR16" s="440">
        <v>1.9300000000000001E-2</v>
      </c>
      <c r="AS16" s="440">
        <v>3.6600000000000001E-2</v>
      </c>
      <c r="AT16" s="440">
        <v>5.2200000000000003E-2</v>
      </c>
      <c r="AU16" s="440">
        <v>6.2899999999999998E-2</v>
      </c>
      <c r="AV16" s="440">
        <v>6.59E-2</v>
      </c>
      <c r="AW16" s="440">
        <v>6.08E-2</v>
      </c>
      <c r="AX16" s="440">
        <v>4.9700000000000001E-2</v>
      </c>
      <c r="AY16" s="440">
        <v>3.5900000000000001E-2</v>
      </c>
      <c r="AZ16" s="440">
        <v>2.2700000000000001E-2</v>
      </c>
      <c r="BA16" s="440">
        <v>1.24E-2</v>
      </c>
      <c r="BB16" s="440">
        <v>6.0000000000000001E-3</v>
      </c>
      <c r="BC16" s="440">
        <v>3.0000000000000001E-3</v>
      </c>
      <c r="BD16" s="440">
        <v>2.7000000000000001E-3</v>
      </c>
      <c r="BE16" s="440">
        <v>4.1999999999999997E-3</v>
      </c>
      <c r="BF16" s="440">
        <v>6.3E-3</v>
      </c>
      <c r="BG16" s="440">
        <v>7.7000000000000002E-3</v>
      </c>
      <c r="BH16" s="440">
        <v>7.0000000000000001E-3</v>
      </c>
      <c r="BI16" s="440">
        <v>3.5000000000000001E-3</v>
      </c>
      <c r="BJ16" s="440">
        <v>-3.3999999999999998E-3</v>
      </c>
      <c r="BK16" s="440">
        <v>-1.34E-2</v>
      </c>
      <c r="BL16" s="440">
        <v>-2.6100000000000002E-2</v>
      </c>
      <c r="BM16" s="440">
        <v>-4.1000000000000002E-2</v>
      </c>
      <c r="BN16" s="440">
        <v>-5.7000000000000002E-2</v>
      </c>
      <c r="BO16" s="36">
        <v>-5.6000000000000001E-2</v>
      </c>
      <c r="BP16" s="36">
        <v>-5.2600000000000001E-2</v>
      </c>
      <c r="BQ16" s="36">
        <v>-4.7199999999999999E-2</v>
      </c>
      <c r="BR16" s="36">
        <v>-4.0399999999999998E-2</v>
      </c>
      <c r="BS16" s="36">
        <v>-3.2800000000000003E-2</v>
      </c>
      <c r="BT16" s="36">
        <v>-2.4799999999999999E-2</v>
      </c>
      <c r="BU16" s="36">
        <v>-1.72E-2</v>
      </c>
      <c r="BV16" s="36">
        <v>-1.03E-2</v>
      </c>
      <c r="BW16" s="36">
        <v>-4.7000000000000002E-3</v>
      </c>
      <c r="BX16" s="36">
        <v>-1E-3</v>
      </c>
      <c r="BY16" s="36">
        <v>1.4E-3</v>
      </c>
      <c r="BZ16" s="36">
        <v>3.3999999999999998E-3</v>
      </c>
      <c r="CA16" s="36">
        <v>5.1000000000000004E-3</v>
      </c>
      <c r="CB16" s="36">
        <v>6.4000000000000003E-3</v>
      </c>
      <c r="CC16" s="36">
        <v>7.4000000000000003E-3</v>
      </c>
      <c r="CD16" s="36">
        <v>8.3000000000000001E-3</v>
      </c>
      <c r="CE16" s="36">
        <v>8.9999999999999993E-3</v>
      </c>
      <c r="CF16" s="36">
        <v>9.4999999999999998E-3</v>
      </c>
      <c r="CG16" s="36">
        <v>9.9000000000000008E-3</v>
      </c>
      <c r="CH16" s="36">
        <v>0.01</v>
      </c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</row>
    <row r="17" spans="1:109">
      <c r="A17" s="47">
        <v>35</v>
      </c>
      <c r="B17" s="440">
        <v>4.02E-2</v>
      </c>
      <c r="C17" s="440">
        <v>3.56E-2</v>
      </c>
      <c r="D17" s="440">
        <v>3.0800000000000001E-2</v>
      </c>
      <c r="E17" s="440">
        <v>2.5600000000000001E-2</v>
      </c>
      <c r="F17" s="440">
        <v>2.0199999999999999E-2</v>
      </c>
      <c r="G17" s="440">
        <v>1.4800000000000001E-2</v>
      </c>
      <c r="H17" s="440">
        <v>9.7000000000000003E-3</v>
      </c>
      <c r="I17" s="440">
        <v>5.1999999999999998E-3</v>
      </c>
      <c r="J17" s="440">
        <v>1.1000000000000001E-3</v>
      </c>
      <c r="K17" s="440">
        <v>-2.8999999999999998E-3</v>
      </c>
      <c r="L17" s="440">
        <v>-6.7000000000000002E-3</v>
      </c>
      <c r="M17" s="440">
        <v>-1.04E-2</v>
      </c>
      <c r="N17" s="440">
        <v>-1.34E-2</v>
      </c>
      <c r="O17" s="440">
        <v>-1.55E-2</v>
      </c>
      <c r="P17" s="440">
        <v>-1.6400000000000001E-2</v>
      </c>
      <c r="Q17" s="440">
        <v>-1.5800000000000002E-2</v>
      </c>
      <c r="R17" s="440">
        <v>-1.35E-2</v>
      </c>
      <c r="S17" s="440">
        <v>-9.4000000000000004E-3</v>
      </c>
      <c r="T17" s="440">
        <v>-3.7000000000000002E-3</v>
      </c>
      <c r="U17" s="440">
        <v>3.0999999999999999E-3</v>
      </c>
      <c r="V17" s="440">
        <v>1.0500000000000001E-2</v>
      </c>
      <c r="W17" s="440">
        <v>1.7600000000000001E-2</v>
      </c>
      <c r="X17" s="440">
        <v>2.3800000000000002E-2</v>
      </c>
      <c r="Y17" s="440">
        <v>2.8500000000000001E-2</v>
      </c>
      <c r="Z17" s="440">
        <v>3.1199999999999999E-2</v>
      </c>
      <c r="AA17" s="440">
        <v>3.15E-2</v>
      </c>
      <c r="AB17" s="440">
        <v>2.9899999999999999E-2</v>
      </c>
      <c r="AC17" s="440">
        <v>2.6700000000000002E-2</v>
      </c>
      <c r="AD17" s="440">
        <v>2.2200000000000001E-2</v>
      </c>
      <c r="AE17" s="440">
        <v>1.6500000000000001E-2</v>
      </c>
      <c r="AF17" s="440">
        <v>9.4999999999999998E-3</v>
      </c>
      <c r="AG17" s="440">
        <v>8.9999999999999998E-4</v>
      </c>
      <c r="AH17" s="440">
        <v>-9.1999999999999998E-3</v>
      </c>
      <c r="AI17" s="440">
        <v>-1.9900000000000001E-2</v>
      </c>
      <c r="AJ17" s="440">
        <v>-2.9499999999999998E-2</v>
      </c>
      <c r="AK17" s="440">
        <v>-3.6400000000000002E-2</v>
      </c>
      <c r="AL17" s="440">
        <v>-3.9399999999999998E-2</v>
      </c>
      <c r="AM17" s="440">
        <v>-3.8199999999999998E-2</v>
      </c>
      <c r="AN17" s="440">
        <v>-3.3099999999999997E-2</v>
      </c>
      <c r="AO17" s="440">
        <v>-2.47E-2</v>
      </c>
      <c r="AP17" s="440">
        <v>-1.34E-2</v>
      </c>
      <c r="AQ17" s="440">
        <v>5.9999999999999995E-4</v>
      </c>
      <c r="AR17" s="440">
        <v>1.6799999999999999E-2</v>
      </c>
      <c r="AS17" s="440">
        <v>3.39E-2</v>
      </c>
      <c r="AT17" s="440">
        <v>4.9500000000000002E-2</v>
      </c>
      <c r="AU17" s="440">
        <v>6.0299999999999999E-2</v>
      </c>
      <c r="AV17" s="440">
        <v>6.3600000000000004E-2</v>
      </c>
      <c r="AW17" s="440">
        <v>5.8999999999999997E-2</v>
      </c>
      <c r="AX17" s="440">
        <v>4.8599999999999997E-2</v>
      </c>
      <c r="AY17" s="440">
        <v>3.5799999999999998E-2</v>
      </c>
      <c r="AZ17" s="440">
        <v>2.3699999999999999E-2</v>
      </c>
      <c r="BA17" s="440">
        <v>1.46E-2</v>
      </c>
      <c r="BB17" s="440">
        <v>9.1000000000000004E-3</v>
      </c>
      <c r="BC17" s="440">
        <v>6.7000000000000002E-3</v>
      </c>
      <c r="BD17" s="440">
        <v>6.6E-3</v>
      </c>
      <c r="BE17" s="440">
        <v>8.0000000000000002E-3</v>
      </c>
      <c r="BF17" s="440">
        <v>9.7999999999999997E-3</v>
      </c>
      <c r="BG17" s="440">
        <v>1.06E-2</v>
      </c>
      <c r="BH17" s="440">
        <v>9.4999999999999998E-3</v>
      </c>
      <c r="BI17" s="440">
        <v>5.5999999999999999E-3</v>
      </c>
      <c r="BJ17" s="440">
        <v>-1.6000000000000001E-3</v>
      </c>
      <c r="BK17" s="440">
        <v>-1.18E-2</v>
      </c>
      <c r="BL17" s="440">
        <v>-2.4799999999999999E-2</v>
      </c>
      <c r="BM17" s="440">
        <v>-3.9699999999999999E-2</v>
      </c>
      <c r="BN17" s="440">
        <v>-5.5800000000000002E-2</v>
      </c>
      <c r="BO17" s="36">
        <v>-5.5300000000000002E-2</v>
      </c>
      <c r="BP17" s="36">
        <v>-5.2200000000000003E-2</v>
      </c>
      <c r="BQ17" s="36">
        <v>-4.7199999999999999E-2</v>
      </c>
      <c r="BR17" s="36">
        <v>-4.0800000000000003E-2</v>
      </c>
      <c r="BS17" s="36">
        <v>-3.3500000000000002E-2</v>
      </c>
      <c r="BT17" s="36">
        <v>-2.58E-2</v>
      </c>
      <c r="BU17" s="36">
        <v>-1.8200000000000001E-2</v>
      </c>
      <c r="BV17" s="36">
        <v>-1.14E-2</v>
      </c>
      <c r="BW17" s="36">
        <v>-5.7999999999999996E-3</v>
      </c>
      <c r="BX17" s="36">
        <v>-2E-3</v>
      </c>
      <c r="BY17" s="36">
        <v>5.9999999999999995E-4</v>
      </c>
      <c r="BZ17" s="36">
        <v>2.8999999999999998E-3</v>
      </c>
      <c r="CA17" s="36">
        <v>4.7000000000000002E-3</v>
      </c>
      <c r="CB17" s="36">
        <v>6.1999999999999998E-3</v>
      </c>
      <c r="CC17" s="36">
        <v>7.4000000000000003E-3</v>
      </c>
      <c r="CD17" s="36">
        <v>8.3000000000000001E-3</v>
      </c>
      <c r="CE17" s="36">
        <v>8.9999999999999993E-3</v>
      </c>
      <c r="CF17" s="36">
        <v>9.4999999999999998E-3</v>
      </c>
      <c r="CG17" s="36">
        <v>9.9000000000000008E-3</v>
      </c>
      <c r="CH17" s="36">
        <v>0.01</v>
      </c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</row>
    <row r="18" spans="1:109">
      <c r="A18" s="47">
        <v>36</v>
      </c>
      <c r="B18" s="440">
        <v>3.9800000000000002E-2</v>
      </c>
      <c r="C18" s="440">
        <v>3.5200000000000002E-2</v>
      </c>
      <c r="D18" s="440">
        <v>3.0499999999999999E-2</v>
      </c>
      <c r="E18" s="440">
        <v>2.5399999999999999E-2</v>
      </c>
      <c r="F18" s="440">
        <v>0.02</v>
      </c>
      <c r="G18" s="440">
        <v>1.47E-2</v>
      </c>
      <c r="H18" s="440">
        <v>9.7000000000000003E-3</v>
      </c>
      <c r="I18" s="440">
        <v>5.1999999999999998E-3</v>
      </c>
      <c r="J18" s="440">
        <v>1.1000000000000001E-3</v>
      </c>
      <c r="K18" s="440">
        <v>-2.8E-3</v>
      </c>
      <c r="L18" s="440">
        <v>-6.4999999999999997E-3</v>
      </c>
      <c r="M18" s="440">
        <v>-0.01</v>
      </c>
      <c r="N18" s="440">
        <v>-1.29E-2</v>
      </c>
      <c r="O18" s="440">
        <v>-1.49E-2</v>
      </c>
      <c r="P18" s="440">
        <v>-1.5699999999999999E-2</v>
      </c>
      <c r="Q18" s="440">
        <v>-1.5100000000000001E-2</v>
      </c>
      <c r="R18" s="440">
        <v>-1.2800000000000001E-2</v>
      </c>
      <c r="S18" s="440">
        <v>-8.6999999999999994E-3</v>
      </c>
      <c r="T18" s="440">
        <v>-2.8999999999999998E-3</v>
      </c>
      <c r="U18" s="440">
        <v>4.0000000000000001E-3</v>
      </c>
      <c r="V18" s="440">
        <v>1.14E-2</v>
      </c>
      <c r="W18" s="440">
        <v>1.8499999999999999E-2</v>
      </c>
      <c r="X18" s="440">
        <v>2.4799999999999999E-2</v>
      </c>
      <c r="Y18" s="440">
        <v>2.9499999999999998E-2</v>
      </c>
      <c r="Z18" s="440">
        <v>3.2300000000000002E-2</v>
      </c>
      <c r="AA18" s="440">
        <v>3.2899999999999999E-2</v>
      </c>
      <c r="AB18" s="440">
        <v>3.1600000000000003E-2</v>
      </c>
      <c r="AC18" s="440">
        <v>2.8799999999999999E-2</v>
      </c>
      <c r="AD18" s="440">
        <v>2.47E-2</v>
      </c>
      <c r="AE18" s="440">
        <v>1.9199999999999998E-2</v>
      </c>
      <c r="AF18" s="440">
        <v>1.2200000000000001E-2</v>
      </c>
      <c r="AG18" s="440">
        <v>3.5000000000000001E-3</v>
      </c>
      <c r="AH18" s="440">
        <v>-6.7000000000000002E-3</v>
      </c>
      <c r="AI18" s="440">
        <v>-1.77E-2</v>
      </c>
      <c r="AJ18" s="440">
        <v>-2.7699999999999999E-2</v>
      </c>
      <c r="AK18" s="440">
        <v>-3.5000000000000003E-2</v>
      </c>
      <c r="AL18" s="440">
        <v>-3.8600000000000002E-2</v>
      </c>
      <c r="AM18" s="440">
        <v>-3.8100000000000002E-2</v>
      </c>
      <c r="AN18" s="440">
        <v>-3.3700000000000001E-2</v>
      </c>
      <c r="AO18" s="440">
        <v>-2.5999999999999999E-2</v>
      </c>
      <c r="AP18" s="440">
        <v>-1.52E-2</v>
      </c>
      <c r="AQ18" s="440">
        <v>-1.6999999999999999E-3</v>
      </c>
      <c r="AR18" s="440">
        <v>1.41E-2</v>
      </c>
      <c r="AS18" s="440">
        <v>3.0800000000000001E-2</v>
      </c>
      <c r="AT18" s="440">
        <v>4.6100000000000002E-2</v>
      </c>
      <c r="AU18" s="440">
        <v>5.6800000000000003E-2</v>
      </c>
      <c r="AV18" s="440">
        <v>6.0299999999999999E-2</v>
      </c>
      <c r="AW18" s="440">
        <v>5.62E-2</v>
      </c>
      <c r="AX18" s="440">
        <v>4.6600000000000003E-2</v>
      </c>
      <c r="AY18" s="440">
        <v>3.4700000000000002E-2</v>
      </c>
      <c r="AZ18" s="440">
        <v>2.3800000000000002E-2</v>
      </c>
      <c r="BA18" s="440">
        <v>1.5900000000000001E-2</v>
      </c>
      <c r="BB18" s="440">
        <v>1.14E-2</v>
      </c>
      <c r="BC18" s="440">
        <v>9.7999999999999997E-3</v>
      </c>
      <c r="BD18" s="440">
        <v>1.03E-2</v>
      </c>
      <c r="BE18" s="440">
        <v>1.18E-2</v>
      </c>
      <c r="BF18" s="440">
        <v>1.34E-2</v>
      </c>
      <c r="BG18" s="440">
        <v>1.4E-2</v>
      </c>
      <c r="BH18" s="440">
        <v>1.26E-2</v>
      </c>
      <c r="BI18" s="440">
        <v>8.3000000000000001E-3</v>
      </c>
      <c r="BJ18" s="440">
        <v>8.9999999999999998E-4</v>
      </c>
      <c r="BK18" s="440">
        <v>-9.5999999999999992E-3</v>
      </c>
      <c r="BL18" s="440">
        <v>-2.2599999999999999E-2</v>
      </c>
      <c r="BM18" s="440">
        <v>-3.7600000000000001E-2</v>
      </c>
      <c r="BN18" s="440">
        <v>-5.3699999999999998E-2</v>
      </c>
      <c r="BO18" s="36">
        <v>-5.3600000000000002E-2</v>
      </c>
      <c r="BP18" s="36">
        <v>-5.11E-2</v>
      </c>
      <c r="BQ18" s="36">
        <v>-4.6600000000000003E-2</v>
      </c>
      <c r="BR18" s="36">
        <v>-4.0599999999999997E-2</v>
      </c>
      <c r="BS18" s="36">
        <v>-3.3700000000000001E-2</v>
      </c>
      <c r="BT18" s="36">
        <v>-2.63E-2</v>
      </c>
      <c r="BU18" s="36">
        <v>-1.9E-2</v>
      </c>
      <c r="BV18" s="36">
        <v>-1.24E-2</v>
      </c>
      <c r="BW18" s="36">
        <v>-6.7999999999999996E-3</v>
      </c>
      <c r="BX18" s="36">
        <v>-2.8999999999999998E-3</v>
      </c>
      <c r="BY18" s="36">
        <v>-2.0000000000000001E-4</v>
      </c>
      <c r="BZ18" s="36">
        <v>2.2000000000000001E-3</v>
      </c>
      <c r="CA18" s="36">
        <v>4.3E-3</v>
      </c>
      <c r="CB18" s="36">
        <v>6.0000000000000001E-3</v>
      </c>
      <c r="CC18" s="36">
        <v>7.3000000000000001E-3</v>
      </c>
      <c r="CD18" s="36">
        <v>8.3000000000000001E-3</v>
      </c>
      <c r="CE18" s="36">
        <v>8.9999999999999993E-3</v>
      </c>
      <c r="CF18" s="36">
        <v>9.4999999999999998E-3</v>
      </c>
      <c r="CG18" s="36">
        <v>9.9000000000000008E-3</v>
      </c>
      <c r="CH18" s="36">
        <v>0.01</v>
      </c>
      <c r="CI18" s="122"/>
      <c r="CJ18" s="122"/>
      <c r="CK18" s="122"/>
      <c r="CL18" s="122"/>
      <c r="CM18" s="122"/>
      <c r="CN18" s="122"/>
      <c r="CO18" s="122"/>
      <c r="CP18" s="122"/>
      <c r="CQ18" s="122"/>
      <c r="CR18" s="122"/>
      <c r="CS18" s="122"/>
      <c r="CT18" s="122"/>
      <c r="CU18" s="122"/>
      <c r="CV18" s="122"/>
      <c r="CW18" s="122"/>
      <c r="CX18" s="122"/>
      <c r="CY18" s="122"/>
      <c r="CZ18" s="122"/>
      <c r="DA18" s="122"/>
      <c r="DB18" s="122"/>
      <c r="DC18" s="122"/>
      <c r="DD18" s="122"/>
      <c r="DE18" s="122"/>
    </row>
    <row r="19" spans="1:109">
      <c r="A19" s="47">
        <v>37</v>
      </c>
      <c r="B19" s="440">
        <v>3.8899999999999997E-2</v>
      </c>
      <c r="C19" s="440">
        <v>3.4500000000000003E-2</v>
      </c>
      <c r="D19" s="440">
        <v>2.9899999999999999E-2</v>
      </c>
      <c r="E19" s="440">
        <v>2.5000000000000001E-2</v>
      </c>
      <c r="F19" s="440">
        <v>1.9800000000000002E-2</v>
      </c>
      <c r="G19" s="440">
        <v>1.47E-2</v>
      </c>
      <c r="H19" s="440">
        <v>9.7000000000000003E-3</v>
      </c>
      <c r="I19" s="440">
        <v>5.3E-3</v>
      </c>
      <c r="J19" s="440">
        <v>1.2999999999999999E-3</v>
      </c>
      <c r="K19" s="440">
        <v>-2.5000000000000001E-3</v>
      </c>
      <c r="L19" s="440">
        <v>-6.1000000000000004E-3</v>
      </c>
      <c r="M19" s="440">
        <v>-9.4000000000000004E-3</v>
      </c>
      <c r="N19" s="440">
        <v>-1.2200000000000001E-2</v>
      </c>
      <c r="O19" s="440">
        <v>-1.41E-2</v>
      </c>
      <c r="P19" s="440">
        <v>-1.49E-2</v>
      </c>
      <c r="Q19" s="440">
        <v>-1.43E-2</v>
      </c>
      <c r="R19" s="440">
        <v>-1.2E-2</v>
      </c>
      <c r="S19" s="440">
        <v>-7.9000000000000008E-3</v>
      </c>
      <c r="T19" s="440">
        <v>-2.2000000000000001E-3</v>
      </c>
      <c r="U19" s="440">
        <v>4.7999999999999996E-3</v>
      </c>
      <c r="V19" s="440">
        <v>1.21E-2</v>
      </c>
      <c r="W19" s="440">
        <v>1.9199999999999998E-2</v>
      </c>
      <c r="X19" s="440">
        <v>2.5399999999999999E-2</v>
      </c>
      <c r="Y19" s="440">
        <v>3.0200000000000001E-2</v>
      </c>
      <c r="Z19" s="440">
        <v>3.3000000000000002E-2</v>
      </c>
      <c r="AA19" s="440">
        <v>3.39E-2</v>
      </c>
      <c r="AB19" s="440">
        <v>3.3000000000000002E-2</v>
      </c>
      <c r="AC19" s="440">
        <v>3.0700000000000002E-2</v>
      </c>
      <c r="AD19" s="440">
        <v>2.7E-2</v>
      </c>
      <c r="AE19" s="440">
        <v>2.18E-2</v>
      </c>
      <c r="AF19" s="440">
        <v>1.5100000000000001E-2</v>
      </c>
      <c r="AG19" s="440">
        <v>6.6E-3</v>
      </c>
      <c r="AH19" s="440">
        <v>-3.5999999999999999E-3</v>
      </c>
      <c r="AI19" s="440">
        <v>-1.4500000000000001E-2</v>
      </c>
      <c r="AJ19" s="440">
        <v>-2.4500000000000001E-2</v>
      </c>
      <c r="AK19" s="440">
        <v>-3.2199999999999999E-2</v>
      </c>
      <c r="AL19" s="440">
        <v>-3.6400000000000002E-2</v>
      </c>
      <c r="AM19" s="440">
        <v>-3.6700000000000003E-2</v>
      </c>
      <c r="AN19" s="440">
        <v>-3.3300000000000003E-2</v>
      </c>
      <c r="AO19" s="440">
        <v>-2.6499999999999999E-2</v>
      </c>
      <c r="AP19" s="440">
        <v>-1.66E-2</v>
      </c>
      <c r="AQ19" s="440">
        <v>-3.8999999999999998E-3</v>
      </c>
      <c r="AR19" s="440">
        <v>1.11E-2</v>
      </c>
      <c r="AS19" s="440">
        <v>2.7199999999999998E-2</v>
      </c>
      <c r="AT19" s="440">
        <v>4.2000000000000003E-2</v>
      </c>
      <c r="AU19" s="440">
        <v>5.2600000000000001E-2</v>
      </c>
      <c r="AV19" s="440">
        <v>5.62E-2</v>
      </c>
      <c r="AW19" s="440">
        <v>5.2600000000000001E-2</v>
      </c>
      <c r="AX19" s="440">
        <v>4.3700000000000003E-2</v>
      </c>
      <c r="AY19" s="440">
        <v>3.2899999999999999E-2</v>
      </c>
      <c r="AZ19" s="440">
        <v>2.3199999999999998E-2</v>
      </c>
      <c r="BA19" s="440">
        <v>1.6400000000000001E-2</v>
      </c>
      <c r="BB19" s="440">
        <v>1.2999999999999999E-2</v>
      </c>
      <c r="BC19" s="440">
        <v>1.2200000000000001E-2</v>
      </c>
      <c r="BD19" s="440">
        <v>1.3299999999999999E-2</v>
      </c>
      <c r="BE19" s="440">
        <v>1.52E-2</v>
      </c>
      <c r="BF19" s="440">
        <v>1.7000000000000001E-2</v>
      </c>
      <c r="BG19" s="440">
        <v>1.7500000000000002E-2</v>
      </c>
      <c r="BH19" s="440">
        <v>1.6E-2</v>
      </c>
      <c r="BI19" s="440">
        <v>1.15E-2</v>
      </c>
      <c r="BJ19" s="440">
        <v>3.8999999999999998E-3</v>
      </c>
      <c r="BK19" s="440">
        <v>-6.6E-3</v>
      </c>
      <c r="BL19" s="440">
        <v>-1.9699999999999999E-2</v>
      </c>
      <c r="BM19" s="440">
        <v>-3.4700000000000002E-2</v>
      </c>
      <c r="BN19" s="440">
        <v>-5.0500000000000003E-2</v>
      </c>
      <c r="BO19" s="36">
        <v>-5.0999999999999997E-2</v>
      </c>
      <c r="BP19" s="36">
        <v>-4.9099999999999998E-2</v>
      </c>
      <c r="BQ19" s="36">
        <v>-4.5199999999999997E-2</v>
      </c>
      <c r="BR19" s="36">
        <v>-3.9800000000000002E-2</v>
      </c>
      <c r="BS19" s="36">
        <v>-3.3399999999999999E-2</v>
      </c>
      <c r="BT19" s="36">
        <v>-2.6499999999999999E-2</v>
      </c>
      <c r="BU19" s="36">
        <v>-1.95E-2</v>
      </c>
      <c r="BV19" s="36">
        <v>-1.3100000000000001E-2</v>
      </c>
      <c r="BW19" s="36">
        <v>-7.7000000000000002E-3</v>
      </c>
      <c r="BX19" s="36">
        <v>-3.8999999999999998E-3</v>
      </c>
      <c r="BY19" s="36">
        <v>-1E-3</v>
      </c>
      <c r="BZ19" s="36">
        <v>1.6000000000000001E-3</v>
      </c>
      <c r="CA19" s="36">
        <v>3.8E-3</v>
      </c>
      <c r="CB19" s="36">
        <v>5.5999999999999999E-3</v>
      </c>
      <c r="CC19" s="36">
        <v>7.1000000000000004E-3</v>
      </c>
      <c r="CD19" s="36">
        <v>8.2000000000000007E-3</v>
      </c>
      <c r="CE19" s="36">
        <v>8.9999999999999993E-3</v>
      </c>
      <c r="CF19" s="36">
        <v>9.4999999999999998E-3</v>
      </c>
      <c r="CG19" s="36">
        <v>9.9000000000000008E-3</v>
      </c>
      <c r="CH19" s="36">
        <v>0.01</v>
      </c>
      <c r="CI19" s="122"/>
      <c r="CJ19" s="122"/>
      <c r="CK19" s="122"/>
      <c r="CL19" s="122"/>
      <c r="CM19" s="122"/>
      <c r="CN19" s="122"/>
      <c r="CO19" s="122"/>
      <c r="CP19" s="122"/>
      <c r="CQ19" s="122"/>
      <c r="CR19" s="122"/>
      <c r="CS19" s="122"/>
      <c r="CT19" s="122"/>
      <c r="CU19" s="122"/>
      <c r="CV19" s="122"/>
      <c r="CW19" s="122"/>
      <c r="CX19" s="122"/>
      <c r="CY19" s="122"/>
      <c r="CZ19" s="122"/>
      <c r="DA19" s="122"/>
      <c r="DB19" s="122"/>
      <c r="DC19" s="122"/>
      <c r="DD19" s="122"/>
      <c r="DE19" s="122"/>
    </row>
    <row r="20" spans="1:109">
      <c r="A20" s="47">
        <v>38</v>
      </c>
      <c r="B20" s="440">
        <v>3.7499999999999999E-2</v>
      </c>
      <c r="C20" s="440">
        <v>3.3399999999999999E-2</v>
      </c>
      <c r="D20" s="440">
        <v>2.92E-2</v>
      </c>
      <c r="E20" s="440">
        <v>2.46E-2</v>
      </c>
      <c r="F20" s="440">
        <v>1.9699999999999999E-2</v>
      </c>
      <c r="G20" s="440">
        <v>1.47E-2</v>
      </c>
      <c r="H20" s="440">
        <v>9.9000000000000008E-3</v>
      </c>
      <c r="I20" s="440">
        <v>5.7000000000000002E-3</v>
      </c>
      <c r="J20" s="440">
        <v>1.6999999999999999E-3</v>
      </c>
      <c r="K20" s="440">
        <v>-1.9E-3</v>
      </c>
      <c r="L20" s="440">
        <v>-5.4000000000000003E-3</v>
      </c>
      <c r="M20" s="440">
        <v>-8.6999999999999994E-3</v>
      </c>
      <c r="N20" s="440">
        <v>-1.14E-2</v>
      </c>
      <c r="O20" s="440">
        <v>-1.3299999999999999E-2</v>
      </c>
      <c r="P20" s="440">
        <v>-1.41E-2</v>
      </c>
      <c r="Q20" s="440">
        <v>-1.35E-2</v>
      </c>
      <c r="R20" s="440">
        <v>-1.1299999999999999E-2</v>
      </c>
      <c r="S20" s="440">
        <v>-7.1999999999999998E-3</v>
      </c>
      <c r="T20" s="440">
        <v>-1.5E-3</v>
      </c>
      <c r="U20" s="440">
        <v>5.4000000000000003E-3</v>
      </c>
      <c r="V20" s="440">
        <v>1.2699999999999999E-2</v>
      </c>
      <c r="W20" s="440">
        <v>1.9800000000000002E-2</v>
      </c>
      <c r="X20" s="440">
        <v>2.5899999999999999E-2</v>
      </c>
      <c r="Y20" s="440">
        <v>3.0499999999999999E-2</v>
      </c>
      <c r="Z20" s="440">
        <v>3.3500000000000002E-2</v>
      </c>
      <c r="AA20" s="440">
        <v>3.4599999999999999E-2</v>
      </c>
      <c r="AB20" s="440">
        <v>3.4099999999999998E-2</v>
      </c>
      <c r="AC20" s="440">
        <v>3.2199999999999999E-2</v>
      </c>
      <c r="AD20" s="440">
        <v>2.9000000000000001E-2</v>
      </c>
      <c r="AE20" s="440">
        <v>2.4299999999999999E-2</v>
      </c>
      <c r="AF20" s="440">
        <v>1.7999999999999999E-2</v>
      </c>
      <c r="AG20" s="440">
        <v>9.7999999999999997E-3</v>
      </c>
      <c r="AH20" s="440">
        <v>0</v>
      </c>
      <c r="AI20" s="440">
        <v>-1.0500000000000001E-2</v>
      </c>
      <c r="AJ20" s="440">
        <v>-2.0400000000000001E-2</v>
      </c>
      <c r="AK20" s="440">
        <v>-2.81E-2</v>
      </c>
      <c r="AL20" s="440">
        <v>-3.2800000000000003E-2</v>
      </c>
      <c r="AM20" s="440">
        <v>-3.4000000000000002E-2</v>
      </c>
      <c r="AN20" s="440">
        <v>-3.1800000000000002E-2</v>
      </c>
      <c r="AO20" s="440">
        <v>-2.6200000000000001E-2</v>
      </c>
      <c r="AP20" s="440">
        <v>-1.7600000000000001E-2</v>
      </c>
      <c r="AQ20" s="440">
        <v>-6.0000000000000001E-3</v>
      </c>
      <c r="AR20" s="440">
        <v>8.0000000000000002E-3</v>
      </c>
      <c r="AS20" s="440">
        <v>2.3300000000000001E-2</v>
      </c>
      <c r="AT20" s="440">
        <v>3.7600000000000001E-2</v>
      </c>
      <c r="AU20" s="440">
        <v>4.7800000000000002E-2</v>
      </c>
      <c r="AV20" s="440">
        <v>5.1499999999999997E-2</v>
      </c>
      <c r="AW20" s="440">
        <v>4.8300000000000003E-2</v>
      </c>
      <c r="AX20" s="440">
        <v>4.0300000000000002E-2</v>
      </c>
      <c r="AY20" s="440">
        <v>3.0499999999999999E-2</v>
      </c>
      <c r="AZ20" s="440">
        <v>2.1899999999999999E-2</v>
      </c>
      <c r="BA20" s="440">
        <v>1.6199999999999999E-2</v>
      </c>
      <c r="BB20" s="440">
        <v>1.37E-2</v>
      </c>
      <c r="BC20" s="440">
        <v>1.38E-2</v>
      </c>
      <c r="BD20" s="440">
        <v>1.5599999999999999E-2</v>
      </c>
      <c r="BE20" s="440">
        <v>1.8100000000000002E-2</v>
      </c>
      <c r="BF20" s="440">
        <v>2.0199999999999999E-2</v>
      </c>
      <c r="BG20" s="440">
        <v>2.0899999999999998E-2</v>
      </c>
      <c r="BH20" s="440">
        <v>1.9400000000000001E-2</v>
      </c>
      <c r="BI20" s="440">
        <v>1.4999999999999999E-2</v>
      </c>
      <c r="BJ20" s="440">
        <v>7.3000000000000001E-3</v>
      </c>
      <c r="BK20" s="440">
        <v>-3.2000000000000002E-3</v>
      </c>
      <c r="BL20" s="440">
        <v>-1.6199999999999999E-2</v>
      </c>
      <c r="BM20" s="440">
        <v>-3.09E-2</v>
      </c>
      <c r="BN20" s="440">
        <v>-4.65E-2</v>
      </c>
      <c r="BO20" s="36">
        <v>-4.7500000000000001E-2</v>
      </c>
      <c r="BP20" s="36">
        <v>-4.6199999999999998E-2</v>
      </c>
      <c r="BQ20" s="36">
        <v>-4.2999999999999997E-2</v>
      </c>
      <c r="BR20" s="36">
        <v>-3.8300000000000001E-2</v>
      </c>
      <c r="BS20" s="36">
        <v>-3.2500000000000001E-2</v>
      </c>
      <c r="BT20" s="36">
        <v>-2.6200000000000001E-2</v>
      </c>
      <c r="BU20" s="36">
        <v>-1.9699999999999999E-2</v>
      </c>
      <c r="BV20" s="36">
        <v>-1.37E-2</v>
      </c>
      <c r="BW20" s="36">
        <v>-8.5000000000000006E-3</v>
      </c>
      <c r="BX20" s="36">
        <v>-4.7000000000000002E-3</v>
      </c>
      <c r="BY20" s="36">
        <v>-1.8E-3</v>
      </c>
      <c r="BZ20" s="36">
        <v>8.9999999999999998E-4</v>
      </c>
      <c r="CA20" s="36">
        <v>3.2000000000000002E-3</v>
      </c>
      <c r="CB20" s="36">
        <v>5.1999999999999998E-3</v>
      </c>
      <c r="CC20" s="36">
        <v>6.7999999999999996E-3</v>
      </c>
      <c r="CD20" s="36">
        <v>8.0999999999999996E-3</v>
      </c>
      <c r="CE20" s="36">
        <v>8.8999999999999999E-3</v>
      </c>
      <c r="CF20" s="36">
        <v>9.4999999999999998E-3</v>
      </c>
      <c r="CG20" s="36">
        <v>9.9000000000000008E-3</v>
      </c>
      <c r="CH20" s="36">
        <v>0.01</v>
      </c>
      <c r="CI20" s="122"/>
      <c r="CJ20" s="122"/>
      <c r="CK20" s="122"/>
      <c r="CL20" s="122"/>
      <c r="CM20" s="122"/>
      <c r="CN20" s="122"/>
      <c r="CO20" s="122"/>
      <c r="CP20" s="122"/>
      <c r="CQ20" s="122"/>
      <c r="CR20" s="122"/>
      <c r="CS20" s="122"/>
      <c r="CT20" s="122"/>
      <c r="CU20" s="122"/>
      <c r="CV20" s="122"/>
      <c r="CW20" s="122"/>
      <c r="CX20" s="122"/>
      <c r="CY20" s="122"/>
      <c r="CZ20" s="122"/>
      <c r="DA20" s="122"/>
      <c r="DB20" s="122"/>
      <c r="DC20" s="122"/>
      <c r="DD20" s="122"/>
      <c r="DE20" s="122"/>
    </row>
    <row r="21" spans="1:109">
      <c r="A21" s="47">
        <v>39</v>
      </c>
      <c r="B21" s="440">
        <v>3.5799999999999998E-2</v>
      </c>
      <c r="C21" s="440">
        <v>3.2199999999999999E-2</v>
      </c>
      <c r="D21" s="440">
        <v>2.8400000000000002E-2</v>
      </c>
      <c r="E21" s="440">
        <v>2.41E-2</v>
      </c>
      <c r="F21" s="440">
        <v>1.95E-2</v>
      </c>
      <c r="G21" s="440">
        <v>1.47E-2</v>
      </c>
      <c r="H21" s="440">
        <v>1.0200000000000001E-2</v>
      </c>
      <c r="I21" s="440">
        <v>6.1000000000000004E-3</v>
      </c>
      <c r="J21" s="440">
        <v>2.3E-3</v>
      </c>
      <c r="K21" s="440">
        <v>-1.1999999999999999E-3</v>
      </c>
      <c r="L21" s="440">
        <v>-4.5999999999999999E-3</v>
      </c>
      <c r="M21" s="440">
        <v>-7.7999999999999996E-3</v>
      </c>
      <c r="N21" s="440">
        <v>-1.0500000000000001E-2</v>
      </c>
      <c r="O21" s="440">
        <v>-1.24E-2</v>
      </c>
      <c r="P21" s="440">
        <v>-1.32E-2</v>
      </c>
      <c r="Q21" s="440">
        <v>-1.2699999999999999E-2</v>
      </c>
      <c r="R21" s="440">
        <v>-1.0500000000000001E-2</v>
      </c>
      <c r="S21" s="440">
        <v>-6.4999999999999997E-3</v>
      </c>
      <c r="T21" s="440">
        <v>-8.9999999999999998E-4</v>
      </c>
      <c r="U21" s="440">
        <v>5.8999999999999999E-3</v>
      </c>
      <c r="V21" s="440">
        <v>1.32E-2</v>
      </c>
      <c r="W21" s="440">
        <v>2.01E-2</v>
      </c>
      <c r="X21" s="440">
        <v>2.5999999999999999E-2</v>
      </c>
      <c r="Y21" s="440">
        <v>3.0599999999999999E-2</v>
      </c>
      <c r="Z21" s="440">
        <v>3.3599999999999998E-2</v>
      </c>
      <c r="AA21" s="440">
        <v>3.49E-2</v>
      </c>
      <c r="AB21" s="440">
        <v>3.4799999999999998E-2</v>
      </c>
      <c r="AC21" s="440">
        <v>3.3399999999999999E-2</v>
      </c>
      <c r="AD21" s="440">
        <v>3.0599999999999999E-2</v>
      </c>
      <c r="AE21" s="440">
        <v>2.64E-2</v>
      </c>
      <c r="AF21" s="440">
        <v>2.06E-2</v>
      </c>
      <c r="AG21" s="440">
        <v>1.2999999999999999E-2</v>
      </c>
      <c r="AH21" s="440">
        <v>3.8E-3</v>
      </c>
      <c r="AI21" s="440">
        <v>-6.1000000000000004E-3</v>
      </c>
      <c r="AJ21" s="440">
        <v>-1.55E-2</v>
      </c>
      <c r="AK21" s="440">
        <v>-2.3199999999999998E-2</v>
      </c>
      <c r="AL21" s="440">
        <v>-2.8299999999999999E-2</v>
      </c>
      <c r="AM21" s="440">
        <v>-3.0300000000000001E-2</v>
      </c>
      <c r="AN21" s="440">
        <v>-2.93E-2</v>
      </c>
      <c r="AO21" s="440">
        <v>-2.5100000000000001E-2</v>
      </c>
      <c r="AP21" s="440">
        <v>-1.7999999999999999E-2</v>
      </c>
      <c r="AQ21" s="440">
        <v>-7.7999999999999996E-3</v>
      </c>
      <c r="AR21" s="440">
        <v>5.0000000000000001E-3</v>
      </c>
      <c r="AS21" s="440">
        <v>1.9400000000000001E-2</v>
      </c>
      <c r="AT21" s="440">
        <v>3.2800000000000003E-2</v>
      </c>
      <c r="AU21" s="440">
        <v>4.2599999999999999E-2</v>
      </c>
      <c r="AV21" s="440">
        <v>4.6399999999999997E-2</v>
      </c>
      <c r="AW21" s="440">
        <v>4.3700000000000003E-2</v>
      </c>
      <c r="AX21" s="440">
        <v>3.6499999999999998E-2</v>
      </c>
      <c r="AY21" s="440">
        <v>2.7699999999999999E-2</v>
      </c>
      <c r="AZ21" s="440">
        <v>2.01E-2</v>
      </c>
      <c r="BA21" s="440">
        <v>1.5299999999999999E-2</v>
      </c>
      <c r="BB21" s="440">
        <v>1.37E-2</v>
      </c>
      <c r="BC21" s="440">
        <v>1.47E-2</v>
      </c>
      <c r="BD21" s="440">
        <v>1.72E-2</v>
      </c>
      <c r="BE21" s="440">
        <v>2.0299999999999999E-2</v>
      </c>
      <c r="BF21" s="440">
        <v>2.29E-2</v>
      </c>
      <c r="BG21" s="440">
        <v>2.4E-2</v>
      </c>
      <c r="BH21" s="440">
        <v>2.2599999999999999E-2</v>
      </c>
      <c r="BI21" s="440">
        <v>1.83E-2</v>
      </c>
      <c r="BJ21" s="440">
        <v>1.0800000000000001E-2</v>
      </c>
      <c r="BK21" s="440">
        <v>4.0000000000000002E-4</v>
      </c>
      <c r="BL21" s="440">
        <v>-1.2200000000000001E-2</v>
      </c>
      <c r="BM21" s="440">
        <v>-2.6499999999999999E-2</v>
      </c>
      <c r="BN21" s="440">
        <v>-4.1599999999999998E-2</v>
      </c>
      <c r="BO21" s="36">
        <v>-4.3099999999999999E-2</v>
      </c>
      <c r="BP21" s="36">
        <v>-4.2500000000000003E-2</v>
      </c>
      <c r="BQ21" s="36">
        <v>-4.0099999999999997E-2</v>
      </c>
      <c r="BR21" s="36">
        <v>-3.6200000000000003E-2</v>
      </c>
      <c r="BS21" s="36">
        <v>-3.1199999999999999E-2</v>
      </c>
      <c r="BT21" s="36">
        <v>-2.5499999999999998E-2</v>
      </c>
      <c r="BU21" s="36">
        <v>-1.9599999999999999E-2</v>
      </c>
      <c r="BV21" s="36">
        <v>-1.4E-2</v>
      </c>
      <c r="BW21" s="36">
        <v>-9.1000000000000004E-3</v>
      </c>
      <c r="BX21" s="36">
        <v>-5.4000000000000003E-3</v>
      </c>
      <c r="BY21" s="36">
        <v>-2.5000000000000001E-3</v>
      </c>
      <c r="BZ21" s="36">
        <v>2.0000000000000001E-4</v>
      </c>
      <c r="CA21" s="36">
        <v>2.7000000000000001E-3</v>
      </c>
      <c r="CB21" s="36">
        <v>4.7999999999999996E-3</v>
      </c>
      <c r="CC21" s="36">
        <v>6.6E-3</v>
      </c>
      <c r="CD21" s="36">
        <v>7.9000000000000008E-3</v>
      </c>
      <c r="CE21" s="36">
        <v>8.8999999999999999E-3</v>
      </c>
      <c r="CF21" s="36">
        <v>9.4999999999999998E-3</v>
      </c>
      <c r="CG21" s="36">
        <v>9.9000000000000008E-3</v>
      </c>
      <c r="CH21" s="36">
        <v>0.01</v>
      </c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</row>
    <row r="22" spans="1:109">
      <c r="A22" s="47">
        <v>40</v>
      </c>
      <c r="B22" s="440">
        <v>3.39E-2</v>
      </c>
      <c r="C22" s="440">
        <v>3.0800000000000001E-2</v>
      </c>
      <c r="D22" s="440">
        <v>2.7400000000000001E-2</v>
      </c>
      <c r="E22" s="440">
        <v>2.35E-2</v>
      </c>
      <c r="F22" s="440">
        <v>1.9199999999999998E-2</v>
      </c>
      <c r="G22" s="440">
        <v>1.47E-2</v>
      </c>
      <c r="H22" s="440">
        <v>1.04E-2</v>
      </c>
      <c r="I22" s="440">
        <v>6.4999999999999997E-3</v>
      </c>
      <c r="J22" s="440">
        <v>2.8999999999999998E-3</v>
      </c>
      <c r="K22" s="440">
        <v>-5.0000000000000001E-4</v>
      </c>
      <c r="L22" s="440">
        <v>-3.8E-3</v>
      </c>
      <c r="M22" s="440">
        <v>-6.7999999999999996E-3</v>
      </c>
      <c r="N22" s="440">
        <v>-9.4999999999999998E-3</v>
      </c>
      <c r="O22" s="440">
        <v>-1.14E-2</v>
      </c>
      <c r="P22" s="440">
        <v>-1.2200000000000001E-2</v>
      </c>
      <c r="Q22" s="440">
        <v>-1.18E-2</v>
      </c>
      <c r="R22" s="440">
        <v>-9.7000000000000003E-3</v>
      </c>
      <c r="S22" s="440">
        <v>-5.8999999999999999E-3</v>
      </c>
      <c r="T22" s="440">
        <v>-4.0000000000000002E-4</v>
      </c>
      <c r="U22" s="440">
        <v>6.3E-3</v>
      </c>
      <c r="V22" s="440">
        <v>1.34E-2</v>
      </c>
      <c r="W22" s="440">
        <v>2.0199999999999999E-2</v>
      </c>
      <c r="X22" s="440">
        <v>2.5999999999999999E-2</v>
      </c>
      <c r="Y22" s="440">
        <v>3.0499999999999999E-2</v>
      </c>
      <c r="Z22" s="440">
        <v>3.3500000000000002E-2</v>
      </c>
      <c r="AA22" s="440">
        <v>3.5099999999999999E-2</v>
      </c>
      <c r="AB22" s="440">
        <v>3.5200000000000002E-2</v>
      </c>
      <c r="AC22" s="440">
        <v>3.4200000000000001E-2</v>
      </c>
      <c r="AD22" s="440">
        <v>3.1899999999999998E-2</v>
      </c>
      <c r="AE22" s="440">
        <v>2.8199999999999999E-2</v>
      </c>
      <c r="AF22" s="440">
        <v>2.3E-2</v>
      </c>
      <c r="AG22" s="440">
        <v>1.6E-2</v>
      </c>
      <c r="AH22" s="440">
        <v>7.6E-3</v>
      </c>
      <c r="AI22" s="440">
        <v>-1.5E-3</v>
      </c>
      <c r="AJ22" s="440">
        <v>-1.03E-2</v>
      </c>
      <c r="AK22" s="440">
        <v>-1.77E-2</v>
      </c>
      <c r="AL22" s="440">
        <v>-2.3E-2</v>
      </c>
      <c r="AM22" s="440">
        <v>-2.58E-2</v>
      </c>
      <c r="AN22" s="440">
        <v>-2.5899999999999999E-2</v>
      </c>
      <c r="AO22" s="440">
        <v>-2.3300000000000001E-2</v>
      </c>
      <c r="AP22" s="440">
        <v>-1.77E-2</v>
      </c>
      <c r="AQ22" s="440">
        <v>-9.1000000000000004E-3</v>
      </c>
      <c r="AR22" s="440">
        <v>2.3999999999999998E-3</v>
      </c>
      <c r="AS22" s="440">
        <v>1.5599999999999999E-2</v>
      </c>
      <c r="AT22" s="440">
        <v>2.81E-2</v>
      </c>
      <c r="AU22" s="440">
        <v>3.7400000000000003E-2</v>
      </c>
      <c r="AV22" s="440">
        <v>4.1000000000000002E-2</v>
      </c>
      <c r="AW22" s="440">
        <v>3.8699999999999998E-2</v>
      </c>
      <c r="AX22" s="440">
        <v>3.2399999999999998E-2</v>
      </c>
      <c r="AY22" s="440">
        <v>2.46E-2</v>
      </c>
      <c r="AZ22" s="440">
        <v>1.7999999999999999E-2</v>
      </c>
      <c r="BA22" s="440">
        <v>1.4E-2</v>
      </c>
      <c r="BB22" s="440">
        <v>1.32E-2</v>
      </c>
      <c r="BC22" s="440">
        <v>1.49E-2</v>
      </c>
      <c r="BD22" s="440">
        <v>1.8100000000000002E-2</v>
      </c>
      <c r="BE22" s="440">
        <v>2.18E-2</v>
      </c>
      <c r="BF22" s="440">
        <v>2.4899999999999999E-2</v>
      </c>
      <c r="BG22" s="440">
        <v>2.64E-2</v>
      </c>
      <c r="BH22" s="440">
        <v>2.53E-2</v>
      </c>
      <c r="BI22" s="440">
        <v>2.1299999999999999E-2</v>
      </c>
      <c r="BJ22" s="440">
        <v>1.41E-2</v>
      </c>
      <c r="BK22" s="440">
        <v>4.1999999999999997E-3</v>
      </c>
      <c r="BL22" s="440">
        <v>-8.0000000000000002E-3</v>
      </c>
      <c r="BM22" s="440">
        <v>-2.1600000000000001E-2</v>
      </c>
      <c r="BN22" s="440">
        <v>-3.61E-2</v>
      </c>
      <c r="BO22" s="36">
        <v>-3.7999999999999999E-2</v>
      </c>
      <c r="BP22" s="36">
        <v>-3.8100000000000002E-2</v>
      </c>
      <c r="BQ22" s="36">
        <v>-3.6499999999999998E-2</v>
      </c>
      <c r="BR22" s="36">
        <v>-3.3399999999999999E-2</v>
      </c>
      <c r="BS22" s="36">
        <v>-2.93E-2</v>
      </c>
      <c r="BT22" s="36">
        <v>-2.4400000000000002E-2</v>
      </c>
      <c r="BU22" s="36">
        <v>-1.9199999999999998E-2</v>
      </c>
      <c r="BV22" s="36">
        <v>-1.41E-2</v>
      </c>
      <c r="BW22" s="36">
        <v>-9.5999999999999992E-3</v>
      </c>
      <c r="BX22" s="36">
        <v>-6.0000000000000001E-3</v>
      </c>
      <c r="BY22" s="36">
        <v>-3.0999999999999999E-3</v>
      </c>
      <c r="BZ22" s="36">
        <v>-2.9999999999999997E-4</v>
      </c>
      <c r="CA22" s="36">
        <v>2.2000000000000001E-3</v>
      </c>
      <c r="CB22" s="36">
        <v>4.4000000000000003E-3</v>
      </c>
      <c r="CC22" s="36">
        <v>6.3E-3</v>
      </c>
      <c r="CD22" s="36">
        <v>7.7000000000000002E-3</v>
      </c>
      <c r="CE22" s="36">
        <v>8.8000000000000005E-3</v>
      </c>
      <c r="CF22" s="36">
        <v>9.4999999999999998E-3</v>
      </c>
      <c r="CG22" s="36">
        <v>9.9000000000000008E-3</v>
      </c>
      <c r="CH22" s="36">
        <v>0.01</v>
      </c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</row>
    <row r="23" spans="1:109">
      <c r="A23" s="47">
        <v>41</v>
      </c>
      <c r="B23" s="440">
        <v>3.2000000000000001E-2</v>
      </c>
      <c r="C23" s="440">
        <v>2.92E-2</v>
      </c>
      <c r="D23" s="440">
        <v>2.6200000000000001E-2</v>
      </c>
      <c r="E23" s="440">
        <v>2.2800000000000001E-2</v>
      </c>
      <c r="F23" s="440">
        <v>1.8800000000000001E-2</v>
      </c>
      <c r="G23" s="440">
        <v>1.46E-2</v>
      </c>
      <c r="H23" s="440">
        <v>1.06E-2</v>
      </c>
      <c r="I23" s="440">
        <v>6.8999999999999999E-3</v>
      </c>
      <c r="J23" s="440">
        <v>3.5000000000000001E-3</v>
      </c>
      <c r="K23" s="440">
        <v>2.0000000000000001E-4</v>
      </c>
      <c r="L23" s="440">
        <v>-2.8999999999999998E-3</v>
      </c>
      <c r="M23" s="440">
        <v>-5.8999999999999999E-3</v>
      </c>
      <c r="N23" s="440">
        <v>-8.3999999999999995E-3</v>
      </c>
      <c r="O23" s="440">
        <v>-1.03E-2</v>
      </c>
      <c r="P23" s="440">
        <v>-1.12E-2</v>
      </c>
      <c r="Q23" s="440">
        <v>-1.0699999999999999E-2</v>
      </c>
      <c r="R23" s="440">
        <v>-8.8000000000000005E-3</v>
      </c>
      <c r="S23" s="440">
        <v>-5.1000000000000004E-3</v>
      </c>
      <c r="T23" s="440">
        <v>1E-4</v>
      </c>
      <c r="U23" s="440">
        <v>6.6E-3</v>
      </c>
      <c r="V23" s="440">
        <v>1.35E-2</v>
      </c>
      <c r="W23" s="440">
        <v>0.02</v>
      </c>
      <c r="X23" s="440">
        <v>2.5700000000000001E-2</v>
      </c>
      <c r="Y23" s="440">
        <v>3.0200000000000001E-2</v>
      </c>
      <c r="Z23" s="440">
        <v>3.3300000000000003E-2</v>
      </c>
      <c r="AA23" s="440">
        <v>3.5000000000000003E-2</v>
      </c>
      <c r="AB23" s="440">
        <v>3.5400000000000001E-2</v>
      </c>
      <c r="AC23" s="440">
        <v>3.4599999999999999E-2</v>
      </c>
      <c r="AD23" s="440">
        <v>3.27E-2</v>
      </c>
      <c r="AE23" s="440">
        <v>2.9499999999999998E-2</v>
      </c>
      <c r="AF23" s="440">
        <v>2.4899999999999999E-2</v>
      </c>
      <c r="AG23" s="440">
        <v>1.8800000000000001E-2</v>
      </c>
      <c r="AH23" s="440">
        <v>1.12E-2</v>
      </c>
      <c r="AI23" s="440">
        <v>3.0000000000000001E-3</v>
      </c>
      <c r="AJ23" s="440">
        <v>-5.0000000000000001E-3</v>
      </c>
      <c r="AK23" s="440">
        <v>-1.2E-2</v>
      </c>
      <c r="AL23" s="440">
        <v>-1.7399999999999999E-2</v>
      </c>
      <c r="AM23" s="440">
        <v>-2.0899999999999998E-2</v>
      </c>
      <c r="AN23" s="440">
        <v>-2.1999999999999999E-2</v>
      </c>
      <c r="AO23" s="440">
        <v>-2.07E-2</v>
      </c>
      <c r="AP23" s="440">
        <v>-1.66E-2</v>
      </c>
      <c r="AQ23" s="440">
        <v>-9.4999999999999998E-3</v>
      </c>
      <c r="AR23" s="440">
        <v>5.0000000000000001E-4</v>
      </c>
      <c r="AS23" s="440">
        <v>1.23E-2</v>
      </c>
      <c r="AT23" s="440">
        <v>2.3699999999999999E-2</v>
      </c>
      <c r="AU23" s="440">
        <v>3.2199999999999999E-2</v>
      </c>
      <c r="AV23" s="440">
        <v>3.56E-2</v>
      </c>
      <c r="AW23" s="440">
        <v>3.3700000000000001E-2</v>
      </c>
      <c r="AX23" s="440">
        <v>2.81E-2</v>
      </c>
      <c r="AY23" s="440">
        <v>2.1299999999999999E-2</v>
      </c>
      <c r="AZ23" s="440">
        <v>1.5599999999999999E-2</v>
      </c>
      <c r="BA23" s="440">
        <v>1.24E-2</v>
      </c>
      <c r="BB23" s="440">
        <v>1.23E-2</v>
      </c>
      <c r="BC23" s="440">
        <v>1.46E-2</v>
      </c>
      <c r="BD23" s="440">
        <v>1.83E-2</v>
      </c>
      <c r="BE23" s="440">
        <v>2.2499999999999999E-2</v>
      </c>
      <c r="BF23" s="440">
        <v>2.6100000000000002E-2</v>
      </c>
      <c r="BG23" s="440">
        <v>2.8000000000000001E-2</v>
      </c>
      <c r="BH23" s="440">
        <v>2.7300000000000001E-2</v>
      </c>
      <c r="BI23" s="440">
        <v>2.3699999999999999E-2</v>
      </c>
      <c r="BJ23" s="440">
        <v>1.7100000000000001E-2</v>
      </c>
      <c r="BK23" s="440">
        <v>7.7000000000000002E-3</v>
      </c>
      <c r="BL23" s="440">
        <v>-3.5999999999999999E-3</v>
      </c>
      <c r="BM23" s="440">
        <v>-1.6500000000000001E-2</v>
      </c>
      <c r="BN23" s="440">
        <v>-3.0099999999999998E-2</v>
      </c>
      <c r="BO23" s="36">
        <v>-3.2399999999999998E-2</v>
      </c>
      <c r="BP23" s="36">
        <v>-3.3000000000000002E-2</v>
      </c>
      <c r="BQ23" s="36">
        <v>-3.2199999999999999E-2</v>
      </c>
      <c r="BR23" s="36">
        <v>-3.0099999999999998E-2</v>
      </c>
      <c r="BS23" s="36">
        <v>-2.69E-2</v>
      </c>
      <c r="BT23" s="36">
        <v>-2.29E-2</v>
      </c>
      <c r="BU23" s="36">
        <v>-1.84E-2</v>
      </c>
      <c r="BV23" s="36">
        <v>-1.3899999999999999E-2</v>
      </c>
      <c r="BW23" s="36">
        <v>-9.7999999999999997E-3</v>
      </c>
      <c r="BX23" s="36">
        <v>-6.4999999999999997E-3</v>
      </c>
      <c r="BY23" s="36">
        <v>-3.5999999999999999E-3</v>
      </c>
      <c r="BZ23" s="36">
        <v>-8.9999999999999998E-4</v>
      </c>
      <c r="CA23" s="36">
        <v>1.6999999999999999E-3</v>
      </c>
      <c r="CB23" s="36">
        <v>4.0000000000000001E-3</v>
      </c>
      <c r="CC23" s="36">
        <v>6.0000000000000001E-3</v>
      </c>
      <c r="CD23" s="36">
        <v>7.4999999999999997E-3</v>
      </c>
      <c r="CE23" s="36">
        <v>8.6999999999999994E-3</v>
      </c>
      <c r="CF23" s="36">
        <v>9.4000000000000004E-3</v>
      </c>
      <c r="CG23" s="36">
        <v>9.9000000000000008E-3</v>
      </c>
      <c r="CH23" s="36">
        <v>0.01</v>
      </c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</row>
    <row r="24" spans="1:109">
      <c r="A24" s="47">
        <v>42</v>
      </c>
      <c r="B24" s="440">
        <v>3.0200000000000001E-2</v>
      </c>
      <c r="C24" s="440">
        <v>2.7699999999999999E-2</v>
      </c>
      <c r="D24" s="440">
        <v>2.5000000000000001E-2</v>
      </c>
      <c r="E24" s="440">
        <v>2.1899999999999999E-2</v>
      </c>
      <c r="F24" s="440">
        <v>1.83E-2</v>
      </c>
      <c r="G24" s="440">
        <v>1.44E-2</v>
      </c>
      <c r="H24" s="440">
        <v>1.0699999999999999E-2</v>
      </c>
      <c r="I24" s="440">
        <v>7.1999999999999998E-3</v>
      </c>
      <c r="J24" s="440">
        <v>4.0000000000000001E-3</v>
      </c>
      <c r="K24" s="440">
        <v>8.9999999999999998E-4</v>
      </c>
      <c r="L24" s="440">
        <v>-2.0999999999999999E-3</v>
      </c>
      <c r="M24" s="440">
        <v>-4.8999999999999998E-3</v>
      </c>
      <c r="N24" s="440">
        <v>-7.3000000000000001E-3</v>
      </c>
      <c r="O24" s="440">
        <v>-9.1000000000000004E-3</v>
      </c>
      <c r="P24" s="440">
        <v>-0.01</v>
      </c>
      <c r="Q24" s="440">
        <v>-9.5999999999999992E-3</v>
      </c>
      <c r="R24" s="440">
        <v>-7.7999999999999996E-3</v>
      </c>
      <c r="S24" s="440">
        <v>-4.3E-3</v>
      </c>
      <c r="T24" s="440">
        <v>6.9999999999999999E-4</v>
      </c>
      <c r="U24" s="440">
        <v>6.7999999999999996E-3</v>
      </c>
      <c r="V24" s="440">
        <v>1.34E-2</v>
      </c>
      <c r="W24" s="440">
        <v>1.9699999999999999E-2</v>
      </c>
      <c r="X24" s="440">
        <v>2.53E-2</v>
      </c>
      <c r="Y24" s="440">
        <v>2.98E-2</v>
      </c>
      <c r="Z24" s="440">
        <v>3.2899999999999999E-2</v>
      </c>
      <c r="AA24" s="440">
        <v>3.4700000000000002E-2</v>
      </c>
      <c r="AB24" s="440">
        <v>3.5299999999999998E-2</v>
      </c>
      <c r="AC24" s="440">
        <v>3.4799999999999998E-2</v>
      </c>
      <c r="AD24" s="440">
        <v>3.3099999999999997E-2</v>
      </c>
      <c r="AE24" s="440">
        <v>3.04E-2</v>
      </c>
      <c r="AF24" s="440">
        <v>2.64E-2</v>
      </c>
      <c r="AG24" s="440">
        <v>2.1100000000000001E-2</v>
      </c>
      <c r="AH24" s="440">
        <v>1.4500000000000001E-2</v>
      </c>
      <c r="AI24" s="440">
        <v>7.3000000000000001E-3</v>
      </c>
      <c r="AJ24" s="440">
        <v>1E-4</v>
      </c>
      <c r="AK24" s="440">
        <v>-6.4999999999999997E-3</v>
      </c>
      <c r="AL24" s="440">
        <v>-1.1900000000000001E-2</v>
      </c>
      <c r="AM24" s="440">
        <v>-1.5699999999999999E-2</v>
      </c>
      <c r="AN24" s="440">
        <v>-1.77E-2</v>
      </c>
      <c r="AO24" s="440">
        <v>-1.7399999999999999E-2</v>
      </c>
      <c r="AP24" s="440">
        <v>-1.47E-2</v>
      </c>
      <c r="AQ24" s="440">
        <v>-8.9999999999999993E-3</v>
      </c>
      <c r="AR24" s="440">
        <v>-5.9999999999999995E-4</v>
      </c>
      <c r="AS24" s="440">
        <v>9.7000000000000003E-3</v>
      </c>
      <c r="AT24" s="440">
        <v>1.9800000000000002E-2</v>
      </c>
      <c r="AU24" s="440">
        <v>2.7300000000000001E-2</v>
      </c>
      <c r="AV24" s="440">
        <v>3.0300000000000001E-2</v>
      </c>
      <c r="AW24" s="440">
        <v>2.86E-2</v>
      </c>
      <c r="AX24" s="440">
        <v>2.3699999999999999E-2</v>
      </c>
      <c r="AY24" s="440">
        <v>1.78E-2</v>
      </c>
      <c r="AZ24" s="440">
        <v>1.2999999999999999E-2</v>
      </c>
      <c r="BA24" s="440">
        <v>1.0699999999999999E-2</v>
      </c>
      <c r="BB24" s="440">
        <v>1.11E-2</v>
      </c>
      <c r="BC24" s="440">
        <v>1.3899999999999999E-2</v>
      </c>
      <c r="BD24" s="440">
        <v>1.7999999999999999E-2</v>
      </c>
      <c r="BE24" s="440">
        <v>2.2599999999999999E-2</v>
      </c>
      <c r="BF24" s="440">
        <v>2.6499999999999999E-2</v>
      </c>
      <c r="BG24" s="440">
        <v>2.87E-2</v>
      </c>
      <c r="BH24" s="440">
        <v>2.8500000000000001E-2</v>
      </c>
      <c r="BI24" s="440">
        <v>2.5399999999999999E-2</v>
      </c>
      <c r="BJ24" s="440">
        <v>1.95E-2</v>
      </c>
      <c r="BK24" s="440">
        <v>1.0999999999999999E-2</v>
      </c>
      <c r="BL24" s="440">
        <v>5.0000000000000001E-4</v>
      </c>
      <c r="BM24" s="440">
        <v>-1.1299999999999999E-2</v>
      </c>
      <c r="BN24" s="440">
        <v>-2.4E-2</v>
      </c>
      <c r="BO24" s="36">
        <v>-2.64E-2</v>
      </c>
      <c r="BP24" s="36">
        <v>-2.76E-2</v>
      </c>
      <c r="BQ24" s="36">
        <v>-2.76E-2</v>
      </c>
      <c r="BR24" s="36">
        <v>-2.63E-2</v>
      </c>
      <c r="BS24" s="36">
        <v>-2.4E-2</v>
      </c>
      <c r="BT24" s="36">
        <v>-2.0899999999999998E-2</v>
      </c>
      <c r="BU24" s="36">
        <v>-1.7299999999999999E-2</v>
      </c>
      <c r="BV24" s="36">
        <v>-1.35E-2</v>
      </c>
      <c r="BW24" s="36">
        <v>-9.7999999999999997E-3</v>
      </c>
      <c r="BX24" s="36">
        <v>-6.7000000000000002E-3</v>
      </c>
      <c r="BY24" s="36">
        <v>-4.0000000000000001E-3</v>
      </c>
      <c r="BZ24" s="36">
        <v>-1.2999999999999999E-3</v>
      </c>
      <c r="CA24" s="36">
        <v>1.2999999999999999E-3</v>
      </c>
      <c r="CB24" s="36">
        <v>3.7000000000000002E-3</v>
      </c>
      <c r="CC24" s="36">
        <v>5.7000000000000002E-3</v>
      </c>
      <c r="CD24" s="36">
        <v>7.3000000000000001E-3</v>
      </c>
      <c r="CE24" s="36">
        <v>8.5000000000000006E-3</v>
      </c>
      <c r="CF24" s="36">
        <v>9.4000000000000004E-3</v>
      </c>
      <c r="CG24" s="36">
        <v>9.9000000000000008E-3</v>
      </c>
      <c r="CH24" s="36">
        <v>0.01</v>
      </c>
      <c r="CI24" s="122"/>
      <c r="CJ24" s="122"/>
      <c r="CK24" s="122"/>
      <c r="CL24" s="122"/>
      <c r="CM24" s="122"/>
      <c r="CN24" s="122"/>
      <c r="CO24" s="122"/>
      <c r="CP24" s="122"/>
      <c r="CQ24" s="122"/>
      <c r="CR24" s="122"/>
      <c r="CS24" s="122"/>
      <c r="CT24" s="122"/>
      <c r="CU24" s="122"/>
      <c r="CV24" s="122"/>
      <c r="CW24" s="122"/>
      <c r="CX24" s="122"/>
      <c r="CY24" s="122"/>
      <c r="CZ24" s="122"/>
      <c r="DA24" s="122"/>
      <c r="DB24" s="122"/>
      <c r="DC24" s="122"/>
      <c r="DD24" s="122"/>
      <c r="DE24" s="122"/>
    </row>
    <row r="25" spans="1:109">
      <c r="A25" s="47">
        <v>43</v>
      </c>
      <c r="B25" s="440">
        <v>2.8500000000000001E-2</v>
      </c>
      <c r="C25" s="440">
        <v>2.6200000000000001E-2</v>
      </c>
      <c r="D25" s="440">
        <v>2.3800000000000002E-2</v>
      </c>
      <c r="E25" s="440">
        <v>2.0899999999999998E-2</v>
      </c>
      <c r="F25" s="440">
        <v>1.7600000000000001E-2</v>
      </c>
      <c r="G25" s="440">
        <v>1.41E-2</v>
      </c>
      <c r="H25" s="440">
        <v>1.06E-2</v>
      </c>
      <c r="I25" s="440">
        <v>7.3000000000000001E-3</v>
      </c>
      <c r="J25" s="440">
        <v>4.3E-3</v>
      </c>
      <c r="K25" s="440">
        <v>1.4E-3</v>
      </c>
      <c r="L25" s="440">
        <v>-1.4E-3</v>
      </c>
      <c r="M25" s="440">
        <v>-4.0000000000000001E-3</v>
      </c>
      <c r="N25" s="440">
        <v>-6.3E-3</v>
      </c>
      <c r="O25" s="440">
        <v>-7.9000000000000008E-3</v>
      </c>
      <c r="P25" s="440">
        <v>-8.6999999999999994E-3</v>
      </c>
      <c r="Q25" s="440">
        <v>-8.3999999999999995E-3</v>
      </c>
      <c r="R25" s="440">
        <v>-6.6E-3</v>
      </c>
      <c r="S25" s="440">
        <v>-3.3999999999999998E-3</v>
      </c>
      <c r="T25" s="440">
        <v>1.1999999999999999E-3</v>
      </c>
      <c r="U25" s="440">
        <v>7.0000000000000001E-3</v>
      </c>
      <c r="V25" s="440">
        <v>1.32E-2</v>
      </c>
      <c r="W25" s="440">
        <v>1.9199999999999998E-2</v>
      </c>
      <c r="X25" s="440">
        <v>2.47E-2</v>
      </c>
      <c r="Y25" s="440">
        <v>2.92E-2</v>
      </c>
      <c r="Z25" s="440">
        <v>3.2399999999999998E-2</v>
      </c>
      <c r="AA25" s="440">
        <v>3.4299999999999997E-2</v>
      </c>
      <c r="AB25" s="440">
        <v>3.5000000000000003E-2</v>
      </c>
      <c r="AC25" s="440">
        <v>3.4599999999999999E-2</v>
      </c>
      <c r="AD25" s="440">
        <v>3.32E-2</v>
      </c>
      <c r="AE25" s="440">
        <v>3.0800000000000001E-2</v>
      </c>
      <c r="AF25" s="440">
        <v>2.75E-2</v>
      </c>
      <c r="AG25" s="440">
        <v>2.3E-2</v>
      </c>
      <c r="AH25" s="440">
        <v>1.7399999999999999E-2</v>
      </c>
      <c r="AI25" s="440">
        <v>1.11E-2</v>
      </c>
      <c r="AJ25" s="440">
        <v>4.7000000000000002E-3</v>
      </c>
      <c r="AK25" s="440">
        <v>-1.2999999999999999E-3</v>
      </c>
      <c r="AL25" s="440">
        <v>-6.6E-3</v>
      </c>
      <c r="AM25" s="440">
        <v>-1.0699999999999999E-2</v>
      </c>
      <c r="AN25" s="440">
        <v>-1.32E-2</v>
      </c>
      <c r="AO25" s="440">
        <v>-1.37E-2</v>
      </c>
      <c r="AP25" s="440">
        <v>-1.2E-2</v>
      </c>
      <c r="AQ25" s="440">
        <v>-7.6E-3</v>
      </c>
      <c r="AR25" s="440">
        <v>-5.9999999999999995E-4</v>
      </c>
      <c r="AS25" s="440">
        <v>8.0000000000000002E-3</v>
      </c>
      <c r="AT25" s="440">
        <v>1.6500000000000001E-2</v>
      </c>
      <c r="AU25" s="440">
        <v>2.29E-2</v>
      </c>
      <c r="AV25" s="440">
        <v>2.53E-2</v>
      </c>
      <c r="AW25" s="440">
        <v>2.3699999999999999E-2</v>
      </c>
      <c r="AX25" s="440">
        <v>1.9400000000000001E-2</v>
      </c>
      <c r="AY25" s="440">
        <v>1.43E-2</v>
      </c>
      <c r="AZ25" s="440">
        <v>1.04E-2</v>
      </c>
      <c r="BA25" s="440">
        <v>8.6999999999999994E-3</v>
      </c>
      <c r="BB25" s="440">
        <v>9.7999999999999997E-3</v>
      </c>
      <c r="BC25" s="440">
        <v>1.29E-2</v>
      </c>
      <c r="BD25" s="440">
        <v>1.7299999999999999E-2</v>
      </c>
      <c r="BE25" s="440">
        <v>2.1999999999999999E-2</v>
      </c>
      <c r="BF25" s="440">
        <v>2.6100000000000002E-2</v>
      </c>
      <c r="BG25" s="440">
        <v>2.86E-2</v>
      </c>
      <c r="BH25" s="440">
        <v>2.8799999999999999E-2</v>
      </c>
      <c r="BI25" s="440">
        <v>2.64E-2</v>
      </c>
      <c r="BJ25" s="440">
        <v>2.12E-2</v>
      </c>
      <c r="BK25" s="440">
        <v>1.37E-2</v>
      </c>
      <c r="BL25" s="440">
        <v>4.3E-3</v>
      </c>
      <c r="BM25" s="440">
        <v>-6.4000000000000003E-3</v>
      </c>
      <c r="BN25" s="440">
        <v>-1.7999999999999999E-2</v>
      </c>
      <c r="BO25" s="36">
        <v>-2.0500000000000001E-2</v>
      </c>
      <c r="BP25" s="36">
        <v>-2.2100000000000002E-2</v>
      </c>
      <c r="BQ25" s="36">
        <v>-2.2599999999999999E-2</v>
      </c>
      <c r="BR25" s="36">
        <v>-2.2200000000000001E-2</v>
      </c>
      <c r="BS25" s="36">
        <v>-2.0799999999999999E-2</v>
      </c>
      <c r="BT25" s="36">
        <v>-1.8700000000000001E-2</v>
      </c>
      <c r="BU25" s="36">
        <v>-1.5900000000000001E-2</v>
      </c>
      <c r="BV25" s="36">
        <v>-1.2800000000000001E-2</v>
      </c>
      <c r="BW25" s="36">
        <v>-9.7000000000000003E-3</v>
      </c>
      <c r="BX25" s="36">
        <v>-6.7999999999999996E-3</v>
      </c>
      <c r="BY25" s="36">
        <v>-4.1999999999999997E-3</v>
      </c>
      <c r="BZ25" s="36">
        <v>-1.6000000000000001E-3</v>
      </c>
      <c r="CA25" s="36">
        <v>1E-3</v>
      </c>
      <c r="CB25" s="36">
        <v>3.3E-3</v>
      </c>
      <c r="CC25" s="36">
        <v>5.4000000000000003E-3</v>
      </c>
      <c r="CD25" s="36">
        <v>7.1000000000000004E-3</v>
      </c>
      <c r="CE25" s="36">
        <v>8.3999999999999995E-3</v>
      </c>
      <c r="CF25" s="36">
        <v>9.2999999999999992E-3</v>
      </c>
      <c r="CG25" s="36">
        <v>9.7999999999999997E-3</v>
      </c>
      <c r="CH25" s="36">
        <v>0.01</v>
      </c>
      <c r="CI25" s="122"/>
      <c r="CJ25" s="122"/>
      <c r="CK25" s="122"/>
      <c r="CL25" s="122"/>
      <c r="CM25" s="122"/>
      <c r="CN25" s="122"/>
      <c r="CO25" s="122"/>
      <c r="CP25" s="122"/>
      <c r="CQ25" s="122"/>
      <c r="CR25" s="122"/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</row>
    <row r="26" spans="1:109">
      <c r="A26" s="47">
        <v>44</v>
      </c>
      <c r="B26" s="440">
        <v>2.69E-2</v>
      </c>
      <c r="C26" s="440">
        <v>2.47E-2</v>
      </c>
      <c r="D26" s="440">
        <v>2.2499999999999999E-2</v>
      </c>
      <c r="E26" s="440">
        <v>1.9900000000000001E-2</v>
      </c>
      <c r="F26" s="440">
        <v>1.6799999999999999E-2</v>
      </c>
      <c r="G26" s="440">
        <v>1.3599999999999999E-2</v>
      </c>
      <c r="H26" s="440">
        <v>1.03E-2</v>
      </c>
      <c r="I26" s="440">
        <v>7.3000000000000001E-3</v>
      </c>
      <c r="J26" s="440">
        <v>4.4000000000000003E-3</v>
      </c>
      <c r="K26" s="440">
        <v>1.6999999999999999E-3</v>
      </c>
      <c r="L26" s="440">
        <v>-8.9999999999999998E-4</v>
      </c>
      <c r="M26" s="440">
        <v>-3.3E-3</v>
      </c>
      <c r="N26" s="440">
        <v>-5.3E-3</v>
      </c>
      <c r="O26" s="440">
        <v>-6.7000000000000002E-3</v>
      </c>
      <c r="P26" s="440">
        <v>-7.4000000000000003E-3</v>
      </c>
      <c r="Q26" s="440">
        <v>-7.0000000000000001E-3</v>
      </c>
      <c r="R26" s="440">
        <v>-5.4000000000000003E-3</v>
      </c>
      <c r="S26" s="440">
        <v>-2.3999999999999998E-3</v>
      </c>
      <c r="T26" s="440">
        <v>1.9E-3</v>
      </c>
      <c r="U26" s="440">
        <v>7.3000000000000001E-3</v>
      </c>
      <c r="V26" s="440">
        <v>1.2999999999999999E-2</v>
      </c>
      <c r="W26" s="440">
        <v>1.8700000000000001E-2</v>
      </c>
      <c r="X26" s="440">
        <v>2.4E-2</v>
      </c>
      <c r="Y26" s="440">
        <v>2.8500000000000001E-2</v>
      </c>
      <c r="Z26" s="440">
        <v>3.1800000000000002E-2</v>
      </c>
      <c r="AA26" s="440">
        <v>3.3700000000000001E-2</v>
      </c>
      <c r="AB26" s="440">
        <v>3.4500000000000003E-2</v>
      </c>
      <c r="AC26" s="440">
        <v>3.4200000000000001E-2</v>
      </c>
      <c r="AD26" s="440">
        <v>3.3000000000000002E-2</v>
      </c>
      <c r="AE26" s="440">
        <v>3.1E-2</v>
      </c>
      <c r="AF26" s="440">
        <v>2.8199999999999999E-2</v>
      </c>
      <c r="AG26" s="440">
        <v>2.4500000000000001E-2</v>
      </c>
      <c r="AH26" s="440">
        <v>1.9800000000000002E-2</v>
      </c>
      <c r="AI26" s="440">
        <v>1.44E-2</v>
      </c>
      <c r="AJ26" s="440">
        <v>8.6999999999999994E-3</v>
      </c>
      <c r="AK26" s="440">
        <v>3.2000000000000002E-3</v>
      </c>
      <c r="AL26" s="440">
        <v>-1.8E-3</v>
      </c>
      <c r="AM26" s="440">
        <v>-5.8999999999999999E-3</v>
      </c>
      <c r="AN26" s="440">
        <v>-8.6E-3</v>
      </c>
      <c r="AO26" s="440">
        <v>-9.5999999999999992E-3</v>
      </c>
      <c r="AP26" s="440">
        <v>-8.6E-3</v>
      </c>
      <c r="AQ26" s="440">
        <v>-5.3E-3</v>
      </c>
      <c r="AR26" s="440">
        <v>2.9999999999999997E-4</v>
      </c>
      <c r="AS26" s="440">
        <v>7.3000000000000001E-3</v>
      </c>
      <c r="AT26" s="440">
        <v>1.4200000000000001E-2</v>
      </c>
      <c r="AU26" s="440">
        <v>1.9199999999999998E-2</v>
      </c>
      <c r="AV26" s="440">
        <v>2.1000000000000001E-2</v>
      </c>
      <c r="AW26" s="440">
        <v>1.9300000000000001E-2</v>
      </c>
      <c r="AX26" s="440">
        <v>1.5299999999999999E-2</v>
      </c>
      <c r="AY26" s="440">
        <v>1.09E-2</v>
      </c>
      <c r="AZ26" s="440">
        <v>7.7000000000000002E-3</v>
      </c>
      <c r="BA26" s="440">
        <v>6.7000000000000002E-3</v>
      </c>
      <c r="BB26" s="440">
        <v>8.2000000000000007E-3</v>
      </c>
      <c r="BC26" s="440">
        <v>1.1599999999999999E-2</v>
      </c>
      <c r="BD26" s="440">
        <v>1.61E-2</v>
      </c>
      <c r="BE26" s="440">
        <v>2.0899999999999998E-2</v>
      </c>
      <c r="BF26" s="440">
        <v>2.5100000000000001E-2</v>
      </c>
      <c r="BG26" s="440">
        <v>2.7699999999999999E-2</v>
      </c>
      <c r="BH26" s="440">
        <v>2.8299999999999999E-2</v>
      </c>
      <c r="BI26" s="440">
        <v>2.6499999999999999E-2</v>
      </c>
      <c r="BJ26" s="440">
        <v>2.2200000000000001E-2</v>
      </c>
      <c r="BK26" s="440">
        <v>1.5800000000000002E-2</v>
      </c>
      <c r="BL26" s="440">
        <v>7.6E-3</v>
      </c>
      <c r="BM26" s="440">
        <v>-2E-3</v>
      </c>
      <c r="BN26" s="440">
        <v>-1.2500000000000001E-2</v>
      </c>
      <c r="BO26" s="36">
        <v>-1.4800000000000001E-2</v>
      </c>
      <c r="BP26" s="36">
        <v>-1.66E-2</v>
      </c>
      <c r="BQ26" s="36">
        <v>-1.7600000000000001E-2</v>
      </c>
      <c r="BR26" s="36">
        <v>-1.7899999999999999E-2</v>
      </c>
      <c r="BS26" s="36">
        <v>-1.7399999999999999E-2</v>
      </c>
      <c r="BT26" s="36">
        <v>-1.61E-2</v>
      </c>
      <c r="BU26" s="36">
        <v>-1.4200000000000001E-2</v>
      </c>
      <c r="BV26" s="36">
        <v>-1.18E-2</v>
      </c>
      <c r="BW26" s="36">
        <v>-9.1999999999999998E-3</v>
      </c>
      <c r="BX26" s="36">
        <v>-6.7999999999999996E-3</v>
      </c>
      <c r="BY26" s="36">
        <v>-4.3E-3</v>
      </c>
      <c r="BZ26" s="36">
        <v>-1.8E-3</v>
      </c>
      <c r="CA26" s="36">
        <v>6.9999999999999999E-4</v>
      </c>
      <c r="CB26" s="36">
        <v>3.0999999999999999E-3</v>
      </c>
      <c r="CC26" s="36">
        <v>5.1999999999999998E-3</v>
      </c>
      <c r="CD26" s="36">
        <v>6.8999999999999999E-3</v>
      </c>
      <c r="CE26" s="36">
        <v>8.3000000000000001E-3</v>
      </c>
      <c r="CF26" s="36">
        <v>9.2999999999999992E-3</v>
      </c>
      <c r="CG26" s="36">
        <v>9.7999999999999997E-3</v>
      </c>
      <c r="CH26" s="36">
        <v>0.01</v>
      </c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</row>
    <row r="27" spans="1:109">
      <c r="A27" s="47">
        <v>45</v>
      </c>
      <c r="B27" s="440">
        <v>2.5399999999999999E-2</v>
      </c>
      <c r="C27" s="440">
        <v>2.3300000000000001E-2</v>
      </c>
      <c r="D27" s="440">
        <v>2.12E-2</v>
      </c>
      <c r="E27" s="440">
        <v>1.8800000000000001E-2</v>
      </c>
      <c r="F27" s="440">
        <v>1.6E-2</v>
      </c>
      <c r="G27" s="440">
        <v>1.2999999999999999E-2</v>
      </c>
      <c r="H27" s="440">
        <v>0.01</v>
      </c>
      <c r="I27" s="440">
        <v>7.1000000000000004E-3</v>
      </c>
      <c r="J27" s="440">
        <v>4.4000000000000003E-3</v>
      </c>
      <c r="K27" s="440">
        <v>1.8E-3</v>
      </c>
      <c r="L27" s="440">
        <v>-5.0000000000000001E-4</v>
      </c>
      <c r="M27" s="440">
        <v>-2.5999999999999999E-3</v>
      </c>
      <c r="N27" s="440">
        <v>-4.4000000000000003E-3</v>
      </c>
      <c r="O27" s="440">
        <v>-5.5999999999999999E-3</v>
      </c>
      <c r="P27" s="440">
        <v>-6.1000000000000004E-3</v>
      </c>
      <c r="Q27" s="440">
        <v>-5.5999999999999999E-3</v>
      </c>
      <c r="R27" s="440">
        <v>-4.0000000000000001E-3</v>
      </c>
      <c r="S27" s="440">
        <v>-1.1999999999999999E-3</v>
      </c>
      <c r="T27" s="440">
        <v>2.8E-3</v>
      </c>
      <c r="U27" s="440">
        <v>7.6E-3</v>
      </c>
      <c r="V27" s="440">
        <v>1.29E-2</v>
      </c>
      <c r="W27" s="440">
        <v>1.83E-2</v>
      </c>
      <c r="X27" s="440">
        <v>2.3300000000000001E-2</v>
      </c>
      <c r="Y27" s="440">
        <v>2.7699999999999999E-2</v>
      </c>
      <c r="Z27" s="440">
        <v>3.1E-2</v>
      </c>
      <c r="AA27" s="440">
        <v>3.3000000000000002E-2</v>
      </c>
      <c r="AB27" s="440">
        <v>3.3700000000000001E-2</v>
      </c>
      <c r="AC27" s="440">
        <v>3.3500000000000002E-2</v>
      </c>
      <c r="AD27" s="440">
        <v>3.2399999999999998E-2</v>
      </c>
      <c r="AE27" s="440">
        <v>3.0800000000000001E-2</v>
      </c>
      <c r="AF27" s="440">
        <v>2.8500000000000001E-2</v>
      </c>
      <c r="AG27" s="440">
        <v>2.5499999999999998E-2</v>
      </c>
      <c r="AH27" s="440">
        <v>2.1700000000000001E-2</v>
      </c>
      <c r="AI27" s="440">
        <v>1.7100000000000001E-2</v>
      </c>
      <c r="AJ27" s="440">
        <v>1.21E-2</v>
      </c>
      <c r="AK27" s="440">
        <v>7.1000000000000004E-3</v>
      </c>
      <c r="AL27" s="440">
        <v>2.5000000000000001E-3</v>
      </c>
      <c r="AM27" s="440">
        <v>-1.4E-3</v>
      </c>
      <c r="AN27" s="440">
        <v>-4.1999999999999997E-3</v>
      </c>
      <c r="AO27" s="440">
        <v>-5.4000000000000003E-3</v>
      </c>
      <c r="AP27" s="440">
        <v>-4.7999999999999996E-3</v>
      </c>
      <c r="AQ27" s="440">
        <v>-2.3E-3</v>
      </c>
      <c r="AR27" s="440">
        <v>2E-3</v>
      </c>
      <c r="AS27" s="440">
        <v>7.4000000000000003E-3</v>
      </c>
      <c r="AT27" s="440">
        <v>1.2699999999999999E-2</v>
      </c>
      <c r="AU27" s="440">
        <v>1.6400000000000001E-2</v>
      </c>
      <c r="AV27" s="440">
        <v>1.7399999999999999E-2</v>
      </c>
      <c r="AW27" s="440">
        <v>1.55E-2</v>
      </c>
      <c r="AX27" s="440">
        <v>1.18E-2</v>
      </c>
      <c r="AY27" s="440">
        <v>7.9000000000000008E-3</v>
      </c>
      <c r="AZ27" s="440">
        <v>5.1999999999999998E-3</v>
      </c>
      <c r="BA27" s="440">
        <v>4.7000000000000002E-3</v>
      </c>
      <c r="BB27" s="440">
        <v>6.4000000000000003E-3</v>
      </c>
      <c r="BC27" s="440">
        <v>0.01</v>
      </c>
      <c r="BD27" s="440">
        <v>1.4500000000000001E-2</v>
      </c>
      <c r="BE27" s="440">
        <v>1.9300000000000001E-2</v>
      </c>
      <c r="BF27" s="440">
        <v>2.3400000000000001E-2</v>
      </c>
      <c r="BG27" s="440">
        <v>2.6200000000000001E-2</v>
      </c>
      <c r="BH27" s="440">
        <v>2.7099999999999999E-2</v>
      </c>
      <c r="BI27" s="440">
        <v>2.5899999999999999E-2</v>
      </c>
      <c r="BJ27" s="440">
        <v>2.2599999999999999E-2</v>
      </c>
      <c r="BK27" s="440">
        <v>1.72E-2</v>
      </c>
      <c r="BL27" s="440">
        <v>1.01E-2</v>
      </c>
      <c r="BM27" s="440">
        <v>1.6999999999999999E-3</v>
      </c>
      <c r="BN27" s="440">
        <v>-7.4999999999999997E-3</v>
      </c>
      <c r="BO27" s="36">
        <v>-9.5999999999999992E-3</v>
      </c>
      <c r="BP27" s="36">
        <v>-1.15E-2</v>
      </c>
      <c r="BQ27" s="36">
        <v>-1.2800000000000001E-2</v>
      </c>
      <c r="BR27" s="36">
        <v>-1.3599999999999999E-2</v>
      </c>
      <c r="BS27" s="36">
        <v>-1.38E-2</v>
      </c>
      <c r="BT27" s="36">
        <v>-1.3299999999999999E-2</v>
      </c>
      <c r="BU27" s="36">
        <v>-1.2200000000000001E-2</v>
      </c>
      <c r="BV27" s="36">
        <v>-1.0500000000000001E-2</v>
      </c>
      <c r="BW27" s="36">
        <v>-8.5000000000000006E-3</v>
      </c>
      <c r="BX27" s="36">
        <v>-6.4999999999999997E-3</v>
      </c>
      <c r="BY27" s="36">
        <v>-4.3E-3</v>
      </c>
      <c r="BZ27" s="36">
        <v>-1.9E-3</v>
      </c>
      <c r="CA27" s="36">
        <v>5.9999999999999995E-4</v>
      </c>
      <c r="CB27" s="36">
        <v>2.8999999999999998E-3</v>
      </c>
      <c r="CC27" s="36">
        <v>5.0000000000000001E-3</v>
      </c>
      <c r="CD27" s="36">
        <v>6.7999999999999996E-3</v>
      </c>
      <c r="CE27" s="36">
        <v>8.2000000000000007E-3</v>
      </c>
      <c r="CF27" s="36">
        <v>9.1999999999999998E-3</v>
      </c>
      <c r="CG27" s="36">
        <v>9.7999999999999997E-3</v>
      </c>
      <c r="CH27" s="36">
        <v>0.01</v>
      </c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</row>
    <row r="28" spans="1:109">
      <c r="A28" s="47">
        <v>46</v>
      </c>
      <c r="B28" s="440">
        <v>2.4E-2</v>
      </c>
      <c r="C28" s="440">
        <v>2.1999999999999999E-2</v>
      </c>
      <c r="D28" s="440">
        <v>0.02</v>
      </c>
      <c r="E28" s="440">
        <v>1.77E-2</v>
      </c>
      <c r="F28" s="440">
        <v>1.5100000000000001E-2</v>
      </c>
      <c r="G28" s="440">
        <v>1.23E-2</v>
      </c>
      <c r="H28" s="440">
        <v>9.4999999999999998E-3</v>
      </c>
      <c r="I28" s="440">
        <v>6.7000000000000002E-3</v>
      </c>
      <c r="J28" s="440">
        <v>4.1999999999999997E-3</v>
      </c>
      <c r="K28" s="440">
        <v>1.9E-3</v>
      </c>
      <c r="L28" s="440">
        <v>-2.0000000000000001E-4</v>
      </c>
      <c r="M28" s="440">
        <v>-2.0999999999999999E-3</v>
      </c>
      <c r="N28" s="440">
        <v>-3.5999999999999999E-3</v>
      </c>
      <c r="O28" s="440">
        <v>-4.4999999999999997E-3</v>
      </c>
      <c r="P28" s="440">
        <v>-4.7999999999999996E-3</v>
      </c>
      <c r="Q28" s="440">
        <v>-4.1999999999999997E-3</v>
      </c>
      <c r="R28" s="440">
        <v>-2.5999999999999999E-3</v>
      </c>
      <c r="S28" s="440">
        <v>0</v>
      </c>
      <c r="T28" s="440">
        <v>3.7000000000000002E-3</v>
      </c>
      <c r="U28" s="440">
        <v>8.2000000000000007E-3</v>
      </c>
      <c r="V28" s="440">
        <v>1.2999999999999999E-2</v>
      </c>
      <c r="W28" s="440">
        <v>1.7999999999999999E-2</v>
      </c>
      <c r="X28" s="440">
        <v>2.2700000000000001E-2</v>
      </c>
      <c r="Y28" s="440">
        <v>2.69E-2</v>
      </c>
      <c r="Z28" s="440">
        <v>3.0099999999999998E-2</v>
      </c>
      <c r="AA28" s="440">
        <v>3.2000000000000001E-2</v>
      </c>
      <c r="AB28" s="440">
        <v>3.2800000000000003E-2</v>
      </c>
      <c r="AC28" s="440">
        <v>3.2599999999999997E-2</v>
      </c>
      <c r="AD28" s="440">
        <v>3.1699999999999999E-2</v>
      </c>
      <c r="AE28" s="440">
        <v>3.0300000000000001E-2</v>
      </c>
      <c r="AF28" s="440">
        <v>2.8500000000000001E-2</v>
      </c>
      <c r="AG28" s="440">
        <v>2.6100000000000002E-2</v>
      </c>
      <c r="AH28" s="440">
        <v>2.3E-2</v>
      </c>
      <c r="AI28" s="440">
        <v>1.9099999999999999E-2</v>
      </c>
      <c r="AJ28" s="440">
        <v>1.4800000000000001E-2</v>
      </c>
      <c r="AK28" s="440">
        <v>1.04E-2</v>
      </c>
      <c r="AL28" s="440">
        <v>6.1999999999999998E-3</v>
      </c>
      <c r="AM28" s="440">
        <v>2.7000000000000001E-3</v>
      </c>
      <c r="AN28" s="440">
        <v>1E-4</v>
      </c>
      <c r="AO28" s="440">
        <v>-1.1000000000000001E-3</v>
      </c>
      <c r="AP28" s="440">
        <v>-8.9999999999999998E-4</v>
      </c>
      <c r="AQ28" s="440">
        <v>1E-3</v>
      </c>
      <c r="AR28" s="440">
        <v>4.1999999999999997E-3</v>
      </c>
      <c r="AS28" s="440">
        <v>8.2000000000000007E-3</v>
      </c>
      <c r="AT28" s="440">
        <v>1.21E-2</v>
      </c>
      <c r="AU28" s="440">
        <v>1.46E-2</v>
      </c>
      <c r="AV28" s="440">
        <v>1.4800000000000001E-2</v>
      </c>
      <c r="AW28" s="440">
        <v>1.26E-2</v>
      </c>
      <c r="AX28" s="440">
        <v>8.9999999999999993E-3</v>
      </c>
      <c r="AY28" s="440">
        <v>5.3E-3</v>
      </c>
      <c r="AZ28" s="440">
        <v>3.0000000000000001E-3</v>
      </c>
      <c r="BA28" s="440">
        <v>2.5999999999999999E-3</v>
      </c>
      <c r="BB28" s="440">
        <v>4.4000000000000003E-3</v>
      </c>
      <c r="BC28" s="440">
        <v>8.0000000000000002E-3</v>
      </c>
      <c r="BD28" s="440">
        <v>1.2500000000000001E-2</v>
      </c>
      <c r="BE28" s="440">
        <v>1.7299999999999999E-2</v>
      </c>
      <c r="BF28" s="440">
        <v>2.1399999999999999E-2</v>
      </c>
      <c r="BG28" s="440">
        <v>2.4299999999999999E-2</v>
      </c>
      <c r="BH28" s="440">
        <v>2.5499999999999998E-2</v>
      </c>
      <c r="BI28" s="440">
        <v>2.4799999999999999E-2</v>
      </c>
      <c r="BJ28" s="440">
        <v>2.2200000000000001E-2</v>
      </c>
      <c r="BK28" s="440">
        <v>1.78E-2</v>
      </c>
      <c r="BL28" s="440">
        <v>1.18E-2</v>
      </c>
      <c r="BM28" s="440">
        <v>4.7000000000000002E-3</v>
      </c>
      <c r="BN28" s="440">
        <v>-3.3E-3</v>
      </c>
      <c r="BO28" s="36">
        <v>-5.1000000000000004E-3</v>
      </c>
      <c r="BP28" s="36">
        <v>-6.8999999999999999E-3</v>
      </c>
      <c r="BQ28" s="36">
        <v>-8.3999999999999995E-3</v>
      </c>
      <c r="BR28" s="36">
        <v>-9.4999999999999998E-3</v>
      </c>
      <c r="BS28" s="36">
        <v>-1.0200000000000001E-2</v>
      </c>
      <c r="BT28" s="36">
        <v>-1.04E-2</v>
      </c>
      <c r="BU28" s="36">
        <v>-0.01</v>
      </c>
      <c r="BV28" s="36">
        <v>-8.9999999999999993E-3</v>
      </c>
      <c r="BW28" s="36">
        <v>-7.6E-3</v>
      </c>
      <c r="BX28" s="36">
        <v>-5.8999999999999999E-3</v>
      </c>
      <c r="BY28" s="36">
        <v>-4.0000000000000001E-3</v>
      </c>
      <c r="BZ28" s="36">
        <v>-1.8E-3</v>
      </c>
      <c r="CA28" s="36">
        <v>5.0000000000000001E-4</v>
      </c>
      <c r="CB28" s="36">
        <v>2.8E-3</v>
      </c>
      <c r="CC28" s="36">
        <v>4.8999999999999998E-3</v>
      </c>
      <c r="CD28" s="36">
        <v>6.7000000000000002E-3</v>
      </c>
      <c r="CE28" s="36">
        <v>8.0999999999999996E-3</v>
      </c>
      <c r="CF28" s="36">
        <v>9.1999999999999998E-3</v>
      </c>
      <c r="CG28" s="36">
        <v>9.7999999999999997E-3</v>
      </c>
      <c r="CH28" s="36">
        <v>0.01</v>
      </c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</row>
    <row r="29" spans="1:109">
      <c r="A29" s="47">
        <v>47</v>
      </c>
      <c r="B29" s="440">
        <v>2.2599999999999999E-2</v>
      </c>
      <c r="C29" s="440">
        <v>2.07E-2</v>
      </c>
      <c r="D29" s="440">
        <v>1.8800000000000001E-2</v>
      </c>
      <c r="E29" s="440">
        <v>1.67E-2</v>
      </c>
      <c r="F29" s="440">
        <v>1.43E-2</v>
      </c>
      <c r="G29" s="440">
        <v>1.1599999999999999E-2</v>
      </c>
      <c r="H29" s="440">
        <v>8.8999999999999999E-3</v>
      </c>
      <c r="I29" s="440">
        <v>6.3E-3</v>
      </c>
      <c r="J29" s="440">
        <v>3.8999999999999998E-3</v>
      </c>
      <c r="K29" s="440">
        <v>1.8E-3</v>
      </c>
      <c r="L29" s="440">
        <v>0</v>
      </c>
      <c r="M29" s="440">
        <v>-1.6000000000000001E-3</v>
      </c>
      <c r="N29" s="440">
        <v>-2.8999999999999998E-3</v>
      </c>
      <c r="O29" s="440">
        <v>-3.5000000000000001E-3</v>
      </c>
      <c r="P29" s="440">
        <v>-3.5999999999999999E-3</v>
      </c>
      <c r="Q29" s="440">
        <v>-2.8999999999999998E-3</v>
      </c>
      <c r="R29" s="440">
        <v>-1.2999999999999999E-3</v>
      </c>
      <c r="S29" s="440">
        <v>1.2999999999999999E-3</v>
      </c>
      <c r="T29" s="440">
        <v>4.7999999999999996E-3</v>
      </c>
      <c r="U29" s="440">
        <v>8.8999999999999999E-3</v>
      </c>
      <c r="V29" s="440">
        <v>1.3299999999999999E-2</v>
      </c>
      <c r="W29" s="440">
        <v>1.78E-2</v>
      </c>
      <c r="X29" s="440">
        <v>2.2200000000000001E-2</v>
      </c>
      <c r="Y29" s="440">
        <v>2.6100000000000002E-2</v>
      </c>
      <c r="Z29" s="440">
        <v>2.9100000000000001E-2</v>
      </c>
      <c r="AA29" s="440">
        <v>3.09E-2</v>
      </c>
      <c r="AB29" s="440">
        <v>3.1600000000000003E-2</v>
      </c>
      <c r="AC29" s="440">
        <v>3.15E-2</v>
      </c>
      <c r="AD29" s="440">
        <v>3.0800000000000001E-2</v>
      </c>
      <c r="AE29" s="440">
        <v>2.9700000000000001E-2</v>
      </c>
      <c r="AF29" s="440">
        <v>2.8299999999999999E-2</v>
      </c>
      <c r="AG29" s="440">
        <v>2.63E-2</v>
      </c>
      <c r="AH29" s="440">
        <v>2.3699999999999999E-2</v>
      </c>
      <c r="AI29" s="440">
        <v>2.0400000000000001E-2</v>
      </c>
      <c r="AJ29" s="440">
        <v>1.67E-2</v>
      </c>
      <c r="AK29" s="440">
        <v>1.2999999999999999E-2</v>
      </c>
      <c r="AL29" s="440">
        <v>9.4000000000000004E-3</v>
      </c>
      <c r="AM29" s="440">
        <v>6.4000000000000003E-3</v>
      </c>
      <c r="AN29" s="440">
        <v>4.1999999999999997E-3</v>
      </c>
      <c r="AO29" s="440">
        <v>3.0000000000000001E-3</v>
      </c>
      <c r="AP29" s="440">
        <v>3.0999999999999999E-3</v>
      </c>
      <c r="AQ29" s="440">
        <v>4.3E-3</v>
      </c>
      <c r="AR29" s="440">
        <v>6.6E-3</v>
      </c>
      <c r="AS29" s="440">
        <v>9.4999999999999998E-3</v>
      </c>
      <c r="AT29" s="440">
        <v>1.2200000000000001E-2</v>
      </c>
      <c r="AU29" s="440">
        <v>1.38E-2</v>
      </c>
      <c r="AV29" s="440">
        <v>1.3299999999999999E-2</v>
      </c>
      <c r="AW29" s="440">
        <v>1.0800000000000001E-2</v>
      </c>
      <c r="AX29" s="440">
        <v>7.1000000000000004E-3</v>
      </c>
      <c r="AY29" s="440">
        <v>3.3999999999999998E-3</v>
      </c>
      <c r="AZ29" s="440">
        <v>1E-3</v>
      </c>
      <c r="BA29" s="440">
        <v>6.9999999999999999E-4</v>
      </c>
      <c r="BB29" s="440">
        <v>2.3999999999999998E-3</v>
      </c>
      <c r="BC29" s="440">
        <v>5.7999999999999996E-3</v>
      </c>
      <c r="BD29" s="440">
        <v>1.03E-2</v>
      </c>
      <c r="BE29" s="440">
        <v>1.4999999999999999E-2</v>
      </c>
      <c r="BF29" s="440">
        <v>1.9099999999999999E-2</v>
      </c>
      <c r="BG29" s="440">
        <v>2.1999999999999999E-2</v>
      </c>
      <c r="BH29" s="440">
        <v>2.3400000000000001E-2</v>
      </c>
      <c r="BI29" s="440">
        <v>2.3199999999999998E-2</v>
      </c>
      <c r="BJ29" s="440">
        <v>2.12E-2</v>
      </c>
      <c r="BK29" s="440">
        <v>1.7600000000000001E-2</v>
      </c>
      <c r="BL29" s="440">
        <v>1.2699999999999999E-2</v>
      </c>
      <c r="BM29" s="440">
        <v>6.7000000000000002E-3</v>
      </c>
      <c r="BN29" s="440">
        <v>0</v>
      </c>
      <c r="BO29" s="36">
        <v>-1.5E-3</v>
      </c>
      <c r="BP29" s="36">
        <v>-3.0000000000000001E-3</v>
      </c>
      <c r="BQ29" s="36">
        <v>-4.4999999999999997E-3</v>
      </c>
      <c r="BR29" s="36">
        <v>-5.7999999999999996E-3</v>
      </c>
      <c r="BS29" s="36">
        <v>-6.8999999999999999E-3</v>
      </c>
      <c r="BT29" s="36">
        <v>-7.4999999999999997E-3</v>
      </c>
      <c r="BU29" s="36">
        <v>-7.6E-3</v>
      </c>
      <c r="BV29" s="36">
        <v>-7.1999999999999998E-3</v>
      </c>
      <c r="BW29" s="36">
        <v>-6.4000000000000003E-3</v>
      </c>
      <c r="BX29" s="36">
        <v>-5.1000000000000004E-3</v>
      </c>
      <c r="BY29" s="36">
        <v>-3.5000000000000001E-3</v>
      </c>
      <c r="BZ29" s="36">
        <v>-1.6000000000000001E-3</v>
      </c>
      <c r="CA29" s="36">
        <v>5.9999999999999995E-4</v>
      </c>
      <c r="CB29" s="36">
        <v>2.7000000000000001E-3</v>
      </c>
      <c r="CC29" s="36">
        <v>4.7999999999999996E-3</v>
      </c>
      <c r="CD29" s="36">
        <v>6.6E-3</v>
      </c>
      <c r="CE29" s="36">
        <v>8.0999999999999996E-3</v>
      </c>
      <c r="CF29" s="36">
        <v>9.1000000000000004E-3</v>
      </c>
      <c r="CG29" s="36">
        <v>9.7999999999999997E-3</v>
      </c>
      <c r="CH29" s="36">
        <v>0.01</v>
      </c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</row>
    <row r="30" spans="1:109">
      <c r="A30" s="47">
        <v>48</v>
      </c>
      <c r="B30" s="440">
        <v>2.1299999999999999E-2</v>
      </c>
      <c r="C30" s="440">
        <v>1.9599999999999999E-2</v>
      </c>
      <c r="D30" s="440">
        <v>1.78E-2</v>
      </c>
      <c r="E30" s="440">
        <v>1.5800000000000002E-2</v>
      </c>
      <c r="F30" s="440">
        <v>1.35E-2</v>
      </c>
      <c r="G30" s="440">
        <v>1.09E-2</v>
      </c>
      <c r="H30" s="440">
        <v>8.3000000000000001E-3</v>
      </c>
      <c r="I30" s="440">
        <v>5.8999999999999999E-3</v>
      </c>
      <c r="J30" s="440">
        <v>3.5999999999999999E-3</v>
      </c>
      <c r="K30" s="440">
        <v>1.6999999999999999E-3</v>
      </c>
      <c r="L30" s="440">
        <v>1E-4</v>
      </c>
      <c r="M30" s="440">
        <v>-1.2999999999999999E-3</v>
      </c>
      <c r="N30" s="440">
        <v>-2.3E-3</v>
      </c>
      <c r="O30" s="440">
        <v>-2.7000000000000001E-3</v>
      </c>
      <c r="P30" s="440">
        <v>-2.5999999999999999E-3</v>
      </c>
      <c r="Q30" s="440">
        <v>-1.6999999999999999E-3</v>
      </c>
      <c r="R30" s="440">
        <v>0</v>
      </c>
      <c r="S30" s="440">
        <v>2.5999999999999999E-3</v>
      </c>
      <c r="T30" s="440">
        <v>5.8999999999999999E-3</v>
      </c>
      <c r="U30" s="440">
        <v>9.7000000000000003E-3</v>
      </c>
      <c r="V30" s="440">
        <v>1.38E-2</v>
      </c>
      <c r="W30" s="440">
        <v>1.7899999999999999E-2</v>
      </c>
      <c r="X30" s="440">
        <v>2.1899999999999999E-2</v>
      </c>
      <c r="Y30" s="440">
        <v>2.5399999999999999E-2</v>
      </c>
      <c r="Z30" s="440">
        <v>2.81E-2</v>
      </c>
      <c r="AA30" s="440">
        <v>2.9700000000000001E-2</v>
      </c>
      <c r="AB30" s="440">
        <v>3.0300000000000001E-2</v>
      </c>
      <c r="AC30" s="440">
        <v>3.0300000000000001E-2</v>
      </c>
      <c r="AD30" s="440">
        <v>2.98E-2</v>
      </c>
      <c r="AE30" s="440">
        <v>2.8899999999999999E-2</v>
      </c>
      <c r="AF30" s="440">
        <v>2.7699999999999999E-2</v>
      </c>
      <c r="AG30" s="440">
        <v>2.6100000000000002E-2</v>
      </c>
      <c r="AH30" s="440">
        <v>2.3900000000000001E-2</v>
      </c>
      <c r="AI30" s="440">
        <v>2.12E-2</v>
      </c>
      <c r="AJ30" s="440">
        <v>1.8100000000000002E-2</v>
      </c>
      <c r="AK30" s="440">
        <v>1.4999999999999999E-2</v>
      </c>
      <c r="AL30" s="440">
        <v>1.21E-2</v>
      </c>
      <c r="AM30" s="440">
        <v>9.7000000000000003E-3</v>
      </c>
      <c r="AN30" s="440">
        <v>7.9000000000000008E-3</v>
      </c>
      <c r="AO30" s="440">
        <v>6.8999999999999999E-3</v>
      </c>
      <c r="AP30" s="440">
        <v>6.7999999999999996E-3</v>
      </c>
      <c r="AQ30" s="440">
        <v>7.6E-3</v>
      </c>
      <c r="AR30" s="440">
        <v>9.1999999999999998E-3</v>
      </c>
      <c r="AS30" s="440">
        <v>1.12E-2</v>
      </c>
      <c r="AT30" s="440">
        <v>1.2999999999999999E-2</v>
      </c>
      <c r="AU30" s="440">
        <v>1.38E-2</v>
      </c>
      <c r="AV30" s="440">
        <v>1.29E-2</v>
      </c>
      <c r="AW30" s="440">
        <v>0.01</v>
      </c>
      <c r="AX30" s="440">
        <v>6.1000000000000004E-3</v>
      </c>
      <c r="AY30" s="440">
        <v>2.2000000000000001E-3</v>
      </c>
      <c r="AZ30" s="440">
        <v>-4.0000000000000002E-4</v>
      </c>
      <c r="BA30" s="440">
        <v>-1.1000000000000001E-3</v>
      </c>
      <c r="BB30" s="440">
        <v>4.0000000000000002E-4</v>
      </c>
      <c r="BC30" s="440">
        <v>3.5999999999999999E-3</v>
      </c>
      <c r="BD30" s="440">
        <v>7.9000000000000008E-3</v>
      </c>
      <c r="BE30" s="440">
        <v>1.2500000000000001E-2</v>
      </c>
      <c r="BF30" s="440">
        <v>1.66E-2</v>
      </c>
      <c r="BG30" s="440">
        <v>1.9599999999999999E-2</v>
      </c>
      <c r="BH30" s="440">
        <v>2.12E-2</v>
      </c>
      <c r="BI30" s="440">
        <v>2.12E-2</v>
      </c>
      <c r="BJ30" s="440">
        <v>1.9699999999999999E-2</v>
      </c>
      <c r="BK30" s="440">
        <v>1.6799999999999999E-2</v>
      </c>
      <c r="BL30" s="440">
        <v>1.2699999999999999E-2</v>
      </c>
      <c r="BM30" s="440">
        <v>7.7999999999999996E-3</v>
      </c>
      <c r="BN30" s="440">
        <v>2.3999999999999998E-3</v>
      </c>
      <c r="BO30" s="36">
        <v>1.2999999999999999E-3</v>
      </c>
      <c r="BP30" s="36">
        <v>1E-4</v>
      </c>
      <c r="BQ30" s="36">
        <v>-1.1999999999999999E-3</v>
      </c>
      <c r="BR30" s="36">
        <v>-2.5000000000000001E-3</v>
      </c>
      <c r="BS30" s="36">
        <v>-3.7000000000000002E-3</v>
      </c>
      <c r="BT30" s="36">
        <v>-4.7000000000000002E-3</v>
      </c>
      <c r="BU30" s="36">
        <v>-5.1999999999999998E-3</v>
      </c>
      <c r="BV30" s="36">
        <v>-5.3E-3</v>
      </c>
      <c r="BW30" s="36">
        <v>-4.8999999999999998E-3</v>
      </c>
      <c r="BX30" s="36">
        <v>-4.1000000000000003E-3</v>
      </c>
      <c r="BY30" s="36">
        <v>-2.8999999999999998E-3</v>
      </c>
      <c r="BZ30" s="36">
        <v>-1.1999999999999999E-3</v>
      </c>
      <c r="CA30" s="36">
        <v>6.9999999999999999E-4</v>
      </c>
      <c r="CB30" s="36">
        <v>2.8E-3</v>
      </c>
      <c r="CC30" s="36">
        <v>4.7000000000000002E-3</v>
      </c>
      <c r="CD30" s="36">
        <v>6.4999999999999997E-3</v>
      </c>
      <c r="CE30" s="36">
        <v>8.0000000000000002E-3</v>
      </c>
      <c r="CF30" s="36">
        <v>9.1000000000000004E-3</v>
      </c>
      <c r="CG30" s="36">
        <v>9.7999999999999997E-3</v>
      </c>
      <c r="CH30" s="36">
        <v>0.01</v>
      </c>
      <c r="CI30" s="122"/>
      <c r="CJ30" s="122"/>
      <c r="CK30" s="122"/>
      <c r="CL30" s="122"/>
      <c r="CM30" s="122"/>
      <c r="CN30" s="122"/>
      <c r="CO30" s="122"/>
      <c r="CP30" s="122"/>
      <c r="CQ30" s="122"/>
      <c r="CR30" s="122"/>
      <c r="CS30" s="122"/>
      <c r="CT30" s="122"/>
      <c r="CU30" s="122"/>
      <c r="CV30" s="122"/>
      <c r="CW30" s="122"/>
      <c r="CX30" s="122"/>
      <c r="CY30" s="122"/>
      <c r="CZ30" s="122"/>
      <c r="DA30" s="122"/>
      <c r="DB30" s="122"/>
      <c r="DC30" s="122"/>
      <c r="DD30" s="122"/>
      <c r="DE30" s="122"/>
    </row>
    <row r="31" spans="1:109">
      <c r="A31" s="47">
        <v>49</v>
      </c>
      <c r="B31" s="440">
        <v>0.02</v>
      </c>
      <c r="C31" s="440">
        <v>1.8499999999999999E-2</v>
      </c>
      <c r="D31" s="440">
        <v>1.6899999999999998E-2</v>
      </c>
      <c r="E31" s="440">
        <v>1.4999999999999999E-2</v>
      </c>
      <c r="F31" s="440">
        <v>1.2800000000000001E-2</v>
      </c>
      <c r="G31" s="440">
        <v>1.03E-2</v>
      </c>
      <c r="H31" s="440">
        <v>7.7999999999999996E-3</v>
      </c>
      <c r="I31" s="440">
        <v>5.4000000000000003E-3</v>
      </c>
      <c r="J31" s="440">
        <v>3.3999999999999998E-3</v>
      </c>
      <c r="K31" s="440">
        <v>1.6000000000000001E-3</v>
      </c>
      <c r="L31" s="440">
        <v>2.0000000000000001E-4</v>
      </c>
      <c r="M31" s="440">
        <v>-1E-3</v>
      </c>
      <c r="N31" s="440">
        <v>-1.8E-3</v>
      </c>
      <c r="O31" s="440">
        <v>-2.0999999999999999E-3</v>
      </c>
      <c r="P31" s="440">
        <v>-1.6999999999999999E-3</v>
      </c>
      <c r="Q31" s="440">
        <v>-6.9999999999999999E-4</v>
      </c>
      <c r="R31" s="440">
        <v>1.1000000000000001E-3</v>
      </c>
      <c r="S31" s="440">
        <v>3.7000000000000002E-3</v>
      </c>
      <c r="T31" s="440">
        <v>6.8999999999999999E-3</v>
      </c>
      <c r="U31" s="440">
        <v>1.06E-2</v>
      </c>
      <c r="V31" s="440">
        <v>1.44E-2</v>
      </c>
      <c r="W31" s="440">
        <v>1.8200000000000001E-2</v>
      </c>
      <c r="X31" s="440">
        <v>2.18E-2</v>
      </c>
      <c r="Y31" s="440">
        <v>2.4899999999999999E-2</v>
      </c>
      <c r="Z31" s="440">
        <v>2.7099999999999999E-2</v>
      </c>
      <c r="AA31" s="440">
        <v>2.8500000000000001E-2</v>
      </c>
      <c r="AB31" s="440">
        <v>2.9100000000000001E-2</v>
      </c>
      <c r="AC31" s="440">
        <v>2.9000000000000001E-2</v>
      </c>
      <c r="AD31" s="440">
        <v>2.86E-2</v>
      </c>
      <c r="AE31" s="440">
        <v>2.7900000000000001E-2</v>
      </c>
      <c r="AF31" s="440">
        <v>2.69E-2</v>
      </c>
      <c r="AG31" s="440">
        <v>2.5600000000000001E-2</v>
      </c>
      <c r="AH31" s="440">
        <v>2.3699999999999999E-2</v>
      </c>
      <c r="AI31" s="440">
        <v>2.1399999999999999E-2</v>
      </c>
      <c r="AJ31" s="440">
        <v>1.89E-2</v>
      </c>
      <c r="AK31" s="440">
        <v>1.6400000000000001E-2</v>
      </c>
      <c r="AL31" s="440">
        <v>1.43E-2</v>
      </c>
      <c r="AM31" s="440">
        <v>1.2500000000000001E-2</v>
      </c>
      <c r="AN31" s="440">
        <v>1.12E-2</v>
      </c>
      <c r="AO31" s="440">
        <v>1.04E-2</v>
      </c>
      <c r="AP31" s="440">
        <v>1.0200000000000001E-2</v>
      </c>
      <c r="AQ31" s="440">
        <v>1.06E-2</v>
      </c>
      <c r="AR31" s="440">
        <v>1.1599999999999999E-2</v>
      </c>
      <c r="AS31" s="440">
        <v>1.2999999999999999E-2</v>
      </c>
      <c r="AT31" s="440">
        <v>1.43E-2</v>
      </c>
      <c r="AU31" s="440">
        <v>1.46E-2</v>
      </c>
      <c r="AV31" s="440">
        <v>1.3299999999999999E-2</v>
      </c>
      <c r="AW31" s="440">
        <v>1.0200000000000001E-2</v>
      </c>
      <c r="AX31" s="440">
        <v>6.0000000000000001E-3</v>
      </c>
      <c r="AY31" s="440">
        <v>1.9E-3</v>
      </c>
      <c r="AZ31" s="440">
        <v>-1.1999999999999999E-3</v>
      </c>
      <c r="BA31" s="440">
        <v>-2.3E-3</v>
      </c>
      <c r="BB31" s="440">
        <v>-1.2999999999999999E-3</v>
      </c>
      <c r="BC31" s="440">
        <v>1.5E-3</v>
      </c>
      <c r="BD31" s="440">
        <v>5.4999999999999997E-3</v>
      </c>
      <c r="BE31" s="440">
        <v>0.01</v>
      </c>
      <c r="BF31" s="440">
        <v>1.4E-2</v>
      </c>
      <c r="BG31" s="440">
        <v>1.7000000000000001E-2</v>
      </c>
      <c r="BH31" s="440">
        <v>1.8700000000000001E-2</v>
      </c>
      <c r="BI31" s="440">
        <v>1.89E-2</v>
      </c>
      <c r="BJ31" s="440">
        <v>1.78E-2</v>
      </c>
      <c r="BK31" s="440">
        <v>1.54E-2</v>
      </c>
      <c r="BL31" s="440">
        <v>1.21E-2</v>
      </c>
      <c r="BM31" s="440">
        <v>8.2000000000000007E-3</v>
      </c>
      <c r="BN31" s="440">
        <v>3.8999999999999998E-3</v>
      </c>
      <c r="BO31" s="36">
        <v>3.2000000000000002E-3</v>
      </c>
      <c r="BP31" s="36">
        <v>2.3999999999999998E-3</v>
      </c>
      <c r="BQ31" s="36">
        <v>1.4E-3</v>
      </c>
      <c r="BR31" s="36">
        <v>2.0000000000000001E-4</v>
      </c>
      <c r="BS31" s="36">
        <v>-1E-3</v>
      </c>
      <c r="BT31" s="36">
        <v>-2.0999999999999999E-3</v>
      </c>
      <c r="BU31" s="36">
        <v>-2.8999999999999998E-3</v>
      </c>
      <c r="BV31" s="36">
        <v>-3.3E-3</v>
      </c>
      <c r="BW31" s="36">
        <v>-3.3E-3</v>
      </c>
      <c r="BX31" s="36">
        <v>-2.8999999999999998E-3</v>
      </c>
      <c r="BY31" s="36">
        <v>-2E-3</v>
      </c>
      <c r="BZ31" s="36">
        <v>-6.9999999999999999E-4</v>
      </c>
      <c r="CA31" s="36">
        <v>1E-3</v>
      </c>
      <c r="CB31" s="36">
        <v>2.8999999999999998E-3</v>
      </c>
      <c r="CC31" s="36">
        <v>4.7999999999999996E-3</v>
      </c>
      <c r="CD31" s="36">
        <v>6.4999999999999997E-3</v>
      </c>
      <c r="CE31" s="36">
        <v>8.0000000000000002E-3</v>
      </c>
      <c r="CF31" s="36">
        <v>9.1000000000000004E-3</v>
      </c>
      <c r="CG31" s="36">
        <v>9.7999999999999997E-3</v>
      </c>
      <c r="CH31" s="36">
        <v>0.01</v>
      </c>
      <c r="CI31" s="122"/>
      <c r="CJ31" s="122"/>
      <c r="CK31" s="122"/>
      <c r="CL31" s="122"/>
      <c r="CM31" s="122"/>
      <c r="CN31" s="122"/>
      <c r="CO31" s="122"/>
      <c r="CP31" s="122"/>
      <c r="CQ31" s="122"/>
      <c r="CR31" s="122"/>
      <c r="CS31" s="122"/>
      <c r="CT31" s="122"/>
      <c r="CU31" s="122"/>
      <c r="CV31" s="122"/>
      <c r="CW31" s="122"/>
      <c r="CX31" s="122"/>
      <c r="CY31" s="122"/>
      <c r="CZ31" s="122"/>
      <c r="DA31" s="122"/>
      <c r="DB31" s="122"/>
      <c r="DC31" s="122"/>
      <c r="DD31" s="122"/>
      <c r="DE31" s="122"/>
    </row>
    <row r="32" spans="1:109">
      <c r="A32" s="47">
        <v>50</v>
      </c>
      <c r="B32" s="440">
        <v>1.9E-2</v>
      </c>
      <c r="C32" s="440">
        <v>1.7600000000000001E-2</v>
      </c>
      <c r="D32" s="440">
        <v>1.61E-2</v>
      </c>
      <c r="E32" s="440">
        <v>1.43E-2</v>
      </c>
      <c r="F32" s="440">
        <v>1.2200000000000001E-2</v>
      </c>
      <c r="G32" s="440">
        <v>9.7000000000000003E-3</v>
      </c>
      <c r="H32" s="440">
        <v>7.3000000000000001E-3</v>
      </c>
      <c r="I32" s="440">
        <v>5.0000000000000001E-3</v>
      </c>
      <c r="J32" s="440">
        <v>3.2000000000000002E-3</v>
      </c>
      <c r="K32" s="440">
        <v>1.6000000000000001E-3</v>
      </c>
      <c r="L32" s="440">
        <v>2.9999999999999997E-4</v>
      </c>
      <c r="M32" s="440">
        <v>-6.9999999999999999E-4</v>
      </c>
      <c r="N32" s="440">
        <v>-1.4E-3</v>
      </c>
      <c r="O32" s="440">
        <v>-1.6000000000000001E-3</v>
      </c>
      <c r="P32" s="440">
        <v>-1.1999999999999999E-3</v>
      </c>
      <c r="Q32" s="440">
        <v>0</v>
      </c>
      <c r="R32" s="440">
        <v>1.9E-3</v>
      </c>
      <c r="S32" s="440">
        <v>4.4999999999999997E-3</v>
      </c>
      <c r="T32" s="440">
        <v>7.7999999999999996E-3</v>
      </c>
      <c r="U32" s="440">
        <v>1.1299999999999999E-2</v>
      </c>
      <c r="V32" s="440">
        <v>1.4999999999999999E-2</v>
      </c>
      <c r="W32" s="440">
        <v>1.8599999999999998E-2</v>
      </c>
      <c r="X32" s="440">
        <v>2.1899999999999999E-2</v>
      </c>
      <c r="Y32" s="440">
        <v>2.46E-2</v>
      </c>
      <c r="Z32" s="440">
        <v>2.6499999999999999E-2</v>
      </c>
      <c r="AA32" s="440">
        <v>2.75E-2</v>
      </c>
      <c r="AB32" s="440">
        <v>2.7900000000000001E-2</v>
      </c>
      <c r="AC32" s="440">
        <v>2.7799999999999998E-2</v>
      </c>
      <c r="AD32" s="440">
        <v>2.7400000000000001E-2</v>
      </c>
      <c r="AE32" s="440">
        <v>2.6800000000000001E-2</v>
      </c>
      <c r="AF32" s="440">
        <v>2.5899999999999999E-2</v>
      </c>
      <c r="AG32" s="440">
        <v>2.47E-2</v>
      </c>
      <c r="AH32" s="440">
        <v>2.3099999999999999E-2</v>
      </c>
      <c r="AI32" s="440">
        <v>2.12E-2</v>
      </c>
      <c r="AJ32" s="440">
        <v>1.9199999999999998E-2</v>
      </c>
      <c r="AK32" s="440">
        <v>1.7500000000000002E-2</v>
      </c>
      <c r="AL32" s="440">
        <v>1.6E-2</v>
      </c>
      <c r="AM32" s="440">
        <v>1.49E-2</v>
      </c>
      <c r="AN32" s="440">
        <v>1.4E-2</v>
      </c>
      <c r="AO32" s="440">
        <v>1.34E-2</v>
      </c>
      <c r="AP32" s="440">
        <v>1.32E-2</v>
      </c>
      <c r="AQ32" s="440">
        <v>1.3299999999999999E-2</v>
      </c>
      <c r="AR32" s="440">
        <v>1.3899999999999999E-2</v>
      </c>
      <c r="AS32" s="440">
        <v>1.49E-2</v>
      </c>
      <c r="AT32" s="440">
        <v>1.5800000000000002E-2</v>
      </c>
      <c r="AU32" s="440">
        <v>1.5800000000000002E-2</v>
      </c>
      <c r="AV32" s="440">
        <v>1.4200000000000001E-2</v>
      </c>
      <c r="AW32" s="440">
        <v>1.0999999999999999E-2</v>
      </c>
      <c r="AX32" s="440">
        <v>6.6E-3</v>
      </c>
      <c r="AY32" s="440">
        <v>2.2000000000000001E-3</v>
      </c>
      <c r="AZ32" s="440">
        <v>-1.1999999999999999E-3</v>
      </c>
      <c r="BA32" s="440">
        <v>-2.8999999999999998E-3</v>
      </c>
      <c r="BB32" s="440">
        <v>-2.5000000000000001E-3</v>
      </c>
      <c r="BC32" s="440">
        <v>-1E-4</v>
      </c>
      <c r="BD32" s="440">
        <v>3.5000000000000001E-3</v>
      </c>
      <c r="BE32" s="440">
        <v>7.7000000000000002E-3</v>
      </c>
      <c r="BF32" s="440">
        <v>1.15E-2</v>
      </c>
      <c r="BG32" s="440">
        <v>1.4500000000000001E-2</v>
      </c>
      <c r="BH32" s="440">
        <v>1.61E-2</v>
      </c>
      <c r="BI32" s="440">
        <v>1.6400000000000001E-2</v>
      </c>
      <c r="BJ32" s="440">
        <v>1.55E-2</v>
      </c>
      <c r="BK32" s="440">
        <v>1.35E-2</v>
      </c>
      <c r="BL32" s="440">
        <v>1.09E-2</v>
      </c>
      <c r="BM32" s="440">
        <v>7.7999999999999996E-3</v>
      </c>
      <c r="BN32" s="440">
        <v>4.5999999999999999E-3</v>
      </c>
      <c r="BO32" s="36">
        <v>4.3E-3</v>
      </c>
      <c r="BP32" s="36">
        <v>3.8999999999999998E-3</v>
      </c>
      <c r="BQ32" s="36">
        <v>3.2000000000000002E-3</v>
      </c>
      <c r="BR32" s="36">
        <v>2.3E-3</v>
      </c>
      <c r="BS32" s="36">
        <v>1.2999999999999999E-3</v>
      </c>
      <c r="BT32" s="36">
        <v>2.0000000000000001E-4</v>
      </c>
      <c r="BU32" s="36">
        <v>-6.9999999999999999E-4</v>
      </c>
      <c r="BV32" s="36">
        <v>-1.2999999999999999E-3</v>
      </c>
      <c r="BW32" s="36">
        <v>-1.6000000000000001E-3</v>
      </c>
      <c r="BX32" s="36">
        <v>-1.5E-3</v>
      </c>
      <c r="BY32" s="36">
        <v>-1E-3</v>
      </c>
      <c r="BZ32" s="36">
        <v>1E-4</v>
      </c>
      <c r="CA32" s="36">
        <v>1.5E-3</v>
      </c>
      <c r="CB32" s="36">
        <v>3.0999999999999999E-3</v>
      </c>
      <c r="CC32" s="36">
        <v>4.8999999999999998E-3</v>
      </c>
      <c r="CD32" s="36">
        <v>6.4999999999999997E-3</v>
      </c>
      <c r="CE32" s="36">
        <v>8.0000000000000002E-3</v>
      </c>
      <c r="CF32" s="36">
        <v>9.1000000000000004E-3</v>
      </c>
      <c r="CG32" s="36">
        <v>9.7999999999999997E-3</v>
      </c>
      <c r="CH32" s="36">
        <v>0.01</v>
      </c>
      <c r="CI32" s="122"/>
      <c r="CJ32" s="122"/>
      <c r="CK32" s="122"/>
      <c r="CL32" s="122"/>
      <c r="CM32" s="122"/>
      <c r="CN32" s="122"/>
      <c r="CO32" s="122"/>
      <c r="CP32" s="122"/>
      <c r="CQ32" s="122"/>
      <c r="CR32" s="122"/>
      <c r="CS32" s="122"/>
      <c r="CT32" s="122"/>
      <c r="CU32" s="122"/>
      <c r="CV32" s="122"/>
      <c r="CW32" s="122"/>
      <c r="CX32" s="122"/>
      <c r="CY32" s="122"/>
      <c r="CZ32" s="122"/>
      <c r="DA32" s="122"/>
      <c r="DB32" s="122"/>
      <c r="DC32" s="122"/>
      <c r="DD32" s="122"/>
      <c r="DE32" s="122"/>
    </row>
    <row r="33" spans="1:109">
      <c r="A33" s="47">
        <v>51</v>
      </c>
      <c r="B33" s="440">
        <v>1.8100000000000002E-2</v>
      </c>
      <c r="C33" s="440">
        <v>1.6799999999999999E-2</v>
      </c>
      <c r="D33" s="440">
        <v>1.54E-2</v>
      </c>
      <c r="E33" s="440">
        <v>1.37E-2</v>
      </c>
      <c r="F33" s="440">
        <v>1.1599999999999999E-2</v>
      </c>
      <c r="G33" s="440">
        <v>9.2999999999999992E-3</v>
      </c>
      <c r="H33" s="440">
        <v>6.8999999999999999E-3</v>
      </c>
      <c r="I33" s="440">
        <v>4.7999999999999996E-3</v>
      </c>
      <c r="J33" s="440">
        <v>3.0000000000000001E-3</v>
      </c>
      <c r="K33" s="440">
        <v>1.6000000000000001E-3</v>
      </c>
      <c r="L33" s="440">
        <v>4.0000000000000002E-4</v>
      </c>
      <c r="M33" s="440">
        <v>-5.9999999999999995E-4</v>
      </c>
      <c r="N33" s="440">
        <v>-1.1999999999999999E-3</v>
      </c>
      <c r="O33" s="440">
        <v>-1.2999999999999999E-3</v>
      </c>
      <c r="P33" s="440">
        <v>-8.0000000000000004E-4</v>
      </c>
      <c r="Q33" s="440">
        <v>4.0000000000000002E-4</v>
      </c>
      <c r="R33" s="440">
        <v>2.3999999999999998E-3</v>
      </c>
      <c r="S33" s="440">
        <v>5.0000000000000001E-3</v>
      </c>
      <c r="T33" s="440">
        <v>8.3000000000000001E-3</v>
      </c>
      <c r="U33" s="440">
        <v>1.1900000000000001E-2</v>
      </c>
      <c r="V33" s="440">
        <v>1.5599999999999999E-2</v>
      </c>
      <c r="W33" s="440">
        <v>1.9099999999999999E-2</v>
      </c>
      <c r="X33" s="440">
        <v>2.2100000000000002E-2</v>
      </c>
      <c r="Y33" s="440">
        <v>2.4500000000000001E-2</v>
      </c>
      <c r="Z33" s="440">
        <v>2.6100000000000002E-2</v>
      </c>
      <c r="AA33" s="440">
        <v>2.69E-2</v>
      </c>
      <c r="AB33" s="440">
        <v>2.7E-2</v>
      </c>
      <c r="AC33" s="440">
        <v>2.6800000000000001E-2</v>
      </c>
      <c r="AD33" s="440">
        <v>2.63E-2</v>
      </c>
      <c r="AE33" s="440">
        <v>2.5600000000000001E-2</v>
      </c>
      <c r="AF33" s="440">
        <v>2.47E-2</v>
      </c>
      <c r="AG33" s="440">
        <v>2.35E-2</v>
      </c>
      <c r="AH33" s="440">
        <v>2.2200000000000001E-2</v>
      </c>
      <c r="AI33" s="440">
        <v>2.07E-2</v>
      </c>
      <c r="AJ33" s="440">
        <v>1.9300000000000001E-2</v>
      </c>
      <c r="AK33" s="440">
        <v>1.8100000000000002E-2</v>
      </c>
      <c r="AL33" s="440">
        <v>1.7299999999999999E-2</v>
      </c>
      <c r="AM33" s="440">
        <v>1.67E-2</v>
      </c>
      <c r="AN33" s="440">
        <v>1.6299999999999999E-2</v>
      </c>
      <c r="AO33" s="440">
        <v>1.5900000000000001E-2</v>
      </c>
      <c r="AP33" s="440">
        <v>1.5599999999999999E-2</v>
      </c>
      <c r="AQ33" s="440">
        <v>1.5599999999999999E-2</v>
      </c>
      <c r="AR33" s="440">
        <v>1.6E-2</v>
      </c>
      <c r="AS33" s="440">
        <v>1.67E-2</v>
      </c>
      <c r="AT33" s="440">
        <v>1.7299999999999999E-2</v>
      </c>
      <c r="AU33" s="440">
        <v>1.7100000000000001E-2</v>
      </c>
      <c r="AV33" s="440">
        <v>1.55E-2</v>
      </c>
      <c r="AW33" s="440">
        <v>1.2200000000000001E-2</v>
      </c>
      <c r="AX33" s="440">
        <v>7.7999999999999996E-3</v>
      </c>
      <c r="AY33" s="440">
        <v>3.3E-3</v>
      </c>
      <c r="AZ33" s="440">
        <v>-5.0000000000000001E-4</v>
      </c>
      <c r="BA33" s="440">
        <v>-2.7000000000000001E-3</v>
      </c>
      <c r="BB33" s="440">
        <v>-2.8E-3</v>
      </c>
      <c r="BC33" s="440">
        <v>-1.1000000000000001E-3</v>
      </c>
      <c r="BD33" s="440">
        <v>2E-3</v>
      </c>
      <c r="BE33" s="440">
        <v>5.7000000000000002E-3</v>
      </c>
      <c r="BF33" s="440">
        <v>9.1999999999999998E-3</v>
      </c>
      <c r="BG33" s="440">
        <v>1.18E-2</v>
      </c>
      <c r="BH33" s="440">
        <v>1.34E-2</v>
      </c>
      <c r="BI33" s="440">
        <v>1.37E-2</v>
      </c>
      <c r="BJ33" s="440">
        <v>1.29E-2</v>
      </c>
      <c r="BK33" s="440">
        <v>1.1299999999999999E-2</v>
      </c>
      <c r="BL33" s="440">
        <v>9.2999999999999992E-3</v>
      </c>
      <c r="BM33" s="440">
        <v>7.0000000000000001E-3</v>
      </c>
      <c r="BN33" s="440">
        <v>4.5999999999999999E-3</v>
      </c>
      <c r="BO33" s="36">
        <v>4.7000000000000002E-3</v>
      </c>
      <c r="BP33" s="36">
        <v>4.5999999999999999E-3</v>
      </c>
      <c r="BQ33" s="36">
        <v>4.3E-3</v>
      </c>
      <c r="BR33" s="36">
        <v>3.8E-3</v>
      </c>
      <c r="BS33" s="36">
        <v>3.0000000000000001E-3</v>
      </c>
      <c r="BT33" s="36">
        <v>2.2000000000000001E-3</v>
      </c>
      <c r="BU33" s="36">
        <v>1.2999999999999999E-3</v>
      </c>
      <c r="BV33" s="36">
        <v>5.9999999999999995E-4</v>
      </c>
      <c r="BW33" s="36">
        <v>1E-4</v>
      </c>
      <c r="BX33" s="36">
        <v>0</v>
      </c>
      <c r="BY33" s="36">
        <v>2.0000000000000001E-4</v>
      </c>
      <c r="BZ33" s="36">
        <v>8.9999999999999998E-4</v>
      </c>
      <c r="CA33" s="36">
        <v>2E-3</v>
      </c>
      <c r="CB33" s="36">
        <v>3.5000000000000001E-3</v>
      </c>
      <c r="CC33" s="36">
        <v>5.0000000000000001E-3</v>
      </c>
      <c r="CD33" s="36">
        <v>6.6E-3</v>
      </c>
      <c r="CE33" s="36">
        <v>8.0000000000000002E-3</v>
      </c>
      <c r="CF33" s="36">
        <v>9.1000000000000004E-3</v>
      </c>
      <c r="CG33" s="36">
        <v>9.7999999999999997E-3</v>
      </c>
      <c r="CH33" s="36">
        <v>0.01</v>
      </c>
      <c r="CI33" s="122"/>
      <c r="CJ33" s="122"/>
      <c r="CK33" s="122"/>
      <c r="CL33" s="122"/>
      <c r="CM33" s="122"/>
      <c r="CN33" s="122"/>
      <c r="CO33" s="122"/>
      <c r="CP33" s="122"/>
      <c r="CQ33" s="122"/>
      <c r="CR33" s="122"/>
      <c r="CS33" s="122"/>
      <c r="CT33" s="122"/>
      <c r="CU33" s="122"/>
      <c r="CV33" s="122"/>
      <c r="CW33" s="122"/>
      <c r="CX33" s="122"/>
      <c r="CY33" s="122"/>
      <c r="CZ33" s="122"/>
      <c r="DA33" s="122"/>
      <c r="DB33" s="122"/>
      <c r="DC33" s="122"/>
      <c r="DD33" s="122"/>
      <c r="DE33" s="122"/>
    </row>
    <row r="34" spans="1:109">
      <c r="A34" s="47">
        <v>52</v>
      </c>
      <c r="B34" s="440">
        <v>1.7399999999999999E-2</v>
      </c>
      <c r="C34" s="440">
        <v>1.6199999999999999E-2</v>
      </c>
      <c r="D34" s="440">
        <v>1.49E-2</v>
      </c>
      <c r="E34" s="440">
        <v>1.32E-2</v>
      </c>
      <c r="F34" s="440">
        <v>1.11E-2</v>
      </c>
      <c r="G34" s="440">
        <v>8.8000000000000005E-3</v>
      </c>
      <c r="H34" s="440">
        <v>6.4999999999999997E-3</v>
      </c>
      <c r="I34" s="440">
        <v>4.5999999999999999E-3</v>
      </c>
      <c r="J34" s="440">
        <v>2.8999999999999998E-3</v>
      </c>
      <c r="K34" s="440">
        <v>1.6000000000000001E-3</v>
      </c>
      <c r="L34" s="440">
        <v>5.0000000000000001E-4</v>
      </c>
      <c r="M34" s="440">
        <v>-5.0000000000000001E-4</v>
      </c>
      <c r="N34" s="440">
        <v>-1.1000000000000001E-3</v>
      </c>
      <c r="O34" s="440">
        <v>-1.1999999999999999E-3</v>
      </c>
      <c r="P34" s="440">
        <v>-8.0000000000000004E-4</v>
      </c>
      <c r="Q34" s="440">
        <v>5.0000000000000001E-4</v>
      </c>
      <c r="R34" s="440">
        <v>2.5000000000000001E-3</v>
      </c>
      <c r="S34" s="440">
        <v>5.1999999999999998E-3</v>
      </c>
      <c r="T34" s="440">
        <v>8.6E-3</v>
      </c>
      <c r="U34" s="440">
        <v>1.2200000000000001E-2</v>
      </c>
      <c r="V34" s="440">
        <v>1.6E-2</v>
      </c>
      <c r="W34" s="440">
        <v>1.95E-2</v>
      </c>
      <c r="X34" s="440">
        <v>2.2499999999999999E-2</v>
      </c>
      <c r="Y34" s="440">
        <v>2.47E-2</v>
      </c>
      <c r="Z34" s="440">
        <v>2.6100000000000002E-2</v>
      </c>
      <c r="AA34" s="440">
        <v>2.6599999999999999E-2</v>
      </c>
      <c r="AB34" s="440">
        <v>2.64E-2</v>
      </c>
      <c r="AC34" s="440">
        <v>2.5899999999999999E-2</v>
      </c>
      <c r="AD34" s="440">
        <v>2.5100000000000001E-2</v>
      </c>
      <c r="AE34" s="440">
        <v>2.4199999999999999E-2</v>
      </c>
      <c r="AF34" s="440">
        <v>2.3300000000000001E-2</v>
      </c>
      <c r="AG34" s="440">
        <v>2.2200000000000001E-2</v>
      </c>
      <c r="AH34" s="440">
        <v>2.1000000000000001E-2</v>
      </c>
      <c r="AI34" s="440">
        <v>0.02</v>
      </c>
      <c r="AJ34" s="440">
        <v>1.9099999999999999E-2</v>
      </c>
      <c r="AK34" s="440">
        <v>1.8499999999999999E-2</v>
      </c>
      <c r="AL34" s="440">
        <v>1.8200000000000001E-2</v>
      </c>
      <c r="AM34" s="440">
        <v>1.7999999999999999E-2</v>
      </c>
      <c r="AN34" s="440">
        <v>1.7999999999999999E-2</v>
      </c>
      <c r="AO34" s="440">
        <v>1.78E-2</v>
      </c>
      <c r="AP34" s="440">
        <v>1.7600000000000001E-2</v>
      </c>
      <c r="AQ34" s="440">
        <v>1.7600000000000001E-2</v>
      </c>
      <c r="AR34" s="440">
        <v>1.78E-2</v>
      </c>
      <c r="AS34" s="440">
        <v>1.84E-2</v>
      </c>
      <c r="AT34" s="440">
        <v>1.8800000000000001E-2</v>
      </c>
      <c r="AU34" s="440">
        <v>1.8499999999999999E-2</v>
      </c>
      <c r="AV34" s="440">
        <v>1.6799999999999999E-2</v>
      </c>
      <c r="AW34" s="440">
        <v>1.3599999999999999E-2</v>
      </c>
      <c r="AX34" s="440">
        <v>9.4000000000000004E-3</v>
      </c>
      <c r="AY34" s="440">
        <v>4.8999999999999998E-3</v>
      </c>
      <c r="AZ34" s="440">
        <v>1E-3</v>
      </c>
      <c r="BA34" s="440">
        <v>-1.5E-3</v>
      </c>
      <c r="BB34" s="440">
        <v>-2.2000000000000001E-3</v>
      </c>
      <c r="BC34" s="440">
        <v>-1.1000000000000001E-3</v>
      </c>
      <c r="BD34" s="440">
        <v>1.1999999999999999E-3</v>
      </c>
      <c r="BE34" s="440">
        <v>4.1000000000000003E-3</v>
      </c>
      <c r="BF34" s="440">
        <v>7.1000000000000004E-3</v>
      </c>
      <c r="BG34" s="440">
        <v>9.2999999999999992E-3</v>
      </c>
      <c r="BH34" s="440">
        <v>1.06E-2</v>
      </c>
      <c r="BI34" s="440">
        <v>1.09E-2</v>
      </c>
      <c r="BJ34" s="440">
        <v>1.0200000000000001E-2</v>
      </c>
      <c r="BK34" s="440">
        <v>8.9999999999999993E-3</v>
      </c>
      <c r="BL34" s="440">
        <v>7.4000000000000003E-3</v>
      </c>
      <c r="BM34" s="440">
        <v>5.7000000000000002E-3</v>
      </c>
      <c r="BN34" s="440">
        <v>4.0000000000000001E-3</v>
      </c>
      <c r="BO34" s="36">
        <v>4.4000000000000003E-3</v>
      </c>
      <c r="BP34" s="36">
        <v>4.7000000000000002E-3</v>
      </c>
      <c r="BQ34" s="36">
        <v>4.7999999999999996E-3</v>
      </c>
      <c r="BR34" s="36">
        <v>4.5999999999999999E-3</v>
      </c>
      <c r="BS34" s="36">
        <v>4.3E-3</v>
      </c>
      <c r="BT34" s="36">
        <v>3.7000000000000002E-3</v>
      </c>
      <c r="BU34" s="36">
        <v>3.0999999999999999E-3</v>
      </c>
      <c r="BV34" s="36">
        <v>2.3999999999999998E-3</v>
      </c>
      <c r="BW34" s="36">
        <v>1.9E-3</v>
      </c>
      <c r="BX34" s="36">
        <v>1.5E-3</v>
      </c>
      <c r="BY34" s="36">
        <v>1.5E-3</v>
      </c>
      <c r="BZ34" s="36">
        <v>1.9E-3</v>
      </c>
      <c r="CA34" s="36">
        <v>2.7000000000000001E-3</v>
      </c>
      <c r="CB34" s="36">
        <v>3.8999999999999998E-3</v>
      </c>
      <c r="CC34" s="36">
        <v>5.3E-3</v>
      </c>
      <c r="CD34" s="36">
        <v>6.7000000000000002E-3</v>
      </c>
      <c r="CE34" s="36">
        <v>8.0000000000000002E-3</v>
      </c>
      <c r="CF34" s="36">
        <v>9.1000000000000004E-3</v>
      </c>
      <c r="CG34" s="36">
        <v>9.7999999999999997E-3</v>
      </c>
      <c r="CH34" s="36">
        <v>0.01</v>
      </c>
      <c r="CI34" s="122"/>
      <c r="CJ34" s="122"/>
      <c r="CK34" s="122"/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  <c r="CX34" s="122"/>
      <c r="CY34" s="122"/>
      <c r="CZ34" s="122"/>
      <c r="DA34" s="122"/>
      <c r="DB34" s="122"/>
      <c r="DC34" s="122"/>
      <c r="DD34" s="122"/>
      <c r="DE34" s="122"/>
    </row>
    <row r="35" spans="1:109">
      <c r="A35" s="47">
        <v>53</v>
      </c>
      <c r="B35" s="440">
        <v>1.6899999999999998E-2</v>
      </c>
      <c r="C35" s="440">
        <v>1.5699999999999999E-2</v>
      </c>
      <c r="D35" s="440">
        <v>1.43E-2</v>
      </c>
      <c r="E35" s="440">
        <v>1.2699999999999999E-2</v>
      </c>
      <c r="F35" s="440">
        <v>1.0699999999999999E-2</v>
      </c>
      <c r="G35" s="440">
        <v>8.3999999999999995E-3</v>
      </c>
      <c r="H35" s="440">
        <v>6.3E-3</v>
      </c>
      <c r="I35" s="440">
        <v>4.4000000000000003E-3</v>
      </c>
      <c r="J35" s="440">
        <v>2.8999999999999998E-3</v>
      </c>
      <c r="K35" s="440">
        <v>1.6000000000000001E-3</v>
      </c>
      <c r="L35" s="440">
        <v>5.0000000000000001E-4</v>
      </c>
      <c r="M35" s="440">
        <v>-5.0000000000000001E-4</v>
      </c>
      <c r="N35" s="440">
        <v>-1.1000000000000001E-3</v>
      </c>
      <c r="O35" s="440">
        <v>-1.2999999999999999E-3</v>
      </c>
      <c r="P35" s="440">
        <v>-8.9999999999999998E-4</v>
      </c>
      <c r="Q35" s="440">
        <v>2.9999999999999997E-4</v>
      </c>
      <c r="R35" s="440">
        <v>2.3E-3</v>
      </c>
      <c r="S35" s="440">
        <v>5.1000000000000004E-3</v>
      </c>
      <c r="T35" s="440">
        <v>8.5000000000000006E-3</v>
      </c>
      <c r="U35" s="440">
        <v>1.23E-2</v>
      </c>
      <c r="V35" s="440">
        <v>1.6199999999999999E-2</v>
      </c>
      <c r="W35" s="440">
        <v>1.9900000000000001E-2</v>
      </c>
      <c r="X35" s="440">
        <v>2.29E-2</v>
      </c>
      <c r="Y35" s="440">
        <v>2.5100000000000001E-2</v>
      </c>
      <c r="Z35" s="440">
        <v>2.63E-2</v>
      </c>
      <c r="AA35" s="440">
        <v>2.6599999999999999E-2</v>
      </c>
      <c r="AB35" s="440">
        <v>2.6200000000000001E-2</v>
      </c>
      <c r="AC35" s="440">
        <v>2.52E-2</v>
      </c>
      <c r="AD35" s="440">
        <v>2.41E-2</v>
      </c>
      <c r="AE35" s="440">
        <v>2.29E-2</v>
      </c>
      <c r="AF35" s="440">
        <v>2.18E-2</v>
      </c>
      <c r="AG35" s="440">
        <v>2.07E-2</v>
      </c>
      <c r="AH35" s="440">
        <v>1.9800000000000002E-2</v>
      </c>
      <c r="AI35" s="440">
        <v>1.9099999999999999E-2</v>
      </c>
      <c r="AJ35" s="440">
        <v>1.8700000000000001E-2</v>
      </c>
      <c r="AK35" s="440">
        <v>1.8499999999999999E-2</v>
      </c>
      <c r="AL35" s="440">
        <v>1.8700000000000001E-2</v>
      </c>
      <c r="AM35" s="440">
        <v>1.89E-2</v>
      </c>
      <c r="AN35" s="440">
        <v>1.9099999999999999E-2</v>
      </c>
      <c r="AO35" s="440">
        <v>1.9199999999999998E-2</v>
      </c>
      <c r="AP35" s="440">
        <v>1.9199999999999998E-2</v>
      </c>
      <c r="AQ35" s="440">
        <v>1.9199999999999998E-2</v>
      </c>
      <c r="AR35" s="440">
        <v>1.9400000000000001E-2</v>
      </c>
      <c r="AS35" s="440">
        <v>1.9800000000000002E-2</v>
      </c>
      <c r="AT35" s="440">
        <v>2.01E-2</v>
      </c>
      <c r="AU35" s="440">
        <v>1.9699999999999999E-2</v>
      </c>
      <c r="AV35" s="440">
        <v>1.7999999999999999E-2</v>
      </c>
      <c r="AW35" s="440">
        <v>1.5100000000000001E-2</v>
      </c>
      <c r="AX35" s="440">
        <v>1.11E-2</v>
      </c>
      <c r="AY35" s="440">
        <v>6.8999999999999999E-3</v>
      </c>
      <c r="AZ35" s="440">
        <v>3.2000000000000002E-3</v>
      </c>
      <c r="BA35" s="440">
        <v>5.9999999999999995E-4</v>
      </c>
      <c r="BB35" s="440">
        <v>-5.9999999999999995E-4</v>
      </c>
      <c r="BC35" s="440">
        <v>-2.0000000000000001E-4</v>
      </c>
      <c r="BD35" s="440">
        <v>1.1999999999999999E-3</v>
      </c>
      <c r="BE35" s="440">
        <v>3.3E-3</v>
      </c>
      <c r="BF35" s="440">
        <v>5.4000000000000003E-3</v>
      </c>
      <c r="BG35" s="440">
        <v>7.0000000000000001E-3</v>
      </c>
      <c r="BH35" s="440">
        <v>8.0000000000000002E-3</v>
      </c>
      <c r="BI35" s="440">
        <v>8.0999999999999996E-3</v>
      </c>
      <c r="BJ35" s="440">
        <v>7.4999999999999997E-3</v>
      </c>
      <c r="BK35" s="440">
        <v>6.4999999999999997E-3</v>
      </c>
      <c r="BL35" s="440">
        <v>5.3E-3</v>
      </c>
      <c r="BM35" s="440">
        <v>4.1000000000000003E-3</v>
      </c>
      <c r="BN35" s="440">
        <v>3.0000000000000001E-3</v>
      </c>
      <c r="BO35" s="36">
        <v>3.7000000000000002E-3</v>
      </c>
      <c r="BP35" s="36">
        <v>4.1999999999999997E-3</v>
      </c>
      <c r="BQ35" s="36">
        <v>4.7000000000000002E-3</v>
      </c>
      <c r="BR35" s="36">
        <v>5.0000000000000001E-3</v>
      </c>
      <c r="BS35" s="36">
        <v>5.0000000000000001E-3</v>
      </c>
      <c r="BT35" s="36">
        <v>4.8999999999999998E-3</v>
      </c>
      <c r="BU35" s="36">
        <v>4.4999999999999997E-3</v>
      </c>
      <c r="BV35" s="36">
        <v>4.0000000000000001E-3</v>
      </c>
      <c r="BW35" s="36">
        <v>3.3999999999999998E-3</v>
      </c>
      <c r="BX35" s="36">
        <v>3.0000000000000001E-3</v>
      </c>
      <c r="BY35" s="36">
        <v>2.8E-3</v>
      </c>
      <c r="BZ35" s="36">
        <v>2.8999999999999998E-3</v>
      </c>
      <c r="CA35" s="36">
        <v>3.5000000000000001E-3</v>
      </c>
      <c r="CB35" s="36">
        <v>4.4000000000000003E-3</v>
      </c>
      <c r="CC35" s="36">
        <v>5.5999999999999999E-3</v>
      </c>
      <c r="CD35" s="36">
        <v>6.8999999999999999E-3</v>
      </c>
      <c r="CE35" s="36">
        <v>8.0999999999999996E-3</v>
      </c>
      <c r="CF35" s="36">
        <v>9.1000000000000004E-3</v>
      </c>
      <c r="CG35" s="36">
        <v>9.7999999999999997E-3</v>
      </c>
      <c r="CH35" s="36">
        <v>0.01</v>
      </c>
      <c r="CI35" s="122"/>
      <c r="CJ35" s="122"/>
      <c r="CK35" s="122"/>
      <c r="CL35" s="122"/>
      <c r="CM35" s="122"/>
      <c r="CN35" s="122"/>
      <c r="CO35" s="122"/>
      <c r="CP35" s="122"/>
      <c r="CQ35" s="122"/>
      <c r="CR35" s="122"/>
      <c r="CS35" s="122"/>
      <c r="CT35" s="122"/>
      <c r="CU35" s="122"/>
      <c r="CV35" s="122"/>
      <c r="CW35" s="122"/>
      <c r="CX35" s="122"/>
      <c r="CY35" s="122"/>
      <c r="CZ35" s="122"/>
      <c r="DA35" s="122"/>
      <c r="DB35" s="122"/>
      <c r="DC35" s="122"/>
      <c r="DD35" s="122"/>
      <c r="DE35" s="122"/>
    </row>
    <row r="36" spans="1:109">
      <c r="A36" s="47">
        <v>54</v>
      </c>
      <c r="B36" s="440">
        <v>1.6400000000000001E-2</v>
      </c>
      <c r="C36" s="440">
        <v>1.52E-2</v>
      </c>
      <c r="D36" s="440">
        <v>1.3899999999999999E-2</v>
      </c>
      <c r="E36" s="440">
        <v>1.2200000000000001E-2</v>
      </c>
      <c r="F36" s="440">
        <v>1.0200000000000001E-2</v>
      </c>
      <c r="G36" s="440">
        <v>8.0000000000000002E-3</v>
      </c>
      <c r="H36" s="440">
        <v>6.0000000000000001E-3</v>
      </c>
      <c r="I36" s="440">
        <v>4.1999999999999997E-3</v>
      </c>
      <c r="J36" s="440">
        <v>2.8E-3</v>
      </c>
      <c r="K36" s="440">
        <v>1.5E-3</v>
      </c>
      <c r="L36" s="440">
        <v>4.0000000000000002E-4</v>
      </c>
      <c r="M36" s="440">
        <v>-5.9999999999999995E-4</v>
      </c>
      <c r="N36" s="440">
        <v>-1.2999999999999999E-3</v>
      </c>
      <c r="O36" s="440">
        <v>-1.5E-3</v>
      </c>
      <c r="P36" s="440">
        <v>-1.1999999999999999E-3</v>
      </c>
      <c r="Q36" s="440">
        <v>-1E-4</v>
      </c>
      <c r="R36" s="440">
        <v>1.9E-3</v>
      </c>
      <c r="S36" s="440">
        <v>4.7000000000000002E-3</v>
      </c>
      <c r="T36" s="440">
        <v>8.3000000000000001E-3</v>
      </c>
      <c r="U36" s="440">
        <v>1.2200000000000001E-2</v>
      </c>
      <c r="V36" s="440">
        <v>1.6299999999999999E-2</v>
      </c>
      <c r="W36" s="440">
        <v>2.01E-2</v>
      </c>
      <c r="X36" s="440">
        <v>2.3300000000000001E-2</v>
      </c>
      <c r="Y36" s="440">
        <v>2.5600000000000001E-2</v>
      </c>
      <c r="Z36" s="440">
        <v>2.6800000000000001E-2</v>
      </c>
      <c r="AA36" s="440">
        <v>2.69E-2</v>
      </c>
      <c r="AB36" s="440">
        <v>2.6200000000000001E-2</v>
      </c>
      <c r="AC36" s="440">
        <v>2.4799999999999999E-2</v>
      </c>
      <c r="AD36" s="440">
        <v>2.3199999999999998E-2</v>
      </c>
      <c r="AE36" s="440">
        <v>2.1700000000000001E-2</v>
      </c>
      <c r="AF36" s="440">
        <v>2.0299999999999999E-2</v>
      </c>
      <c r="AG36" s="440">
        <v>1.9300000000000001E-2</v>
      </c>
      <c r="AH36" s="440">
        <v>1.8599999999999998E-2</v>
      </c>
      <c r="AI36" s="440">
        <v>1.8200000000000001E-2</v>
      </c>
      <c r="AJ36" s="440">
        <v>1.8100000000000002E-2</v>
      </c>
      <c r="AK36" s="440">
        <v>1.84E-2</v>
      </c>
      <c r="AL36" s="440">
        <v>1.8800000000000001E-2</v>
      </c>
      <c r="AM36" s="440">
        <v>1.9300000000000001E-2</v>
      </c>
      <c r="AN36" s="440">
        <v>1.9800000000000002E-2</v>
      </c>
      <c r="AO36" s="440">
        <v>2.01E-2</v>
      </c>
      <c r="AP36" s="440">
        <v>2.0199999999999999E-2</v>
      </c>
      <c r="AQ36" s="440">
        <v>2.0400000000000001E-2</v>
      </c>
      <c r="AR36" s="440">
        <v>2.07E-2</v>
      </c>
      <c r="AS36" s="440">
        <v>2.1000000000000001E-2</v>
      </c>
      <c r="AT36" s="440">
        <v>2.12E-2</v>
      </c>
      <c r="AU36" s="440">
        <v>2.06E-2</v>
      </c>
      <c r="AV36" s="440">
        <v>1.9099999999999999E-2</v>
      </c>
      <c r="AW36" s="440">
        <v>1.6400000000000001E-2</v>
      </c>
      <c r="AX36" s="440">
        <v>1.29E-2</v>
      </c>
      <c r="AY36" s="440">
        <v>9.1999999999999998E-3</v>
      </c>
      <c r="AZ36" s="440">
        <v>5.7999999999999996E-3</v>
      </c>
      <c r="BA36" s="440">
        <v>3.3E-3</v>
      </c>
      <c r="BB36" s="440">
        <v>1.8E-3</v>
      </c>
      <c r="BC36" s="440">
        <v>1.5E-3</v>
      </c>
      <c r="BD36" s="440">
        <v>2E-3</v>
      </c>
      <c r="BE36" s="440">
        <v>3.0000000000000001E-3</v>
      </c>
      <c r="BF36" s="440">
        <v>4.1999999999999997E-3</v>
      </c>
      <c r="BG36" s="440">
        <v>5.1000000000000004E-3</v>
      </c>
      <c r="BH36" s="440">
        <v>5.5999999999999999E-3</v>
      </c>
      <c r="BI36" s="440">
        <v>5.4999999999999997E-3</v>
      </c>
      <c r="BJ36" s="440">
        <v>5.0000000000000001E-3</v>
      </c>
      <c r="BK36" s="440">
        <v>4.1000000000000003E-3</v>
      </c>
      <c r="BL36" s="440">
        <v>3.2000000000000002E-3</v>
      </c>
      <c r="BM36" s="440">
        <v>2.3E-3</v>
      </c>
      <c r="BN36" s="440">
        <v>1.6999999999999999E-3</v>
      </c>
      <c r="BO36" s="36">
        <v>2.5000000000000001E-3</v>
      </c>
      <c r="BP36" s="36">
        <v>3.3999999999999998E-3</v>
      </c>
      <c r="BQ36" s="36">
        <v>4.1999999999999997E-3</v>
      </c>
      <c r="BR36" s="36">
        <v>4.8999999999999998E-3</v>
      </c>
      <c r="BS36" s="36">
        <v>5.3E-3</v>
      </c>
      <c r="BT36" s="36">
        <v>5.4999999999999997E-3</v>
      </c>
      <c r="BU36" s="36">
        <v>5.4999999999999997E-3</v>
      </c>
      <c r="BV36" s="36">
        <v>5.3E-3</v>
      </c>
      <c r="BW36" s="36">
        <v>4.8999999999999998E-3</v>
      </c>
      <c r="BX36" s="36">
        <v>4.4000000000000003E-3</v>
      </c>
      <c r="BY36" s="36">
        <v>4.0000000000000001E-3</v>
      </c>
      <c r="BZ36" s="36">
        <v>4.0000000000000001E-3</v>
      </c>
      <c r="CA36" s="36">
        <v>4.3E-3</v>
      </c>
      <c r="CB36" s="36">
        <v>5.0000000000000001E-3</v>
      </c>
      <c r="CC36" s="36">
        <v>6.0000000000000001E-3</v>
      </c>
      <c r="CD36" s="36">
        <v>7.1000000000000004E-3</v>
      </c>
      <c r="CE36" s="36">
        <v>8.2000000000000007E-3</v>
      </c>
      <c r="CF36" s="36">
        <v>9.1000000000000004E-3</v>
      </c>
      <c r="CG36" s="36">
        <v>9.7999999999999997E-3</v>
      </c>
      <c r="CH36" s="36">
        <v>0.01</v>
      </c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</row>
    <row r="37" spans="1:109">
      <c r="A37" s="47">
        <v>55</v>
      </c>
      <c r="B37" s="440">
        <v>1.61E-2</v>
      </c>
      <c r="C37" s="440">
        <v>1.4800000000000001E-2</v>
      </c>
      <c r="D37" s="440">
        <v>1.34E-2</v>
      </c>
      <c r="E37" s="440">
        <v>1.17E-2</v>
      </c>
      <c r="F37" s="440">
        <v>9.5999999999999992E-3</v>
      </c>
      <c r="G37" s="440">
        <v>7.4999999999999997E-3</v>
      </c>
      <c r="H37" s="440">
        <v>5.5999999999999999E-3</v>
      </c>
      <c r="I37" s="440">
        <v>4.0000000000000001E-3</v>
      </c>
      <c r="J37" s="440">
        <v>2.5999999999999999E-3</v>
      </c>
      <c r="K37" s="440">
        <v>1.4E-3</v>
      </c>
      <c r="L37" s="440">
        <v>2.9999999999999997E-4</v>
      </c>
      <c r="M37" s="440">
        <v>-8.0000000000000004E-4</v>
      </c>
      <c r="N37" s="440">
        <v>-1.5E-3</v>
      </c>
      <c r="O37" s="440">
        <v>-1.8E-3</v>
      </c>
      <c r="P37" s="440">
        <v>-1.6000000000000001E-3</v>
      </c>
      <c r="Q37" s="440">
        <v>-5.0000000000000001E-4</v>
      </c>
      <c r="R37" s="440">
        <v>1.4E-3</v>
      </c>
      <c r="S37" s="440">
        <v>4.3E-3</v>
      </c>
      <c r="T37" s="440">
        <v>7.9000000000000008E-3</v>
      </c>
      <c r="U37" s="440">
        <v>1.2E-2</v>
      </c>
      <c r="V37" s="440">
        <v>1.6299999999999999E-2</v>
      </c>
      <c r="W37" s="440">
        <v>2.0299999999999999E-2</v>
      </c>
      <c r="X37" s="440">
        <v>2.3699999999999999E-2</v>
      </c>
      <c r="Y37" s="440">
        <v>2.6100000000000002E-2</v>
      </c>
      <c r="Z37" s="440">
        <v>2.7400000000000001E-2</v>
      </c>
      <c r="AA37" s="440">
        <v>2.7400000000000001E-2</v>
      </c>
      <c r="AB37" s="440">
        <v>2.64E-2</v>
      </c>
      <c r="AC37" s="440">
        <v>2.46E-2</v>
      </c>
      <c r="AD37" s="440">
        <v>2.2599999999999999E-2</v>
      </c>
      <c r="AE37" s="440">
        <v>2.06E-2</v>
      </c>
      <c r="AF37" s="440">
        <v>1.9099999999999999E-2</v>
      </c>
      <c r="AG37" s="440">
        <v>1.7999999999999999E-2</v>
      </c>
      <c r="AH37" s="440">
        <v>1.7399999999999999E-2</v>
      </c>
      <c r="AI37" s="440">
        <v>1.72E-2</v>
      </c>
      <c r="AJ37" s="440">
        <v>1.7500000000000002E-2</v>
      </c>
      <c r="AK37" s="440">
        <v>1.7999999999999999E-2</v>
      </c>
      <c r="AL37" s="440">
        <v>1.8700000000000001E-2</v>
      </c>
      <c r="AM37" s="440">
        <v>1.9400000000000001E-2</v>
      </c>
      <c r="AN37" s="440">
        <v>0.02</v>
      </c>
      <c r="AO37" s="440">
        <v>2.06E-2</v>
      </c>
      <c r="AP37" s="440">
        <v>2.0899999999999998E-2</v>
      </c>
      <c r="AQ37" s="440">
        <v>2.1299999999999999E-2</v>
      </c>
      <c r="AR37" s="440">
        <v>2.1600000000000001E-2</v>
      </c>
      <c r="AS37" s="440">
        <v>2.1899999999999999E-2</v>
      </c>
      <c r="AT37" s="440">
        <v>2.1899999999999999E-2</v>
      </c>
      <c r="AU37" s="440">
        <v>2.1299999999999999E-2</v>
      </c>
      <c r="AV37" s="440">
        <v>1.9900000000000001E-2</v>
      </c>
      <c r="AW37" s="440">
        <v>1.7600000000000001E-2</v>
      </c>
      <c r="AX37" s="440">
        <v>1.47E-2</v>
      </c>
      <c r="AY37" s="440">
        <v>1.1599999999999999E-2</v>
      </c>
      <c r="AZ37" s="440">
        <v>8.6999999999999994E-3</v>
      </c>
      <c r="BA37" s="440">
        <v>6.4000000000000003E-3</v>
      </c>
      <c r="BB37" s="440">
        <v>4.7999999999999996E-3</v>
      </c>
      <c r="BC37" s="440">
        <v>3.8999999999999998E-3</v>
      </c>
      <c r="BD37" s="440">
        <v>3.5000000000000001E-3</v>
      </c>
      <c r="BE37" s="440">
        <v>3.5999999999999999E-3</v>
      </c>
      <c r="BF37" s="440">
        <v>3.7000000000000002E-3</v>
      </c>
      <c r="BG37" s="440">
        <v>3.8999999999999998E-3</v>
      </c>
      <c r="BH37" s="440">
        <v>3.8E-3</v>
      </c>
      <c r="BI37" s="440">
        <v>3.3E-3</v>
      </c>
      <c r="BJ37" s="440">
        <v>2.7000000000000001E-3</v>
      </c>
      <c r="BK37" s="440">
        <v>1.8E-3</v>
      </c>
      <c r="BL37" s="440">
        <v>1.1000000000000001E-3</v>
      </c>
      <c r="BM37" s="440">
        <v>5.0000000000000001E-4</v>
      </c>
      <c r="BN37" s="440">
        <v>0</v>
      </c>
      <c r="BO37" s="36">
        <v>1E-3</v>
      </c>
      <c r="BP37" s="36">
        <v>2.2000000000000001E-3</v>
      </c>
      <c r="BQ37" s="36">
        <v>3.3E-3</v>
      </c>
      <c r="BR37" s="36">
        <v>4.3E-3</v>
      </c>
      <c r="BS37" s="36">
        <v>5.1999999999999998E-3</v>
      </c>
      <c r="BT37" s="36">
        <v>5.7999999999999996E-3</v>
      </c>
      <c r="BU37" s="36">
        <v>6.1999999999999998E-3</v>
      </c>
      <c r="BV37" s="36">
        <v>6.1999999999999998E-3</v>
      </c>
      <c r="BW37" s="36">
        <v>6.0000000000000001E-3</v>
      </c>
      <c r="BX37" s="36">
        <v>5.5999999999999999E-3</v>
      </c>
      <c r="BY37" s="36">
        <v>5.1999999999999998E-3</v>
      </c>
      <c r="BZ37" s="36">
        <v>5.1000000000000004E-3</v>
      </c>
      <c r="CA37" s="36">
        <v>5.1999999999999998E-3</v>
      </c>
      <c r="CB37" s="36">
        <v>5.7000000000000002E-3</v>
      </c>
      <c r="CC37" s="36">
        <v>6.4000000000000003E-3</v>
      </c>
      <c r="CD37" s="36">
        <v>7.3000000000000001E-3</v>
      </c>
      <c r="CE37" s="36">
        <v>8.3000000000000001E-3</v>
      </c>
      <c r="CF37" s="36">
        <v>9.1999999999999998E-3</v>
      </c>
      <c r="CG37" s="36">
        <v>9.7999999999999997E-3</v>
      </c>
      <c r="CH37" s="36">
        <v>0.01</v>
      </c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</row>
    <row r="38" spans="1:109">
      <c r="A38" s="47">
        <v>56</v>
      </c>
      <c r="B38" s="440">
        <v>1.5699999999999999E-2</v>
      </c>
      <c r="C38" s="440">
        <v>1.43E-2</v>
      </c>
      <c r="D38" s="440">
        <v>1.2800000000000001E-2</v>
      </c>
      <c r="E38" s="440">
        <v>1.0999999999999999E-2</v>
      </c>
      <c r="F38" s="440">
        <v>8.9999999999999993E-3</v>
      </c>
      <c r="G38" s="440">
        <v>7.0000000000000001E-3</v>
      </c>
      <c r="H38" s="440">
        <v>5.1000000000000004E-3</v>
      </c>
      <c r="I38" s="440">
        <v>3.5999999999999999E-3</v>
      </c>
      <c r="J38" s="440">
        <v>2.2000000000000001E-3</v>
      </c>
      <c r="K38" s="440">
        <v>1E-3</v>
      </c>
      <c r="L38" s="440">
        <v>-1E-4</v>
      </c>
      <c r="M38" s="440">
        <v>-1.1000000000000001E-3</v>
      </c>
      <c r="N38" s="440">
        <v>-1.9E-3</v>
      </c>
      <c r="O38" s="440">
        <v>-2.2000000000000001E-3</v>
      </c>
      <c r="P38" s="440">
        <v>-1.9E-3</v>
      </c>
      <c r="Q38" s="440">
        <v>-8.9999999999999998E-4</v>
      </c>
      <c r="R38" s="440">
        <v>1E-3</v>
      </c>
      <c r="S38" s="440">
        <v>3.8999999999999998E-3</v>
      </c>
      <c r="T38" s="440">
        <v>7.6E-3</v>
      </c>
      <c r="U38" s="440">
        <v>1.18E-2</v>
      </c>
      <c r="V38" s="440">
        <v>1.6199999999999999E-2</v>
      </c>
      <c r="W38" s="440">
        <v>2.0299999999999999E-2</v>
      </c>
      <c r="X38" s="440">
        <v>2.3900000000000001E-2</v>
      </c>
      <c r="Y38" s="440">
        <v>2.6499999999999999E-2</v>
      </c>
      <c r="Z38" s="440">
        <v>2.7799999999999998E-2</v>
      </c>
      <c r="AA38" s="440">
        <v>2.7799999999999998E-2</v>
      </c>
      <c r="AB38" s="440">
        <v>2.6599999999999999E-2</v>
      </c>
      <c r="AC38" s="440">
        <v>2.46E-2</v>
      </c>
      <c r="AD38" s="440">
        <v>2.2200000000000001E-2</v>
      </c>
      <c r="AE38" s="440">
        <v>1.9900000000000001E-2</v>
      </c>
      <c r="AF38" s="440">
        <v>1.8100000000000002E-2</v>
      </c>
      <c r="AG38" s="440">
        <v>1.6899999999999998E-2</v>
      </c>
      <c r="AH38" s="440">
        <v>1.6299999999999999E-2</v>
      </c>
      <c r="AI38" s="440">
        <v>1.6299999999999999E-2</v>
      </c>
      <c r="AJ38" s="440">
        <v>1.67E-2</v>
      </c>
      <c r="AK38" s="440">
        <v>1.7500000000000002E-2</v>
      </c>
      <c r="AL38" s="440">
        <v>1.83E-2</v>
      </c>
      <c r="AM38" s="440">
        <v>1.9199999999999998E-2</v>
      </c>
      <c r="AN38" s="440">
        <v>0.02</v>
      </c>
      <c r="AO38" s="440">
        <v>2.07E-2</v>
      </c>
      <c r="AP38" s="440">
        <v>2.1299999999999999E-2</v>
      </c>
      <c r="AQ38" s="440">
        <v>2.1700000000000001E-2</v>
      </c>
      <c r="AR38" s="440">
        <v>2.2100000000000002E-2</v>
      </c>
      <c r="AS38" s="440">
        <v>2.24E-2</v>
      </c>
      <c r="AT38" s="440">
        <v>2.23E-2</v>
      </c>
      <c r="AU38" s="440">
        <v>2.18E-2</v>
      </c>
      <c r="AV38" s="440">
        <v>2.06E-2</v>
      </c>
      <c r="AW38" s="440">
        <v>1.8700000000000001E-2</v>
      </c>
      <c r="AX38" s="440">
        <v>1.6400000000000001E-2</v>
      </c>
      <c r="AY38" s="440">
        <v>1.4E-2</v>
      </c>
      <c r="AZ38" s="440">
        <v>1.1599999999999999E-2</v>
      </c>
      <c r="BA38" s="440">
        <v>9.5999999999999992E-3</v>
      </c>
      <c r="BB38" s="440">
        <v>8.0000000000000002E-3</v>
      </c>
      <c r="BC38" s="440">
        <v>6.7000000000000002E-3</v>
      </c>
      <c r="BD38" s="440">
        <v>5.5999999999999999E-3</v>
      </c>
      <c r="BE38" s="440">
        <v>4.7999999999999996E-3</v>
      </c>
      <c r="BF38" s="440">
        <v>4.0000000000000001E-3</v>
      </c>
      <c r="BG38" s="440">
        <v>3.3E-3</v>
      </c>
      <c r="BH38" s="440">
        <v>2.5999999999999999E-3</v>
      </c>
      <c r="BI38" s="440">
        <v>1.6999999999999999E-3</v>
      </c>
      <c r="BJ38" s="440">
        <v>8.0000000000000004E-4</v>
      </c>
      <c r="BK38" s="440">
        <v>-2.0000000000000001E-4</v>
      </c>
      <c r="BL38" s="440">
        <v>-8.9999999999999998E-4</v>
      </c>
      <c r="BM38" s="440">
        <v>-1.5E-3</v>
      </c>
      <c r="BN38" s="440">
        <v>-1.8E-3</v>
      </c>
      <c r="BO38" s="36">
        <v>-6.9999999999999999E-4</v>
      </c>
      <c r="BP38" s="36">
        <v>6.9999999999999999E-4</v>
      </c>
      <c r="BQ38" s="36">
        <v>2.0999999999999999E-3</v>
      </c>
      <c r="BR38" s="36">
        <v>3.5000000000000001E-3</v>
      </c>
      <c r="BS38" s="36">
        <v>4.7999999999999996E-3</v>
      </c>
      <c r="BT38" s="36">
        <v>5.7999999999999996E-3</v>
      </c>
      <c r="BU38" s="36">
        <v>6.4999999999999997E-3</v>
      </c>
      <c r="BV38" s="36">
        <v>6.8999999999999999E-3</v>
      </c>
      <c r="BW38" s="36">
        <v>7.0000000000000001E-3</v>
      </c>
      <c r="BX38" s="36">
        <v>6.7000000000000002E-3</v>
      </c>
      <c r="BY38" s="36">
        <v>6.3E-3</v>
      </c>
      <c r="BZ38" s="36">
        <v>6.0000000000000001E-3</v>
      </c>
      <c r="CA38" s="36">
        <v>6.0000000000000001E-3</v>
      </c>
      <c r="CB38" s="36">
        <v>6.3E-3</v>
      </c>
      <c r="CC38" s="36">
        <v>6.8999999999999999E-3</v>
      </c>
      <c r="CD38" s="36">
        <v>7.6E-3</v>
      </c>
      <c r="CE38" s="36">
        <v>8.3999999999999995E-3</v>
      </c>
      <c r="CF38" s="36">
        <v>9.1999999999999998E-3</v>
      </c>
      <c r="CG38" s="36">
        <v>9.7999999999999997E-3</v>
      </c>
      <c r="CH38" s="36">
        <v>0.01</v>
      </c>
      <c r="CI38" s="122"/>
      <c r="CJ38" s="122"/>
      <c r="CK38" s="122"/>
      <c r="CL38" s="122"/>
      <c r="CM38" s="122"/>
      <c r="CN38" s="122"/>
      <c r="CO38" s="122"/>
      <c r="CP38" s="122"/>
      <c r="CQ38" s="122"/>
      <c r="CR38" s="122"/>
      <c r="CS38" s="122"/>
      <c r="CT38" s="122"/>
      <c r="CU38" s="122"/>
      <c r="CV38" s="122"/>
      <c r="CW38" s="122"/>
      <c r="CX38" s="122"/>
      <c r="CY38" s="122"/>
      <c r="CZ38" s="122"/>
      <c r="DA38" s="122"/>
      <c r="DB38" s="122"/>
      <c r="DC38" s="122"/>
      <c r="DD38" s="122"/>
      <c r="DE38" s="122"/>
    </row>
    <row r="39" spans="1:109">
      <c r="A39" s="47">
        <v>57</v>
      </c>
      <c r="B39" s="440">
        <v>1.52E-2</v>
      </c>
      <c r="C39" s="440">
        <v>1.37E-2</v>
      </c>
      <c r="D39" s="440">
        <v>1.21E-2</v>
      </c>
      <c r="E39" s="440">
        <v>1.03E-2</v>
      </c>
      <c r="F39" s="440">
        <v>8.3000000000000001E-3</v>
      </c>
      <c r="G39" s="440">
        <v>6.3E-3</v>
      </c>
      <c r="H39" s="440">
        <v>4.4999999999999997E-3</v>
      </c>
      <c r="I39" s="440">
        <v>3.0000000000000001E-3</v>
      </c>
      <c r="J39" s="440">
        <v>1.6999999999999999E-3</v>
      </c>
      <c r="K39" s="440">
        <v>5.0000000000000001E-4</v>
      </c>
      <c r="L39" s="440">
        <v>-5.9999999999999995E-4</v>
      </c>
      <c r="M39" s="440">
        <v>-1.6000000000000001E-3</v>
      </c>
      <c r="N39" s="440">
        <v>-2.3E-3</v>
      </c>
      <c r="O39" s="440">
        <v>-2.5999999999999999E-3</v>
      </c>
      <c r="P39" s="440">
        <v>-2.3E-3</v>
      </c>
      <c r="Q39" s="440">
        <v>-1.1999999999999999E-3</v>
      </c>
      <c r="R39" s="440">
        <v>8.0000000000000004E-4</v>
      </c>
      <c r="S39" s="440">
        <v>3.7000000000000002E-3</v>
      </c>
      <c r="T39" s="440">
        <v>7.4000000000000003E-3</v>
      </c>
      <c r="U39" s="440">
        <v>1.1599999999999999E-2</v>
      </c>
      <c r="V39" s="440">
        <v>1.6E-2</v>
      </c>
      <c r="W39" s="440">
        <v>2.0199999999999999E-2</v>
      </c>
      <c r="X39" s="440">
        <v>2.3900000000000001E-2</v>
      </c>
      <c r="Y39" s="440">
        <v>2.6599999999999999E-2</v>
      </c>
      <c r="Z39" s="440">
        <v>2.8000000000000001E-2</v>
      </c>
      <c r="AA39" s="440">
        <v>2.8000000000000001E-2</v>
      </c>
      <c r="AB39" s="440">
        <v>2.6800000000000001E-2</v>
      </c>
      <c r="AC39" s="440">
        <v>2.46E-2</v>
      </c>
      <c r="AD39" s="440">
        <v>2.1999999999999999E-2</v>
      </c>
      <c r="AE39" s="440">
        <v>1.95E-2</v>
      </c>
      <c r="AF39" s="440">
        <v>1.7500000000000002E-2</v>
      </c>
      <c r="AG39" s="440">
        <v>1.61E-2</v>
      </c>
      <c r="AH39" s="440">
        <v>1.54E-2</v>
      </c>
      <c r="AI39" s="440">
        <v>1.54E-2</v>
      </c>
      <c r="AJ39" s="440">
        <v>1.5900000000000001E-2</v>
      </c>
      <c r="AK39" s="440">
        <v>1.6799999999999999E-2</v>
      </c>
      <c r="AL39" s="440">
        <v>1.78E-2</v>
      </c>
      <c r="AM39" s="440">
        <v>1.8800000000000001E-2</v>
      </c>
      <c r="AN39" s="440">
        <v>1.9699999999999999E-2</v>
      </c>
      <c r="AO39" s="440">
        <v>2.06E-2</v>
      </c>
      <c r="AP39" s="440">
        <v>2.1299999999999999E-2</v>
      </c>
      <c r="AQ39" s="440">
        <v>2.18E-2</v>
      </c>
      <c r="AR39" s="440">
        <v>2.23E-2</v>
      </c>
      <c r="AS39" s="440">
        <v>2.2499999999999999E-2</v>
      </c>
      <c r="AT39" s="440">
        <v>2.2499999999999999E-2</v>
      </c>
      <c r="AU39" s="440">
        <v>2.2100000000000002E-2</v>
      </c>
      <c r="AV39" s="440">
        <v>2.12E-2</v>
      </c>
      <c r="AW39" s="440">
        <v>1.9800000000000002E-2</v>
      </c>
      <c r="AX39" s="440">
        <v>1.7999999999999999E-2</v>
      </c>
      <c r="AY39" s="440">
        <v>1.6199999999999999E-2</v>
      </c>
      <c r="AZ39" s="440">
        <v>1.44E-2</v>
      </c>
      <c r="BA39" s="440">
        <v>1.2699999999999999E-2</v>
      </c>
      <c r="BB39" s="440">
        <v>1.12E-2</v>
      </c>
      <c r="BC39" s="440">
        <v>9.7000000000000003E-3</v>
      </c>
      <c r="BD39" s="440">
        <v>8.0999999999999996E-3</v>
      </c>
      <c r="BE39" s="440">
        <v>6.6E-3</v>
      </c>
      <c r="BF39" s="440">
        <v>5.1000000000000004E-3</v>
      </c>
      <c r="BG39" s="440">
        <v>3.7000000000000002E-3</v>
      </c>
      <c r="BH39" s="440">
        <v>2.2000000000000001E-3</v>
      </c>
      <c r="BI39" s="440">
        <v>8.0000000000000004E-4</v>
      </c>
      <c r="BJ39" s="440">
        <v>-5.9999999999999995E-4</v>
      </c>
      <c r="BK39" s="440">
        <v>-1.8E-3</v>
      </c>
      <c r="BL39" s="440">
        <v>-2.8E-3</v>
      </c>
      <c r="BM39" s="440">
        <v>-3.3999999999999998E-3</v>
      </c>
      <c r="BN39" s="440">
        <v>-3.7000000000000002E-3</v>
      </c>
      <c r="BO39" s="36">
        <v>-2.5000000000000001E-3</v>
      </c>
      <c r="BP39" s="36">
        <v>-1E-3</v>
      </c>
      <c r="BQ39" s="36">
        <v>6.9999999999999999E-4</v>
      </c>
      <c r="BR39" s="36">
        <v>2.5000000000000001E-3</v>
      </c>
      <c r="BS39" s="36">
        <v>4.1000000000000003E-3</v>
      </c>
      <c r="BT39" s="36">
        <v>5.4999999999999997E-3</v>
      </c>
      <c r="BU39" s="36">
        <v>6.6E-3</v>
      </c>
      <c r="BV39" s="36">
        <v>7.3000000000000001E-3</v>
      </c>
      <c r="BW39" s="36">
        <v>7.6E-3</v>
      </c>
      <c r="BX39" s="36">
        <v>7.4999999999999997E-3</v>
      </c>
      <c r="BY39" s="36">
        <v>7.1999999999999998E-3</v>
      </c>
      <c r="BZ39" s="36">
        <v>6.8999999999999999E-3</v>
      </c>
      <c r="CA39" s="36">
        <v>6.7999999999999996E-3</v>
      </c>
      <c r="CB39" s="36">
        <v>7.0000000000000001E-3</v>
      </c>
      <c r="CC39" s="36">
        <v>7.3000000000000001E-3</v>
      </c>
      <c r="CD39" s="36">
        <v>7.9000000000000008E-3</v>
      </c>
      <c r="CE39" s="36">
        <v>8.6E-3</v>
      </c>
      <c r="CF39" s="36">
        <v>9.2999999999999992E-3</v>
      </c>
      <c r="CG39" s="36">
        <v>9.7999999999999997E-3</v>
      </c>
      <c r="CH39" s="36">
        <v>0.01</v>
      </c>
      <c r="CI39" s="122"/>
      <c r="CJ39" s="122"/>
      <c r="CK39" s="122"/>
      <c r="CL39" s="122"/>
      <c r="CM39" s="122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  <c r="CX39" s="122"/>
      <c r="CY39" s="122"/>
      <c r="CZ39" s="122"/>
      <c r="DA39" s="122"/>
      <c r="DB39" s="122"/>
      <c r="DC39" s="122"/>
      <c r="DD39" s="122"/>
      <c r="DE39" s="122"/>
    </row>
    <row r="40" spans="1:109">
      <c r="A40" s="47">
        <v>58</v>
      </c>
      <c r="B40" s="440">
        <v>1.46E-2</v>
      </c>
      <c r="C40" s="440">
        <v>1.2999999999999999E-2</v>
      </c>
      <c r="D40" s="440">
        <v>1.1299999999999999E-2</v>
      </c>
      <c r="E40" s="440">
        <v>9.4000000000000004E-3</v>
      </c>
      <c r="F40" s="440">
        <v>7.4000000000000003E-3</v>
      </c>
      <c r="G40" s="440">
        <v>5.4000000000000003E-3</v>
      </c>
      <c r="H40" s="440">
        <v>3.7000000000000002E-3</v>
      </c>
      <c r="I40" s="440">
        <v>2.2000000000000001E-3</v>
      </c>
      <c r="J40" s="440">
        <v>1E-3</v>
      </c>
      <c r="K40" s="440">
        <v>-1E-4</v>
      </c>
      <c r="L40" s="440">
        <v>-1.1999999999999999E-3</v>
      </c>
      <c r="M40" s="440">
        <v>-2.0999999999999999E-3</v>
      </c>
      <c r="N40" s="440">
        <v>-2.8E-3</v>
      </c>
      <c r="O40" s="440">
        <v>-2.8999999999999998E-3</v>
      </c>
      <c r="P40" s="440">
        <v>-2.3999999999999998E-3</v>
      </c>
      <c r="Q40" s="440">
        <v>-1.1999999999999999E-3</v>
      </c>
      <c r="R40" s="440">
        <v>8.0000000000000004E-4</v>
      </c>
      <c r="S40" s="440">
        <v>3.7000000000000002E-3</v>
      </c>
      <c r="T40" s="440">
        <v>7.4000000000000003E-3</v>
      </c>
      <c r="U40" s="440">
        <v>1.15E-2</v>
      </c>
      <c r="V40" s="440">
        <v>1.5900000000000001E-2</v>
      </c>
      <c r="W40" s="440">
        <v>0.02</v>
      </c>
      <c r="X40" s="440">
        <v>2.3699999999999999E-2</v>
      </c>
      <c r="Y40" s="440">
        <v>2.64E-2</v>
      </c>
      <c r="Z40" s="440">
        <v>2.7799999999999998E-2</v>
      </c>
      <c r="AA40" s="440">
        <v>2.7900000000000001E-2</v>
      </c>
      <c r="AB40" s="440">
        <v>2.6800000000000001E-2</v>
      </c>
      <c r="AC40" s="440">
        <v>2.47E-2</v>
      </c>
      <c r="AD40" s="440">
        <v>2.2100000000000002E-2</v>
      </c>
      <c r="AE40" s="440">
        <v>1.9400000000000001E-2</v>
      </c>
      <c r="AF40" s="440">
        <v>1.72E-2</v>
      </c>
      <c r="AG40" s="440">
        <v>1.5599999999999999E-2</v>
      </c>
      <c r="AH40" s="440">
        <v>1.4800000000000001E-2</v>
      </c>
      <c r="AI40" s="440">
        <v>1.47E-2</v>
      </c>
      <c r="AJ40" s="440">
        <v>1.52E-2</v>
      </c>
      <c r="AK40" s="440">
        <v>1.61E-2</v>
      </c>
      <c r="AL40" s="440">
        <v>1.72E-2</v>
      </c>
      <c r="AM40" s="440">
        <v>1.83E-2</v>
      </c>
      <c r="AN40" s="440">
        <v>1.9300000000000001E-2</v>
      </c>
      <c r="AO40" s="440">
        <v>2.0299999999999999E-2</v>
      </c>
      <c r="AP40" s="440">
        <v>2.1000000000000001E-2</v>
      </c>
      <c r="AQ40" s="440">
        <v>2.1600000000000001E-2</v>
      </c>
      <c r="AR40" s="440">
        <v>2.1999999999999999E-2</v>
      </c>
      <c r="AS40" s="440">
        <v>2.23E-2</v>
      </c>
      <c r="AT40" s="440">
        <v>2.24E-2</v>
      </c>
      <c r="AU40" s="440">
        <v>2.2200000000000001E-2</v>
      </c>
      <c r="AV40" s="440">
        <v>2.1600000000000001E-2</v>
      </c>
      <c r="AW40" s="440">
        <v>2.07E-2</v>
      </c>
      <c r="AX40" s="440">
        <v>1.95E-2</v>
      </c>
      <c r="AY40" s="440">
        <v>1.8200000000000001E-2</v>
      </c>
      <c r="AZ40" s="440">
        <v>1.6899999999999998E-2</v>
      </c>
      <c r="BA40" s="440">
        <v>1.55E-2</v>
      </c>
      <c r="BB40" s="440">
        <v>1.41E-2</v>
      </c>
      <c r="BC40" s="440">
        <v>1.26E-2</v>
      </c>
      <c r="BD40" s="440">
        <v>1.0800000000000001E-2</v>
      </c>
      <c r="BE40" s="440">
        <v>8.8999999999999999E-3</v>
      </c>
      <c r="BF40" s="440">
        <v>6.8999999999999999E-3</v>
      </c>
      <c r="BG40" s="440">
        <v>4.7999999999999996E-3</v>
      </c>
      <c r="BH40" s="440">
        <v>2.7000000000000001E-3</v>
      </c>
      <c r="BI40" s="440">
        <v>6.9999999999999999E-4</v>
      </c>
      <c r="BJ40" s="440">
        <v>-1.2999999999999999E-3</v>
      </c>
      <c r="BK40" s="440">
        <v>-3.0000000000000001E-3</v>
      </c>
      <c r="BL40" s="440">
        <v>-4.3E-3</v>
      </c>
      <c r="BM40" s="440">
        <v>-5.1000000000000004E-3</v>
      </c>
      <c r="BN40" s="440">
        <v>-5.4999999999999997E-3</v>
      </c>
      <c r="BO40" s="36">
        <v>-4.3E-3</v>
      </c>
      <c r="BP40" s="36">
        <v>-2.7000000000000001E-3</v>
      </c>
      <c r="BQ40" s="36">
        <v>-6.9999999999999999E-4</v>
      </c>
      <c r="BR40" s="36">
        <v>1.2999999999999999E-3</v>
      </c>
      <c r="BS40" s="36">
        <v>3.2000000000000002E-3</v>
      </c>
      <c r="BT40" s="36">
        <v>4.8999999999999998E-3</v>
      </c>
      <c r="BU40" s="36">
        <v>6.4000000000000003E-3</v>
      </c>
      <c r="BV40" s="36">
        <v>7.4000000000000003E-3</v>
      </c>
      <c r="BW40" s="36">
        <v>8.0000000000000002E-3</v>
      </c>
      <c r="BX40" s="36">
        <v>8.0999999999999996E-3</v>
      </c>
      <c r="BY40" s="36">
        <v>7.9000000000000008E-3</v>
      </c>
      <c r="BZ40" s="36">
        <v>7.7000000000000002E-3</v>
      </c>
      <c r="CA40" s="36">
        <v>7.4999999999999997E-3</v>
      </c>
      <c r="CB40" s="36">
        <v>7.6E-3</v>
      </c>
      <c r="CC40" s="36">
        <v>7.7999999999999996E-3</v>
      </c>
      <c r="CD40" s="36">
        <v>8.2000000000000007E-3</v>
      </c>
      <c r="CE40" s="36">
        <v>8.8000000000000005E-3</v>
      </c>
      <c r="CF40" s="36">
        <v>9.4000000000000004E-3</v>
      </c>
      <c r="CG40" s="36">
        <v>9.7999999999999997E-3</v>
      </c>
      <c r="CH40" s="36">
        <v>0.01</v>
      </c>
      <c r="CI40" s="122"/>
      <c r="CJ40" s="122"/>
      <c r="CK40" s="122"/>
      <c r="CL40" s="122"/>
      <c r="CM40" s="122"/>
      <c r="CN40" s="122"/>
      <c r="CO40" s="122"/>
      <c r="CP40" s="122"/>
      <c r="CQ40" s="122"/>
      <c r="CR40" s="122"/>
      <c r="CS40" s="122"/>
      <c r="CT40" s="122"/>
      <c r="CU40" s="122"/>
      <c r="CV40" s="122"/>
      <c r="CW40" s="122"/>
      <c r="CX40" s="122"/>
      <c r="CY40" s="122"/>
      <c r="CZ40" s="122"/>
      <c r="DA40" s="122"/>
      <c r="DB40" s="122"/>
      <c r="DC40" s="122"/>
      <c r="DD40" s="122"/>
      <c r="DE40" s="122"/>
    </row>
    <row r="41" spans="1:109">
      <c r="A41" s="47">
        <v>59</v>
      </c>
      <c r="B41" s="440">
        <v>1.38E-2</v>
      </c>
      <c r="C41" s="440">
        <v>1.21E-2</v>
      </c>
      <c r="D41" s="440">
        <v>1.04E-2</v>
      </c>
      <c r="E41" s="440">
        <v>8.5000000000000006E-3</v>
      </c>
      <c r="F41" s="440">
        <v>6.4999999999999997E-3</v>
      </c>
      <c r="G41" s="440">
        <v>4.4999999999999997E-3</v>
      </c>
      <c r="H41" s="440">
        <v>2.8E-3</v>
      </c>
      <c r="I41" s="440">
        <v>1.4E-3</v>
      </c>
      <c r="J41" s="440">
        <v>2.0000000000000001E-4</v>
      </c>
      <c r="K41" s="440">
        <v>-8.9999999999999998E-4</v>
      </c>
      <c r="L41" s="440">
        <v>-1.9E-3</v>
      </c>
      <c r="M41" s="440">
        <v>-2.7000000000000001E-3</v>
      </c>
      <c r="N41" s="440">
        <v>-3.2000000000000002E-3</v>
      </c>
      <c r="O41" s="440">
        <v>-3.0999999999999999E-3</v>
      </c>
      <c r="P41" s="440">
        <v>-2.5000000000000001E-3</v>
      </c>
      <c r="Q41" s="440">
        <v>-1.1000000000000001E-3</v>
      </c>
      <c r="R41" s="440">
        <v>1E-3</v>
      </c>
      <c r="S41" s="440">
        <v>3.8999999999999998E-3</v>
      </c>
      <c r="T41" s="440">
        <v>7.4999999999999997E-3</v>
      </c>
      <c r="U41" s="440">
        <v>1.15E-2</v>
      </c>
      <c r="V41" s="440">
        <v>1.5699999999999999E-2</v>
      </c>
      <c r="W41" s="440">
        <v>1.9699999999999999E-2</v>
      </c>
      <c r="X41" s="440">
        <v>2.3199999999999998E-2</v>
      </c>
      <c r="Y41" s="440">
        <v>2.5899999999999999E-2</v>
      </c>
      <c r="Z41" s="440">
        <v>2.7300000000000001E-2</v>
      </c>
      <c r="AA41" s="440">
        <v>2.75E-2</v>
      </c>
      <c r="AB41" s="440">
        <v>2.6499999999999999E-2</v>
      </c>
      <c r="AC41" s="440">
        <v>2.46E-2</v>
      </c>
      <c r="AD41" s="440">
        <v>2.2200000000000001E-2</v>
      </c>
      <c r="AE41" s="440">
        <v>1.95E-2</v>
      </c>
      <c r="AF41" s="440">
        <v>1.72E-2</v>
      </c>
      <c r="AG41" s="440">
        <v>1.54E-2</v>
      </c>
      <c r="AH41" s="440">
        <v>1.44E-2</v>
      </c>
      <c r="AI41" s="440">
        <v>1.41E-2</v>
      </c>
      <c r="AJ41" s="440">
        <v>1.4500000000000001E-2</v>
      </c>
      <c r="AK41" s="440">
        <v>1.54E-2</v>
      </c>
      <c r="AL41" s="440">
        <v>1.6500000000000001E-2</v>
      </c>
      <c r="AM41" s="440">
        <v>1.77E-2</v>
      </c>
      <c r="AN41" s="440">
        <v>1.89E-2</v>
      </c>
      <c r="AO41" s="440">
        <v>1.9800000000000002E-2</v>
      </c>
      <c r="AP41" s="440">
        <v>2.06E-2</v>
      </c>
      <c r="AQ41" s="440">
        <v>2.1100000000000001E-2</v>
      </c>
      <c r="AR41" s="440">
        <v>2.1499999999999998E-2</v>
      </c>
      <c r="AS41" s="440">
        <v>2.18E-2</v>
      </c>
      <c r="AT41" s="440">
        <v>2.2100000000000002E-2</v>
      </c>
      <c r="AU41" s="440">
        <v>2.2100000000000002E-2</v>
      </c>
      <c r="AV41" s="440">
        <v>2.1999999999999999E-2</v>
      </c>
      <c r="AW41" s="440">
        <v>2.1499999999999998E-2</v>
      </c>
      <c r="AX41" s="440">
        <v>2.0799999999999999E-2</v>
      </c>
      <c r="AY41" s="440">
        <v>1.9900000000000001E-2</v>
      </c>
      <c r="AZ41" s="440">
        <v>1.9E-2</v>
      </c>
      <c r="BA41" s="440">
        <v>1.7899999999999999E-2</v>
      </c>
      <c r="BB41" s="440">
        <v>1.67E-2</v>
      </c>
      <c r="BC41" s="440">
        <v>1.5299999999999999E-2</v>
      </c>
      <c r="BD41" s="440">
        <v>1.35E-2</v>
      </c>
      <c r="BE41" s="440">
        <v>1.15E-2</v>
      </c>
      <c r="BF41" s="440">
        <v>9.1000000000000004E-3</v>
      </c>
      <c r="BG41" s="440">
        <v>6.6E-3</v>
      </c>
      <c r="BH41" s="440">
        <v>4.0000000000000001E-3</v>
      </c>
      <c r="BI41" s="440">
        <v>1.2999999999999999E-3</v>
      </c>
      <c r="BJ41" s="440">
        <v>-1.2999999999999999E-3</v>
      </c>
      <c r="BK41" s="440">
        <v>-3.5999999999999999E-3</v>
      </c>
      <c r="BL41" s="440">
        <v>-5.4000000000000003E-3</v>
      </c>
      <c r="BM41" s="440">
        <v>-6.4999999999999997E-3</v>
      </c>
      <c r="BN41" s="440">
        <v>-7.0000000000000001E-3</v>
      </c>
      <c r="BO41" s="36">
        <v>-5.8999999999999999E-3</v>
      </c>
      <c r="BP41" s="36">
        <v>-4.3E-3</v>
      </c>
      <c r="BQ41" s="36">
        <v>-2.2000000000000001E-3</v>
      </c>
      <c r="BR41" s="36">
        <v>0</v>
      </c>
      <c r="BS41" s="36">
        <v>2.2000000000000001E-3</v>
      </c>
      <c r="BT41" s="36">
        <v>4.3E-3</v>
      </c>
      <c r="BU41" s="36">
        <v>6.0000000000000001E-3</v>
      </c>
      <c r="BV41" s="36">
        <v>7.4000000000000003E-3</v>
      </c>
      <c r="BW41" s="36">
        <v>8.2000000000000007E-3</v>
      </c>
      <c r="BX41" s="36">
        <v>8.5000000000000006E-3</v>
      </c>
      <c r="BY41" s="36">
        <v>8.3999999999999995E-3</v>
      </c>
      <c r="BZ41" s="36">
        <v>8.2000000000000007E-3</v>
      </c>
      <c r="CA41" s="36">
        <v>8.0999999999999996E-3</v>
      </c>
      <c r="CB41" s="36">
        <v>8.0999999999999996E-3</v>
      </c>
      <c r="CC41" s="36">
        <v>8.2000000000000007E-3</v>
      </c>
      <c r="CD41" s="36">
        <v>8.5000000000000006E-3</v>
      </c>
      <c r="CE41" s="36">
        <v>8.9999999999999993E-3</v>
      </c>
      <c r="CF41" s="36">
        <v>9.4000000000000004E-3</v>
      </c>
      <c r="CG41" s="36">
        <v>9.7999999999999997E-3</v>
      </c>
      <c r="CH41" s="36">
        <v>0.01</v>
      </c>
      <c r="CI41" s="122"/>
      <c r="CJ41" s="122"/>
      <c r="CK41" s="122"/>
      <c r="CL41" s="122"/>
      <c r="CM41" s="122"/>
      <c r="CN41" s="122"/>
      <c r="CO41" s="122"/>
      <c r="CP41" s="122"/>
      <c r="CQ41" s="122"/>
      <c r="CR41" s="122"/>
      <c r="CS41" s="122"/>
      <c r="CT41" s="122"/>
      <c r="CU41" s="122"/>
      <c r="CV41" s="122"/>
      <c r="CW41" s="122"/>
      <c r="CX41" s="122"/>
      <c r="CY41" s="122"/>
      <c r="CZ41" s="122"/>
      <c r="DA41" s="122"/>
      <c r="DB41" s="122"/>
      <c r="DC41" s="122"/>
      <c r="DD41" s="122"/>
      <c r="DE41" s="122"/>
    </row>
    <row r="42" spans="1:109">
      <c r="A42" s="47">
        <v>60</v>
      </c>
      <c r="B42" s="440">
        <v>1.2999999999999999E-2</v>
      </c>
      <c r="C42" s="440">
        <v>1.12E-2</v>
      </c>
      <c r="D42" s="440">
        <v>9.4000000000000004E-3</v>
      </c>
      <c r="E42" s="440">
        <v>7.4000000000000003E-3</v>
      </c>
      <c r="F42" s="440">
        <v>5.4000000000000003E-3</v>
      </c>
      <c r="G42" s="440">
        <v>3.5000000000000001E-3</v>
      </c>
      <c r="H42" s="440">
        <v>1.8E-3</v>
      </c>
      <c r="I42" s="440">
        <v>4.0000000000000002E-4</v>
      </c>
      <c r="J42" s="440">
        <v>-6.9999999999999999E-4</v>
      </c>
      <c r="K42" s="440">
        <v>-1.6999999999999999E-3</v>
      </c>
      <c r="L42" s="440">
        <v>-2.5999999999999999E-3</v>
      </c>
      <c r="M42" s="440">
        <v>-3.2000000000000002E-3</v>
      </c>
      <c r="N42" s="440">
        <v>-3.5000000000000001E-3</v>
      </c>
      <c r="O42" s="440">
        <v>-3.3E-3</v>
      </c>
      <c r="P42" s="440">
        <v>-2.3999999999999998E-3</v>
      </c>
      <c r="Q42" s="440">
        <v>-8.0000000000000004E-4</v>
      </c>
      <c r="R42" s="440">
        <v>1.4E-3</v>
      </c>
      <c r="S42" s="440">
        <v>4.3E-3</v>
      </c>
      <c r="T42" s="440">
        <v>7.7999999999999996E-3</v>
      </c>
      <c r="U42" s="440">
        <v>1.1599999999999999E-2</v>
      </c>
      <c r="V42" s="440">
        <v>1.55E-2</v>
      </c>
      <c r="W42" s="440">
        <v>1.9199999999999998E-2</v>
      </c>
      <c r="X42" s="440">
        <v>2.2499999999999999E-2</v>
      </c>
      <c r="Y42" s="440">
        <v>2.5100000000000001E-2</v>
      </c>
      <c r="Z42" s="440">
        <v>2.6599999999999999E-2</v>
      </c>
      <c r="AA42" s="440">
        <v>2.69E-2</v>
      </c>
      <c r="AB42" s="440">
        <v>2.6100000000000002E-2</v>
      </c>
      <c r="AC42" s="440">
        <v>2.4400000000000002E-2</v>
      </c>
      <c r="AD42" s="440">
        <v>2.2200000000000001E-2</v>
      </c>
      <c r="AE42" s="440">
        <v>1.9699999999999999E-2</v>
      </c>
      <c r="AF42" s="440">
        <v>1.7399999999999999E-2</v>
      </c>
      <c r="AG42" s="440">
        <v>1.54E-2</v>
      </c>
      <c r="AH42" s="440">
        <v>1.41E-2</v>
      </c>
      <c r="AI42" s="440">
        <v>1.37E-2</v>
      </c>
      <c r="AJ42" s="440">
        <v>1.3899999999999999E-2</v>
      </c>
      <c r="AK42" s="440">
        <v>1.4800000000000001E-2</v>
      </c>
      <c r="AL42" s="440">
        <v>1.5900000000000001E-2</v>
      </c>
      <c r="AM42" s="440">
        <v>1.7100000000000001E-2</v>
      </c>
      <c r="AN42" s="440">
        <v>1.83E-2</v>
      </c>
      <c r="AO42" s="440">
        <v>1.9300000000000001E-2</v>
      </c>
      <c r="AP42" s="440">
        <v>0.02</v>
      </c>
      <c r="AQ42" s="440">
        <v>2.0400000000000001E-2</v>
      </c>
      <c r="AR42" s="440">
        <v>2.0799999999999999E-2</v>
      </c>
      <c r="AS42" s="440">
        <v>2.1100000000000001E-2</v>
      </c>
      <c r="AT42" s="440">
        <v>2.1499999999999998E-2</v>
      </c>
      <c r="AU42" s="440">
        <v>2.1899999999999999E-2</v>
      </c>
      <c r="AV42" s="440">
        <v>2.2200000000000001E-2</v>
      </c>
      <c r="AW42" s="440">
        <v>2.2200000000000001E-2</v>
      </c>
      <c r="AX42" s="440">
        <v>2.1899999999999999E-2</v>
      </c>
      <c r="AY42" s="440">
        <v>2.1399999999999999E-2</v>
      </c>
      <c r="AZ42" s="440">
        <v>2.07E-2</v>
      </c>
      <c r="BA42" s="440">
        <v>1.9900000000000001E-2</v>
      </c>
      <c r="BB42" s="440">
        <v>1.9E-2</v>
      </c>
      <c r="BC42" s="440">
        <v>1.77E-2</v>
      </c>
      <c r="BD42" s="440">
        <v>1.61E-2</v>
      </c>
      <c r="BE42" s="440">
        <v>1.41E-2</v>
      </c>
      <c r="BF42" s="440">
        <v>1.1599999999999999E-2</v>
      </c>
      <c r="BG42" s="440">
        <v>8.8000000000000005E-3</v>
      </c>
      <c r="BH42" s="440">
        <v>5.7999999999999996E-3</v>
      </c>
      <c r="BI42" s="440">
        <v>2.5999999999999999E-3</v>
      </c>
      <c r="BJ42" s="440">
        <v>-6.9999999999999999E-4</v>
      </c>
      <c r="BK42" s="440">
        <v>-3.5999999999999999E-3</v>
      </c>
      <c r="BL42" s="440">
        <v>-5.7999999999999996E-3</v>
      </c>
      <c r="BM42" s="440">
        <v>-7.3000000000000001E-3</v>
      </c>
      <c r="BN42" s="440">
        <v>-8.0999999999999996E-3</v>
      </c>
      <c r="BO42" s="36">
        <v>-7.3000000000000001E-3</v>
      </c>
      <c r="BP42" s="36">
        <v>-5.5999999999999999E-3</v>
      </c>
      <c r="BQ42" s="36">
        <v>-3.5000000000000001E-3</v>
      </c>
      <c r="BR42" s="36">
        <v>-1.1000000000000001E-3</v>
      </c>
      <c r="BS42" s="36">
        <v>1.2999999999999999E-3</v>
      </c>
      <c r="BT42" s="36">
        <v>3.5000000000000001E-3</v>
      </c>
      <c r="BU42" s="36">
        <v>5.4999999999999997E-3</v>
      </c>
      <c r="BV42" s="36">
        <v>7.1000000000000004E-3</v>
      </c>
      <c r="BW42" s="36">
        <v>8.2000000000000007E-3</v>
      </c>
      <c r="BX42" s="36">
        <v>8.6E-3</v>
      </c>
      <c r="BY42" s="36">
        <v>8.6999999999999994E-3</v>
      </c>
      <c r="BZ42" s="36">
        <v>8.6999999999999994E-3</v>
      </c>
      <c r="CA42" s="36">
        <v>8.6E-3</v>
      </c>
      <c r="CB42" s="36">
        <v>8.6E-3</v>
      </c>
      <c r="CC42" s="36">
        <v>8.6E-3</v>
      </c>
      <c r="CD42" s="36">
        <v>8.8000000000000005E-3</v>
      </c>
      <c r="CE42" s="36">
        <v>9.1000000000000004E-3</v>
      </c>
      <c r="CF42" s="36">
        <v>9.4999999999999998E-3</v>
      </c>
      <c r="CG42" s="36">
        <v>9.9000000000000008E-3</v>
      </c>
      <c r="CH42" s="36">
        <v>0.01</v>
      </c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</row>
    <row r="43" spans="1:109">
      <c r="A43" s="47">
        <v>61</v>
      </c>
      <c r="B43" s="440">
        <v>1.1900000000000001E-2</v>
      </c>
      <c r="C43" s="440">
        <v>1.01E-2</v>
      </c>
      <c r="D43" s="440">
        <v>8.3000000000000001E-3</v>
      </c>
      <c r="E43" s="440">
        <v>6.4000000000000003E-3</v>
      </c>
      <c r="F43" s="440">
        <v>4.4000000000000003E-3</v>
      </c>
      <c r="G43" s="440">
        <v>2.5000000000000001E-3</v>
      </c>
      <c r="H43" s="440">
        <v>8.0000000000000004E-4</v>
      </c>
      <c r="I43" s="440">
        <v>-5.0000000000000001E-4</v>
      </c>
      <c r="J43" s="440">
        <v>-1.6000000000000001E-3</v>
      </c>
      <c r="K43" s="440">
        <v>-2.5000000000000001E-3</v>
      </c>
      <c r="L43" s="440">
        <v>-3.2000000000000002E-3</v>
      </c>
      <c r="M43" s="440">
        <v>-3.7000000000000002E-3</v>
      </c>
      <c r="N43" s="440">
        <v>-3.7000000000000002E-3</v>
      </c>
      <c r="O43" s="440">
        <v>-3.2000000000000002E-3</v>
      </c>
      <c r="P43" s="440">
        <v>-2.0999999999999999E-3</v>
      </c>
      <c r="Q43" s="440">
        <v>-4.0000000000000002E-4</v>
      </c>
      <c r="R43" s="440">
        <v>1.9E-3</v>
      </c>
      <c r="S43" s="440">
        <v>4.7000000000000002E-3</v>
      </c>
      <c r="T43" s="440">
        <v>8.0000000000000002E-3</v>
      </c>
      <c r="U43" s="440">
        <v>1.1599999999999999E-2</v>
      </c>
      <c r="V43" s="440">
        <v>1.52E-2</v>
      </c>
      <c r="W43" s="440">
        <v>1.8599999999999998E-2</v>
      </c>
      <c r="X43" s="440">
        <v>2.1700000000000001E-2</v>
      </c>
      <c r="Y43" s="440">
        <v>2.41E-2</v>
      </c>
      <c r="Z43" s="440">
        <v>2.5499999999999998E-2</v>
      </c>
      <c r="AA43" s="440">
        <v>2.5999999999999999E-2</v>
      </c>
      <c r="AB43" s="440">
        <v>2.5399999999999999E-2</v>
      </c>
      <c r="AC43" s="440">
        <v>2.41E-2</v>
      </c>
      <c r="AD43" s="440">
        <v>2.2100000000000002E-2</v>
      </c>
      <c r="AE43" s="440">
        <v>1.9900000000000001E-2</v>
      </c>
      <c r="AF43" s="440">
        <v>1.7600000000000001E-2</v>
      </c>
      <c r="AG43" s="440">
        <v>1.55E-2</v>
      </c>
      <c r="AH43" s="440">
        <v>1.41E-2</v>
      </c>
      <c r="AI43" s="440">
        <v>1.35E-2</v>
      </c>
      <c r="AJ43" s="440">
        <v>1.3599999999999999E-2</v>
      </c>
      <c r="AK43" s="440">
        <v>1.43E-2</v>
      </c>
      <c r="AL43" s="440">
        <v>1.54E-2</v>
      </c>
      <c r="AM43" s="440">
        <v>1.66E-2</v>
      </c>
      <c r="AN43" s="440">
        <v>1.78E-2</v>
      </c>
      <c r="AO43" s="440">
        <v>1.8700000000000001E-2</v>
      </c>
      <c r="AP43" s="440">
        <v>1.9300000000000001E-2</v>
      </c>
      <c r="AQ43" s="440">
        <v>1.9599999999999999E-2</v>
      </c>
      <c r="AR43" s="440">
        <v>1.9900000000000001E-2</v>
      </c>
      <c r="AS43" s="440">
        <v>2.0299999999999999E-2</v>
      </c>
      <c r="AT43" s="440">
        <v>2.0899999999999998E-2</v>
      </c>
      <c r="AU43" s="440">
        <v>2.1600000000000001E-2</v>
      </c>
      <c r="AV43" s="440">
        <v>2.23E-2</v>
      </c>
      <c r="AW43" s="440">
        <v>2.2700000000000001E-2</v>
      </c>
      <c r="AX43" s="440">
        <v>2.2800000000000001E-2</v>
      </c>
      <c r="AY43" s="440">
        <v>2.2599999999999999E-2</v>
      </c>
      <c r="AZ43" s="440">
        <v>2.2200000000000001E-2</v>
      </c>
      <c r="BA43" s="440">
        <v>2.1600000000000001E-2</v>
      </c>
      <c r="BB43" s="440">
        <v>2.0899999999999998E-2</v>
      </c>
      <c r="BC43" s="440">
        <v>1.9900000000000001E-2</v>
      </c>
      <c r="BD43" s="440">
        <v>1.8499999999999999E-2</v>
      </c>
      <c r="BE43" s="440">
        <v>1.66E-2</v>
      </c>
      <c r="BF43" s="440">
        <v>1.4200000000000001E-2</v>
      </c>
      <c r="BG43" s="440">
        <v>1.1299999999999999E-2</v>
      </c>
      <c r="BH43" s="440">
        <v>7.9000000000000008E-3</v>
      </c>
      <c r="BI43" s="440">
        <v>4.3E-3</v>
      </c>
      <c r="BJ43" s="440">
        <v>5.9999999999999995E-4</v>
      </c>
      <c r="BK43" s="440">
        <v>-2.8999999999999998E-3</v>
      </c>
      <c r="BL43" s="440">
        <v>-5.5999999999999999E-3</v>
      </c>
      <c r="BM43" s="440">
        <v>-7.4999999999999997E-3</v>
      </c>
      <c r="BN43" s="440">
        <v>-8.6999999999999994E-3</v>
      </c>
      <c r="BO43" s="36">
        <v>-8.0999999999999996E-3</v>
      </c>
      <c r="BP43" s="36">
        <v>-6.6E-3</v>
      </c>
      <c r="BQ43" s="36">
        <v>-4.5999999999999999E-3</v>
      </c>
      <c r="BR43" s="36">
        <v>-2.2000000000000001E-3</v>
      </c>
      <c r="BS43" s="36">
        <v>4.0000000000000002E-4</v>
      </c>
      <c r="BT43" s="36">
        <v>2.8E-3</v>
      </c>
      <c r="BU43" s="36">
        <v>5.0000000000000001E-3</v>
      </c>
      <c r="BV43" s="36">
        <v>6.7999999999999996E-3</v>
      </c>
      <c r="BW43" s="36">
        <v>8.0000000000000002E-3</v>
      </c>
      <c r="BX43" s="36">
        <v>8.6E-3</v>
      </c>
      <c r="BY43" s="36">
        <v>8.8000000000000005E-3</v>
      </c>
      <c r="BZ43" s="36">
        <v>8.8999999999999999E-3</v>
      </c>
      <c r="CA43" s="36">
        <v>8.8999999999999999E-3</v>
      </c>
      <c r="CB43" s="36">
        <v>8.8999999999999999E-3</v>
      </c>
      <c r="CC43" s="36">
        <v>8.9999999999999993E-3</v>
      </c>
      <c r="CD43" s="36">
        <v>9.1000000000000004E-3</v>
      </c>
      <c r="CE43" s="36">
        <v>9.2999999999999992E-3</v>
      </c>
      <c r="CF43" s="36">
        <v>9.5999999999999992E-3</v>
      </c>
      <c r="CG43" s="36">
        <v>9.9000000000000008E-3</v>
      </c>
      <c r="CH43" s="36">
        <v>0.01</v>
      </c>
      <c r="CI43" s="122"/>
      <c r="CJ43" s="122"/>
      <c r="CK43" s="122"/>
      <c r="CL43" s="122"/>
      <c r="CM43" s="122"/>
      <c r="CN43" s="122"/>
      <c r="CO43" s="122"/>
      <c r="CP43" s="122"/>
      <c r="CQ43" s="122"/>
      <c r="CR43" s="122"/>
      <c r="CS43" s="122"/>
      <c r="CT43" s="122"/>
      <c r="CU43" s="122"/>
      <c r="CV43" s="122"/>
      <c r="CW43" s="122"/>
      <c r="CX43" s="122"/>
      <c r="CY43" s="122"/>
      <c r="CZ43" s="122"/>
      <c r="DA43" s="122"/>
      <c r="DB43" s="122"/>
      <c r="DC43" s="122"/>
      <c r="DD43" s="122"/>
      <c r="DE43" s="122"/>
    </row>
    <row r="44" spans="1:109">
      <c r="A44" s="47">
        <v>62</v>
      </c>
      <c r="B44" s="440">
        <v>1.09E-2</v>
      </c>
      <c r="C44" s="440">
        <v>8.9999999999999993E-3</v>
      </c>
      <c r="D44" s="440">
        <v>7.1999999999999998E-3</v>
      </c>
      <c r="E44" s="440">
        <v>5.3E-3</v>
      </c>
      <c r="F44" s="440">
        <v>3.3E-3</v>
      </c>
      <c r="G44" s="440">
        <v>1.5E-3</v>
      </c>
      <c r="H44" s="440">
        <v>-1E-4</v>
      </c>
      <c r="I44" s="440">
        <v>-1.2999999999999999E-3</v>
      </c>
      <c r="J44" s="440">
        <v>-2.3E-3</v>
      </c>
      <c r="K44" s="440">
        <v>-3.0999999999999999E-3</v>
      </c>
      <c r="L44" s="440">
        <v>-3.7000000000000002E-3</v>
      </c>
      <c r="M44" s="440">
        <v>-4.0000000000000001E-3</v>
      </c>
      <c r="N44" s="440">
        <v>-3.8E-3</v>
      </c>
      <c r="O44" s="440">
        <v>-3.0999999999999999E-3</v>
      </c>
      <c r="P44" s="440">
        <v>-1.8E-3</v>
      </c>
      <c r="Q44" s="440">
        <v>1E-4</v>
      </c>
      <c r="R44" s="440">
        <v>2.3999999999999998E-3</v>
      </c>
      <c r="S44" s="440">
        <v>5.1999999999999998E-3</v>
      </c>
      <c r="T44" s="440">
        <v>8.3000000000000001E-3</v>
      </c>
      <c r="U44" s="440">
        <v>1.15E-2</v>
      </c>
      <c r="V44" s="440">
        <v>1.4800000000000001E-2</v>
      </c>
      <c r="W44" s="440">
        <v>1.7899999999999999E-2</v>
      </c>
      <c r="X44" s="440">
        <v>2.0799999999999999E-2</v>
      </c>
      <c r="Y44" s="440">
        <v>2.3E-2</v>
      </c>
      <c r="Z44" s="440">
        <v>2.4400000000000002E-2</v>
      </c>
      <c r="AA44" s="440">
        <v>2.4899999999999999E-2</v>
      </c>
      <c r="AB44" s="440">
        <v>2.4500000000000001E-2</v>
      </c>
      <c r="AC44" s="440">
        <v>2.35E-2</v>
      </c>
      <c r="AD44" s="440">
        <v>2.1899999999999999E-2</v>
      </c>
      <c r="AE44" s="440">
        <v>1.9800000000000002E-2</v>
      </c>
      <c r="AF44" s="440">
        <v>1.77E-2</v>
      </c>
      <c r="AG44" s="440">
        <v>1.5699999999999999E-2</v>
      </c>
      <c r="AH44" s="440">
        <v>1.4200000000000001E-2</v>
      </c>
      <c r="AI44" s="440">
        <v>1.35E-2</v>
      </c>
      <c r="AJ44" s="440">
        <v>1.34E-2</v>
      </c>
      <c r="AK44" s="440">
        <v>1.4E-2</v>
      </c>
      <c r="AL44" s="440">
        <v>1.5100000000000001E-2</v>
      </c>
      <c r="AM44" s="440">
        <v>1.6199999999999999E-2</v>
      </c>
      <c r="AN44" s="440">
        <v>1.7299999999999999E-2</v>
      </c>
      <c r="AO44" s="440">
        <v>1.7999999999999999E-2</v>
      </c>
      <c r="AP44" s="440">
        <v>1.8499999999999999E-2</v>
      </c>
      <c r="AQ44" s="440">
        <v>1.8700000000000001E-2</v>
      </c>
      <c r="AR44" s="440">
        <v>1.89E-2</v>
      </c>
      <c r="AS44" s="440">
        <v>1.9400000000000001E-2</v>
      </c>
      <c r="AT44" s="440">
        <v>2.0199999999999999E-2</v>
      </c>
      <c r="AU44" s="440">
        <v>2.1100000000000001E-2</v>
      </c>
      <c r="AV44" s="440">
        <v>2.2100000000000002E-2</v>
      </c>
      <c r="AW44" s="440">
        <v>2.29E-2</v>
      </c>
      <c r="AX44" s="440">
        <v>2.3300000000000001E-2</v>
      </c>
      <c r="AY44" s="440">
        <v>2.35E-2</v>
      </c>
      <c r="AZ44" s="440">
        <v>2.3300000000000001E-2</v>
      </c>
      <c r="BA44" s="440">
        <v>2.3E-2</v>
      </c>
      <c r="BB44" s="440">
        <v>2.2499999999999999E-2</v>
      </c>
      <c r="BC44" s="440">
        <v>2.18E-2</v>
      </c>
      <c r="BD44" s="440">
        <v>2.06E-2</v>
      </c>
      <c r="BE44" s="440">
        <v>1.89E-2</v>
      </c>
      <c r="BF44" s="440">
        <v>1.66E-2</v>
      </c>
      <c r="BG44" s="440">
        <v>1.3599999999999999E-2</v>
      </c>
      <c r="BH44" s="440">
        <v>1.0200000000000001E-2</v>
      </c>
      <c r="BI44" s="440">
        <v>6.3E-3</v>
      </c>
      <c r="BJ44" s="440">
        <v>2.3E-3</v>
      </c>
      <c r="BK44" s="440">
        <v>-1.5E-3</v>
      </c>
      <c r="BL44" s="440">
        <v>-4.5999999999999999E-3</v>
      </c>
      <c r="BM44" s="440">
        <v>-6.8999999999999999E-3</v>
      </c>
      <c r="BN44" s="440">
        <v>-8.5000000000000006E-3</v>
      </c>
      <c r="BO44" s="36">
        <v>-8.3000000000000001E-3</v>
      </c>
      <c r="BP44" s="36">
        <v>-7.1000000000000004E-3</v>
      </c>
      <c r="BQ44" s="36">
        <v>-5.3E-3</v>
      </c>
      <c r="BR44" s="36">
        <v>-2.8999999999999998E-3</v>
      </c>
      <c r="BS44" s="36">
        <v>-4.0000000000000002E-4</v>
      </c>
      <c r="BT44" s="36">
        <v>2.0999999999999999E-3</v>
      </c>
      <c r="BU44" s="36">
        <v>4.4000000000000003E-3</v>
      </c>
      <c r="BV44" s="36">
        <v>6.3E-3</v>
      </c>
      <c r="BW44" s="36">
        <v>7.7000000000000002E-3</v>
      </c>
      <c r="BX44" s="36">
        <v>8.5000000000000006E-3</v>
      </c>
      <c r="BY44" s="36">
        <v>8.8000000000000005E-3</v>
      </c>
      <c r="BZ44" s="36">
        <v>8.9999999999999993E-3</v>
      </c>
      <c r="CA44" s="36">
        <v>9.1000000000000004E-3</v>
      </c>
      <c r="CB44" s="36">
        <v>9.1999999999999998E-3</v>
      </c>
      <c r="CC44" s="36">
        <v>9.1999999999999998E-3</v>
      </c>
      <c r="CD44" s="36">
        <v>9.2999999999999992E-3</v>
      </c>
      <c r="CE44" s="36">
        <v>9.4999999999999998E-3</v>
      </c>
      <c r="CF44" s="36">
        <v>9.7000000000000003E-3</v>
      </c>
      <c r="CG44" s="36">
        <v>9.9000000000000008E-3</v>
      </c>
      <c r="CH44" s="36">
        <v>0.01</v>
      </c>
      <c r="CI44" s="122"/>
      <c r="CJ44" s="122"/>
      <c r="CK44" s="122"/>
      <c r="CL44" s="122"/>
      <c r="CM44" s="122"/>
      <c r="CN44" s="122"/>
      <c r="CO44" s="122"/>
      <c r="CP44" s="122"/>
      <c r="CQ44" s="122"/>
      <c r="CR44" s="122"/>
      <c r="CS44" s="122"/>
      <c r="CT44" s="122"/>
      <c r="CU44" s="122"/>
      <c r="CV44" s="122"/>
      <c r="CW44" s="122"/>
      <c r="CX44" s="122"/>
      <c r="CY44" s="122"/>
      <c r="CZ44" s="122"/>
      <c r="DA44" s="122"/>
      <c r="DB44" s="122"/>
      <c r="DC44" s="122"/>
      <c r="DD44" s="122"/>
      <c r="DE44" s="122"/>
    </row>
    <row r="45" spans="1:109">
      <c r="A45" s="47">
        <v>63</v>
      </c>
      <c r="B45" s="440">
        <v>9.7999999999999997E-3</v>
      </c>
      <c r="C45" s="440">
        <v>8.0000000000000002E-3</v>
      </c>
      <c r="D45" s="440">
        <v>6.1999999999999998E-3</v>
      </c>
      <c r="E45" s="440">
        <v>4.3E-3</v>
      </c>
      <c r="F45" s="440">
        <v>2.3999999999999998E-3</v>
      </c>
      <c r="G45" s="440">
        <v>5.9999999999999995E-4</v>
      </c>
      <c r="H45" s="440">
        <v>-8.9999999999999998E-4</v>
      </c>
      <c r="I45" s="440">
        <v>-2.0999999999999999E-3</v>
      </c>
      <c r="J45" s="440">
        <v>-3.0000000000000001E-3</v>
      </c>
      <c r="K45" s="440">
        <v>-3.5999999999999999E-3</v>
      </c>
      <c r="L45" s="440">
        <v>-4.0000000000000001E-3</v>
      </c>
      <c r="M45" s="440">
        <v>-4.1000000000000003E-3</v>
      </c>
      <c r="N45" s="440">
        <v>-3.7000000000000002E-3</v>
      </c>
      <c r="O45" s="440">
        <v>-2.8E-3</v>
      </c>
      <c r="P45" s="440">
        <v>-1.4E-3</v>
      </c>
      <c r="Q45" s="440">
        <v>5.0000000000000001E-4</v>
      </c>
      <c r="R45" s="440">
        <v>2.8E-3</v>
      </c>
      <c r="S45" s="440">
        <v>5.4999999999999997E-3</v>
      </c>
      <c r="T45" s="440">
        <v>8.3999999999999995E-3</v>
      </c>
      <c r="U45" s="440">
        <v>1.1299999999999999E-2</v>
      </c>
      <c r="V45" s="440">
        <v>1.43E-2</v>
      </c>
      <c r="W45" s="440">
        <v>1.72E-2</v>
      </c>
      <c r="X45" s="440">
        <v>1.9699999999999999E-2</v>
      </c>
      <c r="Y45" s="440">
        <v>2.18E-2</v>
      </c>
      <c r="Z45" s="440">
        <v>2.3099999999999999E-2</v>
      </c>
      <c r="AA45" s="440">
        <v>2.3699999999999999E-2</v>
      </c>
      <c r="AB45" s="440">
        <v>2.35E-2</v>
      </c>
      <c r="AC45" s="440">
        <v>2.2700000000000001E-2</v>
      </c>
      <c r="AD45" s="440">
        <v>2.1399999999999999E-2</v>
      </c>
      <c r="AE45" s="440">
        <v>1.9599999999999999E-2</v>
      </c>
      <c r="AF45" s="440">
        <v>1.77E-2</v>
      </c>
      <c r="AG45" s="440">
        <v>1.5900000000000001E-2</v>
      </c>
      <c r="AH45" s="440">
        <v>1.44E-2</v>
      </c>
      <c r="AI45" s="440">
        <v>1.3599999999999999E-2</v>
      </c>
      <c r="AJ45" s="440">
        <v>1.35E-2</v>
      </c>
      <c r="AK45" s="440">
        <v>1.4E-2</v>
      </c>
      <c r="AL45" s="440">
        <v>1.49E-2</v>
      </c>
      <c r="AM45" s="440">
        <v>1.5900000000000001E-2</v>
      </c>
      <c r="AN45" s="440">
        <v>1.6799999999999999E-2</v>
      </c>
      <c r="AO45" s="440">
        <v>1.7399999999999999E-2</v>
      </c>
      <c r="AP45" s="440">
        <v>1.77E-2</v>
      </c>
      <c r="AQ45" s="440">
        <v>1.78E-2</v>
      </c>
      <c r="AR45" s="440">
        <v>1.7999999999999999E-2</v>
      </c>
      <c r="AS45" s="440">
        <v>1.8499999999999999E-2</v>
      </c>
      <c r="AT45" s="440">
        <v>1.9300000000000001E-2</v>
      </c>
      <c r="AU45" s="440">
        <v>2.0500000000000001E-2</v>
      </c>
      <c r="AV45" s="440">
        <v>2.18E-2</v>
      </c>
      <c r="AW45" s="440">
        <v>2.29E-2</v>
      </c>
      <c r="AX45" s="440">
        <v>2.3599999999999999E-2</v>
      </c>
      <c r="AY45" s="440">
        <v>2.41E-2</v>
      </c>
      <c r="AZ45" s="440">
        <v>2.4199999999999999E-2</v>
      </c>
      <c r="BA45" s="440">
        <v>2.41E-2</v>
      </c>
      <c r="BB45" s="440">
        <v>2.3900000000000001E-2</v>
      </c>
      <c r="BC45" s="440">
        <v>2.3300000000000001E-2</v>
      </c>
      <c r="BD45" s="440">
        <v>2.23E-2</v>
      </c>
      <c r="BE45" s="440">
        <v>2.0799999999999999E-2</v>
      </c>
      <c r="BF45" s="440">
        <v>1.8599999999999998E-2</v>
      </c>
      <c r="BG45" s="440">
        <v>1.5800000000000002E-2</v>
      </c>
      <c r="BH45" s="440">
        <v>1.24E-2</v>
      </c>
      <c r="BI45" s="440">
        <v>8.5000000000000006E-3</v>
      </c>
      <c r="BJ45" s="440">
        <v>4.3E-3</v>
      </c>
      <c r="BK45" s="440">
        <v>2.9999999999999997E-4</v>
      </c>
      <c r="BL45" s="440">
        <v>-3.0999999999999999E-3</v>
      </c>
      <c r="BM45" s="440">
        <v>-5.7000000000000002E-3</v>
      </c>
      <c r="BN45" s="440">
        <v>-7.7000000000000002E-3</v>
      </c>
      <c r="BO45" s="36">
        <v>-7.7999999999999996E-3</v>
      </c>
      <c r="BP45" s="36">
        <v>-7.0000000000000001E-3</v>
      </c>
      <c r="BQ45" s="36">
        <v>-5.4999999999999997E-3</v>
      </c>
      <c r="BR45" s="36">
        <v>-3.3999999999999998E-3</v>
      </c>
      <c r="BS45" s="36">
        <v>-1E-3</v>
      </c>
      <c r="BT45" s="36">
        <v>1.5E-3</v>
      </c>
      <c r="BU45" s="36">
        <v>3.8999999999999998E-3</v>
      </c>
      <c r="BV45" s="36">
        <v>5.8999999999999999E-3</v>
      </c>
      <c r="BW45" s="36">
        <v>7.4000000000000003E-3</v>
      </c>
      <c r="BX45" s="36">
        <v>8.3000000000000001E-3</v>
      </c>
      <c r="BY45" s="36">
        <v>8.6999999999999994E-3</v>
      </c>
      <c r="BZ45" s="36">
        <v>8.9999999999999993E-3</v>
      </c>
      <c r="CA45" s="36">
        <v>9.1999999999999998E-3</v>
      </c>
      <c r="CB45" s="36">
        <v>9.2999999999999992E-3</v>
      </c>
      <c r="CC45" s="36">
        <v>9.4000000000000004E-3</v>
      </c>
      <c r="CD45" s="36">
        <v>9.4999999999999998E-3</v>
      </c>
      <c r="CE45" s="36">
        <v>9.5999999999999992E-3</v>
      </c>
      <c r="CF45" s="36">
        <v>9.7999999999999997E-3</v>
      </c>
      <c r="CG45" s="36">
        <v>9.9000000000000008E-3</v>
      </c>
      <c r="CH45" s="36">
        <v>0.01</v>
      </c>
      <c r="CI45" s="122"/>
      <c r="CJ45" s="122"/>
      <c r="CK45" s="122"/>
      <c r="CL45" s="122"/>
      <c r="CM45" s="122"/>
      <c r="CN45" s="122"/>
      <c r="CO45" s="122"/>
      <c r="CP45" s="122"/>
      <c r="CQ45" s="122"/>
      <c r="CR45" s="122"/>
      <c r="CS45" s="122"/>
      <c r="CT45" s="122"/>
      <c r="CU45" s="122"/>
      <c r="CV45" s="122"/>
      <c r="CW45" s="122"/>
      <c r="CX45" s="122"/>
      <c r="CY45" s="122"/>
      <c r="CZ45" s="122"/>
      <c r="DA45" s="122"/>
      <c r="DB45" s="122"/>
      <c r="DC45" s="122"/>
      <c r="DD45" s="122"/>
      <c r="DE45" s="122"/>
    </row>
    <row r="46" spans="1:109">
      <c r="A46" s="47">
        <v>64</v>
      </c>
      <c r="B46" s="440">
        <v>8.8999999999999999E-3</v>
      </c>
      <c r="C46" s="440">
        <v>7.1000000000000004E-3</v>
      </c>
      <c r="D46" s="440">
        <v>5.3E-3</v>
      </c>
      <c r="E46" s="440">
        <v>3.3999999999999998E-3</v>
      </c>
      <c r="F46" s="440">
        <v>1.6000000000000001E-3</v>
      </c>
      <c r="G46" s="440">
        <v>-1E-4</v>
      </c>
      <c r="H46" s="440">
        <v>-1.6000000000000001E-3</v>
      </c>
      <c r="I46" s="440">
        <v>-2.5999999999999999E-3</v>
      </c>
      <c r="J46" s="440">
        <v>-3.3999999999999998E-3</v>
      </c>
      <c r="K46" s="440">
        <v>-4.0000000000000001E-3</v>
      </c>
      <c r="L46" s="440">
        <v>-4.1999999999999997E-3</v>
      </c>
      <c r="M46" s="440">
        <v>-4.1000000000000003E-3</v>
      </c>
      <c r="N46" s="440">
        <v>-3.5999999999999999E-3</v>
      </c>
      <c r="O46" s="440">
        <v>-2.5000000000000001E-3</v>
      </c>
      <c r="P46" s="440">
        <v>-1E-3</v>
      </c>
      <c r="Q46" s="440">
        <v>8.9999999999999998E-4</v>
      </c>
      <c r="R46" s="440">
        <v>3.0999999999999999E-3</v>
      </c>
      <c r="S46" s="440">
        <v>5.5999999999999999E-3</v>
      </c>
      <c r="T46" s="440">
        <v>8.3000000000000001E-3</v>
      </c>
      <c r="U46" s="440">
        <v>1.0999999999999999E-2</v>
      </c>
      <c r="V46" s="440">
        <v>1.37E-2</v>
      </c>
      <c r="W46" s="440">
        <v>1.6299999999999999E-2</v>
      </c>
      <c r="X46" s="440">
        <v>1.8700000000000001E-2</v>
      </c>
      <c r="Y46" s="440">
        <v>2.06E-2</v>
      </c>
      <c r="Z46" s="440">
        <v>2.1899999999999999E-2</v>
      </c>
      <c r="AA46" s="440">
        <v>2.2499999999999999E-2</v>
      </c>
      <c r="AB46" s="440">
        <v>2.24E-2</v>
      </c>
      <c r="AC46" s="440">
        <v>2.18E-2</v>
      </c>
      <c r="AD46" s="440">
        <v>2.06E-2</v>
      </c>
      <c r="AE46" s="440">
        <v>1.9099999999999999E-2</v>
      </c>
      <c r="AF46" s="440">
        <v>1.7500000000000002E-2</v>
      </c>
      <c r="AG46" s="440">
        <v>1.5900000000000001E-2</v>
      </c>
      <c r="AH46" s="440">
        <v>1.46E-2</v>
      </c>
      <c r="AI46" s="440">
        <v>1.38E-2</v>
      </c>
      <c r="AJ46" s="440">
        <v>1.37E-2</v>
      </c>
      <c r="AK46" s="440">
        <v>1.41E-2</v>
      </c>
      <c r="AL46" s="440">
        <v>1.49E-2</v>
      </c>
      <c r="AM46" s="440">
        <v>1.5800000000000002E-2</v>
      </c>
      <c r="AN46" s="440">
        <v>1.6500000000000001E-2</v>
      </c>
      <c r="AO46" s="440">
        <v>1.6899999999999998E-2</v>
      </c>
      <c r="AP46" s="440">
        <v>1.7000000000000001E-2</v>
      </c>
      <c r="AQ46" s="440">
        <v>1.7000000000000001E-2</v>
      </c>
      <c r="AR46" s="440">
        <v>1.7100000000000001E-2</v>
      </c>
      <c r="AS46" s="440">
        <v>1.7600000000000001E-2</v>
      </c>
      <c r="AT46" s="440">
        <v>1.8499999999999999E-2</v>
      </c>
      <c r="AU46" s="440">
        <v>1.9800000000000002E-2</v>
      </c>
      <c r="AV46" s="440">
        <v>2.12E-2</v>
      </c>
      <c r="AW46" s="440">
        <v>2.2599999999999999E-2</v>
      </c>
      <c r="AX46" s="440">
        <v>2.3699999999999999E-2</v>
      </c>
      <c r="AY46" s="440">
        <v>2.4400000000000002E-2</v>
      </c>
      <c r="AZ46" s="440">
        <v>2.4899999999999999E-2</v>
      </c>
      <c r="BA46" s="440">
        <v>2.5000000000000001E-2</v>
      </c>
      <c r="BB46" s="440">
        <v>2.5000000000000001E-2</v>
      </c>
      <c r="BC46" s="440">
        <v>2.46E-2</v>
      </c>
      <c r="BD46" s="440">
        <v>2.3800000000000002E-2</v>
      </c>
      <c r="BE46" s="440">
        <v>2.24E-2</v>
      </c>
      <c r="BF46" s="440">
        <v>2.0400000000000001E-2</v>
      </c>
      <c r="BG46" s="440">
        <v>1.77E-2</v>
      </c>
      <c r="BH46" s="440">
        <v>1.44E-2</v>
      </c>
      <c r="BI46" s="440">
        <v>1.06E-2</v>
      </c>
      <c r="BJ46" s="440">
        <v>6.4999999999999997E-3</v>
      </c>
      <c r="BK46" s="440">
        <v>2.5000000000000001E-3</v>
      </c>
      <c r="BL46" s="440">
        <v>-1E-3</v>
      </c>
      <c r="BM46" s="440">
        <v>-4.0000000000000001E-3</v>
      </c>
      <c r="BN46" s="440">
        <v>-6.4000000000000003E-3</v>
      </c>
      <c r="BO46" s="36">
        <v>-6.7999999999999996E-3</v>
      </c>
      <c r="BP46" s="36">
        <v>-6.3E-3</v>
      </c>
      <c r="BQ46" s="36">
        <v>-5.1999999999999998E-3</v>
      </c>
      <c r="BR46" s="36">
        <v>-3.3999999999999998E-3</v>
      </c>
      <c r="BS46" s="36">
        <v>-1.2999999999999999E-3</v>
      </c>
      <c r="BT46" s="36">
        <v>1.1000000000000001E-3</v>
      </c>
      <c r="BU46" s="36">
        <v>3.3E-3</v>
      </c>
      <c r="BV46" s="36">
        <v>5.3E-3</v>
      </c>
      <c r="BW46" s="36">
        <v>6.8999999999999999E-3</v>
      </c>
      <c r="BX46" s="36">
        <v>7.9000000000000008E-3</v>
      </c>
      <c r="BY46" s="36">
        <v>8.5000000000000006E-3</v>
      </c>
      <c r="BZ46" s="36">
        <v>8.8999999999999999E-3</v>
      </c>
      <c r="CA46" s="36">
        <v>9.1999999999999998E-3</v>
      </c>
      <c r="CB46" s="36">
        <v>9.4000000000000004E-3</v>
      </c>
      <c r="CC46" s="36">
        <v>9.4999999999999998E-3</v>
      </c>
      <c r="CD46" s="36">
        <v>9.5999999999999992E-3</v>
      </c>
      <c r="CE46" s="36">
        <v>9.7000000000000003E-3</v>
      </c>
      <c r="CF46" s="36">
        <v>9.7999999999999997E-3</v>
      </c>
      <c r="CG46" s="36">
        <v>9.9000000000000008E-3</v>
      </c>
      <c r="CH46" s="36">
        <v>0.01</v>
      </c>
      <c r="CI46" s="122"/>
      <c r="CJ46" s="122"/>
      <c r="CK46" s="122"/>
      <c r="CL46" s="122"/>
      <c r="CM46" s="122"/>
      <c r="CN46" s="122"/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</row>
    <row r="47" spans="1:109">
      <c r="A47" s="47">
        <v>65</v>
      </c>
      <c r="B47" s="440">
        <v>8.2000000000000007E-3</v>
      </c>
      <c r="C47" s="440">
        <v>6.4000000000000003E-3</v>
      </c>
      <c r="D47" s="440">
        <v>4.5999999999999999E-3</v>
      </c>
      <c r="E47" s="440">
        <v>2.8E-3</v>
      </c>
      <c r="F47" s="440">
        <v>1E-3</v>
      </c>
      <c r="G47" s="440">
        <v>-6.9999999999999999E-4</v>
      </c>
      <c r="H47" s="440">
        <v>-2E-3</v>
      </c>
      <c r="I47" s="440">
        <v>-3.0000000000000001E-3</v>
      </c>
      <c r="J47" s="440">
        <v>-3.7000000000000002E-3</v>
      </c>
      <c r="K47" s="440">
        <v>-4.1000000000000003E-3</v>
      </c>
      <c r="L47" s="440">
        <v>-4.1999999999999997E-3</v>
      </c>
      <c r="M47" s="440">
        <v>-4.0000000000000001E-3</v>
      </c>
      <c r="N47" s="440">
        <v>-3.3E-3</v>
      </c>
      <c r="O47" s="440">
        <v>-2.2000000000000001E-3</v>
      </c>
      <c r="P47" s="440">
        <v>-6.9999999999999999E-4</v>
      </c>
      <c r="Q47" s="440">
        <v>1.1000000000000001E-3</v>
      </c>
      <c r="R47" s="440">
        <v>3.2000000000000002E-3</v>
      </c>
      <c r="S47" s="440">
        <v>5.5999999999999999E-3</v>
      </c>
      <c r="T47" s="440">
        <v>8.0000000000000002E-3</v>
      </c>
      <c r="U47" s="440">
        <v>1.06E-2</v>
      </c>
      <c r="V47" s="440">
        <v>1.3100000000000001E-2</v>
      </c>
      <c r="W47" s="440">
        <v>1.55E-2</v>
      </c>
      <c r="X47" s="440">
        <v>1.77E-2</v>
      </c>
      <c r="Y47" s="440">
        <v>1.95E-2</v>
      </c>
      <c r="Z47" s="440">
        <v>2.07E-2</v>
      </c>
      <c r="AA47" s="440">
        <v>2.1299999999999999E-2</v>
      </c>
      <c r="AB47" s="440">
        <v>2.12E-2</v>
      </c>
      <c r="AC47" s="440">
        <v>2.07E-2</v>
      </c>
      <c r="AD47" s="440">
        <v>1.9699999999999999E-2</v>
      </c>
      <c r="AE47" s="440">
        <v>1.8499999999999999E-2</v>
      </c>
      <c r="AF47" s="440">
        <v>1.7100000000000001E-2</v>
      </c>
      <c r="AG47" s="440">
        <v>1.5699999999999999E-2</v>
      </c>
      <c r="AH47" s="440">
        <v>1.47E-2</v>
      </c>
      <c r="AI47" s="440">
        <v>1.4E-2</v>
      </c>
      <c r="AJ47" s="440">
        <v>1.4E-2</v>
      </c>
      <c r="AK47" s="440">
        <v>1.43E-2</v>
      </c>
      <c r="AL47" s="440">
        <v>1.4999999999999999E-2</v>
      </c>
      <c r="AM47" s="440">
        <v>1.5699999999999999E-2</v>
      </c>
      <c r="AN47" s="440">
        <v>1.6299999999999999E-2</v>
      </c>
      <c r="AO47" s="440">
        <v>1.6500000000000001E-2</v>
      </c>
      <c r="AP47" s="440">
        <v>1.6500000000000001E-2</v>
      </c>
      <c r="AQ47" s="440">
        <v>1.6299999999999999E-2</v>
      </c>
      <c r="AR47" s="440">
        <v>1.6299999999999999E-2</v>
      </c>
      <c r="AS47" s="440">
        <v>1.67E-2</v>
      </c>
      <c r="AT47" s="440">
        <v>1.7600000000000001E-2</v>
      </c>
      <c r="AU47" s="440">
        <v>1.9E-2</v>
      </c>
      <c r="AV47" s="440">
        <v>2.0500000000000001E-2</v>
      </c>
      <c r="AW47" s="440">
        <v>2.2100000000000002E-2</v>
      </c>
      <c r="AX47" s="440">
        <v>2.3400000000000001E-2</v>
      </c>
      <c r="AY47" s="440">
        <v>2.4500000000000001E-2</v>
      </c>
      <c r="AZ47" s="440">
        <v>2.53E-2</v>
      </c>
      <c r="BA47" s="440">
        <v>2.5700000000000001E-2</v>
      </c>
      <c r="BB47" s="440">
        <v>2.5899999999999999E-2</v>
      </c>
      <c r="BC47" s="440">
        <v>2.5700000000000001E-2</v>
      </c>
      <c r="BD47" s="440">
        <v>2.4899999999999999E-2</v>
      </c>
      <c r="BE47" s="440">
        <v>2.3599999999999999E-2</v>
      </c>
      <c r="BF47" s="440">
        <v>2.18E-2</v>
      </c>
      <c r="BG47" s="440">
        <v>1.9300000000000001E-2</v>
      </c>
      <c r="BH47" s="440">
        <v>1.6199999999999999E-2</v>
      </c>
      <c r="BI47" s="440">
        <v>1.26E-2</v>
      </c>
      <c r="BJ47" s="440">
        <v>8.6999999999999994E-3</v>
      </c>
      <c r="BK47" s="440">
        <v>4.7999999999999996E-3</v>
      </c>
      <c r="BL47" s="440">
        <v>1.2999999999999999E-3</v>
      </c>
      <c r="BM47" s="440">
        <v>-1.8E-3</v>
      </c>
      <c r="BN47" s="440">
        <v>-4.4999999999999997E-3</v>
      </c>
      <c r="BO47" s="36">
        <v>-5.1999999999999998E-3</v>
      </c>
      <c r="BP47" s="36">
        <v>-5.1000000000000004E-3</v>
      </c>
      <c r="BQ47" s="36">
        <v>-4.4000000000000003E-3</v>
      </c>
      <c r="BR47" s="36">
        <v>-3.0999999999999999E-3</v>
      </c>
      <c r="BS47" s="36">
        <v>-1.2999999999999999E-3</v>
      </c>
      <c r="BT47" s="36">
        <v>8.0000000000000004E-4</v>
      </c>
      <c r="BU47" s="36">
        <v>2.8999999999999998E-3</v>
      </c>
      <c r="BV47" s="36">
        <v>4.7999999999999996E-3</v>
      </c>
      <c r="BW47" s="36">
        <v>6.4000000000000003E-3</v>
      </c>
      <c r="BX47" s="36">
        <v>7.4999999999999997E-3</v>
      </c>
      <c r="BY47" s="36">
        <v>8.2000000000000007E-3</v>
      </c>
      <c r="BZ47" s="36">
        <v>8.8000000000000005E-3</v>
      </c>
      <c r="CA47" s="36">
        <v>9.1999999999999998E-3</v>
      </c>
      <c r="CB47" s="36">
        <v>9.4000000000000004E-3</v>
      </c>
      <c r="CC47" s="36">
        <v>9.5999999999999992E-3</v>
      </c>
      <c r="CD47" s="36">
        <v>9.7000000000000003E-3</v>
      </c>
      <c r="CE47" s="36">
        <v>9.7999999999999997E-3</v>
      </c>
      <c r="CF47" s="36">
        <v>9.9000000000000008E-3</v>
      </c>
      <c r="CG47" s="36">
        <v>0.01</v>
      </c>
      <c r="CH47" s="36">
        <v>0.01</v>
      </c>
      <c r="CI47" s="122"/>
      <c r="CJ47" s="122"/>
      <c r="CK47" s="122"/>
      <c r="CL47" s="122"/>
      <c r="CM47" s="122"/>
      <c r="CN47" s="122"/>
      <c r="CO47" s="122"/>
      <c r="CP47" s="122"/>
      <c r="CQ47" s="122"/>
      <c r="CR47" s="122"/>
      <c r="CS47" s="122"/>
      <c r="CT47" s="122"/>
      <c r="CU47" s="122"/>
      <c r="CV47" s="122"/>
      <c r="CW47" s="122"/>
      <c r="CX47" s="122"/>
      <c r="CY47" s="122"/>
      <c r="CZ47" s="122"/>
      <c r="DA47" s="122"/>
      <c r="DB47" s="122"/>
      <c r="DC47" s="122"/>
      <c r="DD47" s="122"/>
      <c r="DE47" s="122"/>
    </row>
    <row r="48" spans="1:109">
      <c r="A48" s="47">
        <v>66</v>
      </c>
      <c r="B48" s="440">
        <v>7.7000000000000002E-3</v>
      </c>
      <c r="C48" s="440">
        <v>5.8999999999999999E-3</v>
      </c>
      <c r="D48" s="440">
        <v>4.1000000000000003E-3</v>
      </c>
      <c r="E48" s="440">
        <v>2.3E-3</v>
      </c>
      <c r="F48" s="440">
        <v>5.9999999999999995E-4</v>
      </c>
      <c r="G48" s="440">
        <v>-1E-3</v>
      </c>
      <c r="H48" s="440">
        <v>-2.3E-3</v>
      </c>
      <c r="I48" s="440">
        <v>-3.0999999999999999E-3</v>
      </c>
      <c r="J48" s="440">
        <v>-3.7000000000000002E-3</v>
      </c>
      <c r="K48" s="440">
        <v>-4.0000000000000001E-3</v>
      </c>
      <c r="L48" s="440">
        <v>-4.1000000000000003E-3</v>
      </c>
      <c r="M48" s="440">
        <v>-3.8E-3</v>
      </c>
      <c r="N48" s="440">
        <v>-3.0999999999999999E-3</v>
      </c>
      <c r="O48" s="440">
        <v>-2E-3</v>
      </c>
      <c r="P48" s="440">
        <v>-5.9999999999999995E-4</v>
      </c>
      <c r="Q48" s="440">
        <v>1.1999999999999999E-3</v>
      </c>
      <c r="R48" s="440">
        <v>3.2000000000000002E-3</v>
      </c>
      <c r="S48" s="440">
        <v>5.3E-3</v>
      </c>
      <c r="T48" s="440">
        <v>7.7000000000000002E-3</v>
      </c>
      <c r="U48" s="440">
        <v>0.01</v>
      </c>
      <c r="V48" s="440">
        <v>1.24E-2</v>
      </c>
      <c r="W48" s="440">
        <v>1.47E-2</v>
      </c>
      <c r="X48" s="440">
        <v>1.67E-2</v>
      </c>
      <c r="Y48" s="440">
        <v>1.84E-2</v>
      </c>
      <c r="Z48" s="440">
        <v>1.9599999999999999E-2</v>
      </c>
      <c r="AA48" s="440">
        <v>2.01E-2</v>
      </c>
      <c r="AB48" s="440">
        <v>0.02</v>
      </c>
      <c r="AC48" s="440">
        <v>1.95E-2</v>
      </c>
      <c r="AD48" s="440">
        <v>1.8700000000000001E-2</v>
      </c>
      <c r="AE48" s="440">
        <v>1.7600000000000001E-2</v>
      </c>
      <c r="AF48" s="440">
        <v>1.6500000000000001E-2</v>
      </c>
      <c r="AG48" s="440">
        <v>1.54E-2</v>
      </c>
      <c r="AH48" s="440">
        <v>1.46E-2</v>
      </c>
      <c r="AI48" s="440">
        <v>1.4200000000000001E-2</v>
      </c>
      <c r="AJ48" s="440">
        <v>1.4200000000000001E-2</v>
      </c>
      <c r="AK48" s="440">
        <v>1.46E-2</v>
      </c>
      <c r="AL48" s="440">
        <v>1.52E-2</v>
      </c>
      <c r="AM48" s="440">
        <v>1.5800000000000002E-2</v>
      </c>
      <c r="AN48" s="440">
        <v>1.6299999999999999E-2</v>
      </c>
      <c r="AO48" s="440">
        <v>1.6299999999999999E-2</v>
      </c>
      <c r="AP48" s="440">
        <v>1.61E-2</v>
      </c>
      <c r="AQ48" s="440">
        <v>1.5800000000000002E-2</v>
      </c>
      <c r="AR48" s="440">
        <v>1.5699999999999999E-2</v>
      </c>
      <c r="AS48" s="440">
        <v>1.6E-2</v>
      </c>
      <c r="AT48" s="440">
        <v>1.6799999999999999E-2</v>
      </c>
      <c r="AU48" s="440">
        <v>1.8100000000000002E-2</v>
      </c>
      <c r="AV48" s="440">
        <v>1.9599999999999999E-2</v>
      </c>
      <c r="AW48" s="440">
        <v>2.1399999999999999E-2</v>
      </c>
      <c r="AX48" s="440">
        <v>2.3E-2</v>
      </c>
      <c r="AY48" s="440">
        <v>2.4400000000000002E-2</v>
      </c>
      <c r="AZ48" s="440">
        <v>2.5499999999999998E-2</v>
      </c>
      <c r="BA48" s="440">
        <v>2.6200000000000001E-2</v>
      </c>
      <c r="BB48" s="440">
        <v>2.6599999999999999E-2</v>
      </c>
      <c r="BC48" s="440">
        <v>2.6499999999999999E-2</v>
      </c>
      <c r="BD48" s="440">
        <v>2.58E-2</v>
      </c>
      <c r="BE48" s="440">
        <v>2.46E-2</v>
      </c>
      <c r="BF48" s="440">
        <v>2.2800000000000001E-2</v>
      </c>
      <c r="BG48" s="440">
        <v>2.0500000000000001E-2</v>
      </c>
      <c r="BH48" s="440">
        <v>1.7600000000000001E-2</v>
      </c>
      <c r="BI48" s="440">
        <v>1.43E-2</v>
      </c>
      <c r="BJ48" s="440">
        <v>1.0699999999999999E-2</v>
      </c>
      <c r="BK48" s="440">
        <v>7.1000000000000004E-3</v>
      </c>
      <c r="BL48" s="440">
        <v>3.5999999999999999E-3</v>
      </c>
      <c r="BM48" s="440">
        <v>4.0000000000000002E-4</v>
      </c>
      <c r="BN48" s="440">
        <v>-2.5000000000000001E-3</v>
      </c>
      <c r="BO48" s="36">
        <v>-3.3E-3</v>
      </c>
      <c r="BP48" s="36">
        <v>-3.5000000000000001E-3</v>
      </c>
      <c r="BQ48" s="36">
        <v>-3.2000000000000002E-3</v>
      </c>
      <c r="BR48" s="36">
        <v>-2.3E-3</v>
      </c>
      <c r="BS48" s="36">
        <v>-1E-3</v>
      </c>
      <c r="BT48" s="36">
        <v>6.9999999999999999E-4</v>
      </c>
      <c r="BU48" s="36">
        <v>2.5000000000000001E-3</v>
      </c>
      <c r="BV48" s="36">
        <v>4.3E-3</v>
      </c>
      <c r="BW48" s="36">
        <v>5.8999999999999999E-3</v>
      </c>
      <c r="BX48" s="36">
        <v>7.1000000000000004E-3</v>
      </c>
      <c r="BY48" s="36">
        <v>7.9000000000000008E-3</v>
      </c>
      <c r="BZ48" s="36">
        <v>8.5000000000000006E-3</v>
      </c>
      <c r="CA48" s="36">
        <v>8.9999999999999993E-3</v>
      </c>
      <c r="CB48" s="36">
        <v>9.4000000000000004E-3</v>
      </c>
      <c r="CC48" s="36">
        <v>9.5999999999999992E-3</v>
      </c>
      <c r="CD48" s="36">
        <v>9.7000000000000003E-3</v>
      </c>
      <c r="CE48" s="36">
        <v>9.7999999999999997E-3</v>
      </c>
      <c r="CF48" s="36">
        <v>9.9000000000000008E-3</v>
      </c>
      <c r="CG48" s="36">
        <v>0.01</v>
      </c>
      <c r="CH48" s="36">
        <v>0.01</v>
      </c>
      <c r="CI48" s="122"/>
      <c r="CJ48" s="122"/>
      <c r="CK48" s="122"/>
      <c r="CL48" s="122"/>
      <c r="CM48" s="122"/>
      <c r="CN48" s="122"/>
      <c r="CO48" s="122"/>
      <c r="CP48" s="122"/>
      <c r="CQ48" s="122"/>
      <c r="CR48" s="122"/>
      <c r="CS48" s="122"/>
      <c r="CT48" s="122"/>
      <c r="CU48" s="122"/>
      <c r="CV48" s="122"/>
      <c r="CW48" s="122"/>
      <c r="CX48" s="122"/>
      <c r="CY48" s="122"/>
      <c r="CZ48" s="122"/>
      <c r="DA48" s="122"/>
      <c r="DB48" s="122"/>
      <c r="DC48" s="122"/>
      <c r="DD48" s="122"/>
      <c r="DE48" s="122"/>
    </row>
    <row r="49" spans="1:109">
      <c r="A49" s="47">
        <v>67</v>
      </c>
      <c r="B49" s="440">
        <v>7.4999999999999997E-3</v>
      </c>
      <c r="C49" s="440">
        <v>5.7000000000000002E-3</v>
      </c>
      <c r="D49" s="440">
        <v>3.8999999999999998E-3</v>
      </c>
      <c r="E49" s="440">
        <v>2.0999999999999999E-3</v>
      </c>
      <c r="F49" s="440">
        <v>4.0000000000000002E-4</v>
      </c>
      <c r="G49" s="440">
        <v>-1.1000000000000001E-3</v>
      </c>
      <c r="H49" s="440">
        <v>-2.3E-3</v>
      </c>
      <c r="I49" s="440">
        <v>-3.0999999999999999E-3</v>
      </c>
      <c r="J49" s="440">
        <v>-3.5999999999999999E-3</v>
      </c>
      <c r="K49" s="440">
        <v>-3.8999999999999998E-3</v>
      </c>
      <c r="L49" s="440">
        <v>-3.8999999999999998E-3</v>
      </c>
      <c r="M49" s="440">
        <v>-3.5999999999999999E-3</v>
      </c>
      <c r="N49" s="440">
        <v>-2.8999999999999998E-3</v>
      </c>
      <c r="O49" s="440">
        <v>-1.8E-3</v>
      </c>
      <c r="P49" s="440">
        <v>-5.0000000000000001E-4</v>
      </c>
      <c r="Q49" s="440">
        <v>1.1000000000000001E-3</v>
      </c>
      <c r="R49" s="440">
        <v>2.8999999999999998E-3</v>
      </c>
      <c r="S49" s="440">
        <v>5.0000000000000001E-3</v>
      </c>
      <c r="T49" s="440">
        <v>7.1999999999999998E-3</v>
      </c>
      <c r="U49" s="440">
        <v>9.4000000000000004E-3</v>
      </c>
      <c r="V49" s="440">
        <v>1.17E-2</v>
      </c>
      <c r="W49" s="440">
        <v>1.3899999999999999E-2</v>
      </c>
      <c r="X49" s="440">
        <v>1.5900000000000001E-2</v>
      </c>
      <c r="Y49" s="440">
        <v>1.7500000000000002E-2</v>
      </c>
      <c r="Z49" s="440">
        <v>1.8499999999999999E-2</v>
      </c>
      <c r="AA49" s="440">
        <v>1.9E-2</v>
      </c>
      <c r="AB49" s="440">
        <v>1.89E-2</v>
      </c>
      <c r="AC49" s="440">
        <v>1.84E-2</v>
      </c>
      <c r="AD49" s="440">
        <v>1.7600000000000001E-2</v>
      </c>
      <c r="AE49" s="440">
        <v>1.66E-2</v>
      </c>
      <c r="AF49" s="440">
        <v>1.5699999999999999E-2</v>
      </c>
      <c r="AG49" s="440">
        <v>1.4999999999999999E-2</v>
      </c>
      <c r="AH49" s="440">
        <v>1.44E-2</v>
      </c>
      <c r="AI49" s="440">
        <v>1.4200000000000001E-2</v>
      </c>
      <c r="AJ49" s="440">
        <v>1.44E-2</v>
      </c>
      <c r="AK49" s="440">
        <v>1.49E-2</v>
      </c>
      <c r="AL49" s="440">
        <v>1.55E-2</v>
      </c>
      <c r="AM49" s="440">
        <v>1.6E-2</v>
      </c>
      <c r="AN49" s="440">
        <v>1.6299999999999999E-2</v>
      </c>
      <c r="AO49" s="440">
        <v>1.6299999999999999E-2</v>
      </c>
      <c r="AP49" s="440">
        <v>1.5900000000000001E-2</v>
      </c>
      <c r="AQ49" s="440">
        <v>1.54E-2</v>
      </c>
      <c r="AR49" s="440">
        <v>1.52E-2</v>
      </c>
      <c r="AS49" s="440">
        <v>1.5299999999999999E-2</v>
      </c>
      <c r="AT49" s="440">
        <v>1.6E-2</v>
      </c>
      <c r="AU49" s="440">
        <v>1.72E-2</v>
      </c>
      <c r="AV49" s="440">
        <v>1.8700000000000001E-2</v>
      </c>
      <c r="AW49" s="440">
        <v>2.0500000000000001E-2</v>
      </c>
      <c r="AX49" s="440">
        <v>2.23E-2</v>
      </c>
      <c r="AY49" s="440">
        <v>2.4E-2</v>
      </c>
      <c r="AZ49" s="440">
        <v>2.5399999999999999E-2</v>
      </c>
      <c r="BA49" s="440">
        <v>2.6499999999999999E-2</v>
      </c>
      <c r="BB49" s="440">
        <v>2.7E-2</v>
      </c>
      <c r="BC49" s="440">
        <v>2.7099999999999999E-2</v>
      </c>
      <c r="BD49" s="440">
        <v>2.6499999999999999E-2</v>
      </c>
      <c r="BE49" s="440">
        <v>2.5399999999999999E-2</v>
      </c>
      <c r="BF49" s="440">
        <v>2.3699999999999999E-2</v>
      </c>
      <c r="BG49" s="440">
        <v>2.1499999999999998E-2</v>
      </c>
      <c r="BH49" s="440">
        <v>1.8800000000000001E-2</v>
      </c>
      <c r="BI49" s="440">
        <v>1.5800000000000002E-2</v>
      </c>
      <c r="BJ49" s="440">
        <v>1.24E-2</v>
      </c>
      <c r="BK49" s="440">
        <v>8.9999999999999993E-3</v>
      </c>
      <c r="BL49" s="440">
        <v>5.7000000000000002E-3</v>
      </c>
      <c r="BM49" s="440">
        <v>2.5999999999999999E-3</v>
      </c>
      <c r="BN49" s="440">
        <v>-4.0000000000000002E-4</v>
      </c>
      <c r="BO49" s="36">
        <v>-1.1999999999999999E-3</v>
      </c>
      <c r="BP49" s="36">
        <v>-1.6999999999999999E-3</v>
      </c>
      <c r="BQ49" s="36">
        <v>-1.6999999999999999E-3</v>
      </c>
      <c r="BR49" s="36">
        <v>-1.2999999999999999E-3</v>
      </c>
      <c r="BS49" s="36">
        <v>-4.0000000000000002E-4</v>
      </c>
      <c r="BT49" s="36">
        <v>8.9999999999999998E-4</v>
      </c>
      <c r="BU49" s="36">
        <v>2.3999999999999998E-3</v>
      </c>
      <c r="BV49" s="36">
        <v>3.8999999999999998E-3</v>
      </c>
      <c r="BW49" s="36">
        <v>5.4000000000000003E-3</v>
      </c>
      <c r="BX49" s="36">
        <v>6.6E-3</v>
      </c>
      <c r="BY49" s="36">
        <v>7.4999999999999997E-3</v>
      </c>
      <c r="BZ49" s="36">
        <v>8.2000000000000007E-3</v>
      </c>
      <c r="CA49" s="36">
        <v>8.8000000000000005E-3</v>
      </c>
      <c r="CB49" s="36">
        <v>9.1999999999999998E-3</v>
      </c>
      <c r="CC49" s="36">
        <v>9.4999999999999998E-3</v>
      </c>
      <c r="CD49" s="36">
        <v>9.7000000000000003E-3</v>
      </c>
      <c r="CE49" s="36">
        <v>9.7999999999999997E-3</v>
      </c>
      <c r="CF49" s="36">
        <v>9.9000000000000008E-3</v>
      </c>
      <c r="CG49" s="36">
        <v>0.01</v>
      </c>
      <c r="CH49" s="36">
        <v>0.01</v>
      </c>
      <c r="CI49" s="122"/>
      <c r="CJ49" s="122"/>
      <c r="CK49" s="122"/>
      <c r="CL49" s="122"/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/>
      <c r="CX49" s="122"/>
      <c r="CY49" s="122"/>
      <c r="CZ49" s="122"/>
      <c r="DA49" s="122"/>
      <c r="DB49" s="122"/>
      <c r="DC49" s="122"/>
      <c r="DD49" s="122"/>
      <c r="DE49" s="122"/>
    </row>
    <row r="50" spans="1:109">
      <c r="A50" s="47">
        <v>68</v>
      </c>
      <c r="B50" s="440">
        <v>7.6E-3</v>
      </c>
      <c r="C50" s="440">
        <v>5.7999999999999996E-3</v>
      </c>
      <c r="D50" s="440">
        <v>4.0000000000000001E-3</v>
      </c>
      <c r="E50" s="440">
        <v>2.2000000000000001E-3</v>
      </c>
      <c r="F50" s="440">
        <v>5.0000000000000001E-4</v>
      </c>
      <c r="G50" s="440">
        <v>-1E-3</v>
      </c>
      <c r="H50" s="440">
        <v>-2.2000000000000001E-3</v>
      </c>
      <c r="I50" s="440">
        <v>-2.8999999999999998E-3</v>
      </c>
      <c r="J50" s="440">
        <v>-3.3999999999999998E-3</v>
      </c>
      <c r="K50" s="440">
        <v>-3.5999999999999999E-3</v>
      </c>
      <c r="L50" s="440">
        <v>-3.5999999999999999E-3</v>
      </c>
      <c r="M50" s="440">
        <v>-3.3E-3</v>
      </c>
      <c r="N50" s="440">
        <v>-2.7000000000000001E-3</v>
      </c>
      <c r="O50" s="440">
        <v>-1.8E-3</v>
      </c>
      <c r="P50" s="440">
        <v>-5.9999999999999995E-4</v>
      </c>
      <c r="Q50" s="440">
        <v>8.9999999999999998E-4</v>
      </c>
      <c r="R50" s="440">
        <v>2.5999999999999999E-3</v>
      </c>
      <c r="S50" s="440">
        <v>4.4999999999999997E-3</v>
      </c>
      <c r="T50" s="440">
        <v>6.6E-3</v>
      </c>
      <c r="U50" s="440">
        <v>8.8000000000000005E-3</v>
      </c>
      <c r="V50" s="440">
        <v>1.11E-2</v>
      </c>
      <c r="W50" s="440">
        <v>1.32E-2</v>
      </c>
      <c r="X50" s="440">
        <v>1.5100000000000001E-2</v>
      </c>
      <c r="Y50" s="440">
        <v>1.67E-2</v>
      </c>
      <c r="Z50" s="440">
        <v>1.7600000000000001E-2</v>
      </c>
      <c r="AA50" s="440">
        <v>1.7999999999999999E-2</v>
      </c>
      <c r="AB50" s="440">
        <v>1.78E-2</v>
      </c>
      <c r="AC50" s="440">
        <v>1.72E-2</v>
      </c>
      <c r="AD50" s="440">
        <v>1.6500000000000001E-2</v>
      </c>
      <c r="AE50" s="440">
        <v>1.5599999999999999E-2</v>
      </c>
      <c r="AF50" s="440">
        <v>1.49E-2</v>
      </c>
      <c r="AG50" s="440">
        <v>1.43E-2</v>
      </c>
      <c r="AH50" s="440">
        <v>1.4E-2</v>
      </c>
      <c r="AI50" s="440">
        <v>1.4E-2</v>
      </c>
      <c r="AJ50" s="440">
        <v>1.44E-2</v>
      </c>
      <c r="AK50" s="440">
        <v>1.5100000000000001E-2</v>
      </c>
      <c r="AL50" s="440">
        <v>1.5699999999999999E-2</v>
      </c>
      <c r="AM50" s="440">
        <v>1.6299999999999999E-2</v>
      </c>
      <c r="AN50" s="440">
        <v>1.6500000000000001E-2</v>
      </c>
      <c r="AO50" s="440">
        <v>1.6400000000000001E-2</v>
      </c>
      <c r="AP50" s="440">
        <v>1.5900000000000001E-2</v>
      </c>
      <c r="AQ50" s="440">
        <v>1.5299999999999999E-2</v>
      </c>
      <c r="AR50" s="440">
        <v>1.4800000000000001E-2</v>
      </c>
      <c r="AS50" s="440">
        <v>1.4800000000000001E-2</v>
      </c>
      <c r="AT50" s="440">
        <v>1.5299999999999999E-2</v>
      </c>
      <c r="AU50" s="440">
        <v>1.6299999999999999E-2</v>
      </c>
      <c r="AV50" s="440">
        <v>1.78E-2</v>
      </c>
      <c r="AW50" s="440">
        <v>1.9599999999999999E-2</v>
      </c>
      <c r="AX50" s="440">
        <v>2.1600000000000001E-2</v>
      </c>
      <c r="AY50" s="440">
        <v>2.35E-2</v>
      </c>
      <c r="AZ50" s="440">
        <v>2.52E-2</v>
      </c>
      <c r="BA50" s="440">
        <v>2.6499999999999999E-2</v>
      </c>
      <c r="BB50" s="440">
        <v>2.7300000000000001E-2</v>
      </c>
      <c r="BC50" s="440">
        <v>2.75E-2</v>
      </c>
      <c r="BD50" s="440">
        <v>2.7E-2</v>
      </c>
      <c r="BE50" s="440">
        <v>2.5899999999999999E-2</v>
      </c>
      <c r="BF50" s="440">
        <v>2.4299999999999999E-2</v>
      </c>
      <c r="BG50" s="440">
        <v>2.2200000000000001E-2</v>
      </c>
      <c r="BH50" s="440">
        <v>1.9699999999999999E-2</v>
      </c>
      <c r="BI50" s="440">
        <v>1.6899999999999998E-2</v>
      </c>
      <c r="BJ50" s="440">
        <v>1.38E-2</v>
      </c>
      <c r="BK50" s="440">
        <v>1.06E-2</v>
      </c>
      <c r="BL50" s="440">
        <v>7.4999999999999997E-3</v>
      </c>
      <c r="BM50" s="440">
        <v>4.4999999999999997E-3</v>
      </c>
      <c r="BN50" s="440">
        <v>1.6000000000000001E-3</v>
      </c>
      <c r="BO50" s="36">
        <v>8.0000000000000004E-4</v>
      </c>
      <c r="BP50" s="36">
        <v>2.0000000000000001E-4</v>
      </c>
      <c r="BQ50" s="36">
        <v>-1E-4</v>
      </c>
      <c r="BR50" s="36">
        <v>0</v>
      </c>
      <c r="BS50" s="36">
        <v>4.0000000000000002E-4</v>
      </c>
      <c r="BT50" s="36">
        <v>1.2999999999999999E-3</v>
      </c>
      <c r="BU50" s="36">
        <v>2.3999999999999998E-3</v>
      </c>
      <c r="BV50" s="36">
        <v>3.7000000000000002E-3</v>
      </c>
      <c r="BW50" s="36">
        <v>5.0000000000000001E-3</v>
      </c>
      <c r="BX50" s="36">
        <v>6.1000000000000004E-3</v>
      </c>
      <c r="BY50" s="36">
        <v>7.1000000000000004E-3</v>
      </c>
      <c r="BZ50" s="36">
        <v>7.9000000000000008E-3</v>
      </c>
      <c r="CA50" s="36">
        <v>8.6E-3</v>
      </c>
      <c r="CB50" s="36">
        <v>9.1000000000000004E-3</v>
      </c>
      <c r="CC50" s="36">
        <v>9.4999999999999998E-3</v>
      </c>
      <c r="CD50" s="36">
        <v>9.7000000000000003E-3</v>
      </c>
      <c r="CE50" s="36">
        <v>9.7999999999999997E-3</v>
      </c>
      <c r="CF50" s="36">
        <v>9.9000000000000008E-3</v>
      </c>
      <c r="CG50" s="36">
        <v>0.01</v>
      </c>
      <c r="CH50" s="36">
        <v>0.01</v>
      </c>
      <c r="CI50" s="122"/>
      <c r="CJ50" s="122"/>
      <c r="CK50" s="122"/>
      <c r="CL50" s="122"/>
      <c r="CM50" s="122"/>
      <c r="CN50" s="122"/>
      <c r="CO50" s="122"/>
      <c r="CP50" s="122"/>
      <c r="CQ50" s="122"/>
      <c r="CR50" s="122"/>
      <c r="CS50" s="122"/>
      <c r="CT50" s="122"/>
      <c r="CU50" s="122"/>
      <c r="CV50" s="122"/>
      <c r="CW50" s="122"/>
      <c r="CX50" s="122"/>
      <c r="CY50" s="122"/>
      <c r="CZ50" s="122"/>
      <c r="DA50" s="122"/>
      <c r="DB50" s="122"/>
      <c r="DC50" s="122"/>
      <c r="DD50" s="122"/>
      <c r="DE50" s="122"/>
    </row>
    <row r="51" spans="1:109">
      <c r="A51" s="47">
        <v>69</v>
      </c>
      <c r="B51" s="440">
        <v>7.9000000000000008E-3</v>
      </c>
      <c r="C51" s="440">
        <v>6.1000000000000004E-3</v>
      </c>
      <c r="D51" s="440">
        <v>4.1999999999999997E-3</v>
      </c>
      <c r="E51" s="440">
        <v>2.3999999999999998E-3</v>
      </c>
      <c r="F51" s="440">
        <v>6.9999999999999999E-4</v>
      </c>
      <c r="G51" s="440">
        <v>-6.9999999999999999E-4</v>
      </c>
      <c r="H51" s="440">
        <v>-1.9E-3</v>
      </c>
      <c r="I51" s="440">
        <v>-2.5999999999999999E-3</v>
      </c>
      <c r="J51" s="440">
        <v>-3.0999999999999999E-3</v>
      </c>
      <c r="K51" s="440">
        <v>-3.3E-3</v>
      </c>
      <c r="L51" s="440">
        <v>-3.3E-3</v>
      </c>
      <c r="M51" s="440">
        <v>-3.0999999999999999E-3</v>
      </c>
      <c r="N51" s="440">
        <v>-2.5999999999999999E-3</v>
      </c>
      <c r="O51" s="440">
        <v>-1.8E-3</v>
      </c>
      <c r="P51" s="440">
        <v>-8.0000000000000004E-4</v>
      </c>
      <c r="Q51" s="440">
        <v>5.0000000000000001E-4</v>
      </c>
      <c r="R51" s="440">
        <v>2.0999999999999999E-3</v>
      </c>
      <c r="S51" s="440">
        <v>4.0000000000000001E-3</v>
      </c>
      <c r="T51" s="440">
        <v>6.1000000000000004E-3</v>
      </c>
      <c r="U51" s="440">
        <v>8.3000000000000001E-3</v>
      </c>
      <c r="V51" s="440">
        <v>1.0500000000000001E-2</v>
      </c>
      <c r="W51" s="440">
        <v>1.26E-2</v>
      </c>
      <c r="X51" s="440">
        <v>1.4500000000000001E-2</v>
      </c>
      <c r="Y51" s="440">
        <v>1.6E-2</v>
      </c>
      <c r="Z51" s="440">
        <v>1.6899999999999998E-2</v>
      </c>
      <c r="AA51" s="440">
        <v>1.7100000000000001E-2</v>
      </c>
      <c r="AB51" s="440">
        <v>1.6799999999999999E-2</v>
      </c>
      <c r="AC51" s="440">
        <v>1.6199999999999999E-2</v>
      </c>
      <c r="AD51" s="440">
        <v>1.54E-2</v>
      </c>
      <c r="AE51" s="440">
        <v>1.46E-2</v>
      </c>
      <c r="AF51" s="440">
        <v>1.3899999999999999E-2</v>
      </c>
      <c r="AG51" s="440">
        <v>1.35E-2</v>
      </c>
      <c r="AH51" s="440">
        <v>1.34E-2</v>
      </c>
      <c r="AI51" s="440">
        <v>1.37E-2</v>
      </c>
      <c r="AJ51" s="440">
        <v>1.43E-2</v>
      </c>
      <c r="AK51" s="440">
        <v>1.5100000000000001E-2</v>
      </c>
      <c r="AL51" s="440">
        <v>1.5900000000000001E-2</v>
      </c>
      <c r="AM51" s="440">
        <v>1.6500000000000001E-2</v>
      </c>
      <c r="AN51" s="440">
        <v>1.6799999999999999E-2</v>
      </c>
      <c r="AO51" s="440">
        <v>1.66E-2</v>
      </c>
      <c r="AP51" s="440">
        <v>1.6E-2</v>
      </c>
      <c r="AQ51" s="440">
        <v>1.52E-2</v>
      </c>
      <c r="AR51" s="440">
        <v>1.46E-2</v>
      </c>
      <c r="AS51" s="440">
        <v>1.44E-2</v>
      </c>
      <c r="AT51" s="440">
        <v>1.47E-2</v>
      </c>
      <c r="AU51" s="440">
        <v>1.55E-2</v>
      </c>
      <c r="AV51" s="440">
        <v>1.6799999999999999E-2</v>
      </c>
      <c r="AW51" s="440">
        <v>1.8599999999999998E-2</v>
      </c>
      <c r="AX51" s="440">
        <v>2.07E-2</v>
      </c>
      <c r="AY51" s="440">
        <v>2.2800000000000001E-2</v>
      </c>
      <c r="AZ51" s="440">
        <v>2.47E-2</v>
      </c>
      <c r="BA51" s="440">
        <v>2.63E-2</v>
      </c>
      <c r="BB51" s="440">
        <v>2.7300000000000001E-2</v>
      </c>
      <c r="BC51" s="440">
        <v>2.7699999999999999E-2</v>
      </c>
      <c r="BD51" s="440">
        <v>2.7300000000000001E-2</v>
      </c>
      <c r="BE51" s="440">
        <v>2.64E-2</v>
      </c>
      <c r="BF51" s="440">
        <v>2.4799999999999999E-2</v>
      </c>
      <c r="BG51" s="440">
        <v>2.2800000000000001E-2</v>
      </c>
      <c r="BH51" s="440">
        <v>2.0400000000000001E-2</v>
      </c>
      <c r="BI51" s="440">
        <v>1.77E-2</v>
      </c>
      <c r="BJ51" s="440">
        <v>1.4800000000000001E-2</v>
      </c>
      <c r="BK51" s="440">
        <v>1.18E-2</v>
      </c>
      <c r="BL51" s="440">
        <v>8.8000000000000005E-3</v>
      </c>
      <c r="BM51" s="440">
        <v>6.0000000000000001E-3</v>
      </c>
      <c r="BN51" s="440">
        <v>3.3999999999999998E-3</v>
      </c>
      <c r="BO51" s="36">
        <v>2.5999999999999999E-3</v>
      </c>
      <c r="BP51" s="36">
        <v>2E-3</v>
      </c>
      <c r="BQ51" s="36">
        <v>1.5E-3</v>
      </c>
      <c r="BR51" s="36">
        <v>1.2999999999999999E-3</v>
      </c>
      <c r="BS51" s="36">
        <v>1.4E-3</v>
      </c>
      <c r="BT51" s="36">
        <v>1.9E-3</v>
      </c>
      <c r="BU51" s="36">
        <v>2.5999999999999999E-3</v>
      </c>
      <c r="BV51" s="36">
        <v>3.5999999999999999E-3</v>
      </c>
      <c r="BW51" s="36">
        <v>4.7000000000000002E-3</v>
      </c>
      <c r="BX51" s="36">
        <v>5.7000000000000002E-3</v>
      </c>
      <c r="BY51" s="36">
        <v>6.7000000000000002E-3</v>
      </c>
      <c r="BZ51" s="36">
        <v>7.6E-3</v>
      </c>
      <c r="CA51" s="36">
        <v>8.3000000000000001E-3</v>
      </c>
      <c r="CB51" s="36">
        <v>8.8999999999999999E-3</v>
      </c>
      <c r="CC51" s="36">
        <v>9.2999999999999992E-3</v>
      </c>
      <c r="CD51" s="36">
        <v>9.5999999999999992E-3</v>
      </c>
      <c r="CE51" s="36">
        <v>9.7999999999999997E-3</v>
      </c>
      <c r="CF51" s="36">
        <v>9.9000000000000008E-3</v>
      </c>
      <c r="CG51" s="36">
        <v>0.01</v>
      </c>
      <c r="CH51" s="36">
        <v>0.01</v>
      </c>
      <c r="CI51" s="122"/>
      <c r="CJ51" s="122"/>
      <c r="CK51" s="122"/>
      <c r="CL51" s="122"/>
      <c r="CM51" s="122"/>
      <c r="CN51" s="122"/>
      <c r="CO51" s="122"/>
      <c r="CP51" s="122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  <c r="DB51" s="122"/>
      <c r="DC51" s="122"/>
      <c r="DD51" s="122"/>
      <c r="DE51" s="122"/>
    </row>
    <row r="52" spans="1:109">
      <c r="A52" s="47">
        <v>70</v>
      </c>
      <c r="B52" s="440">
        <v>8.3999999999999995E-3</v>
      </c>
      <c r="C52" s="440">
        <v>6.6E-3</v>
      </c>
      <c r="D52" s="440">
        <v>4.7000000000000002E-3</v>
      </c>
      <c r="E52" s="440">
        <v>2.8999999999999998E-3</v>
      </c>
      <c r="F52" s="440">
        <v>1.1999999999999999E-3</v>
      </c>
      <c r="G52" s="440">
        <v>-2.9999999999999997E-4</v>
      </c>
      <c r="H52" s="440">
        <v>-1.4E-3</v>
      </c>
      <c r="I52" s="440">
        <v>-2.2000000000000001E-3</v>
      </c>
      <c r="J52" s="440">
        <v>-2.7000000000000001E-3</v>
      </c>
      <c r="K52" s="440">
        <v>-2.8999999999999998E-3</v>
      </c>
      <c r="L52" s="440">
        <v>-3.0000000000000001E-3</v>
      </c>
      <c r="M52" s="440">
        <v>-2.8999999999999998E-3</v>
      </c>
      <c r="N52" s="440">
        <v>-2.5000000000000001E-3</v>
      </c>
      <c r="O52" s="440">
        <v>-1.9E-3</v>
      </c>
      <c r="P52" s="440">
        <v>-1E-3</v>
      </c>
      <c r="Q52" s="440">
        <v>2.0000000000000001E-4</v>
      </c>
      <c r="R52" s="440">
        <v>1.6999999999999999E-3</v>
      </c>
      <c r="S52" s="440">
        <v>3.5000000000000001E-3</v>
      </c>
      <c r="T52" s="440">
        <v>5.5999999999999999E-3</v>
      </c>
      <c r="U52" s="440">
        <v>7.7999999999999996E-3</v>
      </c>
      <c r="V52" s="440">
        <v>0.01</v>
      </c>
      <c r="W52" s="440">
        <v>1.21E-2</v>
      </c>
      <c r="X52" s="440">
        <v>1.4E-2</v>
      </c>
      <c r="Y52" s="440">
        <v>1.54E-2</v>
      </c>
      <c r="Z52" s="440">
        <v>1.6199999999999999E-2</v>
      </c>
      <c r="AA52" s="440">
        <v>1.6299999999999999E-2</v>
      </c>
      <c r="AB52" s="440">
        <v>1.6E-2</v>
      </c>
      <c r="AC52" s="440">
        <v>1.52E-2</v>
      </c>
      <c r="AD52" s="440">
        <v>1.44E-2</v>
      </c>
      <c r="AE52" s="440">
        <v>1.3599999999999999E-2</v>
      </c>
      <c r="AF52" s="440">
        <v>1.2999999999999999E-2</v>
      </c>
      <c r="AG52" s="440">
        <v>1.2699999999999999E-2</v>
      </c>
      <c r="AH52" s="440">
        <v>1.2699999999999999E-2</v>
      </c>
      <c r="AI52" s="440">
        <v>1.32E-2</v>
      </c>
      <c r="AJ52" s="440">
        <v>1.4E-2</v>
      </c>
      <c r="AK52" s="440">
        <v>1.4999999999999999E-2</v>
      </c>
      <c r="AL52" s="440">
        <v>1.6E-2</v>
      </c>
      <c r="AM52" s="440">
        <v>1.67E-2</v>
      </c>
      <c r="AN52" s="440">
        <v>1.7000000000000001E-2</v>
      </c>
      <c r="AO52" s="440">
        <v>1.6799999999999999E-2</v>
      </c>
      <c r="AP52" s="440">
        <v>1.6199999999999999E-2</v>
      </c>
      <c r="AQ52" s="440">
        <v>1.5299999999999999E-2</v>
      </c>
      <c r="AR52" s="440">
        <v>1.4500000000000001E-2</v>
      </c>
      <c r="AS52" s="440">
        <v>1.41E-2</v>
      </c>
      <c r="AT52" s="440">
        <v>1.4200000000000001E-2</v>
      </c>
      <c r="AU52" s="440">
        <v>1.4800000000000001E-2</v>
      </c>
      <c r="AV52" s="440">
        <v>1.6E-2</v>
      </c>
      <c r="AW52" s="440">
        <v>1.77E-2</v>
      </c>
      <c r="AX52" s="440">
        <v>1.9800000000000002E-2</v>
      </c>
      <c r="AY52" s="440">
        <v>2.1999999999999999E-2</v>
      </c>
      <c r="AZ52" s="440">
        <v>2.4199999999999999E-2</v>
      </c>
      <c r="BA52" s="440">
        <v>2.5899999999999999E-2</v>
      </c>
      <c r="BB52" s="440">
        <v>2.7199999999999998E-2</v>
      </c>
      <c r="BC52" s="440">
        <v>2.7699999999999999E-2</v>
      </c>
      <c r="BD52" s="440">
        <v>2.75E-2</v>
      </c>
      <c r="BE52" s="440">
        <v>2.6599999999999999E-2</v>
      </c>
      <c r="BF52" s="440">
        <v>2.52E-2</v>
      </c>
      <c r="BG52" s="440">
        <v>2.3199999999999998E-2</v>
      </c>
      <c r="BH52" s="440">
        <v>2.0899999999999998E-2</v>
      </c>
      <c r="BI52" s="440">
        <v>1.83E-2</v>
      </c>
      <c r="BJ52" s="440">
        <v>1.55E-2</v>
      </c>
      <c r="BK52" s="440">
        <v>1.26E-2</v>
      </c>
      <c r="BL52" s="440">
        <v>9.9000000000000008E-3</v>
      </c>
      <c r="BM52" s="440">
        <v>7.1999999999999998E-3</v>
      </c>
      <c r="BN52" s="440">
        <v>4.7999999999999996E-3</v>
      </c>
      <c r="BO52" s="36">
        <v>4.1999999999999997E-3</v>
      </c>
      <c r="BP52" s="36">
        <v>3.5999999999999999E-3</v>
      </c>
      <c r="BQ52" s="36">
        <v>3.0999999999999999E-3</v>
      </c>
      <c r="BR52" s="36">
        <v>2.7000000000000001E-3</v>
      </c>
      <c r="BS52" s="36">
        <v>2.5999999999999999E-3</v>
      </c>
      <c r="BT52" s="36">
        <v>2.7000000000000001E-3</v>
      </c>
      <c r="BU52" s="36">
        <v>3.0999999999999999E-3</v>
      </c>
      <c r="BV52" s="36">
        <v>3.7000000000000002E-3</v>
      </c>
      <c r="BW52" s="36">
        <v>4.5999999999999999E-3</v>
      </c>
      <c r="BX52" s="36">
        <v>5.4999999999999997E-3</v>
      </c>
      <c r="BY52" s="36">
        <v>6.4000000000000003E-3</v>
      </c>
      <c r="BZ52" s="36">
        <v>7.3000000000000001E-3</v>
      </c>
      <c r="CA52" s="36">
        <v>8.0999999999999996E-3</v>
      </c>
      <c r="CB52" s="36">
        <v>8.6999999999999994E-3</v>
      </c>
      <c r="CC52" s="36">
        <v>9.1999999999999998E-3</v>
      </c>
      <c r="CD52" s="36">
        <v>9.5999999999999992E-3</v>
      </c>
      <c r="CE52" s="36">
        <v>9.7999999999999997E-3</v>
      </c>
      <c r="CF52" s="36">
        <v>9.9000000000000008E-3</v>
      </c>
      <c r="CG52" s="36">
        <v>0.01</v>
      </c>
      <c r="CH52" s="36">
        <v>0.01</v>
      </c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</row>
    <row r="53" spans="1:109">
      <c r="A53" s="47">
        <v>71</v>
      </c>
      <c r="B53" s="440">
        <v>8.9999999999999993E-3</v>
      </c>
      <c r="C53" s="440">
        <v>7.1000000000000004E-3</v>
      </c>
      <c r="D53" s="440">
        <v>5.1999999999999998E-3</v>
      </c>
      <c r="E53" s="440">
        <v>3.3999999999999998E-3</v>
      </c>
      <c r="F53" s="440">
        <v>1.6999999999999999E-3</v>
      </c>
      <c r="G53" s="440">
        <v>2.9999999999999997E-4</v>
      </c>
      <c r="H53" s="440">
        <v>-8.9999999999999998E-4</v>
      </c>
      <c r="I53" s="440">
        <v>-1.6999999999999999E-3</v>
      </c>
      <c r="J53" s="440">
        <v>-2.2000000000000001E-3</v>
      </c>
      <c r="K53" s="440">
        <v>-2.5999999999999999E-3</v>
      </c>
      <c r="L53" s="440">
        <v>-2.7000000000000001E-3</v>
      </c>
      <c r="M53" s="440">
        <v>-2.8E-3</v>
      </c>
      <c r="N53" s="440">
        <v>-2.5999999999999999E-3</v>
      </c>
      <c r="O53" s="440">
        <v>-2.0999999999999999E-3</v>
      </c>
      <c r="P53" s="440">
        <v>-1.2999999999999999E-3</v>
      </c>
      <c r="Q53" s="440">
        <v>-2.0000000000000001E-4</v>
      </c>
      <c r="R53" s="440">
        <v>1.2999999999999999E-3</v>
      </c>
      <c r="S53" s="440">
        <v>3.0999999999999999E-3</v>
      </c>
      <c r="T53" s="440">
        <v>5.1999999999999998E-3</v>
      </c>
      <c r="U53" s="440">
        <v>7.4000000000000003E-3</v>
      </c>
      <c r="V53" s="440">
        <v>9.5999999999999992E-3</v>
      </c>
      <c r="W53" s="440">
        <v>1.17E-2</v>
      </c>
      <c r="X53" s="440">
        <v>1.3599999999999999E-2</v>
      </c>
      <c r="Y53" s="440">
        <v>1.49E-2</v>
      </c>
      <c r="Z53" s="440">
        <v>1.5599999999999999E-2</v>
      </c>
      <c r="AA53" s="440">
        <v>1.5699999999999999E-2</v>
      </c>
      <c r="AB53" s="440">
        <v>1.52E-2</v>
      </c>
      <c r="AC53" s="440">
        <v>1.44E-2</v>
      </c>
      <c r="AD53" s="440">
        <v>1.35E-2</v>
      </c>
      <c r="AE53" s="440">
        <v>1.26E-2</v>
      </c>
      <c r="AF53" s="440">
        <v>1.2E-2</v>
      </c>
      <c r="AG53" s="440">
        <v>1.18E-2</v>
      </c>
      <c r="AH53" s="440">
        <v>1.1900000000000001E-2</v>
      </c>
      <c r="AI53" s="440">
        <v>1.2500000000000001E-2</v>
      </c>
      <c r="AJ53" s="440">
        <v>1.35E-2</v>
      </c>
      <c r="AK53" s="440">
        <v>1.47E-2</v>
      </c>
      <c r="AL53" s="440">
        <v>1.5900000000000001E-2</v>
      </c>
      <c r="AM53" s="440">
        <v>1.67E-2</v>
      </c>
      <c r="AN53" s="440">
        <v>1.7100000000000001E-2</v>
      </c>
      <c r="AO53" s="440">
        <v>1.7000000000000001E-2</v>
      </c>
      <c r="AP53" s="440">
        <v>1.6299999999999999E-2</v>
      </c>
      <c r="AQ53" s="440">
        <v>1.54E-2</v>
      </c>
      <c r="AR53" s="440">
        <v>1.4500000000000001E-2</v>
      </c>
      <c r="AS53" s="440">
        <v>1.3899999999999999E-2</v>
      </c>
      <c r="AT53" s="440">
        <v>1.38E-2</v>
      </c>
      <c r="AU53" s="440">
        <v>1.4200000000000001E-2</v>
      </c>
      <c r="AV53" s="440">
        <v>1.52E-2</v>
      </c>
      <c r="AW53" s="440">
        <v>1.6799999999999999E-2</v>
      </c>
      <c r="AX53" s="440">
        <v>1.89E-2</v>
      </c>
      <c r="AY53" s="440">
        <v>2.12E-2</v>
      </c>
      <c r="AZ53" s="440">
        <v>2.35E-2</v>
      </c>
      <c r="BA53" s="440">
        <v>2.5399999999999999E-2</v>
      </c>
      <c r="BB53" s="440">
        <v>2.6800000000000001E-2</v>
      </c>
      <c r="BC53" s="440">
        <v>2.76E-2</v>
      </c>
      <c r="BD53" s="440">
        <v>2.75E-2</v>
      </c>
      <c r="BE53" s="440">
        <v>2.6800000000000001E-2</v>
      </c>
      <c r="BF53" s="440">
        <v>2.5399999999999999E-2</v>
      </c>
      <c r="BG53" s="440">
        <v>2.35E-2</v>
      </c>
      <c r="BH53" s="440">
        <v>2.12E-2</v>
      </c>
      <c r="BI53" s="440">
        <v>1.8599999999999998E-2</v>
      </c>
      <c r="BJ53" s="440">
        <v>1.5900000000000001E-2</v>
      </c>
      <c r="BK53" s="440">
        <v>1.32E-2</v>
      </c>
      <c r="BL53" s="440">
        <v>1.0500000000000001E-2</v>
      </c>
      <c r="BM53" s="440">
        <v>8.0999999999999996E-3</v>
      </c>
      <c r="BN53" s="440">
        <v>5.8999999999999999E-3</v>
      </c>
      <c r="BO53" s="36">
        <v>5.4000000000000003E-3</v>
      </c>
      <c r="BP53" s="36">
        <v>4.8999999999999998E-3</v>
      </c>
      <c r="BQ53" s="36">
        <v>4.4000000000000003E-3</v>
      </c>
      <c r="BR53" s="36">
        <v>4.0000000000000001E-3</v>
      </c>
      <c r="BS53" s="36">
        <v>3.7000000000000002E-3</v>
      </c>
      <c r="BT53" s="36">
        <v>3.5999999999999999E-3</v>
      </c>
      <c r="BU53" s="36">
        <v>3.7000000000000002E-3</v>
      </c>
      <c r="BV53" s="36">
        <v>4.0000000000000001E-3</v>
      </c>
      <c r="BW53" s="36">
        <v>4.5999999999999999E-3</v>
      </c>
      <c r="BX53" s="36">
        <v>5.3E-3</v>
      </c>
      <c r="BY53" s="36">
        <v>6.1000000000000004E-3</v>
      </c>
      <c r="BZ53" s="36">
        <v>7.0000000000000001E-3</v>
      </c>
      <c r="CA53" s="36">
        <v>7.7999999999999996E-3</v>
      </c>
      <c r="CB53" s="36">
        <v>8.5000000000000006E-3</v>
      </c>
      <c r="CC53" s="36">
        <v>9.1000000000000004E-3</v>
      </c>
      <c r="CD53" s="36">
        <v>9.4999999999999998E-3</v>
      </c>
      <c r="CE53" s="36">
        <v>9.7000000000000003E-3</v>
      </c>
      <c r="CF53" s="36">
        <v>9.9000000000000008E-3</v>
      </c>
      <c r="CG53" s="36">
        <v>0.01</v>
      </c>
      <c r="CH53" s="36">
        <v>0.01</v>
      </c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</row>
    <row r="54" spans="1:109">
      <c r="A54" s="47">
        <v>72</v>
      </c>
      <c r="B54" s="440">
        <v>9.5999999999999992E-3</v>
      </c>
      <c r="C54" s="440">
        <v>7.7000000000000002E-3</v>
      </c>
      <c r="D54" s="440">
        <v>5.7999999999999996E-3</v>
      </c>
      <c r="E54" s="440">
        <v>4.0000000000000001E-3</v>
      </c>
      <c r="F54" s="440">
        <v>2.3E-3</v>
      </c>
      <c r="G54" s="440">
        <v>8.0000000000000004E-4</v>
      </c>
      <c r="H54" s="440">
        <v>-2.9999999999999997E-4</v>
      </c>
      <c r="I54" s="440">
        <v>-1.1999999999999999E-3</v>
      </c>
      <c r="J54" s="440">
        <v>-1.8E-3</v>
      </c>
      <c r="K54" s="440">
        <v>-2.3E-3</v>
      </c>
      <c r="L54" s="440">
        <v>-2.5000000000000001E-3</v>
      </c>
      <c r="M54" s="440">
        <v>-2.7000000000000001E-3</v>
      </c>
      <c r="N54" s="440">
        <v>-2.5999999999999999E-3</v>
      </c>
      <c r="O54" s="440">
        <v>-2.2000000000000001E-3</v>
      </c>
      <c r="P54" s="440">
        <v>-1.6000000000000001E-3</v>
      </c>
      <c r="Q54" s="440">
        <v>-5.0000000000000001E-4</v>
      </c>
      <c r="R54" s="440">
        <v>8.9999999999999998E-4</v>
      </c>
      <c r="S54" s="440">
        <v>2.8E-3</v>
      </c>
      <c r="T54" s="440">
        <v>4.8999999999999998E-3</v>
      </c>
      <c r="U54" s="440">
        <v>7.1000000000000004E-3</v>
      </c>
      <c r="V54" s="440">
        <v>9.4000000000000004E-3</v>
      </c>
      <c r="W54" s="440">
        <v>1.15E-2</v>
      </c>
      <c r="X54" s="440">
        <v>1.3299999999999999E-2</v>
      </c>
      <c r="Y54" s="440">
        <v>1.4500000000000001E-2</v>
      </c>
      <c r="Z54" s="440">
        <v>1.52E-2</v>
      </c>
      <c r="AA54" s="440">
        <v>1.5100000000000001E-2</v>
      </c>
      <c r="AB54" s="440">
        <v>1.46E-2</v>
      </c>
      <c r="AC54" s="440">
        <v>1.37E-2</v>
      </c>
      <c r="AD54" s="440">
        <v>1.2699999999999999E-2</v>
      </c>
      <c r="AE54" s="440">
        <v>1.17E-2</v>
      </c>
      <c r="AF54" s="440">
        <v>1.11E-2</v>
      </c>
      <c r="AG54" s="440">
        <v>1.0800000000000001E-2</v>
      </c>
      <c r="AH54" s="440">
        <v>1.0999999999999999E-2</v>
      </c>
      <c r="AI54" s="440">
        <v>1.18E-2</v>
      </c>
      <c r="AJ54" s="440">
        <v>1.29E-2</v>
      </c>
      <c r="AK54" s="440">
        <v>1.43E-2</v>
      </c>
      <c r="AL54" s="440">
        <v>1.5599999999999999E-2</v>
      </c>
      <c r="AM54" s="440">
        <v>1.66E-2</v>
      </c>
      <c r="AN54" s="440">
        <v>1.7100000000000001E-2</v>
      </c>
      <c r="AO54" s="440">
        <v>1.7000000000000001E-2</v>
      </c>
      <c r="AP54" s="440">
        <v>1.6400000000000001E-2</v>
      </c>
      <c r="AQ54" s="440">
        <v>1.55E-2</v>
      </c>
      <c r="AR54" s="440">
        <v>1.4500000000000001E-2</v>
      </c>
      <c r="AS54" s="440">
        <v>1.38E-2</v>
      </c>
      <c r="AT54" s="440">
        <v>1.35E-2</v>
      </c>
      <c r="AU54" s="440">
        <v>1.37E-2</v>
      </c>
      <c r="AV54" s="440">
        <v>1.46E-2</v>
      </c>
      <c r="AW54" s="440">
        <v>1.61E-2</v>
      </c>
      <c r="AX54" s="440">
        <v>1.8100000000000002E-2</v>
      </c>
      <c r="AY54" s="440">
        <v>2.0400000000000001E-2</v>
      </c>
      <c r="AZ54" s="440">
        <v>2.2700000000000001E-2</v>
      </c>
      <c r="BA54" s="440">
        <v>2.4799999999999999E-2</v>
      </c>
      <c r="BB54" s="440">
        <v>2.64E-2</v>
      </c>
      <c r="BC54" s="440">
        <v>2.7300000000000001E-2</v>
      </c>
      <c r="BD54" s="440">
        <v>2.7400000000000001E-2</v>
      </c>
      <c r="BE54" s="440">
        <v>2.6800000000000001E-2</v>
      </c>
      <c r="BF54" s="440">
        <v>2.5499999999999998E-2</v>
      </c>
      <c r="BG54" s="440">
        <v>2.3599999999999999E-2</v>
      </c>
      <c r="BH54" s="440">
        <v>2.1399999999999999E-2</v>
      </c>
      <c r="BI54" s="440">
        <v>1.8800000000000001E-2</v>
      </c>
      <c r="BJ54" s="440">
        <v>1.61E-2</v>
      </c>
      <c r="BK54" s="440">
        <v>1.34E-2</v>
      </c>
      <c r="BL54" s="440">
        <v>1.09E-2</v>
      </c>
      <c r="BM54" s="440">
        <v>8.6E-3</v>
      </c>
      <c r="BN54" s="440">
        <v>6.6E-3</v>
      </c>
      <c r="BO54" s="36">
        <v>6.3E-3</v>
      </c>
      <c r="BP54" s="36">
        <v>5.8999999999999999E-3</v>
      </c>
      <c r="BQ54" s="36">
        <v>5.4999999999999997E-3</v>
      </c>
      <c r="BR54" s="36">
        <v>5.1000000000000004E-3</v>
      </c>
      <c r="BS54" s="36">
        <v>4.7000000000000002E-3</v>
      </c>
      <c r="BT54" s="36">
        <v>4.4999999999999997E-3</v>
      </c>
      <c r="BU54" s="36">
        <v>4.4000000000000003E-3</v>
      </c>
      <c r="BV54" s="36">
        <v>4.4999999999999997E-3</v>
      </c>
      <c r="BW54" s="36">
        <v>4.8999999999999998E-3</v>
      </c>
      <c r="BX54" s="36">
        <v>5.4000000000000003E-3</v>
      </c>
      <c r="BY54" s="36">
        <v>6.0000000000000001E-3</v>
      </c>
      <c r="BZ54" s="36">
        <v>6.7999999999999996E-3</v>
      </c>
      <c r="CA54" s="36">
        <v>7.6E-3</v>
      </c>
      <c r="CB54" s="36">
        <v>8.3000000000000001E-3</v>
      </c>
      <c r="CC54" s="36">
        <v>8.8999999999999999E-3</v>
      </c>
      <c r="CD54" s="36">
        <v>9.4000000000000004E-3</v>
      </c>
      <c r="CE54" s="36">
        <v>9.7000000000000003E-3</v>
      </c>
      <c r="CF54" s="36">
        <v>9.9000000000000008E-3</v>
      </c>
      <c r="CG54" s="36">
        <v>0.01</v>
      </c>
      <c r="CH54" s="36">
        <v>0.01</v>
      </c>
      <c r="CI54" s="122"/>
      <c r="CJ54" s="122"/>
      <c r="CK54" s="122"/>
      <c r="CL54" s="122"/>
      <c r="CM54" s="122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  <c r="DB54" s="122"/>
      <c r="DC54" s="122"/>
      <c r="DD54" s="122"/>
      <c r="DE54" s="122"/>
    </row>
    <row r="55" spans="1:109">
      <c r="A55" s="47">
        <v>73</v>
      </c>
      <c r="B55" s="440">
        <v>1.01E-2</v>
      </c>
      <c r="C55" s="440">
        <v>8.2000000000000007E-3</v>
      </c>
      <c r="D55" s="440">
        <v>6.4000000000000003E-3</v>
      </c>
      <c r="E55" s="440">
        <v>4.5999999999999999E-3</v>
      </c>
      <c r="F55" s="440">
        <v>2.8999999999999998E-3</v>
      </c>
      <c r="G55" s="440">
        <v>1.4E-3</v>
      </c>
      <c r="H55" s="440">
        <v>2.0000000000000001E-4</v>
      </c>
      <c r="I55" s="440">
        <v>-6.9999999999999999E-4</v>
      </c>
      <c r="J55" s="440">
        <v>-1.4E-3</v>
      </c>
      <c r="K55" s="440">
        <v>-2E-3</v>
      </c>
      <c r="L55" s="440">
        <v>-2.3999999999999998E-3</v>
      </c>
      <c r="M55" s="440">
        <v>-2.5999999999999999E-3</v>
      </c>
      <c r="N55" s="440">
        <v>-2.7000000000000001E-3</v>
      </c>
      <c r="O55" s="440">
        <v>-2.3999999999999998E-3</v>
      </c>
      <c r="P55" s="440">
        <v>-1.6999999999999999E-3</v>
      </c>
      <c r="Q55" s="440">
        <v>-6.9999999999999999E-4</v>
      </c>
      <c r="R55" s="440">
        <v>6.9999999999999999E-4</v>
      </c>
      <c r="S55" s="440">
        <v>2.5999999999999999E-3</v>
      </c>
      <c r="T55" s="440">
        <v>4.7000000000000002E-3</v>
      </c>
      <c r="U55" s="440">
        <v>7.0000000000000001E-3</v>
      </c>
      <c r="V55" s="440">
        <v>9.1999999999999998E-3</v>
      </c>
      <c r="W55" s="440">
        <v>1.1299999999999999E-2</v>
      </c>
      <c r="X55" s="440">
        <v>1.2999999999999999E-2</v>
      </c>
      <c r="Y55" s="440">
        <v>1.4200000000000001E-2</v>
      </c>
      <c r="Z55" s="440">
        <v>1.4800000000000001E-2</v>
      </c>
      <c r="AA55" s="440">
        <v>1.47E-2</v>
      </c>
      <c r="AB55" s="440">
        <v>1.4E-2</v>
      </c>
      <c r="AC55" s="440">
        <v>1.2999999999999999E-2</v>
      </c>
      <c r="AD55" s="440">
        <v>1.1900000000000001E-2</v>
      </c>
      <c r="AE55" s="440">
        <v>1.09E-2</v>
      </c>
      <c r="AF55" s="440">
        <v>1.0200000000000001E-2</v>
      </c>
      <c r="AG55" s="440">
        <v>9.9000000000000008E-3</v>
      </c>
      <c r="AH55" s="440">
        <v>1.0200000000000001E-2</v>
      </c>
      <c r="AI55" s="440">
        <v>1.09E-2</v>
      </c>
      <c r="AJ55" s="440">
        <v>1.2200000000000001E-2</v>
      </c>
      <c r="AK55" s="440">
        <v>1.37E-2</v>
      </c>
      <c r="AL55" s="440">
        <v>1.5100000000000001E-2</v>
      </c>
      <c r="AM55" s="440">
        <v>1.6299999999999999E-2</v>
      </c>
      <c r="AN55" s="440">
        <v>1.6899999999999998E-2</v>
      </c>
      <c r="AO55" s="440">
        <v>1.7000000000000001E-2</v>
      </c>
      <c r="AP55" s="440">
        <v>1.6400000000000001E-2</v>
      </c>
      <c r="AQ55" s="440">
        <v>1.55E-2</v>
      </c>
      <c r="AR55" s="440">
        <v>1.4500000000000001E-2</v>
      </c>
      <c r="AS55" s="440">
        <v>1.37E-2</v>
      </c>
      <c r="AT55" s="440">
        <v>1.32E-2</v>
      </c>
      <c r="AU55" s="440">
        <v>1.34E-2</v>
      </c>
      <c r="AV55" s="440">
        <v>1.41E-2</v>
      </c>
      <c r="AW55" s="440">
        <v>1.54E-2</v>
      </c>
      <c r="AX55" s="440">
        <v>1.7299999999999999E-2</v>
      </c>
      <c r="AY55" s="440">
        <v>1.9599999999999999E-2</v>
      </c>
      <c r="AZ55" s="440">
        <v>2.1899999999999999E-2</v>
      </c>
      <c r="BA55" s="440">
        <v>2.41E-2</v>
      </c>
      <c r="BB55" s="440">
        <v>2.58E-2</v>
      </c>
      <c r="BC55" s="440">
        <v>2.6800000000000001E-2</v>
      </c>
      <c r="BD55" s="440">
        <v>2.7099999999999999E-2</v>
      </c>
      <c r="BE55" s="440">
        <v>2.6599999999999999E-2</v>
      </c>
      <c r="BF55" s="440">
        <v>2.5399999999999999E-2</v>
      </c>
      <c r="BG55" s="440">
        <v>2.3599999999999999E-2</v>
      </c>
      <c r="BH55" s="440">
        <v>2.1399999999999999E-2</v>
      </c>
      <c r="BI55" s="440">
        <v>1.8800000000000001E-2</v>
      </c>
      <c r="BJ55" s="440">
        <v>1.6199999999999999E-2</v>
      </c>
      <c r="BK55" s="440">
        <v>1.3599999999999999E-2</v>
      </c>
      <c r="BL55" s="440">
        <v>1.11E-2</v>
      </c>
      <c r="BM55" s="440">
        <v>8.8999999999999999E-3</v>
      </c>
      <c r="BN55" s="440">
        <v>7.0000000000000001E-3</v>
      </c>
      <c r="BO55" s="36">
        <v>6.7999999999999996E-3</v>
      </c>
      <c r="BP55" s="36">
        <v>6.6E-3</v>
      </c>
      <c r="BQ55" s="36">
        <v>6.3E-3</v>
      </c>
      <c r="BR55" s="36">
        <v>6.0000000000000001E-3</v>
      </c>
      <c r="BS55" s="36">
        <v>5.7000000000000002E-3</v>
      </c>
      <c r="BT55" s="36">
        <v>5.4000000000000003E-3</v>
      </c>
      <c r="BU55" s="36">
        <v>5.1999999999999998E-3</v>
      </c>
      <c r="BV55" s="36">
        <v>5.1000000000000004E-3</v>
      </c>
      <c r="BW55" s="36">
        <v>5.3E-3</v>
      </c>
      <c r="BX55" s="36">
        <v>5.5999999999999999E-3</v>
      </c>
      <c r="BY55" s="36">
        <v>6.1000000000000004E-3</v>
      </c>
      <c r="BZ55" s="36">
        <v>6.7000000000000002E-3</v>
      </c>
      <c r="CA55" s="36">
        <v>7.4000000000000003E-3</v>
      </c>
      <c r="CB55" s="36">
        <v>8.2000000000000007E-3</v>
      </c>
      <c r="CC55" s="36">
        <v>8.8000000000000005E-3</v>
      </c>
      <c r="CD55" s="36">
        <v>9.2999999999999992E-3</v>
      </c>
      <c r="CE55" s="36">
        <v>9.5999999999999992E-3</v>
      </c>
      <c r="CF55" s="36">
        <v>9.9000000000000008E-3</v>
      </c>
      <c r="CG55" s="36">
        <v>0.01</v>
      </c>
      <c r="CH55" s="36">
        <v>0.01</v>
      </c>
      <c r="CI55" s="122"/>
      <c r="CJ55" s="122"/>
      <c r="CK55" s="122"/>
      <c r="CL55" s="122"/>
      <c r="CM55" s="122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  <c r="DB55" s="122"/>
      <c r="DC55" s="122"/>
      <c r="DD55" s="122"/>
      <c r="DE55" s="122"/>
    </row>
    <row r="56" spans="1:109">
      <c r="A56" s="47">
        <v>74</v>
      </c>
      <c r="B56" s="440">
        <v>1.04E-2</v>
      </c>
      <c r="C56" s="440">
        <v>8.6E-3</v>
      </c>
      <c r="D56" s="440">
        <v>6.7999999999999996E-3</v>
      </c>
      <c r="E56" s="440">
        <v>5.1000000000000004E-3</v>
      </c>
      <c r="F56" s="440">
        <v>3.3999999999999998E-3</v>
      </c>
      <c r="G56" s="440">
        <v>2E-3</v>
      </c>
      <c r="H56" s="440">
        <v>6.9999999999999999E-4</v>
      </c>
      <c r="I56" s="440">
        <v>-2.9999999999999997E-4</v>
      </c>
      <c r="J56" s="440">
        <v>-1.1000000000000001E-3</v>
      </c>
      <c r="K56" s="440">
        <v>-1.6999999999999999E-3</v>
      </c>
      <c r="L56" s="440">
        <v>-2.2000000000000001E-3</v>
      </c>
      <c r="M56" s="440">
        <v>-2.5999999999999999E-3</v>
      </c>
      <c r="N56" s="440">
        <v>-2.7000000000000001E-3</v>
      </c>
      <c r="O56" s="440">
        <v>-2.3999999999999998E-3</v>
      </c>
      <c r="P56" s="440">
        <v>-1.8E-3</v>
      </c>
      <c r="Q56" s="440">
        <v>-8.0000000000000004E-4</v>
      </c>
      <c r="R56" s="440">
        <v>6.9999999999999999E-4</v>
      </c>
      <c r="S56" s="440">
        <v>2.5000000000000001E-3</v>
      </c>
      <c r="T56" s="440">
        <v>4.7000000000000002E-3</v>
      </c>
      <c r="U56" s="440">
        <v>6.8999999999999999E-3</v>
      </c>
      <c r="V56" s="440">
        <v>9.1000000000000004E-3</v>
      </c>
      <c r="W56" s="440">
        <v>1.11E-2</v>
      </c>
      <c r="X56" s="440">
        <v>1.2800000000000001E-2</v>
      </c>
      <c r="Y56" s="440">
        <v>1.4E-2</v>
      </c>
      <c r="Z56" s="440">
        <v>1.4500000000000001E-2</v>
      </c>
      <c r="AA56" s="440">
        <v>1.43E-2</v>
      </c>
      <c r="AB56" s="440">
        <v>1.3599999999999999E-2</v>
      </c>
      <c r="AC56" s="440">
        <v>1.2500000000000001E-2</v>
      </c>
      <c r="AD56" s="440">
        <v>1.1299999999999999E-2</v>
      </c>
      <c r="AE56" s="440">
        <v>1.0200000000000001E-2</v>
      </c>
      <c r="AF56" s="440">
        <v>9.4000000000000004E-3</v>
      </c>
      <c r="AG56" s="440">
        <v>9.1000000000000004E-3</v>
      </c>
      <c r="AH56" s="440">
        <v>9.2999999999999992E-3</v>
      </c>
      <c r="AI56" s="440">
        <v>1.01E-2</v>
      </c>
      <c r="AJ56" s="440">
        <v>1.14E-2</v>
      </c>
      <c r="AK56" s="440">
        <v>1.29E-2</v>
      </c>
      <c r="AL56" s="440">
        <v>1.4500000000000001E-2</v>
      </c>
      <c r="AM56" s="440">
        <v>1.5800000000000002E-2</v>
      </c>
      <c r="AN56" s="440">
        <v>1.6500000000000001E-2</v>
      </c>
      <c r="AO56" s="440">
        <v>1.67E-2</v>
      </c>
      <c r="AP56" s="440">
        <v>1.6199999999999999E-2</v>
      </c>
      <c r="AQ56" s="440">
        <v>1.54E-2</v>
      </c>
      <c r="AR56" s="440">
        <v>1.44E-2</v>
      </c>
      <c r="AS56" s="440">
        <v>1.35E-2</v>
      </c>
      <c r="AT56" s="440">
        <v>1.2999999999999999E-2</v>
      </c>
      <c r="AU56" s="440">
        <v>1.3100000000000001E-2</v>
      </c>
      <c r="AV56" s="440">
        <v>1.37E-2</v>
      </c>
      <c r="AW56" s="440">
        <v>1.49E-2</v>
      </c>
      <c r="AX56" s="440">
        <v>1.67E-2</v>
      </c>
      <c r="AY56" s="440">
        <v>1.8800000000000001E-2</v>
      </c>
      <c r="AZ56" s="440">
        <v>2.1100000000000001E-2</v>
      </c>
      <c r="BA56" s="440">
        <v>2.3300000000000001E-2</v>
      </c>
      <c r="BB56" s="440">
        <v>2.5100000000000001E-2</v>
      </c>
      <c r="BC56" s="440">
        <v>2.63E-2</v>
      </c>
      <c r="BD56" s="440">
        <v>2.6700000000000002E-2</v>
      </c>
      <c r="BE56" s="440">
        <v>2.63E-2</v>
      </c>
      <c r="BF56" s="440">
        <v>2.52E-2</v>
      </c>
      <c r="BG56" s="440">
        <v>2.35E-2</v>
      </c>
      <c r="BH56" s="440">
        <v>2.1299999999999999E-2</v>
      </c>
      <c r="BI56" s="440">
        <v>1.8800000000000001E-2</v>
      </c>
      <c r="BJ56" s="440">
        <v>1.6199999999999999E-2</v>
      </c>
      <c r="BK56" s="440">
        <v>1.3599999999999999E-2</v>
      </c>
      <c r="BL56" s="440">
        <v>1.12E-2</v>
      </c>
      <c r="BM56" s="440">
        <v>8.9999999999999993E-3</v>
      </c>
      <c r="BN56" s="440">
        <v>7.1000000000000004E-3</v>
      </c>
      <c r="BO56" s="36">
        <v>7.1000000000000004E-3</v>
      </c>
      <c r="BP56" s="36">
        <v>7.0000000000000001E-3</v>
      </c>
      <c r="BQ56" s="36">
        <v>6.8999999999999999E-3</v>
      </c>
      <c r="BR56" s="36">
        <v>6.7000000000000002E-3</v>
      </c>
      <c r="BS56" s="36">
        <v>6.4000000000000003E-3</v>
      </c>
      <c r="BT56" s="36">
        <v>6.1999999999999998E-3</v>
      </c>
      <c r="BU56" s="36">
        <v>5.8999999999999999E-3</v>
      </c>
      <c r="BV56" s="36">
        <v>5.7999999999999996E-3</v>
      </c>
      <c r="BW56" s="36">
        <v>5.7999999999999996E-3</v>
      </c>
      <c r="BX56" s="36">
        <v>5.8999999999999999E-3</v>
      </c>
      <c r="BY56" s="36">
        <v>6.1999999999999998E-3</v>
      </c>
      <c r="BZ56" s="36">
        <v>6.7000000000000002E-3</v>
      </c>
      <c r="CA56" s="36">
        <v>7.4000000000000003E-3</v>
      </c>
      <c r="CB56" s="36">
        <v>8.0000000000000002E-3</v>
      </c>
      <c r="CC56" s="36">
        <v>8.6999999999999994E-3</v>
      </c>
      <c r="CD56" s="36">
        <v>9.1999999999999998E-3</v>
      </c>
      <c r="CE56" s="36">
        <v>9.5999999999999992E-3</v>
      </c>
      <c r="CF56" s="36">
        <v>9.7999999999999997E-3</v>
      </c>
      <c r="CG56" s="36">
        <v>0.01</v>
      </c>
      <c r="CH56" s="36">
        <v>0.01</v>
      </c>
      <c r="CI56" s="122"/>
      <c r="CJ56" s="122"/>
      <c r="CK56" s="122"/>
      <c r="CL56" s="122"/>
      <c r="CM56" s="122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  <c r="DB56" s="122"/>
      <c r="DC56" s="122"/>
      <c r="DD56" s="122"/>
      <c r="DE56" s="122"/>
    </row>
    <row r="57" spans="1:109">
      <c r="A57" s="47">
        <v>75</v>
      </c>
      <c r="B57" s="440">
        <v>1.0500000000000001E-2</v>
      </c>
      <c r="C57" s="440">
        <v>8.8000000000000005E-3</v>
      </c>
      <c r="D57" s="440">
        <v>7.1000000000000004E-3</v>
      </c>
      <c r="E57" s="440">
        <v>5.4000000000000003E-3</v>
      </c>
      <c r="F57" s="440">
        <v>3.8E-3</v>
      </c>
      <c r="G57" s="440">
        <v>2.3999999999999998E-3</v>
      </c>
      <c r="H57" s="440">
        <v>1.1999999999999999E-3</v>
      </c>
      <c r="I57" s="440">
        <v>1E-4</v>
      </c>
      <c r="J57" s="440">
        <v>-8.0000000000000004E-4</v>
      </c>
      <c r="K57" s="440">
        <v>-1.5E-3</v>
      </c>
      <c r="L57" s="440">
        <v>-2.0999999999999999E-3</v>
      </c>
      <c r="M57" s="440">
        <v>-2.5000000000000001E-3</v>
      </c>
      <c r="N57" s="440">
        <v>-2.7000000000000001E-3</v>
      </c>
      <c r="O57" s="440">
        <v>-2.3999999999999998E-3</v>
      </c>
      <c r="P57" s="440">
        <v>-1.8E-3</v>
      </c>
      <c r="Q57" s="440">
        <v>-6.9999999999999999E-4</v>
      </c>
      <c r="R57" s="440">
        <v>6.9999999999999999E-4</v>
      </c>
      <c r="S57" s="440">
        <v>2.5999999999999999E-3</v>
      </c>
      <c r="T57" s="440">
        <v>4.7000000000000002E-3</v>
      </c>
      <c r="U57" s="440">
        <v>6.8999999999999999E-3</v>
      </c>
      <c r="V57" s="440">
        <v>9.1000000000000004E-3</v>
      </c>
      <c r="W57" s="440">
        <v>1.11E-2</v>
      </c>
      <c r="X57" s="440">
        <v>1.2699999999999999E-2</v>
      </c>
      <c r="Y57" s="440">
        <v>1.38E-2</v>
      </c>
      <c r="Z57" s="440">
        <v>1.43E-2</v>
      </c>
      <c r="AA57" s="440">
        <v>1.4E-2</v>
      </c>
      <c r="AB57" s="440">
        <v>1.3299999999999999E-2</v>
      </c>
      <c r="AC57" s="440">
        <v>1.21E-2</v>
      </c>
      <c r="AD57" s="440">
        <v>1.0800000000000001E-2</v>
      </c>
      <c r="AE57" s="440">
        <v>9.5999999999999992E-3</v>
      </c>
      <c r="AF57" s="440">
        <v>8.6999999999999994E-3</v>
      </c>
      <c r="AG57" s="440">
        <v>8.3000000000000001E-3</v>
      </c>
      <c r="AH57" s="440">
        <v>8.5000000000000006E-3</v>
      </c>
      <c r="AI57" s="440">
        <v>9.1999999999999998E-3</v>
      </c>
      <c r="AJ57" s="440">
        <v>1.0500000000000001E-2</v>
      </c>
      <c r="AK57" s="440">
        <v>1.21E-2</v>
      </c>
      <c r="AL57" s="440">
        <v>1.37E-2</v>
      </c>
      <c r="AM57" s="440">
        <v>1.4999999999999999E-2</v>
      </c>
      <c r="AN57" s="440">
        <v>1.5900000000000001E-2</v>
      </c>
      <c r="AO57" s="440">
        <v>1.6199999999999999E-2</v>
      </c>
      <c r="AP57" s="440">
        <v>1.5800000000000002E-2</v>
      </c>
      <c r="AQ57" s="440">
        <v>1.5100000000000001E-2</v>
      </c>
      <c r="AR57" s="440">
        <v>1.41E-2</v>
      </c>
      <c r="AS57" s="440">
        <v>1.3299999999999999E-2</v>
      </c>
      <c r="AT57" s="440">
        <v>1.2800000000000001E-2</v>
      </c>
      <c r="AU57" s="440">
        <v>1.2800000000000001E-2</v>
      </c>
      <c r="AV57" s="440">
        <v>1.3299999999999999E-2</v>
      </c>
      <c r="AW57" s="440">
        <v>1.44E-2</v>
      </c>
      <c r="AX57" s="440">
        <v>1.61E-2</v>
      </c>
      <c r="AY57" s="440">
        <v>1.8100000000000002E-2</v>
      </c>
      <c r="AZ57" s="440">
        <v>2.0400000000000001E-2</v>
      </c>
      <c r="BA57" s="440">
        <v>2.2499999999999999E-2</v>
      </c>
      <c r="BB57" s="440">
        <v>2.4400000000000002E-2</v>
      </c>
      <c r="BC57" s="440">
        <v>2.5600000000000001E-2</v>
      </c>
      <c r="BD57" s="440">
        <v>2.6200000000000001E-2</v>
      </c>
      <c r="BE57" s="440">
        <v>2.5899999999999999E-2</v>
      </c>
      <c r="BF57" s="440">
        <v>2.4899999999999999E-2</v>
      </c>
      <c r="BG57" s="440">
        <v>2.3300000000000001E-2</v>
      </c>
      <c r="BH57" s="440">
        <v>2.1100000000000001E-2</v>
      </c>
      <c r="BI57" s="440">
        <v>1.8700000000000001E-2</v>
      </c>
      <c r="BJ57" s="440">
        <v>1.61E-2</v>
      </c>
      <c r="BK57" s="440">
        <v>1.35E-2</v>
      </c>
      <c r="BL57" s="440">
        <v>1.11E-2</v>
      </c>
      <c r="BM57" s="440">
        <v>8.9999999999999993E-3</v>
      </c>
      <c r="BN57" s="440">
        <v>7.0000000000000001E-3</v>
      </c>
      <c r="BO57" s="36">
        <v>7.1000000000000004E-3</v>
      </c>
      <c r="BP57" s="36">
        <v>7.1999999999999998E-3</v>
      </c>
      <c r="BQ57" s="36">
        <v>7.1999999999999998E-3</v>
      </c>
      <c r="BR57" s="36">
        <v>7.1000000000000004E-3</v>
      </c>
      <c r="BS57" s="36">
        <v>7.0000000000000001E-3</v>
      </c>
      <c r="BT57" s="36">
        <v>6.7999999999999996E-3</v>
      </c>
      <c r="BU57" s="36">
        <v>6.6E-3</v>
      </c>
      <c r="BV57" s="36">
        <v>6.4000000000000003E-3</v>
      </c>
      <c r="BW57" s="36">
        <v>6.3E-3</v>
      </c>
      <c r="BX57" s="36">
        <v>6.4000000000000003E-3</v>
      </c>
      <c r="BY57" s="36">
        <v>6.4999999999999997E-3</v>
      </c>
      <c r="BZ57" s="36">
        <v>6.8999999999999999E-3</v>
      </c>
      <c r="CA57" s="36">
        <v>7.4000000000000003E-3</v>
      </c>
      <c r="CB57" s="36">
        <v>8.0000000000000002E-3</v>
      </c>
      <c r="CC57" s="36">
        <v>8.6E-3</v>
      </c>
      <c r="CD57" s="36">
        <v>9.1000000000000004E-3</v>
      </c>
      <c r="CE57" s="36">
        <v>9.4999999999999998E-3</v>
      </c>
      <c r="CF57" s="36">
        <v>9.7999999999999997E-3</v>
      </c>
      <c r="CG57" s="36">
        <v>0.01</v>
      </c>
      <c r="CH57" s="36">
        <v>0.01</v>
      </c>
      <c r="CI57" s="122"/>
      <c r="CJ57" s="122"/>
      <c r="CK57" s="122"/>
      <c r="CL57" s="122"/>
      <c r="CM57" s="122"/>
      <c r="CN57" s="122"/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</row>
    <row r="58" spans="1:109">
      <c r="A58" s="47">
        <v>76</v>
      </c>
      <c r="B58" s="440">
        <v>1.0500000000000001E-2</v>
      </c>
      <c r="C58" s="440">
        <v>8.8999999999999999E-3</v>
      </c>
      <c r="D58" s="440">
        <v>7.1999999999999998E-3</v>
      </c>
      <c r="E58" s="440">
        <v>5.5999999999999999E-3</v>
      </c>
      <c r="F58" s="440">
        <v>4.1000000000000003E-3</v>
      </c>
      <c r="G58" s="440">
        <v>2.7000000000000001E-3</v>
      </c>
      <c r="H58" s="440">
        <v>1.5E-3</v>
      </c>
      <c r="I58" s="440">
        <v>4.0000000000000002E-4</v>
      </c>
      <c r="J58" s="440">
        <v>-5.9999999999999995E-4</v>
      </c>
      <c r="K58" s="440">
        <v>-1.4E-3</v>
      </c>
      <c r="L58" s="440">
        <v>-2E-3</v>
      </c>
      <c r="M58" s="440">
        <v>-2.3999999999999998E-3</v>
      </c>
      <c r="N58" s="440">
        <v>-2.5999999999999999E-3</v>
      </c>
      <c r="O58" s="440">
        <v>-2.3E-3</v>
      </c>
      <c r="P58" s="440">
        <v>-1.6000000000000001E-3</v>
      </c>
      <c r="Q58" s="440">
        <v>-5.9999999999999995E-4</v>
      </c>
      <c r="R58" s="440">
        <v>8.9999999999999998E-4</v>
      </c>
      <c r="S58" s="440">
        <v>2.8E-3</v>
      </c>
      <c r="T58" s="440">
        <v>4.7999999999999996E-3</v>
      </c>
      <c r="U58" s="440">
        <v>7.0000000000000001E-3</v>
      </c>
      <c r="V58" s="440">
        <v>9.1999999999999998E-3</v>
      </c>
      <c r="W58" s="440">
        <v>1.11E-2</v>
      </c>
      <c r="X58" s="440">
        <v>1.2699999999999999E-2</v>
      </c>
      <c r="Y58" s="440">
        <v>1.37E-2</v>
      </c>
      <c r="Z58" s="440">
        <v>1.41E-2</v>
      </c>
      <c r="AA58" s="440">
        <v>1.38E-2</v>
      </c>
      <c r="AB58" s="440">
        <v>1.2999999999999999E-2</v>
      </c>
      <c r="AC58" s="440">
        <v>1.18E-2</v>
      </c>
      <c r="AD58" s="440">
        <v>1.04E-2</v>
      </c>
      <c r="AE58" s="440">
        <v>9.1000000000000004E-3</v>
      </c>
      <c r="AF58" s="440">
        <v>8.2000000000000007E-3</v>
      </c>
      <c r="AG58" s="440">
        <v>7.6E-3</v>
      </c>
      <c r="AH58" s="440">
        <v>7.7000000000000002E-3</v>
      </c>
      <c r="AI58" s="440">
        <v>8.3999999999999995E-3</v>
      </c>
      <c r="AJ58" s="440">
        <v>9.5999999999999992E-3</v>
      </c>
      <c r="AK58" s="440">
        <v>1.11E-2</v>
      </c>
      <c r="AL58" s="440">
        <v>1.2699999999999999E-2</v>
      </c>
      <c r="AM58" s="440">
        <v>1.41E-2</v>
      </c>
      <c r="AN58" s="440">
        <v>1.5100000000000001E-2</v>
      </c>
      <c r="AO58" s="440">
        <v>1.54E-2</v>
      </c>
      <c r="AP58" s="440">
        <v>1.52E-2</v>
      </c>
      <c r="AQ58" s="440">
        <v>1.46E-2</v>
      </c>
      <c r="AR58" s="440">
        <v>1.37E-2</v>
      </c>
      <c r="AS58" s="440">
        <v>1.2999999999999999E-2</v>
      </c>
      <c r="AT58" s="440">
        <v>1.2500000000000001E-2</v>
      </c>
      <c r="AU58" s="440">
        <v>1.2500000000000001E-2</v>
      </c>
      <c r="AV58" s="440">
        <v>1.2999999999999999E-2</v>
      </c>
      <c r="AW58" s="440">
        <v>1.4E-2</v>
      </c>
      <c r="AX58" s="440">
        <v>1.5599999999999999E-2</v>
      </c>
      <c r="AY58" s="440">
        <v>1.7500000000000002E-2</v>
      </c>
      <c r="AZ58" s="440">
        <v>1.9699999999999999E-2</v>
      </c>
      <c r="BA58" s="440">
        <v>2.18E-2</v>
      </c>
      <c r="BB58" s="440">
        <v>2.3599999999999999E-2</v>
      </c>
      <c r="BC58" s="440">
        <v>2.5000000000000001E-2</v>
      </c>
      <c r="BD58" s="440">
        <v>2.5600000000000001E-2</v>
      </c>
      <c r="BE58" s="440">
        <v>2.5399999999999999E-2</v>
      </c>
      <c r="BF58" s="440">
        <v>2.4500000000000001E-2</v>
      </c>
      <c r="BG58" s="440">
        <v>2.29E-2</v>
      </c>
      <c r="BH58" s="440">
        <v>2.0799999999999999E-2</v>
      </c>
      <c r="BI58" s="440">
        <v>1.84E-2</v>
      </c>
      <c r="BJ58" s="440">
        <v>1.5900000000000001E-2</v>
      </c>
      <c r="BK58" s="440">
        <v>1.34E-2</v>
      </c>
      <c r="BL58" s="440">
        <v>1.0999999999999999E-2</v>
      </c>
      <c r="BM58" s="440">
        <v>8.8000000000000005E-3</v>
      </c>
      <c r="BN58" s="440">
        <v>6.7999999999999996E-3</v>
      </c>
      <c r="BO58" s="36">
        <v>7.0000000000000001E-3</v>
      </c>
      <c r="BP58" s="36">
        <v>7.1000000000000004E-3</v>
      </c>
      <c r="BQ58" s="36">
        <v>7.3000000000000001E-3</v>
      </c>
      <c r="BR58" s="36">
        <v>7.4000000000000003E-3</v>
      </c>
      <c r="BS58" s="36">
        <v>7.4000000000000003E-3</v>
      </c>
      <c r="BT58" s="36">
        <v>7.3000000000000001E-3</v>
      </c>
      <c r="BU58" s="36">
        <v>7.1999999999999998E-3</v>
      </c>
      <c r="BV58" s="36">
        <v>7.0000000000000001E-3</v>
      </c>
      <c r="BW58" s="36">
        <v>6.8999999999999999E-3</v>
      </c>
      <c r="BX58" s="36">
        <v>6.7999999999999996E-3</v>
      </c>
      <c r="BY58" s="36">
        <v>6.8999999999999999E-3</v>
      </c>
      <c r="BZ58" s="36">
        <v>7.1000000000000004E-3</v>
      </c>
      <c r="CA58" s="36">
        <v>7.4999999999999997E-3</v>
      </c>
      <c r="CB58" s="36">
        <v>8.0000000000000002E-3</v>
      </c>
      <c r="CC58" s="36">
        <v>8.5000000000000006E-3</v>
      </c>
      <c r="CD58" s="36">
        <v>9.1000000000000004E-3</v>
      </c>
      <c r="CE58" s="36">
        <v>9.4999999999999998E-3</v>
      </c>
      <c r="CF58" s="36">
        <v>9.7999999999999997E-3</v>
      </c>
      <c r="CG58" s="36">
        <v>0.01</v>
      </c>
      <c r="CH58" s="36">
        <v>0.01</v>
      </c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</row>
    <row r="59" spans="1:109">
      <c r="A59" s="47">
        <v>77</v>
      </c>
      <c r="B59" s="440">
        <v>1.0200000000000001E-2</v>
      </c>
      <c r="C59" s="440">
        <v>8.6999999999999994E-3</v>
      </c>
      <c r="D59" s="440">
        <v>7.1999999999999998E-3</v>
      </c>
      <c r="E59" s="440">
        <v>5.7000000000000002E-3</v>
      </c>
      <c r="F59" s="440">
        <v>4.1999999999999997E-3</v>
      </c>
      <c r="G59" s="440">
        <v>2.8E-3</v>
      </c>
      <c r="H59" s="440">
        <v>1.6000000000000001E-3</v>
      </c>
      <c r="I59" s="440">
        <v>5.0000000000000001E-4</v>
      </c>
      <c r="J59" s="440">
        <v>-4.0000000000000002E-4</v>
      </c>
      <c r="K59" s="440">
        <v>-1.1999999999999999E-3</v>
      </c>
      <c r="L59" s="440">
        <v>-1.9E-3</v>
      </c>
      <c r="M59" s="440">
        <v>-2.3E-3</v>
      </c>
      <c r="N59" s="440">
        <v>-2.3999999999999998E-3</v>
      </c>
      <c r="O59" s="440">
        <v>-2.0999999999999999E-3</v>
      </c>
      <c r="P59" s="440">
        <v>-1.4E-3</v>
      </c>
      <c r="Q59" s="440">
        <v>-2.9999999999999997E-4</v>
      </c>
      <c r="R59" s="440">
        <v>1.1999999999999999E-3</v>
      </c>
      <c r="S59" s="440">
        <v>3.0000000000000001E-3</v>
      </c>
      <c r="T59" s="440">
        <v>5.1000000000000004E-3</v>
      </c>
      <c r="U59" s="440">
        <v>7.1999999999999998E-3</v>
      </c>
      <c r="V59" s="440">
        <v>9.2999999999999992E-3</v>
      </c>
      <c r="W59" s="440">
        <v>1.12E-2</v>
      </c>
      <c r="X59" s="440">
        <v>1.2699999999999999E-2</v>
      </c>
      <c r="Y59" s="440">
        <v>1.37E-2</v>
      </c>
      <c r="Z59" s="440">
        <v>1.4E-2</v>
      </c>
      <c r="AA59" s="440">
        <v>1.37E-2</v>
      </c>
      <c r="AB59" s="440">
        <v>1.2800000000000001E-2</v>
      </c>
      <c r="AC59" s="440">
        <v>1.1599999999999999E-2</v>
      </c>
      <c r="AD59" s="440">
        <v>1.01E-2</v>
      </c>
      <c r="AE59" s="440">
        <v>8.8000000000000005E-3</v>
      </c>
      <c r="AF59" s="440">
        <v>7.7000000000000002E-3</v>
      </c>
      <c r="AG59" s="440">
        <v>7.1000000000000004E-3</v>
      </c>
      <c r="AH59" s="440">
        <v>7.0000000000000001E-3</v>
      </c>
      <c r="AI59" s="440">
        <v>7.6E-3</v>
      </c>
      <c r="AJ59" s="440">
        <v>8.6999999999999994E-3</v>
      </c>
      <c r="AK59" s="440">
        <v>1.01E-2</v>
      </c>
      <c r="AL59" s="440">
        <v>1.17E-2</v>
      </c>
      <c r="AM59" s="440">
        <v>1.3100000000000001E-2</v>
      </c>
      <c r="AN59" s="440">
        <v>1.41E-2</v>
      </c>
      <c r="AO59" s="440">
        <v>1.4500000000000001E-2</v>
      </c>
      <c r="AP59" s="440">
        <v>1.44E-2</v>
      </c>
      <c r="AQ59" s="440">
        <v>1.3899999999999999E-2</v>
      </c>
      <c r="AR59" s="440">
        <v>1.3100000000000001E-2</v>
      </c>
      <c r="AS59" s="440">
        <v>1.2500000000000001E-2</v>
      </c>
      <c r="AT59" s="440">
        <v>1.21E-2</v>
      </c>
      <c r="AU59" s="440">
        <v>1.21E-2</v>
      </c>
      <c r="AV59" s="440">
        <v>1.26E-2</v>
      </c>
      <c r="AW59" s="440">
        <v>1.3599999999999999E-2</v>
      </c>
      <c r="AX59" s="440">
        <v>1.5100000000000001E-2</v>
      </c>
      <c r="AY59" s="440">
        <v>1.7000000000000001E-2</v>
      </c>
      <c r="AZ59" s="440">
        <v>1.9E-2</v>
      </c>
      <c r="BA59" s="440">
        <v>2.1100000000000001E-2</v>
      </c>
      <c r="BB59" s="440">
        <v>2.29E-2</v>
      </c>
      <c r="BC59" s="440">
        <v>2.4199999999999999E-2</v>
      </c>
      <c r="BD59" s="440">
        <v>2.4899999999999999E-2</v>
      </c>
      <c r="BE59" s="440">
        <v>2.4799999999999999E-2</v>
      </c>
      <c r="BF59" s="440">
        <v>2.4E-2</v>
      </c>
      <c r="BG59" s="440">
        <v>2.2499999999999999E-2</v>
      </c>
      <c r="BH59" s="440">
        <v>2.0500000000000001E-2</v>
      </c>
      <c r="BI59" s="440">
        <v>1.8100000000000002E-2</v>
      </c>
      <c r="BJ59" s="440">
        <v>1.5699999999999999E-2</v>
      </c>
      <c r="BK59" s="440">
        <v>1.32E-2</v>
      </c>
      <c r="BL59" s="440">
        <v>1.0800000000000001E-2</v>
      </c>
      <c r="BM59" s="440">
        <v>8.6E-3</v>
      </c>
      <c r="BN59" s="440">
        <v>6.4999999999999997E-3</v>
      </c>
      <c r="BO59" s="36">
        <v>6.7000000000000002E-3</v>
      </c>
      <c r="BP59" s="36">
        <v>7.0000000000000001E-3</v>
      </c>
      <c r="BQ59" s="36">
        <v>7.1999999999999998E-3</v>
      </c>
      <c r="BR59" s="36">
        <v>7.4999999999999997E-3</v>
      </c>
      <c r="BS59" s="36">
        <v>7.6E-3</v>
      </c>
      <c r="BT59" s="36">
        <v>7.7000000000000002E-3</v>
      </c>
      <c r="BU59" s="36">
        <v>7.7000000000000002E-3</v>
      </c>
      <c r="BV59" s="36">
        <v>7.6E-3</v>
      </c>
      <c r="BW59" s="36">
        <v>7.4000000000000003E-3</v>
      </c>
      <c r="BX59" s="36">
        <v>7.3000000000000001E-3</v>
      </c>
      <c r="BY59" s="36">
        <v>7.3000000000000001E-3</v>
      </c>
      <c r="BZ59" s="36">
        <v>7.4000000000000003E-3</v>
      </c>
      <c r="CA59" s="36">
        <v>7.7000000000000002E-3</v>
      </c>
      <c r="CB59" s="36">
        <v>8.0999999999999996E-3</v>
      </c>
      <c r="CC59" s="36">
        <v>8.6E-3</v>
      </c>
      <c r="CD59" s="36">
        <v>8.9999999999999993E-3</v>
      </c>
      <c r="CE59" s="36">
        <v>9.4000000000000004E-3</v>
      </c>
      <c r="CF59" s="36">
        <v>9.7999999999999997E-3</v>
      </c>
      <c r="CG59" s="36">
        <v>9.9000000000000008E-3</v>
      </c>
      <c r="CH59" s="36">
        <v>0.01</v>
      </c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</row>
    <row r="60" spans="1:109">
      <c r="A60" s="47">
        <v>78</v>
      </c>
      <c r="B60" s="440">
        <v>9.7000000000000003E-3</v>
      </c>
      <c r="C60" s="440">
        <v>8.3000000000000001E-3</v>
      </c>
      <c r="D60" s="440">
        <v>6.8999999999999999E-3</v>
      </c>
      <c r="E60" s="440">
        <v>5.4999999999999997E-3</v>
      </c>
      <c r="F60" s="440">
        <v>4.1000000000000003E-3</v>
      </c>
      <c r="G60" s="440">
        <v>2.8E-3</v>
      </c>
      <c r="H60" s="440">
        <v>1.6000000000000001E-3</v>
      </c>
      <c r="I60" s="440">
        <v>5.0000000000000001E-4</v>
      </c>
      <c r="J60" s="440">
        <v>-4.0000000000000002E-4</v>
      </c>
      <c r="K60" s="440">
        <v>-1.1999999999999999E-3</v>
      </c>
      <c r="L60" s="440">
        <v>-1.8E-3</v>
      </c>
      <c r="M60" s="440">
        <v>-2.0999999999999999E-3</v>
      </c>
      <c r="N60" s="440">
        <v>-2.2000000000000001E-3</v>
      </c>
      <c r="O60" s="440">
        <v>-1.8E-3</v>
      </c>
      <c r="P60" s="440">
        <v>-1.1000000000000001E-3</v>
      </c>
      <c r="Q60" s="440">
        <v>1E-4</v>
      </c>
      <c r="R60" s="440">
        <v>1.5E-3</v>
      </c>
      <c r="S60" s="440">
        <v>3.3E-3</v>
      </c>
      <c r="T60" s="440">
        <v>5.3E-3</v>
      </c>
      <c r="U60" s="440">
        <v>7.4000000000000003E-3</v>
      </c>
      <c r="V60" s="440">
        <v>9.4999999999999998E-3</v>
      </c>
      <c r="W60" s="440">
        <v>1.1299999999999999E-2</v>
      </c>
      <c r="X60" s="440">
        <v>1.2800000000000001E-2</v>
      </c>
      <c r="Y60" s="440">
        <v>1.37E-2</v>
      </c>
      <c r="Z60" s="440">
        <v>1.4E-2</v>
      </c>
      <c r="AA60" s="440">
        <v>1.3599999999999999E-2</v>
      </c>
      <c r="AB60" s="440">
        <v>1.2699999999999999E-2</v>
      </c>
      <c r="AC60" s="440">
        <v>1.14E-2</v>
      </c>
      <c r="AD60" s="440">
        <v>9.9000000000000008E-3</v>
      </c>
      <c r="AE60" s="440">
        <v>8.5000000000000006E-3</v>
      </c>
      <c r="AF60" s="440">
        <v>7.3000000000000001E-3</v>
      </c>
      <c r="AG60" s="440">
        <v>6.6E-3</v>
      </c>
      <c r="AH60" s="440">
        <v>6.4000000000000003E-3</v>
      </c>
      <c r="AI60" s="440">
        <v>6.7999999999999996E-3</v>
      </c>
      <c r="AJ60" s="440">
        <v>7.7999999999999996E-3</v>
      </c>
      <c r="AK60" s="440">
        <v>9.1000000000000004E-3</v>
      </c>
      <c r="AL60" s="440">
        <v>1.06E-2</v>
      </c>
      <c r="AM60" s="440">
        <v>1.1900000000000001E-2</v>
      </c>
      <c r="AN60" s="440">
        <v>1.29E-2</v>
      </c>
      <c r="AO60" s="440">
        <v>1.34E-2</v>
      </c>
      <c r="AP60" s="440">
        <v>1.34E-2</v>
      </c>
      <c r="AQ60" s="440">
        <v>1.2999999999999999E-2</v>
      </c>
      <c r="AR60" s="440">
        <v>1.24E-2</v>
      </c>
      <c r="AS60" s="440">
        <v>1.1900000000000001E-2</v>
      </c>
      <c r="AT60" s="440">
        <v>1.1599999999999999E-2</v>
      </c>
      <c r="AU60" s="440">
        <v>1.1599999999999999E-2</v>
      </c>
      <c r="AV60" s="440">
        <v>1.2200000000000001E-2</v>
      </c>
      <c r="AW60" s="440">
        <v>1.32E-2</v>
      </c>
      <c r="AX60" s="440">
        <v>1.46E-2</v>
      </c>
      <c r="AY60" s="440">
        <v>1.6500000000000001E-2</v>
      </c>
      <c r="AZ60" s="440">
        <v>1.8499999999999999E-2</v>
      </c>
      <c r="BA60" s="440">
        <v>2.0400000000000001E-2</v>
      </c>
      <c r="BB60" s="440">
        <v>2.2200000000000001E-2</v>
      </c>
      <c r="BC60" s="440">
        <v>2.35E-2</v>
      </c>
      <c r="BD60" s="440">
        <v>2.4199999999999999E-2</v>
      </c>
      <c r="BE60" s="440">
        <v>2.41E-2</v>
      </c>
      <c r="BF60" s="440">
        <v>2.3300000000000001E-2</v>
      </c>
      <c r="BG60" s="440">
        <v>2.1899999999999999E-2</v>
      </c>
      <c r="BH60" s="440">
        <v>0.02</v>
      </c>
      <c r="BI60" s="440">
        <v>1.78E-2</v>
      </c>
      <c r="BJ60" s="440">
        <v>1.54E-2</v>
      </c>
      <c r="BK60" s="440">
        <v>1.29E-2</v>
      </c>
      <c r="BL60" s="440">
        <v>1.06E-2</v>
      </c>
      <c r="BM60" s="440">
        <v>8.3000000000000001E-3</v>
      </c>
      <c r="BN60" s="440">
        <v>6.1999999999999998E-3</v>
      </c>
      <c r="BO60" s="36">
        <v>6.4000000000000003E-3</v>
      </c>
      <c r="BP60" s="36">
        <v>6.7000000000000002E-3</v>
      </c>
      <c r="BQ60" s="36">
        <v>7.1000000000000004E-3</v>
      </c>
      <c r="BR60" s="36">
        <v>7.4000000000000003E-3</v>
      </c>
      <c r="BS60" s="36">
        <v>7.7000000000000002E-3</v>
      </c>
      <c r="BT60" s="36">
        <v>7.9000000000000008E-3</v>
      </c>
      <c r="BU60" s="36">
        <v>8.0000000000000002E-3</v>
      </c>
      <c r="BV60" s="36">
        <v>8.0000000000000002E-3</v>
      </c>
      <c r="BW60" s="36">
        <v>7.9000000000000008E-3</v>
      </c>
      <c r="BX60" s="36">
        <v>7.7999999999999996E-3</v>
      </c>
      <c r="BY60" s="36">
        <v>7.7000000000000002E-3</v>
      </c>
      <c r="BZ60" s="36">
        <v>7.7999999999999996E-3</v>
      </c>
      <c r="CA60" s="36">
        <v>8.0000000000000002E-3</v>
      </c>
      <c r="CB60" s="36">
        <v>8.2000000000000007E-3</v>
      </c>
      <c r="CC60" s="36">
        <v>8.6E-3</v>
      </c>
      <c r="CD60" s="36">
        <v>8.9999999999999993E-3</v>
      </c>
      <c r="CE60" s="36">
        <v>9.4000000000000004E-3</v>
      </c>
      <c r="CF60" s="36">
        <v>9.7000000000000003E-3</v>
      </c>
      <c r="CG60" s="36">
        <v>9.9000000000000008E-3</v>
      </c>
      <c r="CH60" s="36">
        <v>0.01</v>
      </c>
      <c r="CI60" s="122"/>
      <c r="CJ60" s="122"/>
      <c r="CK60" s="122"/>
      <c r="CL60" s="122"/>
      <c r="CM60" s="122"/>
      <c r="CN60" s="122"/>
      <c r="CO60" s="122"/>
      <c r="CP60" s="122"/>
      <c r="CQ60" s="122"/>
      <c r="CR60" s="122"/>
      <c r="CS60" s="122"/>
      <c r="CT60" s="122"/>
      <c r="CU60" s="122"/>
      <c r="CV60" s="122"/>
      <c r="CW60" s="122"/>
      <c r="CX60" s="122"/>
      <c r="CY60" s="122"/>
      <c r="CZ60" s="122"/>
      <c r="DA60" s="122"/>
      <c r="DB60" s="122"/>
      <c r="DC60" s="122"/>
      <c r="DD60" s="122"/>
      <c r="DE60" s="122"/>
    </row>
    <row r="61" spans="1:109">
      <c r="A61" s="47">
        <v>79</v>
      </c>
      <c r="B61" s="440">
        <v>9.1000000000000004E-3</v>
      </c>
      <c r="C61" s="440">
        <v>7.7999999999999996E-3</v>
      </c>
      <c r="D61" s="440">
        <v>6.4999999999999997E-3</v>
      </c>
      <c r="E61" s="440">
        <v>5.1999999999999998E-3</v>
      </c>
      <c r="F61" s="440">
        <v>3.8E-3</v>
      </c>
      <c r="G61" s="440">
        <v>2.5999999999999999E-3</v>
      </c>
      <c r="H61" s="440">
        <v>1.4E-3</v>
      </c>
      <c r="I61" s="440">
        <v>4.0000000000000002E-4</v>
      </c>
      <c r="J61" s="440">
        <v>-5.0000000000000001E-4</v>
      </c>
      <c r="K61" s="440">
        <v>-1.1999999999999999E-3</v>
      </c>
      <c r="L61" s="440">
        <v>-1.6999999999999999E-3</v>
      </c>
      <c r="M61" s="440">
        <v>-2E-3</v>
      </c>
      <c r="N61" s="440">
        <v>-1.9E-3</v>
      </c>
      <c r="O61" s="440">
        <v>-1.5E-3</v>
      </c>
      <c r="P61" s="440">
        <v>-6.9999999999999999E-4</v>
      </c>
      <c r="Q61" s="440">
        <v>5.0000000000000001E-4</v>
      </c>
      <c r="R61" s="440">
        <v>2E-3</v>
      </c>
      <c r="S61" s="440">
        <v>3.7000000000000002E-3</v>
      </c>
      <c r="T61" s="440">
        <v>5.7000000000000002E-3</v>
      </c>
      <c r="U61" s="440">
        <v>7.7000000000000002E-3</v>
      </c>
      <c r="V61" s="440">
        <v>9.7000000000000003E-3</v>
      </c>
      <c r="W61" s="440">
        <v>1.14E-2</v>
      </c>
      <c r="X61" s="440">
        <v>1.2800000000000001E-2</v>
      </c>
      <c r="Y61" s="440">
        <v>1.37E-2</v>
      </c>
      <c r="Z61" s="440">
        <v>1.4E-2</v>
      </c>
      <c r="AA61" s="440">
        <v>1.3599999999999999E-2</v>
      </c>
      <c r="AB61" s="440">
        <v>1.26E-2</v>
      </c>
      <c r="AC61" s="440">
        <v>1.1299999999999999E-2</v>
      </c>
      <c r="AD61" s="440">
        <v>9.7999999999999997E-3</v>
      </c>
      <c r="AE61" s="440">
        <v>8.3000000000000001E-3</v>
      </c>
      <c r="AF61" s="440">
        <v>7.0000000000000001E-3</v>
      </c>
      <c r="AG61" s="440">
        <v>6.1999999999999998E-3</v>
      </c>
      <c r="AH61" s="440">
        <v>5.8999999999999999E-3</v>
      </c>
      <c r="AI61" s="440">
        <v>6.1999999999999998E-3</v>
      </c>
      <c r="AJ61" s="440">
        <v>7.0000000000000001E-3</v>
      </c>
      <c r="AK61" s="440">
        <v>8.0999999999999996E-3</v>
      </c>
      <c r="AL61" s="440">
        <v>9.4000000000000004E-3</v>
      </c>
      <c r="AM61" s="440">
        <v>1.06E-2</v>
      </c>
      <c r="AN61" s="440">
        <v>1.1599999999999999E-2</v>
      </c>
      <c r="AO61" s="440">
        <v>1.21E-2</v>
      </c>
      <c r="AP61" s="440">
        <v>1.2200000000000001E-2</v>
      </c>
      <c r="AQ61" s="440">
        <v>1.1900000000000001E-2</v>
      </c>
      <c r="AR61" s="440">
        <v>1.14E-2</v>
      </c>
      <c r="AS61" s="440">
        <v>1.0999999999999999E-2</v>
      </c>
      <c r="AT61" s="440">
        <v>1.09E-2</v>
      </c>
      <c r="AU61" s="440">
        <v>1.0999999999999999E-2</v>
      </c>
      <c r="AV61" s="440">
        <v>1.1599999999999999E-2</v>
      </c>
      <c r="AW61" s="440">
        <v>1.2699999999999999E-2</v>
      </c>
      <c r="AX61" s="440">
        <v>1.41E-2</v>
      </c>
      <c r="AY61" s="440">
        <v>1.5900000000000001E-2</v>
      </c>
      <c r="AZ61" s="440">
        <v>1.7899999999999999E-2</v>
      </c>
      <c r="BA61" s="440">
        <v>1.9800000000000002E-2</v>
      </c>
      <c r="BB61" s="440">
        <v>2.1499999999999998E-2</v>
      </c>
      <c r="BC61" s="440">
        <v>2.2800000000000001E-2</v>
      </c>
      <c r="BD61" s="440">
        <v>2.3400000000000001E-2</v>
      </c>
      <c r="BE61" s="440">
        <v>2.3400000000000001E-2</v>
      </c>
      <c r="BF61" s="440">
        <v>2.2700000000000001E-2</v>
      </c>
      <c r="BG61" s="440">
        <v>2.1299999999999999E-2</v>
      </c>
      <c r="BH61" s="440">
        <v>1.95E-2</v>
      </c>
      <c r="BI61" s="440">
        <v>1.7399999999999999E-2</v>
      </c>
      <c r="BJ61" s="440">
        <v>1.4999999999999999E-2</v>
      </c>
      <c r="BK61" s="440">
        <v>1.26E-2</v>
      </c>
      <c r="BL61" s="440">
        <v>1.03E-2</v>
      </c>
      <c r="BM61" s="440">
        <v>8.0999999999999996E-3</v>
      </c>
      <c r="BN61" s="440">
        <v>5.8999999999999999E-3</v>
      </c>
      <c r="BO61" s="36">
        <v>6.1000000000000004E-3</v>
      </c>
      <c r="BP61" s="36">
        <v>6.4999999999999997E-3</v>
      </c>
      <c r="BQ61" s="36">
        <v>6.7999999999999996E-3</v>
      </c>
      <c r="BR61" s="36">
        <v>7.3000000000000001E-3</v>
      </c>
      <c r="BS61" s="36">
        <v>7.6E-3</v>
      </c>
      <c r="BT61" s="36">
        <v>8.0000000000000002E-3</v>
      </c>
      <c r="BU61" s="36">
        <v>8.2000000000000007E-3</v>
      </c>
      <c r="BV61" s="36">
        <v>8.3000000000000001E-3</v>
      </c>
      <c r="BW61" s="36">
        <v>8.3000000000000001E-3</v>
      </c>
      <c r="BX61" s="36">
        <v>8.2000000000000007E-3</v>
      </c>
      <c r="BY61" s="36">
        <v>8.0999999999999996E-3</v>
      </c>
      <c r="BZ61" s="36">
        <v>8.0999999999999996E-3</v>
      </c>
      <c r="CA61" s="36">
        <v>8.2000000000000007E-3</v>
      </c>
      <c r="CB61" s="36">
        <v>8.3999999999999995E-3</v>
      </c>
      <c r="CC61" s="36">
        <v>8.6999999999999994E-3</v>
      </c>
      <c r="CD61" s="36">
        <v>9.1000000000000004E-3</v>
      </c>
      <c r="CE61" s="36">
        <v>9.4000000000000004E-3</v>
      </c>
      <c r="CF61" s="36">
        <v>9.7000000000000003E-3</v>
      </c>
      <c r="CG61" s="36">
        <v>9.9000000000000008E-3</v>
      </c>
      <c r="CH61" s="36">
        <v>0.01</v>
      </c>
      <c r="CI61" s="122"/>
      <c r="CJ61" s="122"/>
      <c r="CK61" s="122"/>
      <c r="CL61" s="122"/>
      <c r="CM61" s="122"/>
      <c r="CN61" s="122"/>
      <c r="CO61" s="122"/>
      <c r="CP61" s="122"/>
      <c r="CQ61" s="122"/>
      <c r="CR61" s="122"/>
      <c r="CS61" s="122"/>
      <c r="CT61" s="122"/>
      <c r="CU61" s="122"/>
      <c r="CV61" s="122"/>
      <c r="CW61" s="122"/>
      <c r="CX61" s="122"/>
      <c r="CY61" s="122"/>
      <c r="CZ61" s="122"/>
      <c r="DA61" s="122"/>
      <c r="DB61" s="122"/>
      <c r="DC61" s="122"/>
      <c r="DD61" s="122"/>
      <c r="DE61" s="122"/>
    </row>
    <row r="62" spans="1:109">
      <c r="A62" s="47">
        <v>80</v>
      </c>
      <c r="B62" s="440">
        <v>8.3999999999999995E-3</v>
      </c>
      <c r="C62" s="440">
        <v>7.1999999999999998E-3</v>
      </c>
      <c r="D62" s="440">
        <v>5.8999999999999999E-3</v>
      </c>
      <c r="E62" s="440">
        <v>4.7000000000000002E-3</v>
      </c>
      <c r="F62" s="440">
        <v>3.3999999999999998E-3</v>
      </c>
      <c r="G62" s="440">
        <v>2.2000000000000001E-3</v>
      </c>
      <c r="H62" s="440">
        <v>1.1000000000000001E-3</v>
      </c>
      <c r="I62" s="440">
        <v>1E-4</v>
      </c>
      <c r="J62" s="440">
        <v>-6.9999999999999999E-4</v>
      </c>
      <c r="K62" s="440">
        <v>-1.2999999999999999E-3</v>
      </c>
      <c r="L62" s="440">
        <v>-1.6999999999999999E-3</v>
      </c>
      <c r="M62" s="440">
        <v>-1.8E-3</v>
      </c>
      <c r="N62" s="440">
        <v>-1.6000000000000001E-3</v>
      </c>
      <c r="O62" s="440">
        <v>-1.1000000000000001E-3</v>
      </c>
      <c r="P62" s="440">
        <v>-2.9999999999999997E-4</v>
      </c>
      <c r="Q62" s="440">
        <v>8.9999999999999998E-4</v>
      </c>
      <c r="R62" s="440">
        <v>2.3999999999999998E-3</v>
      </c>
      <c r="S62" s="440">
        <v>4.1000000000000003E-3</v>
      </c>
      <c r="T62" s="440">
        <v>6.1000000000000004E-3</v>
      </c>
      <c r="U62" s="440">
        <v>8.0000000000000002E-3</v>
      </c>
      <c r="V62" s="440">
        <v>9.9000000000000008E-3</v>
      </c>
      <c r="W62" s="440">
        <v>1.1599999999999999E-2</v>
      </c>
      <c r="X62" s="440">
        <v>1.29E-2</v>
      </c>
      <c r="Y62" s="440">
        <v>1.38E-2</v>
      </c>
      <c r="Z62" s="440">
        <v>1.4E-2</v>
      </c>
      <c r="AA62" s="440">
        <v>1.35E-2</v>
      </c>
      <c r="AB62" s="440">
        <v>1.26E-2</v>
      </c>
      <c r="AC62" s="440">
        <v>1.12E-2</v>
      </c>
      <c r="AD62" s="440">
        <v>9.7000000000000003E-3</v>
      </c>
      <c r="AE62" s="440">
        <v>8.2000000000000007E-3</v>
      </c>
      <c r="AF62" s="440">
        <v>6.8999999999999999E-3</v>
      </c>
      <c r="AG62" s="440">
        <v>5.8999999999999999E-3</v>
      </c>
      <c r="AH62" s="440">
        <v>5.4999999999999997E-3</v>
      </c>
      <c r="AI62" s="440">
        <v>5.5999999999999999E-3</v>
      </c>
      <c r="AJ62" s="440">
        <v>6.1999999999999998E-3</v>
      </c>
      <c r="AK62" s="440">
        <v>7.1000000000000004E-3</v>
      </c>
      <c r="AL62" s="440">
        <v>8.2000000000000007E-3</v>
      </c>
      <c r="AM62" s="440">
        <v>9.2999999999999992E-3</v>
      </c>
      <c r="AN62" s="440">
        <v>1.0200000000000001E-2</v>
      </c>
      <c r="AO62" s="440">
        <v>1.0699999999999999E-2</v>
      </c>
      <c r="AP62" s="440">
        <v>1.0800000000000001E-2</v>
      </c>
      <c r="AQ62" s="440">
        <v>1.06E-2</v>
      </c>
      <c r="AR62" s="440">
        <v>1.03E-2</v>
      </c>
      <c r="AS62" s="440">
        <v>1.01E-2</v>
      </c>
      <c r="AT62" s="440">
        <v>0.01</v>
      </c>
      <c r="AU62" s="440">
        <v>1.03E-2</v>
      </c>
      <c r="AV62" s="440">
        <v>1.0999999999999999E-2</v>
      </c>
      <c r="AW62" s="440">
        <v>1.21E-2</v>
      </c>
      <c r="AX62" s="440">
        <v>1.3599999999999999E-2</v>
      </c>
      <c r="AY62" s="440">
        <v>1.54E-2</v>
      </c>
      <c r="AZ62" s="440">
        <v>1.7299999999999999E-2</v>
      </c>
      <c r="BA62" s="440">
        <v>1.9199999999999998E-2</v>
      </c>
      <c r="BB62" s="440">
        <v>2.0799999999999999E-2</v>
      </c>
      <c r="BC62" s="440">
        <v>2.1999999999999999E-2</v>
      </c>
      <c r="BD62" s="440">
        <v>2.2599999999999999E-2</v>
      </c>
      <c r="BE62" s="440">
        <v>2.2599999999999999E-2</v>
      </c>
      <c r="BF62" s="440">
        <v>2.1999999999999999E-2</v>
      </c>
      <c r="BG62" s="440">
        <v>2.07E-2</v>
      </c>
      <c r="BH62" s="440">
        <v>1.9E-2</v>
      </c>
      <c r="BI62" s="440">
        <v>1.6899999999999998E-2</v>
      </c>
      <c r="BJ62" s="440">
        <v>1.46E-2</v>
      </c>
      <c r="BK62" s="440">
        <v>1.23E-2</v>
      </c>
      <c r="BL62" s="440">
        <v>0.01</v>
      </c>
      <c r="BM62" s="440">
        <v>7.7999999999999996E-3</v>
      </c>
      <c r="BN62" s="440">
        <v>5.5999999999999999E-3</v>
      </c>
      <c r="BO62" s="36">
        <v>5.7999999999999996E-3</v>
      </c>
      <c r="BP62" s="36">
        <v>6.1999999999999998E-3</v>
      </c>
      <c r="BQ62" s="36">
        <v>6.6E-3</v>
      </c>
      <c r="BR62" s="36">
        <v>7.1000000000000004E-3</v>
      </c>
      <c r="BS62" s="36">
        <v>7.4999999999999997E-3</v>
      </c>
      <c r="BT62" s="36">
        <v>7.9000000000000008E-3</v>
      </c>
      <c r="BU62" s="36">
        <v>8.3000000000000001E-3</v>
      </c>
      <c r="BV62" s="36">
        <v>8.5000000000000006E-3</v>
      </c>
      <c r="BW62" s="36">
        <v>8.6E-3</v>
      </c>
      <c r="BX62" s="36">
        <v>8.5000000000000006E-3</v>
      </c>
      <c r="BY62" s="36">
        <v>8.3999999999999995E-3</v>
      </c>
      <c r="BZ62" s="36">
        <v>8.3999999999999995E-3</v>
      </c>
      <c r="CA62" s="36">
        <v>8.3999999999999995E-3</v>
      </c>
      <c r="CB62" s="36">
        <v>8.6E-3</v>
      </c>
      <c r="CC62" s="36">
        <v>8.8999999999999999E-3</v>
      </c>
      <c r="CD62" s="36">
        <v>9.1000000000000004E-3</v>
      </c>
      <c r="CE62" s="36">
        <v>9.4999999999999998E-3</v>
      </c>
      <c r="CF62" s="36">
        <v>9.7000000000000003E-3</v>
      </c>
      <c r="CG62" s="36">
        <v>9.9000000000000008E-3</v>
      </c>
      <c r="CH62" s="36">
        <v>0.01</v>
      </c>
      <c r="CI62" s="122"/>
      <c r="CJ62" s="122"/>
      <c r="CK62" s="122"/>
      <c r="CL62" s="122"/>
      <c r="CM62" s="122"/>
      <c r="CN62" s="122"/>
      <c r="CO62" s="122"/>
      <c r="CP62" s="122"/>
      <c r="CQ62" s="122"/>
      <c r="CR62" s="122"/>
      <c r="CS62" s="122"/>
      <c r="CT62" s="122"/>
      <c r="CU62" s="122"/>
      <c r="CV62" s="122"/>
      <c r="CW62" s="122"/>
      <c r="CX62" s="122"/>
      <c r="CY62" s="122"/>
      <c r="CZ62" s="122"/>
      <c r="DA62" s="122"/>
      <c r="DB62" s="122"/>
      <c r="DC62" s="122"/>
      <c r="DD62" s="122"/>
      <c r="DE62" s="122"/>
    </row>
    <row r="63" spans="1:109">
      <c r="A63" s="47">
        <v>81</v>
      </c>
      <c r="B63" s="440">
        <v>7.7000000000000002E-3</v>
      </c>
      <c r="C63" s="440">
        <v>6.4999999999999997E-3</v>
      </c>
      <c r="D63" s="440">
        <v>5.3E-3</v>
      </c>
      <c r="E63" s="440">
        <v>4.0000000000000001E-3</v>
      </c>
      <c r="F63" s="440">
        <v>2.8E-3</v>
      </c>
      <c r="G63" s="440">
        <v>1.6999999999999999E-3</v>
      </c>
      <c r="H63" s="440">
        <v>5.9999999999999995E-4</v>
      </c>
      <c r="I63" s="440">
        <v>-2.9999999999999997E-4</v>
      </c>
      <c r="J63" s="440">
        <v>-1E-3</v>
      </c>
      <c r="K63" s="440">
        <v>-1.5E-3</v>
      </c>
      <c r="L63" s="440">
        <v>-1.6999999999999999E-3</v>
      </c>
      <c r="M63" s="440">
        <v>-1.6999999999999999E-3</v>
      </c>
      <c r="N63" s="440">
        <v>-1.4E-3</v>
      </c>
      <c r="O63" s="440">
        <v>-8.0000000000000004E-4</v>
      </c>
      <c r="P63" s="440">
        <v>2.0000000000000001E-4</v>
      </c>
      <c r="Q63" s="440">
        <v>1.4E-3</v>
      </c>
      <c r="R63" s="440">
        <v>2.8999999999999998E-3</v>
      </c>
      <c r="S63" s="440">
        <v>4.5999999999999999E-3</v>
      </c>
      <c r="T63" s="440">
        <v>6.4999999999999997E-3</v>
      </c>
      <c r="U63" s="440">
        <v>8.3999999999999995E-3</v>
      </c>
      <c r="V63" s="440">
        <v>1.0200000000000001E-2</v>
      </c>
      <c r="W63" s="440">
        <v>1.18E-2</v>
      </c>
      <c r="X63" s="440">
        <v>1.3100000000000001E-2</v>
      </c>
      <c r="Y63" s="440">
        <v>1.38E-2</v>
      </c>
      <c r="Z63" s="440">
        <v>1.4E-2</v>
      </c>
      <c r="AA63" s="440">
        <v>1.35E-2</v>
      </c>
      <c r="AB63" s="440">
        <v>1.26E-2</v>
      </c>
      <c r="AC63" s="440">
        <v>1.12E-2</v>
      </c>
      <c r="AD63" s="440">
        <v>9.7000000000000003E-3</v>
      </c>
      <c r="AE63" s="440">
        <v>8.0999999999999996E-3</v>
      </c>
      <c r="AF63" s="440">
        <v>6.7999999999999996E-3</v>
      </c>
      <c r="AG63" s="440">
        <v>5.7000000000000002E-3</v>
      </c>
      <c r="AH63" s="440">
        <v>5.1000000000000004E-3</v>
      </c>
      <c r="AI63" s="440">
        <v>5.0000000000000001E-3</v>
      </c>
      <c r="AJ63" s="440">
        <v>5.4000000000000003E-3</v>
      </c>
      <c r="AK63" s="440">
        <v>6.1000000000000004E-3</v>
      </c>
      <c r="AL63" s="440">
        <v>7.1000000000000004E-3</v>
      </c>
      <c r="AM63" s="440">
        <v>8.0000000000000002E-3</v>
      </c>
      <c r="AN63" s="440">
        <v>8.6999999999999994E-3</v>
      </c>
      <c r="AO63" s="440">
        <v>9.1999999999999998E-3</v>
      </c>
      <c r="AP63" s="440">
        <v>9.2999999999999992E-3</v>
      </c>
      <c r="AQ63" s="440">
        <v>9.1999999999999998E-3</v>
      </c>
      <c r="AR63" s="440">
        <v>8.9999999999999993E-3</v>
      </c>
      <c r="AS63" s="440">
        <v>8.8999999999999999E-3</v>
      </c>
      <c r="AT63" s="440">
        <v>8.9999999999999993E-3</v>
      </c>
      <c r="AU63" s="440">
        <v>9.4000000000000004E-3</v>
      </c>
      <c r="AV63" s="440">
        <v>1.0200000000000001E-2</v>
      </c>
      <c r="AW63" s="440">
        <v>1.14E-2</v>
      </c>
      <c r="AX63" s="440">
        <v>1.29E-2</v>
      </c>
      <c r="AY63" s="440">
        <v>1.47E-2</v>
      </c>
      <c r="AZ63" s="440">
        <v>1.66E-2</v>
      </c>
      <c r="BA63" s="440">
        <v>1.8499999999999999E-2</v>
      </c>
      <c r="BB63" s="440">
        <v>2.01E-2</v>
      </c>
      <c r="BC63" s="440">
        <v>2.12E-2</v>
      </c>
      <c r="BD63" s="440">
        <v>2.18E-2</v>
      </c>
      <c r="BE63" s="440">
        <v>2.18E-2</v>
      </c>
      <c r="BF63" s="440">
        <v>2.12E-2</v>
      </c>
      <c r="BG63" s="440">
        <v>0.02</v>
      </c>
      <c r="BH63" s="440">
        <v>1.84E-2</v>
      </c>
      <c r="BI63" s="440">
        <v>1.6400000000000001E-2</v>
      </c>
      <c r="BJ63" s="440">
        <v>1.4200000000000001E-2</v>
      </c>
      <c r="BK63" s="440">
        <v>1.1900000000000001E-2</v>
      </c>
      <c r="BL63" s="440">
        <v>9.7000000000000003E-3</v>
      </c>
      <c r="BM63" s="440">
        <v>7.4999999999999997E-3</v>
      </c>
      <c r="BN63" s="440">
        <v>5.3E-3</v>
      </c>
      <c r="BO63" s="36">
        <v>5.4999999999999997E-3</v>
      </c>
      <c r="BP63" s="36">
        <v>5.8999999999999999E-3</v>
      </c>
      <c r="BQ63" s="36">
        <v>6.3E-3</v>
      </c>
      <c r="BR63" s="36">
        <v>6.7999999999999996E-3</v>
      </c>
      <c r="BS63" s="36">
        <v>7.3000000000000001E-3</v>
      </c>
      <c r="BT63" s="36">
        <v>7.7999999999999996E-3</v>
      </c>
      <c r="BU63" s="36">
        <v>8.3000000000000001E-3</v>
      </c>
      <c r="BV63" s="36">
        <v>8.6E-3</v>
      </c>
      <c r="BW63" s="36">
        <v>8.6999999999999994E-3</v>
      </c>
      <c r="BX63" s="36">
        <v>8.6999999999999994E-3</v>
      </c>
      <c r="BY63" s="36">
        <v>8.6999999999999994E-3</v>
      </c>
      <c r="BZ63" s="36">
        <v>8.6E-3</v>
      </c>
      <c r="CA63" s="36">
        <v>8.6999999999999994E-3</v>
      </c>
      <c r="CB63" s="36">
        <v>8.8000000000000005E-3</v>
      </c>
      <c r="CC63" s="36">
        <v>8.9999999999999993E-3</v>
      </c>
      <c r="CD63" s="36">
        <v>9.1999999999999998E-3</v>
      </c>
      <c r="CE63" s="36">
        <v>9.4999999999999998E-3</v>
      </c>
      <c r="CF63" s="36">
        <v>9.7999999999999997E-3</v>
      </c>
      <c r="CG63" s="36">
        <v>9.9000000000000008E-3</v>
      </c>
      <c r="CH63" s="36">
        <v>0.01</v>
      </c>
      <c r="CI63" s="122"/>
      <c r="CJ63" s="122"/>
      <c r="CK63" s="122"/>
      <c r="CL63" s="122"/>
      <c r="CM63" s="122"/>
      <c r="CN63" s="122"/>
      <c r="CO63" s="122"/>
      <c r="CP63" s="122"/>
      <c r="CQ63" s="122"/>
      <c r="CR63" s="122"/>
      <c r="CS63" s="122"/>
      <c r="CT63" s="122"/>
      <c r="CU63" s="122"/>
      <c r="CV63" s="122"/>
      <c r="CW63" s="122"/>
      <c r="CX63" s="122"/>
      <c r="CY63" s="122"/>
      <c r="CZ63" s="122"/>
      <c r="DA63" s="122"/>
      <c r="DB63" s="122"/>
      <c r="DC63" s="122"/>
      <c r="DD63" s="122"/>
      <c r="DE63" s="122"/>
    </row>
    <row r="64" spans="1:109">
      <c r="A64" s="47">
        <v>82</v>
      </c>
      <c r="B64" s="440">
        <v>6.7999999999999996E-3</v>
      </c>
      <c r="C64" s="440">
        <v>5.5999999999999999E-3</v>
      </c>
      <c r="D64" s="440">
        <v>4.4999999999999997E-3</v>
      </c>
      <c r="E64" s="440">
        <v>3.3E-3</v>
      </c>
      <c r="F64" s="440">
        <v>2.0999999999999999E-3</v>
      </c>
      <c r="G64" s="440">
        <v>1E-3</v>
      </c>
      <c r="H64" s="440">
        <v>0</v>
      </c>
      <c r="I64" s="440">
        <v>-8.0000000000000004E-4</v>
      </c>
      <c r="J64" s="440">
        <v>-1.4E-3</v>
      </c>
      <c r="K64" s="440">
        <v>-1.8E-3</v>
      </c>
      <c r="L64" s="440">
        <v>-1.9E-3</v>
      </c>
      <c r="M64" s="440">
        <v>-1.6999999999999999E-3</v>
      </c>
      <c r="N64" s="440">
        <v>-1.1999999999999999E-3</v>
      </c>
      <c r="O64" s="440">
        <v>-4.0000000000000002E-4</v>
      </c>
      <c r="P64" s="440">
        <v>5.9999999999999995E-4</v>
      </c>
      <c r="Q64" s="440">
        <v>1.9E-3</v>
      </c>
      <c r="R64" s="440">
        <v>3.3999999999999998E-3</v>
      </c>
      <c r="S64" s="440">
        <v>5.1000000000000004E-3</v>
      </c>
      <c r="T64" s="440">
        <v>6.8999999999999999E-3</v>
      </c>
      <c r="U64" s="440">
        <v>8.8000000000000005E-3</v>
      </c>
      <c r="V64" s="440">
        <v>1.0500000000000001E-2</v>
      </c>
      <c r="W64" s="440">
        <v>1.2E-2</v>
      </c>
      <c r="X64" s="440">
        <v>1.32E-2</v>
      </c>
      <c r="Y64" s="440">
        <v>1.3899999999999999E-2</v>
      </c>
      <c r="Z64" s="440">
        <v>1.4E-2</v>
      </c>
      <c r="AA64" s="440">
        <v>1.35E-2</v>
      </c>
      <c r="AB64" s="440">
        <v>1.26E-2</v>
      </c>
      <c r="AC64" s="440">
        <v>1.1299999999999999E-2</v>
      </c>
      <c r="AD64" s="440">
        <v>9.7000000000000003E-3</v>
      </c>
      <c r="AE64" s="440">
        <v>8.2000000000000007E-3</v>
      </c>
      <c r="AF64" s="440">
        <v>6.7000000000000002E-3</v>
      </c>
      <c r="AG64" s="440">
        <v>5.5999999999999999E-3</v>
      </c>
      <c r="AH64" s="440">
        <v>4.8999999999999998E-3</v>
      </c>
      <c r="AI64" s="440">
        <v>4.5999999999999999E-3</v>
      </c>
      <c r="AJ64" s="440">
        <v>4.7000000000000002E-3</v>
      </c>
      <c r="AK64" s="440">
        <v>5.1999999999999998E-3</v>
      </c>
      <c r="AL64" s="440">
        <v>5.8999999999999999E-3</v>
      </c>
      <c r="AM64" s="440">
        <v>6.6E-3</v>
      </c>
      <c r="AN64" s="440">
        <v>7.1999999999999998E-3</v>
      </c>
      <c r="AO64" s="440">
        <v>7.6E-3</v>
      </c>
      <c r="AP64" s="440">
        <v>7.7999999999999996E-3</v>
      </c>
      <c r="AQ64" s="440">
        <v>7.7999999999999996E-3</v>
      </c>
      <c r="AR64" s="440">
        <v>7.7000000000000002E-3</v>
      </c>
      <c r="AS64" s="440">
        <v>7.7000000000000002E-3</v>
      </c>
      <c r="AT64" s="440">
        <v>7.9000000000000008E-3</v>
      </c>
      <c r="AU64" s="440">
        <v>8.3999999999999995E-3</v>
      </c>
      <c r="AV64" s="440">
        <v>9.2999999999999992E-3</v>
      </c>
      <c r="AW64" s="440">
        <v>1.0500000000000001E-2</v>
      </c>
      <c r="AX64" s="440">
        <v>1.2200000000000001E-2</v>
      </c>
      <c r="AY64" s="440">
        <v>1.4E-2</v>
      </c>
      <c r="AZ64" s="440">
        <v>1.5900000000000001E-2</v>
      </c>
      <c r="BA64" s="440">
        <v>1.78E-2</v>
      </c>
      <c r="BB64" s="440">
        <v>1.9300000000000001E-2</v>
      </c>
      <c r="BC64" s="440">
        <v>2.0400000000000001E-2</v>
      </c>
      <c r="BD64" s="440">
        <v>2.1000000000000001E-2</v>
      </c>
      <c r="BE64" s="440">
        <v>2.1000000000000001E-2</v>
      </c>
      <c r="BF64" s="440">
        <v>2.0400000000000001E-2</v>
      </c>
      <c r="BG64" s="440">
        <v>1.9300000000000001E-2</v>
      </c>
      <c r="BH64" s="440">
        <v>1.77E-2</v>
      </c>
      <c r="BI64" s="440">
        <v>1.5800000000000002E-2</v>
      </c>
      <c r="BJ64" s="440">
        <v>1.37E-2</v>
      </c>
      <c r="BK64" s="440">
        <v>1.15E-2</v>
      </c>
      <c r="BL64" s="440">
        <v>9.2999999999999992E-3</v>
      </c>
      <c r="BM64" s="440">
        <v>7.1999999999999998E-3</v>
      </c>
      <c r="BN64" s="440">
        <v>5.1000000000000004E-3</v>
      </c>
      <c r="BO64" s="36">
        <v>5.3E-3</v>
      </c>
      <c r="BP64" s="36">
        <v>5.5999999999999999E-3</v>
      </c>
      <c r="BQ64" s="36">
        <v>6.0000000000000001E-3</v>
      </c>
      <c r="BR64" s="36">
        <v>6.6E-3</v>
      </c>
      <c r="BS64" s="36">
        <v>7.1000000000000004E-3</v>
      </c>
      <c r="BT64" s="36">
        <v>7.7000000000000002E-3</v>
      </c>
      <c r="BU64" s="36">
        <v>8.2000000000000007E-3</v>
      </c>
      <c r="BV64" s="36">
        <v>8.6E-3</v>
      </c>
      <c r="BW64" s="36">
        <v>8.8000000000000005E-3</v>
      </c>
      <c r="BX64" s="36">
        <v>8.8999999999999999E-3</v>
      </c>
      <c r="BY64" s="36">
        <v>8.8999999999999999E-3</v>
      </c>
      <c r="BZ64" s="36">
        <v>8.8000000000000005E-3</v>
      </c>
      <c r="CA64" s="36">
        <v>8.8999999999999999E-3</v>
      </c>
      <c r="CB64" s="36">
        <v>8.8999999999999999E-3</v>
      </c>
      <c r="CC64" s="36">
        <v>9.1000000000000004E-3</v>
      </c>
      <c r="CD64" s="36">
        <v>9.2999999999999992E-3</v>
      </c>
      <c r="CE64" s="36">
        <v>9.5999999999999992E-3</v>
      </c>
      <c r="CF64" s="36">
        <v>9.7999999999999997E-3</v>
      </c>
      <c r="CG64" s="36">
        <v>9.9000000000000008E-3</v>
      </c>
      <c r="CH64" s="36">
        <v>0.01</v>
      </c>
      <c r="CI64" s="122"/>
      <c r="CJ64" s="122"/>
      <c r="CK64" s="122"/>
      <c r="CL64" s="122"/>
      <c r="CM64" s="122"/>
      <c r="CN64" s="122"/>
      <c r="CO64" s="122"/>
      <c r="CP64" s="122"/>
      <c r="CQ64" s="122"/>
      <c r="CR64" s="122"/>
      <c r="CS64" s="122"/>
      <c r="CT64" s="122"/>
      <c r="CU64" s="122"/>
      <c r="CV64" s="122"/>
      <c r="CW64" s="122"/>
      <c r="CX64" s="122"/>
      <c r="CY64" s="122"/>
      <c r="CZ64" s="122"/>
      <c r="DA64" s="122"/>
      <c r="DB64" s="122"/>
      <c r="DC64" s="122"/>
      <c r="DD64" s="122"/>
      <c r="DE64" s="122"/>
    </row>
    <row r="65" spans="1:109">
      <c r="A65" s="47">
        <v>83</v>
      </c>
      <c r="B65" s="440">
        <v>5.8999999999999999E-3</v>
      </c>
      <c r="C65" s="440">
        <v>4.7000000000000002E-3</v>
      </c>
      <c r="D65" s="440">
        <v>3.5999999999999999E-3</v>
      </c>
      <c r="E65" s="440">
        <v>2.3999999999999998E-3</v>
      </c>
      <c r="F65" s="440">
        <v>1.2999999999999999E-3</v>
      </c>
      <c r="G65" s="440">
        <v>2.0000000000000001E-4</v>
      </c>
      <c r="H65" s="440">
        <v>-6.9999999999999999E-4</v>
      </c>
      <c r="I65" s="440">
        <v>-1.4E-3</v>
      </c>
      <c r="J65" s="440">
        <v>-1.9E-3</v>
      </c>
      <c r="K65" s="440">
        <v>-2.0999999999999999E-3</v>
      </c>
      <c r="L65" s="440">
        <v>-2.0999999999999999E-3</v>
      </c>
      <c r="M65" s="440">
        <v>-1.6999999999999999E-3</v>
      </c>
      <c r="N65" s="440">
        <v>-1.1000000000000001E-3</v>
      </c>
      <c r="O65" s="440">
        <v>-2.0000000000000001E-4</v>
      </c>
      <c r="P65" s="440">
        <v>1E-3</v>
      </c>
      <c r="Q65" s="440">
        <v>2.3999999999999998E-3</v>
      </c>
      <c r="R65" s="440">
        <v>3.8999999999999998E-3</v>
      </c>
      <c r="S65" s="440">
        <v>5.5999999999999999E-3</v>
      </c>
      <c r="T65" s="440">
        <v>7.4000000000000003E-3</v>
      </c>
      <c r="U65" s="440">
        <v>9.1999999999999998E-3</v>
      </c>
      <c r="V65" s="440">
        <v>1.0800000000000001E-2</v>
      </c>
      <c r="W65" s="440">
        <v>1.2200000000000001E-2</v>
      </c>
      <c r="X65" s="440">
        <v>1.3299999999999999E-2</v>
      </c>
      <c r="Y65" s="440">
        <v>1.3899999999999999E-2</v>
      </c>
      <c r="Z65" s="440">
        <v>1.4E-2</v>
      </c>
      <c r="AA65" s="440">
        <v>1.35E-2</v>
      </c>
      <c r="AB65" s="440">
        <v>1.26E-2</v>
      </c>
      <c r="AC65" s="440">
        <v>1.1299999999999999E-2</v>
      </c>
      <c r="AD65" s="440">
        <v>9.7999999999999997E-3</v>
      </c>
      <c r="AE65" s="440">
        <v>8.2000000000000007E-3</v>
      </c>
      <c r="AF65" s="440">
        <v>6.7999999999999996E-3</v>
      </c>
      <c r="AG65" s="440">
        <v>5.4999999999999997E-3</v>
      </c>
      <c r="AH65" s="440">
        <v>4.5999999999999999E-3</v>
      </c>
      <c r="AI65" s="440">
        <v>4.1000000000000003E-3</v>
      </c>
      <c r="AJ65" s="440">
        <v>4.1000000000000003E-3</v>
      </c>
      <c r="AK65" s="440">
        <v>4.3E-3</v>
      </c>
      <c r="AL65" s="440">
        <v>4.7999999999999996E-3</v>
      </c>
      <c r="AM65" s="440">
        <v>5.3E-3</v>
      </c>
      <c r="AN65" s="440">
        <v>5.7999999999999996E-3</v>
      </c>
      <c r="AO65" s="440">
        <v>6.1000000000000004E-3</v>
      </c>
      <c r="AP65" s="440">
        <v>6.1999999999999998E-3</v>
      </c>
      <c r="AQ65" s="440">
        <v>6.1999999999999998E-3</v>
      </c>
      <c r="AR65" s="440">
        <v>6.1999999999999998E-3</v>
      </c>
      <c r="AS65" s="440">
        <v>6.3E-3</v>
      </c>
      <c r="AT65" s="440">
        <v>6.7000000000000002E-3</v>
      </c>
      <c r="AU65" s="440">
        <v>7.3000000000000001E-3</v>
      </c>
      <c r="AV65" s="440">
        <v>8.3000000000000001E-3</v>
      </c>
      <c r="AW65" s="440">
        <v>9.5999999999999992E-3</v>
      </c>
      <c r="AX65" s="440">
        <v>1.1299999999999999E-2</v>
      </c>
      <c r="AY65" s="440">
        <v>1.32E-2</v>
      </c>
      <c r="AZ65" s="440">
        <v>1.5100000000000001E-2</v>
      </c>
      <c r="BA65" s="440">
        <v>1.6899999999999998E-2</v>
      </c>
      <c r="BB65" s="440">
        <v>1.8499999999999999E-2</v>
      </c>
      <c r="BC65" s="440">
        <v>1.9599999999999999E-2</v>
      </c>
      <c r="BD65" s="440">
        <v>2.0199999999999999E-2</v>
      </c>
      <c r="BE65" s="440">
        <v>2.0199999999999999E-2</v>
      </c>
      <c r="BF65" s="440">
        <v>1.9599999999999999E-2</v>
      </c>
      <c r="BG65" s="440">
        <v>1.8599999999999998E-2</v>
      </c>
      <c r="BH65" s="440">
        <v>1.7100000000000001E-2</v>
      </c>
      <c r="BI65" s="440">
        <v>1.52E-2</v>
      </c>
      <c r="BJ65" s="440">
        <v>1.32E-2</v>
      </c>
      <c r="BK65" s="440">
        <v>1.11E-2</v>
      </c>
      <c r="BL65" s="440">
        <v>8.9999999999999993E-3</v>
      </c>
      <c r="BM65" s="440">
        <v>6.8999999999999999E-3</v>
      </c>
      <c r="BN65" s="440">
        <v>4.7999999999999996E-3</v>
      </c>
      <c r="BO65" s="36">
        <v>5.0000000000000001E-3</v>
      </c>
      <c r="BP65" s="36">
        <v>5.3E-3</v>
      </c>
      <c r="BQ65" s="36">
        <v>5.7999999999999996E-3</v>
      </c>
      <c r="BR65" s="36">
        <v>6.3E-3</v>
      </c>
      <c r="BS65" s="36">
        <v>6.8999999999999999E-3</v>
      </c>
      <c r="BT65" s="36">
        <v>7.4999999999999997E-3</v>
      </c>
      <c r="BU65" s="36">
        <v>8.0000000000000002E-3</v>
      </c>
      <c r="BV65" s="36">
        <v>8.5000000000000006E-3</v>
      </c>
      <c r="BW65" s="36">
        <v>8.8000000000000005E-3</v>
      </c>
      <c r="BX65" s="36">
        <v>8.8999999999999999E-3</v>
      </c>
      <c r="BY65" s="36">
        <v>8.9999999999999993E-3</v>
      </c>
      <c r="BZ65" s="36">
        <v>8.9999999999999993E-3</v>
      </c>
      <c r="CA65" s="36">
        <v>8.9999999999999993E-3</v>
      </c>
      <c r="CB65" s="36">
        <v>8.9999999999999993E-3</v>
      </c>
      <c r="CC65" s="36">
        <v>9.1999999999999998E-3</v>
      </c>
      <c r="CD65" s="36">
        <v>9.2999999999999992E-3</v>
      </c>
      <c r="CE65" s="36">
        <v>9.5999999999999992E-3</v>
      </c>
      <c r="CF65" s="36">
        <v>9.7999999999999997E-3</v>
      </c>
      <c r="CG65" s="36">
        <v>9.9000000000000008E-3</v>
      </c>
      <c r="CH65" s="36">
        <v>0.01</v>
      </c>
      <c r="CI65" s="122"/>
      <c r="CJ65" s="122"/>
      <c r="CK65" s="122"/>
      <c r="CL65" s="122"/>
      <c r="CM65" s="122"/>
      <c r="CN65" s="122"/>
      <c r="CO65" s="122"/>
      <c r="CP65" s="122"/>
      <c r="CQ65" s="122"/>
      <c r="CR65" s="122"/>
      <c r="CS65" s="122"/>
      <c r="CT65" s="122"/>
      <c r="CU65" s="122"/>
      <c r="CV65" s="122"/>
      <c r="CW65" s="122"/>
      <c r="CX65" s="122"/>
      <c r="CY65" s="122"/>
      <c r="CZ65" s="122"/>
      <c r="DA65" s="122"/>
      <c r="DB65" s="122"/>
      <c r="DC65" s="122"/>
      <c r="DD65" s="122"/>
      <c r="DE65" s="122"/>
    </row>
    <row r="66" spans="1:109">
      <c r="A66" s="47">
        <v>84</v>
      </c>
      <c r="B66" s="440">
        <v>4.8999999999999998E-3</v>
      </c>
      <c r="C66" s="440">
        <v>3.8E-3</v>
      </c>
      <c r="D66" s="440">
        <v>2.5999999999999999E-3</v>
      </c>
      <c r="E66" s="440">
        <v>1.4E-3</v>
      </c>
      <c r="F66" s="440">
        <v>2.9999999999999997E-4</v>
      </c>
      <c r="G66" s="440">
        <v>-6.9999999999999999E-4</v>
      </c>
      <c r="H66" s="440">
        <v>-1.5E-3</v>
      </c>
      <c r="I66" s="440">
        <v>-2.0999999999999999E-3</v>
      </c>
      <c r="J66" s="440">
        <v>-2.5000000000000001E-3</v>
      </c>
      <c r="K66" s="440">
        <v>-2.5000000000000001E-3</v>
      </c>
      <c r="L66" s="440">
        <v>-2.3E-3</v>
      </c>
      <c r="M66" s="440">
        <v>-1.8E-3</v>
      </c>
      <c r="N66" s="440">
        <v>-1E-3</v>
      </c>
      <c r="O66" s="440">
        <v>1E-4</v>
      </c>
      <c r="P66" s="440">
        <v>1.4E-3</v>
      </c>
      <c r="Q66" s="440">
        <v>2.8E-3</v>
      </c>
      <c r="R66" s="440">
        <v>4.4000000000000003E-3</v>
      </c>
      <c r="S66" s="440">
        <v>6.1999999999999998E-3</v>
      </c>
      <c r="T66" s="440">
        <v>7.9000000000000008E-3</v>
      </c>
      <c r="U66" s="440">
        <v>9.5999999999999992E-3</v>
      </c>
      <c r="V66" s="440">
        <v>1.11E-2</v>
      </c>
      <c r="W66" s="440">
        <v>1.24E-2</v>
      </c>
      <c r="X66" s="440">
        <v>1.34E-2</v>
      </c>
      <c r="Y66" s="440">
        <v>1.4E-2</v>
      </c>
      <c r="Z66" s="440">
        <v>1.4E-2</v>
      </c>
      <c r="AA66" s="440">
        <v>1.35E-2</v>
      </c>
      <c r="AB66" s="440">
        <v>1.26E-2</v>
      </c>
      <c r="AC66" s="440">
        <v>1.14E-2</v>
      </c>
      <c r="AD66" s="440">
        <v>9.9000000000000008E-3</v>
      </c>
      <c r="AE66" s="440">
        <v>8.3000000000000001E-3</v>
      </c>
      <c r="AF66" s="440">
        <v>6.7999999999999996E-3</v>
      </c>
      <c r="AG66" s="440">
        <v>5.4999999999999997E-3</v>
      </c>
      <c r="AH66" s="440">
        <v>4.4999999999999997E-3</v>
      </c>
      <c r="AI66" s="440">
        <v>3.8E-3</v>
      </c>
      <c r="AJ66" s="440">
        <v>3.5000000000000001E-3</v>
      </c>
      <c r="AK66" s="440">
        <v>3.5000000000000001E-3</v>
      </c>
      <c r="AL66" s="440">
        <v>3.7000000000000002E-3</v>
      </c>
      <c r="AM66" s="440">
        <v>4.0000000000000001E-3</v>
      </c>
      <c r="AN66" s="440">
        <v>4.3E-3</v>
      </c>
      <c r="AO66" s="440">
        <v>4.4999999999999997E-3</v>
      </c>
      <c r="AP66" s="440">
        <v>4.5999999999999999E-3</v>
      </c>
      <c r="AQ66" s="440">
        <v>4.5999999999999999E-3</v>
      </c>
      <c r="AR66" s="440">
        <v>4.7000000000000002E-3</v>
      </c>
      <c r="AS66" s="440">
        <v>4.8999999999999998E-3</v>
      </c>
      <c r="AT66" s="440">
        <v>5.3E-3</v>
      </c>
      <c r="AU66" s="440">
        <v>6.1000000000000004E-3</v>
      </c>
      <c r="AV66" s="440">
        <v>7.1999999999999998E-3</v>
      </c>
      <c r="AW66" s="440">
        <v>8.6E-3</v>
      </c>
      <c r="AX66" s="440">
        <v>1.03E-2</v>
      </c>
      <c r="AY66" s="440">
        <v>1.2200000000000001E-2</v>
      </c>
      <c r="AZ66" s="440">
        <v>1.4200000000000001E-2</v>
      </c>
      <c r="BA66" s="440">
        <v>1.6E-2</v>
      </c>
      <c r="BB66" s="440">
        <v>1.7600000000000001E-2</v>
      </c>
      <c r="BC66" s="440">
        <v>1.8700000000000001E-2</v>
      </c>
      <c r="BD66" s="440">
        <v>1.9300000000000001E-2</v>
      </c>
      <c r="BE66" s="440">
        <v>1.9300000000000001E-2</v>
      </c>
      <c r="BF66" s="440">
        <v>1.8800000000000001E-2</v>
      </c>
      <c r="BG66" s="440">
        <v>1.78E-2</v>
      </c>
      <c r="BH66" s="440">
        <v>1.6400000000000001E-2</v>
      </c>
      <c r="BI66" s="440">
        <v>1.46E-2</v>
      </c>
      <c r="BJ66" s="440">
        <v>1.2699999999999999E-2</v>
      </c>
      <c r="BK66" s="440">
        <v>1.0699999999999999E-2</v>
      </c>
      <c r="BL66" s="440">
        <v>8.6E-3</v>
      </c>
      <c r="BM66" s="440">
        <v>6.6E-3</v>
      </c>
      <c r="BN66" s="440">
        <v>4.5999999999999999E-3</v>
      </c>
      <c r="BO66" s="36">
        <v>4.7999999999999996E-3</v>
      </c>
      <c r="BP66" s="36">
        <v>5.1000000000000004E-3</v>
      </c>
      <c r="BQ66" s="36">
        <v>5.4999999999999997E-3</v>
      </c>
      <c r="BR66" s="36">
        <v>6.1000000000000004E-3</v>
      </c>
      <c r="BS66" s="36">
        <v>6.7000000000000002E-3</v>
      </c>
      <c r="BT66" s="36">
        <v>7.3000000000000001E-3</v>
      </c>
      <c r="BU66" s="36">
        <v>7.7999999999999996E-3</v>
      </c>
      <c r="BV66" s="36">
        <v>8.3000000000000001E-3</v>
      </c>
      <c r="BW66" s="36">
        <v>8.6999999999999994E-3</v>
      </c>
      <c r="BX66" s="36">
        <v>8.8999999999999999E-3</v>
      </c>
      <c r="BY66" s="36">
        <v>8.9999999999999993E-3</v>
      </c>
      <c r="BZ66" s="36">
        <v>9.1000000000000004E-3</v>
      </c>
      <c r="CA66" s="36">
        <v>9.1000000000000004E-3</v>
      </c>
      <c r="CB66" s="36">
        <v>9.1000000000000004E-3</v>
      </c>
      <c r="CC66" s="36">
        <v>9.1999999999999998E-3</v>
      </c>
      <c r="CD66" s="36">
        <v>9.4000000000000004E-3</v>
      </c>
      <c r="CE66" s="36">
        <v>9.4999999999999998E-3</v>
      </c>
      <c r="CF66" s="36">
        <v>9.7999999999999997E-3</v>
      </c>
      <c r="CG66" s="36">
        <v>9.9000000000000008E-3</v>
      </c>
      <c r="CH66" s="36">
        <v>0.01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/>
      <c r="CU66" s="122"/>
      <c r="CV66" s="122"/>
      <c r="CW66" s="122"/>
      <c r="CX66" s="122"/>
      <c r="CY66" s="122"/>
      <c r="CZ66" s="122"/>
      <c r="DA66" s="122"/>
      <c r="DB66" s="122"/>
      <c r="DC66" s="122"/>
      <c r="DD66" s="122"/>
      <c r="DE66" s="122"/>
    </row>
    <row r="67" spans="1:109">
      <c r="A67" s="47">
        <v>85</v>
      </c>
      <c r="B67" s="440">
        <v>3.8E-3</v>
      </c>
      <c r="C67" s="440">
        <v>2.5999999999999999E-3</v>
      </c>
      <c r="D67" s="440">
        <v>1.5E-3</v>
      </c>
      <c r="E67" s="440">
        <v>4.0000000000000002E-4</v>
      </c>
      <c r="F67" s="440">
        <v>-6.9999999999999999E-4</v>
      </c>
      <c r="G67" s="440">
        <v>-1.6000000000000001E-3</v>
      </c>
      <c r="H67" s="440">
        <v>-2.3E-3</v>
      </c>
      <c r="I67" s="440">
        <v>-2.8E-3</v>
      </c>
      <c r="J67" s="440">
        <v>-3.0999999999999999E-3</v>
      </c>
      <c r="K67" s="440">
        <v>-3.0000000000000001E-3</v>
      </c>
      <c r="L67" s="440">
        <v>-2.5999999999999999E-3</v>
      </c>
      <c r="M67" s="440">
        <v>-2E-3</v>
      </c>
      <c r="N67" s="440">
        <v>-1E-3</v>
      </c>
      <c r="O67" s="440">
        <v>2.0000000000000001E-4</v>
      </c>
      <c r="P67" s="440">
        <v>1.6999999999999999E-3</v>
      </c>
      <c r="Q67" s="440">
        <v>3.2000000000000002E-3</v>
      </c>
      <c r="R67" s="440">
        <v>4.8999999999999998E-3</v>
      </c>
      <c r="S67" s="440">
        <v>6.7000000000000002E-3</v>
      </c>
      <c r="T67" s="440">
        <v>8.3999999999999995E-3</v>
      </c>
      <c r="U67" s="440">
        <v>0.01</v>
      </c>
      <c r="V67" s="440">
        <v>1.14E-2</v>
      </c>
      <c r="W67" s="440">
        <v>1.26E-2</v>
      </c>
      <c r="X67" s="440">
        <v>1.35E-2</v>
      </c>
      <c r="Y67" s="440">
        <v>1.4E-2</v>
      </c>
      <c r="Z67" s="440">
        <v>1.4E-2</v>
      </c>
      <c r="AA67" s="440">
        <v>1.35E-2</v>
      </c>
      <c r="AB67" s="440">
        <v>1.26E-2</v>
      </c>
      <c r="AC67" s="440">
        <v>1.14E-2</v>
      </c>
      <c r="AD67" s="440">
        <v>9.9000000000000008E-3</v>
      </c>
      <c r="AE67" s="440">
        <v>8.3999999999999995E-3</v>
      </c>
      <c r="AF67" s="440">
        <v>6.8999999999999999E-3</v>
      </c>
      <c r="AG67" s="440">
        <v>5.4999999999999997E-3</v>
      </c>
      <c r="AH67" s="440">
        <v>4.3E-3</v>
      </c>
      <c r="AI67" s="440">
        <v>3.5000000000000001E-3</v>
      </c>
      <c r="AJ67" s="440">
        <v>2.8999999999999998E-3</v>
      </c>
      <c r="AK67" s="440">
        <v>2.7000000000000001E-3</v>
      </c>
      <c r="AL67" s="440">
        <v>2.5999999999999999E-3</v>
      </c>
      <c r="AM67" s="440">
        <v>2.7000000000000001E-3</v>
      </c>
      <c r="AN67" s="440">
        <v>2.8999999999999998E-3</v>
      </c>
      <c r="AO67" s="440">
        <v>3.0000000000000001E-3</v>
      </c>
      <c r="AP67" s="440">
        <v>3.0000000000000001E-3</v>
      </c>
      <c r="AQ67" s="440">
        <v>3.0000000000000001E-3</v>
      </c>
      <c r="AR67" s="440">
        <v>3.0999999999999999E-3</v>
      </c>
      <c r="AS67" s="440">
        <v>3.3999999999999998E-3</v>
      </c>
      <c r="AT67" s="440">
        <v>4.0000000000000001E-3</v>
      </c>
      <c r="AU67" s="440">
        <v>4.7999999999999996E-3</v>
      </c>
      <c r="AV67" s="440">
        <v>6.0000000000000001E-3</v>
      </c>
      <c r="AW67" s="440">
        <v>7.4999999999999997E-3</v>
      </c>
      <c r="AX67" s="440">
        <v>9.1999999999999998E-3</v>
      </c>
      <c r="AY67" s="440">
        <v>1.12E-2</v>
      </c>
      <c r="AZ67" s="440">
        <v>1.3100000000000001E-2</v>
      </c>
      <c r="BA67" s="440">
        <v>1.4999999999999999E-2</v>
      </c>
      <c r="BB67" s="440">
        <v>1.66E-2</v>
      </c>
      <c r="BC67" s="440">
        <v>1.77E-2</v>
      </c>
      <c r="BD67" s="440">
        <v>1.83E-2</v>
      </c>
      <c r="BE67" s="440">
        <v>1.84E-2</v>
      </c>
      <c r="BF67" s="440">
        <v>1.7999999999999999E-2</v>
      </c>
      <c r="BG67" s="440">
        <v>1.7000000000000001E-2</v>
      </c>
      <c r="BH67" s="440">
        <v>1.5699999999999999E-2</v>
      </c>
      <c r="BI67" s="440">
        <v>1.4E-2</v>
      </c>
      <c r="BJ67" s="440">
        <v>1.2200000000000001E-2</v>
      </c>
      <c r="BK67" s="440">
        <v>1.0200000000000001E-2</v>
      </c>
      <c r="BL67" s="440">
        <v>8.3000000000000001E-3</v>
      </c>
      <c r="BM67" s="440">
        <v>6.3E-3</v>
      </c>
      <c r="BN67" s="440">
        <v>4.3E-3</v>
      </c>
      <c r="BO67" s="36">
        <v>4.4999999999999997E-3</v>
      </c>
      <c r="BP67" s="36">
        <v>4.8999999999999998E-3</v>
      </c>
      <c r="BQ67" s="36">
        <v>5.3E-3</v>
      </c>
      <c r="BR67" s="36">
        <v>5.8999999999999999E-3</v>
      </c>
      <c r="BS67" s="36">
        <v>6.4000000000000003E-3</v>
      </c>
      <c r="BT67" s="36">
        <v>7.1000000000000004E-3</v>
      </c>
      <c r="BU67" s="36">
        <v>7.6E-3</v>
      </c>
      <c r="BV67" s="36">
        <v>8.2000000000000007E-3</v>
      </c>
      <c r="BW67" s="36">
        <v>8.6E-3</v>
      </c>
      <c r="BX67" s="36">
        <v>8.8999999999999999E-3</v>
      </c>
      <c r="BY67" s="36">
        <v>8.9999999999999993E-3</v>
      </c>
      <c r="BZ67" s="36">
        <v>9.1000000000000004E-3</v>
      </c>
      <c r="CA67" s="36">
        <v>9.1000000000000004E-3</v>
      </c>
      <c r="CB67" s="36">
        <v>9.1999999999999998E-3</v>
      </c>
      <c r="CC67" s="36">
        <v>9.2999999999999992E-3</v>
      </c>
      <c r="CD67" s="36">
        <v>9.4000000000000004E-3</v>
      </c>
      <c r="CE67" s="36">
        <v>9.4999999999999998E-3</v>
      </c>
      <c r="CF67" s="36">
        <v>9.7000000000000003E-3</v>
      </c>
      <c r="CG67" s="36">
        <v>9.9000000000000008E-3</v>
      </c>
      <c r="CH67" s="36">
        <v>0.01</v>
      </c>
      <c r="CI67" s="122"/>
      <c r="CJ67" s="122"/>
      <c r="CK67" s="122"/>
      <c r="CL67" s="122"/>
      <c r="CM67" s="122"/>
      <c r="CN67" s="122"/>
      <c r="CO67" s="122"/>
      <c r="CP67" s="122"/>
      <c r="CQ67" s="122"/>
      <c r="CR67" s="122"/>
      <c r="CS67" s="122"/>
      <c r="CT67" s="122"/>
      <c r="CU67" s="122"/>
      <c r="CV67" s="122"/>
      <c r="CW67" s="122"/>
      <c r="CX67" s="122"/>
      <c r="CY67" s="122"/>
      <c r="CZ67" s="122"/>
      <c r="DA67" s="122"/>
      <c r="DB67" s="122"/>
      <c r="DC67" s="122"/>
      <c r="DD67" s="122"/>
      <c r="DE67" s="122"/>
    </row>
    <row r="68" spans="1:109">
      <c r="A68" s="47">
        <v>86</v>
      </c>
      <c r="B68" s="440">
        <v>2.5000000000000001E-3</v>
      </c>
      <c r="C68" s="440">
        <v>1.4E-3</v>
      </c>
      <c r="D68" s="440">
        <v>2.9999999999999997E-4</v>
      </c>
      <c r="E68" s="440">
        <v>-8.0000000000000004E-4</v>
      </c>
      <c r="F68" s="440">
        <v>-1.8E-3</v>
      </c>
      <c r="G68" s="440">
        <v>-2.5999999999999999E-3</v>
      </c>
      <c r="H68" s="440">
        <v>-3.2000000000000002E-3</v>
      </c>
      <c r="I68" s="440">
        <v>-3.5999999999999999E-3</v>
      </c>
      <c r="J68" s="440">
        <v>-3.7000000000000002E-3</v>
      </c>
      <c r="K68" s="440">
        <v>-3.5000000000000001E-3</v>
      </c>
      <c r="L68" s="440">
        <v>-3.0000000000000001E-3</v>
      </c>
      <c r="M68" s="440">
        <v>-2.0999999999999999E-3</v>
      </c>
      <c r="N68" s="440">
        <v>-1E-3</v>
      </c>
      <c r="O68" s="440">
        <v>4.0000000000000002E-4</v>
      </c>
      <c r="P68" s="440">
        <v>1.9E-3</v>
      </c>
      <c r="Q68" s="440">
        <v>3.5999999999999999E-3</v>
      </c>
      <c r="R68" s="440">
        <v>5.4000000000000003E-3</v>
      </c>
      <c r="S68" s="440">
        <v>7.1000000000000004E-3</v>
      </c>
      <c r="T68" s="440">
        <v>8.8000000000000005E-3</v>
      </c>
      <c r="U68" s="440">
        <v>1.03E-2</v>
      </c>
      <c r="V68" s="440">
        <v>1.17E-2</v>
      </c>
      <c r="W68" s="440">
        <v>1.2800000000000001E-2</v>
      </c>
      <c r="X68" s="440">
        <v>1.3599999999999999E-2</v>
      </c>
      <c r="Y68" s="440">
        <v>1.4E-2</v>
      </c>
      <c r="Z68" s="440">
        <v>1.4E-2</v>
      </c>
      <c r="AA68" s="440">
        <v>1.35E-2</v>
      </c>
      <c r="AB68" s="440">
        <v>1.26E-2</v>
      </c>
      <c r="AC68" s="440">
        <v>1.14E-2</v>
      </c>
      <c r="AD68" s="440">
        <v>0.01</v>
      </c>
      <c r="AE68" s="440">
        <v>8.5000000000000006E-3</v>
      </c>
      <c r="AF68" s="440">
        <v>6.8999999999999999E-3</v>
      </c>
      <c r="AG68" s="440">
        <v>5.4999999999999997E-3</v>
      </c>
      <c r="AH68" s="440">
        <v>4.1999999999999997E-3</v>
      </c>
      <c r="AI68" s="440">
        <v>3.2000000000000002E-3</v>
      </c>
      <c r="AJ68" s="440">
        <v>2.3999999999999998E-3</v>
      </c>
      <c r="AK68" s="440">
        <v>2E-3</v>
      </c>
      <c r="AL68" s="440">
        <v>1.6999999999999999E-3</v>
      </c>
      <c r="AM68" s="440">
        <v>1.6000000000000001E-3</v>
      </c>
      <c r="AN68" s="440">
        <v>1.5E-3</v>
      </c>
      <c r="AO68" s="440">
        <v>1.5E-3</v>
      </c>
      <c r="AP68" s="440">
        <v>1.4E-3</v>
      </c>
      <c r="AQ68" s="440">
        <v>1.5E-3</v>
      </c>
      <c r="AR68" s="440">
        <v>1.6000000000000001E-3</v>
      </c>
      <c r="AS68" s="440">
        <v>2E-3</v>
      </c>
      <c r="AT68" s="440">
        <v>2.5999999999999999E-3</v>
      </c>
      <c r="AU68" s="440">
        <v>3.5000000000000001E-3</v>
      </c>
      <c r="AV68" s="440">
        <v>4.7000000000000002E-3</v>
      </c>
      <c r="AW68" s="440">
        <v>6.3E-3</v>
      </c>
      <c r="AX68" s="440">
        <v>8.0000000000000002E-3</v>
      </c>
      <c r="AY68" s="440">
        <v>0.01</v>
      </c>
      <c r="AZ68" s="440">
        <v>1.2E-2</v>
      </c>
      <c r="BA68" s="440">
        <v>1.38E-2</v>
      </c>
      <c r="BB68" s="440">
        <v>1.54E-2</v>
      </c>
      <c r="BC68" s="440">
        <v>1.66E-2</v>
      </c>
      <c r="BD68" s="440">
        <v>1.7299999999999999E-2</v>
      </c>
      <c r="BE68" s="440">
        <v>1.7500000000000002E-2</v>
      </c>
      <c r="BF68" s="440">
        <v>1.7100000000000001E-2</v>
      </c>
      <c r="BG68" s="440">
        <v>1.6199999999999999E-2</v>
      </c>
      <c r="BH68" s="440">
        <v>1.4999999999999999E-2</v>
      </c>
      <c r="BI68" s="440">
        <v>1.34E-2</v>
      </c>
      <c r="BJ68" s="440">
        <v>1.17E-2</v>
      </c>
      <c r="BK68" s="440">
        <v>9.7999999999999997E-3</v>
      </c>
      <c r="BL68" s="440">
        <v>7.9000000000000008E-3</v>
      </c>
      <c r="BM68" s="440">
        <v>6.0000000000000001E-3</v>
      </c>
      <c r="BN68" s="440">
        <v>4.1000000000000003E-3</v>
      </c>
      <c r="BO68" s="36">
        <v>4.3E-3</v>
      </c>
      <c r="BP68" s="36">
        <v>4.5999999999999999E-3</v>
      </c>
      <c r="BQ68" s="36">
        <v>5.1000000000000004E-3</v>
      </c>
      <c r="BR68" s="36">
        <v>5.5999999999999999E-3</v>
      </c>
      <c r="BS68" s="36">
        <v>6.1999999999999998E-3</v>
      </c>
      <c r="BT68" s="36">
        <v>6.7999999999999996E-3</v>
      </c>
      <c r="BU68" s="36">
        <v>7.4000000000000003E-3</v>
      </c>
      <c r="BV68" s="36">
        <v>7.9000000000000008E-3</v>
      </c>
      <c r="BW68" s="36">
        <v>8.3000000000000001E-3</v>
      </c>
      <c r="BX68" s="36">
        <v>8.6E-3</v>
      </c>
      <c r="BY68" s="36">
        <v>8.8999999999999999E-3</v>
      </c>
      <c r="BZ68" s="36">
        <v>8.9999999999999993E-3</v>
      </c>
      <c r="CA68" s="36">
        <v>9.1000000000000004E-3</v>
      </c>
      <c r="CB68" s="36">
        <v>9.1000000000000004E-3</v>
      </c>
      <c r="CC68" s="36">
        <v>9.1999999999999998E-3</v>
      </c>
      <c r="CD68" s="36">
        <v>9.2999999999999992E-3</v>
      </c>
      <c r="CE68" s="36">
        <v>9.4000000000000004E-3</v>
      </c>
      <c r="CF68" s="36">
        <v>9.5999999999999992E-3</v>
      </c>
      <c r="CG68" s="36">
        <v>9.7000000000000003E-3</v>
      </c>
      <c r="CH68" s="36">
        <v>9.9000000000000008E-3</v>
      </c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</row>
    <row r="69" spans="1:109">
      <c r="A69" s="47">
        <v>87</v>
      </c>
      <c r="B69" s="440">
        <v>1E-3</v>
      </c>
      <c r="C69" s="440">
        <v>0</v>
      </c>
      <c r="D69" s="440">
        <v>-1E-3</v>
      </c>
      <c r="E69" s="440">
        <v>-2E-3</v>
      </c>
      <c r="F69" s="440">
        <v>-2.8999999999999998E-3</v>
      </c>
      <c r="G69" s="440">
        <v>-3.5999999999999999E-3</v>
      </c>
      <c r="H69" s="440">
        <v>-4.1000000000000003E-3</v>
      </c>
      <c r="I69" s="440">
        <v>-4.3E-3</v>
      </c>
      <c r="J69" s="440">
        <v>-4.3E-3</v>
      </c>
      <c r="K69" s="440">
        <v>-3.8999999999999998E-3</v>
      </c>
      <c r="L69" s="440">
        <v>-3.3E-3</v>
      </c>
      <c r="M69" s="440">
        <v>-2.3E-3</v>
      </c>
      <c r="N69" s="440">
        <v>-1E-3</v>
      </c>
      <c r="O69" s="440">
        <v>5.0000000000000001E-4</v>
      </c>
      <c r="P69" s="440">
        <v>2.2000000000000001E-3</v>
      </c>
      <c r="Q69" s="440">
        <v>4.0000000000000001E-3</v>
      </c>
      <c r="R69" s="440">
        <v>5.7000000000000002E-3</v>
      </c>
      <c r="S69" s="440">
        <v>7.4999999999999997E-3</v>
      </c>
      <c r="T69" s="440">
        <v>9.1999999999999998E-3</v>
      </c>
      <c r="U69" s="440">
        <v>1.0699999999999999E-2</v>
      </c>
      <c r="V69" s="440">
        <v>1.2E-2</v>
      </c>
      <c r="W69" s="440">
        <v>1.2999999999999999E-2</v>
      </c>
      <c r="X69" s="440">
        <v>1.37E-2</v>
      </c>
      <c r="Y69" s="440">
        <v>1.4E-2</v>
      </c>
      <c r="Z69" s="440">
        <v>1.4E-2</v>
      </c>
      <c r="AA69" s="440">
        <v>1.35E-2</v>
      </c>
      <c r="AB69" s="440">
        <v>1.26E-2</v>
      </c>
      <c r="AC69" s="440">
        <v>1.15E-2</v>
      </c>
      <c r="AD69" s="440">
        <v>1.01E-2</v>
      </c>
      <c r="AE69" s="440">
        <v>8.6E-3</v>
      </c>
      <c r="AF69" s="440">
        <v>7.0000000000000001E-3</v>
      </c>
      <c r="AG69" s="440">
        <v>5.4999999999999997E-3</v>
      </c>
      <c r="AH69" s="440">
        <v>4.1000000000000003E-3</v>
      </c>
      <c r="AI69" s="440">
        <v>2.8999999999999998E-3</v>
      </c>
      <c r="AJ69" s="440">
        <v>2E-3</v>
      </c>
      <c r="AK69" s="440">
        <v>1.2999999999999999E-3</v>
      </c>
      <c r="AL69" s="440">
        <v>8.0000000000000004E-4</v>
      </c>
      <c r="AM69" s="440">
        <v>4.0000000000000002E-4</v>
      </c>
      <c r="AN69" s="440">
        <v>2.0000000000000001E-4</v>
      </c>
      <c r="AO69" s="440">
        <v>0</v>
      </c>
      <c r="AP69" s="440">
        <v>-1E-4</v>
      </c>
      <c r="AQ69" s="440">
        <v>-1E-4</v>
      </c>
      <c r="AR69" s="440">
        <v>1E-4</v>
      </c>
      <c r="AS69" s="440">
        <v>5.0000000000000001E-4</v>
      </c>
      <c r="AT69" s="440">
        <v>1.1999999999999999E-3</v>
      </c>
      <c r="AU69" s="440">
        <v>2.0999999999999999E-3</v>
      </c>
      <c r="AV69" s="440">
        <v>3.3999999999999998E-3</v>
      </c>
      <c r="AW69" s="440">
        <v>5.0000000000000001E-3</v>
      </c>
      <c r="AX69" s="440">
        <v>6.7999999999999996E-3</v>
      </c>
      <c r="AY69" s="440">
        <v>8.6999999999999994E-3</v>
      </c>
      <c r="AZ69" s="440">
        <v>1.0699999999999999E-2</v>
      </c>
      <c r="BA69" s="440">
        <v>1.26E-2</v>
      </c>
      <c r="BB69" s="440">
        <v>1.4200000000000001E-2</v>
      </c>
      <c r="BC69" s="440">
        <v>1.54E-2</v>
      </c>
      <c r="BD69" s="440">
        <v>1.6199999999999999E-2</v>
      </c>
      <c r="BE69" s="440">
        <v>1.6400000000000001E-2</v>
      </c>
      <c r="BF69" s="440">
        <v>1.61E-2</v>
      </c>
      <c r="BG69" s="440">
        <v>1.54E-2</v>
      </c>
      <c r="BH69" s="440">
        <v>1.4200000000000001E-2</v>
      </c>
      <c r="BI69" s="440">
        <v>1.2800000000000001E-2</v>
      </c>
      <c r="BJ69" s="440">
        <v>1.12E-2</v>
      </c>
      <c r="BK69" s="440">
        <v>9.4000000000000004E-3</v>
      </c>
      <c r="BL69" s="440">
        <v>7.6E-3</v>
      </c>
      <c r="BM69" s="440">
        <v>5.7999999999999996E-3</v>
      </c>
      <c r="BN69" s="440">
        <v>4.0000000000000001E-3</v>
      </c>
      <c r="BO69" s="36">
        <v>4.1000000000000003E-3</v>
      </c>
      <c r="BP69" s="36">
        <v>4.4999999999999997E-3</v>
      </c>
      <c r="BQ69" s="36">
        <v>4.8999999999999998E-3</v>
      </c>
      <c r="BR69" s="36">
        <v>5.4000000000000003E-3</v>
      </c>
      <c r="BS69" s="36">
        <v>6.0000000000000001E-3</v>
      </c>
      <c r="BT69" s="36">
        <v>6.6E-3</v>
      </c>
      <c r="BU69" s="36">
        <v>7.1000000000000004E-3</v>
      </c>
      <c r="BV69" s="36">
        <v>7.7000000000000002E-3</v>
      </c>
      <c r="BW69" s="36">
        <v>8.0999999999999996E-3</v>
      </c>
      <c r="BX69" s="36">
        <v>8.3999999999999995E-3</v>
      </c>
      <c r="BY69" s="36">
        <v>8.6E-3</v>
      </c>
      <c r="BZ69" s="36">
        <v>8.8000000000000005E-3</v>
      </c>
      <c r="CA69" s="36">
        <v>8.9999999999999993E-3</v>
      </c>
      <c r="CB69" s="36">
        <v>9.1000000000000004E-3</v>
      </c>
      <c r="CC69" s="36">
        <v>9.1000000000000004E-3</v>
      </c>
      <c r="CD69" s="36">
        <v>9.1999999999999998E-3</v>
      </c>
      <c r="CE69" s="36">
        <v>9.2999999999999992E-3</v>
      </c>
      <c r="CF69" s="36">
        <v>9.4999999999999998E-3</v>
      </c>
      <c r="CG69" s="36">
        <v>9.5999999999999992E-3</v>
      </c>
      <c r="CH69" s="36">
        <v>9.7000000000000003E-3</v>
      </c>
      <c r="CI69" s="122"/>
      <c r="CJ69" s="122"/>
      <c r="CK69" s="122"/>
      <c r="CL69" s="122"/>
      <c r="CM69" s="122"/>
      <c r="CN69" s="122"/>
      <c r="CO69" s="122"/>
      <c r="CP69" s="122"/>
      <c r="CQ69" s="122"/>
      <c r="CR69" s="122"/>
      <c r="CS69" s="122"/>
      <c r="CT69" s="122"/>
      <c r="CU69" s="122"/>
      <c r="CV69" s="122"/>
      <c r="CW69" s="122"/>
      <c r="CX69" s="122"/>
      <c r="CY69" s="122"/>
      <c r="CZ69" s="122"/>
      <c r="DA69" s="122"/>
      <c r="DB69" s="122"/>
      <c r="DC69" s="122"/>
      <c r="DD69" s="122"/>
      <c r="DE69" s="122"/>
    </row>
    <row r="70" spans="1:109">
      <c r="A70" s="47">
        <v>88</v>
      </c>
      <c r="B70" s="440">
        <v>-6.9999999999999999E-4</v>
      </c>
      <c r="C70" s="440">
        <v>-1.6000000000000001E-3</v>
      </c>
      <c r="D70" s="440">
        <v>-2.5000000000000001E-3</v>
      </c>
      <c r="E70" s="440">
        <v>-3.3E-3</v>
      </c>
      <c r="F70" s="440">
        <v>-4.1000000000000003E-3</v>
      </c>
      <c r="G70" s="440">
        <v>-4.5999999999999999E-3</v>
      </c>
      <c r="H70" s="440">
        <v>-5.0000000000000001E-3</v>
      </c>
      <c r="I70" s="440">
        <v>-5.1000000000000004E-3</v>
      </c>
      <c r="J70" s="440">
        <v>-4.8999999999999998E-3</v>
      </c>
      <c r="K70" s="440">
        <v>-4.4000000000000003E-3</v>
      </c>
      <c r="L70" s="440">
        <v>-3.5000000000000001E-3</v>
      </c>
      <c r="M70" s="440">
        <v>-2.3999999999999998E-3</v>
      </c>
      <c r="N70" s="440">
        <v>-1E-3</v>
      </c>
      <c r="O70" s="440">
        <v>5.9999999999999995E-4</v>
      </c>
      <c r="P70" s="440">
        <v>2.3999999999999998E-3</v>
      </c>
      <c r="Q70" s="440">
        <v>4.1999999999999997E-3</v>
      </c>
      <c r="R70" s="440">
        <v>6.1000000000000004E-3</v>
      </c>
      <c r="S70" s="440">
        <v>7.9000000000000008E-3</v>
      </c>
      <c r="T70" s="440">
        <v>9.4999999999999998E-3</v>
      </c>
      <c r="U70" s="440">
        <v>1.09E-2</v>
      </c>
      <c r="V70" s="440">
        <v>1.2200000000000001E-2</v>
      </c>
      <c r="W70" s="440">
        <v>1.3100000000000001E-2</v>
      </c>
      <c r="X70" s="440">
        <v>1.37E-2</v>
      </c>
      <c r="Y70" s="440">
        <v>1.4E-2</v>
      </c>
      <c r="Z70" s="440">
        <v>1.3899999999999999E-2</v>
      </c>
      <c r="AA70" s="440">
        <v>1.34E-2</v>
      </c>
      <c r="AB70" s="440">
        <v>1.26E-2</v>
      </c>
      <c r="AC70" s="440">
        <v>1.15E-2</v>
      </c>
      <c r="AD70" s="440">
        <v>1.01E-2</v>
      </c>
      <c r="AE70" s="440">
        <v>8.6E-3</v>
      </c>
      <c r="AF70" s="440">
        <v>7.1000000000000004E-3</v>
      </c>
      <c r="AG70" s="440">
        <v>5.4999999999999997E-3</v>
      </c>
      <c r="AH70" s="440">
        <v>4.0000000000000001E-3</v>
      </c>
      <c r="AI70" s="440">
        <v>2.7000000000000001E-3</v>
      </c>
      <c r="AJ70" s="440">
        <v>1.6000000000000001E-3</v>
      </c>
      <c r="AK70" s="440">
        <v>6.9999999999999999E-4</v>
      </c>
      <c r="AL70" s="440">
        <v>-1E-4</v>
      </c>
      <c r="AM70" s="440">
        <v>-5.9999999999999995E-4</v>
      </c>
      <c r="AN70" s="440">
        <v>-1E-3</v>
      </c>
      <c r="AO70" s="440">
        <v>-1.2999999999999999E-3</v>
      </c>
      <c r="AP70" s="440">
        <v>-1.5E-3</v>
      </c>
      <c r="AQ70" s="440">
        <v>-1.5E-3</v>
      </c>
      <c r="AR70" s="440">
        <v>-1.4E-3</v>
      </c>
      <c r="AS70" s="440">
        <v>-8.9999999999999998E-4</v>
      </c>
      <c r="AT70" s="440">
        <v>-2.0000000000000001E-4</v>
      </c>
      <c r="AU70" s="440">
        <v>8.0000000000000004E-4</v>
      </c>
      <c r="AV70" s="440">
        <v>2.0999999999999999E-3</v>
      </c>
      <c r="AW70" s="440">
        <v>3.5999999999999999E-3</v>
      </c>
      <c r="AX70" s="440">
        <v>5.4999999999999997E-3</v>
      </c>
      <c r="AY70" s="440">
        <v>7.4000000000000003E-3</v>
      </c>
      <c r="AZ70" s="440">
        <v>9.4000000000000004E-3</v>
      </c>
      <c r="BA70" s="440">
        <v>1.12E-2</v>
      </c>
      <c r="BB70" s="440">
        <v>1.29E-2</v>
      </c>
      <c r="BC70" s="440">
        <v>1.41E-2</v>
      </c>
      <c r="BD70" s="440">
        <v>1.4999999999999999E-2</v>
      </c>
      <c r="BE70" s="440">
        <v>1.5299999999999999E-2</v>
      </c>
      <c r="BF70" s="440">
        <v>1.5100000000000001E-2</v>
      </c>
      <c r="BG70" s="440">
        <v>1.4500000000000001E-2</v>
      </c>
      <c r="BH70" s="440">
        <v>1.35E-2</v>
      </c>
      <c r="BI70" s="440">
        <v>1.2200000000000001E-2</v>
      </c>
      <c r="BJ70" s="440">
        <v>1.0699999999999999E-2</v>
      </c>
      <c r="BK70" s="440">
        <v>8.9999999999999993E-3</v>
      </c>
      <c r="BL70" s="440">
        <v>7.3000000000000001E-3</v>
      </c>
      <c r="BM70" s="440">
        <v>5.5999999999999999E-3</v>
      </c>
      <c r="BN70" s="440">
        <v>3.8999999999999998E-3</v>
      </c>
      <c r="BO70" s="36">
        <v>4.0000000000000001E-3</v>
      </c>
      <c r="BP70" s="36">
        <v>4.3E-3</v>
      </c>
      <c r="BQ70" s="36">
        <v>4.7000000000000002E-3</v>
      </c>
      <c r="BR70" s="36">
        <v>5.1999999999999998E-3</v>
      </c>
      <c r="BS70" s="36">
        <v>5.7999999999999996E-3</v>
      </c>
      <c r="BT70" s="36">
        <v>6.4000000000000003E-3</v>
      </c>
      <c r="BU70" s="36">
        <v>6.8999999999999999E-3</v>
      </c>
      <c r="BV70" s="36">
        <v>7.4000000000000003E-3</v>
      </c>
      <c r="BW70" s="36">
        <v>7.7999999999999996E-3</v>
      </c>
      <c r="BX70" s="36">
        <v>8.0999999999999996E-3</v>
      </c>
      <c r="BY70" s="36">
        <v>8.3999999999999995E-3</v>
      </c>
      <c r="BZ70" s="36">
        <v>8.6E-3</v>
      </c>
      <c r="CA70" s="36">
        <v>8.8000000000000005E-3</v>
      </c>
      <c r="CB70" s="36">
        <v>8.8999999999999999E-3</v>
      </c>
      <c r="CC70" s="36">
        <v>8.9999999999999993E-3</v>
      </c>
      <c r="CD70" s="36">
        <v>9.1000000000000004E-3</v>
      </c>
      <c r="CE70" s="36">
        <v>9.1999999999999998E-3</v>
      </c>
      <c r="CF70" s="36">
        <v>9.2999999999999992E-3</v>
      </c>
      <c r="CG70" s="36">
        <v>9.4999999999999998E-3</v>
      </c>
      <c r="CH70" s="36">
        <v>9.5999999999999992E-3</v>
      </c>
      <c r="CI70" s="122"/>
      <c r="CJ70" s="122"/>
      <c r="CK70" s="122"/>
      <c r="CL70" s="122"/>
      <c r="CM70" s="122"/>
      <c r="CN70" s="122"/>
      <c r="CO70" s="122"/>
      <c r="CP70" s="122"/>
      <c r="CQ70" s="122"/>
      <c r="CR70" s="122"/>
      <c r="CS70" s="122"/>
      <c r="CT70" s="122"/>
      <c r="CU70" s="122"/>
      <c r="CV70" s="122"/>
      <c r="CW70" s="122"/>
      <c r="CX70" s="122"/>
      <c r="CY70" s="122"/>
      <c r="CZ70" s="122"/>
      <c r="DA70" s="122"/>
      <c r="DB70" s="122"/>
      <c r="DC70" s="122"/>
      <c r="DD70" s="122"/>
      <c r="DE70" s="122"/>
    </row>
    <row r="71" spans="1:109">
      <c r="A71" s="47">
        <v>89</v>
      </c>
      <c r="B71" s="440">
        <v>-2.7000000000000001E-3</v>
      </c>
      <c r="C71" s="440">
        <v>-3.3999999999999998E-3</v>
      </c>
      <c r="D71" s="440">
        <v>-4.1000000000000003E-3</v>
      </c>
      <c r="E71" s="440">
        <v>-4.7000000000000002E-3</v>
      </c>
      <c r="F71" s="440">
        <v>-5.3E-3</v>
      </c>
      <c r="G71" s="440">
        <v>-5.7000000000000002E-3</v>
      </c>
      <c r="H71" s="440">
        <v>-5.7999999999999996E-3</v>
      </c>
      <c r="I71" s="440">
        <v>-5.7999999999999996E-3</v>
      </c>
      <c r="J71" s="440">
        <v>-5.4000000000000003E-3</v>
      </c>
      <c r="K71" s="440">
        <v>-4.7000000000000002E-3</v>
      </c>
      <c r="L71" s="440">
        <v>-3.8E-3</v>
      </c>
      <c r="M71" s="440">
        <v>-2.5000000000000001E-3</v>
      </c>
      <c r="N71" s="440">
        <v>-1E-3</v>
      </c>
      <c r="O71" s="440">
        <v>8.0000000000000004E-4</v>
      </c>
      <c r="P71" s="440">
        <v>2.5999999999999999E-3</v>
      </c>
      <c r="Q71" s="440">
        <v>4.4999999999999997E-3</v>
      </c>
      <c r="R71" s="440">
        <v>6.4000000000000003E-3</v>
      </c>
      <c r="S71" s="440">
        <v>8.0999999999999996E-3</v>
      </c>
      <c r="T71" s="440">
        <v>9.7999999999999997E-3</v>
      </c>
      <c r="U71" s="440">
        <v>1.12E-2</v>
      </c>
      <c r="V71" s="440">
        <v>1.23E-2</v>
      </c>
      <c r="W71" s="440">
        <v>1.32E-2</v>
      </c>
      <c r="X71" s="440">
        <v>1.38E-2</v>
      </c>
      <c r="Y71" s="440">
        <v>1.4E-2</v>
      </c>
      <c r="Z71" s="440">
        <v>1.3899999999999999E-2</v>
      </c>
      <c r="AA71" s="440">
        <v>1.34E-2</v>
      </c>
      <c r="AB71" s="440">
        <v>1.26E-2</v>
      </c>
      <c r="AC71" s="440">
        <v>1.15E-2</v>
      </c>
      <c r="AD71" s="440">
        <v>1.0200000000000001E-2</v>
      </c>
      <c r="AE71" s="440">
        <v>8.6999999999999994E-3</v>
      </c>
      <c r="AF71" s="440">
        <v>7.1000000000000004E-3</v>
      </c>
      <c r="AG71" s="440">
        <v>5.4999999999999997E-3</v>
      </c>
      <c r="AH71" s="440">
        <v>3.8999999999999998E-3</v>
      </c>
      <c r="AI71" s="440">
        <v>2.5000000000000001E-3</v>
      </c>
      <c r="AJ71" s="440">
        <v>1.1999999999999999E-3</v>
      </c>
      <c r="AK71" s="440">
        <v>1E-4</v>
      </c>
      <c r="AL71" s="440">
        <v>-8.0000000000000004E-4</v>
      </c>
      <c r="AM71" s="440">
        <v>-1.6000000000000001E-3</v>
      </c>
      <c r="AN71" s="440">
        <v>-2.0999999999999999E-3</v>
      </c>
      <c r="AO71" s="440">
        <v>-2.5000000000000001E-3</v>
      </c>
      <c r="AP71" s="440">
        <v>-2.8E-3</v>
      </c>
      <c r="AQ71" s="440">
        <v>-2.8999999999999998E-3</v>
      </c>
      <c r="AR71" s="440">
        <v>-2.8E-3</v>
      </c>
      <c r="AS71" s="440">
        <v>-2.3E-3</v>
      </c>
      <c r="AT71" s="440">
        <v>-1.6000000000000001E-3</v>
      </c>
      <c r="AU71" s="440">
        <v>-5.9999999999999995E-4</v>
      </c>
      <c r="AV71" s="440">
        <v>6.9999999999999999E-4</v>
      </c>
      <c r="AW71" s="440">
        <v>2.3E-3</v>
      </c>
      <c r="AX71" s="440">
        <v>4.1000000000000003E-3</v>
      </c>
      <c r="AY71" s="440">
        <v>6.0000000000000001E-3</v>
      </c>
      <c r="AZ71" s="440">
        <v>7.9000000000000008E-3</v>
      </c>
      <c r="BA71" s="440">
        <v>9.7999999999999997E-3</v>
      </c>
      <c r="BB71" s="440">
        <v>1.14E-2</v>
      </c>
      <c r="BC71" s="440">
        <v>1.2800000000000001E-2</v>
      </c>
      <c r="BD71" s="440">
        <v>1.3599999999999999E-2</v>
      </c>
      <c r="BE71" s="440">
        <v>1.41E-2</v>
      </c>
      <c r="BF71" s="440">
        <v>1.4E-2</v>
      </c>
      <c r="BG71" s="440">
        <v>1.35E-2</v>
      </c>
      <c r="BH71" s="440">
        <v>1.2699999999999999E-2</v>
      </c>
      <c r="BI71" s="440">
        <v>1.15E-2</v>
      </c>
      <c r="BJ71" s="440">
        <v>1.0200000000000001E-2</v>
      </c>
      <c r="BK71" s="440">
        <v>8.6999999999999994E-3</v>
      </c>
      <c r="BL71" s="440">
        <v>7.1000000000000004E-3</v>
      </c>
      <c r="BM71" s="440">
        <v>5.4999999999999997E-3</v>
      </c>
      <c r="BN71" s="440">
        <v>3.8999999999999998E-3</v>
      </c>
      <c r="BO71" s="36">
        <v>4.0000000000000001E-3</v>
      </c>
      <c r="BP71" s="36">
        <v>4.1999999999999997E-3</v>
      </c>
      <c r="BQ71" s="36">
        <v>4.5999999999999999E-3</v>
      </c>
      <c r="BR71" s="36">
        <v>5.1000000000000004E-3</v>
      </c>
      <c r="BS71" s="36">
        <v>5.5999999999999999E-3</v>
      </c>
      <c r="BT71" s="36">
        <v>6.1999999999999998E-3</v>
      </c>
      <c r="BU71" s="36">
        <v>6.7000000000000002E-3</v>
      </c>
      <c r="BV71" s="36">
        <v>7.1999999999999998E-3</v>
      </c>
      <c r="BW71" s="36">
        <v>7.6E-3</v>
      </c>
      <c r="BX71" s="36">
        <v>7.9000000000000008E-3</v>
      </c>
      <c r="BY71" s="36">
        <v>8.0999999999999996E-3</v>
      </c>
      <c r="BZ71" s="36">
        <v>8.3000000000000001E-3</v>
      </c>
      <c r="CA71" s="36">
        <v>8.6E-3</v>
      </c>
      <c r="CB71" s="36">
        <v>8.8000000000000005E-3</v>
      </c>
      <c r="CC71" s="36">
        <v>8.8999999999999999E-3</v>
      </c>
      <c r="CD71" s="36">
        <v>8.9999999999999993E-3</v>
      </c>
      <c r="CE71" s="36">
        <v>9.1000000000000004E-3</v>
      </c>
      <c r="CF71" s="36">
        <v>9.1999999999999998E-3</v>
      </c>
      <c r="CG71" s="36">
        <v>9.2999999999999992E-3</v>
      </c>
      <c r="CH71" s="36">
        <v>9.4000000000000004E-3</v>
      </c>
      <c r="CI71" s="122"/>
      <c r="CJ71" s="122"/>
      <c r="CK71" s="122"/>
      <c r="CL71" s="122"/>
      <c r="CM71" s="122"/>
      <c r="CN71" s="122"/>
      <c r="CO71" s="122"/>
      <c r="CP71" s="122"/>
      <c r="CQ71" s="122"/>
      <c r="CR71" s="122"/>
      <c r="CS71" s="122"/>
      <c r="CT71" s="122"/>
      <c r="CU71" s="122"/>
      <c r="CV71" s="122"/>
      <c r="CW71" s="122"/>
      <c r="CX71" s="122"/>
      <c r="CY71" s="122"/>
      <c r="CZ71" s="122"/>
      <c r="DA71" s="122"/>
      <c r="DB71" s="122"/>
      <c r="DC71" s="122"/>
      <c r="DD71" s="122"/>
      <c r="DE71" s="122"/>
    </row>
    <row r="72" spans="1:109">
      <c r="A72" s="47">
        <v>90</v>
      </c>
      <c r="B72" s="440">
        <v>-4.8999999999999998E-3</v>
      </c>
      <c r="C72" s="440">
        <v>-5.4000000000000003E-3</v>
      </c>
      <c r="D72" s="440">
        <v>-5.7999999999999996E-3</v>
      </c>
      <c r="E72" s="440">
        <v>-6.1999999999999998E-3</v>
      </c>
      <c r="F72" s="440">
        <v>-6.6E-3</v>
      </c>
      <c r="G72" s="440">
        <v>-6.7000000000000002E-3</v>
      </c>
      <c r="H72" s="440">
        <v>-6.7000000000000002E-3</v>
      </c>
      <c r="I72" s="440">
        <v>-6.4000000000000003E-3</v>
      </c>
      <c r="J72" s="440">
        <v>-5.8999999999999999E-3</v>
      </c>
      <c r="K72" s="440">
        <v>-5.0000000000000001E-3</v>
      </c>
      <c r="L72" s="440">
        <v>-3.8999999999999998E-3</v>
      </c>
      <c r="M72" s="440">
        <v>-2.5000000000000001E-3</v>
      </c>
      <c r="N72" s="440">
        <v>-8.9999999999999998E-4</v>
      </c>
      <c r="O72" s="440">
        <v>8.9999999999999998E-4</v>
      </c>
      <c r="P72" s="440">
        <v>2.8E-3</v>
      </c>
      <c r="Q72" s="440">
        <v>4.7000000000000002E-3</v>
      </c>
      <c r="R72" s="440">
        <v>6.6E-3</v>
      </c>
      <c r="S72" s="440">
        <v>8.3999999999999995E-3</v>
      </c>
      <c r="T72" s="440">
        <v>0.01</v>
      </c>
      <c r="U72" s="440">
        <v>1.1299999999999999E-2</v>
      </c>
      <c r="V72" s="440">
        <v>1.24E-2</v>
      </c>
      <c r="W72" s="440">
        <v>1.32E-2</v>
      </c>
      <c r="X72" s="440">
        <v>1.38E-2</v>
      </c>
      <c r="Y72" s="440">
        <v>1.3899999999999999E-2</v>
      </c>
      <c r="Z72" s="440">
        <v>1.38E-2</v>
      </c>
      <c r="AA72" s="440">
        <v>1.3299999999999999E-2</v>
      </c>
      <c r="AB72" s="440">
        <v>1.2500000000000001E-2</v>
      </c>
      <c r="AC72" s="440">
        <v>1.14E-2</v>
      </c>
      <c r="AD72" s="440">
        <v>1.0200000000000001E-2</v>
      </c>
      <c r="AE72" s="440">
        <v>8.6999999999999994E-3</v>
      </c>
      <c r="AF72" s="440">
        <v>7.1000000000000004E-3</v>
      </c>
      <c r="AG72" s="440">
        <v>5.4000000000000003E-3</v>
      </c>
      <c r="AH72" s="440">
        <v>3.8E-3</v>
      </c>
      <c r="AI72" s="440">
        <v>2.3E-3</v>
      </c>
      <c r="AJ72" s="440">
        <v>8.0000000000000004E-4</v>
      </c>
      <c r="AK72" s="440">
        <v>-4.0000000000000002E-4</v>
      </c>
      <c r="AL72" s="440">
        <v>-1.5E-3</v>
      </c>
      <c r="AM72" s="440">
        <v>-2.3999999999999998E-3</v>
      </c>
      <c r="AN72" s="440">
        <v>-3.2000000000000002E-3</v>
      </c>
      <c r="AO72" s="440">
        <v>-3.7000000000000002E-3</v>
      </c>
      <c r="AP72" s="440">
        <v>-4.0000000000000001E-3</v>
      </c>
      <c r="AQ72" s="440">
        <v>-4.1999999999999997E-3</v>
      </c>
      <c r="AR72" s="440">
        <v>-4.1000000000000003E-3</v>
      </c>
      <c r="AS72" s="440">
        <v>-3.7000000000000002E-3</v>
      </c>
      <c r="AT72" s="440">
        <v>-3.0000000000000001E-3</v>
      </c>
      <c r="AU72" s="440">
        <v>-2E-3</v>
      </c>
      <c r="AV72" s="440">
        <v>-6.9999999999999999E-4</v>
      </c>
      <c r="AW72" s="440">
        <v>8.9999999999999998E-4</v>
      </c>
      <c r="AX72" s="440">
        <v>2.5999999999999999E-3</v>
      </c>
      <c r="AY72" s="440">
        <v>4.4999999999999997E-3</v>
      </c>
      <c r="AZ72" s="440">
        <v>6.4000000000000003E-3</v>
      </c>
      <c r="BA72" s="440">
        <v>8.3000000000000001E-3</v>
      </c>
      <c r="BB72" s="440">
        <v>9.9000000000000008E-3</v>
      </c>
      <c r="BC72" s="440">
        <v>1.1299999999999999E-2</v>
      </c>
      <c r="BD72" s="440">
        <v>1.2200000000000001E-2</v>
      </c>
      <c r="BE72" s="440">
        <v>1.2800000000000001E-2</v>
      </c>
      <c r="BF72" s="440">
        <v>1.29E-2</v>
      </c>
      <c r="BG72" s="440">
        <v>1.2500000000000001E-2</v>
      </c>
      <c r="BH72" s="440">
        <v>1.1900000000000001E-2</v>
      </c>
      <c r="BI72" s="440">
        <v>1.09E-2</v>
      </c>
      <c r="BJ72" s="440">
        <v>9.7000000000000003E-3</v>
      </c>
      <c r="BK72" s="440">
        <v>8.3000000000000001E-3</v>
      </c>
      <c r="BL72" s="440">
        <v>6.8999999999999999E-3</v>
      </c>
      <c r="BM72" s="440">
        <v>5.4999999999999997E-3</v>
      </c>
      <c r="BN72" s="440">
        <v>4.0000000000000001E-3</v>
      </c>
      <c r="BO72" s="36">
        <v>4.0000000000000001E-3</v>
      </c>
      <c r="BP72" s="36">
        <v>4.1999999999999997E-3</v>
      </c>
      <c r="BQ72" s="36">
        <v>4.4999999999999997E-3</v>
      </c>
      <c r="BR72" s="36">
        <v>5.0000000000000001E-3</v>
      </c>
      <c r="BS72" s="36">
        <v>5.4999999999999997E-3</v>
      </c>
      <c r="BT72" s="36">
        <v>6.0000000000000001E-3</v>
      </c>
      <c r="BU72" s="36">
        <v>6.4999999999999997E-3</v>
      </c>
      <c r="BV72" s="36">
        <v>7.0000000000000001E-3</v>
      </c>
      <c r="BW72" s="36">
        <v>7.3000000000000001E-3</v>
      </c>
      <c r="BX72" s="36">
        <v>7.6E-3</v>
      </c>
      <c r="BY72" s="36">
        <v>7.7999999999999996E-3</v>
      </c>
      <c r="BZ72" s="36">
        <v>8.0999999999999996E-3</v>
      </c>
      <c r="CA72" s="36">
        <v>8.3000000000000001E-3</v>
      </c>
      <c r="CB72" s="36">
        <v>8.5000000000000006E-3</v>
      </c>
      <c r="CC72" s="36">
        <v>8.8000000000000005E-3</v>
      </c>
      <c r="CD72" s="36">
        <v>8.8999999999999999E-3</v>
      </c>
      <c r="CE72" s="36">
        <v>8.9999999999999993E-3</v>
      </c>
      <c r="CF72" s="36">
        <v>9.1000000000000004E-3</v>
      </c>
      <c r="CG72" s="36">
        <v>9.1999999999999998E-3</v>
      </c>
      <c r="CH72" s="36">
        <v>9.2999999999999992E-3</v>
      </c>
      <c r="CI72" s="122"/>
      <c r="CJ72" s="122"/>
      <c r="CK72" s="122"/>
      <c r="CL72" s="122"/>
      <c r="CM72" s="122"/>
      <c r="CN72" s="122"/>
      <c r="CO72" s="122"/>
      <c r="CP72" s="122"/>
      <c r="CQ72" s="122"/>
      <c r="CR72" s="122"/>
      <c r="CS72" s="122"/>
      <c r="CT72" s="122"/>
      <c r="CU72" s="122"/>
      <c r="CV72" s="122"/>
      <c r="CW72" s="122"/>
      <c r="CX72" s="122"/>
      <c r="CY72" s="122"/>
      <c r="CZ72" s="122"/>
      <c r="DA72" s="122"/>
      <c r="DB72" s="122"/>
      <c r="DC72" s="122"/>
      <c r="DD72" s="122"/>
      <c r="DE72" s="122"/>
    </row>
    <row r="73" spans="1:109">
      <c r="A73" s="47">
        <v>91</v>
      </c>
      <c r="B73" s="440">
        <v>-7.3000000000000001E-3</v>
      </c>
      <c r="C73" s="440">
        <v>-7.4999999999999997E-3</v>
      </c>
      <c r="D73" s="440">
        <v>-7.7000000000000002E-3</v>
      </c>
      <c r="E73" s="440">
        <v>-7.7999999999999996E-3</v>
      </c>
      <c r="F73" s="440">
        <v>-7.9000000000000008E-3</v>
      </c>
      <c r="G73" s="440">
        <v>-7.7999999999999996E-3</v>
      </c>
      <c r="H73" s="440">
        <v>-7.4999999999999997E-3</v>
      </c>
      <c r="I73" s="440">
        <v>-7.0000000000000001E-3</v>
      </c>
      <c r="J73" s="440">
        <v>-6.3E-3</v>
      </c>
      <c r="K73" s="440">
        <v>-5.3E-3</v>
      </c>
      <c r="L73" s="440">
        <v>-4.0000000000000001E-3</v>
      </c>
      <c r="M73" s="440">
        <v>-2.5000000000000001E-3</v>
      </c>
      <c r="N73" s="440">
        <v>-8.0000000000000004E-4</v>
      </c>
      <c r="O73" s="440">
        <v>1E-3</v>
      </c>
      <c r="P73" s="440">
        <v>2.8999999999999998E-3</v>
      </c>
      <c r="Q73" s="440">
        <v>4.8999999999999998E-3</v>
      </c>
      <c r="R73" s="440">
        <v>6.7999999999999996E-3</v>
      </c>
      <c r="S73" s="440">
        <v>8.5000000000000006E-3</v>
      </c>
      <c r="T73" s="440">
        <v>1.01E-2</v>
      </c>
      <c r="U73" s="440">
        <v>1.14E-2</v>
      </c>
      <c r="V73" s="440">
        <v>1.2500000000000001E-2</v>
      </c>
      <c r="W73" s="440">
        <v>1.32E-2</v>
      </c>
      <c r="X73" s="440">
        <v>1.37E-2</v>
      </c>
      <c r="Y73" s="440">
        <v>1.3899999999999999E-2</v>
      </c>
      <c r="Z73" s="440">
        <v>1.37E-2</v>
      </c>
      <c r="AA73" s="440">
        <v>1.32E-2</v>
      </c>
      <c r="AB73" s="440">
        <v>1.24E-2</v>
      </c>
      <c r="AC73" s="440">
        <v>1.14E-2</v>
      </c>
      <c r="AD73" s="440">
        <v>1.01E-2</v>
      </c>
      <c r="AE73" s="440">
        <v>8.6999999999999994E-3</v>
      </c>
      <c r="AF73" s="440">
        <v>7.1000000000000004E-3</v>
      </c>
      <c r="AG73" s="440">
        <v>5.4000000000000003E-3</v>
      </c>
      <c r="AH73" s="440">
        <v>3.7000000000000002E-3</v>
      </c>
      <c r="AI73" s="440">
        <v>2E-3</v>
      </c>
      <c r="AJ73" s="440">
        <v>5.0000000000000001E-4</v>
      </c>
      <c r="AK73" s="440">
        <v>-8.9999999999999998E-4</v>
      </c>
      <c r="AL73" s="440">
        <v>-2.2000000000000001E-3</v>
      </c>
      <c r="AM73" s="440">
        <v>-3.2000000000000002E-3</v>
      </c>
      <c r="AN73" s="440">
        <v>-4.1000000000000003E-3</v>
      </c>
      <c r="AO73" s="440">
        <v>-4.7000000000000002E-3</v>
      </c>
      <c r="AP73" s="440">
        <v>-5.1999999999999998E-3</v>
      </c>
      <c r="AQ73" s="440">
        <v>-5.4000000000000003E-3</v>
      </c>
      <c r="AR73" s="440">
        <v>-5.3E-3</v>
      </c>
      <c r="AS73" s="440">
        <v>-5.0000000000000001E-3</v>
      </c>
      <c r="AT73" s="440">
        <v>-4.3E-3</v>
      </c>
      <c r="AU73" s="440">
        <v>-3.3E-3</v>
      </c>
      <c r="AV73" s="440">
        <v>-2.0999999999999999E-3</v>
      </c>
      <c r="AW73" s="440">
        <v>-5.9999999999999995E-4</v>
      </c>
      <c r="AX73" s="440">
        <v>1.1000000000000001E-3</v>
      </c>
      <c r="AY73" s="440">
        <v>3.0000000000000001E-3</v>
      </c>
      <c r="AZ73" s="440">
        <v>4.7999999999999996E-3</v>
      </c>
      <c r="BA73" s="440">
        <v>6.6E-3</v>
      </c>
      <c r="BB73" s="440">
        <v>8.3000000000000001E-3</v>
      </c>
      <c r="BC73" s="440">
        <v>9.7000000000000003E-3</v>
      </c>
      <c r="BD73" s="440">
        <v>1.0699999999999999E-2</v>
      </c>
      <c r="BE73" s="440">
        <v>1.14E-2</v>
      </c>
      <c r="BF73" s="440">
        <v>1.1599999999999999E-2</v>
      </c>
      <c r="BG73" s="440">
        <v>1.15E-2</v>
      </c>
      <c r="BH73" s="440">
        <v>1.0999999999999999E-2</v>
      </c>
      <c r="BI73" s="440">
        <v>1.0200000000000001E-2</v>
      </c>
      <c r="BJ73" s="440">
        <v>9.1999999999999998E-3</v>
      </c>
      <c r="BK73" s="440">
        <v>8.0000000000000002E-3</v>
      </c>
      <c r="BL73" s="440">
        <v>6.7999999999999996E-3</v>
      </c>
      <c r="BM73" s="440">
        <v>5.4999999999999997E-3</v>
      </c>
      <c r="BN73" s="440">
        <v>4.1999999999999997E-3</v>
      </c>
      <c r="BO73" s="36">
        <v>4.1999999999999997E-3</v>
      </c>
      <c r="BP73" s="36">
        <v>4.3E-3</v>
      </c>
      <c r="BQ73" s="36">
        <v>4.5999999999999999E-3</v>
      </c>
      <c r="BR73" s="36">
        <v>4.8999999999999998E-3</v>
      </c>
      <c r="BS73" s="36">
        <v>5.4000000000000003E-3</v>
      </c>
      <c r="BT73" s="36">
        <v>5.7999999999999996E-3</v>
      </c>
      <c r="BU73" s="36">
        <v>6.3E-3</v>
      </c>
      <c r="BV73" s="36">
        <v>6.7000000000000002E-3</v>
      </c>
      <c r="BW73" s="36">
        <v>7.1000000000000004E-3</v>
      </c>
      <c r="BX73" s="36">
        <v>7.4000000000000003E-3</v>
      </c>
      <c r="BY73" s="36">
        <v>7.6E-3</v>
      </c>
      <c r="BZ73" s="36">
        <v>7.7999999999999996E-3</v>
      </c>
      <c r="CA73" s="36">
        <v>8.0000000000000002E-3</v>
      </c>
      <c r="CB73" s="36">
        <v>8.3000000000000001E-3</v>
      </c>
      <c r="CC73" s="36">
        <v>8.5000000000000006E-3</v>
      </c>
      <c r="CD73" s="36">
        <v>8.6999999999999994E-3</v>
      </c>
      <c r="CE73" s="36">
        <v>8.8000000000000005E-3</v>
      </c>
      <c r="CF73" s="36">
        <v>8.8999999999999999E-3</v>
      </c>
      <c r="CG73" s="36">
        <v>8.9999999999999993E-3</v>
      </c>
      <c r="CH73" s="36">
        <v>9.1000000000000004E-3</v>
      </c>
      <c r="CI73" s="122"/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/>
      <c r="CX73" s="122"/>
      <c r="CY73" s="122"/>
      <c r="CZ73" s="122"/>
      <c r="DA73" s="122"/>
      <c r="DB73" s="122"/>
      <c r="DC73" s="122"/>
      <c r="DD73" s="122"/>
      <c r="DE73" s="122"/>
    </row>
    <row r="74" spans="1:109">
      <c r="A74" s="47">
        <v>92</v>
      </c>
      <c r="B74" s="440">
        <v>-0.01</v>
      </c>
      <c r="C74" s="440">
        <v>-9.7999999999999997E-3</v>
      </c>
      <c r="D74" s="440">
        <v>-9.7000000000000003E-3</v>
      </c>
      <c r="E74" s="440">
        <v>-9.4999999999999998E-3</v>
      </c>
      <c r="F74" s="440">
        <v>-9.1999999999999998E-3</v>
      </c>
      <c r="G74" s="440">
        <v>-8.8000000000000005E-3</v>
      </c>
      <c r="H74" s="440">
        <v>-8.3000000000000001E-3</v>
      </c>
      <c r="I74" s="440">
        <v>-7.6E-3</v>
      </c>
      <c r="J74" s="440">
        <v>-6.6E-3</v>
      </c>
      <c r="K74" s="440">
        <v>-5.4999999999999997E-3</v>
      </c>
      <c r="L74" s="440">
        <v>-4.1000000000000003E-3</v>
      </c>
      <c r="M74" s="440">
        <v>-2.5000000000000001E-3</v>
      </c>
      <c r="N74" s="440">
        <v>-6.9999999999999999E-4</v>
      </c>
      <c r="O74" s="440">
        <v>1.1999999999999999E-3</v>
      </c>
      <c r="P74" s="440">
        <v>3.0999999999999999E-3</v>
      </c>
      <c r="Q74" s="440">
        <v>5.0000000000000001E-3</v>
      </c>
      <c r="R74" s="440">
        <v>6.8999999999999999E-3</v>
      </c>
      <c r="S74" s="440">
        <v>8.6E-3</v>
      </c>
      <c r="T74" s="440">
        <v>1.01E-2</v>
      </c>
      <c r="U74" s="440">
        <v>1.14E-2</v>
      </c>
      <c r="V74" s="440">
        <v>1.2500000000000001E-2</v>
      </c>
      <c r="W74" s="440">
        <v>1.32E-2</v>
      </c>
      <c r="X74" s="440">
        <v>1.3599999999999999E-2</v>
      </c>
      <c r="Y74" s="440">
        <v>1.38E-2</v>
      </c>
      <c r="Z74" s="440">
        <v>1.3599999999999999E-2</v>
      </c>
      <c r="AA74" s="440">
        <v>1.3100000000000001E-2</v>
      </c>
      <c r="AB74" s="440">
        <v>1.23E-2</v>
      </c>
      <c r="AC74" s="440">
        <v>1.1299999999999999E-2</v>
      </c>
      <c r="AD74" s="440">
        <v>1.01E-2</v>
      </c>
      <c r="AE74" s="440">
        <v>8.6E-3</v>
      </c>
      <c r="AF74" s="440">
        <v>7.0000000000000001E-3</v>
      </c>
      <c r="AG74" s="440">
        <v>5.3E-3</v>
      </c>
      <c r="AH74" s="440">
        <v>3.5999999999999999E-3</v>
      </c>
      <c r="AI74" s="440">
        <v>1.8E-3</v>
      </c>
      <c r="AJ74" s="440">
        <v>2.0000000000000001E-4</v>
      </c>
      <c r="AK74" s="440">
        <v>-1.2999999999999999E-3</v>
      </c>
      <c r="AL74" s="440">
        <v>-2.7000000000000001E-3</v>
      </c>
      <c r="AM74" s="440">
        <v>-3.8999999999999998E-3</v>
      </c>
      <c r="AN74" s="440">
        <v>-4.8999999999999998E-3</v>
      </c>
      <c r="AO74" s="440">
        <v>-5.7000000000000002E-3</v>
      </c>
      <c r="AP74" s="440">
        <v>-6.1999999999999998E-3</v>
      </c>
      <c r="AQ74" s="440">
        <v>-6.4999999999999997E-3</v>
      </c>
      <c r="AR74" s="440">
        <v>-6.4999999999999997E-3</v>
      </c>
      <c r="AS74" s="440">
        <v>-6.1999999999999998E-3</v>
      </c>
      <c r="AT74" s="440">
        <v>-5.5999999999999999E-3</v>
      </c>
      <c r="AU74" s="440">
        <v>-4.7000000000000002E-3</v>
      </c>
      <c r="AV74" s="440">
        <v>-3.5000000000000001E-3</v>
      </c>
      <c r="AW74" s="440">
        <v>-2E-3</v>
      </c>
      <c r="AX74" s="440">
        <v>-4.0000000000000002E-4</v>
      </c>
      <c r="AY74" s="440">
        <v>1.2999999999999999E-3</v>
      </c>
      <c r="AZ74" s="440">
        <v>3.2000000000000002E-3</v>
      </c>
      <c r="BA74" s="440">
        <v>4.8999999999999998E-3</v>
      </c>
      <c r="BB74" s="440">
        <v>6.6E-3</v>
      </c>
      <c r="BC74" s="440">
        <v>8.0000000000000002E-3</v>
      </c>
      <c r="BD74" s="440">
        <v>9.1000000000000004E-3</v>
      </c>
      <c r="BE74" s="440">
        <v>9.9000000000000008E-3</v>
      </c>
      <c r="BF74" s="440">
        <v>1.03E-2</v>
      </c>
      <c r="BG74" s="440">
        <v>1.03E-2</v>
      </c>
      <c r="BH74" s="440">
        <v>1.01E-2</v>
      </c>
      <c r="BI74" s="440">
        <v>9.4999999999999998E-3</v>
      </c>
      <c r="BJ74" s="440">
        <v>8.6999999999999994E-3</v>
      </c>
      <c r="BK74" s="440">
        <v>7.7999999999999996E-3</v>
      </c>
      <c r="BL74" s="440">
        <v>6.7000000000000002E-3</v>
      </c>
      <c r="BM74" s="440">
        <v>5.5999999999999999E-3</v>
      </c>
      <c r="BN74" s="440">
        <v>4.4999999999999997E-3</v>
      </c>
      <c r="BO74" s="36">
        <v>4.4000000000000003E-3</v>
      </c>
      <c r="BP74" s="36">
        <v>4.4999999999999997E-3</v>
      </c>
      <c r="BQ74" s="36">
        <v>4.5999999999999999E-3</v>
      </c>
      <c r="BR74" s="36">
        <v>4.8999999999999998E-3</v>
      </c>
      <c r="BS74" s="36">
        <v>5.3E-3</v>
      </c>
      <c r="BT74" s="36">
        <v>5.7000000000000002E-3</v>
      </c>
      <c r="BU74" s="36">
        <v>6.1999999999999998E-3</v>
      </c>
      <c r="BV74" s="36">
        <v>6.4999999999999997E-3</v>
      </c>
      <c r="BW74" s="36">
        <v>6.8999999999999999E-3</v>
      </c>
      <c r="BX74" s="36">
        <v>7.1000000000000004E-3</v>
      </c>
      <c r="BY74" s="36">
        <v>7.3000000000000001E-3</v>
      </c>
      <c r="BZ74" s="36">
        <v>7.4999999999999997E-3</v>
      </c>
      <c r="CA74" s="36">
        <v>7.7999999999999996E-3</v>
      </c>
      <c r="CB74" s="36">
        <v>8.0000000000000002E-3</v>
      </c>
      <c r="CC74" s="36">
        <v>8.2000000000000007E-3</v>
      </c>
      <c r="CD74" s="36">
        <v>8.3999999999999995E-3</v>
      </c>
      <c r="CE74" s="36">
        <v>8.6999999999999994E-3</v>
      </c>
      <c r="CF74" s="36">
        <v>8.8000000000000005E-3</v>
      </c>
      <c r="CG74" s="36">
        <v>8.8999999999999999E-3</v>
      </c>
      <c r="CH74" s="36">
        <v>8.9999999999999993E-3</v>
      </c>
      <c r="CI74" s="122"/>
      <c r="CJ74" s="122"/>
      <c r="CK74" s="122"/>
      <c r="CL74" s="122"/>
      <c r="CM74" s="122"/>
      <c r="CN74" s="122"/>
      <c r="CO74" s="122"/>
      <c r="CP74" s="122"/>
      <c r="CQ74" s="122"/>
      <c r="CR74" s="122"/>
      <c r="CS74" s="122"/>
      <c r="CT74" s="122"/>
      <c r="CU74" s="122"/>
      <c r="CV74" s="122"/>
      <c r="CW74" s="122"/>
      <c r="CX74" s="122"/>
      <c r="CY74" s="122"/>
      <c r="CZ74" s="122"/>
      <c r="DA74" s="122"/>
      <c r="DB74" s="122"/>
      <c r="DC74" s="122"/>
      <c r="DD74" s="122"/>
      <c r="DE74" s="122"/>
    </row>
    <row r="75" spans="1:109">
      <c r="A75" s="47">
        <v>93</v>
      </c>
      <c r="B75" s="440">
        <v>-1.2800000000000001E-2</v>
      </c>
      <c r="C75" s="440">
        <v>-1.23E-2</v>
      </c>
      <c r="D75" s="440">
        <v>-1.18E-2</v>
      </c>
      <c r="E75" s="440">
        <v>-1.12E-2</v>
      </c>
      <c r="F75" s="440">
        <v>-1.06E-2</v>
      </c>
      <c r="G75" s="440">
        <v>-9.9000000000000008E-3</v>
      </c>
      <c r="H75" s="440">
        <v>-9.1000000000000004E-3</v>
      </c>
      <c r="I75" s="440">
        <v>-8.0999999999999996E-3</v>
      </c>
      <c r="J75" s="440">
        <v>-6.8999999999999999E-3</v>
      </c>
      <c r="K75" s="440">
        <v>-5.5999999999999999E-3</v>
      </c>
      <c r="L75" s="440">
        <v>-4.1000000000000003E-3</v>
      </c>
      <c r="M75" s="440">
        <v>-2.3999999999999998E-3</v>
      </c>
      <c r="N75" s="440">
        <v>-5.9999999999999995E-4</v>
      </c>
      <c r="O75" s="440">
        <v>1.2999999999999999E-3</v>
      </c>
      <c r="P75" s="440">
        <v>3.3E-3</v>
      </c>
      <c r="Q75" s="440">
        <v>5.1999999999999998E-3</v>
      </c>
      <c r="R75" s="440">
        <v>7.0000000000000001E-3</v>
      </c>
      <c r="S75" s="440">
        <v>8.6999999999999994E-3</v>
      </c>
      <c r="T75" s="440">
        <v>1.01E-2</v>
      </c>
      <c r="U75" s="440">
        <v>1.14E-2</v>
      </c>
      <c r="V75" s="440">
        <v>1.24E-2</v>
      </c>
      <c r="W75" s="440">
        <v>1.3100000000000001E-2</v>
      </c>
      <c r="X75" s="440">
        <v>1.35E-2</v>
      </c>
      <c r="Y75" s="440">
        <v>1.3599999999999999E-2</v>
      </c>
      <c r="Z75" s="440">
        <v>1.34E-2</v>
      </c>
      <c r="AA75" s="440">
        <v>1.2999999999999999E-2</v>
      </c>
      <c r="AB75" s="440">
        <v>1.2200000000000001E-2</v>
      </c>
      <c r="AC75" s="440">
        <v>1.12E-2</v>
      </c>
      <c r="AD75" s="440">
        <v>0.01</v>
      </c>
      <c r="AE75" s="440">
        <v>8.5000000000000006E-3</v>
      </c>
      <c r="AF75" s="440">
        <v>6.8999999999999999E-3</v>
      </c>
      <c r="AG75" s="440">
        <v>5.1999999999999998E-3</v>
      </c>
      <c r="AH75" s="440">
        <v>3.3999999999999998E-3</v>
      </c>
      <c r="AI75" s="440">
        <v>1.6999999999999999E-3</v>
      </c>
      <c r="AJ75" s="440">
        <v>-1E-4</v>
      </c>
      <c r="AK75" s="440">
        <v>-1.6999999999999999E-3</v>
      </c>
      <c r="AL75" s="440">
        <v>-3.2000000000000002E-3</v>
      </c>
      <c r="AM75" s="440">
        <v>-4.4999999999999997E-3</v>
      </c>
      <c r="AN75" s="440">
        <v>-5.5999999999999999E-3</v>
      </c>
      <c r="AO75" s="440">
        <v>-6.4999999999999997E-3</v>
      </c>
      <c r="AP75" s="440">
        <v>-7.1000000000000004E-3</v>
      </c>
      <c r="AQ75" s="440">
        <v>-7.4999999999999997E-3</v>
      </c>
      <c r="AR75" s="440">
        <v>-7.6E-3</v>
      </c>
      <c r="AS75" s="440">
        <v>-7.3000000000000001E-3</v>
      </c>
      <c r="AT75" s="440">
        <v>-6.7999999999999996E-3</v>
      </c>
      <c r="AU75" s="440">
        <v>-6.0000000000000001E-3</v>
      </c>
      <c r="AV75" s="440">
        <v>-4.8999999999999998E-3</v>
      </c>
      <c r="AW75" s="440">
        <v>-3.5000000000000001E-3</v>
      </c>
      <c r="AX75" s="440">
        <v>-2E-3</v>
      </c>
      <c r="AY75" s="440">
        <v>-2.9999999999999997E-4</v>
      </c>
      <c r="AZ75" s="440">
        <v>1.4E-3</v>
      </c>
      <c r="BA75" s="440">
        <v>3.2000000000000002E-3</v>
      </c>
      <c r="BB75" s="440">
        <v>4.7999999999999996E-3</v>
      </c>
      <c r="BC75" s="440">
        <v>6.1999999999999998E-3</v>
      </c>
      <c r="BD75" s="440">
        <v>7.4000000000000003E-3</v>
      </c>
      <c r="BE75" s="440">
        <v>8.3000000000000001E-3</v>
      </c>
      <c r="BF75" s="440">
        <v>8.8999999999999999E-3</v>
      </c>
      <c r="BG75" s="440">
        <v>9.1999999999999998E-3</v>
      </c>
      <c r="BH75" s="440">
        <v>9.1000000000000004E-3</v>
      </c>
      <c r="BI75" s="440">
        <v>8.8000000000000005E-3</v>
      </c>
      <c r="BJ75" s="440">
        <v>8.2000000000000007E-3</v>
      </c>
      <c r="BK75" s="440">
        <v>7.6E-3</v>
      </c>
      <c r="BL75" s="440">
        <v>6.7999999999999996E-3</v>
      </c>
      <c r="BM75" s="440">
        <v>5.8999999999999999E-3</v>
      </c>
      <c r="BN75" s="440">
        <v>5.0000000000000001E-3</v>
      </c>
      <c r="BO75" s="36">
        <v>4.7999999999999996E-3</v>
      </c>
      <c r="BP75" s="36">
        <v>4.7000000000000002E-3</v>
      </c>
      <c r="BQ75" s="36">
        <v>4.7999999999999996E-3</v>
      </c>
      <c r="BR75" s="36">
        <v>5.0000000000000001E-3</v>
      </c>
      <c r="BS75" s="36">
        <v>5.3E-3</v>
      </c>
      <c r="BT75" s="36">
        <v>5.7000000000000002E-3</v>
      </c>
      <c r="BU75" s="36">
        <v>6.0000000000000001E-3</v>
      </c>
      <c r="BV75" s="36">
        <v>6.4000000000000003E-3</v>
      </c>
      <c r="BW75" s="36">
        <v>6.6E-3</v>
      </c>
      <c r="BX75" s="36">
        <v>6.8999999999999999E-3</v>
      </c>
      <c r="BY75" s="36">
        <v>7.1000000000000004E-3</v>
      </c>
      <c r="BZ75" s="36">
        <v>7.3000000000000001E-3</v>
      </c>
      <c r="CA75" s="36">
        <v>7.4999999999999997E-3</v>
      </c>
      <c r="CB75" s="36">
        <v>7.7000000000000002E-3</v>
      </c>
      <c r="CC75" s="36">
        <v>7.9000000000000008E-3</v>
      </c>
      <c r="CD75" s="36">
        <v>8.2000000000000007E-3</v>
      </c>
      <c r="CE75" s="36">
        <v>8.3999999999999995E-3</v>
      </c>
      <c r="CF75" s="36">
        <v>8.6E-3</v>
      </c>
      <c r="CG75" s="36">
        <v>8.6999999999999994E-3</v>
      </c>
      <c r="CH75" s="36">
        <v>8.8000000000000005E-3</v>
      </c>
      <c r="CI75" s="122"/>
      <c r="CJ75" s="122"/>
      <c r="CK75" s="122"/>
      <c r="CL75" s="122"/>
      <c r="CM75" s="122"/>
      <c r="CN75" s="122"/>
      <c r="CO75" s="122"/>
      <c r="CP75" s="122"/>
      <c r="CQ75" s="122"/>
      <c r="CR75" s="122"/>
      <c r="CS75" s="122"/>
      <c r="CT75" s="122"/>
      <c r="CU75" s="122"/>
      <c r="CV75" s="122"/>
      <c r="CW75" s="122"/>
      <c r="CX75" s="122"/>
      <c r="CY75" s="122"/>
      <c r="CZ75" s="122"/>
      <c r="DA75" s="122"/>
      <c r="DB75" s="122"/>
      <c r="DC75" s="122"/>
      <c r="DD75" s="122"/>
      <c r="DE75" s="122"/>
    </row>
    <row r="76" spans="1:109">
      <c r="A76" s="47">
        <v>94</v>
      </c>
      <c r="B76" s="440">
        <v>-1.5900000000000001E-2</v>
      </c>
      <c r="C76" s="440">
        <v>-1.4999999999999999E-2</v>
      </c>
      <c r="D76" s="440">
        <v>-1.4E-2</v>
      </c>
      <c r="E76" s="440">
        <v>-1.3100000000000001E-2</v>
      </c>
      <c r="F76" s="440">
        <v>-1.21E-2</v>
      </c>
      <c r="G76" s="440">
        <v>-1.0999999999999999E-2</v>
      </c>
      <c r="H76" s="440">
        <v>-9.7999999999999997E-3</v>
      </c>
      <c r="I76" s="440">
        <v>-8.6E-3</v>
      </c>
      <c r="J76" s="440">
        <v>-7.1999999999999998E-3</v>
      </c>
      <c r="K76" s="440">
        <v>-5.5999999999999999E-3</v>
      </c>
      <c r="L76" s="440">
        <v>-4.0000000000000001E-3</v>
      </c>
      <c r="M76" s="440">
        <v>-2.2000000000000001E-3</v>
      </c>
      <c r="N76" s="440">
        <v>-4.0000000000000002E-4</v>
      </c>
      <c r="O76" s="440">
        <v>1.5E-3</v>
      </c>
      <c r="P76" s="440">
        <v>3.3999999999999998E-3</v>
      </c>
      <c r="Q76" s="440">
        <v>5.3E-3</v>
      </c>
      <c r="R76" s="440">
        <v>7.0000000000000001E-3</v>
      </c>
      <c r="S76" s="440">
        <v>8.6999999999999994E-3</v>
      </c>
      <c r="T76" s="440">
        <v>1.01E-2</v>
      </c>
      <c r="U76" s="440">
        <v>1.1299999999999999E-2</v>
      </c>
      <c r="V76" s="440">
        <v>1.2200000000000001E-2</v>
      </c>
      <c r="W76" s="440">
        <v>1.29E-2</v>
      </c>
      <c r="X76" s="440">
        <v>1.3299999999999999E-2</v>
      </c>
      <c r="Y76" s="440">
        <v>1.34E-2</v>
      </c>
      <c r="Z76" s="440">
        <v>1.3299999999999999E-2</v>
      </c>
      <c r="AA76" s="440">
        <v>1.2800000000000001E-2</v>
      </c>
      <c r="AB76" s="440">
        <v>1.21E-2</v>
      </c>
      <c r="AC76" s="440">
        <v>1.11E-2</v>
      </c>
      <c r="AD76" s="440">
        <v>9.7999999999999997E-3</v>
      </c>
      <c r="AE76" s="440">
        <v>8.3999999999999995E-3</v>
      </c>
      <c r="AF76" s="440">
        <v>6.7999999999999996E-3</v>
      </c>
      <c r="AG76" s="440">
        <v>5.1000000000000004E-3</v>
      </c>
      <c r="AH76" s="440">
        <v>3.3E-3</v>
      </c>
      <c r="AI76" s="440">
        <v>1.5E-3</v>
      </c>
      <c r="AJ76" s="440">
        <v>-2.9999999999999997E-4</v>
      </c>
      <c r="AK76" s="440">
        <v>-2E-3</v>
      </c>
      <c r="AL76" s="440">
        <v>-3.5999999999999999E-3</v>
      </c>
      <c r="AM76" s="440">
        <v>-5.0000000000000001E-3</v>
      </c>
      <c r="AN76" s="440">
        <v>-6.1999999999999998E-3</v>
      </c>
      <c r="AO76" s="440">
        <v>-7.1999999999999998E-3</v>
      </c>
      <c r="AP76" s="440">
        <v>-7.9000000000000008E-3</v>
      </c>
      <c r="AQ76" s="440">
        <v>-8.3999999999999995E-3</v>
      </c>
      <c r="AR76" s="440">
        <v>-8.5000000000000006E-3</v>
      </c>
      <c r="AS76" s="440">
        <v>-8.3999999999999995E-3</v>
      </c>
      <c r="AT76" s="440">
        <v>-8.0000000000000002E-3</v>
      </c>
      <c r="AU76" s="440">
        <v>-7.3000000000000001E-3</v>
      </c>
      <c r="AV76" s="440">
        <v>-6.3E-3</v>
      </c>
      <c r="AW76" s="440">
        <v>-5.0000000000000001E-3</v>
      </c>
      <c r="AX76" s="440">
        <v>-3.5999999999999999E-3</v>
      </c>
      <c r="AY76" s="440">
        <v>-2E-3</v>
      </c>
      <c r="AZ76" s="440">
        <v>-4.0000000000000002E-4</v>
      </c>
      <c r="BA76" s="440">
        <v>1.2999999999999999E-3</v>
      </c>
      <c r="BB76" s="440">
        <v>2.8999999999999998E-3</v>
      </c>
      <c r="BC76" s="440">
        <v>4.4000000000000003E-3</v>
      </c>
      <c r="BD76" s="440">
        <v>5.5999999999999999E-3</v>
      </c>
      <c r="BE76" s="440">
        <v>6.7000000000000002E-3</v>
      </c>
      <c r="BF76" s="440">
        <v>7.4000000000000003E-3</v>
      </c>
      <c r="BG76" s="440">
        <v>7.9000000000000008E-3</v>
      </c>
      <c r="BH76" s="440">
        <v>8.0999999999999996E-3</v>
      </c>
      <c r="BI76" s="440">
        <v>8.0000000000000002E-3</v>
      </c>
      <c r="BJ76" s="440">
        <v>7.7999999999999996E-3</v>
      </c>
      <c r="BK76" s="440">
        <v>7.4000000000000003E-3</v>
      </c>
      <c r="BL76" s="440">
        <v>6.7999999999999996E-3</v>
      </c>
      <c r="BM76" s="440">
        <v>6.1999999999999998E-3</v>
      </c>
      <c r="BN76" s="440">
        <v>5.5999999999999999E-3</v>
      </c>
      <c r="BO76" s="36">
        <v>5.3E-3</v>
      </c>
      <c r="BP76" s="36">
        <v>5.1999999999999998E-3</v>
      </c>
      <c r="BQ76" s="36">
        <v>5.1000000000000004E-3</v>
      </c>
      <c r="BR76" s="36">
        <v>5.1999999999999998E-3</v>
      </c>
      <c r="BS76" s="36">
        <v>5.4000000000000003E-3</v>
      </c>
      <c r="BT76" s="36">
        <v>5.5999999999999999E-3</v>
      </c>
      <c r="BU76" s="36">
        <v>5.8999999999999999E-3</v>
      </c>
      <c r="BV76" s="36">
        <v>6.1999999999999998E-3</v>
      </c>
      <c r="BW76" s="36">
        <v>6.4000000000000003E-3</v>
      </c>
      <c r="BX76" s="36">
        <v>6.6E-3</v>
      </c>
      <c r="BY76" s="36">
        <v>6.7999999999999996E-3</v>
      </c>
      <c r="BZ76" s="36">
        <v>7.0000000000000001E-3</v>
      </c>
      <c r="CA76" s="36">
        <v>7.1999999999999998E-3</v>
      </c>
      <c r="CB76" s="36">
        <v>7.4000000000000003E-3</v>
      </c>
      <c r="CC76" s="36">
        <v>7.7000000000000002E-3</v>
      </c>
      <c r="CD76" s="36">
        <v>7.9000000000000008E-3</v>
      </c>
      <c r="CE76" s="36">
        <v>8.0999999999999996E-3</v>
      </c>
      <c r="CF76" s="36">
        <v>8.3000000000000001E-3</v>
      </c>
      <c r="CG76" s="36">
        <v>8.6E-3</v>
      </c>
      <c r="CH76" s="36">
        <v>8.6999999999999994E-3</v>
      </c>
      <c r="CI76" s="122"/>
      <c r="CJ76" s="122"/>
      <c r="CK76" s="122"/>
      <c r="CL76" s="122"/>
      <c r="CM76" s="122"/>
      <c r="CN76" s="122"/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</row>
    <row r="77" spans="1:109">
      <c r="A77" s="47">
        <v>95</v>
      </c>
      <c r="B77" s="440">
        <v>-1.9199999999999998E-2</v>
      </c>
      <c r="C77" s="440">
        <v>-1.78E-2</v>
      </c>
      <c r="D77" s="440">
        <v>-1.6400000000000001E-2</v>
      </c>
      <c r="E77" s="440">
        <v>-1.4999999999999999E-2</v>
      </c>
      <c r="F77" s="440">
        <v>-1.35E-2</v>
      </c>
      <c r="G77" s="440">
        <v>-1.21E-2</v>
      </c>
      <c r="H77" s="440">
        <v>-1.0500000000000001E-2</v>
      </c>
      <c r="I77" s="440">
        <v>-8.9999999999999993E-3</v>
      </c>
      <c r="J77" s="440">
        <v>-7.3000000000000001E-3</v>
      </c>
      <c r="K77" s="440">
        <v>-5.5999999999999999E-3</v>
      </c>
      <c r="L77" s="440">
        <v>-3.8E-3</v>
      </c>
      <c r="M77" s="440">
        <v>-2E-3</v>
      </c>
      <c r="N77" s="440">
        <v>-1E-4</v>
      </c>
      <c r="O77" s="440">
        <v>1.6999999999999999E-3</v>
      </c>
      <c r="P77" s="440">
        <v>3.5999999999999999E-3</v>
      </c>
      <c r="Q77" s="440">
        <v>5.4000000000000003E-3</v>
      </c>
      <c r="R77" s="440">
        <v>7.0000000000000001E-3</v>
      </c>
      <c r="S77" s="440">
        <v>8.6E-3</v>
      </c>
      <c r="T77" s="440">
        <v>0.01</v>
      </c>
      <c r="U77" s="440">
        <v>1.11E-2</v>
      </c>
      <c r="V77" s="440">
        <v>1.2E-2</v>
      </c>
      <c r="W77" s="440">
        <v>1.2699999999999999E-2</v>
      </c>
      <c r="X77" s="440">
        <v>1.3100000000000001E-2</v>
      </c>
      <c r="Y77" s="440">
        <v>1.32E-2</v>
      </c>
      <c r="Z77" s="440">
        <v>1.3100000000000001E-2</v>
      </c>
      <c r="AA77" s="440">
        <v>1.26E-2</v>
      </c>
      <c r="AB77" s="440">
        <v>1.1900000000000001E-2</v>
      </c>
      <c r="AC77" s="440">
        <v>1.09E-2</v>
      </c>
      <c r="AD77" s="440">
        <v>9.7000000000000003E-3</v>
      </c>
      <c r="AE77" s="440">
        <v>8.3000000000000001E-3</v>
      </c>
      <c r="AF77" s="440">
        <v>6.7000000000000002E-3</v>
      </c>
      <c r="AG77" s="440">
        <v>4.8999999999999998E-3</v>
      </c>
      <c r="AH77" s="440">
        <v>3.0999999999999999E-3</v>
      </c>
      <c r="AI77" s="440">
        <v>1.2999999999999999E-3</v>
      </c>
      <c r="AJ77" s="440">
        <v>-5.0000000000000001E-4</v>
      </c>
      <c r="AK77" s="440">
        <v>-2.3E-3</v>
      </c>
      <c r="AL77" s="440">
        <v>-3.8999999999999998E-3</v>
      </c>
      <c r="AM77" s="440">
        <v>-5.4000000000000003E-3</v>
      </c>
      <c r="AN77" s="440">
        <v>-6.7000000000000002E-3</v>
      </c>
      <c r="AO77" s="440">
        <v>-7.7999999999999996E-3</v>
      </c>
      <c r="AP77" s="440">
        <v>-8.6E-3</v>
      </c>
      <c r="AQ77" s="440">
        <v>-9.1999999999999998E-3</v>
      </c>
      <c r="AR77" s="440">
        <v>-9.4000000000000004E-3</v>
      </c>
      <c r="AS77" s="440">
        <v>-9.4000000000000004E-3</v>
      </c>
      <c r="AT77" s="440">
        <v>-9.1000000000000004E-3</v>
      </c>
      <c r="AU77" s="440">
        <v>-8.5000000000000006E-3</v>
      </c>
      <c r="AV77" s="440">
        <v>-7.7000000000000002E-3</v>
      </c>
      <c r="AW77" s="440">
        <v>-6.6E-3</v>
      </c>
      <c r="AX77" s="440">
        <v>-5.3E-3</v>
      </c>
      <c r="AY77" s="440">
        <v>-3.8E-3</v>
      </c>
      <c r="AZ77" s="440">
        <v>-2.2000000000000001E-3</v>
      </c>
      <c r="BA77" s="440">
        <v>-5.9999999999999995E-4</v>
      </c>
      <c r="BB77" s="440">
        <v>8.9999999999999998E-4</v>
      </c>
      <c r="BC77" s="440">
        <v>2.3999999999999998E-3</v>
      </c>
      <c r="BD77" s="440">
        <v>3.8E-3</v>
      </c>
      <c r="BE77" s="440">
        <v>4.8999999999999998E-3</v>
      </c>
      <c r="BF77" s="440">
        <v>5.8999999999999999E-3</v>
      </c>
      <c r="BG77" s="440">
        <v>6.6E-3</v>
      </c>
      <c r="BH77" s="440">
        <v>7.0000000000000001E-3</v>
      </c>
      <c r="BI77" s="440">
        <v>7.3000000000000001E-3</v>
      </c>
      <c r="BJ77" s="440">
        <v>7.3000000000000001E-3</v>
      </c>
      <c r="BK77" s="440">
        <v>7.1999999999999998E-3</v>
      </c>
      <c r="BL77" s="440">
        <v>7.0000000000000001E-3</v>
      </c>
      <c r="BM77" s="440">
        <v>6.7000000000000002E-3</v>
      </c>
      <c r="BN77" s="440">
        <v>6.3E-3</v>
      </c>
      <c r="BO77" s="36">
        <v>5.8999999999999999E-3</v>
      </c>
      <c r="BP77" s="36">
        <v>5.7000000000000002E-3</v>
      </c>
      <c r="BQ77" s="36">
        <v>5.4999999999999997E-3</v>
      </c>
      <c r="BR77" s="36">
        <v>5.4999999999999997E-3</v>
      </c>
      <c r="BS77" s="36">
        <v>5.5999999999999999E-3</v>
      </c>
      <c r="BT77" s="36">
        <v>5.7000000000000002E-3</v>
      </c>
      <c r="BU77" s="36">
        <v>5.7999999999999996E-3</v>
      </c>
      <c r="BV77" s="36">
        <v>6.0000000000000001E-3</v>
      </c>
      <c r="BW77" s="36">
        <v>6.1999999999999998E-3</v>
      </c>
      <c r="BX77" s="36">
        <v>6.4000000000000003E-3</v>
      </c>
      <c r="BY77" s="36">
        <v>6.6E-3</v>
      </c>
      <c r="BZ77" s="36">
        <v>6.7000000000000002E-3</v>
      </c>
      <c r="CA77" s="36">
        <v>6.8999999999999999E-3</v>
      </c>
      <c r="CB77" s="36">
        <v>7.1999999999999998E-3</v>
      </c>
      <c r="CC77" s="36">
        <v>7.4000000000000003E-3</v>
      </c>
      <c r="CD77" s="36">
        <v>7.6E-3</v>
      </c>
      <c r="CE77" s="36">
        <v>7.7999999999999996E-3</v>
      </c>
      <c r="CF77" s="36">
        <v>8.0999999999999996E-3</v>
      </c>
      <c r="CG77" s="36">
        <v>8.3000000000000001E-3</v>
      </c>
      <c r="CH77" s="36">
        <v>8.5000000000000006E-3</v>
      </c>
      <c r="CI77" s="122"/>
      <c r="CJ77" s="122"/>
      <c r="CK77" s="122"/>
      <c r="CL77" s="122"/>
      <c r="CM77" s="122"/>
      <c r="CN77" s="122"/>
      <c r="CO77" s="122"/>
      <c r="CP77" s="122"/>
      <c r="CQ77" s="122"/>
      <c r="CR77" s="122"/>
      <c r="CS77" s="122"/>
      <c r="CT77" s="122"/>
      <c r="CU77" s="122"/>
      <c r="CV77" s="122"/>
      <c r="CW77" s="122"/>
      <c r="CX77" s="122"/>
      <c r="CY77" s="122"/>
      <c r="CZ77" s="122"/>
      <c r="DA77" s="122"/>
      <c r="DB77" s="122"/>
      <c r="DC77" s="122"/>
      <c r="DD77" s="122"/>
      <c r="DE77" s="122"/>
    </row>
    <row r="78" spans="1:109">
      <c r="A78" s="47">
        <v>96</v>
      </c>
      <c r="B78" s="440">
        <v>-1.83E-2</v>
      </c>
      <c r="C78" s="440">
        <v>-1.6899999999999998E-2</v>
      </c>
      <c r="D78" s="440">
        <v>-1.5599999999999999E-2</v>
      </c>
      <c r="E78" s="440">
        <v>-1.4200000000000001E-2</v>
      </c>
      <c r="F78" s="440">
        <v>-1.29E-2</v>
      </c>
      <c r="G78" s="440">
        <v>-1.15E-2</v>
      </c>
      <c r="H78" s="440">
        <v>-0.01</v>
      </c>
      <c r="I78" s="440">
        <v>-8.5000000000000006E-3</v>
      </c>
      <c r="J78" s="440">
        <v>-7.0000000000000001E-3</v>
      </c>
      <c r="K78" s="440">
        <v>-5.3E-3</v>
      </c>
      <c r="L78" s="440">
        <v>-3.5999999999999999E-3</v>
      </c>
      <c r="M78" s="440">
        <v>-1.9E-3</v>
      </c>
      <c r="N78" s="440">
        <v>-1E-4</v>
      </c>
      <c r="O78" s="440">
        <v>1.6999999999999999E-3</v>
      </c>
      <c r="P78" s="440">
        <v>3.3999999999999998E-3</v>
      </c>
      <c r="Q78" s="440">
        <v>5.1000000000000004E-3</v>
      </c>
      <c r="R78" s="440">
        <v>6.7000000000000002E-3</v>
      </c>
      <c r="S78" s="440">
        <v>8.2000000000000007E-3</v>
      </c>
      <c r="T78" s="440">
        <v>9.4999999999999998E-3</v>
      </c>
      <c r="U78" s="440">
        <v>1.06E-2</v>
      </c>
      <c r="V78" s="440">
        <v>1.14E-2</v>
      </c>
      <c r="W78" s="440">
        <v>1.21E-2</v>
      </c>
      <c r="X78" s="440">
        <v>1.2500000000000001E-2</v>
      </c>
      <c r="Y78" s="440">
        <v>1.26E-2</v>
      </c>
      <c r="Z78" s="440">
        <v>1.24E-2</v>
      </c>
      <c r="AA78" s="440">
        <v>1.2E-2</v>
      </c>
      <c r="AB78" s="440">
        <v>1.1299999999999999E-2</v>
      </c>
      <c r="AC78" s="440">
        <v>1.04E-2</v>
      </c>
      <c r="AD78" s="440">
        <v>9.1999999999999998E-3</v>
      </c>
      <c r="AE78" s="440">
        <v>7.9000000000000008E-3</v>
      </c>
      <c r="AF78" s="440">
        <v>6.3E-3</v>
      </c>
      <c r="AG78" s="440">
        <v>4.7000000000000002E-3</v>
      </c>
      <c r="AH78" s="440">
        <v>3.0000000000000001E-3</v>
      </c>
      <c r="AI78" s="440">
        <v>1.1999999999999999E-3</v>
      </c>
      <c r="AJ78" s="440">
        <v>-5.0000000000000001E-4</v>
      </c>
      <c r="AK78" s="440">
        <v>-2.2000000000000001E-3</v>
      </c>
      <c r="AL78" s="440">
        <v>-3.7000000000000002E-3</v>
      </c>
      <c r="AM78" s="440">
        <v>-5.1999999999999998E-3</v>
      </c>
      <c r="AN78" s="440">
        <v>-6.4000000000000003E-3</v>
      </c>
      <c r="AO78" s="440">
        <v>-7.4000000000000003E-3</v>
      </c>
      <c r="AP78" s="440">
        <v>-8.2000000000000007E-3</v>
      </c>
      <c r="AQ78" s="440">
        <v>-8.6999999999999994E-3</v>
      </c>
      <c r="AR78" s="440">
        <v>-8.9999999999999993E-3</v>
      </c>
      <c r="AS78" s="440">
        <v>-8.9999999999999993E-3</v>
      </c>
      <c r="AT78" s="440">
        <v>-8.6999999999999994E-3</v>
      </c>
      <c r="AU78" s="440">
        <v>-8.0999999999999996E-3</v>
      </c>
      <c r="AV78" s="440">
        <v>-7.3000000000000001E-3</v>
      </c>
      <c r="AW78" s="440">
        <v>-6.1999999999999998E-3</v>
      </c>
      <c r="AX78" s="440">
        <v>-5.0000000000000001E-3</v>
      </c>
      <c r="AY78" s="440">
        <v>-3.5999999999999999E-3</v>
      </c>
      <c r="AZ78" s="440">
        <v>-2.0999999999999999E-3</v>
      </c>
      <c r="BA78" s="440">
        <v>-5.9999999999999995E-4</v>
      </c>
      <c r="BB78" s="440">
        <v>8.9999999999999998E-4</v>
      </c>
      <c r="BC78" s="440">
        <v>2.3E-3</v>
      </c>
      <c r="BD78" s="440">
        <v>3.5999999999999999E-3</v>
      </c>
      <c r="BE78" s="440">
        <v>4.7000000000000002E-3</v>
      </c>
      <c r="BF78" s="440">
        <v>5.5999999999999999E-3</v>
      </c>
      <c r="BG78" s="440">
        <v>6.1999999999999998E-3</v>
      </c>
      <c r="BH78" s="440">
        <v>6.7000000000000002E-3</v>
      </c>
      <c r="BI78" s="440">
        <v>6.8999999999999999E-3</v>
      </c>
      <c r="BJ78" s="440">
        <v>6.8999999999999999E-3</v>
      </c>
      <c r="BK78" s="440">
        <v>6.7999999999999996E-3</v>
      </c>
      <c r="BL78" s="440">
        <v>6.6E-3</v>
      </c>
      <c r="BM78" s="440">
        <v>6.3E-3</v>
      </c>
      <c r="BN78" s="440">
        <v>6.0000000000000001E-3</v>
      </c>
      <c r="BO78" s="36">
        <v>5.5999999999999999E-3</v>
      </c>
      <c r="BP78" s="36">
        <v>5.4000000000000003E-3</v>
      </c>
      <c r="BQ78" s="36">
        <v>5.3E-3</v>
      </c>
      <c r="BR78" s="36">
        <v>5.1999999999999998E-3</v>
      </c>
      <c r="BS78" s="36">
        <v>5.3E-3</v>
      </c>
      <c r="BT78" s="36">
        <v>5.4000000000000003E-3</v>
      </c>
      <c r="BU78" s="36">
        <v>5.4999999999999997E-3</v>
      </c>
      <c r="BV78" s="36">
        <v>5.7000000000000002E-3</v>
      </c>
      <c r="BW78" s="36">
        <v>5.8999999999999999E-3</v>
      </c>
      <c r="BX78" s="36">
        <v>6.1000000000000004E-3</v>
      </c>
      <c r="BY78" s="36">
        <v>6.1999999999999998E-3</v>
      </c>
      <c r="BZ78" s="36">
        <v>6.4000000000000003E-3</v>
      </c>
      <c r="CA78" s="36">
        <v>6.6E-3</v>
      </c>
      <c r="CB78" s="36">
        <v>6.7999999999999996E-3</v>
      </c>
      <c r="CC78" s="36">
        <v>7.0000000000000001E-3</v>
      </c>
      <c r="CD78" s="36">
        <v>7.1999999999999998E-3</v>
      </c>
      <c r="CE78" s="36">
        <v>7.4000000000000003E-3</v>
      </c>
      <c r="CF78" s="36">
        <v>7.7000000000000002E-3</v>
      </c>
      <c r="CG78" s="36">
        <v>7.9000000000000008E-3</v>
      </c>
      <c r="CH78" s="36">
        <v>8.0999999999999996E-3</v>
      </c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</row>
    <row r="79" spans="1:109">
      <c r="A79" s="47">
        <v>97</v>
      </c>
      <c r="B79" s="440">
        <v>-1.7299999999999999E-2</v>
      </c>
      <c r="C79" s="440">
        <v>-1.6E-2</v>
      </c>
      <c r="D79" s="440">
        <v>-1.4800000000000001E-2</v>
      </c>
      <c r="E79" s="440">
        <v>-1.35E-2</v>
      </c>
      <c r="F79" s="440">
        <v>-1.2200000000000001E-2</v>
      </c>
      <c r="G79" s="440">
        <v>-1.09E-2</v>
      </c>
      <c r="H79" s="440">
        <v>-9.4999999999999998E-3</v>
      </c>
      <c r="I79" s="440">
        <v>-8.0999999999999996E-3</v>
      </c>
      <c r="J79" s="440">
        <v>-6.6E-3</v>
      </c>
      <c r="K79" s="440">
        <v>-5.0000000000000001E-3</v>
      </c>
      <c r="L79" s="440">
        <v>-3.3999999999999998E-3</v>
      </c>
      <c r="M79" s="440">
        <v>-1.8E-3</v>
      </c>
      <c r="N79" s="440">
        <v>-1E-4</v>
      </c>
      <c r="O79" s="440">
        <v>1.6000000000000001E-3</v>
      </c>
      <c r="P79" s="440">
        <v>3.2000000000000002E-3</v>
      </c>
      <c r="Q79" s="440">
        <v>4.7999999999999996E-3</v>
      </c>
      <c r="R79" s="440">
        <v>6.3E-3</v>
      </c>
      <c r="S79" s="440">
        <v>7.7000000000000002E-3</v>
      </c>
      <c r="T79" s="440">
        <v>8.9999999999999993E-3</v>
      </c>
      <c r="U79" s="440">
        <v>0.01</v>
      </c>
      <c r="V79" s="440">
        <v>1.0800000000000001E-2</v>
      </c>
      <c r="W79" s="440">
        <v>1.14E-2</v>
      </c>
      <c r="X79" s="440">
        <v>1.18E-2</v>
      </c>
      <c r="Y79" s="440">
        <v>1.1900000000000001E-2</v>
      </c>
      <c r="Z79" s="440">
        <v>1.18E-2</v>
      </c>
      <c r="AA79" s="440">
        <v>1.1299999999999999E-2</v>
      </c>
      <c r="AB79" s="440">
        <v>1.0699999999999999E-2</v>
      </c>
      <c r="AC79" s="440">
        <v>9.7999999999999997E-3</v>
      </c>
      <c r="AD79" s="440">
        <v>8.6999999999999994E-3</v>
      </c>
      <c r="AE79" s="440">
        <v>7.4000000000000003E-3</v>
      </c>
      <c r="AF79" s="440">
        <v>6.0000000000000001E-3</v>
      </c>
      <c r="AG79" s="440">
        <v>4.4999999999999997E-3</v>
      </c>
      <c r="AH79" s="440">
        <v>2.8E-3</v>
      </c>
      <c r="AI79" s="440">
        <v>1.1999999999999999E-3</v>
      </c>
      <c r="AJ79" s="440">
        <v>-5.0000000000000001E-4</v>
      </c>
      <c r="AK79" s="440">
        <v>-2.0999999999999999E-3</v>
      </c>
      <c r="AL79" s="440">
        <v>-3.5000000000000001E-3</v>
      </c>
      <c r="AM79" s="440">
        <v>-4.8999999999999998E-3</v>
      </c>
      <c r="AN79" s="440">
        <v>-6.0000000000000001E-3</v>
      </c>
      <c r="AO79" s="440">
        <v>-7.0000000000000001E-3</v>
      </c>
      <c r="AP79" s="440">
        <v>-7.7000000000000002E-3</v>
      </c>
      <c r="AQ79" s="440">
        <v>-8.2000000000000007E-3</v>
      </c>
      <c r="AR79" s="440">
        <v>-8.5000000000000006E-3</v>
      </c>
      <c r="AS79" s="440">
        <v>-8.5000000000000006E-3</v>
      </c>
      <c r="AT79" s="440">
        <v>-8.2000000000000007E-3</v>
      </c>
      <c r="AU79" s="440">
        <v>-7.7000000000000002E-3</v>
      </c>
      <c r="AV79" s="440">
        <v>-6.8999999999999999E-3</v>
      </c>
      <c r="AW79" s="440">
        <v>-5.8999999999999999E-3</v>
      </c>
      <c r="AX79" s="440">
        <v>-4.7000000000000002E-3</v>
      </c>
      <c r="AY79" s="440">
        <v>-3.3999999999999998E-3</v>
      </c>
      <c r="AZ79" s="440">
        <v>-2E-3</v>
      </c>
      <c r="BA79" s="440">
        <v>-5.9999999999999995E-4</v>
      </c>
      <c r="BB79" s="440">
        <v>8.0000000000000004E-4</v>
      </c>
      <c r="BC79" s="440">
        <v>2.2000000000000001E-3</v>
      </c>
      <c r="BD79" s="440">
        <v>3.3999999999999998E-3</v>
      </c>
      <c r="BE79" s="440">
        <v>4.4000000000000003E-3</v>
      </c>
      <c r="BF79" s="440">
        <v>5.3E-3</v>
      </c>
      <c r="BG79" s="440">
        <v>5.8999999999999999E-3</v>
      </c>
      <c r="BH79" s="440">
        <v>6.3E-3</v>
      </c>
      <c r="BI79" s="440">
        <v>6.4999999999999997E-3</v>
      </c>
      <c r="BJ79" s="440">
        <v>6.6E-3</v>
      </c>
      <c r="BK79" s="440">
        <v>6.4999999999999997E-3</v>
      </c>
      <c r="BL79" s="440">
        <v>6.3E-3</v>
      </c>
      <c r="BM79" s="440">
        <v>6.0000000000000001E-3</v>
      </c>
      <c r="BN79" s="440">
        <v>5.7000000000000002E-3</v>
      </c>
      <c r="BO79" s="36">
        <v>5.4000000000000003E-3</v>
      </c>
      <c r="BP79" s="36">
        <v>5.1000000000000004E-3</v>
      </c>
      <c r="BQ79" s="36">
        <v>5.0000000000000001E-3</v>
      </c>
      <c r="BR79" s="36">
        <v>5.0000000000000001E-3</v>
      </c>
      <c r="BS79" s="36">
        <v>5.0000000000000001E-3</v>
      </c>
      <c r="BT79" s="36">
        <v>5.1000000000000004E-3</v>
      </c>
      <c r="BU79" s="36">
        <v>5.3E-3</v>
      </c>
      <c r="BV79" s="36">
        <v>5.4000000000000003E-3</v>
      </c>
      <c r="BW79" s="36">
        <v>5.5999999999999999E-3</v>
      </c>
      <c r="BX79" s="36">
        <v>5.7999999999999996E-3</v>
      </c>
      <c r="BY79" s="36">
        <v>5.8999999999999999E-3</v>
      </c>
      <c r="BZ79" s="36">
        <v>6.1000000000000004E-3</v>
      </c>
      <c r="CA79" s="36">
        <v>6.3E-3</v>
      </c>
      <c r="CB79" s="36">
        <v>6.4000000000000003E-3</v>
      </c>
      <c r="CC79" s="36">
        <v>6.6E-3</v>
      </c>
      <c r="CD79" s="36">
        <v>6.7999999999999996E-3</v>
      </c>
      <c r="CE79" s="36">
        <v>7.0000000000000001E-3</v>
      </c>
      <c r="CF79" s="36">
        <v>7.3000000000000001E-3</v>
      </c>
      <c r="CG79" s="36">
        <v>7.4999999999999997E-3</v>
      </c>
      <c r="CH79" s="36">
        <v>7.7000000000000002E-3</v>
      </c>
      <c r="CI79" s="122"/>
      <c r="CJ79" s="122"/>
      <c r="CK79" s="122"/>
      <c r="CL79" s="122"/>
      <c r="CM79" s="122"/>
      <c r="CN79" s="122"/>
      <c r="CO79" s="122"/>
      <c r="CP79" s="122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</row>
    <row r="80" spans="1:109">
      <c r="A80" s="47">
        <v>98</v>
      </c>
      <c r="B80" s="440">
        <v>-1.6299999999999999E-2</v>
      </c>
      <c r="C80" s="440">
        <v>-1.5100000000000001E-2</v>
      </c>
      <c r="D80" s="440">
        <v>-1.3899999999999999E-2</v>
      </c>
      <c r="E80" s="440">
        <v>-1.2699999999999999E-2</v>
      </c>
      <c r="F80" s="440">
        <v>-1.15E-2</v>
      </c>
      <c r="G80" s="440">
        <v>-1.03E-2</v>
      </c>
      <c r="H80" s="440">
        <v>-8.9999999999999993E-3</v>
      </c>
      <c r="I80" s="440">
        <v>-7.6E-3</v>
      </c>
      <c r="J80" s="440">
        <v>-6.1999999999999998E-3</v>
      </c>
      <c r="K80" s="440">
        <v>-4.7999999999999996E-3</v>
      </c>
      <c r="L80" s="440">
        <v>-3.3E-3</v>
      </c>
      <c r="M80" s="440">
        <v>-1.6999999999999999E-3</v>
      </c>
      <c r="N80" s="440">
        <v>-1E-4</v>
      </c>
      <c r="O80" s="440">
        <v>1.5E-3</v>
      </c>
      <c r="P80" s="440">
        <v>3.0000000000000001E-3</v>
      </c>
      <c r="Q80" s="440">
        <v>4.5999999999999999E-3</v>
      </c>
      <c r="R80" s="440">
        <v>6.0000000000000001E-3</v>
      </c>
      <c r="S80" s="440">
        <v>7.3000000000000001E-3</v>
      </c>
      <c r="T80" s="440">
        <v>8.5000000000000006E-3</v>
      </c>
      <c r="U80" s="440">
        <v>9.4999999999999998E-3</v>
      </c>
      <c r="V80" s="440">
        <v>1.0200000000000001E-2</v>
      </c>
      <c r="W80" s="440">
        <v>1.0800000000000001E-2</v>
      </c>
      <c r="X80" s="440">
        <v>1.11E-2</v>
      </c>
      <c r="Y80" s="440">
        <v>1.12E-2</v>
      </c>
      <c r="Z80" s="440">
        <v>1.11E-2</v>
      </c>
      <c r="AA80" s="440">
        <v>1.0699999999999999E-2</v>
      </c>
      <c r="AB80" s="440">
        <v>1.01E-2</v>
      </c>
      <c r="AC80" s="440">
        <v>9.2999999999999992E-3</v>
      </c>
      <c r="AD80" s="440">
        <v>8.2000000000000007E-3</v>
      </c>
      <c r="AE80" s="440">
        <v>7.0000000000000001E-3</v>
      </c>
      <c r="AF80" s="440">
        <v>5.7000000000000002E-3</v>
      </c>
      <c r="AG80" s="440">
        <v>4.1999999999999997E-3</v>
      </c>
      <c r="AH80" s="440">
        <v>2.7000000000000001E-3</v>
      </c>
      <c r="AI80" s="440">
        <v>1.1000000000000001E-3</v>
      </c>
      <c r="AJ80" s="440">
        <v>-5.0000000000000001E-4</v>
      </c>
      <c r="AK80" s="440">
        <v>-1.9E-3</v>
      </c>
      <c r="AL80" s="440">
        <v>-3.3E-3</v>
      </c>
      <c r="AM80" s="440">
        <v>-4.5999999999999999E-3</v>
      </c>
      <c r="AN80" s="440">
        <v>-5.7000000000000002E-3</v>
      </c>
      <c r="AO80" s="440">
        <v>-6.6E-3</v>
      </c>
      <c r="AP80" s="440">
        <v>-7.3000000000000001E-3</v>
      </c>
      <c r="AQ80" s="440">
        <v>-7.7999999999999996E-3</v>
      </c>
      <c r="AR80" s="440">
        <v>-8.0000000000000002E-3</v>
      </c>
      <c r="AS80" s="440">
        <v>-8.0000000000000002E-3</v>
      </c>
      <c r="AT80" s="440">
        <v>-7.7999999999999996E-3</v>
      </c>
      <c r="AU80" s="440">
        <v>-7.1999999999999998E-3</v>
      </c>
      <c r="AV80" s="440">
        <v>-6.4999999999999997E-3</v>
      </c>
      <c r="AW80" s="440">
        <v>-5.5999999999999999E-3</v>
      </c>
      <c r="AX80" s="440">
        <v>-4.4999999999999997E-3</v>
      </c>
      <c r="AY80" s="440">
        <v>-3.2000000000000002E-3</v>
      </c>
      <c r="AZ80" s="440">
        <v>-1.9E-3</v>
      </c>
      <c r="BA80" s="440">
        <v>-5.0000000000000001E-4</v>
      </c>
      <c r="BB80" s="440">
        <v>8.0000000000000004E-4</v>
      </c>
      <c r="BC80" s="440">
        <v>2.0999999999999999E-3</v>
      </c>
      <c r="BD80" s="440">
        <v>3.2000000000000002E-3</v>
      </c>
      <c r="BE80" s="440">
        <v>4.1999999999999997E-3</v>
      </c>
      <c r="BF80" s="440">
        <v>5.0000000000000001E-3</v>
      </c>
      <c r="BG80" s="440">
        <v>5.5999999999999999E-3</v>
      </c>
      <c r="BH80" s="440">
        <v>6.0000000000000001E-3</v>
      </c>
      <c r="BI80" s="440">
        <v>6.1999999999999998E-3</v>
      </c>
      <c r="BJ80" s="440">
        <v>6.1999999999999998E-3</v>
      </c>
      <c r="BK80" s="440">
        <v>6.1000000000000004E-3</v>
      </c>
      <c r="BL80" s="440">
        <v>5.8999999999999999E-3</v>
      </c>
      <c r="BM80" s="440">
        <v>5.7000000000000002E-3</v>
      </c>
      <c r="BN80" s="440">
        <v>5.4000000000000003E-3</v>
      </c>
      <c r="BO80" s="36">
        <v>5.1000000000000004E-3</v>
      </c>
      <c r="BP80" s="36">
        <v>4.7999999999999996E-3</v>
      </c>
      <c r="BQ80" s="36">
        <v>4.7000000000000002E-3</v>
      </c>
      <c r="BR80" s="36">
        <v>4.7000000000000002E-3</v>
      </c>
      <c r="BS80" s="36">
        <v>4.7000000000000002E-3</v>
      </c>
      <c r="BT80" s="36">
        <v>4.7999999999999996E-3</v>
      </c>
      <c r="BU80" s="36">
        <v>5.0000000000000001E-3</v>
      </c>
      <c r="BV80" s="36">
        <v>5.1000000000000004E-3</v>
      </c>
      <c r="BW80" s="36">
        <v>5.3E-3</v>
      </c>
      <c r="BX80" s="36">
        <v>5.4000000000000003E-3</v>
      </c>
      <c r="BY80" s="36">
        <v>5.5999999999999999E-3</v>
      </c>
      <c r="BZ80" s="36">
        <v>5.7000000000000002E-3</v>
      </c>
      <c r="CA80" s="36">
        <v>5.8999999999999999E-3</v>
      </c>
      <c r="CB80" s="36">
        <v>6.1000000000000004E-3</v>
      </c>
      <c r="CC80" s="36">
        <v>6.3E-3</v>
      </c>
      <c r="CD80" s="36">
        <v>6.4999999999999997E-3</v>
      </c>
      <c r="CE80" s="36">
        <v>6.7000000000000002E-3</v>
      </c>
      <c r="CF80" s="36">
        <v>6.8999999999999999E-3</v>
      </c>
      <c r="CG80" s="36">
        <v>7.0000000000000001E-3</v>
      </c>
      <c r="CH80" s="36">
        <v>7.1999999999999998E-3</v>
      </c>
      <c r="CI80" s="122"/>
      <c r="CJ80" s="122"/>
      <c r="CK80" s="122"/>
      <c r="CL80" s="122"/>
      <c r="CM80" s="122"/>
      <c r="CN80" s="122"/>
      <c r="CO80" s="122"/>
      <c r="CP80" s="122"/>
      <c r="CQ80" s="122"/>
      <c r="CR80" s="122"/>
      <c r="CS80" s="122"/>
      <c r="CT80" s="122"/>
      <c r="CU80" s="122"/>
      <c r="CV80" s="122"/>
      <c r="CW80" s="122"/>
      <c r="CX80" s="122"/>
      <c r="CY80" s="122"/>
      <c r="CZ80" s="122"/>
      <c r="DA80" s="122"/>
      <c r="DB80" s="122"/>
      <c r="DC80" s="122"/>
      <c r="DD80" s="122"/>
      <c r="DE80" s="122"/>
    </row>
    <row r="81" spans="1:109">
      <c r="A81" s="47">
        <v>99</v>
      </c>
      <c r="B81" s="440">
        <v>-1.54E-2</v>
      </c>
      <c r="C81" s="440">
        <v>-1.43E-2</v>
      </c>
      <c r="D81" s="440">
        <v>-1.3100000000000001E-2</v>
      </c>
      <c r="E81" s="440">
        <v>-1.2E-2</v>
      </c>
      <c r="F81" s="440">
        <v>-1.0800000000000001E-2</v>
      </c>
      <c r="G81" s="440">
        <v>-9.7000000000000003E-3</v>
      </c>
      <c r="H81" s="440">
        <v>-8.3999999999999995E-3</v>
      </c>
      <c r="I81" s="440">
        <v>-7.1999999999999998E-3</v>
      </c>
      <c r="J81" s="440">
        <v>-5.8999999999999999E-3</v>
      </c>
      <c r="K81" s="440">
        <v>-4.4999999999999997E-3</v>
      </c>
      <c r="L81" s="440">
        <v>-3.0999999999999999E-3</v>
      </c>
      <c r="M81" s="440">
        <v>-1.6000000000000001E-3</v>
      </c>
      <c r="N81" s="440">
        <v>-1E-4</v>
      </c>
      <c r="O81" s="440">
        <v>1.4E-3</v>
      </c>
      <c r="P81" s="440">
        <v>2.8999999999999998E-3</v>
      </c>
      <c r="Q81" s="440">
        <v>4.3E-3</v>
      </c>
      <c r="R81" s="440">
        <v>5.5999999999999999E-3</v>
      </c>
      <c r="S81" s="440">
        <v>6.8999999999999999E-3</v>
      </c>
      <c r="T81" s="440">
        <v>8.0000000000000002E-3</v>
      </c>
      <c r="U81" s="440">
        <v>8.8999999999999999E-3</v>
      </c>
      <c r="V81" s="440">
        <v>9.5999999999999992E-3</v>
      </c>
      <c r="W81" s="440">
        <v>1.0200000000000001E-2</v>
      </c>
      <c r="X81" s="440">
        <v>1.0500000000000001E-2</v>
      </c>
      <c r="Y81" s="440">
        <v>1.06E-2</v>
      </c>
      <c r="Z81" s="440">
        <v>1.04E-2</v>
      </c>
      <c r="AA81" s="440">
        <v>1.01E-2</v>
      </c>
      <c r="AB81" s="440">
        <v>9.4999999999999998E-3</v>
      </c>
      <c r="AC81" s="440">
        <v>8.6999999999999994E-3</v>
      </c>
      <c r="AD81" s="440">
        <v>7.7999999999999996E-3</v>
      </c>
      <c r="AE81" s="440">
        <v>6.6E-3</v>
      </c>
      <c r="AF81" s="440">
        <v>5.3E-3</v>
      </c>
      <c r="AG81" s="440">
        <v>4.0000000000000001E-3</v>
      </c>
      <c r="AH81" s="440">
        <v>2.5000000000000001E-3</v>
      </c>
      <c r="AI81" s="440">
        <v>1E-3</v>
      </c>
      <c r="AJ81" s="440">
        <v>-4.0000000000000002E-4</v>
      </c>
      <c r="AK81" s="440">
        <v>-1.8E-3</v>
      </c>
      <c r="AL81" s="440">
        <v>-3.0999999999999999E-3</v>
      </c>
      <c r="AM81" s="440">
        <v>-4.3E-3</v>
      </c>
      <c r="AN81" s="440">
        <v>-5.4000000000000003E-3</v>
      </c>
      <c r="AO81" s="440">
        <v>-6.1999999999999998E-3</v>
      </c>
      <c r="AP81" s="440">
        <v>-6.8999999999999999E-3</v>
      </c>
      <c r="AQ81" s="440">
        <v>-7.3000000000000001E-3</v>
      </c>
      <c r="AR81" s="440">
        <v>-7.6E-3</v>
      </c>
      <c r="AS81" s="440">
        <v>-7.4999999999999997E-3</v>
      </c>
      <c r="AT81" s="440">
        <v>-7.3000000000000001E-3</v>
      </c>
      <c r="AU81" s="440">
        <v>-6.7999999999999996E-3</v>
      </c>
      <c r="AV81" s="440">
        <v>-6.1000000000000004E-3</v>
      </c>
      <c r="AW81" s="440">
        <v>-5.3E-3</v>
      </c>
      <c r="AX81" s="440">
        <v>-4.1999999999999997E-3</v>
      </c>
      <c r="AY81" s="440">
        <v>-3.0000000000000001E-3</v>
      </c>
      <c r="AZ81" s="440">
        <v>-1.8E-3</v>
      </c>
      <c r="BA81" s="440">
        <v>-5.0000000000000001E-4</v>
      </c>
      <c r="BB81" s="440">
        <v>6.9999999999999999E-4</v>
      </c>
      <c r="BC81" s="440">
        <v>1.9E-3</v>
      </c>
      <c r="BD81" s="440">
        <v>3.0000000000000001E-3</v>
      </c>
      <c r="BE81" s="440">
        <v>4.0000000000000001E-3</v>
      </c>
      <c r="BF81" s="440">
        <v>4.7000000000000002E-3</v>
      </c>
      <c r="BG81" s="440">
        <v>5.3E-3</v>
      </c>
      <c r="BH81" s="440">
        <v>5.5999999999999999E-3</v>
      </c>
      <c r="BI81" s="440">
        <v>5.7999999999999996E-3</v>
      </c>
      <c r="BJ81" s="440">
        <v>5.7999999999999996E-3</v>
      </c>
      <c r="BK81" s="440">
        <v>5.7999999999999996E-3</v>
      </c>
      <c r="BL81" s="440">
        <v>5.5999999999999999E-3</v>
      </c>
      <c r="BM81" s="440">
        <v>5.3E-3</v>
      </c>
      <c r="BN81" s="440">
        <v>5.0000000000000001E-3</v>
      </c>
      <c r="BO81" s="36">
        <v>4.7999999999999996E-3</v>
      </c>
      <c r="BP81" s="36">
        <v>4.5999999999999999E-3</v>
      </c>
      <c r="BQ81" s="36">
        <v>4.4000000000000003E-3</v>
      </c>
      <c r="BR81" s="36">
        <v>4.4000000000000003E-3</v>
      </c>
      <c r="BS81" s="36">
        <v>4.4000000000000003E-3</v>
      </c>
      <c r="BT81" s="36">
        <v>4.4999999999999997E-3</v>
      </c>
      <c r="BU81" s="36">
        <v>4.7000000000000002E-3</v>
      </c>
      <c r="BV81" s="36">
        <v>4.7999999999999996E-3</v>
      </c>
      <c r="BW81" s="36">
        <v>5.0000000000000001E-3</v>
      </c>
      <c r="BX81" s="36">
        <v>5.1000000000000004E-3</v>
      </c>
      <c r="BY81" s="36">
        <v>5.1999999999999998E-3</v>
      </c>
      <c r="BZ81" s="36">
        <v>5.4000000000000003E-3</v>
      </c>
      <c r="CA81" s="36">
        <v>5.5999999999999999E-3</v>
      </c>
      <c r="CB81" s="36">
        <v>5.7000000000000002E-3</v>
      </c>
      <c r="CC81" s="36">
        <v>5.8999999999999999E-3</v>
      </c>
      <c r="CD81" s="36">
        <v>6.1000000000000004E-3</v>
      </c>
      <c r="CE81" s="36">
        <v>6.3E-3</v>
      </c>
      <c r="CF81" s="36">
        <v>6.4000000000000003E-3</v>
      </c>
      <c r="CG81" s="36">
        <v>6.6E-3</v>
      </c>
      <c r="CH81" s="36">
        <v>6.7999999999999996E-3</v>
      </c>
      <c r="CI81" s="122"/>
      <c r="CJ81" s="122"/>
      <c r="CK81" s="122"/>
      <c r="CL81" s="122"/>
      <c r="CM81" s="122"/>
      <c r="CN81" s="122"/>
      <c r="CO81" s="122"/>
      <c r="CP81" s="122"/>
      <c r="CQ81" s="122"/>
      <c r="CR81" s="122"/>
      <c r="CS81" s="122"/>
      <c r="CT81" s="122"/>
      <c r="CU81" s="122"/>
      <c r="CV81" s="122"/>
      <c r="CW81" s="122"/>
      <c r="CX81" s="122"/>
      <c r="CY81" s="122"/>
      <c r="CZ81" s="122"/>
      <c r="DA81" s="122"/>
      <c r="DB81" s="122"/>
      <c r="DC81" s="122"/>
      <c r="DD81" s="122"/>
      <c r="DE81" s="122"/>
    </row>
    <row r="82" spans="1:109">
      <c r="A82" s="47">
        <v>100</v>
      </c>
      <c r="B82" s="440">
        <v>-1.44E-2</v>
      </c>
      <c r="C82" s="440">
        <v>-1.34E-2</v>
      </c>
      <c r="D82" s="440">
        <v>-1.23E-2</v>
      </c>
      <c r="E82" s="440">
        <v>-1.12E-2</v>
      </c>
      <c r="F82" s="440">
        <v>-1.0200000000000001E-2</v>
      </c>
      <c r="G82" s="440">
        <v>-9.1000000000000004E-3</v>
      </c>
      <c r="H82" s="440">
        <v>-7.9000000000000008E-3</v>
      </c>
      <c r="I82" s="440">
        <v>-6.7000000000000002E-3</v>
      </c>
      <c r="J82" s="440">
        <v>-5.4999999999999997E-3</v>
      </c>
      <c r="K82" s="440">
        <v>-4.1999999999999997E-3</v>
      </c>
      <c r="L82" s="440">
        <v>-2.8999999999999998E-3</v>
      </c>
      <c r="M82" s="440">
        <v>-1.5E-3</v>
      </c>
      <c r="N82" s="440">
        <v>-1E-4</v>
      </c>
      <c r="O82" s="440">
        <v>1.2999999999999999E-3</v>
      </c>
      <c r="P82" s="440">
        <v>2.7000000000000001E-3</v>
      </c>
      <c r="Q82" s="440">
        <v>4.0000000000000001E-3</v>
      </c>
      <c r="R82" s="440">
        <v>5.3E-3</v>
      </c>
      <c r="S82" s="440">
        <v>6.4000000000000003E-3</v>
      </c>
      <c r="T82" s="440">
        <v>7.4999999999999997E-3</v>
      </c>
      <c r="U82" s="440">
        <v>8.3000000000000001E-3</v>
      </c>
      <c r="V82" s="440">
        <v>8.9999999999999993E-3</v>
      </c>
      <c r="W82" s="440">
        <v>9.4999999999999998E-3</v>
      </c>
      <c r="X82" s="440">
        <v>9.7999999999999997E-3</v>
      </c>
      <c r="Y82" s="440">
        <v>9.9000000000000008E-3</v>
      </c>
      <c r="Z82" s="440">
        <v>9.7999999999999997E-3</v>
      </c>
      <c r="AA82" s="440">
        <v>9.4999999999999998E-3</v>
      </c>
      <c r="AB82" s="440">
        <v>8.8999999999999999E-3</v>
      </c>
      <c r="AC82" s="440">
        <v>8.2000000000000007E-3</v>
      </c>
      <c r="AD82" s="440">
        <v>7.3000000000000001E-3</v>
      </c>
      <c r="AE82" s="440">
        <v>6.1999999999999998E-3</v>
      </c>
      <c r="AF82" s="440">
        <v>5.0000000000000001E-3</v>
      </c>
      <c r="AG82" s="440">
        <v>3.7000000000000002E-3</v>
      </c>
      <c r="AH82" s="440">
        <v>2.3999999999999998E-3</v>
      </c>
      <c r="AI82" s="440">
        <v>1E-3</v>
      </c>
      <c r="AJ82" s="440">
        <v>-4.0000000000000002E-4</v>
      </c>
      <c r="AK82" s="440">
        <v>-1.6999999999999999E-3</v>
      </c>
      <c r="AL82" s="440">
        <v>-3.0000000000000001E-3</v>
      </c>
      <c r="AM82" s="440">
        <v>-4.1000000000000003E-3</v>
      </c>
      <c r="AN82" s="440">
        <v>-5.0000000000000001E-3</v>
      </c>
      <c r="AO82" s="440">
        <v>-5.7999999999999996E-3</v>
      </c>
      <c r="AP82" s="440">
        <v>-6.4999999999999997E-3</v>
      </c>
      <c r="AQ82" s="440">
        <v>-6.8999999999999999E-3</v>
      </c>
      <c r="AR82" s="440">
        <v>-7.1000000000000004E-3</v>
      </c>
      <c r="AS82" s="440">
        <v>-7.1000000000000004E-3</v>
      </c>
      <c r="AT82" s="440">
        <v>-6.7999999999999996E-3</v>
      </c>
      <c r="AU82" s="440">
        <v>-6.4000000000000003E-3</v>
      </c>
      <c r="AV82" s="440">
        <v>-5.7999999999999996E-3</v>
      </c>
      <c r="AW82" s="440">
        <v>-4.8999999999999998E-3</v>
      </c>
      <c r="AX82" s="440">
        <v>-3.8999999999999998E-3</v>
      </c>
      <c r="AY82" s="440">
        <v>-2.8999999999999998E-3</v>
      </c>
      <c r="AZ82" s="440">
        <v>-1.6999999999999999E-3</v>
      </c>
      <c r="BA82" s="440">
        <v>-5.0000000000000001E-4</v>
      </c>
      <c r="BB82" s="440">
        <v>6.9999999999999999E-4</v>
      </c>
      <c r="BC82" s="440">
        <v>1.8E-3</v>
      </c>
      <c r="BD82" s="440">
        <v>2.8E-3</v>
      </c>
      <c r="BE82" s="440">
        <v>3.7000000000000002E-3</v>
      </c>
      <c r="BF82" s="440">
        <v>4.4000000000000003E-3</v>
      </c>
      <c r="BG82" s="440">
        <v>4.8999999999999998E-3</v>
      </c>
      <c r="BH82" s="440">
        <v>5.3E-3</v>
      </c>
      <c r="BI82" s="440">
        <v>5.4000000000000003E-3</v>
      </c>
      <c r="BJ82" s="440">
        <v>5.4999999999999997E-3</v>
      </c>
      <c r="BK82" s="440">
        <v>5.4000000000000003E-3</v>
      </c>
      <c r="BL82" s="440">
        <v>5.1999999999999998E-3</v>
      </c>
      <c r="BM82" s="440">
        <v>5.0000000000000001E-3</v>
      </c>
      <c r="BN82" s="440">
        <v>4.7000000000000002E-3</v>
      </c>
      <c r="BO82" s="36">
        <v>4.4999999999999997E-3</v>
      </c>
      <c r="BP82" s="36">
        <v>4.3E-3</v>
      </c>
      <c r="BQ82" s="36">
        <v>4.1999999999999997E-3</v>
      </c>
      <c r="BR82" s="36">
        <v>4.1000000000000003E-3</v>
      </c>
      <c r="BS82" s="36">
        <v>4.1999999999999997E-3</v>
      </c>
      <c r="BT82" s="36">
        <v>4.3E-3</v>
      </c>
      <c r="BU82" s="36">
        <v>4.4000000000000003E-3</v>
      </c>
      <c r="BV82" s="36">
        <v>4.4999999999999997E-3</v>
      </c>
      <c r="BW82" s="36">
        <v>4.7000000000000002E-3</v>
      </c>
      <c r="BX82" s="36">
        <v>4.7999999999999996E-3</v>
      </c>
      <c r="BY82" s="36">
        <v>4.8999999999999998E-3</v>
      </c>
      <c r="BZ82" s="36">
        <v>5.1000000000000004E-3</v>
      </c>
      <c r="CA82" s="36">
        <v>5.1999999999999998E-3</v>
      </c>
      <c r="CB82" s="36">
        <v>5.4000000000000003E-3</v>
      </c>
      <c r="CC82" s="36">
        <v>5.4999999999999997E-3</v>
      </c>
      <c r="CD82" s="36">
        <v>5.7000000000000002E-3</v>
      </c>
      <c r="CE82" s="36">
        <v>5.8999999999999999E-3</v>
      </c>
      <c r="CF82" s="36">
        <v>6.0000000000000001E-3</v>
      </c>
      <c r="CG82" s="36">
        <v>6.1999999999999998E-3</v>
      </c>
      <c r="CH82" s="36">
        <v>6.4000000000000003E-3</v>
      </c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</row>
    <row r="83" spans="1:109">
      <c r="A83" s="47">
        <v>101</v>
      </c>
      <c r="B83" s="440">
        <v>-1.35E-2</v>
      </c>
      <c r="C83" s="440">
        <v>-1.2500000000000001E-2</v>
      </c>
      <c r="D83" s="440">
        <v>-1.15E-2</v>
      </c>
      <c r="E83" s="440">
        <v>-1.0500000000000001E-2</v>
      </c>
      <c r="F83" s="440">
        <v>-9.4999999999999998E-3</v>
      </c>
      <c r="G83" s="440">
        <v>-8.3999999999999995E-3</v>
      </c>
      <c r="H83" s="440">
        <v>-7.4000000000000003E-3</v>
      </c>
      <c r="I83" s="440">
        <v>-6.3E-3</v>
      </c>
      <c r="J83" s="440">
        <v>-5.1000000000000004E-3</v>
      </c>
      <c r="K83" s="440">
        <v>-3.8999999999999998E-3</v>
      </c>
      <c r="L83" s="440">
        <v>-2.7000000000000001E-3</v>
      </c>
      <c r="M83" s="440">
        <v>-1.4E-3</v>
      </c>
      <c r="N83" s="440">
        <v>-1E-4</v>
      </c>
      <c r="O83" s="440">
        <v>1.1999999999999999E-3</v>
      </c>
      <c r="P83" s="440">
        <v>2.5000000000000001E-3</v>
      </c>
      <c r="Q83" s="440">
        <v>3.8E-3</v>
      </c>
      <c r="R83" s="440">
        <v>4.8999999999999998E-3</v>
      </c>
      <c r="S83" s="440">
        <v>6.0000000000000001E-3</v>
      </c>
      <c r="T83" s="440">
        <v>7.0000000000000001E-3</v>
      </c>
      <c r="U83" s="440">
        <v>7.7999999999999996E-3</v>
      </c>
      <c r="V83" s="440">
        <v>8.3999999999999995E-3</v>
      </c>
      <c r="W83" s="440">
        <v>8.8999999999999999E-3</v>
      </c>
      <c r="X83" s="440">
        <v>9.1999999999999998E-3</v>
      </c>
      <c r="Y83" s="440">
        <v>9.2999999999999992E-3</v>
      </c>
      <c r="Z83" s="440">
        <v>9.1000000000000004E-3</v>
      </c>
      <c r="AA83" s="440">
        <v>8.8000000000000005E-3</v>
      </c>
      <c r="AB83" s="440">
        <v>8.3000000000000001E-3</v>
      </c>
      <c r="AC83" s="440">
        <v>7.6E-3</v>
      </c>
      <c r="AD83" s="440">
        <v>6.7999999999999996E-3</v>
      </c>
      <c r="AE83" s="440">
        <v>5.7999999999999996E-3</v>
      </c>
      <c r="AF83" s="440">
        <v>4.7000000000000002E-3</v>
      </c>
      <c r="AG83" s="440">
        <v>3.5000000000000001E-3</v>
      </c>
      <c r="AH83" s="440">
        <v>2.2000000000000001E-3</v>
      </c>
      <c r="AI83" s="440">
        <v>8.9999999999999998E-4</v>
      </c>
      <c r="AJ83" s="440">
        <v>-4.0000000000000002E-4</v>
      </c>
      <c r="AK83" s="440">
        <v>-1.6000000000000001E-3</v>
      </c>
      <c r="AL83" s="440">
        <v>-2.8E-3</v>
      </c>
      <c r="AM83" s="440">
        <v>-3.8E-3</v>
      </c>
      <c r="AN83" s="440">
        <v>-4.7000000000000002E-3</v>
      </c>
      <c r="AO83" s="440">
        <v>-5.4000000000000003E-3</v>
      </c>
      <c r="AP83" s="440">
        <v>-6.0000000000000001E-3</v>
      </c>
      <c r="AQ83" s="440">
        <v>-6.4000000000000003E-3</v>
      </c>
      <c r="AR83" s="440">
        <v>-6.6E-3</v>
      </c>
      <c r="AS83" s="440">
        <v>-6.6E-3</v>
      </c>
      <c r="AT83" s="440">
        <v>-6.4000000000000003E-3</v>
      </c>
      <c r="AU83" s="440">
        <v>-6.0000000000000001E-3</v>
      </c>
      <c r="AV83" s="440">
        <v>-5.4000000000000003E-3</v>
      </c>
      <c r="AW83" s="440">
        <v>-4.5999999999999999E-3</v>
      </c>
      <c r="AX83" s="440">
        <v>-3.7000000000000002E-3</v>
      </c>
      <c r="AY83" s="440">
        <v>-2.7000000000000001E-3</v>
      </c>
      <c r="AZ83" s="440">
        <v>-1.6000000000000001E-3</v>
      </c>
      <c r="BA83" s="440">
        <v>-5.0000000000000001E-4</v>
      </c>
      <c r="BB83" s="440">
        <v>6.9999999999999999E-4</v>
      </c>
      <c r="BC83" s="440">
        <v>1.6999999999999999E-3</v>
      </c>
      <c r="BD83" s="440">
        <v>2.5999999999999999E-3</v>
      </c>
      <c r="BE83" s="440">
        <v>3.5000000000000001E-3</v>
      </c>
      <c r="BF83" s="440">
        <v>4.1000000000000003E-3</v>
      </c>
      <c r="BG83" s="440">
        <v>4.5999999999999999E-3</v>
      </c>
      <c r="BH83" s="440">
        <v>4.8999999999999998E-3</v>
      </c>
      <c r="BI83" s="440">
        <v>5.1000000000000004E-3</v>
      </c>
      <c r="BJ83" s="440">
        <v>5.1000000000000004E-3</v>
      </c>
      <c r="BK83" s="440">
        <v>5.0000000000000001E-3</v>
      </c>
      <c r="BL83" s="440">
        <v>4.8999999999999998E-3</v>
      </c>
      <c r="BM83" s="440">
        <v>4.7000000000000002E-3</v>
      </c>
      <c r="BN83" s="440">
        <v>4.4000000000000003E-3</v>
      </c>
      <c r="BO83" s="36">
        <v>4.1999999999999997E-3</v>
      </c>
      <c r="BP83" s="36">
        <v>4.0000000000000001E-3</v>
      </c>
      <c r="BQ83" s="36">
        <v>3.8999999999999998E-3</v>
      </c>
      <c r="BR83" s="36">
        <v>3.8999999999999998E-3</v>
      </c>
      <c r="BS83" s="36">
        <v>3.8999999999999998E-3</v>
      </c>
      <c r="BT83" s="36">
        <v>4.0000000000000001E-3</v>
      </c>
      <c r="BU83" s="36">
        <v>4.1000000000000003E-3</v>
      </c>
      <c r="BV83" s="36">
        <v>4.1999999999999997E-3</v>
      </c>
      <c r="BW83" s="36">
        <v>4.4000000000000003E-3</v>
      </c>
      <c r="BX83" s="36">
        <v>4.4999999999999997E-3</v>
      </c>
      <c r="BY83" s="36">
        <v>4.5999999999999999E-3</v>
      </c>
      <c r="BZ83" s="36">
        <v>4.7000000000000002E-3</v>
      </c>
      <c r="CA83" s="36">
        <v>4.8999999999999998E-3</v>
      </c>
      <c r="CB83" s="36">
        <v>5.0000000000000001E-3</v>
      </c>
      <c r="CC83" s="36">
        <v>5.1999999999999998E-3</v>
      </c>
      <c r="CD83" s="36">
        <v>5.3E-3</v>
      </c>
      <c r="CE83" s="36">
        <v>5.4999999999999997E-3</v>
      </c>
      <c r="CF83" s="36">
        <v>5.5999999999999999E-3</v>
      </c>
      <c r="CG83" s="36">
        <v>5.7999999999999996E-3</v>
      </c>
      <c r="CH83" s="36">
        <v>6.0000000000000001E-3</v>
      </c>
      <c r="CI83" s="122"/>
      <c r="CJ83" s="122"/>
      <c r="CK83" s="122"/>
      <c r="CL83" s="122"/>
      <c r="CM83" s="122"/>
      <c r="CN83" s="122"/>
      <c r="CO83" s="122"/>
      <c r="CP83" s="122"/>
      <c r="CQ83" s="122"/>
      <c r="CR83" s="122"/>
      <c r="CS83" s="122"/>
      <c r="CT83" s="122"/>
      <c r="CU83" s="122"/>
      <c r="CV83" s="122"/>
      <c r="CW83" s="122"/>
      <c r="CX83" s="122"/>
      <c r="CY83" s="122"/>
      <c r="CZ83" s="122"/>
      <c r="DA83" s="122"/>
      <c r="DB83" s="122"/>
      <c r="DC83" s="122"/>
      <c r="DD83" s="122"/>
      <c r="DE83" s="122"/>
    </row>
    <row r="84" spans="1:109">
      <c r="A84" s="47">
        <v>102</v>
      </c>
      <c r="B84" s="440">
        <v>-1.2500000000000001E-2</v>
      </c>
      <c r="C84" s="440">
        <v>-1.1599999999999999E-2</v>
      </c>
      <c r="D84" s="440">
        <v>-1.0699999999999999E-2</v>
      </c>
      <c r="E84" s="440">
        <v>-9.7000000000000003E-3</v>
      </c>
      <c r="F84" s="440">
        <v>-8.8000000000000005E-3</v>
      </c>
      <c r="G84" s="440">
        <v>-7.7999999999999996E-3</v>
      </c>
      <c r="H84" s="440">
        <v>-6.8999999999999999E-3</v>
      </c>
      <c r="I84" s="440">
        <v>-5.7999999999999996E-3</v>
      </c>
      <c r="J84" s="440">
        <v>-4.7999999999999996E-3</v>
      </c>
      <c r="K84" s="440">
        <v>-3.5999999999999999E-3</v>
      </c>
      <c r="L84" s="440">
        <v>-2.5000000000000001E-3</v>
      </c>
      <c r="M84" s="440">
        <v>-1.2999999999999999E-3</v>
      </c>
      <c r="N84" s="440">
        <v>-1E-4</v>
      </c>
      <c r="O84" s="440">
        <v>1.1000000000000001E-3</v>
      </c>
      <c r="P84" s="440">
        <v>2.3E-3</v>
      </c>
      <c r="Q84" s="440">
        <v>3.5000000000000001E-3</v>
      </c>
      <c r="R84" s="440">
        <v>4.5999999999999999E-3</v>
      </c>
      <c r="S84" s="440">
        <v>5.5999999999999999E-3</v>
      </c>
      <c r="T84" s="440">
        <v>6.4999999999999997E-3</v>
      </c>
      <c r="U84" s="440">
        <v>7.1999999999999998E-3</v>
      </c>
      <c r="V84" s="440">
        <v>7.7999999999999996E-3</v>
      </c>
      <c r="W84" s="440">
        <v>8.3000000000000001E-3</v>
      </c>
      <c r="X84" s="440">
        <v>8.5000000000000006E-3</v>
      </c>
      <c r="Y84" s="440">
        <v>8.6E-3</v>
      </c>
      <c r="Z84" s="440">
        <v>8.5000000000000006E-3</v>
      </c>
      <c r="AA84" s="440">
        <v>8.2000000000000007E-3</v>
      </c>
      <c r="AB84" s="440">
        <v>7.7000000000000002E-3</v>
      </c>
      <c r="AC84" s="440">
        <v>7.1000000000000004E-3</v>
      </c>
      <c r="AD84" s="440">
        <v>6.3E-3</v>
      </c>
      <c r="AE84" s="440">
        <v>5.4000000000000003E-3</v>
      </c>
      <c r="AF84" s="440">
        <v>4.3E-3</v>
      </c>
      <c r="AG84" s="440">
        <v>3.2000000000000002E-3</v>
      </c>
      <c r="AH84" s="440">
        <v>2E-3</v>
      </c>
      <c r="AI84" s="440">
        <v>8.0000000000000004E-4</v>
      </c>
      <c r="AJ84" s="440">
        <v>-2.9999999999999997E-4</v>
      </c>
      <c r="AK84" s="440">
        <v>-1.5E-3</v>
      </c>
      <c r="AL84" s="440">
        <v>-2.5999999999999999E-3</v>
      </c>
      <c r="AM84" s="440">
        <v>-3.5000000000000001E-3</v>
      </c>
      <c r="AN84" s="440">
        <v>-4.4000000000000003E-3</v>
      </c>
      <c r="AO84" s="440">
        <v>-5.1000000000000004E-3</v>
      </c>
      <c r="AP84" s="440">
        <v>-5.5999999999999999E-3</v>
      </c>
      <c r="AQ84" s="440">
        <v>-6.0000000000000001E-3</v>
      </c>
      <c r="AR84" s="440">
        <v>-6.1000000000000004E-3</v>
      </c>
      <c r="AS84" s="440">
        <v>-6.1000000000000004E-3</v>
      </c>
      <c r="AT84" s="440">
        <v>-5.8999999999999999E-3</v>
      </c>
      <c r="AU84" s="440">
        <v>-5.4999999999999997E-3</v>
      </c>
      <c r="AV84" s="440">
        <v>-5.0000000000000001E-3</v>
      </c>
      <c r="AW84" s="440">
        <v>-4.3E-3</v>
      </c>
      <c r="AX84" s="440">
        <v>-3.3999999999999998E-3</v>
      </c>
      <c r="AY84" s="440">
        <v>-2.5000000000000001E-3</v>
      </c>
      <c r="AZ84" s="440">
        <v>-1.5E-3</v>
      </c>
      <c r="BA84" s="440">
        <v>-4.0000000000000002E-4</v>
      </c>
      <c r="BB84" s="440">
        <v>5.9999999999999995E-4</v>
      </c>
      <c r="BC84" s="440">
        <v>1.6000000000000001E-3</v>
      </c>
      <c r="BD84" s="440">
        <v>2.5000000000000001E-3</v>
      </c>
      <c r="BE84" s="440">
        <v>3.2000000000000002E-3</v>
      </c>
      <c r="BF84" s="440">
        <v>3.8E-3</v>
      </c>
      <c r="BG84" s="440">
        <v>4.3E-3</v>
      </c>
      <c r="BH84" s="440">
        <v>4.5999999999999999E-3</v>
      </c>
      <c r="BI84" s="440">
        <v>4.7000000000000002E-3</v>
      </c>
      <c r="BJ84" s="440">
        <v>4.7000000000000002E-3</v>
      </c>
      <c r="BK84" s="440">
        <v>4.7000000000000002E-3</v>
      </c>
      <c r="BL84" s="440">
        <v>4.4999999999999997E-3</v>
      </c>
      <c r="BM84" s="440">
        <v>4.3E-3</v>
      </c>
      <c r="BN84" s="440">
        <v>4.1000000000000003E-3</v>
      </c>
      <c r="BO84" s="36">
        <v>3.8999999999999998E-3</v>
      </c>
      <c r="BP84" s="36">
        <v>3.7000000000000002E-3</v>
      </c>
      <c r="BQ84" s="36">
        <v>3.5999999999999999E-3</v>
      </c>
      <c r="BR84" s="36">
        <v>3.5999999999999999E-3</v>
      </c>
      <c r="BS84" s="36">
        <v>3.5999999999999999E-3</v>
      </c>
      <c r="BT84" s="36">
        <v>3.7000000000000002E-3</v>
      </c>
      <c r="BU84" s="36">
        <v>3.8E-3</v>
      </c>
      <c r="BV84" s="36">
        <v>3.8999999999999998E-3</v>
      </c>
      <c r="BW84" s="36">
        <v>4.0000000000000001E-3</v>
      </c>
      <c r="BX84" s="36">
        <v>4.1999999999999997E-3</v>
      </c>
      <c r="BY84" s="36">
        <v>4.3E-3</v>
      </c>
      <c r="BZ84" s="36">
        <v>4.4000000000000003E-3</v>
      </c>
      <c r="CA84" s="36">
        <v>4.4999999999999997E-3</v>
      </c>
      <c r="CB84" s="36">
        <v>4.7000000000000002E-3</v>
      </c>
      <c r="CC84" s="36">
        <v>4.7999999999999996E-3</v>
      </c>
      <c r="CD84" s="36">
        <v>4.8999999999999998E-3</v>
      </c>
      <c r="CE84" s="36">
        <v>5.1000000000000004E-3</v>
      </c>
      <c r="CF84" s="36">
        <v>5.1999999999999998E-3</v>
      </c>
      <c r="CG84" s="36">
        <v>5.4000000000000003E-3</v>
      </c>
      <c r="CH84" s="36">
        <v>5.4999999999999997E-3</v>
      </c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</row>
    <row r="85" spans="1:109">
      <c r="A85" s="47">
        <v>103</v>
      </c>
      <c r="B85" s="440">
        <v>-1.15E-2</v>
      </c>
      <c r="C85" s="440">
        <v>-1.0699999999999999E-2</v>
      </c>
      <c r="D85" s="440">
        <v>-9.7999999999999997E-3</v>
      </c>
      <c r="E85" s="440">
        <v>-8.9999999999999993E-3</v>
      </c>
      <c r="F85" s="440">
        <v>-8.0999999999999996E-3</v>
      </c>
      <c r="G85" s="440">
        <v>-7.1999999999999998E-3</v>
      </c>
      <c r="H85" s="440">
        <v>-6.3E-3</v>
      </c>
      <c r="I85" s="440">
        <v>-5.4000000000000003E-3</v>
      </c>
      <c r="J85" s="440">
        <v>-4.4000000000000003E-3</v>
      </c>
      <c r="K85" s="440">
        <v>-3.3999999999999998E-3</v>
      </c>
      <c r="L85" s="440">
        <v>-2.3E-3</v>
      </c>
      <c r="M85" s="440">
        <v>-1.1999999999999999E-3</v>
      </c>
      <c r="N85" s="440">
        <v>-1E-4</v>
      </c>
      <c r="O85" s="440">
        <v>1E-3</v>
      </c>
      <c r="P85" s="440">
        <v>2.0999999999999999E-3</v>
      </c>
      <c r="Q85" s="440">
        <v>3.2000000000000002E-3</v>
      </c>
      <c r="R85" s="440">
        <v>4.1999999999999997E-3</v>
      </c>
      <c r="S85" s="440">
        <v>5.1999999999999998E-3</v>
      </c>
      <c r="T85" s="440">
        <v>6.0000000000000001E-3</v>
      </c>
      <c r="U85" s="440">
        <v>6.7000000000000002E-3</v>
      </c>
      <c r="V85" s="440">
        <v>7.1999999999999998E-3</v>
      </c>
      <c r="W85" s="440">
        <v>7.6E-3</v>
      </c>
      <c r="X85" s="440">
        <v>7.9000000000000008E-3</v>
      </c>
      <c r="Y85" s="440">
        <v>7.9000000000000008E-3</v>
      </c>
      <c r="Z85" s="440">
        <v>7.7999999999999996E-3</v>
      </c>
      <c r="AA85" s="440">
        <v>7.6E-3</v>
      </c>
      <c r="AB85" s="440">
        <v>7.1000000000000004E-3</v>
      </c>
      <c r="AC85" s="440">
        <v>6.4999999999999997E-3</v>
      </c>
      <c r="AD85" s="440">
        <v>5.7999999999999996E-3</v>
      </c>
      <c r="AE85" s="440">
        <v>5.0000000000000001E-3</v>
      </c>
      <c r="AF85" s="440">
        <v>4.0000000000000001E-3</v>
      </c>
      <c r="AG85" s="440">
        <v>3.0000000000000001E-3</v>
      </c>
      <c r="AH85" s="440">
        <v>1.9E-3</v>
      </c>
      <c r="AI85" s="440">
        <v>8.0000000000000004E-4</v>
      </c>
      <c r="AJ85" s="440">
        <v>-2.9999999999999997E-4</v>
      </c>
      <c r="AK85" s="440">
        <v>-1.4E-3</v>
      </c>
      <c r="AL85" s="440">
        <v>-2.3999999999999998E-3</v>
      </c>
      <c r="AM85" s="440">
        <v>-3.3E-3</v>
      </c>
      <c r="AN85" s="440">
        <v>-4.0000000000000001E-3</v>
      </c>
      <c r="AO85" s="440">
        <v>-4.7000000000000002E-3</v>
      </c>
      <c r="AP85" s="440">
        <v>-5.1999999999999998E-3</v>
      </c>
      <c r="AQ85" s="440">
        <v>-5.4999999999999997E-3</v>
      </c>
      <c r="AR85" s="440">
        <v>-5.7000000000000002E-3</v>
      </c>
      <c r="AS85" s="440">
        <v>-5.7000000000000002E-3</v>
      </c>
      <c r="AT85" s="440">
        <v>-5.4999999999999997E-3</v>
      </c>
      <c r="AU85" s="440">
        <v>-5.1000000000000004E-3</v>
      </c>
      <c r="AV85" s="440">
        <v>-4.5999999999999999E-3</v>
      </c>
      <c r="AW85" s="440">
        <v>-3.8999999999999998E-3</v>
      </c>
      <c r="AX85" s="440">
        <v>-3.2000000000000002E-3</v>
      </c>
      <c r="AY85" s="440">
        <v>-2.3E-3</v>
      </c>
      <c r="AZ85" s="440">
        <v>-1.2999999999999999E-3</v>
      </c>
      <c r="BA85" s="440">
        <v>-4.0000000000000002E-4</v>
      </c>
      <c r="BB85" s="440">
        <v>5.9999999999999995E-4</v>
      </c>
      <c r="BC85" s="440">
        <v>1.5E-3</v>
      </c>
      <c r="BD85" s="440">
        <v>2.3E-3</v>
      </c>
      <c r="BE85" s="440">
        <v>3.0000000000000001E-3</v>
      </c>
      <c r="BF85" s="440">
        <v>3.5000000000000001E-3</v>
      </c>
      <c r="BG85" s="440">
        <v>3.8999999999999998E-3</v>
      </c>
      <c r="BH85" s="440">
        <v>4.1999999999999997E-3</v>
      </c>
      <c r="BI85" s="440">
        <v>4.4000000000000003E-3</v>
      </c>
      <c r="BJ85" s="440">
        <v>4.4000000000000003E-3</v>
      </c>
      <c r="BK85" s="440">
        <v>4.3E-3</v>
      </c>
      <c r="BL85" s="440">
        <v>4.1999999999999997E-3</v>
      </c>
      <c r="BM85" s="440">
        <v>4.0000000000000001E-3</v>
      </c>
      <c r="BN85" s="440">
        <v>3.8E-3</v>
      </c>
      <c r="BO85" s="36">
        <v>3.5999999999999999E-3</v>
      </c>
      <c r="BP85" s="36">
        <v>3.3999999999999998E-3</v>
      </c>
      <c r="BQ85" s="36">
        <v>3.3E-3</v>
      </c>
      <c r="BR85" s="36">
        <v>3.3E-3</v>
      </c>
      <c r="BS85" s="36">
        <v>3.3E-3</v>
      </c>
      <c r="BT85" s="36">
        <v>3.3999999999999998E-3</v>
      </c>
      <c r="BU85" s="36">
        <v>3.5000000000000001E-3</v>
      </c>
      <c r="BV85" s="36">
        <v>3.5999999999999999E-3</v>
      </c>
      <c r="BW85" s="36">
        <v>3.7000000000000002E-3</v>
      </c>
      <c r="BX85" s="36">
        <v>3.8E-3</v>
      </c>
      <c r="BY85" s="36">
        <v>3.8999999999999998E-3</v>
      </c>
      <c r="BZ85" s="36">
        <v>4.0000000000000001E-3</v>
      </c>
      <c r="CA85" s="36">
        <v>4.1999999999999997E-3</v>
      </c>
      <c r="CB85" s="36">
        <v>4.3E-3</v>
      </c>
      <c r="CC85" s="36">
        <v>4.4000000000000003E-3</v>
      </c>
      <c r="CD85" s="36">
        <v>4.5999999999999999E-3</v>
      </c>
      <c r="CE85" s="36">
        <v>4.7000000000000002E-3</v>
      </c>
      <c r="CF85" s="36">
        <v>4.7999999999999996E-3</v>
      </c>
      <c r="CG85" s="36">
        <v>5.0000000000000001E-3</v>
      </c>
      <c r="CH85" s="36">
        <v>5.1000000000000004E-3</v>
      </c>
      <c r="CI85" s="122"/>
      <c r="CJ85" s="122"/>
      <c r="CK85" s="122"/>
      <c r="CL85" s="122"/>
      <c r="CM85" s="122"/>
      <c r="CN85" s="122"/>
      <c r="CO85" s="122"/>
      <c r="CP85" s="122"/>
      <c r="CQ85" s="122"/>
      <c r="CR85" s="122"/>
      <c r="CS85" s="122"/>
      <c r="CT85" s="122"/>
      <c r="CU85" s="122"/>
      <c r="CV85" s="122"/>
      <c r="CW85" s="122"/>
      <c r="CX85" s="122"/>
      <c r="CY85" s="122"/>
      <c r="CZ85" s="122"/>
      <c r="DA85" s="122"/>
      <c r="DB85" s="122"/>
      <c r="DC85" s="122"/>
      <c r="DD85" s="122"/>
      <c r="DE85" s="122"/>
    </row>
    <row r="86" spans="1:109">
      <c r="A86" s="47">
        <v>104</v>
      </c>
      <c r="B86" s="440">
        <v>-1.06E-2</v>
      </c>
      <c r="C86" s="440">
        <v>-9.7999999999999997E-3</v>
      </c>
      <c r="D86" s="440">
        <v>-8.9999999999999993E-3</v>
      </c>
      <c r="E86" s="440">
        <v>-8.2000000000000007E-3</v>
      </c>
      <c r="F86" s="440">
        <v>-7.4000000000000003E-3</v>
      </c>
      <c r="G86" s="440">
        <v>-6.6E-3</v>
      </c>
      <c r="H86" s="440">
        <v>-5.7999999999999996E-3</v>
      </c>
      <c r="I86" s="440">
        <v>-4.8999999999999998E-3</v>
      </c>
      <c r="J86" s="440">
        <v>-4.0000000000000001E-3</v>
      </c>
      <c r="K86" s="440">
        <v>-3.0999999999999999E-3</v>
      </c>
      <c r="L86" s="440">
        <v>-2.0999999999999999E-3</v>
      </c>
      <c r="M86" s="440">
        <v>-1.1000000000000001E-3</v>
      </c>
      <c r="N86" s="440">
        <v>-1E-4</v>
      </c>
      <c r="O86" s="440">
        <v>1E-3</v>
      </c>
      <c r="P86" s="440">
        <v>2E-3</v>
      </c>
      <c r="Q86" s="440">
        <v>2.8999999999999998E-3</v>
      </c>
      <c r="R86" s="440">
        <v>3.8999999999999998E-3</v>
      </c>
      <c r="S86" s="440">
        <v>4.7000000000000002E-3</v>
      </c>
      <c r="T86" s="440">
        <v>5.4999999999999997E-3</v>
      </c>
      <c r="U86" s="440">
        <v>6.1000000000000004E-3</v>
      </c>
      <c r="V86" s="440">
        <v>6.6E-3</v>
      </c>
      <c r="W86" s="440">
        <v>7.0000000000000001E-3</v>
      </c>
      <c r="X86" s="440">
        <v>7.1999999999999998E-3</v>
      </c>
      <c r="Y86" s="440">
        <v>7.3000000000000001E-3</v>
      </c>
      <c r="Z86" s="440">
        <v>7.1999999999999998E-3</v>
      </c>
      <c r="AA86" s="440">
        <v>6.8999999999999999E-3</v>
      </c>
      <c r="AB86" s="440">
        <v>6.4999999999999997E-3</v>
      </c>
      <c r="AC86" s="440">
        <v>6.0000000000000001E-3</v>
      </c>
      <c r="AD86" s="440">
        <v>5.3E-3</v>
      </c>
      <c r="AE86" s="440">
        <v>4.4999999999999997E-3</v>
      </c>
      <c r="AF86" s="440">
        <v>3.7000000000000002E-3</v>
      </c>
      <c r="AG86" s="440">
        <v>2.7000000000000001E-3</v>
      </c>
      <c r="AH86" s="440">
        <v>1.6999999999999999E-3</v>
      </c>
      <c r="AI86" s="440">
        <v>6.9999999999999999E-4</v>
      </c>
      <c r="AJ86" s="440">
        <v>-2.9999999999999997E-4</v>
      </c>
      <c r="AK86" s="440">
        <v>-1.2999999999999999E-3</v>
      </c>
      <c r="AL86" s="440">
        <v>-2.2000000000000001E-3</v>
      </c>
      <c r="AM86" s="440">
        <v>-3.0000000000000001E-3</v>
      </c>
      <c r="AN86" s="440">
        <v>-3.7000000000000002E-3</v>
      </c>
      <c r="AO86" s="440">
        <v>-4.3E-3</v>
      </c>
      <c r="AP86" s="440">
        <v>-4.7000000000000002E-3</v>
      </c>
      <c r="AQ86" s="440">
        <v>-5.0000000000000001E-3</v>
      </c>
      <c r="AR86" s="440">
        <v>-5.1999999999999998E-3</v>
      </c>
      <c r="AS86" s="440">
        <v>-5.1999999999999998E-3</v>
      </c>
      <c r="AT86" s="440">
        <v>-5.0000000000000001E-3</v>
      </c>
      <c r="AU86" s="440">
        <v>-4.7000000000000002E-3</v>
      </c>
      <c r="AV86" s="440">
        <v>-4.1999999999999997E-3</v>
      </c>
      <c r="AW86" s="440">
        <v>-3.5999999999999999E-3</v>
      </c>
      <c r="AX86" s="440">
        <v>-2.8999999999999998E-3</v>
      </c>
      <c r="AY86" s="440">
        <v>-2.0999999999999999E-3</v>
      </c>
      <c r="AZ86" s="440">
        <v>-1.1999999999999999E-3</v>
      </c>
      <c r="BA86" s="440">
        <v>-4.0000000000000002E-4</v>
      </c>
      <c r="BB86" s="440">
        <v>5.0000000000000001E-4</v>
      </c>
      <c r="BC86" s="440">
        <v>1.2999999999999999E-3</v>
      </c>
      <c r="BD86" s="440">
        <v>2.0999999999999999E-3</v>
      </c>
      <c r="BE86" s="440">
        <v>2.7000000000000001E-3</v>
      </c>
      <c r="BF86" s="440">
        <v>3.2000000000000002E-3</v>
      </c>
      <c r="BG86" s="440">
        <v>3.5999999999999999E-3</v>
      </c>
      <c r="BH86" s="440">
        <v>3.8999999999999998E-3</v>
      </c>
      <c r="BI86" s="440">
        <v>4.0000000000000001E-3</v>
      </c>
      <c r="BJ86" s="440">
        <v>4.0000000000000001E-3</v>
      </c>
      <c r="BK86" s="440">
        <v>4.0000000000000001E-3</v>
      </c>
      <c r="BL86" s="440">
        <v>3.8E-3</v>
      </c>
      <c r="BM86" s="440">
        <v>3.7000000000000002E-3</v>
      </c>
      <c r="BN86" s="440">
        <v>3.5000000000000001E-3</v>
      </c>
      <c r="BO86" s="36">
        <v>3.3E-3</v>
      </c>
      <c r="BP86" s="36">
        <v>3.0999999999999999E-3</v>
      </c>
      <c r="BQ86" s="36">
        <v>3.0999999999999999E-3</v>
      </c>
      <c r="BR86" s="36">
        <v>3.0000000000000001E-3</v>
      </c>
      <c r="BS86" s="36">
        <v>3.0999999999999999E-3</v>
      </c>
      <c r="BT86" s="36">
        <v>3.0999999999999999E-3</v>
      </c>
      <c r="BU86" s="36">
        <v>3.2000000000000002E-3</v>
      </c>
      <c r="BV86" s="36">
        <v>3.3E-3</v>
      </c>
      <c r="BW86" s="36">
        <v>3.3999999999999998E-3</v>
      </c>
      <c r="BX86" s="36">
        <v>3.5000000000000001E-3</v>
      </c>
      <c r="BY86" s="36">
        <v>3.5999999999999999E-3</v>
      </c>
      <c r="BZ86" s="36">
        <v>3.7000000000000002E-3</v>
      </c>
      <c r="CA86" s="36">
        <v>3.8E-3</v>
      </c>
      <c r="CB86" s="36">
        <v>3.8999999999999998E-3</v>
      </c>
      <c r="CC86" s="36">
        <v>4.1000000000000003E-3</v>
      </c>
      <c r="CD86" s="36">
        <v>4.1999999999999997E-3</v>
      </c>
      <c r="CE86" s="36">
        <v>4.3E-3</v>
      </c>
      <c r="CF86" s="36">
        <v>4.4000000000000003E-3</v>
      </c>
      <c r="CG86" s="36">
        <v>4.5999999999999999E-3</v>
      </c>
      <c r="CH86" s="36">
        <v>4.7000000000000002E-3</v>
      </c>
      <c r="CI86" s="122"/>
      <c r="CJ86" s="122"/>
      <c r="CK86" s="122"/>
      <c r="CL86" s="122"/>
      <c r="CM86" s="122"/>
      <c r="CN86" s="122"/>
      <c r="CO86" s="122"/>
      <c r="CP86" s="122"/>
      <c r="CQ86" s="122"/>
      <c r="CR86" s="122"/>
      <c r="CS86" s="122"/>
      <c r="CT86" s="122"/>
      <c r="CU86" s="122"/>
      <c r="CV86" s="122"/>
      <c r="CW86" s="122"/>
      <c r="CX86" s="122"/>
      <c r="CY86" s="122"/>
      <c r="CZ86" s="122"/>
      <c r="DA86" s="122"/>
      <c r="DB86" s="122"/>
      <c r="DC86" s="122"/>
      <c r="DD86" s="122"/>
      <c r="DE86" s="122"/>
    </row>
    <row r="87" spans="1:109">
      <c r="A87" s="47">
        <v>105</v>
      </c>
      <c r="B87" s="440">
        <v>-9.5999999999999992E-3</v>
      </c>
      <c r="C87" s="440">
        <v>-8.8999999999999999E-3</v>
      </c>
      <c r="D87" s="440">
        <v>-8.2000000000000007E-3</v>
      </c>
      <c r="E87" s="440">
        <v>-7.4999999999999997E-3</v>
      </c>
      <c r="F87" s="440">
        <v>-6.7999999999999996E-3</v>
      </c>
      <c r="G87" s="440">
        <v>-6.0000000000000001E-3</v>
      </c>
      <c r="H87" s="440">
        <v>-5.3E-3</v>
      </c>
      <c r="I87" s="440">
        <v>-4.4999999999999997E-3</v>
      </c>
      <c r="J87" s="440">
        <v>-3.7000000000000002E-3</v>
      </c>
      <c r="K87" s="440">
        <v>-2.8E-3</v>
      </c>
      <c r="L87" s="440">
        <v>-1.9E-3</v>
      </c>
      <c r="M87" s="440">
        <v>-1E-3</v>
      </c>
      <c r="N87" s="440">
        <v>-1E-4</v>
      </c>
      <c r="O87" s="440">
        <v>8.9999999999999998E-4</v>
      </c>
      <c r="P87" s="440">
        <v>1.8E-3</v>
      </c>
      <c r="Q87" s="440">
        <v>2.7000000000000001E-3</v>
      </c>
      <c r="R87" s="440">
        <v>3.5000000000000001E-3</v>
      </c>
      <c r="S87" s="440">
        <v>4.3E-3</v>
      </c>
      <c r="T87" s="440">
        <v>5.0000000000000001E-3</v>
      </c>
      <c r="U87" s="440">
        <v>5.5999999999999999E-3</v>
      </c>
      <c r="V87" s="440">
        <v>6.0000000000000001E-3</v>
      </c>
      <c r="W87" s="440">
        <v>6.4000000000000003E-3</v>
      </c>
      <c r="X87" s="440">
        <v>6.6E-3</v>
      </c>
      <c r="Y87" s="440">
        <v>6.6E-3</v>
      </c>
      <c r="Z87" s="440">
        <v>6.4999999999999997E-3</v>
      </c>
      <c r="AA87" s="440">
        <v>6.3E-3</v>
      </c>
      <c r="AB87" s="440">
        <v>5.8999999999999999E-3</v>
      </c>
      <c r="AC87" s="440">
        <v>5.4999999999999997E-3</v>
      </c>
      <c r="AD87" s="440">
        <v>4.7999999999999996E-3</v>
      </c>
      <c r="AE87" s="440">
        <v>4.1000000000000003E-3</v>
      </c>
      <c r="AF87" s="440">
        <v>3.3E-3</v>
      </c>
      <c r="AG87" s="440">
        <v>2.5000000000000001E-3</v>
      </c>
      <c r="AH87" s="440">
        <v>1.6000000000000001E-3</v>
      </c>
      <c r="AI87" s="440">
        <v>5.9999999999999995E-4</v>
      </c>
      <c r="AJ87" s="440">
        <v>-2.9999999999999997E-4</v>
      </c>
      <c r="AK87" s="440">
        <v>-1.1000000000000001E-3</v>
      </c>
      <c r="AL87" s="440">
        <v>-2E-3</v>
      </c>
      <c r="AM87" s="440">
        <v>-2.7000000000000001E-3</v>
      </c>
      <c r="AN87" s="440">
        <v>-3.3999999999999998E-3</v>
      </c>
      <c r="AO87" s="440">
        <v>-3.8999999999999998E-3</v>
      </c>
      <c r="AP87" s="440">
        <v>-4.3E-3</v>
      </c>
      <c r="AQ87" s="440">
        <v>-4.5999999999999999E-3</v>
      </c>
      <c r="AR87" s="440">
        <v>-4.7000000000000002E-3</v>
      </c>
      <c r="AS87" s="440">
        <v>-4.7000000000000002E-3</v>
      </c>
      <c r="AT87" s="440">
        <v>-4.5999999999999999E-3</v>
      </c>
      <c r="AU87" s="440">
        <v>-4.3E-3</v>
      </c>
      <c r="AV87" s="440">
        <v>-3.8E-3</v>
      </c>
      <c r="AW87" s="440">
        <v>-3.3E-3</v>
      </c>
      <c r="AX87" s="440">
        <v>-2.5999999999999999E-3</v>
      </c>
      <c r="AY87" s="440">
        <v>-1.9E-3</v>
      </c>
      <c r="AZ87" s="440">
        <v>-1.1000000000000001E-3</v>
      </c>
      <c r="BA87" s="440">
        <v>-2.9999999999999997E-4</v>
      </c>
      <c r="BB87" s="440">
        <v>5.0000000000000001E-4</v>
      </c>
      <c r="BC87" s="440">
        <v>1.1999999999999999E-3</v>
      </c>
      <c r="BD87" s="440">
        <v>1.9E-3</v>
      </c>
      <c r="BE87" s="440">
        <v>2.5000000000000001E-3</v>
      </c>
      <c r="BF87" s="440">
        <v>2.8999999999999998E-3</v>
      </c>
      <c r="BG87" s="440">
        <v>3.3E-3</v>
      </c>
      <c r="BH87" s="440">
        <v>3.5000000000000001E-3</v>
      </c>
      <c r="BI87" s="440">
        <v>3.5999999999999999E-3</v>
      </c>
      <c r="BJ87" s="440">
        <v>3.7000000000000002E-3</v>
      </c>
      <c r="BK87" s="440">
        <v>3.5999999999999999E-3</v>
      </c>
      <c r="BL87" s="440">
        <v>3.5000000000000001E-3</v>
      </c>
      <c r="BM87" s="440">
        <v>3.3E-3</v>
      </c>
      <c r="BN87" s="440">
        <v>3.2000000000000002E-3</v>
      </c>
      <c r="BO87" s="36">
        <v>3.0000000000000001E-3</v>
      </c>
      <c r="BP87" s="36">
        <v>2.8E-3</v>
      </c>
      <c r="BQ87" s="36">
        <v>2.8E-3</v>
      </c>
      <c r="BR87" s="36">
        <v>2.8E-3</v>
      </c>
      <c r="BS87" s="36">
        <v>2.8E-3</v>
      </c>
      <c r="BT87" s="36">
        <v>2.8E-3</v>
      </c>
      <c r="BU87" s="36">
        <v>2.8999999999999998E-3</v>
      </c>
      <c r="BV87" s="36">
        <v>3.0000000000000001E-3</v>
      </c>
      <c r="BW87" s="36">
        <v>3.0999999999999999E-3</v>
      </c>
      <c r="BX87" s="36">
        <v>3.2000000000000002E-3</v>
      </c>
      <c r="BY87" s="36">
        <v>3.3E-3</v>
      </c>
      <c r="BZ87" s="36">
        <v>3.3999999999999998E-3</v>
      </c>
      <c r="CA87" s="36">
        <v>3.5000000000000001E-3</v>
      </c>
      <c r="CB87" s="36">
        <v>3.5999999999999999E-3</v>
      </c>
      <c r="CC87" s="36">
        <v>3.7000000000000002E-3</v>
      </c>
      <c r="CD87" s="36">
        <v>3.8E-3</v>
      </c>
      <c r="CE87" s="36">
        <v>3.8999999999999998E-3</v>
      </c>
      <c r="CF87" s="36">
        <v>4.0000000000000001E-3</v>
      </c>
      <c r="CG87" s="36">
        <v>4.1000000000000003E-3</v>
      </c>
      <c r="CH87" s="36">
        <v>4.3E-3</v>
      </c>
      <c r="CI87" s="122"/>
      <c r="CJ87" s="122"/>
      <c r="CK87" s="122"/>
      <c r="CL87" s="122"/>
      <c r="CM87" s="122"/>
      <c r="CN87" s="122"/>
      <c r="CO87" s="122"/>
      <c r="CP87" s="122"/>
      <c r="CQ87" s="122"/>
      <c r="CR87" s="122"/>
      <c r="CS87" s="122"/>
      <c r="CT87" s="122"/>
      <c r="CU87" s="122"/>
      <c r="CV87" s="122"/>
      <c r="CW87" s="122"/>
      <c r="CX87" s="122"/>
      <c r="CY87" s="122"/>
      <c r="CZ87" s="122"/>
      <c r="DA87" s="122"/>
      <c r="DB87" s="122"/>
      <c r="DC87" s="122"/>
      <c r="DD87" s="122"/>
      <c r="DE87" s="122"/>
    </row>
    <row r="88" spans="1:109">
      <c r="A88" s="47">
        <v>106</v>
      </c>
      <c r="B88" s="440">
        <v>-8.6999999999999994E-3</v>
      </c>
      <c r="C88" s="440">
        <v>-8.0000000000000002E-3</v>
      </c>
      <c r="D88" s="440">
        <v>-7.4000000000000003E-3</v>
      </c>
      <c r="E88" s="440">
        <v>-6.7000000000000002E-3</v>
      </c>
      <c r="F88" s="440">
        <v>-6.1000000000000004E-3</v>
      </c>
      <c r="G88" s="440">
        <v>-5.4000000000000003E-3</v>
      </c>
      <c r="H88" s="440">
        <v>-4.7000000000000002E-3</v>
      </c>
      <c r="I88" s="440">
        <v>-4.0000000000000001E-3</v>
      </c>
      <c r="J88" s="440">
        <v>-3.3E-3</v>
      </c>
      <c r="K88" s="440">
        <v>-2.5000000000000001E-3</v>
      </c>
      <c r="L88" s="440">
        <v>-1.6999999999999999E-3</v>
      </c>
      <c r="M88" s="440">
        <v>-8.9999999999999998E-4</v>
      </c>
      <c r="N88" s="440">
        <v>-1E-4</v>
      </c>
      <c r="O88" s="440">
        <v>8.0000000000000004E-4</v>
      </c>
      <c r="P88" s="440">
        <v>1.6000000000000001E-3</v>
      </c>
      <c r="Q88" s="440">
        <v>2.3999999999999998E-3</v>
      </c>
      <c r="R88" s="440">
        <v>3.2000000000000002E-3</v>
      </c>
      <c r="S88" s="440">
        <v>3.8999999999999998E-3</v>
      </c>
      <c r="T88" s="440">
        <v>4.4999999999999997E-3</v>
      </c>
      <c r="U88" s="440">
        <v>5.0000000000000001E-3</v>
      </c>
      <c r="V88" s="440">
        <v>5.4000000000000003E-3</v>
      </c>
      <c r="W88" s="440">
        <v>5.7000000000000002E-3</v>
      </c>
      <c r="X88" s="440">
        <v>5.8999999999999999E-3</v>
      </c>
      <c r="Y88" s="440">
        <v>6.0000000000000001E-3</v>
      </c>
      <c r="Z88" s="440">
        <v>5.8999999999999999E-3</v>
      </c>
      <c r="AA88" s="440">
        <v>5.7000000000000002E-3</v>
      </c>
      <c r="AB88" s="440">
        <v>5.3E-3</v>
      </c>
      <c r="AC88" s="440">
        <v>4.8999999999999998E-3</v>
      </c>
      <c r="AD88" s="440">
        <v>4.4000000000000003E-3</v>
      </c>
      <c r="AE88" s="440">
        <v>3.7000000000000002E-3</v>
      </c>
      <c r="AF88" s="440">
        <v>3.0000000000000001E-3</v>
      </c>
      <c r="AG88" s="440">
        <v>2.2000000000000001E-3</v>
      </c>
      <c r="AH88" s="440">
        <v>1.4E-3</v>
      </c>
      <c r="AI88" s="440">
        <v>5.9999999999999995E-4</v>
      </c>
      <c r="AJ88" s="440">
        <v>-2.0000000000000001E-4</v>
      </c>
      <c r="AK88" s="440">
        <v>-1E-3</v>
      </c>
      <c r="AL88" s="440">
        <v>-1.8E-3</v>
      </c>
      <c r="AM88" s="440">
        <v>-2.3999999999999998E-3</v>
      </c>
      <c r="AN88" s="440">
        <v>-3.0000000000000001E-3</v>
      </c>
      <c r="AO88" s="440">
        <v>-3.5000000000000001E-3</v>
      </c>
      <c r="AP88" s="440">
        <v>-3.8999999999999998E-3</v>
      </c>
      <c r="AQ88" s="440">
        <v>-4.1000000000000003E-3</v>
      </c>
      <c r="AR88" s="440">
        <v>-4.1999999999999997E-3</v>
      </c>
      <c r="AS88" s="440">
        <v>-4.1999999999999997E-3</v>
      </c>
      <c r="AT88" s="440">
        <v>-4.1000000000000003E-3</v>
      </c>
      <c r="AU88" s="440">
        <v>-3.8E-3</v>
      </c>
      <c r="AV88" s="440">
        <v>-3.5000000000000001E-3</v>
      </c>
      <c r="AW88" s="440">
        <v>-3.0000000000000001E-3</v>
      </c>
      <c r="AX88" s="440">
        <v>-2.3999999999999998E-3</v>
      </c>
      <c r="AY88" s="440">
        <v>-1.6999999999999999E-3</v>
      </c>
      <c r="AZ88" s="440">
        <v>-1E-3</v>
      </c>
      <c r="BA88" s="440">
        <v>-2.9999999999999997E-4</v>
      </c>
      <c r="BB88" s="440">
        <v>4.0000000000000002E-4</v>
      </c>
      <c r="BC88" s="440">
        <v>1.1000000000000001E-3</v>
      </c>
      <c r="BD88" s="440">
        <v>1.6999999999999999E-3</v>
      </c>
      <c r="BE88" s="440">
        <v>2.2000000000000001E-3</v>
      </c>
      <c r="BF88" s="440">
        <v>2.5999999999999999E-3</v>
      </c>
      <c r="BG88" s="440">
        <v>3.0000000000000001E-3</v>
      </c>
      <c r="BH88" s="440">
        <v>3.2000000000000002E-3</v>
      </c>
      <c r="BI88" s="440">
        <v>3.3E-3</v>
      </c>
      <c r="BJ88" s="440">
        <v>3.3E-3</v>
      </c>
      <c r="BK88" s="440">
        <v>3.2000000000000002E-3</v>
      </c>
      <c r="BL88" s="440">
        <v>3.0999999999999999E-3</v>
      </c>
      <c r="BM88" s="440">
        <v>3.0000000000000001E-3</v>
      </c>
      <c r="BN88" s="440">
        <v>2.8E-3</v>
      </c>
      <c r="BO88" s="36">
        <v>2.7000000000000001E-3</v>
      </c>
      <c r="BP88" s="36">
        <v>2.5999999999999999E-3</v>
      </c>
      <c r="BQ88" s="36">
        <v>2.5000000000000001E-3</v>
      </c>
      <c r="BR88" s="36">
        <v>2.5000000000000001E-3</v>
      </c>
      <c r="BS88" s="36">
        <v>2.5000000000000001E-3</v>
      </c>
      <c r="BT88" s="36">
        <v>2.5999999999999999E-3</v>
      </c>
      <c r="BU88" s="36">
        <v>2.5999999999999999E-3</v>
      </c>
      <c r="BV88" s="36">
        <v>2.7000000000000001E-3</v>
      </c>
      <c r="BW88" s="36">
        <v>2.8E-3</v>
      </c>
      <c r="BX88" s="36">
        <v>2.8999999999999998E-3</v>
      </c>
      <c r="BY88" s="36">
        <v>3.0000000000000001E-3</v>
      </c>
      <c r="BZ88" s="36">
        <v>3.0000000000000001E-3</v>
      </c>
      <c r="CA88" s="36">
        <v>3.0999999999999999E-3</v>
      </c>
      <c r="CB88" s="36">
        <v>3.2000000000000002E-3</v>
      </c>
      <c r="CC88" s="36">
        <v>3.3E-3</v>
      </c>
      <c r="CD88" s="36">
        <v>3.3999999999999998E-3</v>
      </c>
      <c r="CE88" s="36">
        <v>3.5000000000000001E-3</v>
      </c>
      <c r="CF88" s="36">
        <v>3.5999999999999999E-3</v>
      </c>
      <c r="CG88" s="36">
        <v>3.7000000000000002E-3</v>
      </c>
      <c r="CH88" s="36">
        <v>3.8E-3</v>
      </c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</row>
    <row r="89" spans="1:109">
      <c r="A89" s="47">
        <v>107</v>
      </c>
      <c r="B89" s="440">
        <v>-7.7000000000000002E-3</v>
      </c>
      <c r="C89" s="440">
        <v>-7.1000000000000004E-3</v>
      </c>
      <c r="D89" s="440">
        <v>-6.6E-3</v>
      </c>
      <c r="E89" s="440">
        <v>-6.0000000000000001E-3</v>
      </c>
      <c r="F89" s="440">
        <v>-5.4000000000000003E-3</v>
      </c>
      <c r="G89" s="440">
        <v>-4.7999999999999996E-3</v>
      </c>
      <c r="H89" s="440">
        <v>-4.1999999999999997E-3</v>
      </c>
      <c r="I89" s="440">
        <v>-3.5999999999999999E-3</v>
      </c>
      <c r="J89" s="440">
        <v>-2.8999999999999998E-3</v>
      </c>
      <c r="K89" s="440">
        <v>-2.2000000000000001E-3</v>
      </c>
      <c r="L89" s="440">
        <v>-1.5E-3</v>
      </c>
      <c r="M89" s="440">
        <v>-8.0000000000000004E-4</v>
      </c>
      <c r="N89" s="440">
        <v>-1E-4</v>
      </c>
      <c r="O89" s="440">
        <v>6.9999999999999999E-4</v>
      </c>
      <c r="P89" s="440">
        <v>1.4E-3</v>
      </c>
      <c r="Q89" s="440">
        <v>2.0999999999999999E-3</v>
      </c>
      <c r="R89" s="440">
        <v>2.8E-3</v>
      </c>
      <c r="S89" s="440">
        <v>3.3999999999999998E-3</v>
      </c>
      <c r="T89" s="440">
        <v>4.0000000000000001E-3</v>
      </c>
      <c r="U89" s="440">
        <v>4.4000000000000003E-3</v>
      </c>
      <c r="V89" s="440">
        <v>4.7999999999999996E-3</v>
      </c>
      <c r="W89" s="440">
        <v>5.1000000000000004E-3</v>
      </c>
      <c r="X89" s="440">
        <v>5.1999999999999998E-3</v>
      </c>
      <c r="Y89" s="440">
        <v>5.3E-3</v>
      </c>
      <c r="Z89" s="440">
        <v>5.1999999999999998E-3</v>
      </c>
      <c r="AA89" s="440">
        <v>5.0000000000000001E-3</v>
      </c>
      <c r="AB89" s="440">
        <v>4.7999999999999996E-3</v>
      </c>
      <c r="AC89" s="440">
        <v>4.4000000000000003E-3</v>
      </c>
      <c r="AD89" s="440">
        <v>3.8999999999999998E-3</v>
      </c>
      <c r="AE89" s="440">
        <v>3.3E-3</v>
      </c>
      <c r="AF89" s="440">
        <v>2.7000000000000001E-3</v>
      </c>
      <c r="AG89" s="440">
        <v>2E-3</v>
      </c>
      <c r="AH89" s="440">
        <v>1.2999999999999999E-3</v>
      </c>
      <c r="AI89" s="440">
        <v>5.0000000000000001E-4</v>
      </c>
      <c r="AJ89" s="440">
        <v>-2.0000000000000001E-4</v>
      </c>
      <c r="AK89" s="440">
        <v>-8.9999999999999998E-4</v>
      </c>
      <c r="AL89" s="440">
        <v>-1.6000000000000001E-3</v>
      </c>
      <c r="AM89" s="440">
        <v>-2.2000000000000001E-3</v>
      </c>
      <c r="AN89" s="440">
        <v>-2.7000000000000001E-3</v>
      </c>
      <c r="AO89" s="440">
        <v>-3.0999999999999999E-3</v>
      </c>
      <c r="AP89" s="440">
        <v>-3.3999999999999998E-3</v>
      </c>
      <c r="AQ89" s="440">
        <v>-3.7000000000000002E-3</v>
      </c>
      <c r="AR89" s="440">
        <v>-3.8E-3</v>
      </c>
      <c r="AS89" s="440">
        <v>-3.8E-3</v>
      </c>
      <c r="AT89" s="440">
        <v>-3.5999999999999999E-3</v>
      </c>
      <c r="AU89" s="440">
        <v>-3.3999999999999998E-3</v>
      </c>
      <c r="AV89" s="440">
        <v>-3.0999999999999999E-3</v>
      </c>
      <c r="AW89" s="440">
        <v>-2.5999999999999999E-3</v>
      </c>
      <c r="AX89" s="440">
        <v>-2.0999999999999999E-3</v>
      </c>
      <c r="AY89" s="440">
        <v>-1.5E-3</v>
      </c>
      <c r="AZ89" s="440">
        <v>-8.9999999999999998E-4</v>
      </c>
      <c r="BA89" s="440">
        <v>-2.9999999999999997E-4</v>
      </c>
      <c r="BB89" s="440">
        <v>4.0000000000000002E-4</v>
      </c>
      <c r="BC89" s="440">
        <v>1E-3</v>
      </c>
      <c r="BD89" s="440">
        <v>1.5E-3</v>
      </c>
      <c r="BE89" s="440">
        <v>2E-3</v>
      </c>
      <c r="BF89" s="440">
        <v>2.3999999999999998E-3</v>
      </c>
      <c r="BG89" s="440">
        <v>2.5999999999999999E-3</v>
      </c>
      <c r="BH89" s="440">
        <v>2.8E-3</v>
      </c>
      <c r="BI89" s="440">
        <v>2.8999999999999998E-3</v>
      </c>
      <c r="BJ89" s="440">
        <v>2.8999999999999998E-3</v>
      </c>
      <c r="BK89" s="440">
        <v>2.8999999999999998E-3</v>
      </c>
      <c r="BL89" s="440">
        <v>2.8E-3</v>
      </c>
      <c r="BM89" s="440">
        <v>2.7000000000000001E-3</v>
      </c>
      <c r="BN89" s="440">
        <v>2.5000000000000001E-3</v>
      </c>
      <c r="BO89" s="36">
        <v>2.3999999999999998E-3</v>
      </c>
      <c r="BP89" s="36">
        <v>2.3E-3</v>
      </c>
      <c r="BQ89" s="36">
        <v>2.2000000000000001E-3</v>
      </c>
      <c r="BR89" s="36">
        <v>2.2000000000000001E-3</v>
      </c>
      <c r="BS89" s="36">
        <v>2.2000000000000001E-3</v>
      </c>
      <c r="BT89" s="36">
        <v>2.3E-3</v>
      </c>
      <c r="BU89" s="36">
        <v>2.3E-3</v>
      </c>
      <c r="BV89" s="36">
        <v>2.3999999999999998E-3</v>
      </c>
      <c r="BW89" s="36">
        <v>2.5000000000000001E-3</v>
      </c>
      <c r="BX89" s="36">
        <v>2.5999999999999999E-3</v>
      </c>
      <c r="BY89" s="36">
        <v>2.5999999999999999E-3</v>
      </c>
      <c r="BZ89" s="36">
        <v>2.7000000000000001E-3</v>
      </c>
      <c r="CA89" s="36">
        <v>2.8E-3</v>
      </c>
      <c r="CB89" s="36">
        <v>2.8999999999999998E-3</v>
      </c>
      <c r="CC89" s="36">
        <v>3.0000000000000001E-3</v>
      </c>
      <c r="CD89" s="36">
        <v>3.0000000000000001E-3</v>
      </c>
      <c r="CE89" s="36">
        <v>3.0999999999999999E-3</v>
      </c>
      <c r="CF89" s="36">
        <v>3.2000000000000002E-3</v>
      </c>
      <c r="CG89" s="36">
        <v>3.3E-3</v>
      </c>
      <c r="CH89" s="36">
        <v>3.3999999999999998E-3</v>
      </c>
      <c r="CI89" s="122"/>
      <c r="CJ89" s="122"/>
      <c r="CK89" s="122"/>
      <c r="CL89" s="122"/>
      <c r="CM89" s="122"/>
      <c r="CN89" s="122"/>
      <c r="CO89" s="122"/>
      <c r="CP89" s="122"/>
      <c r="CQ89" s="122"/>
      <c r="CR89" s="122"/>
      <c r="CS89" s="122"/>
      <c r="CT89" s="122"/>
      <c r="CU89" s="122"/>
      <c r="CV89" s="122"/>
      <c r="CW89" s="122"/>
      <c r="CX89" s="122"/>
      <c r="CY89" s="122"/>
      <c r="CZ89" s="122"/>
      <c r="DA89" s="122"/>
      <c r="DB89" s="122"/>
      <c r="DC89" s="122"/>
      <c r="DD89" s="122"/>
      <c r="DE89" s="122"/>
    </row>
    <row r="90" spans="1:109">
      <c r="A90" s="47">
        <v>108</v>
      </c>
      <c r="B90" s="440">
        <v>-6.7000000000000002E-3</v>
      </c>
      <c r="C90" s="440">
        <v>-6.1999999999999998E-3</v>
      </c>
      <c r="D90" s="440">
        <v>-5.7000000000000002E-3</v>
      </c>
      <c r="E90" s="440">
        <v>-5.1999999999999998E-3</v>
      </c>
      <c r="F90" s="440">
        <v>-4.7000000000000002E-3</v>
      </c>
      <c r="G90" s="440">
        <v>-4.1999999999999997E-3</v>
      </c>
      <c r="H90" s="440">
        <v>-3.7000000000000002E-3</v>
      </c>
      <c r="I90" s="440">
        <v>-3.0999999999999999E-3</v>
      </c>
      <c r="J90" s="440">
        <v>-2.5999999999999999E-3</v>
      </c>
      <c r="K90" s="440">
        <v>-2E-3</v>
      </c>
      <c r="L90" s="440">
        <v>-1.2999999999999999E-3</v>
      </c>
      <c r="M90" s="440">
        <v>-6.9999999999999999E-4</v>
      </c>
      <c r="N90" s="440">
        <v>0</v>
      </c>
      <c r="O90" s="440">
        <v>5.9999999999999995E-4</v>
      </c>
      <c r="P90" s="440">
        <v>1.2999999999999999E-3</v>
      </c>
      <c r="Q90" s="440">
        <v>1.9E-3</v>
      </c>
      <c r="R90" s="440">
        <v>2.5000000000000001E-3</v>
      </c>
      <c r="S90" s="440">
        <v>3.0000000000000001E-3</v>
      </c>
      <c r="T90" s="440">
        <v>3.5000000000000001E-3</v>
      </c>
      <c r="U90" s="440">
        <v>3.8999999999999998E-3</v>
      </c>
      <c r="V90" s="440">
        <v>4.1999999999999997E-3</v>
      </c>
      <c r="W90" s="440">
        <v>4.4999999999999997E-3</v>
      </c>
      <c r="X90" s="440">
        <v>4.5999999999999999E-3</v>
      </c>
      <c r="Y90" s="440">
        <v>4.5999999999999999E-3</v>
      </c>
      <c r="Z90" s="440">
        <v>4.5999999999999999E-3</v>
      </c>
      <c r="AA90" s="440">
        <v>4.4000000000000003E-3</v>
      </c>
      <c r="AB90" s="440">
        <v>4.1999999999999997E-3</v>
      </c>
      <c r="AC90" s="440">
        <v>3.8E-3</v>
      </c>
      <c r="AD90" s="440">
        <v>3.3999999999999998E-3</v>
      </c>
      <c r="AE90" s="440">
        <v>2.8999999999999998E-3</v>
      </c>
      <c r="AF90" s="440">
        <v>2.3E-3</v>
      </c>
      <c r="AG90" s="440">
        <v>1.6999999999999999E-3</v>
      </c>
      <c r="AH90" s="440">
        <v>1.1000000000000001E-3</v>
      </c>
      <c r="AI90" s="440">
        <v>5.0000000000000001E-4</v>
      </c>
      <c r="AJ90" s="440">
        <v>-2.0000000000000001E-4</v>
      </c>
      <c r="AK90" s="440">
        <v>-8.0000000000000004E-4</v>
      </c>
      <c r="AL90" s="440">
        <v>-1.4E-3</v>
      </c>
      <c r="AM90" s="440">
        <v>-1.9E-3</v>
      </c>
      <c r="AN90" s="440">
        <v>-2.3E-3</v>
      </c>
      <c r="AO90" s="440">
        <v>-2.7000000000000001E-3</v>
      </c>
      <c r="AP90" s="440">
        <v>-3.0000000000000001E-3</v>
      </c>
      <c r="AQ90" s="440">
        <v>-3.2000000000000002E-3</v>
      </c>
      <c r="AR90" s="440">
        <v>-3.3E-3</v>
      </c>
      <c r="AS90" s="440">
        <v>-3.3E-3</v>
      </c>
      <c r="AT90" s="440">
        <v>-3.2000000000000002E-3</v>
      </c>
      <c r="AU90" s="440">
        <v>-3.0000000000000001E-3</v>
      </c>
      <c r="AV90" s="440">
        <v>-2.7000000000000001E-3</v>
      </c>
      <c r="AW90" s="440">
        <v>-2.3E-3</v>
      </c>
      <c r="AX90" s="440">
        <v>-1.8E-3</v>
      </c>
      <c r="AY90" s="440">
        <v>-1.2999999999999999E-3</v>
      </c>
      <c r="AZ90" s="440">
        <v>-8.0000000000000004E-4</v>
      </c>
      <c r="BA90" s="440">
        <v>-2.0000000000000001E-4</v>
      </c>
      <c r="BB90" s="440">
        <v>2.9999999999999997E-4</v>
      </c>
      <c r="BC90" s="440">
        <v>8.9999999999999998E-4</v>
      </c>
      <c r="BD90" s="440">
        <v>1.2999999999999999E-3</v>
      </c>
      <c r="BE90" s="440">
        <v>1.6999999999999999E-3</v>
      </c>
      <c r="BF90" s="440">
        <v>2.0999999999999999E-3</v>
      </c>
      <c r="BG90" s="440">
        <v>2.3E-3</v>
      </c>
      <c r="BH90" s="440">
        <v>2.5000000000000001E-3</v>
      </c>
      <c r="BI90" s="440">
        <v>2.5000000000000001E-3</v>
      </c>
      <c r="BJ90" s="440">
        <v>2.5999999999999999E-3</v>
      </c>
      <c r="BK90" s="440">
        <v>2.5000000000000001E-3</v>
      </c>
      <c r="BL90" s="440">
        <v>2.3999999999999998E-3</v>
      </c>
      <c r="BM90" s="440">
        <v>2.3E-3</v>
      </c>
      <c r="BN90" s="440">
        <v>2.2000000000000001E-3</v>
      </c>
      <c r="BO90" s="36">
        <v>2.0999999999999999E-3</v>
      </c>
      <c r="BP90" s="36">
        <v>2E-3</v>
      </c>
      <c r="BQ90" s="36">
        <v>1.9E-3</v>
      </c>
      <c r="BR90" s="36">
        <v>1.9E-3</v>
      </c>
      <c r="BS90" s="36">
        <v>1.9E-3</v>
      </c>
      <c r="BT90" s="36">
        <v>2E-3</v>
      </c>
      <c r="BU90" s="36">
        <v>2E-3</v>
      </c>
      <c r="BV90" s="36">
        <v>2.0999999999999999E-3</v>
      </c>
      <c r="BW90" s="36">
        <v>2.2000000000000001E-3</v>
      </c>
      <c r="BX90" s="36">
        <v>2.2000000000000001E-3</v>
      </c>
      <c r="BY90" s="36">
        <v>2.3E-3</v>
      </c>
      <c r="BZ90" s="36">
        <v>2.3999999999999998E-3</v>
      </c>
      <c r="CA90" s="36">
        <v>2.3999999999999998E-3</v>
      </c>
      <c r="CB90" s="36">
        <v>2.5000000000000001E-3</v>
      </c>
      <c r="CC90" s="36">
        <v>2.5999999999999999E-3</v>
      </c>
      <c r="CD90" s="36">
        <v>2.7000000000000001E-3</v>
      </c>
      <c r="CE90" s="36">
        <v>2.7000000000000001E-3</v>
      </c>
      <c r="CF90" s="36">
        <v>2.8E-3</v>
      </c>
      <c r="CG90" s="36">
        <v>2.8999999999999998E-3</v>
      </c>
      <c r="CH90" s="36">
        <v>3.0000000000000001E-3</v>
      </c>
      <c r="CI90" s="122"/>
      <c r="CJ90" s="122"/>
      <c r="CK90" s="122"/>
      <c r="CL90" s="122"/>
      <c r="CM90" s="122"/>
      <c r="CN90" s="122"/>
      <c r="CO90" s="122"/>
      <c r="CP90" s="122"/>
      <c r="CQ90" s="122"/>
      <c r="CR90" s="122"/>
      <c r="CS90" s="122"/>
      <c r="CT90" s="122"/>
      <c r="CU90" s="122"/>
      <c r="CV90" s="122"/>
      <c r="CW90" s="122"/>
      <c r="CX90" s="122"/>
      <c r="CY90" s="122"/>
      <c r="CZ90" s="122"/>
      <c r="DA90" s="122"/>
      <c r="DB90" s="122"/>
      <c r="DC90" s="122"/>
      <c r="DD90" s="122"/>
      <c r="DE90" s="122"/>
    </row>
    <row r="91" spans="1:109">
      <c r="A91" s="47">
        <v>109</v>
      </c>
      <c r="B91" s="440">
        <v>-5.7999999999999996E-3</v>
      </c>
      <c r="C91" s="440">
        <v>-5.3E-3</v>
      </c>
      <c r="D91" s="440">
        <v>-4.8999999999999998E-3</v>
      </c>
      <c r="E91" s="440">
        <v>-4.4999999999999997E-3</v>
      </c>
      <c r="F91" s="440">
        <v>-4.1000000000000003E-3</v>
      </c>
      <c r="G91" s="440">
        <v>-3.5999999999999999E-3</v>
      </c>
      <c r="H91" s="440">
        <v>-3.2000000000000002E-3</v>
      </c>
      <c r="I91" s="440">
        <v>-2.7000000000000001E-3</v>
      </c>
      <c r="J91" s="440">
        <v>-2.2000000000000001E-3</v>
      </c>
      <c r="K91" s="440">
        <v>-1.6999999999999999E-3</v>
      </c>
      <c r="L91" s="440">
        <v>-1.1000000000000001E-3</v>
      </c>
      <c r="M91" s="440">
        <v>-5.9999999999999995E-4</v>
      </c>
      <c r="N91" s="440">
        <v>0</v>
      </c>
      <c r="O91" s="440">
        <v>5.0000000000000001E-4</v>
      </c>
      <c r="P91" s="440">
        <v>1.1000000000000001E-3</v>
      </c>
      <c r="Q91" s="440">
        <v>1.6000000000000001E-3</v>
      </c>
      <c r="R91" s="440">
        <v>2.0999999999999999E-3</v>
      </c>
      <c r="S91" s="440">
        <v>2.5999999999999999E-3</v>
      </c>
      <c r="T91" s="440">
        <v>3.0000000000000001E-3</v>
      </c>
      <c r="U91" s="440">
        <v>3.3E-3</v>
      </c>
      <c r="V91" s="440">
        <v>3.5999999999999999E-3</v>
      </c>
      <c r="W91" s="440">
        <v>3.8E-3</v>
      </c>
      <c r="X91" s="440">
        <v>3.8999999999999998E-3</v>
      </c>
      <c r="Y91" s="440">
        <v>4.0000000000000001E-3</v>
      </c>
      <c r="Z91" s="440">
        <v>3.8999999999999998E-3</v>
      </c>
      <c r="AA91" s="440">
        <v>3.8E-3</v>
      </c>
      <c r="AB91" s="440">
        <v>3.5999999999999999E-3</v>
      </c>
      <c r="AC91" s="440">
        <v>3.3E-3</v>
      </c>
      <c r="AD91" s="440">
        <v>2.8999999999999998E-3</v>
      </c>
      <c r="AE91" s="440">
        <v>2.5000000000000001E-3</v>
      </c>
      <c r="AF91" s="440">
        <v>2E-3</v>
      </c>
      <c r="AG91" s="440">
        <v>1.5E-3</v>
      </c>
      <c r="AH91" s="440">
        <v>8.9999999999999998E-4</v>
      </c>
      <c r="AI91" s="440">
        <v>4.0000000000000002E-4</v>
      </c>
      <c r="AJ91" s="440">
        <v>-2.0000000000000001E-4</v>
      </c>
      <c r="AK91" s="440">
        <v>-6.9999999999999999E-4</v>
      </c>
      <c r="AL91" s="440">
        <v>-1.1999999999999999E-3</v>
      </c>
      <c r="AM91" s="440">
        <v>-1.6000000000000001E-3</v>
      </c>
      <c r="AN91" s="440">
        <v>-2E-3</v>
      </c>
      <c r="AO91" s="440">
        <v>-2.3E-3</v>
      </c>
      <c r="AP91" s="440">
        <v>-2.5999999999999999E-3</v>
      </c>
      <c r="AQ91" s="440">
        <v>-2.7000000000000001E-3</v>
      </c>
      <c r="AR91" s="440">
        <v>-2.8E-3</v>
      </c>
      <c r="AS91" s="440">
        <v>-2.8E-3</v>
      </c>
      <c r="AT91" s="440">
        <v>-2.7000000000000001E-3</v>
      </c>
      <c r="AU91" s="440">
        <v>-2.5999999999999999E-3</v>
      </c>
      <c r="AV91" s="440">
        <v>-2.3E-3</v>
      </c>
      <c r="AW91" s="440">
        <v>-2E-3</v>
      </c>
      <c r="AX91" s="440">
        <v>-1.6000000000000001E-3</v>
      </c>
      <c r="AY91" s="440">
        <v>-1.1000000000000001E-3</v>
      </c>
      <c r="AZ91" s="440">
        <v>-6.9999999999999999E-4</v>
      </c>
      <c r="BA91" s="440">
        <v>-2.0000000000000001E-4</v>
      </c>
      <c r="BB91" s="440">
        <v>2.9999999999999997E-4</v>
      </c>
      <c r="BC91" s="440">
        <v>6.9999999999999999E-4</v>
      </c>
      <c r="BD91" s="440">
        <v>1.1000000000000001E-3</v>
      </c>
      <c r="BE91" s="440">
        <v>1.5E-3</v>
      </c>
      <c r="BF91" s="440">
        <v>1.8E-3</v>
      </c>
      <c r="BG91" s="440">
        <v>2E-3</v>
      </c>
      <c r="BH91" s="440">
        <v>2.0999999999999999E-3</v>
      </c>
      <c r="BI91" s="440">
        <v>2.2000000000000001E-3</v>
      </c>
      <c r="BJ91" s="440">
        <v>2.2000000000000001E-3</v>
      </c>
      <c r="BK91" s="440">
        <v>2.2000000000000001E-3</v>
      </c>
      <c r="BL91" s="440">
        <v>2.0999999999999999E-3</v>
      </c>
      <c r="BM91" s="440">
        <v>2E-3</v>
      </c>
      <c r="BN91" s="440">
        <v>1.9E-3</v>
      </c>
      <c r="BO91" s="36">
        <v>1.8E-3</v>
      </c>
      <c r="BP91" s="36">
        <v>1.6999999999999999E-3</v>
      </c>
      <c r="BQ91" s="36">
        <v>1.6999999999999999E-3</v>
      </c>
      <c r="BR91" s="36">
        <v>1.6999999999999999E-3</v>
      </c>
      <c r="BS91" s="36">
        <v>1.6999999999999999E-3</v>
      </c>
      <c r="BT91" s="36">
        <v>1.6999999999999999E-3</v>
      </c>
      <c r="BU91" s="36">
        <v>1.8E-3</v>
      </c>
      <c r="BV91" s="36">
        <v>1.8E-3</v>
      </c>
      <c r="BW91" s="36">
        <v>1.9E-3</v>
      </c>
      <c r="BX91" s="36">
        <v>1.9E-3</v>
      </c>
      <c r="BY91" s="36">
        <v>2E-3</v>
      </c>
      <c r="BZ91" s="36">
        <v>2E-3</v>
      </c>
      <c r="CA91" s="36">
        <v>2.0999999999999999E-3</v>
      </c>
      <c r="CB91" s="36">
        <v>2.0999999999999999E-3</v>
      </c>
      <c r="CC91" s="36">
        <v>2.2000000000000001E-3</v>
      </c>
      <c r="CD91" s="36">
        <v>2.3E-3</v>
      </c>
      <c r="CE91" s="36">
        <v>2.3E-3</v>
      </c>
      <c r="CF91" s="36">
        <v>2.3999999999999998E-3</v>
      </c>
      <c r="CG91" s="36">
        <v>2.5000000000000001E-3</v>
      </c>
      <c r="CH91" s="36">
        <v>2.5999999999999999E-3</v>
      </c>
      <c r="CI91" s="122"/>
      <c r="CJ91" s="122"/>
      <c r="CK91" s="122"/>
      <c r="CL91" s="122"/>
      <c r="CM91" s="122"/>
      <c r="CN91" s="122"/>
      <c r="CO91" s="122"/>
      <c r="CP91" s="122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2"/>
      <c r="DC91" s="122"/>
      <c r="DD91" s="122"/>
      <c r="DE91" s="122"/>
    </row>
    <row r="92" spans="1:109">
      <c r="A92" s="47">
        <v>110</v>
      </c>
      <c r="B92" s="440">
        <v>-4.7999999999999996E-3</v>
      </c>
      <c r="C92" s="440">
        <v>-4.4999999999999997E-3</v>
      </c>
      <c r="D92" s="440">
        <v>-4.1000000000000003E-3</v>
      </c>
      <c r="E92" s="440">
        <v>-3.7000000000000002E-3</v>
      </c>
      <c r="F92" s="440">
        <v>-3.3999999999999998E-3</v>
      </c>
      <c r="G92" s="440">
        <v>-3.0000000000000001E-3</v>
      </c>
      <c r="H92" s="440">
        <v>-2.5999999999999999E-3</v>
      </c>
      <c r="I92" s="440">
        <v>-2.2000000000000001E-3</v>
      </c>
      <c r="J92" s="440">
        <v>-1.8E-3</v>
      </c>
      <c r="K92" s="440">
        <v>-1.4E-3</v>
      </c>
      <c r="L92" s="440">
        <v>-1E-3</v>
      </c>
      <c r="M92" s="440">
        <v>-5.0000000000000001E-4</v>
      </c>
      <c r="N92" s="440">
        <v>0</v>
      </c>
      <c r="O92" s="440">
        <v>4.0000000000000002E-4</v>
      </c>
      <c r="P92" s="440">
        <v>8.9999999999999998E-4</v>
      </c>
      <c r="Q92" s="440">
        <v>1.2999999999999999E-3</v>
      </c>
      <c r="R92" s="440">
        <v>1.8E-3</v>
      </c>
      <c r="S92" s="440">
        <v>2.0999999999999999E-3</v>
      </c>
      <c r="T92" s="440">
        <v>2.5000000000000001E-3</v>
      </c>
      <c r="U92" s="440">
        <v>2.8E-3</v>
      </c>
      <c r="V92" s="440">
        <v>3.0000000000000001E-3</v>
      </c>
      <c r="W92" s="440">
        <v>3.2000000000000002E-3</v>
      </c>
      <c r="X92" s="440">
        <v>3.3E-3</v>
      </c>
      <c r="Y92" s="440">
        <v>3.3E-3</v>
      </c>
      <c r="Z92" s="440">
        <v>3.3E-3</v>
      </c>
      <c r="AA92" s="440">
        <v>3.2000000000000002E-3</v>
      </c>
      <c r="AB92" s="440">
        <v>3.0000000000000001E-3</v>
      </c>
      <c r="AC92" s="440">
        <v>2.7000000000000001E-3</v>
      </c>
      <c r="AD92" s="440">
        <v>2.3999999999999998E-3</v>
      </c>
      <c r="AE92" s="440">
        <v>2.0999999999999999E-3</v>
      </c>
      <c r="AF92" s="440">
        <v>1.6999999999999999E-3</v>
      </c>
      <c r="AG92" s="440">
        <v>1.1999999999999999E-3</v>
      </c>
      <c r="AH92" s="440">
        <v>8.0000000000000004E-4</v>
      </c>
      <c r="AI92" s="440">
        <v>2.9999999999999997E-4</v>
      </c>
      <c r="AJ92" s="440">
        <v>-1E-4</v>
      </c>
      <c r="AK92" s="440">
        <v>-5.9999999999999995E-4</v>
      </c>
      <c r="AL92" s="440">
        <v>-1E-3</v>
      </c>
      <c r="AM92" s="440">
        <v>-1.4E-3</v>
      </c>
      <c r="AN92" s="440">
        <v>-1.6999999999999999E-3</v>
      </c>
      <c r="AO92" s="440">
        <v>-1.9E-3</v>
      </c>
      <c r="AP92" s="440">
        <v>-2.2000000000000001E-3</v>
      </c>
      <c r="AQ92" s="440">
        <v>-2.3E-3</v>
      </c>
      <c r="AR92" s="440">
        <v>-2.3999999999999998E-3</v>
      </c>
      <c r="AS92" s="440">
        <v>-2.3999999999999998E-3</v>
      </c>
      <c r="AT92" s="440">
        <v>-2.3E-3</v>
      </c>
      <c r="AU92" s="440">
        <v>-2.0999999999999999E-3</v>
      </c>
      <c r="AV92" s="440">
        <v>-1.9E-3</v>
      </c>
      <c r="AW92" s="440">
        <v>-1.6000000000000001E-3</v>
      </c>
      <c r="AX92" s="440">
        <v>-1.2999999999999999E-3</v>
      </c>
      <c r="AY92" s="440">
        <v>-1E-3</v>
      </c>
      <c r="AZ92" s="440">
        <v>-5.9999999999999995E-4</v>
      </c>
      <c r="BA92" s="440">
        <v>-2.0000000000000001E-4</v>
      </c>
      <c r="BB92" s="440">
        <v>2.0000000000000001E-4</v>
      </c>
      <c r="BC92" s="440">
        <v>5.9999999999999995E-4</v>
      </c>
      <c r="BD92" s="440">
        <v>8.9999999999999998E-4</v>
      </c>
      <c r="BE92" s="440">
        <v>1.1999999999999999E-3</v>
      </c>
      <c r="BF92" s="440">
        <v>1.5E-3</v>
      </c>
      <c r="BG92" s="440">
        <v>1.6000000000000001E-3</v>
      </c>
      <c r="BH92" s="440">
        <v>1.8E-3</v>
      </c>
      <c r="BI92" s="440">
        <v>1.8E-3</v>
      </c>
      <c r="BJ92" s="440">
        <v>1.8E-3</v>
      </c>
      <c r="BK92" s="440">
        <v>1.8E-3</v>
      </c>
      <c r="BL92" s="440">
        <v>1.6999999999999999E-3</v>
      </c>
      <c r="BM92" s="440">
        <v>1.6999999999999999E-3</v>
      </c>
      <c r="BN92" s="440">
        <v>1.6000000000000001E-3</v>
      </c>
      <c r="BO92" s="36">
        <v>1.5E-3</v>
      </c>
      <c r="BP92" s="36">
        <v>1.4E-3</v>
      </c>
      <c r="BQ92" s="36">
        <v>1.4E-3</v>
      </c>
      <c r="BR92" s="36">
        <v>1.4E-3</v>
      </c>
      <c r="BS92" s="36">
        <v>1.4E-3</v>
      </c>
      <c r="BT92" s="36">
        <v>1.4E-3</v>
      </c>
      <c r="BU92" s="36">
        <v>1.5E-3</v>
      </c>
      <c r="BV92" s="36">
        <v>1.5E-3</v>
      </c>
      <c r="BW92" s="36">
        <v>1.6000000000000001E-3</v>
      </c>
      <c r="BX92" s="36">
        <v>1.6000000000000001E-3</v>
      </c>
      <c r="BY92" s="36">
        <v>1.6000000000000001E-3</v>
      </c>
      <c r="BZ92" s="36">
        <v>1.6999999999999999E-3</v>
      </c>
      <c r="CA92" s="36">
        <v>1.6999999999999999E-3</v>
      </c>
      <c r="CB92" s="36">
        <v>1.8E-3</v>
      </c>
      <c r="CC92" s="36">
        <v>1.8E-3</v>
      </c>
      <c r="CD92" s="36">
        <v>1.9E-3</v>
      </c>
      <c r="CE92" s="36">
        <v>2E-3</v>
      </c>
      <c r="CF92" s="36">
        <v>2E-3</v>
      </c>
      <c r="CG92" s="36">
        <v>2.0999999999999999E-3</v>
      </c>
      <c r="CH92" s="36">
        <v>2.0999999999999999E-3</v>
      </c>
      <c r="CI92" s="122"/>
      <c r="CJ92" s="122"/>
      <c r="CK92" s="122"/>
      <c r="CL92" s="122"/>
      <c r="CM92" s="122"/>
      <c r="CN92" s="122"/>
      <c r="CO92" s="122"/>
      <c r="CP92" s="122"/>
      <c r="CQ92" s="122"/>
      <c r="CR92" s="122"/>
      <c r="CS92" s="122"/>
      <c r="CT92" s="122"/>
      <c r="CU92" s="122"/>
      <c r="CV92" s="122"/>
      <c r="CW92" s="122"/>
      <c r="CX92" s="122"/>
      <c r="CY92" s="122"/>
      <c r="CZ92" s="122"/>
      <c r="DA92" s="122"/>
      <c r="DB92" s="122"/>
      <c r="DC92" s="122"/>
      <c r="DD92" s="122"/>
      <c r="DE92" s="122"/>
    </row>
    <row r="93" spans="1:109">
      <c r="A93" s="47">
        <v>111</v>
      </c>
      <c r="B93" s="440">
        <v>-3.8E-3</v>
      </c>
      <c r="C93" s="440">
        <v>-3.5999999999999999E-3</v>
      </c>
      <c r="D93" s="440">
        <v>-3.3E-3</v>
      </c>
      <c r="E93" s="440">
        <v>-3.0000000000000001E-3</v>
      </c>
      <c r="F93" s="440">
        <v>-2.7000000000000001E-3</v>
      </c>
      <c r="G93" s="440">
        <v>-2.3999999999999998E-3</v>
      </c>
      <c r="H93" s="440">
        <v>-2.0999999999999999E-3</v>
      </c>
      <c r="I93" s="440">
        <v>-1.8E-3</v>
      </c>
      <c r="J93" s="440">
        <v>-1.5E-3</v>
      </c>
      <c r="K93" s="440">
        <v>-1.1000000000000001E-3</v>
      </c>
      <c r="L93" s="440">
        <v>-8.0000000000000004E-4</v>
      </c>
      <c r="M93" s="440">
        <v>-4.0000000000000002E-4</v>
      </c>
      <c r="N93" s="440">
        <v>0</v>
      </c>
      <c r="O93" s="440">
        <v>2.9999999999999997E-4</v>
      </c>
      <c r="P93" s="440">
        <v>6.9999999999999999E-4</v>
      </c>
      <c r="Q93" s="440">
        <v>1.1000000000000001E-3</v>
      </c>
      <c r="R93" s="440">
        <v>1.4E-3</v>
      </c>
      <c r="S93" s="440">
        <v>1.6999999999999999E-3</v>
      </c>
      <c r="T93" s="440">
        <v>2E-3</v>
      </c>
      <c r="U93" s="440">
        <v>2.2000000000000001E-3</v>
      </c>
      <c r="V93" s="440">
        <v>2.3999999999999998E-3</v>
      </c>
      <c r="W93" s="440">
        <v>2.5000000000000001E-3</v>
      </c>
      <c r="X93" s="440">
        <v>2.5999999999999999E-3</v>
      </c>
      <c r="Y93" s="440">
        <v>2.5999999999999999E-3</v>
      </c>
      <c r="Z93" s="440">
        <v>2.5999999999999999E-3</v>
      </c>
      <c r="AA93" s="440">
        <v>2.5000000000000001E-3</v>
      </c>
      <c r="AB93" s="440">
        <v>2.3999999999999998E-3</v>
      </c>
      <c r="AC93" s="440">
        <v>2.2000000000000001E-3</v>
      </c>
      <c r="AD93" s="440">
        <v>1.9E-3</v>
      </c>
      <c r="AE93" s="440">
        <v>1.6999999999999999E-3</v>
      </c>
      <c r="AF93" s="440">
        <v>1.2999999999999999E-3</v>
      </c>
      <c r="AG93" s="440">
        <v>1E-3</v>
      </c>
      <c r="AH93" s="440">
        <v>5.9999999999999995E-4</v>
      </c>
      <c r="AI93" s="440">
        <v>2.9999999999999997E-4</v>
      </c>
      <c r="AJ93" s="440">
        <v>-1E-4</v>
      </c>
      <c r="AK93" s="440">
        <v>-5.0000000000000001E-4</v>
      </c>
      <c r="AL93" s="440">
        <v>-8.0000000000000004E-4</v>
      </c>
      <c r="AM93" s="440">
        <v>-1.1000000000000001E-3</v>
      </c>
      <c r="AN93" s="440">
        <v>-1.2999999999999999E-3</v>
      </c>
      <c r="AO93" s="440">
        <v>-1.6000000000000001E-3</v>
      </c>
      <c r="AP93" s="440">
        <v>-1.6999999999999999E-3</v>
      </c>
      <c r="AQ93" s="440">
        <v>-1.8E-3</v>
      </c>
      <c r="AR93" s="440">
        <v>-1.9E-3</v>
      </c>
      <c r="AS93" s="440">
        <v>-1.9E-3</v>
      </c>
      <c r="AT93" s="440">
        <v>-1.8E-3</v>
      </c>
      <c r="AU93" s="440">
        <v>-1.6999999999999999E-3</v>
      </c>
      <c r="AV93" s="440">
        <v>-1.5E-3</v>
      </c>
      <c r="AW93" s="440">
        <v>-1.2999999999999999E-3</v>
      </c>
      <c r="AX93" s="440">
        <v>-1.1000000000000001E-3</v>
      </c>
      <c r="AY93" s="440">
        <v>-8.0000000000000004E-4</v>
      </c>
      <c r="AZ93" s="440">
        <v>-4.0000000000000002E-4</v>
      </c>
      <c r="BA93" s="440">
        <v>-1E-4</v>
      </c>
      <c r="BB93" s="440">
        <v>2.0000000000000001E-4</v>
      </c>
      <c r="BC93" s="440">
        <v>5.0000000000000001E-4</v>
      </c>
      <c r="BD93" s="440">
        <v>8.0000000000000004E-4</v>
      </c>
      <c r="BE93" s="440">
        <v>1E-3</v>
      </c>
      <c r="BF93" s="440">
        <v>1.1999999999999999E-3</v>
      </c>
      <c r="BG93" s="440">
        <v>1.2999999999999999E-3</v>
      </c>
      <c r="BH93" s="440">
        <v>1.4E-3</v>
      </c>
      <c r="BI93" s="440">
        <v>1.5E-3</v>
      </c>
      <c r="BJ93" s="440">
        <v>1.5E-3</v>
      </c>
      <c r="BK93" s="440">
        <v>1.4E-3</v>
      </c>
      <c r="BL93" s="440">
        <v>1.4E-3</v>
      </c>
      <c r="BM93" s="440">
        <v>1.2999999999999999E-3</v>
      </c>
      <c r="BN93" s="440">
        <v>1.2999999999999999E-3</v>
      </c>
      <c r="BO93" s="36">
        <v>1.1999999999999999E-3</v>
      </c>
      <c r="BP93" s="36">
        <v>1.1000000000000001E-3</v>
      </c>
      <c r="BQ93" s="36">
        <v>1.1000000000000001E-3</v>
      </c>
      <c r="BR93" s="36">
        <v>1.1000000000000001E-3</v>
      </c>
      <c r="BS93" s="36">
        <v>1.1000000000000001E-3</v>
      </c>
      <c r="BT93" s="36">
        <v>1.1000000000000001E-3</v>
      </c>
      <c r="BU93" s="36">
        <v>1.1999999999999999E-3</v>
      </c>
      <c r="BV93" s="36">
        <v>1.1999999999999999E-3</v>
      </c>
      <c r="BW93" s="36">
        <v>1.1999999999999999E-3</v>
      </c>
      <c r="BX93" s="36">
        <v>1.2999999999999999E-3</v>
      </c>
      <c r="BY93" s="36">
        <v>1.2999999999999999E-3</v>
      </c>
      <c r="BZ93" s="36">
        <v>1.2999999999999999E-3</v>
      </c>
      <c r="CA93" s="36">
        <v>1.4E-3</v>
      </c>
      <c r="CB93" s="36">
        <v>1.4E-3</v>
      </c>
      <c r="CC93" s="36">
        <v>1.5E-3</v>
      </c>
      <c r="CD93" s="36">
        <v>1.5E-3</v>
      </c>
      <c r="CE93" s="36">
        <v>1.6000000000000001E-3</v>
      </c>
      <c r="CF93" s="36">
        <v>1.6000000000000001E-3</v>
      </c>
      <c r="CG93" s="36">
        <v>1.6999999999999999E-3</v>
      </c>
      <c r="CH93" s="36">
        <v>1.6999999999999999E-3</v>
      </c>
      <c r="CI93" s="122"/>
      <c r="CJ93" s="122"/>
      <c r="CK93" s="122"/>
      <c r="CL93" s="122"/>
      <c r="CM93" s="122"/>
      <c r="CN93" s="122"/>
      <c r="CO93" s="122"/>
      <c r="CP93" s="122"/>
      <c r="CQ93" s="122"/>
      <c r="CR93" s="122"/>
      <c r="CS93" s="122"/>
      <c r="CT93" s="122"/>
      <c r="CU93" s="122"/>
      <c r="CV93" s="122"/>
      <c r="CW93" s="122"/>
      <c r="CX93" s="122"/>
      <c r="CY93" s="122"/>
      <c r="CZ93" s="122"/>
      <c r="DA93" s="122"/>
      <c r="DB93" s="122"/>
      <c r="DC93" s="122"/>
      <c r="DD93" s="122"/>
      <c r="DE93" s="122"/>
    </row>
    <row r="94" spans="1:109">
      <c r="A94" s="47">
        <v>112</v>
      </c>
      <c r="B94" s="440">
        <v>-2.8999999999999998E-3</v>
      </c>
      <c r="C94" s="440">
        <v>-2.7000000000000001E-3</v>
      </c>
      <c r="D94" s="440">
        <v>-2.5000000000000001E-3</v>
      </c>
      <c r="E94" s="440">
        <v>-2.2000000000000001E-3</v>
      </c>
      <c r="F94" s="440">
        <v>-2E-3</v>
      </c>
      <c r="G94" s="440">
        <v>-1.8E-3</v>
      </c>
      <c r="H94" s="440">
        <v>-1.6000000000000001E-3</v>
      </c>
      <c r="I94" s="440">
        <v>-1.2999999999999999E-3</v>
      </c>
      <c r="J94" s="440">
        <v>-1.1000000000000001E-3</v>
      </c>
      <c r="K94" s="440">
        <v>-8.0000000000000004E-4</v>
      </c>
      <c r="L94" s="440">
        <v>-5.9999999999999995E-4</v>
      </c>
      <c r="M94" s="440">
        <v>-2.9999999999999997E-4</v>
      </c>
      <c r="N94" s="440">
        <v>0</v>
      </c>
      <c r="O94" s="440">
        <v>2.9999999999999997E-4</v>
      </c>
      <c r="P94" s="440">
        <v>5.0000000000000001E-4</v>
      </c>
      <c r="Q94" s="440">
        <v>8.0000000000000004E-4</v>
      </c>
      <c r="R94" s="440">
        <v>1.1000000000000001E-3</v>
      </c>
      <c r="S94" s="440">
        <v>1.2999999999999999E-3</v>
      </c>
      <c r="T94" s="440">
        <v>1.5E-3</v>
      </c>
      <c r="U94" s="440">
        <v>1.6999999999999999E-3</v>
      </c>
      <c r="V94" s="440">
        <v>1.8E-3</v>
      </c>
      <c r="W94" s="440">
        <v>1.9E-3</v>
      </c>
      <c r="X94" s="440">
        <v>2E-3</v>
      </c>
      <c r="Y94" s="440">
        <v>2E-3</v>
      </c>
      <c r="Z94" s="440">
        <v>2E-3</v>
      </c>
      <c r="AA94" s="440">
        <v>1.9E-3</v>
      </c>
      <c r="AB94" s="440">
        <v>1.8E-3</v>
      </c>
      <c r="AC94" s="440">
        <v>1.6000000000000001E-3</v>
      </c>
      <c r="AD94" s="440">
        <v>1.5E-3</v>
      </c>
      <c r="AE94" s="440">
        <v>1.1999999999999999E-3</v>
      </c>
      <c r="AF94" s="440">
        <v>1E-3</v>
      </c>
      <c r="AG94" s="440">
        <v>6.9999999999999999E-4</v>
      </c>
      <c r="AH94" s="440">
        <v>5.0000000000000001E-4</v>
      </c>
      <c r="AI94" s="440">
        <v>2.0000000000000001E-4</v>
      </c>
      <c r="AJ94" s="440">
        <v>-1E-4</v>
      </c>
      <c r="AK94" s="440">
        <v>-2.9999999999999997E-4</v>
      </c>
      <c r="AL94" s="440">
        <v>-5.9999999999999995E-4</v>
      </c>
      <c r="AM94" s="440">
        <v>-8.0000000000000004E-4</v>
      </c>
      <c r="AN94" s="440">
        <v>-1E-3</v>
      </c>
      <c r="AO94" s="440">
        <v>-1.1999999999999999E-3</v>
      </c>
      <c r="AP94" s="440">
        <v>-1.2999999999999999E-3</v>
      </c>
      <c r="AQ94" s="440">
        <v>-1.4E-3</v>
      </c>
      <c r="AR94" s="440">
        <v>-1.4E-3</v>
      </c>
      <c r="AS94" s="440">
        <v>-1.4E-3</v>
      </c>
      <c r="AT94" s="440">
        <v>-1.4E-3</v>
      </c>
      <c r="AU94" s="440">
        <v>-1.2999999999999999E-3</v>
      </c>
      <c r="AV94" s="440">
        <v>-1.1999999999999999E-3</v>
      </c>
      <c r="AW94" s="440">
        <v>-1E-3</v>
      </c>
      <c r="AX94" s="440">
        <v>-8.0000000000000004E-4</v>
      </c>
      <c r="AY94" s="440">
        <v>-5.9999999999999995E-4</v>
      </c>
      <c r="AZ94" s="440">
        <v>-2.9999999999999997E-4</v>
      </c>
      <c r="BA94" s="440">
        <v>-1E-4</v>
      </c>
      <c r="BB94" s="440">
        <v>1E-4</v>
      </c>
      <c r="BC94" s="440">
        <v>4.0000000000000002E-4</v>
      </c>
      <c r="BD94" s="440">
        <v>5.9999999999999995E-4</v>
      </c>
      <c r="BE94" s="440">
        <v>6.9999999999999999E-4</v>
      </c>
      <c r="BF94" s="440">
        <v>8.9999999999999998E-4</v>
      </c>
      <c r="BG94" s="440">
        <v>1E-3</v>
      </c>
      <c r="BH94" s="440">
        <v>1.1000000000000001E-3</v>
      </c>
      <c r="BI94" s="440">
        <v>1.1000000000000001E-3</v>
      </c>
      <c r="BJ94" s="440">
        <v>1.1000000000000001E-3</v>
      </c>
      <c r="BK94" s="440">
        <v>1.1000000000000001E-3</v>
      </c>
      <c r="BL94" s="440">
        <v>1E-3</v>
      </c>
      <c r="BM94" s="440">
        <v>1E-3</v>
      </c>
      <c r="BN94" s="440">
        <v>8.9999999999999998E-4</v>
      </c>
      <c r="BO94" s="36">
        <v>8.9999999999999998E-4</v>
      </c>
      <c r="BP94" s="36">
        <v>8.9999999999999998E-4</v>
      </c>
      <c r="BQ94" s="36">
        <v>8.0000000000000004E-4</v>
      </c>
      <c r="BR94" s="36">
        <v>8.0000000000000004E-4</v>
      </c>
      <c r="BS94" s="36">
        <v>8.0000000000000004E-4</v>
      </c>
      <c r="BT94" s="36">
        <v>8.9999999999999998E-4</v>
      </c>
      <c r="BU94" s="36">
        <v>8.9999999999999998E-4</v>
      </c>
      <c r="BV94" s="36">
        <v>8.9999999999999998E-4</v>
      </c>
      <c r="BW94" s="36">
        <v>8.9999999999999998E-4</v>
      </c>
      <c r="BX94" s="36">
        <v>1E-3</v>
      </c>
      <c r="BY94" s="36">
        <v>1E-3</v>
      </c>
      <c r="BZ94" s="36">
        <v>1E-3</v>
      </c>
      <c r="CA94" s="36">
        <v>1E-3</v>
      </c>
      <c r="CB94" s="36">
        <v>1.1000000000000001E-3</v>
      </c>
      <c r="CC94" s="36">
        <v>1.1000000000000001E-3</v>
      </c>
      <c r="CD94" s="36">
        <v>1.1000000000000001E-3</v>
      </c>
      <c r="CE94" s="36">
        <v>1.1999999999999999E-3</v>
      </c>
      <c r="CF94" s="36">
        <v>1.1999999999999999E-3</v>
      </c>
      <c r="CG94" s="36">
        <v>1.1999999999999999E-3</v>
      </c>
      <c r="CH94" s="36">
        <v>1.2999999999999999E-3</v>
      </c>
      <c r="CI94" s="122"/>
      <c r="CJ94" s="122"/>
      <c r="CK94" s="122"/>
      <c r="CL94" s="122"/>
      <c r="CM94" s="122"/>
      <c r="CN94" s="122"/>
      <c r="CO94" s="122"/>
      <c r="CP94" s="122"/>
      <c r="CQ94" s="122"/>
      <c r="CR94" s="122"/>
      <c r="CS94" s="122"/>
      <c r="CT94" s="122"/>
      <c r="CU94" s="122"/>
      <c r="CV94" s="122"/>
      <c r="CW94" s="122"/>
      <c r="CX94" s="122"/>
      <c r="CY94" s="122"/>
      <c r="CZ94" s="122"/>
      <c r="DA94" s="122"/>
      <c r="DB94" s="122"/>
      <c r="DC94" s="122"/>
      <c r="DD94" s="122"/>
      <c r="DE94" s="122"/>
    </row>
    <row r="95" spans="1:109">
      <c r="A95" s="47">
        <v>113</v>
      </c>
      <c r="B95" s="440">
        <v>-1.9E-3</v>
      </c>
      <c r="C95" s="440">
        <v>-1.8E-3</v>
      </c>
      <c r="D95" s="440">
        <v>-1.6000000000000001E-3</v>
      </c>
      <c r="E95" s="440">
        <v>-1.5E-3</v>
      </c>
      <c r="F95" s="440">
        <v>-1.4E-3</v>
      </c>
      <c r="G95" s="440">
        <v>-1.1999999999999999E-3</v>
      </c>
      <c r="H95" s="440">
        <v>-1.1000000000000001E-3</v>
      </c>
      <c r="I95" s="440">
        <v>-8.9999999999999998E-4</v>
      </c>
      <c r="J95" s="440">
        <v>-6.9999999999999999E-4</v>
      </c>
      <c r="K95" s="440">
        <v>-5.9999999999999995E-4</v>
      </c>
      <c r="L95" s="440">
        <v>-4.0000000000000002E-4</v>
      </c>
      <c r="M95" s="440">
        <v>-2.0000000000000001E-4</v>
      </c>
      <c r="N95" s="440">
        <v>0</v>
      </c>
      <c r="O95" s="440">
        <v>2.0000000000000001E-4</v>
      </c>
      <c r="P95" s="440">
        <v>4.0000000000000002E-4</v>
      </c>
      <c r="Q95" s="440">
        <v>5.0000000000000001E-4</v>
      </c>
      <c r="R95" s="440">
        <v>6.9999999999999999E-4</v>
      </c>
      <c r="S95" s="440">
        <v>8.9999999999999998E-4</v>
      </c>
      <c r="T95" s="440">
        <v>1E-3</v>
      </c>
      <c r="U95" s="440">
        <v>1.1000000000000001E-3</v>
      </c>
      <c r="V95" s="440">
        <v>1.1999999999999999E-3</v>
      </c>
      <c r="W95" s="440">
        <v>1.2999999999999999E-3</v>
      </c>
      <c r="X95" s="440">
        <v>1.2999999999999999E-3</v>
      </c>
      <c r="Y95" s="440">
        <v>1.2999999999999999E-3</v>
      </c>
      <c r="Z95" s="440">
        <v>1.2999999999999999E-3</v>
      </c>
      <c r="AA95" s="440">
        <v>1.2999999999999999E-3</v>
      </c>
      <c r="AB95" s="440">
        <v>1.1999999999999999E-3</v>
      </c>
      <c r="AC95" s="440">
        <v>1.1000000000000001E-3</v>
      </c>
      <c r="AD95" s="440">
        <v>1E-3</v>
      </c>
      <c r="AE95" s="440">
        <v>8.0000000000000004E-4</v>
      </c>
      <c r="AF95" s="440">
        <v>6.9999999999999999E-4</v>
      </c>
      <c r="AG95" s="440">
        <v>5.0000000000000001E-4</v>
      </c>
      <c r="AH95" s="440">
        <v>2.9999999999999997E-4</v>
      </c>
      <c r="AI95" s="440">
        <v>1E-4</v>
      </c>
      <c r="AJ95" s="440">
        <v>-1E-4</v>
      </c>
      <c r="AK95" s="440">
        <v>-2.0000000000000001E-4</v>
      </c>
      <c r="AL95" s="440">
        <v>-4.0000000000000002E-4</v>
      </c>
      <c r="AM95" s="440">
        <v>-5.0000000000000001E-4</v>
      </c>
      <c r="AN95" s="440">
        <v>-6.9999999999999999E-4</v>
      </c>
      <c r="AO95" s="440">
        <v>-8.0000000000000004E-4</v>
      </c>
      <c r="AP95" s="440">
        <v>-8.9999999999999998E-4</v>
      </c>
      <c r="AQ95" s="440">
        <v>-8.9999999999999998E-4</v>
      </c>
      <c r="AR95" s="440">
        <v>-8.9999999999999998E-4</v>
      </c>
      <c r="AS95" s="440">
        <v>-8.9999999999999998E-4</v>
      </c>
      <c r="AT95" s="440">
        <v>-8.9999999999999998E-4</v>
      </c>
      <c r="AU95" s="440">
        <v>-8.9999999999999998E-4</v>
      </c>
      <c r="AV95" s="440">
        <v>-8.0000000000000004E-4</v>
      </c>
      <c r="AW95" s="440">
        <v>-6.9999999999999999E-4</v>
      </c>
      <c r="AX95" s="440">
        <v>-5.0000000000000001E-4</v>
      </c>
      <c r="AY95" s="440">
        <v>-4.0000000000000002E-4</v>
      </c>
      <c r="AZ95" s="440">
        <v>-2.0000000000000001E-4</v>
      </c>
      <c r="BA95" s="440">
        <v>-1E-4</v>
      </c>
      <c r="BB95" s="440">
        <v>1E-4</v>
      </c>
      <c r="BC95" s="440">
        <v>2.0000000000000001E-4</v>
      </c>
      <c r="BD95" s="440">
        <v>4.0000000000000002E-4</v>
      </c>
      <c r="BE95" s="440">
        <v>5.0000000000000001E-4</v>
      </c>
      <c r="BF95" s="440">
        <v>5.9999999999999995E-4</v>
      </c>
      <c r="BG95" s="440">
        <v>6.9999999999999999E-4</v>
      </c>
      <c r="BH95" s="440">
        <v>6.9999999999999999E-4</v>
      </c>
      <c r="BI95" s="440">
        <v>6.9999999999999999E-4</v>
      </c>
      <c r="BJ95" s="440">
        <v>6.9999999999999999E-4</v>
      </c>
      <c r="BK95" s="440">
        <v>6.9999999999999999E-4</v>
      </c>
      <c r="BL95" s="440">
        <v>6.9999999999999999E-4</v>
      </c>
      <c r="BM95" s="440">
        <v>6.9999999999999999E-4</v>
      </c>
      <c r="BN95" s="440">
        <v>5.9999999999999995E-4</v>
      </c>
      <c r="BO95" s="36">
        <v>5.9999999999999995E-4</v>
      </c>
      <c r="BP95" s="36">
        <v>5.9999999999999995E-4</v>
      </c>
      <c r="BQ95" s="36">
        <v>5.9999999999999995E-4</v>
      </c>
      <c r="BR95" s="36">
        <v>5.9999999999999995E-4</v>
      </c>
      <c r="BS95" s="36">
        <v>5.9999999999999995E-4</v>
      </c>
      <c r="BT95" s="36">
        <v>5.9999999999999995E-4</v>
      </c>
      <c r="BU95" s="36">
        <v>5.9999999999999995E-4</v>
      </c>
      <c r="BV95" s="36">
        <v>5.9999999999999995E-4</v>
      </c>
      <c r="BW95" s="36">
        <v>5.9999999999999995E-4</v>
      </c>
      <c r="BX95" s="36">
        <v>5.9999999999999995E-4</v>
      </c>
      <c r="BY95" s="36">
        <v>6.9999999999999999E-4</v>
      </c>
      <c r="BZ95" s="36">
        <v>6.9999999999999999E-4</v>
      </c>
      <c r="CA95" s="36">
        <v>6.9999999999999999E-4</v>
      </c>
      <c r="CB95" s="36">
        <v>6.9999999999999999E-4</v>
      </c>
      <c r="CC95" s="36">
        <v>6.9999999999999999E-4</v>
      </c>
      <c r="CD95" s="36">
        <v>8.0000000000000004E-4</v>
      </c>
      <c r="CE95" s="36">
        <v>8.0000000000000004E-4</v>
      </c>
      <c r="CF95" s="36">
        <v>8.0000000000000004E-4</v>
      </c>
      <c r="CG95" s="36">
        <v>8.0000000000000004E-4</v>
      </c>
      <c r="CH95" s="36">
        <v>8.9999999999999998E-4</v>
      </c>
      <c r="CI95" s="122"/>
      <c r="CJ95" s="122"/>
      <c r="CK95" s="122"/>
      <c r="CL95" s="122"/>
      <c r="CM95" s="122"/>
      <c r="CN95" s="122"/>
      <c r="CO95" s="122"/>
      <c r="CP95" s="122"/>
      <c r="CQ95" s="122"/>
      <c r="CR95" s="122"/>
      <c r="CS95" s="122"/>
      <c r="CT95" s="122"/>
      <c r="CU95" s="122"/>
      <c r="CV95" s="122"/>
      <c r="CW95" s="122"/>
      <c r="CX95" s="122"/>
      <c r="CY95" s="122"/>
      <c r="CZ95" s="122"/>
      <c r="DA95" s="122"/>
      <c r="DB95" s="122"/>
      <c r="DC95" s="122"/>
      <c r="DD95" s="122"/>
      <c r="DE95" s="122"/>
    </row>
    <row r="96" spans="1:109">
      <c r="A96" s="47">
        <v>114</v>
      </c>
      <c r="B96" s="440">
        <v>-1E-3</v>
      </c>
      <c r="C96" s="440">
        <v>-8.9999999999999998E-4</v>
      </c>
      <c r="D96" s="440">
        <v>-8.0000000000000004E-4</v>
      </c>
      <c r="E96" s="440">
        <v>-6.9999999999999999E-4</v>
      </c>
      <c r="F96" s="440">
        <v>-6.9999999999999999E-4</v>
      </c>
      <c r="G96" s="440">
        <v>-5.9999999999999995E-4</v>
      </c>
      <c r="H96" s="440">
        <v>-5.0000000000000001E-4</v>
      </c>
      <c r="I96" s="440">
        <v>-4.0000000000000002E-4</v>
      </c>
      <c r="J96" s="440">
        <v>-4.0000000000000002E-4</v>
      </c>
      <c r="K96" s="440">
        <v>-2.9999999999999997E-4</v>
      </c>
      <c r="L96" s="440">
        <v>-2.0000000000000001E-4</v>
      </c>
      <c r="M96" s="440">
        <v>-1E-4</v>
      </c>
      <c r="N96" s="440">
        <v>0</v>
      </c>
      <c r="O96" s="440">
        <v>1E-4</v>
      </c>
      <c r="P96" s="440">
        <v>2.0000000000000001E-4</v>
      </c>
      <c r="Q96" s="440">
        <v>2.9999999999999997E-4</v>
      </c>
      <c r="R96" s="440">
        <v>4.0000000000000002E-4</v>
      </c>
      <c r="S96" s="440">
        <v>4.0000000000000002E-4</v>
      </c>
      <c r="T96" s="440">
        <v>5.0000000000000001E-4</v>
      </c>
      <c r="U96" s="440">
        <v>5.9999999999999995E-4</v>
      </c>
      <c r="V96" s="440">
        <v>5.9999999999999995E-4</v>
      </c>
      <c r="W96" s="440">
        <v>5.9999999999999995E-4</v>
      </c>
      <c r="X96" s="440">
        <v>6.9999999999999999E-4</v>
      </c>
      <c r="Y96" s="440">
        <v>6.9999999999999999E-4</v>
      </c>
      <c r="Z96" s="440">
        <v>6.9999999999999999E-4</v>
      </c>
      <c r="AA96" s="440">
        <v>5.9999999999999995E-4</v>
      </c>
      <c r="AB96" s="440">
        <v>5.9999999999999995E-4</v>
      </c>
      <c r="AC96" s="440">
        <v>5.0000000000000001E-4</v>
      </c>
      <c r="AD96" s="440">
        <v>5.0000000000000001E-4</v>
      </c>
      <c r="AE96" s="440">
        <v>4.0000000000000002E-4</v>
      </c>
      <c r="AF96" s="440">
        <v>2.9999999999999997E-4</v>
      </c>
      <c r="AG96" s="440">
        <v>2.0000000000000001E-4</v>
      </c>
      <c r="AH96" s="440">
        <v>2.0000000000000001E-4</v>
      </c>
      <c r="AI96" s="440">
        <v>1E-4</v>
      </c>
      <c r="AJ96" s="440">
        <v>0</v>
      </c>
      <c r="AK96" s="440">
        <v>-1E-4</v>
      </c>
      <c r="AL96" s="440">
        <v>-2.0000000000000001E-4</v>
      </c>
      <c r="AM96" s="440">
        <v>-2.9999999999999997E-4</v>
      </c>
      <c r="AN96" s="440">
        <v>-2.9999999999999997E-4</v>
      </c>
      <c r="AO96" s="440">
        <v>-4.0000000000000002E-4</v>
      </c>
      <c r="AP96" s="440">
        <v>-4.0000000000000002E-4</v>
      </c>
      <c r="AQ96" s="440">
        <v>-5.0000000000000001E-4</v>
      </c>
      <c r="AR96" s="440">
        <v>-5.0000000000000001E-4</v>
      </c>
      <c r="AS96" s="440">
        <v>-5.0000000000000001E-4</v>
      </c>
      <c r="AT96" s="440">
        <v>-5.0000000000000001E-4</v>
      </c>
      <c r="AU96" s="440">
        <v>-4.0000000000000002E-4</v>
      </c>
      <c r="AV96" s="440">
        <v>-4.0000000000000002E-4</v>
      </c>
      <c r="AW96" s="440">
        <v>-2.9999999999999997E-4</v>
      </c>
      <c r="AX96" s="440">
        <v>-2.9999999999999997E-4</v>
      </c>
      <c r="AY96" s="440">
        <v>-2.0000000000000001E-4</v>
      </c>
      <c r="AZ96" s="440">
        <v>-1E-4</v>
      </c>
      <c r="BA96" s="440">
        <v>0</v>
      </c>
      <c r="BB96" s="440">
        <v>0</v>
      </c>
      <c r="BC96" s="440">
        <v>1E-4</v>
      </c>
      <c r="BD96" s="440">
        <v>2.0000000000000001E-4</v>
      </c>
      <c r="BE96" s="440">
        <v>2.0000000000000001E-4</v>
      </c>
      <c r="BF96" s="440">
        <v>2.9999999999999997E-4</v>
      </c>
      <c r="BG96" s="440">
        <v>2.9999999999999997E-4</v>
      </c>
      <c r="BH96" s="440">
        <v>4.0000000000000002E-4</v>
      </c>
      <c r="BI96" s="440">
        <v>4.0000000000000002E-4</v>
      </c>
      <c r="BJ96" s="440">
        <v>4.0000000000000002E-4</v>
      </c>
      <c r="BK96" s="440">
        <v>4.0000000000000002E-4</v>
      </c>
      <c r="BL96" s="440">
        <v>2.9999999999999997E-4</v>
      </c>
      <c r="BM96" s="440">
        <v>2.9999999999999997E-4</v>
      </c>
      <c r="BN96" s="440">
        <v>2.9999999999999997E-4</v>
      </c>
      <c r="BO96" s="36">
        <v>2.9999999999999997E-4</v>
      </c>
      <c r="BP96" s="36">
        <v>2.9999999999999997E-4</v>
      </c>
      <c r="BQ96" s="36">
        <v>2.9999999999999997E-4</v>
      </c>
      <c r="BR96" s="36">
        <v>2.9999999999999997E-4</v>
      </c>
      <c r="BS96" s="36">
        <v>2.9999999999999997E-4</v>
      </c>
      <c r="BT96" s="36">
        <v>2.9999999999999997E-4</v>
      </c>
      <c r="BU96" s="36">
        <v>2.9999999999999997E-4</v>
      </c>
      <c r="BV96" s="36">
        <v>2.9999999999999997E-4</v>
      </c>
      <c r="BW96" s="36">
        <v>2.9999999999999997E-4</v>
      </c>
      <c r="BX96" s="36">
        <v>2.9999999999999997E-4</v>
      </c>
      <c r="BY96" s="36">
        <v>2.9999999999999997E-4</v>
      </c>
      <c r="BZ96" s="36">
        <v>2.9999999999999997E-4</v>
      </c>
      <c r="CA96" s="36">
        <v>2.9999999999999997E-4</v>
      </c>
      <c r="CB96" s="36">
        <v>4.0000000000000002E-4</v>
      </c>
      <c r="CC96" s="36">
        <v>4.0000000000000002E-4</v>
      </c>
      <c r="CD96" s="36">
        <v>4.0000000000000002E-4</v>
      </c>
      <c r="CE96" s="36">
        <v>4.0000000000000002E-4</v>
      </c>
      <c r="CF96" s="36">
        <v>4.0000000000000002E-4</v>
      </c>
      <c r="CG96" s="36">
        <v>4.0000000000000002E-4</v>
      </c>
      <c r="CH96" s="36">
        <v>4.0000000000000002E-4</v>
      </c>
      <c r="CI96" s="122"/>
      <c r="CJ96" s="122"/>
      <c r="CK96" s="122"/>
      <c r="CL96" s="122"/>
      <c r="CM96" s="122"/>
      <c r="CN96" s="122"/>
      <c r="CO96" s="122"/>
      <c r="CP96" s="122"/>
      <c r="CQ96" s="122"/>
      <c r="CR96" s="122"/>
      <c r="CS96" s="122"/>
      <c r="CT96" s="122"/>
      <c r="CU96" s="122"/>
      <c r="CV96" s="122"/>
      <c r="CW96" s="122"/>
      <c r="CX96" s="122"/>
      <c r="CY96" s="122"/>
      <c r="CZ96" s="122"/>
      <c r="DA96" s="122"/>
      <c r="DB96" s="122"/>
      <c r="DC96" s="122"/>
      <c r="DD96" s="122"/>
      <c r="DE96" s="122"/>
    </row>
    <row r="97" spans="1:109">
      <c r="A97" s="47">
        <v>115</v>
      </c>
      <c r="B97" s="440">
        <v>0</v>
      </c>
      <c r="C97" s="440">
        <v>0</v>
      </c>
      <c r="D97" s="440">
        <v>0</v>
      </c>
      <c r="E97" s="440">
        <v>0</v>
      </c>
      <c r="F97" s="440">
        <v>0</v>
      </c>
      <c r="G97" s="440">
        <v>0</v>
      </c>
      <c r="H97" s="440">
        <v>0</v>
      </c>
      <c r="I97" s="440">
        <v>0</v>
      </c>
      <c r="J97" s="440">
        <v>0</v>
      </c>
      <c r="K97" s="440">
        <v>0</v>
      </c>
      <c r="L97" s="440">
        <v>0</v>
      </c>
      <c r="M97" s="440">
        <v>0</v>
      </c>
      <c r="N97" s="440">
        <v>0</v>
      </c>
      <c r="O97" s="440">
        <v>0</v>
      </c>
      <c r="P97" s="440">
        <v>0</v>
      </c>
      <c r="Q97" s="440">
        <v>0</v>
      </c>
      <c r="R97" s="440">
        <v>0</v>
      </c>
      <c r="S97" s="440">
        <v>0</v>
      </c>
      <c r="T97" s="440">
        <v>0</v>
      </c>
      <c r="U97" s="440">
        <v>0</v>
      </c>
      <c r="V97" s="440">
        <v>0</v>
      </c>
      <c r="W97" s="440">
        <v>0</v>
      </c>
      <c r="X97" s="440">
        <v>0</v>
      </c>
      <c r="Y97" s="440">
        <v>0</v>
      </c>
      <c r="Z97" s="440">
        <v>0</v>
      </c>
      <c r="AA97" s="440">
        <v>0</v>
      </c>
      <c r="AB97" s="440">
        <v>0</v>
      </c>
      <c r="AC97" s="440">
        <v>0</v>
      </c>
      <c r="AD97" s="440">
        <v>0</v>
      </c>
      <c r="AE97" s="440">
        <v>0</v>
      </c>
      <c r="AF97" s="440">
        <v>0</v>
      </c>
      <c r="AG97" s="440">
        <v>0</v>
      </c>
      <c r="AH97" s="440">
        <v>0</v>
      </c>
      <c r="AI97" s="440">
        <v>0</v>
      </c>
      <c r="AJ97" s="440">
        <v>0</v>
      </c>
      <c r="AK97" s="440">
        <v>0</v>
      </c>
      <c r="AL97" s="440">
        <v>0</v>
      </c>
      <c r="AM97" s="440">
        <v>0</v>
      </c>
      <c r="AN97" s="440">
        <v>0</v>
      </c>
      <c r="AO97" s="440">
        <v>0</v>
      </c>
      <c r="AP97" s="440">
        <v>0</v>
      </c>
      <c r="AQ97" s="440">
        <v>0</v>
      </c>
      <c r="AR97" s="440">
        <v>0</v>
      </c>
      <c r="AS97" s="440">
        <v>0</v>
      </c>
      <c r="AT97" s="440">
        <v>0</v>
      </c>
      <c r="AU97" s="440">
        <v>0</v>
      </c>
      <c r="AV97" s="440">
        <v>0</v>
      </c>
      <c r="AW97" s="440">
        <v>0</v>
      </c>
      <c r="AX97" s="440">
        <v>0</v>
      </c>
      <c r="AY97" s="440">
        <v>0</v>
      </c>
      <c r="AZ97" s="440">
        <v>0</v>
      </c>
      <c r="BA97" s="440">
        <v>0</v>
      </c>
      <c r="BB97" s="440">
        <v>0</v>
      </c>
      <c r="BC97" s="440">
        <v>0</v>
      </c>
      <c r="BD97" s="440">
        <v>0</v>
      </c>
      <c r="BE97" s="440">
        <v>0</v>
      </c>
      <c r="BF97" s="440">
        <v>0</v>
      </c>
      <c r="BG97" s="440">
        <v>0</v>
      </c>
      <c r="BH97" s="440">
        <v>0</v>
      </c>
      <c r="BI97" s="440">
        <v>0</v>
      </c>
      <c r="BJ97" s="440">
        <v>0</v>
      </c>
      <c r="BK97" s="440">
        <v>0</v>
      </c>
      <c r="BL97" s="440">
        <v>0</v>
      </c>
      <c r="BM97" s="440">
        <v>0</v>
      </c>
      <c r="BN97" s="440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122"/>
      <c r="CJ97" s="122"/>
      <c r="CK97" s="122"/>
      <c r="CL97" s="122"/>
      <c r="CM97" s="122"/>
      <c r="CN97" s="122"/>
      <c r="CO97" s="122"/>
      <c r="CP97" s="122"/>
      <c r="CQ97" s="122"/>
      <c r="CR97" s="122"/>
      <c r="CS97" s="122"/>
      <c r="CT97" s="122"/>
      <c r="CU97" s="122"/>
      <c r="CV97" s="122"/>
      <c r="CW97" s="122"/>
      <c r="CX97" s="122"/>
      <c r="CY97" s="122"/>
      <c r="CZ97" s="122"/>
      <c r="DA97" s="122"/>
      <c r="DB97" s="122"/>
      <c r="DC97" s="122"/>
      <c r="DD97" s="122"/>
      <c r="DE97" s="122"/>
    </row>
    <row r="98" spans="1:109">
      <c r="A98" s="47">
        <v>116</v>
      </c>
      <c r="B98" s="440">
        <v>0</v>
      </c>
      <c r="C98" s="440">
        <v>0</v>
      </c>
      <c r="D98" s="440">
        <v>0</v>
      </c>
      <c r="E98" s="440">
        <v>0</v>
      </c>
      <c r="F98" s="440">
        <v>0</v>
      </c>
      <c r="G98" s="440">
        <v>0</v>
      </c>
      <c r="H98" s="440">
        <v>0</v>
      </c>
      <c r="I98" s="440">
        <v>0</v>
      </c>
      <c r="J98" s="440">
        <v>0</v>
      </c>
      <c r="K98" s="440">
        <v>0</v>
      </c>
      <c r="L98" s="440">
        <v>0</v>
      </c>
      <c r="M98" s="440">
        <v>0</v>
      </c>
      <c r="N98" s="440">
        <v>0</v>
      </c>
      <c r="O98" s="440">
        <v>0</v>
      </c>
      <c r="P98" s="440">
        <v>0</v>
      </c>
      <c r="Q98" s="440">
        <v>0</v>
      </c>
      <c r="R98" s="440">
        <v>0</v>
      </c>
      <c r="S98" s="440">
        <v>0</v>
      </c>
      <c r="T98" s="440">
        <v>0</v>
      </c>
      <c r="U98" s="440">
        <v>0</v>
      </c>
      <c r="V98" s="440">
        <v>0</v>
      </c>
      <c r="W98" s="440">
        <v>0</v>
      </c>
      <c r="X98" s="440">
        <v>0</v>
      </c>
      <c r="Y98" s="440">
        <v>0</v>
      </c>
      <c r="Z98" s="440">
        <v>0</v>
      </c>
      <c r="AA98" s="440">
        <v>0</v>
      </c>
      <c r="AB98" s="440">
        <v>0</v>
      </c>
      <c r="AC98" s="440">
        <v>0</v>
      </c>
      <c r="AD98" s="440">
        <v>0</v>
      </c>
      <c r="AE98" s="440">
        <v>0</v>
      </c>
      <c r="AF98" s="440">
        <v>0</v>
      </c>
      <c r="AG98" s="440">
        <v>0</v>
      </c>
      <c r="AH98" s="440">
        <v>0</v>
      </c>
      <c r="AI98" s="440">
        <v>0</v>
      </c>
      <c r="AJ98" s="440">
        <v>0</v>
      </c>
      <c r="AK98" s="440">
        <v>0</v>
      </c>
      <c r="AL98" s="440">
        <v>0</v>
      </c>
      <c r="AM98" s="440">
        <v>0</v>
      </c>
      <c r="AN98" s="440">
        <v>0</v>
      </c>
      <c r="AO98" s="440">
        <v>0</v>
      </c>
      <c r="AP98" s="440">
        <v>0</v>
      </c>
      <c r="AQ98" s="440">
        <v>0</v>
      </c>
      <c r="AR98" s="440">
        <v>0</v>
      </c>
      <c r="AS98" s="440">
        <v>0</v>
      </c>
      <c r="AT98" s="440">
        <v>0</v>
      </c>
      <c r="AU98" s="440">
        <v>0</v>
      </c>
      <c r="AV98" s="440">
        <v>0</v>
      </c>
      <c r="AW98" s="440">
        <v>0</v>
      </c>
      <c r="AX98" s="440">
        <v>0</v>
      </c>
      <c r="AY98" s="440">
        <v>0</v>
      </c>
      <c r="AZ98" s="440">
        <v>0</v>
      </c>
      <c r="BA98" s="440">
        <v>0</v>
      </c>
      <c r="BB98" s="440">
        <v>0</v>
      </c>
      <c r="BC98" s="440">
        <v>0</v>
      </c>
      <c r="BD98" s="440">
        <v>0</v>
      </c>
      <c r="BE98" s="440">
        <v>0</v>
      </c>
      <c r="BF98" s="440">
        <v>0</v>
      </c>
      <c r="BG98" s="440">
        <v>0</v>
      </c>
      <c r="BH98" s="440">
        <v>0</v>
      </c>
      <c r="BI98" s="440">
        <v>0</v>
      </c>
      <c r="BJ98" s="440">
        <v>0</v>
      </c>
      <c r="BK98" s="440">
        <v>0</v>
      </c>
      <c r="BL98" s="440">
        <v>0</v>
      </c>
      <c r="BM98" s="440">
        <v>0</v>
      </c>
      <c r="BN98" s="440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122"/>
      <c r="CJ98" s="122"/>
      <c r="CK98" s="122"/>
      <c r="CL98" s="122"/>
      <c r="CM98" s="122"/>
      <c r="CN98" s="122"/>
      <c r="CO98" s="122"/>
      <c r="CP98" s="122"/>
      <c r="CQ98" s="122"/>
      <c r="CR98" s="122"/>
      <c r="CS98" s="122"/>
      <c r="CT98" s="122"/>
      <c r="CU98" s="122"/>
      <c r="CV98" s="122"/>
      <c r="CW98" s="122"/>
      <c r="CX98" s="122"/>
      <c r="CY98" s="122"/>
      <c r="CZ98" s="122"/>
      <c r="DA98" s="122"/>
      <c r="DB98" s="122"/>
      <c r="DC98" s="122"/>
      <c r="DD98" s="122"/>
      <c r="DE98" s="122"/>
    </row>
    <row r="99" spans="1:109">
      <c r="A99" s="47">
        <v>117</v>
      </c>
      <c r="B99" s="440">
        <v>0</v>
      </c>
      <c r="C99" s="440">
        <v>0</v>
      </c>
      <c r="D99" s="440">
        <v>0</v>
      </c>
      <c r="E99" s="440">
        <v>0</v>
      </c>
      <c r="F99" s="440">
        <v>0</v>
      </c>
      <c r="G99" s="440">
        <v>0</v>
      </c>
      <c r="H99" s="440">
        <v>0</v>
      </c>
      <c r="I99" s="440">
        <v>0</v>
      </c>
      <c r="J99" s="440">
        <v>0</v>
      </c>
      <c r="K99" s="440">
        <v>0</v>
      </c>
      <c r="L99" s="440">
        <v>0</v>
      </c>
      <c r="M99" s="440">
        <v>0</v>
      </c>
      <c r="N99" s="440">
        <v>0</v>
      </c>
      <c r="O99" s="440">
        <v>0</v>
      </c>
      <c r="P99" s="440">
        <v>0</v>
      </c>
      <c r="Q99" s="440">
        <v>0</v>
      </c>
      <c r="R99" s="440">
        <v>0</v>
      </c>
      <c r="S99" s="440">
        <v>0</v>
      </c>
      <c r="T99" s="440">
        <v>0</v>
      </c>
      <c r="U99" s="440">
        <v>0</v>
      </c>
      <c r="V99" s="440">
        <v>0</v>
      </c>
      <c r="W99" s="440">
        <v>0</v>
      </c>
      <c r="X99" s="440">
        <v>0</v>
      </c>
      <c r="Y99" s="440">
        <v>0</v>
      </c>
      <c r="Z99" s="440">
        <v>0</v>
      </c>
      <c r="AA99" s="440">
        <v>0</v>
      </c>
      <c r="AB99" s="440">
        <v>0</v>
      </c>
      <c r="AC99" s="440">
        <v>0</v>
      </c>
      <c r="AD99" s="440">
        <v>0</v>
      </c>
      <c r="AE99" s="440">
        <v>0</v>
      </c>
      <c r="AF99" s="440">
        <v>0</v>
      </c>
      <c r="AG99" s="440">
        <v>0</v>
      </c>
      <c r="AH99" s="440">
        <v>0</v>
      </c>
      <c r="AI99" s="440">
        <v>0</v>
      </c>
      <c r="AJ99" s="440">
        <v>0</v>
      </c>
      <c r="AK99" s="440">
        <v>0</v>
      </c>
      <c r="AL99" s="440">
        <v>0</v>
      </c>
      <c r="AM99" s="440">
        <v>0</v>
      </c>
      <c r="AN99" s="440">
        <v>0</v>
      </c>
      <c r="AO99" s="440">
        <v>0</v>
      </c>
      <c r="AP99" s="440">
        <v>0</v>
      </c>
      <c r="AQ99" s="440">
        <v>0</v>
      </c>
      <c r="AR99" s="440">
        <v>0</v>
      </c>
      <c r="AS99" s="440">
        <v>0</v>
      </c>
      <c r="AT99" s="440">
        <v>0</v>
      </c>
      <c r="AU99" s="440">
        <v>0</v>
      </c>
      <c r="AV99" s="440">
        <v>0</v>
      </c>
      <c r="AW99" s="440">
        <v>0</v>
      </c>
      <c r="AX99" s="440">
        <v>0</v>
      </c>
      <c r="AY99" s="440">
        <v>0</v>
      </c>
      <c r="AZ99" s="440">
        <v>0</v>
      </c>
      <c r="BA99" s="440">
        <v>0</v>
      </c>
      <c r="BB99" s="440">
        <v>0</v>
      </c>
      <c r="BC99" s="440">
        <v>0</v>
      </c>
      <c r="BD99" s="440">
        <v>0</v>
      </c>
      <c r="BE99" s="440">
        <v>0</v>
      </c>
      <c r="BF99" s="440">
        <v>0</v>
      </c>
      <c r="BG99" s="440">
        <v>0</v>
      </c>
      <c r="BH99" s="440">
        <v>0</v>
      </c>
      <c r="BI99" s="440">
        <v>0</v>
      </c>
      <c r="BJ99" s="440">
        <v>0</v>
      </c>
      <c r="BK99" s="440">
        <v>0</v>
      </c>
      <c r="BL99" s="440">
        <v>0</v>
      </c>
      <c r="BM99" s="440">
        <v>0</v>
      </c>
      <c r="BN99" s="440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122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</row>
    <row r="100" spans="1:109">
      <c r="A100" s="47">
        <v>118</v>
      </c>
      <c r="B100" s="440">
        <v>0</v>
      </c>
      <c r="C100" s="440">
        <v>0</v>
      </c>
      <c r="D100" s="440">
        <v>0</v>
      </c>
      <c r="E100" s="440">
        <v>0</v>
      </c>
      <c r="F100" s="440">
        <v>0</v>
      </c>
      <c r="G100" s="440">
        <v>0</v>
      </c>
      <c r="H100" s="440">
        <v>0</v>
      </c>
      <c r="I100" s="440">
        <v>0</v>
      </c>
      <c r="J100" s="440">
        <v>0</v>
      </c>
      <c r="K100" s="440">
        <v>0</v>
      </c>
      <c r="L100" s="440">
        <v>0</v>
      </c>
      <c r="M100" s="440">
        <v>0</v>
      </c>
      <c r="N100" s="440">
        <v>0</v>
      </c>
      <c r="O100" s="440">
        <v>0</v>
      </c>
      <c r="P100" s="440">
        <v>0</v>
      </c>
      <c r="Q100" s="440">
        <v>0</v>
      </c>
      <c r="R100" s="440">
        <v>0</v>
      </c>
      <c r="S100" s="440">
        <v>0</v>
      </c>
      <c r="T100" s="440">
        <v>0</v>
      </c>
      <c r="U100" s="440">
        <v>0</v>
      </c>
      <c r="V100" s="440">
        <v>0</v>
      </c>
      <c r="W100" s="440">
        <v>0</v>
      </c>
      <c r="X100" s="440">
        <v>0</v>
      </c>
      <c r="Y100" s="440">
        <v>0</v>
      </c>
      <c r="Z100" s="440">
        <v>0</v>
      </c>
      <c r="AA100" s="440">
        <v>0</v>
      </c>
      <c r="AB100" s="440">
        <v>0</v>
      </c>
      <c r="AC100" s="440">
        <v>0</v>
      </c>
      <c r="AD100" s="440">
        <v>0</v>
      </c>
      <c r="AE100" s="440">
        <v>0</v>
      </c>
      <c r="AF100" s="440">
        <v>0</v>
      </c>
      <c r="AG100" s="440">
        <v>0</v>
      </c>
      <c r="AH100" s="440">
        <v>0</v>
      </c>
      <c r="AI100" s="440">
        <v>0</v>
      </c>
      <c r="AJ100" s="440">
        <v>0</v>
      </c>
      <c r="AK100" s="440">
        <v>0</v>
      </c>
      <c r="AL100" s="440">
        <v>0</v>
      </c>
      <c r="AM100" s="440">
        <v>0</v>
      </c>
      <c r="AN100" s="440">
        <v>0</v>
      </c>
      <c r="AO100" s="440">
        <v>0</v>
      </c>
      <c r="AP100" s="440">
        <v>0</v>
      </c>
      <c r="AQ100" s="440">
        <v>0</v>
      </c>
      <c r="AR100" s="440">
        <v>0</v>
      </c>
      <c r="AS100" s="440">
        <v>0</v>
      </c>
      <c r="AT100" s="440">
        <v>0</v>
      </c>
      <c r="AU100" s="440">
        <v>0</v>
      </c>
      <c r="AV100" s="440">
        <v>0</v>
      </c>
      <c r="AW100" s="440">
        <v>0</v>
      </c>
      <c r="AX100" s="440">
        <v>0</v>
      </c>
      <c r="AY100" s="440">
        <v>0</v>
      </c>
      <c r="AZ100" s="440">
        <v>0</v>
      </c>
      <c r="BA100" s="440">
        <v>0</v>
      </c>
      <c r="BB100" s="440">
        <v>0</v>
      </c>
      <c r="BC100" s="440">
        <v>0</v>
      </c>
      <c r="BD100" s="440">
        <v>0</v>
      </c>
      <c r="BE100" s="440">
        <v>0</v>
      </c>
      <c r="BF100" s="440">
        <v>0</v>
      </c>
      <c r="BG100" s="440">
        <v>0</v>
      </c>
      <c r="BH100" s="440">
        <v>0</v>
      </c>
      <c r="BI100" s="440">
        <v>0</v>
      </c>
      <c r="BJ100" s="440">
        <v>0</v>
      </c>
      <c r="BK100" s="440">
        <v>0</v>
      </c>
      <c r="BL100" s="440">
        <v>0</v>
      </c>
      <c r="BM100" s="440">
        <v>0</v>
      </c>
      <c r="BN100" s="440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122"/>
      <c r="CJ100" s="122"/>
      <c r="CK100" s="122"/>
      <c r="CL100" s="122"/>
      <c r="CM100" s="122"/>
      <c r="CN100" s="122"/>
      <c r="CO100" s="122"/>
      <c r="CP100" s="122"/>
      <c r="CQ100" s="122"/>
      <c r="CR100" s="122"/>
      <c r="CS100" s="122"/>
      <c r="CT100" s="122"/>
      <c r="CU100" s="122"/>
      <c r="CV100" s="122"/>
      <c r="CW100" s="122"/>
      <c r="CX100" s="122"/>
      <c r="CY100" s="122"/>
      <c r="CZ100" s="122"/>
      <c r="DA100" s="122"/>
      <c r="DB100" s="122"/>
      <c r="DC100" s="122"/>
      <c r="DD100" s="122"/>
      <c r="DE100" s="122"/>
    </row>
    <row r="101" spans="1:109">
      <c r="A101" s="47">
        <v>119</v>
      </c>
      <c r="B101" s="440">
        <v>0</v>
      </c>
      <c r="C101" s="440">
        <v>0</v>
      </c>
      <c r="D101" s="440">
        <v>0</v>
      </c>
      <c r="E101" s="440">
        <v>0</v>
      </c>
      <c r="F101" s="440">
        <v>0</v>
      </c>
      <c r="G101" s="440">
        <v>0</v>
      </c>
      <c r="H101" s="440">
        <v>0</v>
      </c>
      <c r="I101" s="440">
        <v>0</v>
      </c>
      <c r="J101" s="440">
        <v>0</v>
      </c>
      <c r="K101" s="440">
        <v>0</v>
      </c>
      <c r="L101" s="440">
        <v>0</v>
      </c>
      <c r="M101" s="440">
        <v>0</v>
      </c>
      <c r="N101" s="440">
        <v>0</v>
      </c>
      <c r="O101" s="440">
        <v>0</v>
      </c>
      <c r="P101" s="440">
        <v>0</v>
      </c>
      <c r="Q101" s="440">
        <v>0</v>
      </c>
      <c r="R101" s="440">
        <v>0</v>
      </c>
      <c r="S101" s="440">
        <v>0</v>
      </c>
      <c r="T101" s="440">
        <v>0</v>
      </c>
      <c r="U101" s="440">
        <v>0</v>
      </c>
      <c r="V101" s="440">
        <v>0</v>
      </c>
      <c r="W101" s="440">
        <v>0</v>
      </c>
      <c r="X101" s="440">
        <v>0</v>
      </c>
      <c r="Y101" s="440">
        <v>0</v>
      </c>
      <c r="Z101" s="440">
        <v>0</v>
      </c>
      <c r="AA101" s="440">
        <v>0</v>
      </c>
      <c r="AB101" s="440">
        <v>0</v>
      </c>
      <c r="AC101" s="440">
        <v>0</v>
      </c>
      <c r="AD101" s="440">
        <v>0</v>
      </c>
      <c r="AE101" s="440">
        <v>0</v>
      </c>
      <c r="AF101" s="440">
        <v>0</v>
      </c>
      <c r="AG101" s="440">
        <v>0</v>
      </c>
      <c r="AH101" s="440">
        <v>0</v>
      </c>
      <c r="AI101" s="440">
        <v>0</v>
      </c>
      <c r="AJ101" s="440">
        <v>0</v>
      </c>
      <c r="AK101" s="440">
        <v>0</v>
      </c>
      <c r="AL101" s="440">
        <v>0</v>
      </c>
      <c r="AM101" s="440">
        <v>0</v>
      </c>
      <c r="AN101" s="440">
        <v>0</v>
      </c>
      <c r="AO101" s="440">
        <v>0</v>
      </c>
      <c r="AP101" s="440">
        <v>0</v>
      </c>
      <c r="AQ101" s="440">
        <v>0</v>
      </c>
      <c r="AR101" s="440">
        <v>0</v>
      </c>
      <c r="AS101" s="440">
        <v>0</v>
      </c>
      <c r="AT101" s="440">
        <v>0</v>
      </c>
      <c r="AU101" s="440">
        <v>0</v>
      </c>
      <c r="AV101" s="440">
        <v>0</v>
      </c>
      <c r="AW101" s="440">
        <v>0</v>
      </c>
      <c r="AX101" s="440">
        <v>0</v>
      </c>
      <c r="AY101" s="440">
        <v>0</v>
      </c>
      <c r="AZ101" s="440">
        <v>0</v>
      </c>
      <c r="BA101" s="440">
        <v>0</v>
      </c>
      <c r="BB101" s="440">
        <v>0</v>
      </c>
      <c r="BC101" s="440">
        <v>0</v>
      </c>
      <c r="BD101" s="440">
        <v>0</v>
      </c>
      <c r="BE101" s="440">
        <v>0</v>
      </c>
      <c r="BF101" s="440">
        <v>0</v>
      </c>
      <c r="BG101" s="440">
        <v>0</v>
      </c>
      <c r="BH101" s="440">
        <v>0</v>
      </c>
      <c r="BI101" s="440">
        <v>0</v>
      </c>
      <c r="BJ101" s="440">
        <v>0</v>
      </c>
      <c r="BK101" s="440">
        <v>0</v>
      </c>
      <c r="BL101" s="440">
        <v>0</v>
      </c>
      <c r="BM101" s="440">
        <v>0</v>
      </c>
      <c r="BN101" s="440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122"/>
      <c r="CJ101" s="122"/>
      <c r="CK101" s="122"/>
      <c r="CL101" s="122"/>
      <c r="CM101" s="122"/>
      <c r="CN101" s="122"/>
      <c r="CO101" s="122"/>
      <c r="CP101" s="122"/>
      <c r="CQ101" s="122"/>
      <c r="CR101" s="122"/>
      <c r="CS101" s="122"/>
      <c r="CT101" s="122"/>
      <c r="CU101" s="122"/>
      <c r="CV101" s="122"/>
      <c r="CW101" s="122"/>
      <c r="CX101" s="122"/>
      <c r="CY101" s="122"/>
      <c r="CZ101" s="122"/>
      <c r="DA101" s="122"/>
      <c r="DB101" s="122"/>
      <c r="DC101" s="122"/>
      <c r="DD101" s="122"/>
      <c r="DE101" s="122"/>
    </row>
    <row r="102" spans="1:109">
      <c r="A102" s="47">
        <v>120</v>
      </c>
      <c r="B102" s="440">
        <v>0</v>
      </c>
      <c r="C102" s="440">
        <v>0</v>
      </c>
      <c r="D102" s="440">
        <v>0</v>
      </c>
      <c r="E102" s="440">
        <v>0</v>
      </c>
      <c r="F102" s="440">
        <v>0</v>
      </c>
      <c r="G102" s="440">
        <v>0</v>
      </c>
      <c r="H102" s="440">
        <v>0</v>
      </c>
      <c r="I102" s="440">
        <v>0</v>
      </c>
      <c r="J102" s="440">
        <v>0</v>
      </c>
      <c r="K102" s="440">
        <v>0</v>
      </c>
      <c r="L102" s="440">
        <v>0</v>
      </c>
      <c r="M102" s="440">
        <v>0</v>
      </c>
      <c r="N102" s="440">
        <v>0</v>
      </c>
      <c r="O102" s="440">
        <v>0</v>
      </c>
      <c r="P102" s="440">
        <v>0</v>
      </c>
      <c r="Q102" s="440">
        <v>0</v>
      </c>
      <c r="R102" s="440">
        <v>0</v>
      </c>
      <c r="S102" s="440">
        <v>0</v>
      </c>
      <c r="T102" s="440">
        <v>0</v>
      </c>
      <c r="U102" s="440">
        <v>0</v>
      </c>
      <c r="V102" s="440">
        <v>0</v>
      </c>
      <c r="W102" s="440">
        <v>0</v>
      </c>
      <c r="X102" s="440">
        <v>0</v>
      </c>
      <c r="Y102" s="440">
        <v>0</v>
      </c>
      <c r="Z102" s="440">
        <v>0</v>
      </c>
      <c r="AA102" s="440">
        <v>0</v>
      </c>
      <c r="AB102" s="440">
        <v>0</v>
      </c>
      <c r="AC102" s="440">
        <v>0</v>
      </c>
      <c r="AD102" s="440">
        <v>0</v>
      </c>
      <c r="AE102" s="440">
        <v>0</v>
      </c>
      <c r="AF102" s="440">
        <v>0</v>
      </c>
      <c r="AG102" s="440">
        <v>0</v>
      </c>
      <c r="AH102" s="440">
        <v>0</v>
      </c>
      <c r="AI102" s="440">
        <v>0</v>
      </c>
      <c r="AJ102" s="440">
        <v>0</v>
      </c>
      <c r="AK102" s="440">
        <v>0</v>
      </c>
      <c r="AL102" s="440">
        <v>0</v>
      </c>
      <c r="AM102" s="440">
        <v>0</v>
      </c>
      <c r="AN102" s="440">
        <v>0</v>
      </c>
      <c r="AO102" s="440">
        <v>0</v>
      </c>
      <c r="AP102" s="440">
        <v>0</v>
      </c>
      <c r="AQ102" s="440">
        <v>0</v>
      </c>
      <c r="AR102" s="440">
        <v>0</v>
      </c>
      <c r="AS102" s="440">
        <v>0</v>
      </c>
      <c r="AT102" s="440">
        <v>0</v>
      </c>
      <c r="AU102" s="440">
        <v>0</v>
      </c>
      <c r="AV102" s="440">
        <v>0</v>
      </c>
      <c r="AW102" s="440">
        <v>0</v>
      </c>
      <c r="AX102" s="440">
        <v>0</v>
      </c>
      <c r="AY102" s="440">
        <v>0</v>
      </c>
      <c r="AZ102" s="440">
        <v>0</v>
      </c>
      <c r="BA102" s="440">
        <v>0</v>
      </c>
      <c r="BB102" s="440">
        <v>0</v>
      </c>
      <c r="BC102" s="440">
        <v>0</v>
      </c>
      <c r="BD102" s="440">
        <v>0</v>
      </c>
      <c r="BE102" s="440">
        <v>0</v>
      </c>
      <c r="BF102" s="440">
        <v>0</v>
      </c>
      <c r="BG102" s="440">
        <v>0</v>
      </c>
      <c r="BH102" s="440">
        <v>0</v>
      </c>
      <c r="BI102" s="440">
        <v>0</v>
      </c>
      <c r="BJ102" s="440">
        <v>0</v>
      </c>
      <c r="BK102" s="440">
        <v>0</v>
      </c>
      <c r="BL102" s="440">
        <v>0</v>
      </c>
      <c r="BM102" s="440">
        <v>0</v>
      </c>
      <c r="BN102" s="440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H102"/>
  <sheetViews>
    <sheetView zoomScale="85" zoomScaleNormal="85" workbookViewId="0">
      <pane xSplit="1" ySplit="2" topLeftCell="BG3" activePane="bottomRight" state="frozen"/>
      <selection pane="topRight" activeCell="B1" sqref="B1"/>
      <selection pane="bottomLeft" activeCell="A3" sqref="A3"/>
      <selection pane="bottomRight" activeCell="A7" sqref="A7:XFD7"/>
    </sheetView>
  </sheetViews>
  <sheetFormatPr baseColWidth="10" defaultColWidth="8.83203125" defaultRowHeight="16"/>
  <cols>
    <col min="25" max="25" width="7.1640625" customWidth="1"/>
    <col min="58" max="58" width="8.83203125" style="4"/>
    <col min="59" max="78" width="9.1640625" style="33" customWidth="1"/>
    <col min="79" max="81" width="8.83203125" style="33"/>
  </cols>
  <sheetData>
    <row r="1" spans="1:112" s="34" customFormat="1">
      <c r="A1" s="441" t="s">
        <v>0</v>
      </c>
      <c r="B1" s="34">
        <v>1951</v>
      </c>
      <c r="C1" s="34">
        <v>1952</v>
      </c>
      <c r="D1" s="34">
        <v>1953</v>
      </c>
      <c r="E1" s="34">
        <v>1954</v>
      </c>
      <c r="F1" s="34">
        <v>1955</v>
      </c>
      <c r="G1" s="34">
        <v>1956</v>
      </c>
      <c r="H1" s="34">
        <v>1957</v>
      </c>
      <c r="I1" s="34">
        <v>1958</v>
      </c>
      <c r="J1" s="34">
        <v>1959</v>
      </c>
      <c r="K1" s="34">
        <v>1960</v>
      </c>
      <c r="L1" s="34">
        <v>1961</v>
      </c>
      <c r="M1" s="34">
        <v>1962</v>
      </c>
      <c r="N1" s="34">
        <v>1963</v>
      </c>
      <c r="O1" s="34">
        <v>1964</v>
      </c>
      <c r="P1" s="34">
        <v>1965</v>
      </c>
      <c r="Q1" s="34">
        <v>1966</v>
      </c>
      <c r="R1" s="34">
        <v>1967</v>
      </c>
      <c r="S1" s="34">
        <v>1968</v>
      </c>
      <c r="T1" s="34">
        <v>1969</v>
      </c>
      <c r="U1" s="34">
        <v>1970</v>
      </c>
      <c r="V1" s="34">
        <v>1971</v>
      </c>
      <c r="W1" s="34">
        <v>1972</v>
      </c>
      <c r="X1" s="34">
        <v>1973</v>
      </c>
      <c r="Y1" s="34">
        <v>1974</v>
      </c>
      <c r="Z1" s="34">
        <v>1975</v>
      </c>
      <c r="AA1" s="34">
        <v>1976</v>
      </c>
      <c r="AB1" s="34">
        <v>1977</v>
      </c>
      <c r="AC1" s="34">
        <v>1978</v>
      </c>
      <c r="AD1" s="34">
        <v>1979</v>
      </c>
      <c r="AE1" s="34">
        <v>1980</v>
      </c>
      <c r="AF1" s="34">
        <v>1981</v>
      </c>
      <c r="AG1" s="34">
        <v>1982</v>
      </c>
      <c r="AH1" s="34">
        <v>1983</v>
      </c>
      <c r="AI1" s="34">
        <v>1984</v>
      </c>
      <c r="AJ1" s="34">
        <v>1985</v>
      </c>
      <c r="AK1" s="34">
        <v>1986</v>
      </c>
      <c r="AL1" s="34">
        <v>1987</v>
      </c>
      <c r="AM1" s="34">
        <v>1988</v>
      </c>
      <c r="AN1" s="34">
        <v>1989</v>
      </c>
      <c r="AO1" s="34">
        <v>1990</v>
      </c>
      <c r="AP1" s="34">
        <v>1991</v>
      </c>
      <c r="AQ1" s="34">
        <v>1992</v>
      </c>
      <c r="AR1" s="34">
        <v>1993</v>
      </c>
      <c r="AS1" s="34">
        <v>1994</v>
      </c>
      <c r="AT1" s="34">
        <v>1995</v>
      </c>
      <c r="AU1" s="34">
        <v>1996</v>
      </c>
      <c r="AV1" s="34">
        <v>1997</v>
      </c>
      <c r="AW1" s="34">
        <v>1998</v>
      </c>
      <c r="AX1" s="34">
        <v>1999</v>
      </c>
      <c r="AY1" s="34">
        <v>2000</v>
      </c>
      <c r="AZ1" s="34">
        <v>2001</v>
      </c>
      <c r="BA1" s="34">
        <v>2002</v>
      </c>
      <c r="BB1" s="34">
        <v>2003</v>
      </c>
      <c r="BC1" s="34">
        <v>2004</v>
      </c>
      <c r="BD1" s="34">
        <v>2005</v>
      </c>
      <c r="BE1" s="34">
        <v>2006</v>
      </c>
      <c r="BF1" s="49">
        <v>2007</v>
      </c>
      <c r="BG1" s="34">
        <v>2008</v>
      </c>
      <c r="BH1" s="34">
        <f>BG1+1</f>
        <v>2009</v>
      </c>
      <c r="BI1" s="34">
        <v>2010</v>
      </c>
      <c r="BJ1" s="34">
        <v>2011</v>
      </c>
      <c r="BK1" s="34">
        <v>2012</v>
      </c>
      <c r="BL1" s="34">
        <v>2013</v>
      </c>
      <c r="BM1" s="34">
        <v>2014</v>
      </c>
      <c r="BN1" s="34">
        <v>2015</v>
      </c>
      <c r="BO1" s="34">
        <v>2016</v>
      </c>
      <c r="BP1" s="34">
        <v>2017</v>
      </c>
      <c r="BQ1" s="34">
        <v>2018</v>
      </c>
      <c r="BR1" s="34">
        <v>2019</v>
      </c>
      <c r="BS1" s="34">
        <v>2020</v>
      </c>
      <c r="BT1" s="34">
        <v>2021</v>
      </c>
      <c r="BU1" s="34">
        <v>2022</v>
      </c>
      <c r="BV1" s="34">
        <v>2023</v>
      </c>
      <c r="BW1" s="34">
        <v>2024</v>
      </c>
      <c r="BX1" s="34">
        <v>2025</v>
      </c>
      <c r="BY1" s="34">
        <v>2026</v>
      </c>
      <c r="BZ1" s="34">
        <v>2027</v>
      </c>
      <c r="CA1" s="34">
        <v>2028</v>
      </c>
      <c r="CB1" s="34">
        <v>2029</v>
      </c>
      <c r="CC1" s="34">
        <v>2030</v>
      </c>
      <c r="CD1" s="34">
        <v>2031</v>
      </c>
      <c r="CE1" s="34">
        <v>2032</v>
      </c>
      <c r="CF1" s="34">
        <v>2033</v>
      </c>
      <c r="CG1" s="34">
        <v>2034</v>
      </c>
      <c r="CH1" s="34">
        <v>2035</v>
      </c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</row>
    <row r="2" spans="1:112">
      <c r="A2" s="30">
        <v>20</v>
      </c>
      <c r="B2" s="35">
        <v>6.6699999999999995E-2</v>
      </c>
      <c r="C2" s="35">
        <v>6.0199999999999997E-2</v>
      </c>
      <c r="D2" s="35">
        <v>5.3699999999999998E-2</v>
      </c>
      <c r="E2" s="35">
        <v>4.6800000000000001E-2</v>
      </c>
      <c r="F2" s="35">
        <v>3.9800000000000002E-2</v>
      </c>
      <c r="G2" s="35">
        <v>3.3099999999999997E-2</v>
      </c>
      <c r="H2" s="35">
        <v>2.69E-2</v>
      </c>
      <c r="I2" s="35">
        <v>2.0899999999999998E-2</v>
      </c>
      <c r="J2" s="35">
        <v>1.49E-2</v>
      </c>
      <c r="K2" s="35">
        <v>8.8000000000000005E-3</v>
      </c>
      <c r="L2" s="35">
        <v>2.5999999999999999E-3</v>
      </c>
      <c r="M2" s="35">
        <v>-3.5000000000000001E-3</v>
      </c>
      <c r="N2" s="35">
        <v>-8.8999999999999999E-3</v>
      </c>
      <c r="O2" s="35">
        <v>-1.32E-2</v>
      </c>
      <c r="P2" s="35">
        <v>-1.61E-2</v>
      </c>
      <c r="Q2" s="35">
        <v>-1.7299999999999999E-2</v>
      </c>
      <c r="R2" s="35">
        <v>-1.6500000000000001E-2</v>
      </c>
      <c r="S2" s="35">
        <v>-1.35E-2</v>
      </c>
      <c r="T2" s="35">
        <v>-8.3999999999999995E-3</v>
      </c>
      <c r="U2" s="35">
        <v>-1.9E-3</v>
      </c>
      <c r="V2" s="35">
        <v>5.1000000000000004E-3</v>
      </c>
      <c r="W2" s="35">
        <v>1.1599999999999999E-2</v>
      </c>
      <c r="X2" s="35">
        <v>1.67E-2</v>
      </c>
      <c r="Y2" s="35">
        <v>1.9900000000000001E-2</v>
      </c>
      <c r="Z2" s="35">
        <v>2.1000000000000001E-2</v>
      </c>
      <c r="AA2" s="35">
        <v>2.0899999999999998E-2</v>
      </c>
      <c r="AB2" s="35">
        <v>2.07E-2</v>
      </c>
      <c r="AC2" s="35">
        <v>2.1399999999999999E-2</v>
      </c>
      <c r="AD2" s="35">
        <v>2.3099999999999999E-2</v>
      </c>
      <c r="AE2" s="35">
        <v>2.47E-2</v>
      </c>
      <c r="AF2" s="35">
        <v>2.52E-2</v>
      </c>
      <c r="AG2" s="35">
        <v>2.3699999999999999E-2</v>
      </c>
      <c r="AH2" s="35">
        <v>0.02</v>
      </c>
      <c r="AI2" s="35">
        <v>1.52E-2</v>
      </c>
      <c r="AJ2" s="35">
        <v>1.0500000000000001E-2</v>
      </c>
      <c r="AK2" s="35">
        <v>7.0000000000000001E-3</v>
      </c>
      <c r="AL2" s="35">
        <v>5.4000000000000003E-3</v>
      </c>
      <c r="AM2" s="35">
        <v>5.7000000000000002E-3</v>
      </c>
      <c r="AN2" s="35">
        <v>7.3000000000000001E-3</v>
      </c>
      <c r="AO2" s="35">
        <v>9.4999999999999998E-3</v>
      </c>
      <c r="AP2" s="35">
        <v>1.17E-2</v>
      </c>
      <c r="AQ2" s="35">
        <v>1.3599999999999999E-2</v>
      </c>
      <c r="AR2" s="35">
        <v>1.4800000000000001E-2</v>
      </c>
      <c r="AS2" s="35">
        <v>1.54E-2</v>
      </c>
      <c r="AT2" s="35">
        <v>1.5299999999999999E-2</v>
      </c>
      <c r="AU2" s="35">
        <v>1.4200000000000001E-2</v>
      </c>
      <c r="AV2" s="35">
        <v>1.2E-2</v>
      </c>
      <c r="AW2" s="35">
        <v>8.8000000000000005E-3</v>
      </c>
      <c r="AX2" s="35">
        <v>5.1000000000000004E-3</v>
      </c>
      <c r="AY2" s="35">
        <v>1.6999999999999999E-3</v>
      </c>
      <c r="AZ2" s="35">
        <v>-6.9999999999999999E-4</v>
      </c>
      <c r="BA2" s="35">
        <v>-1.1999999999999999E-3</v>
      </c>
      <c r="BB2" s="35">
        <v>8.0000000000000004E-4</v>
      </c>
      <c r="BC2" s="35">
        <v>5.3E-3</v>
      </c>
      <c r="BD2" s="35">
        <v>1.1599999999999999E-2</v>
      </c>
      <c r="BE2" s="35">
        <v>1.8599999999999998E-2</v>
      </c>
      <c r="BF2" s="35">
        <v>2.5000000000000001E-2</v>
      </c>
      <c r="BG2" s="35">
        <v>2.9399999999999999E-2</v>
      </c>
      <c r="BH2" s="35">
        <v>3.0700000000000002E-2</v>
      </c>
      <c r="BI2" s="35">
        <v>2.8299999999999999E-2</v>
      </c>
      <c r="BJ2" s="35">
        <v>2.24E-2</v>
      </c>
      <c r="BK2" s="35">
        <v>1.3299999999999999E-2</v>
      </c>
      <c r="BL2" s="35">
        <v>1.8E-3</v>
      </c>
      <c r="BM2" s="35">
        <v>-1.14E-2</v>
      </c>
      <c r="BN2" s="35">
        <v>-2.53E-2</v>
      </c>
      <c r="BO2" s="36">
        <v>-2.47E-2</v>
      </c>
      <c r="BP2" s="36">
        <v>-2.3E-2</v>
      </c>
      <c r="BQ2" s="36">
        <v>-2.0400000000000001E-2</v>
      </c>
      <c r="BR2" s="36">
        <v>-1.7299999999999999E-2</v>
      </c>
      <c r="BS2" s="36">
        <v>-1.37E-2</v>
      </c>
      <c r="BT2" s="36">
        <v>-1.01E-2</v>
      </c>
      <c r="BU2" s="36">
        <v>-6.4999999999999997E-3</v>
      </c>
      <c r="BV2" s="36">
        <v>-3.3E-3</v>
      </c>
      <c r="BW2" s="36">
        <v>-5.9999999999999995E-4</v>
      </c>
      <c r="BX2" s="36">
        <v>1.1999999999999999E-3</v>
      </c>
      <c r="BY2" s="36">
        <v>2.5000000000000001E-3</v>
      </c>
      <c r="BZ2" s="36">
        <v>3.8E-3</v>
      </c>
      <c r="CA2" s="36">
        <v>5.0000000000000001E-3</v>
      </c>
      <c r="CB2" s="36">
        <v>6.1999999999999998E-3</v>
      </c>
      <c r="CC2" s="36">
        <v>7.1999999999999998E-3</v>
      </c>
      <c r="CD2" s="36">
        <v>8.2000000000000007E-3</v>
      </c>
      <c r="CE2" s="36">
        <v>8.8999999999999999E-3</v>
      </c>
      <c r="CF2" s="36">
        <v>9.4999999999999998E-3</v>
      </c>
      <c r="CG2" s="36">
        <v>9.9000000000000008E-3</v>
      </c>
      <c r="CH2" s="36">
        <v>0.01</v>
      </c>
    </row>
    <row r="3" spans="1:112">
      <c r="A3" s="30">
        <v>21</v>
      </c>
      <c r="B3" s="35">
        <v>6.9099999999999995E-2</v>
      </c>
      <c r="C3" s="35">
        <v>6.1800000000000001E-2</v>
      </c>
      <c r="D3" s="35">
        <v>5.4399999999999997E-2</v>
      </c>
      <c r="E3" s="35">
        <v>4.6800000000000001E-2</v>
      </c>
      <c r="F3" s="35">
        <v>3.9300000000000002E-2</v>
      </c>
      <c r="G3" s="35">
        <v>3.2199999999999999E-2</v>
      </c>
      <c r="H3" s="35">
        <v>2.5600000000000001E-2</v>
      </c>
      <c r="I3" s="35">
        <v>1.9599999999999999E-2</v>
      </c>
      <c r="J3" s="35">
        <v>1.37E-2</v>
      </c>
      <c r="K3" s="35">
        <v>8.0000000000000002E-3</v>
      </c>
      <c r="L3" s="35">
        <v>2.3E-3</v>
      </c>
      <c r="M3" s="35">
        <v>-3.0000000000000001E-3</v>
      </c>
      <c r="N3" s="35">
        <v>-7.4999999999999997E-3</v>
      </c>
      <c r="O3" s="35">
        <v>-1.11E-2</v>
      </c>
      <c r="P3" s="35">
        <v>-1.34E-2</v>
      </c>
      <c r="Q3" s="35">
        <v>-1.43E-2</v>
      </c>
      <c r="R3" s="35">
        <v>-1.35E-2</v>
      </c>
      <c r="S3" s="35">
        <v>-1.0699999999999999E-2</v>
      </c>
      <c r="T3" s="35">
        <v>-6.1000000000000004E-3</v>
      </c>
      <c r="U3" s="35">
        <v>-2.0000000000000001E-4</v>
      </c>
      <c r="V3" s="35">
        <v>6.3E-3</v>
      </c>
      <c r="W3" s="35">
        <v>1.23E-2</v>
      </c>
      <c r="X3" s="35">
        <v>1.7100000000000001E-2</v>
      </c>
      <c r="Y3" s="35">
        <v>2.01E-2</v>
      </c>
      <c r="Z3" s="35">
        <v>2.12E-2</v>
      </c>
      <c r="AA3" s="35">
        <v>2.12E-2</v>
      </c>
      <c r="AB3" s="35">
        <v>2.0899999999999998E-2</v>
      </c>
      <c r="AC3" s="35">
        <v>2.1499999999999998E-2</v>
      </c>
      <c r="AD3" s="35">
        <v>2.29E-2</v>
      </c>
      <c r="AE3" s="35">
        <v>2.4299999999999999E-2</v>
      </c>
      <c r="AF3" s="35">
        <v>2.4799999999999999E-2</v>
      </c>
      <c r="AG3" s="35">
        <v>2.3400000000000001E-2</v>
      </c>
      <c r="AH3" s="35">
        <v>2.0199999999999999E-2</v>
      </c>
      <c r="AI3" s="35">
        <v>1.5699999999999999E-2</v>
      </c>
      <c r="AJ3" s="35">
        <v>1.11E-2</v>
      </c>
      <c r="AK3" s="35">
        <v>7.6E-3</v>
      </c>
      <c r="AL3" s="35">
        <v>5.7999999999999996E-3</v>
      </c>
      <c r="AM3" s="35">
        <v>5.8999999999999999E-3</v>
      </c>
      <c r="AN3" s="35">
        <v>7.3000000000000001E-3</v>
      </c>
      <c r="AO3" s="35">
        <v>9.4000000000000004E-3</v>
      </c>
      <c r="AP3" s="35">
        <v>1.1599999999999999E-2</v>
      </c>
      <c r="AQ3" s="35">
        <v>1.3599999999999999E-2</v>
      </c>
      <c r="AR3" s="35">
        <v>1.5100000000000001E-2</v>
      </c>
      <c r="AS3" s="35">
        <v>1.6E-2</v>
      </c>
      <c r="AT3" s="35">
        <v>1.61E-2</v>
      </c>
      <c r="AU3" s="35">
        <v>1.49E-2</v>
      </c>
      <c r="AV3" s="35">
        <v>1.23E-2</v>
      </c>
      <c r="AW3" s="35">
        <v>8.6E-3</v>
      </c>
      <c r="AX3" s="35">
        <v>4.3E-3</v>
      </c>
      <c r="AY3" s="35">
        <v>2.0000000000000001E-4</v>
      </c>
      <c r="AZ3" s="35">
        <v>-2.8E-3</v>
      </c>
      <c r="BA3" s="35">
        <v>-4.0000000000000001E-3</v>
      </c>
      <c r="BB3" s="35">
        <v>-2.7000000000000001E-3</v>
      </c>
      <c r="BC3" s="35">
        <v>1E-3</v>
      </c>
      <c r="BD3" s="35">
        <v>6.4999999999999997E-3</v>
      </c>
      <c r="BE3" s="35">
        <v>1.2800000000000001E-2</v>
      </c>
      <c r="BF3" s="35">
        <v>1.8800000000000001E-2</v>
      </c>
      <c r="BG3" s="35">
        <v>2.3099999999999999E-2</v>
      </c>
      <c r="BH3" s="35">
        <v>2.46E-2</v>
      </c>
      <c r="BI3" s="35">
        <v>2.2800000000000001E-2</v>
      </c>
      <c r="BJ3" s="35">
        <v>1.77E-2</v>
      </c>
      <c r="BK3" s="35">
        <v>9.4999999999999998E-3</v>
      </c>
      <c r="BL3" s="35">
        <v>-1.1999999999999999E-3</v>
      </c>
      <c r="BM3" s="35">
        <v>-1.37E-2</v>
      </c>
      <c r="BN3" s="35">
        <v>-2.7300000000000001E-2</v>
      </c>
      <c r="BO3" s="36">
        <v>-2.5600000000000001E-2</v>
      </c>
      <c r="BP3" s="36">
        <v>-2.3900000000000001E-2</v>
      </c>
      <c r="BQ3" s="36">
        <v>-2.12E-2</v>
      </c>
      <c r="BR3" s="36">
        <v>-1.7899999999999999E-2</v>
      </c>
      <c r="BS3" s="36">
        <v>-1.4200000000000001E-2</v>
      </c>
      <c r="BT3" s="36">
        <v>-1.04E-2</v>
      </c>
      <c r="BU3" s="36">
        <v>-6.7000000000000002E-3</v>
      </c>
      <c r="BV3" s="36">
        <v>-3.3999999999999998E-3</v>
      </c>
      <c r="BW3" s="36">
        <v>-6.9999999999999999E-4</v>
      </c>
      <c r="BX3" s="36">
        <v>1.1999999999999999E-3</v>
      </c>
      <c r="BY3" s="36">
        <v>2.5000000000000001E-3</v>
      </c>
      <c r="BZ3" s="36">
        <v>3.8E-3</v>
      </c>
      <c r="CA3" s="36">
        <v>5.0000000000000001E-3</v>
      </c>
      <c r="CB3" s="36">
        <v>6.1999999999999998E-3</v>
      </c>
      <c r="CC3" s="36">
        <v>7.1999999999999998E-3</v>
      </c>
      <c r="CD3" s="36">
        <v>8.2000000000000007E-3</v>
      </c>
      <c r="CE3" s="36">
        <v>8.8999999999999999E-3</v>
      </c>
      <c r="CF3" s="36">
        <v>9.4999999999999998E-3</v>
      </c>
      <c r="CG3" s="36">
        <v>9.9000000000000008E-3</v>
      </c>
      <c r="CH3" s="36">
        <v>0.01</v>
      </c>
    </row>
    <row r="4" spans="1:112">
      <c r="A4" s="30">
        <v>22</v>
      </c>
      <c r="B4" s="35">
        <v>7.0999999999999994E-2</v>
      </c>
      <c r="C4" s="35">
        <v>6.3100000000000003E-2</v>
      </c>
      <c r="D4" s="35">
        <v>5.5100000000000003E-2</v>
      </c>
      <c r="E4" s="35">
        <v>4.6800000000000001E-2</v>
      </c>
      <c r="F4" s="35">
        <v>3.8800000000000001E-2</v>
      </c>
      <c r="G4" s="35">
        <v>3.1199999999999999E-2</v>
      </c>
      <c r="H4" s="35">
        <v>2.4400000000000002E-2</v>
      </c>
      <c r="I4" s="35">
        <v>1.8200000000000001E-2</v>
      </c>
      <c r="J4" s="35">
        <v>1.2500000000000001E-2</v>
      </c>
      <c r="K4" s="35">
        <v>7.1999999999999998E-3</v>
      </c>
      <c r="L4" s="35">
        <v>2.2000000000000001E-3</v>
      </c>
      <c r="M4" s="35">
        <v>-2.3E-3</v>
      </c>
      <c r="N4" s="35">
        <v>-6.0000000000000001E-3</v>
      </c>
      <c r="O4" s="35">
        <v>-8.8000000000000005E-3</v>
      </c>
      <c r="P4" s="35">
        <v>-1.0500000000000001E-2</v>
      </c>
      <c r="Q4" s="35">
        <v>-1.12E-2</v>
      </c>
      <c r="R4" s="35">
        <v>-1.03E-2</v>
      </c>
      <c r="S4" s="35">
        <v>-7.9000000000000008E-3</v>
      </c>
      <c r="T4" s="35">
        <v>-3.7000000000000002E-3</v>
      </c>
      <c r="U4" s="35">
        <v>1.8E-3</v>
      </c>
      <c r="V4" s="35">
        <v>7.7999999999999996E-3</v>
      </c>
      <c r="W4" s="35">
        <v>1.35E-2</v>
      </c>
      <c r="X4" s="35">
        <v>1.8100000000000002E-2</v>
      </c>
      <c r="Y4" s="35">
        <v>2.0899999999999998E-2</v>
      </c>
      <c r="Z4" s="35">
        <v>2.1999999999999999E-2</v>
      </c>
      <c r="AA4" s="35">
        <v>2.1899999999999999E-2</v>
      </c>
      <c r="AB4" s="35">
        <v>2.1499999999999998E-2</v>
      </c>
      <c r="AC4" s="35">
        <v>2.1600000000000001E-2</v>
      </c>
      <c r="AD4" s="35">
        <v>2.2599999999999999E-2</v>
      </c>
      <c r="AE4" s="35">
        <v>2.3699999999999999E-2</v>
      </c>
      <c r="AF4" s="35">
        <v>2.41E-2</v>
      </c>
      <c r="AG4" s="35">
        <v>2.2800000000000001E-2</v>
      </c>
      <c r="AH4" s="35">
        <v>1.9699999999999999E-2</v>
      </c>
      <c r="AI4" s="35">
        <v>1.54E-2</v>
      </c>
      <c r="AJ4" s="35">
        <v>1.09E-2</v>
      </c>
      <c r="AK4" s="35">
        <v>7.3000000000000001E-3</v>
      </c>
      <c r="AL4" s="35">
        <v>5.4000000000000003E-3</v>
      </c>
      <c r="AM4" s="35">
        <v>5.3E-3</v>
      </c>
      <c r="AN4" s="35">
        <v>6.7000000000000002E-3</v>
      </c>
      <c r="AO4" s="35">
        <v>8.8000000000000005E-3</v>
      </c>
      <c r="AP4" s="35">
        <v>1.11E-2</v>
      </c>
      <c r="AQ4" s="35">
        <v>1.34E-2</v>
      </c>
      <c r="AR4" s="35">
        <v>1.5299999999999999E-2</v>
      </c>
      <c r="AS4" s="35">
        <v>1.67E-2</v>
      </c>
      <c r="AT4" s="35">
        <v>1.72E-2</v>
      </c>
      <c r="AU4" s="35">
        <v>1.61E-2</v>
      </c>
      <c r="AV4" s="35">
        <v>1.35E-2</v>
      </c>
      <c r="AW4" s="35">
        <v>9.4000000000000004E-3</v>
      </c>
      <c r="AX4" s="35">
        <v>4.4000000000000003E-3</v>
      </c>
      <c r="AY4" s="35">
        <v>-4.0000000000000002E-4</v>
      </c>
      <c r="AZ4" s="35">
        <v>-4.1000000000000003E-3</v>
      </c>
      <c r="BA4" s="35">
        <v>-6.1000000000000004E-3</v>
      </c>
      <c r="BB4" s="35">
        <v>-5.5999999999999999E-3</v>
      </c>
      <c r="BC4" s="35">
        <v>-2.5999999999999999E-3</v>
      </c>
      <c r="BD4" s="35">
        <v>2E-3</v>
      </c>
      <c r="BE4" s="35">
        <v>7.6E-3</v>
      </c>
      <c r="BF4" s="35">
        <v>1.3100000000000001E-2</v>
      </c>
      <c r="BG4" s="35">
        <v>1.72E-2</v>
      </c>
      <c r="BH4" s="35">
        <v>1.89E-2</v>
      </c>
      <c r="BI4" s="35">
        <v>1.7600000000000001E-2</v>
      </c>
      <c r="BJ4" s="35">
        <v>1.3100000000000001E-2</v>
      </c>
      <c r="BK4" s="35">
        <v>5.7000000000000002E-3</v>
      </c>
      <c r="BL4" s="35">
        <v>-4.1999999999999997E-3</v>
      </c>
      <c r="BM4" s="35">
        <v>-1.6199999999999999E-2</v>
      </c>
      <c r="BN4" s="35">
        <v>-2.93E-2</v>
      </c>
      <c r="BO4" s="36">
        <v>-2.76E-2</v>
      </c>
      <c r="BP4" s="36">
        <v>-2.4799999999999999E-2</v>
      </c>
      <c r="BQ4" s="36">
        <v>-2.1999999999999999E-2</v>
      </c>
      <c r="BR4" s="36">
        <v>-1.8599999999999998E-2</v>
      </c>
      <c r="BS4" s="36">
        <v>-1.47E-2</v>
      </c>
      <c r="BT4" s="36">
        <v>-1.0800000000000001E-2</v>
      </c>
      <c r="BU4" s="36">
        <v>-6.8999999999999999E-3</v>
      </c>
      <c r="BV4" s="36">
        <v>-3.5000000000000001E-3</v>
      </c>
      <c r="BW4" s="36">
        <v>-6.9999999999999999E-4</v>
      </c>
      <c r="BX4" s="36">
        <v>1.1999999999999999E-3</v>
      </c>
      <c r="BY4" s="36">
        <v>2.5000000000000001E-3</v>
      </c>
      <c r="BZ4" s="36">
        <v>3.8E-3</v>
      </c>
      <c r="CA4" s="36">
        <v>5.0000000000000001E-3</v>
      </c>
      <c r="CB4" s="36">
        <v>6.1999999999999998E-3</v>
      </c>
      <c r="CC4" s="36">
        <v>7.1999999999999998E-3</v>
      </c>
      <c r="CD4" s="36">
        <v>8.2000000000000007E-3</v>
      </c>
      <c r="CE4" s="36">
        <v>8.8999999999999999E-3</v>
      </c>
      <c r="CF4" s="36">
        <v>9.4999999999999998E-3</v>
      </c>
      <c r="CG4" s="36">
        <v>9.9000000000000008E-3</v>
      </c>
      <c r="CH4" s="36">
        <v>0.01</v>
      </c>
    </row>
    <row r="5" spans="1:112">
      <c r="A5" s="30">
        <v>23</v>
      </c>
      <c r="B5" s="35">
        <v>7.2400000000000006E-2</v>
      </c>
      <c r="C5" s="35">
        <v>6.4100000000000004E-2</v>
      </c>
      <c r="D5" s="35">
        <v>5.5599999999999997E-2</v>
      </c>
      <c r="E5" s="35">
        <v>4.6899999999999997E-2</v>
      </c>
      <c r="F5" s="35">
        <v>3.8300000000000001E-2</v>
      </c>
      <c r="G5" s="35">
        <v>3.0300000000000001E-2</v>
      </c>
      <c r="H5" s="35">
        <v>2.3199999999999998E-2</v>
      </c>
      <c r="I5" s="35">
        <v>1.6899999999999998E-2</v>
      </c>
      <c r="J5" s="35">
        <v>1.1299999999999999E-2</v>
      </c>
      <c r="K5" s="35">
        <v>6.4000000000000003E-3</v>
      </c>
      <c r="L5" s="35">
        <v>2.0999999999999999E-3</v>
      </c>
      <c r="M5" s="35">
        <v>-1.6000000000000001E-3</v>
      </c>
      <c r="N5" s="35">
        <v>-4.4999999999999997E-3</v>
      </c>
      <c r="O5" s="35">
        <v>-6.4999999999999997E-3</v>
      </c>
      <c r="P5" s="35">
        <v>-7.7000000000000002E-3</v>
      </c>
      <c r="Q5" s="35">
        <v>-8.0999999999999996E-3</v>
      </c>
      <c r="R5" s="35">
        <v>-7.3000000000000001E-3</v>
      </c>
      <c r="S5" s="35">
        <v>-5.0000000000000001E-3</v>
      </c>
      <c r="T5" s="35">
        <v>-1.1999999999999999E-3</v>
      </c>
      <c r="U5" s="35">
        <v>3.8999999999999998E-3</v>
      </c>
      <c r="V5" s="35">
        <v>9.5999999999999992E-3</v>
      </c>
      <c r="W5" s="35">
        <v>1.5100000000000001E-2</v>
      </c>
      <c r="X5" s="35">
        <v>1.9400000000000001E-2</v>
      </c>
      <c r="Y5" s="35">
        <v>2.2200000000000001E-2</v>
      </c>
      <c r="Z5" s="35">
        <v>2.3199999999999998E-2</v>
      </c>
      <c r="AA5" s="35">
        <v>2.29E-2</v>
      </c>
      <c r="AB5" s="35">
        <v>2.2200000000000001E-2</v>
      </c>
      <c r="AC5" s="35">
        <v>2.1999999999999999E-2</v>
      </c>
      <c r="AD5" s="35">
        <v>2.2499999999999999E-2</v>
      </c>
      <c r="AE5" s="35">
        <v>2.3099999999999999E-2</v>
      </c>
      <c r="AF5" s="35">
        <v>2.3199999999999998E-2</v>
      </c>
      <c r="AG5" s="35">
        <v>2.18E-2</v>
      </c>
      <c r="AH5" s="35">
        <v>1.8800000000000001E-2</v>
      </c>
      <c r="AI5" s="35">
        <v>1.4500000000000001E-2</v>
      </c>
      <c r="AJ5" s="35">
        <v>9.9000000000000008E-3</v>
      </c>
      <c r="AK5" s="35">
        <v>6.1000000000000004E-3</v>
      </c>
      <c r="AL5" s="35">
        <v>4.0000000000000001E-3</v>
      </c>
      <c r="AM5" s="35">
        <v>3.8999999999999998E-3</v>
      </c>
      <c r="AN5" s="35">
        <v>5.4000000000000003E-3</v>
      </c>
      <c r="AO5" s="35">
        <v>7.7000000000000002E-3</v>
      </c>
      <c r="AP5" s="35">
        <v>1.03E-2</v>
      </c>
      <c r="AQ5" s="35">
        <v>1.2999999999999999E-2</v>
      </c>
      <c r="AR5" s="35">
        <v>1.54E-2</v>
      </c>
      <c r="AS5" s="35">
        <v>1.7399999999999999E-2</v>
      </c>
      <c r="AT5" s="35">
        <v>1.84E-2</v>
      </c>
      <c r="AU5" s="35">
        <v>1.78E-2</v>
      </c>
      <c r="AV5" s="35">
        <v>1.5299999999999999E-2</v>
      </c>
      <c r="AW5" s="35">
        <v>1.0999999999999999E-2</v>
      </c>
      <c r="AX5" s="35">
        <v>5.4999999999999997E-3</v>
      </c>
      <c r="AY5" s="35">
        <v>0</v>
      </c>
      <c r="AZ5" s="35">
        <v>-4.5999999999999999E-3</v>
      </c>
      <c r="BA5" s="35">
        <v>-7.3000000000000001E-3</v>
      </c>
      <c r="BB5" s="35">
        <v>-7.6E-3</v>
      </c>
      <c r="BC5" s="35">
        <v>-5.5999999999999999E-3</v>
      </c>
      <c r="BD5" s="35">
        <v>-1.9E-3</v>
      </c>
      <c r="BE5" s="35">
        <v>3.0000000000000001E-3</v>
      </c>
      <c r="BF5" s="35">
        <v>8.0000000000000002E-3</v>
      </c>
      <c r="BG5" s="35">
        <v>1.1900000000000001E-2</v>
      </c>
      <c r="BH5" s="35">
        <v>1.37E-2</v>
      </c>
      <c r="BI5" s="35">
        <v>1.2800000000000001E-2</v>
      </c>
      <c r="BJ5" s="35">
        <v>8.8999999999999999E-3</v>
      </c>
      <c r="BK5" s="35">
        <v>2.0999999999999999E-3</v>
      </c>
      <c r="BL5" s="35">
        <v>-7.3000000000000001E-3</v>
      </c>
      <c r="BM5" s="35">
        <v>-1.8700000000000001E-2</v>
      </c>
      <c r="BN5" s="35">
        <v>-3.15E-2</v>
      </c>
      <c r="BO5" s="36">
        <v>-2.9700000000000001E-2</v>
      </c>
      <c r="BP5" s="36">
        <v>-2.6700000000000002E-2</v>
      </c>
      <c r="BQ5" s="36">
        <v>-2.29E-2</v>
      </c>
      <c r="BR5" s="36">
        <v>-1.9300000000000001E-2</v>
      </c>
      <c r="BS5" s="36">
        <v>-1.5299999999999999E-2</v>
      </c>
      <c r="BT5" s="36">
        <v>-1.12E-2</v>
      </c>
      <c r="BU5" s="36">
        <v>-7.1999999999999998E-3</v>
      </c>
      <c r="BV5" s="36">
        <v>-3.5999999999999999E-3</v>
      </c>
      <c r="BW5" s="36">
        <v>-6.9999999999999999E-4</v>
      </c>
      <c r="BX5" s="36">
        <v>1.1999999999999999E-3</v>
      </c>
      <c r="BY5" s="36">
        <v>2.5000000000000001E-3</v>
      </c>
      <c r="BZ5" s="36">
        <v>3.8E-3</v>
      </c>
      <c r="CA5" s="36">
        <v>5.0000000000000001E-3</v>
      </c>
      <c r="CB5" s="36">
        <v>6.1999999999999998E-3</v>
      </c>
      <c r="CC5" s="36">
        <v>7.1999999999999998E-3</v>
      </c>
      <c r="CD5" s="36">
        <v>8.2000000000000007E-3</v>
      </c>
      <c r="CE5" s="36">
        <v>8.8999999999999999E-3</v>
      </c>
      <c r="CF5" s="36">
        <v>9.4999999999999998E-3</v>
      </c>
      <c r="CG5" s="36">
        <v>9.9000000000000008E-3</v>
      </c>
      <c r="CH5" s="36">
        <v>0.01</v>
      </c>
    </row>
    <row r="6" spans="1:112">
      <c r="A6" s="30">
        <v>24</v>
      </c>
      <c r="B6" s="35">
        <v>7.3200000000000001E-2</v>
      </c>
      <c r="C6" s="35">
        <v>6.4600000000000005E-2</v>
      </c>
      <c r="D6" s="35">
        <v>5.5899999999999998E-2</v>
      </c>
      <c r="E6" s="35">
        <v>4.6800000000000001E-2</v>
      </c>
      <c r="F6" s="35">
        <v>3.78E-2</v>
      </c>
      <c r="G6" s="35">
        <v>2.9399999999999999E-2</v>
      </c>
      <c r="H6" s="35">
        <v>2.1999999999999999E-2</v>
      </c>
      <c r="I6" s="35">
        <v>1.5599999999999999E-2</v>
      </c>
      <c r="J6" s="35">
        <v>1.0200000000000001E-2</v>
      </c>
      <c r="K6" s="35">
        <v>5.7000000000000002E-3</v>
      </c>
      <c r="L6" s="35">
        <v>2E-3</v>
      </c>
      <c r="M6" s="35">
        <v>-8.9999999999999998E-4</v>
      </c>
      <c r="N6" s="35">
        <v>-3.0000000000000001E-3</v>
      </c>
      <c r="O6" s="35">
        <v>-4.4000000000000003E-3</v>
      </c>
      <c r="P6" s="35">
        <v>-5.1000000000000004E-3</v>
      </c>
      <c r="Q6" s="35">
        <v>-5.1999999999999998E-3</v>
      </c>
      <c r="R6" s="35">
        <v>-4.4000000000000003E-3</v>
      </c>
      <c r="S6" s="35">
        <v>-2.3E-3</v>
      </c>
      <c r="T6" s="35">
        <v>1.2999999999999999E-3</v>
      </c>
      <c r="U6" s="35">
        <v>6.1999999999999998E-3</v>
      </c>
      <c r="V6" s="35">
        <v>1.17E-2</v>
      </c>
      <c r="W6" s="35">
        <v>1.7000000000000001E-2</v>
      </c>
      <c r="X6" s="35">
        <v>2.12E-2</v>
      </c>
      <c r="Y6" s="35">
        <v>2.3900000000000001E-2</v>
      </c>
      <c r="Z6" s="35">
        <v>2.4799999999999999E-2</v>
      </c>
      <c r="AA6" s="35">
        <v>2.4400000000000002E-2</v>
      </c>
      <c r="AB6" s="35">
        <v>2.3400000000000001E-2</v>
      </c>
      <c r="AC6" s="35">
        <v>2.2599999999999999E-2</v>
      </c>
      <c r="AD6" s="35">
        <v>2.24E-2</v>
      </c>
      <c r="AE6" s="35">
        <v>2.2499999999999999E-2</v>
      </c>
      <c r="AF6" s="35">
        <v>2.2100000000000002E-2</v>
      </c>
      <c r="AG6" s="35">
        <v>2.0500000000000001E-2</v>
      </c>
      <c r="AH6" s="35">
        <v>1.7399999999999999E-2</v>
      </c>
      <c r="AI6" s="35">
        <v>1.29E-2</v>
      </c>
      <c r="AJ6" s="35">
        <v>8.0999999999999996E-3</v>
      </c>
      <c r="AK6" s="35">
        <v>4.1000000000000003E-3</v>
      </c>
      <c r="AL6" s="35">
        <v>1.9E-3</v>
      </c>
      <c r="AM6" s="35">
        <v>1.9E-3</v>
      </c>
      <c r="AN6" s="35">
        <v>3.5999999999999999E-3</v>
      </c>
      <c r="AO6" s="35">
        <v>6.3E-3</v>
      </c>
      <c r="AP6" s="35">
        <v>9.2999999999999992E-3</v>
      </c>
      <c r="AQ6" s="35">
        <v>1.23E-2</v>
      </c>
      <c r="AR6" s="35">
        <v>1.5299999999999999E-2</v>
      </c>
      <c r="AS6" s="35">
        <v>1.7899999999999999E-2</v>
      </c>
      <c r="AT6" s="35">
        <v>1.9699999999999999E-2</v>
      </c>
      <c r="AU6" s="35">
        <v>1.9800000000000002E-2</v>
      </c>
      <c r="AV6" s="35">
        <v>1.7600000000000001E-2</v>
      </c>
      <c r="AW6" s="35">
        <v>1.3299999999999999E-2</v>
      </c>
      <c r="AX6" s="35">
        <v>7.4000000000000003E-3</v>
      </c>
      <c r="AY6" s="35">
        <v>1.1000000000000001E-3</v>
      </c>
      <c r="AZ6" s="35">
        <v>-4.1999999999999997E-3</v>
      </c>
      <c r="BA6" s="35">
        <v>-7.6E-3</v>
      </c>
      <c r="BB6" s="35">
        <v>-8.8000000000000005E-3</v>
      </c>
      <c r="BC6" s="35">
        <v>-7.7000000000000002E-3</v>
      </c>
      <c r="BD6" s="35">
        <v>-4.8999999999999998E-3</v>
      </c>
      <c r="BE6" s="35">
        <v>-8.9999999999999998E-4</v>
      </c>
      <c r="BF6" s="35">
        <v>3.5999999999999999E-3</v>
      </c>
      <c r="BG6" s="35">
        <v>7.1999999999999998E-3</v>
      </c>
      <c r="BH6" s="35">
        <v>9.1000000000000004E-3</v>
      </c>
      <c r="BI6" s="35">
        <v>8.6E-3</v>
      </c>
      <c r="BJ6" s="35">
        <v>5.1000000000000004E-3</v>
      </c>
      <c r="BK6" s="35">
        <v>-1.1999999999999999E-3</v>
      </c>
      <c r="BL6" s="35">
        <v>-1.0200000000000001E-2</v>
      </c>
      <c r="BM6" s="35">
        <v>-2.1299999999999999E-2</v>
      </c>
      <c r="BN6" s="35">
        <v>-3.3799999999999997E-2</v>
      </c>
      <c r="BO6" s="36">
        <v>-3.1899999999999998E-2</v>
      </c>
      <c r="BP6" s="36">
        <v>-2.87E-2</v>
      </c>
      <c r="BQ6" s="36">
        <v>-2.47E-2</v>
      </c>
      <c r="BR6" s="36">
        <v>-0.02</v>
      </c>
      <c r="BS6" s="36">
        <v>-1.5900000000000001E-2</v>
      </c>
      <c r="BT6" s="36">
        <v>-1.1599999999999999E-2</v>
      </c>
      <c r="BU6" s="36">
        <v>-7.4000000000000003E-3</v>
      </c>
      <c r="BV6" s="36">
        <v>-3.7000000000000002E-3</v>
      </c>
      <c r="BW6" s="36">
        <v>-8.0000000000000004E-4</v>
      </c>
      <c r="BX6" s="36">
        <v>1.1999999999999999E-3</v>
      </c>
      <c r="BY6" s="36">
        <v>2.5000000000000001E-3</v>
      </c>
      <c r="BZ6" s="36">
        <v>3.8E-3</v>
      </c>
      <c r="CA6" s="36">
        <v>5.0000000000000001E-3</v>
      </c>
      <c r="CB6" s="36">
        <v>6.1999999999999998E-3</v>
      </c>
      <c r="CC6" s="36">
        <v>7.1999999999999998E-3</v>
      </c>
      <c r="CD6" s="36">
        <v>8.2000000000000007E-3</v>
      </c>
      <c r="CE6" s="36">
        <v>8.8999999999999999E-3</v>
      </c>
      <c r="CF6" s="36">
        <v>9.4999999999999998E-3</v>
      </c>
      <c r="CG6" s="36">
        <v>9.9000000000000008E-3</v>
      </c>
      <c r="CH6" s="36">
        <v>0.01</v>
      </c>
    </row>
    <row r="7" spans="1:112">
      <c r="A7" s="30">
        <v>25</v>
      </c>
      <c r="B7" s="35">
        <v>7.3499999999999996E-2</v>
      </c>
      <c r="C7" s="35">
        <v>6.4799999999999996E-2</v>
      </c>
      <c r="D7" s="35">
        <v>5.5899999999999998E-2</v>
      </c>
      <c r="E7" s="35">
        <v>4.6600000000000003E-2</v>
      </c>
      <c r="F7" s="35">
        <v>3.73E-2</v>
      </c>
      <c r="G7" s="35">
        <v>2.8500000000000001E-2</v>
      </c>
      <c r="H7" s="35">
        <v>2.0799999999999999E-2</v>
      </c>
      <c r="I7" s="35">
        <v>1.43E-2</v>
      </c>
      <c r="J7" s="35">
        <v>9.1000000000000004E-3</v>
      </c>
      <c r="K7" s="35">
        <v>5.0000000000000001E-3</v>
      </c>
      <c r="L7" s="35">
        <v>1.9E-3</v>
      </c>
      <c r="M7" s="35">
        <v>-4.0000000000000002E-4</v>
      </c>
      <c r="N7" s="35">
        <v>-1.8E-3</v>
      </c>
      <c r="O7" s="35">
        <v>-2.5999999999999999E-3</v>
      </c>
      <c r="P7" s="35">
        <v>-2.8999999999999998E-3</v>
      </c>
      <c r="Q7" s="35">
        <v>-2.8E-3</v>
      </c>
      <c r="R7" s="35">
        <v>-1.8E-3</v>
      </c>
      <c r="S7" s="35">
        <v>2.9999999999999997E-4</v>
      </c>
      <c r="T7" s="35">
        <v>3.7000000000000002E-3</v>
      </c>
      <c r="U7" s="35">
        <v>8.3999999999999995E-3</v>
      </c>
      <c r="V7" s="35">
        <v>1.38E-2</v>
      </c>
      <c r="W7" s="35">
        <v>1.9099999999999999E-2</v>
      </c>
      <c r="X7" s="35">
        <v>2.3300000000000001E-2</v>
      </c>
      <c r="Y7" s="35">
        <v>2.5999999999999999E-2</v>
      </c>
      <c r="Z7" s="35">
        <v>2.6800000000000001E-2</v>
      </c>
      <c r="AA7" s="35">
        <v>2.6200000000000001E-2</v>
      </c>
      <c r="AB7" s="35">
        <v>2.4799999999999999E-2</v>
      </c>
      <c r="AC7" s="35">
        <v>2.3400000000000001E-2</v>
      </c>
      <c r="AD7" s="35">
        <v>2.2599999999999999E-2</v>
      </c>
      <c r="AE7" s="35">
        <v>2.1999999999999999E-2</v>
      </c>
      <c r="AF7" s="35">
        <v>2.1000000000000001E-2</v>
      </c>
      <c r="AG7" s="35">
        <v>1.9E-2</v>
      </c>
      <c r="AH7" s="35">
        <v>1.55E-2</v>
      </c>
      <c r="AI7" s="35">
        <v>1.0800000000000001E-2</v>
      </c>
      <c r="AJ7" s="35">
        <v>5.7000000000000002E-3</v>
      </c>
      <c r="AK7" s="35">
        <v>1.4E-3</v>
      </c>
      <c r="AL7" s="35">
        <v>-8.0000000000000004E-4</v>
      </c>
      <c r="AM7" s="35">
        <v>-5.9999999999999995E-4</v>
      </c>
      <c r="AN7" s="35">
        <v>1.5E-3</v>
      </c>
      <c r="AO7" s="35">
        <v>4.4999999999999997E-3</v>
      </c>
      <c r="AP7" s="35">
        <v>7.9000000000000008E-3</v>
      </c>
      <c r="AQ7" s="35">
        <v>1.14E-2</v>
      </c>
      <c r="AR7" s="35">
        <v>1.49E-2</v>
      </c>
      <c r="AS7" s="35">
        <v>1.83E-2</v>
      </c>
      <c r="AT7" s="35">
        <v>2.0899999999999998E-2</v>
      </c>
      <c r="AU7" s="35">
        <v>2.18E-2</v>
      </c>
      <c r="AV7" s="35">
        <v>2.0199999999999999E-2</v>
      </c>
      <c r="AW7" s="35">
        <v>1.6E-2</v>
      </c>
      <c r="AX7" s="35">
        <v>9.7999999999999997E-3</v>
      </c>
      <c r="AY7" s="35">
        <v>3.0000000000000001E-3</v>
      </c>
      <c r="AZ7" s="35">
        <v>-3.0000000000000001E-3</v>
      </c>
      <c r="BA7" s="35">
        <v>-7.1999999999999998E-3</v>
      </c>
      <c r="BB7" s="35">
        <v>-9.1999999999999998E-3</v>
      </c>
      <c r="BC7" s="35">
        <v>-8.9999999999999993E-3</v>
      </c>
      <c r="BD7" s="35">
        <v>-7.0000000000000001E-3</v>
      </c>
      <c r="BE7" s="35">
        <v>-3.8E-3</v>
      </c>
      <c r="BF7" s="35">
        <v>0</v>
      </c>
      <c r="BG7" s="35">
        <v>3.3999999999999998E-3</v>
      </c>
      <c r="BH7" s="35">
        <v>5.3E-3</v>
      </c>
      <c r="BI7" s="35">
        <v>4.8999999999999998E-3</v>
      </c>
      <c r="BJ7" s="35">
        <v>1.8E-3</v>
      </c>
      <c r="BK7" s="35">
        <v>-4.3E-3</v>
      </c>
      <c r="BL7" s="35">
        <v>-1.2999999999999999E-2</v>
      </c>
      <c r="BM7" s="35">
        <v>-2.3900000000000001E-2</v>
      </c>
      <c r="BN7" s="35">
        <v>-3.61E-2</v>
      </c>
      <c r="BO7" s="36">
        <v>-3.4200000000000001E-2</v>
      </c>
      <c r="BP7" s="36">
        <v>-3.09E-2</v>
      </c>
      <c r="BQ7" s="36">
        <v>-2.6599999999999999E-2</v>
      </c>
      <c r="BR7" s="36">
        <v>-2.1600000000000001E-2</v>
      </c>
      <c r="BS7" s="36">
        <v>-1.6400000000000001E-2</v>
      </c>
      <c r="BT7" s="36">
        <v>-1.2E-2</v>
      </c>
      <c r="BU7" s="36">
        <v>-7.7000000000000002E-3</v>
      </c>
      <c r="BV7" s="36">
        <v>-3.8E-3</v>
      </c>
      <c r="BW7" s="36">
        <v>-8.0000000000000004E-4</v>
      </c>
      <c r="BX7" s="36">
        <v>1.1999999999999999E-3</v>
      </c>
      <c r="BY7" s="36">
        <v>2.5000000000000001E-3</v>
      </c>
      <c r="BZ7" s="36">
        <v>3.8E-3</v>
      </c>
      <c r="CA7" s="36">
        <v>5.0000000000000001E-3</v>
      </c>
      <c r="CB7" s="36">
        <v>6.1999999999999998E-3</v>
      </c>
      <c r="CC7" s="36">
        <v>7.1999999999999998E-3</v>
      </c>
      <c r="CD7" s="36">
        <v>8.2000000000000007E-3</v>
      </c>
      <c r="CE7" s="36">
        <v>8.8999999999999999E-3</v>
      </c>
      <c r="CF7" s="36">
        <v>9.4999999999999998E-3</v>
      </c>
      <c r="CG7" s="36">
        <v>9.9000000000000008E-3</v>
      </c>
      <c r="CH7" s="36">
        <v>0.01</v>
      </c>
    </row>
    <row r="8" spans="1:112">
      <c r="A8" s="30">
        <v>26</v>
      </c>
      <c r="B8" s="35">
        <v>7.3200000000000001E-2</v>
      </c>
      <c r="C8" s="35">
        <v>6.4500000000000002E-2</v>
      </c>
      <c r="D8" s="35">
        <v>5.5500000000000001E-2</v>
      </c>
      <c r="E8" s="35">
        <v>4.6100000000000002E-2</v>
      </c>
      <c r="F8" s="35">
        <v>3.6600000000000001E-2</v>
      </c>
      <c r="G8" s="35">
        <v>2.75E-2</v>
      </c>
      <c r="H8" s="35">
        <v>1.9599999999999999E-2</v>
      </c>
      <c r="I8" s="35">
        <v>1.32E-2</v>
      </c>
      <c r="J8" s="35">
        <v>8.2000000000000007E-3</v>
      </c>
      <c r="K8" s="35">
        <v>4.4000000000000003E-3</v>
      </c>
      <c r="L8" s="35">
        <v>1.8E-3</v>
      </c>
      <c r="M8" s="35">
        <v>0</v>
      </c>
      <c r="N8" s="35">
        <v>-8.9999999999999998E-4</v>
      </c>
      <c r="O8" s="35">
        <v>-1.1999999999999999E-3</v>
      </c>
      <c r="P8" s="35">
        <v>-1.1999999999999999E-3</v>
      </c>
      <c r="Q8" s="35">
        <v>-8.0000000000000004E-4</v>
      </c>
      <c r="R8" s="35">
        <v>4.0000000000000002E-4</v>
      </c>
      <c r="S8" s="35">
        <v>2.5000000000000001E-3</v>
      </c>
      <c r="T8" s="35">
        <v>6.0000000000000001E-3</v>
      </c>
      <c r="U8" s="35">
        <v>1.06E-2</v>
      </c>
      <c r="V8" s="35">
        <v>1.6E-2</v>
      </c>
      <c r="W8" s="35">
        <v>2.1299999999999999E-2</v>
      </c>
      <c r="X8" s="35">
        <v>2.5600000000000001E-2</v>
      </c>
      <c r="Y8" s="35">
        <v>2.8299999999999999E-2</v>
      </c>
      <c r="Z8" s="35">
        <v>2.92E-2</v>
      </c>
      <c r="AA8" s="35">
        <v>2.8400000000000002E-2</v>
      </c>
      <c r="AB8" s="35">
        <v>2.6599999999999999E-2</v>
      </c>
      <c r="AC8" s="35">
        <v>2.47E-2</v>
      </c>
      <c r="AD8" s="35">
        <v>2.3099999999999999E-2</v>
      </c>
      <c r="AE8" s="35">
        <v>2.1600000000000001E-2</v>
      </c>
      <c r="AF8" s="35">
        <v>0.02</v>
      </c>
      <c r="AG8" s="35">
        <v>1.7399999999999999E-2</v>
      </c>
      <c r="AH8" s="35">
        <v>1.34E-2</v>
      </c>
      <c r="AI8" s="35">
        <v>8.2000000000000007E-3</v>
      </c>
      <c r="AJ8" s="35">
        <v>2.8E-3</v>
      </c>
      <c r="AK8" s="35">
        <v>-1.6999999999999999E-3</v>
      </c>
      <c r="AL8" s="35">
        <v>-3.8E-3</v>
      </c>
      <c r="AM8" s="35">
        <v>-3.3999999999999998E-3</v>
      </c>
      <c r="AN8" s="35">
        <v>-8.9999999999999998E-4</v>
      </c>
      <c r="AO8" s="35">
        <v>2.5999999999999999E-3</v>
      </c>
      <c r="AP8" s="35">
        <v>6.4000000000000003E-3</v>
      </c>
      <c r="AQ8" s="35">
        <v>1.0200000000000001E-2</v>
      </c>
      <c r="AR8" s="35">
        <v>1.4200000000000001E-2</v>
      </c>
      <c r="AS8" s="35">
        <v>1.83E-2</v>
      </c>
      <c r="AT8" s="35">
        <v>2.1700000000000001E-2</v>
      </c>
      <c r="AU8" s="35">
        <v>2.35E-2</v>
      </c>
      <c r="AV8" s="35">
        <v>2.2700000000000001E-2</v>
      </c>
      <c r="AW8" s="35">
        <v>1.8800000000000001E-2</v>
      </c>
      <c r="AX8" s="35">
        <v>1.26E-2</v>
      </c>
      <c r="AY8" s="35">
        <v>5.4000000000000003E-3</v>
      </c>
      <c r="AZ8" s="35">
        <v>-1.1000000000000001E-3</v>
      </c>
      <c r="BA8" s="35">
        <v>-6.0000000000000001E-3</v>
      </c>
      <c r="BB8" s="35">
        <v>-8.6999999999999994E-3</v>
      </c>
      <c r="BC8" s="35">
        <v>-9.2999999999999992E-3</v>
      </c>
      <c r="BD8" s="35">
        <v>-8.2000000000000007E-3</v>
      </c>
      <c r="BE8" s="35">
        <v>-5.7999999999999996E-3</v>
      </c>
      <c r="BF8" s="35">
        <v>-2.5999999999999999E-3</v>
      </c>
      <c r="BG8" s="35">
        <v>4.0000000000000002E-4</v>
      </c>
      <c r="BH8" s="35">
        <v>2.0999999999999999E-3</v>
      </c>
      <c r="BI8" s="35">
        <v>1.8E-3</v>
      </c>
      <c r="BJ8" s="35">
        <v>-1.1999999999999999E-3</v>
      </c>
      <c r="BK8" s="35">
        <v>-7.1000000000000004E-3</v>
      </c>
      <c r="BL8" s="35">
        <v>-1.5599999999999999E-2</v>
      </c>
      <c r="BM8" s="35">
        <v>-2.63E-2</v>
      </c>
      <c r="BN8" s="35">
        <v>-3.85E-2</v>
      </c>
      <c r="BO8" s="36">
        <v>-3.6499999999999998E-2</v>
      </c>
      <c r="BP8" s="36">
        <v>-3.3000000000000002E-2</v>
      </c>
      <c r="BQ8" s="36">
        <v>-2.8500000000000001E-2</v>
      </c>
      <c r="BR8" s="36">
        <v>-2.3300000000000001E-2</v>
      </c>
      <c r="BS8" s="36">
        <v>-1.78E-2</v>
      </c>
      <c r="BT8" s="36">
        <v>-1.24E-2</v>
      </c>
      <c r="BU8" s="36">
        <v>-7.9000000000000008E-3</v>
      </c>
      <c r="BV8" s="36">
        <v>-4.0000000000000001E-3</v>
      </c>
      <c r="BW8" s="36">
        <v>-8.0000000000000004E-4</v>
      </c>
      <c r="BX8" s="36">
        <v>1.1999999999999999E-3</v>
      </c>
      <c r="BY8" s="36">
        <v>2.5000000000000001E-3</v>
      </c>
      <c r="BZ8" s="36">
        <v>3.8E-3</v>
      </c>
      <c r="CA8" s="36">
        <v>5.0000000000000001E-3</v>
      </c>
      <c r="CB8" s="36">
        <v>6.1999999999999998E-3</v>
      </c>
      <c r="CC8" s="36">
        <v>7.1999999999999998E-3</v>
      </c>
      <c r="CD8" s="36">
        <v>8.2000000000000007E-3</v>
      </c>
      <c r="CE8" s="36">
        <v>8.8999999999999999E-3</v>
      </c>
      <c r="CF8" s="36">
        <v>9.4999999999999998E-3</v>
      </c>
      <c r="CG8" s="36">
        <v>9.9000000000000008E-3</v>
      </c>
      <c r="CH8" s="36">
        <v>0.01</v>
      </c>
    </row>
    <row r="9" spans="1:112">
      <c r="A9" s="30">
        <v>27</v>
      </c>
      <c r="B9" s="35">
        <v>7.2499999999999995E-2</v>
      </c>
      <c r="C9" s="35">
        <v>6.3799999999999996E-2</v>
      </c>
      <c r="D9" s="35">
        <v>5.4800000000000001E-2</v>
      </c>
      <c r="E9" s="35">
        <v>4.5400000000000003E-2</v>
      </c>
      <c r="F9" s="35">
        <v>3.5700000000000003E-2</v>
      </c>
      <c r="G9" s="35">
        <v>2.6499999999999999E-2</v>
      </c>
      <c r="H9" s="35">
        <v>1.8599999999999998E-2</v>
      </c>
      <c r="I9" s="35">
        <v>1.2200000000000001E-2</v>
      </c>
      <c r="J9" s="35">
        <v>7.4000000000000003E-3</v>
      </c>
      <c r="K9" s="35">
        <v>3.8999999999999998E-3</v>
      </c>
      <c r="L9" s="35">
        <v>1.6000000000000001E-3</v>
      </c>
      <c r="M9" s="35">
        <v>2.0000000000000001E-4</v>
      </c>
      <c r="N9" s="35">
        <v>-4.0000000000000002E-4</v>
      </c>
      <c r="O9" s="35">
        <v>-4.0000000000000002E-4</v>
      </c>
      <c r="P9" s="35">
        <v>-1E-4</v>
      </c>
      <c r="Q9" s="35">
        <v>6.9999999999999999E-4</v>
      </c>
      <c r="R9" s="35">
        <v>2.2000000000000001E-3</v>
      </c>
      <c r="S9" s="35">
        <v>4.4999999999999997E-3</v>
      </c>
      <c r="T9" s="35">
        <v>8.0999999999999996E-3</v>
      </c>
      <c r="U9" s="35">
        <v>1.2800000000000001E-2</v>
      </c>
      <c r="V9" s="35">
        <v>1.8200000000000001E-2</v>
      </c>
      <c r="W9" s="35">
        <v>2.3599999999999999E-2</v>
      </c>
      <c r="X9" s="35">
        <v>2.8000000000000001E-2</v>
      </c>
      <c r="Y9" s="35">
        <v>3.0800000000000001E-2</v>
      </c>
      <c r="Z9" s="35">
        <v>3.1699999999999999E-2</v>
      </c>
      <c r="AA9" s="35">
        <v>3.0800000000000001E-2</v>
      </c>
      <c r="AB9" s="35">
        <v>2.8799999999999999E-2</v>
      </c>
      <c r="AC9" s="35">
        <v>2.63E-2</v>
      </c>
      <c r="AD9" s="35">
        <v>2.3900000000000001E-2</v>
      </c>
      <c r="AE9" s="35">
        <v>2.1600000000000001E-2</v>
      </c>
      <c r="AF9" s="35">
        <v>1.9099999999999999E-2</v>
      </c>
      <c r="AG9" s="35">
        <v>1.5699999999999999E-2</v>
      </c>
      <c r="AH9" s="35">
        <v>1.11E-2</v>
      </c>
      <c r="AI9" s="35">
        <v>5.4999999999999997E-3</v>
      </c>
      <c r="AJ9" s="35">
        <v>-2.9999999999999997E-4</v>
      </c>
      <c r="AK9" s="35">
        <v>-4.7999999999999996E-3</v>
      </c>
      <c r="AL9" s="35">
        <v>-6.8999999999999999E-3</v>
      </c>
      <c r="AM9" s="35">
        <v>-6.1999999999999998E-3</v>
      </c>
      <c r="AN9" s="35">
        <v>-3.3999999999999998E-3</v>
      </c>
      <c r="AO9" s="35">
        <v>5.0000000000000001E-4</v>
      </c>
      <c r="AP9" s="35">
        <v>4.5999999999999999E-3</v>
      </c>
      <c r="AQ9" s="35">
        <v>8.8000000000000005E-3</v>
      </c>
      <c r="AR9" s="35">
        <v>1.32E-2</v>
      </c>
      <c r="AS9" s="35">
        <v>1.78E-2</v>
      </c>
      <c r="AT9" s="35">
        <v>2.2100000000000002E-2</v>
      </c>
      <c r="AU9" s="35">
        <v>2.4799999999999999E-2</v>
      </c>
      <c r="AV9" s="35">
        <v>2.47E-2</v>
      </c>
      <c r="AW9" s="35">
        <v>2.1399999999999999E-2</v>
      </c>
      <c r="AX9" s="35">
        <v>1.54E-2</v>
      </c>
      <c r="AY9" s="35">
        <v>8.0999999999999996E-3</v>
      </c>
      <c r="AZ9" s="35">
        <v>1.1999999999999999E-3</v>
      </c>
      <c r="BA9" s="35">
        <v>-4.1000000000000003E-3</v>
      </c>
      <c r="BB9" s="35">
        <v>-7.4999999999999997E-3</v>
      </c>
      <c r="BC9" s="35">
        <v>-8.8999999999999999E-3</v>
      </c>
      <c r="BD9" s="35">
        <v>-8.5000000000000006E-3</v>
      </c>
      <c r="BE9" s="35">
        <v>-6.7999999999999996E-3</v>
      </c>
      <c r="BF9" s="35">
        <v>-4.1999999999999997E-3</v>
      </c>
      <c r="BG9" s="35">
        <v>-1.8E-3</v>
      </c>
      <c r="BH9" s="35">
        <v>-2.9999999999999997E-4</v>
      </c>
      <c r="BI9" s="35">
        <v>-6.9999999999999999E-4</v>
      </c>
      <c r="BJ9" s="35">
        <v>-3.8E-3</v>
      </c>
      <c r="BK9" s="35">
        <v>-9.5999999999999992E-3</v>
      </c>
      <c r="BL9" s="35">
        <v>-1.7999999999999999E-2</v>
      </c>
      <c r="BM9" s="35">
        <v>-2.86E-2</v>
      </c>
      <c r="BN9" s="35">
        <v>-4.07E-2</v>
      </c>
      <c r="BO9" s="36">
        <v>-3.8699999999999998E-2</v>
      </c>
      <c r="BP9" s="36">
        <v>-3.5200000000000002E-2</v>
      </c>
      <c r="BQ9" s="36">
        <v>-3.0499999999999999E-2</v>
      </c>
      <c r="BR9" s="36">
        <v>-2.5000000000000001E-2</v>
      </c>
      <c r="BS9" s="36">
        <v>-1.9300000000000001E-2</v>
      </c>
      <c r="BT9" s="36">
        <v>-1.35E-2</v>
      </c>
      <c r="BU9" s="36">
        <v>-8.2000000000000007E-3</v>
      </c>
      <c r="BV9" s="36">
        <v>-4.1000000000000003E-3</v>
      </c>
      <c r="BW9" s="36">
        <v>-8.9999999999999998E-4</v>
      </c>
      <c r="BX9" s="36">
        <v>1.1999999999999999E-3</v>
      </c>
      <c r="BY9" s="36">
        <v>2.5000000000000001E-3</v>
      </c>
      <c r="BZ9" s="36">
        <v>3.8E-3</v>
      </c>
      <c r="CA9" s="36">
        <v>5.0000000000000001E-3</v>
      </c>
      <c r="CB9" s="36">
        <v>6.1999999999999998E-3</v>
      </c>
      <c r="CC9" s="36">
        <v>7.1999999999999998E-3</v>
      </c>
      <c r="CD9" s="36">
        <v>8.2000000000000007E-3</v>
      </c>
      <c r="CE9" s="36">
        <v>8.8999999999999999E-3</v>
      </c>
      <c r="CF9" s="36">
        <v>9.4999999999999998E-3</v>
      </c>
      <c r="CG9" s="36">
        <v>9.9000000000000008E-3</v>
      </c>
      <c r="CH9" s="36">
        <v>0.01</v>
      </c>
    </row>
    <row r="10" spans="1:112">
      <c r="A10" s="30">
        <v>28</v>
      </c>
      <c r="B10" s="35">
        <v>7.1499999999999994E-2</v>
      </c>
      <c r="C10" s="35">
        <v>6.2799999999999995E-2</v>
      </c>
      <c r="D10" s="35">
        <v>5.3800000000000001E-2</v>
      </c>
      <c r="E10" s="35">
        <v>4.4299999999999999E-2</v>
      </c>
      <c r="F10" s="35">
        <v>3.4700000000000002E-2</v>
      </c>
      <c r="G10" s="35">
        <v>2.5499999999999998E-2</v>
      </c>
      <c r="H10" s="35">
        <v>1.7600000000000001E-2</v>
      </c>
      <c r="I10" s="35">
        <v>1.14E-2</v>
      </c>
      <c r="J10" s="35">
        <v>6.7999999999999996E-3</v>
      </c>
      <c r="K10" s="35">
        <v>3.5999999999999999E-3</v>
      </c>
      <c r="L10" s="35">
        <v>1.4E-3</v>
      </c>
      <c r="M10" s="35">
        <v>2.0000000000000001E-4</v>
      </c>
      <c r="N10" s="35">
        <v>-2.9999999999999997E-4</v>
      </c>
      <c r="O10" s="35">
        <v>-2.0000000000000001E-4</v>
      </c>
      <c r="P10" s="35">
        <v>5.0000000000000001E-4</v>
      </c>
      <c r="Q10" s="35">
        <v>1.6000000000000001E-3</v>
      </c>
      <c r="R10" s="35">
        <v>3.5000000000000001E-3</v>
      </c>
      <c r="S10" s="35">
        <v>6.1999999999999998E-3</v>
      </c>
      <c r="T10" s="35">
        <v>9.9000000000000008E-3</v>
      </c>
      <c r="U10" s="35">
        <v>1.47E-2</v>
      </c>
      <c r="V10" s="35">
        <v>2.0199999999999999E-2</v>
      </c>
      <c r="W10" s="35">
        <v>2.5700000000000001E-2</v>
      </c>
      <c r="X10" s="35">
        <v>3.0300000000000001E-2</v>
      </c>
      <c r="Y10" s="35">
        <v>3.3300000000000003E-2</v>
      </c>
      <c r="Z10" s="35">
        <v>3.44E-2</v>
      </c>
      <c r="AA10" s="35">
        <v>3.3500000000000002E-2</v>
      </c>
      <c r="AB10" s="35">
        <v>3.1199999999999999E-2</v>
      </c>
      <c r="AC10" s="35">
        <v>2.8199999999999999E-2</v>
      </c>
      <c r="AD10" s="35">
        <v>2.5100000000000001E-2</v>
      </c>
      <c r="AE10" s="35">
        <v>2.1899999999999999E-2</v>
      </c>
      <c r="AF10" s="35">
        <v>1.84E-2</v>
      </c>
      <c r="AG10" s="35">
        <v>1.4200000000000001E-2</v>
      </c>
      <c r="AH10" s="35">
        <v>8.8999999999999999E-3</v>
      </c>
      <c r="AI10" s="35">
        <v>2.7000000000000001E-3</v>
      </c>
      <c r="AJ10" s="35">
        <v>-3.3E-3</v>
      </c>
      <c r="AK10" s="35">
        <v>-7.7999999999999996E-3</v>
      </c>
      <c r="AL10" s="35">
        <v>-9.7000000000000003E-3</v>
      </c>
      <c r="AM10" s="35">
        <v>-8.8000000000000005E-3</v>
      </c>
      <c r="AN10" s="35">
        <v>-5.7999999999999996E-3</v>
      </c>
      <c r="AO10" s="35">
        <v>-1.8E-3</v>
      </c>
      <c r="AP10" s="35">
        <v>2.5999999999999999E-3</v>
      </c>
      <c r="AQ10" s="35">
        <v>7.0000000000000001E-3</v>
      </c>
      <c r="AR10" s="35">
        <v>1.18E-2</v>
      </c>
      <c r="AS10" s="35">
        <v>1.7000000000000001E-2</v>
      </c>
      <c r="AT10" s="35">
        <v>2.1999999999999999E-2</v>
      </c>
      <c r="AU10" s="35">
        <v>2.5499999999999998E-2</v>
      </c>
      <c r="AV10" s="35">
        <v>2.6200000000000001E-2</v>
      </c>
      <c r="AW10" s="35">
        <v>2.35E-2</v>
      </c>
      <c r="AX10" s="35">
        <v>1.7899999999999999E-2</v>
      </c>
      <c r="AY10" s="35">
        <v>1.0800000000000001E-2</v>
      </c>
      <c r="AZ10" s="35">
        <v>3.8999999999999998E-3</v>
      </c>
      <c r="BA10" s="35">
        <v>-1.8E-3</v>
      </c>
      <c r="BB10" s="35">
        <v>-5.5999999999999999E-3</v>
      </c>
      <c r="BC10" s="35">
        <v>-7.6E-3</v>
      </c>
      <c r="BD10" s="35">
        <v>-7.7999999999999996E-3</v>
      </c>
      <c r="BE10" s="35">
        <v>-6.7999999999999996E-3</v>
      </c>
      <c r="BF10" s="35">
        <v>-4.8999999999999998E-3</v>
      </c>
      <c r="BG10" s="35">
        <v>-3.0000000000000001E-3</v>
      </c>
      <c r="BH10" s="35">
        <v>-2.0999999999999999E-3</v>
      </c>
      <c r="BI10" s="35">
        <v>-2.8E-3</v>
      </c>
      <c r="BJ10" s="35">
        <v>-5.8999999999999999E-3</v>
      </c>
      <c r="BK10" s="35">
        <v>-1.17E-2</v>
      </c>
      <c r="BL10" s="35">
        <v>-2.01E-2</v>
      </c>
      <c r="BM10" s="35">
        <v>-3.0700000000000002E-2</v>
      </c>
      <c r="BN10" s="35">
        <v>-4.2799999999999998E-2</v>
      </c>
      <c r="BO10" s="36">
        <v>-4.0899999999999999E-2</v>
      </c>
      <c r="BP10" s="36">
        <v>-3.7199999999999997E-2</v>
      </c>
      <c r="BQ10" s="36">
        <v>-3.2399999999999998E-2</v>
      </c>
      <c r="BR10" s="36">
        <v>-2.6700000000000002E-2</v>
      </c>
      <c r="BS10" s="36">
        <v>-2.07E-2</v>
      </c>
      <c r="BT10" s="36">
        <v>-1.47E-2</v>
      </c>
      <c r="BU10" s="36">
        <v>-9.1000000000000004E-3</v>
      </c>
      <c r="BV10" s="36">
        <v>-4.1999999999999997E-3</v>
      </c>
      <c r="BW10" s="36">
        <v>-8.9999999999999998E-4</v>
      </c>
      <c r="BX10" s="36">
        <v>1.1999999999999999E-3</v>
      </c>
      <c r="BY10" s="36">
        <v>2.5000000000000001E-3</v>
      </c>
      <c r="BZ10" s="36">
        <v>3.8E-3</v>
      </c>
      <c r="CA10" s="36">
        <v>5.0000000000000001E-3</v>
      </c>
      <c r="CB10" s="36">
        <v>6.1999999999999998E-3</v>
      </c>
      <c r="CC10" s="36">
        <v>7.1999999999999998E-3</v>
      </c>
      <c r="CD10" s="36">
        <v>8.2000000000000007E-3</v>
      </c>
      <c r="CE10" s="36">
        <v>8.8999999999999999E-3</v>
      </c>
      <c r="CF10" s="36">
        <v>9.4999999999999998E-3</v>
      </c>
      <c r="CG10" s="36">
        <v>9.9000000000000008E-3</v>
      </c>
      <c r="CH10" s="36">
        <v>0.01</v>
      </c>
    </row>
    <row r="11" spans="1:112">
      <c r="A11" s="30">
        <v>29</v>
      </c>
      <c r="B11" s="35">
        <v>7.0099999999999996E-2</v>
      </c>
      <c r="C11" s="35">
        <v>6.1400000000000003E-2</v>
      </c>
      <c r="D11" s="35">
        <v>5.2499999999999998E-2</v>
      </c>
      <c r="E11" s="35">
        <v>4.3099999999999999E-2</v>
      </c>
      <c r="F11" s="35">
        <v>3.3500000000000002E-2</v>
      </c>
      <c r="G11" s="35">
        <v>2.4500000000000001E-2</v>
      </c>
      <c r="H11" s="35">
        <v>1.6799999999999999E-2</v>
      </c>
      <c r="I11" s="35">
        <v>1.0800000000000001E-2</v>
      </c>
      <c r="J11" s="35">
        <v>6.4000000000000003E-3</v>
      </c>
      <c r="K11" s="35">
        <v>3.3E-3</v>
      </c>
      <c r="L11" s="35">
        <v>1.1999999999999999E-3</v>
      </c>
      <c r="M11" s="35">
        <v>-1E-4</v>
      </c>
      <c r="N11" s="35">
        <v>-5.9999999999999995E-4</v>
      </c>
      <c r="O11" s="35">
        <v>-4.0000000000000002E-4</v>
      </c>
      <c r="P11" s="35">
        <v>5.0000000000000001E-4</v>
      </c>
      <c r="Q11" s="35">
        <v>2.0999999999999999E-3</v>
      </c>
      <c r="R11" s="35">
        <v>4.4000000000000003E-3</v>
      </c>
      <c r="S11" s="35">
        <v>7.4000000000000003E-3</v>
      </c>
      <c r="T11" s="35">
        <v>1.15E-2</v>
      </c>
      <c r="U11" s="35">
        <v>1.6500000000000001E-2</v>
      </c>
      <c r="V11" s="35">
        <v>2.2100000000000002E-2</v>
      </c>
      <c r="W11" s="35">
        <v>2.7699999999999999E-2</v>
      </c>
      <c r="X11" s="35">
        <v>3.2500000000000001E-2</v>
      </c>
      <c r="Y11" s="35">
        <v>3.5700000000000003E-2</v>
      </c>
      <c r="Z11" s="35">
        <v>3.6999999999999998E-2</v>
      </c>
      <c r="AA11" s="35">
        <v>3.61E-2</v>
      </c>
      <c r="AB11" s="35">
        <v>3.3700000000000001E-2</v>
      </c>
      <c r="AC11" s="35">
        <v>3.0300000000000001E-2</v>
      </c>
      <c r="AD11" s="35">
        <v>2.6499999999999999E-2</v>
      </c>
      <c r="AE11" s="35">
        <v>2.2499999999999999E-2</v>
      </c>
      <c r="AF11" s="35">
        <v>1.8100000000000002E-2</v>
      </c>
      <c r="AG11" s="35">
        <v>1.2999999999999999E-2</v>
      </c>
      <c r="AH11" s="35">
        <v>6.8999999999999999E-3</v>
      </c>
      <c r="AI11" s="35">
        <v>2.9999999999999997E-4</v>
      </c>
      <c r="AJ11" s="35">
        <v>-5.7999999999999996E-3</v>
      </c>
      <c r="AK11" s="35">
        <v>-1.03E-2</v>
      </c>
      <c r="AL11" s="35">
        <v>-1.21E-2</v>
      </c>
      <c r="AM11" s="35">
        <v>-1.11E-2</v>
      </c>
      <c r="AN11" s="35">
        <v>-8.0999999999999996E-3</v>
      </c>
      <c r="AO11" s="35">
        <v>-4.0000000000000001E-3</v>
      </c>
      <c r="AP11" s="35">
        <v>4.0000000000000002E-4</v>
      </c>
      <c r="AQ11" s="35">
        <v>5.0000000000000001E-3</v>
      </c>
      <c r="AR11" s="35">
        <v>0.01</v>
      </c>
      <c r="AS11" s="35">
        <v>1.5599999999999999E-2</v>
      </c>
      <c r="AT11" s="35">
        <v>2.12E-2</v>
      </c>
      <c r="AU11" s="35">
        <v>2.5399999999999999E-2</v>
      </c>
      <c r="AV11" s="35">
        <v>2.69E-2</v>
      </c>
      <c r="AW11" s="35">
        <v>2.4899999999999999E-2</v>
      </c>
      <c r="AX11" s="35">
        <v>0.02</v>
      </c>
      <c r="AY11" s="35">
        <v>1.3299999999999999E-2</v>
      </c>
      <c r="AZ11" s="35">
        <v>6.4999999999999997E-3</v>
      </c>
      <c r="BA11" s="35">
        <v>8.9999999999999998E-4</v>
      </c>
      <c r="BB11" s="35">
        <v>-3.2000000000000002E-3</v>
      </c>
      <c r="BC11" s="35">
        <v>-5.5999999999999999E-3</v>
      </c>
      <c r="BD11" s="35">
        <v>-6.4000000000000003E-3</v>
      </c>
      <c r="BE11" s="35">
        <v>-5.8999999999999999E-3</v>
      </c>
      <c r="BF11" s="35">
        <v>-4.5999999999999999E-3</v>
      </c>
      <c r="BG11" s="35">
        <v>-3.5000000000000001E-3</v>
      </c>
      <c r="BH11" s="35">
        <v>-3.0999999999999999E-3</v>
      </c>
      <c r="BI11" s="35">
        <v>-4.1999999999999997E-3</v>
      </c>
      <c r="BJ11" s="35">
        <v>-7.4999999999999997E-3</v>
      </c>
      <c r="BK11" s="35">
        <v>-1.34E-2</v>
      </c>
      <c r="BL11" s="35">
        <v>-2.18E-2</v>
      </c>
      <c r="BM11" s="35">
        <v>-3.2500000000000001E-2</v>
      </c>
      <c r="BN11" s="35">
        <v>-4.4600000000000001E-2</v>
      </c>
      <c r="BO11" s="36">
        <v>-4.2799999999999998E-2</v>
      </c>
      <c r="BP11" s="36">
        <v>-3.9100000000000003E-2</v>
      </c>
      <c r="BQ11" s="36">
        <v>-3.4200000000000001E-2</v>
      </c>
      <c r="BR11" s="36">
        <v>-2.8400000000000002E-2</v>
      </c>
      <c r="BS11" s="36">
        <v>-2.2100000000000002E-2</v>
      </c>
      <c r="BT11" s="36">
        <v>-1.5900000000000001E-2</v>
      </c>
      <c r="BU11" s="36">
        <v>-0.01</v>
      </c>
      <c r="BV11" s="36">
        <v>-4.8999999999999998E-3</v>
      </c>
      <c r="BW11" s="36">
        <v>-8.9999999999999998E-4</v>
      </c>
      <c r="BX11" s="36">
        <v>1.1999999999999999E-3</v>
      </c>
      <c r="BY11" s="36">
        <v>2.5000000000000001E-3</v>
      </c>
      <c r="BZ11" s="36">
        <v>3.8E-3</v>
      </c>
      <c r="CA11" s="36">
        <v>5.0000000000000001E-3</v>
      </c>
      <c r="CB11" s="36">
        <v>6.1999999999999998E-3</v>
      </c>
      <c r="CC11" s="36">
        <v>7.1999999999999998E-3</v>
      </c>
      <c r="CD11" s="36">
        <v>8.2000000000000007E-3</v>
      </c>
      <c r="CE11" s="36">
        <v>8.8999999999999999E-3</v>
      </c>
      <c r="CF11" s="36">
        <v>9.4999999999999998E-3</v>
      </c>
      <c r="CG11" s="36">
        <v>9.9000000000000008E-3</v>
      </c>
      <c r="CH11" s="36">
        <v>0.01</v>
      </c>
    </row>
    <row r="12" spans="1:112">
      <c r="A12" s="30">
        <v>30</v>
      </c>
      <c r="B12" s="35">
        <v>6.8400000000000002E-2</v>
      </c>
      <c r="C12" s="35">
        <v>5.9799999999999999E-2</v>
      </c>
      <c r="D12" s="35">
        <v>5.0999999999999997E-2</v>
      </c>
      <c r="E12" s="35">
        <v>4.1799999999999997E-2</v>
      </c>
      <c r="F12" s="35">
        <v>3.2399999999999998E-2</v>
      </c>
      <c r="G12" s="35">
        <v>2.3599999999999999E-2</v>
      </c>
      <c r="H12" s="35">
        <v>1.6199999999999999E-2</v>
      </c>
      <c r="I12" s="35">
        <v>1.04E-2</v>
      </c>
      <c r="J12" s="35">
        <v>6.1000000000000004E-3</v>
      </c>
      <c r="K12" s="35">
        <v>3.0000000000000001E-3</v>
      </c>
      <c r="L12" s="35">
        <v>8.0000000000000004E-4</v>
      </c>
      <c r="M12" s="35">
        <v>-5.9999999999999995E-4</v>
      </c>
      <c r="N12" s="35">
        <v>-1.1999999999999999E-3</v>
      </c>
      <c r="O12" s="35">
        <v>-1E-3</v>
      </c>
      <c r="P12" s="35">
        <v>1E-4</v>
      </c>
      <c r="Q12" s="35">
        <v>2.0999999999999999E-3</v>
      </c>
      <c r="R12" s="35">
        <v>4.7999999999999996E-3</v>
      </c>
      <c r="S12" s="35">
        <v>8.2000000000000007E-3</v>
      </c>
      <c r="T12" s="35">
        <v>1.26E-2</v>
      </c>
      <c r="U12" s="35">
        <v>1.7899999999999999E-2</v>
      </c>
      <c r="V12" s="35">
        <v>2.3599999999999999E-2</v>
      </c>
      <c r="W12" s="35">
        <v>2.9499999999999998E-2</v>
      </c>
      <c r="X12" s="35">
        <v>3.4500000000000003E-2</v>
      </c>
      <c r="Y12" s="35">
        <v>3.7999999999999999E-2</v>
      </c>
      <c r="Z12" s="35">
        <v>3.9399999999999998E-2</v>
      </c>
      <c r="AA12" s="35">
        <v>3.8699999999999998E-2</v>
      </c>
      <c r="AB12" s="35">
        <v>3.6200000000000003E-2</v>
      </c>
      <c r="AC12" s="35">
        <v>3.2500000000000001E-2</v>
      </c>
      <c r="AD12" s="35">
        <v>2.8199999999999999E-2</v>
      </c>
      <c r="AE12" s="35">
        <v>2.3400000000000001E-2</v>
      </c>
      <c r="AF12" s="35">
        <v>1.8200000000000001E-2</v>
      </c>
      <c r="AG12" s="35">
        <v>1.23E-2</v>
      </c>
      <c r="AH12" s="35">
        <v>5.5999999999999999E-3</v>
      </c>
      <c r="AI12" s="35">
        <v>-1.5E-3</v>
      </c>
      <c r="AJ12" s="35">
        <v>-7.7000000000000002E-3</v>
      </c>
      <c r="AK12" s="35">
        <v>-1.21E-2</v>
      </c>
      <c r="AL12" s="35">
        <v>-1.38E-2</v>
      </c>
      <c r="AM12" s="35">
        <v>-1.2999999999999999E-2</v>
      </c>
      <c r="AN12" s="35">
        <v>-1.01E-2</v>
      </c>
      <c r="AO12" s="35">
        <v>-6.1999999999999998E-3</v>
      </c>
      <c r="AP12" s="35">
        <v>-1.8E-3</v>
      </c>
      <c r="AQ12" s="35">
        <v>2.8E-3</v>
      </c>
      <c r="AR12" s="35">
        <v>8.0000000000000002E-3</v>
      </c>
      <c r="AS12" s="35">
        <v>1.38E-2</v>
      </c>
      <c r="AT12" s="35">
        <v>1.9800000000000002E-2</v>
      </c>
      <c r="AU12" s="35">
        <v>2.47E-2</v>
      </c>
      <c r="AV12" s="35">
        <v>2.6800000000000001E-2</v>
      </c>
      <c r="AW12" s="35">
        <v>2.5499999999999998E-2</v>
      </c>
      <c r="AX12" s="35">
        <v>2.1299999999999999E-2</v>
      </c>
      <c r="AY12" s="35">
        <v>1.5299999999999999E-2</v>
      </c>
      <c r="AZ12" s="35">
        <v>8.9999999999999993E-3</v>
      </c>
      <c r="BA12" s="35">
        <v>3.5000000000000001E-3</v>
      </c>
      <c r="BB12" s="35">
        <v>-5.0000000000000001E-4</v>
      </c>
      <c r="BC12" s="35">
        <v>-3.0999999999999999E-3</v>
      </c>
      <c r="BD12" s="35">
        <v>-4.1000000000000003E-3</v>
      </c>
      <c r="BE12" s="35">
        <v>-4.1000000000000003E-3</v>
      </c>
      <c r="BF12" s="35">
        <v>-3.5000000000000001E-3</v>
      </c>
      <c r="BG12" s="35">
        <v>-3.0999999999999999E-3</v>
      </c>
      <c r="BH12" s="35">
        <v>-3.3999999999999998E-3</v>
      </c>
      <c r="BI12" s="35">
        <v>-5.1000000000000004E-3</v>
      </c>
      <c r="BJ12" s="35">
        <v>-8.6999999999999994E-3</v>
      </c>
      <c r="BK12" s="35">
        <v>-1.46E-2</v>
      </c>
      <c r="BL12" s="35">
        <v>-2.3099999999999999E-2</v>
      </c>
      <c r="BM12" s="35">
        <v>-3.3799999999999997E-2</v>
      </c>
      <c r="BN12" s="35">
        <v>-4.5999999999999999E-2</v>
      </c>
      <c r="BO12" s="36">
        <v>-4.4299999999999999E-2</v>
      </c>
      <c r="BP12" s="36">
        <v>-4.0800000000000003E-2</v>
      </c>
      <c r="BQ12" s="36">
        <v>-3.5799999999999998E-2</v>
      </c>
      <c r="BR12" s="36">
        <v>-2.9899999999999999E-2</v>
      </c>
      <c r="BS12" s="36">
        <v>-2.35E-2</v>
      </c>
      <c r="BT12" s="36">
        <v>-1.7000000000000001E-2</v>
      </c>
      <c r="BU12" s="36">
        <v>-1.0999999999999999E-2</v>
      </c>
      <c r="BV12" s="36">
        <v>-5.7000000000000002E-3</v>
      </c>
      <c r="BW12" s="36">
        <v>-1.5E-3</v>
      </c>
      <c r="BX12" s="36">
        <v>1.1999999999999999E-3</v>
      </c>
      <c r="BY12" s="36">
        <v>2.5000000000000001E-3</v>
      </c>
      <c r="BZ12" s="36">
        <v>3.8E-3</v>
      </c>
      <c r="CA12" s="36">
        <v>5.0000000000000001E-3</v>
      </c>
      <c r="CB12" s="36">
        <v>6.1999999999999998E-3</v>
      </c>
      <c r="CC12" s="36">
        <v>7.1999999999999998E-3</v>
      </c>
      <c r="CD12" s="36">
        <v>8.2000000000000007E-3</v>
      </c>
      <c r="CE12" s="36">
        <v>8.8999999999999999E-3</v>
      </c>
      <c r="CF12" s="36">
        <v>9.4999999999999998E-3</v>
      </c>
      <c r="CG12" s="36">
        <v>9.9000000000000008E-3</v>
      </c>
      <c r="CH12" s="36">
        <v>0.01</v>
      </c>
    </row>
    <row r="13" spans="1:112">
      <c r="A13" s="30">
        <v>31</v>
      </c>
      <c r="B13" s="35">
        <v>6.6500000000000004E-2</v>
      </c>
      <c r="C13" s="35">
        <v>5.8099999999999999E-2</v>
      </c>
      <c r="D13" s="35">
        <v>4.9399999999999999E-2</v>
      </c>
      <c r="E13" s="35">
        <v>4.0500000000000001E-2</v>
      </c>
      <c r="F13" s="35">
        <v>3.1399999999999997E-2</v>
      </c>
      <c r="G13" s="35">
        <v>2.29E-2</v>
      </c>
      <c r="H13" s="35">
        <v>1.5699999999999999E-2</v>
      </c>
      <c r="I13" s="35">
        <v>1.01E-2</v>
      </c>
      <c r="J13" s="35">
        <v>5.8999999999999999E-3</v>
      </c>
      <c r="K13" s="35">
        <v>2.8E-3</v>
      </c>
      <c r="L13" s="35">
        <v>4.0000000000000002E-4</v>
      </c>
      <c r="M13" s="35">
        <v>-1.1999999999999999E-3</v>
      </c>
      <c r="N13" s="35">
        <v>-2E-3</v>
      </c>
      <c r="O13" s="35">
        <v>-1.9E-3</v>
      </c>
      <c r="P13" s="35">
        <v>-5.9999999999999995E-4</v>
      </c>
      <c r="Q13" s="35">
        <v>1.6999999999999999E-3</v>
      </c>
      <c r="R13" s="35">
        <v>4.7999999999999996E-3</v>
      </c>
      <c r="S13" s="35">
        <v>8.6E-3</v>
      </c>
      <c r="T13" s="35">
        <v>1.34E-2</v>
      </c>
      <c r="U13" s="35">
        <v>1.89E-2</v>
      </c>
      <c r="V13" s="35">
        <v>2.4899999999999999E-2</v>
      </c>
      <c r="W13" s="35">
        <v>3.09E-2</v>
      </c>
      <c r="X13" s="35">
        <v>3.6200000000000003E-2</v>
      </c>
      <c r="Y13" s="35">
        <v>0.04</v>
      </c>
      <c r="Z13" s="35">
        <v>4.1700000000000001E-2</v>
      </c>
      <c r="AA13" s="35">
        <v>4.1099999999999998E-2</v>
      </c>
      <c r="AB13" s="35">
        <v>3.8600000000000002E-2</v>
      </c>
      <c r="AC13" s="35">
        <v>3.4700000000000002E-2</v>
      </c>
      <c r="AD13" s="35">
        <v>2.9899999999999999E-2</v>
      </c>
      <c r="AE13" s="35">
        <v>2.46E-2</v>
      </c>
      <c r="AF13" s="35">
        <v>1.8700000000000001E-2</v>
      </c>
      <c r="AG13" s="35">
        <v>1.2200000000000001E-2</v>
      </c>
      <c r="AH13" s="35">
        <v>4.8999999999999998E-3</v>
      </c>
      <c r="AI13" s="35">
        <v>-2.3999999999999998E-3</v>
      </c>
      <c r="AJ13" s="35">
        <v>-8.6999999999999994E-3</v>
      </c>
      <c r="AK13" s="35">
        <v>-1.3100000000000001E-2</v>
      </c>
      <c r="AL13" s="35">
        <v>-1.49E-2</v>
      </c>
      <c r="AM13" s="35">
        <v>-1.43E-2</v>
      </c>
      <c r="AN13" s="35">
        <v>-1.18E-2</v>
      </c>
      <c r="AO13" s="35">
        <v>-8.2000000000000007E-3</v>
      </c>
      <c r="AP13" s="35">
        <v>-4.1000000000000003E-3</v>
      </c>
      <c r="AQ13" s="35">
        <v>5.0000000000000001E-4</v>
      </c>
      <c r="AR13" s="35">
        <v>5.7000000000000002E-3</v>
      </c>
      <c r="AS13" s="35">
        <v>1.17E-2</v>
      </c>
      <c r="AT13" s="35">
        <v>1.7999999999999999E-2</v>
      </c>
      <c r="AU13" s="35">
        <v>2.3199999999999998E-2</v>
      </c>
      <c r="AV13" s="35">
        <v>2.5899999999999999E-2</v>
      </c>
      <c r="AW13" s="35">
        <v>2.52E-2</v>
      </c>
      <c r="AX13" s="35">
        <v>2.18E-2</v>
      </c>
      <c r="AY13" s="35">
        <v>1.6500000000000001E-2</v>
      </c>
      <c r="AZ13" s="35">
        <v>1.09E-2</v>
      </c>
      <c r="BA13" s="35">
        <v>6.0000000000000001E-3</v>
      </c>
      <c r="BB13" s="35">
        <v>2.3E-3</v>
      </c>
      <c r="BC13" s="35">
        <v>-1E-4</v>
      </c>
      <c r="BD13" s="35">
        <v>-1.2999999999999999E-3</v>
      </c>
      <c r="BE13" s="35">
        <v>-1.6000000000000001E-3</v>
      </c>
      <c r="BF13" s="35">
        <v>-1.6000000000000001E-3</v>
      </c>
      <c r="BG13" s="35">
        <v>-1.9E-3</v>
      </c>
      <c r="BH13" s="35">
        <v>-3.0000000000000001E-3</v>
      </c>
      <c r="BI13" s="35">
        <v>-5.3E-3</v>
      </c>
      <c r="BJ13" s="35">
        <v>-9.2999999999999992E-3</v>
      </c>
      <c r="BK13" s="35">
        <v>-1.54E-2</v>
      </c>
      <c r="BL13" s="35">
        <v>-2.3900000000000001E-2</v>
      </c>
      <c r="BM13" s="35">
        <v>-3.4700000000000002E-2</v>
      </c>
      <c r="BN13" s="35">
        <v>-4.6800000000000001E-2</v>
      </c>
      <c r="BO13" s="36">
        <v>-4.5400000000000003E-2</v>
      </c>
      <c r="BP13" s="36">
        <v>-4.2000000000000003E-2</v>
      </c>
      <c r="BQ13" s="36">
        <v>-3.7100000000000001E-2</v>
      </c>
      <c r="BR13" s="36">
        <v>-3.1099999999999999E-2</v>
      </c>
      <c r="BS13" s="36">
        <v>-2.46E-2</v>
      </c>
      <c r="BT13" s="36">
        <v>-1.8100000000000002E-2</v>
      </c>
      <c r="BU13" s="36">
        <v>-1.1900000000000001E-2</v>
      </c>
      <c r="BV13" s="36">
        <v>-6.4000000000000003E-3</v>
      </c>
      <c r="BW13" s="36">
        <v>-2.0999999999999999E-3</v>
      </c>
      <c r="BX13" s="36">
        <v>6.9999999999999999E-4</v>
      </c>
      <c r="BY13" s="36">
        <v>2.5000000000000001E-3</v>
      </c>
      <c r="BZ13" s="36">
        <v>3.8E-3</v>
      </c>
      <c r="CA13" s="36">
        <v>5.0000000000000001E-3</v>
      </c>
      <c r="CB13" s="36">
        <v>6.1999999999999998E-3</v>
      </c>
      <c r="CC13" s="36">
        <v>7.1999999999999998E-3</v>
      </c>
      <c r="CD13" s="36">
        <v>8.2000000000000007E-3</v>
      </c>
      <c r="CE13" s="36">
        <v>8.8999999999999999E-3</v>
      </c>
      <c r="CF13" s="36">
        <v>9.4999999999999998E-3</v>
      </c>
      <c r="CG13" s="36">
        <v>9.9000000000000008E-3</v>
      </c>
      <c r="CH13" s="36">
        <v>0.01</v>
      </c>
    </row>
    <row r="14" spans="1:112">
      <c r="A14" s="30">
        <v>32</v>
      </c>
      <c r="B14" s="35">
        <v>6.4399999999999999E-2</v>
      </c>
      <c r="C14" s="35">
        <v>5.62E-2</v>
      </c>
      <c r="D14" s="35">
        <v>4.7899999999999998E-2</v>
      </c>
      <c r="E14" s="35">
        <v>3.9300000000000002E-2</v>
      </c>
      <c r="F14" s="35">
        <v>3.0599999999999999E-2</v>
      </c>
      <c r="G14" s="35">
        <v>2.2499999999999999E-2</v>
      </c>
      <c r="H14" s="35">
        <v>1.55E-2</v>
      </c>
      <c r="I14" s="35">
        <v>0.01</v>
      </c>
      <c r="J14" s="35">
        <v>5.7999999999999996E-3</v>
      </c>
      <c r="K14" s="35">
        <v>2.5000000000000001E-3</v>
      </c>
      <c r="L14" s="35">
        <v>-1E-4</v>
      </c>
      <c r="M14" s="35">
        <v>-1.9E-3</v>
      </c>
      <c r="N14" s="35">
        <v>-2.8999999999999998E-3</v>
      </c>
      <c r="O14" s="35">
        <v>-2.8E-3</v>
      </c>
      <c r="P14" s="35">
        <v>-1.4E-3</v>
      </c>
      <c r="Q14" s="35">
        <v>1E-3</v>
      </c>
      <c r="R14" s="35">
        <v>4.4000000000000003E-3</v>
      </c>
      <c r="S14" s="35">
        <v>8.6E-3</v>
      </c>
      <c r="T14" s="35">
        <v>1.3599999999999999E-2</v>
      </c>
      <c r="U14" s="35">
        <v>1.95E-2</v>
      </c>
      <c r="V14" s="35">
        <v>2.58E-2</v>
      </c>
      <c r="W14" s="35">
        <v>3.2099999999999997E-2</v>
      </c>
      <c r="X14" s="35">
        <v>3.7600000000000001E-2</v>
      </c>
      <c r="Y14" s="35">
        <v>4.1599999999999998E-2</v>
      </c>
      <c r="Z14" s="35">
        <v>4.3499999999999997E-2</v>
      </c>
      <c r="AA14" s="35">
        <v>4.2999999999999997E-2</v>
      </c>
      <c r="AB14" s="35">
        <v>4.0599999999999997E-2</v>
      </c>
      <c r="AC14" s="35">
        <v>3.6600000000000001E-2</v>
      </c>
      <c r="AD14" s="35">
        <v>3.1600000000000003E-2</v>
      </c>
      <c r="AE14" s="35">
        <v>2.5899999999999999E-2</v>
      </c>
      <c r="AF14" s="35">
        <v>1.9699999999999999E-2</v>
      </c>
      <c r="AG14" s="35">
        <v>1.2699999999999999E-2</v>
      </c>
      <c r="AH14" s="35">
        <v>5.1999999999999998E-3</v>
      </c>
      <c r="AI14" s="35">
        <v>-2.3E-3</v>
      </c>
      <c r="AJ14" s="35">
        <v>-8.6999999999999994E-3</v>
      </c>
      <c r="AK14" s="35">
        <v>-1.32E-2</v>
      </c>
      <c r="AL14" s="35">
        <v>-1.52E-2</v>
      </c>
      <c r="AM14" s="35">
        <v>-1.49E-2</v>
      </c>
      <c r="AN14" s="35">
        <v>-1.2999999999999999E-2</v>
      </c>
      <c r="AO14" s="35">
        <v>-9.9000000000000008E-3</v>
      </c>
      <c r="AP14" s="35">
        <v>-6.1999999999999998E-3</v>
      </c>
      <c r="AQ14" s="35">
        <v>-1.9E-3</v>
      </c>
      <c r="AR14" s="35">
        <v>3.0999999999999999E-3</v>
      </c>
      <c r="AS14" s="35">
        <v>9.1999999999999998E-3</v>
      </c>
      <c r="AT14" s="35">
        <v>1.5599999999999999E-2</v>
      </c>
      <c r="AU14" s="35">
        <v>2.1100000000000001E-2</v>
      </c>
      <c r="AV14" s="35">
        <v>2.4199999999999999E-2</v>
      </c>
      <c r="AW14" s="35">
        <v>2.41E-2</v>
      </c>
      <c r="AX14" s="35">
        <v>2.1399999999999999E-2</v>
      </c>
      <c r="AY14" s="35">
        <v>1.7000000000000001E-2</v>
      </c>
      <c r="AZ14" s="35">
        <v>1.2200000000000001E-2</v>
      </c>
      <c r="BA14" s="35">
        <v>8.0999999999999996E-3</v>
      </c>
      <c r="BB14" s="35">
        <v>5.0000000000000001E-3</v>
      </c>
      <c r="BC14" s="35">
        <v>3.0000000000000001E-3</v>
      </c>
      <c r="BD14" s="35">
        <v>1.8E-3</v>
      </c>
      <c r="BE14" s="35">
        <v>1.4E-3</v>
      </c>
      <c r="BF14" s="35">
        <v>8.9999999999999998E-4</v>
      </c>
      <c r="BG14" s="35">
        <v>0</v>
      </c>
      <c r="BH14" s="35">
        <v>-1.8E-3</v>
      </c>
      <c r="BI14" s="35">
        <v>-4.7999999999999996E-3</v>
      </c>
      <c r="BJ14" s="35">
        <v>-9.2999999999999992E-3</v>
      </c>
      <c r="BK14" s="35">
        <v>-1.5699999999999999E-2</v>
      </c>
      <c r="BL14" s="35">
        <v>-2.4299999999999999E-2</v>
      </c>
      <c r="BM14" s="35">
        <v>-3.5000000000000003E-2</v>
      </c>
      <c r="BN14" s="35">
        <v>-4.6899999999999997E-2</v>
      </c>
      <c r="BO14" s="36">
        <v>-4.58E-2</v>
      </c>
      <c r="BP14" s="36">
        <v>-4.2700000000000002E-2</v>
      </c>
      <c r="BQ14" s="36">
        <v>-3.7900000000000003E-2</v>
      </c>
      <c r="BR14" s="36">
        <v>-3.2099999999999997E-2</v>
      </c>
      <c r="BS14" s="36">
        <v>-2.5600000000000001E-2</v>
      </c>
      <c r="BT14" s="36">
        <v>-1.9E-2</v>
      </c>
      <c r="BU14" s="36">
        <v>-1.2699999999999999E-2</v>
      </c>
      <c r="BV14" s="36">
        <v>-7.1999999999999998E-3</v>
      </c>
      <c r="BW14" s="36">
        <v>-2.7000000000000001E-3</v>
      </c>
      <c r="BX14" s="36">
        <v>2.0000000000000001E-4</v>
      </c>
      <c r="BY14" s="36">
        <v>2.0999999999999999E-3</v>
      </c>
      <c r="BZ14" s="36">
        <v>3.8E-3</v>
      </c>
      <c r="CA14" s="36">
        <v>5.0000000000000001E-3</v>
      </c>
      <c r="CB14" s="36">
        <v>6.1999999999999998E-3</v>
      </c>
      <c r="CC14" s="36">
        <v>7.1999999999999998E-3</v>
      </c>
      <c r="CD14" s="36">
        <v>8.2000000000000007E-3</v>
      </c>
      <c r="CE14" s="36">
        <v>8.8999999999999999E-3</v>
      </c>
      <c r="CF14" s="36">
        <v>9.4999999999999998E-3</v>
      </c>
      <c r="CG14" s="36">
        <v>9.9000000000000008E-3</v>
      </c>
      <c r="CH14" s="36">
        <v>0.01</v>
      </c>
    </row>
    <row r="15" spans="1:112">
      <c r="A15" s="30">
        <v>33</v>
      </c>
      <c r="B15" s="35">
        <v>6.2E-2</v>
      </c>
      <c r="C15" s="35">
        <v>5.4300000000000001E-2</v>
      </c>
      <c r="D15" s="35">
        <v>4.65E-2</v>
      </c>
      <c r="E15" s="35">
        <v>3.8300000000000001E-2</v>
      </c>
      <c r="F15" s="35">
        <v>3.0099999999999998E-2</v>
      </c>
      <c r="G15" s="35">
        <v>2.23E-2</v>
      </c>
      <c r="H15" s="35">
        <v>1.5599999999999999E-2</v>
      </c>
      <c r="I15" s="35">
        <v>1.01E-2</v>
      </c>
      <c r="J15" s="35">
        <v>5.7999999999999996E-3</v>
      </c>
      <c r="K15" s="35">
        <v>2.2000000000000001E-3</v>
      </c>
      <c r="L15" s="35">
        <v>-5.9999999999999995E-4</v>
      </c>
      <c r="M15" s="35">
        <v>-2.7000000000000001E-3</v>
      </c>
      <c r="N15" s="35">
        <v>-3.8E-3</v>
      </c>
      <c r="O15" s="35">
        <v>-3.7000000000000002E-3</v>
      </c>
      <c r="P15" s="35">
        <v>-2.3E-3</v>
      </c>
      <c r="Q15" s="35">
        <v>2.0000000000000001E-4</v>
      </c>
      <c r="R15" s="35">
        <v>3.7000000000000002E-3</v>
      </c>
      <c r="S15" s="35">
        <v>8.0999999999999996E-3</v>
      </c>
      <c r="T15" s="35">
        <v>1.35E-2</v>
      </c>
      <c r="U15" s="35">
        <v>1.9699999999999999E-2</v>
      </c>
      <c r="V15" s="35">
        <v>2.63E-2</v>
      </c>
      <c r="W15" s="35">
        <v>3.2800000000000003E-2</v>
      </c>
      <c r="X15" s="35">
        <v>3.8600000000000002E-2</v>
      </c>
      <c r="Y15" s="35">
        <v>4.2799999999999998E-2</v>
      </c>
      <c r="Z15" s="35">
        <v>4.48E-2</v>
      </c>
      <c r="AA15" s="35">
        <v>4.4600000000000001E-2</v>
      </c>
      <c r="AB15" s="35">
        <v>4.2200000000000001E-2</v>
      </c>
      <c r="AC15" s="35">
        <v>3.8199999999999998E-2</v>
      </c>
      <c r="AD15" s="35">
        <v>3.32E-2</v>
      </c>
      <c r="AE15" s="35">
        <v>2.7400000000000001E-2</v>
      </c>
      <c r="AF15" s="35">
        <v>2.1000000000000001E-2</v>
      </c>
      <c r="AG15" s="35">
        <v>1.3899999999999999E-2</v>
      </c>
      <c r="AH15" s="35">
        <v>6.3E-3</v>
      </c>
      <c r="AI15" s="35">
        <v>-1.1999999999999999E-3</v>
      </c>
      <c r="AJ15" s="35">
        <v>-7.7000000000000002E-3</v>
      </c>
      <c r="AK15" s="35">
        <v>-1.23E-2</v>
      </c>
      <c r="AL15" s="35">
        <v>-1.47E-2</v>
      </c>
      <c r="AM15" s="35">
        <v>-1.4999999999999999E-2</v>
      </c>
      <c r="AN15" s="35">
        <v>-1.3599999999999999E-2</v>
      </c>
      <c r="AO15" s="35">
        <v>-1.1299999999999999E-2</v>
      </c>
      <c r="AP15" s="35">
        <v>-8.2000000000000007E-3</v>
      </c>
      <c r="AQ15" s="35">
        <v>-4.3E-3</v>
      </c>
      <c r="AR15" s="35">
        <v>5.9999999999999995E-4</v>
      </c>
      <c r="AS15" s="35">
        <v>6.4999999999999997E-3</v>
      </c>
      <c r="AT15" s="35">
        <v>1.29E-2</v>
      </c>
      <c r="AU15" s="35">
        <v>1.8499999999999999E-2</v>
      </c>
      <c r="AV15" s="35">
        <v>2.18E-2</v>
      </c>
      <c r="AW15" s="35">
        <v>2.2100000000000002E-2</v>
      </c>
      <c r="AX15" s="35">
        <v>0.02</v>
      </c>
      <c r="AY15" s="35">
        <v>1.6500000000000001E-2</v>
      </c>
      <c r="AZ15" s="35">
        <v>1.2800000000000001E-2</v>
      </c>
      <c r="BA15" s="35">
        <v>9.5999999999999992E-3</v>
      </c>
      <c r="BB15" s="35">
        <v>7.4000000000000003E-3</v>
      </c>
      <c r="BC15" s="35">
        <v>6.0000000000000001E-3</v>
      </c>
      <c r="BD15" s="35">
        <v>5.1999999999999998E-3</v>
      </c>
      <c r="BE15" s="35">
        <v>4.5999999999999999E-3</v>
      </c>
      <c r="BF15" s="35">
        <v>3.8999999999999998E-3</v>
      </c>
      <c r="BG15" s="35">
        <v>2.3999999999999998E-3</v>
      </c>
      <c r="BH15" s="35">
        <v>0</v>
      </c>
      <c r="BI15" s="35">
        <v>-3.5999999999999999E-3</v>
      </c>
      <c r="BJ15" s="35">
        <v>-8.6999999999999994E-3</v>
      </c>
      <c r="BK15" s="35">
        <v>-1.54E-2</v>
      </c>
      <c r="BL15" s="35">
        <v>-2.4199999999999999E-2</v>
      </c>
      <c r="BM15" s="35">
        <v>-3.4599999999999999E-2</v>
      </c>
      <c r="BN15" s="35">
        <v>-4.6199999999999998E-2</v>
      </c>
      <c r="BO15" s="36">
        <v>-4.5499999999999999E-2</v>
      </c>
      <c r="BP15" s="36">
        <v>-4.2799999999999998E-2</v>
      </c>
      <c r="BQ15" s="36">
        <v>-3.8300000000000001E-2</v>
      </c>
      <c r="BR15" s="36">
        <v>-3.27E-2</v>
      </c>
      <c r="BS15" s="36">
        <v>-2.63E-2</v>
      </c>
      <c r="BT15" s="36">
        <v>-1.9800000000000002E-2</v>
      </c>
      <c r="BU15" s="36">
        <v>-1.35E-2</v>
      </c>
      <c r="BV15" s="36">
        <v>-7.9000000000000008E-3</v>
      </c>
      <c r="BW15" s="36">
        <v>-3.3999999999999998E-3</v>
      </c>
      <c r="BX15" s="36">
        <v>-4.0000000000000002E-4</v>
      </c>
      <c r="BY15" s="36">
        <v>1.6000000000000001E-3</v>
      </c>
      <c r="BZ15" s="36">
        <v>3.3999999999999998E-3</v>
      </c>
      <c r="CA15" s="36">
        <v>5.0000000000000001E-3</v>
      </c>
      <c r="CB15" s="36">
        <v>6.1999999999999998E-3</v>
      </c>
      <c r="CC15" s="36">
        <v>7.1999999999999998E-3</v>
      </c>
      <c r="CD15" s="36">
        <v>8.2000000000000007E-3</v>
      </c>
      <c r="CE15" s="36">
        <v>8.8999999999999999E-3</v>
      </c>
      <c r="CF15" s="36">
        <v>9.4999999999999998E-3</v>
      </c>
      <c r="CG15" s="36">
        <v>9.9000000000000008E-3</v>
      </c>
      <c r="CH15" s="36">
        <v>0.01</v>
      </c>
    </row>
    <row r="16" spans="1:112">
      <c r="A16" s="30">
        <v>34</v>
      </c>
      <c r="B16" s="35">
        <v>5.96E-2</v>
      </c>
      <c r="C16" s="35">
        <v>5.2499999999999998E-2</v>
      </c>
      <c r="D16" s="35">
        <v>4.5100000000000001E-2</v>
      </c>
      <c r="E16" s="35">
        <v>3.7499999999999999E-2</v>
      </c>
      <c r="F16" s="35">
        <v>2.98E-2</v>
      </c>
      <c r="G16" s="35">
        <v>2.24E-2</v>
      </c>
      <c r="H16" s="35">
        <v>1.5800000000000002E-2</v>
      </c>
      <c r="I16" s="35">
        <v>1.04E-2</v>
      </c>
      <c r="J16" s="35">
        <v>5.7999999999999996E-3</v>
      </c>
      <c r="K16" s="35">
        <v>2E-3</v>
      </c>
      <c r="L16" s="35">
        <v>-1.1000000000000001E-3</v>
      </c>
      <c r="M16" s="35">
        <v>-3.3999999999999998E-3</v>
      </c>
      <c r="N16" s="35">
        <v>-4.5999999999999999E-3</v>
      </c>
      <c r="O16" s="35">
        <v>-4.4999999999999997E-3</v>
      </c>
      <c r="P16" s="35">
        <v>-3.2000000000000002E-3</v>
      </c>
      <c r="Q16" s="35">
        <v>-6.9999999999999999E-4</v>
      </c>
      <c r="R16" s="35">
        <v>2.8E-3</v>
      </c>
      <c r="S16" s="35">
        <v>7.4000000000000003E-3</v>
      </c>
      <c r="T16" s="35">
        <v>1.2999999999999999E-2</v>
      </c>
      <c r="U16" s="35">
        <v>1.95E-2</v>
      </c>
      <c r="V16" s="35">
        <v>2.64E-2</v>
      </c>
      <c r="W16" s="35">
        <v>3.3099999999999997E-2</v>
      </c>
      <c r="X16" s="35">
        <v>3.9100000000000003E-2</v>
      </c>
      <c r="Y16" s="35">
        <v>4.3499999999999997E-2</v>
      </c>
      <c r="Z16" s="35">
        <v>4.5699999999999998E-2</v>
      </c>
      <c r="AA16" s="35">
        <v>4.5600000000000002E-2</v>
      </c>
      <c r="AB16" s="35">
        <v>4.3400000000000001E-2</v>
      </c>
      <c r="AC16" s="35">
        <v>3.95E-2</v>
      </c>
      <c r="AD16" s="35">
        <v>3.4599999999999999E-2</v>
      </c>
      <c r="AE16" s="35">
        <v>2.8899999999999999E-2</v>
      </c>
      <c r="AF16" s="35">
        <v>2.2599999999999999E-2</v>
      </c>
      <c r="AG16" s="35">
        <v>1.5599999999999999E-2</v>
      </c>
      <c r="AH16" s="35">
        <v>8.0999999999999996E-3</v>
      </c>
      <c r="AI16" s="35">
        <v>6.9999999999999999E-4</v>
      </c>
      <c r="AJ16" s="35">
        <v>-5.7999999999999996E-3</v>
      </c>
      <c r="AK16" s="35">
        <v>-1.06E-2</v>
      </c>
      <c r="AL16" s="35">
        <v>-1.34E-2</v>
      </c>
      <c r="AM16" s="35">
        <v>-1.43E-2</v>
      </c>
      <c r="AN16" s="35">
        <v>-1.37E-2</v>
      </c>
      <c r="AO16" s="35">
        <v>-1.21E-2</v>
      </c>
      <c r="AP16" s="35">
        <v>-9.7000000000000003E-3</v>
      </c>
      <c r="AQ16" s="35">
        <v>-6.4000000000000003E-3</v>
      </c>
      <c r="AR16" s="35">
        <v>-2E-3</v>
      </c>
      <c r="AS16" s="35">
        <v>3.7000000000000002E-3</v>
      </c>
      <c r="AT16" s="35">
        <v>0.01</v>
      </c>
      <c r="AU16" s="35">
        <v>1.55E-2</v>
      </c>
      <c r="AV16" s="35">
        <v>1.8800000000000001E-2</v>
      </c>
      <c r="AW16" s="35">
        <v>1.9400000000000001E-2</v>
      </c>
      <c r="AX16" s="35">
        <v>1.7899999999999999E-2</v>
      </c>
      <c r="AY16" s="35">
        <v>1.52E-2</v>
      </c>
      <c r="AZ16" s="35">
        <v>1.2500000000000001E-2</v>
      </c>
      <c r="BA16" s="35">
        <v>1.0500000000000001E-2</v>
      </c>
      <c r="BB16" s="35">
        <v>9.2999999999999992E-3</v>
      </c>
      <c r="BC16" s="35">
        <v>8.6999999999999994E-3</v>
      </c>
      <c r="BD16" s="35">
        <v>8.3999999999999995E-3</v>
      </c>
      <c r="BE16" s="35">
        <v>8.0000000000000002E-3</v>
      </c>
      <c r="BF16" s="35">
        <v>7.1000000000000004E-3</v>
      </c>
      <c r="BG16" s="35">
        <v>5.3E-3</v>
      </c>
      <c r="BH16" s="35">
        <v>2.3E-3</v>
      </c>
      <c r="BI16" s="35">
        <v>-1.8E-3</v>
      </c>
      <c r="BJ16" s="35">
        <v>-7.4000000000000003E-3</v>
      </c>
      <c r="BK16" s="35">
        <v>-1.4500000000000001E-2</v>
      </c>
      <c r="BL16" s="35">
        <v>-2.3400000000000001E-2</v>
      </c>
      <c r="BM16" s="35">
        <v>-3.3599999999999998E-2</v>
      </c>
      <c r="BN16" s="35">
        <v>-4.4699999999999997E-2</v>
      </c>
      <c r="BO16" s="36">
        <v>-4.4400000000000002E-2</v>
      </c>
      <c r="BP16" s="36">
        <v>-4.2099999999999999E-2</v>
      </c>
      <c r="BQ16" s="36">
        <v>-3.8100000000000002E-2</v>
      </c>
      <c r="BR16" s="36">
        <v>-3.2800000000000003E-2</v>
      </c>
      <c r="BS16" s="36">
        <v>-2.6700000000000002E-2</v>
      </c>
      <c r="BT16" s="36">
        <v>-2.0299999999999999E-2</v>
      </c>
      <c r="BU16" s="36">
        <v>-1.41E-2</v>
      </c>
      <c r="BV16" s="36">
        <v>-8.5000000000000006E-3</v>
      </c>
      <c r="BW16" s="36">
        <v>-4.0000000000000001E-3</v>
      </c>
      <c r="BX16" s="36">
        <v>-1E-3</v>
      </c>
      <c r="BY16" s="36">
        <v>1.1999999999999999E-3</v>
      </c>
      <c r="BZ16" s="36">
        <v>3.0999999999999999E-3</v>
      </c>
      <c r="CA16" s="36">
        <v>4.7000000000000002E-3</v>
      </c>
      <c r="CB16" s="36">
        <v>6.1999999999999998E-3</v>
      </c>
      <c r="CC16" s="36">
        <v>7.1999999999999998E-3</v>
      </c>
      <c r="CD16" s="36">
        <v>8.2000000000000007E-3</v>
      </c>
      <c r="CE16" s="36">
        <v>8.8999999999999999E-3</v>
      </c>
      <c r="CF16" s="36">
        <v>9.4999999999999998E-3</v>
      </c>
      <c r="CG16" s="36">
        <v>9.9000000000000008E-3</v>
      </c>
      <c r="CH16" s="36">
        <v>0.01</v>
      </c>
    </row>
    <row r="17" spans="1:86">
      <c r="A17" s="30">
        <v>35</v>
      </c>
      <c r="B17" s="35">
        <v>5.7200000000000001E-2</v>
      </c>
      <c r="C17" s="35">
        <v>5.0599999999999999E-2</v>
      </c>
      <c r="D17" s="35">
        <v>4.3900000000000002E-2</v>
      </c>
      <c r="E17" s="35">
        <v>3.6900000000000002E-2</v>
      </c>
      <c r="F17" s="35">
        <v>2.9600000000000001E-2</v>
      </c>
      <c r="G17" s="35">
        <v>2.2599999999999999E-2</v>
      </c>
      <c r="H17" s="35">
        <v>1.6199999999999999E-2</v>
      </c>
      <c r="I17" s="35">
        <v>1.0699999999999999E-2</v>
      </c>
      <c r="J17" s="35">
        <v>5.8999999999999999E-3</v>
      </c>
      <c r="K17" s="35">
        <v>1.8E-3</v>
      </c>
      <c r="L17" s="35">
        <v>-1.5E-3</v>
      </c>
      <c r="M17" s="35">
        <v>-3.8999999999999998E-3</v>
      </c>
      <c r="N17" s="35">
        <v>-5.1999999999999998E-3</v>
      </c>
      <c r="O17" s="35">
        <v>-5.1999999999999998E-3</v>
      </c>
      <c r="P17" s="35">
        <v>-4.0000000000000001E-3</v>
      </c>
      <c r="Q17" s="35">
        <v>-1.6000000000000001E-3</v>
      </c>
      <c r="R17" s="35">
        <v>1.8E-3</v>
      </c>
      <c r="S17" s="35">
        <v>6.4000000000000003E-3</v>
      </c>
      <c r="T17" s="35">
        <v>1.2200000000000001E-2</v>
      </c>
      <c r="U17" s="35">
        <v>1.89E-2</v>
      </c>
      <c r="V17" s="35">
        <v>2.5999999999999999E-2</v>
      </c>
      <c r="W17" s="35">
        <v>3.3000000000000002E-2</v>
      </c>
      <c r="X17" s="35">
        <v>3.9100000000000003E-2</v>
      </c>
      <c r="Y17" s="35">
        <v>4.3700000000000003E-2</v>
      </c>
      <c r="Z17" s="35">
        <v>4.5999999999999999E-2</v>
      </c>
      <c r="AA17" s="35">
        <v>4.6100000000000002E-2</v>
      </c>
      <c r="AB17" s="35">
        <v>4.41E-2</v>
      </c>
      <c r="AC17" s="35">
        <v>4.0500000000000001E-2</v>
      </c>
      <c r="AD17" s="35">
        <v>3.5799999999999998E-2</v>
      </c>
      <c r="AE17" s="35">
        <v>3.04E-2</v>
      </c>
      <c r="AF17" s="35">
        <v>2.4299999999999999E-2</v>
      </c>
      <c r="AG17" s="35">
        <v>1.77E-2</v>
      </c>
      <c r="AH17" s="35">
        <v>1.0500000000000001E-2</v>
      </c>
      <c r="AI17" s="35">
        <v>3.3E-3</v>
      </c>
      <c r="AJ17" s="35">
        <v>-3.0999999999999999E-3</v>
      </c>
      <c r="AK17" s="35">
        <v>-8.0999999999999996E-3</v>
      </c>
      <c r="AL17" s="35">
        <v>-1.14E-2</v>
      </c>
      <c r="AM17" s="35">
        <v>-1.2800000000000001E-2</v>
      </c>
      <c r="AN17" s="35">
        <v>-1.2999999999999999E-2</v>
      </c>
      <c r="AO17" s="35">
        <v>-1.23E-2</v>
      </c>
      <c r="AP17" s="35">
        <v>-1.0800000000000001E-2</v>
      </c>
      <c r="AQ17" s="35">
        <v>-8.2000000000000007E-3</v>
      </c>
      <c r="AR17" s="35">
        <v>-4.1999999999999997E-3</v>
      </c>
      <c r="AS17" s="35">
        <v>1.1000000000000001E-3</v>
      </c>
      <c r="AT17" s="35">
        <v>7.0000000000000001E-3</v>
      </c>
      <c r="AU17" s="35">
        <v>1.23E-2</v>
      </c>
      <c r="AV17" s="35">
        <v>1.55E-2</v>
      </c>
      <c r="AW17" s="35">
        <v>1.6199999999999999E-2</v>
      </c>
      <c r="AX17" s="35">
        <v>1.5100000000000001E-2</v>
      </c>
      <c r="AY17" s="35">
        <v>1.32E-2</v>
      </c>
      <c r="AZ17" s="35">
        <v>1.15E-2</v>
      </c>
      <c r="BA17" s="35">
        <v>1.06E-2</v>
      </c>
      <c r="BB17" s="35">
        <v>1.06E-2</v>
      </c>
      <c r="BC17" s="35">
        <v>1.0999999999999999E-2</v>
      </c>
      <c r="BD17" s="35">
        <v>1.12E-2</v>
      </c>
      <c r="BE17" s="35">
        <v>1.12E-2</v>
      </c>
      <c r="BF17" s="35">
        <v>1.04E-2</v>
      </c>
      <c r="BG17" s="35">
        <v>8.3999999999999995E-3</v>
      </c>
      <c r="BH17" s="35">
        <v>5.1000000000000004E-3</v>
      </c>
      <c r="BI17" s="35">
        <v>5.0000000000000001E-4</v>
      </c>
      <c r="BJ17" s="35">
        <v>-5.5999999999999999E-3</v>
      </c>
      <c r="BK17" s="35">
        <v>-1.2999999999999999E-2</v>
      </c>
      <c r="BL17" s="35">
        <v>-2.1899999999999999E-2</v>
      </c>
      <c r="BM17" s="35">
        <v>-3.1899999999999998E-2</v>
      </c>
      <c r="BN17" s="35">
        <v>-4.24E-2</v>
      </c>
      <c r="BO17" s="36">
        <v>-4.2599999999999999E-2</v>
      </c>
      <c r="BP17" s="36">
        <v>-4.0800000000000003E-2</v>
      </c>
      <c r="BQ17" s="36">
        <v>-3.7199999999999997E-2</v>
      </c>
      <c r="BR17" s="36">
        <v>-3.2399999999999998E-2</v>
      </c>
      <c r="BS17" s="36">
        <v>-2.6700000000000002E-2</v>
      </c>
      <c r="BT17" s="36">
        <v>-2.06E-2</v>
      </c>
      <c r="BU17" s="36">
        <v>-1.46E-2</v>
      </c>
      <c r="BV17" s="36">
        <v>-9.1999999999999998E-3</v>
      </c>
      <c r="BW17" s="36">
        <v>-4.7000000000000002E-3</v>
      </c>
      <c r="BX17" s="36">
        <v>-1.5E-3</v>
      </c>
      <c r="BY17" s="36">
        <v>6.9999999999999999E-4</v>
      </c>
      <c r="BZ17" s="36">
        <v>2.7000000000000001E-3</v>
      </c>
      <c r="CA17" s="36">
        <v>4.4999999999999997E-3</v>
      </c>
      <c r="CB17" s="36">
        <v>6.0000000000000001E-3</v>
      </c>
      <c r="CC17" s="36">
        <v>7.1999999999999998E-3</v>
      </c>
      <c r="CD17" s="36">
        <v>8.2000000000000007E-3</v>
      </c>
      <c r="CE17" s="36">
        <v>8.8999999999999999E-3</v>
      </c>
      <c r="CF17" s="36">
        <v>9.4999999999999998E-3</v>
      </c>
      <c r="CG17" s="36">
        <v>9.9000000000000008E-3</v>
      </c>
      <c r="CH17" s="36">
        <v>0.01</v>
      </c>
    </row>
    <row r="18" spans="1:86">
      <c r="A18" s="30">
        <v>36</v>
      </c>
      <c r="B18" s="35">
        <v>5.4800000000000001E-2</v>
      </c>
      <c r="C18" s="35">
        <v>4.8899999999999999E-2</v>
      </c>
      <c r="D18" s="35">
        <v>4.2799999999999998E-2</v>
      </c>
      <c r="E18" s="35">
        <v>3.6299999999999999E-2</v>
      </c>
      <c r="F18" s="35">
        <v>2.9600000000000001E-2</v>
      </c>
      <c r="G18" s="35">
        <v>2.29E-2</v>
      </c>
      <c r="H18" s="35">
        <v>1.67E-2</v>
      </c>
      <c r="I18" s="35">
        <v>1.11E-2</v>
      </c>
      <c r="J18" s="35">
        <v>6.1999999999999998E-3</v>
      </c>
      <c r="K18" s="35">
        <v>1.8E-3</v>
      </c>
      <c r="L18" s="35">
        <v>-1.6999999999999999E-3</v>
      </c>
      <c r="M18" s="35">
        <v>-4.3E-3</v>
      </c>
      <c r="N18" s="35">
        <v>-5.5999999999999999E-3</v>
      </c>
      <c r="O18" s="35">
        <v>-5.7000000000000002E-3</v>
      </c>
      <c r="P18" s="35">
        <v>-4.5999999999999999E-3</v>
      </c>
      <c r="Q18" s="35">
        <v>-2.5000000000000001E-3</v>
      </c>
      <c r="R18" s="35">
        <v>6.9999999999999999E-4</v>
      </c>
      <c r="S18" s="35">
        <v>5.3E-3</v>
      </c>
      <c r="T18" s="35">
        <v>1.11E-2</v>
      </c>
      <c r="U18" s="35">
        <v>1.7999999999999999E-2</v>
      </c>
      <c r="V18" s="35">
        <v>2.53E-2</v>
      </c>
      <c r="W18" s="35">
        <v>3.2399999999999998E-2</v>
      </c>
      <c r="X18" s="35">
        <v>3.8699999999999998E-2</v>
      </c>
      <c r="Y18" s="35">
        <v>4.3299999999999998E-2</v>
      </c>
      <c r="Z18" s="35">
        <v>4.58E-2</v>
      </c>
      <c r="AA18" s="35">
        <v>4.6100000000000002E-2</v>
      </c>
      <c r="AB18" s="35">
        <v>4.4299999999999999E-2</v>
      </c>
      <c r="AC18" s="35">
        <v>4.1099999999999998E-2</v>
      </c>
      <c r="AD18" s="35">
        <v>3.6799999999999999E-2</v>
      </c>
      <c r="AE18" s="35">
        <v>3.1699999999999999E-2</v>
      </c>
      <c r="AF18" s="35">
        <v>2.6100000000000002E-2</v>
      </c>
      <c r="AG18" s="35">
        <v>1.9900000000000001E-2</v>
      </c>
      <c r="AH18" s="35">
        <v>1.3100000000000001E-2</v>
      </c>
      <c r="AI18" s="35">
        <v>6.3E-3</v>
      </c>
      <c r="AJ18" s="35">
        <v>0</v>
      </c>
      <c r="AK18" s="35">
        <v>-5.0000000000000001E-3</v>
      </c>
      <c r="AL18" s="35">
        <v>-8.6999999999999994E-3</v>
      </c>
      <c r="AM18" s="35">
        <v>-1.0699999999999999E-2</v>
      </c>
      <c r="AN18" s="35">
        <v>-1.1599999999999999E-2</v>
      </c>
      <c r="AO18" s="35">
        <v>-1.1900000000000001E-2</v>
      </c>
      <c r="AP18" s="35">
        <v>-1.12E-2</v>
      </c>
      <c r="AQ18" s="35">
        <v>-9.4000000000000004E-3</v>
      </c>
      <c r="AR18" s="35">
        <v>-6.1000000000000004E-3</v>
      </c>
      <c r="AS18" s="35">
        <v>-1.4E-3</v>
      </c>
      <c r="AT18" s="35">
        <v>4.0000000000000001E-3</v>
      </c>
      <c r="AU18" s="35">
        <v>8.8999999999999999E-3</v>
      </c>
      <c r="AV18" s="35">
        <v>1.1900000000000001E-2</v>
      </c>
      <c r="AW18" s="35">
        <v>1.26E-2</v>
      </c>
      <c r="AX18" s="35">
        <v>1.18E-2</v>
      </c>
      <c r="AY18" s="35">
        <v>1.0500000000000001E-2</v>
      </c>
      <c r="AZ18" s="35">
        <v>9.7000000000000003E-3</v>
      </c>
      <c r="BA18" s="35">
        <v>0.01</v>
      </c>
      <c r="BB18" s="35">
        <v>1.11E-2</v>
      </c>
      <c r="BC18" s="35">
        <v>1.2500000000000001E-2</v>
      </c>
      <c r="BD18" s="35">
        <v>1.35E-2</v>
      </c>
      <c r="BE18" s="35">
        <v>1.4E-2</v>
      </c>
      <c r="BF18" s="35">
        <v>1.34E-2</v>
      </c>
      <c r="BG18" s="35">
        <v>1.15E-2</v>
      </c>
      <c r="BH18" s="35">
        <v>8.0999999999999996E-3</v>
      </c>
      <c r="BI18" s="35">
        <v>3.0999999999999999E-3</v>
      </c>
      <c r="BJ18" s="35">
        <v>-3.2000000000000002E-3</v>
      </c>
      <c r="BK18" s="35">
        <v>-1.09E-2</v>
      </c>
      <c r="BL18" s="35">
        <v>-1.9800000000000002E-2</v>
      </c>
      <c r="BM18" s="35">
        <v>-2.9399999999999999E-2</v>
      </c>
      <c r="BN18" s="35">
        <v>-3.9399999999999998E-2</v>
      </c>
      <c r="BO18" s="36">
        <v>-0.04</v>
      </c>
      <c r="BP18" s="36">
        <v>-3.8699999999999998E-2</v>
      </c>
      <c r="BQ18" s="36">
        <v>-3.5700000000000003E-2</v>
      </c>
      <c r="BR18" s="36">
        <v>-3.15E-2</v>
      </c>
      <c r="BS18" s="36">
        <v>-2.63E-2</v>
      </c>
      <c r="BT18" s="36">
        <v>-2.06E-2</v>
      </c>
      <c r="BU18" s="36">
        <v>-1.4999999999999999E-2</v>
      </c>
      <c r="BV18" s="36">
        <v>-9.7000000000000003E-3</v>
      </c>
      <c r="BW18" s="36">
        <v>-5.3E-3</v>
      </c>
      <c r="BX18" s="36">
        <v>-2.0999999999999999E-3</v>
      </c>
      <c r="BY18" s="36">
        <v>2.0000000000000001E-4</v>
      </c>
      <c r="BZ18" s="36">
        <v>2.3E-3</v>
      </c>
      <c r="CA18" s="36">
        <v>4.1000000000000003E-3</v>
      </c>
      <c r="CB18" s="36">
        <v>5.7999999999999996E-3</v>
      </c>
      <c r="CC18" s="36">
        <v>7.1000000000000004E-3</v>
      </c>
      <c r="CD18" s="36">
        <v>8.2000000000000007E-3</v>
      </c>
      <c r="CE18" s="36">
        <v>8.8999999999999999E-3</v>
      </c>
      <c r="CF18" s="36">
        <v>9.4999999999999998E-3</v>
      </c>
      <c r="CG18" s="36">
        <v>9.9000000000000008E-3</v>
      </c>
      <c r="CH18" s="36">
        <v>0.01</v>
      </c>
    </row>
    <row r="19" spans="1:86">
      <c r="A19" s="30">
        <v>37</v>
      </c>
      <c r="B19" s="35">
        <v>5.2600000000000001E-2</v>
      </c>
      <c r="C19" s="35">
        <v>4.7300000000000002E-2</v>
      </c>
      <c r="D19" s="35">
        <v>4.1799999999999997E-2</v>
      </c>
      <c r="E19" s="35">
        <v>3.5900000000000001E-2</v>
      </c>
      <c r="F19" s="35">
        <v>2.9600000000000001E-2</v>
      </c>
      <c r="G19" s="35">
        <v>2.3300000000000001E-2</v>
      </c>
      <c r="H19" s="35">
        <v>1.72E-2</v>
      </c>
      <c r="I19" s="35">
        <v>1.1599999999999999E-2</v>
      </c>
      <c r="J19" s="35">
        <v>6.4999999999999997E-3</v>
      </c>
      <c r="K19" s="35">
        <v>1.9E-3</v>
      </c>
      <c r="L19" s="35">
        <v>-1.8E-3</v>
      </c>
      <c r="M19" s="35">
        <v>-4.4000000000000003E-3</v>
      </c>
      <c r="N19" s="35">
        <v>-5.7999999999999996E-3</v>
      </c>
      <c r="O19" s="35">
        <v>-6.0000000000000001E-3</v>
      </c>
      <c r="P19" s="35">
        <v>-5.1000000000000004E-3</v>
      </c>
      <c r="Q19" s="35">
        <v>-3.2000000000000002E-3</v>
      </c>
      <c r="R19" s="35">
        <v>-2.0000000000000001E-4</v>
      </c>
      <c r="S19" s="35">
        <v>4.1999999999999997E-3</v>
      </c>
      <c r="T19" s="35">
        <v>0.01</v>
      </c>
      <c r="U19" s="35">
        <v>1.6899999999999998E-2</v>
      </c>
      <c r="V19" s="35">
        <v>2.4299999999999999E-2</v>
      </c>
      <c r="W19" s="35">
        <v>3.15E-2</v>
      </c>
      <c r="X19" s="35">
        <v>3.78E-2</v>
      </c>
      <c r="Y19" s="35">
        <v>4.2500000000000003E-2</v>
      </c>
      <c r="Z19" s="35">
        <v>4.5199999999999997E-2</v>
      </c>
      <c r="AA19" s="35">
        <v>4.5699999999999998E-2</v>
      </c>
      <c r="AB19" s="35">
        <v>4.4299999999999999E-2</v>
      </c>
      <c r="AC19" s="35">
        <v>4.1399999999999999E-2</v>
      </c>
      <c r="AD19" s="35">
        <v>3.7499999999999999E-2</v>
      </c>
      <c r="AE19" s="35">
        <v>3.3000000000000002E-2</v>
      </c>
      <c r="AF19" s="35">
        <v>2.7799999999999998E-2</v>
      </c>
      <c r="AG19" s="35">
        <v>2.1999999999999999E-2</v>
      </c>
      <c r="AH19" s="35">
        <v>1.5699999999999999E-2</v>
      </c>
      <c r="AI19" s="35">
        <v>9.2999999999999992E-3</v>
      </c>
      <c r="AJ19" s="35">
        <v>3.3999999999999998E-3</v>
      </c>
      <c r="AK19" s="35">
        <v>-1.6000000000000001E-3</v>
      </c>
      <c r="AL19" s="35">
        <v>-5.4999999999999997E-3</v>
      </c>
      <c r="AM19" s="35">
        <v>-8.0000000000000002E-3</v>
      </c>
      <c r="AN19" s="35">
        <v>-9.5999999999999992E-3</v>
      </c>
      <c r="AO19" s="35">
        <v>-1.0699999999999999E-2</v>
      </c>
      <c r="AP19" s="35">
        <v>-1.0999999999999999E-2</v>
      </c>
      <c r="AQ19" s="35">
        <v>-0.01</v>
      </c>
      <c r="AR19" s="35">
        <v>-7.4999999999999997E-3</v>
      </c>
      <c r="AS19" s="35">
        <v>-3.5000000000000001E-3</v>
      </c>
      <c r="AT19" s="35">
        <v>1.2999999999999999E-3</v>
      </c>
      <c r="AU19" s="35">
        <v>5.5999999999999999E-3</v>
      </c>
      <c r="AV19" s="35">
        <v>8.2000000000000007E-3</v>
      </c>
      <c r="AW19" s="35">
        <v>8.8999999999999999E-3</v>
      </c>
      <c r="AX19" s="35">
        <v>8.3000000000000001E-3</v>
      </c>
      <c r="AY19" s="35">
        <v>7.4999999999999997E-3</v>
      </c>
      <c r="AZ19" s="35">
        <v>7.4999999999999997E-3</v>
      </c>
      <c r="BA19" s="35">
        <v>8.6999999999999994E-3</v>
      </c>
      <c r="BB19" s="35">
        <v>1.0800000000000001E-2</v>
      </c>
      <c r="BC19" s="35">
        <v>1.32E-2</v>
      </c>
      <c r="BD19" s="35">
        <v>1.5100000000000001E-2</v>
      </c>
      <c r="BE19" s="35">
        <v>1.6199999999999999E-2</v>
      </c>
      <c r="BF19" s="35">
        <v>1.61E-2</v>
      </c>
      <c r="BG19" s="35">
        <v>1.44E-2</v>
      </c>
      <c r="BH19" s="35">
        <v>1.11E-2</v>
      </c>
      <c r="BI19" s="35">
        <v>6.1000000000000004E-3</v>
      </c>
      <c r="BJ19" s="35">
        <v>-4.0000000000000002E-4</v>
      </c>
      <c r="BK19" s="35">
        <v>-8.2000000000000007E-3</v>
      </c>
      <c r="BL19" s="35">
        <v>-1.7000000000000001E-2</v>
      </c>
      <c r="BM19" s="35">
        <v>-2.63E-2</v>
      </c>
      <c r="BN19" s="35">
        <v>-3.5700000000000003E-2</v>
      </c>
      <c r="BO19" s="36">
        <v>-3.6700000000000003E-2</v>
      </c>
      <c r="BP19" s="36">
        <v>-3.5999999999999997E-2</v>
      </c>
      <c r="BQ19" s="36">
        <v>-3.3599999999999998E-2</v>
      </c>
      <c r="BR19" s="36">
        <v>-0.03</v>
      </c>
      <c r="BS19" s="36">
        <v>-2.5399999999999999E-2</v>
      </c>
      <c r="BT19" s="36">
        <v>-2.0299999999999999E-2</v>
      </c>
      <c r="BU19" s="36">
        <v>-1.4999999999999999E-2</v>
      </c>
      <c r="BV19" s="36">
        <v>-1.01E-2</v>
      </c>
      <c r="BW19" s="36">
        <v>-5.7999999999999996E-3</v>
      </c>
      <c r="BX19" s="36">
        <v>-2.7000000000000001E-3</v>
      </c>
      <c r="BY19" s="36">
        <v>-2.9999999999999997E-4</v>
      </c>
      <c r="BZ19" s="36">
        <v>1.9E-3</v>
      </c>
      <c r="CA19" s="36">
        <v>3.8E-3</v>
      </c>
      <c r="CB19" s="36">
        <v>5.4999999999999997E-3</v>
      </c>
      <c r="CC19" s="36">
        <v>6.8999999999999999E-3</v>
      </c>
      <c r="CD19" s="36">
        <v>8.0999999999999996E-3</v>
      </c>
      <c r="CE19" s="36">
        <v>8.8999999999999999E-3</v>
      </c>
      <c r="CF19" s="36">
        <v>9.4999999999999998E-3</v>
      </c>
      <c r="CG19" s="36">
        <v>9.9000000000000008E-3</v>
      </c>
      <c r="CH19" s="36">
        <v>0.01</v>
      </c>
    </row>
    <row r="20" spans="1:86">
      <c r="A20" s="30">
        <v>38</v>
      </c>
      <c r="B20" s="35">
        <v>5.0599999999999999E-2</v>
      </c>
      <c r="C20" s="35">
        <v>4.58E-2</v>
      </c>
      <c r="D20" s="35">
        <v>4.0800000000000003E-2</v>
      </c>
      <c r="E20" s="35">
        <v>3.5400000000000001E-2</v>
      </c>
      <c r="F20" s="35">
        <v>2.9499999999999998E-2</v>
      </c>
      <c r="G20" s="35">
        <v>2.35E-2</v>
      </c>
      <c r="H20" s="35">
        <v>1.7600000000000001E-2</v>
      </c>
      <c r="I20" s="35">
        <v>1.2E-2</v>
      </c>
      <c r="J20" s="35">
        <v>6.7999999999999996E-3</v>
      </c>
      <c r="K20" s="35">
        <v>2.2000000000000001E-3</v>
      </c>
      <c r="L20" s="35">
        <v>-1.6000000000000001E-3</v>
      </c>
      <c r="M20" s="35">
        <v>-4.3E-3</v>
      </c>
      <c r="N20" s="35">
        <v>-5.7999999999999996E-3</v>
      </c>
      <c r="O20" s="35">
        <v>-6.1999999999999998E-3</v>
      </c>
      <c r="P20" s="35">
        <v>-5.4999999999999997E-3</v>
      </c>
      <c r="Q20" s="35">
        <v>-3.8999999999999998E-3</v>
      </c>
      <c r="R20" s="35">
        <v>-1E-3</v>
      </c>
      <c r="S20" s="35">
        <v>3.2000000000000002E-3</v>
      </c>
      <c r="T20" s="35">
        <v>8.8999999999999999E-3</v>
      </c>
      <c r="U20" s="35">
        <v>1.5699999999999999E-2</v>
      </c>
      <c r="V20" s="35">
        <v>2.3099999999999999E-2</v>
      </c>
      <c r="W20" s="35">
        <v>3.0200000000000001E-2</v>
      </c>
      <c r="X20" s="35">
        <v>3.6499999999999998E-2</v>
      </c>
      <c r="Y20" s="35">
        <v>4.1300000000000003E-2</v>
      </c>
      <c r="Z20" s="35">
        <v>4.41E-2</v>
      </c>
      <c r="AA20" s="35">
        <v>4.4900000000000002E-2</v>
      </c>
      <c r="AB20" s="35">
        <v>4.3799999999999999E-2</v>
      </c>
      <c r="AC20" s="35">
        <v>4.1399999999999999E-2</v>
      </c>
      <c r="AD20" s="35">
        <v>3.7999999999999999E-2</v>
      </c>
      <c r="AE20" s="35">
        <v>3.39E-2</v>
      </c>
      <c r="AF20" s="35">
        <v>2.92E-2</v>
      </c>
      <c r="AG20" s="35">
        <v>2.4E-2</v>
      </c>
      <c r="AH20" s="35">
        <v>1.8200000000000001E-2</v>
      </c>
      <c r="AI20" s="35">
        <v>1.23E-2</v>
      </c>
      <c r="AJ20" s="35">
        <v>6.7999999999999996E-3</v>
      </c>
      <c r="AK20" s="35">
        <v>2E-3</v>
      </c>
      <c r="AL20" s="35">
        <v>-1.9E-3</v>
      </c>
      <c r="AM20" s="35">
        <v>-4.8999999999999998E-3</v>
      </c>
      <c r="AN20" s="35">
        <v>-7.1000000000000004E-3</v>
      </c>
      <c r="AO20" s="35">
        <v>-8.8999999999999999E-3</v>
      </c>
      <c r="AP20" s="35">
        <v>-0.01</v>
      </c>
      <c r="AQ20" s="35">
        <v>-9.9000000000000008E-3</v>
      </c>
      <c r="AR20" s="35">
        <v>-8.3000000000000001E-3</v>
      </c>
      <c r="AS20" s="35">
        <v>-5.1000000000000004E-3</v>
      </c>
      <c r="AT20" s="35">
        <v>-1.1000000000000001E-3</v>
      </c>
      <c r="AU20" s="35">
        <v>2.5000000000000001E-3</v>
      </c>
      <c r="AV20" s="35">
        <v>4.7000000000000002E-3</v>
      </c>
      <c r="AW20" s="35">
        <v>5.1999999999999998E-3</v>
      </c>
      <c r="AX20" s="35">
        <v>4.7000000000000002E-3</v>
      </c>
      <c r="AY20" s="35">
        <v>4.3E-3</v>
      </c>
      <c r="AZ20" s="35">
        <v>4.7999999999999996E-3</v>
      </c>
      <c r="BA20" s="35">
        <v>6.7000000000000002E-3</v>
      </c>
      <c r="BB20" s="35">
        <v>9.7000000000000003E-3</v>
      </c>
      <c r="BC20" s="35">
        <v>1.2999999999999999E-2</v>
      </c>
      <c r="BD20" s="35">
        <v>1.5800000000000002E-2</v>
      </c>
      <c r="BE20" s="35">
        <v>1.77E-2</v>
      </c>
      <c r="BF20" s="35">
        <v>1.8200000000000001E-2</v>
      </c>
      <c r="BG20" s="35">
        <v>1.7000000000000001E-2</v>
      </c>
      <c r="BH20" s="35">
        <v>1.3899999999999999E-2</v>
      </c>
      <c r="BI20" s="35">
        <v>8.9999999999999993E-3</v>
      </c>
      <c r="BJ20" s="35">
        <v>2.5999999999999999E-3</v>
      </c>
      <c r="BK20" s="35">
        <v>-5.1999999999999998E-3</v>
      </c>
      <c r="BL20" s="35">
        <v>-1.38E-2</v>
      </c>
      <c r="BM20" s="35">
        <v>-2.2700000000000001E-2</v>
      </c>
      <c r="BN20" s="35">
        <v>-3.1600000000000003E-2</v>
      </c>
      <c r="BO20" s="36">
        <v>-3.2899999999999999E-2</v>
      </c>
      <c r="BP20" s="36">
        <v>-3.2599999999999997E-2</v>
      </c>
      <c r="BQ20" s="36">
        <v>-3.09E-2</v>
      </c>
      <c r="BR20" s="36">
        <v>-2.8000000000000001E-2</v>
      </c>
      <c r="BS20" s="36">
        <v>-2.41E-2</v>
      </c>
      <c r="BT20" s="36">
        <v>-1.9599999999999999E-2</v>
      </c>
      <c r="BU20" s="36">
        <v>-1.49E-2</v>
      </c>
      <c r="BV20" s="36">
        <v>-1.03E-2</v>
      </c>
      <c r="BW20" s="36">
        <v>-6.3E-3</v>
      </c>
      <c r="BX20" s="36">
        <v>-3.2000000000000002E-3</v>
      </c>
      <c r="BY20" s="36">
        <v>-8.0000000000000004E-4</v>
      </c>
      <c r="BZ20" s="36">
        <v>1.5E-3</v>
      </c>
      <c r="CA20" s="36">
        <v>3.5000000000000001E-3</v>
      </c>
      <c r="CB20" s="36">
        <v>5.3E-3</v>
      </c>
      <c r="CC20" s="36">
        <v>6.7999999999999996E-3</v>
      </c>
      <c r="CD20" s="36">
        <v>8.0000000000000002E-3</v>
      </c>
      <c r="CE20" s="36">
        <v>8.8999999999999999E-3</v>
      </c>
      <c r="CF20" s="36">
        <v>9.4999999999999998E-3</v>
      </c>
      <c r="CG20" s="36">
        <v>9.9000000000000008E-3</v>
      </c>
      <c r="CH20" s="36">
        <v>0.01</v>
      </c>
    </row>
    <row r="21" spans="1:86">
      <c r="A21" s="30">
        <v>39</v>
      </c>
      <c r="B21" s="35">
        <v>4.8899999999999999E-2</v>
      </c>
      <c r="C21" s="35">
        <v>4.4400000000000002E-2</v>
      </c>
      <c r="D21" s="35">
        <v>3.9800000000000002E-2</v>
      </c>
      <c r="E21" s="35">
        <v>3.4799999999999998E-2</v>
      </c>
      <c r="F21" s="35">
        <v>2.9399999999999999E-2</v>
      </c>
      <c r="G21" s="35">
        <v>2.3599999999999999E-2</v>
      </c>
      <c r="H21" s="35">
        <v>1.7899999999999999E-2</v>
      </c>
      <c r="I21" s="35">
        <v>1.24E-2</v>
      </c>
      <c r="J21" s="35">
        <v>7.1999999999999998E-3</v>
      </c>
      <c r="K21" s="35">
        <v>2.5999999999999999E-3</v>
      </c>
      <c r="L21" s="35">
        <v>-1.1999999999999999E-3</v>
      </c>
      <c r="M21" s="35">
        <v>-4.0000000000000001E-3</v>
      </c>
      <c r="N21" s="35">
        <v>-5.7000000000000002E-3</v>
      </c>
      <c r="O21" s="35">
        <v>-6.1999999999999998E-3</v>
      </c>
      <c r="P21" s="35">
        <v>-5.7999999999999996E-3</v>
      </c>
      <c r="Q21" s="35">
        <v>-4.3E-3</v>
      </c>
      <c r="R21" s="35">
        <v>-1.6999999999999999E-3</v>
      </c>
      <c r="S21" s="35">
        <v>2.3999999999999998E-3</v>
      </c>
      <c r="T21" s="35">
        <v>7.9000000000000008E-3</v>
      </c>
      <c r="U21" s="35">
        <v>1.4500000000000001E-2</v>
      </c>
      <c r="V21" s="35">
        <v>2.1700000000000001E-2</v>
      </c>
      <c r="W21" s="35">
        <v>2.8799999999999999E-2</v>
      </c>
      <c r="X21" s="35">
        <v>3.5000000000000003E-2</v>
      </c>
      <c r="Y21" s="35">
        <v>3.9800000000000002E-2</v>
      </c>
      <c r="Z21" s="35">
        <v>4.2799999999999998E-2</v>
      </c>
      <c r="AA21" s="35">
        <v>4.3799999999999999E-2</v>
      </c>
      <c r="AB21" s="35">
        <v>4.3200000000000002E-2</v>
      </c>
      <c r="AC21" s="35">
        <v>4.1200000000000001E-2</v>
      </c>
      <c r="AD21" s="35">
        <v>3.8300000000000001E-2</v>
      </c>
      <c r="AE21" s="35">
        <v>3.4599999999999999E-2</v>
      </c>
      <c r="AF21" s="35">
        <v>3.04E-2</v>
      </c>
      <c r="AG21" s="35">
        <v>2.5600000000000001E-2</v>
      </c>
      <c r="AH21" s="35">
        <v>2.0299999999999999E-2</v>
      </c>
      <c r="AI21" s="35">
        <v>1.4999999999999999E-2</v>
      </c>
      <c r="AJ21" s="35">
        <v>0.01</v>
      </c>
      <c r="AK21" s="35">
        <v>5.4999999999999997E-3</v>
      </c>
      <c r="AL21" s="35">
        <v>1.6999999999999999E-3</v>
      </c>
      <c r="AM21" s="35">
        <v>-1.5E-3</v>
      </c>
      <c r="AN21" s="35">
        <v>-4.1999999999999997E-3</v>
      </c>
      <c r="AO21" s="35">
        <v>-6.4999999999999997E-3</v>
      </c>
      <c r="AP21" s="35">
        <v>-8.3000000000000001E-3</v>
      </c>
      <c r="AQ21" s="35">
        <v>-9.1000000000000004E-3</v>
      </c>
      <c r="AR21" s="35">
        <v>-8.3000000000000001E-3</v>
      </c>
      <c r="AS21" s="35">
        <v>-6.1000000000000004E-3</v>
      </c>
      <c r="AT21" s="35">
        <v>-3.0000000000000001E-3</v>
      </c>
      <c r="AU21" s="35">
        <v>-1E-4</v>
      </c>
      <c r="AV21" s="35">
        <v>1.6000000000000001E-3</v>
      </c>
      <c r="AW21" s="35">
        <v>1.9E-3</v>
      </c>
      <c r="AX21" s="35">
        <v>1.2999999999999999E-3</v>
      </c>
      <c r="AY21" s="35">
        <v>1E-3</v>
      </c>
      <c r="AZ21" s="35">
        <v>1.8E-3</v>
      </c>
      <c r="BA21" s="35">
        <v>4.3E-3</v>
      </c>
      <c r="BB21" s="35">
        <v>8.0000000000000002E-3</v>
      </c>
      <c r="BC21" s="35">
        <v>1.21E-2</v>
      </c>
      <c r="BD21" s="35">
        <v>1.5699999999999999E-2</v>
      </c>
      <c r="BE21" s="35">
        <v>1.83E-2</v>
      </c>
      <c r="BF21" s="35">
        <v>1.9599999999999999E-2</v>
      </c>
      <c r="BG21" s="35">
        <v>1.89E-2</v>
      </c>
      <c r="BH21" s="35">
        <v>1.6299999999999999E-2</v>
      </c>
      <c r="BI21" s="35">
        <v>1.18E-2</v>
      </c>
      <c r="BJ21" s="35">
        <v>5.5999999999999999E-3</v>
      </c>
      <c r="BK21" s="35">
        <v>-1.9E-3</v>
      </c>
      <c r="BL21" s="35">
        <v>-1.0200000000000001E-2</v>
      </c>
      <c r="BM21" s="35">
        <v>-1.8599999999999998E-2</v>
      </c>
      <c r="BN21" s="35">
        <v>-2.7E-2</v>
      </c>
      <c r="BO21" s="36">
        <v>-2.86E-2</v>
      </c>
      <c r="BP21" s="36">
        <v>-2.8799999999999999E-2</v>
      </c>
      <c r="BQ21" s="36">
        <v>-2.7699999999999999E-2</v>
      </c>
      <c r="BR21" s="36">
        <v>-2.5499999999999998E-2</v>
      </c>
      <c r="BS21" s="36">
        <v>-2.23E-2</v>
      </c>
      <c r="BT21" s="36">
        <v>-1.8499999999999999E-2</v>
      </c>
      <c r="BU21" s="36">
        <v>-1.44E-2</v>
      </c>
      <c r="BV21" s="36">
        <v>-1.03E-2</v>
      </c>
      <c r="BW21" s="36">
        <v>-6.6E-3</v>
      </c>
      <c r="BX21" s="36">
        <v>-3.7000000000000002E-3</v>
      </c>
      <c r="BY21" s="36">
        <v>-1.1999999999999999E-3</v>
      </c>
      <c r="BZ21" s="36">
        <v>1.1000000000000001E-3</v>
      </c>
      <c r="CA21" s="36">
        <v>3.2000000000000002E-3</v>
      </c>
      <c r="CB21" s="36">
        <v>5.0000000000000001E-3</v>
      </c>
      <c r="CC21" s="36">
        <v>6.6E-3</v>
      </c>
      <c r="CD21" s="36">
        <v>7.7999999999999996E-3</v>
      </c>
      <c r="CE21" s="36">
        <v>8.8000000000000005E-3</v>
      </c>
      <c r="CF21" s="36">
        <v>9.4999999999999998E-3</v>
      </c>
      <c r="CG21" s="36">
        <v>9.9000000000000008E-3</v>
      </c>
      <c r="CH21" s="36">
        <v>0.01</v>
      </c>
    </row>
    <row r="22" spans="1:86">
      <c r="A22" s="30">
        <v>40</v>
      </c>
      <c r="B22" s="35">
        <v>4.7500000000000001E-2</v>
      </c>
      <c r="C22" s="35">
        <v>4.3299999999999998E-2</v>
      </c>
      <c r="D22" s="35">
        <v>3.8899999999999997E-2</v>
      </c>
      <c r="E22" s="35">
        <v>3.4099999999999998E-2</v>
      </c>
      <c r="F22" s="35">
        <v>2.9000000000000001E-2</v>
      </c>
      <c r="G22" s="35">
        <v>2.3599999999999999E-2</v>
      </c>
      <c r="H22" s="35">
        <v>1.7999999999999999E-2</v>
      </c>
      <c r="I22" s="35">
        <v>1.26E-2</v>
      </c>
      <c r="J22" s="35">
        <v>7.6E-3</v>
      </c>
      <c r="K22" s="35">
        <v>3.0000000000000001E-3</v>
      </c>
      <c r="L22" s="35">
        <v>-8.0000000000000004E-4</v>
      </c>
      <c r="M22" s="35">
        <v>-3.5999999999999999E-3</v>
      </c>
      <c r="N22" s="35">
        <v>-5.4000000000000003E-3</v>
      </c>
      <c r="O22" s="35">
        <v>-6.1999999999999998E-3</v>
      </c>
      <c r="P22" s="35">
        <v>-5.8999999999999999E-3</v>
      </c>
      <c r="Q22" s="35">
        <v>-4.4999999999999997E-3</v>
      </c>
      <c r="R22" s="35">
        <v>-2.0999999999999999E-3</v>
      </c>
      <c r="S22" s="35">
        <v>1.6999999999999999E-3</v>
      </c>
      <c r="T22" s="35">
        <v>7.0000000000000001E-3</v>
      </c>
      <c r="U22" s="35">
        <v>1.34E-2</v>
      </c>
      <c r="V22" s="35">
        <v>2.0400000000000001E-2</v>
      </c>
      <c r="W22" s="35">
        <v>2.7199999999999998E-2</v>
      </c>
      <c r="X22" s="35">
        <v>3.3399999999999999E-2</v>
      </c>
      <c r="Y22" s="35">
        <v>3.8199999999999998E-2</v>
      </c>
      <c r="Z22" s="35">
        <v>4.1300000000000003E-2</v>
      </c>
      <c r="AA22" s="35">
        <v>4.2599999999999999E-2</v>
      </c>
      <c r="AB22" s="35">
        <v>4.2200000000000001E-2</v>
      </c>
      <c r="AC22" s="35">
        <v>4.07E-2</v>
      </c>
      <c r="AD22" s="35">
        <v>3.8199999999999998E-2</v>
      </c>
      <c r="AE22" s="35">
        <v>3.49E-2</v>
      </c>
      <c r="AF22" s="35">
        <v>3.1099999999999999E-2</v>
      </c>
      <c r="AG22" s="35">
        <v>2.6700000000000002E-2</v>
      </c>
      <c r="AH22" s="35">
        <v>2.1999999999999999E-2</v>
      </c>
      <c r="AI22" s="35">
        <v>1.7299999999999999E-2</v>
      </c>
      <c r="AJ22" s="35">
        <v>1.2800000000000001E-2</v>
      </c>
      <c r="AK22" s="35">
        <v>8.6999999999999994E-3</v>
      </c>
      <c r="AL22" s="35">
        <v>5.1000000000000004E-3</v>
      </c>
      <c r="AM22" s="35">
        <v>1.8E-3</v>
      </c>
      <c r="AN22" s="35">
        <v>-1.1000000000000001E-3</v>
      </c>
      <c r="AO22" s="35">
        <v>-3.8E-3</v>
      </c>
      <c r="AP22" s="35">
        <v>-6.1999999999999998E-3</v>
      </c>
      <c r="AQ22" s="35">
        <v>-7.6E-3</v>
      </c>
      <c r="AR22" s="35">
        <v>-7.6E-3</v>
      </c>
      <c r="AS22" s="35">
        <v>-6.3E-3</v>
      </c>
      <c r="AT22" s="35">
        <v>-4.1000000000000003E-3</v>
      </c>
      <c r="AU22" s="35">
        <v>-2E-3</v>
      </c>
      <c r="AV22" s="35">
        <v>-8.9999999999999998E-4</v>
      </c>
      <c r="AW22" s="35">
        <v>-1E-3</v>
      </c>
      <c r="AX22" s="35">
        <v>-1.8E-3</v>
      </c>
      <c r="AY22" s="35">
        <v>-2.0999999999999999E-3</v>
      </c>
      <c r="AZ22" s="35">
        <v>-1.1999999999999999E-3</v>
      </c>
      <c r="BA22" s="35">
        <v>1.6000000000000001E-3</v>
      </c>
      <c r="BB22" s="35">
        <v>5.7000000000000002E-3</v>
      </c>
      <c r="BC22" s="35">
        <v>1.04E-2</v>
      </c>
      <c r="BD22" s="35">
        <v>1.47E-2</v>
      </c>
      <c r="BE22" s="35">
        <v>1.8200000000000001E-2</v>
      </c>
      <c r="BF22" s="35">
        <v>2.01E-2</v>
      </c>
      <c r="BG22" s="35">
        <v>2.0199999999999999E-2</v>
      </c>
      <c r="BH22" s="35">
        <v>1.8200000000000001E-2</v>
      </c>
      <c r="BI22" s="35">
        <v>1.43E-2</v>
      </c>
      <c r="BJ22" s="35">
        <v>8.5000000000000006E-3</v>
      </c>
      <c r="BK22" s="35">
        <v>1.4E-3</v>
      </c>
      <c r="BL22" s="35">
        <v>-6.4000000000000003E-3</v>
      </c>
      <c r="BM22" s="35">
        <v>-1.44E-2</v>
      </c>
      <c r="BN22" s="35">
        <v>-2.2200000000000001E-2</v>
      </c>
      <c r="BO22" s="36">
        <v>-2.4E-2</v>
      </c>
      <c r="BP22" s="36">
        <v>-2.46E-2</v>
      </c>
      <c r="BQ22" s="36">
        <v>-2.41E-2</v>
      </c>
      <c r="BR22" s="36">
        <v>-2.2499999999999999E-2</v>
      </c>
      <c r="BS22" s="36">
        <v>-2.01E-2</v>
      </c>
      <c r="BT22" s="36">
        <v>-1.7100000000000001E-2</v>
      </c>
      <c r="BU22" s="36">
        <v>-1.3599999999999999E-2</v>
      </c>
      <c r="BV22" s="36">
        <v>-1.01E-2</v>
      </c>
      <c r="BW22" s="36">
        <v>-6.7999999999999996E-3</v>
      </c>
      <c r="BX22" s="36">
        <v>-4.0000000000000001E-3</v>
      </c>
      <c r="BY22" s="36">
        <v>-1.6000000000000001E-3</v>
      </c>
      <c r="BZ22" s="36">
        <v>6.9999999999999999E-4</v>
      </c>
      <c r="CA22" s="36">
        <v>2.8999999999999998E-3</v>
      </c>
      <c r="CB22" s="36">
        <v>4.7999999999999996E-3</v>
      </c>
      <c r="CC22" s="36">
        <v>6.4000000000000003E-3</v>
      </c>
      <c r="CD22" s="36">
        <v>7.7000000000000002E-3</v>
      </c>
      <c r="CE22" s="36">
        <v>8.6999999999999994E-3</v>
      </c>
      <c r="CF22" s="36">
        <v>9.4000000000000004E-3</v>
      </c>
      <c r="CG22" s="36">
        <v>9.9000000000000008E-3</v>
      </c>
      <c r="CH22" s="36">
        <v>0.01</v>
      </c>
    </row>
    <row r="23" spans="1:86">
      <c r="A23" s="30">
        <v>41</v>
      </c>
      <c r="B23" s="35">
        <v>4.6399999999999997E-2</v>
      </c>
      <c r="C23" s="35">
        <v>4.2200000000000001E-2</v>
      </c>
      <c r="D23" s="35">
        <v>3.7999999999999999E-2</v>
      </c>
      <c r="E23" s="35">
        <v>3.3399999999999999E-2</v>
      </c>
      <c r="F23" s="35">
        <v>2.8500000000000001E-2</v>
      </c>
      <c r="G23" s="35">
        <v>2.3199999999999998E-2</v>
      </c>
      <c r="H23" s="35">
        <v>1.7899999999999999E-2</v>
      </c>
      <c r="I23" s="35">
        <v>1.2699999999999999E-2</v>
      </c>
      <c r="J23" s="35">
        <v>7.7999999999999996E-3</v>
      </c>
      <c r="K23" s="35">
        <v>3.3999999999999998E-3</v>
      </c>
      <c r="L23" s="35">
        <v>-2.9999999999999997E-4</v>
      </c>
      <c r="M23" s="35">
        <v>-3.2000000000000002E-3</v>
      </c>
      <c r="N23" s="35">
        <v>-5.1000000000000004E-3</v>
      </c>
      <c r="O23" s="35">
        <v>-6.0000000000000001E-3</v>
      </c>
      <c r="P23" s="35">
        <v>-5.7999999999999996E-3</v>
      </c>
      <c r="Q23" s="35">
        <v>-4.5999999999999999E-3</v>
      </c>
      <c r="R23" s="35">
        <v>-2.3E-3</v>
      </c>
      <c r="S23" s="35">
        <v>1.2999999999999999E-3</v>
      </c>
      <c r="T23" s="35">
        <v>6.4000000000000003E-3</v>
      </c>
      <c r="U23" s="35">
        <v>1.2500000000000001E-2</v>
      </c>
      <c r="V23" s="35">
        <v>1.9099999999999999E-2</v>
      </c>
      <c r="W23" s="35">
        <v>2.5700000000000001E-2</v>
      </c>
      <c r="X23" s="35">
        <v>3.1699999999999999E-2</v>
      </c>
      <c r="Y23" s="35">
        <v>3.6499999999999998E-2</v>
      </c>
      <c r="Z23" s="35">
        <v>3.9699999999999999E-2</v>
      </c>
      <c r="AA23" s="35">
        <v>4.1200000000000001E-2</v>
      </c>
      <c r="AB23" s="35">
        <v>4.1099999999999998E-2</v>
      </c>
      <c r="AC23" s="35">
        <v>3.9899999999999998E-2</v>
      </c>
      <c r="AD23" s="35">
        <v>3.7699999999999997E-2</v>
      </c>
      <c r="AE23" s="35">
        <v>3.4799999999999998E-2</v>
      </c>
      <c r="AF23" s="35">
        <v>3.1300000000000001E-2</v>
      </c>
      <c r="AG23" s="35">
        <v>2.7400000000000001E-2</v>
      </c>
      <c r="AH23" s="35">
        <v>2.3199999999999998E-2</v>
      </c>
      <c r="AI23" s="35">
        <v>1.9099999999999999E-2</v>
      </c>
      <c r="AJ23" s="35">
        <v>1.5100000000000001E-2</v>
      </c>
      <c r="AK23" s="35">
        <v>1.15E-2</v>
      </c>
      <c r="AL23" s="35">
        <v>8.2000000000000007E-3</v>
      </c>
      <c r="AM23" s="35">
        <v>5.0000000000000001E-3</v>
      </c>
      <c r="AN23" s="35">
        <v>1.9E-3</v>
      </c>
      <c r="AO23" s="35">
        <v>-1E-3</v>
      </c>
      <c r="AP23" s="35">
        <v>-3.7000000000000002E-3</v>
      </c>
      <c r="AQ23" s="35">
        <v>-5.5999999999999999E-3</v>
      </c>
      <c r="AR23" s="35">
        <v>-6.1999999999999998E-3</v>
      </c>
      <c r="AS23" s="35">
        <v>-5.7000000000000002E-3</v>
      </c>
      <c r="AT23" s="35">
        <v>-4.3E-3</v>
      </c>
      <c r="AU23" s="35">
        <v>-3.0000000000000001E-3</v>
      </c>
      <c r="AV23" s="35">
        <v>-2.5999999999999999E-3</v>
      </c>
      <c r="AW23" s="35">
        <v>-3.2000000000000002E-3</v>
      </c>
      <c r="AX23" s="35">
        <v>-4.3E-3</v>
      </c>
      <c r="AY23" s="35">
        <v>-4.8999999999999998E-3</v>
      </c>
      <c r="AZ23" s="35">
        <v>-4.0000000000000001E-3</v>
      </c>
      <c r="BA23" s="35">
        <v>-1.2999999999999999E-3</v>
      </c>
      <c r="BB23" s="35">
        <v>3.0999999999999999E-3</v>
      </c>
      <c r="BC23" s="35">
        <v>8.2000000000000007E-3</v>
      </c>
      <c r="BD23" s="35">
        <v>1.3100000000000001E-2</v>
      </c>
      <c r="BE23" s="35">
        <v>1.72E-2</v>
      </c>
      <c r="BF23" s="35">
        <v>1.9900000000000001E-2</v>
      </c>
      <c r="BG23" s="35">
        <v>2.07E-2</v>
      </c>
      <c r="BH23" s="35">
        <v>1.9400000000000001E-2</v>
      </c>
      <c r="BI23" s="35">
        <v>1.6199999999999999E-2</v>
      </c>
      <c r="BJ23" s="35">
        <v>1.0999999999999999E-2</v>
      </c>
      <c r="BK23" s="35">
        <v>4.5999999999999999E-3</v>
      </c>
      <c r="BL23" s="35">
        <v>-2.5999999999999999E-3</v>
      </c>
      <c r="BM23" s="35">
        <v>-0.01</v>
      </c>
      <c r="BN23" s="35">
        <v>-1.7299999999999999E-2</v>
      </c>
      <c r="BO23" s="36">
        <v>-1.9199999999999998E-2</v>
      </c>
      <c r="BP23" s="36">
        <v>-2.0199999999999999E-2</v>
      </c>
      <c r="BQ23" s="36">
        <v>-2.0199999999999999E-2</v>
      </c>
      <c r="BR23" s="36">
        <v>-1.9300000000000001E-2</v>
      </c>
      <c r="BS23" s="36">
        <v>-1.77E-2</v>
      </c>
      <c r="BT23" s="36">
        <v>-1.5299999999999999E-2</v>
      </c>
      <c r="BU23" s="36">
        <v>-1.26E-2</v>
      </c>
      <c r="BV23" s="36">
        <v>-9.5999999999999992E-3</v>
      </c>
      <c r="BW23" s="36">
        <v>-6.7000000000000002E-3</v>
      </c>
      <c r="BX23" s="36">
        <v>-4.1999999999999997E-3</v>
      </c>
      <c r="BY23" s="36">
        <v>-1.9E-3</v>
      </c>
      <c r="BZ23" s="36">
        <v>4.0000000000000002E-4</v>
      </c>
      <c r="CA23" s="36">
        <v>2.5999999999999999E-3</v>
      </c>
      <c r="CB23" s="36">
        <v>4.4999999999999997E-3</v>
      </c>
      <c r="CC23" s="36">
        <v>6.1999999999999998E-3</v>
      </c>
      <c r="CD23" s="36">
        <v>7.6E-3</v>
      </c>
      <c r="CE23" s="36">
        <v>8.6999999999999994E-3</v>
      </c>
      <c r="CF23" s="36">
        <v>9.4000000000000004E-3</v>
      </c>
      <c r="CG23" s="36">
        <v>9.9000000000000008E-3</v>
      </c>
      <c r="CH23" s="36">
        <v>0.01</v>
      </c>
    </row>
    <row r="24" spans="1:86">
      <c r="A24" s="30">
        <v>42</v>
      </c>
      <c r="B24" s="35">
        <v>4.5499999999999999E-2</v>
      </c>
      <c r="C24" s="35">
        <v>4.1399999999999999E-2</v>
      </c>
      <c r="D24" s="35">
        <v>3.7100000000000001E-2</v>
      </c>
      <c r="E24" s="35">
        <v>3.2599999999999997E-2</v>
      </c>
      <c r="F24" s="35">
        <v>2.7799999999999998E-2</v>
      </c>
      <c r="G24" s="35">
        <v>2.2700000000000001E-2</v>
      </c>
      <c r="H24" s="35">
        <v>1.77E-2</v>
      </c>
      <c r="I24" s="35">
        <v>1.2699999999999999E-2</v>
      </c>
      <c r="J24" s="35">
        <v>8.0000000000000002E-3</v>
      </c>
      <c r="K24" s="35">
        <v>3.7000000000000002E-3</v>
      </c>
      <c r="L24" s="35">
        <v>1E-4</v>
      </c>
      <c r="M24" s="35">
        <v>-2.7000000000000001E-3</v>
      </c>
      <c r="N24" s="35">
        <v>-4.7000000000000002E-3</v>
      </c>
      <c r="O24" s="35">
        <v>-5.7000000000000002E-3</v>
      </c>
      <c r="P24" s="35">
        <v>-5.7000000000000002E-3</v>
      </c>
      <c r="Q24" s="35">
        <v>-4.4999999999999997E-3</v>
      </c>
      <c r="R24" s="35">
        <v>-2.3E-3</v>
      </c>
      <c r="S24" s="35">
        <v>1.1999999999999999E-3</v>
      </c>
      <c r="T24" s="35">
        <v>6.0000000000000001E-3</v>
      </c>
      <c r="U24" s="35">
        <v>1.17E-2</v>
      </c>
      <c r="V24" s="35">
        <v>1.7999999999999999E-2</v>
      </c>
      <c r="W24" s="35">
        <v>2.4400000000000002E-2</v>
      </c>
      <c r="X24" s="35">
        <v>3.0200000000000001E-2</v>
      </c>
      <c r="Y24" s="35">
        <v>3.49E-2</v>
      </c>
      <c r="Z24" s="35">
        <v>3.8100000000000002E-2</v>
      </c>
      <c r="AA24" s="35">
        <v>3.9699999999999999E-2</v>
      </c>
      <c r="AB24" s="35">
        <v>3.9800000000000002E-2</v>
      </c>
      <c r="AC24" s="35">
        <v>3.8800000000000001E-2</v>
      </c>
      <c r="AD24" s="35">
        <v>3.6900000000000002E-2</v>
      </c>
      <c r="AE24" s="35">
        <v>3.4299999999999997E-2</v>
      </c>
      <c r="AF24" s="35">
        <v>3.1099999999999999E-2</v>
      </c>
      <c r="AG24" s="35">
        <v>2.76E-2</v>
      </c>
      <c r="AH24" s="35">
        <v>2.4E-2</v>
      </c>
      <c r="AI24" s="35">
        <v>2.0299999999999999E-2</v>
      </c>
      <c r="AJ24" s="35">
        <v>1.6899999999999998E-2</v>
      </c>
      <c r="AK24" s="35">
        <v>1.38E-2</v>
      </c>
      <c r="AL24" s="35">
        <v>1.0800000000000001E-2</v>
      </c>
      <c r="AM24" s="35">
        <v>7.7000000000000002E-3</v>
      </c>
      <c r="AN24" s="35">
        <v>4.7000000000000002E-3</v>
      </c>
      <c r="AO24" s="35">
        <v>1.8E-3</v>
      </c>
      <c r="AP24" s="35">
        <v>-1E-3</v>
      </c>
      <c r="AQ24" s="35">
        <v>-3.2000000000000002E-3</v>
      </c>
      <c r="AR24" s="35">
        <v>-4.3E-3</v>
      </c>
      <c r="AS24" s="35">
        <v>-4.3E-3</v>
      </c>
      <c r="AT24" s="35">
        <v>-3.7000000000000002E-3</v>
      </c>
      <c r="AU24" s="35">
        <v>-3.0999999999999999E-3</v>
      </c>
      <c r="AV24" s="35">
        <v>-3.3999999999999998E-3</v>
      </c>
      <c r="AW24" s="35">
        <v>-4.5999999999999999E-3</v>
      </c>
      <c r="AX24" s="35">
        <v>-6.1999999999999998E-3</v>
      </c>
      <c r="AY24" s="35">
        <v>-7.1999999999999998E-3</v>
      </c>
      <c r="AZ24" s="35">
        <v>-6.6E-3</v>
      </c>
      <c r="BA24" s="35">
        <v>-4.0000000000000001E-3</v>
      </c>
      <c r="BB24" s="35">
        <v>2.9999999999999997E-4</v>
      </c>
      <c r="BC24" s="35">
        <v>5.5999999999999999E-3</v>
      </c>
      <c r="BD24" s="35">
        <v>1.09E-2</v>
      </c>
      <c r="BE24" s="35">
        <v>1.55E-2</v>
      </c>
      <c r="BF24" s="35">
        <v>1.8800000000000001E-2</v>
      </c>
      <c r="BG24" s="35">
        <v>2.0299999999999999E-2</v>
      </c>
      <c r="BH24" s="35">
        <v>1.9800000000000002E-2</v>
      </c>
      <c r="BI24" s="35">
        <v>1.7399999999999999E-2</v>
      </c>
      <c r="BJ24" s="35">
        <v>1.2999999999999999E-2</v>
      </c>
      <c r="BK24" s="35">
        <v>7.3000000000000001E-3</v>
      </c>
      <c r="BL24" s="35">
        <v>8.0000000000000004E-4</v>
      </c>
      <c r="BM24" s="35">
        <v>-5.8999999999999999E-3</v>
      </c>
      <c r="BN24" s="35">
        <v>-1.2500000000000001E-2</v>
      </c>
      <c r="BO24" s="36">
        <v>-1.4500000000000001E-2</v>
      </c>
      <c r="BP24" s="36">
        <v>-1.5699999999999999E-2</v>
      </c>
      <c r="BQ24" s="36">
        <v>-1.6199999999999999E-2</v>
      </c>
      <c r="BR24" s="36">
        <v>-1.5900000000000001E-2</v>
      </c>
      <c r="BS24" s="36">
        <v>-1.49E-2</v>
      </c>
      <c r="BT24" s="36">
        <v>-1.3299999999999999E-2</v>
      </c>
      <c r="BU24" s="36">
        <v>-1.12E-2</v>
      </c>
      <c r="BV24" s="36">
        <v>-8.8999999999999999E-3</v>
      </c>
      <c r="BW24" s="36">
        <v>-6.4999999999999997E-3</v>
      </c>
      <c r="BX24" s="36">
        <v>-4.1999999999999997E-3</v>
      </c>
      <c r="BY24" s="36">
        <v>-2.0999999999999999E-3</v>
      </c>
      <c r="BZ24" s="36">
        <v>1E-4</v>
      </c>
      <c r="CA24" s="36">
        <v>2.3E-3</v>
      </c>
      <c r="CB24" s="36">
        <v>4.3E-3</v>
      </c>
      <c r="CC24" s="36">
        <v>6.0000000000000001E-3</v>
      </c>
      <c r="CD24" s="36">
        <v>7.4999999999999997E-3</v>
      </c>
      <c r="CE24" s="36">
        <v>8.6E-3</v>
      </c>
      <c r="CF24" s="36">
        <v>9.4000000000000004E-3</v>
      </c>
      <c r="CG24" s="36">
        <v>9.7999999999999997E-3</v>
      </c>
      <c r="CH24" s="36">
        <v>0.01</v>
      </c>
    </row>
    <row r="25" spans="1:86">
      <c r="A25" s="30">
        <v>43</v>
      </c>
      <c r="B25" s="35">
        <v>4.4699999999999997E-2</v>
      </c>
      <c r="C25" s="35">
        <v>4.0500000000000001E-2</v>
      </c>
      <c r="D25" s="35">
        <v>3.6200000000000003E-2</v>
      </c>
      <c r="E25" s="35">
        <v>3.1800000000000002E-2</v>
      </c>
      <c r="F25" s="35">
        <v>2.7E-2</v>
      </c>
      <c r="G25" s="35">
        <v>2.2100000000000002E-2</v>
      </c>
      <c r="H25" s="35">
        <v>1.72E-2</v>
      </c>
      <c r="I25" s="35">
        <v>1.2500000000000001E-2</v>
      </c>
      <c r="J25" s="35">
        <v>8.0999999999999996E-3</v>
      </c>
      <c r="K25" s="35">
        <v>4.0000000000000001E-3</v>
      </c>
      <c r="L25" s="35">
        <v>5.0000000000000001E-4</v>
      </c>
      <c r="M25" s="35">
        <v>-2.3E-3</v>
      </c>
      <c r="N25" s="35">
        <v>-4.3E-3</v>
      </c>
      <c r="O25" s="35">
        <v>-5.4000000000000003E-3</v>
      </c>
      <c r="P25" s="35">
        <v>-5.4000000000000003E-3</v>
      </c>
      <c r="Q25" s="35">
        <v>-4.3E-3</v>
      </c>
      <c r="R25" s="35">
        <v>-2.0999999999999999E-3</v>
      </c>
      <c r="S25" s="35">
        <v>1.2999999999999999E-3</v>
      </c>
      <c r="T25" s="35">
        <v>5.7999999999999996E-3</v>
      </c>
      <c r="U25" s="35">
        <v>1.1299999999999999E-2</v>
      </c>
      <c r="V25" s="35">
        <v>1.72E-2</v>
      </c>
      <c r="W25" s="35">
        <v>2.3199999999999998E-2</v>
      </c>
      <c r="X25" s="35">
        <v>2.8799999999999999E-2</v>
      </c>
      <c r="Y25" s="35">
        <v>3.3300000000000003E-2</v>
      </c>
      <c r="Z25" s="35">
        <v>3.6499999999999998E-2</v>
      </c>
      <c r="AA25" s="35">
        <v>3.8100000000000002E-2</v>
      </c>
      <c r="AB25" s="35">
        <v>3.8399999999999997E-2</v>
      </c>
      <c r="AC25" s="35">
        <v>3.7499999999999999E-2</v>
      </c>
      <c r="AD25" s="35">
        <v>3.5700000000000003E-2</v>
      </c>
      <c r="AE25" s="35">
        <v>3.3300000000000003E-2</v>
      </c>
      <c r="AF25" s="35">
        <v>3.0499999999999999E-2</v>
      </c>
      <c r="AG25" s="35">
        <v>2.7400000000000001E-2</v>
      </c>
      <c r="AH25" s="35">
        <v>2.4199999999999999E-2</v>
      </c>
      <c r="AI25" s="35">
        <v>2.1100000000000001E-2</v>
      </c>
      <c r="AJ25" s="35">
        <v>1.8200000000000001E-2</v>
      </c>
      <c r="AK25" s="35">
        <v>1.54E-2</v>
      </c>
      <c r="AL25" s="35">
        <v>1.2800000000000001E-2</v>
      </c>
      <c r="AM25" s="35">
        <v>0.01</v>
      </c>
      <c r="AN25" s="35">
        <v>7.1999999999999998E-3</v>
      </c>
      <c r="AO25" s="35">
        <v>4.4000000000000003E-3</v>
      </c>
      <c r="AP25" s="35">
        <v>1.6999999999999999E-3</v>
      </c>
      <c r="AQ25" s="35">
        <v>-5.0000000000000001E-4</v>
      </c>
      <c r="AR25" s="35">
        <v>-1.8E-3</v>
      </c>
      <c r="AS25" s="35">
        <v>-2.2000000000000001E-3</v>
      </c>
      <c r="AT25" s="35">
        <v>-2.2000000000000001E-3</v>
      </c>
      <c r="AU25" s="35">
        <v>-2.3E-3</v>
      </c>
      <c r="AV25" s="35">
        <v>-3.3E-3</v>
      </c>
      <c r="AW25" s="35">
        <v>-5.1999999999999998E-3</v>
      </c>
      <c r="AX25" s="35">
        <v>-7.4000000000000003E-3</v>
      </c>
      <c r="AY25" s="35">
        <v>-8.8000000000000005E-3</v>
      </c>
      <c r="AZ25" s="35">
        <v>-8.6999999999999994E-3</v>
      </c>
      <c r="BA25" s="35">
        <v>-6.4999999999999997E-3</v>
      </c>
      <c r="BB25" s="35">
        <v>-2.3999999999999998E-3</v>
      </c>
      <c r="BC25" s="35">
        <v>2.8999999999999998E-3</v>
      </c>
      <c r="BD25" s="35">
        <v>8.3000000000000001E-3</v>
      </c>
      <c r="BE25" s="35">
        <v>1.3299999999999999E-2</v>
      </c>
      <c r="BF25" s="35">
        <v>1.7000000000000001E-2</v>
      </c>
      <c r="BG25" s="35">
        <v>1.9099999999999999E-2</v>
      </c>
      <c r="BH25" s="35">
        <v>1.9400000000000001E-2</v>
      </c>
      <c r="BI25" s="35">
        <v>1.78E-2</v>
      </c>
      <c r="BJ25" s="35">
        <v>1.43E-2</v>
      </c>
      <c r="BK25" s="35">
        <v>9.4999999999999998E-3</v>
      </c>
      <c r="BL25" s="35">
        <v>3.8999999999999998E-3</v>
      </c>
      <c r="BM25" s="35">
        <v>-2.0999999999999999E-3</v>
      </c>
      <c r="BN25" s="35">
        <v>-8.0000000000000002E-3</v>
      </c>
      <c r="BO25" s="36">
        <v>-9.9000000000000008E-3</v>
      </c>
      <c r="BP25" s="36">
        <v>-1.1299999999999999E-2</v>
      </c>
      <c r="BQ25" s="36">
        <v>-1.2200000000000001E-2</v>
      </c>
      <c r="BR25" s="36">
        <v>-1.24E-2</v>
      </c>
      <c r="BS25" s="36">
        <v>-1.2E-2</v>
      </c>
      <c r="BT25" s="36">
        <v>-1.11E-2</v>
      </c>
      <c r="BU25" s="36">
        <v>-9.7000000000000003E-3</v>
      </c>
      <c r="BV25" s="36">
        <v>-7.9000000000000008E-3</v>
      </c>
      <c r="BW25" s="36">
        <v>-6.0000000000000001E-3</v>
      </c>
      <c r="BX25" s="36">
        <v>-4.0000000000000001E-3</v>
      </c>
      <c r="BY25" s="36">
        <v>-2.0999999999999999E-3</v>
      </c>
      <c r="BZ25" s="36">
        <v>0</v>
      </c>
      <c r="CA25" s="36">
        <v>2.0999999999999999E-3</v>
      </c>
      <c r="CB25" s="36">
        <v>4.1000000000000003E-3</v>
      </c>
      <c r="CC25" s="36">
        <v>5.8999999999999999E-3</v>
      </c>
      <c r="CD25" s="36">
        <v>7.4000000000000003E-3</v>
      </c>
      <c r="CE25" s="36">
        <v>8.5000000000000006E-3</v>
      </c>
      <c r="CF25" s="36">
        <v>9.4000000000000004E-3</v>
      </c>
      <c r="CG25" s="36">
        <v>9.7999999999999997E-3</v>
      </c>
      <c r="CH25" s="36">
        <v>0.01</v>
      </c>
    </row>
    <row r="26" spans="1:86">
      <c r="A26" s="30">
        <v>44</v>
      </c>
      <c r="B26" s="35">
        <v>4.3900000000000002E-2</v>
      </c>
      <c r="C26" s="35">
        <v>3.9699999999999999E-2</v>
      </c>
      <c r="D26" s="35">
        <v>3.5400000000000001E-2</v>
      </c>
      <c r="E26" s="35">
        <v>3.09E-2</v>
      </c>
      <c r="F26" s="35">
        <v>2.6200000000000001E-2</v>
      </c>
      <c r="G26" s="35">
        <v>2.1499999999999998E-2</v>
      </c>
      <c r="H26" s="35">
        <v>1.6799999999999999E-2</v>
      </c>
      <c r="I26" s="35">
        <v>1.23E-2</v>
      </c>
      <c r="J26" s="35">
        <v>8.0999999999999996E-3</v>
      </c>
      <c r="K26" s="35">
        <v>4.1999999999999997E-3</v>
      </c>
      <c r="L26" s="35">
        <v>8.0000000000000004E-4</v>
      </c>
      <c r="M26" s="35">
        <v>-2E-3</v>
      </c>
      <c r="N26" s="35">
        <v>-4.0000000000000001E-3</v>
      </c>
      <c r="O26" s="35">
        <v>-5.0000000000000001E-3</v>
      </c>
      <c r="P26" s="35">
        <v>-5.0000000000000001E-3</v>
      </c>
      <c r="Q26" s="35">
        <v>-3.8999999999999998E-3</v>
      </c>
      <c r="R26" s="35">
        <v>-1.6999999999999999E-3</v>
      </c>
      <c r="S26" s="35">
        <v>1.6000000000000001E-3</v>
      </c>
      <c r="T26" s="35">
        <v>5.8999999999999999E-3</v>
      </c>
      <c r="U26" s="35">
        <v>1.11E-2</v>
      </c>
      <c r="V26" s="35">
        <v>1.67E-2</v>
      </c>
      <c r="W26" s="35">
        <v>2.23E-2</v>
      </c>
      <c r="X26" s="35">
        <v>2.75E-2</v>
      </c>
      <c r="Y26" s="35">
        <v>3.1899999999999998E-2</v>
      </c>
      <c r="Z26" s="35">
        <v>3.49E-2</v>
      </c>
      <c r="AA26" s="35">
        <v>3.6499999999999998E-2</v>
      </c>
      <c r="AB26" s="35">
        <v>3.6799999999999999E-2</v>
      </c>
      <c r="AC26" s="35">
        <v>3.5900000000000001E-2</v>
      </c>
      <c r="AD26" s="35">
        <v>3.4299999999999997E-2</v>
      </c>
      <c r="AE26" s="35">
        <v>3.2000000000000001E-2</v>
      </c>
      <c r="AF26" s="35">
        <v>2.9499999999999998E-2</v>
      </c>
      <c r="AG26" s="35">
        <v>2.6800000000000001E-2</v>
      </c>
      <c r="AH26" s="35">
        <v>2.41E-2</v>
      </c>
      <c r="AI26" s="35">
        <v>2.1399999999999999E-2</v>
      </c>
      <c r="AJ26" s="35">
        <v>1.89E-2</v>
      </c>
      <c r="AK26" s="35">
        <v>1.6500000000000001E-2</v>
      </c>
      <c r="AL26" s="35">
        <v>1.4200000000000001E-2</v>
      </c>
      <c r="AM26" s="35">
        <v>1.17E-2</v>
      </c>
      <c r="AN26" s="35">
        <v>9.1999999999999998E-3</v>
      </c>
      <c r="AO26" s="35">
        <v>6.7000000000000002E-3</v>
      </c>
      <c r="AP26" s="35">
        <v>4.3E-3</v>
      </c>
      <c r="AQ26" s="35">
        <v>2.3E-3</v>
      </c>
      <c r="AR26" s="35">
        <v>8.9999999999999998E-4</v>
      </c>
      <c r="AS26" s="35">
        <v>2.9999999999999997E-4</v>
      </c>
      <c r="AT26" s="35">
        <v>-1E-4</v>
      </c>
      <c r="AU26" s="35">
        <v>-8.0000000000000004E-4</v>
      </c>
      <c r="AV26" s="35">
        <v>-2.3999999999999998E-3</v>
      </c>
      <c r="AW26" s="35">
        <v>-4.8999999999999998E-3</v>
      </c>
      <c r="AX26" s="35">
        <v>-7.7000000000000002E-3</v>
      </c>
      <c r="AY26" s="35">
        <v>-9.7000000000000003E-3</v>
      </c>
      <c r="AZ26" s="35">
        <v>-1.01E-2</v>
      </c>
      <c r="BA26" s="35">
        <v>-8.3999999999999995E-3</v>
      </c>
      <c r="BB26" s="35">
        <v>-4.7000000000000002E-3</v>
      </c>
      <c r="BC26" s="35">
        <v>2.0000000000000001E-4</v>
      </c>
      <c r="BD26" s="35">
        <v>5.5999999999999999E-3</v>
      </c>
      <c r="BE26" s="35">
        <v>1.06E-2</v>
      </c>
      <c r="BF26" s="35">
        <v>1.47E-2</v>
      </c>
      <c r="BG26" s="35">
        <v>1.7299999999999999E-2</v>
      </c>
      <c r="BH26" s="35">
        <v>1.83E-2</v>
      </c>
      <c r="BI26" s="35">
        <v>1.7500000000000002E-2</v>
      </c>
      <c r="BJ26" s="35">
        <v>1.49E-2</v>
      </c>
      <c r="BK26" s="35">
        <v>1.0999999999999999E-2</v>
      </c>
      <c r="BL26" s="35">
        <v>6.3E-3</v>
      </c>
      <c r="BM26" s="35">
        <v>1.1000000000000001E-3</v>
      </c>
      <c r="BN26" s="35">
        <v>-4.0000000000000001E-3</v>
      </c>
      <c r="BO26" s="36">
        <v>-5.7999999999999996E-3</v>
      </c>
      <c r="BP26" s="36">
        <v>-7.1999999999999998E-3</v>
      </c>
      <c r="BQ26" s="36">
        <v>-8.3000000000000001E-3</v>
      </c>
      <c r="BR26" s="36">
        <v>-8.9999999999999993E-3</v>
      </c>
      <c r="BS26" s="36">
        <v>-9.1000000000000004E-3</v>
      </c>
      <c r="BT26" s="36">
        <v>-8.8000000000000005E-3</v>
      </c>
      <c r="BU26" s="36">
        <v>-7.9000000000000008E-3</v>
      </c>
      <c r="BV26" s="36">
        <v>-6.7000000000000002E-3</v>
      </c>
      <c r="BW26" s="36">
        <v>-5.3E-3</v>
      </c>
      <c r="BX26" s="36">
        <v>-3.7000000000000002E-3</v>
      </c>
      <c r="BY26" s="36">
        <v>-1.9E-3</v>
      </c>
      <c r="BZ26" s="36">
        <v>0</v>
      </c>
      <c r="CA26" s="36">
        <v>2E-3</v>
      </c>
      <c r="CB26" s="36">
        <v>4.0000000000000001E-3</v>
      </c>
      <c r="CC26" s="36">
        <v>5.7000000000000002E-3</v>
      </c>
      <c r="CD26" s="36">
        <v>7.3000000000000001E-3</v>
      </c>
      <c r="CE26" s="36">
        <v>8.5000000000000006E-3</v>
      </c>
      <c r="CF26" s="36">
        <v>9.2999999999999992E-3</v>
      </c>
      <c r="CG26" s="36">
        <v>9.7999999999999997E-3</v>
      </c>
      <c r="CH26" s="36">
        <v>0.01</v>
      </c>
    </row>
    <row r="27" spans="1:86">
      <c r="A27" s="30">
        <v>45</v>
      </c>
      <c r="B27" s="35">
        <v>4.2900000000000001E-2</v>
      </c>
      <c r="C27" s="35">
        <v>3.8699999999999998E-2</v>
      </c>
      <c r="D27" s="35">
        <v>3.4500000000000003E-2</v>
      </c>
      <c r="E27" s="35">
        <v>3.0099999999999998E-2</v>
      </c>
      <c r="F27" s="35">
        <v>2.5499999999999998E-2</v>
      </c>
      <c r="G27" s="35">
        <v>2.0899999999999998E-2</v>
      </c>
      <c r="H27" s="35">
        <v>1.6400000000000001E-2</v>
      </c>
      <c r="I27" s="35">
        <v>1.21E-2</v>
      </c>
      <c r="J27" s="35">
        <v>8.0999999999999996E-3</v>
      </c>
      <c r="K27" s="35">
        <v>4.3E-3</v>
      </c>
      <c r="L27" s="35">
        <v>1E-3</v>
      </c>
      <c r="M27" s="35">
        <v>-1.6999999999999999E-3</v>
      </c>
      <c r="N27" s="35">
        <v>-3.5999999999999999E-3</v>
      </c>
      <c r="O27" s="35">
        <v>-4.5999999999999999E-3</v>
      </c>
      <c r="P27" s="35">
        <v>-4.4999999999999997E-3</v>
      </c>
      <c r="Q27" s="35">
        <v>-3.3999999999999998E-3</v>
      </c>
      <c r="R27" s="35">
        <v>-1.1999999999999999E-3</v>
      </c>
      <c r="S27" s="35">
        <v>2.0999999999999999E-3</v>
      </c>
      <c r="T27" s="35">
        <v>6.3E-3</v>
      </c>
      <c r="U27" s="35">
        <v>1.11E-2</v>
      </c>
      <c r="V27" s="35">
        <v>1.6299999999999999E-2</v>
      </c>
      <c r="W27" s="35">
        <v>2.1600000000000001E-2</v>
      </c>
      <c r="X27" s="35">
        <v>2.6499999999999999E-2</v>
      </c>
      <c r="Y27" s="35">
        <v>3.0599999999999999E-2</v>
      </c>
      <c r="Z27" s="35">
        <v>3.3399999999999999E-2</v>
      </c>
      <c r="AA27" s="35">
        <v>3.49E-2</v>
      </c>
      <c r="AB27" s="35">
        <v>3.5000000000000003E-2</v>
      </c>
      <c r="AC27" s="35">
        <v>3.4200000000000001E-2</v>
      </c>
      <c r="AD27" s="35">
        <v>3.2599999999999997E-2</v>
      </c>
      <c r="AE27" s="35">
        <v>3.04E-2</v>
      </c>
      <c r="AF27" s="35">
        <v>2.8199999999999999E-2</v>
      </c>
      <c r="AG27" s="35">
        <v>2.58E-2</v>
      </c>
      <c r="AH27" s="35">
        <v>2.35E-2</v>
      </c>
      <c r="AI27" s="35">
        <v>2.12E-2</v>
      </c>
      <c r="AJ27" s="35">
        <v>1.9E-2</v>
      </c>
      <c r="AK27" s="35">
        <v>1.7000000000000001E-2</v>
      </c>
      <c r="AL27" s="35">
        <v>1.4999999999999999E-2</v>
      </c>
      <c r="AM27" s="35">
        <v>1.2999999999999999E-2</v>
      </c>
      <c r="AN27" s="35">
        <v>1.09E-2</v>
      </c>
      <c r="AO27" s="35">
        <v>8.6999999999999994E-3</v>
      </c>
      <c r="AP27" s="35">
        <v>6.7000000000000002E-3</v>
      </c>
      <c r="AQ27" s="35">
        <v>5.0000000000000001E-3</v>
      </c>
      <c r="AR27" s="35">
        <v>3.7000000000000002E-3</v>
      </c>
      <c r="AS27" s="35">
        <v>3.0000000000000001E-3</v>
      </c>
      <c r="AT27" s="35">
        <v>2.3999999999999998E-3</v>
      </c>
      <c r="AU27" s="35">
        <v>1.2999999999999999E-3</v>
      </c>
      <c r="AV27" s="35">
        <v>-8.9999999999999998E-4</v>
      </c>
      <c r="AW27" s="35">
        <v>-3.8999999999999998E-3</v>
      </c>
      <c r="AX27" s="35">
        <v>-7.1999999999999998E-3</v>
      </c>
      <c r="AY27" s="35">
        <v>-9.7999999999999997E-3</v>
      </c>
      <c r="AZ27" s="35">
        <v>-1.0800000000000001E-2</v>
      </c>
      <c r="BA27" s="35">
        <v>-9.7000000000000003E-3</v>
      </c>
      <c r="BB27" s="35">
        <v>-6.6E-3</v>
      </c>
      <c r="BC27" s="35">
        <v>-2.0999999999999999E-3</v>
      </c>
      <c r="BD27" s="35">
        <v>2.8999999999999998E-3</v>
      </c>
      <c r="BE27" s="35">
        <v>7.7999999999999996E-3</v>
      </c>
      <c r="BF27" s="35">
        <v>1.2E-2</v>
      </c>
      <c r="BG27" s="35">
        <v>1.49E-2</v>
      </c>
      <c r="BH27" s="35">
        <v>1.6400000000000001E-2</v>
      </c>
      <c r="BI27" s="35">
        <v>1.6400000000000001E-2</v>
      </c>
      <c r="BJ27" s="35">
        <v>1.47E-2</v>
      </c>
      <c r="BK27" s="35">
        <v>1.17E-2</v>
      </c>
      <c r="BL27" s="35">
        <v>7.9000000000000008E-3</v>
      </c>
      <c r="BM27" s="35">
        <v>3.7000000000000002E-3</v>
      </c>
      <c r="BN27" s="35">
        <v>-6.9999999999999999E-4</v>
      </c>
      <c r="BO27" s="36">
        <v>-2.0999999999999999E-3</v>
      </c>
      <c r="BP27" s="36">
        <v>-3.5000000000000001E-3</v>
      </c>
      <c r="BQ27" s="36">
        <v>-4.7000000000000002E-3</v>
      </c>
      <c r="BR27" s="36">
        <v>-5.7000000000000002E-3</v>
      </c>
      <c r="BS27" s="36">
        <v>-6.1999999999999998E-3</v>
      </c>
      <c r="BT27" s="36">
        <v>-6.4000000000000003E-3</v>
      </c>
      <c r="BU27" s="36">
        <v>-6.1000000000000004E-3</v>
      </c>
      <c r="BV27" s="36">
        <v>-5.4000000000000003E-3</v>
      </c>
      <c r="BW27" s="36">
        <v>-4.3E-3</v>
      </c>
      <c r="BX27" s="36">
        <v>-3.0999999999999999E-3</v>
      </c>
      <c r="BY27" s="36">
        <v>-1.6000000000000001E-3</v>
      </c>
      <c r="BZ27" s="36">
        <v>1E-4</v>
      </c>
      <c r="CA27" s="36">
        <v>2E-3</v>
      </c>
      <c r="CB27" s="36">
        <v>3.8999999999999998E-3</v>
      </c>
      <c r="CC27" s="36">
        <v>5.5999999999999999E-3</v>
      </c>
      <c r="CD27" s="36">
        <v>7.1999999999999998E-3</v>
      </c>
      <c r="CE27" s="36">
        <v>8.3999999999999995E-3</v>
      </c>
      <c r="CF27" s="36">
        <v>9.2999999999999992E-3</v>
      </c>
      <c r="CG27" s="36">
        <v>9.7999999999999997E-3</v>
      </c>
      <c r="CH27" s="36">
        <v>0.01</v>
      </c>
    </row>
    <row r="28" spans="1:86">
      <c r="A28" s="30">
        <v>46</v>
      </c>
      <c r="B28" s="35">
        <v>4.1500000000000002E-2</v>
      </c>
      <c r="C28" s="35">
        <v>3.7600000000000001E-2</v>
      </c>
      <c r="D28" s="35">
        <v>3.3599999999999998E-2</v>
      </c>
      <c r="E28" s="35">
        <v>2.9399999999999999E-2</v>
      </c>
      <c r="F28" s="35">
        <v>2.5000000000000001E-2</v>
      </c>
      <c r="G28" s="35">
        <v>2.0500000000000001E-2</v>
      </c>
      <c r="H28" s="35">
        <v>1.6199999999999999E-2</v>
      </c>
      <c r="I28" s="35">
        <v>1.21E-2</v>
      </c>
      <c r="J28" s="35">
        <v>8.0999999999999996E-3</v>
      </c>
      <c r="K28" s="35">
        <v>4.4999999999999997E-3</v>
      </c>
      <c r="L28" s="35">
        <v>1.1999999999999999E-3</v>
      </c>
      <c r="M28" s="35">
        <v>-1.4E-3</v>
      </c>
      <c r="N28" s="35">
        <v>-3.3E-3</v>
      </c>
      <c r="O28" s="35">
        <v>-4.1000000000000003E-3</v>
      </c>
      <c r="P28" s="35">
        <v>-4.0000000000000001E-3</v>
      </c>
      <c r="Q28" s="35">
        <v>-2.8E-3</v>
      </c>
      <c r="R28" s="35">
        <v>-5.0000000000000001E-4</v>
      </c>
      <c r="S28" s="35">
        <v>2.7000000000000001E-3</v>
      </c>
      <c r="T28" s="35">
        <v>6.7000000000000002E-3</v>
      </c>
      <c r="U28" s="35">
        <v>1.1299999999999999E-2</v>
      </c>
      <c r="V28" s="35">
        <v>1.6199999999999999E-2</v>
      </c>
      <c r="W28" s="35">
        <v>2.1100000000000001E-2</v>
      </c>
      <c r="X28" s="35">
        <v>2.5700000000000001E-2</v>
      </c>
      <c r="Y28" s="35">
        <v>2.9399999999999999E-2</v>
      </c>
      <c r="Z28" s="35">
        <v>3.2000000000000001E-2</v>
      </c>
      <c r="AA28" s="35">
        <v>3.32E-2</v>
      </c>
      <c r="AB28" s="35">
        <v>3.32E-2</v>
      </c>
      <c r="AC28" s="35">
        <v>3.2300000000000002E-2</v>
      </c>
      <c r="AD28" s="35">
        <v>3.0700000000000002E-2</v>
      </c>
      <c r="AE28" s="35">
        <v>2.87E-2</v>
      </c>
      <c r="AF28" s="35">
        <v>2.6599999999999999E-2</v>
      </c>
      <c r="AG28" s="35">
        <v>2.46E-2</v>
      </c>
      <c r="AH28" s="35">
        <v>2.2499999999999999E-2</v>
      </c>
      <c r="AI28" s="35">
        <v>2.0500000000000001E-2</v>
      </c>
      <c r="AJ28" s="35">
        <v>1.8599999999999998E-2</v>
      </c>
      <c r="AK28" s="35">
        <v>1.6899999999999998E-2</v>
      </c>
      <c r="AL28" s="35">
        <v>1.5299999999999999E-2</v>
      </c>
      <c r="AM28" s="35">
        <v>1.38E-2</v>
      </c>
      <c r="AN28" s="35">
        <v>1.21E-2</v>
      </c>
      <c r="AO28" s="35">
        <v>1.04E-2</v>
      </c>
      <c r="AP28" s="35">
        <v>8.8000000000000005E-3</v>
      </c>
      <c r="AQ28" s="35">
        <v>7.4999999999999997E-3</v>
      </c>
      <c r="AR28" s="35">
        <v>6.4000000000000003E-3</v>
      </c>
      <c r="AS28" s="35">
        <v>5.7000000000000002E-3</v>
      </c>
      <c r="AT28" s="35">
        <v>5.0000000000000001E-3</v>
      </c>
      <c r="AU28" s="35">
        <v>3.5999999999999999E-3</v>
      </c>
      <c r="AV28" s="35">
        <v>1.1999999999999999E-3</v>
      </c>
      <c r="AW28" s="35">
        <v>-2.2000000000000001E-3</v>
      </c>
      <c r="AX28" s="35">
        <v>-5.8999999999999999E-3</v>
      </c>
      <c r="AY28" s="35">
        <v>-8.9999999999999993E-3</v>
      </c>
      <c r="AZ28" s="35">
        <v>-1.06E-2</v>
      </c>
      <c r="BA28" s="35">
        <v>-1.0200000000000001E-2</v>
      </c>
      <c r="BB28" s="35">
        <v>-7.7999999999999996E-3</v>
      </c>
      <c r="BC28" s="35">
        <v>-4.0000000000000001E-3</v>
      </c>
      <c r="BD28" s="35">
        <v>5.0000000000000001E-4</v>
      </c>
      <c r="BE28" s="35">
        <v>5.1000000000000004E-3</v>
      </c>
      <c r="BF28" s="35">
        <v>9.1000000000000004E-3</v>
      </c>
      <c r="BG28" s="35">
        <v>1.2200000000000001E-2</v>
      </c>
      <c r="BH28" s="35">
        <v>1.41E-2</v>
      </c>
      <c r="BI28" s="35">
        <v>1.46E-2</v>
      </c>
      <c r="BJ28" s="35">
        <v>1.37E-2</v>
      </c>
      <c r="BK28" s="35">
        <v>1.1599999999999999E-2</v>
      </c>
      <c r="BL28" s="35">
        <v>8.6999999999999994E-3</v>
      </c>
      <c r="BM28" s="35">
        <v>5.3E-3</v>
      </c>
      <c r="BN28" s="35">
        <v>1.9E-3</v>
      </c>
      <c r="BO28" s="36">
        <v>8.0000000000000004E-4</v>
      </c>
      <c r="BP28" s="36">
        <v>-4.0000000000000002E-4</v>
      </c>
      <c r="BQ28" s="36">
        <v>-1.6000000000000001E-3</v>
      </c>
      <c r="BR28" s="36">
        <v>-2.7000000000000001E-3</v>
      </c>
      <c r="BS28" s="36">
        <v>-3.5000000000000001E-3</v>
      </c>
      <c r="BT28" s="36">
        <v>-4.0000000000000001E-3</v>
      </c>
      <c r="BU28" s="36">
        <v>-4.1999999999999997E-3</v>
      </c>
      <c r="BV28" s="36">
        <v>-3.8999999999999998E-3</v>
      </c>
      <c r="BW28" s="36">
        <v>-3.3E-3</v>
      </c>
      <c r="BX28" s="36">
        <v>-2.3E-3</v>
      </c>
      <c r="BY28" s="36">
        <v>-1.1000000000000001E-3</v>
      </c>
      <c r="BZ28" s="36">
        <v>4.0000000000000002E-4</v>
      </c>
      <c r="CA28" s="36">
        <v>2.0999999999999999E-3</v>
      </c>
      <c r="CB28" s="36">
        <v>3.8999999999999998E-3</v>
      </c>
      <c r="CC28" s="36">
        <v>5.5999999999999999E-3</v>
      </c>
      <c r="CD28" s="36">
        <v>7.1000000000000004E-3</v>
      </c>
      <c r="CE28" s="36">
        <v>8.3000000000000001E-3</v>
      </c>
      <c r="CF28" s="36">
        <v>9.2999999999999992E-3</v>
      </c>
      <c r="CG28" s="36">
        <v>9.7999999999999997E-3</v>
      </c>
      <c r="CH28" s="36">
        <v>0.01</v>
      </c>
    </row>
    <row r="29" spans="1:86">
      <c r="A29" s="30">
        <v>47</v>
      </c>
      <c r="B29" s="35">
        <v>3.9800000000000002E-2</v>
      </c>
      <c r="C29" s="35">
        <v>3.6200000000000003E-2</v>
      </c>
      <c r="D29" s="35">
        <v>3.2599999999999997E-2</v>
      </c>
      <c r="E29" s="35">
        <v>2.8799999999999999E-2</v>
      </c>
      <c r="F29" s="35">
        <v>2.46E-2</v>
      </c>
      <c r="G29" s="35">
        <v>2.0400000000000001E-2</v>
      </c>
      <c r="H29" s="35">
        <v>1.6199999999999999E-2</v>
      </c>
      <c r="I29" s="35">
        <v>1.2200000000000001E-2</v>
      </c>
      <c r="J29" s="35">
        <v>8.3000000000000001E-3</v>
      </c>
      <c r="K29" s="35">
        <v>4.7000000000000002E-3</v>
      </c>
      <c r="L29" s="35">
        <v>1.5E-3</v>
      </c>
      <c r="M29" s="35">
        <v>-1.1000000000000001E-3</v>
      </c>
      <c r="N29" s="35">
        <v>-2.8999999999999998E-3</v>
      </c>
      <c r="O29" s="35">
        <v>-3.7000000000000002E-3</v>
      </c>
      <c r="P29" s="35">
        <v>-3.3999999999999998E-3</v>
      </c>
      <c r="Q29" s="35">
        <v>-2.2000000000000001E-3</v>
      </c>
      <c r="R29" s="35">
        <v>1E-4</v>
      </c>
      <c r="S29" s="35">
        <v>3.3E-3</v>
      </c>
      <c r="T29" s="35">
        <v>7.1999999999999998E-3</v>
      </c>
      <c r="U29" s="35">
        <v>1.1599999999999999E-2</v>
      </c>
      <c r="V29" s="35">
        <v>1.6199999999999999E-2</v>
      </c>
      <c r="W29" s="35">
        <v>2.0799999999999999E-2</v>
      </c>
      <c r="X29" s="35">
        <v>2.4899999999999999E-2</v>
      </c>
      <c r="Y29" s="35">
        <v>2.8299999999999999E-2</v>
      </c>
      <c r="Z29" s="35">
        <v>3.0499999999999999E-2</v>
      </c>
      <c r="AA29" s="35">
        <v>3.15E-2</v>
      </c>
      <c r="AB29" s="35">
        <v>3.1399999999999997E-2</v>
      </c>
      <c r="AC29" s="35">
        <v>3.04E-2</v>
      </c>
      <c r="AD29" s="35">
        <v>2.8799999999999999E-2</v>
      </c>
      <c r="AE29" s="35">
        <v>2.69E-2</v>
      </c>
      <c r="AF29" s="35">
        <v>2.5000000000000001E-2</v>
      </c>
      <c r="AG29" s="35">
        <v>2.3099999999999999E-2</v>
      </c>
      <c r="AH29" s="35">
        <v>2.12E-2</v>
      </c>
      <c r="AI29" s="35">
        <v>1.9400000000000001E-2</v>
      </c>
      <c r="AJ29" s="35">
        <v>1.78E-2</v>
      </c>
      <c r="AK29" s="35">
        <v>1.6500000000000001E-2</v>
      </c>
      <c r="AL29" s="35">
        <v>1.5299999999999999E-2</v>
      </c>
      <c r="AM29" s="35">
        <v>1.4200000000000001E-2</v>
      </c>
      <c r="AN29" s="35">
        <v>1.2999999999999999E-2</v>
      </c>
      <c r="AO29" s="35">
        <v>1.18E-2</v>
      </c>
      <c r="AP29" s="35">
        <v>1.0699999999999999E-2</v>
      </c>
      <c r="AQ29" s="35">
        <v>9.7000000000000003E-3</v>
      </c>
      <c r="AR29" s="35">
        <v>8.8999999999999999E-3</v>
      </c>
      <c r="AS29" s="35">
        <v>8.3000000000000001E-3</v>
      </c>
      <c r="AT29" s="35">
        <v>7.4999999999999997E-3</v>
      </c>
      <c r="AU29" s="35">
        <v>6.1000000000000004E-3</v>
      </c>
      <c r="AV29" s="35">
        <v>3.5999999999999999E-3</v>
      </c>
      <c r="AW29" s="35">
        <v>0</v>
      </c>
      <c r="AX29" s="35">
        <v>-3.8999999999999998E-3</v>
      </c>
      <c r="AY29" s="35">
        <v>-7.4000000000000003E-3</v>
      </c>
      <c r="AZ29" s="35">
        <v>-9.4999999999999998E-3</v>
      </c>
      <c r="BA29" s="35">
        <v>-9.7999999999999997E-3</v>
      </c>
      <c r="BB29" s="35">
        <v>-8.2000000000000007E-3</v>
      </c>
      <c r="BC29" s="35">
        <v>-5.1999999999999998E-3</v>
      </c>
      <c r="BD29" s="35">
        <v>-1.4E-3</v>
      </c>
      <c r="BE29" s="35">
        <v>2.5999999999999999E-3</v>
      </c>
      <c r="BF29" s="35">
        <v>6.3E-3</v>
      </c>
      <c r="BG29" s="35">
        <v>9.2999999999999992E-3</v>
      </c>
      <c r="BH29" s="35">
        <v>1.14E-2</v>
      </c>
      <c r="BI29" s="35">
        <v>1.23E-2</v>
      </c>
      <c r="BJ29" s="35">
        <v>1.2E-2</v>
      </c>
      <c r="BK29" s="35">
        <v>1.0699999999999999E-2</v>
      </c>
      <c r="BL29" s="35">
        <v>8.6E-3</v>
      </c>
      <c r="BM29" s="35">
        <v>6.1000000000000004E-3</v>
      </c>
      <c r="BN29" s="35">
        <v>3.5999999999999999E-3</v>
      </c>
      <c r="BO29" s="36">
        <v>2.8999999999999998E-3</v>
      </c>
      <c r="BP29" s="36">
        <v>2E-3</v>
      </c>
      <c r="BQ29" s="36">
        <v>8.9999999999999998E-4</v>
      </c>
      <c r="BR29" s="36">
        <v>-1E-4</v>
      </c>
      <c r="BS29" s="36">
        <v>-1.1000000000000001E-3</v>
      </c>
      <c r="BT29" s="36">
        <v>-1.8E-3</v>
      </c>
      <c r="BU29" s="36">
        <v>-2.2000000000000001E-3</v>
      </c>
      <c r="BV29" s="36">
        <v>-2.3E-3</v>
      </c>
      <c r="BW29" s="36">
        <v>-2E-3</v>
      </c>
      <c r="BX29" s="36">
        <v>-1.4E-3</v>
      </c>
      <c r="BY29" s="36">
        <v>-5.0000000000000001E-4</v>
      </c>
      <c r="BZ29" s="36">
        <v>8.0000000000000004E-4</v>
      </c>
      <c r="CA29" s="36">
        <v>2.3E-3</v>
      </c>
      <c r="CB29" s="36">
        <v>3.8999999999999998E-3</v>
      </c>
      <c r="CC29" s="36">
        <v>5.5999999999999999E-3</v>
      </c>
      <c r="CD29" s="36">
        <v>7.0000000000000001E-3</v>
      </c>
      <c r="CE29" s="36">
        <v>8.3000000000000001E-3</v>
      </c>
      <c r="CF29" s="36">
        <v>9.1999999999999998E-3</v>
      </c>
      <c r="CG29" s="36">
        <v>9.7999999999999997E-3</v>
      </c>
      <c r="CH29" s="36">
        <v>0.01</v>
      </c>
    </row>
    <row r="30" spans="1:86">
      <c r="A30" s="30">
        <v>48</v>
      </c>
      <c r="B30" s="35">
        <v>3.7699999999999997E-2</v>
      </c>
      <c r="C30" s="35">
        <v>3.4700000000000002E-2</v>
      </c>
      <c r="D30" s="35">
        <v>3.1600000000000003E-2</v>
      </c>
      <c r="E30" s="35">
        <v>2.8199999999999999E-2</v>
      </c>
      <c r="F30" s="35">
        <v>2.4500000000000001E-2</v>
      </c>
      <c r="G30" s="35">
        <v>2.0400000000000001E-2</v>
      </c>
      <c r="H30" s="35">
        <v>1.6400000000000001E-2</v>
      </c>
      <c r="I30" s="35">
        <v>1.24E-2</v>
      </c>
      <c r="J30" s="35">
        <v>8.6999999999999994E-3</v>
      </c>
      <c r="K30" s="35">
        <v>5.1000000000000004E-3</v>
      </c>
      <c r="L30" s="35">
        <v>1.9E-3</v>
      </c>
      <c r="M30" s="35">
        <v>-6.9999999999999999E-4</v>
      </c>
      <c r="N30" s="35">
        <v>-2.3999999999999998E-3</v>
      </c>
      <c r="O30" s="35">
        <v>-3.0999999999999999E-3</v>
      </c>
      <c r="P30" s="35">
        <v>-2.8E-3</v>
      </c>
      <c r="Q30" s="35">
        <v>-1.5E-3</v>
      </c>
      <c r="R30" s="35">
        <v>8.0000000000000004E-4</v>
      </c>
      <c r="S30" s="35">
        <v>3.8999999999999998E-3</v>
      </c>
      <c r="T30" s="35">
        <v>7.7000000000000002E-3</v>
      </c>
      <c r="U30" s="35">
        <v>1.1900000000000001E-2</v>
      </c>
      <c r="V30" s="35">
        <v>1.6299999999999999E-2</v>
      </c>
      <c r="W30" s="35">
        <v>2.0500000000000001E-2</v>
      </c>
      <c r="X30" s="35">
        <v>2.4299999999999999E-2</v>
      </c>
      <c r="Y30" s="35">
        <v>2.7300000000000001E-2</v>
      </c>
      <c r="Z30" s="35">
        <v>2.92E-2</v>
      </c>
      <c r="AA30" s="35">
        <v>2.98E-2</v>
      </c>
      <c r="AB30" s="35">
        <v>2.9499999999999998E-2</v>
      </c>
      <c r="AC30" s="35">
        <v>2.8500000000000001E-2</v>
      </c>
      <c r="AD30" s="35">
        <v>2.69E-2</v>
      </c>
      <c r="AE30" s="35">
        <v>2.5100000000000001E-2</v>
      </c>
      <c r="AF30" s="35">
        <v>2.3199999999999998E-2</v>
      </c>
      <c r="AG30" s="35">
        <v>2.1399999999999999E-2</v>
      </c>
      <c r="AH30" s="35">
        <v>1.9699999999999999E-2</v>
      </c>
      <c r="AI30" s="35">
        <v>1.7999999999999999E-2</v>
      </c>
      <c r="AJ30" s="35">
        <v>1.67E-2</v>
      </c>
      <c r="AK30" s="35">
        <v>1.5699999999999999E-2</v>
      </c>
      <c r="AL30" s="35">
        <v>1.49E-2</v>
      </c>
      <c r="AM30" s="35">
        <v>1.43E-2</v>
      </c>
      <c r="AN30" s="35">
        <v>1.37E-2</v>
      </c>
      <c r="AO30" s="35">
        <v>1.29E-2</v>
      </c>
      <c r="AP30" s="35">
        <v>1.2200000000000001E-2</v>
      </c>
      <c r="AQ30" s="35">
        <v>1.15E-2</v>
      </c>
      <c r="AR30" s="35">
        <v>1.09E-2</v>
      </c>
      <c r="AS30" s="35">
        <v>1.04E-2</v>
      </c>
      <c r="AT30" s="35">
        <v>9.7999999999999997E-3</v>
      </c>
      <c r="AU30" s="35">
        <v>8.3999999999999995E-3</v>
      </c>
      <c r="AV30" s="35">
        <v>6.0000000000000001E-3</v>
      </c>
      <c r="AW30" s="35">
        <v>2.5000000000000001E-3</v>
      </c>
      <c r="AX30" s="35">
        <v>-1.4E-3</v>
      </c>
      <c r="AY30" s="35">
        <v>-5.1000000000000004E-3</v>
      </c>
      <c r="AZ30" s="35">
        <v>-7.6E-3</v>
      </c>
      <c r="BA30" s="35">
        <v>-8.6E-3</v>
      </c>
      <c r="BB30" s="35">
        <v>-7.7999999999999996E-3</v>
      </c>
      <c r="BC30" s="35">
        <v>-5.7000000000000002E-3</v>
      </c>
      <c r="BD30" s="35">
        <v>-2.7000000000000001E-3</v>
      </c>
      <c r="BE30" s="35">
        <v>5.9999999999999995E-4</v>
      </c>
      <c r="BF30" s="35">
        <v>3.8E-3</v>
      </c>
      <c r="BG30" s="35">
        <v>6.4999999999999997E-3</v>
      </c>
      <c r="BH30" s="35">
        <v>8.5000000000000006E-3</v>
      </c>
      <c r="BI30" s="35">
        <v>9.7000000000000003E-3</v>
      </c>
      <c r="BJ30" s="35">
        <v>9.7999999999999997E-3</v>
      </c>
      <c r="BK30" s="35">
        <v>8.9999999999999993E-3</v>
      </c>
      <c r="BL30" s="35">
        <v>7.6E-3</v>
      </c>
      <c r="BM30" s="35">
        <v>6.0000000000000001E-3</v>
      </c>
      <c r="BN30" s="35">
        <v>4.4000000000000003E-3</v>
      </c>
      <c r="BO30" s="36">
        <v>4.1000000000000003E-3</v>
      </c>
      <c r="BP30" s="36">
        <v>3.5999999999999999E-3</v>
      </c>
      <c r="BQ30" s="36">
        <v>2.8E-3</v>
      </c>
      <c r="BR30" s="36">
        <v>1.9E-3</v>
      </c>
      <c r="BS30" s="36">
        <v>1E-3</v>
      </c>
      <c r="BT30" s="36">
        <v>2.0000000000000001E-4</v>
      </c>
      <c r="BU30" s="36">
        <v>-4.0000000000000002E-4</v>
      </c>
      <c r="BV30" s="36">
        <v>-6.9999999999999999E-4</v>
      </c>
      <c r="BW30" s="36">
        <v>-6.9999999999999999E-4</v>
      </c>
      <c r="BX30" s="36">
        <v>-4.0000000000000002E-4</v>
      </c>
      <c r="BY30" s="36">
        <v>2.9999999999999997E-4</v>
      </c>
      <c r="BZ30" s="36">
        <v>1.2999999999999999E-3</v>
      </c>
      <c r="CA30" s="36">
        <v>2.5999999999999999E-3</v>
      </c>
      <c r="CB30" s="36">
        <v>4.1000000000000003E-3</v>
      </c>
      <c r="CC30" s="36">
        <v>5.5999999999999999E-3</v>
      </c>
      <c r="CD30" s="36">
        <v>7.0000000000000001E-3</v>
      </c>
      <c r="CE30" s="36">
        <v>8.3000000000000001E-3</v>
      </c>
      <c r="CF30" s="36">
        <v>9.1999999999999998E-3</v>
      </c>
      <c r="CG30" s="36">
        <v>9.7999999999999997E-3</v>
      </c>
      <c r="CH30" s="36">
        <v>0.01</v>
      </c>
    </row>
    <row r="31" spans="1:86">
      <c r="A31" s="30">
        <v>49</v>
      </c>
      <c r="B31" s="35">
        <v>3.5499999999999997E-2</v>
      </c>
      <c r="C31" s="35">
        <v>3.3099999999999997E-2</v>
      </c>
      <c r="D31" s="35">
        <v>3.0599999999999999E-2</v>
      </c>
      <c r="E31" s="35">
        <v>2.7699999999999999E-2</v>
      </c>
      <c r="F31" s="35">
        <v>2.4400000000000002E-2</v>
      </c>
      <c r="G31" s="35">
        <v>2.07E-2</v>
      </c>
      <c r="H31" s="35">
        <v>1.6799999999999999E-2</v>
      </c>
      <c r="I31" s="35">
        <v>1.29E-2</v>
      </c>
      <c r="J31" s="35">
        <v>9.1999999999999998E-3</v>
      </c>
      <c r="K31" s="35">
        <v>5.5999999999999999E-3</v>
      </c>
      <c r="L31" s="35">
        <v>2.3999999999999998E-3</v>
      </c>
      <c r="M31" s="35">
        <v>-1E-4</v>
      </c>
      <c r="N31" s="35">
        <v>-1.9E-3</v>
      </c>
      <c r="O31" s="35">
        <v>-2.5999999999999999E-3</v>
      </c>
      <c r="P31" s="35">
        <v>-2.3E-3</v>
      </c>
      <c r="Q31" s="35">
        <v>-1E-3</v>
      </c>
      <c r="R31" s="35">
        <v>1.2999999999999999E-3</v>
      </c>
      <c r="S31" s="35">
        <v>4.3E-3</v>
      </c>
      <c r="T31" s="35">
        <v>8.0000000000000002E-3</v>
      </c>
      <c r="U31" s="35">
        <v>1.2E-2</v>
      </c>
      <c r="V31" s="35">
        <v>1.6199999999999999E-2</v>
      </c>
      <c r="W31" s="35">
        <v>2.0299999999999999E-2</v>
      </c>
      <c r="X31" s="35">
        <v>2.3699999999999999E-2</v>
      </c>
      <c r="Y31" s="35">
        <v>2.64E-2</v>
      </c>
      <c r="Z31" s="35">
        <v>2.7900000000000001E-2</v>
      </c>
      <c r="AA31" s="35">
        <v>2.8299999999999999E-2</v>
      </c>
      <c r="AB31" s="35">
        <v>2.7799999999999998E-2</v>
      </c>
      <c r="AC31" s="35">
        <v>2.6700000000000002E-2</v>
      </c>
      <c r="AD31" s="35">
        <v>2.5100000000000001E-2</v>
      </c>
      <c r="AE31" s="35">
        <v>2.3300000000000001E-2</v>
      </c>
      <c r="AF31" s="35">
        <v>2.1399999999999999E-2</v>
      </c>
      <c r="AG31" s="35">
        <v>1.9699999999999999E-2</v>
      </c>
      <c r="AH31" s="35">
        <v>1.7999999999999999E-2</v>
      </c>
      <c r="AI31" s="35">
        <v>1.6500000000000001E-2</v>
      </c>
      <c r="AJ31" s="35">
        <v>1.54E-2</v>
      </c>
      <c r="AK31" s="35">
        <v>1.47E-2</v>
      </c>
      <c r="AL31" s="35">
        <v>1.44E-2</v>
      </c>
      <c r="AM31" s="35">
        <v>1.4200000000000001E-2</v>
      </c>
      <c r="AN31" s="35">
        <v>1.4E-2</v>
      </c>
      <c r="AO31" s="35">
        <v>1.37E-2</v>
      </c>
      <c r="AP31" s="35">
        <v>1.3299999999999999E-2</v>
      </c>
      <c r="AQ31" s="35">
        <v>1.29E-2</v>
      </c>
      <c r="AR31" s="35">
        <v>1.2500000000000001E-2</v>
      </c>
      <c r="AS31" s="35">
        <v>1.21E-2</v>
      </c>
      <c r="AT31" s="35">
        <v>1.1599999999999999E-2</v>
      </c>
      <c r="AU31" s="35">
        <v>1.04E-2</v>
      </c>
      <c r="AV31" s="35">
        <v>8.3000000000000001E-3</v>
      </c>
      <c r="AW31" s="35">
        <v>5.1000000000000004E-3</v>
      </c>
      <c r="AX31" s="35">
        <v>1.2999999999999999E-3</v>
      </c>
      <c r="AY31" s="35">
        <v>-2.3999999999999998E-3</v>
      </c>
      <c r="AZ31" s="35">
        <v>-5.1000000000000004E-3</v>
      </c>
      <c r="BA31" s="35">
        <v>-6.4999999999999997E-3</v>
      </c>
      <c r="BB31" s="35">
        <v>-6.4999999999999997E-3</v>
      </c>
      <c r="BC31" s="35">
        <v>-5.3E-3</v>
      </c>
      <c r="BD31" s="35">
        <v>-3.2000000000000002E-3</v>
      </c>
      <c r="BE31" s="35">
        <v>-6.9999999999999999E-4</v>
      </c>
      <c r="BF31" s="35">
        <v>1.9E-3</v>
      </c>
      <c r="BG31" s="35">
        <v>4.1000000000000003E-3</v>
      </c>
      <c r="BH31" s="35">
        <v>5.7999999999999996E-3</v>
      </c>
      <c r="BI31" s="35">
        <v>6.8999999999999999E-3</v>
      </c>
      <c r="BJ31" s="35">
        <v>7.1999999999999998E-3</v>
      </c>
      <c r="BK31" s="35">
        <v>6.7999999999999996E-3</v>
      </c>
      <c r="BL31" s="35">
        <v>6.0000000000000001E-3</v>
      </c>
      <c r="BM31" s="35">
        <v>5.1000000000000004E-3</v>
      </c>
      <c r="BN31" s="35">
        <v>4.3E-3</v>
      </c>
      <c r="BO31" s="36">
        <v>4.4000000000000003E-3</v>
      </c>
      <c r="BP31" s="36">
        <v>4.3E-3</v>
      </c>
      <c r="BQ31" s="36">
        <v>3.8999999999999998E-3</v>
      </c>
      <c r="BR31" s="36">
        <v>3.3999999999999998E-3</v>
      </c>
      <c r="BS31" s="36">
        <v>2.5999999999999999E-3</v>
      </c>
      <c r="BT31" s="36">
        <v>1.9E-3</v>
      </c>
      <c r="BU31" s="36">
        <v>1.2999999999999999E-3</v>
      </c>
      <c r="BV31" s="36">
        <v>8.9999999999999998E-4</v>
      </c>
      <c r="BW31" s="36">
        <v>6.9999999999999999E-4</v>
      </c>
      <c r="BX31" s="36">
        <v>8.0000000000000004E-4</v>
      </c>
      <c r="BY31" s="36">
        <v>1.1999999999999999E-3</v>
      </c>
      <c r="BZ31" s="36">
        <v>2E-3</v>
      </c>
      <c r="CA31" s="36">
        <v>3.0000000000000001E-3</v>
      </c>
      <c r="CB31" s="36">
        <v>4.3E-3</v>
      </c>
      <c r="CC31" s="36">
        <v>5.7000000000000002E-3</v>
      </c>
      <c r="CD31" s="36">
        <v>7.1000000000000004E-3</v>
      </c>
      <c r="CE31" s="36">
        <v>8.3000000000000001E-3</v>
      </c>
      <c r="CF31" s="36">
        <v>9.1999999999999998E-3</v>
      </c>
      <c r="CG31" s="36">
        <v>9.7999999999999997E-3</v>
      </c>
      <c r="CH31" s="36">
        <v>0.01</v>
      </c>
    </row>
    <row r="32" spans="1:86">
      <c r="A32" s="30">
        <v>50</v>
      </c>
      <c r="B32" s="35">
        <v>3.3300000000000003E-2</v>
      </c>
      <c r="C32" s="35">
        <v>3.15E-2</v>
      </c>
      <c r="D32" s="35">
        <v>2.9600000000000001E-2</v>
      </c>
      <c r="E32" s="35">
        <v>2.7199999999999998E-2</v>
      </c>
      <c r="F32" s="35">
        <v>2.4299999999999999E-2</v>
      </c>
      <c r="G32" s="35">
        <v>2.0899999999999998E-2</v>
      </c>
      <c r="H32" s="35">
        <v>1.72E-2</v>
      </c>
      <c r="I32" s="35">
        <v>1.35E-2</v>
      </c>
      <c r="J32" s="35">
        <v>9.9000000000000008E-3</v>
      </c>
      <c r="K32" s="35">
        <v>6.4000000000000003E-3</v>
      </c>
      <c r="L32" s="35">
        <v>3.2000000000000002E-3</v>
      </c>
      <c r="M32" s="35">
        <v>5.9999999999999995E-4</v>
      </c>
      <c r="N32" s="35">
        <v>-1.1999999999999999E-3</v>
      </c>
      <c r="O32" s="35">
        <v>-2E-3</v>
      </c>
      <c r="P32" s="35">
        <v>-1.8E-3</v>
      </c>
      <c r="Q32" s="35">
        <v>-5.0000000000000001E-4</v>
      </c>
      <c r="R32" s="35">
        <v>1.6000000000000001E-3</v>
      </c>
      <c r="S32" s="35">
        <v>4.4000000000000003E-3</v>
      </c>
      <c r="T32" s="35">
        <v>8.0000000000000002E-3</v>
      </c>
      <c r="U32" s="35">
        <v>1.2E-2</v>
      </c>
      <c r="V32" s="35">
        <v>1.61E-2</v>
      </c>
      <c r="W32" s="35">
        <v>1.9900000000000001E-2</v>
      </c>
      <c r="X32" s="35">
        <v>2.3199999999999998E-2</v>
      </c>
      <c r="Y32" s="35">
        <v>2.5499999999999998E-2</v>
      </c>
      <c r="Z32" s="35">
        <v>2.6800000000000001E-2</v>
      </c>
      <c r="AA32" s="35">
        <v>2.69E-2</v>
      </c>
      <c r="AB32" s="35">
        <v>2.63E-2</v>
      </c>
      <c r="AC32" s="35">
        <v>2.5000000000000001E-2</v>
      </c>
      <c r="AD32" s="35">
        <v>2.3400000000000001E-2</v>
      </c>
      <c r="AE32" s="35">
        <v>2.1499999999999998E-2</v>
      </c>
      <c r="AF32" s="35">
        <v>1.9699999999999999E-2</v>
      </c>
      <c r="AG32" s="35">
        <v>1.78E-2</v>
      </c>
      <c r="AH32" s="35">
        <v>1.6199999999999999E-2</v>
      </c>
      <c r="AI32" s="35">
        <v>1.4800000000000001E-2</v>
      </c>
      <c r="AJ32" s="35">
        <v>1.3899999999999999E-2</v>
      </c>
      <c r="AK32" s="35">
        <v>1.3599999999999999E-2</v>
      </c>
      <c r="AL32" s="35">
        <v>1.3599999999999999E-2</v>
      </c>
      <c r="AM32" s="35">
        <v>1.3899999999999999E-2</v>
      </c>
      <c r="AN32" s="35">
        <v>1.4200000000000001E-2</v>
      </c>
      <c r="AO32" s="35">
        <v>1.4200000000000001E-2</v>
      </c>
      <c r="AP32" s="35">
        <v>1.41E-2</v>
      </c>
      <c r="AQ32" s="35">
        <v>1.38E-2</v>
      </c>
      <c r="AR32" s="35">
        <v>1.3599999999999999E-2</v>
      </c>
      <c r="AS32" s="35">
        <v>1.34E-2</v>
      </c>
      <c r="AT32" s="35">
        <v>1.2999999999999999E-2</v>
      </c>
      <c r="AU32" s="35">
        <v>1.21E-2</v>
      </c>
      <c r="AV32" s="35">
        <v>1.03E-2</v>
      </c>
      <c r="AW32" s="35">
        <v>7.4999999999999997E-3</v>
      </c>
      <c r="AX32" s="35">
        <v>4.1000000000000003E-3</v>
      </c>
      <c r="AY32" s="35">
        <v>5.9999999999999995E-4</v>
      </c>
      <c r="AZ32" s="35">
        <v>-2.2000000000000001E-3</v>
      </c>
      <c r="BA32" s="35">
        <v>-3.8999999999999998E-3</v>
      </c>
      <c r="BB32" s="35">
        <v>-4.4000000000000003E-3</v>
      </c>
      <c r="BC32" s="35">
        <v>-3.8999999999999998E-3</v>
      </c>
      <c r="BD32" s="35">
        <v>-2.7000000000000001E-3</v>
      </c>
      <c r="BE32" s="35">
        <v>-1.1000000000000001E-3</v>
      </c>
      <c r="BF32" s="35">
        <v>5.9999999999999995E-4</v>
      </c>
      <c r="BG32" s="35">
        <v>2.2000000000000001E-3</v>
      </c>
      <c r="BH32" s="35">
        <v>3.3999999999999998E-3</v>
      </c>
      <c r="BI32" s="35">
        <v>4.1000000000000003E-3</v>
      </c>
      <c r="BJ32" s="35">
        <v>4.4000000000000003E-3</v>
      </c>
      <c r="BK32" s="35">
        <v>4.1999999999999997E-3</v>
      </c>
      <c r="BL32" s="35">
        <v>3.7000000000000002E-3</v>
      </c>
      <c r="BM32" s="35">
        <v>3.3999999999999998E-3</v>
      </c>
      <c r="BN32" s="35">
        <v>3.3E-3</v>
      </c>
      <c r="BO32" s="36">
        <v>3.8999999999999998E-3</v>
      </c>
      <c r="BP32" s="36">
        <v>4.3E-3</v>
      </c>
      <c r="BQ32" s="36">
        <v>4.4000000000000003E-3</v>
      </c>
      <c r="BR32" s="36">
        <v>4.1999999999999997E-3</v>
      </c>
      <c r="BS32" s="36">
        <v>3.8E-3</v>
      </c>
      <c r="BT32" s="36">
        <v>3.3E-3</v>
      </c>
      <c r="BU32" s="36">
        <v>2.8E-3</v>
      </c>
      <c r="BV32" s="36">
        <v>2.3999999999999998E-3</v>
      </c>
      <c r="BW32" s="36">
        <v>2.0999999999999999E-3</v>
      </c>
      <c r="BX32" s="36">
        <v>2E-3</v>
      </c>
      <c r="BY32" s="36">
        <v>2.0999999999999999E-3</v>
      </c>
      <c r="BZ32" s="36">
        <v>2.7000000000000001E-3</v>
      </c>
      <c r="CA32" s="36">
        <v>3.5999999999999999E-3</v>
      </c>
      <c r="CB32" s="36">
        <v>4.7000000000000002E-3</v>
      </c>
      <c r="CC32" s="36">
        <v>5.8999999999999999E-3</v>
      </c>
      <c r="CD32" s="36">
        <v>7.1999999999999998E-3</v>
      </c>
      <c r="CE32" s="36">
        <v>8.3000000000000001E-3</v>
      </c>
      <c r="CF32" s="36">
        <v>9.1999999999999998E-3</v>
      </c>
      <c r="CG32" s="36">
        <v>9.7999999999999997E-3</v>
      </c>
      <c r="CH32" s="36">
        <v>0.01</v>
      </c>
    </row>
    <row r="33" spans="1:86">
      <c r="A33" s="30">
        <v>51</v>
      </c>
      <c r="B33" s="35">
        <v>3.1399999999999997E-2</v>
      </c>
      <c r="C33" s="35">
        <v>3.0099999999999998E-2</v>
      </c>
      <c r="D33" s="35">
        <v>2.86E-2</v>
      </c>
      <c r="E33" s="35">
        <v>2.6700000000000002E-2</v>
      </c>
      <c r="F33" s="35">
        <v>2.4199999999999999E-2</v>
      </c>
      <c r="G33" s="35">
        <v>2.1100000000000001E-2</v>
      </c>
      <c r="H33" s="35">
        <v>1.77E-2</v>
      </c>
      <c r="I33" s="35">
        <v>1.4200000000000001E-2</v>
      </c>
      <c r="J33" s="35">
        <v>1.0699999999999999E-2</v>
      </c>
      <c r="K33" s="35">
        <v>7.3000000000000001E-3</v>
      </c>
      <c r="L33" s="35">
        <v>4.1000000000000003E-3</v>
      </c>
      <c r="M33" s="35">
        <v>1.5E-3</v>
      </c>
      <c r="N33" s="35">
        <v>-4.0000000000000002E-4</v>
      </c>
      <c r="O33" s="35">
        <v>-1.2999999999999999E-3</v>
      </c>
      <c r="P33" s="35">
        <v>-1.2999999999999999E-3</v>
      </c>
      <c r="Q33" s="35">
        <v>-2.9999999999999997E-4</v>
      </c>
      <c r="R33" s="35">
        <v>1.6000000000000001E-3</v>
      </c>
      <c r="S33" s="35">
        <v>4.3E-3</v>
      </c>
      <c r="T33" s="35">
        <v>7.7999999999999996E-3</v>
      </c>
      <c r="U33" s="35">
        <v>1.17E-2</v>
      </c>
      <c r="V33" s="35">
        <v>1.5800000000000002E-2</v>
      </c>
      <c r="W33" s="35">
        <v>1.95E-2</v>
      </c>
      <c r="X33" s="35">
        <v>2.2599999999999999E-2</v>
      </c>
      <c r="Y33" s="35">
        <v>2.4799999999999999E-2</v>
      </c>
      <c r="Z33" s="35">
        <v>2.58E-2</v>
      </c>
      <c r="AA33" s="35">
        <v>2.58E-2</v>
      </c>
      <c r="AB33" s="35">
        <v>2.5000000000000001E-2</v>
      </c>
      <c r="AC33" s="35">
        <v>2.35E-2</v>
      </c>
      <c r="AD33" s="35">
        <v>2.18E-2</v>
      </c>
      <c r="AE33" s="35">
        <v>1.9800000000000002E-2</v>
      </c>
      <c r="AF33" s="35">
        <v>1.7899999999999999E-2</v>
      </c>
      <c r="AG33" s="35">
        <v>1.6E-2</v>
      </c>
      <c r="AH33" s="35">
        <v>1.44E-2</v>
      </c>
      <c r="AI33" s="35">
        <v>1.32E-2</v>
      </c>
      <c r="AJ33" s="35">
        <v>1.2500000000000001E-2</v>
      </c>
      <c r="AK33" s="35">
        <v>1.24E-2</v>
      </c>
      <c r="AL33" s="35">
        <v>1.2800000000000001E-2</v>
      </c>
      <c r="AM33" s="35">
        <v>1.34E-2</v>
      </c>
      <c r="AN33" s="35">
        <v>1.4E-2</v>
      </c>
      <c r="AO33" s="35">
        <v>1.44E-2</v>
      </c>
      <c r="AP33" s="35">
        <v>1.4500000000000001E-2</v>
      </c>
      <c r="AQ33" s="35">
        <v>1.44E-2</v>
      </c>
      <c r="AR33" s="35">
        <v>1.43E-2</v>
      </c>
      <c r="AS33" s="35">
        <v>1.4200000000000001E-2</v>
      </c>
      <c r="AT33" s="35">
        <v>1.4E-2</v>
      </c>
      <c r="AU33" s="35">
        <v>1.34E-2</v>
      </c>
      <c r="AV33" s="35">
        <v>1.1900000000000001E-2</v>
      </c>
      <c r="AW33" s="35">
        <v>9.5999999999999992E-3</v>
      </c>
      <c r="AX33" s="35">
        <v>6.7000000000000002E-3</v>
      </c>
      <c r="AY33" s="35">
        <v>3.5999999999999999E-3</v>
      </c>
      <c r="AZ33" s="35">
        <v>1E-3</v>
      </c>
      <c r="BA33" s="35">
        <v>-8.0000000000000004E-4</v>
      </c>
      <c r="BB33" s="35">
        <v>-1.6999999999999999E-3</v>
      </c>
      <c r="BC33" s="35">
        <v>-1.8E-3</v>
      </c>
      <c r="BD33" s="35">
        <v>-1.4E-3</v>
      </c>
      <c r="BE33" s="35">
        <v>-5.9999999999999995E-4</v>
      </c>
      <c r="BF33" s="35">
        <v>2.9999999999999997E-4</v>
      </c>
      <c r="BG33" s="35">
        <v>1E-3</v>
      </c>
      <c r="BH33" s="35">
        <v>1.4E-3</v>
      </c>
      <c r="BI33" s="35">
        <v>1.6999999999999999E-3</v>
      </c>
      <c r="BJ33" s="35">
        <v>1.6000000000000001E-3</v>
      </c>
      <c r="BK33" s="35">
        <v>1.4E-3</v>
      </c>
      <c r="BL33" s="35">
        <v>1.1000000000000001E-3</v>
      </c>
      <c r="BM33" s="35">
        <v>1.1999999999999999E-3</v>
      </c>
      <c r="BN33" s="35">
        <v>1.6000000000000001E-3</v>
      </c>
      <c r="BO33" s="36">
        <v>2.5999999999999999E-3</v>
      </c>
      <c r="BP33" s="36">
        <v>3.3999999999999998E-3</v>
      </c>
      <c r="BQ33" s="36">
        <v>4.1000000000000003E-3</v>
      </c>
      <c r="BR33" s="36">
        <v>4.4000000000000003E-3</v>
      </c>
      <c r="BS33" s="36">
        <v>4.4999999999999997E-3</v>
      </c>
      <c r="BT33" s="36">
        <v>4.3E-3</v>
      </c>
      <c r="BU33" s="36">
        <v>4.1000000000000003E-3</v>
      </c>
      <c r="BV33" s="36">
        <v>3.7000000000000002E-3</v>
      </c>
      <c r="BW33" s="36">
        <v>3.3999999999999998E-3</v>
      </c>
      <c r="BX33" s="36">
        <v>3.2000000000000002E-3</v>
      </c>
      <c r="BY33" s="36">
        <v>3.2000000000000002E-3</v>
      </c>
      <c r="BZ33" s="36">
        <v>3.5000000000000001E-3</v>
      </c>
      <c r="CA33" s="36">
        <v>4.1000000000000003E-3</v>
      </c>
      <c r="CB33" s="36">
        <v>5.1000000000000004E-3</v>
      </c>
      <c r="CC33" s="36">
        <v>6.1000000000000004E-3</v>
      </c>
      <c r="CD33" s="36">
        <v>7.3000000000000001E-3</v>
      </c>
      <c r="CE33" s="36">
        <v>8.3000000000000001E-3</v>
      </c>
      <c r="CF33" s="36">
        <v>9.1999999999999998E-3</v>
      </c>
      <c r="CG33" s="36">
        <v>9.7999999999999997E-3</v>
      </c>
      <c r="CH33" s="36">
        <v>0.01</v>
      </c>
    </row>
    <row r="34" spans="1:86">
      <c r="A34" s="30">
        <v>52</v>
      </c>
      <c r="B34" s="35">
        <v>0.03</v>
      </c>
      <c r="C34" s="35">
        <v>2.8899999999999999E-2</v>
      </c>
      <c r="D34" s="35">
        <v>2.7699999999999999E-2</v>
      </c>
      <c r="E34" s="35">
        <v>2.6100000000000002E-2</v>
      </c>
      <c r="F34" s="35">
        <v>2.3900000000000001E-2</v>
      </c>
      <c r="G34" s="35">
        <v>2.1100000000000001E-2</v>
      </c>
      <c r="H34" s="35">
        <v>1.7999999999999999E-2</v>
      </c>
      <c r="I34" s="35">
        <v>1.4800000000000001E-2</v>
      </c>
      <c r="J34" s="35">
        <v>1.15E-2</v>
      </c>
      <c r="K34" s="35">
        <v>8.3000000000000001E-3</v>
      </c>
      <c r="L34" s="35">
        <v>5.1999999999999998E-3</v>
      </c>
      <c r="M34" s="35">
        <v>2.5999999999999999E-3</v>
      </c>
      <c r="N34" s="35">
        <v>5.0000000000000001E-4</v>
      </c>
      <c r="O34" s="35">
        <v>-5.9999999999999995E-4</v>
      </c>
      <c r="P34" s="35">
        <v>-8.0000000000000004E-4</v>
      </c>
      <c r="Q34" s="35">
        <v>-1E-4</v>
      </c>
      <c r="R34" s="35">
        <v>1.5E-3</v>
      </c>
      <c r="S34" s="35">
        <v>4.0000000000000001E-3</v>
      </c>
      <c r="T34" s="35">
        <v>7.3000000000000001E-3</v>
      </c>
      <c r="U34" s="35">
        <v>1.12E-2</v>
      </c>
      <c r="V34" s="35">
        <v>1.52E-2</v>
      </c>
      <c r="W34" s="35">
        <v>1.9E-2</v>
      </c>
      <c r="X34" s="35">
        <v>2.1999999999999999E-2</v>
      </c>
      <c r="Y34" s="35">
        <v>2.41E-2</v>
      </c>
      <c r="Z34" s="35">
        <v>2.5100000000000001E-2</v>
      </c>
      <c r="AA34" s="35">
        <v>2.5000000000000001E-2</v>
      </c>
      <c r="AB34" s="35">
        <v>2.3900000000000001E-2</v>
      </c>
      <c r="AC34" s="35">
        <v>2.23E-2</v>
      </c>
      <c r="AD34" s="35">
        <v>2.0299999999999999E-2</v>
      </c>
      <c r="AE34" s="35">
        <v>1.8200000000000001E-2</v>
      </c>
      <c r="AF34" s="35">
        <v>1.61E-2</v>
      </c>
      <c r="AG34" s="35">
        <v>1.4200000000000001E-2</v>
      </c>
      <c r="AH34" s="35">
        <v>1.2699999999999999E-2</v>
      </c>
      <c r="AI34" s="35">
        <v>1.17E-2</v>
      </c>
      <c r="AJ34" s="35">
        <v>1.12E-2</v>
      </c>
      <c r="AK34" s="35">
        <v>1.14E-2</v>
      </c>
      <c r="AL34" s="35">
        <v>1.2E-2</v>
      </c>
      <c r="AM34" s="35">
        <v>1.2800000000000001E-2</v>
      </c>
      <c r="AN34" s="35">
        <v>1.3599999999999999E-2</v>
      </c>
      <c r="AO34" s="35">
        <v>1.4200000000000001E-2</v>
      </c>
      <c r="AP34" s="35">
        <v>1.46E-2</v>
      </c>
      <c r="AQ34" s="35">
        <v>1.47E-2</v>
      </c>
      <c r="AR34" s="35">
        <v>1.47E-2</v>
      </c>
      <c r="AS34" s="35">
        <v>1.47E-2</v>
      </c>
      <c r="AT34" s="35">
        <v>1.46E-2</v>
      </c>
      <c r="AU34" s="35">
        <v>1.4200000000000001E-2</v>
      </c>
      <c r="AV34" s="35">
        <v>1.3100000000000001E-2</v>
      </c>
      <c r="AW34" s="35">
        <v>1.1299999999999999E-2</v>
      </c>
      <c r="AX34" s="35">
        <v>8.8999999999999999E-3</v>
      </c>
      <c r="AY34" s="35">
        <v>6.4000000000000003E-3</v>
      </c>
      <c r="AZ34" s="35">
        <v>4.1999999999999997E-3</v>
      </c>
      <c r="BA34" s="35">
        <v>2.5000000000000001E-3</v>
      </c>
      <c r="BB34" s="35">
        <v>1.5E-3</v>
      </c>
      <c r="BC34" s="35">
        <v>1E-3</v>
      </c>
      <c r="BD34" s="35">
        <v>8.0000000000000004E-4</v>
      </c>
      <c r="BE34" s="35">
        <v>8.0000000000000004E-4</v>
      </c>
      <c r="BF34" s="35">
        <v>8.0000000000000004E-4</v>
      </c>
      <c r="BG34" s="35">
        <v>5.9999999999999995E-4</v>
      </c>
      <c r="BH34" s="35">
        <v>2.0000000000000001E-4</v>
      </c>
      <c r="BI34" s="35">
        <v>-2.9999999999999997E-4</v>
      </c>
      <c r="BJ34" s="35">
        <v>-8.0000000000000004E-4</v>
      </c>
      <c r="BK34" s="35">
        <v>-1.2999999999999999E-3</v>
      </c>
      <c r="BL34" s="35">
        <v>-1.6000000000000001E-3</v>
      </c>
      <c r="BM34" s="35">
        <v>-1.4E-3</v>
      </c>
      <c r="BN34" s="35">
        <v>-6.9999999999999999E-4</v>
      </c>
      <c r="BO34" s="36">
        <v>5.9999999999999995E-4</v>
      </c>
      <c r="BP34" s="36">
        <v>2E-3</v>
      </c>
      <c r="BQ34" s="36">
        <v>3.0999999999999999E-3</v>
      </c>
      <c r="BR34" s="36">
        <v>4.0000000000000001E-3</v>
      </c>
      <c r="BS34" s="36">
        <v>4.5999999999999999E-3</v>
      </c>
      <c r="BT34" s="36">
        <v>5.0000000000000001E-3</v>
      </c>
      <c r="BU34" s="36">
        <v>5.0000000000000001E-3</v>
      </c>
      <c r="BV34" s="36">
        <v>4.8999999999999998E-3</v>
      </c>
      <c r="BW34" s="36">
        <v>4.7000000000000002E-3</v>
      </c>
      <c r="BX34" s="36">
        <v>4.4000000000000003E-3</v>
      </c>
      <c r="BY34" s="36">
        <v>4.1999999999999997E-3</v>
      </c>
      <c r="BZ34" s="36">
        <v>4.3E-3</v>
      </c>
      <c r="CA34" s="36">
        <v>4.7999999999999996E-3</v>
      </c>
      <c r="CB34" s="36">
        <v>5.4999999999999997E-3</v>
      </c>
      <c r="CC34" s="36">
        <v>6.4000000000000003E-3</v>
      </c>
      <c r="CD34" s="36">
        <v>7.4000000000000003E-3</v>
      </c>
      <c r="CE34" s="36">
        <v>8.3999999999999995E-3</v>
      </c>
      <c r="CF34" s="36">
        <v>9.1999999999999998E-3</v>
      </c>
      <c r="CG34" s="36">
        <v>9.7999999999999997E-3</v>
      </c>
      <c r="CH34" s="36">
        <v>0.01</v>
      </c>
    </row>
    <row r="35" spans="1:86">
      <c r="A35" s="30">
        <v>53</v>
      </c>
      <c r="B35" s="35">
        <v>2.9100000000000001E-2</v>
      </c>
      <c r="C35" s="35">
        <v>2.81E-2</v>
      </c>
      <c r="D35" s="35">
        <v>2.7E-2</v>
      </c>
      <c r="E35" s="35">
        <v>2.5499999999999998E-2</v>
      </c>
      <c r="F35" s="35">
        <v>2.35E-2</v>
      </c>
      <c r="G35" s="35">
        <v>2.0899999999999998E-2</v>
      </c>
      <c r="H35" s="35">
        <v>1.8100000000000002E-2</v>
      </c>
      <c r="I35" s="35">
        <v>1.52E-2</v>
      </c>
      <c r="J35" s="35">
        <v>1.23E-2</v>
      </c>
      <c r="K35" s="35">
        <v>9.2999999999999992E-3</v>
      </c>
      <c r="L35" s="35">
        <v>6.4000000000000003E-3</v>
      </c>
      <c r="M35" s="35">
        <v>3.7000000000000002E-3</v>
      </c>
      <c r="N35" s="35">
        <v>1.6000000000000001E-3</v>
      </c>
      <c r="O35" s="35">
        <v>2.0000000000000001E-4</v>
      </c>
      <c r="P35" s="35">
        <v>-4.0000000000000002E-4</v>
      </c>
      <c r="Q35" s="35">
        <v>0</v>
      </c>
      <c r="R35" s="35">
        <v>1.2999999999999999E-3</v>
      </c>
      <c r="S35" s="35">
        <v>3.5000000000000001E-3</v>
      </c>
      <c r="T35" s="35">
        <v>6.7000000000000002E-3</v>
      </c>
      <c r="U35" s="35">
        <v>1.0500000000000001E-2</v>
      </c>
      <c r="V35" s="35">
        <v>1.4500000000000001E-2</v>
      </c>
      <c r="W35" s="35">
        <v>1.83E-2</v>
      </c>
      <c r="X35" s="35">
        <v>2.1399999999999999E-2</v>
      </c>
      <c r="Y35" s="35">
        <v>2.3599999999999999E-2</v>
      </c>
      <c r="Z35" s="35">
        <v>2.4500000000000001E-2</v>
      </c>
      <c r="AA35" s="35">
        <v>2.4299999999999999E-2</v>
      </c>
      <c r="AB35" s="35">
        <v>2.3099999999999999E-2</v>
      </c>
      <c r="AC35" s="35">
        <v>2.1299999999999999E-2</v>
      </c>
      <c r="AD35" s="35">
        <v>1.9E-2</v>
      </c>
      <c r="AE35" s="35">
        <v>1.66E-2</v>
      </c>
      <c r="AF35" s="35">
        <v>1.44E-2</v>
      </c>
      <c r="AG35" s="35">
        <v>1.2500000000000001E-2</v>
      </c>
      <c r="AH35" s="35">
        <v>1.11E-2</v>
      </c>
      <c r="AI35" s="35">
        <v>1.03E-2</v>
      </c>
      <c r="AJ35" s="35">
        <v>1.01E-2</v>
      </c>
      <c r="AK35" s="35">
        <v>1.04E-2</v>
      </c>
      <c r="AL35" s="35">
        <v>1.12E-2</v>
      </c>
      <c r="AM35" s="35">
        <v>1.21E-2</v>
      </c>
      <c r="AN35" s="35">
        <v>1.3100000000000001E-2</v>
      </c>
      <c r="AO35" s="35">
        <v>1.38E-2</v>
      </c>
      <c r="AP35" s="35">
        <v>1.43E-2</v>
      </c>
      <c r="AQ35" s="35">
        <v>1.46E-2</v>
      </c>
      <c r="AR35" s="35">
        <v>1.47E-2</v>
      </c>
      <c r="AS35" s="35">
        <v>1.4800000000000001E-2</v>
      </c>
      <c r="AT35" s="35">
        <v>1.4800000000000001E-2</v>
      </c>
      <c r="AU35" s="35">
        <v>1.4500000000000001E-2</v>
      </c>
      <c r="AV35" s="35">
        <v>1.38E-2</v>
      </c>
      <c r="AW35" s="35">
        <v>1.2500000000000001E-2</v>
      </c>
      <c r="AX35" s="35">
        <v>1.0699999999999999E-2</v>
      </c>
      <c r="AY35" s="35">
        <v>8.8000000000000005E-3</v>
      </c>
      <c r="AZ35" s="35">
        <v>7.1999999999999998E-3</v>
      </c>
      <c r="BA35" s="35">
        <v>5.8999999999999999E-3</v>
      </c>
      <c r="BB35" s="35">
        <v>5.0000000000000001E-3</v>
      </c>
      <c r="BC35" s="35">
        <v>4.4000000000000003E-3</v>
      </c>
      <c r="BD35" s="35">
        <v>3.7000000000000002E-3</v>
      </c>
      <c r="BE35" s="35">
        <v>3.0999999999999999E-3</v>
      </c>
      <c r="BF35" s="35">
        <v>2.2000000000000001E-3</v>
      </c>
      <c r="BG35" s="35">
        <v>1.1000000000000001E-3</v>
      </c>
      <c r="BH35" s="35">
        <v>-2.0000000000000001E-4</v>
      </c>
      <c r="BI35" s="35">
        <v>-1.6000000000000001E-3</v>
      </c>
      <c r="BJ35" s="35">
        <v>-2.8E-3</v>
      </c>
      <c r="BK35" s="35">
        <v>-3.8E-3</v>
      </c>
      <c r="BL35" s="35">
        <v>-4.1999999999999997E-3</v>
      </c>
      <c r="BM35" s="35">
        <v>-4.1000000000000003E-3</v>
      </c>
      <c r="BN35" s="35">
        <v>-3.3E-3</v>
      </c>
      <c r="BO35" s="36">
        <v>-1.6999999999999999E-3</v>
      </c>
      <c r="BP35" s="36">
        <v>0</v>
      </c>
      <c r="BQ35" s="36">
        <v>1.6000000000000001E-3</v>
      </c>
      <c r="BR35" s="36">
        <v>3.0999999999999999E-3</v>
      </c>
      <c r="BS35" s="36">
        <v>4.3E-3</v>
      </c>
      <c r="BT35" s="36">
        <v>5.1999999999999998E-3</v>
      </c>
      <c r="BU35" s="36">
        <v>5.7000000000000002E-3</v>
      </c>
      <c r="BV35" s="36">
        <v>5.8999999999999999E-3</v>
      </c>
      <c r="BW35" s="36">
        <v>5.7999999999999996E-3</v>
      </c>
      <c r="BX35" s="36">
        <v>5.4999999999999997E-3</v>
      </c>
      <c r="BY35" s="36">
        <v>5.1999999999999998E-3</v>
      </c>
      <c r="BZ35" s="36">
        <v>5.1999999999999998E-3</v>
      </c>
      <c r="CA35" s="36">
        <v>5.4999999999999997E-3</v>
      </c>
      <c r="CB35" s="36">
        <v>6.0000000000000001E-3</v>
      </c>
      <c r="CC35" s="36">
        <v>6.7999999999999996E-3</v>
      </c>
      <c r="CD35" s="36">
        <v>7.6E-3</v>
      </c>
      <c r="CE35" s="36">
        <v>8.5000000000000006E-3</v>
      </c>
      <c r="CF35" s="36">
        <v>9.2999999999999992E-3</v>
      </c>
      <c r="CG35" s="36">
        <v>9.7999999999999997E-3</v>
      </c>
      <c r="CH35" s="36">
        <v>0.01</v>
      </c>
    </row>
    <row r="36" spans="1:86">
      <c r="A36" s="30">
        <v>54</v>
      </c>
      <c r="B36" s="35">
        <v>2.8799999999999999E-2</v>
      </c>
      <c r="C36" s="35">
        <v>2.7699999999999999E-2</v>
      </c>
      <c r="D36" s="35">
        <v>2.64E-2</v>
      </c>
      <c r="E36" s="35">
        <v>2.4899999999999999E-2</v>
      </c>
      <c r="F36" s="35">
        <v>2.2800000000000001E-2</v>
      </c>
      <c r="G36" s="35">
        <v>2.0500000000000001E-2</v>
      </c>
      <c r="H36" s="35">
        <v>1.7899999999999999E-2</v>
      </c>
      <c r="I36" s="35">
        <v>1.54E-2</v>
      </c>
      <c r="J36" s="35">
        <v>1.29E-2</v>
      </c>
      <c r="K36" s="35">
        <v>1.0200000000000001E-2</v>
      </c>
      <c r="L36" s="35">
        <v>7.4999999999999997E-3</v>
      </c>
      <c r="M36" s="35">
        <v>4.8999999999999998E-3</v>
      </c>
      <c r="N36" s="35">
        <v>2.5999999999999999E-3</v>
      </c>
      <c r="O36" s="35">
        <v>1E-3</v>
      </c>
      <c r="P36" s="35">
        <v>2.0000000000000001E-4</v>
      </c>
      <c r="Q36" s="35">
        <v>2.0000000000000001E-4</v>
      </c>
      <c r="R36" s="35">
        <v>1.1000000000000001E-3</v>
      </c>
      <c r="S36" s="35">
        <v>3.0999999999999999E-3</v>
      </c>
      <c r="T36" s="35">
        <v>6.1000000000000004E-3</v>
      </c>
      <c r="U36" s="35">
        <v>9.7000000000000003E-3</v>
      </c>
      <c r="V36" s="35">
        <v>1.37E-2</v>
      </c>
      <c r="W36" s="35">
        <v>1.7500000000000002E-2</v>
      </c>
      <c r="X36" s="35">
        <v>2.0799999999999999E-2</v>
      </c>
      <c r="Y36" s="35">
        <v>2.3E-2</v>
      </c>
      <c r="Z36" s="35">
        <v>2.41E-2</v>
      </c>
      <c r="AA36" s="35">
        <v>2.3800000000000002E-2</v>
      </c>
      <c r="AB36" s="35">
        <v>2.2499999999999999E-2</v>
      </c>
      <c r="AC36" s="35">
        <v>2.0400000000000001E-2</v>
      </c>
      <c r="AD36" s="35">
        <v>1.78E-2</v>
      </c>
      <c r="AE36" s="35">
        <v>1.5100000000000001E-2</v>
      </c>
      <c r="AF36" s="35">
        <v>1.2800000000000001E-2</v>
      </c>
      <c r="AG36" s="35">
        <v>1.09E-2</v>
      </c>
      <c r="AH36" s="35">
        <v>9.7000000000000003E-3</v>
      </c>
      <c r="AI36" s="35">
        <v>9.1000000000000004E-3</v>
      </c>
      <c r="AJ36" s="35">
        <v>8.9999999999999993E-3</v>
      </c>
      <c r="AK36" s="35">
        <v>9.4999999999999998E-3</v>
      </c>
      <c r="AL36" s="35">
        <v>1.04E-2</v>
      </c>
      <c r="AM36" s="35">
        <v>1.14E-2</v>
      </c>
      <c r="AN36" s="35">
        <v>1.24E-2</v>
      </c>
      <c r="AO36" s="35">
        <v>1.3299999999999999E-2</v>
      </c>
      <c r="AP36" s="35">
        <v>1.3899999999999999E-2</v>
      </c>
      <c r="AQ36" s="35">
        <v>1.43E-2</v>
      </c>
      <c r="AR36" s="35">
        <v>1.4500000000000001E-2</v>
      </c>
      <c r="AS36" s="35">
        <v>1.47E-2</v>
      </c>
      <c r="AT36" s="35">
        <v>1.47E-2</v>
      </c>
      <c r="AU36" s="35">
        <v>1.46E-2</v>
      </c>
      <c r="AV36" s="35">
        <v>1.41E-2</v>
      </c>
      <c r="AW36" s="35">
        <v>1.32E-2</v>
      </c>
      <c r="AX36" s="35">
        <v>1.2E-2</v>
      </c>
      <c r="AY36" s="35">
        <v>1.0800000000000001E-2</v>
      </c>
      <c r="AZ36" s="35">
        <v>9.7999999999999997E-3</v>
      </c>
      <c r="BA36" s="35">
        <v>9.1000000000000004E-3</v>
      </c>
      <c r="BB36" s="35">
        <v>8.5000000000000006E-3</v>
      </c>
      <c r="BC36" s="35">
        <v>7.9000000000000008E-3</v>
      </c>
      <c r="BD36" s="35">
        <v>7.1000000000000004E-3</v>
      </c>
      <c r="BE36" s="35">
        <v>5.8999999999999999E-3</v>
      </c>
      <c r="BF36" s="35">
        <v>4.3E-3</v>
      </c>
      <c r="BG36" s="35">
        <v>2.3999999999999998E-3</v>
      </c>
      <c r="BH36" s="35">
        <v>1E-4</v>
      </c>
      <c r="BI36" s="35">
        <v>-2.0999999999999999E-3</v>
      </c>
      <c r="BJ36" s="35">
        <v>-4.1000000000000003E-3</v>
      </c>
      <c r="BK36" s="35">
        <v>-5.7000000000000002E-3</v>
      </c>
      <c r="BL36" s="35">
        <v>-6.4999999999999997E-3</v>
      </c>
      <c r="BM36" s="35">
        <v>-6.6E-3</v>
      </c>
      <c r="BN36" s="35">
        <v>-6.0000000000000001E-3</v>
      </c>
      <c r="BO36" s="36">
        <v>-4.3E-3</v>
      </c>
      <c r="BP36" s="36">
        <v>-2.3E-3</v>
      </c>
      <c r="BQ36" s="36">
        <v>-2.0000000000000001E-4</v>
      </c>
      <c r="BR36" s="36">
        <v>1.8E-3</v>
      </c>
      <c r="BS36" s="36">
        <v>3.5999999999999999E-3</v>
      </c>
      <c r="BT36" s="36">
        <v>5.0000000000000001E-3</v>
      </c>
      <c r="BU36" s="36">
        <v>6.0000000000000001E-3</v>
      </c>
      <c r="BV36" s="36">
        <v>6.4999999999999997E-3</v>
      </c>
      <c r="BW36" s="36">
        <v>6.7000000000000002E-3</v>
      </c>
      <c r="BX36" s="36">
        <v>6.4999999999999997E-3</v>
      </c>
      <c r="BY36" s="36">
        <v>6.1999999999999998E-3</v>
      </c>
      <c r="BZ36" s="36">
        <v>6.0000000000000001E-3</v>
      </c>
      <c r="CA36" s="36">
        <v>6.1999999999999998E-3</v>
      </c>
      <c r="CB36" s="36">
        <v>6.4999999999999997E-3</v>
      </c>
      <c r="CC36" s="36">
        <v>7.1000000000000004E-3</v>
      </c>
      <c r="CD36" s="36">
        <v>7.7999999999999996E-3</v>
      </c>
      <c r="CE36" s="36">
        <v>8.6E-3</v>
      </c>
      <c r="CF36" s="36">
        <v>9.2999999999999992E-3</v>
      </c>
      <c r="CG36" s="36">
        <v>9.7999999999999997E-3</v>
      </c>
      <c r="CH36" s="36">
        <v>0.01</v>
      </c>
    </row>
    <row r="37" spans="1:86">
      <c r="A37" s="30">
        <v>55</v>
      </c>
      <c r="B37" s="35">
        <v>2.9000000000000001E-2</v>
      </c>
      <c r="C37" s="35">
        <v>2.76E-2</v>
      </c>
      <c r="D37" s="35">
        <v>2.5999999999999999E-2</v>
      </c>
      <c r="E37" s="35">
        <v>2.4199999999999999E-2</v>
      </c>
      <c r="F37" s="35">
        <v>2.2100000000000002E-2</v>
      </c>
      <c r="G37" s="35">
        <v>1.9800000000000002E-2</v>
      </c>
      <c r="H37" s="35">
        <v>1.7500000000000002E-2</v>
      </c>
      <c r="I37" s="35">
        <v>1.5299999999999999E-2</v>
      </c>
      <c r="J37" s="35">
        <v>1.3100000000000001E-2</v>
      </c>
      <c r="K37" s="35">
        <v>1.0800000000000001E-2</v>
      </c>
      <c r="L37" s="35">
        <v>8.3999999999999995E-3</v>
      </c>
      <c r="M37" s="35">
        <v>5.8999999999999999E-3</v>
      </c>
      <c r="N37" s="35">
        <v>3.7000000000000002E-3</v>
      </c>
      <c r="O37" s="35">
        <v>2E-3</v>
      </c>
      <c r="P37" s="35">
        <v>8.9999999999999998E-4</v>
      </c>
      <c r="Q37" s="35">
        <v>5.0000000000000001E-4</v>
      </c>
      <c r="R37" s="35">
        <v>1.1000000000000001E-3</v>
      </c>
      <c r="S37" s="35">
        <v>2.8E-3</v>
      </c>
      <c r="T37" s="35">
        <v>5.5999999999999999E-3</v>
      </c>
      <c r="U37" s="35">
        <v>9.1000000000000004E-3</v>
      </c>
      <c r="V37" s="35">
        <v>1.2999999999999999E-2</v>
      </c>
      <c r="W37" s="35">
        <v>1.6799999999999999E-2</v>
      </c>
      <c r="X37" s="35">
        <v>2.01E-2</v>
      </c>
      <c r="Y37" s="35">
        <v>2.2499999999999999E-2</v>
      </c>
      <c r="Z37" s="35">
        <v>2.3599999999999999E-2</v>
      </c>
      <c r="AA37" s="35">
        <v>2.3400000000000001E-2</v>
      </c>
      <c r="AB37" s="35">
        <v>2.1899999999999999E-2</v>
      </c>
      <c r="AC37" s="35">
        <v>1.9599999999999999E-2</v>
      </c>
      <c r="AD37" s="35">
        <v>1.67E-2</v>
      </c>
      <c r="AE37" s="35">
        <v>1.38E-2</v>
      </c>
      <c r="AF37" s="35">
        <v>1.1299999999999999E-2</v>
      </c>
      <c r="AG37" s="35">
        <v>9.4999999999999998E-3</v>
      </c>
      <c r="AH37" s="35">
        <v>8.3999999999999995E-3</v>
      </c>
      <c r="AI37" s="35">
        <v>8.0000000000000002E-3</v>
      </c>
      <c r="AJ37" s="35">
        <v>8.2000000000000007E-3</v>
      </c>
      <c r="AK37" s="35">
        <v>8.8000000000000005E-3</v>
      </c>
      <c r="AL37" s="35">
        <v>9.7000000000000003E-3</v>
      </c>
      <c r="AM37" s="35">
        <v>1.0699999999999999E-2</v>
      </c>
      <c r="AN37" s="35">
        <v>1.17E-2</v>
      </c>
      <c r="AO37" s="35">
        <v>1.26E-2</v>
      </c>
      <c r="AP37" s="35">
        <v>1.3299999999999999E-2</v>
      </c>
      <c r="AQ37" s="35">
        <v>1.38E-2</v>
      </c>
      <c r="AR37" s="35">
        <v>1.41E-2</v>
      </c>
      <c r="AS37" s="35">
        <v>1.43E-2</v>
      </c>
      <c r="AT37" s="35">
        <v>1.43E-2</v>
      </c>
      <c r="AU37" s="35">
        <v>1.43E-2</v>
      </c>
      <c r="AV37" s="35">
        <v>1.4E-2</v>
      </c>
      <c r="AW37" s="35">
        <v>1.35E-2</v>
      </c>
      <c r="AX37" s="35">
        <v>1.29E-2</v>
      </c>
      <c r="AY37" s="35">
        <v>1.24E-2</v>
      </c>
      <c r="AZ37" s="35">
        <v>1.21E-2</v>
      </c>
      <c r="BA37" s="35">
        <v>1.2E-2</v>
      </c>
      <c r="BB37" s="35">
        <v>1.18E-2</v>
      </c>
      <c r="BC37" s="35">
        <v>1.15E-2</v>
      </c>
      <c r="BD37" s="35">
        <v>1.06E-2</v>
      </c>
      <c r="BE37" s="35">
        <v>9.1000000000000004E-3</v>
      </c>
      <c r="BF37" s="35">
        <v>7.0000000000000001E-3</v>
      </c>
      <c r="BG37" s="35">
        <v>4.3E-3</v>
      </c>
      <c r="BH37" s="35">
        <v>1.2999999999999999E-3</v>
      </c>
      <c r="BI37" s="35">
        <v>-1.8E-3</v>
      </c>
      <c r="BJ37" s="35">
        <v>-4.5999999999999999E-3</v>
      </c>
      <c r="BK37" s="35">
        <v>-6.7999999999999996E-3</v>
      </c>
      <c r="BL37" s="35">
        <v>-8.3000000000000001E-3</v>
      </c>
      <c r="BM37" s="35">
        <v>-8.8000000000000005E-3</v>
      </c>
      <c r="BN37" s="35">
        <v>-8.5000000000000006E-3</v>
      </c>
      <c r="BO37" s="36">
        <v>-6.8999999999999999E-3</v>
      </c>
      <c r="BP37" s="36">
        <v>-4.7000000000000002E-3</v>
      </c>
      <c r="BQ37" s="36">
        <v>-2.3E-3</v>
      </c>
      <c r="BR37" s="36">
        <v>2.0000000000000001E-4</v>
      </c>
      <c r="BS37" s="36">
        <v>2.5000000000000001E-3</v>
      </c>
      <c r="BT37" s="36">
        <v>4.4999999999999997E-3</v>
      </c>
      <c r="BU37" s="36">
        <v>6.0000000000000001E-3</v>
      </c>
      <c r="BV37" s="36">
        <v>7.0000000000000001E-3</v>
      </c>
      <c r="BW37" s="36">
        <v>7.4000000000000003E-3</v>
      </c>
      <c r="BX37" s="36">
        <v>7.3000000000000001E-3</v>
      </c>
      <c r="BY37" s="36">
        <v>7.0000000000000001E-3</v>
      </c>
      <c r="BZ37" s="36">
        <v>6.7999999999999996E-3</v>
      </c>
      <c r="CA37" s="36">
        <v>6.7999999999999996E-3</v>
      </c>
      <c r="CB37" s="36">
        <v>7.1000000000000004E-3</v>
      </c>
      <c r="CC37" s="36">
        <v>7.4999999999999997E-3</v>
      </c>
      <c r="CD37" s="36">
        <v>8.0999999999999996E-3</v>
      </c>
      <c r="CE37" s="36">
        <v>8.6999999999999994E-3</v>
      </c>
      <c r="CF37" s="36">
        <v>9.4000000000000004E-3</v>
      </c>
      <c r="CG37" s="36">
        <v>9.7999999999999997E-3</v>
      </c>
      <c r="CH37" s="36">
        <v>0.01</v>
      </c>
    </row>
    <row r="38" spans="1:86">
      <c r="A38" s="30">
        <v>56</v>
      </c>
      <c r="B38" s="35">
        <v>2.9499999999999998E-2</v>
      </c>
      <c r="C38" s="35">
        <v>2.76E-2</v>
      </c>
      <c r="D38" s="35">
        <v>2.5700000000000001E-2</v>
      </c>
      <c r="E38" s="35">
        <v>2.3599999999999999E-2</v>
      </c>
      <c r="F38" s="35">
        <v>2.12E-2</v>
      </c>
      <c r="G38" s="35">
        <v>1.89E-2</v>
      </c>
      <c r="H38" s="35">
        <v>1.6799999999999999E-2</v>
      </c>
      <c r="I38" s="35">
        <v>1.4800000000000001E-2</v>
      </c>
      <c r="J38" s="35">
        <v>1.2999999999999999E-2</v>
      </c>
      <c r="K38" s="35">
        <v>1.0999999999999999E-2</v>
      </c>
      <c r="L38" s="35">
        <v>8.8999999999999999E-3</v>
      </c>
      <c r="M38" s="35">
        <v>6.7000000000000002E-3</v>
      </c>
      <c r="N38" s="35">
        <v>4.7000000000000002E-3</v>
      </c>
      <c r="O38" s="35">
        <v>3.0000000000000001E-3</v>
      </c>
      <c r="P38" s="35">
        <v>1.8E-3</v>
      </c>
      <c r="Q38" s="35">
        <v>1.1999999999999999E-3</v>
      </c>
      <c r="R38" s="35">
        <v>1.5E-3</v>
      </c>
      <c r="S38" s="35">
        <v>2.8999999999999998E-3</v>
      </c>
      <c r="T38" s="35">
        <v>5.4000000000000003E-3</v>
      </c>
      <c r="U38" s="35">
        <v>8.6E-3</v>
      </c>
      <c r="V38" s="35">
        <v>1.23E-2</v>
      </c>
      <c r="W38" s="35">
        <v>1.61E-2</v>
      </c>
      <c r="X38" s="35">
        <v>1.9400000000000001E-2</v>
      </c>
      <c r="Y38" s="35">
        <v>2.18E-2</v>
      </c>
      <c r="Z38" s="35">
        <v>2.3E-2</v>
      </c>
      <c r="AA38" s="35">
        <v>2.2800000000000001E-2</v>
      </c>
      <c r="AB38" s="35">
        <v>2.1299999999999999E-2</v>
      </c>
      <c r="AC38" s="35">
        <v>1.8800000000000001E-2</v>
      </c>
      <c r="AD38" s="35">
        <v>1.5699999999999999E-2</v>
      </c>
      <c r="AE38" s="35">
        <v>1.26E-2</v>
      </c>
      <c r="AF38" s="35">
        <v>0.01</v>
      </c>
      <c r="AG38" s="35">
        <v>8.2000000000000007E-3</v>
      </c>
      <c r="AH38" s="35">
        <v>7.1999999999999998E-3</v>
      </c>
      <c r="AI38" s="35">
        <v>7.0000000000000001E-3</v>
      </c>
      <c r="AJ38" s="35">
        <v>7.4000000000000003E-3</v>
      </c>
      <c r="AK38" s="35">
        <v>8.0999999999999996E-3</v>
      </c>
      <c r="AL38" s="35">
        <v>8.9999999999999993E-3</v>
      </c>
      <c r="AM38" s="35">
        <v>0.01</v>
      </c>
      <c r="AN38" s="35">
        <v>1.11E-2</v>
      </c>
      <c r="AO38" s="35">
        <v>1.2E-2</v>
      </c>
      <c r="AP38" s="35">
        <v>1.2699999999999999E-2</v>
      </c>
      <c r="AQ38" s="35">
        <v>1.32E-2</v>
      </c>
      <c r="AR38" s="35">
        <v>1.35E-2</v>
      </c>
      <c r="AS38" s="35">
        <v>1.3599999999999999E-2</v>
      </c>
      <c r="AT38" s="35">
        <v>1.37E-2</v>
      </c>
      <c r="AU38" s="35">
        <v>1.37E-2</v>
      </c>
      <c r="AV38" s="35">
        <v>1.37E-2</v>
      </c>
      <c r="AW38" s="35">
        <v>1.35E-2</v>
      </c>
      <c r="AX38" s="35">
        <v>1.35E-2</v>
      </c>
      <c r="AY38" s="35">
        <v>1.3599999999999999E-2</v>
      </c>
      <c r="AZ38" s="35">
        <v>1.3899999999999999E-2</v>
      </c>
      <c r="BA38" s="35">
        <v>1.44E-2</v>
      </c>
      <c r="BB38" s="35">
        <v>1.47E-2</v>
      </c>
      <c r="BC38" s="35">
        <v>1.47E-2</v>
      </c>
      <c r="BD38" s="35">
        <v>1.3899999999999999E-2</v>
      </c>
      <c r="BE38" s="35">
        <v>1.24E-2</v>
      </c>
      <c r="BF38" s="35">
        <v>0.01</v>
      </c>
      <c r="BG38" s="35">
        <v>6.7999999999999996E-3</v>
      </c>
      <c r="BH38" s="35">
        <v>3.2000000000000002E-3</v>
      </c>
      <c r="BI38" s="35">
        <v>-5.9999999999999995E-4</v>
      </c>
      <c r="BJ38" s="35">
        <v>-4.1999999999999997E-3</v>
      </c>
      <c r="BK38" s="35">
        <v>-7.1999999999999998E-3</v>
      </c>
      <c r="BL38" s="35">
        <v>-9.1999999999999998E-3</v>
      </c>
      <c r="BM38" s="35">
        <v>-1.04E-2</v>
      </c>
      <c r="BN38" s="35">
        <v>-1.06E-2</v>
      </c>
      <c r="BO38" s="36">
        <v>-9.1999999999999998E-3</v>
      </c>
      <c r="BP38" s="36">
        <v>-7.0000000000000001E-3</v>
      </c>
      <c r="BQ38" s="36">
        <v>-4.3E-3</v>
      </c>
      <c r="BR38" s="36">
        <v>-1.5E-3</v>
      </c>
      <c r="BS38" s="36">
        <v>1.2999999999999999E-3</v>
      </c>
      <c r="BT38" s="36">
        <v>3.7000000000000002E-3</v>
      </c>
      <c r="BU38" s="36">
        <v>5.7000000000000002E-3</v>
      </c>
      <c r="BV38" s="36">
        <v>7.1000000000000004E-3</v>
      </c>
      <c r="BW38" s="36">
        <v>7.9000000000000008E-3</v>
      </c>
      <c r="BX38" s="36">
        <v>8.0000000000000002E-3</v>
      </c>
      <c r="BY38" s="36">
        <v>7.7000000000000002E-3</v>
      </c>
      <c r="BZ38" s="36">
        <v>7.4999999999999997E-3</v>
      </c>
      <c r="CA38" s="36">
        <v>7.4999999999999997E-3</v>
      </c>
      <c r="CB38" s="36">
        <v>7.6E-3</v>
      </c>
      <c r="CC38" s="36">
        <v>7.9000000000000008E-3</v>
      </c>
      <c r="CD38" s="36">
        <v>8.3000000000000001E-3</v>
      </c>
      <c r="CE38" s="36">
        <v>8.8999999999999999E-3</v>
      </c>
      <c r="CF38" s="36">
        <v>9.4000000000000004E-3</v>
      </c>
      <c r="CG38" s="36">
        <v>9.7999999999999997E-3</v>
      </c>
      <c r="CH38" s="36">
        <v>0.01</v>
      </c>
    </row>
    <row r="39" spans="1:86">
      <c r="A39" s="30">
        <v>57</v>
      </c>
      <c r="B39" s="35">
        <v>3.0099999999999998E-2</v>
      </c>
      <c r="C39" s="35">
        <v>2.7799999999999998E-2</v>
      </c>
      <c r="D39" s="35">
        <v>2.5499999999999998E-2</v>
      </c>
      <c r="E39" s="35">
        <v>2.3E-2</v>
      </c>
      <c r="F39" s="35">
        <v>2.0400000000000001E-2</v>
      </c>
      <c r="G39" s="35">
        <v>1.7899999999999999E-2</v>
      </c>
      <c r="H39" s="35">
        <v>1.5800000000000002E-2</v>
      </c>
      <c r="I39" s="35">
        <v>1.41E-2</v>
      </c>
      <c r="J39" s="35">
        <v>1.24E-2</v>
      </c>
      <c r="K39" s="35">
        <v>1.0800000000000001E-2</v>
      </c>
      <c r="L39" s="35">
        <v>9.1000000000000004E-3</v>
      </c>
      <c r="M39" s="35">
        <v>7.3000000000000001E-3</v>
      </c>
      <c r="N39" s="35">
        <v>5.4999999999999997E-3</v>
      </c>
      <c r="O39" s="35">
        <v>4.1000000000000003E-3</v>
      </c>
      <c r="P39" s="35">
        <v>2.8999999999999998E-3</v>
      </c>
      <c r="Q39" s="35">
        <v>2.3E-3</v>
      </c>
      <c r="R39" s="35">
        <v>2.3999999999999998E-3</v>
      </c>
      <c r="S39" s="35">
        <v>3.5000000000000001E-3</v>
      </c>
      <c r="T39" s="35">
        <v>5.5999999999999999E-3</v>
      </c>
      <c r="U39" s="35">
        <v>8.6E-3</v>
      </c>
      <c r="V39" s="35">
        <v>1.2E-2</v>
      </c>
      <c r="W39" s="35">
        <v>1.55E-2</v>
      </c>
      <c r="X39" s="35">
        <v>1.8700000000000001E-2</v>
      </c>
      <c r="Y39" s="35">
        <v>2.1100000000000001E-2</v>
      </c>
      <c r="Z39" s="35">
        <v>2.2200000000000001E-2</v>
      </c>
      <c r="AA39" s="35">
        <v>2.1999999999999999E-2</v>
      </c>
      <c r="AB39" s="35">
        <v>2.0500000000000001E-2</v>
      </c>
      <c r="AC39" s="35">
        <v>1.7899999999999999E-2</v>
      </c>
      <c r="AD39" s="35">
        <v>1.4800000000000001E-2</v>
      </c>
      <c r="AE39" s="35">
        <v>1.1599999999999999E-2</v>
      </c>
      <c r="AF39" s="35">
        <v>8.8999999999999999E-3</v>
      </c>
      <c r="AG39" s="35">
        <v>7.1000000000000004E-3</v>
      </c>
      <c r="AH39" s="35">
        <v>6.1999999999999998E-3</v>
      </c>
      <c r="AI39" s="35">
        <v>6.1000000000000004E-3</v>
      </c>
      <c r="AJ39" s="35">
        <v>6.6E-3</v>
      </c>
      <c r="AK39" s="35">
        <v>7.4999999999999997E-3</v>
      </c>
      <c r="AL39" s="35">
        <v>8.3999999999999995E-3</v>
      </c>
      <c r="AM39" s="35">
        <v>9.4999999999999998E-3</v>
      </c>
      <c r="AN39" s="35">
        <v>1.0500000000000001E-2</v>
      </c>
      <c r="AO39" s="35">
        <v>1.14E-2</v>
      </c>
      <c r="AP39" s="35">
        <v>1.2E-2</v>
      </c>
      <c r="AQ39" s="35">
        <v>1.24E-2</v>
      </c>
      <c r="AR39" s="35">
        <v>1.2699999999999999E-2</v>
      </c>
      <c r="AS39" s="35">
        <v>1.2800000000000001E-2</v>
      </c>
      <c r="AT39" s="35">
        <v>1.29E-2</v>
      </c>
      <c r="AU39" s="35">
        <v>1.2999999999999999E-2</v>
      </c>
      <c r="AV39" s="35">
        <v>1.3100000000000001E-2</v>
      </c>
      <c r="AW39" s="35">
        <v>1.34E-2</v>
      </c>
      <c r="AX39" s="35">
        <v>1.37E-2</v>
      </c>
      <c r="AY39" s="35">
        <v>1.44E-2</v>
      </c>
      <c r="AZ39" s="35">
        <v>1.5299999999999999E-2</v>
      </c>
      <c r="BA39" s="35">
        <v>1.6299999999999999E-2</v>
      </c>
      <c r="BB39" s="35">
        <v>1.7100000000000001E-2</v>
      </c>
      <c r="BC39" s="35">
        <v>1.7500000000000002E-2</v>
      </c>
      <c r="BD39" s="35">
        <v>1.7000000000000001E-2</v>
      </c>
      <c r="BE39" s="35">
        <v>1.55E-2</v>
      </c>
      <c r="BF39" s="35">
        <v>1.2999999999999999E-2</v>
      </c>
      <c r="BG39" s="35">
        <v>9.5999999999999992E-3</v>
      </c>
      <c r="BH39" s="35">
        <v>5.5999999999999999E-3</v>
      </c>
      <c r="BI39" s="35">
        <v>1.2999999999999999E-3</v>
      </c>
      <c r="BJ39" s="35">
        <v>-3.0000000000000001E-3</v>
      </c>
      <c r="BK39" s="35">
        <v>-6.6E-3</v>
      </c>
      <c r="BL39" s="35">
        <v>-9.4000000000000004E-3</v>
      </c>
      <c r="BM39" s="35">
        <v>-1.12E-2</v>
      </c>
      <c r="BN39" s="35">
        <v>-1.2200000000000001E-2</v>
      </c>
      <c r="BO39" s="36">
        <v>-1.0999999999999999E-2</v>
      </c>
      <c r="BP39" s="36">
        <v>-8.8999999999999999E-3</v>
      </c>
      <c r="BQ39" s="36">
        <v>-6.1999999999999998E-3</v>
      </c>
      <c r="BR39" s="36">
        <v>-3.0999999999999999E-3</v>
      </c>
      <c r="BS39" s="36">
        <v>0</v>
      </c>
      <c r="BT39" s="36">
        <v>2.8E-3</v>
      </c>
      <c r="BU39" s="36">
        <v>5.1999999999999998E-3</v>
      </c>
      <c r="BV39" s="36">
        <v>7.0000000000000001E-3</v>
      </c>
      <c r="BW39" s="36">
        <v>8.0999999999999996E-3</v>
      </c>
      <c r="BX39" s="36">
        <v>8.3999999999999995E-3</v>
      </c>
      <c r="BY39" s="36">
        <v>8.3000000000000001E-3</v>
      </c>
      <c r="BZ39" s="36">
        <v>8.0999999999999996E-3</v>
      </c>
      <c r="CA39" s="36">
        <v>8.0000000000000002E-3</v>
      </c>
      <c r="CB39" s="36">
        <v>8.0999999999999996E-3</v>
      </c>
      <c r="CC39" s="36">
        <v>8.2000000000000007E-3</v>
      </c>
      <c r="CD39" s="36">
        <v>8.6E-3</v>
      </c>
      <c r="CE39" s="36">
        <v>8.9999999999999993E-3</v>
      </c>
      <c r="CF39" s="36">
        <v>9.4999999999999998E-3</v>
      </c>
      <c r="CG39" s="36">
        <v>9.7999999999999997E-3</v>
      </c>
      <c r="CH39" s="36">
        <v>0.01</v>
      </c>
    </row>
    <row r="40" spans="1:86">
      <c r="A40" s="30">
        <v>58</v>
      </c>
      <c r="B40" s="35">
        <v>3.0599999999999999E-2</v>
      </c>
      <c r="C40" s="35">
        <v>2.8000000000000001E-2</v>
      </c>
      <c r="D40" s="35">
        <v>2.52E-2</v>
      </c>
      <c r="E40" s="35">
        <v>2.24E-2</v>
      </c>
      <c r="F40" s="35">
        <v>1.9599999999999999E-2</v>
      </c>
      <c r="G40" s="35">
        <v>1.7000000000000001E-2</v>
      </c>
      <c r="H40" s="35">
        <v>1.4800000000000001E-2</v>
      </c>
      <c r="I40" s="35">
        <v>1.2999999999999999E-2</v>
      </c>
      <c r="J40" s="35">
        <v>1.1599999999999999E-2</v>
      </c>
      <c r="K40" s="35">
        <v>1.03E-2</v>
      </c>
      <c r="L40" s="35">
        <v>8.8999999999999999E-3</v>
      </c>
      <c r="M40" s="35">
        <v>7.6E-3</v>
      </c>
      <c r="N40" s="35">
        <v>6.3E-3</v>
      </c>
      <c r="O40" s="35">
        <v>5.1999999999999998E-3</v>
      </c>
      <c r="P40" s="35">
        <v>4.3E-3</v>
      </c>
      <c r="Q40" s="35">
        <v>3.7000000000000002E-3</v>
      </c>
      <c r="R40" s="35">
        <v>3.7000000000000002E-3</v>
      </c>
      <c r="S40" s="35">
        <v>4.5999999999999999E-3</v>
      </c>
      <c r="T40" s="35">
        <v>6.4000000000000003E-3</v>
      </c>
      <c r="U40" s="35">
        <v>8.8999999999999999E-3</v>
      </c>
      <c r="V40" s="35">
        <v>1.1900000000000001E-2</v>
      </c>
      <c r="W40" s="35">
        <v>1.5100000000000001E-2</v>
      </c>
      <c r="X40" s="35">
        <v>1.7999999999999999E-2</v>
      </c>
      <c r="Y40" s="35">
        <v>2.0199999999999999E-2</v>
      </c>
      <c r="Z40" s="35">
        <v>2.1299999999999999E-2</v>
      </c>
      <c r="AA40" s="35">
        <v>2.1000000000000001E-2</v>
      </c>
      <c r="AB40" s="35">
        <v>1.95E-2</v>
      </c>
      <c r="AC40" s="35">
        <v>1.7000000000000001E-2</v>
      </c>
      <c r="AD40" s="35">
        <v>1.3899999999999999E-2</v>
      </c>
      <c r="AE40" s="35">
        <v>1.0699999999999999E-2</v>
      </c>
      <c r="AF40" s="35">
        <v>8.0000000000000002E-3</v>
      </c>
      <c r="AG40" s="35">
        <v>6.1999999999999998E-3</v>
      </c>
      <c r="AH40" s="35">
        <v>5.3E-3</v>
      </c>
      <c r="AI40" s="35">
        <v>5.3E-3</v>
      </c>
      <c r="AJ40" s="35">
        <v>5.8999999999999999E-3</v>
      </c>
      <c r="AK40" s="35">
        <v>6.8999999999999999E-3</v>
      </c>
      <c r="AL40" s="35">
        <v>8.0000000000000002E-3</v>
      </c>
      <c r="AM40" s="35">
        <v>9.1000000000000004E-3</v>
      </c>
      <c r="AN40" s="35">
        <v>1.01E-2</v>
      </c>
      <c r="AO40" s="35">
        <v>1.09E-2</v>
      </c>
      <c r="AP40" s="35">
        <v>1.14E-2</v>
      </c>
      <c r="AQ40" s="35">
        <v>1.17E-2</v>
      </c>
      <c r="AR40" s="35">
        <v>1.18E-2</v>
      </c>
      <c r="AS40" s="35">
        <v>1.1900000000000001E-2</v>
      </c>
      <c r="AT40" s="35">
        <v>1.2E-2</v>
      </c>
      <c r="AU40" s="35">
        <v>1.2200000000000001E-2</v>
      </c>
      <c r="AV40" s="35">
        <v>1.2500000000000001E-2</v>
      </c>
      <c r="AW40" s="35">
        <v>1.3100000000000001E-2</v>
      </c>
      <c r="AX40" s="35">
        <v>1.38E-2</v>
      </c>
      <c r="AY40" s="35">
        <v>1.49E-2</v>
      </c>
      <c r="AZ40" s="35">
        <v>1.6299999999999999E-2</v>
      </c>
      <c r="BA40" s="35">
        <v>1.77E-2</v>
      </c>
      <c r="BB40" s="35">
        <v>1.89E-2</v>
      </c>
      <c r="BC40" s="35">
        <v>1.9699999999999999E-2</v>
      </c>
      <c r="BD40" s="35">
        <v>1.95E-2</v>
      </c>
      <c r="BE40" s="35">
        <v>1.8200000000000001E-2</v>
      </c>
      <c r="BF40" s="35">
        <v>1.5900000000000001E-2</v>
      </c>
      <c r="BG40" s="35">
        <v>1.2500000000000001E-2</v>
      </c>
      <c r="BH40" s="35">
        <v>8.3000000000000001E-3</v>
      </c>
      <c r="BI40" s="35">
        <v>3.7000000000000002E-3</v>
      </c>
      <c r="BJ40" s="35">
        <v>-1E-3</v>
      </c>
      <c r="BK40" s="35">
        <v>-5.1999999999999998E-3</v>
      </c>
      <c r="BL40" s="35">
        <v>-8.6999999999999994E-3</v>
      </c>
      <c r="BM40" s="35">
        <v>-1.12E-2</v>
      </c>
      <c r="BN40" s="35">
        <v>-1.2999999999999999E-2</v>
      </c>
      <c r="BO40" s="36">
        <v>-1.2200000000000001E-2</v>
      </c>
      <c r="BP40" s="36">
        <v>-1.03E-2</v>
      </c>
      <c r="BQ40" s="36">
        <v>-7.7000000000000002E-3</v>
      </c>
      <c r="BR40" s="36">
        <v>-4.5999999999999999E-3</v>
      </c>
      <c r="BS40" s="36">
        <v>-1.2999999999999999E-3</v>
      </c>
      <c r="BT40" s="36">
        <v>1.8E-3</v>
      </c>
      <c r="BU40" s="36">
        <v>4.4999999999999997E-3</v>
      </c>
      <c r="BV40" s="36">
        <v>6.6E-3</v>
      </c>
      <c r="BW40" s="36">
        <v>8.0000000000000002E-3</v>
      </c>
      <c r="BX40" s="36">
        <v>8.6E-3</v>
      </c>
      <c r="BY40" s="36">
        <v>8.6E-3</v>
      </c>
      <c r="BZ40" s="36">
        <v>8.6E-3</v>
      </c>
      <c r="CA40" s="36">
        <v>8.5000000000000006E-3</v>
      </c>
      <c r="CB40" s="36">
        <v>8.5000000000000006E-3</v>
      </c>
      <c r="CC40" s="36">
        <v>8.6E-3</v>
      </c>
      <c r="CD40" s="36">
        <v>8.8000000000000005E-3</v>
      </c>
      <c r="CE40" s="36">
        <v>9.1999999999999998E-3</v>
      </c>
      <c r="CF40" s="36">
        <v>9.4999999999999998E-3</v>
      </c>
      <c r="CG40" s="36">
        <v>9.9000000000000008E-3</v>
      </c>
      <c r="CH40" s="36">
        <v>0.01</v>
      </c>
    </row>
    <row r="41" spans="1:86">
      <c r="A41" s="30">
        <v>59</v>
      </c>
      <c r="B41" s="35">
        <v>3.1E-2</v>
      </c>
      <c r="C41" s="35">
        <v>2.8000000000000001E-2</v>
      </c>
      <c r="D41" s="35">
        <v>2.4899999999999999E-2</v>
      </c>
      <c r="E41" s="35">
        <v>2.18E-2</v>
      </c>
      <c r="F41" s="35">
        <v>1.8800000000000001E-2</v>
      </c>
      <c r="G41" s="35">
        <v>1.6E-2</v>
      </c>
      <c r="H41" s="35">
        <v>1.37E-2</v>
      </c>
      <c r="I41" s="35">
        <v>1.1900000000000001E-2</v>
      </c>
      <c r="J41" s="35">
        <v>1.06E-2</v>
      </c>
      <c r="K41" s="35">
        <v>9.4999999999999998E-3</v>
      </c>
      <c r="L41" s="35">
        <v>8.5000000000000006E-3</v>
      </c>
      <c r="M41" s="35">
        <v>7.6E-3</v>
      </c>
      <c r="N41" s="35">
        <v>6.8999999999999999E-3</v>
      </c>
      <c r="O41" s="35">
        <v>6.3E-3</v>
      </c>
      <c r="P41" s="35">
        <v>5.7000000000000002E-3</v>
      </c>
      <c r="Q41" s="35">
        <v>5.4000000000000003E-3</v>
      </c>
      <c r="R41" s="35">
        <v>5.4000000000000003E-3</v>
      </c>
      <c r="S41" s="35">
        <v>6.1000000000000004E-3</v>
      </c>
      <c r="T41" s="35">
        <v>7.6E-3</v>
      </c>
      <c r="U41" s="35">
        <v>9.7000000000000003E-3</v>
      </c>
      <c r="V41" s="35">
        <v>1.2200000000000001E-2</v>
      </c>
      <c r="W41" s="35">
        <v>1.49E-2</v>
      </c>
      <c r="X41" s="35">
        <v>1.7399999999999999E-2</v>
      </c>
      <c r="Y41" s="35">
        <v>1.9300000000000001E-2</v>
      </c>
      <c r="Z41" s="35">
        <v>2.0199999999999999E-2</v>
      </c>
      <c r="AA41" s="35">
        <v>1.9800000000000002E-2</v>
      </c>
      <c r="AB41" s="35">
        <v>1.84E-2</v>
      </c>
      <c r="AC41" s="35">
        <v>1.5900000000000001E-2</v>
      </c>
      <c r="AD41" s="35">
        <v>1.29E-2</v>
      </c>
      <c r="AE41" s="35">
        <v>9.7999999999999997E-3</v>
      </c>
      <c r="AF41" s="35">
        <v>7.1999999999999998E-3</v>
      </c>
      <c r="AG41" s="35">
        <v>5.4000000000000003E-3</v>
      </c>
      <c r="AH41" s="35">
        <v>4.4999999999999997E-3</v>
      </c>
      <c r="AI41" s="35">
        <v>4.4999999999999997E-3</v>
      </c>
      <c r="AJ41" s="35">
        <v>5.1999999999999998E-3</v>
      </c>
      <c r="AK41" s="35">
        <v>6.3E-3</v>
      </c>
      <c r="AL41" s="35">
        <v>7.4999999999999997E-3</v>
      </c>
      <c r="AM41" s="35">
        <v>8.6999999999999994E-3</v>
      </c>
      <c r="AN41" s="35">
        <v>9.7999999999999997E-3</v>
      </c>
      <c r="AO41" s="35">
        <v>1.0500000000000001E-2</v>
      </c>
      <c r="AP41" s="35">
        <v>1.0800000000000001E-2</v>
      </c>
      <c r="AQ41" s="35">
        <v>1.09E-2</v>
      </c>
      <c r="AR41" s="35">
        <v>1.0800000000000001E-2</v>
      </c>
      <c r="AS41" s="35">
        <v>1.0800000000000001E-2</v>
      </c>
      <c r="AT41" s="35">
        <v>1.09E-2</v>
      </c>
      <c r="AU41" s="35">
        <v>1.12E-2</v>
      </c>
      <c r="AV41" s="35">
        <v>1.18E-2</v>
      </c>
      <c r="AW41" s="35">
        <v>1.2699999999999999E-2</v>
      </c>
      <c r="AX41" s="35">
        <v>1.38E-2</v>
      </c>
      <c r="AY41" s="35">
        <v>1.52E-2</v>
      </c>
      <c r="AZ41" s="35">
        <v>1.6899999999999998E-2</v>
      </c>
      <c r="BA41" s="35">
        <v>1.8599999999999998E-2</v>
      </c>
      <c r="BB41" s="35">
        <v>2.0199999999999999E-2</v>
      </c>
      <c r="BC41" s="35">
        <v>2.1299999999999999E-2</v>
      </c>
      <c r="BD41" s="35">
        <v>2.1399999999999999E-2</v>
      </c>
      <c r="BE41" s="35">
        <v>2.0500000000000001E-2</v>
      </c>
      <c r="BF41" s="35">
        <v>1.84E-2</v>
      </c>
      <c r="BG41" s="35">
        <v>1.52E-2</v>
      </c>
      <c r="BH41" s="35">
        <v>1.12E-2</v>
      </c>
      <c r="BI41" s="35">
        <v>6.4999999999999997E-3</v>
      </c>
      <c r="BJ41" s="35">
        <v>1.6000000000000001E-3</v>
      </c>
      <c r="BK41" s="35">
        <v>-3.0999999999999999E-3</v>
      </c>
      <c r="BL41" s="35">
        <v>-7.1999999999999998E-3</v>
      </c>
      <c r="BM41" s="35">
        <v>-1.04E-2</v>
      </c>
      <c r="BN41" s="35">
        <v>-1.29E-2</v>
      </c>
      <c r="BO41" s="36">
        <v>-1.26E-2</v>
      </c>
      <c r="BP41" s="36">
        <v>-1.11E-2</v>
      </c>
      <c r="BQ41" s="36">
        <v>-8.6999999999999994E-3</v>
      </c>
      <c r="BR41" s="36">
        <v>-5.7000000000000002E-3</v>
      </c>
      <c r="BS41" s="36">
        <v>-2.5000000000000001E-3</v>
      </c>
      <c r="BT41" s="36">
        <v>8.0000000000000004E-4</v>
      </c>
      <c r="BU41" s="36">
        <v>3.7000000000000002E-3</v>
      </c>
      <c r="BV41" s="36">
        <v>6.1000000000000004E-3</v>
      </c>
      <c r="BW41" s="36">
        <v>7.7000000000000002E-3</v>
      </c>
      <c r="BX41" s="36">
        <v>8.6E-3</v>
      </c>
      <c r="BY41" s="36">
        <v>8.8000000000000005E-3</v>
      </c>
      <c r="BZ41" s="36">
        <v>8.8999999999999999E-3</v>
      </c>
      <c r="CA41" s="36">
        <v>8.8999999999999999E-3</v>
      </c>
      <c r="CB41" s="36">
        <v>8.8000000000000005E-3</v>
      </c>
      <c r="CC41" s="36">
        <v>8.8999999999999999E-3</v>
      </c>
      <c r="CD41" s="36">
        <v>9.1000000000000004E-3</v>
      </c>
      <c r="CE41" s="36">
        <v>9.2999999999999992E-3</v>
      </c>
      <c r="CF41" s="36">
        <v>9.5999999999999992E-3</v>
      </c>
      <c r="CG41" s="36">
        <v>9.9000000000000008E-3</v>
      </c>
      <c r="CH41" s="36">
        <v>0.01</v>
      </c>
    </row>
    <row r="42" spans="1:86">
      <c r="A42" s="30">
        <v>60</v>
      </c>
      <c r="B42" s="35">
        <v>3.09E-2</v>
      </c>
      <c r="C42" s="35">
        <v>2.7699999999999999E-2</v>
      </c>
      <c r="D42" s="35">
        <v>2.4500000000000001E-2</v>
      </c>
      <c r="E42" s="35">
        <v>2.12E-2</v>
      </c>
      <c r="F42" s="35">
        <v>1.7999999999999999E-2</v>
      </c>
      <c r="G42" s="35">
        <v>1.5100000000000001E-2</v>
      </c>
      <c r="H42" s="35">
        <v>1.2699999999999999E-2</v>
      </c>
      <c r="I42" s="35">
        <v>1.09E-2</v>
      </c>
      <c r="J42" s="35">
        <v>9.5999999999999992E-3</v>
      </c>
      <c r="K42" s="35">
        <v>8.6E-3</v>
      </c>
      <c r="L42" s="35">
        <v>8.0000000000000002E-3</v>
      </c>
      <c r="M42" s="35">
        <v>7.6E-3</v>
      </c>
      <c r="N42" s="35">
        <v>7.4000000000000003E-3</v>
      </c>
      <c r="O42" s="35">
        <v>7.3000000000000001E-3</v>
      </c>
      <c r="P42" s="35">
        <v>7.3000000000000001E-3</v>
      </c>
      <c r="Q42" s="35">
        <v>7.3000000000000001E-3</v>
      </c>
      <c r="R42" s="35">
        <v>7.4000000000000003E-3</v>
      </c>
      <c r="S42" s="35">
        <v>8.0000000000000002E-3</v>
      </c>
      <c r="T42" s="35">
        <v>9.1000000000000004E-3</v>
      </c>
      <c r="U42" s="35">
        <v>1.0800000000000001E-2</v>
      </c>
      <c r="V42" s="35">
        <v>1.2800000000000001E-2</v>
      </c>
      <c r="W42" s="35">
        <v>1.4999999999999999E-2</v>
      </c>
      <c r="X42" s="35">
        <v>1.6899999999999998E-2</v>
      </c>
      <c r="Y42" s="35">
        <v>1.84E-2</v>
      </c>
      <c r="Z42" s="35">
        <v>1.9E-2</v>
      </c>
      <c r="AA42" s="35">
        <v>1.8499999999999999E-2</v>
      </c>
      <c r="AB42" s="35">
        <v>1.7100000000000001E-2</v>
      </c>
      <c r="AC42" s="35">
        <v>1.4800000000000001E-2</v>
      </c>
      <c r="AD42" s="35">
        <v>1.1900000000000001E-2</v>
      </c>
      <c r="AE42" s="35">
        <v>8.9999999999999993E-3</v>
      </c>
      <c r="AF42" s="35">
        <v>6.4999999999999997E-3</v>
      </c>
      <c r="AG42" s="35">
        <v>4.7000000000000002E-3</v>
      </c>
      <c r="AH42" s="35">
        <v>3.8E-3</v>
      </c>
      <c r="AI42" s="35">
        <v>3.8999999999999998E-3</v>
      </c>
      <c r="AJ42" s="35">
        <v>4.5999999999999999E-3</v>
      </c>
      <c r="AK42" s="35">
        <v>5.7999999999999996E-3</v>
      </c>
      <c r="AL42" s="35">
        <v>7.1999999999999998E-3</v>
      </c>
      <c r="AM42" s="35">
        <v>8.5000000000000006E-3</v>
      </c>
      <c r="AN42" s="35">
        <v>9.4999999999999998E-3</v>
      </c>
      <c r="AO42" s="35">
        <v>1.01E-2</v>
      </c>
      <c r="AP42" s="35">
        <v>1.03E-2</v>
      </c>
      <c r="AQ42" s="35">
        <v>1.01E-2</v>
      </c>
      <c r="AR42" s="35">
        <v>9.7999999999999997E-3</v>
      </c>
      <c r="AS42" s="35">
        <v>9.7000000000000003E-3</v>
      </c>
      <c r="AT42" s="35">
        <v>9.7999999999999997E-3</v>
      </c>
      <c r="AU42" s="35">
        <v>1.03E-2</v>
      </c>
      <c r="AV42" s="35">
        <v>1.11E-2</v>
      </c>
      <c r="AW42" s="35">
        <v>1.2200000000000001E-2</v>
      </c>
      <c r="AX42" s="35">
        <v>1.3599999999999999E-2</v>
      </c>
      <c r="AY42" s="35">
        <v>1.5299999999999999E-2</v>
      </c>
      <c r="AZ42" s="35">
        <v>1.72E-2</v>
      </c>
      <c r="BA42" s="35">
        <v>1.9199999999999998E-2</v>
      </c>
      <c r="BB42" s="35">
        <v>2.1000000000000001E-2</v>
      </c>
      <c r="BC42" s="35">
        <v>2.24E-2</v>
      </c>
      <c r="BD42" s="35">
        <v>2.29E-2</v>
      </c>
      <c r="BE42" s="35">
        <v>2.23E-2</v>
      </c>
      <c r="BF42" s="35">
        <v>2.0500000000000001E-2</v>
      </c>
      <c r="BG42" s="35">
        <v>1.77E-2</v>
      </c>
      <c r="BH42" s="35">
        <v>1.3899999999999999E-2</v>
      </c>
      <c r="BI42" s="35">
        <v>9.2999999999999992E-3</v>
      </c>
      <c r="BJ42" s="35">
        <v>4.4000000000000003E-3</v>
      </c>
      <c r="BK42" s="35">
        <v>-5.9999999999999995E-4</v>
      </c>
      <c r="BL42" s="35">
        <v>-5.1000000000000004E-3</v>
      </c>
      <c r="BM42" s="35">
        <v>-8.8999999999999999E-3</v>
      </c>
      <c r="BN42" s="35">
        <v>-1.2E-2</v>
      </c>
      <c r="BO42" s="36">
        <v>-1.21E-2</v>
      </c>
      <c r="BP42" s="36">
        <v>-1.0999999999999999E-2</v>
      </c>
      <c r="BQ42" s="36">
        <v>-8.9999999999999993E-3</v>
      </c>
      <c r="BR42" s="36">
        <v>-6.4000000000000003E-3</v>
      </c>
      <c r="BS42" s="36">
        <v>-3.3E-3</v>
      </c>
      <c r="BT42" s="36">
        <v>-1E-4</v>
      </c>
      <c r="BU42" s="36">
        <v>2.8999999999999998E-3</v>
      </c>
      <c r="BV42" s="36">
        <v>5.4000000000000003E-3</v>
      </c>
      <c r="BW42" s="36">
        <v>7.3000000000000001E-3</v>
      </c>
      <c r="BX42" s="36">
        <v>8.3000000000000001E-3</v>
      </c>
      <c r="BY42" s="36">
        <v>8.8000000000000005E-3</v>
      </c>
      <c r="BZ42" s="36">
        <v>8.9999999999999993E-3</v>
      </c>
      <c r="CA42" s="36">
        <v>9.1000000000000004E-3</v>
      </c>
      <c r="CB42" s="36">
        <v>9.1000000000000004E-3</v>
      </c>
      <c r="CC42" s="36">
        <v>9.1999999999999998E-3</v>
      </c>
      <c r="CD42" s="36">
        <v>9.2999999999999992E-3</v>
      </c>
      <c r="CE42" s="36">
        <v>9.4999999999999998E-3</v>
      </c>
      <c r="CF42" s="36">
        <v>9.7000000000000003E-3</v>
      </c>
      <c r="CG42" s="36">
        <v>9.9000000000000008E-3</v>
      </c>
      <c r="CH42" s="36">
        <v>0.01</v>
      </c>
    </row>
    <row r="43" spans="1:86">
      <c r="A43" s="30">
        <v>61</v>
      </c>
      <c r="B43" s="35">
        <v>3.0499999999999999E-2</v>
      </c>
      <c r="C43" s="35">
        <v>2.7199999999999998E-2</v>
      </c>
      <c r="D43" s="35">
        <v>2.3900000000000001E-2</v>
      </c>
      <c r="E43" s="35">
        <v>2.0500000000000001E-2</v>
      </c>
      <c r="F43" s="35">
        <v>1.72E-2</v>
      </c>
      <c r="G43" s="35">
        <v>1.43E-2</v>
      </c>
      <c r="H43" s="35">
        <v>1.18E-2</v>
      </c>
      <c r="I43" s="35">
        <v>0.01</v>
      </c>
      <c r="J43" s="35">
        <v>8.6999999999999994E-3</v>
      </c>
      <c r="K43" s="35">
        <v>7.9000000000000008E-3</v>
      </c>
      <c r="L43" s="35">
        <v>7.6E-3</v>
      </c>
      <c r="M43" s="35">
        <v>7.6E-3</v>
      </c>
      <c r="N43" s="35">
        <v>7.9000000000000008E-3</v>
      </c>
      <c r="O43" s="35">
        <v>8.3000000000000001E-3</v>
      </c>
      <c r="P43" s="35">
        <v>8.6999999999999994E-3</v>
      </c>
      <c r="Q43" s="35">
        <v>9.1000000000000004E-3</v>
      </c>
      <c r="R43" s="35">
        <v>9.4999999999999998E-3</v>
      </c>
      <c r="S43" s="35">
        <v>0.01</v>
      </c>
      <c r="T43" s="35">
        <v>1.0999999999999999E-2</v>
      </c>
      <c r="U43" s="35">
        <v>1.2200000000000001E-2</v>
      </c>
      <c r="V43" s="35">
        <v>1.37E-2</v>
      </c>
      <c r="W43" s="35">
        <v>1.52E-2</v>
      </c>
      <c r="X43" s="35">
        <v>1.66E-2</v>
      </c>
      <c r="Y43" s="35">
        <v>1.7600000000000001E-2</v>
      </c>
      <c r="Z43" s="35">
        <v>1.78E-2</v>
      </c>
      <c r="AA43" s="35">
        <v>1.72E-2</v>
      </c>
      <c r="AB43" s="35">
        <v>1.5699999999999999E-2</v>
      </c>
      <c r="AC43" s="35">
        <v>1.35E-2</v>
      </c>
      <c r="AD43" s="35">
        <v>1.09E-2</v>
      </c>
      <c r="AE43" s="35">
        <v>8.2000000000000007E-3</v>
      </c>
      <c r="AF43" s="35">
        <v>5.7999999999999996E-3</v>
      </c>
      <c r="AG43" s="35">
        <v>4.1000000000000003E-3</v>
      </c>
      <c r="AH43" s="35">
        <v>3.2000000000000002E-3</v>
      </c>
      <c r="AI43" s="35">
        <v>3.3E-3</v>
      </c>
      <c r="AJ43" s="35">
        <v>4.1000000000000003E-3</v>
      </c>
      <c r="AK43" s="35">
        <v>5.4000000000000003E-3</v>
      </c>
      <c r="AL43" s="35">
        <v>6.8999999999999999E-3</v>
      </c>
      <c r="AM43" s="35">
        <v>8.2000000000000007E-3</v>
      </c>
      <c r="AN43" s="35">
        <v>9.1999999999999998E-3</v>
      </c>
      <c r="AO43" s="35">
        <v>9.7000000000000003E-3</v>
      </c>
      <c r="AP43" s="35">
        <v>9.7000000000000003E-3</v>
      </c>
      <c r="AQ43" s="35">
        <v>9.2999999999999992E-3</v>
      </c>
      <c r="AR43" s="35">
        <v>8.8999999999999999E-3</v>
      </c>
      <c r="AS43" s="35">
        <v>8.6E-3</v>
      </c>
      <c r="AT43" s="35">
        <v>8.6999999999999994E-3</v>
      </c>
      <c r="AU43" s="35">
        <v>9.2999999999999992E-3</v>
      </c>
      <c r="AV43" s="35">
        <v>1.03E-2</v>
      </c>
      <c r="AW43" s="35">
        <v>1.1599999999999999E-2</v>
      </c>
      <c r="AX43" s="35">
        <v>1.32E-2</v>
      </c>
      <c r="AY43" s="35">
        <v>1.52E-2</v>
      </c>
      <c r="AZ43" s="35">
        <v>1.7299999999999999E-2</v>
      </c>
      <c r="BA43" s="35">
        <v>1.95E-2</v>
      </c>
      <c r="BB43" s="35">
        <v>2.1499999999999998E-2</v>
      </c>
      <c r="BC43" s="35">
        <v>2.3E-2</v>
      </c>
      <c r="BD43" s="35">
        <v>2.3800000000000002E-2</v>
      </c>
      <c r="BE43" s="35">
        <v>2.35E-2</v>
      </c>
      <c r="BF43" s="35">
        <v>2.2200000000000001E-2</v>
      </c>
      <c r="BG43" s="35">
        <v>1.9699999999999999E-2</v>
      </c>
      <c r="BH43" s="35">
        <v>1.6199999999999999E-2</v>
      </c>
      <c r="BI43" s="35">
        <v>1.2E-2</v>
      </c>
      <c r="BJ43" s="35">
        <v>7.1000000000000004E-3</v>
      </c>
      <c r="BK43" s="35">
        <v>2.0999999999999999E-3</v>
      </c>
      <c r="BL43" s="35">
        <v>-2.5000000000000001E-3</v>
      </c>
      <c r="BM43" s="35">
        <v>-6.7000000000000002E-3</v>
      </c>
      <c r="BN43" s="35">
        <v>-1.0200000000000001E-2</v>
      </c>
      <c r="BO43" s="36">
        <v>-1.0800000000000001E-2</v>
      </c>
      <c r="BP43" s="36">
        <v>-1.0200000000000001E-2</v>
      </c>
      <c r="BQ43" s="36">
        <v>-8.6999999999999994E-3</v>
      </c>
      <c r="BR43" s="36">
        <v>-6.4999999999999997E-3</v>
      </c>
      <c r="BS43" s="36">
        <v>-3.8E-3</v>
      </c>
      <c r="BT43" s="36">
        <v>-8.0000000000000004E-4</v>
      </c>
      <c r="BU43" s="36">
        <v>2.0999999999999999E-3</v>
      </c>
      <c r="BV43" s="36">
        <v>4.7000000000000002E-3</v>
      </c>
      <c r="BW43" s="36">
        <v>6.7000000000000002E-3</v>
      </c>
      <c r="BX43" s="36">
        <v>7.9000000000000008E-3</v>
      </c>
      <c r="BY43" s="36">
        <v>8.6E-3</v>
      </c>
      <c r="BZ43" s="36">
        <v>8.9999999999999993E-3</v>
      </c>
      <c r="CA43" s="36">
        <v>9.1999999999999998E-3</v>
      </c>
      <c r="CB43" s="36">
        <v>9.2999999999999992E-3</v>
      </c>
      <c r="CC43" s="36">
        <v>9.4000000000000004E-3</v>
      </c>
      <c r="CD43" s="36">
        <v>9.4000000000000004E-3</v>
      </c>
      <c r="CE43" s="36">
        <v>9.5999999999999992E-3</v>
      </c>
      <c r="CF43" s="36">
        <v>9.7000000000000003E-3</v>
      </c>
      <c r="CG43" s="36">
        <v>9.9000000000000008E-3</v>
      </c>
      <c r="CH43" s="36">
        <v>0.01</v>
      </c>
    </row>
    <row r="44" spans="1:86">
      <c r="A44" s="30">
        <v>62</v>
      </c>
      <c r="B44" s="35">
        <v>2.9600000000000001E-2</v>
      </c>
      <c r="C44" s="35">
        <v>2.64E-2</v>
      </c>
      <c r="D44" s="35">
        <v>2.3099999999999999E-2</v>
      </c>
      <c r="E44" s="35">
        <v>1.9699999999999999E-2</v>
      </c>
      <c r="F44" s="35">
        <v>1.6500000000000001E-2</v>
      </c>
      <c r="G44" s="35">
        <v>1.3599999999999999E-2</v>
      </c>
      <c r="H44" s="35">
        <v>1.11E-2</v>
      </c>
      <c r="I44" s="35">
        <v>9.2999999999999992E-3</v>
      </c>
      <c r="J44" s="35">
        <v>8.0999999999999996E-3</v>
      </c>
      <c r="K44" s="35">
        <v>7.4999999999999997E-3</v>
      </c>
      <c r="L44" s="35">
        <v>7.3000000000000001E-3</v>
      </c>
      <c r="M44" s="35">
        <v>7.6E-3</v>
      </c>
      <c r="N44" s="35">
        <v>8.3000000000000001E-3</v>
      </c>
      <c r="O44" s="35">
        <v>9.1999999999999998E-3</v>
      </c>
      <c r="P44" s="35">
        <v>0.01</v>
      </c>
      <c r="Q44" s="35">
        <v>1.0800000000000001E-2</v>
      </c>
      <c r="R44" s="35">
        <v>1.15E-2</v>
      </c>
      <c r="S44" s="35">
        <v>1.21E-2</v>
      </c>
      <c r="T44" s="35">
        <v>1.29E-2</v>
      </c>
      <c r="U44" s="35">
        <v>1.37E-2</v>
      </c>
      <c r="V44" s="35">
        <v>1.47E-2</v>
      </c>
      <c r="W44" s="35">
        <v>1.5699999999999999E-2</v>
      </c>
      <c r="X44" s="35">
        <v>1.6500000000000001E-2</v>
      </c>
      <c r="Y44" s="35">
        <v>1.7000000000000001E-2</v>
      </c>
      <c r="Z44" s="35">
        <v>1.6799999999999999E-2</v>
      </c>
      <c r="AA44" s="35">
        <v>1.5900000000000001E-2</v>
      </c>
      <c r="AB44" s="35">
        <v>1.43E-2</v>
      </c>
      <c r="AC44" s="35">
        <v>1.2200000000000001E-2</v>
      </c>
      <c r="AD44" s="35">
        <v>9.7000000000000003E-3</v>
      </c>
      <c r="AE44" s="35">
        <v>7.1999999999999998E-3</v>
      </c>
      <c r="AF44" s="35">
        <v>5.0000000000000001E-3</v>
      </c>
      <c r="AG44" s="35">
        <v>3.3999999999999998E-3</v>
      </c>
      <c r="AH44" s="35">
        <v>2.5999999999999999E-3</v>
      </c>
      <c r="AI44" s="35">
        <v>2.7000000000000001E-3</v>
      </c>
      <c r="AJ44" s="35">
        <v>3.5999999999999999E-3</v>
      </c>
      <c r="AK44" s="35">
        <v>5.0000000000000001E-3</v>
      </c>
      <c r="AL44" s="35">
        <v>6.6E-3</v>
      </c>
      <c r="AM44" s="35">
        <v>8.0000000000000002E-3</v>
      </c>
      <c r="AN44" s="35">
        <v>8.9999999999999993E-3</v>
      </c>
      <c r="AO44" s="35">
        <v>9.4000000000000004E-3</v>
      </c>
      <c r="AP44" s="35">
        <v>9.1999999999999998E-3</v>
      </c>
      <c r="AQ44" s="35">
        <v>8.6E-3</v>
      </c>
      <c r="AR44" s="35">
        <v>8.0000000000000002E-3</v>
      </c>
      <c r="AS44" s="35">
        <v>7.6E-3</v>
      </c>
      <c r="AT44" s="35">
        <v>7.7000000000000002E-3</v>
      </c>
      <c r="AU44" s="35">
        <v>8.3000000000000001E-3</v>
      </c>
      <c r="AV44" s="35">
        <v>9.4000000000000004E-3</v>
      </c>
      <c r="AW44" s="35">
        <v>1.0999999999999999E-2</v>
      </c>
      <c r="AX44" s="35">
        <v>1.2800000000000001E-2</v>
      </c>
      <c r="AY44" s="35">
        <v>1.49E-2</v>
      </c>
      <c r="AZ44" s="35">
        <v>1.72E-2</v>
      </c>
      <c r="BA44" s="35">
        <v>1.95E-2</v>
      </c>
      <c r="BB44" s="35">
        <v>2.1600000000000001E-2</v>
      </c>
      <c r="BC44" s="35">
        <v>2.3300000000000001E-2</v>
      </c>
      <c r="BD44" s="35">
        <v>2.4299999999999999E-2</v>
      </c>
      <c r="BE44" s="35">
        <v>2.4299999999999999E-2</v>
      </c>
      <c r="BF44" s="35">
        <v>2.3199999999999998E-2</v>
      </c>
      <c r="BG44" s="35">
        <v>2.1100000000000001E-2</v>
      </c>
      <c r="BH44" s="35">
        <v>1.8100000000000002E-2</v>
      </c>
      <c r="BI44" s="35">
        <v>1.4200000000000001E-2</v>
      </c>
      <c r="BJ44" s="35">
        <v>9.7000000000000003E-3</v>
      </c>
      <c r="BK44" s="35">
        <v>4.8999999999999998E-3</v>
      </c>
      <c r="BL44" s="35">
        <v>2.0000000000000001E-4</v>
      </c>
      <c r="BM44" s="35">
        <v>-4.0000000000000001E-3</v>
      </c>
      <c r="BN44" s="35">
        <v>-7.7999999999999996E-3</v>
      </c>
      <c r="BO44" s="36">
        <v>-8.6999999999999994E-3</v>
      </c>
      <c r="BP44" s="36">
        <v>-8.6999999999999994E-3</v>
      </c>
      <c r="BQ44" s="36">
        <v>-7.7999999999999996E-3</v>
      </c>
      <c r="BR44" s="36">
        <v>-6.1000000000000004E-3</v>
      </c>
      <c r="BS44" s="36">
        <v>-3.8E-3</v>
      </c>
      <c r="BT44" s="36">
        <v>-1.1999999999999999E-3</v>
      </c>
      <c r="BU44" s="36">
        <v>1.4E-3</v>
      </c>
      <c r="BV44" s="36">
        <v>3.8999999999999998E-3</v>
      </c>
      <c r="BW44" s="36">
        <v>5.8999999999999999E-3</v>
      </c>
      <c r="BX44" s="36">
        <v>7.3000000000000001E-3</v>
      </c>
      <c r="BY44" s="36">
        <v>8.2000000000000007E-3</v>
      </c>
      <c r="BZ44" s="36">
        <v>8.8000000000000005E-3</v>
      </c>
      <c r="CA44" s="36">
        <v>9.1999999999999998E-3</v>
      </c>
      <c r="CB44" s="36">
        <v>9.4000000000000004E-3</v>
      </c>
      <c r="CC44" s="36">
        <v>9.4999999999999998E-3</v>
      </c>
      <c r="CD44" s="36">
        <v>9.5999999999999992E-3</v>
      </c>
      <c r="CE44" s="36">
        <v>9.7000000000000003E-3</v>
      </c>
      <c r="CF44" s="36">
        <v>9.7999999999999997E-3</v>
      </c>
      <c r="CG44" s="36">
        <v>9.9000000000000008E-3</v>
      </c>
      <c r="CH44" s="36">
        <v>0.01</v>
      </c>
    </row>
    <row r="45" spans="1:86">
      <c r="A45" s="30">
        <v>63</v>
      </c>
      <c r="B45" s="35">
        <v>2.8500000000000001E-2</v>
      </c>
      <c r="C45" s="35">
        <v>2.53E-2</v>
      </c>
      <c r="D45" s="35">
        <v>2.2100000000000002E-2</v>
      </c>
      <c r="E45" s="35">
        <v>1.89E-2</v>
      </c>
      <c r="F45" s="35">
        <v>1.5900000000000001E-2</v>
      </c>
      <c r="G45" s="35">
        <v>1.3100000000000001E-2</v>
      </c>
      <c r="H45" s="35">
        <v>1.0800000000000001E-2</v>
      </c>
      <c r="I45" s="35">
        <v>9.1000000000000004E-3</v>
      </c>
      <c r="J45" s="35">
        <v>8.0000000000000002E-3</v>
      </c>
      <c r="K45" s="35">
        <v>7.4000000000000003E-3</v>
      </c>
      <c r="L45" s="35">
        <v>7.4000000000000003E-3</v>
      </c>
      <c r="M45" s="35">
        <v>7.7999999999999996E-3</v>
      </c>
      <c r="N45" s="35">
        <v>8.6999999999999994E-3</v>
      </c>
      <c r="O45" s="35">
        <v>9.9000000000000008E-3</v>
      </c>
      <c r="P45" s="35">
        <v>1.11E-2</v>
      </c>
      <c r="Q45" s="35">
        <v>1.23E-2</v>
      </c>
      <c r="R45" s="35">
        <v>1.3299999999999999E-2</v>
      </c>
      <c r="S45" s="35">
        <v>1.4E-2</v>
      </c>
      <c r="T45" s="35">
        <v>1.47E-2</v>
      </c>
      <c r="U45" s="35">
        <v>1.5299999999999999E-2</v>
      </c>
      <c r="V45" s="35">
        <v>1.5800000000000002E-2</v>
      </c>
      <c r="W45" s="35">
        <v>1.6299999999999999E-2</v>
      </c>
      <c r="X45" s="35">
        <v>1.67E-2</v>
      </c>
      <c r="Y45" s="35">
        <v>1.66E-2</v>
      </c>
      <c r="Z45" s="35">
        <v>1.61E-2</v>
      </c>
      <c r="AA45" s="35">
        <v>1.49E-2</v>
      </c>
      <c r="AB45" s="35">
        <v>1.3100000000000001E-2</v>
      </c>
      <c r="AC45" s="35">
        <v>1.0999999999999999E-2</v>
      </c>
      <c r="AD45" s="35">
        <v>8.6E-3</v>
      </c>
      <c r="AE45" s="35">
        <v>6.1999999999999998E-3</v>
      </c>
      <c r="AF45" s="35">
        <v>4.1999999999999997E-3</v>
      </c>
      <c r="AG45" s="35">
        <v>2.8E-3</v>
      </c>
      <c r="AH45" s="35">
        <v>2.0999999999999999E-3</v>
      </c>
      <c r="AI45" s="35">
        <v>2.3E-3</v>
      </c>
      <c r="AJ45" s="35">
        <v>3.2000000000000002E-3</v>
      </c>
      <c r="AK45" s="35">
        <v>4.7000000000000002E-3</v>
      </c>
      <c r="AL45" s="35">
        <v>6.3E-3</v>
      </c>
      <c r="AM45" s="35">
        <v>7.7000000000000002E-3</v>
      </c>
      <c r="AN45" s="35">
        <v>8.6999999999999994E-3</v>
      </c>
      <c r="AO45" s="35">
        <v>8.9999999999999993E-3</v>
      </c>
      <c r="AP45" s="35">
        <v>8.6999999999999994E-3</v>
      </c>
      <c r="AQ45" s="35">
        <v>7.9000000000000008E-3</v>
      </c>
      <c r="AR45" s="35">
        <v>7.1000000000000004E-3</v>
      </c>
      <c r="AS45" s="35">
        <v>6.7000000000000002E-3</v>
      </c>
      <c r="AT45" s="35">
        <v>6.7000000000000002E-3</v>
      </c>
      <c r="AU45" s="35">
        <v>7.4000000000000003E-3</v>
      </c>
      <c r="AV45" s="35">
        <v>8.6E-3</v>
      </c>
      <c r="AW45" s="35">
        <v>1.0200000000000001E-2</v>
      </c>
      <c r="AX45" s="35">
        <v>1.2200000000000001E-2</v>
      </c>
      <c r="AY45" s="35">
        <v>1.4500000000000001E-2</v>
      </c>
      <c r="AZ45" s="35">
        <v>1.6899999999999998E-2</v>
      </c>
      <c r="BA45" s="35">
        <v>1.9400000000000001E-2</v>
      </c>
      <c r="BB45" s="35">
        <v>2.1600000000000001E-2</v>
      </c>
      <c r="BC45" s="35">
        <v>2.3400000000000001E-2</v>
      </c>
      <c r="BD45" s="35">
        <v>2.4400000000000002E-2</v>
      </c>
      <c r="BE45" s="35">
        <v>2.46E-2</v>
      </c>
      <c r="BF45" s="35">
        <v>2.3800000000000002E-2</v>
      </c>
      <c r="BG45" s="35">
        <v>2.2100000000000002E-2</v>
      </c>
      <c r="BH45" s="35">
        <v>1.9400000000000001E-2</v>
      </c>
      <c r="BI45" s="35">
        <v>1.6E-2</v>
      </c>
      <c r="BJ45" s="35">
        <v>1.18E-2</v>
      </c>
      <c r="BK45" s="35">
        <v>7.4000000000000003E-3</v>
      </c>
      <c r="BL45" s="35">
        <v>3.0000000000000001E-3</v>
      </c>
      <c r="BM45" s="35">
        <v>-1.1000000000000001E-3</v>
      </c>
      <c r="BN45" s="35">
        <v>-4.8999999999999998E-3</v>
      </c>
      <c r="BO45" s="36">
        <v>-6.1000000000000004E-3</v>
      </c>
      <c r="BP45" s="36">
        <v>-6.4999999999999997E-3</v>
      </c>
      <c r="BQ45" s="36">
        <v>-6.1999999999999998E-3</v>
      </c>
      <c r="BR45" s="36">
        <v>-5.1000000000000004E-3</v>
      </c>
      <c r="BS45" s="36">
        <v>-3.3999999999999998E-3</v>
      </c>
      <c r="BT45" s="36">
        <v>-1.2999999999999999E-3</v>
      </c>
      <c r="BU45" s="36">
        <v>1E-3</v>
      </c>
      <c r="BV45" s="36">
        <v>3.2000000000000002E-3</v>
      </c>
      <c r="BW45" s="36">
        <v>5.1999999999999998E-3</v>
      </c>
      <c r="BX45" s="36">
        <v>6.7000000000000002E-3</v>
      </c>
      <c r="BY45" s="36">
        <v>7.7000000000000002E-3</v>
      </c>
      <c r="BZ45" s="36">
        <v>8.5000000000000006E-3</v>
      </c>
      <c r="CA45" s="36">
        <v>9.1000000000000004E-3</v>
      </c>
      <c r="CB45" s="36">
        <v>9.4000000000000004E-3</v>
      </c>
      <c r="CC45" s="36">
        <v>9.5999999999999992E-3</v>
      </c>
      <c r="CD45" s="36">
        <v>9.7000000000000003E-3</v>
      </c>
      <c r="CE45" s="36">
        <v>9.7999999999999997E-3</v>
      </c>
      <c r="CF45" s="36">
        <v>9.9000000000000008E-3</v>
      </c>
      <c r="CG45" s="36">
        <v>9.9000000000000008E-3</v>
      </c>
      <c r="CH45" s="36">
        <v>0.01</v>
      </c>
    </row>
    <row r="46" spans="1:86">
      <c r="A46" s="30">
        <v>64</v>
      </c>
      <c r="B46" s="35">
        <v>2.7099999999999999E-2</v>
      </c>
      <c r="C46" s="35">
        <v>2.41E-2</v>
      </c>
      <c r="D46" s="35">
        <v>2.1100000000000001E-2</v>
      </c>
      <c r="E46" s="35">
        <v>1.8200000000000001E-2</v>
      </c>
      <c r="F46" s="35">
        <v>1.5299999999999999E-2</v>
      </c>
      <c r="G46" s="35">
        <v>1.2699999999999999E-2</v>
      </c>
      <c r="H46" s="35">
        <v>1.06E-2</v>
      </c>
      <c r="I46" s="35">
        <v>9.1000000000000004E-3</v>
      </c>
      <c r="J46" s="35">
        <v>8.0999999999999996E-3</v>
      </c>
      <c r="K46" s="35">
        <v>7.6E-3</v>
      </c>
      <c r="L46" s="35">
        <v>7.7000000000000002E-3</v>
      </c>
      <c r="M46" s="35">
        <v>8.2000000000000007E-3</v>
      </c>
      <c r="N46" s="35">
        <v>9.1999999999999998E-3</v>
      </c>
      <c r="O46" s="35">
        <v>1.0500000000000001E-2</v>
      </c>
      <c r="P46" s="35">
        <v>1.2E-2</v>
      </c>
      <c r="Q46" s="35">
        <v>1.35E-2</v>
      </c>
      <c r="R46" s="35">
        <v>1.47E-2</v>
      </c>
      <c r="S46" s="35">
        <v>1.5699999999999999E-2</v>
      </c>
      <c r="T46" s="35">
        <v>1.6299999999999999E-2</v>
      </c>
      <c r="U46" s="35">
        <v>1.67E-2</v>
      </c>
      <c r="V46" s="35">
        <v>1.6899999999999998E-2</v>
      </c>
      <c r="W46" s="35">
        <v>1.7000000000000001E-2</v>
      </c>
      <c r="X46" s="35">
        <v>1.7000000000000001E-2</v>
      </c>
      <c r="Y46" s="35">
        <v>1.66E-2</v>
      </c>
      <c r="Z46" s="35">
        <v>1.5599999999999999E-2</v>
      </c>
      <c r="AA46" s="35">
        <v>1.41E-2</v>
      </c>
      <c r="AB46" s="35">
        <v>1.21E-2</v>
      </c>
      <c r="AC46" s="35">
        <v>9.9000000000000008E-3</v>
      </c>
      <c r="AD46" s="35">
        <v>7.4999999999999997E-3</v>
      </c>
      <c r="AE46" s="35">
        <v>5.3E-3</v>
      </c>
      <c r="AF46" s="35">
        <v>3.5000000000000001E-3</v>
      </c>
      <c r="AG46" s="35">
        <v>2.2000000000000001E-3</v>
      </c>
      <c r="AH46" s="35">
        <v>1.6999999999999999E-3</v>
      </c>
      <c r="AI46" s="35">
        <v>1.9E-3</v>
      </c>
      <c r="AJ46" s="35">
        <v>2.8999999999999998E-3</v>
      </c>
      <c r="AK46" s="35">
        <v>4.4000000000000003E-3</v>
      </c>
      <c r="AL46" s="35">
        <v>6.0000000000000001E-3</v>
      </c>
      <c r="AM46" s="35">
        <v>7.4999999999999997E-3</v>
      </c>
      <c r="AN46" s="35">
        <v>8.3999999999999995E-3</v>
      </c>
      <c r="AO46" s="35">
        <v>8.6E-3</v>
      </c>
      <c r="AP46" s="35">
        <v>8.2000000000000007E-3</v>
      </c>
      <c r="AQ46" s="35">
        <v>7.3000000000000001E-3</v>
      </c>
      <c r="AR46" s="35">
        <v>6.4000000000000003E-3</v>
      </c>
      <c r="AS46" s="35">
        <v>5.8999999999999999E-3</v>
      </c>
      <c r="AT46" s="35">
        <v>5.8999999999999999E-3</v>
      </c>
      <c r="AU46" s="35">
        <v>6.4999999999999997E-3</v>
      </c>
      <c r="AV46" s="35">
        <v>7.7000000000000002E-3</v>
      </c>
      <c r="AW46" s="35">
        <v>9.4000000000000004E-3</v>
      </c>
      <c r="AX46" s="35">
        <v>1.15E-2</v>
      </c>
      <c r="AY46" s="35">
        <v>1.3899999999999999E-2</v>
      </c>
      <c r="AZ46" s="35">
        <v>1.6500000000000001E-2</v>
      </c>
      <c r="BA46" s="35">
        <v>1.9099999999999999E-2</v>
      </c>
      <c r="BB46" s="35">
        <v>2.1399999999999999E-2</v>
      </c>
      <c r="BC46" s="35">
        <v>2.3199999999999998E-2</v>
      </c>
      <c r="BD46" s="35">
        <v>2.4299999999999999E-2</v>
      </c>
      <c r="BE46" s="35">
        <v>2.46E-2</v>
      </c>
      <c r="BF46" s="35">
        <v>2.4E-2</v>
      </c>
      <c r="BG46" s="35">
        <v>2.2599999999999999E-2</v>
      </c>
      <c r="BH46" s="35">
        <v>2.0299999999999999E-2</v>
      </c>
      <c r="BI46" s="35">
        <v>1.72E-2</v>
      </c>
      <c r="BJ46" s="35">
        <v>1.3599999999999999E-2</v>
      </c>
      <c r="BK46" s="35">
        <v>9.5999999999999992E-3</v>
      </c>
      <c r="BL46" s="35">
        <v>5.5999999999999999E-3</v>
      </c>
      <c r="BM46" s="35">
        <v>1.8E-3</v>
      </c>
      <c r="BN46" s="35">
        <v>-1.9E-3</v>
      </c>
      <c r="BO46" s="36">
        <v>-3.2000000000000002E-3</v>
      </c>
      <c r="BP46" s="36">
        <v>-4.0000000000000001E-3</v>
      </c>
      <c r="BQ46" s="36">
        <v>-4.1999999999999997E-3</v>
      </c>
      <c r="BR46" s="36">
        <v>-3.7000000000000002E-3</v>
      </c>
      <c r="BS46" s="36">
        <v>-2.5999999999999999E-3</v>
      </c>
      <c r="BT46" s="36">
        <v>-1.1000000000000001E-3</v>
      </c>
      <c r="BU46" s="36">
        <v>6.9999999999999999E-4</v>
      </c>
      <c r="BV46" s="36">
        <v>2.7000000000000001E-3</v>
      </c>
      <c r="BW46" s="36">
        <v>4.4999999999999997E-3</v>
      </c>
      <c r="BX46" s="36">
        <v>6.0000000000000001E-3</v>
      </c>
      <c r="BY46" s="36">
        <v>7.1999999999999998E-3</v>
      </c>
      <c r="BZ46" s="36">
        <v>8.0999999999999996E-3</v>
      </c>
      <c r="CA46" s="36">
        <v>8.8000000000000005E-3</v>
      </c>
      <c r="CB46" s="36">
        <v>9.2999999999999992E-3</v>
      </c>
      <c r="CC46" s="36">
        <v>9.5999999999999992E-3</v>
      </c>
      <c r="CD46" s="36">
        <v>9.7000000000000003E-3</v>
      </c>
      <c r="CE46" s="36">
        <v>9.7999999999999997E-3</v>
      </c>
      <c r="CF46" s="36">
        <v>9.9000000000000008E-3</v>
      </c>
      <c r="CG46" s="36">
        <v>0.01</v>
      </c>
      <c r="CH46" s="36">
        <v>0.01</v>
      </c>
    </row>
    <row r="47" spans="1:86">
      <c r="A47" s="30">
        <v>65</v>
      </c>
      <c r="B47" s="35">
        <v>2.5700000000000001E-2</v>
      </c>
      <c r="C47" s="35">
        <v>2.29E-2</v>
      </c>
      <c r="D47" s="35">
        <v>2.0199999999999999E-2</v>
      </c>
      <c r="E47" s="35">
        <v>1.7500000000000002E-2</v>
      </c>
      <c r="F47" s="35">
        <v>1.49E-2</v>
      </c>
      <c r="G47" s="35">
        <v>1.26E-2</v>
      </c>
      <c r="H47" s="35">
        <v>1.0699999999999999E-2</v>
      </c>
      <c r="I47" s="35">
        <v>9.4000000000000004E-3</v>
      </c>
      <c r="J47" s="35">
        <v>8.6E-3</v>
      </c>
      <c r="K47" s="35">
        <v>8.2000000000000007E-3</v>
      </c>
      <c r="L47" s="35">
        <v>8.2000000000000007E-3</v>
      </c>
      <c r="M47" s="35">
        <v>8.6999999999999994E-3</v>
      </c>
      <c r="N47" s="35">
        <v>9.7000000000000003E-3</v>
      </c>
      <c r="O47" s="35">
        <v>1.11E-2</v>
      </c>
      <c r="P47" s="35">
        <v>1.2699999999999999E-2</v>
      </c>
      <c r="Q47" s="35">
        <v>1.43E-2</v>
      </c>
      <c r="R47" s="35">
        <v>1.5800000000000002E-2</v>
      </c>
      <c r="S47" s="35">
        <v>1.6899999999999998E-2</v>
      </c>
      <c r="T47" s="35">
        <v>1.7600000000000001E-2</v>
      </c>
      <c r="U47" s="35">
        <v>1.7899999999999999E-2</v>
      </c>
      <c r="V47" s="35">
        <v>1.7999999999999999E-2</v>
      </c>
      <c r="W47" s="35">
        <v>1.7899999999999999E-2</v>
      </c>
      <c r="X47" s="35">
        <v>1.7500000000000002E-2</v>
      </c>
      <c r="Y47" s="35">
        <v>1.6799999999999999E-2</v>
      </c>
      <c r="Z47" s="35">
        <v>1.55E-2</v>
      </c>
      <c r="AA47" s="35">
        <v>1.3599999999999999E-2</v>
      </c>
      <c r="AB47" s="35">
        <v>1.14E-2</v>
      </c>
      <c r="AC47" s="35">
        <v>8.9999999999999993E-3</v>
      </c>
      <c r="AD47" s="35">
        <v>6.6E-3</v>
      </c>
      <c r="AE47" s="35">
        <v>4.4000000000000003E-3</v>
      </c>
      <c r="AF47" s="35">
        <v>2.7000000000000001E-3</v>
      </c>
      <c r="AG47" s="35">
        <v>1.6999999999999999E-3</v>
      </c>
      <c r="AH47" s="35">
        <v>1.2999999999999999E-3</v>
      </c>
      <c r="AI47" s="35">
        <v>1.6000000000000001E-3</v>
      </c>
      <c r="AJ47" s="35">
        <v>2.7000000000000001E-3</v>
      </c>
      <c r="AK47" s="35">
        <v>4.1999999999999997E-3</v>
      </c>
      <c r="AL47" s="35">
        <v>5.7999999999999996E-3</v>
      </c>
      <c r="AM47" s="35">
        <v>7.1999999999999998E-3</v>
      </c>
      <c r="AN47" s="35">
        <v>8.0999999999999996E-3</v>
      </c>
      <c r="AO47" s="35">
        <v>8.3000000000000001E-3</v>
      </c>
      <c r="AP47" s="35">
        <v>7.7000000000000002E-3</v>
      </c>
      <c r="AQ47" s="35">
        <v>6.7999999999999996E-3</v>
      </c>
      <c r="AR47" s="35">
        <v>5.7999999999999996E-3</v>
      </c>
      <c r="AS47" s="35">
        <v>5.1999999999999998E-3</v>
      </c>
      <c r="AT47" s="35">
        <v>5.1000000000000004E-3</v>
      </c>
      <c r="AU47" s="35">
        <v>5.7000000000000002E-3</v>
      </c>
      <c r="AV47" s="35">
        <v>6.8999999999999999E-3</v>
      </c>
      <c r="AW47" s="35">
        <v>8.6E-3</v>
      </c>
      <c r="AX47" s="35">
        <v>1.0699999999999999E-2</v>
      </c>
      <c r="AY47" s="35">
        <v>1.3299999999999999E-2</v>
      </c>
      <c r="AZ47" s="35">
        <v>1.6E-2</v>
      </c>
      <c r="BA47" s="35">
        <v>1.8700000000000001E-2</v>
      </c>
      <c r="BB47" s="35">
        <v>2.1100000000000001E-2</v>
      </c>
      <c r="BC47" s="35">
        <v>2.29E-2</v>
      </c>
      <c r="BD47" s="35">
        <v>2.4E-2</v>
      </c>
      <c r="BE47" s="35">
        <v>2.4400000000000002E-2</v>
      </c>
      <c r="BF47" s="35">
        <v>2.3900000000000001E-2</v>
      </c>
      <c r="BG47" s="35">
        <v>2.2700000000000001E-2</v>
      </c>
      <c r="BH47" s="35">
        <v>2.07E-2</v>
      </c>
      <c r="BI47" s="35">
        <v>1.7999999999999999E-2</v>
      </c>
      <c r="BJ47" s="35">
        <v>1.4800000000000001E-2</v>
      </c>
      <c r="BK47" s="35">
        <v>1.14E-2</v>
      </c>
      <c r="BL47" s="35">
        <v>7.9000000000000008E-3</v>
      </c>
      <c r="BM47" s="35">
        <v>4.4999999999999997E-3</v>
      </c>
      <c r="BN47" s="35">
        <v>1.1000000000000001E-3</v>
      </c>
      <c r="BO47" s="36">
        <v>-2.0000000000000001E-4</v>
      </c>
      <c r="BP47" s="36">
        <v>-1.1999999999999999E-3</v>
      </c>
      <c r="BQ47" s="36">
        <v>-1.8E-3</v>
      </c>
      <c r="BR47" s="36">
        <v>-1.9E-3</v>
      </c>
      <c r="BS47" s="36">
        <v>-1.5E-3</v>
      </c>
      <c r="BT47" s="36">
        <v>-5.9999999999999995E-4</v>
      </c>
      <c r="BU47" s="36">
        <v>8.0000000000000004E-4</v>
      </c>
      <c r="BV47" s="36">
        <v>2.3E-3</v>
      </c>
      <c r="BW47" s="36">
        <v>3.8999999999999998E-3</v>
      </c>
      <c r="BX47" s="36">
        <v>5.4000000000000003E-3</v>
      </c>
      <c r="BY47" s="36">
        <v>6.6E-3</v>
      </c>
      <c r="BZ47" s="36">
        <v>7.7000000000000002E-3</v>
      </c>
      <c r="CA47" s="36">
        <v>8.5000000000000006E-3</v>
      </c>
      <c r="CB47" s="36">
        <v>9.1000000000000004E-3</v>
      </c>
      <c r="CC47" s="36">
        <v>9.4999999999999998E-3</v>
      </c>
      <c r="CD47" s="36">
        <v>9.7000000000000003E-3</v>
      </c>
      <c r="CE47" s="36">
        <v>9.7999999999999997E-3</v>
      </c>
      <c r="CF47" s="36">
        <v>9.9000000000000008E-3</v>
      </c>
      <c r="CG47" s="36">
        <v>0.01</v>
      </c>
      <c r="CH47" s="36">
        <v>0.01</v>
      </c>
    </row>
    <row r="48" spans="1:86">
      <c r="A48" s="30">
        <v>66</v>
      </c>
      <c r="B48" s="35">
        <v>2.4299999999999999E-2</v>
      </c>
      <c r="C48" s="35">
        <v>2.18E-2</v>
      </c>
      <c r="D48" s="35">
        <v>1.9400000000000001E-2</v>
      </c>
      <c r="E48" s="35">
        <v>1.7000000000000001E-2</v>
      </c>
      <c r="F48" s="35">
        <v>1.46E-2</v>
      </c>
      <c r="G48" s="35">
        <v>1.26E-2</v>
      </c>
      <c r="H48" s="35">
        <v>1.11E-2</v>
      </c>
      <c r="I48" s="35">
        <v>0.01</v>
      </c>
      <c r="J48" s="35">
        <v>9.2999999999999992E-3</v>
      </c>
      <c r="K48" s="35">
        <v>8.8999999999999999E-3</v>
      </c>
      <c r="L48" s="35">
        <v>8.8999999999999999E-3</v>
      </c>
      <c r="M48" s="35">
        <v>9.4000000000000004E-3</v>
      </c>
      <c r="N48" s="35">
        <v>1.03E-2</v>
      </c>
      <c r="O48" s="35">
        <v>1.1599999999999999E-2</v>
      </c>
      <c r="P48" s="35">
        <v>1.3100000000000001E-2</v>
      </c>
      <c r="Q48" s="35">
        <v>1.4800000000000001E-2</v>
      </c>
      <c r="R48" s="35">
        <v>1.6400000000000001E-2</v>
      </c>
      <c r="S48" s="35">
        <v>1.77E-2</v>
      </c>
      <c r="T48" s="35">
        <v>1.8599999999999998E-2</v>
      </c>
      <c r="U48" s="35">
        <v>1.89E-2</v>
      </c>
      <c r="V48" s="35">
        <v>1.89E-2</v>
      </c>
      <c r="W48" s="35">
        <v>1.8700000000000001E-2</v>
      </c>
      <c r="X48" s="35">
        <v>1.8200000000000001E-2</v>
      </c>
      <c r="Y48" s="35">
        <v>1.72E-2</v>
      </c>
      <c r="Z48" s="35">
        <v>1.5699999999999999E-2</v>
      </c>
      <c r="AA48" s="35">
        <v>1.3599999999999999E-2</v>
      </c>
      <c r="AB48" s="35">
        <v>1.11E-2</v>
      </c>
      <c r="AC48" s="35">
        <v>8.3999999999999995E-3</v>
      </c>
      <c r="AD48" s="35">
        <v>5.8999999999999999E-3</v>
      </c>
      <c r="AE48" s="35">
        <v>3.7000000000000002E-3</v>
      </c>
      <c r="AF48" s="35">
        <v>2.0999999999999999E-3</v>
      </c>
      <c r="AG48" s="35">
        <v>1.1999999999999999E-3</v>
      </c>
      <c r="AH48" s="35">
        <v>8.9999999999999998E-4</v>
      </c>
      <c r="AI48" s="35">
        <v>1.4E-3</v>
      </c>
      <c r="AJ48" s="35">
        <v>2.5000000000000001E-3</v>
      </c>
      <c r="AK48" s="35">
        <v>4.0000000000000001E-3</v>
      </c>
      <c r="AL48" s="35">
        <v>5.7000000000000002E-3</v>
      </c>
      <c r="AM48" s="35">
        <v>7.0000000000000001E-3</v>
      </c>
      <c r="AN48" s="35">
        <v>7.9000000000000008E-3</v>
      </c>
      <c r="AO48" s="35">
        <v>8.0000000000000002E-3</v>
      </c>
      <c r="AP48" s="35">
        <v>7.4000000000000003E-3</v>
      </c>
      <c r="AQ48" s="35">
        <v>6.4000000000000003E-3</v>
      </c>
      <c r="AR48" s="35">
        <v>5.3E-3</v>
      </c>
      <c r="AS48" s="35">
        <v>4.5999999999999999E-3</v>
      </c>
      <c r="AT48" s="35">
        <v>4.4999999999999997E-3</v>
      </c>
      <c r="AU48" s="35">
        <v>4.8999999999999998E-3</v>
      </c>
      <c r="AV48" s="35">
        <v>6.0000000000000001E-3</v>
      </c>
      <c r="AW48" s="35">
        <v>7.7000000000000002E-3</v>
      </c>
      <c r="AX48" s="35">
        <v>9.9000000000000008E-3</v>
      </c>
      <c r="AY48" s="35">
        <v>1.2500000000000001E-2</v>
      </c>
      <c r="AZ48" s="35">
        <v>1.54E-2</v>
      </c>
      <c r="BA48" s="35">
        <v>1.8100000000000002E-2</v>
      </c>
      <c r="BB48" s="35">
        <v>2.06E-2</v>
      </c>
      <c r="BC48" s="35">
        <v>2.24E-2</v>
      </c>
      <c r="BD48" s="35">
        <v>2.35E-2</v>
      </c>
      <c r="BE48" s="35">
        <v>2.3900000000000001E-2</v>
      </c>
      <c r="BF48" s="35">
        <v>2.3599999999999999E-2</v>
      </c>
      <c r="BG48" s="35">
        <v>2.2499999999999999E-2</v>
      </c>
      <c r="BH48" s="35">
        <v>2.07E-2</v>
      </c>
      <c r="BI48" s="35">
        <v>1.84E-2</v>
      </c>
      <c r="BJ48" s="35">
        <v>1.5599999999999999E-2</v>
      </c>
      <c r="BK48" s="35">
        <v>1.2699999999999999E-2</v>
      </c>
      <c r="BL48" s="35">
        <v>9.7000000000000003E-3</v>
      </c>
      <c r="BM48" s="35">
        <v>6.7000000000000002E-3</v>
      </c>
      <c r="BN48" s="35">
        <v>3.8E-3</v>
      </c>
      <c r="BO48" s="36">
        <v>2.5999999999999999E-3</v>
      </c>
      <c r="BP48" s="36">
        <v>1.4E-3</v>
      </c>
      <c r="BQ48" s="36">
        <v>5.0000000000000001E-4</v>
      </c>
      <c r="BR48" s="36">
        <v>0</v>
      </c>
      <c r="BS48" s="36">
        <v>-1E-4</v>
      </c>
      <c r="BT48" s="36">
        <v>2.9999999999999997E-4</v>
      </c>
      <c r="BU48" s="36">
        <v>1.1000000000000001E-3</v>
      </c>
      <c r="BV48" s="36">
        <v>2.2000000000000001E-3</v>
      </c>
      <c r="BW48" s="36">
        <v>3.5000000000000001E-3</v>
      </c>
      <c r="BX48" s="36">
        <v>4.7999999999999996E-3</v>
      </c>
      <c r="BY48" s="36">
        <v>6.1000000000000004E-3</v>
      </c>
      <c r="BZ48" s="36">
        <v>7.1999999999999998E-3</v>
      </c>
      <c r="CA48" s="36">
        <v>8.0999999999999996E-3</v>
      </c>
      <c r="CB48" s="36">
        <v>8.8000000000000005E-3</v>
      </c>
      <c r="CC48" s="36">
        <v>9.2999999999999992E-3</v>
      </c>
      <c r="CD48" s="36">
        <v>9.7000000000000003E-3</v>
      </c>
      <c r="CE48" s="36">
        <v>9.7999999999999997E-3</v>
      </c>
      <c r="CF48" s="36">
        <v>9.9000000000000008E-3</v>
      </c>
      <c r="CG48" s="36">
        <v>0.01</v>
      </c>
      <c r="CH48" s="36">
        <v>0.01</v>
      </c>
    </row>
    <row r="49" spans="1:86">
      <c r="A49" s="30">
        <v>67</v>
      </c>
      <c r="B49" s="35">
        <v>2.3199999999999998E-2</v>
      </c>
      <c r="C49" s="35">
        <v>2.1000000000000001E-2</v>
      </c>
      <c r="D49" s="35">
        <v>1.8800000000000001E-2</v>
      </c>
      <c r="E49" s="35">
        <v>1.66E-2</v>
      </c>
      <c r="F49" s="35">
        <v>1.46E-2</v>
      </c>
      <c r="G49" s="35">
        <v>1.2800000000000001E-2</v>
      </c>
      <c r="H49" s="35">
        <v>1.15E-2</v>
      </c>
      <c r="I49" s="35">
        <v>1.06E-2</v>
      </c>
      <c r="J49" s="35">
        <v>0.01</v>
      </c>
      <c r="K49" s="35">
        <v>9.7000000000000003E-3</v>
      </c>
      <c r="L49" s="35">
        <v>9.7000000000000003E-3</v>
      </c>
      <c r="M49" s="35">
        <v>1.01E-2</v>
      </c>
      <c r="N49" s="35">
        <v>1.0800000000000001E-2</v>
      </c>
      <c r="O49" s="35">
        <v>1.2E-2</v>
      </c>
      <c r="P49" s="35">
        <v>1.34E-2</v>
      </c>
      <c r="Q49" s="35">
        <v>1.5100000000000001E-2</v>
      </c>
      <c r="R49" s="35">
        <v>1.6799999999999999E-2</v>
      </c>
      <c r="S49" s="35">
        <v>1.8200000000000001E-2</v>
      </c>
      <c r="T49" s="35">
        <v>1.9099999999999999E-2</v>
      </c>
      <c r="U49" s="35">
        <v>1.9599999999999999E-2</v>
      </c>
      <c r="V49" s="35">
        <v>1.9699999999999999E-2</v>
      </c>
      <c r="W49" s="35">
        <v>1.95E-2</v>
      </c>
      <c r="X49" s="35">
        <v>1.9E-2</v>
      </c>
      <c r="Y49" s="35">
        <v>1.7899999999999999E-2</v>
      </c>
      <c r="Z49" s="35">
        <v>1.6199999999999999E-2</v>
      </c>
      <c r="AA49" s="35">
        <v>1.38E-2</v>
      </c>
      <c r="AB49" s="35">
        <v>1.11E-2</v>
      </c>
      <c r="AC49" s="35">
        <v>8.2000000000000007E-3</v>
      </c>
      <c r="AD49" s="35">
        <v>5.5999999999999999E-3</v>
      </c>
      <c r="AE49" s="35">
        <v>3.3E-3</v>
      </c>
      <c r="AF49" s="35">
        <v>1.6999999999999999E-3</v>
      </c>
      <c r="AG49" s="35">
        <v>8.0000000000000004E-4</v>
      </c>
      <c r="AH49" s="35">
        <v>5.9999999999999995E-4</v>
      </c>
      <c r="AI49" s="35">
        <v>1.1999999999999999E-3</v>
      </c>
      <c r="AJ49" s="35">
        <v>2.3999999999999998E-3</v>
      </c>
      <c r="AK49" s="35">
        <v>3.8999999999999998E-3</v>
      </c>
      <c r="AL49" s="35">
        <v>5.5999999999999999E-3</v>
      </c>
      <c r="AM49" s="35">
        <v>6.8999999999999999E-3</v>
      </c>
      <c r="AN49" s="35">
        <v>7.7000000000000002E-3</v>
      </c>
      <c r="AO49" s="35">
        <v>7.7999999999999996E-3</v>
      </c>
      <c r="AP49" s="35">
        <v>7.1000000000000004E-3</v>
      </c>
      <c r="AQ49" s="35">
        <v>6.1000000000000004E-3</v>
      </c>
      <c r="AR49" s="35">
        <v>5.0000000000000001E-3</v>
      </c>
      <c r="AS49" s="35">
        <v>4.1999999999999997E-3</v>
      </c>
      <c r="AT49" s="35">
        <v>3.8999999999999998E-3</v>
      </c>
      <c r="AU49" s="35">
        <v>4.1999999999999997E-3</v>
      </c>
      <c r="AV49" s="35">
        <v>5.1999999999999998E-3</v>
      </c>
      <c r="AW49" s="35">
        <v>6.7999999999999996E-3</v>
      </c>
      <c r="AX49" s="35">
        <v>9.1000000000000004E-3</v>
      </c>
      <c r="AY49" s="35">
        <v>1.17E-2</v>
      </c>
      <c r="AZ49" s="35">
        <v>1.46E-2</v>
      </c>
      <c r="BA49" s="35">
        <v>1.7399999999999999E-2</v>
      </c>
      <c r="BB49" s="35">
        <v>1.9900000000000001E-2</v>
      </c>
      <c r="BC49" s="35">
        <v>2.18E-2</v>
      </c>
      <c r="BD49" s="35">
        <v>2.29E-2</v>
      </c>
      <c r="BE49" s="35">
        <v>2.3400000000000001E-2</v>
      </c>
      <c r="BF49" s="35">
        <v>2.3099999999999999E-2</v>
      </c>
      <c r="BG49" s="35">
        <v>2.2200000000000001E-2</v>
      </c>
      <c r="BH49" s="35">
        <v>2.06E-2</v>
      </c>
      <c r="BI49" s="35">
        <v>1.8499999999999999E-2</v>
      </c>
      <c r="BJ49" s="35">
        <v>1.61E-2</v>
      </c>
      <c r="BK49" s="35">
        <v>1.3599999999999999E-2</v>
      </c>
      <c r="BL49" s="35">
        <v>1.0999999999999999E-2</v>
      </c>
      <c r="BM49" s="35">
        <v>8.5000000000000006E-3</v>
      </c>
      <c r="BN49" s="35">
        <v>5.8999999999999999E-3</v>
      </c>
      <c r="BO49" s="36">
        <v>4.8999999999999998E-3</v>
      </c>
      <c r="BP49" s="36">
        <v>3.8999999999999998E-3</v>
      </c>
      <c r="BQ49" s="36">
        <v>2.8E-3</v>
      </c>
      <c r="BR49" s="36">
        <v>2E-3</v>
      </c>
      <c r="BS49" s="36">
        <v>1.5E-3</v>
      </c>
      <c r="BT49" s="36">
        <v>1.2999999999999999E-3</v>
      </c>
      <c r="BU49" s="36">
        <v>1.6999999999999999E-3</v>
      </c>
      <c r="BV49" s="36">
        <v>2.3999999999999998E-3</v>
      </c>
      <c r="BW49" s="36">
        <v>3.3E-3</v>
      </c>
      <c r="BX49" s="36">
        <v>4.4999999999999997E-3</v>
      </c>
      <c r="BY49" s="36">
        <v>5.5999999999999999E-3</v>
      </c>
      <c r="BZ49" s="36">
        <v>6.7000000000000002E-3</v>
      </c>
      <c r="CA49" s="36">
        <v>7.7999999999999996E-3</v>
      </c>
      <c r="CB49" s="36">
        <v>8.6E-3</v>
      </c>
      <c r="CC49" s="36">
        <v>9.1999999999999998E-3</v>
      </c>
      <c r="CD49" s="36">
        <v>9.5999999999999992E-3</v>
      </c>
      <c r="CE49" s="36">
        <v>9.7999999999999997E-3</v>
      </c>
      <c r="CF49" s="36">
        <v>9.9000000000000008E-3</v>
      </c>
      <c r="CG49" s="36">
        <v>0.01</v>
      </c>
      <c r="CH49" s="36">
        <v>0.01</v>
      </c>
    </row>
    <row r="50" spans="1:86">
      <c r="A50" s="30">
        <v>68</v>
      </c>
      <c r="B50" s="35">
        <v>2.23E-2</v>
      </c>
      <c r="C50" s="35">
        <v>2.0299999999999999E-2</v>
      </c>
      <c r="D50" s="35">
        <v>1.84E-2</v>
      </c>
      <c r="E50" s="35">
        <v>1.6500000000000001E-2</v>
      </c>
      <c r="F50" s="35">
        <v>1.47E-2</v>
      </c>
      <c r="G50" s="35">
        <v>1.32E-2</v>
      </c>
      <c r="H50" s="35">
        <v>1.2E-2</v>
      </c>
      <c r="I50" s="35">
        <v>1.12E-2</v>
      </c>
      <c r="J50" s="35">
        <v>1.0699999999999999E-2</v>
      </c>
      <c r="K50" s="35">
        <v>1.0500000000000001E-2</v>
      </c>
      <c r="L50" s="35">
        <v>1.0500000000000001E-2</v>
      </c>
      <c r="M50" s="35">
        <v>1.0699999999999999E-2</v>
      </c>
      <c r="N50" s="35">
        <v>1.14E-2</v>
      </c>
      <c r="O50" s="35">
        <v>1.23E-2</v>
      </c>
      <c r="P50" s="35">
        <v>1.3599999999999999E-2</v>
      </c>
      <c r="Q50" s="35">
        <v>1.52E-2</v>
      </c>
      <c r="R50" s="35">
        <v>1.6799999999999999E-2</v>
      </c>
      <c r="S50" s="35">
        <v>1.8200000000000001E-2</v>
      </c>
      <c r="T50" s="35">
        <v>1.9300000000000001E-2</v>
      </c>
      <c r="U50" s="35">
        <v>0.02</v>
      </c>
      <c r="V50" s="35">
        <v>2.0299999999999999E-2</v>
      </c>
      <c r="W50" s="35">
        <v>2.0299999999999999E-2</v>
      </c>
      <c r="X50" s="35">
        <v>1.9800000000000002E-2</v>
      </c>
      <c r="Y50" s="35">
        <v>1.8800000000000001E-2</v>
      </c>
      <c r="Z50" s="35">
        <v>1.6899999999999998E-2</v>
      </c>
      <c r="AA50" s="35">
        <v>1.44E-2</v>
      </c>
      <c r="AB50" s="35">
        <v>1.15E-2</v>
      </c>
      <c r="AC50" s="35">
        <v>8.3999999999999995E-3</v>
      </c>
      <c r="AD50" s="35">
        <v>5.5999999999999999E-3</v>
      </c>
      <c r="AE50" s="35">
        <v>3.2000000000000002E-3</v>
      </c>
      <c r="AF50" s="35">
        <v>1.5E-3</v>
      </c>
      <c r="AG50" s="35">
        <v>5.9999999999999995E-4</v>
      </c>
      <c r="AH50" s="35">
        <v>4.0000000000000002E-4</v>
      </c>
      <c r="AI50" s="35">
        <v>1.1000000000000001E-3</v>
      </c>
      <c r="AJ50" s="35">
        <v>2.3E-3</v>
      </c>
      <c r="AK50" s="35">
        <v>3.8999999999999998E-3</v>
      </c>
      <c r="AL50" s="35">
        <v>5.4999999999999997E-3</v>
      </c>
      <c r="AM50" s="35">
        <v>6.8999999999999999E-3</v>
      </c>
      <c r="AN50" s="35">
        <v>7.6E-3</v>
      </c>
      <c r="AO50" s="35">
        <v>7.6E-3</v>
      </c>
      <c r="AP50" s="35">
        <v>7.0000000000000001E-3</v>
      </c>
      <c r="AQ50" s="35">
        <v>5.8999999999999999E-3</v>
      </c>
      <c r="AR50" s="35">
        <v>4.7000000000000002E-3</v>
      </c>
      <c r="AS50" s="35">
        <v>3.8E-3</v>
      </c>
      <c r="AT50" s="35">
        <v>3.3999999999999998E-3</v>
      </c>
      <c r="AU50" s="35">
        <v>3.5999999999999999E-3</v>
      </c>
      <c r="AV50" s="35">
        <v>4.4999999999999997E-3</v>
      </c>
      <c r="AW50" s="35">
        <v>6.0000000000000001E-3</v>
      </c>
      <c r="AX50" s="35">
        <v>8.2000000000000007E-3</v>
      </c>
      <c r="AY50" s="35">
        <v>1.09E-2</v>
      </c>
      <c r="AZ50" s="35">
        <v>1.38E-2</v>
      </c>
      <c r="BA50" s="35">
        <v>1.66E-2</v>
      </c>
      <c r="BB50" s="35">
        <v>1.9099999999999999E-2</v>
      </c>
      <c r="BC50" s="35">
        <v>2.1000000000000001E-2</v>
      </c>
      <c r="BD50" s="35">
        <v>2.2200000000000001E-2</v>
      </c>
      <c r="BE50" s="35">
        <v>2.2700000000000001E-2</v>
      </c>
      <c r="BF50" s="35">
        <v>2.2599999999999999E-2</v>
      </c>
      <c r="BG50" s="35">
        <v>2.1700000000000001E-2</v>
      </c>
      <c r="BH50" s="35">
        <v>2.0299999999999999E-2</v>
      </c>
      <c r="BI50" s="35">
        <v>1.8499999999999999E-2</v>
      </c>
      <c r="BJ50" s="35">
        <v>1.6299999999999999E-2</v>
      </c>
      <c r="BK50" s="35">
        <v>1.4E-2</v>
      </c>
      <c r="BL50" s="35">
        <v>1.18E-2</v>
      </c>
      <c r="BM50" s="35">
        <v>9.5999999999999992E-3</v>
      </c>
      <c r="BN50" s="35">
        <v>7.4999999999999997E-3</v>
      </c>
      <c r="BO50" s="36">
        <v>6.7000000000000002E-3</v>
      </c>
      <c r="BP50" s="36">
        <v>5.7999999999999996E-3</v>
      </c>
      <c r="BQ50" s="36">
        <v>4.7999999999999996E-3</v>
      </c>
      <c r="BR50" s="36">
        <v>3.8999999999999998E-3</v>
      </c>
      <c r="BS50" s="36">
        <v>3.0999999999999999E-3</v>
      </c>
      <c r="BT50" s="36">
        <v>2.5999999999999999E-3</v>
      </c>
      <c r="BU50" s="36">
        <v>2.5000000000000001E-3</v>
      </c>
      <c r="BV50" s="36">
        <v>2.7000000000000001E-3</v>
      </c>
      <c r="BW50" s="36">
        <v>3.3999999999999998E-3</v>
      </c>
      <c r="BX50" s="36">
        <v>4.3E-3</v>
      </c>
      <c r="BY50" s="36">
        <v>5.3E-3</v>
      </c>
      <c r="BZ50" s="36">
        <v>6.4000000000000003E-3</v>
      </c>
      <c r="CA50" s="36">
        <v>7.4000000000000003E-3</v>
      </c>
      <c r="CB50" s="36">
        <v>8.3000000000000001E-3</v>
      </c>
      <c r="CC50" s="36">
        <v>8.9999999999999993E-3</v>
      </c>
      <c r="CD50" s="36">
        <v>9.4000000000000004E-3</v>
      </c>
      <c r="CE50" s="36">
        <v>9.7000000000000003E-3</v>
      </c>
      <c r="CF50" s="36">
        <v>9.9000000000000008E-3</v>
      </c>
      <c r="CG50" s="36">
        <v>0.01</v>
      </c>
      <c r="CH50" s="36">
        <v>0.01</v>
      </c>
    </row>
    <row r="51" spans="1:86">
      <c r="A51" s="30">
        <v>69</v>
      </c>
      <c r="B51" s="35">
        <v>2.1700000000000001E-2</v>
      </c>
      <c r="C51" s="35">
        <v>0.02</v>
      </c>
      <c r="D51" s="35">
        <v>1.83E-2</v>
      </c>
      <c r="E51" s="35">
        <v>1.66E-2</v>
      </c>
      <c r="F51" s="35">
        <v>1.4999999999999999E-2</v>
      </c>
      <c r="G51" s="35">
        <v>1.3599999999999999E-2</v>
      </c>
      <c r="H51" s="35">
        <v>1.2500000000000001E-2</v>
      </c>
      <c r="I51" s="35">
        <v>1.18E-2</v>
      </c>
      <c r="J51" s="35">
        <v>1.14E-2</v>
      </c>
      <c r="K51" s="35">
        <v>1.12E-2</v>
      </c>
      <c r="L51" s="35">
        <v>1.11E-2</v>
      </c>
      <c r="M51" s="35">
        <v>1.1299999999999999E-2</v>
      </c>
      <c r="N51" s="35">
        <v>1.18E-2</v>
      </c>
      <c r="O51" s="35">
        <v>1.26E-2</v>
      </c>
      <c r="P51" s="35">
        <v>1.37E-2</v>
      </c>
      <c r="Q51" s="35">
        <v>1.5100000000000001E-2</v>
      </c>
      <c r="R51" s="35">
        <v>1.66E-2</v>
      </c>
      <c r="S51" s="35">
        <v>1.8100000000000002E-2</v>
      </c>
      <c r="T51" s="35">
        <v>1.9300000000000001E-2</v>
      </c>
      <c r="U51" s="35">
        <v>2.0199999999999999E-2</v>
      </c>
      <c r="V51" s="35">
        <v>2.0799999999999999E-2</v>
      </c>
      <c r="W51" s="35">
        <v>2.1000000000000001E-2</v>
      </c>
      <c r="X51" s="35">
        <v>2.07E-2</v>
      </c>
      <c r="Y51" s="35">
        <v>1.9699999999999999E-2</v>
      </c>
      <c r="Z51" s="35">
        <v>1.7899999999999999E-2</v>
      </c>
      <c r="AA51" s="35">
        <v>1.5299999999999999E-2</v>
      </c>
      <c r="AB51" s="35">
        <v>1.2200000000000001E-2</v>
      </c>
      <c r="AC51" s="35">
        <v>8.9999999999999993E-3</v>
      </c>
      <c r="AD51" s="35">
        <v>5.8999999999999999E-3</v>
      </c>
      <c r="AE51" s="35">
        <v>3.3E-3</v>
      </c>
      <c r="AF51" s="35">
        <v>1.5E-3</v>
      </c>
      <c r="AG51" s="35">
        <v>5.0000000000000001E-4</v>
      </c>
      <c r="AH51" s="35">
        <v>4.0000000000000002E-4</v>
      </c>
      <c r="AI51" s="35">
        <v>1E-3</v>
      </c>
      <c r="AJ51" s="35">
        <v>2.2000000000000001E-3</v>
      </c>
      <c r="AK51" s="35">
        <v>3.8999999999999998E-3</v>
      </c>
      <c r="AL51" s="35">
        <v>5.4999999999999997E-3</v>
      </c>
      <c r="AM51" s="35">
        <v>6.8999999999999999E-3</v>
      </c>
      <c r="AN51" s="35">
        <v>7.6E-3</v>
      </c>
      <c r="AO51" s="35">
        <v>7.6E-3</v>
      </c>
      <c r="AP51" s="35">
        <v>6.8999999999999999E-3</v>
      </c>
      <c r="AQ51" s="35">
        <v>5.7000000000000002E-3</v>
      </c>
      <c r="AR51" s="35">
        <v>4.4999999999999997E-3</v>
      </c>
      <c r="AS51" s="35">
        <v>3.5999999999999999E-3</v>
      </c>
      <c r="AT51" s="35">
        <v>3.0000000000000001E-3</v>
      </c>
      <c r="AU51" s="35">
        <v>3.0999999999999999E-3</v>
      </c>
      <c r="AV51" s="35">
        <v>3.8999999999999998E-3</v>
      </c>
      <c r="AW51" s="35">
        <v>5.3E-3</v>
      </c>
      <c r="AX51" s="35">
        <v>7.4000000000000003E-3</v>
      </c>
      <c r="AY51" s="35">
        <v>0.01</v>
      </c>
      <c r="AZ51" s="35">
        <v>1.29E-2</v>
      </c>
      <c r="BA51" s="35">
        <v>1.5699999999999999E-2</v>
      </c>
      <c r="BB51" s="35">
        <v>1.8200000000000001E-2</v>
      </c>
      <c r="BC51" s="35">
        <v>2.0199999999999999E-2</v>
      </c>
      <c r="BD51" s="35">
        <v>2.1499999999999998E-2</v>
      </c>
      <c r="BE51" s="35">
        <v>2.2100000000000002E-2</v>
      </c>
      <c r="BF51" s="35">
        <v>2.1999999999999999E-2</v>
      </c>
      <c r="BG51" s="35">
        <v>2.12E-2</v>
      </c>
      <c r="BH51" s="35">
        <v>0.02</v>
      </c>
      <c r="BI51" s="35">
        <v>1.8200000000000001E-2</v>
      </c>
      <c r="BJ51" s="35">
        <v>1.6299999999999999E-2</v>
      </c>
      <c r="BK51" s="35">
        <v>1.4200000000000001E-2</v>
      </c>
      <c r="BL51" s="35">
        <v>1.2200000000000001E-2</v>
      </c>
      <c r="BM51" s="35">
        <v>1.03E-2</v>
      </c>
      <c r="BN51" s="35">
        <v>8.3999999999999995E-3</v>
      </c>
      <c r="BO51" s="36">
        <v>8.0000000000000002E-3</v>
      </c>
      <c r="BP51" s="36">
        <v>7.3000000000000001E-3</v>
      </c>
      <c r="BQ51" s="36">
        <v>6.4999999999999997E-3</v>
      </c>
      <c r="BR51" s="36">
        <v>5.4999999999999997E-3</v>
      </c>
      <c r="BS51" s="36">
        <v>4.5999999999999999E-3</v>
      </c>
      <c r="BT51" s="36">
        <v>3.8999999999999998E-3</v>
      </c>
      <c r="BU51" s="36">
        <v>3.3999999999999998E-3</v>
      </c>
      <c r="BV51" s="36">
        <v>3.3999999999999998E-3</v>
      </c>
      <c r="BW51" s="36">
        <v>3.7000000000000002E-3</v>
      </c>
      <c r="BX51" s="36">
        <v>4.3E-3</v>
      </c>
      <c r="BY51" s="36">
        <v>5.1000000000000004E-3</v>
      </c>
      <c r="BZ51" s="36">
        <v>6.1000000000000004E-3</v>
      </c>
      <c r="CA51" s="36">
        <v>7.1000000000000004E-3</v>
      </c>
      <c r="CB51" s="36">
        <v>8.0000000000000002E-3</v>
      </c>
      <c r="CC51" s="36">
        <v>8.8000000000000005E-3</v>
      </c>
      <c r="CD51" s="36">
        <v>9.2999999999999992E-3</v>
      </c>
      <c r="CE51" s="36">
        <v>9.7000000000000003E-3</v>
      </c>
      <c r="CF51" s="36">
        <v>9.9000000000000008E-3</v>
      </c>
      <c r="CG51" s="36">
        <v>0.01</v>
      </c>
      <c r="CH51" s="36">
        <v>0.01</v>
      </c>
    </row>
    <row r="52" spans="1:86">
      <c r="A52" s="30">
        <v>70</v>
      </c>
      <c r="B52" s="35">
        <v>2.1299999999999999E-2</v>
      </c>
      <c r="C52" s="35">
        <v>1.9800000000000002E-2</v>
      </c>
      <c r="D52" s="35">
        <v>1.83E-2</v>
      </c>
      <c r="E52" s="35">
        <v>1.6799999999999999E-2</v>
      </c>
      <c r="F52" s="35">
        <v>1.5299999999999999E-2</v>
      </c>
      <c r="G52" s="35">
        <v>1.4E-2</v>
      </c>
      <c r="H52" s="35">
        <v>1.2999999999999999E-2</v>
      </c>
      <c r="I52" s="35">
        <v>1.23E-2</v>
      </c>
      <c r="J52" s="35">
        <v>1.1900000000000001E-2</v>
      </c>
      <c r="K52" s="35">
        <v>1.17E-2</v>
      </c>
      <c r="L52" s="35">
        <v>1.1599999999999999E-2</v>
      </c>
      <c r="M52" s="35">
        <v>1.18E-2</v>
      </c>
      <c r="N52" s="35">
        <v>1.2200000000000001E-2</v>
      </c>
      <c r="O52" s="35">
        <v>1.2800000000000001E-2</v>
      </c>
      <c r="P52" s="35">
        <v>1.37E-2</v>
      </c>
      <c r="Q52" s="35">
        <v>1.49E-2</v>
      </c>
      <c r="R52" s="35">
        <v>1.6299999999999999E-2</v>
      </c>
      <c r="S52" s="35">
        <v>1.77E-2</v>
      </c>
      <c r="T52" s="35">
        <v>1.9099999999999999E-2</v>
      </c>
      <c r="U52" s="35">
        <v>2.0299999999999999E-2</v>
      </c>
      <c r="V52" s="35">
        <v>2.12E-2</v>
      </c>
      <c r="W52" s="35">
        <v>2.1700000000000001E-2</v>
      </c>
      <c r="X52" s="35">
        <v>2.1600000000000001E-2</v>
      </c>
      <c r="Y52" s="35">
        <v>2.0799999999999999E-2</v>
      </c>
      <c r="Z52" s="35">
        <v>1.9E-2</v>
      </c>
      <c r="AA52" s="35">
        <v>1.6400000000000001E-2</v>
      </c>
      <c r="AB52" s="35">
        <v>1.32E-2</v>
      </c>
      <c r="AC52" s="35">
        <v>9.7999999999999997E-3</v>
      </c>
      <c r="AD52" s="35">
        <v>6.6E-3</v>
      </c>
      <c r="AE52" s="35">
        <v>3.8E-3</v>
      </c>
      <c r="AF52" s="35">
        <v>1.8E-3</v>
      </c>
      <c r="AG52" s="35">
        <v>6.9999999999999999E-4</v>
      </c>
      <c r="AH52" s="35">
        <v>4.0000000000000002E-4</v>
      </c>
      <c r="AI52" s="35">
        <v>1E-3</v>
      </c>
      <c r="AJ52" s="35">
        <v>2.2000000000000001E-3</v>
      </c>
      <c r="AK52" s="35">
        <v>3.8999999999999998E-3</v>
      </c>
      <c r="AL52" s="35">
        <v>5.4999999999999997E-3</v>
      </c>
      <c r="AM52" s="35">
        <v>6.8999999999999999E-3</v>
      </c>
      <c r="AN52" s="35">
        <v>7.6E-3</v>
      </c>
      <c r="AO52" s="35">
        <v>7.6E-3</v>
      </c>
      <c r="AP52" s="35">
        <v>6.8999999999999999E-3</v>
      </c>
      <c r="AQ52" s="35">
        <v>5.7000000000000002E-3</v>
      </c>
      <c r="AR52" s="35">
        <v>4.4000000000000003E-3</v>
      </c>
      <c r="AS52" s="35">
        <v>3.3999999999999998E-3</v>
      </c>
      <c r="AT52" s="35">
        <v>2.7000000000000001E-3</v>
      </c>
      <c r="AU52" s="35">
        <v>2.7000000000000001E-3</v>
      </c>
      <c r="AV52" s="35">
        <v>3.3E-3</v>
      </c>
      <c r="AW52" s="35">
        <v>4.5999999999999999E-3</v>
      </c>
      <c r="AX52" s="35">
        <v>6.6E-3</v>
      </c>
      <c r="AY52" s="35">
        <v>9.1000000000000004E-3</v>
      </c>
      <c r="AZ52" s="35">
        <v>1.2E-2</v>
      </c>
      <c r="BA52" s="35">
        <v>1.4800000000000001E-2</v>
      </c>
      <c r="BB52" s="35">
        <v>1.7299999999999999E-2</v>
      </c>
      <c r="BC52" s="35">
        <v>1.9300000000000001E-2</v>
      </c>
      <c r="BD52" s="35">
        <v>2.07E-2</v>
      </c>
      <c r="BE52" s="35">
        <v>2.1399999999999999E-2</v>
      </c>
      <c r="BF52" s="35">
        <v>2.1399999999999999E-2</v>
      </c>
      <c r="BG52" s="35">
        <v>2.07E-2</v>
      </c>
      <c r="BH52" s="35">
        <v>1.9599999999999999E-2</v>
      </c>
      <c r="BI52" s="35">
        <v>1.7899999999999999E-2</v>
      </c>
      <c r="BJ52" s="35">
        <v>1.6E-2</v>
      </c>
      <c r="BK52" s="35">
        <v>1.41E-2</v>
      </c>
      <c r="BL52" s="35">
        <v>1.2200000000000001E-2</v>
      </c>
      <c r="BM52" s="35">
        <v>1.04E-2</v>
      </c>
      <c r="BN52" s="35">
        <v>8.8999999999999999E-3</v>
      </c>
      <c r="BO52" s="36">
        <v>8.6999999999999994E-3</v>
      </c>
      <c r="BP52" s="36">
        <v>8.3000000000000001E-3</v>
      </c>
      <c r="BQ52" s="36">
        <v>7.6E-3</v>
      </c>
      <c r="BR52" s="36">
        <v>6.7999999999999996E-3</v>
      </c>
      <c r="BS52" s="36">
        <v>6.0000000000000001E-3</v>
      </c>
      <c r="BT52" s="36">
        <v>5.1000000000000004E-3</v>
      </c>
      <c r="BU52" s="36">
        <v>4.4999999999999997E-3</v>
      </c>
      <c r="BV52" s="36">
        <v>4.1999999999999997E-3</v>
      </c>
      <c r="BW52" s="36">
        <v>4.1999999999999997E-3</v>
      </c>
      <c r="BX52" s="36">
        <v>4.4999999999999997E-3</v>
      </c>
      <c r="BY52" s="36">
        <v>5.1000000000000004E-3</v>
      </c>
      <c r="BZ52" s="36">
        <v>6.0000000000000001E-3</v>
      </c>
      <c r="CA52" s="36">
        <v>6.8999999999999999E-3</v>
      </c>
      <c r="CB52" s="36">
        <v>7.7999999999999996E-3</v>
      </c>
      <c r="CC52" s="36">
        <v>8.6E-3</v>
      </c>
      <c r="CD52" s="36">
        <v>9.1999999999999998E-3</v>
      </c>
      <c r="CE52" s="36">
        <v>9.5999999999999992E-3</v>
      </c>
      <c r="CF52" s="36">
        <v>9.9000000000000008E-3</v>
      </c>
      <c r="CG52" s="36">
        <v>0.01</v>
      </c>
      <c r="CH52" s="36">
        <v>0.01</v>
      </c>
    </row>
    <row r="53" spans="1:86">
      <c r="A53" s="30">
        <v>71</v>
      </c>
      <c r="B53" s="35">
        <v>2.1100000000000001E-2</v>
      </c>
      <c r="C53" s="35">
        <v>1.9699999999999999E-2</v>
      </c>
      <c r="D53" s="35">
        <v>1.83E-2</v>
      </c>
      <c r="E53" s="35">
        <v>1.6899999999999998E-2</v>
      </c>
      <c r="F53" s="35">
        <v>1.5599999999999999E-2</v>
      </c>
      <c r="G53" s="35">
        <v>1.44E-2</v>
      </c>
      <c r="H53" s="35">
        <v>1.34E-2</v>
      </c>
      <c r="I53" s="35">
        <v>1.2699999999999999E-2</v>
      </c>
      <c r="J53" s="35">
        <v>1.23E-2</v>
      </c>
      <c r="K53" s="35">
        <v>1.21E-2</v>
      </c>
      <c r="L53" s="35">
        <v>1.2E-2</v>
      </c>
      <c r="M53" s="35">
        <v>1.21E-2</v>
      </c>
      <c r="N53" s="35">
        <v>1.24E-2</v>
      </c>
      <c r="O53" s="35">
        <v>1.29E-2</v>
      </c>
      <c r="P53" s="35">
        <v>1.37E-2</v>
      </c>
      <c r="Q53" s="35">
        <v>1.47E-2</v>
      </c>
      <c r="R53" s="35">
        <v>1.5900000000000001E-2</v>
      </c>
      <c r="S53" s="35">
        <v>1.7399999999999999E-2</v>
      </c>
      <c r="T53" s="35">
        <v>1.89E-2</v>
      </c>
      <c r="U53" s="35">
        <v>2.0299999999999999E-2</v>
      </c>
      <c r="V53" s="35">
        <v>2.1399999999999999E-2</v>
      </c>
      <c r="W53" s="35">
        <v>2.2200000000000001E-2</v>
      </c>
      <c r="X53" s="35">
        <v>2.24E-2</v>
      </c>
      <c r="Y53" s="35">
        <v>2.18E-2</v>
      </c>
      <c r="Z53" s="35">
        <v>2.0199999999999999E-2</v>
      </c>
      <c r="AA53" s="35">
        <v>1.7600000000000001E-2</v>
      </c>
      <c r="AB53" s="35">
        <v>1.4500000000000001E-2</v>
      </c>
      <c r="AC53" s="35">
        <v>1.0999999999999999E-2</v>
      </c>
      <c r="AD53" s="35">
        <v>7.4999999999999997E-3</v>
      </c>
      <c r="AE53" s="35">
        <v>4.5999999999999999E-3</v>
      </c>
      <c r="AF53" s="35">
        <v>2.3999999999999998E-3</v>
      </c>
      <c r="AG53" s="35">
        <v>1.1000000000000001E-3</v>
      </c>
      <c r="AH53" s="35">
        <v>5.9999999999999995E-4</v>
      </c>
      <c r="AI53" s="35">
        <v>1.1000000000000001E-3</v>
      </c>
      <c r="AJ53" s="35">
        <v>2.3E-3</v>
      </c>
      <c r="AK53" s="35">
        <v>3.8999999999999998E-3</v>
      </c>
      <c r="AL53" s="35">
        <v>5.5999999999999999E-3</v>
      </c>
      <c r="AM53" s="35">
        <v>7.0000000000000001E-3</v>
      </c>
      <c r="AN53" s="35">
        <v>7.7000000000000002E-3</v>
      </c>
      <c r="AO53" s="35">
        <v>7.7000000000000002E-3</v>
      </c>
      <c r="AP53" s="35">
        <v>6.8999999999999999E-3</v>
      </c>
      <c r="AQ53" s="35">
        <v>5.7000000000000002E-3</v>
      </c>
      <c r="AR53" s="35">
        <v>4.4000000000000003E-3</v>
      </c>
      <c r="AS53" s="35">
        <v>3.2000000000000002E-3</v>
      </c>
      <c r="AT53" s="35">
        <v>2.5000000000000001E-3</v>
      </c>
      <c r="AU53" s="35">
        <v>2.3E-3</v>
      </c>
      <c r="AV53" s="35">
        <v>2.8E-3</v>
      </c>
      <c r="AW53" s="35">
        <v>4.0000000000000001E-3</v>
      </c>
      <c r="AX53" s="35">
        <v>5.8999999999999999E-3</v>
      </c>
      <c r="AY53" s="35">
        <v>8.3000000000000001E-3</v>
      </c>
      <c r="AZ53" s="35">
        <v>1.11E-2</v>
      </c>
      <c r="BA53" s="35">
        <v>1.38E-2</v>
      </c>
      <c r="BB53" s="35">
        <v>1.6400000000000001E-2</v>
      </c>
      <c r="BC53" s="35">
        <v>1.8499999999999999E-2</v>
      </c>
      <c r="BD53" s="35">
        <v>1.9900000000000001E-2</v>
      </c>
      <c r="BE53" s="35">
        <v>2.07E-2</v>
      </c>
      <c r="BF53" s="35">
        <v>2.0799999999999999E-2</v>
      </c>
      <c r="BG53" s="35">
        <v>2.0199999999999999E-2</v>
      </c>
      <c r="BH53" s="35">
        <v>1.9099999999999999E-2</v>
      </c>
      <c r="BI53" s="35">
        <v>1.7500000000000002E-2</v>
      </c>
      <c r="BJ53" s="35">
        <v>1.5699999999999999E-2</v>
      </c>
      <c r="BK53" s="35">
        <v>1.38E-2</v>
      </c>
      <c r="BL53" s="35">
        <v>1.1900000000000001E-2</v>
      </c>
      <c r="BM53" s="35">
        <v>1.03E-2</v>
      </c>
      <c r="BN53" s="35">
        <v>8.8999999999999999E-3</v>
      </c>
      <c r="BO53" s="36">
        <v>8.8999999999999999E-3</v>
      </c>
      <c r="BP53" s="36">
        <v>8.6999999999999994E-3</v>
      </c>
      <c r="BQ53" s="36">
        <v>8.3999999999999995E-3</v>
      </c>
      <c r="BR53" s="36">
        <v>7.7999999999999996E-3</v>
      </c>
      <c r="BS53" s="36">
        <v>7.1000000000000004E-3</v>
      </c>
      <c r="BT53" s="36">
        <v>6.3E-3</v>
      </c>
      <c r="BU53" s="36">
        <v>5.5999999999999999E-3</v>
      </c>
      <c r="BV53" s="36">
        <v>5.1000000000000004E-3</v>
      </c>
      <c r="BW53" s="36">
        <v>4.8999999999999998E-3</v>
      </c>
      <c r="BX53" s="36">
        <v>4.8999999999999998E-3</v>
      </c>
      <c r="BY53" s="36">
        <v>5.3E-3</v>
      </c>
      <c r="BZ53" s="36">
        <v>6.0000000000000001E-3</v>
      </c>
      <c r="CA53" s="36">
        <v>6.7999999999999996E-3</v>
      </c>
      <c r="CB53" s="36">
        <v>7.6E-3</v>
      </c>
      <c r="CC53" s="36">
        <v>8.3999999999999995E-3</v>
      </c>
      <c r="CD53" s="36">
        <v>8.9999999999999993E-3</v>
      </c>
      <c r="CE53" s="36">
        <v>9.4999999999999998E-3</v>
      </c>
      <c r="CF53" s="36">
        <v>9.7999999999999997E-3</v>
      </c>
      <c r="CG53" s="36">
        <v>0.01</v>
      </c>
      <c r="CH53" s="36">
        <v>0.01</v>
      </c>
    </row>
    <row r="54" spans="1:86">
      <c r="A54" s="30">
        <v>72</v>
      </c>
      <c r="B54" s="35">
        <v>2.0899999999999998E-2</v>
      </c>
      <c r="C54" s="35">
        <v>1.9599999999999999E-2</v>
      </c>
      <c r="D54" s="35">
        <v>1.83E-2</v>
      </c>
      <c r="E54" s="35">
        <v>1.7000000000000001E-2</v>
      </c>
      <c r="F54" s="35">
        <v>1.5699999999999999E-2</v>
      </c>
      <c r="G54" s="35">
        <v>1.46E-2</v>
      </c>
      <c r="H54" s="35">
        <v>1.3599999999999999E-2</v>
      </c>
      <c r="I54" s="35">
        <v>1.29E-2</v>
      </c>
      <c r="J54" s="35">
        <v>1.2500000000000001E-2</v>
      </c>
      <c r="K54" s="35">
        <v>1.2200000000000001E-2</v>
      </c>
      <c r="L54" s="35">
        <v>1.21E-2</v>
      </c>
      <c r="M54" s="35">
        <v>1.2200000000000001E-2</v>
      </c>
      <c r="N54" s="35">
        <v>1.24E-2</v>
      </c>
      <c r="O54" s="35">
        <v>1.29E-2</v>
      </c>
      <c r="P54" s="35">
        <v>1.35E-2</v>
      </c>
      <c r="Q54" s="35">
        <v>1.44E-2</v>
      </c>
      <c r="R54" s="35">
        <v>1.5599999999999999E-2</v>
      </c>
      <c r="S54" s="35">
        <v>1.7100000000000001E-2</v>
      </c>
      <c r="T54" s="35">
        <v>1.8700000000000001E-2</v>
      </c>
      <c r="U54" s="35">
        <v>2.0199999999999999E-2</v>
      </c>
      <c r="V54" s="35">
        <v>2.1700000000000001E-2</v>
      </c>
      <c r="W54" s="35">
        <v>2.2700000000000001E-2</v>
      </c>
      <c r="X54" s="35">
        <v>2.3199999999999998E-2</v>
      </c>
      <c r="Y54" s="35">
        <v>2.2700000000000001E-2</v>
      </c>
      <c r="Z54" s="35">
        <v>2.1299999999999999E-2</v>
      </c>
      <c r="AA54" s="35">
        <v>1.89E-2</v>
      </c>
      <c r="AB54" s="35">
        <v>1.5800000000000002E-2</v>
      </c>
      <c r="AC54" s="35">
        <v>1.2200000000000001E-2</v>
      </c>
      <c r="AD54" s="35">
        <v>8.6999999999999994E-3</v>
      </c>
      <c r="AE54" s="35">
        <v>5.5999999999999999E-3</v>
      </c>
      <c r="AF54" s="35">
        <v>3.2000000000000002E-3</v>
      </c>
      <c r="AG54" s="35">
        <v>1.6000000000000001E-3</v>
      </c>
      <c r="AH54" s="35">
        <v>1E-3</v>
      </c>
      <c r="AI54" s="35">
        <v>1.2999999999999999E-3</v>
      </c>
      <c r="AJ54" s="35">
        <v>2.3999999999999998E-3</v>
      </c>
      <c r="AK54" s="35">
        <v>4.0000000000000001E-3</v>
      </c>
      <c r="AL54" s="35">
        <v>5.7000000000000002E-3</v>
      </c>
      <c r="AM54" s="35">
        <v>7.0000000000000001E-3</v>
      </c>
      <c r="AN54" s="35">
        <v>7.7999999999999996E-3</v>
      </c>
      <c r="AO54" s="35">
        <v>7.7000000000000002E-3</v>
      </c>
      <c r="AP54" s="35">
        <v>6.8999999999999999E-3</v>
      </c>
      <c r="AQ54" s="35">
        <v>5.7000000000000002E-3</v>
      </c>
      <c r="AR54" s="35">
        <v>4.3E-3</v>
      </c>
      <c r="AS54" s="35">
        <v>3.0999999999999999E-3</v>
      </c>
      <c r="AT54" s="35">
        <v>2.3E-3</v>
      </c>
      <c r="AU54" s="35">
        <v>2E-3</v>
      </c>
      <c r="AV54" s="35">
        <v>2.3999999999999998E-3</v>
      </c>
      <c r="AW54" s="35">
        <v>3.3999999999999998E-3</v>
      </c>
      <c r="AX54" s="35">
        <v>5.1999999999999998E-3</v>
      </c>
      <c r="AY54" s="35">
        <v>7.4999999999999997E-3</v>
      </c>
      <c r="AZ54" s="35">
        <v>1.0200000000000001E-2</v>
      </c>
      <c r="BA54" s="35">
        <v>1.2999999999999999E-2</v>
      </c>
      <c r="BB54" s="35">
        <v>1.55E-2</v>
      </c>
      <c r="BC54" s="35">
        <v>1.77E-2</v>
      </c>
      <c r="BD54" s="35">
        <v>1.9199999999999998E-2</v>
      </c>
      <c r="BE54" s="35">
        <v>0.02</v>
      </c>
      <c r="BF54" s="35">
        <v>2.0199999999999999E-2</v>
      </c>
      <c r="BG54" s="35">
        <v>1.9599999999999999E-2</v>
      </c>
      <c r="BH54" s="35">
        <v>1.8499999999999999E-2</v>
      </c>
      <c r="BI54" s="35">
        <v>1.7000000000000001E-2</v>
      </c>
      <c r="BJ54" s="35">
        <v>1.52E-2</v>
      </c>
      <c r="BK54" s="35">
        <v>1.3299999999999999E-2</v>
      </c>
      <c r="BL54" s="35">
        <v>1.15E-2</v>
      </c>
      <c r="BM54" s="35">
        <v>9.9000000000000008E-3</v>
      </c>
      <c r="BN54" s="35">
        <v>8.6E-3</v>
      </c>
      <c r="BO54" s="36">
        <v>8.8000000000000005E-3</v>
      </c>
      <c r="BP54" s="36">
        <v>8.8000000000000005E-3</v>
      </c>
      <c r="BQ54" s="36">
        <v>8.6999999999999994E-3</v>
      </c>
      <c r="BR54" s="36">
        <v>8.3999999999999995E-3</v>
      </c>
      <c r="BS54" s="36">
        <v>7.9000000000000008E-3</v>
      </c>
      <c r="BT54" s="36">
        <v>7.3000000000000001E-3</v>
      </c>
      <c r="BU54" s="36">
        <v>6.7000000000000002E-3</v>
      </c>
      <c r="BV54" s="36">
        <v>6.1000000000000004E-3</v>
      </c>
      <c r="BW54" s="36">
        <v>5.7000000000000002E-3</v>
      </c>
      <c r="BX54" s="36">
        <v>5.4999999999999997E-3</v>
      </c>
      <c r="BY54" s="36">
        <v>5.7000000000000002E-3</v>
      </c>
      <c r="BZ54" s="36">
        <v>6.1000000000000004E-3</v>
      </c>
      <c r="CA54" s="36">
        <v>6.7999999999999996E-3</v>
      </c>
      <c r="CB54" s="36">
        <v>7.4999999999999997E-3</v>
      </c>
      <c r="CC54" s="36">
        <v>8.3000000000000001E-3</v>
      </c>
      <c r="CD54" s="36">
        <v>8.8999999999999999E-3</v>
      </c>
      <c r="CE54" s="36">
        <v>9.4000000000000004E-3</v>
      </c>
      <c r="CF54" s="36">
        <v>9.7999999999999997E-3</v>
      </c>
      <c r="CG54" s="36">
        <v>0.01</v>
      </c>
      <c r="CH54" s="36">
        <v>0.01</v>
      </c>
    </row>
    <row r="55" spans="1:86">
      <c r="A55" s="30">
        <v>73</v>
      </c>
      <c r="B55" s="35">
        <v>2.07E-2</v>
      </c>
      <c r="C55" s="35">
        <v>1.95E-2</v>
      </c>
      <c r="D55" s="35">
        <v>1.8200000000000001E-2</v>
      </c>
      <c r="E55" s="35">
        <v>1.7000000000000001E-2</v>
      </c>
      <c r="F55" s="35">
        <v>1.5699999999999999E-2</v>
      </c>
      <c r="G55" s="35">
        <v>1.46E-2</v>
      </c>
      <c r="H55" s="35">
        <v>1.37E-2</v>
      </c>
      <c r="I55" s="35">
        <v>1.2999999999999999E-2</v>
      </c>
      <c r="J55" s="35">
        <v>1.26E-2</v>
      </c>
      <c r="K55" s="35">
        <v>1.23E-2</v>
      </c>
      <c r="L55" s="35">
        <v>1.21E-2</v>
      </c>
      <c r="M55" s="35">
        <v>1.21E-2</v>
      </c>
      <c r="N55" s="35">
        <v>1.23E-2</v>
      </c>
      <c r="O55" s="35">
        <v>1.2699999999999999E-2</v>
      </c>
      <c r="P55" s="35">
        <v>1.3299999999999999E-2</v>
      </c>
      <c r="Q55" s="35">
        <v>1.4200000000000001E-2</v>
      </c>
      <c r="R55" s="35">
        <v>1.54E-2</v>
      </c>
      <c r="S55" s="35">
        <v>1.6899999999999998E-2</v>
      </c>
      <c r="T55" s="35">
        <v>1.8499999999999999E-2</v>
      </c>
      <c r="U55" s="35">
        <v>2.0199999999999999E-2</v>
      </c>
      <c r="V55" s="35">
        <v>2.18E-2</v>
      </c>
      <c r="W55" s="35">
        <v>2.3099999999999999E-2</v>
      </c>
      <c r="X55" s="35">
        <v>2.3800000000000002E-2</v>
      </c>
      <c r="Y55" s="35">
        <v>2.3599999999999999E-2</v>
      </c>
      <c r="Z55" s="35">
        <v>2.24E-2</v>
      </c>
      <c r="AA55" s="35">
        <v>2.0199999999999999E-2</v>
      </c>
      <c r="AB55" s="35">
        <v>1.7100000000000001E-2</v>
      </c>
      <c r="AC55" s="35">
        <v>1.3599999999999999E-2</v>
      </c>
      <c r="AD55" s="35">
        <v>0.01</v>
      </c>
      <c r="AE55" s="35">
        <v>6.7000000000000002E-3</v>
      </c>
      <c r="AF55" s="35">
        <v>4.1000000000000003E-3</v>
      </c>
      <c r="AG55" s="35">
        <v>2.3E-3</v>
      </c>
      <c r="AH55" s="35">
        <v>1.5E-3</v>
      </c>
      <c r="AI55" s="35">
        <v>1.6999999999999999E-3</v>
      </c>
      <c r="AJ55" s="35">
        <v>2.7000000000000001E-3</v>
      </c>
      <c r="AK55" s="35">
        <v>4.1000000000000003E-3</v>
      </c>
      <c r="AL55" s="35">
        <v>5.7000000000000002E-3</v>
      </c>
      <c r="AM55" s="35">
        <v>7.1000000000000004E-3</v>
      </c>
      <c r="AN55" s="35">
        <v>7.7999999999999996E-3</v>
      </c>
      <c r="AO55" s="35">
        <v>7.7000000000000002E-3</v>
      </c>
      <c r="AP55" s="35">
        <v>7.0000000000000001E-3</v>
      </c>
      <c r="AQ55" s="35">
        <v>5.7000000000000002E-3</v>
      </c>
      <c r="AR55" s="35">
        <v>4.3E-3</v>
      </c>
      <c r="AS55" s="35">
        <v>3.0000000000000001E-3</v>
      </c>
      <c r="AT55" s="35">
        <v>2.0999999999999999E-3</v>
      </c>
      <c r="AU55" s="35">
        <v>1.6999999999999999E-3</v>
      </c>
      <c r="AV55" s="35">
        <v>2E-3</v>
      </c>
      <c r="AW55" s="35">
        <v>2.8999999999999998E-3</v>
      </c>
      <c r="AX55" s="35">
        <v>4.5999999999999999E-3</v>
      </c>
      <c r="AY55" s="35">
        <v>6.7999999999999996E-3</v>
      </c>
      <c r="AZ55" s="35">
        <v>9.4000000000000004E-3</v>
      </c>
      <c r="BA55" s="35">
        <v>1.2200000000000001E-2</v>
      </c>
      <c r="BB55" s="35">
        <v>1.4800000000000001E-2</v>
      </c>
      <c r="BC55" s="35">
        <v>1.6899999999999998E-2</v>
      </c>
      <c r="BD55" s="35">
        <v>1.8499999999999999E-2</v>
      </c>
      <c r="BE55" s="35">
        <v>1.9400000000000001E-2</v>
      </c>
      <c r="BF55" s="35">
        <v>1.95E-2</v>
      </c>
      <c r="BG55" s="35">
        <v>1.9E-2</v>
      </c>
      <c r="BH55" s="35">
        <v>1.7899999999999999E-2</v>
      </c>
      <c r="BI55" s="35">
        <v>1.6400000000000001E-2</v>
      </c>
      <c r="BJ55" s="35">
        <v>1.46E-2</v>
      </c>
      <c r="BK55" s="35">
        <v>1.2800000000000001E-2</v>
      </c>
      <c r="BL55" s="35">
        <v>1.0999999999999999E-2</v>
      </c>
      <c r="BM55" s="35">
        <v>9.4000000000000004E-3</v>
      </c>
      <c r="BN55" s="35">
        <v>8.0999999999999996E-3</v>
      </c>
      <c r="BO55" s="36">
        <v>8.3999999999999995E-3</v>
      </c>
      <c r="BP55" s="36">
        <v>8.6E-3</v>
      </c>
      <c r="BQ55" s="36">
        <v>8.6999999999999994E-3</v>
      </c>
      <c r="BR55" s="36">
        <v>8.6999999999999994E-3</v>
      </c>
      <c r="BS55" s="36">
        <v>8.3999999999999995E-3</v>
      </c>
      <c r="BT55" s="36">
        <v>8.0000000000000002E-3</v>
      </c>
      <c r="BU55" s="36">
        <v>7.4999999999999997E-3</v>
      </c>
      <c r="BV55" s="36">
        <v>7.0000000000000001E-3</v>
      </c>
      <c r="BW55" s="36">
        <v>6.6E-3</v>
      </c>
      <c r="BX55" s="36">
        <v>6.3E-3</v>
      </c>
      <c r="BY55" s="36">
        <v>6.1999999999999998E-3</v>
      </c>
      <c r="BZ55" s="36">
        <v>6.4000000000000003E-3</v>
      </c>
      <c r="CA55" s="36">
        <v>6.8999999999999999E-3</v>
      </c>
      <c r="CB55" s="36">
        <v>7.4999999999999997E-3</v>
      </c>
      <c r="CC55" s="36">
        <v>8.2000000000000007E-3</v>
      </c>
      <c r="CD55" s="36">
        <v>8.8000000000000005E-3</v>
      </c>
      <c r="CE55" s="36">
        <v>9.4000000000000004E-3</v>
      </c>
      <c r="CF55" s="36">
        <v>9.7000000000000003E-3</v>
      </c>
      <c r="CG55" s="36">
        <v>9.9000000000000008E-3</v>
      </c>
      <c r="CH55" s="36">
        <v>0.01</v>
      </c>
    </row>
    <row r="56" spans="1:86">
      <c r="A56" s="30">
        <v>74</v>
      </c>
      <c r="B56" s="35">
        <v>2.0400000000000001E-2</v>
      </c>
      <c r="C56" s="35">
        <v>1.9199999999999998E-2</v>
      </c>
      <c r="D56" s="35">
        <v>1.7899999999999999E-2</v>
      </c>
      <c r="E56" s="35">
        <v>1.67E-2</v>
      </c>
      <c r="F56" s="35">
        <v>1.55E-2</v>
      </c>
      <c r="G56" s="35">
        <v>1.44E-2</v>
      </c>
      <c r="H56" s="35">
        <v>1.35E-2</v>
      </c>
      <c r="I56" s="35">
        <v>1.29E-2</v>
      </c>
      <c r="J56" s="35">
        <v>1.24E-2</v>
      </c>
      <c r="K56" s="35">
        <v>1.21E-2</v>
      </c>
      <c r="L56" s="35">
        <v>1.2E-2</v>
      </c>
      <c r="M56" s="35">
        <v>1.1900000000000001E-2</v>
      </c>
      <c r="N56" s="35">
        <v>1.21E-2</v>
      </c>
      <c r="O56" s="35">
        <v>1.2500000000000001E-2</v>
      </c>
      <c r="P56" s="35">
        <v>1.3100000000000001E-2</v>
      </c>
      <c r="Q56" s="35">
        <v>1.4E-2</v>
      </c>
      <c r="R56" s="35">
        <v>1.5299999999999999E-2</v>
      </c>
      <c r="S56" s="35">
        <v>1.6799999999999999E-2</v>
      </c>
      <c r="T56" s="35">
        <v>1.8499999999999999E-2</v>
      </c>
      <c r="U56" s="35">
        <v>2.0299999999999999E-2</v>
      </c>
      <c r="V56" s="35">
        <v>2.1999999999999999E-2</v>
      </c>
      <c r="W56" s="35">
        <v>2.3400000000000001E-2</v>
      </c>
      <c r="X56" s="35">
        <v>2.4400000000000002E-2</v>
      </c>
      <c r="Y56" s="35">
        <v>2.4400000000000002E-2</v>
      </c>
      <c r="Z56" s="35">
        <v>2.3400000000000001E-2</v>
      </c>
      <c r="AA56" s="35">
        <v>2.1399999999999999E-2</v>
      </c>
      <c r="AB56" s="35">
        <v>1.84E-2</v>
      </c>
      <c r="AC56" s="35">
        <v>1.4999999999999999E-2</v>
      </c>
      <c r="AD56" s="35">
        <v>1.1299999999999999E-2</v>
      </c>
      <c r="AE56" s="35">
        <v>7.9000000000000008E-3</v>
      </c>
      <c r="AF56" s="35">
        <v>5.1999999999999998E-3</v>
      </c>
      <c r="AG56" s="35">
        <v>3.2000000000000002E-3</v>
      </c>
      <c r="AH56" s="35">
        <v>2.2000000000000001E-3</v>
      </c>
      <c r="AI56" s="35">
        <v>2.2000000000000001E-3</v>
      </c>
      <c r="AJ56" s="35">
        <v>3.0000000000000001E-3</v>
      </c>
      <c r="AK56" s="35">
        <v>4.3E-3</v>
      </c>
      <c r="AL56" s="35">
        <v>5.7999999999999996E-3</v>
      </c>
      <c r="AM56" s="35">
        <v>7.1000000000000004E-3</v>
      </c>
      <c r="AN56" s="35">
        <v>7.7999999999999996E-3</v>
      </c>
      <c r="AO56" s="35">
        <v>7.7000000000000002E-3</v>
      </c>
      <c r="AP56" s="35">
        <v>6.8999999999999999E-3</v>
      </c>
      <c r="AQ56" s="35">
        <v>5.5999999999999999E-3</v>
      </c>
      <c r="AR56" s="35">
        <v>4.1999999999999997E-3</v>
      </c>
      <c r="AS56" s="35">
        <v>2.8E-3</v>
      </c>
      <c r="AT56" s="35">
        <v>1.9E-3</v>
      </c>
      <c r="AU56" s="35">
        <v>1.5E-3</v>
      </c>
      <c r="AV56" s="35">
        <v>1.6000000000000001E-3</v>
      </c>
      <c r="AW56" s="35">
        <v>2.5000000000000001E-3</v>
      </c>
      <c r="AX56" s="35">
        <v>4.0000000000000001E-3</v>
      </c>
      <c r="AY56" s="35">
        <v>6.1999999999999998E-3</v>
      </c>
      <c r="AZ56" s="35">
        <v>8.8000000000000005E-3</v>
      </c>
      <c r="BA56" s="35">
        <v>1.15E-2</v>
      </c>
      <c r="BB56" s="35">
        <v>1.41E-2</v>
      </c>
      <c r="BC56" s="35">
        <v>1.6299999999999999E-2</v>
      </c>
      <c r="BD56" s="35">
        <v>1.7899999999999999E-2</v>
      </c>
      <c r="BE56" s="35">
        <v>1.8800000000000001E-2</v>
      </c>
      <c r="BF56" s="35">
        <v>1.89E-2</v>
      </c>
      <c r="BG56" s="35">
        <v>1.84E-2</v>
      </c>
      <c r="BH56" s="35">
        <v>1.7299999999999999E-2</v>
      </c>
      <c r="BI56" s="35">
        <v>1.5800000000000002E-2</v>
      </c>
      <c r="BJ56" s="35">
        <v>1.4E-2</v>
      </c>
      <c r="BK56" s="35">
        <v>1.2200000000000001E-2</v>
      </c>
      <c r="BL56" s="35">
        <v>1.04E-2</v>
      </c>
      <c r="BM56" s="35">
        <v>8.8999999999999999E-3</v>
      </c>
      <c r="BN56" s="35">
        <v>7.4999999999999997E-3</v>
      </c>
      <c r="BO56" s="36">
        <v>7.7999999999999996E-3</v>
      </c>
      <c r="BP56" s="36">
        <v>8.2000000000000007E-3</v>
      </c>
      <c r="BQ56" s="36">
        <v>8.5000000000000006E-3</v>
      </c>
      <c r="BR56" s="36">
        <v>8.6E-3</v>
      </c>
      <c r="BS56" s="36">
        <v>8.6999999999999994E-3</v>
      </c>
      <c r="BT56" s="36">
        <v>8.5000000000000006E-3</v>
      </c>
      <c r="BU56" s="36">
        <v>8.2000000000000007E-3</v>
      </c>
      <c r="BV56" s="36">
        <v>7.7999999999999996E-3</v>
      </c>
      <c r="BW56" s="36">
        <v>7.4000000000000003E-3</v>
      </c>
      <c r="BX56" s="36">
        <v>7.0000000000000001E-3</v>
      </c>
      <c r="BY56" s="36">
        <v>6.7999999999999996E-3</v>
      </c>
      <c r="BZ56" s="36">
        <v>6.8999999999999999E-3</v>
      </c>
      <c r="CA56" s="36">
        <v>7.1000000000000004E-3</v>
      </c>
      <c r="CB56" s="36">
        <v>7.6E-3</v>
      </c>
      <c r="CC56" s="36">
        <v>8.2000000000000007E-3</v>
      </c>
      <c r="CD56" s="36">
        <v>8.8000000000000005E-3</v>
      </c>
      <c r="CE56" s="36">
        <v>9.2999999999999992E-3</v>
      </c>
      <c r="CF56" s="36">
        <v>9.7000000000000003E-3</v>
      </c>
      <c r="CG56" s="36">
        <v>9.9000000000000008E-3</v>
      </c>
      <c r="CH56" s="36">
        <v>0.01</v>
      </c>
    </row>
    <row r="57" spans="1:86">
      <c r="A57" s="30">
        <v>75</v>
      </c>
      <c r="B57" s="35">
        <v>1.9900000000000001E-2</v>
      </c>
      <c r="C57" s="35">
        <v>1.8599999999999998E-2</v>
      </c>
      <c r="D57" s="35">
        <v>1.7399999999999999E-2</v>
      </c>
      <c r="E57" s="35">
        <v>1.6199999999999999E-2</v>
      </c>
      <c r="F57" s="35">
        <v>1.4999999999999999E-2</v>
      </c>
      <c r="G57" s="35">
        <v>1.4E-2</v>
      </c>
      <c r="H57" s="35">
        <v>1.3100000000000001E-2</v>
      </c>
      <c r="I57" s="35">
        <v>1.2500000000000001E-2</v>
      </c>
      <c r="J57" s="35">
        <v>1.21E-2</v>
      </c>
      <c r="K57" s="35">
        <v>1.18E-2</v>
      </c>
      <c r="L57" s="35">
        <v>1.1599999999999999E-2</v>
      </c>
      <c r="M57" s="35">
        <v>1.1599999999999999E-2</v>
      </c>
      <c r="N57" s="35">
        <v>1.18E-2</v>
      </c>
      <c r="O57" s="35">
        <v>1.23E-2</v>
      </c>
      <c r="P57" s="35">
        <v>1.2999999999999999E-2</v>
      </c>
      <c r="Q57" s="35">
        <v>1.3899999999999999E-2</v>
      </c>
      <c r="R57" s="35">
        <v>1.52E-2</v>
      </c>
      <c r="S57" s="35">
        <v>1.67E-2</v>
      </c>
      <c r="T57" s="35">
        <v>1.8499999999999999E-2</v>
      </c>
      <c r="U57" s="35">
        <v>2.0400000000000001E-2</v>
      </c>
      <c r="V57" s="35">
        <v>2.2200000000000001E-2</v>
      </c>
      <c r="W57" s="35">
        <v>2.3699999999999999E-2</v>
      </c>
      <c r="X57" s="35">
        <v>2.4799999999999999E-2</v>
      </c>
      <c r="Y57" s="35">
        <v>2.5100000000000001E-2</v>
      </c>
      <c r="Z57" s="35">
        <v>2.4299999999999999E-2</v>
      </c>
      <c r="AA57" s="35">
        <v>2.24E-2</v>
      </c>
      <c r="AB57" s="35">
        <v>1.9699999999999999E-2</v>
      </c>
      <c r="AC57" s="35">
        <v>1.6299999999999999E-2</v>
      </c>
      <c r="AD57" s="35">
        <v>1.26E-2</v>
      </c>
      <c r="AE57" s="35">
        <v>9.1999999999999998E-3</v>
      </c>
      <c r="AF57" s="35">
        <v>6.3E-3</v>
      </c>
      <c r="AG57" s="35">
        <v>4.1999999999999997E-3</v>
      </c>
      <c r="AH57" s="35">
        <v>3.0000000000000001E-3</v>
      </c>
      <c r="AI57" s="35">
        <v>2.7000000000000001E-3</v>
      </c>
      <c r="AJ57" s="35">
        <v>3.3E-3</v>
      </c>
      <c r="AK57" s="35">
        <v>4.4999999999999997E-3</v>
      </c>
      <c r="AL57" s="35">
        <v>5.8999999999999999E-3</v>
      </c>
      <c r="AM57" s="35">
        <v>7.1000000000000004E-3</v>
      </c>
      <c r="AN57" s="35">
        <v>7.7000000000000002E-3</v>
      </c>
      <c r="AO57" s="35">
        <v>7.7000000000000002E-3</v>
      </c>
      <c r="AP57" s="35">
        <v>6.8999999999999999E-3</v>
      </c>
      <c r="AQ57" s="35">
        <v>5.4999999999999997E-3</v>
      </c>
      <c r="AR57" s="35">
        <v>4.0000000000000001E-3</v>
      </c>
      <c r="AS57" s="35">
        <v>2.7000000000000001E-3</v>
      </c>
      <c r="AT57" s="35">
        <v>1.6999999999999999E-3</v>
      </c>
      <c r="AU57" s="35">
        <v>1.1999999999999999E-3</v>
      </c>
      <c r="AV57" s="35">
        <v>1.2999999999999999E-3</v>
      </c>
      <c r="AW57" s="35">
        <v>2E-3</v>
      </c>
      <c r="AX57" s="35">
        <v>3.5000000000000001E-3</v>
      </c>
      <c r="AY57" s="35">
        <v>5.5999999999999999E-3</v>
      </c>
      <c r="AZ57" s="35">
        <v>8.2000000000000007E-3</v>
      </c>
      <c r="BA57" s="35">
        <v>1.0999999999999999E-2</v>
      </c>
      <c r="BB57" s="35">
        <v>1.3599999999999999E-2</v>
      </c>
      <c r="BC57" s="35">
        <v>1.5800000000000002E-2</v>
      </c>
      <c r="BD57" s="35">
        <v>1.7399999999999999E-2</v>
      </c>
      <c r="BE57" s="35">
        <v>1.8200000000000001E-2</v>
      </c>
      <c r="BF57" s="35">
        <v>1.83E-2</v>
      </c>
      <c r="BG57" s="35">
        <v>1.78E-2</v>
      </c>
      <c r="BH57" s="35">
        <v>1.67E-2</v>
      </c>
      <c r="BI57" s="35">
        <v>1.5100000000000001E-2</v>
      </c>
      <c r="BJ57" s="35">
        <v>1.3299999999999999E-2</v>
      </c>
      <c r="BK57" s="35">
        <v>1.15E-2</v>
      </c>
      <c r="BL57" s="35">
        <v>9.7999999999999997E-3</v>
      </c>
      <c r="BM57" s="35">
        <v>8.2000000000000007E-3</v>
      </c>
      <c r="BN57" s="35">
        <v>6.7999999999999996E-3</v>
      </c>
      <c r="BO57" s="36">
        <v>7.1999999999999998E-3</v>
      </c>
      <c r="BP57" s="36">
        <v>7.6E-3</v>
      </c>
      <c r="BQ57" s="36">
        <v>8.0999999999999996E-3</v>
      </c>
      <c r="BR57" s="36">
        <v>8.3999999999999995E-3</v>
      </c>
      <c r="BS57" s="36">
        <v>8.6999999999999994E-3</v>
      </c>
      <c r="BT57" s="36">
        <v>8.8000000000000005E-3</v>
      </c>
      <c r="BU57" s="36">
        <v>8.6999999999999994E-3</v>
      </c>
      <c r="BV57" s="36">
        <v>8.5000000000000006E-3</v>
      </c>
      <c r="BW57" s="36">
        <v>8.0999999999999996E-3</v>
      </c>
      <c r="BX57" s="36">
        <v>7.7999999999999996E-3</v>
      </c>
      <c r="BY57" s="36">
        <v>7.4999999999999997E-3</v>
      </c>
      <c r="BZ57" s="36">
        <v>7.4000000000000003E-3</v>
      </c>
      <c r="CA57" s="36">
        <v>7.4999999999999997E-3</v>
      </c>
      <c r="CB57" s="36">
        <v>7.7999999999999996E-3</v>
      </c>
      <c r="CC57" s="36">
        <v>8.3000000000000001E-3</v>
      </c>
      <c r="CD57" s="36">
        <v>8.8000000000000005E-3</v>
      </c>
      <c r="CE57" s="36">
        <v>9.2999999999999992E-3</v>
      </c>
      <c r="CF57" s="36">
        <v>9.7000000000000003E-3</v>
      </c>
      <c r="CG57" s="36">
        <v>9.9000000000000008E-3</v>
      </c>
      <c r="CH57" s="36">
        <v>0.01</v>
      </c>
    </row>
    <row r="58" spans="1:86">
      <c r="A58" s="30">
        <v>76</v>
      </c>
      <c r="B58" s="35">
        <v>1.9099999999999999E-2</v>
      </c>
      <c r="C58" s="35">
        <v>1.78E-2</v>
      </c>
      <c r="D58" s="35">
        <v>1.66E-2</v>
      </c>
      <c r="E58" s="35">
        <v>1.54E-2</v>
      </c>
      <c r="F58" s="35">
        <v>1.43E-2</v>
      </c>
      <c r="G58" s="35">
        <v>1.3299999999999999E-2</v>
      </c>
      <c r="H58" s="35">
        <v>1.2500000000000001E-2</v>
      </c>
      <c r="I58" s="35">
        <v>1.1900000000000001E-2</v>
      </c>
      <c r="J58" s="35">
        <v>1.1599999999999999E-2</v>
      </c>
      <c r="K58" s="35">
        <v>1.1299999999999999E-2</v>
      </c>
      <c r="L58" s="35">
        <v>1.12E-2</v>
      </c>
      <c r="M58" s="35">
        <v>1.1299999999999999E-2</v>
      </c>
      <c r="N58" s="35">
        <v>1.15E-2</v>
      </c>
      <c r="O58" s="35">
        <v>1.2E-2</v>
      </c>
      <c r="P58" s="35">
        <v>1.2800000000000001E-2</v>
      </c>
      <c r="Q58" s="35">
        <v>1.38E-2</v>
      </c>
      <c r="R58" s="35">
        <v>1.52E-2</v>
      </c>
      <c r="S58" s="35">
        <v>1.6799999999999999E-2</v>
      </c>
      <c r="T58" s="35">
        <v>1.8599999999999998E-2</v>
      </c>
      <c r="U58" s="35">
        <v>2.0500000000000001E-2</v>
      </c>
      <c r="V58" s="35">
        <v>2.23E-2</v>
      </c>
      <c r="W58" s="35">
        <v>2.4E-2</v>
      </c>
      <c r="X58" s="35">
        <v>2.52E-2</v>
      </c>
      <c r="Y58" s="35">
        <v>2.5600000000000001E-2</v>
      </c>
      <c r="Z58" s="35">
        <v>2.5000000000000001E-2</v>
      </c>
      <c r="AA58" s="35">
        <v>2.3300000000000001E-2</v>
      </c>
      <c r="AB58" s="35">
        <v>2.07E-2</v>
      </c>
      <c r="AC58" s="35">
        <v>1.7399999999999999E-2</v>
      </c>
      <c r="AD58" s="35">
        <v>1.3899999999999999E-2</v>
      </c>
      <c r="AE58" s="35">
        <v>1.04E-2</v>
      </c>
      <c r="AF58" s="35">
        <v>7.4999999999999997E-3</v>
      </c>
      <c r="AG58" s="35">
        <v>5.1999999999999998E-3</v>
      </c>
      <c r="AH58" s="35">
        <v>3.8E-3</v>
      </c>
      <c r="AI58" s="35">
        <v>3.3999999999999998E-3</v>
      </c>
      <c r="AJ58" s="35">
        <v>3.8E-3</v>
      </c>
      <c r="AK58" s="35">
        <v>4.7999999999999996E-3</v>
      </c>
      <c r="AL58" s="35">
        <v>6.0000000000000001E-3</v>
      </c>
      <c r="AM58" s="35">
        <v>7.1000000000000004E-3</v>
      </c>
      <c r="AN58" s="35">
        <v>7.7000000000000002E-3</v>
      </c>
      <c r="AO58" s="35">
        <v>7.4999999999999997E-3</v>
      </c>
      <c r="AP58" s="35">
        <v>6.7000000000000002E-3</v>
      </c>
      <c r="AQ58" s="35">
        <v>5.4000000000000003E-3</v>
      </c>
      <c r="AR58" s="35">
        <v>3.8E-3</v>
      </c>
      <c r="AS58" s="35">
        <v>2.3999999999999998E-3</v>
      </c>
      <c r="AT58" s="35">
        <v>1.4E-3</v>
      </c>
      <c r="AU58" s="35">
        <v>8.0000000000000004E-4</v>
      </c>
      <c r="AV58" s="35">
        <v>8.9999999999999998E-4</v>
      </c>
      <c r="AW58" s="35">
        <v>1.6000000000000001E-3</v>
      </c>
      <c r="AX58" s="35">
        <v>3.0000000000000001E-3</v>
      </c>
      <c r="AY58" s="35">
        <v>5.1000000000000004E-3</v>
      </c>
      <c r="AZ58" s="35">
        <v>7.7000000000000002E-3</v>
      </c>
      <c r="BA58" s="35">
        <v>1.0500000000000001E-2</v>
      </c>
      <c r="BB58" s="35">
        <v>1.32E-2</v>
      </c>
      <c r="BC58" s="35">
        <v>1.54E-2</v>
      </c>
      <c r="BD58" s="35">
        <v>1.6899999999999998E-2</v>
      </c>
      <c r="BE58" s="35">
        <v>1.77E-2</v>
      </c>
      <c r="BF58" s="35">
        <v>1.78E-2</v>
      </c>
      <c r="BG58" s="35">
        <v>1.72E-2</v>
      </c>
      <c r="BH58" s="35">
        <v>1.6E-2</v>
      </c>
      <c r="BI58" s="35">
        <v>1.44E-2</v>
      </c>
      <c r="BJ58" s="35">
        <v>1.2699999999999999E-2</v>
      </c>
      <c r="BK58" s="35">
        <v>1.0800000000000001E-2</v>
      </c>
      <c r="BL58" s="35">
        <v>9.1000000000000004E-3</v>
      </c>
      <c r="BM58" s="35">
        <v>7.4999999999999997E-3</v>
      </c>
      <c r="BN58" s="35">
        <v>6.1000000000000004E-3</v>
      </c>
      <c r="BO58" s="36">
        <v>6.4999999999999997E-3</v>
      </c>
      <c r="BP58" s="36">
        <v>7.0000000000000001E-3</v>
      </c>
      <c r="BQ58" s="36">
        <v>7.4999999999999997E-3</v>
      </c>
      <c r="BR58" s="36">
        <v>8.0000000000000002E-3</v>
      </c>
      <c r="BS58" s="36">
        <v>8.5000000000000006E-3</v>
      </c>
      <c r="BT58" s="36">
        <v>8.8000000000000005E-3</v>
      </c>
      <c r="BU58" s="36">
        <v>8.8999999999999999E-3</v>
      </c>
      <c r="BV58" s="36">
        <v>8.8999999999999999E-3</v>
      </c>
      <c r="BW58" s="36">
        <v>8.6999999999999994E-3</v>
      </c>
      <c r="BX58" s="36">
        <v>8.3999999999999995E-3</v>
      </c>
      <c r="BY58" s="36">
        <v>8.0999999999999996E-3</v>
      </c>
      <c r="BZ58" s="36">
        <v>7.9000000000000008E-3</v>
      </c>
      <c r="CA58" s="36">
        <v>7.9000000000000008E-3</v>
      </c>
      <c r="CB58" s="36">
        <v>8.0999999999999996E-3</v>
      </c>
      <c r="CC58" s="36">
        <v>8.3999999999999995E-3</v>
      </c>
      <c r="CD58" s="36">
        <v>8.8999999999999999E-3</v>
      </c>
      <c r="CE58" s="36">
        <v>9.2999999999999992E-3</v>
      </c>
      <c r="CF58" s="36">
        <v>9.7000000000000003E-3</v>
      </c>
      <c r="CG58" s="36">
        <v>9.9000000000000008E-3</v>
      </c>
      <c r="CH58" s="36">
        <v>0.01</v>
      </c>
    </row>
    <row r="59" spans="1:86">
      <c r="A59" s="30">
        <v>77</v>
      </c>
      <c r="B59" s="35">
        <v>1.7999999999999999E-2</v>
      </c>
      <c r="C59" s="35">
        <v>1.6799999999999999E-2</v>
      </c>
      <c r="D59" s="35">
        <v>1.5599999999999999E-2</v>
      </c>
      <c r="E59" s="35">
        <v>1.44E-2</v>
      </c>
      <c r="F59" s="35">
        <v>1.3299999999999999E-2</v>
      </c>
      <c r="G59" s="35">
        <v>1.24E-2</v>
      </c>
      <c r="H59" s="35">
        <v>1.17E-2</v>
      </c>
      <c r="I59" s="35">
        <v>1.12E-2</v>
      </c>
      <c r="J59" s="35">
        <v>1.09E-2</v>
      </c>
      <c r="K59" s="35">
        <v>1.0699999999999999E-2</v>
      </c>
      <c r="L59" s="35">
        <v>1.0699999999999999E-2</v>
      </c>
      <c r="M59" s="35">
        <v>1.0800000000000001E-2</v>
      </c>
      <c r="N59" s="35">
        <v>1.12E-2</v>
      </c>
      <c r="O59" s="35">
        <v>1.18E-2</v>
      </c>
      <c r="P59" s="35">
        <v>1.2699999999999999E-2</v>
      </c>
      <c r="Q59" s="35">
        <v>1.38E-2</v>
      </c>
      <c r="R59" s="35">
        <v>1.52E-2</v>
      </c>
      <c r="S59" s="35">
        <v>1.6899999999999998E-2</v>
      </c>
      <c r="T59" s="35">
        <v>1.8700000000000001E-2</v>
      </c>
      <c r="U59" s="35">
        <v>2.07E-2</v>
      </c>
      <c r="V59" s="35">
        <v>2.2499999999999999E-2</v>
      </c>
      <c r="W59" s="35">
        <v>2.4199999999999999E-2</v>
      </c>
      <c r="X59" s="35">
        <v>2.5499999999999998E-2</v>
      </c>
      <c r="Y59" s="35">
        <v>2.5999999999999999E-2</v>
      </c>
      <c r="Z59" s="35">
        <v>2.5499999999999998E-2</v>
      </c>
      <c r="AA59" s="35">
        <v>2.4E-2</v>
      </c>
      <c r="AB59" s="35">
        <v>2.1600000000000001E-2</v>
      </c>
      <c r="AC59" s="35">
        <v>1.8499999999999999E-2</v>
      </c>
      <c r="AD59" s="35">
        <v>1.4999999999999999E-2</v>
      </c>
      <c r="AE59" s="35">
        <v>1.1599999999999999E-2</v>
      </c>
      <c r="AF59" s="35">
        <v>8.6E-3</v>
      </c>
      <c r="AG59" s="35">
        <v>6.3E-3</v>
      </c>
      <c r="AH59" s="35">
        <v>4.7000000000000002E-3</v>
      </c>
      <c r="AI59" s="35">
        <v>4.1000000000000003E-3</v>
      </c>
      <c r="AJ59" s="35">
        <v>4.3E-3</v>
      </c>
      <c r="AK59" s="35">
        <v>5.1000000000000004E-3</v>
      </c>
      <c r="AL59" s="35">
        <v>6.1000000000000004E-3</v>
      </c>
      <c r="AM59" s="35">
        <v>7.1000000000000004E-3</v>
      </c>
      <c r="AN59" s="35">
        <v>7.6E-3</v>
      </c>
      <c r="AO59" s="35">
        <v>7.4000000000000003E-3</v>
      </c>
      <c r="AP59" s="35">
        <v>6.4999999999999997E-3</v>
      </c>
      <c r="AQ59" s="35">
        <v>5.1000000000000004E-3</v>
      </c>
      <c r="AR59" s="35">
        <v>3.5999999999999999E-3</v>
      </c>
      <c r="AS59" s="35">
        <v>2.0999999999999999E-3</v>
      </c>
      <c r="AT59" s="35">
        <v>1E-3</v>
      </c>
      <c r="AU59" s="35">
        <v>4.0000000000000002E-4</v>
      </c>
      <c r="AV59" s="35">
        <v>4.0000000000000002E-4</v>
      </c>
      <c r="AW59" s="35">
        <v>1.1000000000000001E-3</v>
      </c>
      <c r="AX59" s="35">
        <v>2.5000000000000001E-3</v>
      </c>
      <c r="AY59" s="35">
        <v>4.5999999999999999E-3</v>
      </c>
      <c r="AZ59" s="35">
        <v>7.3000000000000001E-3</v>
      </c>
      <c r="BA59" s="35">
        <v>1.01E-2</v>
      </c>
      <c r="BB59" s="35">
        <v>1.2800000000000001E-2</v>
      </c>
      <c r="BC59" s="35">
        <v>1.4999999999999999E-2</v>
      </c>
      <c r="BD59" s="35">
        <v>1.66E-2</v>
      </c>
      <c r="BE59" s="35">
        <v>1.7299999999999999E-2</v>
      </c>
      <c r="BF59" s="35">
        <v>1.7299999999999999E-2</v>
      </c>
      <c r="BG59" s="35">
        <v>1.66E-2</v>
      </c>
      <c r="BH59" s="35">
        <v>1.54E-2</v>
      </c>
      <c r="BI59" s="35">
        <v>1.38E-2</v>
      </c>
      <c r="BJ59" s="35">
        <v>1.2E-2</v>
      </c>
      <c r="BK59" s="35">
        <v>1.0200000000000001E-2</v>
      </c>
      <c r="BL59" s="35">
        <v>8.3999999999999995E-3</v>
      </c>
      <c r="BM59" s="35">
        <v>6.7999999999999996E-3</v>
      </c>
      <c r="BN59" s="35">
        <v>5.3E-3</v>
      </c>
      <c r="BO59" s="36">
        <v>5.7999999999999996E-3</v>
      </c>
      <c r="BP59" s="36">
        <v>6.3E-3</v>
      </c>
      <c r="BQ59" s="36">
        <v>6.8999999999999999E-3</v>
      </c>
      <c r="BR59" s="36">
        <v>7.6E-3</v>
      </c>
      <c r="BS59" s="36">
        <v>8.2000000000000007E-3</v>
      </c>
      <c r="BT59" s="36">
        <v>8.6E-3</v>
      </c>
      <c r="BU59" s="36">
        <v>8.9999999999999993E-3</v>
      </c>
      <c r="BV59" s="36">
        <v>9.1000000000000004E-3</v>
      </c>
      <c r="BW59" s="36">
        <v>9.1000000000000004E-3</v>
      </c>
      <c r="BX59" s="36">
        <v>8.8999999999999999E-3</v>
      </c>
      <c r="BY59" s="36">
        <v>8.6E-3</v>
      </c>
      <c r="BZ59" s="36">
        <v>8.3999999999999995E-3</v>
      </c>
      <c r="CA59" s="36">
        <v>8.3000000000000001E-3</v>
      </c>
      <c r="CB59" s="36">
        <v>8.3999999999999995E-3</v>
      </c>
      <c r="CC59" s="36">
        <v>8.6E-3</v>
      </c>
      <c r="CD59" s="36">
        <v>8.8999999999999999E-3</v>
      </c>
      <c r="CE59" s="36">
        <v>9.2999999999999992E-3</v>
      </c>
      <c r="CF59" s="36">
        <v>9.7000000000000003E-3</v>
      </c>
      <c r="CG59" s="36">
        <v>9.9000000000000008E-3</v>
      </c>
      <c r="CH59" s="36">
        <v>0.01</v>
      </c>
    </row>
    <row r="60" spans="1:86">
      <c r="A60" s="30">
        <v>78</v>
      </c>
      <c r="B60" s="35">
        <v>1.67E-2</v>
      </c>
      <c r="C60" s="35">
        <v>1.55E-2</v>
      </c>
      <c r="D60" s="35">
        <v>1.43E-2</v>
      </c>
      <c r="E60" s="35">
        <v>1.32E-2</v>
      </c>
      <c r="F60" s="35">
        <v>1.2200000000000001E-2</v>
      </c>
      <c r="G60" s="35">
        <v>1.1299999999999999E-2</v>
      </c>
      <c r="H60" s="35">
        <v>1.06E-2</v>
      </c>
      <c r="I60" s="35">
        <v>1.0200000000000001E-2</v>
      </c>
      <c r="J60" s="35">
        <v>0.01</v>
      </c>
      <c r="K60" s="35">
        <v>9.9000000000000008E-3</v>
      </c>
      <c r="L60" s="35">
        <v>1.01E-2</v>
      </c>
      <c r="M60" s="35">
        <v>1.04E-2</v>
      </c>
      <c r="N60" s="35">
        <v>1.09E-2</v>
      </c>
      <c r="O60" s="35">
        <v>1.17E-2</v>
      </c>
      <c r="P60" s="35">
        <v>1.26E-2</v>
      </c>
      <c r="Q60" s="35">
        <v>1.3899999999999999E-2</v>
      </c>
      <c r="R60" s="35">
        <v>1.5299999999999999E-2</v>
      </c>
      <c r="S60" s="35">
        <v>1.7000000000000001E-2</v>
      </c>
      <c r="T60" s="35">
        <v>1.89E-2</v>
      </c>
      <c r="U60" s="35">
        <v>2.0799999999999999E-2</v>
      </c>
      <c r="V60" s="35">
        <v>2.2700000000000001E-2</v>
      </c>
      <c r="W60" s="35">
        <v>2.4400000000000002E-2</v>
      </c>
      <c r="X60" s="35">
        <v>2.5700000000000001E-2</v>
      </c>
      <c r="Y60" s="35">
        <v>2.6200000000000001E-2</v>
      </c>
      <c r="Z60" s="35">
        <v>2.5899999999999999E-2</v>
      </c>
      <c r="AA60" s="35">
        <v>2.4500000000000001E-2</v>
      </c>
      <c r="AB60" s="35">
        <v>2.23E-2</v>
      </c>
      <c r="AC60" s="35">
        <v>1.9300000000000001E-2</v>
      </c>
      <c r="AD60" s="35">
        <v>1.6E-2</v>
      </c>
      <c r="AE60" s="35">
        <v>1.26E-2</v>
      </c>
      <c r="AF60" s="35">
        <v>9.7000000000000003E-3</v>
      </c>
      <c r="AG60" s="35">
        <v>7.3000000000000001E-3</v>
      </c>
      <c r="AH60" s="35">
        <v>5.5999999999999999E-3</v>
      </c>
      <c r="AI60" s="35">
        <v>4.7999999999999996E-3</v>
      </c>
      <c r="AJ60" s="35">
        <v>4.7999999999999996E-3</v>
      </c>
      <c r="AK60" s="35">
        <v>5.4000000000000003E-3</v>
      </c>
      <c r="AL60" s="35">
        <v>6.3E-3</v>
      </c>
      <c r="AM60" s="35">
        <v>7.1000000000000004E-3</v>
      </c>
      <c r="AN60" s="35">
        <v>7.4999999999999997E-3</v>
      </c>
      <c r="AO60" s="35">
        <v>7.1999999999999998E-3</v>
      </c>
      <c r="AP60" s="35">
        <v>6.3E-3</v>
      </c>
      <c r="AQ60" s="35">
        <v>4.8999999999999998E-3</v>
      </c>
      <c r="AR60" s="35">
        <v>3.2000000000000002E-3</v>
      </c>
      <c r="AS60" s="35">
        <v>1.6999999999999999E-3</v>
      </c>
      <c r="AT60" s="35">
        <v>5.0000000000000001E-4</v>
      </c>
      <c r="AU60" s="35">
        <v>-1E-4</v>
      </c>
      <c r="AV60" s="35">
        <v>-1E-4</v>
      </c>
      <c r="AW60" s="35">
        <v>5.9999999999999995E-4</v>
      </c>
      <c r="AX60" s="35">
        <v>2E-3</v>
      </c>
      <c r="AY60" s="35">
        <v>4.1999999999999997E-3</v>
      </c>
      <c r="AZ60" s="35">
        <v>6.8999999999999999E-3</v>
      </c>
      <c r="BA60" s="35">
        <v>9.7999999999999997E-3</v>
      </c>
      <c r="BB60" s="35">
        <v>1.2500000000000001E-2</v>
      </c>
      <c r="BC60" s="35">
        <v>1.4800000000000001E-2</v>
      </c>
      <c r="BD60" s="35">
        <v>1.6299999999999999E-2</v>
      </c>
      <c r="BE60" s="35">
        <v>1.7000000000000001E-2</v>
      </c>
      <c r="BF60" s="35">
        <v>1.6899999999999998E-2</v>
      </c>
      <c r="BG60" s="35">
        <v>1.6199999999999999E-2</v>
      </c>
      <c r="BH60" s="35">
        <v>1.49E-2</v>
      </c>
      <c r="BI60" s="35">
        <v>1.32E-2</v>
      </c>
      <c r="BJ60" s="35">
        <v>1.14E-2</v>
      </c>
      <c r="BK60" s="35">
        <v>9.4999999999999998E-3</v>
      </c>
      <c r="BL60" s="35">
        <v>7.7999999999999996E-3</v>
      </c>
      <c r="BM60" s="35">
        <v>6.1000000000000004E-3</v>
      </c>
      <c r="BN60" s="35">
        <v>4.5999999999999999E-3</v>
      </c>
      <c r="BO60" s="36">
        <v>5.0000000000000001E-3</v>
      </c>
      <c r="BP60" s="36">
        <v>5.5999999999999999E-3</v>
      </c>
      <c r="BQ60" s="36">
        <v>6.3E-3</v>
      </c>
      <c r="BR60" s="36">
        <v>7.1000000000000004E-3</v>
      </c>
      <c r="BS60" s="36">
        <v>7.7999999999999996E-3</v>
      </c>
      <c r="BT60" s="36">
        <v>8.3999999999999995E-3</v>
      </c>
      <c r="BU60" s="36">
        <v>8.8999999999999999E-3</v>
      </c>
      <c r="BV60" s="36">
        <v>9.1999999999999998E-3</v>
      </c>
      <c r="BW60" s="36">
        <v>9.2999999999999992E-3</v>
      </c>
      <c r="BX60" s="36">
        <v>9.2999999999999992E-3</v>
      </c>
      <c r="BY60" s="36">
        <v>8.9999999999999993E-3</v>
      </c>
      <c r="BZ60" s="36">
        <v>8.8999999999999999E-3</v>
      </c>
      <c r="CA60" s="36">
        <v>8.6999999999999994E-3</v>
      </c>
      <c r="CB60" s="36">
        <v>8.6999999999999994E-3</v>
      </c>
      <c r="CC60" s="36">
        <v>8.8000000000000005E-3</v>
      </c>
      <c r="CD60" s="36">
        <v>9.1000000000000004E-3</v>
      </c>
      <c r="CE60" s="36">
        <v>9.4000000000000004E-3</v>
      </c>
      <c r="CF60" s="36">
        <v>9.7000000000000003E-3</v>
      </c>
      <c r="CG60" s="36">
        <v>9.9000000000000008E-3</v>
      </c>
      <c r="CH60" s="36">
        <v>0.01</v>
      </c>
    </row>
    <row r="61" spans="1:86">
      <c r="A61" s="30">
        <v>79</v>
      </c>
      <c r="B61" s="35">
        <v>1.5100000000000001E-2</v>
      </c>
      <c r="C61" s="35">
        <v>1.4E-2</v>
      </c>
      <c r="D61" s="35">
        <v>1.29E-2</v>
      </c>
      <c r="E61" s="35">
        <v>1.18E-2</v>
      </c>
      <c r="F61" s="35">
        <v>1.0800000000000001E-2</v>
      </c>
      <c r="G61" s="35">
        <v>0.01</v>
      </c>
      <c r="H61" s="35">
        <v>9.4000000000000004E-3</v>
      </c>
      <c r="I61" s="35">
        <v>8.9999999999999993E-3</v>
      </c>
      <c r="J61" s="35">
        <v>8.9999999999999993E-3</v>
      </c>
      <c r="K61" s="35">
        <v>9.1000000000000004E-3</v>
      </c>
      <c r="L61" s="35">
        <v>9.4000000000000004E-3</v>
      </c>
      <c r="M61" s="35">
        <v>9.9000000000000008E-3</v>
      </c>
      <c r="N61" s="35">
        <v>1.06E-2</v>
      </c>
      <c r="O61" s="35">
        <v>1.15E-2</v>
      </c>
      <c r="P61" s="35">
        <v>1.26E-2</v>
      </c>
      <c r="Q61" s="35">
        <v>1.3899999999999999E-2</v>
      </c>
      <c r="R61" s="35">
        <v>1.55E-2</v>
      </c>
      <c r="S61" s="35">
        <v>1.72E-2</v>
      </c>
      <c r="T61" s="35">
        <v>1.9099999999999999E-2</v>
      </c>
      <c r="U61" s="35">
        <v>2.1000000000000001E-2</v>
      </c>
      <c r="V61" s="35">
        <v>2.29E-2</v>
      </c>
      <c r="W61" s="35">
        <v>2.4500000000000001E-2</v>
      </c>
      <c r="X61" s="35">
        <v>2.58E-2</v>
      </c>
      <c r="Y61" s="35">
        <v>2.64E-2</v>
      </c>
      <c r="Z61" s="35">
        <v>2.6100000000000002E-2</v>
      </c>
      <c r="AA61" s="35">
        <v>2.4799999999999999E-2</v>
      </c>
      <c r="AB61" s="35">
        <v>2.2700000000000001E-2</v>
      </c>
      <c r="AC61" s="35">
        <v>1.9900000000000001E-2</v>
      </c>
      <c r="AD61" s="35">
        <v>1.67E-2</v>
      </c>
      <c r="AE61" s="35">
        <v>1.35E-2</v>
      </c>
      <c r="AF61" s="35">
        <v>1.06E-2</v>
      </c>
      <c r="AG61" s="35">
        <v>8.2000000000000007E-3</v>
      </c>
      <c r="AH61" s="35">
        <v>6.4999999999999997E-3</v>
      </c>
      <c r="AI61" s="35">
        <v>5.4999999999999997E-3</v>
      </c>
      <c r="AJ61" s="35">
        <v>5.4000000000000003E-3</v>
      </c>
      <c r="AK61" s="35">
        <v>5.7999999999999996E-3</v>
      </c>
      <c r="AL61" s="35">
        <v>6.4000000000000003E-3</v>
      </c>
      <c r="AM61" s="35">
        <v>7.1000000000000004E-3</v>
      </c>
      <c r="AN61" s="35">
        <v>7.3000000000000001E-3</v>
      </c>
      <c r="AO61" s="35">
        <v>7.0000000000000001E-3</v>
      </c>
      <c r="AP61" s="35">
        <v>6.0000000000000001E-3</v>
      </c>
      <c r="AQ61" s="35">
        <v>4.4999999999999997E-3</v>
      </c>
      <c r="AR61" s="35">
        <v>2.8E-3</v>
      </c>
      <c r="AS61" s="35">
        <v>1.1999999999999999E-3</v>
      </c>
      <c r="AT61" s="35">
        <v>0</v>
      </c>
      <c r="AU61" s="35">
        <v>-6.9999999999999999E-4</v>
      </c>
      <c r="AV61" s="35">
        <v>-6.9999999999999999E-4</v>
      </c>
      <c r="AW61" s="35">
        <v>0</v>
      </c>
      <c r="AX61" s="35">
        <v>1.5E-3</v>
      </c>
      <c r="AY61" s="35">
        <v>3.8E-3</v>
      </c>
      <c r="AZ61" s="35">
        <v>6.4999999999999997E-3</v>
      </c>
      <c r="BA61" s="35">
        <v>9.4000000000000004E-3</v>
      </c>
      <c r="BB61" s="35">
        <v>1.2200000000000001E-2</v>
      </c>
      <c r="BC61" s="35">
        <v>1.4500000000000001E-2</v>
      </c>
      <c r="BD61" s="35">
        <v>1.6E-2</v>
      </c>
      <c r="BE61" s="35">
        <v>1.67E-2</v>
      </c>
      <c r="BF61" s="35">
        <v>1.66E-2</v>
      </c>
      <c r="BG61" s="35">
        <v>1.5800000000000002E-2</v>
      </c>
      <c r="BH61" s="35">
        <v>1.44E-2</v>
      </c>
      <c r="BI61" s="35">
        <v>1.2699999999999999E-2</v>
      </c>
      <c r="BJ61" s="35">
        <v>1.0800000000000001E-2</v>
      </c>
      <c r="BK61" s="35">
        <v>8.8999999999999999E-3</v>
      </c>
      <c r="BL61" s="35">
        <v>7.1000000000000004E-3</v>
      </c>
      <c r="BM61" s="35">
        <v>5.4999999999999997E-3</v>
      </c>
      <c r="BN61" s="35">
        <v>3.8999999999999998E-3</v>
      </c>
      <c r="BO61" s="36">
        <v>4.3E-3</v>
      </c>
      <c r="BP61" s="36">
        <v>5.0000000000000001E-3</v>
      </c>
      <c r="BQ61" s="36">
        <v>5.7000000000000002E-3</v>
      </c>
      <c r="BR61" s="36">
        <v>6.4999999999999997E-3</v>
      </c>
      <c r="BS61" s="36">
        <v>7.3000000000000001E-3</v>
      </c>
      <c r="BT61" s="36">
        <v>8.0999999999999996E-3</v>
      </c>
      <c r="BU61" s="36">
        <v>8.6999999999999994E-3</v>
      </c>
      <c r="BV61" s="36">
        <v>9.1999999999999998E-3</v>
      </c>
      <c r="BW61" s="36">
        <v>9.4000000000000004E-3</v>
      </c>
      <c r="BX61" s="36">
        <v>9.4999999999999998E-3</v>
      </c>
      <c r="BY61" s="36">
        <v>9.2999999999999992E-3</v>
      </c>
      <c r="BZ61" s="36">
        <v>9.1999999999999998E-3</v>
      </c>
      <c r="CA61" s="36">
        <v>9.1000000000000004E-3</v>
      </c>
      <c r="CB61" s="36">
        <v>8.9999999999999993E-3</v>
      </c>
      <c r="CC61" s="36">
        <v>9.1000000000000004E-3</v>
      </c>
      <c r="CD61" s="36">
        <v>9.1999999999999998E-3</v>
      </c>
      <c r="CE61" s="36">
        <v>9.4999999999999998E-3</v>
      </c>
      <c r="CF61" s="36">
        <v>9.7000000000000003E-3</v>
      </c>
      <c r="CG61" s="36">
        <v>9.9000000000000008E-3</v>
      </c>
      <c r="CH61" s="36">
        <v>0.01</v>
      </c>
    </row>
    <row r="62" spans="1:86">
      <c r="A62" s="30">
        <v>80</v>
      </c>
      <c r="B62" s="35">
        <v>1.3299999999999999E-2</v>
      </c>
      <c r="C62" s="35">
        <v>1.23E-2</v>
      </c>
      <c r="D62" s="35">
        <v>1.12E-2</v>
      </c>
      <c r="E62" s="35">
        <v>1.0200000000000001E-2</v>
      </c>
      <c r="F62" s="35">
        <v>9.2999999999999992E-3</v>
      </c>
      <c r="G62" s="35">
        <v>8.6E-3</v>
      </c>
      <c r="H62" s="35">
        <v>8.0000000000000002E-3</v>
      </c>
      <c r="I62" s="35">
        <v>7.7999999999999996E-3</v>
      </c>
      <c r="J62" s="35">
        <v>7.7999999999999996E-3</v>
      </c>
      <c r="K62" s="35">
        <v>8.0999999999999996E-3</v>
      </c>
      <c r="L62" s="35">
        <v>8.6999999999999994E-3</v>
      </c>
      <c r="M62" s="35">
        <v>9.4000000000000004E-3</v>
      </c>
      <c r="N62" s="35">
        <v>1.03E-2</v>
      </c>
      <c r="O62" s="35">
        <v>1.1299999999999999E-2</v>
      </c>
      <c r="P62" s="35">
        <v>1.26E-2</v>
      </c>
      <c r="Q62" s="35">
        <v>1.4E-2</v>
      </c>
      <c r="R62" s="35">
        <v>1.5599999999999999E-2</v>
      </c>
      <c r="S62" s="35">
        <v>1.7399999999999999E-2</v>
      </c>
      <c r="T62" s="35">
        <v>1.9300000000000001E-2</v>
      </c>
      <c r="U62" s="35">
        <v>2.12E-2</v>
      </c>
      <c r="V62" s="35">
        <v>2.3E-2</v>
      </c>
      <c r="W62" s="35">
        <v>2.46E-2</v>
      </c>
      <c r="X62" s="35">
        <v>2.58E-2</v>
      </c>
      <c r="Y62" s="35">
        <v>2.64E-2</v>
      </c>
      <c r="Z62" s="35">
        <v>2.6100000000000002E-2</v>
      </c>
      <c r="AA62" s="35">
        <v>2.5000000000000001E-2</v>
      </c>
      <c r="AB62" s="35">
        <v>2.3E-2</v>
      </c>
      <c r="AC62" s="35">
        <v>2.0299999999999999E-2</v>
      </c>
      <c r="AD62" s="35">
        <v>1.7299999999999999E-2</v>
      </c>
      <c r="AE62" s="35">
        <v>1.4200000000000001E-2</v>
      </c>
      <c r="AF62" s="35">
        <v>1.14E-2</v>
      </c>
      <c r="AG62" s="35">
        <v>8.9999999999999993E-3</v>
      </c>
      <c r="AH62" s="35">
        <v>7.3000000000000001E-3</v>
      </c>
      <c r="AI62" s="35">
        <v>6.1999999999999998E-3</v>
      </c>
      <c r="AJ62" s="35">
        <v>5.8999999999999999E-3</v>
      </c>
      <c r="AK62" s="35">
        <v>6.1000000000000004E-3</v>
      </c>
      <c r="AL62" s="35">
        <v>6.6E-3</v>
      </c>
      <c r="AM62" s="35">
        <v>7.0000000000000001E-3</v>
      </c>
      <c r="AN62" s="35">
        <v>7.1000000000000004E-3</v>
      </c>
      <c r="AO62" s="35">
        <v>6.7000000000000002E-3</v>
      </c>
      <c r="AP62" s="35">
        <v>5.5999999999999999E-3</v>
      </c>
      <c r="AQ62" s="35">
        <v>4.1000000000000003E-3</v>
      </c>
      <c r="AR62" s="35">
        <v>2.3E-3</v>
      </c>
      <c r="AS62" s="35">
        <v>6.9999999999999999E-4</v>
      </c>
      <c r="AT62" s="35">
        <v>-5.0000000000000001E-4</v>
      </c>
      <c r="AU62" s="35">
        <v>-1.2999999999999999E-3</v>
      </c>
      <c r="AV62" s="35">
        <v>-1.2999999999999999E-3</v>
      </c>
      <c r="AW62" s="35">
        <v>-5.9999999999999995E-4</v>
      </c>
      <c r="AX62" s="35">
        <v>1E-3</v>
      </c>
      <c r="AY62" s="35">
        <v>3.3E-3</v>
      </c>
      <c r="AZ62" s="35">
        <v>6.1000000000000004E-3</v>
      </c>
      <c r="BA62" s="35">
        <v>9.1000000000000004E-3</v>
      </c>
      <c r="BB62" s="35">
        <v>1.1900000000000001E-2</v>
      </c>
      <c r="BC62" s="35">
        <v>1.4200000000000001E-2</v>
      </c>
      <c r="BD62" s="35">
        <v>1.5699999999999999E-2</v>
      </c>
      <c r="BE62" s="35">
        <v>1.6400000000000001E-2</v>
      </c>
      <c r="BF62" s="35">
        <v>1.6299999999999999E-2</v>
      </c>
      <c r="BG62" s="35">
        <v>1.54E-2</v>
      </c>
      <c r="BH62" s="35">
        <v>1.4E-2</v>
      </c>
      <c r="BI62" s="35">
        <v>1.2200000000000001E-2</v>
      </c>
      <c r="BJ62" s="35">
        <v>1.03E-2</v>
      </c>
      <c r="BK62" s="35">
        <v>8.3000000000000001E-3</v>
      </c>
      <c r="BL62" s="35">
        <v>6.4999999999999997E-3</v>
      </c>
      <c r="BM62" s="35">
        <v>4.8999999999999998E-3</v>
      </c>
      <c r="BN62" s="35">
        <v>3.3E-3</v>
      </c>
      <c r="BO62" s="36">
        <v>3.7000000000000002E-3</v>
      </c>
      <c r="BP62" s="36">
        <v>4.3E-3</v>
      </c>
      <c r="BQ62" s="36">
        <v>5.1000000000000004E-3</v>
      </c>
      <c r="BR62" s="36">
        <v>6.0000000000000001E-3</v>
      </c>
      <c r="BS62" s="36">
        <v>6.8999999999999999E-3</v>
      </c>
      <c r="BT62" s="36">
        <v>7.7000000000000002E-3</v>
      </c>
      <c r="BU62" s="36">
        <v>8.3999999999999995E-3</v>
      </c>
      <c r="BV62" s="36">
        <v>8.9999999999999993E-3</v>
      </c>
      <c r="BW62" s="36">
        <v>9.4000000000000004E-3</v>
      </c>
      <c r="BX62" s="36">
        <v>9.4999999999999998E-3</v>
      </c>
      <c r="BY62" s="36">
        <v>9.4999999999999998E-3</v>
      </c>
      <c r="BZ62" s="36">
        <v>9.4000000000000004E-3</v>
      </c>
      <c r="CA62" s="36">
        <v>9.2999999999999992E-3</v>
      </c>
      <c r="CB62" s="36">
        <v>9.2999999999999992E-3</v>
      </c>
      <c r="CC62" s="36">
        <v>9.2999999999999992E-3</v>
      </c>
      <c r="CD62" s="36">
        <v>9.4000000000000004E-3</v>
      </c>
      <c r="CE62" s="36">
        <v>9.4999999999999998E-3</v>
      </c>
      <c r="CF62" s="36">
        <v>9.7999999999999997E-3</v>
      </c>
      <c r="CG62" s="36">
        <v>9.9000000000000008E-3</v>
      </c>
      <c r="CH62" s="36">
        <v>0.01</v>
      </c>
    </row>
    <row r="63" spans="1:86">
      <c r="A63" s="30">
        <v>81</v>
      </c>
      <c r="B63" s="35">
        <v>1.14E-2</v>
      </c>
      <c r="C63" s="35">
        <v>1.04E-2</v>
      </c>
      <c r="D63" s="35">
        <v>9.4999999999999998E-3</v>
      </c>
      <c r="E63" s="35">
        <v>8.6E-3</v>
      </c>
      <c r="F63" s="35">
        <v>7.7000000000000002E-3</v>
      </c>
      <c r="G63" s="35">
        <v>7.0000000000000001E-3</v>
      </c>
      <c r="H63" s="35">
        <v>6.6E-3</v>
      </c>
      <c r="I63" s="35">
        <v>6.4999999999999997E-3</v>
      </c>
      <c r="J63" s="35">
        <v>6.7000000000000002E-3</v>
      </c>
      <c r="K63" s="35">
        <v>7.1000000000000004E-3</v>
      </c>
      <c r="L63" s="35">
        <v>7.9000000000000008E-3</v>
      </c>
      <c r="M63" s="35">
        <v>8.8000000000000005E-3</v>
      </c>
      <c r="N63" s="35">
        <v>9.9000000000000008E-3</v>
      </c>
      <c r="O63" s="35">
        <v>1.12E-2</v>
      </c>
      <c r="P63" s="35">
        <v>1.26E-2</v>
      </c>
      <c r="Q63" s="35">
        <v>1.41E-2</v>
      </c>
      <c r="R63" s="35">
        <v>1.5800000000000002E-2</v>
      </c>
      <c r="S63" s="35">
        <v>1.7600000000000001E-2</v>
      </c>
      <c r="T63" s="35">
        <v>1.95E-2</v>
      </c>
      <c r="U63" s="35">
        <v>2.1399999999999999E-2</v>
      </c>
      <c r="V63" s="35">
        <v>2.3099999999999999E-2</v>
      </c>
      <c r="W63" s="35">
        <v>2.47E-2</v>
      </c>
      <c r="X63" s="35">
        <v>2.58E-2</v>
      </c>
      <c r="Y63" s="35">
        <v>2.63E-2</v>
      </c>
      <c r="Z63" s="35">
        <v>2.5999999999999999E-2</v>
      </c>
      <c r="AA63" s="35">
        <v>2.4899999999999999E-2</v>
      </c>
      <c r="AB63" s="35">
        <v>2.3099999999999999E-2</v>
      </c>
      <c r="AC63" s="35">
        <v>2.06E-2</v>
      </c>
      <c r="AD63" s="35">
        <v>1.77E-2</v>
      </c>
      <c r="AE63" s="35">
        <v>1.4800000000000001E-2</v>
      </c>
      <c r="AF63" s="35">
        <v>1.21E-2</v>
      </c>
      <c r="AG63" s="35">
        <v>9.7000000000000003E-3</v>
      </c>
      <c r="AH63" s="35">
        <v>7.9000000000000008E-3</v>
      </c>
      <c r="AI63" s="35">
        <v>6.7999999999999996E-3</v>
      </c>
      <c r="AJ63" s="35">
        <v>6.4000000000000003E-3</v>
      </c>
      <c r="AK63" s="35">
        <v>6.4000000000000003E-3</v>
      </c>
      <c r="AL63" s="35">
        <v>6.7000000000000002E-3</v>
      </c>
      <c r="AM63" s="35">
        <v>7.0000000000000001E-3</v>
      </c>
      <c r="AN63" s="35">
        <v>7.0000000000000001E-3</v>
      </c>
      <c r="AO63" s="35">
        <v>6.4000000000000003E-3</v>
      </c>
      <c r="AP63" s="35">
        <v>5.1999999999999998E-3</v>
      </c>
      <c r="AQ63" s="35">
        <v>3.5999999999999999E-3</v>
      </c>
      <c r="AR63" s="35">
        <v>1.8E-3</v>
      </c>
      <c r="AS63" s="35">
        <v>1E-4</v>
      </c>
      <c r="AT63" s="35">
        <v>-1.1999999999999999E-3</v>
      </c>
      <c r="AU63" s="35">
        <v>-1.9E-3</v>
      </c>
      <c r="AV63" s="35">
        <v>-2E-3</v>
      </c>
      <c r="AW63" s="35">
        <v>-1.1999999999999999E-3</v>
      </c>
      <c r="AX63" s="35">
        <v>4.0000000000000002E-4</v>
      </c>
      <c r="AY63" s="35">
        <v>2.8E-3</v>
      </c>
      <c r="AZ63" s="35">
        <v>5.5999999999999999E-3</v>
      </c>
      <c r="BA63" s="35">
        <v>8.6999999999999994E-3</v>
      </c>
      <c r="BB63" s="35">
        <v>1.15E-2</v>
      </c>
      <c r="BC63" s="35">
        <v>1.38E-2</v>
      </c>
      <c r="BD63" s="35">
        <v>1.54E-2</v>
      </c>
      <c r="BE63" s="35">
        <v>1.61E-2</v>
      </c>
      <c r="BF63" s="35">
        <v>1.6E-2</v>
      </c>
      <c r="BG63" s="35">
        <v>1.5100000000000001E-2</v>
      </c>
      <c r="BH63" s="35">
        <v>1.3599999999999999E-2</v>
      </c>
      <c r="BI63" s="35">
        <v>1.18E-2</v>
      </c>
      <c r="BJ63" s="35">
        <v>9.7999999999999997E-3</v>
      </c>
      <c r="BK63" s="35">
        <v>7.9000000000000008E-3</v>
      </c>
      <c r="BL63" s="35">
        <v>6.0000000000000001E-3</v>
      </c>
      <c r="BM63" s="35">
        <v>4.4000000000000003E-3</v>
      </c>
      <c r="BN63" s="35">
        <v>2.8E-3</v>
      </c>
      <c r="BO63" s="36">
        <v>3.2000000000000002E-3</v>
      </c>
      <c r="BP63" s="36">
        <v>3.8E-3</v>
      </c>
      <c r="BQ63" s="36">
        <v>4.4999999999999997E-3</v>
      </c>
      <c r="BR63" s="36">
        <v>5.4000000000000003E-3</v>
      </c>
      <c r="BS63" s="36">
        <v>6.4000000000000003E-3</v>
      </c>
      <c r="BT63" s="36">
        <v>7.3000000000000001E-3</v>
      </c>
      <c r="BU63" s="36">
        <v>8.0999999999999996E-3</v>
      </c>
      <c r="BV63" s="36">
        <v>8.8000000000000005E-3</v>
      </c>
      <c r="BW63" s="36">
        <v>9.2999999999999992E-3</v>
      </c>
      <c r="BX63" s="36">
        <v>9.4999999999999998E-3</v>
      </c>
      <c r="BY63" s="36">
        <v>9.4999999999999998E-3</v>
      </c>
      <c r="BZ63" s="36">
        <v>9.4999999999999998E-3</v>
      </c>
      <c r="CA63" s="36">
        <v>9.4999999999999998E-3</v>
      </c>
      <c r="CB63" s="36">
        <v>9.4000000000000004E-3</v>
      </c>
      <c r="CC63" s="36">
        <v>9.4999999999999998E-3</v>
      </c>
      <c r="CD63" s="36">
        <v>9.4999999999999998E-3</v>
      </c>
      <c r="CE63" s="36">
        <v>9.5999999999999992E-3</v>
      </c>
      <c r="CF63" s="36">
        <v>9.7999999999999997E-3</v>
      </c>
      <c r="CG63" s="36">
        <v>9.9000000000000008E-3</v>
      </c>
      <c r="CH63" s="36">
        <v>0.01</v>
      </c>
    </row>
    <row r="64" spans="1:86">
      <c r="A64" s="30">
        <v>82</v>
      </c>
      <c r="B64" s="35">
        <v>9.2999999999999992E-3</v>
      </c>
      <c r="C64" s="35">
        <v>8.5000000000000006E-3</v>
      </c>
      <c r="D64" s="35">
        <v>7.6E-3</v>
      </c>
      <c r="E64" s="35">
        <v>6.7999999999999996E-3</v>
      </c>
      <c r="F64" s="35">
        <v>6.1000000000000004E-3</v>
      </c>
      <c r="G64" s="35">
        <v>5.4999999999999997E-3</v>
      </c>
      <c r="H64" s="35">
        <v>5.1999999999999998E-3</v>
      </c>
      <c r="I64" s="35">
        <v>5.1999999999999998E-3</v>
      </c>
      <c r="J64" s="35">
        <v>5.4999999999999997E-3</v>
      </c>
      <c r="K64" s="35">
        <v>6.1000000000000004E-3</v>
      </c>
      <c r="L64" s="35">
        <v>7.0000000000000001E-3</v>
      </c>
      <c r="M64" s="35">
        <v>8.2000000000000007E-3</v>
      </c>
      <c r="N64" s="35">
        <v>9.4999999999999998E-3</v>
      </c>
      <c r="O64" s="35">
        <v>1.09E-2</v>
      </c>
      <c r="P64" s="35">
        <v>1.2500000000000001E-2</v>
      </c>
      <c r="Q64" s="35">
        <v>1.4200000000000001E-2</v>
      </c>
      <c r="R64" s="35">
        <v>1.6E-2</v>
      </c>
      <c r="S64" s="35">
        <v>1.78E-2</v>
      </c>
      <c r="T64" s="35">
        <v>1.9699999999999999E-2</v>
      </c>
      <c r="U64" s="35">
        <v>2.1600000000000001E-2</v>
      </c>
      <c r="V64" s="35">
        <v>2.3199999999999998E-2</v>
      </c>
      <c r="W64" s="35">
        <v>2.46E-2</v>
      </c>
      <c r="X64" s="35">
        <v>2.5600000000000001E-2</v>
      </c>
      <c r="Y64" s="35">
        <v>2.6100000000000002E-2</v>
      </c>
      <c r="Z64" s="35">
        <v>2.58E-2</v>
      </c>
      <c r="AA64" s="35">
        <v>2.47E-2</v>
      </c>
      <c r="AB64" s="35">
        <v>2.29E-2</v>
      </c>
      <c r="AC64" s="35">
        <v>2.06E-2</v>
      </c>
      <c r="AD64" s="35">
        <v>1.7899999999999999E-2</v>
      </c>
      <c r="AE64" s="35">
        <v>1.5100000000000001E-2</v>
      </c>
      <c r="AF64" s="35">
        <v>1.2500000000000001E-2</v>
      </c>
      <c r="AG64" s="35">
        <v>1.03E-2</v>
      </c>
      <c r="AH64" s="35">
        <v>8.5000000000000006E-3</v>
      </c>
      <c r="AI64" s="35">
        <v>7.3000000000000001E-3</v>
      </c>
      <c r="AJ64" s="35">
        <v>6.7999999999999996E-3</v>
      </c>
      <c r="AK64" s="35">
        <v>6.7000000000000002E-3</v>
      </c>
      <c r="AL64" s="35">
        <v>6.7999999999999996E-3</v>
      </c>
      <c r="AM64" s="35">
        <v>6.8999999999999999E-3</v>
      </c>
      <c r="AN64" s="35">
        <v>6.7000000000000002E-3</v>
      </c>
      <c r="AO64" s="35">
        <v>6.0000000000000001E-3</v>
      </c>
      <c r="AP64" s="35">
        <v>4.7999999999999996E-3</v>
      </c>
      <c r="AQ64" s="35">
        <v>3.0999999999999999E-3</v>
      </c>
      <c r="AR64" s="35">
        <v>1.1999999999999999E-3</v>
      </c>
      <c r="AS64" s="35">
        <v>-5.0000000000000001E-4</v>
      </c>
      <c r="AT64" s="35">
        <v>-1.8E-3</v>
      </c>
      <c r="AU64" s="35">
        <v>-2.5999999999999999E-3</v>
      </c>
      <c r="AV64" s="35">
        <v>-2.5999999999999999E-3</v>
      </c>
      <c r="AW64" s="35">
        <v>-1.8E-3</v>
      </c>
      <c r="AX64" s="35">
        <v>-2.0000000000000001E-4</v>
      </c>
      <c r="AY64" s="35">
        <v>2.2000000000000001E-3</v>
      </c>
      <c r="AZ64" s="35">
        <v>5.1000000000000004E-3</v>
      </c>
      <c r="BA64" s="35">
        <v>8.2000000000000007E-3</v>
      </c>
      <c r="BB64" s="35">
        <v>1.11E-2</v>
      </c>
      <c r="BC64" s="35">
        <v>1.35E-2</v>
      </c>
      <c r="BD64" s="35">
        <v>1.4999999999999999E-2</v>
      </c>
      <c r="BE64" s="35">
        <v>1.5800000000000002E-2</v>
      </c>
      <c r="BF64" s="35">
        <v>1.5699999999999999E-2</v>
      </c>
      <c r="BG64" s="35">
        <v>1.4800000000000001E-2</v>
      </c>
      <c r="BH64" s="35">
        <v>1.3299999999999999E-2</v>
      </c>
      <c r="BI64" s="35">
        <v>1.15E-2</v>
      </c>
      <c r="BJ64" s="35">
        <v>9.4999999999999998E-3</v>
      </c>
      <c r="BK64" s="35">
        <v>7.4999999999999997E-3</v>
      </c>
      <c r="BL64" s="35">
        <v>5.7000000000000002E-3</v>
      </c>
      <c r="BM64" s="35">
        <v>4.0000000000000001E-3</v>
      </c>
      <c r="BN64" s="35">
        <v>2.3999999999999998E-3</v>
      </c>
      <c r="BO64" s="36">
        <v>2.7000000000000001E-3</v>
      </c>
      <c r="BP64" s="36">
        <v>3.3E-3</v>
      </c>
      <c r="BQ64" s="36">
        <v>4.1000000000000003E-3</v>
      </c>
      <c r="BR64" s="36">
        <v>5.0000000000000001E-3</v>
      </c>
      <c r="BS64" s="36">
        <v>5.8999999999999999E-3</v>
      </c>
      <c r="BT64" s="36">
        <v>6.8999999999999999E-3</v>
      </c>
      <c r="BU64" s="36">
        <v>7.7999999999999996E-3</v>
      </c>
      <c r="BV64" s="36">
        <v>8.6E-3</v>
      </c>
      <c r="BW64" s="36">
        <v>9.1000000000000004E-3</v>
      </c>
      <c r="BX64" s="36">
        <v>9.4000000000000004E-3</v>
      </c>
      <c r="BY64" s="36">
        <v>9.4999999999999998E-3</v>
      </c>
      <c r="BZ64" s="36">
        <v>9.5999999999999992E-3</v>
      </c>
      <c r="CA64" s="36">
        <v>9.5999999999999992E-3</v>
      </c>
      <c r="CB64" s="36">
        <v>9.4999999999999998E-3</v>
      </c>
      <c r="CC64" s="36">
        <v>9.5999999999999992E-3</v>
      </c>
      <c r="CD64" s="36">
        <v>9.5999999999999992E-3</v>
      </c>
      <c r="CE64" s="36">
        <v>9.7000000000000003E-3</v>
      </c>
      <c r="CF64" s="36">
        <v>9.7999999999999997E-3</v>
      </c>
      <c r="CG64" s="36">
        <v>9.9000000000000008E-3</v>
      </c>
      <c r="CH64" s="36">
        <v>0.01</v>
      </c>
    </row>
    <row r="65" spans="1:86">
      <c r="A65" s="30">
        <v>83</v>
      </c>
      <c r="B65" s="35">
        <v>7.1999999999999998E-3</v>
      </c>
      <c r="C65" s="35">
        <v>6.4999999999999997E-3</v>
      </c>
      <c r="D65" s="35">
        <v>5.7999999999999996E-3</v>
      </c>
      <c r="E65" s="35">
        <v>5.0000000000000001E-3</v>
      </c>
      <c r="F65" s="35">
        <v>4.4000000000000003E-3</v>
      </c>
      <c r="G65" s="35">
        <v>4.0000000000000001E-3</v>
      </c>
      <c r="H65" s="35">
        <v>3.8E-3</v>
      </c>
      <c r="I65" s="35">
        <v>3.8999999999999998E-3</v>
      </c>
      <c r="J65" s="35">
        <v>4.3E-3</v>
      </c>
      <c r="K65" s="35">
        <v>5.1000000000000004E-3</v>
      </c>
      <c r="L65" s="35">
        <v>6.1999999999999998E-3</v>
      </c>
      <c r="M65" s="35">
        <v>7.4999999999999997E-3</v>
      </c>
      <c r="N65" s="35">
        <v>8.9999999999999993E-3</v>
      </c>
      <c r="O65" s="35">
        <v>1.0699999999999999E-2</v>
      </c>
      <c r="P65" s="35">
        <v>1.2500000000000001E-2</v>
      </c>
      <c r="Q65" s="35">
        <v>1.43E-2</v>
      </c>
      <c r="R65" s="35">
        <v>1.6199999999999999E-2</v>
      </c>
      <c r="S65" s="35">
        <v>1.8100000000000002E-2</v>
      </c>
      <c r="T65" s="35">
        <v>1.9900000000000001E-2</v>
      </c>
      <c r="U65" s="35">
        <v>2.1700000000000001E-2</v>
      </c>
      <c r="V65" s="35">
        <v>2.3199999999999998E-2</v>
      </c>
      <c r="W65" s="35">
        <v>2.4500000000000001E-2</v>
      </c>
      <c r="X65" s="35">
        <v>2.5399999999999999E-2</v>
      </c>
      <c r="Y65" s="35">
        <v>2.5700000000000001E-2</v>
      </c>
      <c r="Z65" s="35">
        <v>2.5399999999999999E-2</v>
      </c>
      <c r="AA65" s="35">
        <v>2.4400000000000002E-2</v>
      </c>
      <c r="AB65" s="35">
        <v>2.2700000000000001E-2</v>
      </c>
      <c r="AC65" s="35">
        <v>2.0500000000000001E-2</v>
      </c>
      <c r="AD65" s="35">
        <v>1.7899999999999999E-2</v>
      </c>
      <c r="AE65" s="35">
        <v>1.5299999999999999E-2</v>
      </c>
      <c r="AF65" s="35">
        <v>1.29E-2</v>
      </c>
      <c r="AG65" s="35">
        <v>1.0699999999999999E-2</v>
      </c>
      <c r="AH65" s="35">
        <v>8.8999999999999999E-3</v>
      </c>
      <c r="AI65" s="35">
        <v>7.7999999999999996E-3</v>
      </c>
      <c r="AJ65" s="35">
        <v>7.1000000000000004E-3</v>
      </c>
      <c r="AK65" s="35">
        <v>6.7999999999999996E-3</v>
      </c>
      <c r="AL65" s="35">
        <v>6.7999999999999996E-3</v>
      </c>
      <c r="AM65" s="35">
        <v>6.7999999999999996E-3</v>
      </c>
      <c r="AN65" s="35">
        <v>6.4999999999999997E-3</v>
      </c>
      <c r="AO65" s="35">
        <v>5.7000000000000002E-3</v>
      </c>
      <c r="AP65" s="35">
        <v>4.3E-3</v>
      </c>
      <c r="AQ65" s="35">
        <v>2.5999999999999999E-3</v>
      </c>
      <c r="AR65" s="35">
        <v>5.9999999999999995E-4</v>
      </c>
      <c r="AS65" s="35">
        <v>-1.1000000000000001E-3</v>
      </c>
      <c r="AT65" s="35">
        <v>-2.5000000000000001E-3</v>
      </c>
      <c r="AU65" s="35">
        <v>-3.3E-3</v>
      </c>
      <c r="AV65" s="35">
        <v>-3.3E-3</v>
      </c>
      <c r="AW65" s="35">
        <v>-2.5000000000000001E-3</v>
      </c>
      <c r="AX65" s="35">
        <v>-8.0000000000000004E-4</v>
      </c>
      <c r="AY65" s="35">
        <v>1.6000000000000001E-3</v>
      </c>
      <c r="AZ65" s="35">
        <v>4.4999999999999997E-3</v>
      </c>
      <c r="BA65" s="35">
        <v>7.6E-3</v>
      </c>
      <c r="BB65" s="35">
        <v>1.06E-2</v>
      </c>
      <c r="BC65" s="35">
        <v>1.2999999999999999E-2</v>
      </c>
      <c r="BD65" s="35">
        <v>1.46E-2</v>
      </c>
      <c r="BE65" s="35">
        <v>1.54E-2</v>
      </c>
      <c r="BF65" s="35">
        <v>1.5299999999999999E-2</v>
      </c>
      <c r="BG65" s="35">
        <v>1.4500000000000001E-2</v>
      </c>
      <c r="BH65" s="35">
        <v>1.3100000000000001E-2</v>
      </c>
      <c r="BI65" s="35">
        <v>1.12E-2</v>
      </c>
      <c r="BJ65" s="35">
        <v>9.1999999999999998E-3</v>
      </c>
      <c r="BK65" s="35">
        <v>7.3000000000000001E-3</v>
      </c>
      <c r="BL65" s="35">
        <v>5.4000000000000003E-3</v>
      </c>
      <c r="BM65" s="35">
        <v>3.7000000000000002E-3</v>
      </c>
      <c r="BN65" s="35">
        <v>2.0999999999999999E-3</v>
      </c>
      <c r="BO65" s="36">
        <v>2.3999999999999998E-3</v>
      </c>
      <c r="BP65" s="36">
        <v>2.8999999999999998E-3</v>
      </c>
      <c r="BQ65" s="36">
        <v>3.5999999999999999E-3</v>
      </c>
      <c r="BR65" s="36">
        <v>4.4999999999999997E-3</v>
      </c>
      <c r="BS65" s="36">
        <v>5.4999999999999997E-3</v>
      </c>
      <c r="BT65" s="36">
        <v>6.4999999999999997E-3</v>
      </c>
      <c r="BU65" s="36">
        <v>7.4999999999999997E-3</v>
      </c>
      <c r="BV65" s="36">
        <v>8.3000000000000001E-3</v>
      </c>
      <c r="BW65" s="36">
        <v>8.8999999999999999E-3</v>
      </c>
      <c r="BX65" s="36">
        <v>9.1999999999999998E-3</v>
      </c>
      <c r="BY65" s="36">
        <v>9.4000000000000004E-3</v>
      </c>
      <c r="BZ65" s="36">
        <v>9.4999999999999998E-3</v>
      </c>
      <c r="CA65" s="36">
        <v>9.5999999999999992E-3</v>
      </c>
      <c r="CB65" s="36">
        <v>9.5999999999999992E-3</v>
      </c>
      <c r="CC65" s="36">
        <v>9.5999999999999992E-3</v>
      </c>
      <c r="CD65" s="36">
        <v>9.7000000000000003E-3</v>
      </c>
      <c r="CE65" s="36">
        <v>9.7000000000000003E-3</v>
      </c>
      <c r="CF65" s="36">
        <v>9.9000000000000008E-3</v>
      </c>
      <c r="CG65" s="36">
        <v>0.01</v>
      </c>
      <c r="CH65" s="36">
        <v>0.01</v>
      </c>
    </row>
    <row r="66" spans="1:86">
      <c r="A66" s="30">
        <v>84</v>
      </c>
      <c r="B66" s="35">
        <v>5.1000000000000004E-3</v>
      </c>
      <c r="C66" s="35">
        <v>4.4999999999999997E-3</v>
      </c>
      <c r="D66" s="35">
        <v>3.8E-3</v>
      </c>
      <c r="E66" s="35">
        <v>3.3E-3</v>
      </c>
      <c r="F66" s="35">
        <v>2.8E-3</v>
      </c>
      <c r="G66" s="35">
        <v>2.5000000000000001E-3</v>
      </c>
      <c r="H66" s="35">
        <v>2.3999999999999998E-3</v>
      </c>
      <c r="I66" s="35">
        <v>2.7000000000000001E-3</v>
      </c>
      <c r="J66" s="35">
        <v>3.2000000000000002E-3</v>
      </c>
      <c r="K66" s="35">
        <v>4.1999999999999997E-3</v>
      </c>
      <c r="L66" s="35">
        <v>5.4000000000000003E-3</v>
      </c>
      <c r="M66" s="35">
        <v>6.8999999999999999E-3</v>
      </c>
      <c r="N66" s="35">
        <v>8.6E-3</v>
      </c>
      <c r="O66" s="35">
        <v>1.04E-2</v>
      </c>
      <c r="P66" s="35">
        <v>1.24E-2</v>
      </c>
      <c r="Q66" s="35">
        <v>1.44E-2</v>
      </c>
      <c r="R66" s="35">
        <v>1.6400000000000001E-2</v>
      </c>
      <c r="S66" s="35">
        <v>1.83E-2</v>
      </c>
      <c r="T66" s="35">
        <v>2.01E-2</v>
      </c>
      <c r="U66" s="35">
        <v>2.18E-2</v>
      </c>
      <c r="V66" s="35">
        <v>2.3199999999999998E-2</v>
      </c>
      <c r="W66" s="35">
        <v>2.4400000000000002E-2</v>
      </c>
      <c r="X66" s="35">
        <v>2.5100000000000001E-2</v>
      </c>
      <c r="Y66" s="35">
        <v>2.53E-2</v>
      </c>
      <c r="Z66" s="35">
        <v>2.5000000000000001E-2</v>
      </c>
      <c r="AA66" s="35">
        <v>2.3900000000000001E-2</v>
      </c>
      <c r="AB66" s="35">
        <v>2.23E-2</v>
      </c>
      <c r="AC66" s="35">
        <v>2.0199999999999999E-2</v>
      </c>
      <c r="AD66" s="35">
        <v>1.78E-2</v>
      </c>
      <c r="AE66" s="35">
        <v>1.5299999999999999E-2</v>
      </c>
      <c r="AF66" s="35">
        <v>1.2999999999999999E-2</v>
      </c>
      <c r="AG66" s="35">
        <v>1.09E-2</v>
      </c>
      <c r="AH66" s="35">
        <v>9.1999999999999998E-3</v>
      </c>
      <c r="AI66" s="35">
        <v>8.0000000000000002E-3</v>
      </c>
      <c r="AJ66" s="35">
        <v>7.3000000000000001E-3</v>
      </c>
      <c r="AK66" s="35">
        <v>6.8999999999999999E-3</v>
      </c>
      <c r="AL66" s="35">
        <v>6.7999999999999996E-3</v>
      </c>
      <c r="AM66" s="35">
        <v>6.6E-3</v>
      </c>
      <c r="AN66" s="35">
        <v>6.1000000000000004E-3</v>
      </c>
      <c r="AO66" s="35">
        <v>5.1999999999999998E-3</v>
      </c>
      <c r="AP66" s="35">
        <v>3.8E-3</v>
      </c>
      <c r="AQ66" s="35">
        <v>2E-3</v>
      </c>
      <c r="AR66" s="35">
        <v>0</v>
      </c>
      <c r="AS66" s="35">
        <v>-1.8E-3</v>
      </c>
      <c r="AT66" s="35">
        <v>-3.0999999999999999E-3</v>
      </c>
      <c r="AU66" s="35">
        <v>-3.8999999999999998E-3</v>
      </c>
      <c r="AV66" s="35">
        <v>-4.0000000000000001E-3</v>
      </c>
      <c r="AW66" s="35">
        <v>-3.2000000000000002E-3</v>
      </c>
      <c r="AX66" s="35">
        <v>-1.5E-3</v>
      </c>
      <c r="AY66" s="35">
        <v>1E-3</v>
      </c>
      <c r="AZ66" s="35">
        <v>3.8999999999999998E-3</v>
      </c>
      <c r="BA66" s="35">
        <v>7.0000000000000001E-3</v>
      </c>
      <c r="BB66" s="35">
        <v>0.01</v>
      </c>
      <c r="BC66" s="35">
        <v>1.24E-2</v>
      </c>
      <c r="BD66" s="35">
        <v>1.41E-2</v>
      </c>
      <c r="BE66" s="35">
        <v>1.4999999999999999E-2</v>
      </c>
      <c r="BF66" s="35">
        <v>1.4999999999999999E-2</v>
      </c>
      <c r="BG66" s="35">
        <v>1.4200000000000001E-2</v>
      </c>
      <c r="BH66" s="35">
        <v>1.2800000000000001E-2</v>
      </c>
      <c r="BI66" s="35">
        <v>1.0999999999999999E-2</v>
      </c>
      <c r="BJ66" s="35">
        <v>9.1000000000000004E-3</v>
      </c>
      <c r="BK66" s="35">
        <v>7.1000000000000004E-3</v>
      </c>
      <c r="BL66" s="35">
        <v>5.1999999999999998E-3</v>
      </c>
      <c r="BM66" s="35">
        <v>3.5000000000000001E-3</v>
      </c>
      <c r="BN66" s="35">
        <v>1.9E-3</v>
      </c>
      <c r="BO66" s="36">
        <v>2.0999999999999999E-3</v>
      </c>
      <c r="BP66" s="36">
        <v>2.5999999999999999E-3</v>
      </c>
      <c r="BQ66" s="36">
        <v>3.3E-3</v>
      </c>
      <c r="BR66" s="36">
        <v>4.1999999999999997E-3</v>
      </c>
      <c r="BS66" s="36">
        <v>5.1999999999999998E-3</v>
      </c>
      <c r="BT66" s="36">
        <v>6.1000000000000004E-3</v>
      </c>
      <c r="BU66" s="36">
        <v>7.1000000000000004E-3</v>
      </c>
      <c r="BV66" s="36">
        <v>8.0000000000000002E-3</v>
      </c>
      <c r="BW66" s="36">
        <v>8.6E-3</v>
      </c>
      <c r="BX66" s="36">
        <v>8.9999999999999993E-3</v>
      </c>
      <c r="BY66" s="36">
        <v>9.2999999999999992E-3</v>
      </c>
      <c r="BZ66" s="36">
        <v>9.4000000000000004E-3</v>
      </c>
      <c r="CA66" s="36">
        <v>9.4999999999999998E-3</v>
      </c>
      <c r="CB66" s="36">
        <v>9.5999999999999992E-3</v>
      </c>
      <c r="CC66" s="36">
        <v>9.5999999999999992E-3</v>
      </c>
      <c r="CD66" s="36">
        <v>9.7000000000000003E-3</v>
      </c>
      <c r="CE66" s="36">
        <v>9.7000000000000003E-3</v>
      </c>
      <c r="CF66" s="36">
        <v>9.7999999999999997E-3</v>
      </c>
      <c r="CG66" s="36">
        <v>0.01</v>
      </c>
      <c r="CH66" s="36">
        <v>0.01</v>
      </c>
    </row>
    <row r="67" spans="1:86">
      <c r="A67" s="30">
        <v>85</v>
      </c>
      <c r="B67" s="35">
        <v>2.8999999999999998E-3</v>
      </c>
      <c r="C67" s="35">
        <v>2.3999999999999998E-3</v>
      </c>
      <c r="D67" s="35">
        <v>2E-3</v>
      </c>
      <c r="E67" s="35">
        <v>1.5E-3</v>
      </c>
      <c r="F67" s="35">
        <v>1.1999999999999999E-3</v>
      </c>
      <c r="G67" s="35">
        <v>1E-3</v>
      </c>
      <c r="H67" s="35">
        <v>1.1000000000000001E-3</v>
      </c>
      <c r="I67" s="35">
        <v>1.5E-3</v>
      </c>
      <c r="J67" s="35">
        <v>2.2000000000000001E-3</v>
      </c>
      <c r="K67" s="35">
        <v>3.3E-3</v>
      </c>
      <c r="L67" s="35">
        <v>4.5999999999999999E-3</v>
      </c>
      <c r="M67" s="35">
        <v>6.3E-3</v>
      </c>
      <c r="N67" s="35">
        <v>8.0999999999999996E-3</v>
      </c>
      <c r="O67" s="35">
        <v>1.0200000000000001E-2</v>
      </c>
      <c r="P67" s="35">
        <v>1.23E-2</v>
      </c>
      <c r="Q67" s="35">
        <v>1.44E-2</v>
      </c>
      <c r="R67" s="35">
        <v>1.6500000000000001E-2</v>
      </c>
      <c r="S67" s="35">
        <v>1.8499999999999999E-2</v>
      </c>
      <c r="T67" s="35">
        <v>2.0299999999999999E-2</v>
      </c>
      <c r="U67" s="35">
        <v>2.18E-2</v>
      </c>
      <c r="V67" s="35">
        <v>2.3099999999999999E-2</v>
      </c>
      <c r="W67" s="35">
        <v>2.41E-2</v>
      </c>
      <c r="X67" s="35">
        <v>2.47E-2</v>
      </c>
      <c r="Y67" s="35">
        <v>2.4799999999999999E-2</v>
      </c>
      <c r="Z67" s="35">
        <v>2.4400000000000002E-2</v>
      </c>
      <c r="AA67" s="35">
        <v>2.3400000000000001E-2</v>
      </c>
      <c r="AB67" s="35">
        <v>2.18E-2</v>
      </c>
      <c r="AC67" s="35">
        <v>1.9800000000000002E-2</v>
      </c>
      <c r="AD67" s="35">
        <v>1.7500000000000002E-2</v>
      </c>
      <c r="AE67" s="35">
        <v>1.52E-2</v>
      </c>
      <c r="AF67" s="35">
        <v>1.2999999999999999E-2</v>
      </c>
      <c r="AG67" s="35">
        <v>1.0999999999999999E-2</v>
      </c>
      <c r="AH67" s="35">
        <v>9.4000000000000004E-3</v>
      </c>
      <c r="AI67" s="35">
        <v>8.2000000000000007E-3</v>
      </c>
      <c r="AJ67" s="35">
        <v>7.4000000000000003E-3</v>
      </c>
      <c r="AK67" s="35">
        <v>7.0000000000000001E-3</v>
      </c>
      <c r="AL67" s="35">
        <v>6.7000000000000002E-3</v>
      </c>
      <c r="AM67" s="35">
        <v>6.3E-3</v>
      </c>
      <c r="AN67" s="35">
        <v>5.7000000000000002E-3</v>
      </c>
      <c r="AO67" s="35">
        <v>4.7000000000000002E-3</v>
      </c>
      <c r="AP67" s="35">
        <v>3.2000000000000002E-3</v>
      </c>
      <c r="AQ67" s="35">
        <v>1.4E-3</v>
      </c>
      <c r="AR67" s="35">
        <v>-5.9999999999999995E-4</v>
      </c>
      <c r="AS67" s="35">
        <v>-2.3999999999999998E-3</v>
      </c>
      <c r="AT67" s="35">
        <v>-3.8E-3</v>
      </c>
      <c r="AU67" s="35">
        <v>-4.5999999999999999E-3</v>
      </c>
      <c r="AV67" s="35">
        <v>-4.5999999999999999E-3</v>
      </c>
      <c r="AW67" s="35">
        <v>-3.8E-3</v>
      </c>
      <c r="AX67" s="35">
        <v>-2.0999999999999999E-3</v>
      </c>
      <c r="AY67" s="35">
        <v>2.9999999999999997E-4</v>
      </c>
      <c r="AZ67" s="35">
        <v>3.2000000000000002E-3</v>
      </c>
      <c r="BA67" s="35">
        <v>6.3E-3</v>
      </c>
      <c r="BB67" s="35">
        <v>9.2999999999999992E-3</v>
      </c>
      <c r="BC67" s="35">
        <v>1.17E-2</v>
      </c>
      <c r="BD67" s="35">
        <v>1.35E-2</v>
      </c>
      <c r="BE67" s="35">
        <v>1.44E-2</v>
      </c>
      <c r="BF67" s="35">
        <v>1.4500000000000001E-2</v>
      </c>
      <c r="BG67" s="35">
        <v>1.3899999999999999E-2</v>
      </c>
      <c r="BH67" s="35">
        <v>1.26E-2</v>
      </c>
      <c r="BI67" s="35">
        <v>1.0800000000000001E-2</v>
      </c>
      <c r="BJ67" s="35">
        <v>8.8999999999999999E-3</v>
      </c>
      <c r="BK67" s="35">
        <v>7.0000000000000001E-3</v>
      </c>
      <c r="BL67" s="35">
        <v>5.1999999999999998E-3</v>
      </c>
      <c r="BM67" s="35">
        <v>3.3999999999999998E-3</v>
      </c>
      <c r="BN67" s="35">
        <v>1.8E-3</v>
      </c>
      <c r="BO67" s="36">
        <v>1.9E-3</v>
      </c>
      <c r="BP67" s="36">
        <v>2.3999999999999998E-3</v>
      </c>
      <c r="BQ67" s="36">
        <v>3.0999999999999999E-3</v>
      </c>
      <c r="BR67" s="36">
        <v>3.8999999999999998E-3</v>
      </c>
      <c r="BS67" s="36">
        <v>4.7999999999999996E-3</v>
      </c>
      <c r="BT67" s="36">
        <v>5.7999999999999996E-3</v>
      </c>
      <c r="BU67" s="36">
        <v>6.7999999999999996E-3</v>
      </c>
      <c r="BV67" s="36">
        <v>7.6E-3</v>
      </c>
      <c r="BW67" s="36">
        <v>8.3000000000000001E-3</v>
      </c>
      <c r="BX67" s="36">
        <v>8.8000000000000005E-3</v>
      </c>
      <c r="BY67" s="36">
        <v>9.1000000000000004E-3</v>
      </c>
      <c r="BZ67" s="36">
        <v>9.2999999999999992E-3</v>
      </c>
      <c r="CA67" s="36">
        <v>9.4000000000000004E-3</v>
      </c>
      <c r="CB67" s="36">
        <v>9.4999999999999998E-3</v>
      </c>
      <c r="CC67" s="36">
        <v>9.5999999999999992E-3</v>
      </c>
      <c r="CD67" s="36">
        <v>9.5999999999999992E-3</v>
      </c>
      <c r="CE67" s="36">
        <v>9.7000000000000003E-3</v>
      </c>
      <c r="CF67" s="36">
        <v>9.7999999999999997E-3</v>
      </c>
      <c r="CG67" s="36">
        <v>9.9000000000000008E-3</v>
      </c>
      <c r="CH67" s="36">
        <v>0.01</v>
      </c>
    </row>
    <row r="68" spans="1:86">
      <c r="A68" s="30">
        <v>86</v>
      </c>
      <c r="B68" s="35">
        <v>6.9999999999999999E-4</v>
      </c>
      <c r="C68" s="35">
        <v>4.0000000000000002E-4</v>
      </c>
      <c r="D68" s="35">
        <v>1E-4</v>
      </c>
      <c r="E68" s="35">
        <v>-2.0000000000000001E-4</v>
      </c>
      <c r="F68" s="35">
        <v>-2.9999999999999997E-4</v>
      </c>
      <c r="G68" s="35">
        <v>-2.9999999999999997E-4</v>
      </c>
      <c r="H68" s="35">
        <v>-1E-4</v>
      </c>
      <c r="I68" s="35">
        <v>5.0000000000000001E-4</v>
      </c>
      <c r="J68" s="35">
        <v>1.2999999999999999E-3</v>
      </c>
      <c r="K68" s="35">
        <v>2.5000000000000001E-3</v>
      </c>
      <c r="L68" s="35">
        <v>4.0000000000000001E-3</v>
      </c>
      <c r="M68" s="35">
        <v>5.7000000000000002E-3</v>
      </c>
      <c r="N68" s="35">
        <v>7.7000000000000002E-3</v>
      </c>
      <c r="O68" s="35">
        <v>9.9000000000000008E-3</v>
      </c>
      <c r="P68" s="35">
        <v>1.2200000000000001E-2</v>
      </c>
      <c r="Q68" s="35">
        <v>1.44E-2</v>
      </c>
      <c r="R68" s="35">
        <v>1.66E-2</v>
      </c>
      <c r="S68" s="35">
        <v>1.8599999999999998E-2</v>
      </c>
      <c r="T68" s="35">
        <v>2.0299999999999999E-2</v>
      </c>
      <c r="U68" s="35">
        <v>2.18E-2</v>
      </c>
      <c r="V68" s="35">
        <v>2.3E-2</v>
      </c>
      <c r="W68" s="35">
        <v>2.3800000000000002E-2</v>
      </c>
      <c r="X68" s="35">
        <v>2.4299999999999999E-2</v>
      </c>
      <c r="Y68" s="35">
        <v>2.4299999999999999E-2</v>
      </c>
      <c r="Z68" s="35">
        <v>2.3699999999999999E-2</v>
      </c>
      <c r="AA68" s="35">
        <v>2.2700000000000001E-2</v>
      </c>
      <c r="AB68" s="35">
        <v>2.12E-2</v>
      </c>
      <c r="AC68" s="35">
        <v>1.9300000000000001E-2</v>
      </c>
      <c r="AD68" s="35">
        <v>1.7100000000000001E-2</v>
      </c>
      <c r="AE68" s="35">
        <v>1.4999999999999999E-2</v>
      </c>
      <c r="AF68" s="35">
        <v>1.29E-2</v>
      </c>
      <c r="AG68" s="35">
        <v>1.0999999999999999E-2</v>
      </c>
      <c r="AH68" s="35">
        <v>9.4000000000000004E-3</v>
      </c>
      <c r="AI68" s="35">
        <v>8.2000000000000007E-3</v>
      </c>
      <c r="AJ68" s="35">
        <v>7.4000000000000003E-3</v>
      </c>
      <c r="AK68" s="35">
        <v>6.7999999999999996E-3</v>
      </c>
      <c r="AL68" s="35">
        <v>6.4000000000000003E-3</v>
      </c>
      <c r="AM68" s="35">
        <v>6.0000000000000001E-3</v>
      </c>
      <c r="AN68" s="35">
        <v>5.3E-3</v>
      </c>
      <c r="AO68" s="35">
        <v>4.1000000000000003E-3</v>
      </c>
      <c r="AP68" s="35">
        <v>2.5999999999999999E-3</v>
      </c>
      <c r="AQ68" s="35">
        <v>6.9999999999999999E-4</v>
      </c>
      <c r="AR68" s="35">
        <v>-1.1999999999999999E-3</v>
      </c>
      <c r="AS68" s="35">
        <v>-3.0000000000000001E-3</v>
      </c>
      <c r="AT68" s="35">
        <v>-4.4000000000000003E-3</v>
      </c>
      <c r="AU68" s="35">
        <v>-5.1999999999999998E-3</v>
      </c>
      <c r="AV68" s="35">
        <v>-5.1999999999999998E-3</v>
      </c>
      <c r="AW68" s="35">
        <v>-4.4000000000000003E-3</v>
      </c>
      <c r="AX68" s="35">
        <v>-2.8E-3</v>
      </c>
      <c r="AY68" s="35">
        <v>-4.0000000000000002E-4</v>
      </c>
      <c r="AZ68" s="35">
        <v>2.5000000000000001E-3</v>
      </c>
      <c r="BA68" s="35">
        <v>5.5999999999999999E-3</v>
      </c>
      <c r="BB68" s="35">
        <v>8.5000000000000006E-3</v>
      </c>
      <c r="BC68" s="35">
        <v>1.0999999999999999E-2</v>
      </c>
      <c r="BD68" s="35">
        <v>1.2800000000000001E-2</v>
      </c>
      <c r="BE68" s="35">
        <v>1.38E-2</v>
      </c>
      <c r="BF68" s="35">
        <v>1.4E-2</v>
      </c>
      <c r="BG68" s="35">
        <v>1.35E-2</v>
      </c>
      <c r="BH68" s="35">
        <v>1.23E-2</v>
      </c>
      <c r="BI68" s="35">
        <v>1.0699999999999999E-2</v>
      </c>
      <c r="BJ68" s="35">
        <v>8.8000000000000005E-3</v>
      </c>
      <c r="BK68" s="35">
        <v>7.0000000000000001E-3</v>
      </c>
      <c r="BL68" s="35">
        <v>5.1999999999999998E-3</v>
      </c>
      <c r="BM68" s="35">
        <v>3.3999999999999998E-3</v>
      </c>
      <c r="BN68" s="35">
        <v>1.6999999999999999E-3</v>
      </c>
      <c r="BO68" s="36">
        <v>1.9E-3</v>
      </c>
      <c r="BP68" s="36">
        <v>2.3E-3</v>
      </c>
      <c r="BQ68" s="36">
        <v>2.8999999999999998E-3</v>
      </c>
      <c r="BR68" s="36">
        <v>3.5999999999999999E-3</v>
      </c>
      <c r="BS68" s="36">
        <v>4.4999999999999997E-3</v>
      </c>
      <c r="BT68" s="36">
        <v>5.4999999999999997E-3</v>
      </c>
      <c r="BU68" s="36">
        <v>6.4000000000000003E-3</v>
      </c>
      <c r="BV68" s="36">
        <v>7.3000000000000001E-3</v>
      </c>
      <c r="BW68" s="36">
        <v>8.0000000000000002E-3</v>
      </c>
      <c r="BX68" s="36">
        <v>8.5000000000000006E-3</v>
      </c>
      <c r="BY68" s="36">
        <v>8.8000000000000005E-3</v>
      </c>
      <c r="BZ68" s="36">
        <v>8.9999999999999993E-3</v>
      </c>
      <c r="CA68" s="36">
        <v>9.1999999999999998E-3</v>
      </c>
      <c r="CB68" s="36">
        <v>9.4000000000000004E-3</v>
      </c>
      <c r="CC68" s="36">
        <v>9.4999999999999998E-3</v>
      </c>
      <c r="CD68" s="36">
        <v>9.4999999999999998E-3</v>
      </c>
      <c r="CE68" s="36">
        <v>9.5999999999999992E-3</v>
      </c>
      <c r="CF68" s="36">
        <v>9.7000000000000003E-3</v>
      </c>
      <c r="CG68" s="36">
        <v>9.7999999999999997E-3</v>
      </c>
      <c r="CH68" s="36">
        <v>9.9000000000000008E-3</v>
      </c>
    </row>
    <row r="69" spans="1:86">
      <c r="A69" s="30">
        <v>87</v>
      </c>
      <c r="B69" s="35">
        <v>-1.4E-3</v>
      </c>
      <c r="C69" s="35">
        <v>-1.5E-3</v>
      </c>
      <c r="D69" s="35">
        <v>-1.6999999999999999E-3</v>
      </c>
      <c r="E69" s="35">
        <v>-1.6999999999999999E-3</v>
      </c>
      <c r="F69" s="35">
        <v>-1.6999999999999999E-3</v>
      </c>
      <c r="G69" s="35">
        <v>-1.5E-3</v>
      </c>
      <c r="H69" s="35">
        <v>-1.1000000000000001E-3</v>
      </c>
      <c r="I69" s="35">
        <v>-4.0000000000000002E-4</v>
      </c>
      <c r="J69" s="35">
        <v>5.9999999999999995E-4</v>
      </c>
      <c r="K69" s="35">
        <v>1.8E-3</v>
      </c>
      <c r="L69" s="35">
        <v>3.3999999999999998E-3</v>
      </c>
      <c r="M69" s="35">
        <v>5.3E-3</v>
      </c>
      <c r="N69" s="35">
        <v>7.4000000000000003E-3</v>
      </c>
      <c r="O69" s="35">
        <v>9.7000000000000003E-3</v>
      </c>
      <c r="P69" s="35">
        <v>1.21E-2</v>
      </c>
      <c r="Q69" s="35">
        <v>1.44E-2</v>
      </c>
      <c r="R69" s="35">
        <v>1.66E-2</v>
      </c>
      <c r="S69" s="35">
        <v>1.8599999999999998E-2</v>
      </c>
      <c r="T69" s="35">
        <v>2.0299999999999999E-2</v>
      </c>
      <c r="U69" s="35">
        <v>2.1700000000000001E-2</v>
      </c>
      <c r="V69" s="35">
        <v>2.2700000000000001E-2</v>
      </c>
      <c r="W69" s="35">
        <v>2.3400000000000001E-2</v>
      </c>
      <c r="X69" s="35">
        <v>2.3699999999999999E-2</v>
      </c>
      <c r="Y69" s="35">
        <v>2.3599999999999999E-2</v>
      </c>
      <c r="Z69" s="35">
        <v>2.3E-2</v>
      </c>
      <c r="AA69" s="35">
        <v>2.1899999999999999E-2</v>
      </c>
      <c r="AB69" s="35">
        <v>2.0400000000000001E-2</v>
      </c>
      <c r="AC69" s="35">
        <v>1.8599999999999998E-2</v>
      </c>
      <c r="AD69" s="35">
        <v>1.66E-2</v>
      </c>
      <c r="AE69" s="35">
        <v>1.46E-2</v>
      </c>
      <c r="AF69" s="35">
        <v>1.26E-2</v>
      </c>
      <c r="AG69" s="35">
        <v>1.0800000000000001E-2</v>
      </c>
      <c r="AH69" s="35">
        <v>9.2999999999999992E-3</v>
      </c>
      <c r="AI69" s="35">
        <v>8.0999999999999996E-3</v>
      </c>
      <c r="AJ69" s="35">
        <v>7.3000000000000001E-3</v>
      </c>
      <c r="AK69" s="35">
        <v>6.6E-3</v>
      </c>
      <c r="AL69" s="35">
        <v>6.1000000000000004E-3</v>
      </c>
      <c r="AM69" s="35">
        <v>5.4999999999999997E-3</v>
      </c>
      <c r="AN69" s="35">
        <v>4.7000000000000002E-3</v>
      </c>
      <c r="AO69" s="35">
        <v>3.5000000000000001E-3</v>
      </c>
      <c r="AP69" s="35">
        <v>2E-3</v>
      </c>
      <c r="AQ69" s="35">
        <v>1E-4</v>
      </c>
      <c r="AR69" s="35">
        <v>-1.9E-3</v>
      </c>
      <c r="AS69" s="35">
        <v>-3.5999999999999999E-3</v>
      </c>
      <c r="AT69" s="35">
        <v>-5.0000000000000001E-3</v>
      </c>
      <c r="AU69" s="35">
        <v>-5.7000000000000002E-3</v>
      </c>
      <c r="AV69" s="35">
        <v>-5.7000000000000002E-3</v>
      </c>
      <c r="AW69" s="35">
        <v>-5.0000000000000001E-3</v>
      </c>
      <c r="AX69" s="35">
        <v>-3.3999999999999998E-3</v>
      </c>
      <c r="AY69" s="35">
        <v>-1.1000000000000001E-3</v>
      </c>
      <c r="AZ69" s="35">
        <v>1.6999999999999999E-3</v>
      </c>
      <c r="BA69" s="35">
        <v>4.7999999999999996E-3</v>
      </c>
      <c r="BB69" s="35">
        <v>7.7000000000000002E-3</v>
      </c>
      <c r="BC69" s="35">
        <v>1.0200000000000001E-2</v>
      </c>
      <c r="BD69" s="35">
        <v>1.2E-2</v>
      </c>
      <c r="BE69" s="35">
        <v>1.3100000000000001E-2</v>
      </c>
      <c r="BF69" s="35">
        <v>1.34E-2</v>
      </c>
      <c r="BG69" s="35">
        <v>1.2999999999999999E-2</v>
      </c>
      <c r="BH69" s="35">
        <v>1.2E-2</v>
      </c>
      <c r="BI69" s="35">
        <v>1.0500000000000001E-2</v>
      </c>
      <c r="BJ69" s="35">
        <v>8.8000000000000005E-3</v>
      </c>
      <c r="BK69" s="35">
        <v>7.0000000000000001E-3</v>
      </c>
      <c r="BL69" s="35">
        <v>5.1999999999999998E-3</v>
      </c>
      <c r="BM69" s="35">
        <v>3.3999999999999998E-3</v>
      </c>
      <c r="BN69" s="35">
        <v>1.6999999999999999E-3</v>
      </c>
      <c r="BO69" s="36">
        <v>1.8E-3</v>
      </c>
      <c r="BP69" s="36">
        <v>2.2000000000000001E-3</v>
      </c>
      <c r="BQ69" s="36">
        <v>2.8E-3</v>
      </c>
      <c r="BR69" s="36">
        <v>3.5000000000000001E-3</v>
      </c>
      <c r="BS69" s="36">
        <v>4.3E-3</v>
      </c>
      <c r="BT69" s="36">
        <v>5.1999999999999998E-3</v>
      </c>
      <c r="BU69" s="36">
        <v>6.1000000000000004E-3</v>
      </c>
      <c r="BV69" s="36">
        <v>6.8999999999999999E-3</v>
      </c>
      <c r="BW69" s="36">
        <v>7.6E-3</v>
      </c>
      <c r="BX69" s="36">
        <v>8.0999999999999996E-3</v>
      </c>
      <c r="BY69" s="36">
        <v>8.5000000000000006E-3</v>
      </c>
      <c r="BZ69" s="36">
        <v>8.8000000000000005E-3</v>
      </c>
      <c r="CA69" s="36">
        <v>8.9999999999999993E-3</v>
      </c>
      <c r="CB69" s="36">
        <v>9.1999999999999998E-3</v>
      </c>
      <c r="CC69" s="36">
        <v>9.2999999999999992E-3</v>
      </c>
      <c r="CD69" s="36">
        <v>9.4000000000000004E-3</v>
      </c>
      <c r="CE69" s="36">
        <v>9.4999999999999998E-3</v>
      </c>
      <c r="CF69" s="36">
        <v>9.4999999999999998E-3</v>
      </c>
      <c r="CG69" s="36">
        <v>9.5999999999999992E-3</v>
      </c>
      <c r="CH69" s="36">
        <v>9.7000000000000003E-3</v>
      </c>
    </row>
    <row r="70" spans="1:86">
      <c r="A70" s="30">
        <v>88</v>
      </c>
      <c r="B70" s="35">
        <v>-3.5000000000000001E-3</v>
      </c>
      <c r="C70" s="35">
        <v>-3.5000000000000001E-3</v>
      </c>
      <c r="D70" s="35">
        <v>-3.3999999999999998E-3</v>
      </c>
      <c r="E70" s="35">
        <v>-3.2000000000000002E-3</v>
      </c>
      <c r="F70" s="35">
        <v>-3.0000000000000001E-3</v>
      </c>
      <c r="G70" s="35">
        <v>-2.5999999999999999E-3</v>
      </c>
      <c r="H70" s="35">
        <v>-2E-3</v>
      </c>
      <c r="I70" s="35">
        <v>-1.1999999999999999E-3</v>
      </c>
      <c r="J70" s="35">
        <v>-1E-4</v>
      </c>
      <c r="K70" s="35">
        <v>1.2999999999999999E-3</v>
      </c>
      <c r="L70" s="35">
        <v>3.0000000000000001E-3</v>
      </c>
      <c r="M70" s="35">
        <v>5.0000000000000001E-3</v>
      </c>
      <c r="N70" s="35">
        <v>7.1999999999999998E-3</v>
      </c>
      <c r="O70" s="35">
        <v>9.4999999999999998E-3</v>
      </c>
      <c r="P70" s="35">
        <v>1.2E-2</v>
      </c>
      <c r="Q70" s="35">
        <v>1.43E-2</v>
      </c>
      <c r="R70" s="35">
        <v>1.66E-2</v>
      </c>
      <c r="S70" s="35">
        <v>1.8499999999999999E-2</v>
      </c>
      <c r="T70" s="35">
        <v>2.0199999999999999E-2</v>
      </c>
      <c r="U70" s="35">
        <v>2.1499999999999998E-2</v>
      </c>
      <c r="V70" s="35">
        <v>2.24E-2</v>
      </c>
      <c r="W70" s="35">
        <v>2.3E-2</v>
      </c>
      <c r="X70" s="35">
        <v>2.3099999999999999E-2</v>
      </c>
      <c r="Y70" s="35">
        <v>2.29E-2</v>
      </c>
      <c r="Z70" s="35">
        <v>2.2200000000000001E-2</v>
      </c>
      <c r="AA70" s="35">
        <v>2.1100000000000001E-2</v>
      </c>
      <c r="AB70" s="35">
        <v>1.9699999999999999E-2</v>
      </c>
      <c r="AC70" s="35">
        <v>1.7899999999999999E-2</v>
      </c>
      <c r="AD70" s="35">
        <v>1.6E-2</v>
      </c>
      <c r="AE70" s="35">
        <v>1.41E-2</v>
      </c>
      <c r="AF70" s="35">
        <v>1.23E-2</v>
      </c>
      <c r="AG70" s="35">
        <v>1.06E-2</v>
      </c>
      <c r="AH70" s="35">
        <v>9.1000000000000004E-3</v>
      </c>
      <c r="AI70" s="35">
        <v>7.9000000000000008E-3</v>
      </c>
      <c r="AJ70" s="35">
        <v>7.0000000000000001E-3</v>
      </c>
      <c r="AK70" s="35">
        <v>6.3E-3</v>
      </c>
      <c r="AL70" s="35">
        <v>5.7000000000000002E-3</v>
      </c>
      <c r="AM70" s="35">
        <v>5.0000000000000001E-3</v>
      </c>
      <c r="AN70" s="35">
        <v>4.1000000000000003E-3</v>
      </c>
      <c r="AO70" s="35">
        <v>2.8999999999999998E-3</v>
      </c>
      <c r="AP70" s="35">
        <v>1.2999999999999999E-3</v>
      </c>
      <c r="AQ70" s="35">
        <v>-5.9999999999999995E-4</v>
      </c>
      <c r="AR70" s="35">
        <v>-2.5000000000000001E-3</v>
      </c>
      <c r="AS70" s="35">
        <v>-4.1999999999999997E-3</v>
      </c>
      <c r="AT70" s="35">
        <v>-5.4999999999999997E-3</v>
      </c>
      <c r="AU70" s="35">
        <v>-6.1999999999999998E-3</v>
      </c>
      <c r="AV70" s="35">
        <v>-6.1999999999999998E-3</v>
      </c>
      <c r="AW70" s="35">
        <v>-5.4999999999999997E-3</v>
      </c>
      <c r="AX70" s="35">
        <v>-4.0000000000000001E-3</v>
      </c>
      <c r="AY70" s="35">
        <v>-1.6999999999999999E-3</v>
      </c>
      <c r="AZ70" s="35">
        <v>1E-3</v>
      </c>
      <c r="BA70" s="35">
        <v>3.8999999999999998E-3</v>
      </c>
      <c r="BB70" s="35">
        <v>6.7999999999999996E-3</v>
      </c>
      <c r="BC70" s="35">
        <v>9.2999999999999992E-3</v>
      </c>
      <c r="BD70" s="35">
        <v>1.12E-2</v>
      </c>
      <c r="BE70" s="35">
        <v>1.23E-2</v>
      </c>
      <c r="BF70" s="35">
        <v>1.2800000000000001E-2</v>
      </c>
      <c r="BG70" s="35">
        <v>1.2500000000000001E-2</v>
      </c>
      <c r="BH70" s="35">
        <v>1.1599999999999999E-2</v>
      </c>
      <c r="BI70" s="35">
        <v>1.03E-2</v>
      </c>
      <c r="BJ70" s="35">
        <v>8.6999999999999994E-3</v>
      </c>
      <c r="BK70" s="35">
        <v>6.8999999999999999E-3</v>
      </c>
      <c r="BL70" s="35">
        <v>5.1999999999999998E-3</v>
      </c>
      <c r="BM70" s="35">
        <v>3.5000000000000001E-3</v>
      </c>
      <c r="BN70" s="35">
        <v>1.8E-3</v>
      </c>
      <c r="BO70" s="36">
        <v>1.9E-3</v>
      </c>
      <c r="BP70" s="36">
        <v>2.2000000000000001E-3</v>
      </c>
      <c r="BQ70" s="36">
        <v>2.7000000000000001E-3</v>
      </c>
      <c r="BR70" s="36">
        <v>3.3E-3</v>
      </c>
      <c r="BS70" s="36">
        <v>4.1000000000000003E-3</v>
      </c>
      <c r="BT70" s="36">
        <v>4.8999999999999998E-3</v>
      </c>
      <c r="BU70" s="36">
        <v>5.7999999999999996E-3</v>
      </c>
      <c r="BV70" s="36">
        <v>6.6E-3</v>
      </c>
      <c r="BW70" s="36">
        <v>7.1999999999999998E-3</v>
      </c>
      <c r="BX70" s="36">
        <v>7.7000000000000002E-3</v>
      </c>
      <c r="BY70" s="36">
        <v>8.0999999999999996E-3</v>
      </c>
      <c r="BZ70" s="36">
        <v>8.5000000000000006E-3</v>
      </c>
      <c r="CA70" s="36">
        <v>8.8000000000000005E-3</v>
      </c>
      <c r="CB70" s="36">
        <v>8.9999999999999993E-3</v>
      </c>
      <c r="CC70" s="36">
        <v>9.1000000000000004E-3</v>
      </c>
      <c r="CD70" s="36">
        <v>9.1999999999999998E-3</v>
      </c>
      <c r="CE70" s="36">
        <v>9.2999999999999992E-3</v>
      </c>
      <c r="CF70" s="36">
        <v>9.4000000000000004E-3</v>
      </c>
      <c r="CG70" s="36">
        <v>9.4999999999999998E-3</v>
      </c>
      <c r="CH70" s="36">
        <v>9.5999999999999992E-3</v>
      </c>
    </row>
    <row r="71" spans="1:86">
      <c r="A71" s="30">
        <v>89</v>
      </c>
      <c r="B71" s="35">
        <v>-5.5999999999999999E-3</v>
      </c>
      <c r="C71" s="35">
        <v>-5.3E-3</v>
      </c>
      <c r="D71" s="35">
        <v>-5.0000000000000001E-3</v>
      </c>
      <c r="E71" s="35">
        <v>-4.5999999999999999E-3</v>
      </c>
      <c r="F71" s="35">
        <v>-4.1000000000000003E-3</v>
      </c>
      <c r="G71" s="35">
        <v>-3.5000000000000001E-3</v>
      </c>
      <c r="H71" s="35">
        <v>-2.8E-3</v>
      </c>
      <c r="I71" s="35">
        <v>-1.8E-3</v>
      </c>
      <c r="J71" s="35">
        <v>-5.0000000000000001E-4</v>
      </c>
      <c r="K71" s="35">
        <v>1E-3</v>
      </c>
      <c r="L71" s="35">
        <v>2.8E-3</v>
      </c>
      <c r="M71" s="35">
        <v>4.7999999999999996E-3</v>
      </c>
      <c r="N71" s="35">
        <v>7.0000000000000001E-3</v>
      </c>
      <c r="O71" s="35">
        <v>9.4000000000000004E-3</v>
      </c>
      <c r="P71" s="35">
        <v>1.1900000000000001E-2</v>
      </c>
      <c r="Q71" s="35">
        <v>1.43E-2</v>
      </c>
      <c r="R71" s="35">
        <v>1.6500000000000001E-2</v>
      </c>
      <c r="S71" s="35">
        <v>1.84E-2</v>
      </c>
      <c r="T71" s="35">
        <v>0.02</v>
      </c>
      <c r="U71" s="35">
        <v>2.12E-2</v>
      </c>
      <c r="V71" s="35">
        <v>2.1999999999999999E-2</v>
      </c>
      <c r="W71" s="35">
        <v>2.24E-2</v>
      </c>
      <c r="X71" s="35">
        <v>2.24E-2</v>
      </c>
      <c r="Y71" s="35">
        <v>2.2100000000000002E-2</v>
      </c>
      <c r="Z71" s="35">
        <v>2.1299999999999999E-2</v>
      </c>
      <c r="AA71" s="35">
        <v>2.0199999999999999E-2</v>
      </c>
      <c r="AB71" s="35">
        <v>1.8800000000000001E-2</v>
      </c>
      <c r="AC71" s="35">
        <v>1.72E-2</v>
      </c>
      <c r="AD71" s="35">
        <v>1.54E-2</v>
      </c>
      <c r="AE71" s="35">
        <v>1.3599999999999999E-2</v>
      </c>
      <c r="AF71" s="35">
        <v>1.18E-2</v>
      </c>
      <c r="AG71" s="35">
        <v>1.0200000000000001E-2</v>
      </c>
      <c r="AH71" s="35">
        <v>8.8000000000000005E-3</v>
      </c>
      <c r="AI71" s="35">
        <v>7.6E-3</v>
      </c>
      <c r="AJ71" s="35">
        <v>6.6E-3</v>
      </c>
      <c r="AK71" s="35">
        <v>5.7999999999999996E-3</v>
      </c>
      <c r="AL71" s="35">
        <v>5.1000000000000004E-3</v>
      </c>
      <c r="AM71" s="35">
        <v>4.4000000000000003E-3</v>
      </c>
      <c r="AN71" s="35">
        <v>3.3999999999999998E-3</v>
      </c>
      <c r="AO71" s="35">
        <v>2.2000000000000001E-3</v>
      </c>
      <c r="AP71" s="35">
        <v>5.9999999999999995E-4</v>
      </c>
      <c r="AQ71" s="35">
        <v>-1.1999999999999999E-3</v>
      </c>
      <c r="AR71" s="35">
        <v>-3.0999999999999999E-3</v>
      </c>
      <c r="AS71" s="35">
        <v>-4.7000000000000002E-3</v>
      </c>
      <c r="AT71" s="35">
        <v>-5.8999999999999999E-3</v>
      </c>
      <c r="AU71" s="35">
        <v>-6.6E-3</v>
      </c>
      <c r="AV71" s="35">
        <v>-6.7000000000000002E-3</v>
      </c>
      <c r="AW71" s="35">
        <v>-6.0000000000000001E-3</v>
      </c>
      <c r="AX71" s="35">
        <v>-4.4999999999999997E-3</v>
      </c>
      <c r="AY71" s="35">
        <v>-2.3E-3</v>
      </c>
      <c r="AZ71" s="35">
        <v>2.9999999999999997E-4</v>
      </c>
      <c r="BA71" s="35">
        <v>3.0999999999999999E-3</v>
      </c>
      <c r="BB71" s="35">
        <v>5.8999999999999999E-3</v>
      </c>
      <c r="BC71" s="35">
        <v>8.3000000000000001E-3</v>
      </c>
      <c r="BD71" s="35">
        <v>1.0200000000000001E-2</v>
      </c>
      <c r="BE71" s="35">
        <v>1.15E-2</v>
      </c>
      <c r="BF71" s="35">
        <v>1.2E-2</v>
      </c>
      <c r="BG71" s="35">
        <v>1.1900000000000001E-2</v>
      </c>
      <c r="BH71" s="35">
        <v>1.12E-2</v>
      </c>
      <c r="BI71" s="35">
        <v>0.01</v>
      </c>
      <c r="BJ71" s="35">
        <v>8.5000000000000006E-3</v>
      </c>
      <c r="BK71" s="35">
        <v>6.8999999999999999E-3</v>
      </c>
      <c r="BL71" s="35">
        <v>5.3E-3</v>
      </c>
      <c r="BM71" s="35">
        <v>3.5999999999999999E-3</v>
      </c>
      <c r="BN71" s="35">
        <v>1.9E-3</v>
      </c>
      <c r="BO71" s="36">
        <v>2E-3</v>
      </c>
      <c r="BP71" s="36">
        <v>2.2000000000000001E-3</v>
      </c>
      <c r="BQ71" s="36">
        <v>2.7000000000000001E-3</v>
      </c>
      <c r="BR71" s="36">
        <v>3.3E-3</v>
      </c>
      <c r="BS71" s="36">
        <v>4.0000000000000001E-3</v>
      </c>
      <c r="BT71" s="36">
        <v>4.7000000000000002E-3</v>
      </c>
      <c r="BU71" s="36">
        <v>5.4999999999999997E-3</v>
      </c>
      <c r="BV71" s="36">
        <v>6.3E-3</v>
      </c>
      <c r="BW71" s="36">
        <v>6.8999999999999999E-3</v>
      </c>
      <c r="BX71" s="36">
        <v>7.4000000000000003E-3</v>
      </c>
      <c r="BY71" s="36">
        <v>7.7999999999999996E-3</v>
      </c>
      <c r="BZ71" s="36">
        <v>8.0999999999999996E-3</v>
      </c>
      <c r="CA71" s="36">
        <v>8.5000000000000006E-3</v>
      </c>
      <c r="CB71" s="36">
        <v>8.8000000000000005E-3</v>
      </c>
      <c r="CC71" s="36">
        <v>8.8999999999999999E-3</v>
      </c>
      <c r="CD71" s="36">
        <v>9.1000000000000004E-3</v>
      </c>
      <c r="CE71" s="36">
        <v>9.1999999999999998E-3</v>
      </c>
      <c r="CF71" s="36">
        <v>9.1999999999999998E-3</v>
      </c>
      <c r="CG71" s="36">
        <v>9.2999999999999992E-3</v>
      </c>
      <c r="CH71" s="36">
        <v>9.4000000000000004E-3</v>
      </c>
    </row>
    <row r="72" spans="1:86">
      <c r="A72" s="30">
        <v>90</v>
      </c>
      <c r="B72" s="35">
        <v>-7.6E-3</v>
      </c>
      <c r="C72" s="35">
        <v>-7.0000000000000001E-3</v>
      </c>
      <c r="D72" s="35">
        <v>-6.4000000000000003E-3</v>
      </c>
      <c r="E72" s="35">
        <v>-5.7999999999999996E-3</v>
      </c>
      <c r="F72" s="35">
        <v>-5.1000000000000004E-3</v>
      </c>
      <c r="G72" s="35">
        <v>-4.3E-3</v>
      </c>
      <c r="H72" s="35">
        <v>-3.3999999999999998E-3</v>
      </c>
      <c r="I72" s="35">
        <v>-2.2000000000000001E-3</v>
      </c>
      <c r="J72" s="35">
        <v>-8.0000000000000004E-4</v>
      </c>
      <c r="K72" s="35">
        <v>8.0000000000000004E-4</v>
      </c>
      <c r="L72" s="35">
        <v>2.7000000000000001E-3</v>
      </c>
      <c r="M72" s="35">
        <v>4.7999999999999996E-3</v>
      </c>
      <c r="N72" s="35">
        <v>7.0000000000000001E-3</v>
      </c>
      <c r="O72" s="35">
        <v>9.4000000000000004E-3</v>
      </c>
      <c r="P72" s="35">
        <v>1.18E-2</v>
      </c>
      <c r="Q72" s="35">
        <v>1.4200000000000001E-2</v>
      </c>
      <c r="R72" s="35">
        <v>1.6299999999999999E-2</v>
      </c>
      <c r="S72" s="35">
        <v>1.8100000000000002E-2</v>
      </c>
      <c r="T72" s="35">
        <v>1.9599999999999999E-2</v>
      </c>
      <c r="U72" s="35">
        <v>2.07E-2</v>
      </c>
      <c r="V72" s="35">
        <v>2.1399999999999999E-2</v>
      </c>
      <c r="W72" s="35">
        <v>2.1700000000000001E-2</v>
      </c>
      <c r="X72" s="35">
        <v>2.1700000000000001E-2</v>
      </c>
      <c r="Y72" s="35">
        <v>2.12E-2</v>
      </c>
      <c r="Z72" s="35">
        <v>2.0400000000000001E-2</v>
      </c>
      <c r="AA72" s="35">
        <v>1.9300000000000001E-2</v>
      </c>
      <c r="AB72" s="35">
        <v>1.7899999999999999E-2</v>
      </c>
      <c r="AC72" s="35">
        <v>1.6299999999999999E-2</v>
      </c>
      <c r="AD72" s="35">
        <v>1.46E-2</v>
      </c>
      <c r="AE72" s="35">
        <v>1.29E-2</v>
      </c>
      <c r="AF72" s="35">
        <v>1.1299999999999999E-2</v>
      </c>
      <c r="AG72" s="35">
        <v>9.7000000000000003E-3</v>
      </c>
      <c r="AH72" s="35">
        <v>8.3000000000000001E-3</v>
      </c>
      <c r="AI72" s="35">
        <v>7.1000000000000004E-3</v>
      </c>
      <c r="AJ72" s="35">
        <v>6.1000000000000004E-3</v>
      </c>
      <c r="AK72" s="35">
        <v>5.3E-3</v>
      </c>
      <c r="AL72" s="35">
        <v>4.4999999999999997E-3</v>
      </c>
      <c r="AM72" s="35">
        <v>3.7000000000000002E-3</v>
      </c>
      <c r="AN72" s="35">
        <v>2.7000000000000001E-3</v>
      </c>
      <c r="AO72" s="35">
        <v>1.4E-3</v>
      </c>
      <c r="AP72" s="35">
        <v>-1E-4</v>
      </c>
      <c r="AQ72" s="35">
        <v>-1.9E-3</v>
      </c>
      <c r="AR72" s="35">
        <v>-3.5999999999999999E-3</v>
      </c>
      <c r="AS72" s="35">
        <v>-5.1999999999999998E-3</v>
      </c>
      <c r="AT72" s="35">
        <v>-6.4000000000000003E-3</v>
      </c>
      <c r="AU72" s="35">
        <v>-7.0000000000000001E-3</v>
      </c>
      <c r="AV72" s="35">
        <v>-7.0000000000000001E-3</v>
      </c>
      <c r="AW72" s="35">
        <v>-6.4000000000000003E-3</v>
      </c>
      <c r="AX72" s="35">
        <v>-5.0000000000000001E-3</v>
      </c>
      <c r="AY72" s="35">
        <v>-2.8999999999999998E-3</v>
      </c>
      <c r="AZ72" s="35">
        <v>-4.0000000000000002E-4</v>
      </c>
      <c r="BA72" s="35">
        <v>2.3E-3</v>
      </c>
      <c r="BB72" s="35">
        <v>5.0000000000000001E-3</v>
      </c>
      <c r="BC72" s="35">
        <v>7.4000000000000003E-3</v>
      </c>
      <c r="BD72" s="35">
        <v>9.2999999999999992E-3</v>
      </c>
      <c r="BE72" s="35">
        <v>1.06E-2</v>
      </c>
      <c r="BF72" s="35">
        <v>1.12E-2</v>
      </c>
      <c r="BG72" s="35">
        <v>1.12E-2</v>
      </c>
      <c r="BH72" s="35">
        <v>1.0699999999999999E-2</v>
      </c>
      <c r="BI72" s="35">
        <v>9.7000000000000003E-3</v>
      </c>
      <c r="BJ72" s="35">
        <v>8.3999999999999995E-3</v>
      </c>
      <c r="BK72" s="35">
        <v>6.8999999999999999E-3</v>
      </c>
      <c r="BL72" s="35">
        <v>5.3E-3</v>
      </c>
      <c r="BM72" s="35">
        <v>3.7000000000000002E-3</v>
      </c>
      <c r="BN72" s="35">
        <v>2E-3</v>
      </c>
      <c r="BO72" s="36">
        <v>2.0999999999999999E-3</v>
      </c>
      <c r="BP72" s="36">
        <v>2.3E-3</v>
      </c>
      <c r="BQ72" s="36">
        <v>2.7000000000000001E-3</v>
      </c>
      <c r="BR72" s="36">
        <v>3.3E-3</v>
      </c>
      <c r="BS72" s="36">
        <v>3.8999999999999998E-3</v>
      </c>
      <c r="BT72" s="36">
        <v>4.5999999999999999E-3</v>
      </c>
      <c r="BU72" s="36">
        <v>5.3E-3</v>
      </c>
      <c r="BV72" s="36">
        <v>6.0000000000000001E-3</v>
      </c>
      <c r="BW72" s="36">
        <v>6.6E-3</v>
      </c>
      <c r="BX72" s="36">
        <v>7.0000000000000001E-3</v>
      </c>
      <c r="BY72" s="36">
        <v>7.4000000000000003E-3</v>
      </c>
      <c r="BZ72" s="36">
        <v>7.7999999999999996E-3</v>
      </c>
      <c r="CA72" s="36">
        <v>8.0999999999999996E-3</v>
      </c>
      <c r="CB72" s="36">
        <v>8.3999999999999995E-3</v>
      </c>
      <c r="CC72" s="36">
        <v>8.6999999999999994E-3</v>
      </c>
      <c r="CD72" s="36">
        <v>8.8999999999999999E-3</v>
      </c>
      <c r="CE72" s="36">
        <v>8.9999999999999993E-3</v>
      </c>
      <c r="CF72" s="36">
        <v>9.1000000000000004E-3</v>
      </c>
      <c r="CG72" s="36">
        <v>9.1999999999999998E-3</v>
      </c>
      <c r="CH72" s="36">
        <v>9.2999999999999992E-3</v>
      </c>
    </row>
    <row r="73" spans="1:86">
      <c r="A73" s="30">
        <v>91</v>
      </c>
      <c r="B73" s="35">
        <v>-9.4999999999999998E-3</v>
      </c>
      <c r="C73" s="35">
        <v>-8.6E-3</v>
      </c>
      <c r="D73" s="35">
        <v>-7.7999999999999996E-3</v>
      </c>
      <c r="E73" s="35">
        <v>-6.8999999999999999E-3</v>
      </c>
      <c r="F73" s="35">
        <v>-6.0000000000000001E-3</v>
      </c>
      <c r="G73" s="35">
        <v>-4.8999999999999998E-3</v>
      </c>
      <c r="H73" s="35">
        <v>-3.8E-3</v>
      </c>
      <c r="I73" s="35">
        <v>-2.3999999999999998E-3</v>
      </c>
      <c r="J73" s="35">
        <v>-8.9999999999999998E-4</v>
      </c>
      <c r="K73" s="35">
        <v>8.0000000000000004E-4</v>
      </c>
      <c r="L73" s="35">
        <v>2.7000000000000001E-3</v>
      </c>
      <c r="M73" s="35">
        <v>4.7999999999999996E-3</v>
      </c>
      <c r="N73" s="35">
        <v>7.1000000000000004E-3</v>
      </c>
      <c r="O73" s="35">
        <v>9.4999999999999998E-3</v>
      </c>
      <c r="P73" s="35">
        <v>1.18E-2</v>
      </c>
      <c r="Q73" s="35">
        <v>1.4E-2</v>
      </c>
      <c r="R73" s="35">
        <v>1.61E-2</v>
      </c>
      <c r="S73" s="35">
        <v>1.78E-2</v>
      </c>
      <c r="T73" s="35">
        <v>1.9199999999999998E-2</v>
      </c>
      <c r="U73" s="35">
        <v>2.0199999999999999E-2</v>
      </c>
      <c r="V73" s="35">
        <v>2.0799999999999999E-2</v>
      </c>
      <c r="W73" s="35">
        <v>2.1000000000000001E-2</v>
      </c>
      <c r="X73" s="35">
        <v>2.0799999999999999E-2</v>
      </c>
      <c r="Y73" s="35">
        <v>2.0299999999999999E-2</v>
      </c>
      <c r="Z73" s="35">
        <v>1.9400000000000001E-2</v>
      </c>
      <c r="AA73" s="35">
        <v>1.83E-2</v>
      </c>
      <c r="AB73" s="35">
        <v>1.6899999999999998E-2</v>
      </c>
      <c r="AC73" s="35">
        <v>1.54E-2</v>
      </c>
      <c r="AD73" s="35">
        <v>1.38E-2</v>
      </c>
      <c r="AE73" s="35">
        <v>1.2200000000000001E-2</v>
      </c>
      <c r="AF73" s="35">
        <v>1.06E-2</v>
      </c>
      <c r="AG73" s="35">
        <v>9.1000000000000004E-3</v>
      </c>
      <c r="AH73" s="35">
        <v>7.7999999999999996E-3</v>
      </c>
      <c r="AI73" s="35">
        <v>6.6E-3</v>
      </c>
      <c r="AJ73" s="35">
        <v>5.4999999999999997E-3</v>
      </c>
      <c r="AK73" s="35">
        <v>4.5999999999999999E-3</v>
      </c>
      <c r="AL73" s="35">
        <v>3.8E-3</v>
      </c>
      <c r="AM73" s="35">
        <v>2.8999999999999998E-3</v>
      </c>
      <c r="AN73" s="35">
        <v>1.8E-3</v>
      </c>
      <c r="AO73" s="35">
        <v>5.9999999999999995E-4</v>
      </c>
      <c r="AP73" s="35">
        <v>-8.9999999999999998E-4</v>
      </c>
      <c r="AQ73" s="35">
        <v>-2.5000000000000001E-3</v>
      </c>
      <c r="AR73" s="35">
        <v>-4.1999999999999997E-3</v>
      </c>
      <c r="AS73" s="35">
        <v>-5.5999999999999999E-3</v>
      </c>
      <c r="AT73" s="35">
        <v>-6.7000000000000002E-3</v>
      </c>
      <c r="AU73" s="35">
        <v>-7.3000000000000001E-3</v>
      </c>
      <c r="AV73" s="35">
        <v>-7.3000000000000001E-3</v>
      </c>
      <c r="AW73" s="35">
        <v>-6.7000000000000002E-3</v>
      </c>
      <c r="AX73" s="35">
        <v>-5.4000000000000003E-3</v>
      </c>
      <c r="AY73" s="35">
        <v>-3.3999999999999998E-3</v>
      </c>
      <c r="AZ73" s="35">
        <v>-1.1000000000000001E-3</v>
      </c>
      <c r="BA73" s="35">
        <v>1.5E-3</v>
      </c>
      <c r="BB73" s="35">
        <v>4.0000000000000001E-3</v>
      </c>
      <c r="BC73" s="35">
        <v>6.4000000000000003E-3</v>
      </c>
      <c r="BD73" s="35">
        <v>8.2000000000000007E-3</v>
      </c>
      <c r="BE73" s="35">
        <v>9.5999999999999992E-3</v>
      </c>
      <c r="BF73" s="35">
        <v>1.04E-2</v>
      </c>
      <c r="BG73" s="35">
        <v>1.0500000000000001E-2</v>
      </c>
      <c r="BH73" s="35">
        <v>1.01E-2</v>
      </c>
      <c r="BI73" s="35">
        <v>9.2999999999999992E-3</v>
      </c>
      <c r="BJ73" s="35">
        <v>8.0999999999999996E-3</v>
      </c>
      <c r="BK73" s="35">
        <v>6.7999999999999996E-3</v>
      </c>
      <c r="BL73" s="35">
        <v>5.3E-3</v>
      </c>
      <c r="BM73" s="35">
        <v>3.8E-3</v>
      </c>
      <c r="BN73" s="35">
        <v>2.2000000000000001E-3</v>
      </c>
      <c r="BO73" s="36">
        <v>2.2000000000000001E-3</v>
      </c>
      <c r="BP73" s="36">
        <v>2.3999999999999998E-3</v>
      </c>
      <c r="BQ73" s="36">
        <v>2.8E-3</v>
      </c>
      <c r="BR73" s="36">
        <v>3.3E-3</v>
      </c>
      <c r="BS73" s="36">
        <v>3.8999999999999998E-3</v>
      </c>
      <c r="BT73" s="36">
        <v>4.4999999999999997E-3</v>
      </c>
      <c r="BU73" s="36">
        <v>5.1000000000000004E-3</v>
      </c>
      <c r="BV73" s="36">
        <v>5.7999999999999996E-3</v>
      </c>
      <c r="BW73" s="36">
        <v>6.3E-3</v>
      </c>
      <c r="BX73" s="36">
        <v>6.7000000000000002E-3</v>
      </c>
      <c r="BY73" s="36">
        <v>7.1000000000000004E-3</v>
      </c>
      <c r="BZ73" s="36">
        <v>7.4000000000000003E-3</v>
      </c>
      <c r="CA73" s="36">
        <v>7.7999999999999996E-3</v>
      </c>
      <c r="CB73" s="36">
        <v>8.0999999999999996E-3</v>
      </c>
      <c r="CC73" s="36">
        <v>8.3999999999999995E-3</v>
      </c>
      <c r="CD73" s="36">
        <v>8.6999999999999994E-3</v>
      </c>
      <c r="CE73" s="36">
        <v>8.8000000000000005E-3</v>
      </c>
      <c r="CF73" s="36">
        <v>8.8999999999999999E-3</v>
      </c>
      <c r="CG73" s="36">
        <v>8.9999999999999993E-3</v>
      </c>
      <c r="CH73" s="36">
        <v>9.1000000000000004E-3</v>
      </c>
    </row>
    <row r="74" spans="1:86">
      <c r="A74" s="30">
        <v>92</v>
      </c>
      <c r="B74" s="35">
        <v>-1.1299999999999999E-2</v>
      </c>
      <c r="C74" s="35">
        <v>-1.0200000000000001E-2</v>
      </c>
      <c r="D74" s="35">
        <v>-8.9999999999999993E-3</v>
      </c>
      <c r="E74" s="35">
        <v>-7.9000000000000008E-3</v>
      </c>
      <c r="F74" s="35">
        <v>-6.7000000000000002E-3</v>
      </c>
      <c r="G74" s="35">
        <v>-5.4000000000000003E-3</v>
      </c>
      <c r="H74" s="35">
        <v>-4.0000000000000001E-3</v>
      </c>
      <c r="I74" s="35">
        <v>-2.5000000000000001E-3</v>
      </c>
      <c r="J74" s="35">
        <v>-8.0000000000000004E-4</v>
      </c>
      <c r="K74" s="35">
        <v>1E-3</v>
      </c>
      <c r="L74" s="35">
        <v>3.0000000000000001E-3</v>
      </c>
      <c r="M74" s="35">
        <v>5.1000000000000004E-3</v>
      </c>
      <c r="N74" s="35">
        <v>7.3000000000000001E-3</v>
      </c>
      <c r="O74" s="35">
        <v>9.5999999999999992E-3</v>
      </c>
      <c r="P74" s="35">
        <v>1.18E-2</v>
      </c>
      <c r="Q74" s="35">
        <v>1.3899999999999999E-2</v>
      </c>
      <c r="R74" s="35">
        <v>1.5800000000000002E-2</v>
      </c>
      <c r="S74" s="35">
        <v>1.7399999999999999E-2</v>
      </c>
      <c r="T74" s="35">
        <v>1.8700000000000001E-2</v>
      </c>
      <c r="U74" s="35">
        <v>1.95E-2</v>
      </c>
      <c r="V74" s="35">
        <v>0.02</v>
      </c>
      <c r="W74" s="35">
        <v>2.01E-2</v>
      </c>
      <c r="X74" s="35">
        <v>1.9900000000000001E-2</v>
      </c>
      <c r="Y74" s="35">
        <v>1.9300000000000001E-2</v>
      </c>
      <c r="Z74" s="35">
        <v>1.84E-2</v>
      </c>
      <c r="AA74" s="35">
        <v>1.7299999999999999E-2</v>
      </c>
      <c r="AB74" s="35">
        <v>1.5900000000000001E-2</v>
      </c>
      <c r="AC74" s="35">
        <v>1.4500000000000001E-2</v>
      </c>
      <c r="AD74" s="35">
        <v>1.2999999999999999E-2</v>
      </c>
      <c r="AE74" s="35">
        <v>1.14E-2</v>
      </c>
      <c r="AF74" s="35">
        <v>9.9000000000000008E-3</v>
      </c>
      <c r="AG74" s="35">
        <v>8.3999999999999995E-3</v>
      </c>
      <c r="AH74" s="35">
        <v>7.1000000000000004E-3</v>
      </c>
      <c r="AI74" s="35">
        <v>5.8999999999999999E-3</v>
      </c>
      <c r="AJ74" s="35">
        <v>4.7999999999999996E-3</v>
      </c>
      <c r="AK74" s="35">
        <v>3.8999999999999998E-3</v>
      </c>
      <c r="AL74" s="35">
        <v>3.0000000000000001E-3</v>
      </c>
      <c r="AM74" s="35">
        <v>2E-3</v>
      </c>
      <c r="AN74" s="35">
        <v>1E-3</v>
      </c>
      <c r="AO74" s="35">
        <v>-2.0000000000000001E-4</v>
      </c>
      <c r="AP74" s="35">
        <v>-1.6999999999999999E-3</v>
      </c>
      <c r="AQ74" s="35">
        <v>-3.2000000000000002E-3</v>
      </c>
      <c r="AR74" s="35">
        <v>-4.7000000000000002E-3</v>
      </c>
      <c r="AS74" s="35">
        <v>-6.0000000000000001E-3</v>
      </c>
      <c r="AT74" s="35">
        <v>-7.0000000000000001E-3</v>
      </c>
      <c r="AU74" s="35">
        <v>-7.6E-3</v>
      </c>
      <c r="AV74" s="35">
        <v>-7.6E-3</v>
      </c>
      <c r="AW74" s="35">
        <v>-6.8999999999999999E-3</v>
      </c>
      <c r="AX74" s="35">
        <v>-5.7000000000000002E-3</v>
      </c>
      <c r="AY74" s="35">
        <v>-3.8999999999999998E-3</v>
      </c>
      <c r="AZ74" s="35">
        <v>-1.6999999999999999E-3</v>
      </c>
      <c r="BA74" s="35">
        <v>6.9999999999999999E-4</v>
      </c>
      <c r="BB74" s="35">
        <v>3.0999999999999999E-3</v>
      </c>
      <c r="BC74" s="35">
        <v>5.3E-3</v>
      </c>
      <c r="BD74" s="35">
        <v>7.1999999999999998E-3</v>
      </c>
      <c r="BE74" s="35">
        <v>8.6E-3</v>
      </c>
      <c r="BF74" s="35">
        <v>9.4000000000000004E-3</v>
      </c>
      <c r="BG74" s="35">
        <v>9.7000000000000003E-3</v>
      </c>
      <c r="BH74" s="35">
        <v>9.4999999999999998E-3</v>
      </c>
      <c r="BI74" s="35">
        <v>8.8000000000000005E-3</v>
      </c>
      <c r="BJ74" s="35">
        <v>7.9000000000000008E-3</v>
      </c>
      <c r="BK74" s="35">
        <v>6.7000000000000002E-3</v>
      </c>
      <c r="BL74" s="35">
        <v>5.3E-3</v>
      </c>
      <c r="BM74" s="35">
        <v>3.8999999999999998E-3</v>
      </c>
      <c r="BN74" s="35">
        <v>2.5000000000000001E-3</v>
      </c>
      <c r="BO74" s="36">
        <v>2.3999999999999998E-3</v>
      </c>
      <c r="BP74" s="36">
        <v>2.5999999999999999E-3</v>
      </c>
      <c r="BQ74" s="36">
        <v>2.8999999999999998E-3</v>
      </c>
      <c r="BR74" s="36">
        <v>3.3E-3</v>
      </c>
      <c r="BS74" s="36">
        <v>3.8999999999999998E-3</v>
      </c>
      <c r="BT74" s="36">
        <v>4.4000000000000003E-3</v>
      </c>
      <c r="BU74" s="36">
        <v>5.0000000000000001E-3</v>
      </c>
      <c r="BV74" s="36">
        <v>5.5999999999999999E-3</v>
      </c>
      <c r="BW74" s="36">
        <v>6.1000000000000004E-3</v>
      </c>
      <c r="BX74" s="36">
        <v>6.4999999999999997E-3</v>
      </c>
      <c r="BY74" s="36">
        <v>6.7999999999999996E-3</v>
      </c>
      <c r="BZ74" s="36">
        <v>7.1000000000000004E-3</v>
      </c>
      <c r="CA74" s="36">
        <v>7.4999999999999997E-3</v>
      </c>
      <c r="CB74" s="36">
        <v>7.7999999999999996E-3</v>
      </c>
      <c r="CC74" s="36">
        <v>8.0999999999999996E-3</v>
      </c>
      <c r="CD74" s="36">
        <v>8.3999999999999995E-3</v>
      </c>
      <c r="CE74" s="36">
        <v>8.6999999999999994E-3</v>
      </c>
      <c r="CF74" s="36">
        <v>8.8000000000000005E-3</v>
      </c>
      <c r="CG74" s="36">
        <v>8.8999999999999999E-3</v>
      </c>
      <c r="CH74" s="36">
        <v>8.9999999999999993E-3</v>
      </c>
    </row>
    <row r="75" spans="1:86">
      <c r="A75" s="30">
        <v>93</v>
      </c>
      <c r="B75" s="35">
        <v>-1.2999999999999999E-2</v>
      </c>
      <c r="C75" s="35">
        <v>-1.15E-2</v>
      </c>
      <c r="D75" s="35">
        <v>-1.01E-2</v>
      </c>
      <c r="E75" s="35">
        <v>-8.6999999999999994E-3</v>
      </c>
      <c r="F75" s="35">
        <v>-7.1999999999999998E-3</v>
      </c>
      <c r="G75" s="35">
        <v>-5.7000000000000002E-3</v>
      </c>
      <c r="H75" s="35">
        <v>-4.1000000000000003E-3</v>
      </c>
      <c r="I75" s="35">
        <v>-2.3999999999999998E-3</v>
      </c>
      <c r="J75" s="35">
        <v>-5.9999999999999995E-4</v>
      </c>
      <c r="K75" s="35">
        <v>1.2999999999999999E-3</v>
      </c>
      <c r="L75" s="35">
        <v>3.3E-3</v>
      </c>
      <c r="M75" s="35">
        <v>5.4000000000000003E-3</v>
      </c>
      <c r="N75" s="35">
        <v>7.6E-3</v>
      </c>
      <c r="O75" s="35">
        <v>9.7000000000000003E-3</v>
      </c>
      <c r="P75" s="35">
        <v>1.18E-2</v>
      </c>
      <c r="Q75" s="35">
        <v>1.38E-2</v>
      </c>
      <c r="R75" s="35">
        <v>1.55E-2</v>
      </c>
      <c r="S75" s="35">
        <v>1.6899999999999998E-2</v>
      </c>
      <c r="T75" s="35">
        <v>1.7999999999999999E-2</v>
      </c>
      <c r="U75" s="35">
        <v>1.8800000000000001E-2</v>
      </c>
      <c r="V75" s="35">
        <v>1.9099999999999999E-2</v>
      </c>
      <c r="W75" s="35">
        <v>1.9099999999999999E-2</v>
      </c>
      <c r="X75" s="35">
        <v>1.8800000000000001E-2</v>
      </c>
      <c r="Y75" s="35">
        <v>1.8200000000000001E-2</v>
      </c>
      <c r="Z75" s="35">
        <v>1.7299999999999999E-2</v>
      </c>
      <c r="AA75" s="35">
        <v>1.6199999999999999E-2</v>
      </c>
      <c r="AB75" s="35">
        <v>1.49E-2</v>
      </c>
      <c r="AC75" s="35">
        <v>1.35E-2</v>
      </c>
      <c r="AD75" s="35">
        <v>1.2E-2</v>
      </c>
      <c r="AE75" s="35">
        <v>1.06E-2</v>
      </c>
      <c r="AF75" s="35">
        <v>9.1000000000000004E-3</v>
      </c>
      <c r="AG75" s="35">
        <v>7.7000000000000002E-3</v>
      </c>
      <c r="AH75" s="35">
        <v>6.3E-3</v>
      </c>
      <c r="AI75" s="35">
        <v>5.1000000000000004E-3</v>
      </c>
      <c r="AJ75" s="35">
        <v>4.0000000000000001E-3</v>
      </c>
      <c r="AK75" s="35">
        <v>3.0000000000000001E-3</v>
      </c>
      <c r="AL75" s="35">
        <v>2.0999999999999999E-3</v>
      </c>
      <c r="AM75" s="35">
        <v>1.1000000000000001E-3</v>
      </c>
      <c r="AN75" s="35">
        <v>1E-4</v>
      </c>
      <c r="AO75" s="35">
        <v>-1.1000000000000001E-3</v>
      </c>
      <c r="AP75" s="35">
        <v>-2.3999999999999998E-3</v>
      </c>
      <c r="AQ75" s="35">
        <v>-3.8E-3</v>
      </c>
      <c r="AR75" s="35">
        <v>-5.1999999999999998E-3</v>
      </c>
      <c r="AS75" s="35">
        <v>-6.4000000000000003E-3</v>
      </c>
      <c r="AT75" s="35">
        <v>-7.3000000000000001E-3</v>
      </c>
      <c r="AU75" s="35">
        <v>-7.7000000000000002E-3</v>
      </c>
      <c r="AV75" s="35">
        <v>-7.7000000000000002E-3</v>
      </c>
      <c r="AW75" s="35">
        <v>-7.1000000000000004E-3</v>
      </c>
      <c r="AX75" s="35">
        <v>-5.8999999999999999E-3</v>
      </c>
      <c r="AY75" s="35">
        <v>-4.3E-3</v>
      </c>
      <c r="AZ75" s="35">
        <v>-2.3E-3</v>
      </c>
      <c r="BA75" s="35">
        <v>0</v>
      </c>
      <c r="BB75" s="35">
        <v>2.2000000000000001E-3</v>
      </c>
      <c r="BC75" s="35">
        <v>4.3E-3</v>
      </c>
      <c r="BD75" s="35">
        <v>6.1000000000000004E-3</v>
      </c>
      <c r="BE75" s="35">
        <v>7.4999999999999997E-3</v>
      </c>
      <c r="BF75" s="35">
        <v>8.3999999999999995E-3</v>
      </c>
      <c r="BG75" s="35">
        <v>8.8999999999999999E-3</v>
      </c>
      <c r="BH75" s="35">
        <v>8.8000000000000005E-3</v>
      </c>
      <c r="BI75" s="35">
        <v>8.3000000000000001E-3</v>
      </c>
      <c r="BJ75" s="35">
        <v>7.4999999999999997E-3</v>
      </c>
      <c r="BK75" s="35">
        <v>6.4999999999999997E-3</v>
      </c>
      <c r="BL75" s="35">
        <v>5.3E-3</v>
      </c>
      <c r="BM75" s="35">
        <v>4.1000000000000003E-3</v>
      </c>
      <c r="BN75" s="35">
        <v>2.8E-3</v>
      </c>
      <c r="BO75" s="36">
        <v>2.7000000000000001E-3</v>
      </c>
      <c r="BP75" s="36">
        <v>2.8E-3</v>
      </c>
      <c r="BQ75" s="36">
        <v>3.0999999999999999E-3</v>
      </c>
      <c r="BR75" s="36">
        <v>3.3999999999999998E-3</v>
      </c>
      <c r="BS75" s="36">
        <v>3.8999999999999998E-3</v>
      </c>
      <c r="BT75" s="36">
        <v>4.4000000000000003E-3</v>
      </c>
      <c r="BU75" s="36">
        <v>4.8999999999999998E-3</v>
      </c>
      <c r="BV75" s="36">
        <v>5.4000000000000003E-3</v>
      </c>
      <c r="BW75" s="36">
        <v>5.8999999999999999E-3</v>
      </c>
      <c r="BX75" s="36">
        <v>6.1999999999999998E-3</v>
      </c>
      <c r="BY75" s="36">
        <v>6.4999999999999997E-3</v>
      </c>
      <c r="BZ75" s="36">
        <v>6.7999999999999996E-3</v>
      </c>
      <c r="CA75" s="36">
        <v>7.1999999999999998E-3</v>
      </c>
      <c r="CB75" s="36">
        <v>7.4999999999999997E-3</v>
      </c>
      <c r="CC75" s="36">
        <v>7.7999999999999996E-3</v>
      </c>
      <c r="CD75" s="36">
        <v>8.0999999999999996E-3</v>
      </c>
      <c r="CE75" s="36">
        <v>8.3999999999999995E-3</v>
      </c>
      <c r="CF75" s="36">
        <v>8.6E-3</v>
      </c>
      <c r="CG75" s="36">
        <v>8.6999999999999994E-3</v>
      </c>
      <c r="CH75" s="36">
        <v>8.8000000000000005E-3</v>
      </c>
    </row>
    <row r="76" spans="1:86">
      <c r="A76" s="30">
        <v>94</v>
      </c>
      <c r="B76" s="35">
        <v>-1.4500000000000001E-2</v>
      </c>
      <c r="C76" s="35">
        <v>-1.2800000000000001E-2</v>
      </c>
      <c r="D76" s="35">
        <v>-1.11E-2</v>
      </c>
      <c r="E76" s="35">
        <v>-9.2999999999999992E-3</v>
      </c>
      <c r="F76" s="35">
        <v>-7.6E-3</v>
      </c>
      <c r="G76" s="35">
        <v>-5.7999999999999996E-3</v>
      </c>
      <c r="H76" s="35">
        <v>-4.0000000000000001E-3</v>
      </c>
      <c r="I76" s="35">
        <v>-2.0999999999999999E-3</v>
      </c>
      <c r="J76" s="35">
        <v>-1E-4</v>
      </c>
      <c r="K76" s="35">
        <v>1.8E-3</v>
      </c>
      <c r="L76" s="35">
        <v>3.8999999999999998E-3</v>
      </c>
      <c r="M76" s="35">
        <v>5.8999999999999999E-3</v>
      </c>
      <c r="N76" s="35">
        <v>8.0000000000000002E-3</v>
      </c>
      <c r="O76" s="35">
        <v>0.01</v>
      </c>
      <c r="P76" s="35">
        <v>1.1900000000000001E-2</v>
      </c>
      <c r="Q76" s="35">
        <v>1.3599999999999999E-2</v>
      </c>
      <c r="R76" s="35">
        <v>1.5100000000000001E-2</v>
      </c>
      <c r="S76" s="35">
        <v>1.6400000000000001E-2</v>
      </c>
      <c r="T76" s="35">
        <v>1.7299999999999999E-2</v>
      </c>
      <c r="U76" s="35">
        <v>1.7899999999999999E-2</v>
      </c>
      <c r="V76" s="35">
        <v>1.8100000000000002E-2</v>
      </c>
      <c r="W76" s="35">
        <v>1.8100000000000002E-2</v>
      </c>
      <c r="X76" s="35">
        <v>1.77E-2</v>
      </c>
      <c r="Y76" s="35">
        <v>1.7000000000000001E-2</v>
      </c>
      <c r="Z76" s="35">
        <v>1.61E-2</v>
      </c>
      <c r="AA76" s="35">
        <v>1.4999999999999999E-2</v>
      </c>
      <c r="AB76" s="35">
        <v>1.38E-2</v>
      </c>
      <c r="AC76" s="35">
        <v>1.2500000000000001E-2</v>
      </c>
      <c r="AD76" s="35">
        <v>1.11E-2</v>
      </c>
      <c r="AE76" s="35">
        <v>9.5999999999999992E-3</v>
      </c>
      <c r="AF76" s="35">
        <v>8.2000000000000007E-3</v>
      </c>
      <c r="AG76" s="35">
        <v>6.7999999999999996E-3</v>
      </c>
      <c r="AH76" s="35">
        <v>5.4999999999999997E-3</v>
      </c>
      <c r="AI76" s="35">
        <v>4.3E-3</v>
      </c>
      <c r="AJ76" s="35">
        <v>3.0999999999999999E-3</v>
      </c>
      <c r="AK76" s="35">
        <v>2.0999999999999999E-3</v>
      </c>
      <c r="AL76" s="35">
        <v>1.1000000000000001E-3</v>
      </c>
      <c r="AM76" s="35">
        <v>1E-4</v>
      </c>
      <c r="AN76" s="35">
        <v>-8.9999999999999998E-4</v>
      </c>
      <c r="AO76" s="35">
        <v>-2E-3</v>
      </c>
      <c r="AP76" s="35">
        <v>-3.2000000000000002E-3</v>
      </c>
      <c r="AQ76" s="35">
        <v>-4.4999999999999997E-3</v>
      </c>
      <c r="AR76" s="35">
        <v>-5.7000000000000002E-3</v>
      </c>
      <c r="AS76" s="35">
        <v>-6.7000000000000002E-3</v>
      </c>
      <c r="AT76" s="35">
        <v>-7.4000000000000003E-3</v>
      </c>
      <c r="AU76" s="35">
        <v>-7.7999999999999996E-3</v>
      </c>
      <c r="AV76" s="35">
        <v>-7.7999999999999996E-3</v>
      </c>
      <c r="AW76" s="35">
        <v>-7.1999999999999998E-3</v>
      </c>
      <c r="AX76" s="35">
        <v>-6.1000000000000004E-3</v>
      </c>
      <c r="AY76" s="35">
        <v>-4.5999999999999999E-3</v>
      </c>
      <c r="AZ76" s="35">
        <v>-2.8E-3</v>
      </c>
      <c r="BA76" s="35">
        <v>-6.9999999999999999E-4</v>
      </c>
      <c r="BB76" s="35">
        <v>1.4E-3</v>
      </c>
      <c r="BC76" s="35">
        <v>3.3E-3</v>
      </c>
      <c r="BD76" s="35">
        <v>5.0000000000000001E-3</v>
      </c>
      <c r="BE76" s="35">
        <v>6.4000000000000003E-3</v>
      </c>
      <c r="BF76" s="35">
        <v>7.4000000000000003E-3</v>
      </c>
      <c r="BG76" s="35">
        <v>7.9000000000000008E-3</v>
      </c>
      <c r="BH76" s="35">
        <v>8.0000000000000002E-3</v>
      </c>
      <c r="BI76" s="35">
        <v>7.7000000000000002E-3</v>
      </c>
      <c r="BJ76" s="35">
        <v>7.1000000000000004E-3</v>
      </c>
      <c r="BK76" s="35">
        <v>6.3E-3</v>
      </c>
      <c r="BL76" s="35">
        <v>5.3E-3</v>
      </c>
      <c r="BM76" s="35">
        <v>4.3E-3</v>
      </c>
      <c r="BN76" s="35">
        <v>3.2000000000000002E-3</v>
      </c>
      <c r="BO76" s="36">
        <v>3.0000000000000001E-3</v>
      </c>
      <c r="BP76" s="36">
        <v>3.0999999999999999E-3</v>
      </c>
      <c r="BQ76" s="36">
        <v>3.3E-3</v>
      </c>
      <c r="BR76" s="36">
        <v>3.5999999999999999E-3</v>
      </c>
      <c r="BS76" s="36">
        <v>3.8999999999999998E-3</v>
      </c>
      <c r="BT76" s="36">
        <v>4.4000000000000003E-3</v>
      </c>
      <c r="BU76" s="36">
        <v>4.7999999999999996E-3</v>
      </c>
      <c r="BV76" s="36">
        <v>5.3E-3</v>
      </c>
      <c r="BW76" s="36">
        <v>5.7000000000000002E-3</v>
      </c>
      <c r="BX76" s="36">
        <v>6.0000000000000001E-3</v>
      </c>
      <c r="BY76" s="36">
        <v>6.1999999999999998E-3</v>
      </c>
      <c r="BZ76" s="36">
        <v>6.4999999999999997E-3</v>
      </c>
      <c r="CA76" s="36">
        <v>6.8999999999999999E-3</v>
      </c>
      <c r="CB76" s="36">
        <v>7.1999999999999998E-3</v>
      </c>
      <c r="CC76" s="36">
        <v>7.4999999999999997E-3</v>
      </c>
      <c r="CD76" s="36">
        <v>7.7999999999999996E-3</v>
      </c>
      <c r="CE76" s="36">
        <v>8.0999999999999996E-3</v>
      </c>
      <c r="CF76" s="36">
        <v>8.3000000000000001E-3</v>
      </c>
      <c r="CG76" s="36">
        <v>8.6E-3</v>
      </c>
      <c r="CH76" s="36">
        <v>8.6999999999999994E-3</v>
      </c>
    </row>
    <row r="77" spans="1:86">
      <c r="A77" s="30">
        <v>95</v>
      </c>
      <c r="B77" s="35">
        <v>-1.6E-2</v>
      </c>
      <c r="C77" s="35">
        <v>-1.3899999999999999E-2</v>
      </c>
      <c r="D77" s="35">
        <v>-1.1900000000000001E-2</v>
      </c>
      <c r="E77" s="35">
        <v>-9.7999999999999997E-3</v>
      </c>
      <c r="F77" s="35">
        <v>-7.7999999999999996E-3</v>
      </c>
      <c r="G77" s="35">
        <v>-5.7000000000000002E-3</v>
      </c>
      <c r="H77" s="35">
        <v>-3.7000000000000002E-3</v>
      </c>
      <c r="I77" s="35">
        <v>-1.6000000000000001E-3</v>
      </c>
      <c r="J77" s="35">
        <v>5.0000000000000001E-4</v>
      </c>
      <c r="K77" s="35">
        <v>2.5000000000000001E-3</v>
      </c>
      <c r="L77" s="35">
        <v>4.5999999999999999E-3</v>
      </c>
      <c r="M77" s="35">
        <v>6.6E-3</v>
      </c>
      <c r="N77" s="35">
        <v>8.5000000000000006E-3</v>
      </c>
      <c r="O77" s="35">
        <v>1.03E-2</v>
      </c>
      <c r="P77" s="35">
        <v>1.2E-2</v>
      </c>
      <c r="Q77" s="35">
        <v>1.35E-2</v>
      </c>
      <c r="R77" s="35">
        <v>1.47E-2</v>
      </c>
      <c r="S77" s="35">
        <v>1.5699999999999999E-2</v>
      </c>
      <c r="T77" s="35">
        <v>1.6500000000000001E-2</v>
      </c>
      <c r="U77" s="35">
        <v>1.6899999999999998E-2</v>
      </c>
      <c r="V77" s="35">
        <v>1.7000000000000001E-2</v>
      </c>
      <c r="W77" s="35">
        <v>1.6899999999999998E-2</v>
      </c>
      <c r="X77" s="35">
        <v>1.6500000000000001E-2</v>
      </c>
      <c r="Y77" s="35">
        <v>1.5800000000000002E-2</v>
      </c>
      <c r="Z77" s="35">
        <v>1.49E-2</v>
      </c>
      <c r="AA77" s="35">
        <v>1.3899999999999999E-2</v>
      </c>
      <c r="AB77" s="35">
        <v>1.2699999999999999E-2</v>
      </c>
      <c r="AC77" s="35">
        <v>1.14E-2</v>
      </c>
      <c r="AD77" s="35">
        <v>0.01</v>
      </c>
      <c r="AE77" s="35">
        <v>8.6999999999999994E-3</v>
      </c>
      <c r="AF77" s="35">
        <v>7.3000000000000001E-3</v>
      </c>
      <c r="AG77" s="35">
        <v>5.8999999999999999E-3</v>
      </c>
      <c r="AH77" s="35">
        <v>4.5999999999999999E-3</v>
      </c>
      <c r="AI77" s="35">
        <v>3.3E-3</v>
      </c>
      <c r="AJ77" s="35">
        <v>2.2000000000000001E-3</v>
      </c>
      <c r="AK77" s="35">
        <v>1.1000000000000001E-3</v>
      </c>
      <c r="AL77" s="35">
        <v>1E-4</v>
      </c>
      <c r="AM77" s="35">
        <v>-8.9999999999999998E-4</v>
      </c>
      <c r="AN77" s="35">
        <v>-1.9E-3</v>
      </c>
      <c r="AO77" s="35">
        <v>-3.0000000000000001E-3</v>
      </c>
      <c r="AP77" s="35">
        <v>-4.0000000000000001E-3</v>
      </c>
      <c r="AQ77" s="35">
        <v>-5.1000000000000004E-3</v>
      </c>
      <c r="AR77" s="35">
        <v>-6.1000000000000004E-3</v>
      </c>
      <c r="AS77" s="35">
        <v>-7.0000000000000001E-3</v>
      </c>
      <c r="AT77" s="35">
        <v>-7.6E-3</v>
      </c>
      <c r="AU77" s="35">
        <v>-7.7999999999999996E-3</v>
      </c>
      <c r="AV77" s="35">
        <v>-7.7000000000000002E-3</v>
      </c>
      <c r="AW77" s="35">
        <v>-7.1999999999999998E-3</v>
      </c>
      <c r="AX77" s="35">
        <v>-6.1999999999999998E-3</v>
      </c>
      <c r="AY77" s="35">
        <v>-4.8999999999999998E-3</v>
      </c>
      <c r="AZ77" s="35">
        <v>-3.2000000000000002E-3</v>
      </c>
      <c r="BA77" s="35">
        <v>-1.4E-3</v>
      </c>
      <c r="BB77" s="35">
        <v>5.0000000000000001E-4</v>
      </c>
      <c r="BC77" s="35">
        <v>2.3E-3</v>
      </c>
      <c r="BD77" s="35">
        <v>3.8999999999999998E-3</v>
      </c>
      <c r="BE77" s="35">
        <v>5.3E-3</v>
      </c>
      <c r="BF77" s="35">
        <v>6.3E-3</v>
      </c>
      <c r="BG77" s="35">
        <v>6.8999999999999999E-3</v>
      </c>
      <c r="BH77" s="35">
        <v>7.1999999999999998E-3</v>
      </c>
      <c r="BI77" s="35">
        <v>7.1000000000000004E-3</v>
      </c>
      <c r="BJ77" s="35">
        <v>6.7000000000000002E-3</v>
      </c>
      <c r="BK77" s="35">
        <v>6.1000000000000004E-3</v>
      </c>
      <c r="BL77" s="35">
        <v>5.3E-3</v>
      </c>
      <c r="BM77" s="35">
        <v>4.4999999999999997E-3</v>
      </c>
      <c r="BN77" s="35">
        <v>3.5999999999999999E-3</v>
      </c>
      <c r="BO77" s="36">
        <v>3.3999999999999998E-3</v>
      </c>
      <c r="BP77" s="36">
        <v>3.3999999999999998E-3</v>
      </c>
      <c r="BQ77" s="36">
        <v>3.5000000000000001E-3</v>
      </c>
      <c r="BR77" s="36">
        <v>3.7000000000000002E-3</v>
      </c>
      <c r="BS77" s="36">
        <v>4.0000000000000001E-3</v>
      </c>
      <c r="BT77" s="36">
        <v>4.4000000000000003E-3</v>
      </c>
      <c r="BU77" s="36">
        <v>4.7999999999999996E-3</v>
      </c>
      <c r="BV77" s="36">
        <v>5.1999999999999998E-3</v>
      </c>
      <c r="BW77" s="36">
        <v>5.4999999999999997E-3</v>
      </c>
      <c r="BX77" s="36">
        <v>5.7999999999999996E-3</v>
      </c>
      <c r="BY77" s="36">
        <v>6.0000000000000001E-3</v>
      </c>
      <c r="BZ77" s="36">
        <v>6.3E-3</v>
      </c>
      <c r="CA77" s="36">
        <v>6.6E-3</v>
      </c>
      <c r="CB77" s="36">
        <v>6.8999999999999999E-3</v>
      </c>
      <c r="CC77" s="36">
        <v>7.1999999999999998E-3</v>
      </c>
      <c r="CD77" s="36">
        <v>7.4999999999999997E-3</v>
      </c>
      <c r="CE77" s="36">
        <v>7.7999999999999996E-3</v>
      </c>
      <c r="CF77" s="36">
        <v>8.0000000000000002E-3</v>
      </c>
      <c r="CG77" s="36">
        <v>8.3000000000000001E-3</v>
      </c>
      <c r="CH77" s="36">
        <v>8.5000000000000006E-3</v>
      </c>
    </row>
    <row r="78" spans="1:86">
      <c r="A78" s="30">
        <v>96</v>
      </c>
      <c r="B78" s="35">
        <v>-1.52E-2</v>
      </c>
      <c r="C78" s="35">
        <v>-1.32E-2</v>
      </c>
      <c r="D78" s="35">
        <v>-1.1299999999999999E-2</v>
      </c>
      <c r="E78" s="35">
        <v>-9.2999999999999992E-3</v>
      </c>
      <c r="F78" s="35">
        <v>-7.4000000000000003E-3</v>
      </c>
      <c r="G78" s="35">
        <v>-5.4000000000000003E-3</v>
      </c>
      <c r="H78" s="35">
        <v>-3.5000000000000001E-3</v>
      </c>
      <c r="I78" s="35">
        <v>-1.5E-3</v>
      </c>
      <c r="J78" s="35">
        <v>5.0000000000000001E-4</v>
      </c>
      <c r="K78" s="35">
        <v>2.3999999999999998E-3</v>
      </c>
      <c r="L78" s="35">
        <v>4.3E-3</v>
      </c>
      <c r="M78" s="35">
        <v>6.1999999999999998E-3</v>
      </c>
      <c r="N78" s="35">
        <v>8.0999999999999996E-3</v>
      </c>
      <c r="O78" s="35">
        <v>9.7999999999999997E-3</v>
      </c>
      <c r="P78" s="35">
        <v>1.14E-2</v>
      </c>
      <c r="Q78" s="35">
        <v>1.2800000000000001E-2</v>
      </c>
      <c r="R78" s="35">
        <v>1.4E-2</v>
      </c>
      <c r="S78" s="35">
        <v>1.49E-2</v>
      </c>
      <c r="T78" s="35">
        <v>1.5599999999999999E-2</v>
      </c>
      <c r="U78" s="35">
        <v>1.61E-2</v>
      </c>
      <c r="V78" s="35">
        <v>1.6199999999999999E-2</v>
      </c>
      <c r="W78" s="35">
        <v>1.61E-2</v>
      </c>
      <c r="X78" s="35">
        <v>1.5599999999999999E-2</v>
      </c>
      <c r="Y78" s="35">
        <v>1.4999999999999999E-2</v>
      </c>
      <c r="Z78" s="35">
        <v>1.4200000000000001E-2</v>
      </c>
      <c r="AA78" s="35">
        <v>1.32E-2</v>
      </c>
      <c r="AB78" s="35">
        <v>1.2E-2</v>
      </c>
      <c r="AC78" s="35">
        <v>1.0800000000000001E-2</v>
      </c>
      <c r="AD78" s="35">
        <v>9.4999999999999998E-3</v>
      </c>
      <c r="AE78" s="35">
        <v>8.2000000000000007E-3</v>
      </c>
      <c r="AF78" s="35">
        <v>6.8999999999999999E-3</v>
      </c>
      <c r="AG78" s="35">
        <v>5.5999999999999999E-3</v>
      </c>
      <c r="AH78" s="35">
        <v>4.3E-3</v>
      </c>
      <c r="AI78" s="35">
        <v>3.2000000000000002E-3</v>
      </c>
      <c r="AJ78" s="35">
        <v>2.0999999999999999E-3</v>
      </c>
      <c r="AK78" s="35">
        <v>1E-3</v>
      </c>
      <c r="AL78" s="35">
        <v>1E-4</v>
      </c>
      <c r="AM78" s="35">
        <v>-8.9999999999999998E-4</v>
      </c>
      <c r="AN78" s="35">
        <v>-1.8E-3</v>
      </c>
      <c r="AO78" s="35">
        <v>-2.8E-3</v>
      </c>
      <c r="AP78" s="35">
        <v>-3.8E-3</v>
      </c>
      <c r="AQ78" s="35">
        <v>-4.7999999999999996E-3</v>
      </c>
      <c r="AR78" s="35">
        <v>-5.7999999999999996E-3</v>
      </c>
      <c r="AS78" s="35">
        <v>-6.6E-3</v>
      </c>
      <c r="AT78" s="35">
        <v>-7.1999999999999998E-3</v>
      </c>
      <c r="AU78" s="35">
        <v>-7.4999999999999997E-3</v>
      </c>
      <c r="AV78" s="35">
        <v>-7.3000000000000001E-3</v>
      </c>
      <c r="AW78" s="35">
        <v>-6.7999999999999996E-3</v>
      </c>
      <c r="AX78" s="35">
        <v>-5.8999999999999999E-3</v>
      </c>
      <c r="AY78" s="35">
        <v>-4.5999999999999999E-3</v>
      </c>
      <c r="AZ78" s="35">
        <v>-3.0999999999999999E-3</v>
      </c>
      <c r="BA78" s="35">
        <v>-1.2999999999999999E-3</v>
      </c>
      <c r="BB78" s="35">
        <v>5.0000000000000001E-4</v>
      </c>
      <c r="BC78" s="35">
        <v>2.2000000000000001E-3</v>
      </c>
      <c r="BD78" s="35">
        <v>3.8E-3</v>
      </c>
      <c r="BE78" s="35">
        <v>5.0000000000000001E-3</v>
      </c>
      <c r="BF78" s="35">
        <v>6.0000000000000001E-3</v>
      </c>
      <c r="BG78" s="35">
        <v>6.6E-3</v>
      </c>
      <c r="BH78" s="35">
        <v>6.7999999999999996E-3</v>
      </c>
      <c r="BI78" s="35">
        <v>6.7000000000000002E-3</v>
      </c>
      <c r="BJ78" s="35">
        <v>6.4000000000000003E-3</v>
      </c>
      <c r="BK78" s="35">
        <v>5.7999999999999996E-3</v>
      </c>
      <c r="BL78" s="35">
        <v>5.1000000000000004E-3</v>
      </c>
      <c r="BM78" s="35">
        <v>4.3E-3</v>
      </c>
      <c r="BN78" s="35">
        <v>3.3999999999999998E-3</v>
      </c>
      <c r="BO78" s="36">
        <v>3.3E-3</v>
      </c>
      <c r="BP78" s="36">
        <v>3.2000000000000002E-3</v>
      </c>
      <c r="BQ78" s="36">
        <v>3.3999999999999998E-3</v>
      </c>
      <c r="BR78" s="36">
        <v>3.5999999999999999E-3</v>
      </c>
      <c r="BS78" s="36">
        <v>3.8E-3</v>
      </c>
      <c r="BT78" s="36">
        <v>4.1999999999999997E-3</v>
      </c>
      <c r="BU78" s="36">
        <v>4.4999999999999997E-3</v>
      </c>
      <c r="BV78" s="36">
        <v>4.8999999999999998E-3</v>
      </c>
      <c r="BW78" s="36">
        <v>5.1999999999999998E-3</v>
      </c>
      <c r="BX78" s="36">
        <v>5.4999999999999997E-3</v>
      </c>
      <c r="BY78" s="36">
        <v>5.7000000000000002E-3</v>
      </c>
      <c r="BZ78" s="36">
        <v>6.0000000000000001E-3</v>
      </c>
      <c r="CA78" s="36">
        <v>6.1999999999999998E-3</v>
      </c>
      <c r="CB78" s="36">
        <v>6.4999999999999997E-3</v>
      </c>
      <c r="CC78" s="36">
        <v>6.7999999999999996E-3</v>
      </c>
      <c r="CD78" s="36">
        <v>7.1000000000000004E-3</v>
      </c>
      <c r="CE78" s="36">
        <v>7.4000000000000003E-3</v>
      </c>
      <c r="CF78" s="36">
        <v>7.6E-3</v>
      </c>
      <c r="CG78" s="36">
        <v>7.9000000000000008E-3</v>
      </c>
      <c r="CH78" s="36">
        <v>8.0999999999999996E-3</v>
      </c>
    </row>
    <row r="79" spans="1:86">
      <c r="A79" s="30">
        <v>97</v>
      </c>
      <c r="B79" s="35">
        <v>-1.44E-2</v>
      </c>
      <c r="C79" s="35">
        <v>-1.2500000000000001E-2</v>
      </c>
      <c r="D79" s="35">
        <v>-1.0699999999999999E-2</v>
      </c>
      <c r="E79" s="35">
        <v>-8.8999999999999999E-3</v>
      </c>
      <c r="F79" s="35">
        <v>-7.0000000000000001E-3</v>
      </c>
      <c r="G79" s="35">
        <v>-5.1999999999999998E-3</v>
      </c>
      <c r="H79" s="35">
        <v>-3.3E-3</v>
      </c>
      <c r="I79" s="35">
        <v>-1.4E-3</v>
      </c>
      <c r="J79" s="35">
        <v>4.0000000000000002E-4</v>
      </c>
      <c r="K79" s="35">
        <v>2.3E-3</v>
      </c>
      <c r="L79" s="35">
        <v>4.1000000000000003E-3</v>
      </c>
      <c r="M79" s="35">
        <v>5.8999999999999999E-3</v>
      </c>
      <c r="N79" s="35">
        <v>7.6E-3</v>
      </c>
      <c r="O79" s="35">
        <v>9.2999999999999992E-3</v>
      </c>
      <c r="P79" s="35">
        <v>1.0800000000000001E-2</v>
      </c>
      <c r="Q79" s="35">
        <v>1.21E-2</v>
      </c>
      <c r="R79" s="35">
        <v>1.3299999999999999E-2</v>
      </c>
      <c r="S79" s="35">
        <v>1.4200000000000001E-2</v>
      </c>
      <c r="T79" s="35">
        <v>1.4800000000000001E-2</v>
      </c>
      <c r="U79" s="35">
        <v>1.52E-2</v>
      </c>
      <c r="V79" s="35">
        <v>1.5299999999999999E-2</v>
      </c>
      <c r="W79" s="35">
        <v>1.52E-2</v>
      </c>
      <c r="X79" s="35">
        <v>1.4800000000000001E-2</v>
      </c>
      <c r="Y79" s="35">
        <v>1.4200000000000001E-2</v>
      </c>
      <c r="Z79" s="35">
        <v>1.34E-2</v>
      </c>
      <c r="AA79" s="35">
        <v>1.2500000000000001E-2</v>
      </c>
      <c r="AB79" s="35">
        <v>1.14E-2</v>
      </c>
      <c r="AC79" s="35">
        <v>1.0200000000000001E-2</v>
      </c>
      <c r="AD79" s="35">
        <v>8.9999999999999993E-3</v>
      </c>
      <c r="AE79" s="35">
        <v>7.7999999999999996E-3</v>
      </c>
      <c r="AF79" s="35">
        <v>6.4999999999999997E-3</v>
      </c>
      <c r="AG79" s="35">
        <v>5.3E-3</v>
      </c>
      <c r="AH79" s="35">
        <v>4.1000000000000003E-3</v>
      </c>
      <c r="AI79" s="35">
        <v>3.0000000000000001E-3</v>
      </c>
      <c r="AJ79" s="35">
        <v>1.9E-3</v>
      </c>
      <c r="AK79" s="35">
        <v>1E-3</v>
      </c>
      <c r="AL79" s="35">
        <v>1E-4</v>
      </c>
      <c r="AM79" s="35">
        <v>-8.0000000000000004E-4</v>
      </c>
      <c r="AN79" s="35">
        <v>-1.6999999999999999E-3</v>
      </c>
      <c r="AO79" s="35">
        <v>-2.7000000000000001E-3</v>
      </c>
      <c r="AP79" s="35">
        <v>-3.5999999999999999E-3</v>
      </c>
      <c r="AQ79" s="35">
        <v>-4.5999999999999999E-3</v>
      </c>
      <c r="AR79" s="35">
        <v>-5.4999999999999997E-3</v>
      </c>
      <c r="AS79" s="35">
        <v>-6.3E-3</v>
      </c>
      <c r="AT79" s="35">
        <v>-6.7999999999999996E-3</v>
      </c>
      <c r="AU79" s="35">
        <v>-7.1000000000000004E-3</v>
      </c>
      <c r="AV79" s="35">
        <v>-7.0000000000000001E-3</v>
      </c>
      <c r="AW79" s="35">
        <v>-6.4999999999999997E-3</v>
      </c>
      <c r="AX79" s="35">
        <v>-5.5999999999999999E-3</v>
      </c>
      <c r="AY79" s="35">
        <v>-4.4000000000000003E-3</v>
      </c>
      <c r="AZ79" s="35">
        <v>-2.8999999999999998E-3</v>
      </c>
      <c r="BA79" s="35">
        <v>-1.1999999999999999E-3</v>
      </c>
      <c r="BB79" s="35">
        <v>5.0000000000000001E-4</v>
      </c>
      <c r="BC79" s="35">
        <v>2.0999999999999999E-3</v>
      </c>
      <c r="BD79" s="35">
        <v>3.5999999999999999E-3</v>
      </c>
      <c r="BE79" s="35">
        <v>4.7999999999999996E-3</v>
      </c>
      <c r="BF79" s="35">
        <v>5.7000000000000002E-3</v>
      </c>
      <c r="BG79" s="35">
        <v>6.1999999999999998E-3</v>
      </c>
      <c r="BH79" s="35">
        <v>6.4999999999999997E-3</v>
      </c>
      <c r="BI79" s="35">
        <v>6.4000000000000003E-3</v>
      </c>
      <c r="BJ79" s="35">
        <v>6.0000000000000001E-3</v>
      </c>
      <c r="BK79" s="35">
        <v>5.4999999999999997E-3</v>
      </c>
      <c r="BL79" s="35">
        <v>4.7999999999999996E-3</v>
      </c>
      <c r="BM79" s="35">
        <v>4.0000000000000001E-3</v>
      </c>
      <c r="BN79" s="35">
        <v>3.2000000000000002E-3</v>
      </c>
      <c r="BO79" s="36">
        <v>3.0999999999999999E-3</v>
      </c>
      <c r="BP79" s="36">
        <v>3.0999999999999999E-3</v>
      </c>
      <c r="BQ79" s="36">
        <v>3.2000000000000002E-3</v>
      </c>
      <c r="BR79" s="36">
        <v>3.3999999999999998E-3</v>
      </c>
      <c r="BS79" s="36">
        <v>3.5999999999999999E-3</v>
      </c>
      <c r="BT79" s="36">
        <v>4.0000000000000001E-3</v>
      </c>
      <c r="BU79" s="36">
        <v>4.3E-3</v>
      </c>
      <c r="BV79" s="36">
        <v>4.5999999999999999E-3</v>
      </c>
      <c r="BW79" s="36">
        <v>4.8999999999999998E-3</v>
      </c>
      <c r="BX79" s="36">
        <v>5.1999999999999998E-3</v>
      </c>
      <c r="BY79" s="36">
        <v>5.4000000000000003E-3</v>
      </c>
      <c r="BZ79" s="36">
        <v>5.5999999999999999E-3</v>
      </c>
      <c r="CA79" s="36">
        <v>5.8999999999999999E-3</v>
      </c>
      <c r="CB79" s="36">
        <v>6.1999999999999998E-3</v>
      </c>
      <c r="CC79" s="36">
        <v>6.4999999999999997E-3</v>
      </c>
      <c r="CD79" s="36">
        <v>6.7000000000000002E-3</v>
      </c>
      <c r="CE79" s="36">
        <v>7.0000000000000001E-3</v>
      </c>
      <c r="CF79" s="36">
        <v>7.1999999999999998E-3</v>
      </c>
      <c r="CG79" s="36">
        <v>7.4999999999999997E-3</v>
      </c>
      <c r="CH79" s="36">
        <v>7.7000000000000002E-3</v>
      </c>
    </row>
    <row r="80" spans="1:86">
      <c r="A80" s="30">
        <v>98</v>
      </c>
      <c r="B80" s="35">
        <v>-1.3599999999999999E-2</v>
      </c>
      <c r="C80" s="35">
        <v>-1.18E-2</v>
      </c>
      <c r="D80" s="35">
        <v>-1.01E-2</v>
      </c>
      <c r="E80" s="35">
        <v>-8.3999999999999995E-3</v>
      </c>
      <c r="F80" s="35">
        <v>-6.6E-3</v>
      </c>
      <c r="G80" s="35">
        <v>-4.8999999999999998E-3</v>
      </c>
      <c r="H80" s="35">
        <v>-3.0999999999999999E-3</v>
      </c>
      <c r="I80" s="35">
        <v>-1.4E-3</v>
      </c>
      <c r="J80" s="35">
        <v>4.0000000000000002E-4</v>
      </c>
      <c r="K80" s="35">
        <v>2.2000000000000001E-3</v>
      </c>
      <c r="L80" s="35">
        <v>3.8999999999999998E-3</v>
      </c>
      <c r="M80" s="35">
        <v>5.5999999999999999E-3</v>
      </c>
      <c r="N80" s="35">
        <v>7.1999999999999998E-3</v>
      </c>
      <c r="O80" s="35">
        <v>8.8000000000000005E-3</v>
      </c>
      <c r="P80" s="35">
        <v>1.0200000000000001E-2</v>
      </c>
      <c r="Q80" s="35">
        <v>1.14E-2</v>
      </c>
      <c r="R80" s="35">
        <v>1.2500000000000001E-2</v>
      </c>
      <c r="S80" s="35">
        <v>1.34E-2</v>
      </c>
      <c r="T80" s="35">
        <v>1.4E-2</v>
      </c>
      <c r="U80" s="35">
        <v>1.44E-2</v>
      </c>
      <c r="V80" s="35">
        <v>1.4500000000000001E-2</v>
      </c>
      <c r="W80" s="35">
        <v>1.44E-2</v>
      </c>
      <c r="X80" s="35">
        <v>1.4E-2</v>
      </c>
      <c r="Y80" s="35">
        <v>1.34E-2</v>
      </c>
      <c r="Z80" s="35">
        <v>1.2699999999999999E-2</v>
      </c>
      <c r="AA80" s="35">
        <v>1.18E-2</v>
      </c>
      <c r="AB80" s="35">
        <v>1.0800000000000001E-2</v>
      </c>
      <c r="AC80" s="35">
        <v>9.7000000000000003E-3</v>
      </c>
      <c r="AD80" s="35">
        <v>8.5000000000000006E-3</v>
      </c>
      <c r="AE80" s="35">
        <v>7.4000000000000003E-3</v>
      </c>
      <c r="AF80" s="35">
        <v>6.1999999999999998E-3</v>
      </c>
      <c r="AG80" s="35">
        <v>5.0000000000000001E-3</v>
      </c>
      <c r="AH80" s="35">
        <v>3.8999999999999998E-3</v>
      </c>
      <c r="AI80" s="35">
        <v>2.8E-3</v>
      </c>
      <c r="AJ80" s="35">
        <v>1.8E-3</v>
      </c>
      <c r="AK80" s="35">
        <v>8.9999999999999998E-4</v>
      </c>
      <c r="AL80" s="35">
        <v>1E-4</v>
      </c>
      <c r="AM80" s="35">
        <v>-8.0000000000000004E-4</v>
      </c>
      <c r="AN80" s="35">
        <v>-1.6000000000000001E-3</v>
      </c>
      <c r="AO80" s="35">
        <v>-2.5000000000000001E-3</v>
      </c>
      <c r="AP80" s="35">
        <v>-3.3999999999999998E-3</v>
      </c>
      <c r="AQ80" s="35">
        <v>-4.3E-3</v>
      </c>
      <c r="AR80" s="35">
        <v>-5.1999999999999998E-3</v>
      </c>
      <c r="AS80" s="35">
        <v>-5.8999999999999999E-3</v>
      </c>
      <c r="AT80" s="35">
        <v>-6.4000000000000003E-3</v>
      </c>
      <c r="AU80" s="35">
        <v>-6.7000000000000002E-3</v>
      </c>
      <c r="AV80" s="35">
        <v>-6.6E-3</v>
      </c>
      <c r="AW80" s="35">
        <v>-6.1000000000000004E-3</v>
      </c>
      <c r="AX80" s="35">
        <v>-5.3E-3</v>
      </c>
      <c r="AY80" s="35">
        <v>-4.1000000000000003E-3</v>
      </c>
      <c r="AZ80" s="35">
        <v>-2.7000000000000001E-3</v>
      </c>
      <c r="BA80" s="35">
        <v>-1.1999999999999999E-3</v>
      </c>
      <c r="BB80" s="35">
        <v>4.0000000000000002E-4</v>
      </c>
      <c r="BC80" s="35">
        <v>2E-3</v>
      </c>
      <c r="BD80" s="35">
        <v>3.3999999999999998E-3</v>
      </c>
      <c r="BE80" s="35">
        <v>4.4999999999999997E-3</v>
      </c>
      <c r="BF80" s="35">
        <v>5.4000000000000003E-3</v>
      </c>
      <c r="BG80" s="35">
        <v>5.8999999999999999E-3</v>
      </c>
      <c r="BH80" s="35">
        <v>6.1000000000000004E-3</v>
      </c>
      <c r="BI80" s="35">
        <v>6.0000000000000001E-3</v>
      </c>
      <c r="BJ80" s="35">
        <v>5.7000000000000002E-3</v>
      </c>
      <c r="BK80" s="35">
        <v>5.1999999999999998E-3</v>
      </c>
      <c r="BL80" s="35">
        <v>4.4999999999999997E-3</v>
      </c>
      <c r="BM80" s="35">
        <v>3.8E-3</v>
      </c>
      <c r="BN80" s="35">
        <v>3.0000000000000001E-3</v>
      </c>
      <c r="BO80" s="36">
        <v>2.8999999999999998E-3</v>
      </c>
      <c r="BP80" s="36">
        <v>2.8999999999999998E-3</v>
      </c>
      <c r="BQ80" s="36">
        <v>3.0000000000000001E-3</v>
      </c>
      <c r="BR80" s="36">
        <v>3.2000000000000002E-3</v>
      </c>
      <c r="BS80" s="36">
        <v>3.3999999999999998E-3</v>
      </c>
      <c r="BT80" s="36">
        <v>3.7000000000000002E-3</v>
      </c>
      <c r="BU80" s="36">
        <v>4.1000000000000003E-3</v>
      </c>
      <c r="BV80" s="36">
        <v>4.4000000000000003E-3</v>
      </c>
      <c r="BW80" s="36">
        <v>4.7000000000000002E-3</v>
      </c>
      <c r="BX80" s="36">
        <v>4.8999999999999998E-3</v>
      </c>
      <c r="BY80" s="36">
        <v>5.1000000000000004E-3</v>
      </c>
      <c r="BZ80" s="36">
        <v>5.3E-3</v>
      </c>
      <c r="CA80" s="36">
        <v>5.5999999999999999E-3</v>
      </c>
      <c r="CB80" s="36">
        <v>5.8999999999999999E-3</v>
      </c>
      <c r="CC80" s="36">
        <v>6.1000000000000004E-3</v>
      </c>
      <c r="CD80" s="36">
        <v>6.4000000000000003E-3</v>
      </c>
      <c r="CE80" s="36">
        <v>6.6E-3</v>
      </c>
      <c r="CF80" s="36">
        <v>6.7999999999999996E-3</v>
      </c>
      <c r="CG80" s="36">
        <v>7.0000000000000001E-3</v>
      </c>
      <c r="CH80" s="36">
        <v>7.1999999999999998E-3</v>
      </c>
    </row>
    <row r="81" spans="1:86">
      <c r="A81" s="30">
        <v>99</v>
      </c>
      <c r="B81" s="35">
        <v>-1.2800000000000001E-2</v>
      </c>
      <c r="C81" s="35">
        <v>-1.12E-2</v>
      </c>
      <c r="D81" s="35">
        <v>-9.4999999999999998E-3</v>
      </c>
      <c r="E81" s="35">
        <v>-7.9000000000000008E-3</v>
      </c>
      <c r="F81" s="35">
        <v>-6.1999999999999998E-3</v>
      </c>
      <c r="G81" s="35">
        <v>-4.5999999999999999E-3</v>
      </c>
      <c r="H81" s="35">
        <v>-2.8999999999999998E-3</v>
      </c>
      <c r="I81" s="35">
        <v>-1.2999999999999999E-3</v>
      </c>
      <c r="J81" s="35">
        <v>4.0000000000000002E-4</v>
      </c>
      <c r="K81" s="35">
        <v>2E-3</v>
      </c>
      <c r="L81" s="35">
        <v>3.7000000000000002E-3</v>
      </c>
      <c r="M81" s="35">
        <v>5.3E-3</v>
      </c>
      <c r="N81" s="35">
        <v>6.7999999999999996E-3</v>
      </c>
      <c r="O81" s="35">
        <v>8.2000000000000007E-3</v>
      </c>
      <c r="P81" s="35">
        <v>9.5999999999999992E-3</v>
      </c>
      <c r="Q81" s="35">
        <v>1.0800000000000001E-2</v>
      </c>
      <c r="R81" s="35">
        <v>1.18E-2</v>
      </c>
      <c r="S81" s="35">
        <v>1.26E-2</v>
      </c>
      <c r="T81" s="35">
        <v>1.32E-2</v>
      </c>
      <c r="U81" s="35">
        <v>1.35E-2</v>
      </c>
      <c r="V81" s="35">
        <v>1.3599999999999999E-2</v>
      </c>
      <c r="W81" s="35">
        <v>1.35E-2</v>
      </c>
      <c r="X81" s="35">
        <v>1.32E-2</v>
      </c>
      <c r="Y81" s="35">
        <v>1.26E-2</v>
      </c>
      <c r="Z81" s="35">
        <v>1.1900000000000001E-2</v>
      </c>
      <c r="AA81" s="35">
        <v>1.11E-2</v>
      </c>
      <c r="AB81" s="35">
        <v>1.01E-2</v>
      </c>
      <c r="AC81" s="35">
        <v>9.1000000000000004E-3</v>
      </c>
      <c r="AD81" s="35">
        <v>8.0000000000000002E-3</v>
      </c>
      <c r="AE81" s="35">
        <v>6.8999999999999999E-3</v>
      </c>
      <c r="AF81" s="35">
        <v>5.7999999999999996E-3</v>
      </c>
      <c r="AG81" s="35">
        <v>4.7000000000000002E-3</v>
      </c>
      <c r="AH81" s="35">
        <v>3.7000000000000002E-3</v>
      </c>
      <c r="AI81" s="35">
        <v>2.7000000000000001E-3</v>
      </c>
      <c r="AJ81" s="35">
        <v>1.6999999999999999E-3</v>
      </c>
      <c r="AK81" s="35">
        <v>8.9999999999999998E-4</v>
      </c>
      <c r="AL81" s="35">
        <v>1E-4</v>
      </c>
      <c r="AM81" s="35">
        <v>-6.9999999999999999E-4</v>
      </c>
      <c r="AN81" s="35">
        <v>-1.5E-3</v>
      </c>
      <c r="AO81" s="35">
        <v>-2.3999999999999998E-3</v>
      </c>
      <c r="AP81" s="35">
        <v>-3.2000000000000002E-3</v>
      </c>
      <c r="AQ81" s="35">
        <v>-4.1000000000000003E-3</v>
      </c>
      <c r="AR81" s="35">
        <v>-4.8999999999999998E-3</v>
      </c>
      <c r="AS81" s="35">
        <v>-5.5999999999999999E-3</v>
      </c>
      <c r="AT81" s="35">
        <v>-6.1000000000000004E-3</v>
      </c>
      <c r="AU81" s="35">
        <v>-6.3E-3</v>
      </c>
      <c r="AV81" s="35">
        <v>-6.1999999999999998E-3</v>
      </c>
      <c r="AW81" s="35">
        <v>-5.7999999999999996E-3</v>
      </c>
      <c r="AX81" s="35">
        <v>-5.0000000000000001E-3</v>
      </c>
      <c r="AY81" s="35">
        <v>-3.8999999999999998E-3</v>
      </c>
      <c r="AZ81" s="35">
        <v>-2.5999999999999999E-3</v>
      </c>
      <c r="BA81" s="35">
        <v>-1.1000000000000001E-3</v>
      </c>
      <c r="BB81" s="35">
        <v>4.0000000000000002E-4</v>
      </c>
      <c r="BC81" s="35">
        <v>1.9E-3</v>
      </c>
      <c r="BD81" s="35">
        <v>3.2000000000000002E-3</v>
      </c>
      <c r="BE81" s="35">
        <v>4.1999999999999997E-3</v>
      </c>
      <c r="BF81" s="35">
        <v>5.0000000000000001E-3</v>
      </c>
      <c r="BG81" s="35">
        <v>5.4999999999999997E-3</v>
      </c>
      <c r="BH81" s="35">
        <v>5.7000000000000002E-3</v>
      </c>
      <c r="BI81" s="35">
        <v>5.7000000000000002E-3</v>
      </c>
      <c r="BJ81" s="35">
        <v>5.4000000000000003E-3</v>
      </c>
      <c r="BK81" s="35">
        <v>4.8999999999999998E-3</v>
      </c>
      <c r="BL81" s="35">
        <v>4.3E-3</v>
      </c>
      <c r="BM81" s="35">
        <v>3.5999999999999999E-3</v>
      </c>
      <c r="BN81" s="35">
        <v>2.8999999999999998E-3</v>
      </c>
      <c r="BO81" s="36">
        <v>2.7000000000000001E-3</v>
      </c>
      <c r="BP81" s="36">
        <v>2.7000000000000001E-3</v>
      </c>
      <c r="BQ81" s="36">
        <v>2.8E-3</v>
      </c>
      <c r="BR81" s="36">
        <v>3.0000000000000001E-3</v>
      </c>
      <c r="BS81" s="36">
        <v>3.2000000000000002E-3</v>
      </c>
      <c r="BT81" s="36">
        <v>3.5000000000000001E-3</v>
      </c>
      <c r="BU81" s="36">
        <v>3.8E-3</v>
      </c>
      <c r="BV81" s="36">
        <v>4.1000000000000003E-3</v>
      </c>
      <c r="BW81" s="36">
        <v>4.4000000000000003E-3</v>
      </c>
      <c r="BX81" s="36">
        <v>4.5999999999999999E-3</v>
      </c>
      <c r="BY81" s="36">
        <v>4.7999999999999996E-3</v>
      </c>
      <c r="BZ81" s="36">
        <v>5.0000000000000001E-3</v>
      </c>
      <c r="CA81" s="36">
        <v>5.3E-3</v>
      </c>
      <c r="CB81" s="36">
        <v>5.4999999999999997E-3</v>
      </c>
      <c r="CC81" s="36">
        <v>5.7999999999999996E-3</v>
      </c>
      <c r="CD81" s="36">
        <v>6.0000000000000001E-3</v>
      </c>
      <c r="CE81" s="36">
        <v>6.1999999999999998E-3</v>
      </c>
      <c r="CF81" s="36">
        <v>6.4000000000000003E-3</v>
      </c>
      <c r="CG81" s="36">
        <v>6.6E-3</v>
      </c>
      <c r="CH81" s="36">
        <v>6.7999999999999996E-3</v>
      </c>
    </row>
    <row r="82" spans="1:86">
      <c r="A82" s="30">
        <v>100</v>
      </c>
      <c r="B82" s="35">
        <v>-1.2E-2</v>
      </c>
      <c r="C82" s="35">
        <v>-1.0500000000000001E-2</v>
      </c>
      <c r="D82" s="35">
        <v>-8.8999999999999999E-3</v>
      </c>
      <c r="E82" s="35">
        <v>-7.4000000000000003E-3</v>
      </c>
      <c r="F82" s="35">
        <v>-5.7999999999999996E-3</v>
      </c>
      <c r="G82" s="35">
        <v>-4.3E-3</v>
      </c>
      <c r="H82" s="35">
        <v>-2.7000000000000001E-3</v>
      </c>
      <c r="I82" s="35">
        <v>-1.1999999999999999E-3</v>
      </c>
      <c r="J82" s="35">
        <v>4.0000000000000002E-4</v>
      </c>
      <c r="K82" s="35">
        <v>1.9E-3</v>
      </c>
      <c r="L82" s="35">
        <v>3.3999999999999998E-3</v>
      </c>
      <c r="M82" s="35">
        <v>4.8999999999999998E-3</v>
      </c>
      <c r="N82" s="35">
        <v>6.4000000000000003E-3</v>
      </c>
      <c r="O82" s="35">
        <v>7.7000000000000002E-3</v>
      </c>
      <c r="P82" s="35">
        <v>8.9999999999999993E-3</v>
      </c>
      <c r="Q82" s="35">
        <v>1.01E-2</v>
      </c>
      <c r="R82" s="35">
        <v>1.0999999999999999E-2</v>
      </c>
      <c r="S82" s="35">
        <v>1.18E-2</v>
      </c>
      <c r="T82" s="35">
        <v>1.24E-2</v>
      </c>
      <c r="U82" s="35">
        <v>1.2699999999999999E-2</v>
      </c>
      <c r="V82" s="35">
        <v>1.2800000000000001E-2</v>
      </c>
      <c r="W82" s="35">
        <v>1.2699999999999999E-2</v>
      </c>
      <c r="X82" s="35">
        <v>1.24E-2</v>
      </c>
      <c r="Y82" s="35">
        <v>1.1900000000000001E-2</v>
      </c>
      <c r="Z82" s="35">
        <v>1.12E-2</v>
      </c>
      <c r="AA82" s="35">
        <v>1.04E-2</v>
      </c>
      <c r="AB82" s="35">
        <v>9.4999999999999998E-3</v>
      </c>
      <c r="AC82" s="35">
        <v>8.5000000000000006E-3</v>
      </c>
      <c r="AD82" s="35">
        <v>7.4999999999999997E-3</v>
      </c>
      <c r="AE82" s="35">
        <v>6.4999999999999997E-3</v>
      </c>
      <c r="AF82" s="35">
        <v>5.4000000000000003E-3</v>
      </c>
      <c r="AG82" s="35">
        <v>4.4000000000000003E-3</v>
      </c>
      <c r="AH82" s="35">
        <v>3.3999999999999998E-3</v>
      </c>
      <c r="AI82" s="35">
        <v>2.5000000000000001E-3</v>
      </c>
      <c r="AJ82" s="35">
        <v>1.6000000000000001E-3</v>
      </c>
      <c r="AK82" s="35">
        <v>8.0000000000000004E-4</v>
      </c>
      <c r="AL82" s="35">
        <v>1E-4</v>
      </c>
      <c r="AM82" s="35">
        <v>-6.9999999999999999E-4</v>
      </c>
      <c r="AN82" s="35">
        <v>-1.4E-3</v>
      </c>
      <c r="AO82" s="35">
        <v>-2.2000000000000001E-3</v>
      </c>
      <c r="AP82" s="35">
        <v>-3.0000000000000001E-3</v>
      </c>
      <c r="AQ82" s="35">
        <v>-3.8E-3</v>
      </c>
      <c r="AR82" s="35">
        <v>-4.5999999999999999E-3</v>
      </c>
      <c r="AS82" s="35">
        <v>-5.1999999999999998E-3</v>
      </c>
      <c r="AT82" s="35">
        <v>-5.7000000000000002E-3</v>
      </c>
      <c r="AU82" s="35">
        <v>-5.8999999999999999E-3</v>
      </c>
      <c r="AV82" s="35">
        <v>-5.7999999999999996E-3</v>
      </c>
      <c r="AW82" s="35">
        <v>-5.4000000000000003E-3</v>
      </c>
      <c r="AX82" s="35">
        <v>-4.7000000000000002E-3</v>
      </c>
      <c r="AY82" s="35">
        <v>-3.7000000000000002E-3</v>
      </c>
      <c r="AZ82" s="35">
        <v>-2.3999999999999998E-3</v>
      </c>
      <c r="BA82" s="35">
        <v>-1E-3</v>
      </c>
      <c r="BB82" s="35">
        <v>4.0000000000000002E-4</v>
      </c>
      <c r="BC82" s="35">
        <v>1.6999999999999999E-3</v>
      </c>
      <c r="BD82" s="35">
        <v>3.0000000000000001E-3</v>
      </c>
      <c r="BE82" s="35">
        <v>4.0000000000000001E-3</v>
      </c>
      <c r="BF82" s="35">
        <v>4.7000000000000002E-3</v>
      </c>
      <c r="BG82" s="35">
        <v>5.1999999999999998E-3</v>
      </c>
      <c r="BH82" s="35">
        <v>5.4000000000000003E-3</v>
      </c>
      <c r="BI82" s="35">
        <v>5.3E-3</v>
      </c>
      <c r="BJ82" s="35">
        <v>5.0000000000000001E-3</v>
      </c>
      <c r="BK82" s="35">
        <v>4.5999999999999999E-3</v>
      </c>
      <c r="BL82" s="35">
        <v>4.0000000000000001E-3</v>
      </c>
      <c r="BM82" s="35">
        <v>3.3999999999999998E-3</v>
      </c>
      <c r="BN82" s="35">
        <v>2.7000000000000001E-3</v>
      </c>
      <c r="BO82" s="36">
        <v>2.5999999999999999E-3</v>
      </c>
      <c r="BP82" s="36">
        <v>2.5999999999999999E-3</v>
      </c>
      <c r="BQ82" s="36">
        <v>2.5999999999999999E-3</v>
      </c>
      <c r="BR82" s="36">
        <v>2.8E-3</v>
      </c>
      <c r="BS82" s="36">
        <v>3.0000000000000001E-3</v>
      </c>
      <c r="BT82" s="36">
        <v>3.3E-3</v>
      </c>
      <c r="BU82" s="36">
        <v>3.5999999999999999E-3</v>
      </c>
      <c r="BV82" s="36">
        <v>3.8999999999999998E-3</v>
      </c>
      <c r="BW82" s="36">
        <v>4.1000000000000003E-3</v>
      </c>
      <c r="BX82" s="36">
        <v>4.3E-3</v>
      </c>
      <c r="BY82" s="36">
        <v>4.4999999999999997E-3</v>
      </c>
      <c r="BZ82" s="36">
        <v>4.7000000000000002E-3</v>
      </c>
      <c r="CA82" s="36">
        <v>4.8999999999999998E-3</v>
      </c>
      <c r="CB82" s="36">
        <v>5.1999999999999998E-3</v>
      </c>
      <c r="CC82" s="36">
        <v>5.4000000000000003E-3</v>
      </c>
      <c r="CD82" s="36">
        <v>5.5999999999999999E-3</v>
      </c>
      <c r="CE82" s="36">
        <v>5.7999999999999996E-3</v>
      </c>
      <c r="CF82" s="36">
        <v>6.0000000000000001E-3</v>
      </c>
      <c r="CG82" s="36">
        <v>6.1999999999999998E-3</v>
      </c>
      <c r="CH82" s="36">
        <v>6.4000000000000003E-3</v>
      </c>
    </row>
    <row r="83" spans="1:86">
      <c r="A83" s="30">
        <v>101</v>
      </c>
      <c r="B83" s="35">
        <v>-1.12E-2</v>
      </c>
      <c r="C83" s="35">
        <v>-9.7999999999999997E-3</v>
      </c>
      <c r="D83" s="35">
        <v>-8.3000000000000001E-3</v>
      </c>
      <c r="E83" s="35">
        <v>-6.8999999999999999E-3</v>
      </c>
      <c r="F83" s="35">
        <v>-5.4999999999999997E-3</v>
      </c>
      <c r="G83" s="35">
        <v>-4.0000000000000001E-3</v>
      </c>
      <c r="H83" s="35">
        <v>-2.5999999999999999E-3</v>
      </c>
      <c r="I83" s="35">
        <v>-1.1000000000000001E-3</v>
      </c>
      <c r="J83" s="35">
        <v>2.9999999999999997E-4</v>
      </c>
      <c r="K83" s="35">
        <v>1.8E-3</v>
      </c>
      <c r="L83" s="35">
        <v>3.2000000000000002E-3</v>
      </c>
      <c r="M83" s="35">
        <v>4.5999999999999999E-3</v>
      </c>
      <c r="N83" s="35">
        <v>5.8999999999999999E-3</v>
      </c>
      <c r="O83" s="35">
        <v>7.1999999999999998E-3</v>
      </c>
      <c r="P83" s="35">
        <v>8.3999999999999995E-3</v>
      </c>
      <c r="Q83" s="35">
        <v>9.4000000000000004E-3</v>
      </c>
      <c r="R83" s="35">
        <v>1.03E-2</v>
      </c>
      <c r="S83" s="35">
        <v>1.0999999999999999E-2</v>
      </c>
      <c r="T83" s="35">
        <v>1.15E-2</v>
      </c>
      <c r="U83" s="35">
        <v>1.18E-2</v>
      </c>
      <c r="V83" s="35">
        <v>1.1900000000000001E-2</v>
      </c>
      <c r="W83" s="35">
        <v>1.18E-2</v>
      </c>
      <c r="X83" s="35">
        <v>1.15E-2</v>
      </c>
      <c r="Y83" s="35">
        <v>1.11E-2</v>
      </c>
      <c r="Z83" s="35">
        <v>1.04E-2</v>
      </c>
      <c r="AA83" s="35">
        <v>9.7000000000000003E-3</v>
      </c>
      <c r="AB83" s="35">
        <v>8.8999999999999999E-3</v>
      </c>
      <c r="AC83" s="35">
        <v>8.0000000000000002E-3</v>
      </c>
      <c r="AD83" s="35">
        <v>7.0000000000000001E-3</v>
      </c>
      <c r="AE83" s="35">
        <v>6.1000000000000004E-3</v>
      </c>
      <c r="AF83" s="35">
        <v>5.1000000000000004E-3</v>
      </c>
      <c r="AG83" s="35">
        <v>4.1000000000000003E-3</v>
      </c>
      <c r="AH83" s="35">
        <v>3.2000000000000002E-3</v>
      </c>
      <c r="AI83" s="35">
        <v>2.3E-3</v>
      </c>
      <c r="AJ83" s="35">
        <v>1.5E-3</v>
      </c>
      <c r="AK83" s="35">
        <v>8.0000000000000004E-4</v>
      </c>
      <c r="AL83" s="35">
        <v>0</v>
      </c>
      <c r="AM83" s="35">
        <v>-5.9999999999999995E-4</v>
      </c>
      <c r="AN83" s="35">
        <v>-1.2999999999999999E-3</v>
      </c>
      <c r="AO83" s="35">
        <v>-2.0999999999999999E-3</v>
      </c>
      <c r="AP83" s="35">
        <v>-2.8E-3</v>
      </c>
      <c r="AQ83" s="35">
        <v>-3.5999999999999999E-3</v>
      </c>
      <c r="AR83" s="35">
        <v>-4.3E-3</v>
      </c>
      <c r="AS83" s="35">
        <v>-4.8999999999999998E-3</v>
      </c>
      <c r="AT83" s="35">
        <v>-5.3E-3</v>
      </c>
      <c r="AU83" s="35">
        <v>-5.4999999999999997E-3</v>
      </c>
      <c r="AV83" s="35">
        <v>-5.4000000000000003E-3</v>
      </c>
      <c r="AW83" s="35">
        <v>-5.0000000000000001E-3</v>
      </c>
      <c r="AX83" s="35">
        <v>-4.4000000000000003E-3</v>
      </c>
      <c r="AY83" s="35">
        <v>-3.3999999999999998E-3</v>
      </c>
      <c r="AZ83" s="35">
        <v>-2.3E-3</v>
      </c>
      <c r="BA83" s="35">
        <v>-1E-3</v>
      </c>
      <c r="BB83" s="35">
        <v>4.0000000000000002E-4</v>
      </c>
      <c r="BC83" s="35">
        <v>1.6000000000000001E-3</v>
      </c>
      <c r="BD83" s="35">
        <v>2.8E-3</v>
      </c>
      <c r="BE83" s="35">
        <v>3.7000000000000002E-3</v>
      </c>
      <c r="BF83" s="35">
        <v>4.4000000000000003E-3</v>
      </c>
      <c r="BG83" s="35">
        <v>4.8999999999999998E-3</v>
      </c>
      <c r="BH83" s="35">
        <v>5.0000000000000001E-3</v>
      </c>
      <c r="BI83" s="35">
        <v>5.0000000000000001E-3</v>
      </c>
      <c r="BJ83" s="35">
        <v>4.7000000000000002E-3</v>
      </c>
      <c r="BK83" s="35">
        <v>4.3E-3</v>
      </c>
      <c r="BL83" s="35">
        <v>3.7000000000000002E-3</v>
      </c>
      <c r="BM83" s="35">
        <v>3.0999999999999999E-3</v>
      </c>
      <c r="BN83" s="35">
        <v>2.5000000000000001E-3</v>
      </c>
      <c r="BO83" s="36">
        <v>2.3999999999999998E-3</v>
      </c>
      <c r="BP83" s="36">
        <v>2.3999999999999998E-3</v>
      </c>
      <c r="BQ83" s="36">
        <v>2.5000000000000001E-3</v>
      </c>
      <c r="BR83" s="36">
        <v>2.5999999999999999E-3</v>
      </c>
      <c r="BS83" s="36">
        <v>2.8E-3</v>
      </c>
      <c r="BT83" s="36">
        <v>3.0999999999999999E-3</v>
      </c>
      <c r="BU83" s="36">
        <v>3.3E-3</v>
      </c>
      <c r="BV83" s="36">
        <v>3.5999999999999999E-3</v>
      </c>
      <c r="BW83" s="36">
        <v>3.8E-3</v>
      </c>
      <c r="BX83" s="36">
        <v>4.0000000000000001E-3</v>
      </c>
      <c r="BY83" s="36">
        <v>4.1999999999999997E-3</v>
      </c>
      <c r="BZ83" s="36">
        <v>4.4000000000000003E-3</v>
      </c>
      <c r="CA83" s="36">
        <v>4.5999999999999999E-3</v>
      </c>
      <c r="CB83" s="36">
        <v>4.7999999999999996E-3</v>
      </c>
      <c r="CC83" s="36">
        <v>5.0000000000000001E-3</v>
      </c>
      <c r="CD83" s="36">
        <v>5.1999999999999998E-3</v>
      </c>
      <c r="CE83" s="36">
        <v>5.4000000000000003E-3</v>
      </c>
      <c r="CF83" s="36">
        <v>5.5999999999999999E-3</v>
      </c>
      <c r="CG83" s="36">
        <v>5.7999999999999996E-3</v>
      </c>
      <c r="CH83" s="36">
        <v>6.0000000000000001E-3</v>
      </c>
    </row>
    <row r="84" spans="1:86">
      <c r="A84" s="30">
        <v>102</v>
      </c>
      <c r="B84" s="35">
        <v>-1.04E-2</v>
      </c>
      <c r="C84" s="35">
        <v>-9.1000000000000004E-3</v>
      </c>
      <c r="D84" s="35">
        <v>-7.7000000000000002E-3</v>
      </c>
      <c r="E84" s="35">
        <v>-6.4000000000000003E-3</v>
      </c>
      <c r="F84" s="35">
        <v>-5.1000000000000004E-3</v>
      </c>
      <c r="G84" s="35">
        <v>-3.7000000000000002E-3</v>
      </c>
      <c r="H84" s="35">
        <v>-2.3999999999999998E-3</v>
      </c>
      <c r="I84" s="35">
        <v>-1E-3</v>
      </c>
      <c r="J84" s="35">
        <v>2.9999999999999997E-4</v>
      </c>
      <c r="K84" s="35">
        <v>1.6999999999999999E-3</v>
      </c>
      <c r="L84" s="35">
        <v>3.0000000000000001E-3</v>
      </c>
      <c r="M84" s="35">
        <v>4.3E-3</v>
      </c>
      <c r="N84" s="35">
        <v>5.4999999999999997E-3</v>
      </c>
      <c r="O84" s="35">
        <v>6.7000000000000002E-3</v>
      </c>
      <c r="P84" s="35">
        <v>7.7999999999999996E-3</v>
      </c>
      <c r="Q84" s="35">
        <v>8.6999999999999994E-3</v>
      </c>
      <c r="R84" s="35">
        <v>9.5999999999999992E-3</v>
      </c>
      <c r="S84" s="35">
        <v>1.0200000000000001E-2</v>
      </c>
      <c r="T84" s="35">
        <v>1.0699999999999999E-2</v>
      </c>
      <c r="U84" s="35">
        <v>1.0999999999999999E-2</v>
      </c>
      <c r="V84" s="35">
        <v>1.11E-2</v>
      </c>
      <c r="W84" s="35">
        <v>1.0999999999999999E-2</v>
      </c>
      <c r="X84" s="35">
        <v>1.0699999999999999E-2</v>
      </c>
      <c r="Y84" s="35">
        <v>1.03E-2</v>
      </c>
      <c r="Z84" s="35">
        <v>9.7000000000000003E-3</v>
      </c>
      <c r="AA84" s="35">
        <v>8.9999999999999993E-3</v>
      </c>
      <c r="AB84" s="35">
        <v>8.2000000000000007E-3</v>
      </c>
      <c r="AC84" s="35">
        <v>7.4000000000000003E-3</v>
      </c>
      <c r="AD84" s="35">
        <v>6.4999999999999997E-3</v>
      </c>
      <c r="AE84" s="35">
        <v>5.5999999999999999E-3</v>
      </c>
      <c r="AF84" s="35">
        <v>4.7000000000000002E-3</v>
      </c>
      <c r="AG84" s="35">
        <v>3.8E-3</v>
      </c>
      <c r="AH84" s="35">
        <v>3.0000000000000001E-3</v>
      </c>
      <c r="AI84" s="35">
        <v>2.2000000000000001E-3</v>
      </c>
      <c r="AJ84" s="35">
        <v>1.4E-3</v>
      </c>
      <c r="AK84" s="35">
        <v>6.9999999999999999E-4</v>
      </c>
      <c r="AL84" s="35">
        <v>0</v>
      </c>
      <c r="AM84" s="35">
        <v>-5.9999999999999995E-4</v>
      </c>
      <c r="AN84" s="35">
        <v>-1.1999999999999999E-3</v>
      </c>
      <c r="AO84" s="35">
        <v>-1.9E-3</v>
      </c>
      <c r="AP84" s="35">
        <v>-2.5999999999999999E-3</v>
      </c>
      <c r="AQ84" s="35">
        <v>-3.3E-3</v>
      </c>
      <c r="AR84" s="35">
        <v>-4.0000000000000001E-3</v>
      </c>
      <c r="AS84" s="35">
        <v>-4.4999999999999997E-3</v>
      </c>
      <c r="AT84" s="35">
        <v>-4.8999999999999998E-3</v>
      </c>
      <c r="AU84" s="35">
        <v>-5.1000000000000004E-3</v>
      </c>
      <c r="AV84" s="35">
        <v>-5.0000000000000001E-3</v>
      </c>
      <c r="AW84" s="35">
        <v>-4.7000000000000002E-3</v>
      </c>
      <c r="AX84" s="35">
        <v>-4.0000000000000001E-3</v>
      </c>
      <c r="AY84" s="35">
        <v>-3.2000000000000002E-3</v>
      </c>
      <c r="AZ84" s="35">
        <v>-2.0999999999999999E-3</v>
      </c>
      <c r="BA84" s="35">
        <v>-8.9999999999999998E-4</v>
      </c>
      <c r="BB84" s="35">
        <v>2.9999999999999997E-4</v>
      </c>
      <c r="BC84" s="35">
        <v>1.5E-3</v>
      </c>
      <c r="BD84" s="35">
        <v>2.5999999999999999E-3</v>
      </c>
      <c r="BE84" s="35">
        <v>3.3999999999999998E-3</v>
      </c>
      <c r="BF84" s="35">
        <v>4.1000000000000003E-3</v>
      </c>
      <c r="BG84" s="35">
        <v>4.4999999999999997E-3</v>
      </c>
      <c r="BH84" s="35">
        <v>4.7000000000000002E-3</v>
      </c>
      <c r="BI84" s="35">
        <v>4.5999999999999999E-3</v>
      </c>
      <c r="BJ84" s="35">
        <v>4.4000000000000003E-3</v>
      </c>
      <c r="BK84" s="35">
        <v>4.0000000000000001E-3</v>
      </c>
      <c r="BL84" s="35">
        <v>3.5000000000000001E-3</v>
      </c>
      <c r="BM84" s="35">
        <v>2.8999999999999998E-3</v>
      </c>
      <c r="BN84" s="35">
        <v>2.3E-3</v>
      </c>
      <c r="BO84" s="36">
        <v>2.2000000000000001E-3</v>
      </c>
      <c r="BP84" s="36">
        <v>2.2000000000000001E-3</v>
      </c>
      <c r="BQ84" s="36">
        <v>2.3E-3</v>
      </c>
      <c r="BR84" s="36">
        <v>2.3999999999999998E-3</v>
      </c>
      <c r="BS84" s="36">
        <v>2.5999999999999999E-3</v>
      </c>
      <c r="BT84" s="36">
        <v>2.8999999999999998E-3</v>
      </c>
      <c r="BU84" s="36">
        <v>3.0999999999999999E-3</v>
      </c>
      <c r="BV84" s="36">
        <v>3.3999999999999998E-3</v>
      </c>
      <c r="BW84" s="36">
        <v>3.5999999999999999E-3</v>
      </c>
      <c r="BX84" s="36">
        <v>3.7000000000000002E-3</v>
      </c>
      <c r="BY84" s="36">
        <v>3.8999999999999998E-3</v>
      </c>
      <c r="BZ84" s="36">
        <v>4.1000000000000003E-3</v>
      </c>
      <c r="CA84" s="36">
        <v>4.3E-3</v>
      </c>
      <c r="CB84" s="36">
        <v>4.4999999999999997E-3</v>
      </c>
      <c r="CC84" s="36">
        <v>4.7000000000000002E-3</v>
      </c>
      <c r="CD84" s="36">
        <v>4.8999999999999998E-3</v>
      </c>
      <c r="CE84" s="36">
        <v>5.1000000000000004E-3</v>
      </c>
      <c r="CF84" s="36">
        <v>5.1999999999999998E-3</v>
      </c>
      <c r="CG84" s="36">
        <v>5.4000000000000003E-3</v>
      </c>
      <c r="CH84" s="36">
        <v>5.4999999999999997E-3</v>
      </c>
    </row>
    <row r="85" spans="1:86">
      <c r="A85" s="30">
        <v>103</v>
      </c>
      <c r="B85" s="35">
        <v>-9.5999999999999992E-3</v>
      </c>
      <c r="C85" s="35">
        <v>-8.3999999999999995E-3</v>
      </c>
      <c r="D85" s="35">
        <v>-7.1000000000000004E-3</v>
      </c>
      <c r="E85" s="35">
        <v>-5.8999999999999999E-3</v>
      </c>
      <c r="F85" s="35">
        <v>-4.7000000000000002E-3</v>
      </c>
      <c r="G85" s="35">
        <v>-3.3999999999999998E-3</v>
      </c>
      <c r="H85" s="35">
        <v>-2.2000000000000001E-3</v>
      </c>
      <c r="I85" s="35">
        <v>-1E-3</v>
      </c>
      <c r="J85" s="35">
        <v>2.9999999999999997E-4</v>
      </c>
      <c r="K85" s="35">
        <v>1.5E-3</v>
      </c>
      <c r="L85" s="35">
        <v>2.7000000000000001E-3</v>
      </c>
      <c r="M85" s="35">
        <v>3.8999999999999998E-3</v>
      </c>
      <c r="N85" s="35">
        <v>5.1000000000000004E-3</v>
      </c>
      <c r="O85" s="35">
        <v>6.1999999999999998E-3</v>
      </c>
      <c r="P85" s="35">
        <v>7.1999999999999998E-3</v>
      </c>
      <c r="Q85" s="35">
        <v>8.0999999999999996E-3</v>
      </c>
      <c r="R85" s="35">
        <v>8.8000000000000005E-3</v>
      </c>
      <c r="S85" s="35">
        <v>9.4000000000000004E-3</v>
      </c>
      <c r="T85" s="35">
        <v>9.9000000000000008E-3</v>
      </c>
      <c r="U85" s="35">
        <v>1.01E-2</v>
      </c>
      <c r="V85" s="35">
        <v>1.0200000000000001E-2</v>
      </c>
      <c r="W85" s="35">
        <v>1.01E-2</v>
      </c>
      <c r="X85" s="35">
        <v>9.9000000000000008E-3</v>
      </c>
      <c r="Y85" s="35">
        <v>9.4999999999999998E-3</v>
      </c>
      <c r="Z85" s="35">
        <v>8.9999999999999993E-3</v>
      </c>
      <c r="AA85" s="35">
        <v>8.3000000000000001E-3</v>
      </c>
      <c r="AB85" s="35">
        <v>7.6E-3</v>
      </c>
      <c r="AC85" s="35">
        <v>6.7999999999999996E-3</v>
      </c>
      <c r="AD85" s="35">
        <v>6.0000000000000001E-3</v>
      </c>
      <c r="AE85" s="35">
        <v>5.1999999999999998E-3</v>
      </c>
      <c r="AF85" s="35">
        <v>4.4000000000000003E-3</v>
      </c>
      <c r="AG85" s="35">
        <v>3.5000000000000001E-3</v>
      </c>
      <c r="AH85" s="35">
        <v>2.7000000000000001E-3</v>
      </c>
      <c r="AI85" s="35">
        <v>2E-3</v>
      </c>
      <c r="AJ85" s="35">
        <v>1.2999999999999999E-3</v>
      </c>
      <c r="AK85" s="35">
        <v>6.9999999999999999E-4</v>
      </c>
      <c r="AL85" s="35">
        <v>0</v>
      </c>
      <c r="AM85" s="35">
        <v>-5.9999999999999995E-4</v>
      </c>
      <c r="AN85" s="35">
        <v>-1.1999999999999999E-3</v>
      </c>
      <c r="AO85" s="35">
        <v>-1.8E-3</v>
      </c>
      <c r="AP85" s="35">
        <v>-2.3999999999999998E-3</v>
      </c>
      <c r="AQ85" s="35">
        <v>-3.0999999999999999E-3</v>
      </c>
      <c r="AR85" s="35">
        <v>-3.7000000000000002E-3</v>
      </c>
      <c r="AS85" s="35">
        <v>-4.1999999999999997E-3</v>
      </c>
      <c r="AT85" s="35">
        <v>-4.4999999999999997E-3</v>
      </c>
      <c r="AU85" s="35">
        <v>-4.7000000000000002E-3</v>
      </c>
      <c r="AV85" s="35">
        <v>-4.5999999999999999E-3</v>
      </c>
      <c r="AW85" s="35">
        <v>-4.3E-3</v>
      </c>
      <c r="AX85" s="35">
        <v>-3.7000000000000002E-3</v>
      </c>
      <c r="AY85" s="35">
        <v>-2.8999999999999998E-3</v>
      </c>
      <c r="AZ85" s="35">
        <v>-1.9E-3</v>
      </c>
      <c r="BA85" s="35">
        <v>-8.0000000000000004E-4</v>
      </c>
      <c r="BB85" s="35">
        <v>2.9999999999999997E-4</v>
      </c>
      <c r="BC85" s="35">
        <v>1.4E-3</v>
      </c>
      <c r="BD85" s="35">
        <v>2.3999999999999998E-3</v>
      </c>
      <c r="BE85" s="35">
        <v>3.2000000000000002E-3</v>
      </c>
      <c r="BF85" s="35">
        <v>3.8E-3</v>
      </c>
      <c r="BG85" s="35">
        <v>4.1999999999999997E-3</v>
      </c>
      <c r="BH85" s="35">
        <v>4.3E-3</v>
      </c>
      <c r="BI85" s="35">
        <v>4.3E-3</v>
      </c>
      <c r="BJ85" s="35">
        <v>4.0000000000000001E-3</v>
      </c>
      <c r="BK85" s="35">
        <v>3.7000000000000002E-3</v>
      </c>
      <c r="BL85" s="35">
        <v>3.2000000000000002E-3</v>
      </c>
      <c r="BM85" s="35">
        <v>2.7000000000000001E-3</v>
      </c>
      <c r="BN85" s="35">
        <v>2.0999999999999999E-3</v>
      </c>
      <c r="BO85" s="36">
        <v>2.0999999999999999E-3</v>
      </c>
      <c r="BP85" s="36">
        <v>2E-3</v>
      </c>
      <c r="BQ85" s="36">
        <v>2.0999999999999999E-3</v>
      </c>
      <c r="BR85" s="36">
        <v>2.2000000000000001E-3</v>
      </c>
      <c r="BS85" s="36">
        <v>2.3999999999999998E-3</v>
      </c>
      <c r="BT85" s="36">
        <v>2.5999999999999999E-3</v>
      </c>
      <c r="BU85" s="36">
        <v>2.8999999999999998E-3</v>
      </c>
      <c r="BV85" s="36">
        <v>3.0999999999999999E-3</v>
      </c>
      <c r="BW85" s="36">
        <v>3.3E-3</v>
      </c>
      <c r="BX85" s="36">
        <v>3.5000000000000001E-3</v>
      </c>
      <c r="BY85" s="36">
        <v>3.5999999999999999E-3</v>
      </c>
      <c r="BZ85" s="36">
        <v>3.8E-3</v>
      </c>
      <c r="CA85" s="36">
        <v>3.8999999999999998E-3</v>
      </c>
      <c r="CB85" s="36">
        <v>4.1000000000000003E-3</v>
      </c>
      <c r="CC85" s="36">
        <v>4.3E-3</v>
      </c>
      <c r="CD85" s="36">
        <v>4.4999999999999997E-3</v>
      </c>
      <c r="CE85" s="36">
        <v>4.7000000000000002E-3</v>
      </c>
      <c r="CF85" s="36">
        <v>4.7999999999999996E-3</v>
      </c>
      <c r="CG85" s="36">
        <v>5.0000000000000001E-3</v>
      </c>
      <c r="CH85" s="36">
        <v>5.1000000000000004E-3</v>
      </c>
    </row>
    <row r="86" spans="1:86">
      <c r="A86" s="30">
        <v>104</v>
      </c>
      <c r="B86" s="35">
        <v>-8.8000000000000005E-3</v>
      </c>
      <c r="C86" s="35">
        <v>-7.7000000000000002E-3</v>
      </c>
      <c r="D86" s="35">
        <v>-6.4999999999999997E-3</v>
      </c>
      <c r="E86" s="35">
        <v>-5.4000000000000003E-3</v>
      </c>
      <c r="F86" s="35">
        <v>-4.3E-3</v>
      </c>
      <c r="G86" s="35">
        <v>-3.2000000000000002E-3</v>
      </c>
      <c r="H86" s="35">
        <v>-2E-3</v>
      </c>
      <c r="I86" s="35">
        <v>-8.9999999999999998E-4</v>
      </c>
      <c r="J86" s="35">
        <v>2.9999999999999997E-4</v>
      </c>
      <c r="K86" s="35">
        <v>1.4E-3</v>
      </c>
      <c r="L86" s="35">
        <v>2.5000000000000001E-3</v>
      </c>
      <c r="M86" s="35">
        <v>3.5999999999999999E-3</v>
      </c>
      <c r="N86" s="35">
        <v>4.7000000000000002E-3</v>
      </c>
      <c r="O86" s="35">
        <v>5.7000000000000002E-3</v>
      </c>
      <c r="P86" s="35">
        <v>6.6E-3</v>
      </c>
      <c r="Q86" s="35">
        <v>7.4000000000000003E-3</v>
      </c>
      <c r="R86" s="35">
        <v>8.0999999999999996E-3</v>
      </c>
      <c r="S86" s="35">
        <v>8.6999999999999994E-3</v>
      </c>
      <c r="T86" s="35">
        <v>9.1000000000000004E-3</v>
      </c>
      <c r="U86" s="35">
        <v>9.2999999999999992E-3</v>
      </c>
      <c r="V86" s="35">
        <v>9.4000000000000004E-3</v>
      </c>
      <c r="W86" s="35">
        <v>9.2999999999999992E-3</v>
      </c>
      <c r="X86" s="35">
        <v>9.1000000000000004E-3</v>
      </c>
      <c r="Y86" s="35">
        <v>8.6999999999999994E-3</v>
      </c>
      <c r="Z86" s="35">
        <v>8.2000000000000007E-3</v>
      </c>
      <c r="AA86" s="35">
        <v>7.6E-3</v>
      </c>
      <c r="AB86" s="35">
        <v>7.0000000000000001E-3</v>
      </c>
      <c r="AC86" s="35">
        <v>6.3E-3</v>
      </c>
      <c r="AD86" s="35">
        <v>5.4999999999999997E-3</v>
      </c>
      <c r="AE86" s="35">
        <v>4.7999999999999996E-3</v>
      </c>
      <c r="AF86" s="35">
        <v>4.0000000000000001E-3</v>
      </c>
      <c r="AG86" s="35">
        <v>3.2000000000000002E-3</v>
      </c>
      <c r="AH86" s="35">
        <v>2.5000000000000001E-3</v>
      </c>
      <c r="AI86" s="35">
        <v>1.8E-3</v>
      </c>
      <c r="AJ86" s="35">
        <v>1.1999999999999999E-3</v>
      </c>
      <c r="AK86" s="35">
        <v>5.9999999999999995E-4</v>
      </c>
      <c r="AL86" s="35">
        <v>0</v>
      </c>
      <c r="AM86" s="35">
        <v>-5.0000000000000001E-4</v>
      </c>
      <c r="AN86" s="35">
        <v>-1.1000000000000001E-3</v>
      </c>
      <c r="AO86" s="35">
        <v>-1.6000000000000001E-3</v>
      </c>
      <c r="AP86" s="35">
        <v>-2.2000000000000001E-3</v>
      </c>
      <c r="AQ86" s="35">
        <v>-2.8E-3</v>
      </c>
      <c r="AR86" s="35">
        <v>-3.3999999999999998E-3</v>
      </c>
      <c r="AS86" s="35">
        <v>-3.8E-3</v>
      </c>
      <c r="AT86" s="35">
        <v>-4.1999999999999997E-3</v>
      </c>
      <c r="AU86" s="35">
        <v>-4.3E-3</v>
      </c>
      <c r="AV86" s="35">
        <v>-4.3E-3</v>
      </c>
      <c r="AW86" s="35">
        <v>-4.0000000000000001E-3</v>
      </c>
      <c r="AX86" s="35">
        <v>-3.3999999999999998E-3</v>
      </c>
      <c r="AY86" s="35">
        <v>-2.7000000000000001E-3</v>
      </c>
      <c r="AZ86" s="35">
        <v>-1.8E-3</v>
      </c>
      <c r="BA86" s="35">
        <v>-8.0000000000000004E-4</v>
      </c>
      <c r="BB86" s="35">
        <v>2.9999999999999997E-4</v>
      </c>
      <c r="BC86" s="35">
        <v>1.2999999999999999E-3</v>
      </c>
      <c r="BD86" s="35">
        <v>2.2000000000000001E-3</v>
      </c>
      <c r="BE86" s="35">
        <v>2.8999999999999998E-3</v>
      </c>
      <c r="BF86" s="35">
        <v>3.5000000000000001E-3</v>
      </c>
      <c r="BG86" s="35">
        <v>3.8E-3</v>
      </c>
      <c r="BH86" s="35">
        <v>4.0000000000000001E-3</v>
      </c>
      <c r="BI86" s="35">
        <v>3.8999999999999998E-3</v>
      </c>
      <c r="BJ86" s="35">
        <v>3.7000000000000002E-3</v>
      </c>
      <c r="BK86" s="35">
        <v>3.3999999999999998E-3</v>
      </c>
      <c r="BL86" s="35">
        <v>2.8999999999999998E-3</v>
      </c>
      <c r="BM86" s="35">
        <v>2.5000000000000001E-3</v>
      </c>
      <c r="BN86" s="35">
        <v>2E-3</v>
      </c>
      <c r="BO86" s="36">
        <v>1.9E-3</v>
      </c>
      <c r="BP86" s="36">
        <v>1.9E-3</v>
      </c>
      <c r="BQ86" s="36">
        <v>1.9E-3</v>
      </c>
      <c r="BR86" s="36">
        <v>2.0999999999999999E-3</v>
      </c>
      <c r="BS86" s="36">
        <v>2.2000000000000001E-3</v>
      </c>
      <c r="BT86" s="36">
        <v>2.3999999999999998E-3</v>
      </c>
      <c r="BU86" s="36">
        <v>2.5999999999999999E-3</v>
      </c>
      <c r="BV86" s="36">
        <v>2.8E-3</v>
      </c>
      <c r="BW86" s="36">
        <v>3.0000000000000001E-3</v>
      </c>
      <c r="BX86" s="36">
        <v>3.2000000000000002E-3</v>
      </c>
      <c r="BY86" s="36">
        <v>3.3E-3</v>
      </c>
      <c r="BZ86" s="36">
        <v>3.3999999999999998E-3</v>
      </c>
      <c r="CA86" s="36">
        <v>3.5999999999999999E-3</v>
      </c>
      <c r="CB86" s="36">
        <v>3.8E-3</v>
      </c>
      <c r="CC86" s="36">
        <v>4.0000000000000001E-3</v>
      </c>
      <c r="CD86" s="36">
        <v>4.1000000000000003E-3</v>
      </c>
      <c r="CE86" s="36">
        <v>4.3E-3</v>
      </c>
      <c r="CF86" s="36">
        <v>4.4000000000000003E-3</v>
      </c>
      <c r="CG86" s="36">
        <v>4.5999999999999999E-3</v>
      </c>
      <c r="CH86" s="36">
        <v>4.7000000000000002E-3</v>
      </c>
    </row>
    <row r="87" spans="1:86">
      <c r="A87" s="30">
        <v>105</v>
      </c>
      <c r="B87" s="35">
        <v>-8.0000000000000002E-3</v>
      </c>
      <c r="C87" s="35">
        <v>-7.0000000000000001E-3</v>
      </c>
      <c r="D87" s="35">
        <v>-5.8999999999999999E-3</v>
      </c>
      <c r="E87" s="35">
        <v>-4.8999999999999998E-3</v>
      </c>
      <c r="F87" s="35">
        <v>-3.8999999999999998E-3</v>
      </c>
      <c r="G87" s="35">
        <v>-2.8999999999999998E-3</v>
      </c>
      <c r="H87" s="35">
        <v>-1.8E-3</v>
      </c>
      <c r="I87" s="35">
        <v>-8.0000000000000004E-4</v>
      </c>
      <c r="J87" s="35">
        <v>2.0000000000000001E-4</v>
      </c>
      <c r="K87" s="35">
        <v>1.2999999999999999E-3</v>
      </c>
      <c r="L87" s="35">
        <v>2.3E-3</v>
      </c>
      <c r="M87" s="35">
        <v>3.3E-3</v>
      </c>
      <c r="N87" s="35">
        <v>4.1999999999999997E-3</v>
      </c>
      <c r="O87" s="35">
        <v>5.1000000000000004E-3</v>
      </c>
      <c r="P87" s="35">
        <v>6.0000000000000001E-3</v>
      </c>
      <c r="Q87" s="35">
        <v>6.7000000000000002E-3</v>
      </c>
      <c r="R87" s="35">
        <v>7.4000000000000003E-3</v>
      </c>
      <c r="S87" s="35">
        <v>7.9000000000000008E-3</v>
      </c>
      <c r="T87" s="35">
        <v>8.2000000000000007E-3</v>
      </c>
      <c r="U87" s="35">
        <v>8.5000000000000006E-3</v>
      </c>
      <c r="V87" s="35">
        <v>8.5000000000000006E-3</v>
      </c>
      <c r="W87" s="35">
        <v>8.3999999999999995E-3</v>
      </c>
      <c r="X87" s="35">
        <v>8.2000000000000007E-3</v>
      </c>
      <c r="Y87" s="35">
        <v>7.9000000000000008E-3</v>
      </c>
      <c r="Z87" s="35">
        <v>7.4999999999999997E-3</v>
      </c>
      <c r="AA87" s="35">
        <v>6.8999999999999999E-3</v>
      </c>
      <c r="AB87" s="35">
        <v>6.3E-3</v>
      </c>
      <c r="AC87" s="35">
        <v>5.7000000000000002E-3</v>
      </c>
      <c r="AD87" s="35">
        <v>5.0000000000000001E-3</v>
      </c>
      <c r="AE87" s="35">
        <v>4.3E-3</v>
      </c>
      <c r="AF87" s="35">
        <v>3.5999999999999999E-3</v>
      </c>
      <c r="AG87" s="35">
        <v>2.8999999999999998E-3</v>
      </c>
      <c r="AH87" s="35">
        <v>2.3E-3</v>
      </c>
      <c r="AI87" s="35">
        <v>1.6999999999999999E-3</v>
      </c>
      <c r="AJ87" s="35">
        <v>1.1000000000000001E-3</v>
      </c>
      <c r="AK87" s="35">
        <v>5.0000000000000001E-4</v>
      </c>
      <c r="AL87" s="35">
        <v>0</v>
      </c>
      <c r="AM87" s="35">
        <v>-5.0000000000000001E-4</v>
      </c>
      <c r="AN87" s="35">
        <v>-1E-3</v>
      </c>
      <c r="AO87" s="35">
        <v>-1.5E-3</v>
      </c>
      <c r="AP87" s="35">
        <v>-2E-3</v>
      </c>
      <c r="AQ87" s="35">
        <v>-2.5999999999999999E-3</v>
      </c>
      <c r="AR87" s="35">
        <v>-3.0999999999999999E-3</v>
      </c>
      <c r="AS87" s="35">
        <v>-3.5000000000000001E-3</v>
      </c>
      <c r="AT87" s="35">
        <v>-3.8E-3</v>
      </c>
      <c r="AU87" s="35">
        <v>-3.8999999999999998E-3</v>
      </c>
      <c r="AV87" s="35">
        <v>-3.8999999999999998E-3</v>
      </c>
      <c r="AW87" s="35">
        <v>-3.5999999999999999E-3</v>
      </c>
      <c r="AX87" s="35">
        <v>-3.0999999999999999E-3</v>
      </c>
      <c r="AY87" s="35">
        <v>-2.3999999999999998E-3</v>
      </c>
      <c r="AZ87" s="35">
        <v>-1.6000000000000001E-3</v>
      </c>
      <c r="BA87" s="35">
        <v>-6.9999999999999999E-4</v>
      </c>
      <c r="BB87" s="35">
        <v>2.9999999999999997E-4</v>
      </c>
      <c r="BC87" s="35">
        <v>1.1999999999999999E-3</v>
      </c>
      <c r="BD87" s="35">
        <v>2E-3</v>
      </c>
      <c r="BE87" s="35">
        <v>2.5999999999999999E-3</v>
      </c>
      <c r="BF87" s="35">
        <v>3.0999999999999999E-3</v>
      </c>
      <c r="BG87" s="35">
        <v>3.5000000000000001E-3</v>
      </c>
      <c r="BH87" s="35">
        <v>3.5999999999999999E-3</v>
      </c>
      <c r="BI87" s="35">
        <v>3.5000000000000001E-3</v>
      </c>
      <c r="BJ87" s="35">
        <v>3.3999999999999998E-3</v>
      </c>
      <c r="BK87" s="35">
        <v>3.0999999999999999E-3</v>
      </c>
      <c r="BL87" s="35">
        <v>2.7000000000000001E-3</v>
      </c>
      <c r="BM87" s="35">
        <v>2.2000000000000001E-3</v>
      </c>
      <c r="BN87" s="35">
        <v>1.8E-3</v>
      </c>
      <c r="BO87" s="36">
        <v>1.6999999999999999E-3</v>
      </c>
      <c r="BP87" s="36">
        <v>1.6999999999999999E-3</v>
      </c>
      <c r="BQ87" s="36">
        <v>1.8E-3</v>
      </c>
      <c r="BR87" s="36">
        <v>1.9E-3</v>
      </c>
      <c r="BS87" s="36">
        <v>2E-3</v>
      </c>
      <c r="BT87" s="36">
        <v>2.2000000000000001E-3</v>
      </c>
      <c r="BU87" s="36">
        <v>2.3999999999999998E-3</v>
      </c>
      <c r="BV87" s="36">
        <v>2.5999999999999999E-3</v>
      </c>
      <c r="BW87" s="36">
        <v>2.7000000000000001E-3</v>
      </c>
      <c r="BX87" s="36">
        <v>2.8999999999999998E-3</v>
      </c>
      <c r="BY87" s="36">
        <v>3.0000000000000001E-3</v>
      </c>
      <c r="BZ87" s="36">
        <v>3.0999999999999999E-3</v>
      </c>
      <c r="CA87" s="36">
        <v>3.3E-3</v>
      </c>
      <c r="CB87" s="36">
        <v>3.3999999999999998E-3</v>
      </c>
      <c r="CC87" s="36">
        <v>3.5999999999999999E-3</v>
      </c>
      <c r="CD87" s="36">
        <v>3.7000000000000002E-3</v>
      </c>
      <c r="CE87" s="36">
        <v>3.8999999999999998E-3</v>
      </c>
      <c r="CF87" s="36">
        <v>4.0000000000000001E-3</v>
      </c>
      <c r="CG87" s="36">
        <v>4.1000000000000003E-3</v>
      </c>
      <c r="CH87" s="36">
        <v>4.3E-3</v>
      </c>
    </row>
    <row r="88" spans="1:86">
      <c r="A88" s="30">
        <v>106</v>
      </c>
      <c r="B88" s="35">
        <v>-7.1999999999999998E-3</v>
      </c>
      <c r="C88" s="35">
        <v>-6.3E-3</v>
      </c>
      <c r="D88" s="35">
        <v>-5.4000000000000003E-3</v>
      </c>
      <c r="E88" s="35">
        <v>-4.4000000000000003E-3</v>
      </c>
      <c r="F88" s="35">
        <v>-3.5000000000000001E-3</v>
      </c>
      <c r="G88" s="35">
        <v>-2.5999999999999999E-3</v>
      </c>
      <c r="H88" s="35">
        <v>-1.6000000000000001E-3</v>
      </c>
      <c r="I88" s="35">
        <v>-6.9999999999999999E-4</v>
      </c>
      <c r="J88" s="35">
        <v>2.0000000000000001E-4</v>
      </c>
      <c r="K88" s="35">
        <v>1.1000000000000001E-3</v>
      </c>
      <c r="L88" s="35">
        <v>2.0999999999999999E-3</v>
      </c>
      <c r="M88" s="35">
        <v>3.0000000000000001E-3</v>
      </c>
      <c r="N88" s="35">
        <v>3.8E-3</v>
      </c>
      <c r="O88" s="35">
        <v>4.5999999999999999E-3</v>
      </c>
      <c r="P88" s="35">
        <v>5.4000000000000003E-3</v>
      </c>
      <c r="Q88" s="35">
        <v>6.1000000000000004E-3</v>
      </c>
      <c r="R88" s="35">
        <v>6.6E-3</v>
      </c>
      <c r="S88" s="35">
        <v>7.1000000000000004E-3</v>
      </c>
      <c r="T88" s="35">
        <v>7.4000000000000003E-3</v>
      </c>
      <c r="U88" s="35">
        <v>7.6E-3</v>
      </c>
      <c r="V88" s="35">
        <v>7.7000000000000002E-3</v>
      </c>
      <c r="W88" s="35">
        <v>7.6E-3</v>
      </c>
      <c r="X88" s="35">
        <v>7.4000000000000003E-3</v>
      </c>
      <c r="Y88" s="35">
        <v>7.1000000000000004E-3</v>
      </c>
      <c r="Z88" s="35">
        <v>6.7000000000000002E-3</v>
      </c>
      <c r="AA88" s="35">
        <v>6.1999999999999998E-3</v>
      </c>
      <c r="AB88" s="35">
        <v>5.7000000000000002E-3</v>
      </c>
      <c r="AC88" s="35">
        <v>5.1000000000000004E-3</v>
      </c>
      <c r="AD88" s="35">
        <v>4.4999999999999997E-3</v>
      </c>
      <c r="AE88" s="35">
        <v>3.8999999999999998E-3</v>
      </c>
      <c r="AF88" s="35">
        <v>3.3E-3</v>
      </c>
      <c r="AG88" s="35">
        <v>2.7000000000000001E-3</v>
      </c>
      <c r="AH88" s="35">
        <v>2.0999999999999999E-3</v>
      </c>
      <c r="AI88" s="35">
        <v>1.5E-3</v>
      </c>
      <c r="AJ88" s="35">
        <v>1E-3</v>
      </c>
      <c r="AK88" s="35">
        <v>5.0000000000000001E-4</v>
      </c>
      <c r="AL88" s="35">
        <v>0</v>
      </c>
      <c r="AM88" s="35">
        <v>-4.0000000000000002E-4</v>
      </c>
      <c r="AN88" s="35">
        <v>-8.9999999999999998E-4</v>
      </c>
      <c r="AO88" s="35">
        <v>-1.2999999999999999E-3</v>
      </c>
      <c r="AP88" s="35">
        <v>-1.8E-3</v>
      </c>
      <c r="AQ88" s="35">
        <v>-2.3E-3</v>
      </c>
      <c r="AR88" s="35">
        <v>-2.8E-3</v>
      </c>
      <c r="AS88" s="35">
        <v>-3.0999999999999999E-3</v>
      </c>
      <c r="AT88" s="35">
        <v>-3.3999999999999998E-3</v>
      </c>
      <c r="AU88" s="35">
        <v>-3.5000000000000001E-3</v>
      </c>
      <c r="AV88" s="35">
        <v>-3.5000000000000001E-3</v>
      </c>
      <c r="AW88" s="35">
        <v>-3.2000000000000002E-3</v>
      </c>
      <c r="AX88" s="35">
        <v>-2.8E-3</v>
      </c>
      <c r="AY88" s="35">
        <v>-2.2000000000000001E-3</v>
      </c>
      <c r="AZ88" s="35">
        <v>-1.4E-3</v>
      </c>
      <c r="BA88" s="35">
        <v>-5.9999999999999995E-4</v>
      </c>
      <c r="BB88" s="35">
        <v>2.0000000000000001E-4</v>
      </c>
      <c r="BC88" s="35">
        <v>1E-3</v>
      </c>
      <c r="BD88" s="35">
        <v>1.8E-3</v>
      </c>
      <c r="BE88" s="35">
        <v>2.3999999999999998E-3</v>
      </c>
      <c r="BF88" s="35">
        <v>2.8E-3</v>
      </c>
      <c r="BG88" s="35">
        <v>3.0999999999999999E-3</v>
      </c>
      <c r="BH88" s="35">
        <v>3.2000000000000002E-3</v>
      </c>
      <c r="BI88" s="35">
        <v>3.2000000000000002E-3</v>
      </c>
      <c r="BJ88" s="35">
        <v>3.0000000000000001E-3</v>
      </c>
      <c r="BK88" s="35">
        <v>2.7000000000000001E-3</v>
      </c>
      <c r="BL88" s="35">
        <v>2.3999999999999998E-3</v>
      </c>
      <c r="BM88" s="35">
        <v>2E-3</v>
      </c>
      <c r="BN88" s="35">
        <v>1.6000000000000001E-3</v>
      </c>
      <c r="BO88" s="36">
        <v>1.5E-3</v>
      </c>
      <c r="BP88" s="36">
        <v>1.5E-3</v>
      </c>
      <c r="BQ88" s="36">
        <v>1.6000000000000001E-3</v>
      </c>
      <c r="BR88" s="36">
        <v>1.6999999999999999E-3</v>
      </c>
      <c r="BS88" s="36">
        <v>1.8E-3</v>
      </c>
      <c r="BT88" s="36">
        <v>2E-3</v>
      </c>
      <c r="BU88" s="36">
        <v>2.2000000000000001E-3</v>
      </c>
      <c r="BV88" s="36">
        <v>2.3E-3</v>
      </c>
      <c r="BW88" s="36">
        <v>2.5000000000000001E-3</v>
      </c>
      <c r="BX88" s="36">
        <v>2.5999999999999999E-3</v>
      </c>
      <c r="BY88" s="36">
        <v>2.7000000000000001E-3</v>
      </c>
      <c r="BZ88" s="36">
        <v>2.8E-3</v>
      </c>
      <c r="CA88" s="36">
        <v>3.0000000000000001E-3</v>
      </c>
      <c r="CB88" s="36">
        <v>3.0999999999999999E-3</v>
      </c>
      <c r="CC88" s="36">
        <v>3.2000000000000002E-3</v>
      </c>
      <c r="CD88" s="36">
        <v>3.3999999999999998E-3</v>
      </c>
      <c r="CE88" s="36">
        <v>3.5000000000000001E-3</v>
      </c>
      <c r="CF88" s="36">
        <v>3.5999999999999999E-3</v>
      </c>
      <c r="CG88" s="36">
        <v>3.7000000000000002E-3</v>
      </c>
      <c r="CH88" s="36">
        <v>3.8E-3</v>
      </c>
    </row>
    <row r="89" spans="1:86">
      <c r="A89" s="30">
        <v>107</v>
      </c>
      <c r="B89" s="35">
        <v>-6.4000000000000003E-3</v>
      </c>
      <c r="C89" s="35">
        <v>-5.5999999999999999E-3</v>
      </c>
      <c r="D89" s="35">
        <v>-4.7999999999999996E-3</v>
      </c>
      <c r="E89" s="35">
        <v>-3.8999999999999998E-3</v>
      </c>
      <c r="F89" s="35">
        <v>-3.0999999999999999E-3</v>
      </c>
      <c r="G89" s="35">
        <v>-2.3E-3</v>
      </c>
      <c r="H89" s="35">
        <v>-1.5E-3</v>
      </c>
      <c r="I89" s="35">
        <v>-5.9999999999999995E-4</v>
      </c>
      <c r="J89" s="35">
        <v>2.0000000000000001E-4</v>
      </c>
      <c r="K89" s="35">
        <v>1E-3</v>
      </c>
      <c r="L89" s="35">
        <v>1.8E-3</v>
      </c>
      <c r="M89" s="35">
        <v>2.5999999999999999E-3</v>
      </c>
      <c r="N89" s="35">
        <v>3.3999999999999998E-3</v>
      </c>
      <c r="O89" s="35">
        <v>4.1000000000000003E-3</v>
      </c>
      <c r="P89" s="35">
        <v>4.7999999999999996E-3</v>
      </c>
      <c r="Q89" s="35">
        <v>5.4000000000000003E-3</v>
      </c>
      <c r="R89" s="35">
        <v>5.8999999999999999E-3</v>
      </c>
      <c r="S89" s="35">
        <v>6.3E-3</v>
      </c>
      <c r="T89" s="35">
        <v>6.6E-3</v>
      </c>
      <c r="U89" s="35">
        <v>6.7999999999999996E-3</v>
      </c>
      <c r="V89" s="35">
        <v>6.7999999999999996E-3</v>
      </c>
      <c r="W89" s="35">
        <v>6.7999999999999996E-3</v>
      </c>
      <c r="X89" s="35">
        <v>6.6E-3</v>
      </c>
      <c r="Y89" s="35">
        <v>6.3E-3</v>
      </c>
      <c r="Z89" s="35">
        <v>6.0000000000000001E-3</v>
      </c>
      <c r="AA89" s="35">
        <v>5.4999999999999997E-3</v>
      </c>
      <c r="AB89" s="35">
        <v>5.1000000000000004E-3</v>
      </c>
      <c r="AC89" s="35">
        <v>4.5999999999999999E-3</v>
      </c>
      <c r="AD89" s="35">
        <v>4.0000000000000001E-3</v>
      </c>
      <c r="AE89" s="35">
        <v>3.5000000000000001E-3</v>
      </c>
      <c r="AF89" s="35">
        <v>2.8999999999999998E-3</v>
      </c>
      <c r="AG89" s="35">
        <v>2.3999999999999998E-3</v>
      </c>
      <c r="AH89" s="35">
        <v>1.8E-3</v>
      </c>
      <c r="AI89" s="35">
        <v>1.2999999999999999E-3</v>
      </c>
      <c r="AJ89" s="35">
        <v>8.9999999999999998E-4</v>
      </c>
      <c r="AK89" s="35">
        <v>4.0000000000000002E-4</v>
      </c>
      <c r="AL89" s="35">
        <v>0</v>
      </c>
      <c r="AM89" s="35">
        <v>-4.0000000000000002E-4</v>
      </c>
      <c r="AN89" s="35">
        <v>-8.0000000000000004E-4</v>
      </c>
      <c r="AO89" s="35">
        <v>-1.1999999999999999E-3</v>
      </c>
      <c r="AP89" s="35">
        <v>-1.6000000000000001E-3</v>
      </c>
      <c r="AQ89" s="35">
        <v>-2E-3</v>
      </c>
      <c r="AR89" s="35">
        <v>-2.3999999999999998E-3</v>
      </c>
      <c r="AS89" s="35">
        <v>-2.8E-3</v>
      </c>
      <c r="AT89" s="35">
        <v>-3.0000000000000001E-3</v>
      </c>
      <c r="AU89" s="35">
        <v>-3.0999999999999999E-3</v>
      </c>
      <c r="AV89" s="35">
        <v>-3.0999999999999999E-3</v>
      </c>
      <c r="AW89" s="35">
        <v>-2.8999999999999998E-3</v>
      </c>
      <c r="AX89" s="35">
        <v>-2.5000000000000001E-3</v>
      </c>
      <c r="AY89" s="35">
        <v>-1.9E-3</v>
      </c>
      <c r="AZ89" s="35">
        <v>-1.2999999999999999E-3</v>
      </c>
      <c r="BA89" s="35">
        <v>-5.9999999999999995E-4</v>
      </c>
      <c r="BB89" s="35">
        <v>2.0000000000000001E-4</v>
      </c>
      <c r="BC89" s="35">
        <v>8.9999999999999998E-4</v>
      </c>
      <c r="BD89" s="35">
        <v>1.6000000000000001E-3</v>
      </c>
      <c r="BE89" s="35">
        <v>2.0999999999999999E-3</v>
      </c>
      <c r="BF89" s="35">
        <v>2.5000000000000001E-3</v>
      </c>
      <c r="BG89" s="35">
        <v>2.8E-3</v>
      </c>
      <c r="BH89" s="35">
        <v>2.8999999999999998E-3</v>
      </c>
      <c r="BI89" s="35">
        <v>2.8E-3</v>
      </c>
      <c r="BJ89" s="35">
        <v>2.7000000000000001E-3</v>
      </c>
      <c r="BK89" s="35">
        <v>2.3999999999999998E-3</v>
      </c>
      <c r="BL89" s="35">
        <v>2.0999999999999999E-3</v>
      </c>
      <c r="BM89" s="35">
        <v>1.8E-3</v>
      </c>
      <c r="BN89" s="35">
        <v>1.4E-3</v>
      </c>
      <c r="BO89" s="36">
        <v>1.4E-3</v>
      </c>
      <c r="BP89" s="36">
        <v>1.4E-3</v>
      </c>
      <c r="BQ89" s="36">
        <v>1.4E-3</v>
      </c>
      <c r="BR89" s="36">
        <v>1.5E-3</v>
      </c>
      <c r="BS89" s="36">
        <v>1.6000000000000001E-3</v>
      </c>
      <c r="BT89" s="36">
        <v>1.8E-3</v>
      </c>
      <c r="BU89" s="36">
        <v>1.9E-3</v>
      </c>
      <c r="BV89" s="36">
        <v>2.0999999999999999E-3</v>
      </c>
      <c r="BW89" s="36">
        <v>2.2000000000000001E-3</v>
      </c>
      <c r="BX89" s="36">
        <v>2.3E-3</v>
      </c>
      <c r="BY89" s="36">
        <v>2.3999999999999998E-3</v>
      </c>
      <c r="BZ89" s="36">
        <v>2.5000000000000001E-3</v>
      </c>
      <c r="CA89" s="36">
        <v>2.5999999999999999E-3</v>
      </c>
      <c r="CB89" s="36">
        <v>2.8E-3</v>
      </c>
      <c r="CC89" s="36">
        <v>2.8999999999999998E-3</v>
      </c>
      <c r="CD89" s="36">
        <v>3.0000000000000001E-3</v>
      </c>
      <c r="CE89" s="36">
        <v>3.0999999999999999E-3</v>
      </c>
      <c r="CF89" s="36">
        <v>3.2000000000000002E-3</v>
      </c>
      <c r="CG89" s="36">
        <v>3.3E-3</v>
      </c>
      <c r="CH89" s="36">
        <v>3.3999999999999998E-3</v>
      </c>
    </row>
    <row r="90" spans="1:86">
      <c r="A90" s="30">
        <v>108</v>
      </c>
      <c r="B90" s="35">
        <v>-5.5999999999999999E-3</v>
      </c>
      <c r="C90" s="35">
        <v>-4.8999999999999998E-3</v>
      </c>
      <c r="D90" s="35">
        <v>-4.1999999999999997E-3</v>
      </c>
      <c r="E90" s="35">
        <v>-3.3999999999999998E-3</v>
      </c>
      <c r="F90" s="35">
        <v>-2.7000000000000001E-3</v>
      </c>
      <c r="G90" s="35">
        <v>-2E-3</v>
      </c>
      <c r="H90" s="35">
        <v>-1.2999999999999999E-3</v>
      </c>
      <c r="I90" s="35">
        <v>-5.9999999999999995E-4</v>
      </c>
      <c r="J90" s="35">
        <v>2.0000000000000001E-4</v>
      </c>
      <c r="K90" s="35">
        <v>8.9999999999999998E-4</v>
      </c>
      <c r="L90" s="35">
        <v>1.6000000000000001E-3</v>
      </c>
      <c r="M90" s="35">
        <v>2.3E-3</v>
      </c>
      <c r="N90" s="35">
        <v>3.0000000000000001E-3</v>
      </c>
      <c r="O90" s="35">
        <v>3.5999999999999999E-3</v>
      </c>
      <c r="P90" s="35">
        <v>4.1999999999999997E-3</v>
      </c>
      <c r="Q90" s="35">
        <v>4.7000000000000002E-3</v>
      </c>
      <c r="R90" s="35">
        <v>5.1999999999999998E-3</v>
      </c>
      <c r="S90" s="35">
        <v>5.4999999999999997E-3</v>
      </c>
      <c r="T90" s="35">
        <v>5.7999999999999996E-3</v>
      </c>
      <c r="U90" s="35">
        <v>5.8999999999999999E-3</v>
      </c>
      <c r="V90" s="35">
        <v>6.0000000000000001E-3</v>
      </c>
      <c r="W90" s="35">
        <v>5.8999999999999999E-3</v>
      </c>
      <c r="X90" s="35">
        <v>5.7999999999999996E-3</v>
      </c>
      <c r="Y90" s="35">
        <v>5.4999999999999997E-3</v>
      </c>
      <c r="Z90" s="35">
        <v>5.1999999999999998E-3</v>
      </c>
      <c r="AA90" s="35">
        <v>4.8999999999999998E-3</v>
      </c>
      <c r="AB90" s="35">
        <v>4.4000000000000003E-3</v>
      </c>
      <c r="AC90" s="35">
        <v>4.0000000000000001E-3</v>
      </c>
      <c r="AD90" s="35">
        <v>3.5000000000000001E-3</v>
      </c>
      <c r="AE90" s="35">
        <v>3.0000000000000001E-3</v>
      </c>
      <c r="AF90" s="35">
        <v>2.5000000000000001E-3</v>
      </c>
      <c r="AG90" s="35">
        <v>2.0999999999999999E-3</v>
      </c>
      <c r="AH90" s="35">
        <v>1.6000000000000001E-3</v>
      </c>
      <c r="AI90" s="35">
        <v>1.1999999999999999E-3</v>
      </c>
      <c r="AJ90" s="35">
        <v>8.0000000000000004E-4</v>
      </c>
      <c r="AK90" s="35">
        <v>4.0000000000000002E-4</v>
      </c>
      <c r="AL90" s="35">
        <v>0</v>
      </c>
      <c r="AM90" s="35">
        <v>-2.9999999999999997E-4</v>
      </c>
      <c r="AN90" s="35">
        <v>-6.9999999999999999E-4</v>
      </c>
      <c r="AO90" s="35">
        <v>-1E-3</v>
      </c>
      <c r="AP90" s="35">
        <v>-1.4E-3</v>
      </c>
      <c r="AQ90" s="35">
        <v>-1.8E-3</v>
      </c>
      <c r="AR90" s="35">
        <v>-2.0999999999999999E-3</v>
      </c>
      <c r="AS90" s="35">
        <v>-2.3999999999999998E-3</v>
      </c>
      <c r="AT90" s="35">
        <v>-2.7000000000000001E-3</v>
      </c>
      <c r="AU90" s="35">
        <v>-2.7000000000000001E-3</v>
      </c>
      <c r="AV90" s="35">
        <v>-2.7000000000000001E-3</v>
      </c>
      <c r="AW90" s="35">
        <v>-2.5000000000000001E-3</v>
      </c>
      <c r="AX90" s="35">
        <v>-2.2000000000000001E-3</v>
      </c>
      <c r="AY90" s="35">
        <v>-1.6999999999999999E-3</v>
      </c>
      <c r="AZ90" s="35">
        <v>-1.1000000000000001E-3</v>
      </c>
      <c r="BA90" s="35">
        <v>-5.0000000000000001E-4</v>
      </c>
      <c r="BB90" s="35">
        <v>2.0000000000000001E-4</v>
      </c>
      <c r="BC90" s="35">
        <v>8.0000000000000004E-4</v>
      </c>
      <c r="BD90" s="35">
        <v>1.4E-3</v>
      </c>
      <c r="BE90" s="35">
        <v>1.9E-3</v>
      </c>
      <c r="BF90" s="35">
        <v>2.2000000000000001E-3</v>
      </c>
      <c r="BG90" s="35">
        <v>2.3999999999999998E-3</v>
      </c>
      <c r="BH90" s="35">
        <v>2.5000000000000001E-3</v>
      </c>
      <c r="BI90" s="35">
        <v>2.5000000000000001E-3</v>
      </c>
      <c r="BJ90" s="35">
        <v>2.3E-3</v>
      </c>
      <c r="BK90" s="35">
        <v>2.0999999999999999E-3</v>
      </c>
      <c r="BL90" s="35">
        <v>1.9E-3</v>
      </c>
      <c r="BM90" s="35">
        <v>1.6000000000000001E-3</v>
      </c>
      <c r="BN90" s="35">
        <v>1.2999999999999999E-3</v>
      </c>
      <c r="BO90" s="36">
        <v>1.1999999999999999E-3</v>
      </c>
      <c r="BP90" s="36">
        <v>1.1999999999999999E-3</v>
      </c>
      <c r="BQ90" s="36">
        <v>1.1999999999999999E-3</v>
      </c>
      <c r="BR90" s="36">
        <v>1.2999999999999999E-3</v>
      </c>
      <c r="BS90" s="36">
        <v>1.4E-3</v>
      </c>
      <c r="BT90" s="36">
        <v>1.5E-3</v>
      </c>
      <c r="BU90" s="36">
        <v>1.6999999999999999E-3</v>
      </c>
      <c r="BV90" s="36">
        <v>1.8E-3</v>
      </c>
      <c r="BW90" s="36">
        <v>1.9E-3</v>
      </c>
      <c r="BX90" s="36">
        <v>2E-3</v>
      </c>
      <c r="BY90" s="36">
        <v>2.0999999999999999E-3</v>
      </c>
      <c r="BZ90" s="36">
        <v>2.2000000000000001E-3</v>
      </c>
      <c r="CA90" s="36">
        <v>2.3E-3</v>
      </c>
      <c r="CB90" s="36">
        <v>2.3999999999999998E-3</v>
      </c>
      <c r="CC90" s="36">
        <v>2.5000000000000001E-3</v>
      </c>
      <c r="CD90" s="36">
        <v>2.5999999999999999E-3</v>
      </c>
      <c r="CE90" s="36">
        <v>2.7000000000000001E-3</v>
      </c>
      <c r="CF90" s="36">
        <v>2.8E-3</v>
      </c>
      <c r="CG90" s="36">
        <v>2.8999999999999998E-3</v>
      </c>
      <c r="CH90" s="36">
        <v>3.0000000000000001E-3</v>
      </c>
    </row>
    <row r="91" spans="1:86">
      <c r="A91" s="30">
        <v>109</v>
      </c>
      <c r="B91" s="35">
        <v>-4.7999999999999996E-3</v>
      </c>
      <c r="C91" s="35">
        <v>-4.1999999999999997E-3</v>
      </c>
      <c r="D91" s="35">
        <v>-3.5999999999999999E-3</v>
      </c>
      <c r="E91" s="35">
        <v>-3.0000000000000001E-3</v>
      </c>
      <c r="F91" s="35">
        <v>-2.3E-3</v>
      </c>
      <c r="G91" s="35">
        <v>-1.6999999999999999E-3</v>
      </c>
      <c r="H91" s="35">
        <v>-1.1000000000000001E-3</v>
      </c>
      <c r="I91" s="35">
        <v>-5.0000000000000001E-4</v>
      </c>
      <c r="J91" s="35">
        <v>1E-4</v>
      </c>
      <c r="K91" s="35">
        <v>8.0000000000000004E-4</v>
      </c>
      <c r="L91" s="35">
        <v>1.4E-3</v>
      </c>
      <c r="M91" s="35">
        <v>2E-3</v>
      </c>
      <c r="N91" s="35">
        <v>2.5000000000000001E-3</v>
      </c>
      <c r="O91" s="35">
        <v>3.0999999999999999E-3</v>
      </c>
      <c r="P91" s="35">
        <v>3.5999999999999999E-3</v>
      </c>
      <c r="Q91" s="35">
        <v>4.0000000000000001E-3</v>
      </c>
      <c r="R91" s="35">
        <v>4.4000000000000003E-3</v>
      </c>
      <c r="S91" s="35">
        <v>4.7000000000000002E-3</v>
      </c>
      <c r="T91" s="35">
        <v>4.8999999999999998E-3</v>
      </c>
      <c r="U91" s="35">
        <v>5.1000000000000004E-3</v>
      </c>
      <c r="V91" s="35">
        <v>5.1000000000000004E-3</v>
      </c>
      <c r="W91" s="35">
        <v>5.1000000000000004E-3</v>
      </c>
      <c r="X91" s="35">
        <v>4.8999999999999998E-3</v>
      </c>
      <c r="Y91" s="35">
        <v>4.7000000000000002E-3</v>
      </c>
      <c r="Z91" s="35">
        <v>4.4999999999999997E-3</v>
      </c>
      <c r="AA91" s="35">
        <v>4.1999999999999997E-3</v>
      </c>
      <c r="AB91" s="35">
        <v>3.8E-3</v>
      </c>
      <c r="AC91" s="35">
        <v>3.3999999999999998E-3</v>
      </c>
      <c r="AD91" s="35">
        <v>3.0000000000000001E-3</v>
      </c>
      <c r="AE91" s="35">
        <v>2.5999999999999999E-3</v>
      </c>
      <c r="AF91" s="35">
        <v>2.2000000000000001E-3</v>
      </c>
      <c r="AG91" s="35">
        <v>1.8E-3</v>
      </c>
      <c r="AH91" s="35">
        <v>1.4E-3</v>
      </c>
      <c r="AI91" s="35">
        <v>1E-3</v>
      </c>
      <c r="AJ91" s="35">
        <v>5.9999999999999995E-4</v>
      </c>
      <c r="AK91" s="35">
        <v>2.9999999999999997E-4</v>
      </c>
      <c r="AL91" s="35">
        <v>0</v>
      </c>
      <c r="AM91" s="35">
        <v>-2.9999999999999997E-4</v>
      </c>
      <c r="AN91" s="35">
        <v>-5.9999999999999995E-4</v>
      </c>
      <c r="AO91" s="35">
        <v>-8.9999999999999998E-4</v>
      </c>
      <c r="AP91" s="35">
        <v>-1.1999999999999999E-3</v>
      </c>
      <c r="AQ91" s="35">
        <v>-1.5E-3</v>
      </c>
      <c r="AR91" s="35">
        <v>-1.8E-3</v>
      </c>
      <c r="AS91" s="35">
        <v>-2.0999999999999999E-3</v>
      </c>
      <c r="AT91" s="35">
        <v>-2.3E-3</v>
      </c>
      <c r="AU91" s="35">
        <v>-2.3999999999999998E-3</v>
      </c>
      <c r="AV91" s="35">
        <v>-2.3E-3</v>
      </c>
      <c r="AW91" s="35">
        <v>-2.2000000000000001E-3</v>
      </c>
      <c r="AX91" s="35">
        <v>-1.9E-3</v>
      </c>
      <c r="AY91" s="35">
        <v>-1.5E-3</v>
      </c>
      <c r="AZ91" s="35">
        <v>-1E-3</v>
      </c>
      <c r="BA91" s="35">
        <v>-4.0000000000000002E-4</v>
      </c>
      <c r="BB91" s="35">
        <v>2.0000000000000001E-4</v>
      </c>
      <c r="BC91" s="35">
        <v>6.9999999999999999E-4</v>
      </c>
      <c r="BD91" s="35">
        <v>1.1999999999999999E-3</v>
      </c>
      <c r="BE91" s="35">
        <v>1.6000000000000001E-3</v>
      </c>
      <c r="BF91" s="35">
        <v>1.9E-3</v>
      </c>
      <c r="BG91" s="35">
        <v>2.0999999999999999E-3</v>
      </c>
      <c r="BH91" s="35">
        <v>2.2000000000000001E-3</v>
      </c>
      <c r="BI91" s="35">
        <v>2.0999999999999999E-3</v>
      </c>
      <c r="BJ91" s="35">
        <v>2E-3</v>
      </c>
      <c r="BK91" s="35">
        <v>1.8E-3</v>
      </c>
      <c r="BL91" s="35">
        <v>1.6000000000000001E-3</v>
      </c>
      <c r="BM91" s="35">
        <v>1.2999999999999999E-3</v>
      </c>
      <c r="BN91" s="35">
        <v>1.1000000000000001E-3</v>
      </c>
      <c r="BO91" s="36">
        <v>1E-3</v>
      </c>
      <c r="BP91" s="36">
        <v>1E-3</v>
      </c>
      <c r="BQ91" s="36">
        <v>1.1000000000000001E-3</v>
      </c>
      <c r="BR91" s="36">
        <v>1.1000000000000001E-3</v>
      </c>
      <c r="BS91" s="36">
        <v>1.1999999999999999E-3</v>
      </c>
      <c r="BT91" s="36">
        <v>1.2999999999999999E-3</v>
      </c>
      <c r="BU91" s="36">
        <v>1.4E-3</v>
      </c>
      <c r="BV91" s="36">
        <v>1.5E-3</v>
      </c>
      <c r="BW91" s="36">
        <v>1.6000000000000001E-3</v>
      </c>
      <c r="BX91" s="36">
        <v>1.6999999999999999E-3</v>
      </c>
      <c r="BY91" s="36">
        <v>1.8E-3</v>
      </c>
      <c r="BZ91" s="36">
        <v>1.9E-3</v>
      </c>
      <c r="CA91" s="36">
        <v>2E-3</v>
      </c>
      <c r="CB91" s="36">
        <v>2.0999999999999999E-3</v>
      </c>
      <c r="CC91" s="36">
        <v>2.2000000000000001E-3</v>
      </c>
      <c r="CD91" s="36">
        <v>2.2000000000000001E-3</v>
      </c>
      <c r="CE91" s="36">
        <v>2.3E-3</v>
      </c>
      <c r="CF91" s="36">
        <v>2.3999999999999998E-3</v>
      </c>
      <c r="CG91" s="36">
        <v>2.5000000000000001E-3</v>
      </c>
      <c r="CH91" s="36">
        <v>2.5999999999999999E-3</v>
      </c>
    </row>
    <row r="92" spans="1:86">
      <c r="A92" s="30">
        <v>110</v>
      </c>
      <c r="B92" s="35">
        <v>-4.0000000000000001E-3</v>
      </c>
      <c r="C92" s="35">
        <v>-3.5000000000000001E-3</v>
      </c>
      <c r="D92" s="35">
        <v>-3.0000000000000001E-3</v>
      </c>
      <c r="E92" s="35">
        <v>-2.5000000000000001E-3</v>
      </c>
      <c r="F92" s="35">
        <v>-1.9E-3</v>
      </c>
      <c r="G92" s="35">
        <v>-1.4E-3</v>
      </c>
      <c r="H92" s="35">
        <v>-8.9999999999999998E-4</v>
      </c>
      <c r="I92" s="35">
        <v>-4.0000000000000002E-4</v>
      </c>
      <c r="J92" s="35">
        <v>1E-4</v>
      </c>
      <c r="K92" s="35">
        <v>5.9999999999999995E-4</v>
      </c>
      <c r="L92" s="35">
        <v>1.1000000000000001E-3</v>
      </c>
      <c r="M92" s="35">
        <v>1.6000000000000001E-3</v>
      </c>
      <c r="N92" s="35">
        <v>2.0999999999999999E-3</v>
      </c>
      <c r="O92" s="35">
        <v>2.5999999999999999E-3</v>
      </c>
      <c r="P92" s="35">
        <v>3.0000000000000001E-3</v>
      </c>
      <c r="Q92" s="35">
        <v>3.3999999999999998E-3</v>
      </c>
      <c r="R92" s="35">
        <v>3.7000000000000002E-3</v>
      </c>
      <c r="S92" s="35">
        <v>3.8999999999999998E-3</v>
      </c>
      <c r="T92" s="35">
        <v>4.1000000000000003E-3</v>
      </c>
      <c r="U92" s="35">
        <v>4.1999999999999997E-3</v>
      </c>
      <c r="V92" s="35">
        <v>4.3E-3</v>
      </c>
      <c r="W92" s="35">
        <v>4.1999999999999997E-3</v>
      </c>
      <c r="X92" s="35">
        <v>4.1000000000000003E-3</v>
      </c>
      <c r="Y92" s="35">
        <v>4.0000000000000001E-3</v>
      </c>
      <c r="Z92" s="35">
        <v>3.7000000000000002E-3</v>
      </c>
      <c r="AA92" s="35">
        <v>3.5000000000000001E-3</v>
      </c>
      <c r="AB92" s="35">
        <v>3.2000000000000002E-3</v>
      </c>
      <c r="AC92" s="35">
        <v>2.8E-3</v>
      </c>
      <c r="AD92" s="35">
        <v>2.5000000000000001E-3</v>
      </c>
      <c r="AE92" s="35">
        <v>2.2000000000000001E-3</v>
      </c>
      <c r="AF92" s="35">
        <v>1.8E-3</v>
      </c>
      <c r="AG92" s="35">
        <v>1.5E-3</v>
      </c>
      <c r="AH92" s="35">
        <v>1.1000000000000001E-3</v>
      </c>
      <c r="AI92" s="35">
        <v>8.0000000000000004E-4</v>
      </c>
      <c r="AJ92" s="35">
        <v>5.0000000000000001E-4</v>
      </c>
      <c r="AK92" s="35">
        <v>2.9999999999999997E-4</v>
      </c>
      <c r="AL92" s="35">
        <v>0</v>
      </c>
      <c r="AM92" s="35">
        <v>-2.0000000000000001E-4</v>
      </c>
      <c r="AN92" s="35">
        <v>-5.0000000000000001E-4</v>
      </c>
      <c r="AO92" s="35">
        <v>-6.9999999999999999E-4</v>
      </c>
      <c r="AP92" s="35">
        <v>-1E-3</v>
      </c>
      <c r="AQ92" s="35">
        <v>-1.2999999999999999E-3</v>
      </c>
      <c r="AR92" s="35">
        <v>-1.5E-3</v>
      </c>
      <c r="AS92" s="35">
        <v>-1.6999999999999999E-3</v>
      </c>
      <c r="AT92" s="35">
        <v>-1.9E-3</v>
      </c>
      <c r="AU92" s="35">
        <v>-2E-3</v>
      </c>
      <c r="AV92" s="35">
        <v>-1.9E-3</v>
      </c>
      <c r="AW92" s="35">
        <v>-1.8E-3</v>
      </c>
      <c r="AX92" s="35">
        <v>-1.6000000000000001E-3</v>
      </c>
      <c r="AY92" s="35">
        <v>-1.1999999999999999E-3</v>
      </c>
      <c r="AZ92" s="35">
        <v>-8.0000000000000004E-4</v>
      </c>
      <c r="BA92" s="35">
        <v>-2.9999999999999997E-4</v>
      </c>
      <c r="BB92" s="35">
        <v>1E-4</v>
      </c>
      <c r="BC92" s="35">
        <v>5.9999999999999995E-4</v>
      </c>
      <c r="BD92" s="35">
        <v>1E-3</v>
      </c>
      <c r="BE92" s="35">
        <v>1.2999999999999999E-3</v>
      </c>
      <c r="BF92" s="35">
        <v>1.6000000000000001E-3</v>
      </c>
      <c r="BG92" s="35">
        <v>1.6999999999999999E-3</v>
      </c>
      <c r="BH92" s="35">
        <v>1.8E-3</v>
      </c>
      <c r="BI92" s="35">
        <v>1.8E-3</v>
      </c>
      <c r="BJ92" s="35">
        <v>1.6999999999999999E-3</v>
      </c>
      <c r="BK92" s="35">
        <v>1.5E-3</v>
      </c>
      <c r="BL92" s="35">
        <v>1.2999999999999999E-3</v>
      </c>
      <c r="BM92" s="35">
        <v>1.1000000000000001E-3</v>
      </c>
      <c r="BN92" s="35">
        <v>8.9999999999999998E-4</v>
      </c>
      <c r="BO92" s="36">
        <v>8.9999999999999998E-4</v>
      </c>
      <c r="BP92" s="36">
        <v>8.9999999999999998E-4</v>
      </c>
      <c r="BQ92" s="36">
        <v>8.9999999999999998E-4</v>
      </c>
      <c r="BR92" s="36">
        <v>8.9999999999999998E-4</v>
      </c>
      <c r="BS92" s="36">
        <v>1E-3</v>
      </c>
      <c r="BT92" s="36">
        <v>1.1000000000000001E-3</v>
      </c>
      <c r="BU92" s="36">
        <v>1.1999999999999999E-3</v>
      </c>
      <c r="BV92" s="36">
        <v>1.2999999999999999E-3</v>
      </c>
      <c r="BW92" s="36">
        <v>1.4E-3</v>
      </c>
      <c r="BX92" s="36">
        <v>1.4E-3</v>
      </c>
      <c r="BY92" s="36">
        <v>1.5E-3</v>
      </c>
      <c r="BZ92" s="36">
        <v>1.6000000000000001E-3</v>
      </c>
      <c r="CA92" s="36">
        <v>1.6000000000000001E-3</v>
      </c>
      <c r="CB92" s="36">
        <v>1.6999999999999999E-3</v>
      </c>
      <c r="CC92" s="36">
        <v>1.8E-3</v>
      </c>
      <c r="CD92" s="36">
        <v>1.9E-3</v>
      </c>
      <c r="CE92" s="36">
        <v>1.9E-3</v>
      </c>
      <c r="CF92" s="36">
        <v>2E-3</v>
      </c>
      <c r="CG92" s="36">
        <v>2.0999999999999999E-3</v>
      </c>
      <c r="CH92" s="36">
        <v>2.0999999999999999E-3</v>
      </c>
    </row>
    <row r="93" spans="1:86">
      <c r="A93" s="30">
        <v>111</v>
      </c>
      <c r="B93" s="35">
        <v>-3.2000000000000002E-3</v>
      </c>
      <c r="C93" s="35">
        <v>-2.8E-3</v>
      </c>
      <c r="D93" s="35">
        <v>-2.3999999999999998E-3</v>
      </c>
      <c r="E93" s="35">
        <v>-2E-3</v>
      </c>
      <c r="F93" s="35">
        <v>-1.6000000000000001E-3</v>
      </c>
      <c r="G93" s="35">
        <v>-1.1000000000000001E-3</v>
      </c>
      <c r="H93" s="35">
        <v>-6.9999999999999999E-4</v>
      </c>
      <c r="I93" s="35">
        <v>-2.9999999999999997E-4</v>
      </c>
      <c r="J93" s="35">
        <v>1E-4</v>
      </c>
      <c r="K93" s="35">
        <v>5.0000000000000001E-4</v>
      </c>
      <c r="L93" s="35">
        <v>8.9999999999999998E-4</v>
      </c>
      <c r="M93" s="35">
        <v>1.2999999999999999E-3</v>
      </c>
      <c r="N93" s="35">
        <v>1.6999999999999999E-3</v>
      </c>
      <c r="O93" s="35">
        <v>2.0999999999999999E-3</v>
      </c>
      <c r="P93" s="35">
        <v>2.3999999999999998E-3</v>
      </c>
      <c r="Q93" s="35">
        <v>2.7000000000000001E-3</v>
      </c>
      <c r="R93" s="35">
        <v>2.8999999999999998E-3</v>
      </c>
      <c r="S93" s="35">
        <v>3.0999999999999999E-3</v>
      </c>
      <c r="T93" s="35">
        <v>3.3E-3</v>
      </c>
      <c r="U93" s="35">
        <v>3.3999999999999998E-3</v>
      </c>
      <c r="V93" s="35">
        <v>3.3999999999999998E-3</v>
      </c>
      <c r="W93" s="35">
        <v>3.3999999999999998E-3</v>
      </c>
      <c r="X93" s="35">
        <v>3.3E-3</v>
      </c>
      <c r="Y93" s="35">
        <v>3.2000000000000002E-3</v>
      </c>
      <c r="Z93" s="35">
        <v>3.0000000000000001E-3</v>
      </c>
      <c r="AA93" s="35">
        <v>2.8E-3</v>
      </c>
      <c r="AB93" s="35">
        <v>2.5000000000000001E-3</v>
      </c>
      <c r="AC93" s="35">
        <v>2.3E-3</v>
      </c>
      <c r="AD93" s="35">
        <v>2E-3</v>
      </c>
      <c r="AE93" s="35">
        <v>1.6999999999999999E-3</v>
      </c>
      <c r="AF93" s="35">
        <v>1.5E-3</v>
      </c>
      <c r="AG93" s="35">
        <v>1.1999999999999999E-3</v>
      </c>
      <c r="AH93" s="35">
        <v>8.9999999999999998E-4</v>
      </c>
      <c r="AI93" s="35">
        <v>6.9999999999999999E-4</v>
      </c>
      <c r="AJ93" s="35">
        <v>4.0000000000000002E-4</v>
      </c>
      <c r="AK93" s="35">
        <v>2.0000000000000001E-4</v>
      </c>
      <c r="AL93" s="35">
        <v>0</v>
      </c>
      <c r="AM93" s="35">
        <v>-2.0000000000000001E-4</v>
      </c>
      <c r="AN93" s="35">
        <v>-4.0000000000000002E-4</v>
      </c>
      <c r="AO93" s="35">
        <v>-5.9999999999999995E-4</v>
      </c>
      <c r="AP93" s="35">
        <v>-8.0000000000000004E-4</v>
      </c>
      <c r="AQ93" s="35">
        <v>-1E-3</v>
      </c>
      <c r="AR93" s="35">
        <v>-1.1999999999999999E-3</v>
      </c>
      <c r="AS93" s="35">
        <v>-1.4E-3</v>
      </c>
      <c r="AT93" s="35">
        <v>-1.5E-3</v>
      </c>
      <c r="AU93" s="35">
        <v>-1.6000000000000001E-3</v>
      </c>
      <c r="AV93" s="35">
        <v>-1.5E-3</v>
      </c>
      <c r="AW93" s="35">
        <v>-1.4E-3</v>
      </c>
      <c r="AX93" s="35">
        <v>-1.1999999999999999E-3</v>
      </c>
      <c r="AY93" s="35">
        <v>-1E-3</v>
      </c>
      <c r="AZ93" s="35">
        <v>-5.9999999999999995E-4</v>
      </c>
      <c r="BA93" s="35">
        <v>-2.9999999999999997E-4</v>
      </c>
      <c r="BB93" s="35">
        <v>1E-4</v>
      </c>
      <c r="BC93" s="35">
        <v>5.0000000000000001E-4</v>
      </c>
      <c r="BD93" s="35">
        <v>8.0000000000000004E-4</v>
      </c>
      <c r="BE93" s="35">
        <v>1.1000000000000001E-3</v>
      </c>
      <c r="BF93" s="35">
        <v>1.2999999999999999E-3</v>
      </c>
      <c r="BG93" s="35">
        <v>1.4E-3</v>
      </c>
      <c r="BH93" s="35">
        <v>1.4E-3</v>
      </c>
      <c r="BI93" s="35">
        <v>1.4E-3</v>
      </c>
      <c r="BJ93" s="35">
        <v>1.2999999999999999E-3</v>
      </c>
      <c r="BK93" s="35">
        <v>1.1999999999999999E-3</v>
      </c>
      <c r="BL93" s="35">
        <v>1.1000000000000001E-3</v>
      </c>
      <c r="BM93" s="35">
        <v>8.9999999999999998E-4</v>
      </c>
      <c r="BN93" s="35">
        <v>6.9999999999999999E-4</v>
      </c>
      <c r="BO93" s="36">
        <v>6.9999999999999999E-4</v>
      </c>
      <c r="BP93" s="36">
        <v>6.9999999999999999E-4</v>
      </c>
      <c r="BQ93" s="36">
        <v>6.9999999999999999E-4</v>
      </c>
      <c r="BR93" s="36">
        <v>6.9999999999999999E-4</v>
      </c>
      <c r="BS93" s="36">
        <v>8.0000000000000004E-4</v>
      </c>
      <c r="BT93" s="36">
        <v>8.9999999999999998E-4</v>
      </c>
      <c r="BU93" s="36">
        <v>1E-3</v>
      </c>
      <c r="BV93" s="36">
        <v>1E-3</v>
      </c>
      <c r="BW93" s="36">
        <v>1.1000000000000001E-3</v>
      </c>
      <c r="BX93" s="36">
        <v>1.1999999999999999E-3</v>
      </c>
      <c r="BY93" s="36">
        <v>1.1999999999999999E-3</v>
      </c>
      <c r="BZ93" s="36">
        <v>1.2999999999999999E-3</v>
      </c>
      <c r="CA93" s="36">
        <v>1.2999999999999999E-3</v>
      </c>
      <c r="CB93" s="36">
        <v>1.4E-3</v>
      </c>
      <c r="CC93" s="36">
        <v>1.4E-3</v>
      </c>
      <c r="CD93" s="36">
        <v>1.5E-3</v>
      </c>
      <c r="CE93" s="36">
        <v>1.6000000000000001E-3</v>
      </c>
      <c r="CF93" s="36">
        <v>1.6000000000000001E-3</v>
      </c>
      <c r="CG93" s="36">
        <v>1.6999999999999999E-3</v>
      </c>
      <c r="CH93" s="36">
        <v>1.6999999999999999E-3</v>
      </c>
    </row>
    <row r="94" spans="1:86">
      <c r="A94" s="30">
        <v>112</v>
      </c>
      <c r="B94" s="35">
        <v>-2.3999999999999998E-3</v>
      </c>
      <c r="C94" s="35">
        <v>-2.0999999999999999E-3</v>
      </c>
      <c r="D94" s="35">
        <v>-1.8E-3</v>
      </c>
      <c r="E94" s="35">
        <v>-1.5E-3</v>
      </c>
      <c r="F94" s="35">
        <v>-1.1999999999999999E-3</v>
      </c>
      <c r="G94" s="35">
        <v>-8.9999999999999998E-4</v>
      </c>
      <c r="H94" s="35">
        <v>-5.0000000000000001E-4</v>
      </c>
      <c r="I94" s="35">
        <v>-2.0000000000000001E-4</v>
      </c>
      <c r="J94" s="35">
        <v>1E-4</v>
      </c>
      <c r="K94" s="35">
        <v>4.0000000000000002E-4</v>
      </c>
      <c r="L94" s="35">
        <v>6.9999999999999999E-4</v>
      </c>
      <c r="M94" s="35">
        <v>1E-3</v>
      </c>
      <c r="N94" s="35">
        <v>1.2999999999999999E-3</v>
      </c>
      <c r="O94" s="35">
        <v>1.5E-3</v>
      </c>
      <c r="P94" s="35">
        <v>1.8E-3</v>
      </c>
      <c r="Q94" s="35">
        <v>2E-3</v>
      </c>
      <c r="R94" s="35">
        <v>2.2000000000000001E-3</v>
      </c>
      <c r="S94" s="35">
        <v>2.3999999999999998E-3</v>
      </c>
      <c r="T94" s="35">
        <v>2.5000000000000001E-3</v>
      </c>
      <c r="U94" s="35">
        <v>2.5000000000000001E-3</v>
      </c>
      <c r="V94" s="35">
        <v>2.5999999999999999E-3</v>
      </c>
      <c r="W94" s="35">
        <v>2.5000000000000001E-3</v>
      </c>
      <c r="X94" s="35">
        <v>2.5000000000000001E-3</v>
      </c>
      <c r="Y94" s="35">
        <v>2.3999999999999998E-3</v>
      </c>
      <c r="Z94" s="35">
        <v>2.2000000000000001E-3</v>
      </c>
      <c r="AA94" s="35">
        <v>2.0999999999999999E-3</v>
      </c>
      <c r="AB94" s="35">
        <v>1.9E-3</v>
      </c>
      <c r="AC94" s="35">
        <v>1.6999999999999999E-3</v>
      </c>
      <c r="AD94" s="35">
        <v>1.5E-3</v>
      </c>
      <c r="AE94" s="35">
        <v>1.2999999999999999E-3</v>
      </c>
      <c r="AF94" s="35">
        <v>1.1000000000000001E-3</v>
      </c>
      <c r="AG94" s="35">
        <v>8.9999999999999998E-4</v>
      </c>
      <c r="AH94" s="35">
        <v>6.9999999999999999E-4</v>
      </c>
      <c r="AI94" s="35">
        <v>5.0000000000000001E-4</v>
      </c>
      <c r="AJ94" s="35">
        <v>2.9999999999999997E-4</v>
      </c>
      <c r="AK94" s="35">
        <v>2.0000000000000001E-4</v>
      </c>
      <c r="AL94" s="35">
        <v>0</v>
      </c>
      <c r="AM94" s="35">
        <v>-1E-4</v>
      </c>
      <c r="AN94" s="35">
        <v>-2.9999999999999997E-4</v>
      </c>
      <c r="AO94" s="35">
        <v>-4.0000000000000002E-4</v>
      </c>
      <c r="AP94" s="35">
        <v>-5.9999999999999995E-4</v>
      </c>
      <c r="AQ94" s="35">
        <v>-8.0000000000000004E-4</v>
      </c>
      <c r="AR94" s="35">
        <v>-8.9999999999999998E-4</v>
      </c>
      <c r="AS94" s="35">
        <v>-1E-3</v>
      </c>
      <c r="AT94" s="35">
        <v>-1.1000000000000001E-3</v>
      </c>
      <c r="AU94" s="35">
        <v>-1.1999999999999999E-3</v>
      </c>
      <c r="AV94" s="35">
        <v>-1.1999999999999999E-3</v>
      </c>
      <c r="AW94" s="35">
        <v>-1.1000000000000001E-3</v>
      </c>
      <c r="AX94" s="35">
        <v>-8.9999999999999998E-4</v>
      </c>
      <c r="AY94" s="35">
        <v>-6.9999999999999999E-4</v>
      </c>
      <c r="AZ94" s="35">
        <v>-5.0000000000000001E-4</v>
      </c>
      <c r="BA94" s="35">
        <v>-2.0000000000000001E-4</v>
      </c>
      <c r="BB94" s="35">
        <v>1E-4</v>
      </c>
      <c r="BC94" s="35">
        <v>2.9999999999999997E-4</v>
      </c>
      <c r="BD94" s="35">
        <v>5.9999999999999995E-4</v>
      </c>
      <c r="BE94" s="35">
        <v>8.0000000000000004E-4</v>
      </c>
      <c r="BF94" s="35">
        <v>8.9999999999999998E-4</v>
      </c>
      <c r="BG94" s="35">
        <v>1E-3</v>
      </c>
      <c r="BH94" s="35">
        <v>1.1000000000000001E-3</v>
      </c>
      <c r="BI94" s="35">
        <v>1.1000000000000001E-3</v>
      </c>
      <c r="BJ94" s="35">
        <v>1E-3</v>
      </c>
      <c r="BK94" s="35">
        <v>8.9999999999999998E-4</v>
      </c>
      <c r="BL94" s="35">
        <v>8.0000000000000004E-4</v>
      </c>
      <c r="BM94" s="35">
        <v>6.9999999999999999E-4</v>
      </c>
      <c r="BN94" s="35">
        <v>5.0000000000000001E-4</v>
      </c>
      <c r="BO94" s="36">
        <v>5.0000000000000001E-4</v>
      </c>
      <c r="BP94" s="36">
        <v>5.0000000000000001E-4</v>
      </c>
      <c r="BQ94" s="36">
        <v>5.0000000000000001E-4</v>
      </c>
      <c r="BR94" s="36">
        <v>5.9999999999999995E-4</v>
      </c>
      <c r="BS94" s="36">
        <v>5.9999999999999995E-4</v>
      </c>
      <c r="BT94" s="36">
        <v>6.9999999999999999E-4</v>
      </c>
      <c r="BU94" s="36">
        <v>6.9999999999999999E-4</v>
      </c>
      <c r="BV94" s="36">
        <v>8.0000000000000004E-4</v>
      </c>
      <c r="BW94" s="36">
        <v>8.0000000000000004E-4</v>
      </c>
      <c r="BX94" s="36">
        <v>8.9999999999999998E-4</v>
      </c>
      <c r="BY94" s="36">
        <v>8.9999999999999998E-4</v>
      </c>
      <c r="BZ94" s="36">
        <v>8.9999999999999998E-4</v>
      </c>
      <c r="CA94" s="36">
        <v>1E-3</v>
      </c>
      <c r="CB94" s="36">
        <v>1E-3</v>
      </c>
      <c r="CC94" s="36">
        <v>1.1000000000000001E-3</v>
      </c>
      <c r="CD94" s="36">
        <v>1.1000000000000001E-3</v>
      </c>
      <c r="CE94" s="36">
        <v>1.1999999999999999E-3</v>
      </c>
      <c r="CF94" s="36">
        <v>1.1999999999999999E-3</v>
      </c>
      <c r="CG94" s="36">
        <v>1.1999999999999999E-3</v>
      </c>
      <c r="CH94" s="36">
        <v>1.2999999999999999E-3</v>
      </c>
    </row>
    <row r="95" spans="1:86">
      <c r="A95" s="30">
        <v>113</v>
      </c>
      <c r="B95" s="35">
        <v>-1.6000000000000001E-3</v>
      </c>
      <c r="C95" s="35">
        <v>-1.4E-3</v>
      </c>
      <c r="D95" s="35">
        <v>-1.1999999999999999E-3</v>
      </c>
      <c r="E95" s="35">
        <v>-1E-3</v>
      </c>
      <c r="F95" s="35">
        <v>-8.0000000000000004E-4</v>
      </c>
      <c r="G95" s="35">
        <v>-5.9999999999999995E-4</v>
      </c>
      <c r="H95" s="35">
        <v>-4.0000000000000002E-4</v>
      </c>
      <c r="I95" s="35">
        <v>-2.0000000000000001E-4</v>
      </c>
      <c r="J95" s="35">
        <v>0</v>
      </c>
      <c r="K95" s="35">
        <v>2.9999999999999997E-4</v>
      </c>
      <c r="L95" s="35">
        <v>5.0000000000000001E-4</v>
      </c>
      <c r="M95" s="35">
        <v>6.9999999999999999E-4</v>
      </c>
      <c r="N95" s="35">
        <v>8.0000000000000004E-4</v>
      </c>
      <c r="O95" s="35">
        <v>1E-3</v>
      </c>
      <c r="P95" s="35">
        <v>1.1999999999999999E-3</v>
      </c>
      <c r="Q95" s="35">
        <v>1.2999999999999999E-3</v>
      </c>
      <c r="R95" s="35">
        <v>1.5E-3</v>
      </c>
      <c r="S95" s="35">
        <v>1.6000000000000001E-3</v>
      </c>
      <c r="T95" s="35">
        <v>1.6000000000000001E-3</v>
      </c>
      <c r="U95" s="35">
        <v>1.6999999999999999E-3</v>
      </c>
      <c r="V95" s="35">
        <v>1.6999999999999999E-3</v>
      </c>
      <c r="W95" s="35">
        <v>1.6999999999999999E-3</v>
      </c>
      <c r="X95" s="35">
        <v>1.6000000000000001E-3</v>
      </c>
      <c r="Y95" s="35">
        <v>1.6000000000000001E-3</v>
      </c>
      <c r="Z95" s="35">
        <v>1.5E-3</v>
      </c>
      <c r="AA95" s="35">
        <v>1.4E-3</v>
      </c>
      <c r="AB95" s="35">
        <v>1.2999999999999999E-3</v>
      </c>
      <c r="AC95" s="35">
        <v>1.1000000000000001E-3</v>
      </c>
      <c r="AD95" s="35">
        <v>1E-3</v>
      </c>
      <c r="AE95" s="35">
        <v>8.9999999999999998E-4</v>
      </c>
      <c r="AF95" s="35">
        <v>6.9999999999999999E-4</v>
      </c>
      <c r="AG95" s="35">
        <v>5.9999999999999995E-4</v>
      </c>
      <c r="AH95" s="35">
        <v>5.0000000000000001E-4</v>
      </c>
      <c r="AI95" s="35">
        <v>2.9999999999999997E-4</v>
      </c>
      <c r="AJ95" s="35">
        <v>2.0000000000000001E-4</v>
      </c>
      <c r="AK95" s="35">
        <v>1E-4</v>
      </c>
      <c r="AL95" s="35">
        <v>0</v>
      </c>
      <c r="AM95" s="35">
        <v>-1E-4</v>
      </c>
      <c r="AN95" s="35">
        <v>-2.0000000000000001E-4</v>
      </c>
      <c r="AO95" s="35">
        <v>-2.9999999999999997E-4</v>
      </c>
      <c r="AP95" s="35">
        <v>-4.0000000000000002E-4</v>
      </c>
      <c r="AQ95" s="35">
        <v>-5.0000000000000001E-4</v>
      </c>
      <c r="AR95" s="35">
        <v>-5.9999999999999995E-4</v>
      </c>
      <c r="AS95" s="35">
        <v>-6.9999999999999999E-4</v>
      </c>
      <c r="AT95" s="35">
        <v>-8.0000000000000004E-4</v>
      </c>
      <c r="AU95" s="35">
        <v>-8.0000000000000004E-4</v>
      </c>
      <c r="AV95" s="35">
        <v>-8.0000000000000004E-4</v>
      </c>
      <c r="AW95" s="35">
        <v>-6.9999999999999999E-4</v>
      </c>
      <c r="AX95" s="35">
        <v>-5.9999999999999995E-4</v>
      </c>
      <c r="AY95" s="35">
        <v>-5.0000000000000001E-4</v>
      </c>
      <c r="AZ95" s="35">
        <v>-2.9999999999999997E-4</v>
      </c>
      <c r="BA95" s="35">
        <v>-1E-4</v>
      </c>
      <c r="BB95" s="35">
        <v>1E-4</v>
      </c>
      <c r="BC95" s="35">
        <v>2.0000000000000001E-4</v>
      </c>
      <c r="BD95" s="35">
        <v>4.0000000000000002E-4</v>
      </c>
      <c r="BE95" s="35">
        <v>5.0000000000000001E-4</v>
      </c>
      <c r="BF95" s="35">
        <v>5.9999999999999995E-4</v>
      </c>
      <c r="BG95" s="35">
        <v>6.9999999999999999E-4</v>
      </c>
      <c r="BH95" s="35">
        <v>6.9999999999999999E-4</v>
      </c>
      <c r="BI95" s="35">
        <v>6.9999999999999999E-4</v>
      </c>
      <c r="BJ95" s="35">
        <v>6.9999999999999999E-4</v>
      </c>
      <c r="BK95" s="35">
        <v>5.9999999999999995E-4</v>
      </c>
      <c r="BL95" s="35">
        <v>5.0000000000000001E-4</v>
      </c>
      <c r="BM95" s="35">
        <v>4.0000000000000002E-4</v>
      </c>
      <c r="BN95" s="35">
        <v>4.0000000000000002E-4</v>
      </c>
      <c r="BO95" s="36">
        <v>2.9999999999999997E-4</v>
      </c>
      <c r="BP95" s="36">
        <v>2.9999999999999997E-4</v>
      </c>
      <c r="BQ95" s="36">
        <v>4.0000000000000002E-4</v>
      </c>
      <c r="BR95" s="36">
        <v>4.0000000000000002E-4</v>
      </c>
      <c r="BS95" s="36">
        <v>4.0000000000000002E-4</v>
      </c>
      <c r="BT95" s="36">
        <v>4.0000000000000002E-4</v>
      </c>
      <c r="BU95" s="36">
        <v>5.0000000000000001E-4</v>
      </c>
      <c r="BV95" s="36">
        <v>5.0000000000000001E-4</v>
      </c>
      <c r="BW95" s="36">
        <v>5.0000000000000001E-4</v>
      </c>
      <c r="BX95" s="36">
        <v>5.9999999999999995E-4</v>
      </c>
      <c r="BY95" s="36">
        <v>5.9999999999999995E-4</v>
      </c>
      <c r="BZ95" s="36">
        <v>5.9999999999999995E-4</v>
      </c>
      <c r="CA95" s="36">
        <v>6.9999999999999999E-4</v>
      </c>
      <c r="CB95" s="36">
        <v>6.9999999999999999E-4</v>
      </c>
      <c r="CC95" s="36">
        <v>6.9999999999999999E-4</v>
      </c>
      <c r="CD95" s="36">
        <v>6.9999999999999999E-4</v>
      </c>
      <c r="CE95" s="36">
        <v>8.0000000000000004E-4</v>
      </c>
      <c r="CF95" s="36">
        <v>8.0000000000000004E-4</v>
      </c>
      <c r="CG95" s="36">
        <v>8.0000000000000004E-4</v>
      </c>
      <c r="CH95" s="36">
        <v>8.9999999999999998E-4</v>
      </c>
    </row>
    <row r="96" spans="1:86">
      <c r="A96" s="30">
        <v>114</v>
      </c>
      <c r="B96" s="35">
        <v>-8.0000000000000004E-4</v>
      </c>
      <c r="C96" s="35">
        <v>-6.9999999999999999E-4</v>
      </c>
      <c r="D96" s="35">
        <v>-5.9999999999999995E-4</v>
      </c>
      <c r="E96" s="35">
        <v>-5.0000000000000001E-4</v>
      </c>
      <c r="F96" s="35">
        <v>-4.0000000000000002E-4</v>
      </c>
      <c r="G96" s="35">
        <v>-2.9999999999999997E-4</v>
      </c>
      <c r="H96" s="35">
        <v>-2.0000000000000001E-4</v>
      </c>
      <c r="I96" s="35">
        <v>-1E-4</v>
      </c>
      <c r="J96" s="35">
        <v>0</v>
      </c>
      <c r="K96" s="35">
        <v>1E-4</v>
      </c>
      <c r="L96" s="35">
        <v>2.0000000000000001E-4</v>
      </c>
      <c r="M96" s="35">
        <v>2.9999999999999997E-4</v>
      </c>
      <c r="N96" s="35">
        <v>4.0000000000000002E-4</v>
      </c>
      <c r="O96" s="35">
        <v>5.0000000000000001E-4</v>
      </c>
      <c r="P96" s="35">
        <v>5.9999999999999995E-4</v>
      </c>
      <c r="Q96" s="35">
        <v>6.9999999999999999E-4</v>
      </c>
      <c r="R96" s="35">
        <v>6.9999999999999999E-4</v>
      </c>
      <c r="S96" s="35">
        <v>8.0000000000000004E-4</v>
      </c>
      <c r="T96" s="35">
        <v>8.0000000000000004E-4</v>
      </c>
      <c r="U96" s="35">
        <v>8.0000000000000004E-4</v>
      </c>
      <c r="V96" s="35">
        <v>8.9999999999999998E-4</v>
      </c>
      <c r="W96" s="35">
        <v>8.0000000000000004E-4</v>
      </c>
      <c r="X96" s="35">
        <v>8.0000000000000004E-4</v>
      </c>
      <c r="Y96" s="35">
        <v>8.0000000000000004E-4</v>
      </c>
      <c r="Z96" s="35">
        <v>6.9999999999999999E-4</v>
      </c>
      <c r="AA96" s="35">
        <v>6.9999999999999999E-4</v>
      </c>
      <c r="AB96" s="35">
        <v>5.9999999999999995E-4</v>
      </c>
      <c r="AC96" s="35">
        <v>5.9999999999999995E-4</v>
      </c>
      <c r="AD96" s="35">
        <v>5.0000000000000001E-4</v>
      </c>
      <c r="AE96" s="35">
        <v>4.0000000000000002E-4</v>
      </c>
      <c r="AF96" s="35">
        <v>4.0000000000000002E-4</v>
      </c>
      <c r="AG96" s="35">
        <v>2.9999999999999997E-4</v>
      </c>
      <c r="AH96" s="35">
        <v>2.0000000000000001E-4</v>
      </c>
      <c r="AI96" s="35">
        <v>2.0000000000000001E-4</v>
      </c>
      <c r="AJ96" s="35">
        <v>1E-4</v>
      </c>
      <c r="AK96" s="35">
        <v>1E-4</v>
      </c>
      <c r="AL96" s="35">
        <v>0</v>
      </c>
      <c r="AM96" s="35">
        <v>0</v>
      </c>
      <c r="AN96" s="35">
        <v>-1E-4</v>
      </c>
      <c r="AO96" s="35">
        <v>-1E-4</v>
      </c>
      <c r="AP96" s="35">
        <v>-2.0000000000000001E-4</v>
      </c>
      <c r="AQ96" s="35">
        <v>-2.9999999999999997E-4</v>
      </c>
      <c r="AR96" s="35">
        <v>-2.9999999999999997E-4</v>
      </c>
      <c r="AS96" s="35">
        <v>-2.9999999999999997E-4</v>
      </c>
      <c r="AT96" s="35">
        <v>-4.0000000000000002E-4</v>
      </c>
      <c r="AU96" s="35">
        <v>-4.0000000000000002E-4</v>
      </c>
      <c r="AV96" s="35">
        <v>-4.0000000000000002E-4</v>
      </c>
      <c r="AW96" s="35">
        <v>-4.0000000000000002E-4</v>
      </c>
      <c r="AX96" s="35">
        <v>-2.9999999999999997E-4</v>
      </c>
      <c r="AY96" s="35">
        <v>-2.0000000000000001E-4</v>
      </c>
      <c r="AZ96" s="35">
        <v>-2.0000000000000001E-4</v>
      </c>
      <c r="BA96" s="35">
        <v>-1E-4</v>
      </c>
      <c r="BB96" s="35">
        <v>0</v>
      </c>
      <c r="BC96" s="35">
        <v>1E-4</v>
      </c>
      <c r="BD96" s="35">
        <v>2.0000000000000001E-4</v>
      </c>
      <c r="BE96" s="35">
        <v>2.9999999999999997E-4</v>
      </c>
      <c r="BF96" s="35">
        <v>2.9999999999999997E-4</v>
      </c>
      <c r="BG96" s="35">
        <v>2.9999999999999997E-4</v>
      </c>
      <c r="BH96" s="35">
        <v>4.0000000000000002E-4</v>
      </c>
      <c r="BI96" s="35">
        <v>4.0000000000000002E-4</v>
      </c>
      <c r="BJ96" s="35">
        <v>2.9999999999999997E-4</v>
      </c>
      <c r="BK96" s="35">
        <v>2.9999999999999997E-4</v>
      </c>
      <c r="BL96" s="35">
        <v>2.9999999999999997E-4</v>
      </c>
      <c r="BM96" s="35">
        <v>2.0000000000000001E-4</v>
      </c>
      <c r="BN96" s="35">
        <v>2.0000000000000001E-4</v>
      </c>
      <c r="BO96" s="36">
        <v>2.0000000000000001E-4</v>
      </c>
      <c r="BP96" s="36">
        <v>2.0000000000000001E-4</v>
      </c>
      <c r="BQ96" s="36">
        <v>2.0000000000000001E-4</v>
      </c>
      <c r="BR96" s="36">
        <v>2.0000000000000001E-4</v>
      </c>
      <c r="BS96" s="36">
        <v>2.0000000000000001E-4</v>
      </c>
      <c r="BT96" s="36">
        <v>2.0000000000000001E-4</v>
      </c>
      <c r="BU96" s="36">
        <v>2.0000000000000001E-4</v>
      </c>
      <c r="BV96" s="36">
        <v>2.9999999999999997E-4</v>
      </c>
      <c r="BW96" s="36">
        <v>2.9999999999999997E-4</v>
      </c>
      <c r="BX96" s="36">
        <v>2.9999999999999997E-4</v>
      </c>
      <c r="BY96" s="36">
        <v>2.9999999999999997E-4</v>
      </c>
      <c r="BZ96" s="36">
        <v>2.9999999999999997E-4</v>
      </c>
      <c r="CA96" s="36">
        <v>2.9999999999999997E-4</v>
      </c>
      <c r="CB96" s="36">
        <v>2.9999999999999997E-4</v>
      </c>
      <c r="CC96" s="36">
        <v>4.0000000000000002E-4</v>
      </c>
      <c r="CD96" s="36">
        <v>4.0000000000000002E-4</v>
      </c>
      <c r="CE96" s="36">
        <v>4.0000000000000002E-4</v>
      </c>
      <c r="CF96" s="36">
        <v>4.0000000000000002E-4</v>
      </c>
      <c r="CG96" s="36">
        <v>4.0000000000000002E-4</v>
      </c>
      <c r="CH96" s="36">
        <v>4.0000000000000002E-4</v>
      </c>
    </row>
    <row r="97" spans="1:86">
      <c r="A97" s="30">
        <v>115</v>
      </c>
      <c r="B97" s="35">
        <v>0</v>
      </c>
      <c r="C97" s="35">
        <v>0</v>
      </c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5">
        <v>0</v>
      </c>
      <c r="AD97" s="35">
        <v>0</v>
      </c>
      <c r="AE97" s="35">
        <v>0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35">
        <v>0</v>
      </c>
      <c r="AL97" s="35">
        <v>0</v>
      </c>
      <c r="AM97" s="35">
        <v>0</v>
      </c>
      <c r="AN97" s="35">
        <v>0</v>
      </c>
      <c r="AO97" s="35">
        <v>0</v>
      </c>
      <c r="AP97" s="35">
        <v>0</v>
      </c>
      <c r="AQ97" s="35">
        <v>0</v>
      </c>
      <c r="AR97" s="35">
        <v>0</v>
      </c>
      <c r="AS97" s="35">
        <v>0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>
        <v>0</v>
      </c>
      <c r="BC97" s="35">
        <v>0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0</v>
      </c>
      <c r="BM97" s="35">
        <v>0</v>
      </c>
      <c r="BN97" s="35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</row>
    <row r="98" spans="1:86">
      <c r="A98" s="30">
        <v>116</v>
      </c>
      <c r="B98" s="35">
        <v>0</v>
      </c>
      <c r="C98" s="35">
        <v>0</v>
      </c>
      <c r="D98" s="35">
        <v>0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35">
        <v>0</v>
      </c>
      <c r="AO98" s="35">
        <v>0</v>
      </c>
      <c r="AP98" s="35">
        <v>0</v>
      </c>
      <c r="AQ98" s="35">
        <v>0</v>
      </c>
      <c r="AR98" s="35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35">
        <v>0</v>
      </c>
      <c r="AY98" s="35">
        <v>0</v>
      </c>
      <c r="AZ98" s="35">
        <v>0</v>
      </c>
      <c r="BA98" s="35">
        <v>0</v>
      </c>
      <c r="BB98" s="35">
        <v>0</v>
      </c>
      <c r="BC98" s="35">
        <v>0</v>
      </c>
      <c r="BD98" s="35">
        <v>0</v>
      </c>
      <c r="BE98" s="35">
        <v>0</v>
      </c>
      <c r="BF98" s="35">
        <v>0</v>
      </c>
      <c r="BG98" s="35">
        <v>0</v>
      </c>
      <c r="BH98" s="35">
        <v>0</v>
      </c>
      <c r="BI98" s="35">
        <v>0</v>
      </c>
      <c r="BJ98" s="35">
        <v>0</v>
      </c>
      <c r="BK98" s="35">
        <v>0</v>
      </c>
      <c r="BL98" s="35">
        <v>0</v>
      </c>
      <c r="BM98" s="35">
        <v>0</v>
      </c>
      <c r="BN98" s="35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</row>
    <row r="99" spans="1:86">
      <c r="A99" s="30">
        <v>117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35">
        <v>0</v>
      </c>
      <c r="AI99" s="35">
        <v>0</v>
      </c>
      <c r="AJ99" s="35">
        <v>0</v>
      </c>
      <c r="AK99" s="35">
        <v>0</v>
      </c>
      <c r="AL99" s="35">
        <v>0</v>
      </c>
      <c r="AM99" s="35">
        <v>0</v>
      </c>
      <c r="AN99" s="35">
        <v>0</v>
      </c>
      <c r="AO99" s="35">
        <v>0</v>
      </c>
      <c r="AP99" s="35">
        <v>0</v>
      </c>
      <c r="AQ99" s="35">
        <v>0</v>
      </c>
      <c r="AR99" s="35">
        <v>0</v>
      </c>
      <c r="AS99" s="35">
        <v>0</v>
      </c>
      <c r="AT99" s="35">
        <v>0</v>
      </c>
      <c r="AU99" s="35">
        <v>0</v>
      </c>
      <c r="AV99" s="35">
        <v>0</v>
      </c>
      <c r="AW99" s="35">
        <v>0</v>
      </c>
      <c r="AX99" s="35">
        <v>0</v>
      </c>
      <c r="AY99" s="35">
        <v>0</v>
      </c>
      <c r="AZ99" s="35">
        <v>0</v>
      </c>
      <c r="BA99" s="35">
        <v>0</v>
      </c>
      <c r="BB99" s="35">
        <v>0</v>
      </c>
      <c r="BC99" s="35">
        <v>0</v>
      </c>
      <c r="BD99" s="35">
        <v>0</v>
      </c>
      <c r="BE99" s="35">
        <v>0</v>
      </c>
      <c r="BF99" s="35">
        <v>0</v>
      </c>
      <c r="BG99" s="35">
        <v>0</v>
      </c>
      <c r="BH99" s="35">
        <v>0</v>
      </c>
      <c r="BI99" s="35">
        <v>0</v>
      </c>
      <c r="BJ99" s="35">
        <v>0</v>
      </c>
      <c r="BK99" s="35">
        <v>0</v>
      </c>
      <c r="BL99" s="35">
        <v>0</v>
      </c>
      <c r="BM99" s="35">
        <v>0</v>
      </c>
      <c r="BN99" s="35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</row>
    <row r="100" spans="1:86">
      <c r="A100" s="30">
        <v>118</v>
      </c>
      <c r="B100" s="35">
        <v>0</v>
      </c>
      <c r="C100" s="35">
        <v>0</v>
      </c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Z100" s="35">
        <v>0</v>
      </c>
      <c r="AA100" s="35">
        <v>0</v>
      </c>
      <c r="AB100" s="35">
        <v>0</v>
      </c>
      <c r="AC100" s="35">
        <v>0</v>
      </c>
      <c r="AD100" s="35">
        <v>0</v>
      </c>
      <c r="AE100" s="35">
        <v>0</v>
      </c>
      <c r="AF100" s="35">
        <v>0</v>
      </c>
      <c r="AG100" s="35">
        <v>0</v>
      </c>
      <c r="AH100" s="35">
        <v>0</v>
      </c>
      <c r="AI100" s="35">
        <v>0</v>
      </c>
      <c r="AJ100" s="35">
        <v>0</v>
      </c>
      <c r="AK100" s="35">
        <v>0</v>
      </c>
      <c r="AL100" s="35">
        <v>0</v>
      </c>
      <c r="AM100" s="35">
        <v>0</v>
      </c>
      <c r="AN100" s="35">
        <v>0</v>
      </c>
      <c r="AO100" s="35">
        <v>0</v>
      </c>
      <c r="AP100" s="35">
        <v>0</v>
      </c>
      <c r="AQ100" s="35">
        <v>0</v>
      </c>
      <c r="AR100" s="35">
        <v>0</v>
      </c>
      <c r="AS100" s="35">
        <v>0</v>
      </c>
      <c r="AT100" s="35">
        <v>0</v>
      </c>
      <c r="AU100" s="35">
        <v>0</v>
      </c>
      <c r="AV100" s="35">
        <v>0</v>
      </c>
      <c r="AW100" s="35">
        <v>0</v>
      </c>
      <c r="AX100" s="35">
        <v>0</v>
      </c>
      <c r="AY100" s="35">
        <v>0</v>
      </c>
      <c r="AZ100" s="35">
        <v>0</v>
      </c>
      <c r="BA100" s="35">
        <v>0</v>
      </c>
      <c r="BB100" s="35">
        <v>0</v>
      </c>
      <c r="BC100" s="35">
        <v>0</v>
      </c>
      <c r="BD100" s="35">
        <v>0</v>
      </c>
      <c r="BE100" s="35">
        <v>0</v>
      </c>
      <c r="BF100" s="35">
        <v>0</v>
      </c>
      <c r="BG100" s="35">
        <v>0</v>
      </c>
      <c r="BH100" s="35">
        <v>0</v>
      </c>
      <c r="BI100" s="35">
        <v>0</v>
      </c>
      <c r="BJ100" s="35">
        <v>0</v>
      </c>
      <c r="BK100" s="35">
        <v>0</v>
      </c>
      <c r="BL100" s="35">
        <v>0</v>
      </c>
      <c r="BM100" s="35">
        <v>0</v>
      </c>
      <c r="BN100" s="35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</row>
    <row r="101" spans="1:86">
      <c r="A101" s="30">
        <v>119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35">
        <v>0</v>
      </c>
      <c r="AI101" s="35">
        <v>0</v>
      </c>
      <c r="AJ101" s="35">
        <v>0</v>
      </c>
      <c r="AK101" s="35">
        <v>0</v>
      </c>
      <c r="AL101" s="35">
        <v>0</v>
      </c>
      <c r="AM101" s="35">
        <v>0</v>
      </c>
      <c r="AN101" s="35">
        <v>0</v>
      </c>
      <c r="AO101" s="35">
        <v>0</v>
      </c>
      <c r="AP101" s="35">
        <v>0</v>
      </c>
      <c r="AQ101" s="35">
        <v>0</v>
      </c>
      <c r="AR101" s="35">
        <v>0</v>
      </c>
      <c r="AS101" s="35">
        <v>0</v>
      </c>
      <c r="AT101" s="35">
        <v>0</v>
      </c>
      <c r="AU101" s="35">
        <v>0</v>
      </c>
      <c r="AV101" s="35">
        <v>0</v>
      </c>
      <c r="AW101" s="35">
        <v>0</v>
      </c>
      <c r="AX101" s="35">
        <v>0</v>
      </c>
      <c r="AY101" s="35">
        <v>0</v>
      </c>
      <c r="AZ101" s="35">
        <v>0</v>
      </c>
      <c r="BA101" s="35">
        <v>0</v>
      </c>
      <c r="BB101" s="35">
        <v>0</v>
      </c>
      <c r="BC101" s="35">
        <v>0</v>
      </c>
      <c r="BD101" s="35">
        <v>0</v>
      </c>
      <c r="BE101" s="35">
        <v>0</v>
      </c>
      <c r="BF101" s="35">
        <v>0</v>
      </c>
      <c r="BG101" s="35">
        <v>0</v>
      </c>
      <c r="BH101" s="35">
        <v>0</v>
      </c>
      <c r="BI101" s="35">
        <v>0</v>
      </c>
      <c r="BJ101" s="35">
        <v>0</v>
      </c>
      <c r="BK101" s="35">
        <v>0</v>
      </c>
      <c r="BL101" s="35">
        <v>0</v>
      </c>
      <c r="BM101" s="35">
        <v>0</v>
      </c>
      <c r="BN101" s="35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</row>
    <row r="102" spans="1:86">
      <c r="A102" s="30">
        <v>120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5">
        <v>0</v>
      </c>
      <c r="X102" s="35">
        <v>0</v>
      </c>
      <c r="Y102" s="35">
        <v>0</v>
      </c>
      <c r="Z102" s="35">
        <v>0</v>
      </c>
      <c r="AA102" s="35">
        <v>0</v>
      </c>
      <c r="AB102" s="35">
        <v>0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35">
        <v>0</v>
      </c>
      <c r="AL102" s="35">
        <v>0</v>
      </c>
      <c r="AM102" s="35">
        <v>0</v>
      </c>
      <c r="AN102" s="35">
        <v>0</v>
      </c>
      <c r="AO102" s="35">
        <v>0</v>
      </c>
      <c r="AP102" s="35">
        <v>0</v>
      </c>
      <c r="AQ102" s="35">
        <v>0</v>
      </c>
      <c r="AR102" s="35">
        <v>0</v>
      </c>
      <c r="AS102" s="35">
        <v>0</v>
      </c>
      <c r="AT102" s="35">
        <v>0</v>
      </c>
      <c r="AU102" s="35">
        <v>0</v>
      </c>
      <c r="AV102" s="35">
        <v>0</v>
      </c>
      <c r="AW102" s="35">
        <v>0</v>
      </c>
      <c r="AX102" s="35">
        <v>0</v>
      </c>
      <c r="AY102" s="35">
        <v>0</v>
      </c>
      <c r="AZ102" s="35">
        <v>0</v>
      </c>
      <c r="BA102" s="35">
        <v>0</v>
      </c>
      <c r="BB102" s="35">
        <v>0</v>
      </c>
      <c r="BC102" s="35">
        <v>0</v>
      </c>
      <c r="BD102" s="35">
        <v>0</v>
      </c>
      <c r="BE102" s="35">
        <v>0</v>
      </c>
      <c r="BF102" s="35">
        <v>0</v>
      </c>
      <c r="BG102" s="35">
        <v>0</v>
      </c>
      <c r="BH102" s="35">
        <v>0</v>
      </c>
      <c r="BI102" s="35">
        <v>0</v>
      </c>
      <c r="BJ102" s="35">
        <v>0</v>
      </c>
      <c r="BK102" s="35">
        <v>0</v>
      </c>
      <c r="BL102" s="35">
        <v>0</v>
      </c>
      <c r="BM102" s="35">
        <v>0</v>
      </c>
      <c r="BN102" s="35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60"/>
  <sheetViews>
    <sheetView zoomScaleNormal="85" workbookViewId="0">
      <pane xSplit="18" ySplit="4" topLeftCell="U29" activePane="bottomRight" state="frozen"/>
      <selection pane="topRight" activeCell="P1" sqref="P1"/>
      <selection pane="bottomLeft" activeCell="A5" sqref="A5"/>
      <selection pane="bottomRight" activeCell="M67" sqref="M67"/>
    </sheetView>
  </sheetViews>
  <sheetFormatPr baseColWidth="10" defaultColWidth="10.6640625" defaultRowHeight="16"/>
  <cols>
    <col min="15" max="18" width="9.5" customWidth="1"/>
  </cols>
  <sheetData>
    <row r="1" spans="1:28" ht="19">
      <c r="O1" s="39"/>
      <c r="P1" s="39"/>
      <c r="Q1" s="2"/>
      <c r="R1" s="2"/>
    </row>
    <row r="2" spans="1:28">
      <c r="O2" s="1"/>
      <c r="P2" s="1"/>
      <c r="Q2" s="1"/>
      <c r="R2" s="1"/>
    </row>
    <row r="3" spans="1:28" ht="19">
      <c r="A3" s="502" t="s">
        <v>192</v>
      </c>
      <c r="B3" s="502"/>
      <c r="C3" s="502"/>
      <c r="D3" s="502"/>
      <c r="E3" s="502"/>
      <c r="F3" s="502"/>
      <c r="G3" s="502"/>
      <c r="H3" s="502"/>
      <c r="I3" s="503" t="s">
        <v>154</v>
      </c>
      <c r="J3" s="503"/>
      <c r="K3" s="503"/>
      <c r="L3" s="503"/>
      <c r="M3" s="503"/>
      <c r="N3" s="39"/>
      <c r="O3" s="40"/>
      <c r="P3" s="40"/>
      <c r="Q3" s="41"/>
      <c r="R3" s="42"/>
    </row>
    <row r="4" spans="1:28" ht="119">
      <c r="A4" s="1" t="s">
        <v>18</v>
      </c>
      <c r="B4" s="1" t="s">
        <v>68</v>
      </c>
      <c r="C4" s="1" t="s">
        <v>190</v>
      </c>
      <c r="D4" s="1" t="s">
        <v>191</v>
      </c>
      <c r="E4" s="1" t="s">
        <v>193</v>
      </c>
      <c r="F4" s="1" t="s">
        <v>194</v>
      </c>
      <c r="G4" s="1" t="s">
        <v>195</v>
      </c>
      <c r="H4" s="1" t="s">
        <v>71</v>
      </c>
      <c r="I4" s="1" t="s">
        <v>18</v>
      </c>
      <c r="J4" s="1" t="s">
        <v>68</v>
      </c>
      <c r="K4" s="1" t="s">
        <v>69</v>
      </c>
      <c r="L4" s="1" t="s">
        <v>70</v>
      </c>
      <c r="M4" s="1" t="s">
        <v>71</v>
      </c>
      <c r="N4" s="1"/>
      <c r="O4" s="1" t="s">
        <v>75</v>
      </c>
      <c r="P4" s="1" t="s">
        <v>74</v>
      </c>
      <c r="Q4" s="1" t="s">
        <v>72</v>
      </c>
      <c r="R4" s="1" t="s">
        <v>73</v>
      </c>
    </row>
    <row r="5" spans="1:28">
      <c r="A5" s="37">
        <v>0</v>
      </c>
      <c r="B5" s="37">
        <f>Main!B11</f>
        <v>27</v>
      </c>
      <c r="C5" s="511">
        <v>0.28000000000000003</v>
      </c>
      <c r="D5" s="238">
        <f>IF(B5&lt;45,0,IF(B5&gt;70,1,VLOOKUP(B5,'Ret Rates'!$A$4:$AF$29,MIN(Retention!A5+2,32),FALSE)))</f>
        <v>0</v>
      </c>
      <c r="E5" s="238"/>
      <c r="F5" s="238"/>
      <c r="G5" s="238"/>
      <c r="H5" s="38">
        <v>1</v>
      </c>
      <c r="I5" s="37">
        <v>0</v>
      </c>
      <c r="J5" s="37">
        <f>Main!B11</f>
        <v>27</v>
      </c>
      <c r="K5" s="377">
        <v>0.24</v>
      </c>
      <c r="L5" s="378">
        <f>IF(J5&lt;45,0,IF(J5&gt;70,1,VLOOKUP(J5,'Ret Rates'!$A$32:$AF$57,MIN(Retention!I5+2,32),FALSE)))</f>
        <v>0</v>
      </c>
      <c r="M5" s="38">
        <v>1</v>
      </c>
      <c r="N5" s="38"/>
      <c r="O5" s="160">
        <f>(MAX(C5:D5)+MAX(K5:L5))/2</f>
        <v>0.26</v>
      </c>
      <c r="P5" s="241">
        <v>1</v>
      </c>
      <c r="Q5" s="161">
        <f>SUM($P5:P$60)/$P5</f>
        <v>8.9945468698974018</v>
      </c>
      <c r="R5" s="37">
        <f>Q5+B5</f>
        <v>35.994546869897405</v>
      </c>
      <c r="S5" s="146">
        <f>C5</f>
        <v>0.28000000000000003</v>
      </c>
      <c r="T5" s="512">
        <f>H5-H6</f>
        <v>0.28000000000000003</v>
      </c>
    </row>
    <row r="6" spans="1:28">
      <c r="A6" s="37">
        <v>1</v>
      </c>
      <c r="B6" s="37">
        <f>B5+1</f>
        <v>28</v>
      </c>
      <c r="C6" s="511">
        <v>0.24</v>
      </c>
      <c r="D6" s="238">
        <f>IF(B6&lt;45,0,IF(B6&gt;70,1,VLOOKUP(B6,'Ret Rates'!$A$4:$AF$29,MIN(Retention!A6+2,32),FALSE)))</f>
        <v>0</v>
      </c>
      <c r="E6" s="238"/>
      <c r="F6" s="238"/>
      <c r="G6" s="238"/>
      <c r="H6" s="38">
        <f>H5-(H5*MAX(C5, D5))</f>
        <v>0.72</v>
      </c>
      <c r="I6" s="37">
        <v>1</v>
      </c>
      <c r="J6" s="37">
        <f>J5+1</f>
        <v>28</v>
      </c>
      <c r="K6" s="377">
        <v>0.2</v>
      </c>
      <c r="L6" s="378">
        <f>IF(J6&lt;45,0,IF(J6&gt;70,1,VLOOKUP(J6,'Ret Rates'!$A$32:$AF$57,MIN(Retention!I6+2,32),FALSE)))</f>
        <v>0</v>
      </c>
      <c r="M6" s="38">
        <f>M5-(M5*MAX(K5, L5))</f>
        <v>0.76</v>
      </c>
      <c r="N6" s="38">
        <f>P5*(1-O5)</f>
        <v>0.74</v>
      </c>
      <c r="O6" s="160">
        <f>(MAX(C6:D6)+MAX(K6:L6))/2</f>
        <v>0.22</v>
      </c>
      <c r="P6" s="241">
        <f t="shared" ref="P6:P50" si="0">P5-(P5*O5)</f>
        <v>0.74</v>
      </c>
      <c r="Q6" s="161">
        <f>SUM($P6:P$60)/$P6</f>
        <v>10.803441716077575</v>
      </c>
      <c r="R6" s="37">
        <f>Q6+B6</f>
        <v>38.803441716077572</v>
      </c>
      <c r="S6" s="146">
        <f>C6</f>
        <v>0.24</v>
      </c>
      <c r="T6" s="512">
        <f>H6-H7</f>
        <v>0.17279999999999995</v>
      </c>
      <c r="AA6" s="146"/>
      <c r="AB6" s="38"/>
    </row>
    <row r="7" spans="1:28">
      <c r="A7" s="37">
        <v>2</v>
      </c>
      <c r="B7" s="37">
        <f t="shared" ref="B7:B60" si="1">B6+1</f>
        <v>29</v>
      </c>
      <c r="C7" s="511">
        <v>0.18</v>
      </c>
      <c r="D7" s="238">
        <f>IF(B7&lt;45,0,IF(B7&gt;70,1,VLOOKUP(B7,'Ret Rates'!$A$4:$AF$29,MIN(Retention!A7+2,32),FALSE)))</f>
        <v>0</v>
      </c>
      <c r="E7" s="238"/>
      <c r="F7" s="238"/>
      <c r="G7" s="238"/>
      <c r="H7" s="38">
        <f t="shared" ref="H7:H50" si="2">H6-(H6*MAX(C6, D6))</f>
        <v>0.54720000000000002</v>
      </c>
      <c r="I7" s="37">
        <v>2</v>
      </c>
      <c r="J7" s="37">
        <f t="shared" ref="J7:J60" si="3">J6+1</f>
        <v>29</v>
      </c>
      <c r="K7" s="377">
        <v>0.16500000000000001</v>
      </c>
      <c r="L7" s="378">
        <f>IF(J7&lt;45,0,IF(J7&gt;70,1,VLOOKUP(J7,'Ret Rates'!$A$32:$AF$57,MIN(Retention!I7+2,32),FALSE)))</f>
        <v>0</v>
      </c>
      <c r="M7" s="38">
        <f t="shared" ref="M7:M50" si="4">M6-(M6*MAX(K6, L6))</f>
        <v>0.60799999999999998</v>
      </c>
      <c r="N7" s="38">
        <f>N6*(1-O6)</f>
        <v>0.57720000000000005</v>
      </c>
      <c r="O7" s="160">
        <f>(MAX(C7:D7)+MAX(K7:L7))/2</f>
        <v>0.17249999999999999</v>
      </c>
      <c r="P7" s="241">
        <f t="shared" si="0"/>
        <v>0.57719999999999994</v>
      </c>
      <c r="Q7" s="161">
        <f>SUM($P7:P$60)/$P7</f>
        <v>12.568515020612278</v>
      </c>
      <c r="R7" s="37">
        <f>Q7+B7</f>
        <v>41.568515020612281</v>
      </c>
      <c r="S7" s="146">
        <f>C7</f>
        <v>0.18</v>
      </c>
      <c r="T7" s="512">
        <f>H7-H8</f>
        <v>9.8496000000000028E-2</v>
      </c>
      <c r="AA7" s="146"/>
      <c r="AB7" s="38"/>
    </row>
    <row r="8" spans="1:28">
      <c r="A8" s="37">
        <v>3</v>
      </c>
      <c r="B8" s="37">
        <f t="shared" si="1"/>
        <v>30</v>
      </c>
      <c r="C8" s="511">
        <v>0.16</v>
      </c>
      <c r="D8" s="238">
        <f>IF(B8&lt;45,0,IF(B8&gt;70,1,VLOOKUP(B8,'Ret Rates'!$A$4:$AF$29,MIN(Retention!A8+2,32),FALSE)))</f>
        <v>0</v>
      </c>
      <c r="E8" s="238"/>
      <c r="F8" s="238"/>
      <c r="G8" s="238"/>
      <c r="H8" s="38">
        <f t="shared" si="2"/>
        <v>0.44870399999999999</v>
      </c>
      <c r="I8" s="37">
        <v>3</v>
      </c>
      <c r="J8" s="37">
        <f t="shared" si="3"/>
        <v>30</v>
      </c>
      <c r="K8" s="377">
        <v>0.13500000000000001</v>
      </c>
      <c r="L8" s="378">
        <f>IF(J8&lt;45,0,IF(J8&gt;70,1,VLOOKUP(J8,'Ret Rates'!$A$32:$AF$57,MIN(Retention!I8+2,32),FALSE)))</f>
        <v>0</v>
      </c>
      <c r="M8" s="38">
        <f t="shared" si="4"/>
        <v>0.50768000000000002</v>
      </c>
      <c r="N8" s="38">
        <f t="shared" ref="N8:N50" si="5">N7*(1-O7)</f>
        <v>0.47763300000000003</v>
      </c>
      <c r="O8" s="160">
        <f>(MAX(C8:D8)+MAX(K8:L8))/2</f>
        <v>0.14750000000000002</v>
      </c>
      <c r="P8" s="241">
        <f t="shared" si="0"/>
        <v>0.47763299999999997</v>
      </c>
      <c r="Q8" s="161">
        <f>SUM($P8:P$60)/$P8</f>
        <v>13.980078574758039</v>
      </c>
      <c r="R8" s="37">
        <f>Q8+B8</f>
        <v>43.980078574758039</v>
      </c>
      <c r="S8" s="146">
        <f>C8</f>
        <v>0.16</v>
      </c>
      <c r="T8" s="512">
        <f>H8-H9</f>
        <v>7.1792640000000019E-2</v>
      </c>
      <c r="AA8" s="146"/>
      <c r="AB8" s="38"/>
    </row>
    <row r="9" spans="1:28">
      <c r="A9" s="37">
        <v>4</v>
      </c>
      <c r="B9" s="37">
        <f t="shared" si="1"/>
        <v>31</v>
      </c>
      <c r="C9" s="511">
        <v>0.13</v>
      </c>
      <c r="D9" s="238">
        <f>IF(B9&lt;45,0,IF(B9&gt;70,1,VLOOKUP(B9,'Ret Rates'!$A$4:$AF$29,MIN(Retention!A9+2,32),FALSE)))</f>
        <v>0</v>
      </c>
      <c r="E9" s="238"/>
      <c r="F9" s="238"/>
      <c r="G9" s="238"/>
      <c r="H9" s="38">
        <f t="shared" si="2"/>
        <v>0.37691135999999997</v>
      </c>
      <c r="I9" s="37">
        <v>4</v>
      </c>
      <c r="J9" s="37">
        <f t="shared" si="3"/>
        <v>31</v>
      </c>
      <c r="K9" s="377">
        <v>0.115</v>
      </c>
      <c r="L9" s="378">
        <f>IF(J9&lt;45,0,IF(J9&gt;70,1,VLOOKUP(J9,'Ret Rates'!$A$32:$AF$57,MIN(Retention!I9+2,32),FALSE)))</f>
        <v>0</v>
      </c>
      <c r="M9" s="38">
        <f t="shared" si="4"/>
        <v>0.43914320000000001</v>
      </c>
      <c r="N9" s="38">
        <f t="shared" si="5"/>
        <v>0.40718213250000002</v>
      </c>
      <c r="O9" s="160">
        <f>(MAX(C9:D9)+MAX(K9:L9))/2</f>
        <v>0.1225</v>
      </c>
      <c r="P9" s="241">
        <f t="shared" si="0"/>
        <v>0.40718213249999996</v>
      </c>
      <c r="Q9" s="161">
        <f>SUM($P9:P$60)/$P9</f>
        <v>15.225898621417059</v>
      </c>
      <c r="R9" s="37">
        <f>Q9+B9</f>
        <v>46.225898621417059</v>
      </c>
      <c r="S9" s="146">
        <f>C9</f>
        <v>0.13</v>
      </c>
      <c r="AA9" s="146"/>
      <c r="AB9" s="38"/>
    </row>
    <row r="10" spans="1:28">
      <c r="A10" s="37">
        <v>5</v>
      </c>
      <c r="B10" s="37">
        <f t="shared" si="1"/>
        <v>32</v>
      </c>
      <c r="C10" s="509"/>
      <c r="D10" s="510">
        <v>6.5000000000000002E-2</v>
      </c>
      <c r="E10" s="378"/>
      <c r="F10" s="378"/>
      <c r="G10" s="378"/>
      <c r="H10" s="38">
        <f>H9-(H9*MAX(C9, D9))</f>
        <v>0.3279128832</v>
      </c>
      <c r="I10" s="37">
        <v>5</v>
      </c>
      <c r="J10" s="37">
        <f t="shared" si="3"/>
        <v>32</v>
      </c>
      <c r="K10" s="377">
        <v>0.1</v>
      </c>
      <c r="L10" s="378">
        <f>IF(J10&lt;45,0,IF(J10&gt;70,1,VLOOKUP(J10,'Ret Rates'!$A$32:$AF$57,MIN(Retention!I10+2,32),FALSE)))</f>
        <v>0</v>
      </c>
      <c r="M10" s="38">
        <f t="shared" si="4"/>
        <v>0.38864173200000002</v>
      </c>
      <c r="N10" s="38">
        <f t="shared" si="5"/>
        <v>0.35730232126875</v>
      </c>
      <c r="O10" s="160">
        <f>(MAX(C10:D10)+MAX(K10:L10))/2</f>
        <v>8.2500000000000004E-2</v>
      </c>
      <c r="P10" s="241">
        <f t="shared" si="0"/>
        <v>0.35730232126874995</v>
      </c>
      <c r="Q10" s="161">
        <f>SUM($P10:P$60)/$P10</f>
        <v>16.211850280817163</v>
      </c>
      <c r="R10" s="37">
        <f>Q10+B10</f>
        <v>48.21185028081716</v>
      </c>
      <c r="S10" s="146">
        <f>D10</f>
        <v>6.5000000000000002E-2</v>
      </c>
      <c r="AA10" s="146"/>
      <c r="AB10" s="38"/>
    </row>
    <row r="11" spans="1:28">
      <c r="A11" s="37">
        <v>6</v>
      </c>
      <c r="B11" s="37">
        <f t="shared" si="1"/>
        <v>33</v>
      </c>
      <c r="C11" s="509"/>
      <c r="D11" s="510">
        <v>6.5000000000000002E-2</v>
      </c>
      <c r="E11" s="378"/>
      <c r="F11" s="378"/>
      <c r="G11" s="378"/>
      <c r="H11" s="38">
        <f>H10-(H10*MAX(C10, D10))</f>
        <v>0.30659854579200002</v>
      </c>
      <c r="I11" s="37">
        <v>6</v>
      </c>
      <c r="J11" s="37">
        <f t="shared" si="3"/>
        <v>33</v>
      </c>
      <c r="K11" s="377">
        <v>0.09</v>
      </c>
      <c r="L11" s="378">
        <f>IF(J11&lt;45,0,IF(J11&gt;70,1,VLOOKUP(J11,'Ret Rates'!$A$32:$AF$57,MIN(Retention!I11+2,32),FALSE)))</f>
        <v>0</v>
      </c>
      <c r="M11" s="38">
        <f t="shared" si="4"/>
        <v>0.3497775588</v>
      </c>
      <c r="N11" s="38">
        <f t="shared" si="5"/>
        <v>0.32782487976407809</v>
      </c>
      <c r="O11" s="160">
        <f>(MAX(C11:D11)+MAX(K11:L11))/2</f>
        <v>7.7499999999999999E-2</v>
      </c>
      <c r="P11" s="241">
        <f t="shared" si="0"/>
        <v>0.32782487976407809</v>
      </c>
      <c r="Q11" s="161">
        <f>SUM($P11:P$60)/$P11</f>
        <v>16.579673330590911</v>
      </c>
      <c r="R11" s="37">
        <f>Q11+B11</f>
        <v>49.579673330590907</v>
      </c>
      <c r="S11" s="146">
        <f>D11</f>
        <v>6.5000000000000002E-2</v>
      </c>
      <c r="AA11" s="146"/>
      <c r="AB11" s="38"/>
    </row>
    <row r="12" spans="1:28">
      <c r="A12" s="37">
        <v>7</v>
      </c>
      <c r="B12" s="37">
        <f t="shared" si="1"/>
        <v>34</v>
      </c>
      <c r="C12" s="509"/>
      <c r="D12" s="510">
        <v>6.5000000000000002E-2</v>
      </c>
      <c r="E12" s="378"/>
      <c r="F12" s="378"/>
      <c r="G12" s="378"/>
      <c r="H12" s="38">
        <f t="shared" si="2"/>
        <v>0.28666964031552</v>
      </c>
      <c r="I12" s="37">
        <v>7</v>
      </c>
      <c r="J12" s="37">
        <f t="shared" si="3"/>
        <v>34</v>
      </c>
      <c r="K12" s="377">
        <v>7.4999999999999997E-2</v>
      </c>
      <c r="L12" s="378">
        <f>IF(J12&lt;45,0,IF(J12&gt;70,1,VLOOKUP(J12,'Ret Rates'!$A$32:$AF$57,MIN(Retention!I12+2,32),FALSE)))</f>
        <v>0</v>
      </c>
      <c r="M12" s="38">
        <f t="shared" si="4"/>
        <v>0.318297578508</v>
      </c>
      <c r="N12" s="38">
        <f t="shared" si="5"/>
        <v>0.30241845158236202</v>
      </c>
      <c r="O12" s="160">
        <f>(MAX(C12:D12)+MAX(K12:L12))/2</f>
        <v>7.0000000000000007E-2</v>
      </c>
      <c r="P12" s="241">
        <f t="shared" si="0"/>
        <v>0.30241845158236202</v>
      </c>
      <c r="Q12" s="161">
        <f>SUM($P12:P$60)/$P12</f>
        <v>16.888534775708298</v>
      </c>
      <c r="R12" s="37">
        <f>Q12+B12</f>
        <v>50.888534775708294</v>
      </c>
      <c r="S12" s="146">
        <f>D12</f>
        <v>6.5000000000000002E-2</v>
      </c>
      <c r="AA12" s="146"/>
      <c r="AB12" s="38"/>
    </row>
    <row r="13" spans="1:28">
      <c r="A13" s="37">
        <v>8</v>
      </c>
      <c r="B13" s="37">
        <f t="shared" si="1"/>
        <v>35</v>
      </c>
      <c r="C13" s="509"/>
      <c r="D13" s="510">
        <v>5.5E-2</v>
      </c>
      <c r="E13" s="378"/>
      <c r="F13" s="378"/>
      <c r="G13" s="378"/>
      <c r="H13" s="38">
        <f t="shared" si="2"/>
        <v>0.26803611369501118</v>
      </c>
      <c r="I13" s="37">
        <v>8</v>
      </c>
      <c r="J13" s="37">
        <f t="shared" si="3"/>
        <v>35</v>
      </c>
      <c r="K13" s="377">
        <v>7.0000000000000007E-2</v>
      </c>
      <c r="L13" s="378">
        <f>IF(J13&lt;45,0,IF(J13&gt;70,1,VLOOKUP(J13,'Ret Rates'!$A$32:$AF$57,MIN(Retention!I13+2,32),FALSE)))</f>
        <v>0</v>
      </c>
      <c r="M13" s="38">
        <f t="shared" si="4"/>
        <v>0.2944252601199</v>
      </c>
      <c r="N13" s="38">
        <f t="shared" si="5"/>
        <v>0.28124915997159666</v>
      </c>
      <c r="O13" s="160">
        <f>(MAX(C13:D13)+MAX(K13:L13))/2</f>
        <v>6.25E-2</v>
      </c>
      <c r="P13" s="241">
        <f t="shared" si="0"/>
        <v>0.28124915997159666</v>
      </c>
      <c r="Q13" s="161">
        <f>SUM($P13:P$60)/$P13</f>
        <v>17.084445995385273</v>
      </c>
      <c r="R13" s="37">
        <f>Q13+B13</f>
        <v>52.084445995385273</v>
      </c>
      <c r="S13" s="146">
        <f>D13</f>
        <v>5.5E-2</v>
      </c>
      <c r="AA13" s="146"/>
      <c r="AB13" s="38"/>
    </row>
    <row r="14" spans="1:28">
      <c r="A14" s="37">
        <v>9</v>
      </c>
      <c r="B14" s="37">
        <f t="shared" si="1"/>
        <v>36</v>
      </c>
      <c r="C14" s="509"/>
      <c r="D14" s="510">
        <v>5.5E-2</v>
      </c>
      <c r="E14" s="378"/>
      <c r="F14" s="378"/>
      <c r="G14" s="378"/>
      <c r="H14" s="38">
        <f t="shared" si="2"/>
        <v>0.25329412744178559</v>
      </c>
      <c r="I14" s="37">
        <v>9</v>
      </c>
      <c r="J14" s="37">
        <f t="shared" si="3"/>
        <v>36</v>
      </c>
      <c r="K14" s="377">
        <v>0.06</v>
      </c>
      <c r="L14" s="378">
        <f>IF(J14&lt;45,0,IF(J14&gt;70,1,VLOOKUP(J14,'Ret Rates'!$A$32:$AF$57,MIN(Retention!I14+2,32),FALSE)))</f>
        <v>0</v>
      </c>
      <c r="M14" s="38">
        <f t="shared" si="4"/>
        <v>0.273815491911507</v>
      </c>
      <c r="N14" s="38">
        <f t="shared" si="5"/>
        <v>0.26367108747337187</v>
      </c>
      <c r="O14" s="160">
        <f>(MAX(C14:D14)+MAX(K14:L14))/2</f>
        <v>5.7499999999999996E-2</v>
      </c>
      <c r="P14" s="241">
        <f t="shared" si="0"/>
        <v>0.26367108747337187</v>
      </c>
      <c r="Q14" s="161">
        <f>SUM($P14:P$60)/$P14</f>
        <v>17.156742395077625</v>
      </c>
      <c r="R14" s="37">
        <f>Q14+B14</f>
        <v>53.156742395077629</v>
      </c>
      <c r="S14" s="146">
        <f>D14</f>
        <v>5.5E-2</v>
      </c>
      <c r="AA14" s="146"/>
      <c r="AB14" s="38"/>
    </row>
    <row r="15" spans="1:28">
      <c r="A15" s="37">
        <v>10</v>
      </c>
      <c r="B15" s="37">
        <f t="shared" si="1"/>
        <v>37</v>
      </c>
      <c r="C15" s="509"/>
      <c r="D15" s="510">
        <v>5.5E-2</v>
      </c>
      <c r="E15" s="378"/>
      <c r="F15" s="378"/>
      <c r="G15" s="378"/>
      <c r="H15" s="38">
        <f t="shared" si="2"/>
        <v>0.23936295043248737</v>
      </c>
      <c r="I15" s="37">
        <v>10</v>
      </c>
      <c r="J15" s="37">
        <f t="shared" si="3"/>
        <v>37</v>
      </c>
      <c r="K15" s="377">
        <v>5.5E-2</v>
      </c>
      <c r="L15" s="378">
        <f>IF(J15&lt;45,0,IF(J15&gt;70,1,VLOOKUP(J15,'Ret Rates'!$A$32:$AF$57,MIN(Retention!I15+2,32),FALSE)))</f>
        <v>0</v>
      </c>
      <c r="M15" s="38">
        <f t="shared" si="4"/>
        <v>0.25738656239681657</v>
      </c>
      <c r="N15" s="38">
        <f t="shared" si="5"/>
        <v>0.248509999943653</v>
      </c>
      <c r="O15" s="160">
        <f>(MAX(C15:D15)+MAX(K15:L15))/2</f>
        <v>5.5E-2</v>
      </c>
      <c r="P15" s="241">
        <f t="shared" si="0"/>
        <v>0.248509999943653</v>
      </c>
      <c r="Q15" s="161">
        <f>SUM($P15:P$60)/$P15</f>
        <v>17.14243224941923</v>
      </c>
      <c r="R15" s="37">
        <f>Q15+B15</f>
        <v>54.14243224941923</v>
      </c>
      <c r="S15" s="146">
        <f>D15</f>
        <v>5.5E-2</v>
      </c>
      <c r="AA15" s="146"/>
      <c r="AB15" s="38"/>
    </row>
    <row r="16" spans="1:28">
      <c r="A16" s="37">
        <v>11</v>
      </c>
      <c r="B16" s="37">
        <f t="shared" si="1"/>
        <v>38</v>
      </c>
      <c r="C16" s="509"/>
      <c r="D16" s="510">
        <v>5.5E-2</v>
      </c>
      <c r="E16" s="378"/>
      <c r="F16" s="378"/>
      <c r="G16" s="378"/>
      <c r="H16" s="38">
        <f t="shared" si="2"/>
        <v>0.22619798815870057</v>
      </c>
      <c r="I16" s="37">
        <v>11</v>
      </c>
      <c r="J16" s="37">
        <f t="shared" si="3"/>
        <v>38</v>
      </c>
      <c r="K16" s="377">
        <v>4.7E-2</v>
      </c>
      <c r="L16" s="378">
        <f>IF(J16&lt;45,0,IF(J16&gt;70,1,VLOOKUP(J16,'Ret Rates'!$A$32:$AF$57,MIN(Retention!I16+2,32),FALSE)))</f>
        <v>0</v>
      </c>
      <c r="M16" s="38">
        <f t="shared" si="4"/>
        <v>0.24323030146499167</v>
      </c>
      <c r="N16" s="38">
        <f t="shared" si="5"/>
        <v>0.23484194994675206</v>
      </c>
      <c r="O16" s="160">
        <f>(MAX(C16:D16)+MAX(K16:L16))/2</f>
        <v>5.1000000000000004E-2</v>
      </c>
      <c r="P16" s="241">
        <f t="shared" si="0"/>
        <v>0.23484194994675209</v>
      </c>
      <c r="Q16" s="161">
        <f>SUM($P16:P$60)/$P16</f>
        <v>17.081938888274308</v>
      </c>
      <c r="R16" s="37">
        <f>Q16+B16</f>
        <v>55.081938888274308</v>
      </c>
      <c r="S16" s="146">
        <f>D16</f>
        <v>5.5E-2</v>
      </c>
      <c r="AA16" s="146"/>
      <c r="AB16" s="38"/>
    </row>
    <row r="17" spans="1:28">
      <c r="A17" s="37">
        <v>12</v>
      </c>
      <c r="B17" s="37">
        <f t="shared" si="1"/>
        <v>39</v>
      </c>
      <c r="C17" s="509"/>
      <c r="D17" s="510">
        <v>5.5E-2</v>
      </c>
      <c r="E17" s="378"/>
      <c r="F17" s="378"/>
      <c r="G17" s="378"/>
      <c r="H17" s="38">
        <f t="shared" si="2"/>
        <v>0.21375709880997204</v>
      </c>
      <c r="I17" s="37">
        <v>12</v>
      </c>
      <c r="J17" s="37">
        <f t="shared" si="3"/>
        <v>39</v>
      </c>
      <c r="K17" s="377">
        <v>4.2000000000000003E-2</v>
      </c>
      <c r="L17" s="378">
        <f>IF(J17&lt;45,0,IF(J17&gt;70,1,VLOOKUP(J17,'Ret Rates'!$A$32:$AF$57,MIN(Retention!I17+2,32),FALSE)))</f>
        <v>0</v>
      </c>
      <c r="M17" s="38">
        <f t="shared" si="4"/>
        <v>0.23179847729613706</v>
      </c>
      <c r="N17" s="38">
        <f t="shared" si="5"/>
        <v>0.22286501049946769</v>
      </c>
      <c r="O17" s="160">
        <f>(MAX(C17:D17)+MAX(K17:L17))/2</f>
        <v>4.8500000000000001E-2</v>
      </c>
      <c r="P17" s="241">
        <f>P16-(P16*O16)</f>
        <v>0.22286501049946772</v>
      </c>
      <c r="Q17" s="161">
        <f>SUM($P17:P$60)/$P17</f>
        <v>16.946194824314336</v>
      </c>
      <c r="R17" s="37">
        <f>Q17+B17</f>
        <v>55.946194824314333</v>
      </c>
      <c r="S17" s="146">
        <f>D17</f>
        <v>5.5E-2</v>
      </c>
      <c r="AA17" s="146"/>
      <c r="AB17" s="38"/>
    </row>
    <row r="18" spans="1:28">
      <c r="A18" s="37">
        <v>13</v>
      </c>
      <c r="B18" s="37">
        <f t="shared" si="1"/>
        <v>40</v>
      </c>
      <c r="C18" s="509"/>
      <c r="D18" s="510">
        <v>4.4999999999999998E-2</v>
      </c>
      <c r="E18" s="378"/>
      <c r="F18" s="378"/>
      <c r="G18" s="378"/>
      <c r="H18" s="38">
        <f t="shared" si="2"/>
        <v>0.20200045837542357</v>
      </c>
      <c r="I18" s="37">
        <v>13</v>
      </c>
      <c r="J18" s="37">
        <f t="shared" si="3"/>
        <v>40</v>
      </c>
      <c r="K18" s="377">
        <v>3.5999999999999997E-2</v>
      </c>
      <c r="L18" s="378">
        <f>IF(J18&lt;45,0,IF(J18&gt;70,1,VLOOKUP(J18,'Ret Rates'!$A$32:$AF$57,MIN(Retention!I18+2,32),FALSE)))</f>
        <v>0</v>
      </c>
      <c r="M18" s="38">
        <f t="shared" si="4"/>
        <v>0.2220629412496993</v>
      </c>
      <c r="N18" s="38">
        <f t="shared" si="5"/>
        <v>0.2120560574902435</v>
      </c>
      <c r="O18" s="160">
        <f>(MAX(C18:D18)+MAX(K18:L18))/2</f>
        <v>4.0499999999999994E-2</v>
      </c>
      <c r="P18" s="241">
        <f t="shared" si="0"/>
        <v>0.21205605749024353</v>
      </c>
      <c r="Q18" s="161">
        <f>SUM($P18:P$60)/$P18</f>
        <v>16.75900664667823</v>
      </c>
      <c r="R18" s="37">
        <f>Q18+B18</f>
        <v>56.75900664667823</v>
      </c>
      <c r="S18" s="146">
        <f t="shared" ref="S18:S29" si="6">D18</f>
        <v>4.4999999999999998E-2</v>
      </c>
      <c r="AA18" s="146"/>
      <c r="AB18" s="38"/>
    </row>
    <row r="19" spans="1:28">
      <c r="A19" s="37">
        <v>14</v>
      </c>
      <c r="B19" s="37">
        <f t="shared" si="1"/>
        <v>41</v>
      </c>
      <c r="C19" s="509"/>
      <c r="D19" s="510">
        <v>4.4999999999999998E-2</v>
      </c>
      <c r="E19" s="378"/>
      <c r="F19" s="378"/>
      <c r="G19" s="378"/>
      <c r="H19" s="38">
        <f t="shared" si="2"/>
        <v>0.19291043774852951</v>
      </c>
      <c r="I19" s="37">
        <v>14</v>
      </c>
      <c r="J19" s="37">
        <f t="shared" si="3"/>
        <v>41</v>
      </c>
      <c r="K19" s="377">
        <v>3.2000000000000001E-2</v>
      </c>
      <c r="L19" s="378">
        <f>IF(J19&lt;45,0,IF(J19&gt;70,1,VLOOKUP(J19,'Ret Rates'!$A$32:$AF$57,MIN(Retention!I19+2,32),FALSE)))</f>
        <v>0</v>
      </c>
      <c r="M19" s="38">
        <f t="shared" si="4"/>
        <v>0.21406867536471014</v>
      </c>
      <c r="N19" s="38">
        <f t="shared" si="5"/>
        <v>0.20346778716188865</v>
      </c>
      <c r="O19" s="160">
        <f>(MAX(C19:D19)+MAX(K19:L19))/2</f>
        <v>3.85E-2</v>
      </c>
      <c r="P19" s="241">
        <f t="shared" si="0"/>
        <v>0.20346778716188868</v>
      </c>
      <c r="Q19" s="161">
        <f>SUM($P19:P$60)/$P19</f>
        <v>16.424186187262354</v>
      </c>
      <c r="R19" s="37">
        <f>Q19+B19</f>
        <v>57.42418618726235</v>
      </c>
      <c r="S19" s="146">
        <f t="shared" si="6"/>
        <v>4.4999999999999998E-2</v>
      </c>
      <c r="AA19" s="146"/>
      <c r="AB19" s="38"/>
    </row>
    <row r="20" spans="1:28">
      <c r="A20" s="37">
        <v>15</v>
      </c>
      <c r="B20" s="37">
        <f t="shared" si="1"/>
        <v>42</v>
      </c>
      <c r="C20" s="509"/>
      <c r="D20" s="510">
        <v>4.4999999999999998E-2</v>
      </c>
      <c r="E20" s="378"/>
      <c r="F20" s="378"/>
      <c r="G20" s="378"/>
      <c r="H20" s="38">
        <f t="shared" si="2"/>
        <v>0.18422946804984569</v>
      </c>
      <c r="I20" s="37">
        <v>15</v>
      </c>
      <c r="J20" s="37">
        <f t="shared" si="3"/>
        <v>42</v>
      </c>
      <c r="K20" s="377">
        <v>2.8000000000000001E-2</v>
      </c>
      <c r="L20" s="378">
        <f>IF(J20&lt;45,0,IF(J20&gt;70,1,VLOOKUP(J20,'Ret Rates'!$A$32:$AF$57,MIN(Retention!I20+2,32),FALSE)))</f>
        <v>0</v>
      </c>
      <c r="M20" s="38">
        <f t="shared" si="4"/>
        <v>0.20721847775303942</v>
      </c>
      <c r="N20" s="38">
        <f t="shared" si="5"/>
        <v>0.19563427735615593</v>
      </c>
      <c r="O20" s="160">
        <f>(MAX(C20:D20)+MAX(K20:L20))/2</f>
        <v>3.6499999999999998E-2</v>
      </c>
      <c r="P20" s="241">
        <f t="shared" si="0"/>
        <v>0.19563427735615596</v>
      </c>
      <c r="Q20" s="161">
        <f>SUM($P20:P$60)/$P20</f>
        <v>16.041795306565113</v>
      </c>
      <c r="R20" s="37">
        <f>Q20+B20</f>
        <v>58.041795306565113</v>
      </c>
      <c r="S20" s="146">
        <f t="shared" si="6"/>
        <v>4.4999999999999998E-2</v>
      </c>
      <c r="AA20" s="146"/>
      <c r="AB20" s="38"/>
    </row>
    <row r="21" spans="1:28">
      <c r="A21" s="37">
        <v>16</v>
      </c>
      <c r="B21" s="37">
        <f t="shared" si="1"/>
        <v>43</v>
      </c>
      <c r="C21" s="509"/>
      <c r="D21" s="510">
        <v>4.4999999999999998E-2</v>
      </c>
      <c r="E21" s="378"/>
      <c r="F21" s="378"/>
      <c r="G21" s="378"/>
      <c r="H21" s="38">
        <f t="shared" si="2"/>
        <v>0.17593914198760263</v>
      </c>
      <c r="I21" s="37">
        <v>16</v>
      </c>
      <c r="J21" s="37">
        <f t="shared" si="3"/>
        <v>43</v>
      </c>
      <c r="K21" s="377">
        <v>2.5000000000000001E-2</v>
      </c>
      <c r="L21" s="378">
        <f>IF(J21&lt;45,0,IF(J21&gt;70,1,VLOOKUP(J21,'Ret Rates'!$A$32:$AF$57,MIN(Retention!I21+2,32),FALSE)))</f>
        <v>0</v>
      </c>
      <c r="M21" s="38">
        <f t="shared" si="4"/>
        <v>0.20141636037595431</v>
      </c>
      <c r="N21" s="38">
        <f t="shared" si="5"/>
        <v>0.18849362623265625</v>
      </c>
      <c r="O21" s="160">
        <f>(MAX(C21:D21)+MAX(K21:L21))/2</f>
        <v>3.5000000000000003E-2</v>
      </c>
      <c r="P21" s="241">
        <f t="shared" si="0"/>
        <v>0.18849362623265628</v>
      </c>
      <c r="Q21" s="161">
        <f>SUM($P21:P$60)/$P21</f>
        <v>15.611619415220666</v>
      </c>
      <c r="R21" s="37">
        <f>Q21+B21</f>
        <v>58.611619415220666</v>
      </c>
      <c r="S21" s="146">
        <f t="shared" si="6"/>
        <v>4.4999999999999998E-2</v>
      </c>
      <c r="AA21" s="146"/>
      <c r="AB21" s="38"/>
    </row>
    <row r="22" spans="1:28">
      <c r="A22" s="37">
        <v>17</v>
      </c>
      <c r="B22" s="37">
        <f t="shared" si="1"/>
        <v>44</v>
      </c>
      <c r="C22" s="509"/>
      <c r="D22" s="510">
        <v>4.4999999999999998E-2</v>
      </c>
      <c r="E22" s="378"/>
      <c r="F22" s="378"/>
      <c r="G22" s="378"/>
      <c r="H22" s="38">
        <f t="shared" si="2"/>
        <v>0.16802188059816051</v>
      </c>
      <c r="I22" s="37">
        <v>17</v>
      </c>
      <c r="J22" s="37">
        <f t="shared" si="3"/>
        <v>44</v>
      </c>
      <c r="K22" s="377">
        <v>2.1999999999999999E-2</v>
      </c>
      <c r="L22" s="378">
        <f>IF(J22&lt;45,0,IF(J22&gt;70,1,VLOOKUP(J22,'Ret Rates'!$A$32:$AF$57,MIN(Retention!I22+2,32),FALSE)))</f>
        <v>0</v>
      </c>
      <c r="M22" s="38">
        <f t="shared" si="4"/>
        <v>0.19638095136655545</v>
      </c>
      <c r="N22" s="38">
        <f t="shared" si="5"/>
        <v>0.18189634931451329</v>
      </c>
      <c r="O22" s="160">
        <f>(MAX(C22:D22)+MAX(K22:L22))/2</f>
        <v>3.3500000000000002E-2</v>
      </c>
      <c r="P22" s="241">
        <f t="shared" si="0"/>
        <v>0.18189634931451332</v>
      </c>
      <c r="Q22" s="161">
        <f>SUM($P22:P$60)/$P22</f>
        <v>15.141574523544733</v>
      </c>
      <c r="R22" s="37">
        <f>Q22+B22</f>
        <v>59.141574523544733</v>
      </c>
      <c r="S22" s="146">
        <f t="shared" si="6"/>
        <v>4.4999999999999998E-2</v>
      </c>
      <c r="AA22" s="146"/>
      <c r="AB22" s="38"/>
    </row>
    <row r="23" spans="1:28">
      <c r="A23" s="37">
        <v>18</v>
      </c>
      <c r="B23" s="37">
        <f t="shared" si="1"/>
        <v>45</v>
      </c>
      <c r="C23" s="509"/>
      <c r="D23" s="510">
        <v>4.2000000000000003E-2</v>
      </c>
      <c r="E23" s="378"/>
      <c r="F23" s="378"/>
      <c r="G23" s="378"/>
      <c r="H23" s="38">
        <f t="shared" si="2"/>
        <v>0.16046089597124327</v>
      </c>
      <c r="I23" s="37">
        <v>18</v>
      </c>
      <c r="J23" s="37">
        <f t="shared" si="3"/>
        <v>45</v>
      </c>
      <c r="K23" s="377">
        <v>1.9E-2</v>
      </c>
      <c r="L23" s="378">
        <f>IF(J23&lt;45,0,IF(J23&gt;70,1,VLOOKUP(J23,'Ret Rates'!$A$32:$AF$57,MIN(Retention!I23+2,32),FALSE)))</f>
        <v>0</v>
      </c>
      <c r="M23" s="38">
        <f t="shared" si="4"/>
        <v>0.19206057043649122</v>
      </c>
      <c r="N23" s="38">
        <f t="shared" si="5"/>
        <v>0.17580282161247709</v>
      </c>
      <c r="O23" s="160">
        <f>(MAX(C23:D23)+MAX(K23:L23))/2</f>
        <v>3.0499999999999999E-2</v>
      </c>
      <c r="P23" s="241">
        <f t="shared" si="0"/>
        <v>0.17580282161247712</v>
      </c>
      <c r="Q23" s="161">
        <f>SUM($P23:P$60)/$P23</f>
        <v>14.631737737759682</v>
      </c>
      <c r="R23" s="37">
        <f>Q23+B23</f>
        <v>59.631737737759678</v>
      </c>
      <c r="S23" s="146">
        <f t="shared" si="6"/>
        <v>4.2000000000000003E-2</v>
      </c>
      <c r="AA23" s="146"/>
      <c r="AB23" s="38"/>
    </row>
    <row r="24" spans="1:28">
      <c r="A24" s="37">
        <v>19</v>
      </c>
      <c r="B24" s="37">
        <f t="shared" si="1"/>
        <v>46</v>
      </c>
      <c r="C24" s="509"/>
      <c r="D24" s="510">
        <v>4.2000000000000003E-2</v>
      </c>
      <c r="E24" s="378"/>
      <c r="F24" s="378"/>
      <c r="G24" s="378"/>
      <c r="H24" s="38">
        <f t="shared" si="2"/>
        <v>0.15372153834045105</v>
      </c>
      <c r="I24" s="37">
        <v>19</v>
      </c>
      <c r="J24" s="37">
        <f t="shared" si="3"/>
        <v>46</v>
      </c>
      <c r="K24" s="158"/>
      <c r="L24" s="378">
        <f>IF(J24&lt;45,0,IF(J24&gt;70,1,VLOOKUP(J24,'Ret Rates'!$A$32:$AF$57,MIN(Retention!I24+2,32),FALSE)))</f>
        <v>0</v>
      </c>
      <c r="M24" s="38">
        <f t="shared" si="4"/>
        <v>0.18841141959819788</v>
      </c>
      <c r="N24" s="38">
        <f t="shared" si="5"/>
        <v>0.17044083555329656</v>
      </c>
      <c r="O24" s="160">
        <f>(MAX(C24:D24)+MAX(K24:L24))/2</f>
        <v>2.1000000000000001E-2</v>
      </c>
      <c r="P24" s="241">
        <f t="shared" si="0"/>
        <v>0.17044083555329656</v>
      </c>
      <c r="Q24" s="161">
        <f>SUM($P24:P$60)/$P24</f>
        <v>14.06058559851437</v>
      </c>
      <c r="R24" s="37">
        <f>Q24+B24</f>
        <v>60.060585598514372</v>
      </c>
      <c r="S24" s="146">
        <f t="shared" si="6"/>
        <v>4.2000000000000003E-2</v>
      </c>
      <c r="AA24" s="146"/>
      <c r="AB24" s="38"/>
    </row>
    <row r="25" spans="1:28">
      <c r="A25" s="37">
        <v>20</v>
      </c>
      <c r="B25" s="37">
        <f t="shared" si="1"/>
        <v>47</v>
      </c>
      <c r="C25" s="158"/>
      <c r="D25" s="510">
        <v>4.2000000000000003E-2</v>
      </c>
      <c r="E25" s="378"/>
      <c r="F25" s="378"/>
      <c r="G25" s="378"/>
      <c r="H25" s="38">
        <f t="shared" si="2"/>
        <v>0.1472652337301521</v>
      </c>
      <c r="I25" s="37">
        <v>20</v>
      </c>
      <c r="J25" s="37">
        <f t="shared" si="3"/>
        <v>47</v>
      </c>
      <c r="K25" s="158"/>
      <c r="L25" s="378">
        <f>IF(J25&lt;45,0,IF(J25&gt;70,1,VLOOKUP(J25,'Ret Rates'!$A$32:$AF$57,MIN(Retention!I25+2,32),FALSE)))</f>
        <v>0</v>
      </c>
      <c r="M25" s="38">
        <f t="shared" si="4"/>
        <v>0.18841141959819788</v>
      </c>
      <c r="N25" s="38">
        <f t="shared" si="5"/>
        <v>0.16686157800667734</v>
      </c>
      <c r="O25" s="160">
        <f>(MAX(C25:D25)+MAX(K25:L25))/2</f>
        <v>2.1000000000000001E-2</v>
      </c>
      <c r="P25" s="241">
        <f t="shared" si="0"/>
        <v>0.16686157800667734</v>
      </c>
      <c r="Q25" s="161">
        <f>SUM($P25:P$60)/$P25</f>
        <v>13.340741162936027</v>
      </c>
      <c r="R25" s="37">
        <f>Q25+B25</f>
        <v>60.340741162936027</v>
      </c>
      <c r="S25" s="146">
        <f t="shared" si="6"/>
        <v>4.2000000000000003E-2</v>
      </c>
      <c r="AA25" s="146"/>
      <c r="AB25" s="38"/>
    </row>
    <row r="26" spans="1:28">
      <c r="A26" s="37">
        <v>21</v>
      </c>
      <c r="B26" s="37">
        <f t="shared" si="1"/>
        <v>48</v>
      </c>
      <c r="C26" s="158"/>
      <c r="D26" s="510">
        <v>4.2000000000000003E-2</v>
      </c>
      <c r="E26" s="378"/>
      <c r="F26" s="378"/>
      <c r="G26" s="378"/>
      <c r="H26" s="38">
        <f t="shared" si="2"/>
        <v>0.14108009391348572</v>
      </c>
      <c r="I26" s="37">
        <v>21</v>
      </c>
      <c r="J26" s="37">
        <f t="shared" si="3"/>
        <v>48</v>
      </c>
      <c r="K26" s="158"/>
      <c r="L26" s="378">
        <f>IF(J26&lt;45,0,IF(J26&gt;70,1,VLOOKUP(J26,'Ret Rates'!$A$32:$AF$57,MIN(Retention!I26+2,32),FALSE)))</f>
        <v>0</v>
      </c>
      <c r="M26" s="38">
        <f t="shared" si="4"/>
        <v>0.18841141959819788</v>
      </c>
      <c r="N26" s="38">
        <f t="shared" si="5"/>
        <v>0.1633574848685371</v>
      </c>
      <c r="O26" s="160">
        <f>(MAX(C26:D26)+MAX(K26:L26))/2</f>
        <v>2.1000000000000001E-2</v>
      </c>
      <c r="P26" s="241">
        <f t="shared" si="0"/>
        <v>0.1633574848685371</v>
      </c>
      <c r="Q26" s="161">
        <f>SUM($P26:P$60)/$P26</f>
        <v>12.605455733336084</v>
      </c>
      <c r="R26" s="37">
        <f>Q26+B26</f>
        <v>60.605455733336086</v>
      </c>
      <c r="S26" s="146">
        <f t="shared" si="6"/>
        <v>4.2000000000000003E-2</v>
      </c>
      <c r="AA26" s="146"/>
      <c r="AB26" s="38"/>
    </row>
    <row r="27" spans="1:28">
      <c r="A27" s="37">
        <v>22</v>
      </c>
      <c r="B27" s="37">
        <f t="shared" si="1"/>
        <v>49</v>
      </c>
      <c r="C27" s="158"/>
      <c r="D27" s="510">
        <v>4.2000000000000003E-2</v>
      </c>
      <c r="E27" s="378"/>
      <c r="F27" s="378"/>
      <c r="G27" s="378"/>
      <c r="H27" s="38">
        <f t="shared" si="2"/>
        <v>0.13515472996911931</v>
      </c>
      <c r="I27" s="37">
        <v>22</v>
      </c>
      <c r="J27" s="37">
        <f t="shared" si="3"/>
        <v>49</v>
      </c>
      <c r="K27" s="158"/>
      <c r="L27" s="378">
        <f>IF(J27&lt;45,0,IF(J27&gt;70,1,VLOOKUP(J27,'Ret Rates'!$A$32:$AF$57,MIN(Retention!I27+2,32),FALSE)))</f>
        <v>0</v>
      </c>
      <c r="M27" s="38">
        <f t="shared" si="4"/>
        <v>0.18841141959819788</v>
      </c>
      <c r="N27" s="38">
        <f t="shared" si="5"/>
        <v>0.15992697768629782</v>
      </c>
      <c r="O27" s="160">
        <f>(MAX(C27:D27)+MAX(K27:L27))/2</f>
        <v>2.1000000000000001E-2</v>
      </c>
      <c r="P27" s="241">
        <f t="shared" si="0"/>
        <v>0.15992697768629782</v>
      </c>
      <c r="Q27" s="161">
        <f>SUM($P27:P$60)/$P27</f>
        <v>11.854398093295286</v>
      </c>
      <c r="R27" s="37">
        <f>Q27+B27</f>
        <v>60.854398093295288</v>
      </c>
      <c r="S27" s="146">
        <f t="shared" si="6"/>
        <v>4.2000000000000003E-2</v>
      </c>
      <c r="AA27" s="146"/>
      <c r="AB27" s="38"/>
    </row>
    <row r="28" spans="1:28">
      <c r="A28" s="37">
        <v>23</v>
      </c>
      <c r="B28" s="37">
        <f t="shared" si="1"/>
        <v>50</v>
      </c>
      <c r="C28" s="158"/>
      <c r="D28" s="510">
        <v>3.9E-2</v>
      </c>
      <c r="E28" s="378"/>
      <c r="F28" s="378">
        <v>0.5</v>
      </c>
      <c r="G28" s="378"/>
      <c r="H28" s="38">
        <f>H27-(H27*MAX(C27, D27))</f>
        <v>0.1294782313104163</v>
      </c>
      <c r="I28" s="37">
        <v>23</v>
      </c>
      <c r="J28" s="37">
        <f t="shared" si="3"/>
        <v>50</v>
      </c>
      <c r="K28" s="158"/>
      <c r="L28" s="378">
        <f>IF(J28&lt;45,0,IF(J28&gt;70,1,VLOOKUP(J28,'Ret Rates'!$A$32:$AF$57,MIN(Retention!I28+2,32),FALSE)))</f>
        <v>0</v>
      </c>
      <c r="M28" s="38">
        <f t="shared" si="4"/>
        <v>0.18841141959819788</v>
      </c>
      <c r="N28" s="38">
        <f t="shared" si="5"/>
        <v>0.15656851115488557</v>
      </c>
      <c r="O28" s="160">
        <f>(MAX(C28:D28)+MAX(K28:L28))/2</f>
        <v>1.95E-2</v>
      </c>
      <c r="P28" s="241">
        <f>P27-(P27*O27)</f>
        <v>0.15656851115488557</v>
      </c>
      <c r="Q28" s="161">
        <f>SUM($P28:P$60)/$P28</f>
        <v>11.087229921649936</v>
      </c>
      <c r="R28" s="37">
        <f>Q28+B28</f>
        <v>61.087229921649936</v>
      </c>
      <c r="S28" s="146">
        <f t="shared" si="6"/>
        <v>3.9E-2</v>
      </c>
      <c r="AA28" s="146"/>
      <c r="AB28" s="38"/>
    </row>
    <row r="29" spans="1:28">
      <c r="A29" s="37">
        <v>24</v>
      </c>
      <c r="B29" s="37">
        <f t="shared" si="1"/>
        <v>51</v>
      </c>
      <c r="C29" s="158"/>
      <c r="D29" s="510">
        <v>3.9E-2</v>
      </c>
      <c r="E29" s="378"/>
      <c r="F29" s="378">
        <v>0.2</v>
      </c>
      <c r="G29" s="378"/>
      <c r="H29" s="38">
        <f t="shared" si="2"/>
        <v>0.12442858028931007</v>
      </c>
      <c r="I29" s="37">
        <v>24</v>
      </c>
      <c r="J29" s="37">
        <f t="shared" si="3"/>
        <v>51</v>
      </c>
      <c r="K29" s="158"/>
      <c r="L29" s="378">
        <f>IF(J29&lt;45,0,IF(J29&gt;70,1,VLOOKUP(J29,'Ret Rates'!$A$32:$AF$57,MIN(Retention!I29+2,32),FALSE)))</f>
        <v>0</v>
      </c>
      <c r="M29" s="38">
        <f t="shared" si="4"/>
        <v>0.18841141959819788</v>
      </c>
      <c r="N29" s="38">
        <f t="shared" si="5"/>
        <v>0.1535154251873653</v>
      </c>
      <c r="O29" s="160">
        <f>(MAX(C29:D29)+MAX(K29:L29))/2</f>
        <v>1.95E-2</v>
      </c>
      <c r="P29" s="241">
        <f t="shared" si="0"/>
        <v>0.1535154251873653</v>
      </c>
      <c r="Q29" s="161">
        <f>SUM($P29:P$60)/$P29</f>
        <v>10.287842857368625</v>
      </c>
      <c r="R29" s="37">
        <f>Q29+B29</f>
        <v>61.287842857368624</v>
      </c>
      <c r="S29" s="146">
        <f>D29</f>
        <v>3.9E-2</v>
      </c>
      <c r="AA29" s="146"/>
      <c r="AB29" s="38"/>
    </row>
    <row r="30" spans="1:28">
      <c r="A30" s="37">
        <v>25</v>
      </c>
      <c r="B30" s="37">
        <f t="shared" si="1"/>
        <v>52</v>
      </c>
      <c r="C30" s="158"/>
      <c r="D30" s="510">
        <v>3.9E-2</v>
      </c>
      <c r="E30" s="378"/>
      <c r="F30" s="378">
        <v>0.2</v>
      </c>
      <c r="G30" s="378"/>
      <c r="H30" s="38">
        <f t="shared" si="2"/>
        <v>0.11957586565802698</v>
      </c>
      <c r="I30" s="46">
        <v>25</v>
      </c>
      <c r="J30" s="37">
        <f t="shared" si="3"/>
        <v>52</v>
      </c>
      <c r="K30" s="158"/>
      <c r="L30" s="378">
        <f>IF(J30&lt;45,0,IF(J30&gt;70,1,VLOOKUP(J30,'Ret Rates'!$A$32:$AF$57,MIN(Retention!I30+2,32),FALSE)))</f>
        <v>0</v>
      </c>
      <c r="M30" s="38">
        <f t="shared" si="4"/>
        <v>0.18841141959819788</v>
      </c>
      <c r="N30" s="45">
        <f t="shared" si="5"/>
        <v>0.15052187439621167</v>
      </c>
      <c r="O30" s="160">
        <f>(MAX(C30:D30)+MAX(K30:L30))/2</f>
        <v>1.95E-2</v>
      </c>
      <c r="P30" s="241">
        <f t="shared" si="0"/>
        <v>0.15052187439621167</v>
      </c>
      <c r="Q30" s="161">
        <f>SUM($P30:P$60)/$P30</f>
        <v>9.472557733165349</v>
      </c>
      <c r="R30" s="37">
        <f>Q30+B30</f>
        <v>61.472557733165345</v>
      </c>
      <c r="S30" s="146">
        <f>D30</f>
        <v>3.9E-2</v>
      </c>
      <c r="AA30" s="146"/>
      <c r="AB30" s="38"/>
    </row>
    <row r="31" spans="1:28">
      <c r="A31" s="37">
        <v>26</v>
      </c>
      <c r="B31" s="37">
        <f t="shared" si="1"/>
        <v>53</v>
      </c>
      <c r="C31" s="158"/>
      <c r="D31" s="510">
        <v>3.9E-2</v>
      </c>
      <c r="E31" s="378"/>
      <c r="F31" s="378">
        <v>0.2</v>
      </c>
      <c r="G31" s="378"/>
      <c r="H31" s="38">
        <f t="shared" si="2"/>
        <v>0.11491240689736393</v>
      </c>
      <c r="I31" s="37">
        <v>26</v>
      </c>
      <c r="J31" s="37">
        <f t="shared" si="3"/>
        <v>53</v>
      </c>
      <c r="K31" s="158"/>
      <c r="L31" s="378">
        <f>IF(J31&lt;45,0,IF(J31&gt;70,1,VLOOKUP(J31,'Ret Rates'!$A$32:$AF$57,MIN(Retention!I31+2,32),FALSE)))</f>
        <v>0</v>
      </c>
      <c r="M31" s="38">
        <f t="shared" si="4"/>
        <v>0.18841141959819788</v>
      </c>
      <c r="N31" s="38">
        <f t="shared" si="5"/>
        <v>0.14758669784548556</v>
      </c>
      <c r="O31" s="160">
        <f>(MAX(C31:D31)+MAX(K31:L31))/2</f>
        <v>1.95E-2</v>
      </c>
      <c r="P31" s="241">
        <f t="shared" si="0"/>
        <v>0.14758669784548556</v>
      </c>
      <c r="Q31" s="161">
        <f>SUM($P31:P$60)/$P31</f>
        <v>8.6410583714078015</v>
      </c>
      <c r="R31" s="37">
        <f>Q31+B31</f>
        <v>61.641058371407802</v>
      </c>
      <c r="S31" s="146">
        <f>D31</f>
        <v>3.9E-2</v>
      </c>
      <c r="AA31" s="146"/>
      <c r="AB31" s="38"/>
    </row>
    <row r="32" spans="1:28">
      <c r="A32" s="37">
        <v>27</v>
      </c>
      <c r="B32" s="37">
        <f t="shared" si="1"/>
        <v>54</v>
      </c>
      <c r="C32" s="158"/>
      <c r="D32" s="510">
        <v>3.9E-2</v>
      </c>
      <c r="E32" s="378"/>
      <c r="F32" s="378">
        <v>0.2</v>
      </c>
      <c r="G32" s="378"/>
      <c r="H32" s="38">
        <f t="shared" si="2"/>
        <v>0.11043082302836674</v>
      </c>
      <c r="I32" s="37">
        <v>27</v>
      </c>
      <c r="J32" s="37">
        <f t="shared" si="3"/>
        <v>54</v>
      </c>
      <c r="K32" s="158"/>
      <c r="L32" s="378">
        <f>IF(J32&lt;45,0,IF(J32&gt;70,1,VLOOKUP(J32,'Ret Rates'!$A$32:$AF$57,MIN(Retention!I32+2,32),FALSE)))</f>
        <v>0.06</v>
      </c>
      <c r="M32" s="38">
        <f t="shared" si="4"/>
        <v>0.18841141959819788</v>
      </c>
      <c r="N32" s="38">
        <f t="shared" si="5"/>
        <v>0.1447087572374986</v>
      </c>
      <c r="O32" s="160">
        <f>(MAX(C32:D32)+MAX(K32:L32))/2</f>
        <v>4.9500000000000002E-2</v>
      </c>
      <c r="P32" s="241">
        <f t="shared" si="0"/>
        <v>0.1447087572374986</v>
      </c>
      <c r="Q32" s="161">
        <f>SUM($P32:P$60)/$P32</f>
        <v>7.7930223063822561</v>
      </c>
      <c r="R32" s="37">
        <f>Q32+B32</f>
        <v>61.793022306382255</v>
      </c>
      <c r="S32" s="146">
        <f>D32</f>
        <v>3.9E-2</v>
      </c>
      <c r="AA32" s="146"/>
      <c r="AB32" s="38"/>
    </row>
    <row r="33" spans="1:28">
      <c r="A33" s="37">
        <v>28</v>
      </c>
      <c r="B33" s="37">
        <f t="shared" si="1"/>
        <v>55</v>
      </c>
      <c r="C33" s="158"/>
      <c r="D33" s="378">
        <v>3.5999999999999997E-2</v>
      </c>
      <c r="E33" s="510">
        <v>0.01</v>
      </c>
      <c r="F33" s="378">
        <v>0.08</v>
      </c>
      <c r="G33" s="378"/>
      <c r="H33" s="38">
        <f t="shared" si="2"/>
        <v>0.10612402093026044</v>
      </c>
      <c r="I33" s="37">
        <v>28</v>
      </c>
      <c r="J33" s="37">
        <f t="shared" si="3"/>
        <v>55</v>
      </c>
      <c r="K33" s="158"/>
      <c r="L33" s="378">
        <f>IF(J33&lt;45,0,IF(J33&gt;70,1,VLOOKUP(J33,'Ret Rates'!$A$32:$AF$57,MIN(Retention!I33+2,32),FALSE)))</f>
        <v>0.06</v>
      </c>
      <c r="M33" s="38">
        <f t="shared" si="4"/>
        <v>0.17710673442230601</v>
      </c>
      <c r="N33" s="38">
        <f t="shared" si="5"/>
        <v>0.13754567375424243</v>
      </c>
      <c r="O33" s="160">
        <f>(MAX(C33:D33)+MAX(K33:L33))/2</f>
        <v>4.8000000000000001E-2</v>
      </c>
      <c r="P33" s="241">
        <f t="shared" si="0"/>
        <v>0.13754567375424243</v>
      </c>
      <c r="Q33" s="161">
        <f>SUM($P33:P$60)/$P33</f>
        <v>7.1467883286504525</v>
      </c>
      <c r="R33" s="37">
        <f>Q33+B33</f>
        <v>62.146788328650452</v>
      </c>
      <c r="S33" s="146">
        <f>E33</f>
        <v>0.01</v>
      </c>
      <c r="AA33" s="146"/>
      <c r="AB33" s="38"/>
    </row>
    <row r="34" spans="1:28">
      <c r="A34" s="37">
        <v>29</v>
      </c>
      <c r="B34" s="37">
        <f t="shared" si="1"/>
        <v>56</v>
      </c>
      <c r="C34" s="158"/>
      <c r="D34" s="378">
        <v>3.5999999999999997E-2</v>
      </c>
      <c r="E34" s="510">
        <v>0.01</v>
      </c>
      <c r="F34" s="378">
        <v>0.08</v>
      </c>
      <c r="G34" s="378"/>
      <c r="H34" s="38">
        <f>H33-(H33*MIN(E33, D33))</f>
        <v>0.10506278072095783</v>
      </c>
      <c r="I34" s="37">
        <v>29</v>
      </c>
      <c r="J34" s="37">
        <f t="shared" si="3"/>
        <v>56</v>
      </c>
      <c r="K34" s="158"/>
      <c r="L34" s="378">
        <f>IF(J34&lt;45,0,IF(J34&gt;70,1,VLOOKUP(J34,'Ret Rates'!$A$32:$AF$57,MIN(Retention!I34+2,32),FALSE)))</f>
        <v>7.8E-2</v>
      </c>
      <c r="M34" s="38">
        <f t="shared" si="4"/>
        <v>0.16648033035696766</v>
      </c>
      <c r="N34" s="38">
        <f t="shared" si="5"/>
        <v>0.13094348141403878</v>
      </c>
      <c r="O34" s="160">
        <f>(MAX(C34:D34)+MAX(K34:L34))/2</f>
        <v>5.6999999999999995E-2</v>
      </c>
      <c r="P34" s="241">
        <f t="shared" si="0"/>
        <v>0.13094348141403878</v>
      </c>
      <c r="Q34" s="161">
        <f>SUM($P34:P$60)/$P34</f>
        <v>6.4567104292546773</v>
      </c>
      <c r="R34" s="37">
        <f>Q34+B34</f>
        <v>62.456710429254677</v>
      </c>
      <c r="S34" s="146">
        <f>E34</f>
        <v>0.01</v>
      </c>
      <c r="AA34" s="146"/>
      <c r="AB34" s="38"/>
    </row>
    <row r="35" spans="1:28">
      <c r="A35" s="37">
        <v>30</v>
      </c>
      <c r="B35" s="37">
        <f t="shared" si="1"/>
        <v>57</v>
      </c>
      <c r="C35" s="158"/>
      <c r="D35" s="378">
        <v>3.5999999999999997E-2</v>
      </c>
      <c r="E35" s="510">
        <v>0.01</v>
      </c>
      <c r="F35" s="378">
        <v>0.08</v>
      </c>
      <c r="G35" s="378"/>
      <c r="H35" s="38">
        <f>H34-(H34*MIN(E34, D34))</f>
        <v>0.10401215291374825</v>
      </c>
      <c r="I35" s="37">
        <v>30</v>
      </c>
      <c r="J35" s="37">
        <f t="shared" si="3"/>
        <v>57</v>
      </c>
      <c r="K35" s="158"/>
      <c r="L35" s="378">
        <f>IF(J35&lt;45,0,IF(J35&gt;70,1,VLOOKUP(J35,'Ret Rates'!$A$32:$AF$57,MIN(Retention!I35+2,32),FALSE)))</f>
        <v>0.25800000000000001</v>
      </c>
      <c r="M35" s="38">
        <f t="shared" si="4"/>
        <v>0.15349486458912417</v>
      </c>
      <c r="N35" s="38">
        <f t="shared" si="5"/>
        <v>0.12347970297343858</v>
      </c>
      <c r="O35" s="160">
        <f>(MAX(C35:D35)+MAX(K35:L35))/2</f>
        <v>0.14699999999999999</v>
      </c>
      <c r="P35" s="241">
        <f t="shared" si="0"/>
        <v>0.12347970297343856</v>
      </c>
      <c r="Q35" s="161">
        <f>SUM($P35:P$60)/$P35</f>
        <v>5.7865434032393175</v>
      </c>
      <c r="R35" s="37">
        <f>Q35+B35</f>
        <v>62.786543403239321</v>
      </c>
      <c r="S35" s="146">
        <f>E35</f>
        <v>0.01</v>
      </c>
      <c r="AA35" s="146"/>
      <c r="AB35" s="38"/>
    </row>
    <row r="36" spans="1:28">
      <c r="A36" s="37">
        <v>31</v>
      </c>
      <c r="B36" s="37">
        <f t="shared" si="1"/>
        <v>58</v>
      </c>
      <c r="C36" s="158"/>
      <c r="D36" s="378">
        <v>3.5999999999999997E-2</v>
      </c>
      <c r="E36" s="510">
        <v>0.01</v>
      </c>
      <c r="F36" s="378">
        <v>0.09</v>
      </c>
      <c r="G36" s="378"/>
      <c r="H36" s="38">
        <f>H35-(H35*MIN(E35, D35))</f>
        <v>0.10297203138461077</v>
      </c>
      <c r="I36" s="37">
        <v>31</v>
      </c>
      <c r="J36" s="37">
        <f t="shared" si="3"/>
        <v>58</v>
      </c>
      <c r="K36" s="158"/>
      <c r="L36" s="378">
        <f>IF(J36&lt;45,0,IF(J36&gt;70,1,VLOOKUP(J36,'Ret Rates'!$A$32:$AF$57,MIN(Retention!I36+2,32),FALSE)))</f>
        <v>0.27200000000000002</v>
      </c>
      <c r="M36" s="38">
        <f t="shared" si="4"/>
        <v>0.11389318952513014</v>
      </c>
      <c r="N36" s="38">
        <f t="shared" si="5"/>
        <v>0.10532818663634311</v>
      </c>
      <c r="O36" s="160">
        <f>(MAX(C36:D36)+MAX(K36:L36))/2</f>
        <v>0.154</v>
      </c>
      <c r="P36" s="241">
        <f t="shared" si="0"/>
        <v>0.10532818663634309</v>
      </c>
      <c r="Q36" s="161">
        <f>SUM($P36:P$60)/$P36</f>
        <v>5.6114225125900568</v>
      </c>
      <c r="R36" s="37">
        <f>Q36+B36</f>
        <v>63.611422512590053</v>
      </c>
      <c r="S36" s="146">
        <f>E36</f>
        <v>0.01</v>
      </c>
      <c r="AA36" s="146"/>
      <c r="AB36" s="38"/>
    </row>
    <row r="37" spans="1:28">
      <c r="A37" s="37">
        <v>32</v>
      </c>
      <c r="B37" s="37">
        <f t="shared" si="1"/>
        <v>59</v>
      </c>
      <c r="C37" s="158"/>
      <c r="D37" s="378">
        <v>3.5999999999999997E-2</v>
      </c>
      <c r="E37" s="378">
        <v>0.02</v>
      </c>
      <c r="F37" s="510">
        <v>0.09</v>
      </c>
      <c r="G37" s="378"/>
      <c r="H37" s="38">
        <f>H36-(H36*MIN(E36, D36))</f>
        <v>0.10194231107076465</v>
      </c>
      <c r="I37" s="37">
        <v>32</v>
      </c>
      <c r="J37" s="37">
        <f t="shared" si="3"/>
        <v>59</v>
      </c>
      <c r="K37" s="158"/>
      <c r="L37" s="378">
        <f>IF(J37&lt;45,0,IF(J37&gt;70,1,VLOOKUP(J37,'Ret Rates'!$A$32:$AF$57,MIN(Retention!I37+2,32),FALSE)))</f>
        <v>0.28600000000000003</v>
      </c>
      <c r="M37" s="38">
        <f t="shared" si="4"/>
        <v>8.2914241974294742E-2</v>
      </c>
      <c r="N37" s="38">
        <f t="shared" si="5"/>
        <v>8.9107645894346263E-2</v>
      </c>
      <c r="O37" s="160">
        <f>(MAX(C37:D37)+MAX(K37:L37))/2</f>
        <v>0.161</v>
      </c>
      <c r="P37" s="241">
        <f t="shared" si="0"/>
        <v>8.9107645894346249E-2</v>
      </c>
      <c r="Q37" s="161">
        <f>SUM($P37:P$60)/$P37</f>
        <v>5.4508540337943945</v>
      </c>
      <c r="R37" s="37">
        <f>Q37+B37</f>
        <v>64.4508540337944</v>
      </c>
      <c r="S37" s="146">
        <f>F37</f>
        <v>0.09</v>
      </c>
      <c r="AA37" s="146"/>
      <c r="AB37" s="38"/>
    </row>
    <row r="38" spans="1:28">
      <c r="A38" s="37">
        <v>33</v>
      </c>
      <c r="B38" s="37">
        <f t="shared" si="1"/>
        <v>60</v>
      </c>
      <c r="C38" s="158"/>
      <c r="D38" s="378">
        <v>3.3000000000000002E-2</v>
      </c>
      <c r="E38" s="378">
        <v>0.02</v>
      </c>
      <c r="F38" s="510">
        <v>0.09</v>
      </c>
      <c r="G38" s="378"/>
      <c r="H38" s="38">
        <f>H37-(H37*MAX(E37, F37))</f>
        <v>9.2767503074395838E-2</v>
      </c>
      <c r="I38" s="37">
        <v>33</v>
      </c>
      <c r="J38" s="37">
        <f t="shared" si="3"/>
        <v>60</v>
      </c>
      <c r="K38" s="158"/>
      <c r="L38" s="378">
        <f>IF(J38&lt;45,0,IF(J38&gt;70,1,VLOOKUP(J38,'Ret Rates'!$A$32:$AF$57,MIN(Retention!I38+2,32),FALSE)))</f>
        <v>0.25</v>
      </c>
      <c r="M38" s="38">
        <f t="shared" si="4"/>
        <v>5.9200768769646445E-2</v>
      </c>
      <c r="N38" s="38">
        <f t="shared" si="5"/>
        <v>7.4761314905356507E-2</v>
      </c>
      <c r="O38" s="160">
        <f>(MAX(C38:D38)+MAX(K38:L38))/2</f>
        <v>0.14150000000000001</v>
      </c>
      <c r="P38" s="241">
        <f t="shared" si="0"/>
        <v>7.4761314905356507E-2</v>
      </c>
      <c r="Q38" s="161">
        <f>SUM($P38:P$60)/$P38</f>
        <v>5.30495117257973</v>
      </c>
      <c r="R38" s="37">
        <f>Q38+B38</f>
        <v>65.304951172579734</v>
      </c>
      <c r="S38" s="146">
        <f t="shared" ref="S38:S60" si="7">F38</f>
        <v>0.09</v>
      </c>
      <c r="AA38" s="146"/>
      <c r="AB38" s="38"/>
    </row>
    <row r="39" spans="1:28">
      <c r="A39" s="37">
        <v>34</v>
      </c>
      <c r="B39" s="37">
        <f t="shared" si="1"/>
        <v>61</v>
      </c>
      <c r="C39" s="158"/>
      <c r="D39" s="378">
        <v>3.3000000000000002E-2</v>
      </c>
      <c r="E39" s="378">
        <v>0.04</v>
      </c>
      <c r="F39" s="510">
        <v>0.15</v>
      </c>
      <c r="G39" s="378"/>
      <c r="H39" s="38">
        <f t="shared" ref="H39:H60" si="8">H38-(H38*MAX(E38, F38))</f>
        <v>8.4418427797700216E-2</v>
      </c>
      <c r="I39" s="37">
        <v>34</v>
      </c>
      <c r="J39" s="37">
        <f t="shared" si="3"/>
        <v>61</v>
      </c>
      <c r="K39" s="158"/>
      <c r="L39" s="378">
        <f>IF(J39&lt;45,0,IF(J39&gt;70,1,VLOOKUP(J39,'Ret Rates'!$A$32:$AF$57,MIN(Retention!I39+2,32),FALSE)))</f>
        <v>0.27500000000000002</v>
      </c>
      <c r="M39" s="38">
        <f t="shared" si="4"/>
        <v>4.4400576577234833E-2</v>
      </c>
      <c r="N39" s="38">
        <f t="shared" si="5"/>
        <v>6.418258884624857E-2</v>
      </c>
      <c r="O39" s="160">
        <f>(MAX(C39:D39)+MAX(K39:L39))/2</f>
        <v>0.15400000000000003</v>
      </c>
      <c r="P39" s="241">
        <f t="shared" si="0"/>
        <v>6.4182588846248556E-2</v>
      </c>
      <c r="Q39" s="161">
        <f>SUM($P39:P$60)/$P39</f>
        <v>5.0145034042862315</v>
      </c>
      <c r="R39" s="37">
        <f>Q39+B39</f>
        <v>66.014503404286231</v>
      </c>
      <c r="S39" s="146">
        <f t="shared" si="7"/>
        <v>0.15</v>
      </c>
      <c r="AA39" s="146"/>
      <c r="AB39" s="38"/>
    </row>
    <row r="40" spans="1:28">
      <c r="A40" s="37">
        <v>35</v>
      </c>
      <c r="B40" s="37">
        <f t="shared" si="1"/>
        <v>62</v>
      </c>
      <c r="C40" s="158"/>
      <c r="D40" s="378">
        <v>3.3000000000000002E-2</v>
      </c>
      <c r="E40" s="378">
        <v>0.08</v>
      </c>
      <c r="F40" s="510">
        <v>0.2</v>
      </c>
      <c r="G40" s="378"/>
      <c r="H40" s="38">
        <f t="shared" si="8"/>
        <v>7.1755663628045183E-2</v>
      </c>
      <c r="I40" s="37">
        <v>35</v>
      </c>
      <c r="J40" s="37">
        <f t="shared" si="3"/>
        <v>62</v>
      </c>
      <c r="K40" s="158"/>
      <c r="L40" s="378">
        <f>IF(J40&lt;45,0,IF(J40&gt;70,1,VLOOKUP(J40,'Ret Rates'!$A$32:$AF$57,MIN(Retention!I40+2,32),FALSE)))</f>
        <v>0.3</v>
      </c>
      <c r="M40" s="38">
        <f t="shared" si="4"/>
        <v>3.2190418018495252E-2</v>
      </c>
      <c r="N40" s="38">
        <f t="shared" si="5"/>
        <v>5.4298470163926291E-2</v>
      </c>
      <c r="O40" s="160">
        <f>(MAX(C40:D40)+MAX(K40:L40))/2</f>
        <v>0.16649999999999998</v>
      </c>
      <c r="P40" s="241">
        <f t="shared" si="0"/>
        <v>5.4298470163926277E-2</v>
      </c>
      <c r="Q40" s="161">
        <f>SUM($P40:P$60)/$P40</f>
        <v>4.7452758915912909</v>
      </c>
      <c r="R40" s="37">
        <f>Q40+B40</f>
        <v>66.745275891591291</v>
      </c>
      <c r="S40" s="146">
        <f t="shared" si="7"/>
        <v>0.2</v>
      </c>
      <c r="AA40" s="146"/>
      <c r="AB40" s="38"/>
    </row>
    <row r="41" spans="1:28">
      <c r="A41" s="37">
        <v>36</v>
      </c>
      <c r="B41" s="37">
        <f t="shared" si="1"/>
        <v>63</v>
      </c>
      <c r="C41" s="158"/>
      <c r="D41" s="378">
        <v>3.3000000000000002E-2</v>
      </c>
      <c r="E41" s="378">
        <v>0.08</v>
      </c>
      <c r="F41" s="510">
        <v>0.2</v>
      </c>
      <c r="G41" s="378"/>
      <c r="H41" s="38">
        <f t="shared" si="8"/>
        <v>5.7404530902436149E-2</v>
      </c>
      <c r="I41" s="37">
        <v>36</v>
      </c>
      <c r="J41" s="37">
        <f t="shared" si="3"/>
        <v>63</v>
      </c>
      <c r="K41" s="158"/>
      <c r="L41" s="378">
        <f>IF(J41&lt;45,0,IF(J41&gt;70,1,VLOOKUP(J41,'Ret Rates'!$A$32:$AF$57,MIN(Retention!I41+2,32),FALSE)))</f>
        <v>0.33333333333333331</v>
      </c>
      <c r="M41" s="38">
        <f t="shared" si="4"/>
        <v>2.2533292612946676E-2</v>
      </c>
      <c r="N41" s="38">
        <f t="shared" si="5"/>
        <v>4.5257774881632566E-2</v>
      </c>
      <c r="O41" s="160">
        <f>(MAX(C41:D41)+MAX(K41:L41))/2</f>
        <v>0.18316666666666664</v>
      </c>
      <c r="P41" s="241">
        <f>P40-(P40*O40)</f>
        <v>4.5257774881632552E-2</v>
      </c>
      <c r="Q41" s="161">
        <f>SUM($P41:P$60)/$P41</f>
        <v>4.4934323834328627</v>
      </c>
      <c r="R41" s="37">
        <f>Q41+B41</f>
        <v>67.493432383432861</v>
      </c>
      <c r="S41" s="146">
        <f t="shared" si="7"/>
        <v>0.2</v>
      </c>
      <c r="AA41" s="146"/>
      <c r="AB41" s="38"/>
    </row>
    <row r="42" spans="1:28">
      <c r="A42" s="37">
        <v>37</v>
      </c>
      <c r="B42" s="37">
        <f t="shared" si="1"/>
        <v>64</v>
      </c>
      <c r="C42" s="158"/>
      <c r="D42" s="378">
        <v>3.3000000000000002E-2</v>
      </c>
      <c r="E42" s="378">
        <v>0.08</v>
      </c>
      <c r="F42" s="510">
        <v>0.2</v>
      </c>
      <c r="G42" s="378"/>
      <c r="H42" s="38">
        <f t="shared" si="8"/>
        <v>4.592362472194892E-2</v>
      </c>
      <c r="I42" s="37">
        <v>37</v>
      </c>
      <c r="J42" s="37">
        <f t="shared" si="3"/>
        <v>64</v>
      </c>
      <c r="K42" s="158"/>
      <c r="L42" s="378">
        <f>IF(J42&lt;45,0,IF(J42&gt;70,1,VLOOKUP(J42,'Ret Rates'!$A$32:$AF$57,MIN(Retention!I42+2,32),FALSE)))</f>
        <v>0.36666666666666664</v>
      </c>
      <c r="M42" s="38">
        <f t="shared" si="4"/>
        <v>1.5022195075297784E-2</v>
      </c>
      <c r="N42" s="38">
        <f t="shared" si="5"/>
        <v>3.696805911581353E-2</v>
      </c>
      <c r="O42" s="160">
        <f>(MAX(C42:D42)+MAX(K42:L42))/2</f>
        <v>0.19983333333333331</v>
      </c>
      <c r="P42" s="241">
        <f t="shared" si="0"/>
        <v>3.6968059115813523E-2</v>
      </c>
      <c r="Q42" s="161">
        <f>SUM($P42:P$60)/$P42</f>
        <v>4.2767994900218689</v>
      </c>
      <c r="R42" s="37">
        <f>Q42+B42</f>
        <v>68.276799490021872</v>
      </c>
      <c r="S42" s="146">
        <f t="shared" si="7"/>
        <v>0.2</v>
      </c>
      <c r="AA42" s="146"/>
      <c r="AB42" s="38"/>
    </row>
    <row r="43" spans="1:28">
      <c r="A43" s="37">
        <v>38</v>
      </c>
      <c r="B43" s="37">
        <f t="shared" si="1"/>
        <v>65</v>
      </c>
      <c r="C43" s="158"/>
      <c r="D43" s="378">
        <v>3.3000000000000002E-2</v>
      </c>
      <c r="E43" s="378"/>
      <c r="F43" s="510">
        <v>0.35</v>
      </c>
      <c r="G43" s="378">
        <v>0.2</v>
      </c>
      <c r="H43" s="38">
        <f t="shared" si="8"/>
        <v>3.6738899777559134E-2</v>
      </c>
      <c r="I43" s="37">
        <v>38</v>
      </c>
      <c r="J43" s="37">
        <f t="shared" si="3"/>
        <v>65</v>
      </c>
      <c r="K43" s="158"/>
      <c r="L43" s="378">
        <f>IF(J43&lt;45,0,IF(J43&gt;70,1,VLOOKUP(J43,'Ret Rates'!$A$32:$AF$57,MIN(Retention!I43+2,32),FALSE)))</f>
        <v>0.4</v>
      </c>
      <c r="M43" s="38">
        <f t="shared" si="4"/>
        <v>9.5140568810219307E-3</v>
      </c>
      <c r="N43" s="38">
        <f t="shared" si="5"/>
        <v>2.9580608635836794E-2</v>
      </c>
      <c r="O43" s="160">
        <f>(MAX(C43:D43)+MAX(K43:L43))/2</f>
        <v>0.21650000000000003</v>
      </c>
      <c r="P43" s="241">
        <f t="shared" si="0"/>
        <v>2.9580608635836787E-2</v>
      </c>
      <c r="Q43" s="161">
        <f>SUM($P43:P$60)/$P43</f>
        <v>4.0951462070675309</v>
      </c>
      <c r="R43" s="37">
        <f>Q43+B43</f>
        <v>69.095146207067529</v>
      </c>
      <c r="S43" s="146">
        <f t="shared" si="7"/>
        <v>0.35</v>
      </c>
      <c r="AA43" s="146"/>
      <c r="AB43" s="38"/>
    </row>
    <row r="44" spans="1:28">
      <c r="A44" s="37">
        <v>39</v>
      </c>
      <c r="B44" s="37">
        <f t="shared" si="1"/>
        <v>66</v>
      </c>
      <c r="C44" s="158"/>
      <c r="D44" s="378">
        <v>3.3000000000000002E-2</v>
      </c>
      <c r="E44" s="378"/>
      <c r="F44" s="510">
        <v>0.35</v>
      </c>
      <c r="G44" s="378">
        <v>0.2</v>
      </c>
      <c r="H44" s="38">
        <f t="shared" si="8"/>
        <v>2.3880284855413436E-2</v>
      </c>
      <c r="I44" s="37">
        <v>39</v>
      </c>
      <c r="J44" s="37">
        <f t="shared" si="3"/>
        <v>66</v>
      </c>
      <c r="K44" s="158"/>
      <c r="L44" s="378">
        <f>IF(J44&lt;45,0,IF(J44&gt;70,1,VLOOKUP(J44,'Ret Rates'!$A$32:$AF$57,MIN(Retention!I44+2,32),FALSE)))</f>
        <v>0.35</v>
      </c>
      <c r="M44" s="38">
        <f t="shared" si="4"/>
        <v>5.7084341286131584E-3</v>
      </c>
      <c r="N44" s="38">
        <f t="shared" si="5"/>
        <v>2.3176406866178126E-2</v>
      </c>
      <c r="O44" s="160">
        <f>(MAX(C44:D44)+MAX(K44:L44))/2</f>
        <v>0.1915</v>
      </c>
      <c r="P44" s="241">
        <f t="shared" si="0"/>
        <v>2.3176406866178122E-2</v>
      </c>
      <c r="Q44" s="161">
        <f>SUM($P44:P$60)/$P44</f>
        <v>3.950409964349114</v>
      </c>
      <c r="R44" s="37">
        <f>Q44+B44</f>
        <v>69.95040996434912</v>
      </c>
      <c r="S44" s="146">
        <f t="shared" si="7"/>
        <v>0.35</v>
      </c>
      <c r="AA44" s="146"/>
      <c r="AB44" s="38"/>
    </row>
    <row r="45" spans="1:28">
      <c r="A45" s="37">
        <v>40</v>
      </c>
      <c r="B45" s="37">
        <f t="shared" si="1"/>
        <v>67</v>
      </c>
      <c r="C45" s="158"/>
      <c r="D45" s="378">
        <v>3.3000000000000002E-2</v>
      </c>
      <c r="E45" s="378"/>
      <c r="F45" s="510">
        <v>0.2</v>
      </c>
      <c r="G45" s="378">
        <v>0.15</v>
      </c>
      <c r="H45" s="38">
        <f t="shared" si="8"/>
        <v>1.5522185156018733E-2</v>
      </c>
      <c r="I45" s="37">
        <v>40</v>
      </c>
      <c r="J45" s="37">
        <f t="shared" si="3"/>
        <v>67</v>
      </c>
      <c r="K45" s="158"/>
      <c r="L45" s="378">
        <f>IF(J45&lt;45,0,IF(J45&gt;70,1,VLOOKUP(J45,'Ret Rates'!$A$32:$AF$57,MIN(Retention!I45+2,32),FALSE)))</f>
        <v>0.3</v>
      </c>
      <c r="M45" s="38">
        <f t="shared" si="4"/>
        <v>3.7104821835985532E-3</v>
      </c>
      <c r="N45" s="38">
        <f t="shared" si="5"/>
        <v>1.8738124951305016E-2</v>
      </c>
      <c r="O45" s="160">
        <f>(MAX(C45:D45)+MAX(K45:L45))/2</f>
        <v>0.16649999999999998</v>
      </c>
      <c r="P45" s="241">
        <f t="shared" si="0"/>
        <v>1.8738124951305012E-2</v>
      </c>
      <c r="Q45" s="161">
        <f>SUM($P45:P$60)/$P45</f>
        <v>3.6492392880013775</v>
      </c>
      <c r="R45" s="37">
        <f>Q45+B45</f>
        <v>70.649239288001382</v>
      </c>
      <c r="S45" s="146">
        <f t="shared" si="7"/>
        <v>0.2</v>
      </c>
      <c r="AA45" s="146"/>
      <c r="AB45" s="38"/>
    </row>
    <row r="46" spans="1:28">
      <c r="A46" s="37">
        <v>41</v>
      </c>
      <c r="B46" s="37">
        <f t="shared" si="1"/>
        <v>68</v>
      </c>
      <c r="C46" s="158"/>
      <c r="D46" s="378">
        <v>3.3000000000000002E-2</v>
      </c>
      <c r="E46" s="378"/>
      <c r="F46" s="510">
        <v>0.2</v>
      </c>
      <c r="G46" s="378">
        <v>0.15</v>
      </c>
      <c r="H46" s="38">
        <f t="shared" si="8"/>
        <v>1.2417748124814987E-2</v>
      </c>
      <c r="I46" s="37">
        <v>41</v>
      </c>
      <c r="J46" s="37">
        <f t="shared" si="3"/>
        <v>68</v>
      </c>
      <c r="K46" s="158"/>
      <c r="L46" s="378">
        <f>IF(J46&lt;45,0,IF(J46&gt;70,1,VLOOKUP(J46,'Ret Rates'!$A$32:$AF$57,MIN(Retention!I46+2,32),FALSE)))</f>
        <v>0.3</v>
      </c>
      <c r="M46" s="38">
        <f t="shared" si="4"/>
        <v>2.5973375285189872E-3</v>
      </c>
      <c r="N46" s="38">
        <f t="shared" si="5"/>
        <v>1.561822714691273E-2</v>
      </c>
      <c r="O46" s="160">
        <f>(MAX(C46:D46)+MAX(K46:L46))/2</f>
        <v>0.16649999999999998</v>
      </c>
      <c r="P46" s="241">
        <f t="shared" si="0"/>
        <v>1.5618227146912729E-2</v>
      </c>
      <c r="Q46" s="161">
        <f>SUM($P46:P$60)/$P46</f>
        <v>3.17845145531059</v>
      </c>
      <c r="R46" s="37">
        <f>Q46+B46</f>
        <v>71.178451455310594</v>
      </c>
      <c r="S46" s="146">
        <f t="shared" si="7"/>
        <v>0.2</v>
      </c>
      <c r="AA46" s="146"/>
      <c r="AB46" s="38"/>
    </row>
    <row r="47" spans="1:28">
      <c r="A47" s="37">
        <v>42</v>
      </c>
      <c r="B47" s="37">
        <f t="shared" si="1"/>
        <v>69</v>
      </c>
      <c r="C47" s="158"/>
      <c r="D47" s="378">
        <v>3.3000000000000002E-2</v>
      </c>
      <c r="E47" s="378"/>
      <c r="F47" s="510">
        <v>0.2</v>
      </c>
      <c r="G47" s="378">
        <v>0.15</v>
      </c>
      <c r="H47" s="38">
        <f t="shared" si="8"/>
        <v>9.9341984998519896E-3</v>
      </c>
      <c r="I47" s="37">
        <v>42</v>
      </c>
      <c r="J47" s="37">
        <f t="shared" si="3"/>
        <v>69</v>
      </c>
      <c r="K47" s="158"/>
      <c r="L47" s="378">
        <f>IF(J47&lt;45,0,IF(J47&gt;70,1,VLOOKUP(J47,'Ret Rates'!$A$32:$AF$57,MIN(Retention!I47+2,32),FALSE)))</f>
        <v>0.3</v>
      </c>
      <c r="M47" s="38">
        <f t="shared" si="4"/>
        <v>1.818136269963291E-3</v>
      </c>
      <c r="N47" s="38">
        <f t="shared" si="5"/>
        <v>1.3017792326951761E-2</v>
      </c>
      <c r="O47" s="160">
        <f>(MAX(C47:D47)+MAX(K47:L47))/2</f>
        <v>0.16649999999999998</v>
      </c>
      <c r="P47" s="241">
        <f t="shared" si="0"/>
        <v>1.3017792326951759E-2</v>
      </c>
      <c r="Q47" s="161">
        <f>SUM($P47:P$60)/$P47</f>
        <v>2.6136190225681952</v>
      </c>
      <c r="R47" s="37">
        <f>Q47+B47</f>
        <v>71.613619022568201</v>
      </c>
      <c r="S47" s="146">
        <f t="shared" si="7"/>
        <v>0.2</v>
      </c>
      <c r="AA47" s="146"/>
      <c r="AB47" s="38"/>
    </row>
    <row r="48" spans="1:28">
      <c r="A48" s="37">
        <v>43</v>
      </c>
      <c r="B48" s="37">
        <f t="shared" si="1"/>
        <v>70</v>
      </c>
      <c r="C48" s="158"/>
      <c r="D48" s="378">
        <v>3.3000000000000002E-2</v>
      </c>
      <c r="E48" s="378"/>
      <c r="F48" s="510">
        <v>0.2</v>
      </c>
      <c r="G48" s="378">
        <v>0.15</v>
      </c>
      <c r="H48" s="38">
        <f t="shared" si="8"/>
        <v>7.9473587998815914E-3</v>
      </c>
      <c r="I48" s="37">
        <v>43</v>
      </c>
      <c r="J48" s="37">
        <f t="shared" si="3"/>
        <v>70</v>
      </c>
      <c r="K48" s="158"/>
      <c r="L48" s="378">
        <f>IF(J48&lt;45,0,IF(J48&gt;70,1,VLOOKUP(J48,'Ret Rates'!$A$32:$AF$57,MIN(Retention!I48+2,32),FALSE)))</f>
        <v>1</v>
      </c>
      <c r="M48" s="38">
        <f t="shared" si="4"/>
        <v>1.2726953889743036E-3</v>
      </c>
      <c r="N48" s="38">
        <f t="shared" si="5"/>
        <v>1.0850329904514294E-2</v>
      </c>
      <c r="O48" s="160">
        <f>(MAX(C48:D48)+MAX(K48:L48))/2</f>
        <v>0.51649999999999996</v>
      </c>
      <c r="P48" s="241">
        <f t="shared" si="0"/>
        <v>1.0850329904514292E-2</v>
      </c>
      <c r="Q48" s="161">
        <f>SUM($P48:P$60)/$P48</f>
        <v>1.9359556359546426</v>
      </c>
      <c r="R48" s="37">
        <f>Q48+B48</f>
        <v>71.935955635954642</v>
      </c>
      <c r="S48" s="146">
        <f t="shared" si="7"/>
        <v>0.2</v>
      </c>
      <c r="AA48" s="146"/>
      <c r="AB48" s="38"/>
    </row>
    <row r="49" spans="1:28">
      <c r="A49" s="37">
        <v>44</v>
      </c>
      <c r="B49" s="37">
        <f t="shared" si="1"/>
        <v>71</v>
      </c>
      <c r="C49" s="158"/>
      <c r="D49" s="378">
        <v>3.3000000000000002E-2</v>
      </c>
      <c r="E49" s="378"/>
      <c r="F49" s="510">
        <v>0.2</v>
      </c>
      <c r="G49" s="378">
        <v>0.15</v>
      </c>
      <c r="H49" s="38">
        <f t="shared" si="8"/>
        <v>6.3578870399052731E-3</v>
      </c>
      <c r="I49" s="37">
        <v>44</v>
      </c>
      <c r="J49" s="37">
        <f t="shared" si="3"/>
        <v>71</v>
      </c>
      <c r="K49" s="158"/>
      <c r="L49" s="378">
        <f>IF(J49&lt;45,0,IF(J49&gt;70,1,VLOOKUP(J49,'Ret Rates'!$A$32:$AF$57,MIN(Retention!I49+2,32),FALSE)))</f>
        <v>1</v>
      </c>
      <c r="M49" s="38">
        <f t="shared" si="4"/>
        <v>0</v>
      </c>
      <c r="N49" s="38">
        <f t="shared" si="5"/>
        <v>5.2461345088326613E-3</v>
      </c>
      <c r="O49" s="160">
        <f>(MAX(C49:D49)+MAX(K49:L49))/2</f>
        <v>0.51649999999999996</v>
      </c>
      <c r="P49" s="241">
        <f t="shared" si="0"/>
        <v>5.2461345088326604E-3</v>
      </c>
      <c r="Q49" s="161">
        <f>SUM($P49:P$60)/$P49</f>
        <v>1.9357924218296638</v>
      </c>
      <c r="R49" s="37">
        <f>Q49+B49</f>
        <v>72.93579242182966</v>
      </c>
      <c r="S49" s="146">
        <f t="shared" si="7"/>
        <v>0.2</v>
      </c>
      <c r="AA49" s="146"/>
      <c r="AB49" s="38"/>
    </row>
    <row r="50" spans="1:28">
      <c r="A50" s="237">
        <v>45</v>
      </c>
      <c r="B50" s="37">
        <f t="shared" si="1"/>
        <v>72</v>
      </c>
      <c r="C50" s="238"/>
      <c r="D50" s="378">
        <v>3.3000000000000002E-2</v>
      </c>
      <c r="E50" s="378"/>
      <c r="F50" s="510">
        <v>0.2</v>
      </c>
      <c r="G50" s="378">
        <v>0.15</v>
      </c>
      <c r="H50" s="38">
        <f t="shared" si="8"/>
        <v>5.0863096319242185E-3</v>
      </c>
      <c r="I50" s="237">
        <v>45</v>
      </c>
      <c r="J50" s="37">
        <f t="shared" si="3"/>
        <v>72</v>
      </c>
      <c r="K50" s="238"/>
      <c r="L50" s="378">
        <f>IF(J50&lt;45,0,IF(J50&gt;70,1,VLOOKUP(J50,'Ret Rates'!$A$32:$AF$57,MIN(Retention!I50+2,32),FALSE)))</f>
        <v>1</v>
      </c>
      <c r="M50" s="45">
        <f t="shared" si="4"/>
        <v>0</v>
      </c>
      <c r="N50" s="45">
        <f t="shared" si="5"/>
        <v>2.5365060350205919E-3</v>
      </c>
      <c r="O50" s="239">
        <f>(MAX(C50:D50)+MAX(K50:L50))/2</f>
        <v>0.51649999999999996</v>
      </c>
      <c r="P50" s="241">
        <f t="shared" si="0"/>
        <v>2.5365060350205915E-3</v>
      </c>
      <c r="Q50" s="240">
        <f>SUM($P50:P$60)/$P50</f>
        <v>1.9354548538359129</v>
      </c>
      <c r="R50" s="237">
        <f>Q50+B50</f>
        <v>73.935454853835907</v>
      </c>
      <c r="S50" s="146">
        <f t="shared" si="7"/>
        <v>0.2</v>
      </c>
      <c r="AA50" s="146"/>
      <c r="AB50" s="38"/>
    </row>
    <row r="51" spans="1:28">
      <c r="A51" s="237">
        <f>A50+1</f>
        <v>46</v>
      </c>
      <c r="B51" s="37">
        <f t="shared" si="1"/>
        <v>73</v>
      </c>
      <c r="C51" s="238"/>
      <c r="D51" s="378">
        <v>3.3000000000000002E-2</v>
      </c>
      <c r="E51" s="378"/>
      <c r="F51" s="510">
        <v>0.2</v>
      </c>
      <c r="G51" s="378">
        <v>0.15</v>
      </c>
      <c r="H51" s="38">
        <f t="shared" si="8"/>
        <v>4.0690477055393744E-3</v>
      </c>
      <c r="I51" s="237">
        <v>45</v>
      </c>
      <c r="J51" s="37">
        <f t="shared" si="3"/>
        <v>73</v>
      </c>
      <c r="K51" s="238"/>
      <c r="L51" s="378">
        <f>IF(J51&lt;45,0,IF(J51&gt;70,1,VLOOKUP(J51,'Ret Rates'!$A$32:$AF$57,MIN(Retention!I51+2,32),FALSE)))</f>
        <v>1</v>
      </c>
      <c r="M51" s="45">
        <f t="shared" ref="M51:M59" si="9">M50-(M50*MAX(K50, L50))</f>
        <v>0</v>
      </c>
      <c r="N51" s="45">
        <f t="shared" ref="N51:N59" si="10">N50*(1-O50)</f>
        <v>1.2264006679324562E-3</v>
      </c>
      <c r="O51" s="239">
        <f>(MAX(C51:D51)+MAX(K51:L51))/2</f>
        <v>0.51649999999999996</v>
      </c>
      <c r="P51" s="241">
        <f t="shared" ref="P51:P59" si="11">P50-(P50*O50)</f>
        <v>1.226400667932456E-3</v>
      </c>
      <c r="Q51" s="240">
        <f>SUM($P51:P$60)/$P51</f>
        <v>1.9347566780473897</v>
      </c>
      <c r="R51" s="237">
        <f>Q51+B51</f>
        <v>74.934756678047393</v>
      </c>
      <c r="S51" s="146">
        <f t="shared" si="7"/>
        <v>0.2</v>
      </c>
      <c r="AA51" s="146"/>
      <c r="AB51" s="38"/>
    </row>
    <row r="52" spans="1:28">
      <c r="A52" s="237">
        <f t="shared" ref="A52:A59" si="12">A51+1</f>
        <v>47</v>
      </c>
      <c r="B52" s="37">
        <f t="shared" si="1"/>
        <v>74</v>
      </c>
      <c r="C52" s="238"/>
      <c r="D52" s="378">
        <v>3.3000000000000002E-2</v>
      </c>
      <c r="E52" s="378"/>
      <c r="F52" s="510">
        <v>0.2</v>
      </c>
      <c r="G52" s="378">
        <v>0.15</v>
      </c>
      <c r="H52" s="38">
        <f t="shared" si="8"/>
        <v>3.2552381644314994E-3</v>
      </c>
      <c r="I52" s="237">
        <v>45</v>
      </c>
      <c r="J52" s="37">
        <f t="shared" si="3"/>
        <v>74</v>
      </c>
      <c r="K52" s="238"/>
      <c r="L52" s="378">
        <f>IF(J52&lt;45,0,IF(J52&gt;70,1,VLOOKUP(J52,'Ret Rates'!$A$32:$AF$57,MIN(Retention!I52+2,32),FALSE)))</f>
        <v>1</v>
      </c>
      <c r="M52" s="45">
        <f t="shared" si="9"/>
        <v>0</v>
      </c>
      <c r="N52" s="45">
        <f t="shared" si="10"/>
        <v>5.9296472294534267E-4</v>
      </c>
      <c r="O52" s="239">
        <f>(MAX(C52:D52)+MAX(K52:L52))/2</f>
        <v>0.51649999999999996</v>
      </c>
      <c r="P52" s="241">
        <f t="shared" si="11"/>
        <v>5.9296472294534256E-4</v>
      </c>
      <c r="Q52" s="240">
        <f>SUM($P52:P$60)/$P52</f>
        <v>1.9333126743482723</v>
      </c>
      <c r="R52" s="237">
        <f>Q52+B52</f>
        <v>75.933312674348272</v>
      </c>
      <c r="S52" s="146">
        <f t="shared" si="7"/>
        <v>0.2</v>
      </c>
      <c r="AA52" s="146"/>
      <c r="AB52" s="38"/>
    </row>
    <row r="53" spans="1:28">
      <c r="A53" s="237">
        <f t="shared" si="12"/>
        <v>48</v>
      </c>
      <c r="B53" s="37">
        <f t="shared" si="1"/>
        <v>75</v>
      </c>
      <c r="C53" s="238"/>
      <c r="D53" s="378">
        <v>3.3000000000000002E-2</v>
      </c>
      <c r="E53" s="378"/>
      <c r="F53" s="510">
        <v>0.5</v>
      </c>
      <c r="G53" s="378">
        <v>0.5</v>
      </c>
      <c r="H53" s="38">
        <f t="shared" si="8"/>
        <v>2.6041905315451995E-3</v>
      </c>
      <c r="I53" s="237">
        <v>45</v>
      </c>
      <c r="J53" s="37">
        <f t="shared" si="3"/>
        <v>75</v>
      </c>
      <c r="K53" s="238"/>
      <c r="L53" s="378">
        <f>IF(J53&lt;45,0,IF(J53&gt;70,1,VLOOKUP(J53,'Ret Rates'!$A$32:$AF$57,MIN(Retention!I53+2,32),FALSE)))</f>
        <v>1</v>
      </c>
      <c r="M53" s="45">
        <f t="shared" si="9"/>
        <v>0</v>
      </c>
      <c r="N53" s="45">
        <f t="shared" si="10"/>
        <v>2.8669844354407321E-4</v>
      </c>
      <c r="O53" s="239">
        <f>(MAX(C53:D53)+MAX(K53:L53))/2</f>
        <v>0.51649999999999996</v>
      </c>
      <c r="P53" s="241">
        <f t="shared" si="11"/>
        <v>2.8669844354407316E-4</v>
      </c>
      <c r="Q53" s="240">
        <f>SUM($P53:P$60)/$P53</f>
        <v>1.9303261103376883</v>
      </c>
      <c r="R53" s="237">
        <f>Q53+B53</f>
        <v>76.930326110337688</v>
      </c>
      <c r="S53" s="146">
        <f t="shared" si="7"/>
        <v>0.5</v>
      </c>
      <c r="AA53" s="146"/>
      <c r="AB53" s="38"/>
    </row>
    <row r="54" spans="1:28">
      <c r="A54" s="237">
        <f t="shared" si="12"/>
        <v>49</v>
      </c>
      <c r="B54" s="37">
        <f t="shared" si="1"/>
        <v>76</v>
      </c>
      <c r="C54" s="238"/>
      <c r="D54" s="378">
        <v>3.3000000000000002E-2</v>
      </c>
      <c r="E54" s="378"/>
      <c r="F54" s="510">
        <v>0.5</v>
      </c>
      <c r="G54" s="378">
        <v>0.5</v>
      </c>
      <c r="H54" s="38">
        <f t="shared" si="8"/>
        <v>1.3020952657725997E-3</v>
      </c>
      <c r="I54" s="237">
        <v>45</v>
      </c>
      <c r="J54" s="37">
        <f t="shared" si="3"/>
        <v>76</v>
      </c>
      <c r="K54" s="238"/>
      <c r="L54" s="378">
        <f>IF(J54&lt;45,0,IF(J54&gt;70,1,VLOOKUP(J54,'Ret Rates'!$A$32:$AF$57,MIN(Retention!I54+2,32),FALSE)))</f>
        <v>1</v>
      </c>
      <c r="M54" s="45">
        <f t="shared" si="9"/>
        <v>0</v>
      </c>
      <c r="N54" s="45">
        <f t="shared" si="10"/>
        <v>1.3861869745355942E-4</v>
      </c>
      <c r="O54" s="239">
        <f>(MAX(C54:D54)+MAX(K54:L54))/2</f>
        <v>0.51649999999999996</v>
      </c>
      <c r="P54" s="241">
        <f t="shared" si="11"/>
        <v>1.3861869745355939E-4</v>
      </c>
      <c r="Q54" s="240">
        <f>SUM($P54:P$60)/$P54</f>
        <v>1.9241491423737083</v>
      </c>
      <c r="R54" s="237">
        <f>Q54+B54</f>
        <v>77.924149142373707</v>
      </c>
      <c r="S54" s="146">
        <f t="shared" si="7"/>
        <v>0.5</v>
      </c>
      <c r="AA54" s="146"/>
      <c r="AB54" s="38"/>
    </row>
    <row r="55" spans="1:28">
      <c r="A55" s="237">
        <f t="shared" si="12"/>
        <v>50</v>
      </c>
      <c r="B55" s="37">
        <f t="shared" si="1"/>
        <v>77</v>
      </c>
      <c r="C55" s="238"/>
      <c r="D55" s="378">
        <v>3.3000000000000002E-2</v>
      </c>
      <c r="E55" s="378"/>
      <c r="F55" s="510">
        <v>0.5</v>
      </c>
      <c r="G55" s="378">
        <v>0.5</v>
      </c>
      <c r="H55" s="38">
        <f t="shared" si="8"/>
        <v>6.5104763288629987E-4</v>
      </c>
      <c r="I55" s="237">
        <v>45</v>
      </c>
      <c r="J55" s="37">
        <f t="shared" si="3"/>
        <v>77</v>
      </c>
      <c r="K55" s="238"/>
      <c r="L55" s="378">
        <f>IF(J55&lt;45,0,IF(J55&gt;70,1,VLOOKUP(J55,'Ret Rates'!$A$32:$AF$57,MIN(Retention!I55+2,32),FALSE)))</f>
        <v>1</v>
      </c>
      <c r="M55" s="45">
        <f t="shared" si="9"/>
        <v>0</v>
      </c>
      <c r="N55" s="45">
        <f t="shared" si="10"/>
        <v>6.7022140218795989E-5</v>
      </c>
      <c r="O55" s="239">
        <f>(MAX(C55:D55)+MAX(K55:L55))/2</f>
        <v>0.51649999999999996</v>
      </c>
      <c r="P55" s="241">
        <f t="shared" si="11"/>
        <v>6.7022140218795975E-5</v>
      </c>
      <c r="Q55" s="240">
        <f>SUM($P55:P$60)/$P55</f>
        <v>1.9113736140097377</v>
      </c>
      <c r="R55" s="237">
        <f>Q55+B55</f>
        <v>78.911373614009733</v>
      </c>
      <c r="S55" s="146">
        <f t="shared" si="7"/>
        <v>0.5</v>
      </c>
      <c r="AA55" s="146"/>
      <c r="AB55" s="38"/>
    </row>
    <row r="56" spans="1:28">
      <c r="A56" s="237">
        <f t="shared" si="12"/>
        <v>51</v>
      </c>
      <c r="B56" s="37">
        <f t="shared" si="1"/>
        <v>78</v>
      </c>
      <c r="C56" s="238"/>
      <c r="D56" s="378">
        <v>3.3000000000000002E-2</v>
      </c>
      <c r="E56" s="378"/>
      <c r="F56" s="510">
        <v>0.5</v>
      </c>
      <c r="G56" s="378">
        <v>0.5</v>
      </c>
      <c r="H56" s="38">
        <f t="shared" si="8"/>
        <v>3.2552381644314994E-4</v>
      </c>
      <c r="I56" s="237">
        <v>45</v>
      </c>
      <c r="J56" s="37">
        <f t="shared" si="3"/>
        <v>78</v>
      </c>
      <c r="K56" s="238"/>
      <c r="L56" s="378">
        <f>IF(J56&lt;45,0,IF(J56&gt;70,1,VLOOKUP(J56,'Ret Rates'!$A$32:$AF$57,MIN(Retention!I56+2,32),FALSE)))</f>
        <v>1</v>
      </c>
      <c r="M56" s="45">
        <f t="shared" si="9"/>
        <v>0</v>
      </c>
      <c r="N56" s="45">
        <f t="shared" si="10"/>
        <v>3.2405204795787864E-5</v>
      </c>
      <c r="O56" s="239">
        <f>(MAX(C56:D56)+MAX(K56:L56))/2</f>
        <v>0.51649999999999996</v>
      </c>
      <c r="P56" s="241">
        <f t="shared" si="11"/>
        <v>3.2405204795787857E-5</v>
      </c>
      <c r="Q56" s="240">
        <f>SUM($P56:P$60)/$P56</f>
        <v>1.8849505977450629</v>
      </c>
      <c r="R56" s="237">
        <f>Q56+B56</f>
        <v>79.88495059774506</v>
      </c>
      <c r="S56" s="146">
        <f t="shared" si="7"/>
        <v>0.5</v>
      </c>
      <c r="AA56" s="146"/>
      <c r="AB56" s="38"/>
    </row>
    <row r="57" spans="1:28">
      <c r="A57" s="237">
        <f t="shared" si="12"/>
        <v>52</v>
      </c>
      <c r="B57" s="37">
        <f t="shared" si="1"/>
        <v>79</v>
      </c>
      <c r="C57" s="238"/>
      <c r="D57" s="378">
        <v>3.3000000000000002E-2</v>
      </c>
      <c r="E57" s="378"/>
      <c r="F57" s="510">
        <v>0.5</v>
      </c>
      <c r="G57" s="378">
        <v>0.5</v>
      </c>
      <c r="H57" s="38">
        <f t="shared" si="8"/>
        <v>1.6276190822157497E-4</v>
      </c>
      <c r="I57" s="237">
        <v>45</v>
      </c>
      <c r="J57" s="37">
        <f t="shared" si="3"/>
        <v>79</v>
      </c>
      <c r="K57" s="238"/>
      <c r="L57" s="378">
        <f>IF(J57&lt;45,0,IF(J57&gt;70,1,VLOOKUP(J57,'Ret Rates'!$A$32:$AF$57,MIN(Retention!I57+2,32),FALSE)))</f>
        <v>1</v>
      </c>
      <c r="M57" s="45">
        <f t="shared" si="9"/>
        <v>0</v>
      </c>
      <c r="N57" s="45">
        <f t="shared" si="10"/>
        <v>1.5667916518763435E-5</v>
      </c>
      <c r="O57" s="239">
        <f>(MAX(C57:D57)+MAX(K57:L57))/2</f>
        <v>0.51649999999999996</v>
      </c>
      <c r="P57" s="241">
        <f t="shared" si="11"/>
        <v>1.5667916518763431E-5</v>
      </c>
      <c r="Q57" s="240">
        <f>SUM($P57:P$60)/$P57</f>
        <v>1.8303011328750001</v>
      </c>
      <c r="R57" s="237">
        <f>Q57+B57</f>
        <v>80.830301132874993</v>
      </c>
      <c r="S57" s="146">
        <f t="shared" si="7"/>
        <v>0.5</v>
      </c>
      <c r="AA57" s="146"/>
      <c r="AB57" s="38"/>
    </row>
    <row r="58" spans="1:28">
      <c r="A58" s="237">
        <f t="shared" si="12"/>
        <v>53</v>
      </c>
      <c r="B58" s="37">
        <f t="shared" si="1"/>
        <v>80</v>
      </c>
      <c r="C58" s="238"/>
      <c r="D58" s="378">
        <v>3.3000000000000002E-2</v>
      </c>
      <c r="E58" s="378"/>
      <c r="F58" s="510">
        <v>1</v>
      </c>
      <c r="G58" s="378">
        <v>1</v>
      </c>
      <c r="H58" s="38">
        <f t="shared" si="8"/>
        <v>8.1380954110787484E-5</v>
      </c>
      <c r="I58" s="237">
        <v>45</v>
      </c>
      <c r="J58" s="37">
        <f t="shared" si="3"/>
        <v>80</v>
      </c>
      <c r="K58" s="238"/>
      <c r="L58" s="378">
        <f>IF(J58&lt;45,0,IF(J58&gt;70,1,VLOOKUP(J58,'Ret Rates'!$A$32:$AF$57,MIN(Retention!I58+2,32),FALSE)))</f>
        <v>1</v>
      </c>
      <c r="M58" s="45">
        <f t="shared" si="9"/>
        <v>0</v>
      </c>
      <c r="N58" s="45">
        <f t="shared" si="10"/>
        <v>7.5754376368221209E-6</v>
      </c>
      <c r="O58" s="239">
        <f>(MAX(C58:D58)+MAX(K58:L58))/2</f>
        <v>0.51649999999999996</v>
      </c>
      <c r="P58" s="241">
        <f t="shared" si="11"/>
        <v>7.5754376368221192E-6</v>
      </c>
      <c r="Q58" s="240">
        <f>SUM($P58:P$60)/$P58</f>
        <v>1.7172722499999999</v>
      </c>
      <c r="R58" s="237">
        <f>Q58+B58</f>
        <v>81.717272249999994</v>
      </c>
      <c r="S58" s="146">
        <f t="shared" si="7"/>
        <v>1</v>
      </c>
      <c r="AA58" s="146"/>
      <c r="AB58" s="38"/>
    </row>
    <row r="59" spans="1:28">
      <c r="A59" s="237">
        <f t="shared" si="12"/>
        <v>54</v>
      </c>
      <c r="B59" s="37">
        <f t="shared" si="1"/>
        <v>81</v>
      </c>
      <c r="C59" s="238"/>
      <c r="D59" s="378">
        <v>3.3000000000000002E-2</v>
      </c>
      <c r="E59" s="378"/>
      <c r="F59" s="510">
        <v>1</v>
      </c>
      <c r="G59" s="378">
        <v>1</v>
      </c>
      <c r="H59" s="38">
        <f t="shared" si="8"/>
        <v>0</v>
      </c>
      <c r="I59" s="237">
        <v>45</v>
      </c>
      <c r="J59" s="37">
        <f t="shared" si="3"/>
        <v>81</v>
      </c>
      <c r="K59" s="238"/>
      <c r="L59" s="378">
        <f>IF(J59&lt;45,0,IF(J59&gt;70,1,VLOOKUP(J59,'Ret Rates'!$A$32:$AF$57,MIN(Retention!I59+2,32),FALSE)))</f>
        <v>1</v>
      </c>
      <c r="M59" s="45">
        <f t="shared" si="9"/>
        <v>0</v>
      </c>
      <c r="N59" s="45">
        <f t="shared" si="10"/>
        <v>3.6627240974034957E-6</v>
      </c>
      <c r="O59" s="239">
        <f>(MAX(C59:D59)+MAX(K59:L59))/2</f>
        <v>0.51649999999999996</v>
      </c>
      <c r="P59" s="241">
        <f t="shared" si="11"/>
        <v>3.6627240974034953E-6</v>
      </c>
      <c r="Q59" s="240">
        <f>SUM($P59:P$60)/$P59</f>
        <v>1.4835</v>
      </c>
      <c r="R59" s="237">
        <f>Q59+B59</f>
        <v>82.483500000000006</v>
      </c>
      <c r="S59" s="146">
        <f t="shared" si="7"/>
        <v>1</v>
      </c>
      <c r="AA59" s="146"/>
      <c r="AB59" s="38"/>
    </row>
    <row r="60" spans="1:28">
      <c r="A60" s="237">
        <f t="shared" ref="A60" si="13">A59+1</f>
        <v>55</v>
      </c>
      <c r="B60" s="37">
        <f t="shared" si="1"/>
        <v>82</v>
      </c>
      <c r="C60" s="238"/>
      <c r="D60" s="378">
        <v>3.3000000000000002E-2</v>
      </c>
      <c r="E60" s="378"/>
      <c r="F60" s="510">
        <v>1</v>
      </c>
      <c r="G60" s="378">
        <v>1</v>
      </c>
      <c r="H60" s="38">
        <f t="shared" si="8"/>
        <v>0</v>
      </c>
      <c r="I60" s="237">
        <v>45</v>
      </c>
      <c r="J60" s="37">
        <f t="shared" si="3"/>
        <v>82</v>
      </c>
      <c r="K60" s="238"/>
      <c r="L60" s="378">
        <f>IF(J60&lt;45,0,IF(J60&gt;70,1,VLOOKUP(J60,'Ret Rates'!$A$32:$AF$57,MIN(Retention!I60+2,32),FALSE)))</f>
        <v>1</v>
      </c>
      <c r="M60" s="45">
        <f t="shared" ref="M60" si="14">M59-(M59*MAX(K59, L59))</f>
        <v>0</v>
      </c>
      <c r="N60" s="45">
        <f t="shared" ref="N60" si="15">N59*(1-O59)</f>
        <v>1.7709271010945903E-6</v>
      </c>
      <c r="O60" s="239">
        <f>(MAX(C60:D60)+MAX(K60:L60))/2</f>
        <v>0.51649999999999996</v>
      </c>
      <c r="P60" s="241">
        <f t="shared" ref="P60" si="16">P59-(P59*O59)</f>
        <v>1.7709271010945901E-6</v>
      </c>
      <c r="Q60" s="240">
        <f>SUM($P60:P$60)/$P60</f>
        <v>1</v>
      </c>
      <c r="R60" s="237">
        <f>Q60+B60</f>
        <v>83</v>
      </c>
      <c r="S60" s="146">
        <f t="shared" si="7"/>
        <v>1</v>
      </c>
      <c r="AA60" s="146"/>
      <c r="AB60" s="38"/>
    </row>
  </sheetData>
  <mergeCells count="2">
    <mergeCell ref="A3:H3"/>
    <mergeCell ref="I3:M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0223-A20A-4FB6-BC1C-1BECAEE4D7D4}">
  <sheetPr>
    <tabColor theme="9"/>
  </sheetPr>
  <dimension ref="A1:AG57"/>
  <sheetViews>
    <sheetView topLeftCell="A11" workbookViewId="0">
      <selection activeCell="AE28" sqref="AE28"/>
    </sheetView>
  </sheetViews>
  <sheetFormatPr baseColWidth="10" defaultColWidth="8.83203125" defaultRowHeight="16"/>
  <sheetData>
    <row r="1" spans="1:33">
      <c r="A1" t="s">
        <v>155</v>
      </c>
    </row>
    <row r="3" spans="1:33">
      <c r="A3" t="s">
        <v>22</v>
      </c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</row>
    <row r="4" spans="1:33">
      <c r="A4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80">
        <v>0.15</v>
      </c>
    </row>
    <row r="5" spans="1:33">
      <c r="A5">
        <f>A4+1</f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80">
        <f>($AF$9-$AF$4)/5+AF4</f>
        <v>0.156</v>
      </c>
    </row>
    <row r="6" spans="1:33">
      <c r="A6">
        <f t="shared" ref="A6:A29" si="0">A5+1</f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80">
        <f t="shared" ref="AF6:AF8" si="1">($AF$9-$AF$4)/5+AF5</f>
        <v>0.16200000000000001</v>
      </c>
    </row>
    <row r="7" spans="1:33">
      <c r="A7">
        <f t="shared" si="0"/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80">
        <f>($AF$9-$AF$4)/5+AF6</f>
        <v>0.16800000000000001</v>
      </c>
    </row>
    <row r="8" spans="1:33">
      <c r="A8">
        <f t="shared" si="0"/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80">
        <f t="shared" si="1"/>
        <v>0.17400000000000002</v>
      </c>
    </row>
    <row r="9" spans="1:33">
      <c r="A9">
        <f t="shared" si="0"/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80">
        <v>0.18</v>
      </c>
    </row>
    <row r="10" spans="1:33">
      <c r="A10">
        <f t="shared" si="0"/>
        <v>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380">
        <f t="shared" ref="AD10:AE12" si="2">AE11</f>
        <v>0.05</v>
      </c>
      <c r="AF10" s="380">
        <v>0.18</v>
      </c>
    </row>
    <row r="11" spans="1:33">
      <c r="A11">
        <f t="shared" si="0"/>
        <v>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380">
        <f t="shared" si="2"/>
        <v>0.05</v>
      </c>
      <c r="AE11" s="380">
        <f t="shared" si="2"/>
        <v>0.05</v>
      </c>
      <c r="AF11" s="380">
        <v>0.18</v>
      </c>
    </row>
    <row r="12" spans="1:33">
      <c r="A12">
        <f t="shared" si="0"/>
        <v>53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380">
        <f t="shared" ref="AC12" si="3">AC13</f>
        <v>0.05</v>
      </c>
      <c r="AD12" s="380">
        <f t="shared" ref="AD12" si="4">AD13</f>
        <v>0.05</v>
      </c>
      <c r="AE12" s="380">
        <f t="shared" si="2"/>
        <v>0.05</v>
      </c>
      <c r="AF12" s="380">
        <v>0.18</v>
      </c>
    </row>
    <row r="13" spans="1:33">
      <c r="A13">
        <f t="shared" si="0"/>
        <v>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380">
        <f t="shared" ref="AB13:AD13" si="5">AB14</f>
        <v>0.05</v>
      </c>
      <c r="AC13" s="380">
        <f t="shared" si="5"/>
        <v>0.05</v>
      </c>
      <c r="AD13" s="380">
        <f t="shared" si="5"/>
        <v>0.05</v>
      </c>
      <c r="AE13" s="380">
        <f>AE14</f>
        <v>0.05</v>
      </c>
      <c r="AF13" s="380">
        <v>0.18</v>
      </c>
    </row>
    <row r="14" spans="1:33">
      <c r="A14">
        <f t="shared" si="0"/>
        <v>55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380">
        <v>0.05</v>
      </c>
      <c r="AB14" s="380">
        <v>0.05</v>
      </c>
      <c r="AC14" s="380">
        <v>0.05</v>
      </c>
      <c r="AD14" s="380">
        <v>0.05</v>
      </c>
      <c r="AE14" s="380">
        <v>0.05</v>
      </c>
      <c r="AF14" s="380">
        <v>0.18</v>
      </c>
    </row>
    <row r="15" spans="1:33">
      <c r="A15">
        <f t="shared" si="0"/>
        <v>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380">
        <f>AA15</f>
        <v>8.0000000000000016E-2</v>
      </c>
      <c r="AA15" s="380">
        <f>(AA$19-AA$14)/5+AA14</f>
        <v>8.0000000000000016E-2</v>
      </c>
      <c r="AB15" s="380">
        <f t="shared" ref="AB15:AE18" si="6">(AB$19-AB$14)/5+AB14</f>
        <v>8.0000000000000016E-2</v>
      </c>
      <c r="AC15" s="380">
        <f t="shared" si="6"/>
        <v>8.0000000000000016E-2</v>
      </c>
      <c r="AD15" s="380">
        <f t="shared" si="6"/>
        <v>8.0000000000000016E-2</v>
      </c>
      <c r="AE15" s="380">
        <f t="shared" si="6"/>
        <v>8.0000000000000016E-2</v>
      </c>
      <c r="AF15" s="380">
        <f>($AF$19-$AF$14)/5+AF14</f>
        <v>0.19400000000000001</v>
      </c>
    </row>
    <row r="16" spans="1:33">
      <c r="A16">
        <f t="shared" si="0"/>
        <v>57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380">
        <f t="shared" ref="Y16:Z18" si="7">Z16</f>
        <v>0.11000000000000001</v>
      </c>
      <c r="Z16" s="380">
        <f t="shared" si="7"/>
        <v>0.11000000000000001</v>
      </c>
      <c r="AA16" s="380">
        <f t="shared" ref="AA16:AA18" si="8">(AA$19-AA$14)/5+AA15</f>
        <v>0.11000000000000001</v>
      </c>
      <c r="AB16" s="380">
        <f t="shared" si="6"/>
        <v>0.11000000000000001</v>
      </c>
      <c r="AC16" s="380">
        <f t="shared" si="6"/>
        <v>0.11000000000000001</v>
      </c>
      <c r="AD16" s="380">
        <f t="shared" si="6"/>
        <v>0.11000000000000001</v>
      </c>
      <c r="AE16" s="380">
        <f t="shared" si="6"/>
        <v>0.11000000000000001</v>
      </c>
      <c r="AF16" s="380">
        <f t="shared" ref="AF16:AF18" si="9">($AF$19-$AF$14)/5+AF15</f>
        <v>0.20800000000000002</v>
      </c>
    </row>
    <row r="17" spans="1:32">
      <c r="A17">
        <f t="shared" si="0"/>
        <v>58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380">
        <f t="shared" ref="X17" si="10">Y17</f>
        <v>0.14000000000000001</v>
      </c>
      <c r="Y17" s="380">
        <f t="shared" si="7"/>
        <v>0.14000000000000001</v>
      </c>
      <c r="Z17" s="380">
        <f t="shared" si="7"/>
        <v>0.14000000000000001</v>
      </c>
      <c r="AA17" s="380">
        <f t="shared" si="8"/>
        <v>0.14000000000000001</v>
      </c>
      <c r="AB17" s="380">
        <f t="shared" si="6"/>
        <v>0.14000000000000001</v>
      </c>
      <c r="AC17" s="380">
        <f t="shared" si="6"/>
        <v>0.14000000000000001</v>
      </c>
      <c r="AD17" s="380">
        <f t="shared" si="6"/>
        <v>0.14000000000000001</v>
      </c>
      <c r="AE17" s="380">
        <f t="shared" si="6"/>
        <v>0.14000000000000001</v>
      </c>
      <c r="AF17" s="379">
        <f t="shared" si="9"/>
        <v>0.22200000000000003</v>
      </c>
    </row>
    <row r="18" spans="1:32">
      <c r="A18">
        <f t="shared" si="0"/>
        <v>59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380">
        <f t="shared" ref="W18:X18" si="11">X18</f>
        <v>0.17</v>
      </c>
      <c r="X18" s="380">
        <f t="shared" si="11"/>
        <v>0.17</v>
      </c>
      <c r="Y18" s="380">
        <f t="shared" si="7"/>
        <v>0.17</v>
      </c>
      <c r="Z18" s="380">
        <f t="shared" si="7"/>
        <v>0.17</v>
      </c>
      <c r="AA18" s="380">
        <f t="shared" si="8"/>
        <v>0.17</v>
      </c>
      <c r="AB18" s="380">
        <f t="shared" si="6"/>
        <v>0.17</v>
      </c>
      <c r="AC18" s="380">
        <f t="shared" si="6"/>
        <v>0.17</v>
      </c>
      <c r="AD18" s="380">
        <f>(AD$19-AD$14)/5+AD17</f>
        <v>0.17</v>
      </c>
      <c r="AE18" s="380">
        <f t="shared" si="6"/>
        <v>0.17</v>
      </c>
      <c r="AF18" s="379">
        <f t="shared" si="9"/>
        <v>0.23600000000000004</v>
      </c>
    </row>
    <row r="19" spans="1:32">
      <c r="A19">
        <f t="shared" si="0"/>
        <v>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380">
        <v>0.2</v>
      </c>
      <c r="W19" s="380">
        <v>0.2</v>
      </c>
      <c r="X19" s="380">
        <v>0.2</v>
      </c>
      <c r="Y19" s="380">
        <v>0.2</v>
      </c>
      <c r="Z19" s="380">
        <v>0.2</v>
      </c>
      <c r="AA19" s="380">
        <v>0.2</v>
      </c>
      <c r="AB19" s="380">
        <v>0.2</v>
      </c>
      <c r="AC19" s="380">
        <v>0.2</v>
      </c>
      <c r="AD19" s="380">
        <v>0.2</v>
      </c>
      <c r="AE19" s="380">
        <v>0.2</v>
      </c>
      <c r="AF19" s="379">
        <v>0.25</v>
      </c>
    </row>
    <row r="20" spans="1:32">
      <c r="A20">
        <f t="shared" si="0"/>
        <v>61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80">
        <f>V20</f>
        <v>0.25</v>
      </c>
      <c r="V20" s="380">
        <f>(V21+V19)/2</f>
        <v>0.25</v>
      </c>
      <c r="W20" s="380">
        <f t="shared" ref="W20:AD20" si="12">(W21+W19)/2</f>
        <v>0.25</v>
      </c>
      <c r="X20" s="380">
        <f t="shared" si="12"/>
        <v>0.25</v>
      </c>
      <c r="Y20" s="380">
        <f t="shared" si="12"/>
        <v>0.25</v>
      </c>
      <c r="Z20" s="380">
        <f t="shared" si="12"/>
        <v>0.25</v>
      </c>
      <c r="AA20" s="380">
        <f t="shared" si="12"/>
        <v>0.25</v>
      </c>
      <c r="AB20" s="380">
        <f t="shared" si="12"/>
        <v>0.25</v>
      </c>
      <c r="AC20" s="380">
        <f t="shared" si="12"/>
        <v>0.25</v>
      </c>
      <c r="AD20" s="380">
        <f t="shared" si="12"/>
        <v>0.25</v>
      </c>
      <c r="AE20" s="380">
        <f>(AE21+AE19)/2</f>
        <v>0.25</v>
      </c>
      <c r="AF20" s="379">
        <v>0.25</v>
      </c>
    </row>
    <row r="21" spans="1:32">
      <c r="A21">
        <f t="shared" si="0"/>
        <v>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80">
        <v>0.3</v>
      </c>
      <c r="U21" s="380">
        <v>0.3</v>
      </c>
      <c r="V21" s="380">
        <v>0.3</v>
      </c>
      <c r="W21" s="380">
        <v>0.3</v>
      </c>
      <c r="X21" s="380">
        <v>0.3</v>
      </c>
      <c r="Y21" s="380">
        <v>0.3</v>
      </c>
      <c r="Z21" s="380">
        <v>0.3</v>
      </c>
      <c r="AA21" s="380">
        <v>0.3</v>
      </c>
      <c r="AB21" s="380">
        <v>0.3</v>
      </c>
      <c r="AC21" s="380">
        <v>0.3</v>
      </c>
      <c r="AD21" s="380">
        <v>0.3</v>
      </c>
      <c r="AE21" s="380">
        <v>0.3</v>
      </c>
      <c r="AF21" s="379">
        <v>0.25</v>
      </c>
    </row>
    <row r="22" spans="1:32">
      <c r="A22">
        <f t="shared" si="0"/>
        <v>63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380">
        <v>0.3</v>
      </c>
      <c r="T22" s="380">
        <v>0.3</v>
      </c>
      <c r="U22" s="380">
        <v>0.3</v>
      </c>
      <c r="V22" s="380">
        <v>0.3</v>
      </c>
      <c r="W22" s="380">
        <v>0.3</v>
      </c>
      <c r="X22" s="380">
        <v>0.3</v>
      </c>
      <c r="Y22" s="380">
        <v>0.3</v>
      </c>
      <c r="Z22" s="380">
        <v>0.3</v>
      </c>
      <c r="AA22" s="380">
        <v>0.3</v>
      </c>
      <c r="AB22" s="380">
        <v>0.3</v>
      </c>
      <c r="AC22" s="380">
        <v>0.3</v>
      </c>
      <c r="AD22" s="380">
        <v>0.3</v>
      </c>
      <c r="AE22" s="380">
        <v>0.3</v>
      </c>
      <c r="AF22" s="379">
        <v>0.25</v>
      </c>
    </row>
    <row r="23" spans="1:32">
      <c r="A23">
        <f t="shared" si="0"/>
        <v>64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380">
        <v>0.3</v>
      </c>
      <c r="S23" s="380">
        <v>0.3</v>
      </c>
      <c r="T23" s="380">
        <v>0.3</v>
      </c>
      <c r="U23" s="380">
        <v>0.3</v>
      </c>
      <c r="V23" s="380">
        <v>0.3</v>
      </c>
      <c r="W23" s="380">
        <v>0.3</v>
      </c>
      <c r="X23" s="380">
        <v>0.3</v>
      </c>
      <c r="Y23" s="380">
        <v>0.3</v>
      </c>
      <c r="Z23" s="380">
        <v>0.3</v>
      </c>
      <c r="AA23" s="380">
        <v>0.3</v>
      </c>
      <c r="AB23" s="380">
        <v>0.3</v>
      </c>
      <c r="AC23" s="380">
        <v>0.3</v>
      </c>
      <c r="AD23" s="380">
        <v>0.3</v>
      </c>
      <c r="AE23" s="380">
        <v>0.3</v>
      </c>
      <c r="AF23" s="379">
        <v>0.25</v>
      </c>
    </row>
    <row r="24" spans="1:32">
      <c r="A24">
        <f t="shared" si="0"/>
        <v>65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s="379">
        <v>0.3</v>
      </c>
      <c r="R24" s="379">
        <v>0.3</v>
      </c>
      <c r="S24" s="379">
        <v>0.3</v>
      </c>
      <c r="T24" s="379">
        <v>0.3</v>
      </c>
      <c r="U24" s="379">
        <v>0.3</v>
      </c>
      <c r="V24" s="379">
        <v>0.3</v>
      </c>
      <c r="W24" s="379">
        <v>0.3</v>
      </c>
      <c r="X24" s="379">
        <v>0.3</v>
      </c>
      <c r="Y24" s="379">
        <v>0.3</v>
      </c>
      <c r="Z24" s="379">
        <v>0.3</v>
      </c>
      <c r="AA24" s="379">
        <v>0.25</v>
      </c>
      <c r="AB24" s="379">
        <v>0.25</v>
      </c>
      <c r="AC24" s="379">
        <v>0.25</v>
      </c>
      <c r="AD24" s="379">
        <v>0.25</v>
      </c>
      <c r="AE24" s="379">
        <v>0.25</v>
      </c>
      <c r="AF24" s="379">
        <v>0.25</v>
      </c>
    </row>
    <row r="25" spans="1:32">
      <c r="A25">
        <f t="shared" si="0"/>
        <v>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379">
        <f>Q25</f>
        <v>0.27500000000000002</v>
      </c>
      <c r="Q25" s="379">
        <f>AVERAGE(Q24,Q26)</f>
        <v>0.27500000000000002</v>
      </c>
      <c r="R25" s="379">
        <f t="shared" ref="R25:U25" si="13">AVERAGE(R24,R26)</f>
        <v>0.27500000000000002</v>
      </c>
      <c r="S25" s="379">
        <f t="shared" si="13"/>
        <v>0.27500000000000002</v>
      </c>
      <c r="T25" s="379">
        <f t="shared" si="13"/>
        <v>0.27500000000000002</v>
      </c>
      <c r="U25" s="379">
        <f t="shared" si="13"/>
        <v>0.27500000000000002</v>
      </c>
      <c r="V25" s="379">
        <v>0.3</v>
      </c>
      <c r="W25" s="379">
        <v>0.3</v>
      </c>
      <c r="X25" s="379">
        <v>0.3</v>
      </c>
      <c r="Y25" s="379">
        <v>0.3</v>
      </c>
      <c r="Z25" s="379">
        <v>0.3</v>
      </c>
      <c r="AA25" s="379">
        <v>0.25</v>
      </c>
      <c r="AB25" s="379">
        <v>0.25</v>
      </c>
      <c r="AC25" s="379">
        <v>0.25</v>
      </c>
      <c r="AD25" s="379">
        <v>0.25</v>
      </c>
      <c r="AE25" s="379">
        <v>0.25</v>
      </c>
      <c r="AF25" s="379">
        <v>0.25</v>
      </c>
    </row>
    <row r="26" spans="1:32">
      <c r="A26">
        <f>A25+1</f>
        <v>67</v>
      </c>
      <c r="B26">
        <v>0</v>
      </c>
      <c r="C26">
        <v>0</v>
      </c>
      <c r="D26">
        <v>0</v>
      </c>
      <c r="E26">
        <v>0</v>
      </c>
      <c r="F26">
        <v>0</v>
      </c>
      <c r="G26" s="379">
        <v>0.25</v>
      </c>
      <c r="H26" s="379">
        <v>0.25</v>
      </c>
      <c r="I26" s="379">
        <v>0.25</v>
      </c>
      <c r="J26" s="379">
        <v>0.25</v>
      </c>
      <c r="K26" s="379">
        <v>0.25</v>
      </c>
      <c r="L26" s="379">
        <v>0.25</v>
      </c>
      <c r="M26" s="379">
        <v>0.25</v>
      </c>
      <c r="N26" s="379">
        <v>0.25</v>
      </c>
      <c r="O26" s="379">
        <v>0.25</v>
      </c>
      <c r="P26" s="379">
        <v>0.25</v>
      </c>
      <c r="Q26" s="379">
        <v>0.25</v>
      </c>
      <c r="R26" s="379">
        <v>0.25</v>
      </c>
      <c r="S26" s="379">
        <v>0.25</v>
      </c>
      <c r="T26" s="379">
        <v>0.25</v>
      </c>
      <c r="U26" s="379">
        <v>0.25</v>
      </c>
      <c r="V26" s="379">
        <v>0.3</v>
      </c>
      <c r="W26" s="379">
        <v>0.3</v>
      </c>
      <c r="X26" s="379">
        <v>0.3</v>
      </c>
      <c r="Y26" s="379">
        <v>0.3</v>
      </c>
      <c r="Z26" s="379">
        <v>0.3</v>
      </c>
      <c r="AA26" s="379">
        <v>0.25</v>
      </c>
      <c r="AB26" s="379">
        <v>0.25</v>
      </c>
      <c r="AC26" s="379">
        <v>0.25</v>
      </c>
      <c r="AD26" s="379">
        <v>0.25</v>
      </c>
      <c r="AE26" s="379">
        <v>0.25</v>
      </c>
      <c r="AF26" s="379">
        <v>0.25</v>
      </c>
    </row>
    <row r="27" spans="1:32">
      <c r="A27">
        <f t="shared" si="0"/>
        <v>68</v>
      </c>
      <c r="B27">
        <v>0</v>
      </c>
      <c r="C27">
        <v>0</v>
      </c>
      <c r="D27">
        <v>0</v>
      </c>
      <c r="E27">
        <v>0</v>
      </c>
      <c r="F27">
        <v>0</v>
      </c>
      <c r="G27" s="379">
        <v>0.25</v>
      </c>
      <c r="H27" s="379">
        <v>0.25</v>
      </c>
      <c r="I27" s="379">
        <v>0.25</v>
      </c>
      <c r="J27" s="379">
        <v>0.25</v>
      </c>
      <c r="K27" s="379">
        <v>0.25</v>
      </c>
      <c r="L27" s="379">
        <v>0.25</v>
      </c>
      <c r="M27" s="379">
        <v>0.25</v>
      </c>
      <c r="N27" s="379">
        <v>0.25</v>
      </c>
      <c r="O27" s="379">
        <v>0.25</v>
      </c>
      <c r="P27" s="379">
        <v>0.25</v>
      </c>
      <c r="Q27" s="379">
        <v>0.25</v>
      </c>
      <c r="R27" s="379">
        <v>0.25</v>
      </c>
      <c r="S27" s="379">
        <v>0.25</v>
      </c>
      <c r="T27" s="379">
        <v>0.25</v>
      </c>
      <c r="U27" s="379">
        <v>0.25</v>
      </c>
      <c r="V27" s="379">
        <v>0.3</v>
      </c>
      <c r="W27" s="379">
        <v>0.3</v>
      </c>
      <c r="X27" s="379">
        <v>0.3</v>
      </c>
      <c r="Y27" s="379">
        <v>0.3</v>
      </c>
      <c r="Z27" s="379">
        <v>0.3</v>
      </c>
      <c r="AA27" s="379">
        <v>0.25</v>
      </c>
      <c r="AB27" s="379">
        <v>0.25</v>
      </c>
      <c r="AC27" s="379">
        <v>0.25</v>
      </c>
      <c r="AD27" s="379">
        <v>0.25</v>
      </c>
      <c r="AE27" s="379">
        <v>0.25</v>
      </c>
      <c r="AF27" s="379">
        <v>0.25</v>
      </c>
    </row>
    <row r="28" spans="1:32">
      <c r="A28">
        <f t="shared" si="0"/>
        <v>69</v>
      </c>
      <c r="B28">
        <v>0</v>
      </c>
      <c r="C28">
        <v>0</v>
      </c>
      <c r="D28">
        <v>0</v>
      </c>
      <c r="E28">
        <v>0</v>
      </c>
      <c r="F28">
        <v>0</v>
      </c>
      <c r="G28" s="379">
        <v>0.25</v>
      </c>
      <c r="H28" s="379">
        <v>0.25</v>
      </c>
      <c r="I28" s="379">
        <v>0.25</v>
      </c>
      <c r="J28" s="379">
        <v>0.25</v>
      </c>
      <c r="K28" s="379">
        <v>0.25</v>
      </c>
      <c r="L28" s="379">
        <v>0.25</v>
      </c>
      <c r="M28" s="379">
        <v>0.25</v>
      </c>
      <c r="N28" s="379">
        <v>0.25</v>
      </c>
      <c r="O28" s="379">
        <v>0.25</v>
      </c>
      <c r="P28" s="379">
        <v>0.25</v>
      </c>
      <c r="Q28" s="379">
        <v>0.25</v>
      </c>
      <c r="R28" s="379">
        <v>0.25</v>
      </c>
      <c r="S28" s="379">
        <v>0.25</v>
      </c>
      <c r="T28" s="379">
        <v>0.25</v>
      </c>
      <c r="U28" s="379">
        <v>0.25</v>
      </c>
      <c r="V28" s="379">
        <v>0.3</v>
      </c>
      <c r="W28" s="379">
        <v>0.3</v>
      </c>
      <c r="X28" s="379">
        <v>0.3</v>
      </c>
      <c r="Y28" s="379">
        <v>0.3</v>
      </c>
      <c r="Z28" s="379">
        <v>0.3</v>
      </c>
      <c r="AA28" s="379">
        <v>0.25</v>
      </c>
      <c r="AB28" s="379">
        <v>0.25</v>
      </c>
      <c r="AC28" s="379">
        <v>0.25</v>
      </c>
      <c r="AD28" s="379">
        <v>0.25</v>
      </c>
      <c r="AE28" s="379">
        <v>0.25</v>
      </c>
      <c r="AF28" s="379">
        <v>0.25</v>
      </c>
    </row>
    <row r="29" spans="1:32">
      <c r="A29">
        <f t="shared" si="0"/>
        <v>70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</row>
    <row r="31" spans="1:32">
      <c r="A31" t="s">
        <v>23</v>
      </c>
      <c r="B31">
        <v>0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>
        <v>24</v>
      </c>
      <c r="AA31">
        <v>25</v>
      </c>
      <c r="AB31">
        <v>26</v>
      </c>
      <c r="AC31">
        <v>27</v>
      </c>
      <c r="AD31">
        <v>28</v>
      </c>
      <c r="AE31">
        <v>29</v>
      </c>
      <c r="AF31">
        <v>30</v>
      </c>
    </row>
    <row r="32" spans="1:32">
      <c r="A32">
        <v>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80">
        <v>0.15</v>
      </c>
    </row>
    <row r="33" spans="1:32">
      <c r="A33">
        <f>A32+1</f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80">
        <f>($AF$9-$AF$4)/5+AF32</f>
        <v>0.156</v>
      </c>
    </row>
    <row r="34" spans="1:32">
      <c r="A34">
        <f t="shared" ref="A34:A53" si="14">A33+1</f>
        <v>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80">
        <f t="shared" ref="AF34:AF36" si="15">($AF$9-$AF$4)/5+AF33</f>
        <v>0.16200000000000001</v>
      </c>
    </row>
    <row r="35" spans="1:32">
      <c r="A35">
        <f t="shared" si="14"/>
        <v>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80">
        <f t="shared" si="15"/>
        <v>0.16800000000000001</v>
      </c>
    </row>
    <row r="36" spans="1:32">
      <c r="A36">
        <f t="shared" si="14"/>
        <v>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80">
        <f t="shared" si="15"/>
        <v>0.17400000000000002</v>
      </c>
    </row>
    <row r="37" spans="1:32">
      <c r="A37">
        <f t="shared" si="14"/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80">
        <v>0.18</v>
      </c>
    </row>
    <row r="38" spans="1:32">
      <c r="A38">
        <f t="shared" si="14"/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380">
        <v>0.06</v>
      </c>
      <c r="AF38" s="380">
        <f>($AF$42-$AF$37)/5+AF37</f>
        <v>0.19</v>
      </c>
    </row>
    <row r="39" spans="1:32">
      <c r="A39">
        <f t="shared" si="14"/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380">
        <v>0.06</v>
      </c>
      <c r="AE39" s="380">
        <v>0.06</v>
      </c>
      <c r="AF39" s="380">
        <f t="shared" ref="AF39:AF41" si="16">($AF$42-$AF$37)/5+AF38</f>
        <v>0.2</v>
      </c>
    </row>
    <row r="40" spans="1:32">
      <c r="A40">
        <f t="shared" si="14"/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380">
        <v>0.06</v>
      </c>
      <c r="AD40" s="380">
        <v>0.06</v>
      </c>
      <c r="AE40" s="380">
        <v>0.06</v>
      </c>
      <c r="AF40" s="380">
        <f t="shared" si="16"/>
        <v>0.21000000000000002</v>
      </c>
    </row>
    <row r="41" spans="1:32">
      <c r="A41">
        <f t="shared" si="14"/>
        <v>54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380">
        <v>0.06</v>
      </c>
      <c r="AC41" s="380">
        <v>0.06</v>
      </c>
      <c r="AD41" s="380">
        <v>0.06</v>
      </c>
      <c r="AE41" s="380">
        <v>0.06</v>
      </c>
      <c r="AF41" s="380">
        <f t="shared" si="16"/>
        <v>0.22000000000000003</v>
      </c>
    </row>
    <row r="42" spans="1:32">
      <c r="A42">
        <f t="shared" si="14"/>
        <v>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380">
        <v>0.06</v>
      </c>
      <c r="AB42" s="380">
        <v>0.06</v>
      </c>
      <c r="AC42" s="380">
        <v>0.06</v>
      </c>
      <c r="AD42" s="380">
        <v>0.06</v>
      </c>
      <c r="AE42" s="380">
        <v>0.06</v>
      </c>
      <c r="AF42" s="380">
        <v>0.23</v>
      </c>
    </row>
    <row r="43" spans="1:32">
      <c r="A43">
        <f t="shared" si="14"/>
        <v>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380">
        <f t="shared" ref="Z43:AD46" si="17">(Z$47-Z$42)/5+Z42</f>
        <v>0.03</v>
      </c>
      <c r="AA43" s="380">
        <f t="shared" si="17"/>
        <v>7.8E-2</v>
      </c>
      <c r="AB43" s="380">
        <f t="shared" si="17"/>
        <v>7.8E-2</v>
      </c>
      <c r="AC43" s="380">
        <f t="shared" si="17"/>
        <v>7.8E-2</v>
      </c>
      <c r="AD43" s="380">
        <f t="shared" si="17"/>
        <v>7.8E-2</v>
      </c>
      <c r="AE43" s="380">
        <f>(AE$47-AE$42)/5+AE42</f>
        <v>7.8E-2</v>
      </c>
      <c r="AF43" s="380">
        <f>($AF$19-$AF$14)/5+AF42</f>
        <v>0.24400000000000002</v>
      </c>
    </row>
    <row r="44" spans="1:32">
      <c r="A44">
        <f t="shared" si="14"/>
        <v>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380">
        <f t="shared" ref="Y44" si="18">Z44</f>
        <v>0.06</v>
      </c>
      <c r="Z44" s="380">
        <f t="shared" si="17"/>
        <v>0.06</v>
      </c>
      <c r="AA44" s="380">
        <f t="shared" si="17"/>
        <v>9.6000000000000002E-2</v>
      </c>
      <c r="AB44" s="380">
        <f t="shared" si="17"/>
        <v>9.6000000000000002E-2</v>
      </c>
      <c r="AC44" s="380">
        <f t="shared" si="17"/>
        <v>9.6000000000000002E-2</v>
      </c>
      <c r="AD44" s="380">
        <f t="shared" si="17"/>
        <v>9.6000000000000002E-2</v>
      </c>
      <c r="AE44" s="380">
        <f t="shared" ref="AE44:AE46" si="19">(AE$47-AE$42)/5+AE43</f>
        <v>9.6000000000000002E-2</v>
      </c>
      <c r="AF44" s="380">
        <f t="shared" ref="AF44:AF46" si="20">($AF$19-$AF$14)/5+AF43</f>
        <v>0.25800000000000001</v>
      </c>
    </row>
    <row r="45" spans="1:32">
      <c r="A45">
        <f t="shared" si="14"/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380">
        <f t="shared" ref="X45:Y45" si="21">Y45</f>
        <v>0.09</v>
      </c>
      <c r="Y45" s="380">
        <f t="shared" si="21"/>
        <v>0.09</v>
      </c>
      <c r="Z45" s="380">
        <f t="shared" si="17"/>
        <v>0.09</v>
      </c>
      <c r="AA45" s="380">
        <f t="shared" si="17"/>
        <v>0.114</v>
      </c>
      <c r="AB45" s="380">
        <f t="shared" si="17"/>
        <v>0.114</v>
      </c>
      <c r="AC45" s="380">
        <f t="shared" si="17"/>
        <v>0.114</v>
      </c>
      <c r="AD45" s="380">
        <f t="shared" si="17"/>
        <v>0.114</v>
      </c>
      <c r="AE45" s="380">
        <f t="shared" si="19"/>
        <v>0.114</v>
      </c>
      <c r="AF45" s="379">
        <f t="shared" si="20"/>
        <v>0.27200000000000002</v>
      </c>
    </row>
    <row r="46" spans="1:32">
      <c r="A46">
        <f t="shared" si="14"/>
        <v>59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380">
        <f t="shared" ref="W46:Y46" si="22">X46</f>
        <v>0.12</v>
      </c>
      <c r="X46" s="380">
        <f t="shared" si="22"/>
        <v>0.12</v>
      </c>
      <c r="Y46" s="380">
        <f t="shared" si="22"/>
        <v>0.12</v>
      </c>
      <c r="Z46" s="380">
        <f t="shared" si="17"/>
        <v>0.12</v>
      </c>
      <c r="AA46" s="380">
        <f t="shared" si="17"/>
        <v>0.13200000000000001</v>
      </c>
      <c r="AB46" s="380">
        <f t="shared" si="17"/>
        <v>0.13200000000000001</v>
      </c>
      <c r="AC46" s="380">
        <f t="shared" si="17"/>
        <v>0.13200000000000001</v>
      </c>
      <c r="AD46" s="380">
        <f t="shared" si="17"/>
        <v>0.13200000000000001</v>
      </c>
      <c r="AE46" s="380">
        <f t="shared" si="19"/>
        <v>0.13200000000000001</v>
      </c>
      <c r="AF46" s="379">
        <f t="shared" si="20"/>
        <v>0.28600000000000003</v>
      </c>
    </row>
    <row r="47" spans="1:32">
      <c r="A47">
        <f t="shared" si="14"/>
        <v>60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380">
        <v>0.15</v>
      </c>
      <c r="W47" s="380">
        <v>0.15</v>
      </c>
      <c r="X47" s="380">
        <v>0.15</v>
      </c>
      <c r="Y47" s="380">
        <v>0.15</v>
      </c>
      <c r="Z47" s="380">
        <v>0.15</v>
      </c>
      <c r="AA47" s="380">
        <v>0.15</v>
      </c>
      <c r="AB47" s="380">
        <v>0.15</v>
      </c>
      <c r="AC47" s="380">
        <v>0.15</v>
      </c>
      <c r="AD47" s="380">
        <v>0.15</v>
      </c>
      <c r="AE47" s="380">
        <v>0.15</v>
      </c>
      <c r="AF47" s="379">
        <v>0.25</v>
      </c>
    </row>
    <row r="48" spans="1:32">
      <c r="A48">
        <f t="shared" si="14"/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80">
        <f>V48</f>
        <v>0.22499999999999998</v>
      </c>
      <c r="V48" s="380">
        <f>(V49+V47)/2</f>
        <v>0.22499999999999998</v>
      </c>
      <c r="W48" s="380">
        <f t="shared" ref="W48" si="23">(W49+W47)/2</f>
        <v>0.22499999999999998</v>
      </c>
      <c r="X48" s="380">
        <f t="shared" ref="X48" si="24">(X49+X47)/2</f>
        <v>0.22499999999999998</v>
      </c>
      <c r="Y48" s="380">
        <f t="shared" ref="Y48" si="25">(Y49+Y47)/2</f>
        <v>0.22499999999999998</v>
      </c>
      <c r="Z48" s="380">
        <f t="shared" ref="Z48" si="26">(Z49+Z47)/2</f>
        <v>0.22499999999999998</v>
      </c>
      <c r="AA48" s="380">
        <f t="shared" ref="AA48" si="27">(AA49+AA47)/2</f>
        <v>0.22499999999999998</v>
      </c>
      <c r="AB48" s="380">
        <f t="shared" ref="AB48" si="28">(AB49+AB47)/2</f>
        <v>0.22499999999999998</v>
      </c>
      <c r="AC48" s="380">
        <f t="shared" ref="AC48" si="29">(AC49+AC47)/2</f>
        <v>0.22499999999999998</v>
      </c>
      <c r="AD48" s="380">
        <f t="shared" ref="AD48" si="30">(AD49+AD47)/2</f>
        <v>0.22499999999999998</v>
      </c>
      <c r="AE48" s="380">
        <f t="shared" ref="AE48" si="31">(AE49+AE47)/2</f>
        <v>0.22499999999999998</v>
      </c>
      <c r="AF48" s="379">
        <f>AVERAGE(AF47,AF49)</f>
        <v>0.27500000000000002</v>
      </c>
    </row>
    <row r="49" spans="1:32">
      <c r="A49">
        <f t="shared" si="14"/>
        <v>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80">
        <v>0.3</v>
      </c>
      <c r="U49" s="380">
        <v>0.3</v>
      </c>
      <c r="V49" s="380">
        <v>0.3</v>
      </c>
      <c r="W49" s="380">
        <v>0.3</v>
      </c>
      <c r="X49" s="380">
        <v>0.3</v>
      </c>
      <c r="Y49" s="380">
        <v>0.3</v>
      </c>
      <c r="Z49" s="380">
        <v>0.3</v>
      </c>
      <c r="AA49" s="380">
        <v>0.3</v>
      </c>
      <c r="AB49" s="380">
        <v>0.3</v>
      </c>
      <c r="AC49" s="380">
        <v>0.3</v>
      </c>
      <c r="AD49" s="380">
        <v>0.3</v>
      </c>
      <c r="AE49" s="380">
        <v>0.3</v>
      </c>
      <c r="AF49" s="379">
        <v>0.3</v>
      </c>
    </row>
    <row r="50" spans="1:32">
      <c r="A50">
        <f t="shared" si="14"/>
        <v>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380">
        <f>T50</f>
        <v>0.33333333333333331</v>
      </c>
      <c r="T50" s="380">
        <f t="shared" ref="T50:AD51" si="32">(T$52-T$49)/3+T49</f>
        <v>0.33333333333333331</v>
      </c>
      <c r="U50" s="380">
        <f t="shared" si="32"/>
        <v>0.33333333333333331</v>
      </c>
      <c r="V50" s="380">
        <f t="shared" si="32"/>
        <v>0.33333333333333331</v>
      </c>
      <c r="W50" s="380">
        <f t="shared" si="32"/>
        <v>0.33333333333333331</v>
      </c>
      <c r="X50" s="380">
        <f t="shared" si="32"/>
        <v>0.33333333333333331</v>
      </c>
      <c r="Y50" s="380">
        <f t="shared" si="32"/>
        <v>0.33333333333333331</v>
      </c>
      <c r="Z50" s="380">
        <f t="shared" si="32"/>
        <v>0.33333333333333331</v>
      </c>
      <c r="AA50" s="380">
        <f t="shared" si="32"/>
        <v>0.33333333333333331</v>
      </c>
      <c r="AB50" s="380">
        <f t="shared" si="32"/>
        <v>0.33333333333333331</v>
      </c>
      <c r="AC50" s="380">
        <f t="shared" si="32"/>
        <v>0.33333333333333331</v>
      </c>
      <c r="AD50" s="380">
        <f t="shared" si="32"/>
        <v>0.33333333333333331</v>
      </c>
      <c r="AE50" s="380">
        <f>(AE$52-AE$49)/3+AE49</f>
        <v>0.33333333333333331</v>
      </c>
      <c r="AF50" s="379">
        <f>($AF$52-$AF$49)/3+AF49</f>
        <v>0.33333333333333331</v>
      </c>
    </row>
    <row r="51" spans="1:32">
      <c r="A51">
        <f t="shared" si="14"/>
        <v>64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380">
        <f>S51</f>
        <v>0.36666666666666664</v>
      </c>
      <c r="S51" s="380">
        <f>T51</f>
        <v>0.36666666666666664</v>
      </c>
      <c r="T51" s="380">
        <f t="shared" si="32"/>
        <v>0.36666666666666664</v>
      </c>
      <c r="U51" s="380">
        <f t="shared" si="32"/>
        <v>0.36666666666666664</v>
      </c>
      <c r="V51" s="380">
        <f t="shared" si="32"/>
        <v>0.36666666666666664</v>
      </c>
      <c r="W51" s="380">
        <f t="shared" si="32"/>
        <v>0.36666666666666664</v>
      </c>
      <c r="X51" s="380">
        <f t="shared" si="32"/>
        <v>0.36666666666666664</v>
      </c>
      <c r="Y51" s="380">
        <f t="shared" si="32"/>
        <v>0.36666666666666664</v>
      </c>
      <c r="Z51" s="380">
        <f t="shared" si="32"/>
        <v>0.36666666666666664</v>
      </c>
      <c r="AA51" s="380">
        <f t="shared" si="32"/>
        <v>0.36666666666666664</v>
      </c>
      <c r="AB51" s="380">
        <f t="shared" si="32"/>
        <v>0.36666666666666664</v>
      </c>
      <c r="AC51" s="380">
        <f t="shared" si="32"/>
        <v>0.36666666666666664</v>
      </c>
      <c r="AD51" s="380">
        <f t="shared" si="32"/>
        <v>0.36666666666666664</v>
      </c>
      <c r="AE51" s="380">
        <f>(AE$52-AE$49)/3+AE50</f>
        <v>0.36666666666666664</v>
      </c>
      <c r="AF51" s="379">
        <f>($AF$52-$AF$49)/3+AF50</f>
        <v>0.36666666666666664</v>
      </c>
    </row>
    <row r="52" spans="1:32">
      <c r="A52">
        <f t="shared" si="14"/>
        <v>65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s="379">
        <v>0.4</v>
      </c>
      <c r="R52" s="379">
        <v>0.4</v>
      </c>
      <c r="S52" s="379">
        <v>0.4</v>
      </c>
      <c r="T52" s="379">
        <v>0.4</v>
      </c>
      <c r="U52" s="379">
        <v>0.4</v>
      </c>
      <c r="V52" s="379">
        <v>0.4</v>
      </c>
      <c r="W52" s="379">
        <v>0.4</v>
      </c>
      <c r="X52" s="379">
        <v>0.4</v>
      </c>
      <c r="Y52" s="379">
        <v>0.4</v>
      </c>
      <c r="Z52" s="379">
        <v>0.4</v>
      </c>
      <c r="AA52" s="379">
        <v>0.4</v>
      </c>
      <c r="AB52" s="379">
        <v>0.4</v>
      </c>
      <c r="AC52" s="379">
        <v>0.4</v>
      </c>
      <c r="AD52" s="379">
        <v>0.4</v>
      </c>
      <c r="AE52" s="379">
        <v>0.4</v>
      </c>
      <c r="AF52" s="379">
        <v>0.4</v>
      </c>
    </row>
    <row r="53" spans="1:32">
      <c r="A53">
        <f t="shared" si="14"/>
        <v>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379">
        <f>Q53</f>
        <v>0.32500000000000001</v>
      </c>
      <c r="Q53" s="379">
        <f>AVERAGE(Q52,Q54)</f>
        <v>0.32500000000000001</v>
      </c>
      <c r="R53" s="379">
        <f t="shared" ref="R53" si="33">AVERAGE(R52,R54)</f>
        <v>0.32500000000000001</v>
      </c>
      <c r="S53" s="379">
        <f t="shared" ref="S53" si="34">AVERAGE(S52,S54)</f>
        <v>0.32500000000000001</v>
      </c>
      <c r="T53" s="379">
        <f t="shared" ref="T53" si="35">AVERAGE(T52,T54)</f>
        <v>0.32500000000000001</v>
      </c>
      <c r="U53" s="379">
        <f t="shared" ref="U53" si="36">AVERAGE(U52,U54)</f>
        <v>0.32500000000000001</v>
      </c>
      <c r="V53" s="379">
        <f t="shared" ref="V53" si="37">AVERAGE(V52,V54)</f>
        <v>0.35</v>
      </c>
      <c r="W53" s="379">
        <f t="shared" ref="W53" si="38">AVERAGE(W52,W54)</f>
        <v>0.35</v>
      </c>
      <c r="X53" s="379">
        <f t="shared" ref="X53" si="39">AVERAGE(X52,X54)</f>
        <v>0.35</v>
      </c>
      <c r="Y53" s="379">
        <f t="shared" ref="Y53:AA53" si="40">AVERAGE(Y52,Y54)</f>
        <v>0.35</v>
      </c>
      <c r="Z53" s="379">
        <f t="shared" si="40"/>
        <v>0.35</v>
      </c>
      <c r="AA53" s="379">
        <f t="shared" si="40"/>
        <v>0.35</v>
      </c>
      <c r="AB53" s="379">
        <f t="shared" ref="AB53" si="41">AVERAGE(AB52,AB54)</f>
        <v>0.35</v>
      </c>
      <c r="AC53" s="379">
        <f t="shared" ref="AC53" si="42">AVERAGE(AC52,AC54)</f>
        <v>0.35</v>
      </c>
      <c r="AD53" s="379">
        <f t="shared" ref="AD53" si="43">AVERAGE(AD52,AD54)</f>
        <v>0.35</v>
      </c>
      <c r="AE53" s="379">
        <f t="shared" ref="AE53" si="44">AVERAGE(AE52,AE54)</f>
        <v>0.35</v>
      </c>
      <c r="AF53" s="379">
        <f t="shared" ref="AF53" si="45">AVERAGE(AF52,AF54)</f>
        <v>0.35</v>
      </c>
    </row>
    <row r="54" spans="1:32">
      <c r="A54">
        <f>A53+1</f>
        <v>67</v>
      </c>
      <c r="B54">
        <v>0</v>
      </c>
      <c r="C54">
        <v>0</v>
      </c>
      <c r="D54">
        <v>0</v>
      </c>
      <c r="E54">
        <v>0</v>
      </c>
      <c r="F54">
        <v>0</v>
      </c>
      <c r="G54" s="379">
        <v>0.25</v>
      </c>
      <c r="H54" s="379">
        <v>0.25</v>
      </c>
      <c r="I54" s="379">
        <v>0.25</v>
      </c>
      <c r="J54" s="379">
        <v>0.25</v>
      </c>
      <c r="K54" s="379">
        <v>0.25</v>
      </c>
      <c r="L54" s="379">
        <v>0.25</v>
      </c>
      <c r="M54" s="379">
        <v>0.25</v>
      </c>
      <c r="N54" s="379">
        <v>0.25</v>
      </c>
      <c r="O54" s="379">
        <v>0.25</v>
      </c>
      <c r="P54" s="379">
        <v>0.25</v>
      </c>
      <c r="Q54" s="379">
        <v>0.25</v>
      </c>
      <c r="R54" s="379">
        <v>0.25</v>
      </c>
      <c r="S54" s="379">
        <v>0.25</v>
      </c>
      <c r="T54" s="379">
        <v>0.25</v>
      </c>
      <c r="U54" s="379">
        <v>0.25</v>
      </c>
      <c r="V54" s="379">
        <v>0.3</v>
      </c>
      <c r="W54" s="379">
        <v>0.3</v>
      </c>
      <c r="X54" s="379">
        <v>0.3</v>
      </c>
      <c r="Y54" s="379">
        <v>0.3</v>
      </c>
      <c r="Z54" s="379">
        <v>0.3</v>
      </c>
      <c r="AA54" s="379">
        <v>0.3</v>
      </c>
      <c r="AB54" s="379">
        <v>0.3</v>
      </c>
      <c r="AC54" s="379">
        <v>0.3</v>
      </c>
      <c r="AD54" s="379">
        <v>0.3</v>
      </c>
      <c r="AE54" s="379">
        <v>0.3</v>
      </c>
      <c r="AF54" s="379">
        <v>0.3</v>
      </c>
    </row>
    <row r="55" spans="1:32">
      <c r="A55">
        <f t="shared" ref="A55:A57" si="46">A54+1</f>
        <v>68</v>
      </c>
      <c r="B55">
        <v>0</v>
      </c>
      <c r="C55">
        <v>0</v>
      </c>
      <c r="D55">
        <v>0</v>
      </c>
      <c r="E55">
        <v>0</v>
      </c>
      <c r="F55">
        <v>0</v>
      </c>
      <c r="G55" s="379">
        <v>0.25</v>
      </c>
      <c r="H55" s="379">
        <v>0.25</v>
      </c>
      <c r="I55" s="379">
        <v>0.25</v>
      </c>
      <c r="J55" s="379">
        <v>0.25</v>
      </c>
      <c r="K55" s="379">
        <v>0.25</v>
      </c>
      <c r="L55" s="379">
        <v>0.25</v>
      </c>
      <c r="M55" s="379">
        <v>0.25</v>
      </c>
      <c r="N55" s="379">
        <v>0.25</v>
      </c>
      <c r="O55" s="379">
        <v>0.25</v>
      </c>
      <c r="P55" s="379">
        <v>0.25</v>
      </c>
      <c r="Q55" s="379">
        <v>0.25</v>
      </c>
      <c r="R55" s="379">
        <v>0.25</v>
      </c>
      <c r="S55" s="379">
        <v>0.25</v>
      </c>
      <c r="T55" s="379">
        <v>0.25</v>
      </c>
      <c r="U55" s="379">
        <v>0.25</v>
      </c>
      <c r="V55" s="379">
        <v>0.3</v>
      </c>
      <c r="W55" s="379">
        <v>0.3</v>
      </c>
      <c r="X55" s="379">
        <v>0.3</v>
      </c>
      <c r="Y55" s="379">
        <v>0.3</v>
      </c>
      <c r="Z55" s="379">
        <v>0.3</v>
      </c>
      <c r="AA55" s="379">
        <v>0.3</v>
      </c>
      <c r="AB55" s="379">
        <v>0.3</v>
      </c>
      <c r="AC55" s="379">
        <v>0.3</v>
      </c>
      <c r="AD55" s="379">
        <v>0.3</v>
      </c>
      <c r="AE55" s="379">
        <v>0.3</v>
      </c>
      <c r="AF55" s="379">
        <v>0.3</v>
      </c>
    </row>
    <row r="56" spans="1:32">
      <c r="A56">
        <f t="shared" si="46"/>
        <v>69</v>
      </c>
      <c r="B56">
        <v>0</v>
      </c>
      <c r="C56">
        <v>0</v>
      </c>
      <c r="D56">
        <v>0</v>
      </c>
      <c r="E56">
        <v>0</v>
      </c>
      <c r="F56">
        <v>0</v>
      </c>
      <c r="G56" s="379">
        <v>0.25</v>
      </c>
      <c r="H56" s="379">
        <v>0.25</v>
      </c>
      <c r="I56" s="379">
        <v>0.25</v>
      </c>
      <c r="J56" s="379">
        <v>0.25</v>
      </c>
      <c r="K56" s="379">
        <v>0.25</v>
      </c>
      <c r="L56" s="379">
        <v>0.25</v>
      </c>
      <c r="M56" s="379">
        <v>0.25</v>
      </c>
      <c r="N56" s="379">
        <v>0.25</v>
      </c>
      <c r="O56" s="379">
        <v>0.25</v>
      </c>
      <c r="P56" s="379">
        <v>0.25</v>
      </c>
      <c r="Q56" s="379">
        <v>0.25</v>
      </c>
      <c r="R56" s="379">
        <v>0.25</v>
      </c>
      <c r="S56" s="379">
        <v>0.25</v>
      </c>
      <c r="T56" s="379">
        <v>0.25</v>
      </c>
      <c r="U56" s="379">
        <v>0.25</v>
      </c>
      <c r="V56" s="379">
        <v>0.3</v>
      </c>
      <c r="W56" s="379">
        <v>0.3</v>
      </c>
      <c r="X56" s="379">
        <v>0.3</v>
      </c>
      <c r="Y56" s="379">
        <v>0.3</v>
      </c>
      <c r="Z56" s="379">
        <v>0.3</v>
      </c>
      <c r="AA56" s="379">
        <v>0.3</v>
      </c>
      <c r="AB56" s="379">
        <v>0.3</v>
      </c>
      <c r="AC56" s="379">
        <v>0.3</v>
      </c>
      <c r="AD56" s="379">
        <v>0.3</v>
      </c>
      <c r="AE56" s="379">
        <v>0.3</v>
      </c>
      <c r="AF56" s="379">
        <v>0.3</v>
      </c>
    </row>
    <row r="57" spans="1:32">
      <c r="A57">
        <f t="shared" si="46"/>
        <v>70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OptimumBenefits</vt:lpstr>
      <vt:lpstr>OptimumBenefitsFixed</vt:lpstr>
      <vt:lpstr>Salary</vt:lpstr>
      <vt:lpstr>Survival Probability</vt:lpstr>
      <vt:lpstr>Mortality</vt:lpstr>
      <vt:lpstr>ReplacementRates</vt:lpstr>
      <vt:lpstr>MP-2019_Male</vt:lpstr>
      <vt:lpstr>MP-2019_Female</vt:lpstr>
      <vt:lpstr>Retention</vt:lpstr>
      <vt:lpstr>Ret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Anil Niraula</cp:lastModifiedBy>
  <dcterms:created xsi:type="dcterms:W3CDTF">2018-01-15T17:42:00Z</dcterms:created>
  <dcterms:modified xsi:type="dcterms:W3CDTF">2021-10-20T19:54:04Z</dcterms:modified>
</cp:coreProperties>
</file>